
<file path=[Content_Types].xml><?xml version="1.0" encoding="utf-8"?>
<Types xmlns="http://schemas.openxmlformats.org/package/2006/content-types">
  <Default Extension="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5" codeName="{51196F13-6AD0-C1B8-E2B4-A1F9AE17003E}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Volumes/GoogleDrive/My Drive/1-Exeter/Outreach/"/>
    </mc:Choice>
  </mc:AlternateContent>
  <xr:revisionPtr revIDLastSave="0" documentId="13_ncr:1_{3D4C5EF6-A242-5047-8CDE-FF1D907081D5}" xr6:coauthVersionLast="36" xr6:coauthVersionMax="36" xr10:uidLastSave="{00000000-0000-0000-0000-000000000000}"/>
  <bookViews>
    <workbookView xWindow="0" yWindow="460" windowWidth="28800" windowHeight="17540" tabRatio="500" xr2:uid="{00000000-000D-0000-FFFF-FFFF00000000}"/>
  </bookViews>
  <sheets>
    <sheet name="Inputs" sheetId="12" r:id="rId1"/>
    <sheet name="Hourly Calcs" sheetId="1" r:id="rId2"/>
    <sheet name="Demand" sheetId="11" r:id="rId3"/>
  </sheets>
  <functionGroups builtInGroupCount="19"/>
  <definedNames>
    <definedName name="_xlchart.v1.0" hidden="1">Inputs!$A$10:$A$18</definedName>
    <definedName name="_xlchart.v1.1" hidden="1">Inputs!$B$10:$B$18</definedName>
    <definedName name="_xlchart.v1.10" hidden="1">Inputs!$G$22:$G$45</definedName>
    <definedName name="_xlchart.v1.100" hidden="1">Inputs!$A$10:$A$18</definedName>
    <definedName name="_xlchart.v1.101" hidden="1">Inputs!$B$10:$B$18</definedName>
    <definedName name="_xlchart.v1.102" hidden="1">Inputs!$B$20</definedName>
    <definedName name="_xlchart.v1.103" hidden="1">Inputs!$B$22:$B$45</definedName>
    <definedName name="_xlchart.v1.104" hidden="1">Inputs!$C$22:$C$45</definedName>
    <definedName name="_xlchart.v1.105" hidden="1">Inputs!$D$20</definedName>
    <definedName name="_xlchart.v1.106" hidden="1">Inputs!$D$22:$D$45</definedName>
    <definedName name="_xlchart.v1.107" hidden="1">Inputs!$E$22:$E$45</definedName>
    <definedName name="_xlchart.v1.108" hidden="1">Inputs!$F$20</definedName>
    <definedName name="_xlchart.v1.109" hidden="1">Inputs!$F$22:$F$45</definedName>
    <definedName name="_xlchart.v1.11" hidden="1">Inputs!$H$20</definedName>
    <definedName name="_xlchart.v1.110" hidden="1">Inputs!$G$22:$G$45</definedName>
    <definedName name="_xlchart.v1.111" hidden="1">Inputs!$H$20</definedName>
    <definedName name="_xlchart.v1.112" hidden="1">Inputs!$H$22:$H$45</definedName>
    <definedName name="_xlchart.v1.113" hidden="1">Inputs!$I$22:$I$45</definedName>
    <definedName name="_xlchart.v1.114" hidden="1">Inputs!$J$20</definedName>
    <definedName name="_xlchart.v1.115" hidden="1">Inputs!$J$22:$J$45</definedName>
    <definedName name="_xlchart.v1.116" hidden="1">Inputs!$K$22:$K$45</definedName>
    <definedName name="_xlchart.v1.117" hidden="1">Inputs!$L$20</definedName>
    <definedName name="_xlchart.v1.118" hidden="1">Inputs!$L$22:$L$45</definedName>
    <definedName name="_xlchart.v1.119" hidden="1">Inputs!$M$22:$M$45</definedName>
    <definedName name="_xlchart.v1.12" hidden="1">Inputs!$H$22:$H$45</definedName>
    <definedName name="_xlchart.v1.120" hidden="1">Inputs!$A$10:$A$18</definedName>
    <definedName name="_xlchart.v1.121" hidden="1">Inputs!$B$10:$B$18</definedName>
    <definedName name="_xlchart.v1.122" hidden="1">Inputs!$B$20</definedName>
    <definedName name="_xlchart.v1.123" hidden="1">Inputs!$B$22:$B$45</definedName>
    <definedName name="_xlchart.v1.124" hidden="1">Inputs!$C$22:$C$45</definedName>
    <definedName name="_xlchart.v1.125" hidden="1">Inputs!$D$20</definedName>
    <definedName name="_xlchart.v1.126" hidden="1">Inputs!$D$22:$D$45</definedName>
    <definedName name="_xlchart.v1.127" hidden="1">Inputs!$E$22:$E$45</definedName>
    <definedName name="_xlchart.v1.128" hidden="1">Inputs!$F$20</definedName>
    <definedName name="_xlchart.v1.129" hidden="1">Inputs!$F$22:$F$45</definedName>
    <definedName name="_xlchart.v1.13" hidden="1">Inputs!$I$22:$I$45</definedName>
    <definedName name="_xlchart.v1.130" hidden="1">Inputs!$G$22:$G$45</definedName>
    <definedName name="_xlchart.v1.131" hidden="1">Inputs!$H$20</definedName>
    <definedName name="_xlchart.v1.132" hidden="1">Inputs!$H$22:$H$45</definedName>
    <definedName name="_xlchart.v1.133" hidden="1">Inputs!$I$22:$I$45</definedName>
    <definedName name="_xlchart.v1.134" hidden="1">Inputs!$J$20</definedName>
    <definedName name="_xlchart.v1.135" hidden="1">Inputs!$J$22:$J$45</definedName>
    <definedName name="_xlchart.v1.136" hidden="1">Inputs!$K$22:$K$45</definedName>
    <definedName name="_xlchart.v1.137" hidden="1">Inputs!$L$20</definedName>
    <definedName name="_xlchart.v1.138" hidden="1">Inputs!$L$22:$L$45</definedName>
    <definedName name="_xlchart.v1.139" hidden="1">Inputs!$M$22:$M$45</definedName>
    <definedName name="_xlchart.v1.14" hidden="1">Inputs!$J$20</definedName>
    <definedName name="_xlchart.v1.140" hidden="1">Inputs!$A$10:$A$18</definedName>
    <definedName name="_xlchart.v1.141" hidden="1">Inputs!$B$10:$B$18</definedName>
    <definedName name="_xlchart.v1.142" hidden="1">Inputs!$B$20</definedName>
    <definedName name="_xlchart.v1.143" hidden="1">Inputs!$B$22:$B$45</definedName>
    <definedName name="_xlchart.v1.144" hidden="1">Inputs!$C$22:$C$45</definedName>
    <definedName name="_xlchart.v1.145" hidden="1">Inputs!$D$20</definedName>
    <definedName name="_xlchart.v1.146" hidden="1">Inputs!$D$22:$D$45</definedName>
    <definedName name="_xlchart.v1.147" hidden="1">Inputs!$E$22:$E$45</definedName>
    <definedName name="_xlchart.v1.148" hidden="1">Inputs!$F$20</definedName>
    <definedName name="_xlchart.v1.149" hidden="1">Inputs!$F$22:$F$45</definedName>
    <definedName name="_xlchart.v1.15" hidden="1">Inputs!$J$22:$J$45</definedName>
    <definedName name="_xlchart.v1.150" hidden="1">Inputs!$G$22:$G$45</definedName>
    <definedName name="_xlchart.v1.151" hidden="1">Inputs!$H$20</definedName>
    <definedName name="_xlchart.v1.152" hidden="1">Inputs!$H$22:$H$45</definedName>
    <definedName name="_xlchart.v1.153" hidden="1">Inputs!$I$22:$I$45</definedName>
    <definedName name="_xlchart.v1.154" hidden="1">Inputs!$J$20</definedName>
    <definedName name="_xlchart.v1.155" hidden="1">Inputs!$J$22:$J$45</definedName>
    <definedName name="_xlchart.v1.156" hidden="1">Inputs!$K$22:$K$45</definedName>
    <definedName name="_xlchart.v1.157" hidden="1">Inputs!$L$20</definedName>
    <definedName name="_xlchart.v1.158" hidden="1">Inputs!$L$22:$L$45</definedName>
    <definedName name="_xlchart.v1.159" hidden="1">Inputs!$M$22:$M$45</definedName>
    <definedName name="_xlchart.v1.16" hidden="1">Inputs!$K$22:$K$45</definedName>
    <definedName name="_xlchart.v1.17" hidden="1">Inputs!$L$20</definedName>
    <definedName name="_xlchart.v1.18" hidden="1">Inputs!$L$22:$L$45</definedName>
    <definedName name="_xlchart.v1.19" hidden="1">Inputs!$M$22:$M$45</definedName>
    <definedName name="_xlchart.v1.2" hidden="1">Inputs!$B$20</definedName>
    <definedName name="_xlchart.v1.20" hidden="1">Inputs!$A$10:$A$18</definedName>
    <definedName name="_xlchart.v1.21" hidden="1">Inputs!$B$10:$B$18</definedName>
    <definedName name="_xlchart.v1.22" hidden="1">Inputs!$B$20</definedName>
    <definedName name="_xlchart.v1.23" hidden="1">Inputs!$B$22:$B$45</definedName>
    <definedName name="_xlchart.v1.24" hidden="1">Inputs!$C$22:$C$45</definedName>
    <definedName name="_xlchart.v1.25" hidden="1">Inputs!$D$20</definedName>
    <definedName name="_xlchart.v1.26" hidden="1">Inputs!$D$22:$D$45</definedName>
    <definedName name="_xlchart.v1.27" hidden="1">Inputs!$E$22:$E$45</definedName>
    <definedName name="_xlchart.v1.28" hidden="1">Inputs!$F$20</definedName>
    <definedName name="_xlchart.v1.29" hidden="1">Inputs!$F$22:$F$45</definedName>
    <definedName name="_xlchart.v1.3" hidden="1">Inputs!$B$22:$B$45</definedName>
    <definedName name="_xlchart.v1.30" hidden="1">Inputs!$G$22:$G$45</definedName>
    <definedName name="_xlchart.v1.31" hidden="1">Inputs!$H$20</definedName>
    <definedName name="_xlchart.v1.32" hidden="1">Inputs!$H$22:$H$45</definedName>
    <definedName name="_xlchart.v1.33" hidden="1">Inputs!$I$22:$I$45</definedName>
    <definedName name="_xlchart.v1.34" hidden="1">Inputs!$J$20</definedName>
    <definedName name="_xlchart.v1.35" hidden="1">Inputs!$J$22:$J$45</definedName>
    <definedName name="_xlchart.v1.36" hidden="1">Inputs!$K$22:$K$45</definedName>
    <definedName name="_xlchart.v1.37" hidden="1">Inputs!$L$20</definedName>
    <definedName name="_xlchart.v1.38" hidden="1">Inputs!$L$22:$L$45</definedName>
    <definedName name="_xlchart.v1.39" hidden="1">Inputs!$M$22:$M$45</definedName>
    <definedName name="_xlchart.v1.4" hidden="1">Inputs!$C$22:$C$45</definedName>
    <definedName name="_xlchart.v1.40" hidden="1">Inputs!$A$10:$A$18</definedName>
    <definedName name="_xlchart.v1.41" hidden="1">Inputs!$B$10:$B$18</definedName>
    <definedName name="_xlchart.v1.42" hidden="1">Inputs!$B$20</definedName>
    <definedName name="_xlchart.v1.43" hidden="1">Inputs!$B$22:$B$45</definedName>
    <definedName name="_xlchart.v1.44" hidden="1">Inputs!$C$22:$C$45</definedName>
    <definedName name="_xlchart.v1.45" hidden="1">Inputs!$D$20</definedName>
    <definedName name="_xlchart.v1.46" hidden="1">Inputs!$D$22:$D$45</definedName>
    <definedName name="_xlchart.v1.47" hidden="1">Inputs!$E$22:$E$45</definedName>
    <definedName name="_xlchart.v1.48" hidden="1">Inputs!$F$20</definedName>
    <definedName name="_xlchart.v1.49" hidden="1">Inputs!$F$22:$F$45</definedName>
    <definedName name="_xlchart.v1.5" hidden="1">Inputs!$D$20</definedName>
    <definedName name="_xlchart.v1.50" hidden="1">Inputs!$G$22:$G$45</definedName>
    <definedName name="_xlchart.v1.51" hidden="1">Inputs!$H$20</definedName>
    <definedName name="_xlchart.v1.52" hidden="1">Inputs!$H$22:$H$45</definedName>
    <definedName name="_xlchart.v1.53" hidden="1">Inputs!$I$22:$I$45</definedName>
    <definedName name="_xlchart.v1.54" hidden="1">Inputs!$J$20</definedName>
    <definedName name="_xlchart.v1.55" hidden="1">Inputs!$J$22:$J$45</definedName>
    <definedName name="_xlchart.v1.56" hidden="1">Inputs!$K$22:$K$45</definedName>
    <definedName name="_xlchart.v1.57" hidden="1">Inputs!$L$20</definedName>
    <definedName name="_xlchart.v1.58" hidden="1">Inputs!$L$22:$L$45</definedName>
    <definedName name="_xlchart.v1.59" hidden="1">Inputs!$M$22:$M$45</definedName>
    <definedName name="_xlchart.v1.6" hidden="1">Inputs!$D$22:$D$45</definedName>
    <definedName name="_xlchart.v1.60" hidden="1">Inputs!$A$10:$A$18</definedName>
    <definedName name="_xlchart.v1.61" hidden="1">Inputs!$B$10:$B$18</definedName>
    <definedName name="_xlchart.v1.62" hidden="1">Inputs!$B$20</definedName>
    <definedName name="_xlchart.v1.63" hidden="1">Inputs!$B$22:$B$45</definedName>
    <definedName name="_xlchart.v1.64" hidden="1">Inputs!$C$22:$C$45</definedName>
    <definedName name="_xlchart.v1.65" hidden="1">Inputs!$D$20</definedName>
    <definedName name="_xlchart.v1.66" hidden="1">Inputs!$D$22:$D$45</definedName>
    <definedName name="_xlchart.v1.67" hidden="1">Inputs!$E$22:$E$45</definedName>
    <definedName name="_xlchart.v1.68" hidden="1">Inputs!$F$20</definedName>
    <definedName name="_xlchart.v1.69" hidden="1">Inputs!$F$22:$F$45</definedName>
    <definedName name="_xlchart.v1.7" hidden="1">Inputs!$E$22:$E$45</definedName>
    <definedName name="_xlchart.v1.70" hidden="1">Inputs!$G$22:$G$45</definedName>
    <definedName name="_xlchart.v1.71" hidden="1">Inputs!$H$20</definedName>
    <definedName name="_xlchart.v1.72" hidden="1">Inputs!$H$22:$H$45</definedName>
    <definedName name="_xlchart.v1.73" hidden="1">Inputs!$I$22:$I$45</definedName>
    <definedName name="_xlchart.v1.74" hidden="1">Inputs!$J$20</definedName>
    <definedName name="_xlchart.v1.75" hidden="1">Inputs!$J$22:$J$45</definedName>
    <definedName name="_xlchart.v1.76" hidden="1">Inputs!$K$22:$K$45</definedName>
    <definedName name="_xlchart.v1.77" hidden="1">Inputs!$L$20</definedName>
    <definedName name="_xlchart.v1.78" hidden="1">Inputs!$L$22:$L$45</definedName>
    <definedName name="_xlchart.v1.79" hidden="1">Inputs!$M$22:$M$45</definedName>
    <definedName name="_xlchart.v1.8" hidden="1">Inputs!$F$20</definedName>
    <definedName name="_xlchart.v1.80" hidden="1">Inputs!$A$10:$A$18</definedName>
    <definedName name="_xlchart.v1.81" hidden="1">Inputs!$B$10:$B$18</definedName>
    <definedName name="_xlchart.v1.82" hidden="1">Inputs!$B$20</definedName>
    <definedName name="_xlchart.v1.83" hidden="1">Inputs!$B$22:$B$45</definedName>
    <definedName name="_xlchart.v1.84" hidden="1">Inputs!$C$22:$C$45</definedName>
    <definedName name="_xlchart.v1.85" hidden="1">Inputs!$D$20</definedName>
    <definedName name="_xlchart.v1.86" hidden="1">Inputs!$D$22:$D$45</definedName>
    <definedName name="_xlchart.v1.87" hidden="1">Inputs!$E$22:$E$45</definedName>
    <definedName name="_xlchart.v1.88" hidden="1">Inputs!$F$20</definedName>
    <definedName name="_xlchart.v1.89" hidden="1">Inputs!$F$22:$F$45</definedName>
    <definedName name="_xlchart.v1.9" hidden="1">Inputs!$F$22:$F$45</definedName>
    <definedName name="_xlchart.v1.90" hidden="1">Inputs!$G$22:$G$45</definedName>
    <definedName name="_xlchart.v1.91" hidden="1">Inputs!$H$20</definedName>
    <definedName name="_xlchart.v1.92" hidden="1">Inputs!$H$22:$H$45</definedName>
    <definedName name="_xlchart.v1.93" hidden="1">Inputs!$I$22:$I$45</definedName>
    <definedName name="_xlchart.v1.94" hidden="1">Inputs!$J$20</definedName>
    <definedName name="_xlchart.v1.95" hidden="1">Inputs!$J$22:$J$45</definedName>
    <definedName name="_xlchart.v1.96" hidden="1">Inputs!$K$22:$K$45</definedName>
    <definedName name="_xlchart.v1.97" hidden="1">Inputs!$L$20</definedName>
    <definedName name="_xlchart.v1.98" hidden="1">Inputs!$L$22:$L$45</definedName>
    <definedName name="_xlchart.v1.99" hidden="1">Inputs!$M$22:$M$45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6" i="12" l="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3" i="11"/>
  <c r="E1" i="1"/>
  <c r="B6" i="1"/>
  <c r="B5" i="1"/>
  <c r="B4" i="1"/>
  <c r="B3" i="1"/>
  <c r="B2" i="1"/>
  <c r="B1" i="1"/>
  <c r="B18" i="12"/>
  <c r="B3" i="12"/>
  <c r="Q45" i="12"/>
  <c r="M45" i="12"/>
  <c r="Q44" i="12"/>
  <c r="M44" i="12"/>
  <c r="Q43" i="12"/>
  <c r="M43" i="12"/>
  <c r="Q42" i="12"/>
  <c r="M42" i="12"/>
  <c r="Q41" i="12"/>
  <c r="M41" i="12"/>
  <c r="Q40" i="12"/>
  <c r="M40" i="12"/>
  <c r="Q39" i="12"/>
  <c r="M39" i="12"/>
  <c r="Q38" i="12"/>
  <c r="M38" i="12"/>
  <c r="Q37" i="12"/>
  <c r="M37" i="12"/>
  <c r="Q36" i="12"/>
  <c r="M36" i="12"/>
  <c r="Q35" i="12"/>
  <c r="M35" i="12"/>
  <c r="Q34" i="12"/>
  <c r="M34" i="12"/>
  <c r="Q33" i="12"/>
  <c r="M33" i="12"/>
  <c r="Q32" i="12"/>
  <c r="M32" i="12"/>
  <c r="Q31" i="12"/>
  <c r="M31" i="12"/>
  <c r="Q30" i="12"/>
  <c r="M30" i="12"/>
  <c r="Q29" i="12"/>
  <c r="M29" i="12"/>
  <c r="Q28" i="12"/>
  <c r="M28" i="12"/>
  <c r="Q27" i="12"/>
  <c r="M27" i="12"/>
  <c r="Q26" i="12"/>
  <c r="M26" i="12"/>
  <c r="Q25" i="12"/>
  <c r="M25" i="12"/>
  <c r="Q24" i="12"/>
  <c r="M24" i="12"/>
  <c r="Q23" i="12"/>
  <c r="M23" i="12"/>
  <c r="Q22" i="12"/>
  <c r="M22" i="12"/>
  <c r="P27" i="12"/>
  <c r="P26" i="12"/>
  <c r="L26" i="12"/>
  <c r="L25" i="12"/>
  <c r="L24" i="12"/>
  <c r="L23" i="12"/>
  <c r="O23" i="12"/>
  <c r="K22" i="12"/>
  <c r="N44" i="12"/>
  <c r="J43" i="12"/>
  <c r="N41" i="12"/>
  <c r="J40" i="12"/>
  <c r="N38" i="12"/>
  <c r="N37" i="12"/>
  <c r="N35" i="12"/>
  <c r="J34" i="12"/>
  <c r="J33" i="12"/>
  <c r="N31" i="12"/>
  <c r="J30" i="12"/>
  <c r="N28" i="12"/>
  <c r="N26" i="12"/>
  <c r="J25" i="12"/>
  <c r="J23" i="12"/>
  <c r="J22" i="12"/>
  <c r="P45" i="12"/>
  <c r="L45" i="12"/>
  <c r="P44" i="12"/>
  <c r="L44" i="12"/>
  <c r="P43" i="12"/>
  <c r="L43" i="12"/>
  <c r="P42" i="12"/>
  <c r="L42" i="12"/>
  <c r="P41" i="12"/>
  <c r="L41" i="12"/>
  <c r="P40" i="12"/>
  <c r="L40" i="12"/>
  <c r="P39" i="12"/>
  <c r="L39" i="12"/>
  <c r="P38" i="12"/>
  <c r="L38" i="12"/>
  <c r="P37" i="12"/>
  <c r="L37" i="12"/>
  <c r="P36" i="12"/>
  <c r="L36" i="12"/>
  <c r="P35" i="12"/>
  <c r="L35" i="12"/>
  <c r="P34" i="12"/>
  <c r="L34" i="12"/>
  <c r="P33" i="12"/>
  <c r="L33" i="12"/>
  <c r="P32" i="12"/>
  <c r="L32" i="12"/>
  <c r="P31" i="12"/>
  <c r="L31" i="12"/>
  <c r="P30" i="12"/>
  <c r="L30" i="12"/>
  <c r="P29" i="12"/>
  <c r="L29" i="12"/>
  <c r="P28" i="12"/>
  <c r="L28" i="12"/>
  <c r="L27" i="12"/>
  <c r="P25" i="12"/>
  <c r="P24" i="12"/>
  <c r="P23" i="12"/>
  <c r="P22" i="12"/>
  <c r="L22" i="12"/>
  <c r="O22" i="12"/>
  <c r="J45" i="12"/>
  <c r="N43" i="12"/>
  <c r="J42" i="12"/>
  <c r="N40" i="12"/>
  <c r="J39" i="12"/>
  <c r="J37" i="12"/>
  <c r="J36" i="12"/>
  <c r="N34" i="12"/>
  <c r="N32" i="12"/>
  <c r="J31" i="12"/>
  <c r="N29" i="12"/>
  <c r="J28" i="12"/>
  <c r="J27" i="12"/>
  <c r="J26" i="12"/>
  <c r="N24" i="12"/>
  <c r="N23" i="12"/>
  <c r="O45" i="12"/>
  <c r="K45" i="12"/>
  <c r="O44" i="12"/>
  <c r="K44" i="12"/>
  <c r="O43" i="12"/>
  <c r="K43" i="12"/>
  <c r="O42" i="12"/>
  <c r="K42" i="12"/>
  <c r="O41" i="12"/>
  <c r="K41" i="12"/>
  <c r="O40" i="12"/>
  <c r="K40" i="12"/>
  <c r="O39" i="12"/>
  <c r="K39" i="12"/>
  <c r="O38" i="12"/>
  <c r="K38" i="12"/>
  <c r="O37" i="12"/>
  <c r="K37" i="12"/>
  <c r="O36" i="12"/>
  <c r="K36" i="12"/>
  <c r="O35" i="12"/>
  <c r="K35" i="12"/>
  <c r="O34" i="12"/>
  <c r="K34" i="12"/>
  <c r="O33" i="12"/>
  <c r="K33" i="12"/>
  <c r="O32" i="12"/>
  <c r="K32" i="12"/>
  <c r="O31" i="12"/>
  <c r="K31" i="12"/>
  <c r="O30" i="12"/>
  <c r="K30" i="12"/>
  <c r="O29" i="12"/>
  <c r="K29" i="12"/>
  <c r="O28" i="12"/>
  <c r="K28" i="12"/>
  <c r="O27" i="12"/>
  <c r="K27" i="12"/>
  <c r="O26" i="12"/>
  <c r="K26" i="12"/>
  <c r="O25" i="12"/>
  <c r="K25" i="12"/>
  <c r="O24" i="12"/>
  <c r="K24" i="12"/>
  <c r="K23" i="12"/>
  <c r="N45" i="12"/>
  <c r="J44" i="12"/>
  <c r="N42" i="12"/>
  <c r="J41" i="12"/>
  <c r="N39" i="12"/>
  <c r="J38" i="12"/>
  <c r="N36" i="12"/>
  <c r="J35" i="12"/>
  <c r="N33" i="12"/>
  <c r="J32" i="12"/>
  <c r="N30" i="12"/>
  <c r="J29" i="12"/>
  <c r="N27" i="12"/>
  <c r="N25" i="12"/>
  <c r="J24" i="12"/>
  <c r="N22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H24" i="12"/>
  <c r="H22" i="12"/>
  <c r="G44" i="12"/>
  <c r="G42" i="12"/>
  <c r="G40" i="12"/>
  <c r="G38" i="12"/>
  <c r="G36" i="12"/>
  <c r="G34" i="12"/>
  <c r="G31" i="12"/>
  <c r="G29" i="12"/>
  <c r="G27" i="12"/>
  <c r="G25" i="12"/>
  <c r="G23" i="12"/>
  <c r="F45" i="12"/>
  <c r="F42" i="12"/>
  <c r="F41" i="12"/>
  <c r="F39" i="12"/>
  <c r="F37" i="12"/>
  <c r="F34" i="12"/>
  <c r="F32" i="12"/>
  <c r="F30" i="12"/>
  <c r="F28" i="12"/>
  <c r="F26" i="12"/>
  <c r="F24" i="12"/>
  <c r="F22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3" i="12"/>
  <c r="G45" i="12"/>
  <c r="G43" i="12"/>
  <c r="G41" i="12"/>
  <c r="G39" i="12"/>
  <c r="G37" i="12"/>
  <c r="G35" i="12"/>
  <c r="G33" i="12"/>
  <c r="G32" i="12"/>
  <c r="G30" i="12"/>
  <c r="G28" i="12"/>
  <c r="G26" i="12"/>
  <c r="G24" i="12"/>
  <c r="G22" i="12"/>
  <c r="F44" i="12"/>
  <c r="F43" i="12"/>
  <c r="F40" i="12"/>
  <c r="F38" i="12"/>
  <c r="F36" i="12"/>
  <c r="F35" i="12"/>
  <c r="F33" i="12"/>
  <c r="F31" i="12"/>
  <c r="F29" i="12"/>
  <c r="F27" i="12"/>
  <c r="F25" i="12"/>
  <c r="F23" i="12"/>
  <c r="E45" i="12"/>
  <c r="E41" i="12"/>
  <c r="E37" i="12"/>
  <c r="E33" i="12"/>
  <c r="E29" i="12"/>
  <c r="E25" i="12"/>
  <c r="E30" i="12"/>
  <c r="E44" i="12"/>
  <c r="E40" i="12"/>
  <c r="E36" i="12"/>
  <c r="E32" i="12"/>
  <c r="E28" i="12"/>
  <c r="E24" i="12"/>
  <c r="E43" i="12"/>
  <c r="E39" i="12"/>
  <c r="E35" i="12"/>
  <c r="E31" i="12"/>
  <c r="E27" i="12"/>
  <c r="E23" i="12"/>
  <c r="E42" i="12"/>
  <c r="E38" i="12"/>
  <c r="E34" i="12"/>
  <c r="E26" i="12"/>
  <c r="E22" i="12"/>
  <c r="C23" i="12"/>
  <c r="C27" i="12"/>
  <c r="C31" i="12"/>
  <c r="C35" i="12"/>
  <c r="C39" i="12"/>
  <c r="C43" i="12"/>
  <c r="C24" i="12"/>
  <c r="C28" i="12"/>
  <c r="C32" i="12"/>
  <c r="C36" i="12"/>
  <c r="C40" i="12"/>
  <c r="C44" i="12"/>
  <c r="C29" i="12"/>
  <c r="C33" i="12"/>
  <c r="C37" i="12"/>
  <c r="C41" i="12"/>
  <c r="C26" i="12"/>
  <c r="C34" i="12"/>
  <c r="C42" i="12"/>
  <c r="C25" i="12"/>
  <c r="C45" i="12"/>
  <c r="C30" i="12"/>
  <c r="C38" i="12"/>
  <c r="C22" i="12"/>
  <c r="D29" i="12"/>
  <c r="D25" i="12"/>
  <c r="D44" i="12"/>
  <c r="D42" i="12"/>
  <c r="D38" i="12"/>
  <c r="D34" i="12"/>
  <c r="D30" i="12"/>
  <c r="D26" i="12"/>
  <c r="D22" i="12"/>
  <c r="D45" i="12"/>
  <c r="D43" i="12"/>
  <c r="D41" i="12"/>
  <c r="D39" i="12"/>
  <c r="D37" i="12"/>
  <c r="D35" i="12"/>
  <c r="D33" i="12"/>
  <c r="D31" i="12"/>
  <c r="D27" i="12"/>
  <c r="D23" i="12"/>
  <c r="D40" i="12"/>
  <c r="D36" i="12"/>
  <c r="D32" i="12"/>
  <c r="D28" i="12"/>
  <c r="D24" i="12"/>
  <c r="B24" i="12"/>
  <c r="B28" i="12"/>
  <c r="B32" i="12"/>
  <c r="B36" i="12"/>
  <c r="B40" i="12"/>
  <c r="B44" i="12"/>
  <c r="B29" i="12"/>
  <c r="B33" i="12"/>
  <c r="B37" i="12"/>
  <c r="B41" i="12"/>
  <c r="B45" i="12"/>
  <c r="B30" i="12"/>
  <c r="B34" i="12"/>
  <c r="B38" i="12"/>
  <c r="B42" i="12"/>
  <c r="B23" i="12"/>
  <c r="B27" i="12"/>
  <c r="B31" i="12"/>
  <c r="B35" i="12"/>
  <c r="B39" i="12"/>
  <c r="B43" i="12"/>
  <c r="B25" i="12"/>
  <c r="B26" i="12"/>
  <c r="B22" i="12"/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9" i="1"/>
  <c r="O12" i="1" l="1"/>
  <c r="O9" i="1"/>
  <c r="O11" i="1"/>
  <c r="O13" i="1"/>
  <c r="O14" i="1"/>
  <c r="O16" i="1"/>
  <c r="O18" i="1"/>
  <c r="O19" i="1"/>
  <c r="O21" i="1"/>
  <c r="O24" i="1"/>
  <c r="O26" i="1"/>
  <c r="O27" i="1"/>
  <c r="O29" i="1"/>
  <c r="O32" i="1"/>
  <c r="O34" i="1"/>
  <c r="O35" i="1"/>
  <c r="O37" i="1"/>
  <c r="O40" i="1"/>
  <c r="O42" i="1"/>
  <c r="O43" i="1"/>
  <c r="O45" i="1"/>
  <c r="O48" i="1"/>
  <c r="O50" i="1"/>
  <c r="O51" i="1"/>
  <c r="O53" i="1"/>
  <c r="O56" i="1"/>
  <c r="O58" i="1"/>
  <c r="O59" i="1"/>
  <c r="O61" i="1"/>
  <c r="O63" i="1"/>
  <c r="O64" i="1"/>
  <c r="O66" i="1"/>
  <c r="O67" i="1"/>
  <c r="O69" i="1"/>
  <c r="O71" i="1"/>
  <c r="O72" i="1"/>
  <c r="O74" i="1"/>
  <c r="O75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3632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55" i="1" l="1"/>
  <c r="O47" i="1"/>
  <c r="O39" i="1"/>
  <c r="O31" i="1"/>
  <c r="O23" i="1"/>
  <c r="O10" i="1"/>
  <c r="O76" i="1"/>
  <c r="O73" i="1"/>
  <c r="O70" i="1"/>
  <c r="O68" i="1"/>
  <c r="O65" i="1"/>
  <c r="O62" i="1"/>
  <c r="O60" i="1"/>
  <c r="O57" i="1"/>
  <c r="O54" i="1"/>
  <c r="O52" i="1"/>
  <c r="O49" i="1"/>
  <c r="O46" i="1"/>
  <c r="O44" i="1"/>
  <c r="O41" i="1"/>
  <c r="O38" i="1"/>
  <c r="O36" i="1"/>
  <c r="O33" i="1"/>
  <c r="O30" i="1"/>
  <c r="O28" i="1"/>
  <c r="O25" i="1"/>
  <c r="O22" i="1"/>
  <c r="O20" i="1"/>
  <c r="O17" i="1"/>
  <c r="O15" i="1"/>
  <c r="K42" i="1"/>
  <c r="K106" i="1"/>
  <c r="K170" i="1"/>
  <c r="K234" i="1"/>
  <c r="K298" i="1"/>
  <c r="K362" i="1"/>
  <c r="K426" i="1"/>
  <c r="K55" i="1"/>
  <c r="K119" i="1"/>
  <c r="K183" i="1"/>
  <c r="K247" i="1"/>
  <c r="K311" i="1"/>
  <c r="K375" i="1"/>
  <c r="K439" i="1"/>
  <c r="K68" i="1"/>
  <c r="K132" i="1"/>
  <c r="K196" i="1"/>
  <c r="K260" i="1"/>
  <c r="K324" i="1"/>
  <c r="K388" i="1"/>
  <c r="K452" i="1"/>
  <c r="K516" i="1"/>
  <c r="K253" i="1"/>
  <c r="K466" i="1"/>
  <c r="K543" i="1"/>
  <c r="K607" i="1"/>
  <c r="K671" i="1"/>
  <c r="K735" i="1"/>
  <c r="K799" i="1"/>
  <c r="K17" i="1"/>
  <c r="K273" i="1"/>
  <c r="K473" i="1"/>
  <c r="K62" i="1"/>
  <c r="K126" i="1"/>
  <c r="K190" i="1"/>
  <c r="K254" i="1"/>
  <c r="K318" i="1"/>
  <c r="K382" i="1"/>
  <c r="K11" i="1"/>
  <c r="K75" i="1"/>
  <c r="K139" i="1"/>
  <c r="K203" i="1"/>
  <c r="K267" i="1"/>
  <c r="K331" i="1"/>
  <c r="K395" i="1"/>
  <c r="K24" i="1"/>
  <c r="K88" i="1"/>
  <c r="K152" i="1"/>
  <c r="K216" i="1"/>
  <c r="K280" i="1"/>
  <c r="K344" i="1"/>
  <c r="K408" i="1"/>
  <c r="K472" i="1"/>
  <c r="K77" i="1"/>
  <c r="K333" i="1"/>
  <c r="K493" i="1"/>
  <c r="K563" i="1"/>
  <c r="K627" i="1"/>
  <c r="K691" i="1"/>
  <c r="K755" i="1"/>
  <c r="K819" i="1"/>
  <c r="K97" i="1"/>
  <c r="K353" i="1"/>
  <c r="K18" i="1"/>
  <c r="K82" i="1"/>
  <c r="K146" i="1"/>
  <c r="K210" i="1"/>
  <c r="K274" i="1"/>
  <c r="K338" i="1"/>
  <c r="K402" i="1"/>
  <c r="K31" i="1"/>
  <c r="K95" i="1"/>
  <c r="K159" i="1"/>
  <c r="K223" i="1"/>
  <c r="K287" i="1"/>
  <c r="K351" i="1"/>
  <c r="K415" i="1"/>
  <c r="K44" i="1"/>
  <c r="K108" i="1"/>
  <c r="K172" i="1"/>
  <c r="K236" i="1"/>
  <c r="K300" i="1"/>
  <c r="K364" i="1"/>
  <c r="K428" i="1"/>
  <c r="K492" i="1"/>
  <c r="K157" i="1"/>
  <c r="K413" i="1"/>
  <c r="K519" i="1"/>
  <c r="K583" i="1"/>
  <c r="K647" i="1"/>
  <c r="K711" i="1"/>
  <c r="K775" i="1"/>
  <c r="K839" i="1"/>
  <c r="K177" i="1"/>
  <c r="K433" i="1"/>
  <c r="K38" i="1"/>
  <c r="K102" i="1"/>
  <c r="K166" i="1"/>
  <c r="K230" i="1"/>
  <c r="K294" i="1"/>
  <c r="K358" i="1"/>
  <c r="K422" i="1"/>
  <c r="K51" i="1"/>
  <c r="K115" i="1"/>
  <c r="K179" i="1"/>
  <c r="K243" i="1"/>
  <c r="K307" i="1"/>
  <c r="K371" i="1"/>
  <c r="K435" i="1"/>
  <c r="K64" i="1"/>
  <c r="K128" i="1"/>
  <c r="K192" i="1"/>
  <c r="K256" i="1"/>
  <c r="K320" i="1"/>
  <c r="K384" i="1"/>
  <c r="K448" i="1"/>
  <c r="K512" i="1"/>
  <c r="K237" i="1"/>
  <c r="K461" i="1"/>
  <c r="K539" i="1"/>
  <c r="K603" i="1"/>
  <c r="K667" i="1"/>
  <c r="K731" i="1"/>
  <c r="K795" i="1"/>
  <c r="K859" i="1"/>
  <c r="K257" i="1"/>
  <c r="K467" i="1"/>
  <c r="K58" i="1"/>
  <c r="K122" i="1"/>
  <c r="K186" i="1"/>
  <c r="K250" i="1"/>
  <c r="K314" i="1"/>
  <c r="K378" i="1"/>
  <c r="K442" i="1"/>
  <c r="K71" i="1"/>
  <c r="K135" i="1"/>
  <c r="K199" i="1"/>
  <c r="K263" i="1"/>
  <c r="K327" i="1"/>
  <c r="K391" i="1"/>
  <c r="K20" i="1"/>
  <c r="K84" i="1"/>
  <c r="K148" i="1"/>
  <c r="K212" i="1"/>
  <c r="K276" i="1"/>
  <c r="K340" i="1"/>
  <c r="K404" i="1"/>
  <c r="K468" i="1"/>
  <c r="K61" i="1"/>
  <c r="K317" i="1"/>
  <c r="K487" i="1"/>
  <c r="K559" i="1"/>
  <c r="K623" i="1"/>
  <c r="K687" i="1"/>
  <c r="K751" i="1"/>
  <c r="K815" i="1"/>
  <c r="K81" i="1"/>
  <c r="K337" i="1"/>
  <c r="K14" i="1"/>
  <c r="K78" i="1"/>
  <c r="K142" i="1"/>
  <c r="K206" i="1"/>
  <c r="K270" i="1"/>
  <c r="K334" i="1"/>
  <c r="K398" i="1"/>
  <c r="K27" i="1"/>
  <c r="K91" i="1"/>
  <c r="K155" i="1"/>
  <c r="K219" i="1"/>
  <c r="K283" i="1"/>
  <c r="K347" i="1"/>
  <c r="K411" i="1"/>
  <c r="K40" i="1"/>
  <c r="K104" i="1"/>
  <c r="K168" i="1"/>
  <c r="K232" i="1"/>
  <c r="K296" i="1"/>
  <c r="K360" i="1"/>
  <c r="K424" i="1"/>
  <c r="K488" i="1"/>
  <c r="K141" i="1"/>
  <c r="K397" i="1"/>
  <c r="K514" i="1"/>
  <c r="K579" i="1"/>
  <c r="K643" i="1"/>
  <c r="K707" i="1"/>
  <c r="K771" i="1"/>
  <c r="K835" i="1"/>
  <c r="K161" i="1"/>
  <c r="K417" i="1"/>
  <c r="K34" i="1"/>
  <c r="K98" i="1"/>
  <c r="K162" i="1"/>
  <c r="K226" i="1"/>
  <c r="K290" i="1"/>
  <c r="K354" i="1"/>
  <c r="K418" i="1"/>
  <c r="K47" i="1"/>
  <c r="K111" i="1"/>
  <c r="K175" i="1"/>
  <c r="K239" i="1"/>
  <c r="K303" i="1"/>
  <c r="K367" i="1"/>
  <c r="K431" i="1"/>
  <c r="K60" i="1"/>
  <c r="K124" i="1"/>
  <c r="K188" i="1"/>
  <c r="K252" i="1"/>
  <c r="K316" i="1"/>
  <c r="K380" i="1"/>
  <c r="K444" i="1"/>
  <c r="K508" i="1"/>
  <c r="K221" i="1"/>
  <c r="K455" i="1"/>
  <c r="K535" i="1"/>
  <c r="K599" i="1"/>
  <c r="K663" i="1"/>
  <c r="K727" i="1"/>
  <c r="K791" i="1"/>
  <c r="K855" i="1"/>
  <c r="K241" i="1"/>
  <c r="K462" i="1"/>
  <c r="K54" i="1"/>
  <c r="K118" i="1"/>
  <c r="K182" i="1"/>
  <c r="K246" i="1"/>
  <c r="K310" i="1"/>
  <c r="K374" i="1"/>
  <c r="K438" i="1"/>
  <c r="K67" i="1"/>
  <c r="K131" i="1"/>
  <c r="K195" i="1"/>
  <c r="K259" i="1"/>
  <c r="K323" i="1"/>
  <c r="K387" i="1"/>
  <c r="K16" i="1"/>
  <c r="K80" i="1"/>
  <c r="K144" i="1"/>
  <c r="K208" i="1"/>
  <c r="K272" i="1"/>
  <c r="K336" i="1"/>
  <c r="K400" i="1"/>
  <c r="K464" i="1"/>
  <c r="K45" i="1"/>
  <c r="K301" i="1"/>
  <c r="K482" i="1"/>
  <c r="K555" i="1"/>
  <c r="K619" i="1"/>
  <c r="K683" i="1"/>
  <c r="K747" i="1"/>
  <c r="K811" i="1"/>
  <c r="K65" i="1"/>
  <c r="K321" i="1"/>
  <c r="K489" i="1"/>
  <c r="K10" i="1"/>
  <c r="K74" i="1"/>
  <c r="K138" i="1"/>
  <c r="K202" i="1"/>
  <c r="K266" i="1"/>
  <c r="K330" i="1"/>
  <c r="K394" i="1"/>
  <c r="K23" i="1"/>
  <c r="K87" i="1"/>
  <c r="K151" i="1"/>
  <c r="K215" i="1"/>
  <c r="K279" i="1"/>
  <c r="K343" i="1"/>
  <c r="K407" i="1"/>
  <c r="K36" i="1"/>
  <c r="K100" i="1"/>
  <c r="K164" i="1"/>
  <c r="K228" i="1"/>
  <c r="K292" i="1"/>
  <c r="K356" i="1"/>
  <c r="K420" i="1"/>
  <c r="K484" i="1"/>
  <c r="K125" i="1"/>
  <c r="K381" i="1"/>
  <c r="K509" i="1"/>
  <c r="K575" i="1"/>
  <c r="K639" i="1"/>
  <c r="K703" i="1"/>
  <c r="K767" i="1"/>
  <c r="K831" i="1"/>
  <c r="K145" i="1"/>
  <c r="K401" i="1"/>
  <c r="K30" i="1"/>
  <c r="K94" i="1"/>
  <c r="K158" i="1"/>
  <c r="K222" i="1"/>
  <c r="K286" i="1"/>
  <c r="K350" i="1"/>
  <c r="K414" i="1"/>
  <c r="K43" i="1"/>
  <c r="K107" i="1"/>
  <c r="K171" i="1"/>
  <c r="K235" i="1"/>
  <c r="K299" i="1"/>
  <c r="K363" i="1"/>
  <c r="K427" i="1"/>
  <c r="K56" i="1"/>
  <c r="K120" i="1"/>
  <c r="K184" i="1"/>
  <c r="K248" i="1"/>
  <c r="K312" i="1"/>
  <c r="K376" i="1"/>
  <c r="K440" i="1"/>
  <c r="K504" i="1"/>
  <c r="K205" i="1"/>
  <c r="K450" i="1"/>
  <c r="K531" i="1"/>
  <c r="K595" i="1"/>
  <c r="K659" i="1"/>
  <c r="K723" i="1"/>
  <c r="K787" i="1"/>
  <c r="K851" i="1"/>
  <c r="K225" i="1"/>
  <c r="K457" i="1"/>
  <c r="K50" i="1"/>
  <c r="K114" i="1"/>
  <c r="K178" i="1"/>
  <c r="K242" i="1"/>
  <c r="K306" i="1"/>
  <c r="K370" i="1"/>
  <c r="K434" i="1"/>
  <c r="K63" i="1"/>
  <c r="K127" i="1"/>
  <c r="K191" i="1"/>
  <c r="K255" i="1"/>
  <c r="K319" i="1"/>
  <c r="K383" i="1"/>
  <c r="K12" i="1"/>
  <c r="K76" i="1"/>
  <c r="K140" i="1"/>
  <c r="K204" i="1"/>
  <c r="K268" i="1"/>
  <c r="K332" i="1"/>
  <c r="K396" i="1"/>
  <c r="K460" i="1"/>
  <c r="K29" i="1"/>
  <c r="K285" i="1"/>
  <c r="K477" i="1"/>
  <c r="K551" i="1"/>
  <c r="K615" i="1"/>
  <c r="K679" i="1"/>
  <c r="K743" i="1"/>
  <c r="K807" i="1"/>
  <c r="K49" i="1"/>
  <c r="K305" i="1"/>
  <c r="K483" i="1"/>
  <c r="K70" i="1"/>
  <c r="K134" i="1"/>
  <c r="K198" i="1"/>
  <c r="K262" i="1"/>
  <c r="K326" i="1"/>
  <c r="K390" i="1"/>
  <c r="K19" i="1"/>
  <c r="K83" i="1"/>
  <c r="K147" i="1"/>
  <c r="K211" i="1"/>
  <c r="K275" i="1"/>
  <c r="K339" i="1"/>
  <c r="K403" i="1"/>
  <c r="K32" i="1"/>
  <c r="K96" i="1"/>
  <c r="K160" i="1"/>
  <c r="K224" i="1"/>
  <c r="K288" i="1"/>
  <c r="K352" i="1"/>
  <c r="K416" i="1"/>
  <c r="K480" i="1"/>
  <c r="K109" i="1"/>
  <c r="K365" i="1"/>
  <c r="K503" i="1"/>
  <c r="K571" i="1"/>
  <c r="K635" i="1"/>
  <c r="K699" i="1"/>
  <c r="K763" i="1"/>
  <c r="K827" i="1"/>
  <c r="K129" i="1"/>
  <c r="K385" i="1"/>
  <c r="K26" i="1"/>
  <c r="K90" i="1"/>
  <c r="K154" i="1"/>
  <c r="K218" i="1"/>
  <c r="K282" i="1"/>
  <c r="K346" i="1"/>
  <c r="K410" i="1"/>
  <c r="K39" i="1"/>
  <c r="K103" i="1"/>
  <c r="K167" i="1"/>
  <c r="K231" i="1"/>
  <c r="K295" i="1"/>
  <c r="K359" i="1"/>
  <c r="K423" i="1"/>
  <c r="K52" i="1"/>
  <c r="K116" i="1"/>
  <c r="K180" i="1"/>
  <c r="K244" i="1"/>
  <c r="K308" i="1"/>
  <c r="K372" i="1"/>
  <c r="K436" i="1"/>
  <c r="K500" i="1"/>
  <c r="K189" i="1"/>
  <c r="K445" i="1"/>
  <c r="K527" i="1"/>
  <c r="K591" i="1"/>
  <c r="K655" i="1"/>
  <c r="K719" i="1"/>
  <c r="K783" i="1"/>
  <c r="K847" i="1"/>
  <c r="K209" i="1"/>
  <c r="K451" i="1"/>
  <c r="K46" i="1"/>
  <c r="K110" i="1"/>
  <c r="K174" i="1"/>
  <c r="K238" i="1"/>
  <c r="K302" i="1"/>
  <c r="K366" i="1"/>
  <c r="K430" i="1"/>
  <c r="K59" i="1"/>
  <c r="K123" i="1"/>
  <c r="K187" i="1"/>
  <c r="K251" i="1"/>
  <c r="K315" i="1"/>
  <c r="K379" i="1"/>
  <c r="K443" i="1"/>
  <c r="K72" i="1"/>
  <c r="K136" i="1"/>
  <c r="K200" i="1"/>
  <c r="K264" i="1"/>
  <c r="K328" i="1"/>
  <c r="K392" i="1"/>
  <c r="K456" i="1"/>
  <c r="K13" i="1"/>
  <c r="K269" i="1"/>
  <c r="K471" i="1"/>
  <c r="K547" i="1"/>
  <c r="K611" i="1"/>
  <c r="K675" i="1"/>
  <c r="K739" i="1"/>
  <c r="K803" i="1"/>
  <c r="K33" i="1"/>
  <c r="K289" i="1"/>
  <c r="K478" i="1"/>
  <c r="K66" i="1"/>
  <c r="K130" i="1"/>
  <c r="K194" i="1"/>
  <c r="K258" i="1"/>
  <c r="K322" i="1"/>
  <c r="K386" i="1"/>
  <c r="K15" i="1"/>
  <c r="K79" i="1"/>
  <c r="K143" i="1"/>
  <c r="K207" i="1"/>
  <c r="K271" i="1"/>
  <c r="K335" i="1"/>
  <c r="K399" i="1"/>
  <c r="K28" i="1"/>
  <c r="K92" i="1"/>
  <c r="K156" i="1"/>
  <c r="K220" i="1"/>
  <c r="K284" i="1"/>
  <c r="K348" i="1"/>
  <c r="K412" i="1"/>
  <c r="K476" i="1"/>
  <c r="K93" i="1"/>
  <c r="K349" i="1"/>
  <c r="K498" i="1"/>
  <c r="K567" i="1"/>
  <c r="K631" i="1"/>
  <c r="K695" i="1"/>
  <c r="K759" i="1"/>
  <c r="K823" i="1"/>
  <c r="K113" i="1"/>
  <c r="K369" i="1"/>
  <c r="K22" i="1"/>
  <c r="K86" i="1"/>
  <c r="K150" i="1"/>
  <c r="K214" i="1"/>
  <c r="K278" i="1"/>
  <c r="K342" i="1"/>
  <c r="K406" i="1"/>
  <c r="K35" i="1"/>
  <c r="K99" i="1"/>
  <c r="K163" i="1"/>
  <c r="K227" i="1"/>
  <c r="K291" i="1"/>
  <c r="K355" i="1"/>
  <c r="K419" i="1"/>
  <c r="K48" i="1"/>
  <c r="K112" i="1"/>
  <c r="K176" i="1"/>
  <c r="K240" i="1"/>
  <c r="K304" i="1"/>
  <c r="K368" i="1"/>
  <c r="K432" i="1"/>
  <c r="K496" i="1"/>
  <c r="K173" i="1"/>
  <c r="K429" i="1"/>
  <c r="K523" i="1"/>
  <c r="K587" i="1"/>
  <c r="K651" i="1"/>
  <c r="K715" i="1"/>
  <c r="K779" i="1"/>
  <c r="K843" i="1"/>
  <c r="K193" i="1"/>
  <c r="K446" i="1"/>
  <c r="K494" i="1"/>
  <c r="K564" i="1"/>
  <c r="K628" i="1"/>
  <c r="K692" i="1"/>
  <c r="K756" i="1"/>
  <c r="K820" i="1"/>
  <c r="K101" i="1"/>
  <c r="K357" i="1"/>
  <c r="K501" i="1"/>
  <c r="K569" i="1"/>
  <c r="K633" i="1"/>
  <c r="K697" i="1"/>
  <c r="K761" i="1"/>
  <c r="K825" i="1"/>
  <c r="K889" i="1"/>
  <c r="K953" i="1"/>
  <c r="K409" i="1"/>
  <c r="K710" i="1"/>
  <c r="K896" i="1"/>
  <c r="K982" i="1"/>
  <c r="K1048" i="1"/>
  <c r="K1112" i="1"/>
  <c r="K1176" i="1"/>
  <c r="K1240" i="1"/>
  <c r="K459" i="1"/>
  <c r="K730" i="1"/>
  <c r="K903" i="1"/>
  <c r="K988" i="1"/>
  <c r="K1053" i="1"/>
  <c r="K1117" i="1"/>
  <c r="K1181" i="1"/>
  <c r="K1245" i="1"/>
  <c r="K552" i="1"/>
  <c r="K616" i="1"/>
  <c r="K680" i="1"/>
  <c r="K744" i="1"/>
  <c r="K808" i="1"/>
  <c r="K53" i="1"/>
  <c r="K309" i="1"/>
  <c r="K485" i="1"/>
  <c r="K557" i="1"/>
  <c r="K621" i="1"/>
  <c r="K685" i="1"/>
  <c r="K749" i="1"/>
  <c r="K813" i="1"/>
  <c r="K877" i="1"/>
  <c r="K941" i="1"/>
  <c r="K217" i="1"/>
  <c r="K662" i="1"/>
  <c r="K880" i="1"/>
  <c r="K966" i="1"/>
  <c r="K1036" i="1"/>
  <c r="K1100" i="1"/>
  <c r="K1164" i="1"/>
  <c r="K1228" i="1"/>
  <c r="K297" i="1"/>
  <c r="K682" i="1"/>
  <c r="K887" i="1"/>
  <c r="K972" i="1"/>
  <c r="K1041" i="1"/>
  <c r="K1105" i="1"/>
  <c r="K1169" i="1"/>
  <c r="K1233" i="1"/>
  <c r="K540" i="1"/>
  <c r="K604" i="1"/>
  <c r="K668" i="1"/>
  <c r="K732" i="1"/>
  <c r="K796" i="1"/>
  <c r="K860" i="1"/>
  <c r="K261" i="1"/>
  <c r="K469" i="1"/>
  <c r="K545" i="1"/>
  <c r="K609" i="1"/>
  <c r="K673" i="1"/>
  <c r="K737" i="1"/>
  <c r="K801" i="1"/>
  <c r="K865" i="1"/>
  <c r="K929" i="1"/>
  <c r="K25" i="1"/>
  <c r="K614" i="1"/>
  <c r="K864" i="1"/>
  <c r="K950" i="1"/>
  <c r="K1024" i="1"/>
  <c r="K1088" i="1"/>
  <c r="K1152" i="1"/>
  <c r="K1216" i="1"/>
  <c r="K105" i="1"/>
  <c r="K634" i="1"/>
  <c r="K871" i="1"/>
  <c r="K956" i="1"/>
  <c r="K1029" i="1"/>
  <c r="K1093" i="1"/>
  <c r="K1157" i="1"/>
  <c r="K1221" i="1"/>
  <c r="K57" i="1"/>
  <c r="K704" i="1"/>
  <c r="K405" i="1"/>
  <c r="K709" i="1"/>
  <c r="K965" i="1"/>
  <c r="K996" i="1"/>
  <c r="K1252" i="1"/>
  <c r="K1001" i="1"/>
  <c r="K1257" i="1"/>
  <c r="K542" i="1"/>
  <c r="K798" i="1"/>
  <c r="K926" i="1"/>
  <c r="K1006" i="1"/>
  <c r="K1070" i="1"/>
  <c r="K1134" i="1"/>
  <c r="K1198" i="1"/>
  <c r="K329" i="1"/>
  <c r="K1043" i="1"/>
  <c r="K1276" i="1"/>
  <c r="K1342" i="1"/>
  <c r="K1406" i="1"/>
  <c r="K1470" i="1"/>
  <c r="K1534" i="1"/>
  <c r="K1598" i="1"/>
  <c r="K1662" i="1"/>
  <c r="K1726" i="1"/>
  <c r="K1790" i="1"/>
  <c r="K1854" i="1"/>
  <c r="K1918" i="1"/>
  <c r="K1982" i="1"/>
  <c r="K999" i="1"/>
  <c r="K1255" i="1"/>
  <c r="K1331" i="1"/>
  <c r="K515" i="1"/>
  <c r="K580" i="1"/>
  <c r="K644" i="1"/>
  <c r="K708" i="1"/>
  <c r="K772" i="1"/>
  <c r="K836" i="1"/>
  <c r="K165" i="1"/>
  <c r="K421" i="1"/>
  <c r="K521" i="1"/>
  <c r="K585" i="1"/>
  <c r="K649" i="1"/>
  <c r="K713" i="1"/>
  <c r="K777" i="1"/>
  <c r="K841" i="1"/>
  <c r="K905" i="1"/>
  <c r="K969" i="1"/>
  <c r="K518" i="1"/>
  <c r="K774" i="1"/>
  <c r="K918" i="1"/>
  <c r="K1000" i="1"/>
  <c r="K1064" i="1"/>
  <c r="K1128" i="1"/>
  <c r="K1192" i="1"/>
  <c r="K1256" i="1"/>
  <c r="K538" i="1"/>
  <c r="K794" i="1"/>
  <c r="K924" i="1"/>
  <c r="K1005" i="1"/>
  <c r="K1069" i="1"/>
  <c r="K1133" i="1"/>
  <c r="K1197" i="1"/>
  <c r="K499" i="1"/>
  <c r="K568" i="1"/>
  <c r="K632" i="1"/>
  <c r="K696" i="1"/>
  <c r="K760" i="1"/>
  <c r="K824" i="1"/>
  <c r="K117" i="1"/>
  <c r="K373" i="1"/>
  <c r="K506" i="1"/>
  <c r="K573" i="1"/>
  <c r="K637" i="1"/>
  <c r="K701" i="1"/>
  <c r="K765" i="1"/>
  <c r="K829" i="1"/>
  <c r="K893" i="1"/>
  <c r="K957" i="1"/>
  <c r="K454" i="1"/>
  <c r="K726" i="1"/>
  <c r="K902" i="1"/>
  <c r="K987" i="1"/>
  <c r="K1052" i="1"/>
  <c r="K1116" i="1"/>
  <c r="K1180" i="1"/>
  <c r="K1244" i="1"/>
  <c r="K481" i="1"/>
  <c r="K746" i="1"/>
  <c r="K908" i="1"/>
  <c r="K993" i="1"/>
  <c r="K1057" i="1"/>
  <c r="K1121" i="1"/>
  <c r="K1185" i="1"/>
  <c r="K1249" i="1"/>
  <c r="K556" i="1"/>
  <c r="K620" i="1"/>
  <c r="K684" i="1"/>
  <c r="K748" i="1"/>
  <c r="K812" i="1"/>
  <c r="K69" i="1"/>
  <c r="K325" i="1"/>
  <c r="K490" i="1"/>
  <c r="K561" i="1"/>
  <c r="K625" i="1"/>
  <c r="K689" i="1"/>
  <c r="K753" i="1"/>
  <c r="K817" i="1"/>
  <c r="K881" i="1"/>
  <c r="K945" i="1"/>
  <c r="K281" i="1"/>
  <c r="K678" i="1"/>
  <c r="K886" i="1"/>
  <c r="K971" i="1"/>
  <c r="K1040" i="1"/>
  <c r="K1104" i="1"/>
  <c r="K1168" i="1"/>
  <c r="K1232" i="1"/>
  <c r="K361" i="1"/>
  <c r="K698" i="1"/>
  <c r="K892" i="1"/>
  <c r="K978" i="1"/>
  <c r="K1045" i="1"/>
  <c r="K1109" i="1"/>
  <c r="K1173" i="1"/>
  <c r="K1237" i="1"/>
  <c r="K510" i="1"/>
  <c r="K768" i="1"/>
  <c r="K517" i="1"/>
  <c r="K773" i="1"/>
  <c r="K497" i="1"/>
  <c r="K1060" i="1"/>
  <c r="K522" i="1"/>
  <c r="K1065" i="1"/>
  <c r="K1277" i="1"/>
  <c r="K606" i="1"/>
  <c r="K862" i="1"/>
  <c r="K947" i="1"/>
  <c r="K1022" i="1"/>
  <c r="K1086" i="1"/>
  <c r="K1150" i="1"/>
  <c r="K1214" i="1"/>
  <c r="K690" i="1"/>
  <c r="K1107" i="1"/>
  <c r="K1294" i="1"/>
  <c r="K1358" i="1"/>
  <c r="K1422" i="1"/>
  <c r="K1486" i="1"/>
  <c r="K1550" i="1"/>
  <c r="K1614" i="1"/>
  <c r="K1678" i="1"/>
  <c r="K1742" i="1"/>
  <c r="K1806" i="1"/>
  <c r="K1870" i="1"/>
  <c r="K1934" i="1"/>
  <c r="K513" i="1"/>
  <c r="K1063" i="1"/>
  <c r="K1283" i="1"/>
  <c r="K528" i="1"/>
  <c r="K532" i="1"/>
  <c r="K596" i="1"/>
  <c r="K660" i="1"/>
  <c r="K724" i="1"/>
  <c r="K788" i="1"/>
  <c r="K852" i="1"/>
  <c r="K229" i="1"/>
  <c r="K458" i="1"/>
  <c r="K537" i="1"/>
  <c r="K601" i="1"/>
  <c r="K665" i="1"/>
  <c r="K729" i="1"/>
  <c r="K793" i="1"/>
  <c r="K857" i="1"/>
  <c r="K921" i="1"/>
  <c r="K985" i="1"/>
  <c r="K582" i="1"/>
  <c r="K838" i="1"/>
  <c r="K939" i="1"/>
  <c r="K1016" i="1"/>
  <c r="K1080" i="1"/>
  <c r="K1144" i="1"/>
  <c r="K1208" i="1"/>
  <c r="K1272" i="1"/>
  <c r="K602" i="1"/>
  <c r="K858" i="1"/>
  <c r="K946" i="1"/>
  <c r="K1021" i="1"/>
  <c r="K1085" i="1"/>
  <c r="K1149" i="1"/>
  <c r="K1213" i="1"/>
  <c r="K520" i="1"/>
  <c r="K584" i="1"/>
  <c r="K648" i="1"/>
  <c r="K712" i="1"/>
  <c r="K776" i="1"/>
  <c r="K840" i="1"/>
  <c r="K181" i="1"/>
  <c r="K437" i="1"/>
  <c r="K525" i="1"/>
  <c r="K589" i="1"/>
  <c r="K653" i="1"/>
  <c r="K717" i="1"/>
  <c r="K781" i="1"/>
  <c r="K845" i="1"/>
  <c r="K909" i="1"/>
  <c r="K973" i="1"/>
  <c r="K534" i="1"/>
  <c r="K790" i="1"/>
  <c r="K923" i="1"/>
  <c r="K1004" i="1"/>
  <c r="K1068" i="1"/>
  <c r="K1132" i="1"/>
  <c r="K1196" i="1"/>
  <c r="K1260" i="1"/>
  <c r="K554" i="1"/>
  <c r="K810" i="1"/>
  <c r="K930" i="1"/>
  <c r="K1009" i="1"/>
  <c r="K1073" i="1"/>
  <c r="K1137" i="1"/>
  <c r="K1201" i="1"/>
  <c r="K505" i="1"/>
  <c r="K572" i="1"/>
  <c r="K636" i="1"/>
  <c r="K700" i="1"/>
  <c r="K764" i="1"/>
  <c r="K828" i="1"/>
  <c r="K133" i="1"/>
  <c r="K389" i="1"/>
  <c r="K511" i="1"/>
  <c r="K577" i="1"/>
  <c r="K641" i="1"/>
  <c r="K705" i="1"/>
  <c r="K769" i="1"/>
  <c r="K833" i="1"/>
  <c r="K897" i="1"/>
  <c r="K961" i="1"/>
  <c r="K475" i="1"/>
  <c r="K742" i="1"/>
  <c r="K907" i="1"/>
  <c r="K992" i="1"/>
  <c r="K1056" i="1"/>
  <c r="K1120" i="1"/>
  <c r="K1184" i="1"/>
  <c r="K1248" i="1"/>
  <c r="K502" i="1"/>
  <c r="K762" i="1"/>
  <c r="K914" i="1"/>
  <c r="K997" i="1"/>
  <c r="K1061" i="1"/>
  <c r="K1125" i="1"/>
  <c r="K1189" i="1"/>
  <c r="K1253" i="1"/>
  <c r="K576" i="1"/>
  <c r="K832" i="1"/>
  <c r="K581" i="1"/>
  <c r="K837" i="1"/>
  <c r="K758" i="1"/>
  <c r="K1124" i="1"/>
  <c r="K778" i="1"/>
  <c r="K1129" i="1"/>
  <c r="K249" i="1"/>
  <c r="K670" i="1"/>
  <c r="K883" i="1"/>
  <c r="K968" i="1"/>
  <c r="K1038" i="1"/>
  <c r="K1102" i="1"/>
  <c r="K1166" i="1"/>
  <c r="K1230" i="1"/>
  <c r="K890" i="1"/>
  <c r="K1171" i="1"/>
  <c r="K1310" i="1"/>
  <c r="K1374" i="1"/>
  <c r="K1438" i="1"/>
  <c r="K1502" i="1"/>
  <c r="K1566" i="1"/>
  <c r="K1630" i="1"/>
  <c r="K1694" i="1"/>
  <c r="K1758" i="1"/>
  <c r="K1822" i="1"/>
  <c r="K1886" i="1"/>
  <c r="K1950" i="1"/>
  <c r="K770" i="1"/>
  <c r="K1127" i="1"/>
  <c r="K1299" i="1"/>
  <c r="K592" i="1"/>
  <c r="K548" i="1"/>
  <c r="K612" i="1"/>
  <c r="K676" i="1"/>
  <c r="K740" i="1"/>
  <c r="K804" i="1"/>
  <c r="K37" i="1"/>
  <c r="K293" i="1"/>
  <c r="K479" i="1"/>
  <c r="K553" i="1"/>
  <c r="K617" i="1"/>
  <c r="K681" i="1"/>
  <c r="K745" i="1"/>
  <c r="K809" i="1"/>
  <c r="K873" i="1"/>
  <c r="K937" i="1"/>
  <c r="K153" i="1"/>
  <c r="K646" i="1"/>
  <c r="K875" i="1"/>
  <c r="K960" i="1"/>
  <c r="K1032" i="1"/>
  <c r="K1096" i="1"/>
  <c r="K1160" i="1"/>
  <c r="K1224" i="1"/>
  <c r="K233" i="1"/>
  <c r="K666" i="1"/>
  <c r="K882" i="1"/>
  <c r="K967" i="1"/>
  <c r="K1037" i="1"/>
  <c r="K1101" i="1"/>
  <c r="K1165" i="1"/>
  <c r="K1229" i="1"/>
  <c r="K536" i="1"/>
  <c r="K600" i="1"/>
  <c r="K664" i="1"/>
  <c r="K728" i="1"/>
  <c r="K792" i="1"/>
  <c r="K856" i="1"/>
  <c r="K245" i="1"/>
  <c r="K463" i="1"/>
  <c r="K541" i="1"/>
  <c r="K605" i="1"/>
  <c r="K669" i="1"/>
  <c r="K733" i="1"/>
  <c r="K797" i="1"/>
  <c r="K861" i="1"/>
  <c r="K925" i="1"/>
  <c r="K989" i="1"/>
  <c r="K598" i="1"/>
  <c r="K854" i="1"/>
  <c r="K944" i="1"/>
  <c r="K1020" i="1"/>
  <c r="K1084" i="1"/>
  <c r="K1148" i="1"/>
  <c r="K1212" i="1"/>
  <c r="K41" i="1"/>
  <c r="K618" i="1"/>
  <c r="K866" i="1"/>
  <c r="K951" i="1"/>
  <c r="K1025" i="1"/>
  <c r="K1089" i="1"/>
  <c r="K1153" i="1"/>
  <c r="K1217" i="1"/>
  <c r="K524" i="1"/>
  <c r="K780" i="1"/>
  <c r="K529" i="1"/>
  <c r="K785" i="1"/>
  <c r="K550" i="1"/>
  <c r="K1072" i="1"/>
  <c r="K570" i="1"/>
  <c r="K1077" i="1"/>
  <c r="K640" i="1"/>
  <c r="K912" i="1"/>
  <c r="K465" i="1"/>
  <c r="K1054" i="1"/>
  <c r="K975" i="1"/>
  <c r="K1454" i="1"/>
  <c r="K1710" i="1"/>
  <c r="K1966" i="1"/>
  <c r="K656" i="1"/>
  <c r="K213" i="1"/>
  <c r="K661" i="1"/>
  <c r="K917" i="1"/>
  <c r="K934" i="1"/>
  <c r="K1204" i="1"/>
  <c r="K940" i="1"/>
  <c r="K1209" i="1"/>
  <c r="K486" i="1"/>
  <c r="K750" i="1"/>
  <c r="K910" i="1"/>
  <c r="K994" i="1"/>
  <c r="K1058" i="1"/>
  <c r="K1122" i="1"/>
  <c r="K1186" i="1"/>
  <c r="K1250" i="1"/>
  <c r="K995" i="1"/>
  <c r="K1251" i="1"/>
  <c r="K1330" i="1"/>
  <c r="K1394" i="1"/>
  <c r="K1458" i="1"/>
  <c r="K1522" i="1"/>
  <c r="K1586" i="1"/>
  <c r="K1650" i="1"/>
  <c r="K1714" i="1"/>
  <c r="K1778" i="1"/>
  <c r="K1842" i="1"/>
  <c r="K1906" i="1"/>
  <c r="K1970" i="1"/>
  <c r="K938" i="1"/>
  <c r="K1207" i="1"/>
  <c r="K1319" i="1"/>
  <c r="K736" i="1"/>
  <c r="K474" i="1"/>
  <c r="K741" i="1"/>
  <c r="K89" i="1"/>
  <c r="K1028" i="1"/>
  <c r="K169" i="1"/>
  <c r="K1033" i="1"/>
  <c r="K1265" i="1"/>
  <c r="K574" i="1"/>
  <c r="K830" i="1"/>
  <c r="K936" i="1"/>
  <c r="K1014" i="1"/>
  <c r="K1078" i="1"/>
  <c r="K1142" i="1"/>
  <c r="K1206" i="1"/>
  <c r="K562" i="1"/>
  <c r="K1075" i="1"/>
  <c r="K1286" i="1"/>
  <c r="K1350" i="1"/>
  <c r="K1414" i="1"/>
  <c r="K1478" i="1"/>
  <c r="K1542" i="1"/>
  <c r="K1606" i="1"/>
  <c r="K1670" i="1"/>
  <c r="K1734" i="1"/>
  <c r="K1798" i="1"/>
  <c r="K1862" i="1"/>
  <c r="K1926" i="1"/>
  <c r="K137" i="1"/>
  <c r="K1031" i="1"/>
  <c r="K1271" i="1"/>
  <c r="K1339" i="1"/>
  <c r="K816" i="1"/>
  <c r="K1108" i="1"/>
  <c r="K654" i="1"/>
  <c r="K1098" i="1"/>
  <c r="K1155" i="1"/>
  <c r="K588" i="1"/>
  <c r="K844" i="1"/>
  <c r="K593" i="1"/>
  <c r="K849" i="1"/>
  <c r="K806" i="1"/>
  <c r="K1136" i="1"/>
  <c r="K826" i="1"/>
  <c r="K1141" i="1"/>
  <c r="K149" i="1"/>
  <c r="K1188" i="1"/>
  <c r="K734" i="1"/>
  <c r="K1118" i="1"/>
  <c r="K1235" i="1"/>
  <c r="K1518" i="1"/>
  <c r="K1774" i="1"/>
  <c r="K916" i="1"/>
  <c r="K720" i="1"/>
  <c r="K453" i="1"/>
  <c r="K725" i="1"/>
  <c r="K981" i="1"/>
  <c r="K1012" i="1"/>
  <c r="K1268" i="1"/>
  <c r="K1017" i="1"/>
  <c r="K1261" i="1"/>
  <c r="K558" i="1"/>
  <c r="K814" i="1"/>
  <c r="K931" i="1"/>
  <c r="K1010" i="1"/>
  <c r="K1074" i="1"/>
  <c r="K1138" i="1"/>
  <c r="K1202" i="1"/>
  <c r="K491" i="1"/>
  <c r="K1059" i="1"/>
  <c r="K1282" i="1"/>
  <c r="K1346" i="1"/>
  <c r="K1410" i="1"/>
  <c r="K1474" i="1"/>
  <c r="K1538" i="1"/>
  <c r="K1602" i="1"/>
  <c r="K1666" i="1"/>
  <c r="K1730" i="1"/>
  <c r="K1794" i="1"/>
  <c r="K1858" i="1"/>
  <c r="K1922" i="1"/>
  <c r="K1986" i="1"/>
  <c r="K1015" i="1"/>
  <c r="K1263" i="1"/>
  <c r="K544" i="1"/>
  <c r="K800" i="1"/>
  <c r="K549" i="1"/>
  <c r="K805" i="1"/>
  <c r="K630" i="1"/>
  <c r="K1092" i="1"/>
  <c r="K650" i="1"/>
  <c r="K1097" i="1"/>
  <c r="K121" i="1"/>
  <c r="K638" i="1"/>
  <c r="K872" i="1"/>
  <c r="K958" i="1"/>
  <c r="K1030" i="1"/>
  <c r="K1094" i="1"/>
  <c r="K1158" i="1"/>
  <c r="K1222" i="1"/>
  <c r="K818" i="1"/>
  <c r="K1139" i="1"/>
  <c r="K1302" i="1"/>
  <c r="K1366" i="1"/>
  <c r="K1430" i="1"/>
  <c r="K1494" i="1"/>
  <c r="K1558" i="1"/>
  <c r="K1622" i="1"/>
  <c r="K1686" i="1"/>
  <c r="K1750" i="1"/>
  <c r="K1814" i="1"/>
  <c r="K1878" i="1"/>
  <c r="K1942" i="1"/>
  <c r="K642" i="1"/>
  <c r="K1095" i="1"/>
  <c r="K1291" i="1"/>
  <c r="K1355" i="1"/>
  <c r="K565" i="1"/>
  <c r="K714" i="1"/>
  <c r="K878" i="1"/>
  <c r="K1162" i="1"/>
  <c r="K1306" i="1"/>
  <c r="K1562" i="1"/>
  <c r="K1818" i="1"/>
  <c r="K1111" i="1"/>
  <c r="K1383" i="1"/>
  <c r="K1447" i="1"/>
  <c r="K1511" i="1"/>
  <c r="K1575" i="1"/>
  <c r="K1639" i="1"/>
  <c r="K1703" i="1"/>
  <c r="K1767" i="1"/>
  <c r="K1831" i="1"/>
  <c r="K1895" i="1"/>
  <c r="K1959" i="1"/>
  <c r="K879" i="1"/>
  <c r="K1163" i="1"/>
  <c r="K1308" i="1"/>
  <c r="K1372" i="1"/>
  <c r="K1436" i="1"/>
  <c r="K1500" i="1"/>
  <c r="K1564" i="1"/>
  <c r="K1628" i="1"/>
  <c r="K1692" i="1"/>
  <c r="K1756" i="1"/>
  <c r="K1820" i="1"/>
  <c r="K1884" i="1"/>
  <c r="K1948" i="1"/>
  <c r="K2012" i="1"/>
  <c r="K2076" i="1"/>
  <c r="K2140" i="1"/>
  <c r="K1293" i="1"/>
  <c r="K1549" i="1"/>
  <c r="K1805" i="1"/>
  <c r="K2013" i="1"/>
  <c r="K2098" i="1"/>
  <c r="K2179" i="1"/>
  <c r="K2243" i="1"/>
  <c r="K2307" i="1"/>
  <c r="K2371" i="1"/>
  <c r="K2435" i="1"/>
  <c r="K2499" i="1"/>
  <c r="K2563" i="1"/>
  <c r="K2627" i="1"/>
  <c r="K652" i="1"/>
  <c r="K197" i="1"/>
  <c r="K657" i="1"/>
  <c r="K913" i="1"/>
  <c r="K928" i="1"/>
  <c r="K1200" i="1"/>
  <c r="K935" i="1"/>
  <c r="K1205" i="1"/>
  <c r="K645" i="1"/>
  <c r="K919" i="1"/>
  <c r="K904" i="1"/>
  <c r="K1182" i="1"/>
  <c r="K1326" i="1"/>
  <c r="K1582" i="1"/>
  <c r="K1838" i="1"/>
  <c r="K1191" i="1"/>
  <c r="K784" i="1"/>
  <c r="K533" i="1"/>
  <c r="K789" i="1"/>
  <c r="K566" i="1"/>
  <c r="K1076" i="1"/>
  <c r="K586" i="1"/>
  <c r="K1081" i="1"/>
  <c r="K1281" i="1"/>
  <c r="K622" i="1"/>
  <c r="K867" i="1"/>
  <c r="K952" i="1"/>
  <c r="K1026" i="1"/>
  <c r="K1090" i="1"/>
  <c r="K1154" i="1"/>
  <c r="K1218" i="1"/>
  <c r="K754" i="1"/>
  <c r="K1123" i="1"/>
  <c r="K1298" i="1"/>
  <c r="K1362" i="1"/>
  <c r="K1426" i="1"/>
  <c r="K1490" i="1"/>
  <c r="K1554" i="1"/>
  <c r="K1618" i="1"/>
  <c r="K1682" i="1"/>
  <c r="K1746" i="1"/>
  <c r="K1810" i="1"/>
  <c r="K1874" i="1"/>
  <c r="K1938" i="1"/>
  <c r="K578" i="1"/>
  <c r="K1079" i="1"/>
  <c r="K1287" i="1"/>
  <c r="K608" i="1"/>
  <c r="K21" i="1"/>
  <c r="K613" i="1"/>
  <c r="K869" i="1"/>
  <c r="K870" i="1"/>
  <c r="K1156" i="1"/>
  <c r="K876" i="1"/>
  <c r="K1161" i="1"/>
  <c r="K377" i="1"/>
  <c r="K702" i="1"/>
  <c r="K894" i="1"/>
  <c r="K979" i="1"/>
  <c r="K1046" i="1"/>
  <c r="K1110" i="1"/>
  <c r="K1174" i="1"/>
  <c r="K1238" i="1"/>
  <c r="K932" i="1"/>
  <c r="K1203" i="1"/>
  <c r="K1318" i="1"/>
  <c r="K1382" i="1"/>
  <c r="K1446" i="1"/>
  <c r="K1510" i="1"/>
  <c r="K1574" i="1"/>
  <c r="K1638" i="1"/>
  <c r="K1702" i="1"/>
  <c r="K1766" i="1"/>
  <c r="K1830" i="1"/>
  <c r="K1894" i="1"/>
  <c r="K1958" i="1"/>
  <c r="K874" i="1"/>
  <c r="K1159" i="1"/>
  <c r="K1307" i="1"/>
  <c r="K1371" i="1"/>
  <c r="K821" i="1"/>
  <c r="K1113" i="1"/>
  <c r="K963" i="1"/>
  <c r="K1226" i="1"/>
  <c r="K1370" i="1"/>
  <c r="K1626" i="1"/>
  <c r="K1882" i="1"/>
  <c r="K1295" i="1"/>
  <c r="K1399" i="1"/>
  <c r="K1463" i="1"/>
  <c r="K1527" i="1"/>
  <c r="K1591" i="1"/>
  <c r="K1655" i="1"/>
  <c r="K1719" i="1"/>
  <c r="K1783" i="1"/>
  <c r="K1847" i="1"/>
  <c r="K1911" i="1"/>
  <c r="K1975" i="1"/>
  <c r="K964" i="1"/>
  <c r="K1227" i="1"/>
  <c r="K1324" i="1"/>
  <c r="K1388" i="1"/>
  <c r="K1452" i="1"/>
  <c r="K1516" i="1"/>
  <c r="K1580" i="1"/>
  <c r="K1644" i="1"/>
  <c r="K1708" i="1"/>
  <c r="K1772" i="1"/>
  <c r="K1836" i="1"/>
  <c r="K1900" i="1"/>
  <c r="K1964" i="1"/>
  <c r="K2028" i="1"/>
  <c r="K2092" i="1"/>
  <c r="K2156" i="1"/>
  <c r="K1357" i="1"/>
  <c r="K1613" i="1"/>
  <c r="K1869" i="1"/>
  <c r="K2034" i="1"/>
  <c r="K2119" i="1"/>
  <c r="K2195" i="1"/>
  <c r="K2259" i="1"/>
  <c r="K2323" i="1"/>
  <c r="K2387" i="1"/>
  <c r="K2451" i="1"/>
  <c r="K2515" i="1"/>
  <c r="K2579" i="1"/>
  <c r="K2643" i="1"/>
  <c r="K716" i="1"/>
  <c r="K447" i="1"/>
  <c r="K721" i="1"/>
  <c r="K977" i="1"/>
  <c r="K1008" i="1"/>
  <c r="K1264" i="1"/>
  <c r="K1013" i="1"/>
  <c r="K1269" i="1"/>
  <c r="K901" i="1"/>
  <c r="K1193" i="1"/>
  <c r="K990" i="1"/>
  <c r="K1246" i="1"/>
  <c r="K1390" i="1"/>
  <c r="K1646" i="1"/>
  <c r="K1902" i="1"/>
  <c r="K1315" i="1"/>
  <c r="K848" i="1"/>
  <c r="K597" i="1"/>
  <c r="K853" i="1"/>
  <c r="K822" i="1"/>
  <c r="K1140" i="1"/>
  <c r="K842" i="1"/>
  <c r="K1145" i="1"/>
  <c r="K313" i="1"/>
  <c r="K686" i="1"/>
  <c r="K888" i="1"/>
  <c r="K974" i="1"/>
  <c r="K1042" i="1"/>
  <c r="K1106" i="1"/>
  <c r="K1170" i="1"/>
  <c r="K1234" i="1"/>
  <c r="K911" i="1"/>
  <c r="K1187" i="1"/>
  <c r="K1314" i="1"/>
  <c r="K1378" i="1"/>
  <c r="K1442" i="1"/>
  <c r="K1506" i="1"/>
  <c r="K1570" i="1"/>
  <c r="K1634" i="1"/>
  <c r="K1698" i="1"/>
  <c r="K1762" i="1"/>
  <c r="K1826" i="1"/>
  <c r="K1890" i="1"/>
  <c r="K1954" i="1"/>
  <c r="K834" i="1"/>
  <c r="K1143" i="1"/>
  <c r="K1303" i="1"/>
  <c r="K672" i="1"/>
  <c r="K277" i="1"/>
  <c r="K677" i="1"/>
  <c r="K933" i="1"/>
  <c r="K955" i="1"/>
  <c r="K1220" i="1"/>
  <c r="K962" i="1"/>
  <c r="K1225" i="1"/>
  <c r="K507" i="1"/>
  <c r="K766" i="1"/>
  <c r="K915" i="1"/>
  <c r="K998" i="1"/>
  <c r="K1062" i="1"/>
  <c r="K1126" i="1"/>
  <c r="K1190" i="1"/>
  <c r="K1254" i="1"/>
  <c r="K1011" i="1"/>
  <c r="K1262" i="1"/>
  <c r="K1334" i="1"/>
  <c r="K1398" i="1"/>
  <c r="K1462" i="1"/>
  <c r="K1526" i="1"/>
  <c r="K1590" i="1"/>
  <c r="K1654" i="1"/>
  <c r="K1718" i="1"/>
  <c r="K1782" i="1"/>
  <c r="K1846" i="1"/>
  <c r="K1910" i="1"/>
  <c r="K1974" i="1"/>
  <c r="K959" i="1"/>
  <c r="K1223" i="1"/>
  <c r="K1323" i="1"/>
  <c r="K560" i="1"/>
  <c r="K694" i="1"/>
  <c r="K185" i="1"/>
  <c r="K1034" i="1"/>
  <c r="K868" i="1"/>
  <c r="K1434" i="1"/>
  <c r="K1690" i="1"/>
  <c r="K1946" i="1"/>
  <c r="K1343" i="1"/>
  <c r="K1415" i="1"/>
  <c r="K1479" i="1"/>
  <c r="K1543" i="1"/>
  <c r="K1607" i="1"/>
  <c r="K1671" i="1"/>
  <c r="K1735" i="1"/>
  <c r="K1799" i="1"/>
  <c r="K1863" i="1"/>
  <c r="K1927" i="1"/>
  <c r="K201" i="1"/>
  <c r="K1035" i="1"/>
  <c r="K1274" i="1"/>
  <c r="K1340" i="1"/>
  <c r="K1404" i="1"/>
  <c r="K1468" i="1"/>
  <c r="K1532" i="1"/>
  <c r="K1596" i="1"/>
  <c r="K1660" i="1"/>
  <c r="K1724" i="1"/>
  <c r="K1788" i="1"/>
  <c r="K1498" i="1"/>
  <c r="K1431" i="1"/>
  <c r="K1687" i="1"/>
  <c r="K1943" i="1"/>
  <c r="K1356" i="1"/>
  <c r="K1612" i="1"/>
  <c r="K1852" i="1"/>
  <c r="K1980" i="1"/>
  <c r="K2108" i="1"/>
  <c r="K1421" i="1"/>
  <c r="K1933" i="1"/>
  <c r="K2141" i="1"/>
  <c r="K2275" i="1"/>
  <c r="K2403" i="1"/>
  <c r="K2531" i="1"/>
  <c r="K2659" i="1"/>
  <c r="K2723" i="1"/>
  <c r="K2787" i="1"/>
  <c r="K1055" i="1"/>
  <c r="K1473" i="1"/>
  <c r="K1729" i="1"/>
  <c r="K1985" i="1"/>
  <c r="K2073" i="1"/>
  <c r="K2158" i="1"/>
  <c r="K2224" i="1"/>
  <c r="K2288" i="1"/>
  <c r="K2352" i="1"/>
  <c r="K2416" i="1"/>
  <c r="K2480" i="1"/>
  <c r="K85" i="1"/>
  <c r="K1172" i="1"/>
  <c r="K718" i="1"/>
  <c r="K1114" i="1"/>
  <c r="K1219" i="1"/>
  <c r="K1514" i="1"/>
  <c r="K1770" i="1"/>
  <c r="K895" i="1"/>
  <c r="K1367" i="1"/>
  <c r="K1435" i="1"/>
  <c r="K1499" i="1"/>
  <c r="K1563" i="1"/>
  <c r="K1627" i="1"/>
  <c r="K1691" i="1"/>
  <c r="K1755" i="1"/>
  <c r="K1819" i="1"/>
  <c r="K1883" i="1"/>
  <c r="K1947" i="1"/>
  <c r="K722" i="1"/>
  <c r="K1115" i="1"/>
  <c r="K1296" i="1"/>
  <c r="K1360" i="1"/>
  <c r="K1424" i="1"/>
  <c r="K1488" i="1"/>
  <c r="K1552" i="1"/>
  <c r="K1616" i="1"/>
  <c r="K1680" i="1"/>
  <c r="K1744" i="1"/>
  <c r="K1808" i="1"/>
  <c r="K1872" i="1"/>
  <c r="K1936" i="1"/>
  <c r="K2000" i="1"/>
  <c r="K2064" i="1"/>
  <c r="K2128" i="1"/>
  <c r="K1167" i="1"/>
  <c r="K1501" i="1"/>
  <c r="K1757" i="1"/>
  <c r="K1997" i="1"/>
  <c r="K2082" i="1"/>
  <c r="K2167" i="1"/>
  <c r="K2231" i="1"/>
  <c r="K2295" i="1"/>
  <c r="K2359" i="1"/>
  <c r="K2423" i="1"/>
  <c r="K2487" i="1"/>
  <c r="K2551" i="1"/>
  <c r="K2615" i="1"/>
  <c r="K2679" i="1"/>
  <c r="K2743" i="1"/>
  <c r="K2807" i="1"/>
  <c r="K1297" i="1"/>
  <c r="K1553" i="1"/>
  <c r="K1809" i="1"/>
  <c r="K2014" i="1"/>
  <c r="K2099" i="1"/>
  <c r="K2180" i="1"/>
  <c r="K2244" i="1"/>
  <c r="K2308" i="1"/>
  <c r="K2372" i="1"/>
  <c r="K2436" i="1"/>
  <c r="K2500" i="1"/>
  <c r="K693" i="1"/>
  <c r="K983" i="1"/>
  <c r="K920" i="1"/>
  <c r="K1194" i="1"/>
  <c r="K1338" i="1"/>
  <c r="K1594" i="1"/>
  <c r="K1850" i="1"/>
  <c r="K1239" i="1"/>
  <c r="K1391" i="1"/>
  <c r="K1455" i="1"/>
  <c r="K1519" i="1"/>
  <c r="K1583" i="1"/>
  <c r="K1647" i="1"/>
  <c r="K1711" i="1"/>
  <c r="K1775" i="1"/>
  <c r="K1839" i="1"/>
  <c r="K1903" i="1"/>
  <c r="K1967" i="1"/>
  <c r="K922" i="1"/>
  <c r="K1195" i="1"/>
  <c r="K1316" i="1"/>
  <c r="K1380" i="1"/>
  <c r="K1444" i="1"/>
  <c r="K1508" i="1"/>
  <c r="K1572" i="1"/>
  <c r="K1636" i="1"/>
  <c r="K1700" i="1"/>
  <c r="K1764" i="1"/>
  <c r="K1828" i="1"/>
  <c r="K1892" i="1"/>
  <c r="K1956" i="1"/>
  <c r="K2020" i="1"/>
  <c r="K2084" i="1"/>
  <c r="K2148" i="1"/>
  <c r="K1325" i="1"/>
  <c r="K1581" i="1"/>
  <c r="K1837" i="1"/>
  <c r="K2023" i="1"/>
  <c r="K1754" i="1"/>
  <c r="K1495" i="1"/>
  <c r="K1751" i="1"/>
  <c r="K658" i="1"/>
  <c r="K1420" i="1"/>
  <c r="K1676" i="1"/>
  <c r="K1868" i="1"/>
  <c r="K1996" i="1"/>
  <c r="K2124" i="1"/>
  <c r="K1485" i="1"/>
  <c r="K1991" i="1"/>
  <c r="K2162" i="1"/>
  <c r="K2291" i="1"/>
  <c r="K2419" i="1"/>
  <c r="K2547" i="1"/>
  <c r="K2675" i="1"/>
  <c r="K2739" i="1"/>
  <c r="K2803" i="1"/>
  <c r="K1280" i="1"/>
  <c r="K1537" i="1"/>
  <c r="K1793" i="1"/>
  <c r="K2009" i="1"/>
  <c r="K2094" i="1"/>
  <c r="K2176" i="1"/>
  <c r="K2240" i="1"/>
  <c r="K2304" i="1"/>
  <c r="K2368" i="1"/>
  <c r="K2432" i="1"/>
  <c r="K2496" i="1"/>
  <c r="K629" i="1"/>
  <c r="K898" i="1"/>
  <c r="K899" i="1"/>
  <c r="K1178" i="1"/>
  <c r="K1322" i="1"/>
  <c r="K1578" i="1"/>
  <c r="K1834" i="1"/>
  <c r="K1175" i="1"/>
  <c r="K1387" i="1"/>
  <c r="K1451" i="1"/>
  <c r="K1515" i="1"/>
  <c r="K1579" i="1"/>
  <c r="K1643" i="1"/>
  <c r="K1707" i="1"/>
  <c r="K1771" i="1"/>
  <c r="K1835" i="1"/>
  <c r="K1899" i="1"/>
  <c r="K1963" i="1"/>
  <c r="K900" i="1"/>
  <c r="K1179" i="1"/>
  <c r="K1312" i="1"/>
  <c r="K1376" i="1"/>
  <c r="K1440" i="1"/>
  <c r="K1504" i="1"/>
  <c r="K1568" i="1"/>
  <c r="K1632" i="1"/>
  <c r="K1696" i="1"/>
  <c r="K1760" i="1"/>
  <c r="K1824" i="1"/>
  <c r="K1888" i="1"/>
  <c r="K1952" i="1"/>
  <c r="K2016" i="1"/>
  <c r="K2080" i="1"/>
  <c r="K2144" i="1"/>
  <c r="K1309" i="1"/>
  <c r="K1565" i="1"/>
  <c r="K1821" i="1"/>
  <c r="K2018" i="1"/>
  <c r="K2103" i="1"/>
  <c r="K2183" i="1"/>
  <c r="K2247" i="1"/>
  <c r="K2311" i="1"/>
  <c r="K2375" i="1"/>
  <c r="K2439" i="1"/>
  <c r="K2503" i="1"/>
  <c r="K2567" i="1"/>
  <c r="K2631" i="1"/>
  <c r="K2695" i="1"/>
  <c r="K2759" i="1"/>
  <c r="K2823" i="1"/>
  <c r="K1361" i="1"/>
  <c r="K1617" i="1"/>
  <c r="K1873" i="1"/>
  <c r="K2035" i="1"/>
  <c r="K2121" i="1"/>
  <c r="K2196" i="1"/>
  <c r="K2260" i="1"/>
  <c r="K2324" i="1"/>
  <c r="K2388" i="1"/>
  <c r="K2452" i="1"/>
  <c r="K2516" i="1"/>
  <c r="K949" i="1"/>
  <c r="K1241" i="1"/>
  <c r="K1002" i="1"/>
  <c r="K73" i="1"/>
  <c r="K1402" i="1"/>
  <c r="K1658" i="1"/>
  <c r="K1914" i="1"/>
  <c r="K1327" i="1"/>
  <c r="K1407" i="1"/>
  <c r="K1471" i="1"/>
  <c r="K1535" i="1"/>
  <c r="K1599" i="1"/>
  <c r="K1663" i="1"/>
  <c r="K1727" i="1"/>
  <c r="K1791" i="1"/>
  <c r="K1855" i="1"/>
  <c r="K1919" i="1"/>
  <c r="K1983" i="1"/>
  <c r="K1003" i="1"/>
  <c r="K1258" i="1"/>
  <c r="K1332" i="1"/>
  <c r="K1396" i="1"/>
  <c r="K1460" i="1"/>
  <c r="K1524" i="1"/>
  <c r="K1588" i="1"/>
  <c r="K1652" i="1"/>
  <c r="K1716" i="1"/>
  <c r="K1780" i="1"/>
  <c r="K1844" i="1"/>
  <c r="K1908" i="1"/>
  <c r="K1972" i="1"/>
  <c r="K2036" i="1"/>
  <c r="K2100" i="1"/>
  <c r="K2164" i="1"/>
  <c r="K1389" i="1"/>
  <c r="K1645" i="1"/>
  <c r="K1901" i="1"/>
  <c r="K2045" i="1"/>
  <c r="K706" i="1"/>
  <c r="K1559" i="1"/>
  <c r="K1815" i="1"/>
  <c r="K1099" i="1"/>
  <c r="K1484" i="1"/>
  <c r="K1740" i="1"/>
  <c r="K1916" i="1"/>
  <c r="K2044" i="1"/>
  <c r="K674" i="1"/>
  <c r="K1677" i="1"/>
  <c r="K2055" i="1"/>
  <c r="K2211" i="1"/>
  <c r="K2339" i="1"/>
  <c r="K2467" i="1"/>
  <c r="K2595" i="1"/>
  <c r="K2691" i="1"/>
  <c r="K2755" i="1"/>
  <c r="K2819" i="1"/>
  <c r="K1345" i="1"/>
  <c r="K1601" i="1"/>
  <c r="K1857" i="1"/>
  <c r="K2030" i="1"/>
  <c r="K2115" i="1"/>
  <c r="K2192" i="1"/>
  <c r="K2256" i="1"/>
  <c r="K2320" i="1"/>
  <c r="K2384" i="1"/>
  <c r="K2448" i="1"/>
  <c r="K2512" i="1"/>
  <c r="K885" i="1"/>
  <c r="K1177" i="1"/>
  <c r="K984" i="1"/>
  <c r="K1242" i="1"/>
  <c r="K1386" i="1"/>
  <c r="K1642" i="1"/>
  <c r="K1898" i="1"/>
  <c r="K1311" i="1"/>
  <c r="K1403" i="1"/>
  <c r="K1467" i="1"/>
  <c r="K1531" i="1"/>
  <c r="K1595" i="1"/>
  <c r="K1659" i="1"/>
  <c r="K1723" i="1"/>
  <c r="K1787" i="1"/>
  <c r="K1851" i="1"/>
  <c r="K1915" i="1"/>
  <c r="K1979" i="1"/>
  <c r="K986" i="1"/>
  <c r="K1243" i="1"/>
  <c r="K1328" i="1"/>
  <c r="K1392" i="1"/>
  <c r="K1456" i="1"/>
  <c r="K1520" i="1"/>
  <c r="K1584" i="1"/>
  <c r="K1648" i="1"/>
  <c r="K1712" i="1"/>
  <c r="K1776" i="1"/>
  <c r="K1840" i="1"/>
  <c r="K1904" i="1"/>
  <c r="K1968" i="1"/>
  <c r="K2032" i="1"/>
  <c r="K2096" i="1"/>
  <c r="K2160" i="1"/>
  <c r="K1373" i="1"/>
  <c r="K1629" i="1"/>
  <c r="K1885" i="1"/>
  <c r="K2039" i="1"/>
  <c r="K2125" i="1"/>
  <c r="K2199" i="1"/>
  <c r="K2263" i="1"/>
  <c r="K2327" i="1"/>
  <c r="K2391" i="1"/>
  <c r="K2455" i="1"/>
  <c r="K2519" i="1"/>
  <c r="K2583" i="1"/>
  <c r="K2647" i="1"/>
  <c r="K2711" i="1"/>
  <c r="K2775" i="1"/>
  <c r="K738" i="1"/>
  <c r="K1425" i="1"/>
  <c r="K1681" i="1"/>
  <c r="K1937" i="1"/>
  <c r="K2057" i="1"/>
  <c r="K2142" i="1"/>
  <c r="K2212" i="1"/>
  <c r="K2276" i="1"/>
  <c r="K2340" i="1"/>
  <c r="K2404" i="1"/>
  <c r="K2468" i="1"/>
  <c r="K688" i="1"/>
  <c r="K976" i="1"/>
  <c r="K526" i="1"/>
  <c r="K1066" i="1"/>
  <c r="K1027" i="1"/>
  <c r="K1466" i="1"/>
  <c r="K1722" i="1"/>
  <c r="K1978" i="1"/>
  <c r="K1351" i="1"/>
  <c r="K1423" i="1"/>
  <c r="K1487" i="1"/>
  <c r="K1551" i="1"/>
  <c r="K1615" i="1"/>
  <c r="K1679" i="1"/>
  <c r="K1743" i="1"/>
  <c r="K1807" i="1"/>
  <c r="K1871" i="1"/>
  <c r="K1935" i="1"/>
  <c r="K530" i="1"/>
  <c r="K1067" i="1"/>
  <c r="K1284" i="1"/>
  <c r="K1348" i="1"/>
  <c r="K1412" i="1"/>
  <c r="K1476" i="1"/>
  <c r="K1540" i="1"/>
  <c r="K1604" i="1"/>
  <c r="K1668" i="1"/>
  <c r="K1732" i="1"/>
  <c r="K1796" i="1"/>
  <c r="K1860" i="1"/>
  <c r="K1924" i="1"/>
  <c r="K1988" i="1"/>
  <c r="K2052" i="1"/>
  <c r="K2116" i="1"/>
  <c r="K970" i="1"/>
  <c r="K1453" i="1"/>
  <c r="K1709" i="1"/>
  <c r="K1965" i="1"/>
  <c r="K2066" i="1"/>
  <c r="K1363" i="1"/>
  <c r="K1623" i="1"/>
  <c r="K1879" i="1"/>
  <c r="K1292" i="1"/>
  <c r="K1548" i="1"/>
  <c r="K1804" i="1"/>
  <c r="K1932" i="1"/>
  <c r="K2060" i="1"/>
  <c r="K1103" i="1"/>
  <c r="K1741" i="1"/>
  <c r="K2077" i="1"/>
  <c r="K2227" i="1"/>
  <c r="K2355" i="1"/>
  <c r="K2483" i="1"/>
  <c r="K2611" i="1"/>
  <c r="K2707" i="1"/>
  <c r="K2771" i="1"/>
  <c r="K470" i="1"/>
  <c r="K1409" i="1"/>
  <c r="K1665" i="1"/>
  <c r="K1921" i="1"/>
  <c r="K2051" i="1"/>
  <c r="K2137" i="1"/>
  <c r="K2208" i="1"/>
  <c r="K2272" i="1"/>
  <c r="K2336" i="1"/>
  <c r="K2400" i="1"/>
  <c r="K2464" i="1"/>
  <c r="K624" i="1"/>
  <c r="K891" i="1"/>
  <c r="K441" i="1"/>
  <c r="K1050" i="1"/>
  <c r="K954" i="1"/>
  <c r="K1450" i="1"/>
  <c r="K1706" i="1"/>
  <c r="K1962" i="1"/>
  <c r="K1347" i="1"/>
  <c r="K1419" i="1"/>
  <c r="K1483" i="1"/>
  <c r="K1547" i="1"/>
  <c r="K1611" i="1"/>
  <c r="K1675" i="1"/>
  <c r="K1739" i="1"/>
  <c r="K1803" i="1"/>
  <c r="K1867" i="1"/>
  <c r="K1931" i="1"/>
  <c r="K449" i="1"/>
  <c r="K1051" i="1"/>
  <c r="K1279" i="1"/>
  <c r="K1344" i="1"/>
  <c r="K1408" i="1"/>
  <c r="K1472" i="1"/>
  <c r="K1536" i="1"/>
  <c r="K1600" i="1"/>
  <c r="K1664" i="1"/>
  <c r="K1728" i="1"/>
  <c r="K1792" i="1"/>
  <c r="K1856" i="1"/>
  <c r="K1920" i="1"/>
  <c r="K1984" i="1"/>
  <c r="K2048" i="1"/>
  <c r="K2112" i="1"/>
  <c r="K884" i="1"/>
  <c r="K1437" i="1"/>
  <c r="K1693" i="1"/>
  <c r="K1949" i="1"/>
  <c r="K2061" i="1"/>
  <c r="K2146" i="1"/>
  <c r="K2215" i="1"/>
  <c r="K2279" i="1"/>
  <c r="K2343" i="1"/>
  <c r="K2407" i="1"/>
  <c r="K2471" i="1"/>
  <c r="K2535" i="1"/>
  <c r="K2599" i="1"/>
  <c r="K2663" i="1"/>
  <c r="K2727" i="1"/>
  <c r="K2791" i="1"/>
  <c r="K1119" i="1"/>
  <c r="K1489" i="1"/>
  <c r="K1745" i="1"/>
  <c r="K1993" i="1"/>
  <c r="K2078" i="1"/>
  <c r="K2163" i="1"/>
  <c r="K2228" i="1"/>
  <c r="K2292" i="1"/>
  <c r="K2356" i="1"/>
  <c r="K2420" i="1"/>
  <c r="K2484" i="1"/>
  <c r="K341" i="1"/>
  <c r="K1236" i="1"/>
  <c r="K782" i="1"/>
  <c r="K1130" i="1"/>
  <c r="K1270" i="1"/>
  <c r="K1530" i="1"/>
  <c r="K1786" i="1"/>
  <c r="K980" i="1"/>
  <c r="K1375" i="1"/>
  <c r="K1439" i="1"/>
  <c r="K1503" i="1"/>
  <c r="K1567" i="1"/>
  <c r="K1631" i="1"/>
  <c r="K1695" i="1"/>
  <c r="K1759" i="1"/>
  <c r="K1823" i="1"/>
  <c r="K1887" i="1"/>
  <c r="K1951" i="1"/>
  <c r="K786" i="1"/>
  <c r="K1131" i="1"/>
  <c r="K1300" i="1"/>
  <c r="K1364" i="1"/>
  <c r="K1428" i="1"/>
  <c r="K1492" i="1"/>
  <c r="K1556" i="1"/>
  <c r="K1620" i="1"/>
  <c r="K1684" i="1"/>
  <c r="K1748" i="1"/>
  <c r="K1812" i="1"/>
  <c r="K1876" i="1"/>
  <c r="K1940" i="1"/>
  <c r="K2004" i="1"/>
  <c r="K2068" i="1"/>
  <c r="K2132" i="1"/>
  <c r="K1231" i="1"/>
  <c r="K1517" i="1"/>
  <c r="K1773" i="1"/>
  <c r="K2002" i="1"/>
  <c r="K2087" i="1"/>
  <c r="K2171" i="1"/>
  <c r="K2235" i="1"/>
  <c r="K2299" i="1"/>
  <c r="K2363" i="1"/>
  <c r="K2427" i="1"/>
  <c r="K2491" i="1"/>
  <c r="K2555" i="1"/>
  <c r="K2619" i="1"/>
  <c r="K2683" i="1"/>
  <c r="K2747" i="1"/>
  <c r="K2811" i="1"/>
  <c r="K1313" i="1"/>
  <c r="K1569" i="1"/>
  <c r="K1825" i="1"/>
  <c r="K2019" i="1"/>
  <c r="K2105" i="1"/>
  <c r="K2184" i="1"/>
  <c r="K2248" i="1"/>
  <c r="K2312" i="1"/>
  <c r="K2376" i="1"/>
  <c r="K2440" i="1"/>
  <c r="K2504" i="1"/>
  <c r="K2568" i="1"/>
  <c r="K2632" i="1"/>
  <c r="K2696" i="1"/>
  <c r="K590" i="1"/>
  <c r="K1738" i="1"/>
  <c r="K1491" i="1"/>
  <c r="K1747" i="1"/>
  <c r="K594" i="1"/>
  <c r="K1416" i="1"/>
  <c r="K1672" i="1"/>
  <c r="K1928" i="1"/>
  <c r="K1039" i="1"/>
  <c r="K2071" i="1"/>
  <c r="K2351" i="1"/>
  <c r="K2607" i="1"/>
  <c r="K1247" i="1"/>
  <c r="K2089" i="1"/>
  <c r="K2364" i="1"/>
  <c r="K2556" i="1"/>
  <c r="K2640" i="1"/>
  <c r="K2724" i="1"/>
  <c r="K2788" i="1"/>
  <c r="K927" i="1"/>
  <c r="K1445" i="1"/>
  <c r="K1701" i="1"/>
  <c r="K1957" i="1"/>
  <c r="K2063" i="1"/>
  <c r="K2149" i="1"/>
  <c r="K2217" i="1"/>
  <c r="K2281" i="1"/>
  <c r="K2345" i="1"/>
  <c r="K2409" i="1"/>
  <c r="K2473" i="1"/>
  <c r="K2537" i="1"/>
  <c r="K2601" i="1"/>
  <c r="K2665" i="1"/>
  <c r="K2729" i="1"/>
  <c r="K2793" i="1"/>
  <c r="K2857" i="1"/>
  <c r="K2921" i="1"/>
  <c r="K2985" i="1"/>
  <c r="K3049" i="1"/>
  <c r="K3113" i="1"/>
  <c r="K1545" i="1"/>
  <c r="K2178" i="1"/>
  <c r="K2434" i="1"/>
  <c r="K2690" i="1"/>
  <c r="K2874" i="1"/>
  <c r="K2959" i="1"/>
  <c r="K3044" i="1"/>
  <c r="K3130" i="1"/>
  <c r="K3199" i="1"/>
  <c r="K3263" i="1"/>
  <c r="K3327" i="1"/>
  <c r="K3391" i="1"/>
  <c r="K3455" i="1"/>
  <c r="K3519" i="1"/>
  <c r="K3583" i="1"/>
  <c r="K3647" i="1"/>
  <c r="K1625" i="1"/>
  <c r="K2198" i="1"/>
  <c r="K2454" i="1"/>
  <c r="K2710" i="1"/>
  <c r="K2880" i="1"/>
  <c r="K2966" i="1"/>
  <c r="K3051" i="1"/>
  <c r="K3136" i="1"/>
  <c r="K1146" i="1"/>
  <c r="K1047" i="1"/>
  <c r="K1571" i="1"/>
  <c r="K1827" i="1"/>
  <c r="K1147" i="1"/>
  <c r="K1496" i="1"/>
  <c r="K1752" i="1"/>
  <c r="K2008" i="1"/>
  <c r="K1533" i="1"/>
  <c r="K2175" i="1"/>
  <c r="K2431" i="1"/>
  <c r="K2687" i="1"/>
  <c r="K1585" i="1"/>
  <c r="K2188" i="1"/>
  <c r="K2444" i="1"/>
  <c r="K2580" i="1"/>
  <c r="K2668" i="1"/>
  <c r="K2744" i="1"/>
  <c r="K2808" i="1"/>
  <c r="K1259" i="1"/>
  <c r="K1525" i="1"/>
  <c r="K1781" i="1"/>
  <c r="K2005" i="1"/>
  <c r="K2090" i="1"/>
  <c r="K2173" i="1"/>
  <c r="K2237" i="1"/>
  <c r="K2301" i="1"/>
  <c r="K2365" i="1"/>
  <c r="K2429" i="1"/>
  <c r="K2493" i="1"/>
  <c r="K2557" i="1"/>
  <c r="K2621" i="1"/>
  <c r="K2685" i="1"/>
  <c r="K2749" i="1"/>
  <c r="K2813" i="1"/>
  <c r="K2877" i="1"/>
  <c r="K2941" i="1"/>
  <c r="K3005" i="1"/>
  <c r="K3069" i="1"/>
  <c r="K3133" i="1"/>
  <c r="K1865" i="1"/>
  <c r="K2258" i="1"/>
  <c r="K2514" i="1"/>
  <c r="K2770" i="1"/>
  <c r="K2900" i="1"/>
  <c r="K2986" i="1"/>
  <c r="K3071" i="1"/>
  <c r="K3155" i="1"/>
  <c r="K3219" i="1"/>
  <c r="K3283" i="1"/>
  <c r="K3347" i="1"/>
  <c r="K3411" i="1"/>
  <c r="K3475" i="1"/>
  <c r="K3539" i="1"/>
  <c r="K3603" i="1"/>
  <c r="K3667" i="1"/>
  <c r="K1945" i="1"/>
  <c r="K2278" i="1"/>
  <c r="K2534" i="1"/>
  <c r="K2790" i="1"/>
  <c r="K2907" i="1"/>
  <c r="K2992" i="1"/>
  <c r="K3078" i="1"/>
  <c r="K757" i="1"/>
  <c r="K1354" i="1"/>
  <c r="K1395" i="1"/>
  <c r="K1651" i="1"/>
  <c r="K1907" i="1"/>
  <c r="K1320" i="1"/>
  <c r="K1576" i="1"/>
  <c r="K1832" i="1"/>
  <c r="K2088" i="1"/>
  <c r="K1853" i="1"/>
  <c r="K2255" i="1"/>
  <c r="K2511" i="1"/>
  <c r="K2767" i="1"/>
  <c r="K1905" i="1"/>
  <c r="K2268" i="1"/>
  <c r="K2524" i="1"/>
  <c r="K2608" i="1"/>
  <c r="K2692" i="1"/>
  <c r="K2764" i="1"/>
  <c r="K2828" i="1"/>
  <c r="K1349" i="1"/>
  <c r="K1605" i="1"/>
  <c r="K1861" i="1"/>
  <c r="K2031" i="1"/>
  <c r="K2117" i="1"/>
  <c r="K2193" i="1"/>
  <c r="K2257" i="1"/>
  <c r="K2321" i="1"/>
  <c r="K2385" i="1"/>
  <c r="K2449" i="1"/>
  <c r="K2513" i="1"/>
  <c r="K2577" i="1"/>
  <c r="K2641" i="1"/>
  <c r="K2705" i="1"/>
  <c r="K2769" i="1"/>
  <c r="K2833" i="1"/>
  <c r="K2897" i="1"/>
  <c r="K2961" i="1"/>
  <c r="K3025" i="1"/>
  <c r="K3089" i="1"/>
  <c r="K610" i="1"/>
  <c r="K2054" i="1"/>
  <c r="K2338" i="1"/>
  <c r="K2594" i="1"/>
  <c r="K2842" i="1"/>
  <c r="K2927" i="1"/>
  <c r="K3012" i="1"/>
  <c r="K3098" i="1"/>
  <c r="K3175" i="1"/>
  <c r="K3239" i="1"/>
  <c r="K3303" i="1"/>
  <c r="K3367" i="1"/>
  <c r="K3431" i="1"/>
  <c r="K3495" i="1"/>
  <c r="K3559" i="1"/>
  <c r="K3623" i="1"/>
  <c r="K1151" i="1"/>
  <c r="K2081" i="1"/>
  <c r="K2358" i="1"/>
  <c r="K2614" i="1"/>
  <c r="K2848" i="1"/>
  <c r="K2934" i="1"/>
  <c r="K3019" i="1"/>
  <c r="K3104" i="1"/>
  <c r="K3180" i="1"/>
  <c r="K3244" i="1"/>
  <c r="K3308" i="1"/>
  <c r="K1411" i="1"/>
  <c r="K1592" i="1"/>
  <c r="K2271" i="1"/>
  <c r="K2284" i="1"/>
  <c r="K2768" i="1"/>
  <c r="K1877" i="1"/>
  <c r="K2261" i="1"/>
  <c r="K2517" i="1"/>
  <c r="K2773" i="1"/>
  <c r="K3029" i="1"/>
  <c r="K2354" i="1"/>
  <c r="K3018" i="1"/>
  <c r="K3307" i="1"/>
  <c r="K3563" i="1"/>
  <c r="K2374" i="1"/>
  <c r="K3024" i="1"/>
  <c r="K3204" i="1"/>
  <c r="K3288" i="1"/>
  <c r="K3364" i="1"/>
  <c r="K3428" i="1"/>
  <c r="K3492" i="1"/>
  <c r="K3556" i="1"/>
  <c r="K3620" i="1"/>
  <c r="K3684" i="1"/>
  <c r="K2043" i="1"/>
  <c r="K2330" i="1"/>
  <c r="K2586" i="1"/>
  <c r="K2838" i="1"/>
  <c r="K2924" i="1"/>
  <c r="K3010" i="1"/>
  <c r="K2109" i="1"/>
  <c r="K2187" i="1"/>
  <c r="K2251" i="1"/>
  <c r="K2315" i="1"/>
  <c r="K2379" i="1"/>
  <c r="K2443" i="1"/>
  <c r="K2507" i="1"/>
  <c r="K2571" i="1"/>
  <c r="K2635" i="1"/>
  <c r="K2699" i="1"/>
  <c r="K2763" i="1"/>
  <c r="K2827" i="1"/>
  <c r="K1377" i="1"/>
  <c r="K1633" i="1"/>
  <c r="K1889" i="1"/>
  <c r="K2041" i="1"/>
  <c r="K2126" i="1"/>
  <c r="K2200" i="1"/>
  <c r="K2264" i="1"/>
  <c r="K2328" i="1"/>
  <c r="K2392" i="1"/>
  <c r="K2456" i="1"/>
  <c r="K2520" i="1"/>
  <c r="K2584" i="1"/>
  <c r="K2648" i="1"/>
  <c r="K2712" i="1"/>
  <c r="K1082" i="1"/>
  <c r="K393" i="1"/>
  <c r="K1555" i="1"/>
  <c r="K1811" i="1"/>
  <c r="K1083" i="1"/>
  <c r="K1480" i="1"/>
  <c r="K1736" i="1"/>
  <c r="K1992" i="1"/>
  <c r="K1469" i="1"/>
  <c r="K2157" i="1"/>
  <c r="K2415" i="1"/>
  <c r="K2671" i="1"/>
  <c r="K1521" i="1"/>
  <c r="K2172" i="1"/>
  <c r="K2428" i="1"/>
  <c r="K2576" i="1"/>
  <c r="K2660" i="1"/>
  <c r="K2740" i="1"/>
  <c r="K2804" i="1"/>
  <c r="K1199" i="1"/>
  <c r="K1509" i="1"/>
  <c r="K1765" i="1"/>
  <c r="K1999" i="1"/>
  <c r="K2085" i="1"/>
  <c r="K2169" i="1"/>
  <c r="K2233" i="1"/>
  <c r="K2297" i="1"/>
  <c r="K2361" i="1"/>
  <c r="K2425" i="1"/>
  <c r="K2489" i="1"/>
  <c r="K2553" i="1"/>
  <c r="K2617" i="1"/>
  <c r="K2681" i="1"/>
  <c r="K2745" i="1"/>
  <c r="K2809" i="1"/>
  <c r="K2873" i="1"/>
  <c r="K2937" i="1"/>
  <c r="K3001" i="1"/>
  <c r="K3065" i="1"/>
  <c r="K3129" i="1"/>
  <c r="K1801" i="1"/>
  <c r="K2242" i="1"/>
  <c r="K2498" i="1"/>
  <c r="K2754" i="1"/>
  <c r="K2895" i="1"/>
  <c r="K2980" i="1"/>
  <c r="K3066" i="1"/>
  <c r="K3151" i="1"/>
  <c r="K3215" i="1"/>
  <c r="K3279" i="1"/>
  <c r="K3343" i="1"/>
  <c r="K3407" i="1"/>
  <c r="K3471" i="1"/>
  <c r="K3535" i="1"/>
  <c r="K3599" i="1"/>
  <c r="K3663" i="1"/>
  <c r="K1881" i="1"/>
  <c r="K2262" i="1"/>
  <c r="K2518" i="1"/>
  <c r="K2774" i="1"/>
  <c r="K2902" i="1"/>
  <c r="K2987" i="1"/>
  <c r="K3072" i="1"/>
  <c r="K495" i="1"/>
  <c r="K1290" i="1"/>
  <c r="K1379" i="1"/>
  <c r="K1635" i="1"/>
  <c r="K1891" i="1"/>
  <c r="K1304" i="1"/>
  <c r="K1560" i="1"/>
  <c r="K1816" i="1"/>
  <c r="K2072" i="1"/>
  <c r="K1789" i="1"/>
  <c r="K2239" i="1"/>
  <c r="K2495" i="1"/>
  <c r="K2751" i="1"/>
  <c r="K1841" i="1"/>
  <c r="K2252" i="1"/>
  <c r="K2508" i="1"/>
  <c r="K2604" i="1"/>
  <c r="K2688" i="1"/>
  <c r="K2760" i="1"/>
  <c r="K2824" i="1"/>
  <c r="K1333" i="1"/>
  <c r="K1589" i="1"/>
  <c r="K1845" i="1"/>
  <c r="K2026" i="1"/>
  <c r="K2111" i="1"/>
  <c r="K2189" i="1"/>
  <c r="K2253" i="1"/>
  <c r="K2317" i="1"/>
  <c r="K2381" i="1"/>
  <c r="K2445" i="1"/>
  <c r="K2509" i="1"/>
  <c r="K2573" i="1"/>
  <c r="K2637" i="1"/>
  <c r="K2701" i="1"/>
  <c r="K2765" i="1"/>
  <c r="K2829" i="1"/>
  <c r="K2893" i="1"/>
  <c r="K2957" i="1"/>
  <c r="K3021" i="1"/>
  <c r="K3085" i="1"/>
  <c r="K3149" i="1"/>
  <c r="K2033" i="1"/>
  <c r="K2322" i="1"/>
  <c r="K2578" i="1"/>
  <c r="K2834" i="1"/>
  <c r="K2922" i="1"/>
  <c r="K3007" i="1"/>
  <c r="K3092" i="1"/>
  <c r="K3171" i="1"/>
  <c r="K3235" i="1"/>
  <c r="K3299" i="1"/>
  <c r="K3363" i="1"/>
  <c r="K3427" i="1"/>
  <c r="K3491" i="1"/>
  <c r="K3555" i="1"/>
  <c r="K3619" i="1"/>
  <c r="K863" i="1"/>
  <c r="K2059" i="1"/>
  <c r="K2342" i="1"/>
  <c r="K2598" i="1"/>
  <c r="K2843" i="1"/>
  <c r="K2928" i="1"/>
  <c r="K3014" i="1"/>
  <c r="K3099" i="1"/>
  <c r="K1049" i="1"/>
  <c r="K1610" i="1"/>
  <c r="K1459" i="1"/>
  <c r="K1715" i="1"/>
  <c r="K1971" i="1"/>
  <c r="K1384" i="1"/>
  <c r="K1640" i="1"/>
  <c r="K1896" i="1"/>
  <c r="K2152" i="1"/>
  <c r="K2029" i="1"/>
  <c r="K2319" i="1"/>
  <c r="K2575" i="1"/>
  <c r="K2831" i="1"/>
  <c r="K2046" i="1"/>
  <c r="K2332" i="1"/>
  <c r="K2544" i="1"/>
  <c r="K2628" i="1"/>
  <c r="K2716" i="1"/>
  <c r="K2780" i="1"/>
  <c r="K546" i="1"/>
  <c r="K1413" i="1"/>
  <c r="K1669" i="1"/>
  <c r="K1925" i="1"/>
  <c r="K2053" i="1"/>
  <c r="K2138" i="1"/>
  <c r="K2209" i="1"/>
  <c r="K2273" i="1"/>
  <c r="K2337" i="1"/>
  <c r="K2401" i="1"/>
  <c r="K2465" i="1"/>
  <c r="K2529" i="1"/>
  <c r="K2593" i="1"/>
  <c r="K2657" i="1"/>
  <c r="K2721" i="1"/>
  <c r="K2785" i="1"/>
  <c r="K2849" i="1"/>
  <c r="K2913" i="1"/>
  <c r="K2977" i="1"/>
  <c r="K3041" i="1"/>
  <c r="K3105" i="1"/>
  <c r="K1417" i="1"/>
  <c r="K2139" i="1"/>
  <c r="K2402" i="1"/>
  <c r="K2658" i="1"/>
  <c r="K2863" i="1"/>
  <c r="K2948" i="1"/>
  <c r="K3034" i="1"/>
  <c r="K3119" i="1"/>
  <c r="K3191" i="1"/>
  <c r="K3255" i="1"/>
  <c r="K3319" i="1"/>
  <c r="K3383" i="1"/>
  <c r="K3447" i="1"/>
  <c r="K3511" i="1"/>
  <c r="K3575" i="1"/>
  <c r="K3639" i="1"/>
  <c r="K1497" i="1"/>
  <c r="K2166" i="1"/>
  <c r="K2422" i="1"/>
  <c r="K2678" i="1"/>
  <c r="K2870" i="1"/>
  <c r="K2955" i="1"/>
  <c r="K3040" i="1"/>
  <c r="K3126" i="1"/>
  <c r="K3196" i="1"/>
  <c r="K3260" i="1"/>
  <c r="K3324" i="1"/>
  <c r="K1667" i="1"/>
  <c r="K1848" i="1"/>
  <c r="K2527" i="1"/>
  <c r="K2528" i="1"/>
  <c r="K2832" i="1"/>
  <c r="K2037" i="1"/>
  <c r="K2325" i="1"/>
  <c r="K2581" i="1"/>
  <c r="K2837" i="1"/>
  <c r="K3093" i="1"/>
  <c r="K2610" i="1"/>
  <c r="K3103" i="1"/>
  <c r="K3371" i="1"/>
  <c r="K3627" i="1"/>
  <c r="K2630" i="1"/>
  <c r="K3110" i="1"/>
  <c r="K3224" i="1"/>
  <c r="K3312" i="1"/>
  <c r="K3380" i="1"/>
  <c r="K3444" i="1"/>
  <c r="K3508" i="1"/>
  <c r="K3572" i="1"/>
  <c r="K3636" i="1"/>
  <c r="K1385" i="1"/>
  <c r="K2129" i="1"/>
  <c r="K2394" i="1"/>
  <c r="K2650" i="1"/>
  <c r="K2860" i="1"/>
  <c r="K2946" i="1"/>
  <c r="K3031" i="1"/>
  <c r="K3116" i="1"/>
  <c r="K3189" i="1"/>
  <c r="K3253" i="1"/>
  <c r="K3317" i="1"/>
  <c r="K3381" i="1"/>
  <c r="K2130" i="1"/>
  <c r="K2203" i="1"/>
  <c r="K2267" i="1"/>
  <c r="K2331" i="1"/>
  <c r="K2395" i="1"/>
  <c r="K2459" i="1"/>
  <c r="K2523" i="1"/>
  <c r="K2587" i="1"/>
  <c r="K2651" i="1"/>
  <c r="K2715" i="1"/>
  <c r="K2779" i="1"/>
  <c r="K906" i="1"/>
  <c r="K1441" i="1"/>
  <c r="K1697" i="1"/>
  <c r="K1953" i="1"/>
  <c r="K2062" i="1"/>
  <c r="K2147" i="1"/>
  <c r="K2216" i="1"/>
  <c r="K2280" i="1"/>
  <c r="K2344" i="1"/>
  <c r="K2408" i="1"/>
  <c r="K2472" i="1"/>
  <c r="K2536" i="1"/>
  <c r="K2600" i="1"/>
  <c r="K2664" i="1"/>
  <c r="K752" i="1"/>
  <c r="K1091" i="1"/>
  <c r="K1359" i="1"/>
  <c r="K1619" i="1"/>
  <c r="K1875" i="1"/>
  <c r="K1288" i="1"/>
  <c r="K1544" i="1"/>
  <c r="K1800" i="1"/>
  <c r="K2056" i="1"/>
  <c r="K1725" i="1"/>
  <c r="K2223" i="1"/>
  <c r="K2479" i="1"/>
  <c r="K2735" i="1"/>
  <c r="K1777" i="1"/>
  <c r="K2236" i="1"/>
  <c r="K2492" i="1"/>
  <c r="K2596" i="1"/>
  <c r="K2684" i="1"/>
  <c r="K2756" i="1"/>
  <c r="K2820" i="1"/>
  <c r="K1317" i="1"/>
  <c r="K1573" i="1"/>
  <c r="K1829" i="1"/>
  <c r="K2021" i="1"/>
  <c r="K2106" i="1"/>
  <c r="K2185" i="1"/>
  <c r="K2249" i="1"/>
  <c r="K2313" i="1"/>
  <c r="K2377" i="1"/>
  <c r="K2151" i="1"/>
  <c r="K2219" i="1"/>
  <c r="K2283" i="1"/>
  <c r="K2347" i="1"/>
  <c r="K2411" i="1"/>
  <c r="K2475" i="1"/>
  <c r="K2539" i="1"/>
  <c r="K2603" i="1"/>
  <c r="K2667" i="1"/>
  <c r="K2731" i="1"/>
  <c r="K2795" i="1"/>
  <c r="K1183" i="1"/>
  <c r="K1505" i="1"/>
  <c r="K1761" i="1"/>
  <c r="K1998" i="1"/>
  <c r="K2083" i="1"/>
  <c r="K2168" i="1"/>
  <c r="K2232" i="1"/>
  <c r="K2296" i="1"/>
  <c r="K2360" i="1"/>
  <c r="K2424" i="1"/>
  <c r="K2488" i="1"/>
  <c r="K2552" i="1"/>
  <c r="K2616" i="1"/>
  <c r="K2680" i="1"/>
  <c r="K1044" i="1"/>
  <c r="K1482" i="1"/>
  <c r="K1427" i="1"/>
  <c r="K1683" i="1"/>
  <c r="K1939" i="1"/>
  <c r="K1352" i="1"/>
  <c r="K1608" i="1"/>
  <c r="K1864" i="1"/>
  <c r="K2120" i="1"/>
  <c r="K1981" i="1"/>
  <c r="K2287" i="1"/>
  <c r="K2543" i="1"/>
  <c r="K2799" i="1"/>
  <c r="K2003" i="1"/>
  <c r="K2300" i="1"/>
  <c r="K2532" i="1"/>
  <c r="K2620" i="1"/>
  <c r="K2704" i="1"/>
  <c r="K2772" i="1"/>
  <c r="K2836" i="1"/>
  <c r="K1381" i="1"/>
  <c r="K1637" i="1"/>
  <c r="K1893" i="1"/>
  <c r="K2042" i="1"/>
  <c r="K2127" i="1"/>
  <c r="K2201" i="1"/>
  <c r="K2265" i="1"/>
  <c r="K2329" i="1"/>
  <c r="K2393" i="1"/>
  <c r="K2457" i="1"/>
  <c r="K2521" i="1"/>
  <c r="K2585" i="1"/>
  <c r="K2649" i="1"/>
  <c r="K2713" i="1"/>
  <c r="K2777" i="1"/>
  <c r="K2841" i="1"/>
  <c r="K2905" i="1"/>
  <c r="K2969" i="1"/>
  <c r="K3033" i="1"/>
  <c r="K3097" i="1"/>
  <c r="K1289" i="1"/>
  <c r="K2097" i="1"/>
  <c r="K2370" i="1"/>
  <c r="K2626" i="1"/>
  <c r="K2852" i="1"/>
  <c r="K2938" i="1"/>
  <c r="K3023" i="1"/>
  <c r="K3108" i="1"/>
  <c r="K3183" i="1"/>
  <c r="K3247" i="1"/>
  <c r="K3311" i="1"/>
  <c r="K3375" i="1"/>
  <c r="K3439" i="1"/>
  <c r="K3503" i="1"/>
  <c r="K3567" i="1"/>
  <c r="K3631" i="1"/>
  <c r="K1369" i="1"/>
  <c r="K2123" i="1"/>
  <c r="K2390" i="1"/>
  <c r="K2646" i="1"/>
  <c r="K2859" i="1"/>
  <c r="K2944" i="1"/>
  <c r="K3030" i="1"/>
  <c r="K3115" i="1"/>
  <c r="K846" i="1"/>
  <c r="K1802" i="1"/>
  <c r="K1507" i="1"/>
  <c r="K1763" i="1"/>
  <c r="K850" i="1"/>
  <c r="K1432" i="1"/>
  <c r="K1688" i="1"/>
  <c r="K1944" i="1"/>
  <c r="K1275" i="1"/>
  <c r="K2093" i="1"/>
  <c r="K2367" i="1"/>
  <c r="K2623" i="1"/>
  <c r="K1329" i="1"/>
  <c r="K2110" i="1"/>
  <c r="K2380" i="1"/>
  <c r="K2560" i="1"/>
  <c r="K2644" i="1"/>
  <c r="K2728" i="1"/>
  <c r="K2792" i="1"/>
  <c r="K1007" i="1"/>
  <c r="K1461" i="1"/>
  <c r="K1717" i="1"/>
  <c r="K1973" i="1"/>
  <c r="K2069" i="1"/>
  <c r="K2154" i="1"/>
  <c r="K2221" i="1"/>
  <c r="K2285" i="1"/>
  <c r="K2349" i="1"/>
  <c r="K2413" i="1"/>
  <c r="K2477" i="1"/>
  <c r="K2541" i="1"/>
  <c r="K2605" i="1"/>
  <c r="K2669" i="1"/>
  <c r="K2733" i="1"/>
  <c r="K2797" i="1"/>
  <c r="K2861" i="1"/>
  <c r="K2925" i="1"/>
  <c r="K2989" i="1"/>
  <c r="K3053" i="1"/>
  <c r="K3117" i="1"/>
  <c r="K1609" i="1"/>
  <c r="K2194" i="1"/>
  <c r="K2450" i="1"/>
  <c r="K2706" i="1"/>
  <c r="K2879" i="1"/>
  <c r="K2964" i="1"/>
  <c r="K3050" i="1"/>
  <c r="K3135" i="1"/>
  <c r="K3203" i="1"/>
  <c r="K3267" i="1"/>
  <c r="K3331" i="1"/>
  <c r="K3395" i="1"/>
  <c r="K3459" i="1"/>
  <c r="K3523" i="1"/>
  <c r="K3587" i="1"/>
  <c r="K3651" i="1"/>
  <c r="K1689" i="1"/>
  <c r="K2214" i="1"/>
  <c r="K2470" i="1"/>
  <c r="K2726" i="1"/>
  <c r="K2886" i="1"/>
  <c r="K2971" i="1"/>
  <c r="K3056" i="1"/>
  <c r="K3142" i="1"/>
  <c r="K1210" i="1"/>
  <c r="K1278" i="1"/>
  <c r="K1587" i="1"/>
  <c r="K1843" i="1"/>
  <c r="K1211" i="1"/>
  <c r="K1512" i="1"/>
  <c r="K1768" i="1"/>
  <c r="K2024" i="1"/>
  <c r="K1597" i="1"/>
  <c r="K2191" i="1"/>
  <c r="K2447" i="1"/>
  <c r="K2703" i="1"/>
  <c r="K1649" i="1"/>
  <c r="K2204" i="1"/>
  <c r="K2460" i="1"/>
  <c r="K2588" i="1"/>
  <c r="K2672" i="1"/>
  <c r="K2748" i="1"/>
  <c r="K2812" i="1"/>
  <c r="K1285" i="1"/>
  <c r="K1541" i="1"/>
  <c r="K1797" i="1"/>
  <c r="K2010" i="1"/>
  <c r="K2095" i="1"/>
  <c r="K2177" i="1"/>
  <c r="K2241" i="1"/>
  <c r="K2305" i="1"/>
  <c r="K2369" i="1"/>
  <c r="K2433" i="1"/>
  <c r="K2497" i="1"/>
  <c r="K2561" i="1"/>
  <c r="K2625" i="1"/>
  <c r="K2689" i="1"/>
  <c r="K2753" i="1"/>
  <c r="K2817" i="1"/>
  <c r="K2881" i="1"/>
  <c r="K2945" i="1"/>
  <c r="K3009" i="1"/>
  <c r="K3073" i="1"/>
  <c r="K3137" i="1"/>
  <c r="K1929" i="1"/>
  <c r="K2274" i="1"/>
  <c r="K2530" i="1"/>
  <c r="K2786" i="1"/>
  <c r="K2906" i="1"/>
  <c r="K2991" i="1"/>
  <c r="K3076" i="1"/>
  <c r="K3159" i="1"/>
  <c r="K3223" i="1"/>
  <c r="K3287" i="1"/>
  <c r="K3351" i="1"/>
  <c r="K3415" i="1"/>
  <c r="K3479" i="1"/>
  <c r="K3543" i="1"/>
  <c r="K3607" i="1"/>
  <c r="K3671" i="1"/>
  <c r="K1995" i="1"/>
  <c r="K2294" i="1"/>
  <c r="K2550" i="1"/>
  <c r="K2806" i="1"/>
  <c r="K2912" i="1"/>
  <c r="K2998" i="1"/>
  <c r="K3083" i="1"/>
  <c r="K3164" i="1"/>
  <c r="K3228" i="1"/>
  <c r="K3292" i="1"/>
  <c r="K1418" i="1"/>
  <c r="K1336" i="1"/>
  <c r="K1917" i="1"/>
  <c r="K1969" i="1"/>
  <c r="K2700" i="1"/>
  <c r="K1621" i="1"/>
  <c r="K2197" i="1"/>
  <c r="K2453" i="1"/>
  <c r="K2709" i="1"/>
  <c r="K2965" i="1"/>
  <c r="K2075" i="1"/>
  <c r="K2932" i="1"/>
  <c r="K3243" i="1"/>
  <c r="K3499" i="1"/>
  <c r="K2102" i="1"/>
  <c r="K2939" i="1"/>
  <c r="K3184" i="1"/>
  <c r="K3268" i="1"/>
  <c r="K3348" i="1"/>
  <c r="K3412" i="1"/>
  <c r="K3476" i="1"/>
  <c r="K3540" i="1"/>
  <c r="K3604" i="1"/>
  <c r="K3668" i="1"/>
  <c r="K1897" i="1"/>
  <c r="K2266" i="1"/>
  <c r="K2522" i="1"/>
  <c r="K2778" i="1"/>
  <c r="K2903" i="1"/>
  <c r="K2988" i="1"/>
  <c r="K2441" i="1"/>
  <c r="K2697" i="1"/>
  <c r="K2953" i="1"/>
  <c r="K2011" i="1"/>
  <c r="K2916" i="1"/>
  <c r="K3231" i="1"/>
  <c r="K3487" i="1"/>
  <c r="K2038" i="1"/>
  <c r="K2923" i="1"/>
  <c r="K1546" i="1"/>
  <c r="K1368" i="1"/>
  <c r="K2007" i="1"/>
  <c r="K2025" i="1"/>
  <c r="K2708" i="1"/>
  <c r="K1653" i="1"/>
  <c r="K2205" i="1"/>
  <c r="K2461" i="1"/>
  <c r="K2717" i="1"/>
  <c r="K2973" i="1"/>
  <c r="K2118" i="1"/>
  <c r="K2943" i="1"/>
  <c r="K3251" i="1"/>
  <c r="K3507" i="1"/>
  <c r="K2145" i="1"/>
  <c r="K2950" i="1"/>
  <c r="K1866" i="1"/>
  <c r="K1448" i="1"/>
  <c r="K2114" i="1"/>
  <c r="K2131" i="1"/>
  <c r="K2732" i="1"/>
  <c r="K1733" i="1"/>
  <c r="K2225" i="1"/>
  <c r="K2481" i="1"/>
  <c r="K2737" i="1"/>
  <c r="K2993" i="1"/>
  <c r="K2210" i="1"/>
  <c r="K2970" i="1"/>
  <c r="K3271" i="1"/>
  <c r="K3527" i="1"/>
  <c r="K2230" i="1"/>
  <c r="K2976" i="1"/>
  <c r="K3276" i="1"/>
  <c r="K2783" i="1"/>
  <c r="K2389" i="1"/>
  <c r="K2847" i="1"/>
  <c r="K2854" i="1"/>
  <c r="K3396" i="1"/>
  <c r="K3652" i="1"/>
  <c r="K2714" i="1"/>
  <c r="K3074" i="1"/>
  <c r="K3173" i="1"/>
  <c r="K3269" i="1"/>
  <c r="K3349" i="1"/>
  <c r="K3429" i="1"/>
  <c r="K3493" i="1"/>
  <c r="K3557" i="1"/>
  <c r="K3621" i="1"/>
  <c r="K3685" i="1"/>
  <c r="K3749" i="1"/>
  <c r="K3813" i="1"/>
  <c r="K3877" i="1"/>
  <c r="K3941" i="1"/>
  <c r="K4005" i="1"/>
  <c r="K1721" i="1"/>
  <c r="K2888" i="1"/>
  <c r="K3210" i="1"/>
  <c r="K3466" i="1"/>
  <c r="K3696" i="1"/>
  <c r="K3782" i="1"/>
  <c r="K3867" i="1"/>
  <c r="K3952" i="1"/>
  <c r="K4038" i="1"/>
  <c r="K4107" i="1"/>
  <c r="K4171" i="1"/>
  <c r="K4235" i="1"/>
  <c r="K4299" i="1"/>
  <c r="K4363" i="1"/>
  <c r="K4427" i="1"/>
  <c r="K4491" i="1"/>
  <c r="K4555" i="1"/>
  <c r="K4619" i="1"/>
  <c r="K4683" i="1"/>
  <c r="K1475" i="1"/>
  <c r="K1656" i="1"/>
  <c r="K2335" i="1"/>
  <c r="K2348" i="1"/>
  <c r="K2784" i="1"/>
  <c r="K1941" i="1"/>
  <c r="K2277" i="1"/>
  <c r="K2533" i="1"/>
  <c r="K2789" i="1"/>
  <c r="K3045" i="1"/>
  <c r="K2418" i="1"/>
  <c r="K3039" i="1"/>
  <c r="K3323" i="1"/>
  <c r="K3579" i="1"/>
  <c r="K2438" i="1"/>
  <c r="K3046" i="1"/>
  <c r="K3208" i="1"/>
  <c r="K3296" i="1"/>
  <c r="K3368" i="1"/>
  <c r="K3432" i="1"/>
  <c r="K3496" i="1"/>
  <c r="K3560" i="1"/>
  <c r="K3624" i="1"/>
  <c r="K948" i="1"/>
  <c r="K2065" i="1"/>
  <c r="K2346" i="1"/>
  <c r="K2602" i="1"/>
  <c r="K2844" i="1"/>
  <c r="K2930" i="1"/>
  <c r="K3015" i="1"/>
  <c r="K3100" i="1"/>
  <c r="K3177" i="1"/>
  <c r="K3241" i="1"/>
  <c r="K3305" i="1"/>
  <c r="K3369" i="1"/>
  <c r="K3433" i="1"/>
  <c r="K3497" i="1"/>
  <c r="K3561" i="1"/>
  <c r="K3625" i="1"/>
  <c r="K3689" i="1"/>
  <c r="K3753" i="1"/>
  <c r="K3817" i="1"/>
  <c r="K3881" i="1"/>
  <c r="K3945" i="1"/>
  <c r="K4009" i="1"/>
  <c r="K1977" i="1"/>
  <c r="K2910" i="1"/>
  <c r="K3226" i="1"/>
  <c r="K3482" i="1"/>
  <c r="K3702" i="1"/>
  <c r="K3787" i="1"/>
  <c r="K3872" i="1"/>
  <c r="K3958" i="1"/>
  <c r="K4043" i="1"/>
  <c r="K4111" i="1"/>
  <c r="K4175" i="1"/>
  <c r="K4239" i="1"/>
  <c r="K4303" i="1"/>
  <c r="K4367" i="1"/>
  <c r="K4431" i="1"/>
  <c r="K4495" i="1"/>
  <c r="K4559" i="1"/>
  <c r="K4623" i="1"/>
  <c r="K4687" i="1"/>
  <c r="K1795" i="1"/>
  <c r="K1976" i="1"/>
  <c r="K2655" i="1"/>
  <c r="K2572" i="1"/>
  <c r="K1135" i="1"/>
  <c r="K2079" i="1"/>
  <c r="K2357" i="1"/>
  <c r="K2613" i="1"/>
  <c r="K2869" i="1"/>
  <c r="K3125" i="1"/>
  <c r="K2738" i="1"/>
  <c r="K3146" i="1"/>
  <c r="K3403" i="1"/>
  <c r="K3659" i="1"/>
  <c r="K2758" i="1"/>
  <c r="K3152" i="1"/>
  <c r="K3236" i="1"/>
  <c r="K3320" i="1"/>
  <c r="K3388" i="1"/>
  <c r="K3452" i="1"/>
  <c r="K3516" i="1"/>
  <c r="K3580" i="1"/>
  <c r="K3644" i="1"/>
  <c r="K1513" i="1"/>
  <c r="K2170" i="1"/>
  <c r="K2426" i="1"/>
  <c r="K2682" i="1"/>
  <c r="K2871" i="1"/>
  <c r="K2956" i="1"/>
  <c r="K3042" i="1"/>
  <c r="K3127" i="1"/>
  <c r="K3197" i="1"/>
  <c r="K3261" i="1"/>
  <c r="K3325" i="1"/>
  <c r="K3389" i="1"/>
  <c r="K3453" i="1"/>
  <c r="K3517" i="1"/>
  <c r="K3581" i="1"/>
  <c r="K3645" i="1"/>
  <c r="K3709" i="1"/>
  <c r="K3773" i="1"/>
  <c r="K3837" i="1"/>
  <c r="K3901" i="1"/>
  <c r="K3965" i="1"/>
  <c r="K4029" i="1"/>
  <c r="K2350" i="1"/>
  <c r="K3016" i="1"/>
  <c r="K3306" i="1"/>
  <c r="K3562" i="1"/>
  <c r="K3728" i="1"/>
  <c r="K3814" i="1"/>
  <c r="K3899" i="1"/>
  <c r="K3984" i="1"/>
  <c r="K4067" i="1"/>
  <c r="K4131" i="1"/>
  <c r="K4195" i="1"/>
  <c r="K4259" i="1"/>
  <c r="K4323" i="1"/>
  <c r="K4387" i="1"/>
  <c r="K4451" i="1"/>
  <c r="K4515" i="1"/>
  <c r="K4579" i="1"/>
  <c r="K4643" i="1"/>
  <c r="K4707" i="1"/>
  <c r="K4771" i="1"/>
  <c r="K4835" i="1"/>
  <c r="K1266" i="1"/>
  <c r="K1557" i="1"/>
  <c r="K2949" i="1"/>
  <c r="K3483" i="1"/>
  <c r="K3264" i="1"/>
  <c r="K3536" i="1"/>
  <c r="K2250" i="1"/>
  <c r="K2983" i="1"/>
  <c r="K3281" i="1"/>
  <c r="K3537" i="1"/>
  <c r="K3793" i="1"/>
  <c r="K4049" i="1"/>
  <c r="K3642" i="1"/>
  <c r="K4011" i="1"/>
  <c r="K4279" i="1"/>
  <c r="K4535" i="1"/>
  <c r="K4731" i="1"/>
  <c r="K4815" i="1"/>
  <c r="K4895" i="1"/>
  <c r="K4959" i="1"/>
  <c r="K2494" i="1"/>
  <c r="K3064" i="1"/>
  <c r="K3342" i="1"/>
  <c r="K3598" i="1"/>
  <c r="K3740" i="1"/>
  <c r="K3826" i="1"/>
  <c r="K3911" i="1"/>
  <c r="K3996" i="1"/>
  <c r="K4076" i="1"/>
  <c r="K4140" i="1"/>
  <c r="K4204" i="1"/>
  <c r="K4268" i="1"/>
  <c r="K4332" i="1"/>
  <c r="K4396" i="1"/>
  <c r="K4460" i="1"/>
  <c r="K4524" i="1"/>
  <c r="K4588" i="1"/>
  <c r="K4652" i="1"/>
  <c r="K4716" i="1"/>
  <c r="K4780" i="1"/>
  <c r="K4844" i="1"/>
  <c r="K4908" i="1"/>
  <c r="K4972" i="1"/>
  <c r="K2505" i="1"/>
  <c r="K2761" i="1"/>
  <c r="K3017" i="1"/>
  <c r="K2306" i="1"/>
  <c r="K3002" i="1"/>
  <c r="K3295" i="1"/>
  <c r="K3551" i="1"/>
  <c r="K2326" i="1"/>
  <c r="K3008" i="1"/>
  <c r="K1443" i="1"/>
  <c r="K1624" i="1"/>
  <c r="K2303" i="1"/>
  <c r="K2316" i="1"/>
  <c r="K2776" i="1"/>
  <c r="K1909" i="1"/>
  <c r="K2269" i="1"/>
  <c r="K2525" i="1"/>
  <c r="K2781" i="1"/>
  <c r="K3037" i="1"/>
  <c r="K2386" i="1"/>
  <c r="K3028" i="1"/>
  <c r="K3315" i="1"/>
  <c r="K3571" i="1"/>
  <c r="K2406" i="1"/>
  <c r="K3035" i="1"/>
  <c r="K1523" i="1"/>
  <c r="K1704" i="1"/>
  <c r="K2383" i="1"/>
  <c r="K2396" i="1"/>
  <c r="K2796" i="1"/>
  <c r="K1989" i="1"/>
  <c r="K2289" i="1"/>
  <c r="K2545" i="1"/>
  <c r="K2801" i="1"/>
  <c r="K3057" i="1"/>
  <c r="K2466" i="1"/>
  <c r="K3055" i="1"/>
  <c r="K3335" i="1"/>
  <c r="K3591" i="1"/>
  <c r="K2486" i="1"/>
  <c r="K3062" i="1"/>
  <c r="K345" i="1"/>
  <c r="K2612" i="1"/>
  <c r="K2645" i="1"/>
  <c r="K3179" i="1"/>
  <c r="K3160" i="1"/>
  <c r="K3460" i="1"/>
  <c r="K1641" i="1"/>
  <c r="K2882" i="1"/>
  <c r="K3095" i="1"/>
  <c r="K3205" i="1"/>
  <c r="K3285" i="1"/>
  <c r="K3365" i="1"/>
  <c r="K3445" i="1"/>
  <c r="K3509" i="1"/>
  <c r="K3573" i="1"/>
  <c r="K3637" i="1"/>
  <c r="K3701" i="1"/>
  <c r="K3765" i="1"/>
  <c r="K3829" i="1"/>
  <c r="K3893" i="1"/>
  <c r="K3957" i="1"/>
  <c r="K4021" i="1"/>
  <c r="K2222" i="1"/>
  <c r="K2974" i="1"/>
  <c r="K3274" i="1"/>
  <c r="K3530" i="1"/>
  <c r="K3718" i="1"/>
  <c r="K3803" i="1"/>
  <c r="K3888" i="1"/>
  <c r="K3974" i="1"/>
  <c r="K4059" i="1"/>
  <c r="K4123" i="1"/>
  <c r="K4187" i="1"/>
  <c r="K4251" i="1"/>
  <c r="K4315" i="1"/>
  <c r="K4379" i="1"/>
  <c r="K4443" i="1"/>
  <c r="K4507" i="1"/>
  <c r="K4571" i="1"/>
  <c r="K4635" i="1"/>
  <c r="K4699" i="1"/>
  <c r="K1731" i="1"/>
  <c r="K1912" i="1"/>
  <c r="K2591" i="1"/>
  <c r="K2548" i="1"/>
  <c r="K802" i="1"/>
  <c r="K2058" i="1"/>
  <c r="K2341" i="1"/>
  <c r="K2597" i="1"/>
  <c r="K2853" i="1"/>
  <c r="K3109" i="1"/>
  <c r="K2674" i="1"/>
  <c r="K3124" i="1"/>
  <c r="K3387" i="1"/>
  <c r="K3643" i="1"/>
  <c r="K2694" i="1"/>
  <c r="K3131" i="1"/>
  <c r="K3232" i="1"/>
  <c r="K3316" i="1"/>
  <c r="K3384" i="1"/>
  <c r="K3448" i="1"/>
  <c r="K3512" i="1"/>
  <c r="K3576" i="1"/>
  <c r="K3640" i="1"/>
  <c r="K1449" i="1"/>
  <c r="K2150" i="1"/>
  <c r="K2410" i="1"/>
  <c r="K2666" i="1"/>
  <c r="K2866" i="1"/>
  <c r="K2951" i="1"/>
  <c r="K3036" i="1"/>
  <c r="K3122" i="1"/>
  <c r="K3193" i="1"/>
  <c r="K3257" i="1"/>
  <c r="K3321" i="1"/>
  <c r="K3385" i="1"/>
  <c r="K3449" i="1"/>
  <c r="K3513" i="1"/>
  <c r="K3577" i="1"/>
  <c r="K3641" i="1"/>
  <c r="K3705" i="1"/>
  <c r="K3769" i="1"/>
  <c r="K3833" i="1"/>
  <c r="K3897" i="1"/>
  <c r="K3961" i="1"/>
  <c r="K4025" i="1"/>
  <c r="K2286" i="1"/>
  <c r="K2995" i="1"/>
  <c r="K3290" i="1"/>
  <c r="K3546" i="1"/>
  <c r="K3723" i="1"/>
  <c r="K3808" i="1"/>
  <c r="K3894" i="1"/>
  <c r="K3979" i="1"/>
  <c r="K4063" i="1"/>
  <c r="K4127" i="1"/>
  <c r="K4191" i="1"/>
  <c r="K4255" i="1"/>
  <c r="K4319" i="1"/>
  <c r="K4383" i="1"/>
  <c r="K4447" i="1"/>
  <c r="K4511" i="1"/>
  <c r="K4575" i="1"/>
  <c r="K4639" i="1"/>
  <c r="K1018" i="1"/>
  <c r="K1019" i="1"/>
  <c r="K1405" i="1"/>
  <c r="K1457" i="1"/>
  <c r="K2656" i="1"/>
  <c r="K1493" i="1"/>
  <c r="K2165" i="1"/>
  <c r="K2421" i="1"/>
  <c r="K2677" i="1"/>
  <c r="K2933" i="1"/>
  <c r="K1737" i="1"/>
  <c r="K2890" i="1"/>
  <c r="K3211" i="1"/>
  <c r="K3467" i="1"/>
  <c r="K1817" i="1"/>
  <c r="K2896" i="1"/>
  <c r="K3172" i="1"/>
  <c r="K3256" i="1"/>
  <c r="K3340" i="1"/>
  <c r="K3404" i="1"/>
  <c r="K3468" i="1"/>
  <c r="K3532" i="1"/>
  <c r="K3596" i="1"/>
  <c r="K3660" i="1"/>
  <c r="K1769" i="1"/>
  <c r="K2234" i="1"/>
  <c r="K2490" i="1"/>
  <c r="K2746" i="1"/>
  <c r="K2892" i="1"/>
  <c r="K2978" i="1"/>
  <c r="K3063" i="1"/>
  <c r="K3148" i="1"/>
  <c r="K3213" i="1"/>
  <c r="K3277" i="1"/>
  <c r="K3341" i="1"/>
  <c r="K3405" i="1"/>
  <c r="K3469" i="1"/>
  <c r="K3533" i="1"/>
  <c r="K3597" i="1"/>
  <c r="K3661" i="1"/>
  <c r="K3725" i="1"/>
  <c r="K3789" i="1"/>
  <c r="K3853" i="1"/>
  <c r="K3917" i="1"/>
  <c r="K3981" i="1"/>
  <c r="K4045" i="1"/>
  <c r="K2606" i="1"/>
  <c r="K3102" i="1"/>
  <c r="K3370" i="1"/>
  <c r="K3626" i="1"/>
  <c r="K3750" i="1"/>
  <c r="K3835" i="1"/>
  <c r="K3920" i="1"/>
  <c r="K4006" i="1"/>
  <c r="K4083" i="1"/>
  <c r="K4147" i="1"/>
  <c r="K4211" i="1"/>
  <c r="K4275" i="1"/>
  <c r="K4339" i="1"/>
  <c r="K4403" i="1"/>
  <c r="K4467" i="1"/>
  <c r="K4531" i="1"/>
  <c r="K4595" i="1"/>
  <c r="K4659" i="1"/>
  <c r="K4723" i="1"/>
  <c r="K4787" i="1"/>
  <c r="K4851" i="1"/>
  <c r="K1661" i="1"/>
  <c r="K2181" i="1"/>
  <c r="K1990" i="1"/>
  <c r="K2017" i="1"/>
  <c r="K3344" i="1"/>
  <c r="K3600" i="1"/>
  <c r="K2506" i="1"/>
  <c r="K3068" i="1"/>
  <c r="K3345" i="1"/>
  <c r="K3601" i="1"/>
  <c r="K3857" i="1"/>
  <c r="K2670" i="1"/>
  <c r="K3755" i="1"/>
  <c r="K4087" i="1"/>
  <c r="K4343" i="1"/>
  <c r="K4599" i="1"/>
  <c r="K4751" i="1"/>
  <c r="K4839" i="1"/>
  <c r="K4911" i="1"/>
  <c r="K4975" i="1"/>
  <c r="K2750" i="1"/>
  <c r="K3150" i="1"/>
  <c r="K3406" i="1"/>
  <c r="K3662" i="1"/>
  <c r="K3762" i="1"/>
  <c r="K3847" i="1"/>
  <c r="K3932" i="1"/>
  <c r="K4018" i="1"/>
  <c r="K4092" i="1"/>
  <c r="K4156" i="1"/>
  <c r="K4220" i="1"/>
  <c r="K4284" i="1"/>
  <c r="K4348" i="1"/>
  <c r="K4412" i="1"/>
  <c r="K4476" i="1"/>
  <c r="K4540" i="1"/>
  <c r="K4604" i="1"/>
  <c r="K4668" i="1"/>
  <c r="K4732" i="1"/>
  <c r="K4796" i="1"/>
  <c r="K4860" i="1"/>
  <c r="K4924" i="1"/>
  <c r="K1593" i="1"/>
  <c r="K2878" i="1"/>
  <c r="K3202" i="1"/>
  <c r="K3458" i="1"/>
  <c r="K3694" i="1"/>
  <c r="K3779" i="1"/>
  <c r="K3864" i="1"/>
  <c r="K3950" i="1"/>
  <c r="K4035" i="1"/>
  <c r="K4105" i="1"/>
  <c r="K4169" i="1"/>
  <c r="K4233" i="1"/>
  <c r="K4297" i="1"/>
  <c r="K4361" i="1"/>
  <c r="K4425" i="1"/>
  <c r="K4489" i="1"/>
  <c r="K4553" i="1"/>
  <c r="K4617" i="1"/>
  <c r="K4681" i="1"/>
  <c r="K4745" i="1"/>
  <c r="K4809" i="1"/>
  <c r="K4873" i="1"/>
  <c r="K4937" i="1"/>
  <c r="K5001" i="1"/>
  <c r="K5065" i="1"/>
  <c r="K5129" i="1"/>
  <c r="K5193" i="1"/>
  <c r="K5257" i="1"/>
  <c r="K5321" i="1"/>
  <c r="K5385" i="1"/>
  <c r="K5449" i="1"/>
  <c r="K5513" i="1"/>
  <c r="K2398" i="1"/>
  <c r="K3732" i="1"/>
  <c r="K4070" i="1"/>
  <c r="K4326" i="1"/>
  <c r="K4582" i="1"/>
  <c r="K4838" i="1"/>
  <c r="K5019" i="1"/>
  <c r="K5104" i="1"/>
  <c r="K5190" i="1"/>
  <c r="K5275" i="1"/>
  <c r="K5360" i="1"/>
  <c r="K5446" i="1"/>
  <c r="K5531" i="1"/>
  <c r="K5604" i="1"/>
  <c r="K5668" i="1"/>
  <c r="K5732" i="1"/>
  <c r="K5796" i="1"/>
  <c r="K5860" i="1"/>
  <c r="K5924" i="1"/>
  <c r="K5988" i="1"/>
  <c r="K6052" i="1"/>
  <c r="K6116" i="1"/>
  <c r="K6180" i="1"/>
  <c r="K6244" i="1"/>
  <c r="K6308" i="1"/>
  <c r="K6372" i="1"/>
  <c r="K6436" i="1"/>
  <c r="K6500" i="1"/>
  <c r="K6564" i="1"/>
  <c r="K6628" i="1"/>
  <c r="K6692" i="1"/>
  <c r="K6756" i="1"/>
  <c r="K2718" i="1"/>
  <c r="K3759" i="1"/>
  <c r="K4090" i="1"/>
  <c r="K4346" i="1"/>
  <c r="K2569" i="1"/>
  <c r="K2825" i="1"/>
  <c r="K3081" i="1"/>
  <c r="K2562" i="1"/>
  <c r="K3087" i="1"/>
  <c r="K3359" i="1"/>
  <c r="K3615" i="1"/>
  <c r="K2582" i="1"/>
  <c r="K3094" i="1"/>
  <c r="K1699" i="1"/>
  <c r="K1880" i="1"/>
  <c r="K2559" i="1"/>
  <c r="K2540" i="1"/>
  <c r="K2840" i="1"/>
  <c r="K2047" i="1"/>
  <c r="K2333" i="1"/>
  <c r="K2589" i="1"/>
  <c r="K2845" i="1"/>
  <c r="K3101" i="1"/>
  <c r="K2642" i="1"/>
  <c r="K3114" i="1"/>
  <c r="K3379" i="1"/>
  <c r="K3635" i="1"/>
  <c r="K2662" i="1"/>
  <c r="K3120" i="1"/>
  <c r="K1779" i="1"/>
  <c r="K1960" i="1"/>
  <c r="K2639" i="1"/>
  <c r="K2564" i="1"/>
  <c r="K1071" i="1"/>
  <c r="K2074" i="1"/>
  <c r="K2353" i="1"/>
  <c r="K2609" i="1"/>
  <c r="K2865" i="1"/>
  <c r="K3121" i="1"/>
  <c r="K2722" i="1"/>
  <c r="K3140" i="1"/>
  <c r="K3399" i="1"/>
  <c r="K3655" i="1"/>
  <c r="K2742" i="1"/>
  <c r="K3147" i="1"/>
  <c r="K1923" i="1"/>
  <c r="K1365" i="1"/>
  <c r="K2901" i="1"/>
  <c r="K3435" i="1"/>
  <c r="K3248" i="1"/>
  <c r="K3524" i="1"/>
  <c r="K2202" i="1"/>
  <c r="K2967" i="1"/>
  <c r="K3138" i="1"/>
  <c r="K3221" i="1"/>
  <c r="K3301" i="1"/>
  <c r="K3397" i="1"/>
  <c r="K3461" i="1"/>
  <c r="K3525" i="1"/>
  <c r="K3589" i="1"/>
  <c r="K3653" i="1"/>
  <c r="K3717" i="1"/>
  <c r="K3781" i="1"/>
  <c r="K3845" i="1"/>
  <c r="K3909" i="1"/>
  <c r="K3973" i="1"/>
  <c r="K4037" i="1"/>
  <c r="K2478" i="1"/>
  <c r="K3059" i="1"/>
  <c r="K3338" i="1"/>
  <c r="K3594" i="1"/>
  <c r="K3739" i="1"/>
  <c r="K3824" i="1"/>
  <c r="K3910" i="1"/>
  <c r="K3995" i="1"/>
  <c r="K4075" i="1"/>
  <c r="K4139" i="1"/>
  <c r="K4203" i="1"/>
  <c r="K4267" i="1"/>
  <c r="K4331" i="1"/>
  <c r="K4395" i="1"/>
  <c r="K4459" i="1"/>
  <c r="K4523" i="1"/>
  <c r="K4587" i="1"/>
  <c r="K4651" i="1"/>
  <c r="K1273" i="1"/>
  <c r="K1987" i="1"/>
  <c r="K265" i="1"/>
  <c r="K991" i="1"/>
  <c r="K2636" i="1"/>
  <c r="K1429" i="1"/>
  <c r="K2143" i="1"/>
  <c r="K2405" i="1"/>
  <c r="K2661" i="1"/>
  <c r="K2917" i="1"/>
  <c r="K1481" i="1"/>
  <c r="K2868" i="1"/>
  <c r="K3195" i="1"/>
  <c r="K3451" i="1"/>
  <c r="K1561" i="1"/>
  <c r="K2875" i="1"/>
  <c r="K3168" i="1"/>
  <c r="K3252" i="1"/>
  <c r="K3336" i="1"/>
  <c r="K3400" i="1"/>
  <c r="K3464" i="1"/>
  <c r="K3528" i="1"/>
  <c r="K3592" i="1"/>
  <c r="K3656" i="1"/>
  <c r="K1705" i="1"/>
  <c r="K2218" i="1"/>
  <c r="K2474" i="1"/>
  <c r="K2730" i="1"/>
  <c r="K2887" i="1"/>
  <c r="K2972" i="1"/>
  <c r="K3058" i="1"/>
  <c r="K3143" i="1"/>
  <c r="K3209" i="1"/>
  <c r="K3273" i="1"/>
  <c r="K3337" i="1"/>
  <c r="K3401" i="1"/>
  <c r="K3465" i="1"/>
  <c r="K3529" i="1"/>
  <c r="K2633" i="1"/>
  <c r="K2889" i="1"/>
  <c r="K3145" i="1"/>
  <c r="K2818" i="1"/>
  <c r="K3167" i="1"/>
  <c r="K3423" i="1"/>
  <c r="K3679" i="1"/>
  <c r="K2835" i="1"/>
  <c r="K425" i="1"/>
  <c r="K1955" i="1"/>
  <c r="K2136" i="1"/>
  <c r="K2815" i="1"/>
  <c r="K2624" i="1"/>
  <c r="K1397" i="1"/>
  <c r="K2133" i="1"/>
  <c r="K2397" i="1"/>
  <c r="K2653" i="1"/>
  <c r="K2909" i="1"/>
  <c r="K1353" i="1"/>
  <c r="K2858" i="1"/>
  <c r="K3187" i="1"/>
  <c r="K3443" i="1"/>
  <c r="K1433" i="1"/>
  <c r="K2864" i="1"/>
  <c r="K942" i="1"/>
  <c r="K943" i="1"/>
  <c r="K1341" i="1"/>
  <c r="K1393" i="1"/>
  <c r="K2652" i="1"/>
  <c r="K1477" i="1"/>
  <c r="K2159" i="1"/>
  <c r="K2417" i="1"/>
  <c r="K2673" i="1"/>
  <c r="K2929" i="1"/>
  <c r="K1673" i="1"/>
  <c r="K2884" i="1"/>
  <c r="K3207" i="1"/>
  <c r="K3463" i="1"/>
  <c r="K1753" i="1"/>
  <c r="K2891" i="1"/>
  <c r="K3212" i="1"/>
  <c r="K2104" i="1"/>
  <c r="K2122" i="1"/>
  <c r="K1087" i="1"/>
  <c r="K1305" i="1"/>
  <c r="K3332" i="1"/>
  <c r="K3588" i="1"/>
  <c r="K2458" i="1"/>
  <c r="K3052" i="1"/>
  <c r="K3157" i="1"/>
  <c r="K3237" i="1"/>
  <c r="K3333" i="1"/>
  <c r="K3413" i="1"/>
  <c r="K3477" i="1"/>
  <c r="K3541" i="1"/>
  <c r="K3605" i="1"/>
  <c r="K3669" i="1"/>
  <c r="K3733" i="1"/>
  <c r="K3797" i="1"/>
  <c r="K3861" i="1"/>
  <c r="K3925" i="1"/>
  <c r="K3989" i="1"/>
  <c r="K4053" i="1"/>
  <c r="K2734" i="1"/>
  <c r="K3144" i="1"/>
  <c r="K3402" i="1"/>
  <c r="K3658" i="1"/>
  <c r="K3760" i="1"/>
  <c r="K3846" i="1"/>
  <c r="K3931" i="1"/>
  <c r="K4016" i="1"/>
  <c r="K4091" i="1"/>
  <c r="K4155" i="1"/>
  <c r="K4219" i="1"/>
  <c r="K4283" i="1"/>
  <c r="K4347" i="1"/>
  <c r="K4411" i="1"/>
  <c r="K4475" i="1"/>
  <c r="K4539" i="1"/>
  <c r="K4603" i="1"/>
  <c r="K4667" i="1"/>
  <c r="K1674" i="1"/>
  <c r="K1400" i="1"/>
  <c r="K2050" i="1"/>
  <c r="K2067" i="1"/>
  <c r="K2720" i="1"/>
  <c r="K1685" i="1"/>
  <c r="K2213" i="1"/>
  <c r="K2469" i="1"/>
  <c r="K2725" i="1"/>
  <c r="K2981" i="1"/>
  <c r="K2161" i="1"/>
  <c r="K2954" i="1"/>
  <c r="K3259" i="1"/>
  <c r="K3515" i="1"/>
  <c r="K2182" i="1"/>
  <c r="K2960" i="1"/>
  <c r="K3188" i="1"/>
  <c r="K3272" i="1"/>
  <c r="K3352" i="1"/>
  <c r="K3416" i="1"/>
  <c r="K3480" i="1"/>
  <c r="K3544" i="1"/>
  <c r="K3608" i="1"/>
  <c r="K3672" i="1"/>
  <c r="K1961" i="1"/>
  <c r="K2282" i="1"/>
  <c r="K2538" i="1"/>
  <c r="K2794" i="1"/>
  <c r="K2908" i="1"/>
  <c r="K2994" i="1"/>
  <c r="K3079" i="1"/>
  <c r="K3161" i="1"/>
  <c r="K3225" i="1"/>
  <c r="K3289" i="1"/>
  <c r="K3353" i="1"/>
  <c r="K3417" i="1"/>
  <c r="K3481" i="1"/>
  <c r="K3545" i="1"/>
  <c r="K3609" i="1"/>
  <c r="K3673" i="1"/>
  <c r="K3593" i="1"/>
  <c r="K3785" i="1"/>
  <c r="K3913" i="1"/>
  <c r="K4041" i="1"/>
  <c r="K3080" i="1"/>
  <c r="K3610" i="1"/>
  <c r="K3830" i="1"/>
  <c r="K4000" i="1"/>
  <c r="K4143" i="1"/>
  <c r="K4271" i="1"/>
  <c r="K4399" i="1"/>
  <c r="K4527" i="1"/>
  <c r="K4655" i="1"/>
  <c r="K1464" i="1"/>
  <c r="K2153" i="1"/>
  <c r="K1749" i="1"/>
  <c r="K2485" i="1"/>
  <c r="K2997" i="1"/>
  <c r="K2975" i="1"/>
  <c r="K3531" i="1"/>
  <c r="K2982" i="1"/>
  <c r="K3280" i="1"/>
  <c r="K3420" i="1"/>
  <c r="K3548" i="1"/>
  <c r="K3676" i="1"/>
  <c r="K2298" i="1"/>
  <c r="K2810" i="1"/>
  <c r="K2999" i="1"/>
  <c r="K3165" i="1"/>
  <c r="K3293" i="1"/>
  <c r="K3421" i="1"/>
  <c r="K3549" i="1"/>
  <c r="K3677" i="1"/>
  <c r="K3805" i="1"/>
  <c r="K3933" i="1"/>
  <c r="K1023" i="1"/>
  <c r="K3178" i="1"/>
  <c r="K3686" i="1"/>
  <c r="K3856" i="1"/>
  <c r="K4027" i="1"/>
  <c r="K4163" i="1"/>
  <c r="K4291" i="1"/>
  <c r="K4419" i="1"/>
  <c r="K4547" i="1"/>
  <c r="K4675" i="1"/>
  <c r="K4803" i="1"/>
  <c r="K1713" i="1"/>
  <c r="K2911" i="1"/>
  <c r="K3408" i="1"/>
  <c r="K2762" i="1"/>
  <c r="K3409" i="1"/>
  <c r="K3921" i="1"/>
  <c r="K3840" i="1"/>
  <c r="K4407" i="1"/>
  <c r="K4775" i="1"/>
  <c r="K4927" i="1"/>
  <c r="K2894" i="1"/>
  <c r="K3470" i="1"/>
  <c r="K3783" i="1"/>
  <c r="K3954" i="1"/>
  <c r="K4108" i="1"/>
  <c r="K4236" i="1"/>
  <c r="K4364" i="1"/>
  <c r="K4492" i="1"/>
  <c r="K4620" i="1"/>
  <c r="K4748" i="1"/>
  <c r="K4876" i="1"/>
  <c r="K2190" i="1"/>
  <c r="K3048" i="1"/>
  <c r="K3394" i="1"/>
  <c r="K3715" i="1"/>
  <c r="K3822" i="1"/>
  <c r="K3928" i="1"/>
  <c r="K4056" i="1"/>
  <c r="K4137" i="1"/>
  <c r="K4217" i="1"/>
  <c r="K4313" i="1"/>
  <c r="K4393" i="1"/>
  <c r="K4473" i="1"/>
  <c r="K4569" i="1"/>
  <c r="K4649" i="1"/>
  <c r="K4729" i="1"/>
  <c r="K4825" i="1"/>
  <c r="K4905" i="1"/>
  <c r="K4985" i="1"/>
  <c r="K5081" i="1"/>
  <c r="K5161" i="1"/>
  <c r="K5241" i="1"/>
  <c r="K5337" i="1"/>
  <c r="K5417" i="1"/>
  <c r="K5497" i="1"/>
  <c r="K3032" i="1"/>
  <c r="K3903" i="1"/>
  <c r="K4262" i="1"/>
  <c r="K4646" i="1"/>
  <c r="K4966" i="1"/>
  <c r="K5083" i="1"/>
  <c r="K5211" i="1"/>
  <c r="K5318" i="1"/>
  <c r="K5424" i="1"/>
  <c r="K5552" i="1"/>
  <c r="K5636" i="1"/>
  <c r="K5716" i="1"/>
  <c r="K5812" i="1"/>
  <c r="K5892" i="1"/>
  <c r="K5972" i="1"/>
  <c r="K6068" i="1"/>
  <c r="K6148" i="1"/>
  <c r="K6228" i="1"/>
  <c r="K6324" i="1"/>
  <c r="K6404" i="1"/>
  <c r="K6484" i="1"/>
  <c r="K6580" i="1"/>
  <c r="K6660" i="1"/>
  <c r="K6740" i="1"/>
  <c r="K3139" i="1"/>
  <c r="K3930" i="1"/>
  <c r="K4282" i="1"/>
  <c r="K4602" i="1"/>
  <c r="K4858" i="1"/>
  <c r="K5026" i="1"/>
  <c r="K5111" i="1"/>
  <c r="K5196" i="1"/>
  <c r="K5282" i="1"/>
  <c r="K5367" i="1"/>
  <c r="K5452" i="1"/>
  <c r="K5538" i="1"/>
  <c r="K1528" i="1"/>
  <c r="K1813" i="1"/>
  <c r="K3013" i="1"/>
  <c r="K3547" i="1"/>
  <c r="K3284" i="1"/>
  <c r="K3552" i="1"/>
  <c r="K2314" i="1"/>
  <c r="K3004" i="1"/>
  <c r="K3297" i="1"/>
  <c r="K3553" i="1"/>
  <c r="K3809" i="1"/>
  <c r="K1465" i="1"/>
  <c r="K3691" i="1"/>
  <c r="K4032" i="1"/>
  <c r="K4295" i="1"/>
  <c r="K4551" i="1"/>
  <c r="K4735" i="1"/>
  <c r="K4823" i="1"/>
  <c r="K4899" i="1"/>
  <c r="K4963" i="1"/>
  <c r="K2558" i="1"/>
  <c r="K3086" i="1"/>
  <c r="K3358" i="1"/>
  <c r="K3614" i="1"/>
  <c r="K3746" i="1"/>
  <c r="K3831" i="1"/>
  <c r="K3916" i="1"/>
  <c r="K4002" i="1"/>
  <c r="K4080" i="1"/>
  <c r="K4144" i="1"/>
  <c r="K4208" i="1"/>
  <c r="K4272" i="1"/>
  <c r="K4336" i="1"/>
  <c r="K4400" i="1"/>
  <c r="K4464" i="1"/>
  <c r="K4528" i="1"/>
  <c r="K4592" i="1"/>
  <c r="K4656" i="1"/>
  <c r="K4720" i="1"/>
  <c r="K4784" i="1"/>
  <c r="K4848" i="1"/>
  <c r="K4912" i="1"/>
  <c r="K4976" i="1"/>
  <c r="K2766" i="1"/>
  <c r="K3154" i="1"/>
  <c r="K3410" i="1"/>
  <c r="K3666" i="1"/>
  <c r="K3763" i="1"/>
  <c r="K3848" i="1"/>
  <c r="K3934" i="1"/>
  <c r="K4019" i="1"/>
  <c r="K4093" i="1"/>
  <c r="K4157" i="1"/>
  <c r="K4221" i="1"/>
  <c r="K4285" i="1"/>
  <c r="K4349" i="1"/>
  <c r="K4413" i="1"/>
  <c r="K4477" i="1"/>
  <c r="K4541" i="1"/>
  <c r="K4605" i="1"/>
  <c r="K4669" i="1"/>
  <c r="K4733" i="1"/>
  <c r="K4797" i="1"/>
  <c r="K4861" i="1"/>
  <c r="K4925" i="1"/>
  <c r="K4989" i="1"/>
  <c r="K5053" i="1"/>
  <c r="K5117" i="1"/>
  <c r="K5181" i="1"/>
  <c r="K5245" i="1"/>
  <c r="K5309" i="1"/>
  <c r="K5373" i="1"/>
  <c r="K5437" i="1"/>
  <c r="K5501" i="1"/>
  <c r="K5565" i="1"/>
  <c r="K3638" i="1"/>
  <c r="K4010" i="1"/>
  <c r="K4278" i="1"/>
  <c r="K4534" i="1"/>
  <c r="K4790" i="1"/>
  <c r="K5003" i="1"/>
  <c r="K5088" i="1"/>
  <c r="K5174" i="1"/>
  <c r="K5259" i="1"/>
  <c r="K5344" i="1"/>
  <c r="K5430" i="1"/>
  <c r="K5515" i="1"/>
  <c r="K5592" i="1"/>
  <c r="K5656" i="1"/>
  <c r="K5720" i="1"/>
  <c r="K5784" i="1"/>
  <c r="K5848" i="1"/>
  <c r="K5912" i="1"/>
  <c r="K5976" i="1"/>
  <c r="K6040" i="1"/>
  <c r="K6104" i="1"/>
  <c r="K6168" i="1"/>
  <c r="K6232" i="1"/>
  <c r="K6296" i="1"/>
  <c r="K6360" i="1"/>
  <c r="K6424" i="1"/>
  <c r="K6488" i="1"/>
  <c r="K6552" i="1"/>
  <c r="K6616" i="1"/>
  <c r="K6680" i="1"/>
  <c r="K6744" i="1"/>
  <c r="K1657" i="1"/>
  <c r="K3695" i="1"/>
  <c r="K4036" i="1"/>
  <c r="K4298" i="1"/>
  <c r="K4554" i="1"/>
  <c r="K4810" i="1"/>
  <c r="K5010" i="1"/>
  <c r="K5095" i="1"/>
  <c r="K5180" i="1"/>
  <c r="K5266" i="1"/>
  <c r="K5351" i="1"/>
  <c r="K5436" i="1"/>
  <c r="K5522" i="1"/>
  <c r="K1603" i="1"/>
  <c r="K2816" i="1"/>
  <c r="K2821" i="1"/>
  <c r="K3355" i="1"/>
  <c r="K3220" i="1"/>
  <c r="K3504" i="1"/>
  <c r="K2107" i="1"/>
  <c r="K2940" i="1"/>
  <c r="K3249" i="1"/>
  <c r="K3505" i="1"/>
  <c r="K3761" i="1"/>
  <c r="K4017" i="1"/>
  <c r="K3514" i="1"/>
  <c r="K3968" i="1"/>
  <c r="K4247" i="1"/>
  <c r="K4503" i="1"/>
  <c r="K4719" i="1"/>
  <c r="K4807" i="1"/>
  <c r="K3657" i="1"/>
  <c r="K3801" i="1"/>
  <c r="K3929" i="1"/>
  <c r="K4057" i="1"/>
  <c r="K3162" i="1"/>
  <c r="K3674" i="1"/>
  <c r="K3851" i="1"/>
  <c r="K4022" i="1"/>
  <c r="K4159" i="1"/>
  <c r="K4287" i="1"/>
  <c r="K4415" i="1"/>
  <c r="K4543" i="1"/>
  <c r="K4671" i="1"/>
  <c r="K1720" i="1"/>
  <c r="K2412" i="1"/>
  <c r="K1994" i="1"/>
  <c r="K2549" i="1"/>
  <c r="K3061" i="1"/>
  <c r="K3060" i="1"/>
  <c r="K3595" i="1"/>
  <c r="K3067" i="1"/>
  <c r="K3300" i="1"/>
  <c r="K3436" i="1"/>
  <c r="K3564" i="1"/>
  <c r="K1215" i="1"/>
  <c r="K2362" i="1"/>
  <c r="K2850" i="1"/>
  <c r="K3020" i="1"/>
  <c r="K3181" i="1"/>
  <c r="K3309" i="1"/>
  <c r="K3437" i="1"/>
  <c r="K3565" i="1"/>
  <c r="K3693" i="1"/>
  <c r="K3821" i="1"/>
  <c r="K3949" i="1"/>
  <c r="K2070" i="1"/>
  <c r="K3242" i="1"/>
  <c r="K3707" i="1"/>
  <c r="K3878" i="1"/>
  <c r="K4048" i="1"/>
  <c r="K4179" i="1"/>
  <c r="K4307" i="1"/>
  <c r="K4435" i="1"/>
  <c r="K4563" i="1"/>
  <c r="K4691" i="1"/>
  <c r="K4819" i="1"/>
  <c r="K2676" i="1"/>
  <c r="K3227" i="1"/>
  <c r="K3472" i="1"/>
  <c r="K2898" i="1"/>
  <c r="K3473" i="1"/>
  <c r="K3985" i="1"/>
  <c r="K3926" i="1"/>
  <c r="K4471" i="1"/>
  <c r="K4795" i="1"/>
  <c r="K4943" i="1"/>
  <c r="K2979" i="1"/>
  <c r="K3534" i="1"/>
  <c r="K3804" i="1"/>
  <c r="K3975" i="1"/>
  <c r="K4124" i="1"/>
  <c r="K4252" i="1"/>
  <c r="K4380" i="1"/>
  <c r="K4508" i="1"/>
  <c r="K4636" i="1"/>
  <c r="K4764" i="1"/>
  <c r="K4892" i="1"/>
  <c r="K2446" i="1"/>
  <c r="K3134" i="1"/>
  <c r="K3522" i="1"/>
  <c r="K3736" i="1"/>
  <c r="K3843" i="1"/>
  <c r="K3971" i="1"/>
  <c r="K4073" i="1"/>
  <c r="K4153" i="1"/>
  <c r="K4249" i="1"/>
  <c r="K4329" i="1"/>
  <c r="K4409" i="1"/>
  <c r="K4505" i="1"/>
  <c r="K4585" i="1"/>
  <c r="K4665" i="1"/>
  <c r="K4761" i="1"/>
  <c r="K4841" i="1"/>
  <c r="K4921" i="1"/>
  <c r="K5017" i="1"/>
  <c r="K5097" i="1"/>
  <c r="K5177" i="1"/>
  <c r="K5273" i="1"/>
  <c r="K5353" i="1"/>
  <c r="K5433" i="1"/>
  <c r="K5529" i="1"/>
  <c r="K3318" i="1"/>
  <c r="K3988" i="1"/>
  <c r="K4390" i="1"/>
  <c r="K4710" i="1"/>
  <c r="K4998" i="1"/>
  <c r="K5126" i="1"/>
  <c r="K5232" i="1"/>
  <c r="K5339" i="1"/>
  <c r="K5467" i="1"/>
  <c r="K5572" i="1"/>
  <c r="K5652" i="1"/>
  <c r="K5748" i="1"/>
  <c r="K5828" i="1"/>
  <c r="K5908" i="1"/>
  <c r="K6004" i="1"/>
  <c r="K6084" i="1"/>
  <c r="K6164" i="1"/>
  <c r="K6260" i="1"/>
  <c r="K6340" i="1"/>
  <c r="K6420" i="1"/>
  <c r="K6516" i="1"/>
  <c r="K6596" i="1"/>
  <c r="K6676" i="1"/>
  <c r="K6772" i="1"/>
  <c r="K3398" i="1"/>
  <c r="K4015" i="1"/>
  <c r="K4410" i="1"/>
  <c r="K4666" i="1"/>
  <c r="K4922" i="1"/>
  <c r="K5047" i="1"/>
  <c r="K5132" i="1"/>
  <c r="K5218" i="1"/>
  <c r="K5303" i="1"/>
  <c r="K5388" i="1"/>
  <c r="K5474" i="1"/>
  <c r="K5559" i="1"/>
  <c r="K2207" i="1"/>
  <c r="K2245" i="1"/>
  <c r="K2290" i="1"/>
  <c r="K2310" i="1"/>
  <c r="K3360" i="1"/>
  <c r="K3616" i="1"/>
  <c r="K2570" i="1"/>
  <c r="K3090" i="1"/>
  <c r="K3361" i="1"/>
  <c r="K3617" i="1"/>
  <c r="K3873" i="1"/>
  <c r="K2867" i="1"/>
  <c r="K3776" i="1"/>
  <c r="K4103" i="1"/>
  <c r="K4359" i="1"/>
  <c r="K4615" i="1"/>
  <c r="K4759" i="1"/>
  <c r="K4843" i="1"/>
  <c r="K4915" i="1"/>
  <c r="K4979" i="1"/>
  <c r="K2814" i="1"/>
  <c r="K3166" i="1"/>
  <c r="K3422" i="1"/>
  <c r="K3678" i="1"/>
  <c r="K3767" i="1"/>
  <c r="K3852" i="1"/>
  <c r="K3938" i="1"/>
  <c r="K4023" i="1"/>
  <c r="K4096" i="1"/>
  <c r="K4160" i="1"/>
  <c r="K4224" i="1"/>
  <c r="K4288" i="1"/>
  <c r="K4352" i="1"/>
  <c r="K4416" i="1"/>
  <c r="K4480" i="1"/>
  <c r="K4544" i="1"/>
  <c r="K4608" i="1"/>
  <c r="K4672" i="1"/>
  <c r="K4736" i="1"/>
  <c r="K4800" i="1"/>
  <c r="K4864" i="1"/>
  <c r="K4928" i="1"/>
  <c r="K1849" i="1"/>
  <c r="K2899" i="1"/>
  <c r="K3218" i="1"/>
  <c r="K3474" i="1"/>
  <c r="K3699" i="1"/>
  <c r="K3784" i="1"/>
  <c r="K3870" i="1"/>
  <c r="K3955" i="1"/>
  <c r="K4040" i="1"/>
  <c r="K4109" i="1"/>
  <c r="K4173" i="1"/>
  <c r="K4237" i="1"/>
  <c r="K4301" i="1"/>
  <c r="K4365" i="1"/>
  <c r="K4429" i="1"/>
  <c r="K4493" i="1"/>
  <c r="K4557" i="1"/>
  <c r="K4621" i="1"/>
  <c r="K4685" i="1"/>
  <c r="K4749" i="1"/>
  <c r="K4813" i="1"/>
  <c r="K4877" i="1"/>
  <c r="K4941" i="1"/>
  <c r="K5005" i="1"/>
  <c r="K5069" i="1"/>
  <c r="K5133" i="1"/>
  <c r="K5197" i="1"/>
  <c r="K5261" i="1"/>
  <c r="K5325" i="1"/>
  <c r="K5389" i="1"/>
  <c r="K5453" i="1"/>
  <c r="K5517" i="1"/>
  <c r="K2654" i="1"/>
  <c r="K3754" i="1"/>
  <c r="K4086" i="1"/>
  <c r="K4342" i="1"/>
  <c r="K4598" i="1"/>
  <c r="K4854" i="1"/>
  <c r="K5024" i="1"/>
  <c r="K5110" i="1"/>
  <c r="K5195" i="1"/>
  <c r="K5280" i="1"/>
  <c r="K5366" i="1"/>
  <c r="K5451" i="1"/>
  <c r="K5536" i="1"/>
  <c r="K5608" i="1"/>
  <c r="K5672" i="1"/>
  <c r="K5736" i="1"/>
  <c r="K5800" i="1"/>
  <c r="K5864" i="1"/>
  <c r="K5928" i="1"/>
  <c r="K5992" i="1"/>
  <c r="K6056" i="1"/>
  <c r="K6120" i="1"/>
  <c r="K6184" i="1"/>
  <c r="K6248" i="1"/>
  <c r="K6312" i="1"/>
  <c r="K6376" i="1"/>
  <c r="K6440" i="1"/>
  <c r="K6504" i="1"/>
  <c r="K6568" i="1"/>
  <c r="K6632" i="1"/>
  <c r="K6696" i="1"/>
  <c r="K6760" i="1"/>
  <c r="K2883" i="1"/>
  <c r="K3780" i="1"/>
  <c r="K4106" i="1"/>
  <c r="K4362" i="1"/>
  <c r="K4618" i="1"/>
  <c r="K4874" i="1"/>
  <c r="K5031" i="1"/>
  <c r="K5116" i="1"/>
  <c r="K5202" i="1"/>
  <c r="K5287" i="1"/>
  <c r="K5372" i="1"/>
  <c r="K5458" i="1"/>
  <c r="K5543" i="1"/>
  <c r="K1784" i="1"/>
  <c r="K2015" i="1"/>
  <c r="K3077" i="1"/>
  <c r="K3611" i="1"/>
  <c r="K3304" i="1"/>
  <c r="K3568" i="1"/>
  <c r="K2378" i="1"/>
  <c r="K3026" i="1"/>
  <c r="K3313" i="1"/>
  <c r="K3569" i="1"/>
  <c r="K3721" i="1"/>
  <c r="K3849" i="1"/>
  <c r="K3977" i="1"/>
  <c r="K2542" i="1"/>
  <c r="K3354" i="1"/>
  <c r="K3744" i="1"/>
  <c r="K3915" i="1"/>
  <c r="K4079" i="1"/>
  <c r="K4207" i="1"/>
  <c r="K4335" i="1"/>
  <c r="K4463" i="1"/>
  <c r="K4591" i="1"/>
  <c r="K1930" i="1"/>
  <c r="K2135" i="1"/>
  <c r="K2736" i="1"/>
  <c r="K2229" i="1"/>
  <c r="K2741" i="1"/>
  <c r="K2226" i="1"/>
  <c r="K3275" i="1"/>
  <c r="K2246" i="1"/>
  <c r="K3192" i="1"/>
  <c r="K3356" i="1"/>
  <c r="K3484" i="1"/>
  <c r="K3612" i="1"/>
  <c r="K2001" i="1"/>
  <c r="K2554" i="1"/>
  <c r="K2914" i="1"/>
  <c r="K3084" i="1"/>
  <c r="K3229" i="1"/>
  <c r="K3357" i="1"/>
  <c r="K3485" i="1"/>
  <c r="K3613" i="1"/>
  <c r="K3741" i="1"/>
  <c r="K3869" i="1"/>
  <c r="K3997" i="1"/>
  <c r="K2846" i="1"/>
  <c r="K3434" i="1"/>
  <c r="K3771" i="1"/>
  <c r="K3942" i="1"/>
  <c r="K4099" i="1"/>
  <c r="K4227" i="1"/>
  <c r="K4355" i="1"/>
  <c r="K4483" i="1"/>
  <c r="K4611" i="1"/>
  <c r="K4739" i="1"/>
  <c r="K4867" i="1"/>
  <c r="K2437" i="1"/>
  <c r="K2918" i="1"/>
  <c r="K3664" i="1"/>
  <c r="K3153" i="1"/>
  <c r="K3665" i="1"/>
  <c r="K3123" i="1"/>
  <c r="K4151" i="1"/>
  <c r="K4663" i="1"/>
  <c r="K4859" i="1"/>
  <c r="K1785" i="1"/>
  <c r="K3214" i="1"/>
  <c r="K3698" i="1"/>
  <c r="K3868" i="1"/>
  <c r="K4039" i="1"/>
  <c r="K4172" i="1"/>
  <c r="K4300" i="1"/>
  <c r="K4428" i="1"/>
  <c r="K4556" i="1"/>
  <c r="K4684" i="1"/>
  <c r="K4812" i="1"/>
  <c r="K4940" i="1"/>
  <c r="K2702" i="1"/>
  <c r="K3266" i="1"/>
  <c r="K3586" i="1"/>
  <c r="K3758" i="1"/>
  <c r="K3886" i="1"/>
  <c r="K3992" i="1"/>
  <c r="K4089" i="1"/>
  <c r="K4185" i="1"/>
  <c r="K4265" i="1"/>
  <c r="K4345" i="1"/>
  <c r="K4441" i="1"/>
  <c r="K4521" i="1"/>
  <c r="K4601" i="1"/>
  <c r="K4697" i="1"/>
  <c r="K4777" i="1"/>
  <c r="K4857" i="1"/>
  <c r="K4953" i="1"/>
  <c r="K5033" i="1"/>
  <c r="K5113" i="1"/>
  <c r="K5209" i="1"/>
  <c r="K5289" i="1"/>
  <c r="K5369" i="1"/>
  <c r="K5465" i="1"/>
  <c r="K5545" i="1"/>
  <c r="K3574" i="1"/>
  <c r="K4134" i="1"/>
  <c r="K4454" i="1"/>
  <c r="K4774" i="1"/>
  <c r="K5040" i="1"/>
  <c r="K5147" i="1"/>
  <c r="K5254" i="1"/>
  <c r="K5382" i="1"/>
  <c r="K5488" i="1"/>
  <c r="K5588" i="1"/>
  <c r="K5684" i="1"/>
  <c r="K5764" i="1"/>
  <c r="K5844" i="1"/>
  <c r="K5940" i="1"/>
  <c r="K6020" i="1"/>
  <c r="K6100" i="1"/>
  <c r="K6196" i="1"/>
  <c r="K6276" i="1"/>
  <c r="K6356" i="1"/>
  <c r="K6452" i="1"/>
  <c r="K6532" i="1"/>
  <c r="K6612" i="1"/>
  <c r="K6708" i="1"/>
  <c r="K6788" i="1"/>
  <c r="K3654" i="1"/>
  <c r="K4154" i="1"/>
  <c r="K4474" i="1"/>
  <c r="K4730" i="1"/>
  <c r="K4983" i="1"/>
  <c r="K5068" i="1"/>
  <c r="K5154" i="1"/>
  <c r="K5239" i="1"/>
  <c r="K5324" i="1"/>
  <c r="K5410" i="1"/>
  <c r="K5495" i="1"/>
  <c r="K5577" i="1"/>
  <c r="K2220" i="1"/>
  <c r="K2501" i="1"/>
  <c r="K2996" i="1"/>
  <c r="K3003" i="1"/>
  <c r="K3424" i="1"/>
  <c r="K3680" i="1"/>
  <c r="K2826" i="1"/>
  <c r="K3169" i="1"/>
  <c r="K3425" i="1"/>
  <c r="K3681" i="1"/>
  <c r="K3937" i="1"/>
  <c r="K3194" i="1"/>
  <c r="K3862" i="1"/>
  <c r="K4167" i="1"/>
  <c r="K4423" i="1"/>
  <c r="K4679" i="1"/>
  <c r="K4779" i="1"/>
  <c r="K4863" i="1"/>
  <c r="K4931" i="1"/>
  <c r="K2006" i="1"/>
  <c r="K2915" i="1"/>
  <c r="K3230" i="1"/>
  <c r="K3486" i="1"/>
  <c r="K3703" i="1"/>
  <c r="K3788" i="1"/>
  <c r="K3874" i="1"/>
  <c r="K3959" i="1"/>
  <c r="K4044" i="1"/>
  <c r="K4112" i="1"/>
  <c r="K4176" i="1"/>
  <c r="K4240" i="1"/>
  <c r="K4304" i="1"/>
  <c r="K4368" i="1"/>
  <c r="K4432" i="1"/>
  <c r="K4496" i="1"/>
  <c r="K4560" i="1"/>
  <c r="K4624" i="1"/>
  <c r="K4688" i="1"/>
  <c r="K4752" i="1"/>
  <c r="K4816" i="1"/>
  <c r="K4880" i="1"/>
  <c r="K4944" i="1"/>
  <c r="K2254" i="1"/>
  <c r="K2984" i="1"/>
  <c r="K3282" i="1"/>
  <c r="K3538" i="1"/>
  <c r="K3720" i="1"/>
  <c r="K3806" i="1"/>
  <c r="K3891" i="1"/>
  <c r="K3976" i="1"/>
  <c r="K4061" i="1"/>
  <c r="K4125" i="1"/>
  <c r="K4189" i="1"/>
  <c r="K4253" i="1"/>
  <c r="K4317" i="1"/>
  <c r="K4381" i="1"/>
  <c r="K4445" i="1"/>
  <c r="K4509" i="1"/>
  <c r="K4573" i="1"/>
  <c r="K4637" i="1"/>
  <c r="K4701" i="1"/>
  <c r="K4765" i="1"/>
  <c r="K4829" i="1"/>
  <c r="K4893" i="1"/>
  <c r="K4957" i="1"/>
  <c r="K5021" i="1"/>
  <c r="K5085" i="1"/>
  <c r="K5149" i="1"/>
  <c r="K5213" i="1"/>
  <c r="K5277" i="1"/>
  <c r="K5341" i="1"/>
  <c r="K5405" i="1"/>
  <c r="K5469" i="1"/>
  <c r="K5533" i="1"/>
  <c r="K3118" i="1"/>
  <c r="K3839" i="1"/>
  <c r="K4150" i="1"/>
  <c r="K4406" i="1"/>
  <c r="K4662" i="1"/>
  <c r="K4918" i="1"/>
  <c r="K5046" i="1"/>
  <c r="K5131" i="1"/>
  <c r="K5216" i="1"/>
  <c r="K5302" i="1"/>
  <c r="K5387" i="1"/>
  <c r="K5472" i="1"/>
  <c r="K5558" i="1"/>
  <c r="K5624" i="1"/>
  <c r="K5688" i="1"/>
  <c r="K5752" i="1"/>
  <c r="K5816" i="1"/>
  <c r="K5880" i="1"/>
  <c r="K5944" i="1"/>
  <c r="K6008" i="1"/>
  <c r="K6072" i="1"/>
  <c r="K6136" i="1"/>
  <c r="K6200" i="1"/>
  <c r="K6264" i="1"/>
  <c r="K6328" i="1"/>
  <c r="K6392" i="1"/>
  <c r="K6456" i="1"/>
  <c r="K6520" i="1"/>
  <c r="K6584" i="1"/>
  <c r="K6648" i="1"/>
  <c r="K6712" i="1"/>
  <c r="K6776" i="1"/>
  <c r="K3206" i="1"/>
  <c r="K3866" i="1"/>
  <c r="K4170" i="1"/>
  <c r="K4426" i="1"/>
  <c r="K4682" i="1"/>
  <c r="K4938" i="1"/>
  <c r="K5052" i="1"/>
  <c r="K5138" i="1"/>
  <c r="K5223" i="1"/>
  <c r="K5308" i="1"/>
  <c r="K5394" i="1"/>
  <c r="K5479" i="1"/>
  <c r="K5564" i="1"/>
  <c r="K2463" i="1"/>
  <c r="K2309" i="1"/>
  <c r="K2546" i="1"/>
  <c r="K2566" i="1"/>
  <c r="K3376" i="1"/>
  <c r="K3632" i="1"/>
  <c r="K2634" i="1"/>
  <c r="K3111" i="1"/>
  <c r="K3377" i="1"/>
  <c r="K3737" i="1"/>
  <c r="K3865" i="1"/>
  <c r="K3993" i="1"/>
  <c r="K2798" i="1"/>
  <c r="K3418" i="1"/>
  <c r="K3766" i="1"/>
  <c r="K3936" i="1"/>
  <c r="K4095" i="1"/>
  <c r="K4223" i="1"/>
  <c r="K4351" i="1"/>
  <c r="K4479" i="1"/>
  <c r="K4607" i="1"/>
  <c r="K1539" i="1"/>
  <c r="K2399" i="1"/>
  <c r="K2800" i="1"/>
  <c r="K2293" i="1"/>
  <c r="K2805" i="1"/>
  <c r="K2482" i="1"/>
  <c r="K3339" i="1"/>
  <c r="K2502" i="1"/>
  <c r="K3216" i="1"/>
  <c r="K3372" i="1"/>
  <c r="K3500" i="1"/>
  <c r="K3628" i="1"/>
  <c r="K2086" i="1"/>
  <c r="K2618" i="1"/>
  <c r="K2935" i="1"/>
  <c r="K3106" i="1"/>
  <c r="K3245" i="1"/>
  <c r="K3373" i="1"/>
  <c r="K3501" i="1"/>
  <c r="K3629" i="1"/>
  <c r="K3757" i="1"/>
  <c r="K3885" i="1"/>
  <c r="K4013" i="1"/>
  <c r="K2931" i="1"/>
  <c r="K3498" i="1"/>
  <c r="K3792" i="1"/>
  <c r="K3963" i="1"/>
  <c r="K4115" i="1"/>
  <c r="K4243" i="1"/>
  <c r="K4371" i="1"/>
  <c r="K4499" i="1"/>
  <c r="K4627" i="1"/>
  <c r="K4755" i="1"/>
  <c r="K626" i="1"/>
  <c r="K2693" i="1"/>
  <c r="K3176" i="1"/>
  <c r="K1833" i="1"/>
  <c r="K3217" i="1"/>
  <c r="K3729" i="1"/>
  <c r="K3386" i="1"/>
  <c r="K4215" i="1"/>
  <c r="K4711" i="1"/>
  <c r="K4879" i="1"/>
  <c r="K2238" i="1"/>
  <c r="K3278" i="1"/>
  <c r="K3719" i="1"/>
  <c r="K3890" i="1"/>
  <c r="K4060" i="1"/>
  <c r="K4188" i="1"/>
  <c r="K4316" i="1"/>
  <c r="K4444" i="1"/>
  <c r="K4572" i="1"/>
  <c r="K4700" i="1"/>
  <c r="K4828" i="1"/>
  <c r="K4956" i="1"/>
  <c r="K2963" i="1"/>
  <c r="K3330" i="1"/>
  <c r="K3650" i="1"/>
  <c r="K3800" i="1"/>
  <c r="K3907" i="1"/>
  <c r="K4014" i="1"/>
  <c r="K4121" i="1"/>
  <c r="K4201" i="1"/>
  <c r="K4281" i="1"/>
  <c r="K4377" i="1"/>
  <c r="K4457" i="1"/>
  <c r="K4537" i="1"/>
  <c r="K4633" i="1"/>
  <c r="K4713" i="1"/>
  <c r="K4793" i="1"/>
  <c r="K4889" i="1"/>
  <c r="K4969" i="1"/>
  <c r="K5049" i="1"/>
  <c r="K5145" i="1"/>
  <c r="K5225" i="1"/>
  <c r="K5305" i="1"/>
  <c r="K5401" i="1"/>
  <c r="K5481" i="1"/>
  <c r="K5561" i="1"/>
  <c r="K3818" i="1"/>
  <c r="K4198" i="1"/>
  <c r="K4518" i="1"/>
  <c r="K4902" i="1"/>
  <c r="K5062" i="1"/>
  <c r="K5168" i="1"/>
  <c r="K5296" i="1"/>
  <c r="K5403" i="1"/>
  <c r="K5510" i="1"/>
  <c r="K5620" i="1"/>
  <c r="K5700" i="1"/>
  <c r="K5780" i="1"/>
  <c r="K5876" i="1"/>
  <c r="K5956" i="1"/>
  <c r="K6036" i="1"/>
  <c r="K6132" i="1"/>
  <c r="K6212" i="1"/>
  <c r="K6292" i="1"/>
  <c r="K6388" i="1"/>
  <c r="K6468" i="1"/>
  <c r="K6548" i="1"/>
  <c r="K6644" i="1"/>
  <c r="K6724" i="1"/>
  <c r="K6804" i="1"/>
  <c r="K3844" i="1"/>
  <c r="K4218" i="1"/>
  <c r="K4538" i="1"/>
  <c r="K4794" i="1"/>
  <c r="K5004" i="1"/>
  <c r="K5090" i="1"/>
  <c r="K5175" i="1"/>
  <c r="K5260" i="1"/>
  <c r="K5346" i="1"/>
  <c r="K5431" i="1"/>
  <c r="K5516" i="1"/>
  <c r="K1335" i="1"/>
  <c r="K2752" i="1"/>
  <c r="K2757" i="1"/>
  <c r="K3291" i="1"/>
  <c r="K3200" i="1"/>
  <c r="K3488" i="1"/>
  <c r="K2022" i="1"/>
  <c r="K2919" i="1"/>
  <c r="K3233" i="1"/>
  <c r="K3489" i="1"/>
  <c r="K3745" i="1"/>
  <c r="K4001" i="1"/>
  <c r="K3450" i="1"/>
  <c r="K3947" i="1"/>
  <c r="K4231" i="1"/>
  <c r="K4487" i="1"/>
  <c r="K4715" i="1"/>
  <c r="K4799" i="1"/>
  <c r="K4883" i="1"/>
  <c r="K4947" i="1"/>
  <c r="K2302" i="1"/>
  <c r="K3000" i="1"/>
  <c r="K3294" i="1"/>
  <c r="K3550" i="1"/>
  <c r="K3724" i="1"/>
  <c r="K3810" i="1"/>
  <c r="K3895" i="1"/>
  <c r="K3980" i="1"/>
  <c r="K4064" i="1"/>
  <c r="K4128" i="1"/>
  <c r="K4192" i="1"/>
  <c r="K4256" i="1"/>
  <c r="K4320" i="1"/>
  <c r="K4384" i="1"/>
  <c r="K4448" i="1"/>
  <c r="K4512" i="1"/>
  <c r="K4576" i="1"/>
  <c r="K4640" i="1"/>
  <c r="K4704" i="1"/>
  <c r="K4768" i="1"/>
  <c r="K4832" i="1"/>
  <c r="K4896" i="1"/>
  <c r="K4960" i="1"/>
  <c r="K2510" i="1"/>
  <c r="K3070" i="1"/>
  <c r="K3346" i="1"/>
  <c r="K3602" i="1"/>
  <c r="K3742" i="1"/>
  <c r="K3827" i="1"/>
  <c r="K3912" i="1"/>
  <c r="K3998" i="1"/>
  <c r="K4077" i="1"/>
  <c r="K4141" i="1"/>
  <c r="K4205" i="1"/>
  <c r="K4269" i="1"/>
  <c r="K4333" i="1"/>
  <c r="K4397" i="1"/>
  <c r="K4461" i="1"/>
  <c r="K4525" i="1"/>
  <c r="K4589" i="1"/>
  <c r="K4653" i="1"/>
  <c r="K4717" i="1"/>
  <c r="K4781" i="1"/>
  <c r="K4845" i="1"/>
  <c r="K4909" i="1"/>
  <c r="K4973" i="1"/>
  <c r="K5037" i="1"/>
  <c r="K5101" i="1"/>
  <c r="K5165" i="1"/>
  <c r="K5229" i="1"/>
  <c r="K5293" i="1"/>
  <c r="K5357" i="1"/>
  <c r="K5421" i="1"/>
  <c r="K5485" i="1"/>
  <c r="K5549" i="1"/>
  <c r="K3382" i="1"/>
  <c r="K3924" i="1"/>
  <c r="K4214" i="1"/>
  <c r="K4470" i="1"/>
  <c r="K4726" i="1"/>
  <c r="K4982" i="1"/>
  <c r="K5067" i="1"/>
  <c r="K5408" i="1"/>
  <c r="K5704" i="1"/>
  <c r="K5960" i="1"/>
  <c r="K6216" i="1"/>
  <c r="K6472" i="1"/>
  <c r="K6728" i="1"/>
  <c r="K4234" i="1"/>
  <c r="K5074" i="1"/>
  <c r="K5415" i="1"/>
  <c r="K2565" i="1"/>
  <c r="K1321" i="1"/>
  <c r="K3633" i="1"/>
  <c r="K3953" i="1"/>
  <c r="K3712" i="1"/>
  <c r="K4119" i="1"/>
  <c r="K4439" i="1"/>
  <c r="K4743" i="1"/>
  <c r="K4847" i="1"/>
  <c r="K4919" i="1"/>
  <c r="K1267" i="1"/>
  <c r="K2851" i="1"/>
  <c r="K3182" i="1"/>
  <c r="K3438" i="1"/>
  <c r="K3687" i="1"/>
  <c r="K3772" i="1"/>
  <c r="K3858" i="1"/>
  <c r="K3943" i="1"/>
  <c r="K4028" i="1"/>
  <c r="K4100" i="1"/>
  <c r="K4164" i="1"/>
  <c r="K4228" i="1"/>
  <c r="K4292" i="1"/>
  <c r="K4356" i="1"/>
  <c r="K4420" i="1"/>
  <c r="K4484" i="1"/>
  <c r="K4548" i="1"/>
  <c r="K4612" i="1"/>
  <c r="K4676" i="1"/>
  <c r="K4740" i="1"/>
  <c r="K4804" i="1"/>
  <c r="K4868" i="1"/>
  <c r="K4932" i="1"/>
  <c r="K2027" i="1"/>
  <c r="K2920" i="1"/>
  <c r="K3234" i="1"/>
  <c r="K3490" i="1"/>
  <c r="K3704" i="1"/>
  <c r="K3790" i="1"/>
  <c r="K3875" i="1"/>
  <c r="K3960" i="1"/>
  <c r="K4046" i="1"/>
  <c r="K4113" i="1"/>
  <c r="K4177" i="1"/>
  <c r="K4241" i="1"/>
  <c r="K4305" i="1"/>
  <c r="K4369" i="1"/>
  <c r="K4433" i="1"/>
  <c r="K4497" i="1"/>
  <c r="K4561" i="1"/>
  <c r="K4625" i="1"/>
  <c r="K4689" i="1"/>
  <c r="K4753" i="1"/>
  <c r="K4817" i="1"/>
  <c r="K4881" i="1"/>
  <c r="K4945" i="1"/>
  <c r="K5009" i="1"/>
  <c r="K5073" i="1"/>
  <c r="K5137" i="1"/>
  <c r="K5201" i="1"/>
  <c r="K5265" i="1"/>
  <c r="K5329" i="1"/>
  <c r="K5393" i="1"/>
  <c r="K5457" i="1"/>
  <c r="K5521" i="1"/>
  <c r="K2862" i="1"/>
  <c r="K3775" i="1"/>
  <c r="K4102" i="1"/>
  <c r="K4358" i="1"/>
  <c r="K4614" i="1"/>
  <c r="K4870" i="1"/>
  <c r="K5030" i="1"/>
  <c r="K5115" i="1"/>
  <c r="K5200" i="1"/>
  <c r="K5286" i="1"/>
  <c r="K5371" i="1"/>
  <c r="K5456" i="1"/>
  <c r="K5542" i="1"/>
  <c r="K5612" i="1"/>
  <c r="K5676" i="1"/>
  <c r="K5740" i="1"/>
  <c r="K5804" i="1"/>
  <c r="K5868" i="1"/>
  <c r="K5932" i="1"/>
  <c r="K5996" i="1"/>
  <c r="K6060" i="1"/>
  <c r="K6124" i="1"/>
  <c r="K6188" i="1"/>
  <c r="K6252" i="1"/>
  <c r="K6316" i="1"/>
  <c r="K6380" i="1"/>
  <c r="K6444" i="1"/>
  <c r="K6508" i="1"/>
  <c r="K6572" i="1"/>
  <c r="K6636" i="1"/>
  <c r="K6700" i="1"/>
  <c r="K6764" i="1"/>
  <c r="K2968" i="1"/>
  <c r="K3802" i="1"/>
  <c r="K4122" i="1"/>
  <c r="K4378" i="1"/>
  <c r="K4634" i="1"/>
  <c r="K4890" i="1"/>
  <c r="K5036" i="1"/>
  <c r="K5122" i="1"/>
  <c r="K5207" i="1"/>
  <c r="K5292" i="1"/>
  <c r="K5378" i="1"/>
  <c r="K5463" i="1"/>
  <c r="K5548" i="1"/>
  <c r="K5617" i="1"/>
  <c r="K5681" i="1"/>
  <c r="K5745" i="1"/>
  <c r="K5809" i="1"/>
  <c r="K5873" i="1"/>
  <c r="K5937" i="1"/>
  <c r="K6001" i="1"/>
  <c r="K6065" i="1"/>
  <c r="K6129" i="1"/>
  <c r="K3419" i="1"/>
  <c r="K2962" i="1"/>
  <c r="K4033" i="1"/>
  <c r="K4519" i="1"/>
  <c r="K4955" i="1"/>
  <c r="K3582" i="1"/>
  <c r="K3991" i="1"/>
  <c r="K4264" i="1"/>
  <c r="K4520" i="1"/>
  <c r="K4776" i="1"/>
  <c r="K2638" i="1"/>
  <c r="K3752" i="1"/>
  <c r="K4085" i="1"/>
  <c r="K4341" i="1"/>
  <c r="K4597" i="1"/>
  <c r="K4853" i="1"/>
  <c r="K5109" i="1"/>
  <c r="K5365" i="1"/>
  <c r="K3510" i="1"/>
  <c r="K4758" i="1"/>
  <c r="K5248" i="1"/>
  <c r="K5584" i="1"/>
  <c r="K5840" i="1"/>
  <c r="K6096" i="1"/>
  <c r="K6352" i="1"/>
  <c r="K6608" i="1"/>
  <c r="K3590" i="1"/>
  <c r="K4778" i="1"/>
  <c r="K5255" i="1"/>
  <c r="K5589" i="1"/>
  <c r="K5673" i="1"/>
  <c r="K5757" i="1"/>
  <c r="K5845" i="1"/>
  <c r="K5929" i="1"/>
  <c r="K6013" i="1"/>
  <c r="K6101" i="1"/>
  <c r="K6173" i="1"/>
  <c r="K6237" i="1"/>
  <c r="K6301" i="1"/>
  <c r="K6365" i="1"/>
  <c r="K6429" i="1"/>
  <c r="K6493" i="1"/>
  <c r="K6557" i="1"/>
  <c r="K6621" i="1"/>
  <c r="K6685" i="1"/>
  <c r="K6749" i="1"/>
  <c r="K2270" i="1"/>
  <c r="K3722" i="1"/>
  <c r="K4062" i="1"/>
  <c r="K4318" i="1"/>
  <c r="K4574" i="1"/>
  <c r="K4830" i="1"/>
  <c r="K5016" i="1"/>
  <c r="K5102" i="1"/>
  <c r="K5187" i="1"/>
  <c r="K5272" i="1"/>
  <c r="K5358" i="1"/>
  <c r="K5443" i="1"/>
  <c r="K5528" i="1"/>
  <c r="K5602" i="1"/>
  <c r="K5666" i="1"/>
  <c r="K5730" i="1"/>
  <c r="K5794" i="1"/>
  <c r="K5858" i="1"/>
  <c r="K5922" i="1"/>
  <c r="K5986" i="1"/>
  <c r="K6050" i="1"/>
  <c r="K6114" i="1"/>
  <c r="K6178" i="1"/>
  <c r="K6242" i="1"/>
  <c r="K6306" i="1"/>
  <c r="K6370" i="1"/>
  <c r="K6434" i="1"/>
  <c r="K6498" i="1"/>
  <c r="K6562" i="1"/>
  <c r="K6626" i="1"/>
  <c r="K6690" i="1"/>
  <c r="K6754" i="1"/>
  <c r="K6818" i="1"/>
  <c r="K6882" i="1"/>
  <c r="K6946" i="1"/>
  <c r="K7010" i="1"/>
  <c r="K7074" i="1"/>
  <c r="K7138" i="1"/>
  <c r="K7202" i="1"/>
  <c r="K7266" i="1"/>
  <c r="K7330" i="1"/>
  <c r="K7394" i="1"/>
  <c r="K7458" i="1"/>
  <c r="K7522" i="1"/>
  <c r="K7586" i="1"/>
  <c r="K7650" i="1"/>
  <c r="K7714" i="1"/>
  <c r="K7778" i="1"/>
  <c r="K3706" i="1"/>
  <c r="K4818" i="1"/>
  <c r="K5268" i="1"/>
  <c r="K5599" i="1"/>
  <c r="K5855" i="1"/>
  <c r="K6111" i="1"/>
  <c r="K6367" i="1"/>
  <c r="K6623" i="1"/>
  <c r="K6831" i="1"/>
  <c r="K6916" i="1"/>
  <c r="K7001" i="1"/>
  <c r="K7087" i="1"/>
  <c r="K7172" i="1"/>
  <c r="K7257" i="1"/>
  <c r="K7343" i="1"/>
  <c r="K7428" i="1"/>
  <c r="K7513" i="1"/>
  <c r="K7599" i="1"/>
  <c r="K7684" i="1"/>
  <c r="K7769" i="1"/>
  <c r="K7847" i="1"/>
  <c r="K7911" i="1"/>
  <c r="K7975" i="1"/>
  <c r="K8039" i="1"/>
  <c r="K8103" i="1"/>
  <c r="K8167" i="1"/>
  <c r="K8231" i="1"/>
  <c r="K8295" i="1"/>
  <c r="K8359" i="1"/>
  <c r="K8423" i="1"/>
  <c r="K8487" i="1"/>
  <c r="K8551" i="1"/>
  <c r="K3727" i="1"/>
  <c r="K5152" i="1"/>
  <c r="K5494" i="1"/>
  <c r="K5768" i="1"/>
  <c r="K6024" i="1"/>
  <c r="K6280" i="1"/>
  <c r="K6536" i="1"/>
  <c r="K6792" i="1"/>
  <c r="K4490" i="1"/>
  <c r="K5159" i="1"/>
  <c r="K5500" i="1"/>
  <c r="K3082" i="1"/>
  <c r="K2855" i="1"/>
  <c r="K3697" i="1"/>
  <c r="K2155" i="1"/>
  <c r="K3798" i="1"/>
  <c r="K4183" i="1"/>
  <c r="K4567" i="1"/>
  <c r="K4763" i="1"/>
  <c r="K4871" i="1"/>
  <c r="K4935" i="1"/>
  <c r="K2091" i="1"/>
  <c r="K2936" i="1"/>
  <c r="K3246" i="1"/>
  <c r="K3502" i="1"/>
  <c r="K3708" i="1"/>
  <c r="K3794" i="1"/>
  <c r="K3879" i="1"/>
  <c r="K3964" i="1"/>
  <c r="K4050" i="1"/>
  <c r="K4116" i="1"/>
  <c r="K4180" i="1"/>
  <c r="K4244" i="1"/>
  <c r="K4308" i="1"/>
  <c r="K4372" i="1"/>
  <c r="K4436" i="1"/>
  <c r="K4500" i="1"/>
  <c r="K4564" i="1"/>
  <c r="K4628" i="1"/>
  <c r="K4692" i="1"/>
  <c r="K4756" i="1"/>
  <c r="K4820" i="1"/>
  <c r="K4884" i="1"/>
  <c r="K4948" i="1"/>
  <c r="K2318" i="1"/>
  <c r="K3006" i="1"/>
  <c r="K3298" i="1"/>
  <c r="K3554" i="1"/>
  <c r="K3726" i="1"/>
  <c r="K3811" i="1"/>
  <c r="K3896" i="1"/>
  <c r="K3982" i="1"/>
  <c r="K4065" i="1"/>
  <c r="K4129" i="1"/>
  <c r="K4193" i="1"/>
  <c r="K4257" i="1"/>
  <c r="K4321" i="1"/>
  <c r="K4385" i="1"/>
  <c r="K4449" i="1"/>
  <c r="K4513" i="1"/>
  <c r="K4577" i="1"/>
  <c r="K4641" i="1"/>
  <c r="K4705" i="1"/>
  <c r="K4769" i="1"/>
  <c r="K4833" i="1"/>
  <c r="K4897" i="1"/>
  <c r="K4961" i="1"/>
  <c r="K5025" i="1"/>
  <c r="K5089" i="1"/>
  <c r="K5153" i="1"/>
  <c r="K5217" i="1"/>
  <c r="K5281" i="1"/>
  <c r="K5345" i="1"/>
  <c r="K5409" i="1"/>
  <c r="K5473" i="1"/>
  <c r="K5537" i="1"/>
  <c r="K3190" i="1"/>
  <c r="K3860" i="1"/>
  <c r="K4166" i="1"/>
  <c r="K4422" i="1"/>
  <c r="K4678" i="1"/>
  <c r="K4934" i="1"/>
  <c r="K5051" i="1"/>
  <c r="K5136" i="1"/>
  <c r="K5222" i="1"/>
  <c r="K5307" i="1"/>
  <c r="K5392" i="1"/>
  <c r="K5478" i="1"/>
  <c r="K5563" i="1"/>
  <c r="K5628" i="1"/>
  <c r="K5692" i="1"/>
  <c r="K5756" i="1"/>
  <c r="K5820" i="1"/>
  <c r="K5884" i="1"/>
  <c r="K5948" i="1"/>
  <c r="K6012" i="1"/>
  <c r="K6076" i="1"/>
  <c r="K6140" i="1"/>
  <c r="K6204" i="1"/>
  <c r="K6268" i="1"/>
  <c r="K6332" i="1"/>
  <c r="K6396" i="1"/>
  <c r="K6460" i="1"/>
  <c r="K6524" i="1"/>
  <c r="K6588" i="1"/>
  <c r="K6652" i="1"/>
  <c r="K6716" i="1"/>
  <c r="K6780" i="1"/>
  <c r="K3270" i="1"/>
  <c r="K3887" i="1"/>
  <c r="K4186" i="1"/>
  <c r="K4442" i="1"/>
  <c r="K4698" i="1"/>
  <c r="K4954" i="1"/>
  <c r="K5058" i="1"/>
  <c r="K5143" i="1"/>
  <c r="K5228" i="1"/>
  <c r="K5314" i="1"/>
  <c r="K5399" i="1"/>
  <c r="K5484" i="1"/>
  <c r="K5569" i="1"/>
  <c r="K5633" i="1"/>
  <c r="K5697" i="1"/>
  <c r="K5761" i="1"/>
  <c r="K5825" i="1"/>
  <c r="K5889" i="1"/>
  <c r="K5953" i="1"/>
  <c r="K6017" i="1"/>
  <c r="K6081" i="1"/>
  <c r="K1859" i="1"/>
  <c r="K3240" i="1"/>
  <c r="K3265" i="1"/>
  <c r="K3578" i="1"/>
  <c r="K4727" i="1"/>
  <c r="K2430" i="1"/>
  <c r="K3735" i="1"/>
  <c r="K4072" i="1"/>
  <c r="K4328" i="1"/>
  <c r="K4584" i="1"/>
  <c r="K4840" i="1"/>
  <c r="K3112" i="1"/>
  <c r="K3838" i="1"/>
  <c r="K4149" i="1"/>
  <c r="K4405" i="1"/>
  <c r="K4661" i="1"/>
  <c r="K4917" i="1"/>
  <c r="K5173" i="1"/>
  <c r="K5429" i="1"/>
  <c r="K3967" i="1"/>
  <c r="K4992" i="1"/>
  <c r="K5334" i="1"/>
  <c r="K5648" i="1"/>
  <c r="K5904" i="1"/>
  <c r="K6160" i="1"/>
  <c r="K6416" i="1"/>
  <c r="K6672" i="1"/>
  <c r="K3994" i="1"/>
  <c r="K4999" i="1"/>
  <c r="K5340" i="1"/>
  <c r="K5609" i="1"/>
  <c r="K5693" i="1"/>
  <c r="K5781" i="1"/>
  <c r="K5865" i="1"/>
  <c r="K5949" i="1"/>
  <c r="K6037" i="1"/>
  <c r="K6121" i="1"/>
  <c r="K6189" i="1"/>
  <c r="K6253" i="1"/>
  <c r="K6317" i="1"/>
  <c r="K6381" i="1"/>
  <c r="K6445" i="1"/>
  <c r="K6509" i="1"/>
  <c r="K6573" i="1"/>
  <c r="K6637" i="1"/>
  <c r="K6701" i="1"/>
  <c r="K6765" i="1"/>
  <c r="K2990" i="1"/>
  <c r="K3807" i="1"/>
  <c r="K4126" i="1"/>
  <c r="K4382" i="1"/>
  <c r="K4638" i="1"/>
  <c r="K4894" i="1"/>
  <c r="K5038" i="1"/>
  <c r="K5123" i="1"/>
  <c r="K5208" i="1"/>
  <c r="K5294" i="1"/>
  <c r="K5379" i="1"/>
  <c r="K5464" i="1"/>
  <c r="K5550" i="1"/>
  <c r="K5618" i="1"/>
  <c r="K5682" i="1"/>
  <c r="K5746" i="1"/>
  <c r="K5810" i="1"/>
  <c r="K5874" i="1"/>
  <c r="K5938" i="1"/>
  <c r="K6002" i="1"/>
  <c r="K6066" i="1"/>
  <c r="K6130" i="1"/>
  <c r="K6194" i="1"/>
  <c r="K6258" i="1"/>
  <c r="K6322" i="1"/>
  <c r="K6386" i="1"/>
  <c r="K6450" i="1"/>
  <c r="K6514" i="1"/>
  <c r="K6578" i="1"/>
  <c r="K6642" i="1"/>
  <c r="K6706" i="1"/>
  <c r="K6770" i="1"/>
  <c r="K6834" i="1"/>
  <c r="K6898" i="1"/>
  <c r="K6962" i="1"/>
  <c r="K7026" i="1"/>
  <c r="K7090" i="1"/>
  <c r="K7154" i="1"/>
  <c r="K7218" i="1"/>
  <c r="K7282" i="1"/>
  <c r="K7346" i="1"/>
  <c r="K7410" i="1"/>
  <c r="K7474" i="1"/>
  <c r="K7538" i="1"/>
  <c r="K7602" i="1"/>
  <c r="K7666" i="1"/>
  <c r="K7730" i="1"/>
  <c r="K7794" i="1"/>
  <c r="K4047" i="1"/>
  <c r="K5012" i="1"/>
  <c r="K5354" i="1"/>
  <c r="K5663" i="1"/>
  <c r="K5919" i="1"/>
  <c r="K6175" i="1"/>
  <c r="K6431" i="1"/>
  <c r="K6687" i="1"/>
  <c r="K6852" i="1"/>
  <c r="K6937" i="1"/>
  <c r="K7023" i="1"/>
  <c r="K7108" i="1"/>
  <c r="K7193" i="1"/>
  <c r="K7279" i="1"/>
  <c r="K7364" i="1"/>
  <c r="K7449" i="1"/>
  <c r="K7535" i="1"/>
  <c r="K7620" i="1"/>
  <c r="K7705" i="1"/>
  <c r="K7791" i="1"/>
  <c r="K7863" i="1"/>
  <c r="K7927" i="1"/>
  <c r="K7991" i="1"/>
  <c r="K8055" i="1"/>
  <c r="K8119" i="1"/>
  <c r="K8183" i="1"/>
  <c r="K8247" i="1"/>
  <c r="K8311" i="1"/>
  <c r="K8375" i="1"/>
  <c r="K8439" i="1"/>
  <c r="K8503" i="1"/>
  <c r="K8567" i="1"/>
  <c r="K4066" i="1"/>
  <c r="K5238" i="1"/>
  <c r="K5576" i="1"/>
  <c r="K5832" i="1"/>
  <c r="K6088" i="1"/>
  <c r="K6344" i="1"/>
  <c r="K6600" i="1"/>
  <c r="K3462" i="1"/>
  <c r="K4746" i="1"/>
  <c r="K5244" i="1"/>
  <c r="K5581" i="1"/>
  <c r="K3088" i="1"/>
  <c r="K3185" i="1"/>
  <c r="K3825" i="1"/>
  <c r="K2952" i="1"/>
  <c r="K3883" i="1"/>
  <c r="K4311" i="1"/>
  <c r="K4631" i="1"/>
  <c r="K4783" i="1"/>
  <c r="K4887" i="1"/>
  <c r="K4951" i="1"/>
  <c r="K2366" i="1"/>
  <c r="K3022" i="1"/>
  <c r="K3310" i="1"/>
  <c r="K3566" i="1"/>
  <c r="K3730" i="1"/>
  <c r="K3815" i="1"/>
  <c r="K3900" i="1"/>
  <c r="K3986" i="1"/>
  <c r="K4068" i="1"/>
  <c r="K4132" i="1"/>
  <c r="K4196" i="1"/>
  <c r="K4260" i="1"/>
  <c r="K4324" i="1"/>
  <c r="K4388" i="1"/>
  <c r="K4452" i="1"/>
  <c r="K4516" i="1"/>
  <c r="K4580" i="1"/>
  <c r="K4644" i="1"/>
  <c r="K4708" i="1"/>
  <c r="K4772" i="1"/>
  <c r="K4836" i="1"/>
  <c r="K4900" i="1"/>
  <c r="K4964" i="1"/>
  <c r="K2574" i="1"/>
  <c r="K3091" i="1"/>
  <c r="K3362" i="1"/>
  <c r="K3618" i="1"/>
  <c r="K3747" i="1"/>
  <c r="K3832" i="1"/>
  <c r="K3918" i="1"/>
  <c r="K4003" i="1"/>
  <c r="K4081" i="1"/>
  <c r="K4145" i="1"/>
  <c r="K4209" i="1"/>
  <c r="K4273" i="1"/>
  <c r="K4337" i="1"/>
  <c r="K4401" i="1"/>
  <c r="K4465" i="1"/>
  <c r="K4529" i="1"/>
  <c r="K4593" i="1"/>
  <c r="K4657" i="1"/>
  <c r="K4721" i="1"/>
  <c r="K4785" i="1"/>
  <c r="K4849" i="1"/>
  <c r="K4913" i="1"/>
  <c r="K4977" i="1"/>
  <c r="K5041" i="1"/>
  <c r="K5105" i="1"/>
  <c r="K5169" i="1"/>
  <c r="K5233" i="1"/>
  <c r="K5297" i="1"/>
  <c r="K5361" i="1"/>
  <c r="K5425" i="1"/>
  <c r="K5489" i="1"/>
  <c r="K5553" i="1"/>
  <c r="K3446" i="1"/>
  <c r="K3946" i="1"/>
  <c r="K4230" i="1"/>
  <c r="K4486" i="1"/>
  <c r="K4742" i="1"/>
  <c r="K4987" i="1"/>
  <c r="K5072" i="1"/>
  <c r="K5158" i="1"/>
  <c r="K5243" i="1"/>
  <c r="K5328" i="1"/>
  <c r="K5414" i="1"/>
  <c r="K5499" i="1"/>
  <c r="K5580" i="1"/>
  <c r="K5644" i="1"/>
  <c r="K5708" i="1"/>
  <c r="K5772" i="1"/>
  <c r="K5836" i="1"/>
  <c r="K5900" i="1"/>
  <c r="K5964" i="1"/>
  <c r="K6028" i="1"/>
  <c r="K6092" i="1"/>
  <c r="K6156" i="1"/>
  <c r="K6220" i="1"/>
  <c r="K6284" i="1"/>
  <c r="K6348" i="1"/>
  <c r="K6412" i="1"/>
  <c r="K6476" i="1"/>
  <c r="K6540" i="1"/>
  <c r="K6604" i="1"/>
  <c r="K6668" i="1"/>
  <c r="K6732" i="1"/>
  <c r="K6796" i="1"/>
  <c r="K3526" i="1"/>
  <c r="K3972" i="1"/>
  <c r="K4250" i="1"/>
  <c r="K4506" i="1"/>
  <c r="K4762" i="1"/>
  <c r="K4994" i="1"/>
  <c r="K5079" i="1"/>
  <c r="K5164" i="1"/>
  <c r="K5250" i="1"/>
  <c r="K5335" i="1"/>
  <c r="K5420" i="1"/>
  <c r="K5506" i="1"/>
  <c r="K5585" i="1"/>
  <c r="K5649" i="1"/>
  <c r="K5713" i="1"/>
  <c r="K5777" i="1"/>
  <c r="K5841" i="1"/>
  <c r="K5905" i="1"/>
  <c r="K5969" i="1"/>
  <c r="K6033" i="1"/>
  <c r="K6097" i="1"/>
  <c r="K1301" i="1"/>
  <c r="K3520" i="1"/>
  <c r="K3521" i="1"/>
  <c r="K3990" i="1"/>
  <c r="K4811" i="1"/>
  <c r="K3043" i="1"/>
  <c r="K3820" i="1"/>
  <c r="K4136" i="1"/>
  <c r="K4392" i="1"/>
  <c r="K4648" i="1"/>
  <c r="K4904" i="1"/>
  <c r="K3378" i="1"/>
  <c r="K3923" i="1"/>
  <c r="K4213" i="1"/>
  <c r="K4469" i="1"/>
  <c r="K4725" i="1"/>
  <c r="K4981" i="1"/>
  <c r="K5237" i="1"/>
  <c r="K5493" i="1"/>
  <c r="K4246" i="1"/>
  <c r="K5078" i="1"/>
  <c r="K5419" i="1"/>
  <c r="K5712" i="1"/>
  <c r="K5968" i="1"/>
  <c r="K6224" i="1"/>
  <c r="K6480" i="1"/>
  <c r="K6736" i="1"/>
  <c r="K4266" i="1"/>
  <c r="K5084" i="1"/>
  <c r="K5426" i="1"/>
  <c r="K5629" i="1"/>
  <c r="K5717" i="1"/>
  <c r="K5801" i="1"/>
  <c r="K5885" i="1"/>
  <c r="K5973" i="1"/>
  <c r="K6057" i="1"/>
  <c r="K6141" i="1"/>
  <c r="K6205" i="1"/>
  <c r="K6269" i="1"/>
  <c r="K6333" i="1"/>
  <c r="K6397" i="1"/>
  <c r="K6461" i="1"/>
  <c r="K6525" i="1"/>
  <c r="K6589" i="1"/>
  <c r="K6653" i="1"/>
  <c r="K6717" i="1"/>
  <c r="K6781" i="1"/>
  <c r="K3286" i="1"/>
  <c r="K3892" i="1"/>
  <c r="K4190" i="1"/>
  <c r="K4446" i="1"/>
  <c r="K4702" i="1"/>
  <c r="K4958" i="1"/>
  <c r="K5059" i="1"/>
  <c r="K5144" i="1"/>
  <c r="K5230" i="1"/>
  <c r="K5315" i="1"/>
  <c r="K5400" i="1"/>
  <c r="K5486" i="1"/>
  <c r="K5570" i="1"/>
  <c r="K5634" i="1"/>
  <c r="K5698" i="1"/>
  <c r="K5762" i="1"/>
  <c r="K5826" i="1"/>
  <c r="K5890" i="1"/>
  <c r="K5954" i="1"/>
  <c r="K6018" i="1"/>
  <c r="K6082" i="1"/>
  <c r="K6146" i="1"/>
  <c r="K6210" i="1"/>
  <c r="K6274" i="1"/>
  <c r="K6338" i="1"/>
  <c r="K6402" i="1"/>
  <c r="K6466" i="1"/>
  <c r="K6530" i="1"/>
  <c r="K6594" i="1"/>
  <c r="K6658" i="1"/>
  <c r="K6722" i="1"/>
  <c r="K6786" i="1"/>
  <c r="K6850" i="1"/>
  <c r="K6914" i="1"/>
  <c r="K6978" i="1"/>
  <c r="K7042" i="1"/>
  <c r="K7106" i="1"/>
  <c r="K7170" i="1"/>
  <c r="K7234" i="1"/>
  <c r="K7298" i="1"/>
  <c r="K7362" i="1"/>
  <c r="K7426" i="1"/>
  <c r="K7490" i="1"/>
  <c r="K7554" i="1"/>
  <c r="K7618" i="1"/>
  <c r="K7682" i="1"/>
  <c r="K7746" i="1"/>
  <c r="K7810" i="1"/>
  <c r="K4306" i="1"/>
  <c r="K5098" i="1"/>
  <c r="K5439" i="1"/>
  <c r="K5727" i="1"/>
  <c r="K5983" i="1"/>
  <c r="K6239" i="1"/>
  <c r="K6495" i="1"/>
  <c r="K6751" i="1"/>
  <c r="K6873" i="1"/>
  <c r="K6959" i="1"/>
  <c r="K7044" i="1"/>
  <c r="K7129" i="1"/>
  <c r="K7215" i="1"/>
  <c r="K7300" i="1"/>
  <c r="K7385" i="1"/>
  <c r="K7471" i="1"/>
  <c r="K7556" i="1"/>
  <c r="K7641" i="1"/>
  <c r="K7727" i="1"/>
  <c r="K7812" i="1"/>
  <c r="K7879" i="1"/>
  <c r="K7943" i="1"/>
  <c r="K8007" i="1"/>
  <c r="K8071" i="1"/>
  <c r="K8135" i="1"/>
  <c r="K8199" i="1"/>
  <c r="K8263" i="1"/>
  <c r="K8327" i="1"/>
  <c r="K8391" i="1"/>
  <c r="K8455" i="1"/>
  <c r="K8519" i="1"/>
  <c r="K8583" i="1"/>
  <c r="K4322" i="1"/>
  <c r="K5323" i="1"/>
  <c r="K5640" i="1"/>
  <c r="K5896" i="1"/>
  <c r="K6152" i="1"/>
  <c r="K6408" i="1"/>
  <c r="K6664" i="1"/>
  <c r="K3951" i="1"/>
  <c r="K4988" i="1"/>
  <c r="K5330" i="1"/>
  <c r="K2476" i="1"/>
  <c r="K3440" i="1"/>
  <c r="K3441" i="1"/>
  <c r="K3889" i="1"/>
  <c r="K3258" i="1"/>
  <c r="K4054" i="1"/>
  <c r="K4375" i="1"/>
  <c r="K4695" i="1"/>
  <c r="K4827" i="1"/>
  <c r="K4903" i="1"/>
  <c r="K4967" i="1"/>
  <c r="K2622" i="1"/>
  <c r="K3107" i="1"/>
  <c r="K3374" i="1"/>
  <c r="K3630" i="1"/>
  <c r="K3751" i="1"/>
  <c r="K3836" i="1"/>
  <c r="K3922" i="1"/>
  <c r="K4007" i="1"/>
  <c r="K4084" i="1"/>
  <c r="K4148" i="1"/>
  <c r="K4212" i="1"/>
  <c r="K4276" i="1"/>
  <c r="K4340" i="1"/>
  <c r="K4404" i="1"/>
  <c r="K4468" i="1"/>
  <c r="K4532" i="1"/>
  <c r="K4596" i="1"/>
  <c r="K4660" i="1"/>
  <c r="K4724" i="1"/>
  <c r="K4788" i="1"/>
  <c r="K4852" i="1"/>
  <c r="K4916" i="1"/>
  <c r="K4980" i="1"/>
  <c r="K2830" i="1"/>
  <c r="K3170" i="1"/>
  <c r="K3426" i="1"/>
  <c r="K3682" i="1"/>
  <c r="K3768" i="1"/>
  <c r="K3854" i="1"/>
  <c r="K3939" i="1"/>
  <c r="K4024" i="1"/>
  <c r="K4097" i="1"/>
  <c r="K4161" i="1"/>
  <c r="K4225" i="1"/>
  <c r="K4289" i="1"/>
  <c r="K4353" i="1"/>
  <c r="K4417" i="1"/>
  <c r="K4481" i="1"/>
  <c r="K4545" i="1"/>
  <c r="K4609" i="1"/>
  <c r="K4673" i="1"/>
  <c r="K4737" i="1"/>
  <c r="K4801" i="1"/>
  <c r="K4865" i="1"/>
  <c r="K4929" i="1"/>
  <c r="K4993" i="1"/>
  <c r="K5057" i="1"/>
  <c r="K5121" i="1"/>
  <c r="K5185" i="1"/>
  <c r="K5249" i="1"/>
  <c r="K5313" i="1"/>
  <c r="K5377" i="1"/>
  <c r="K5441" i="1"/>
  <c r="K5505" i="1"/>
  <c r="K1401" i="1"/>
  <c r="K3690" i="1"/>
  <c r="K4031" i="1"/>
  <c r="K4294" i="1"/>
  <c r="K4550" i="1"/>
  <c r="K4806" i="1"/>
  <c r="K5008" i="1"/>
  <c r="K5094" i="1"/>
  <c r="K5179" i="1"/>
  <c r="K5264" i="1"/>
  <c r="K5350" i="1"/>
  <c r="K5435" i="1"/>
  <c r="K5520" i="1"/>
  <c r="K5596" i="1"/>
  <c r="K5660" i="1"/>
  <c r="K5724" i="1"/>
  <c r="K5788" i="1"/>
  <c r="K5852" i="1"/>
  <c r="K5916" i="1"/>
  <c r="K5980" i="1"/>
  <c r="K6044" i="1"/>
  <c r="K6108" i="1"/>
  <c r="K6172" i="1"/>
  <c r="K6236" i="1"/>
  <c r="K6300" i="1"/>
  <c r="K6364" i="1"/>
  <c r="K6428" i="1"/>
  <c r="K6492" i="1"/>
  <c r="K6556" i="1"/>
  <c r="K6620" i="1"/>
  <c r="K6684" i="1"/>
  <c r="K6748" i="1"/>
  <c r="K2206" i="1"/>
  <c r="K3716" i="1"/>
  <c r="K4058" i="1"/>
  <c r="K4314" i="1"/>
  <c r="K4570" i="1"/>
  <c r="K4826" i="1"/>
  <c r="K5015" i="1"/>
  <c r="K5100" i="1"/>
  <c r="K5186" i="1"/>
  <c r="K5271" i="1"/>
  <c r="K5356" i="1"/>
  <c r="K5442" i="1"/>
  <c r="K5527" i="1"/>
  <c r="K5601" i="1"/>
  <c r="K5665" i="1"/>
  <c r="K5729" i="1"/>
  <c r="K5793" i="1"/>
  <c r="K5857" i="1"/>
  <c r="K5921" i="1"/>
  <c r="K5985" i="1"/>
  <c r="K6049" i="1"/>
  <c r="K6113" i="1"/>
  <c r="K2885" i="1"/>
  <c r="K2186" i="1"/>
  <c r="K3777" i="1"/>
  <c r="K4263" i="1"/>
  <c r="K4891" i="1"/>
  <c r="K3326" i="1"/>
  <c r="K3906" i="1"/>
  <c r="K4200" i="1"/>
  <c r="K4456" i="1"/>
  <c r="K4712" i="1"/>
  <c r="K4968" i="1"/>
  <c r="K3634" i="1"/>
  <c r="K4008" i="1"/>
  <c r="K4277" i="1"/>
  <c r="K4533" i="1"/>
  <c r="K4789" i="1"/>
  <c r="K5045" i="1"/>
  <c r="K5301" i="1"/>
  <c r="K5557" i="1"/>
  <c r="K4502" i="1"/>
  <c r="K5163" i="1"/>
  <c r="K5504" i="1"/>
  <c r="K5776" i="1"/>
  <c r="K6032" i="1"/>
  <c r="K6288" i="1"/>
  <c r="K6544" i="1"/>
  <c r="K6800" i="1"/>
  <c r="K4522" i="1"/>
  <c r="K5170" i="1"/>
  <c r="K5511" i="1"/>
  <c r="K5653" i="1"/>
  <c r="K5737" i="1"/>
  <c r="K5821" i="1"/>
  <c r="K5909" i="1"/>
  <c r="K5993" i="1"/>
  <c r="K6077" i="1"/>
  <c r="K6157" i="1"/>
  <c r="K6221" i="1"/>
  <c r="K6285" i="1"/>
  <c r="K6349" i="1"/>
  <c r="K6413" i="1"/>
  <c r="K6477" i="1"/>
  <c r="K6541" i="1"/>
  <c r="K6605" i="1"/>
  <c r="K6669" i="1"/>
  <c r="K6733" i="1"/>
  <c r="K6797" i="1"/>
  <c r="K3542" i="1"/>
  <c r="K3978" i="1"/>
  <c r="K4254" i="1"/>
  <c r="K4510" i="1"/>
  <c r="K4766" i="1"/>
  <c r="K4995" i="1"/>
  <c r="K5080" i="1"/>
  <c r="K5166" i="1"/>
  <c r="K5251" i="1"/>
  <c r="K5336" i="1"/>
  <c r="K5422" i="1"/>
  <c r="K5507" i="1"/>
  <c r="K5586" i="1"/>
  <c r="K5650" i="1"/>
  <c r="K5714" i="1"/>
  <c r="K5778" i="1"/>
  <c r="K5842" i="1"/>
  <c r="K5906" i="1"/>
  <c r="K5970" i="1"/>
  <c r="K6034" i="1"/>
  <c r="K6098" i="1"/>
  <c r="K6162" i="1"/>
  <c r="K6226" i="1"/>
  <c r="K6290" i="1"/>
  <c r="K6354" i="1"/>
  <c r="K6418" i="1"/>
  <c r="K6482" i="1"/>
  <c r="K6546" i="1"/>
  <c r="K6610" i="1"/>
  <c r="K6674" i="1"/>
  <c r="K6738" i="1"/>
  <c r="K6802" i="1"/>
  <c r="K6866" i="1"/>
  <c r="K6930" i="1"/>
  <c r="K6994" i="1"/>
  <c r="K7058" i="1"/>
  <c r="K7122" i="1"/>
  <c r="K7186" i="1"/>
  <c r="K7250" i="1"/>
  <c r="K7314" i="1"/>
  <c r="K7378" i="1"/>
  <c r="K7442" i="1"/>
  <c r="K7506" i="1"/>
  <c r="K7570" i="1"/>
  <c r="K7634" i="1"/>
  <c r="K7698" i="1"/>
  <c r="K7762" i="1"/>
  <c r="K2049" i="1"/>
  <c r="K4562" i="1"/>
  <c r="K5183" i="1"/>
  <c r="K5524" i="1"/>
  <c r="K5791" i="1"/>
  <c r="K6047" i="1"/>
  <c r="K6303" i="1"/>
  <c r="K6559" i="1"/>
  <c r="K6809" i="1"/>
  <c r="K6895" i="1"/>
  <c r="K6980" i="1"/>
  <c r="K7065" i="1"/>
  <c r="K7151" i="1"/>
  <c r="K7236" i="1"/>
  <c r="K7321" i="1"/>
  <c r="K7407" i="1"/>
  <c r="K7492" i="1"/>
  <c r="K7577" i="1"/>
  <c r="K7663" i="1"/>
  <c r="K7748" i="1"/>
  <c r="K7831" i="1"/>
  <c r="K7895" i="1"/>
  <c r="K7959" i="1"/>
  <c r="K8023" i="1"/>
  <c r="K8087" i="1"/>
  <c r="K8151" i="1"/>
  <c r="K8215" i="1"/>
  <c r="K8279" i="1"/>
  <c r="K8343" i="1"/>
  <c r="K8407" i="1"/>
  <c r="K8471" i="1"/>
  <c r="K8535" i="1"/>
  <c r="K2334" i="1"/>
  <c r="K4578" i="1"/>
  <c r="K3675" i="1"/>
  <c r="K3047" i="1"/>
  <c r="K2414" i="1"/>
  <c r="K4583" i="1"/>
  <c r="K4971" i="1"/>
  <c r="K3646" i="1"/>
  <c r="K4012" i="1"/>
  <c r="K4280" i="1"/>
  <c r="K4536" i="1"/>
  <c r="K4792" i="1"/>
  <c r="K2856" i="1"/>
  <c r="K3774" i="1"/>
  <c r="K4101" i="1"/>
  <c r="K4357" i="1"/>
  <c r="K4613" i="1"/>
  <c r="K4869" i="1"/>
  <c r="K5125" i="1"/>
  <c r="K5381" i="1"/>
  <c r="K3711" i="1"/>
  <c r="K4822" i="1"/>
  <c r="K5270" i="1"/>
  <c r="K5600" i="1"/>
  <c r="K5856" i="1"/>
  <c r="K6112" i="1"/>
  <c r="K6368" i="1"/>
  <c r="K6624" i="1"/>
  <c r="K3738" i="1"/>
  <c r="K4842" i="1"/>
  <c r="K5276" i="1"/>
  <c r="K5593" i="1"/>
  <c r="K5677" i="1"/>
  <c r="K5765" i="1"/>
  <c r="K5849" i="1"/>
  <c r="K5933" i="1"/>
  <c r="K6021" i="1"/>
  <c r="K6105" i="1"/>
  <c r="K6177" i="1"/>
  <c r="K6241" i="1"/>
  <c r="K6305" i="1"/>
  <c r="K6369" i="1"/>
  <c r="K6433" i="1"/>
  <c r="K6497" i="1"/>
  <c r="K6561" i="1"/>
  <c r="K6625" i="1"/>
  <c r="K6689" i="1"/>
  <c r="K6753" i="1"/>
  <c r="K2526" i="1"/>
  <c r="K3743" i="1"/>
  <c r="K4078" i="1"/>
  <c r="K4334" i="1"/>
  <c r="K4590" i="1"/>
  <c r="K4846" i="1"/>
  <c r="K5022" i="1"/>
  <c r="K5107" i="1"/>
  <c r="K5192" i="1"/>
  <c r="K5278" i="1"/>
  <c r="K5363" i="1"/>
  <c r="K5448" i="1"/>
  <c r="K5534" i="1"/>
  <c r="K5606" i="1"/>
  <c r="K5670" i="1"/>
  <c r="K5734" i="1"/>
  <c r="K5798" i="1"/>
  <c r="K5862" i="1"/>
  <c r="K5926" i="1"/>
  <c r="K5990" i="1"/>
  <c r="K6054" i="1"/>
  <c r="K6118" i="1"/>
  <c r="K6182" i="1"/>
  <c r="K6246" i="1"/>
  <c r="K6310" i="1"/>
  <c r="K6374" i="1"/>
  <c r="K6438" i="1"/>
  <c r="K6502" i="1"/>
  <c r="K6566" i="1"/>
  <c r="K6630" i="1"/>
  <c r="K6694" i="1"/>
  <c r="K6758" i="1"/>
  <c r="K6822" i="1"/>
  <c r="K6886" i="1"/>
  <c r="K6950" i="1"/>
  <c r="K7014" i="1"/>
  <c r="K7078" i="1"/>
  <c r="K7142" i="1"/>
  <c r="K7206" i="1"/>
  <c r="K7270" i="1"/>
  <c r="K7334" i="1"/>
  <c r="K7398" i="1"/>
  <c r="K7462" i="1"/>
  <c r="K7526" i="1"/>
  <c r="K7590" i="1"/>
  <c r="K7654" i="1"/>
  <c r="K7718" i="1"/>
  <c r="K7782" i="1"/>
  <c r="K3791" i="1"/>
  <c r="K4882" i="1"/>
  <c r="K5290" i="1"/>
  <c r="K5615" i="1"/>
  <c r="K5871" i="1"/>
  <c r="K6127" i="1"/>
  <c r="K6383" i="1"/>
  <c r="K6639" i="1"/>
  <c r="K6836" i="1"/>
  <c r="K6921" i="1"/>
  <c r="K7007" i="1"/>
  <c r="K7092" i="1"/>
  <c r="K7177" i="1"/>
  <c r="K7263" i="1"/>
  <c r="K7348" i="1"/>
  <c r="K7433" i="1"/>
  <c r="K7519" i="1"/>
  <c r="K7604" i="1"/>
  <c r="K7689" i="1"/>
  <c r="K7775" i="1"/>
  <c r="K7851" i="1"/>
  <c r="K7915" i="1"/>
  <c r="K7979" i="1"/>
  <c r="K8043" i="1"/>
  <c r="K8107" i="1"/>
  <c r="K8171" i="1"/>
  <c r="K8235" i="1"/>
  <c r="K8299" i="1"/>
  <c r="K8363" i="1"/>
  <c r="K8427" i="1"/>
  <c r="K8491" i="1"/>
  <c r="K8555" i="1"/>
  <c r="K3812" i="1"/>
  <c r="K2719" i="1"/>
  <c r="K3392" i="1"/>
  <c r="K3393" i="1"/>
  <c r="K3819" i="1"/>
  <c r="K4767" i="1"/>
  <c r="K2872" i="1"/>
  <c r="K3778" i="1"/>
  <c r="K4104" i="1"/>
  <c r="K4360" i="1"/>
  <c r="K4616" i="1"/>
  <c r="K4872" i="1"/>
  <c r="K3250" i="1"/>
  <c r="K3880" i="1"/>
  <c r="K4181" i="1"/>
  <c r="K4437" i="1"/>
  <c r="K4693" i="1"/>
  <c r="K4949" i="1"/>
  <c r="K5205" i="1"/>
  <c r="K5461" i="1"/>
  <c r="K4118" i="1"/>
  <c r="K5035" i="1"/>
  <c r="K5376" i="1"/>
  <c r="K5680" i="1"/>
  <c r="K5936" i="1"/>
  <c r="K6192" i="1"/>
  <c r="K6448" i="1"/>
  <c r="K6704" i="1"/>
  <c r="K4138" i="1"/>
  <c r="K5042" i="1"/>
  <c r="K5383" i="1"/>
  <c r="K5621" i="1"/>
  <c r="K5705" i="1"/>
  <c r="K5789" i="1"/>
  <c r="K5877" i="1"/>
  <c r="K5961" i="1"/>
  <c r="K6045" i="1"/>
  <c r="K6133" i="1"/>
  <c r="K6197" i="1"/>
  <c r="K6261" i="1"/>
  <c r="K6325" i="1"/>
  <c r="K6389" i="1"/>
  <c r="K6453" i="1"/>
  <c r="K6517" i="1"/>
  <c r="K6581" i="1"/>
  <c r="K6645" i="1"/>
  <c r="K6709" i="1"/>
  <c r="K6773" i="1"/>
  <c r="K3158" i="1"/>
  <c r="K3850" i="1"/>
  <c r="K4158" i="1"/>
  <c r="K4414" i="1"/>
  <c r="K4670" i="1"/>
  <c r="K4926" i="1"/>
  <c r="K5048" i="1"/>
  <c r="K5134" i="1"/>
  <c r="K5219" i="1"/>
  <c r="K5304" i="1"/>
  <c r="K5390" i="1"/>
  <c r="K5475" i="1"/>
  <c r="K5560" i="1"/>
  <c r="K5626" i="1"/>
  <c r="K5690" i="1"/>
  <c r="K5754" i="1"/>
  <c r="K5818" i="1"/>
  <c r="K5882" i="1"/>
  <c r="K5946" i="1"/>
  <c r="K6010" i="1"/>
  <c r="K6074" i="1"/>
  <c r="K6138" i="1"/>
  <c r="K6202" i="1"/>
  <c r="K6266" i="1"/>
  <c r="K6330" i="1"/>
  <c r="K6394" i="1"/>
  <c r="K6458" i="1"/>
  <c r="K6522" i="1"/>
  <c r="K6586" i="1"/>
  <c r="K6650" i="1"/>
  <c r="K6714" i="1"/>
  <c r="K6778" i="1"/>
  <c r="K6842" i="1"/>
  <c r="K6906" i="1"/>
  <c r="K6970" i="1"/>
  <c r="K7034" i="1"/>
  <c r="K7098" i="1"/>
  <c r="K7162" i="1"/>
  <c r="K7226" i="1"/>
  <c r="K7290" i="1"/>
  <c r="K7354" i="1"/>
  <c r="K7418" i="1"/>
  <c r="K7482" i="1"/>
  <c r="K7546" i="1"/>
  <c r="K7610" i="1"/>
  <c r="K7674" i="1"/>
  <c r="K7738" i="1"/>
  <c r="K7802" i="1"/>
  <c r="K4178" i="1"/>
  <c r="K5055" i="1"/>
  <c r="K5396" i="1"/>
  <c r="K5695" i="1"/>
  <c r="K5951" i="1"/>
  <c r="K6207" i="1"/>
  <c r="K6463" i="1"/>
  <c r="K6719" i="1"/>
  <c r="K6863" i="1"/>
  <c r="K6948" i="1"/>
  <c r="K7033" i="1"/>
  <c r="K7119" i="1"/>
  <c r="K7204" i="1"/>
  <c r="K7289" i="1"/>
  <c r="K7375" i="1"/>
  <c r="K7460" i="1"/>
  <c r="K7545" i="1"/>
  <c r="K7631" i="1"/>
  <c r="K7716" i="1"/>
  <c r="K7801" i="1"/>
  <c r="K7871" i="1"/>
  <c r="K7935" i="1"/>
  <c r="K7999" i="1"/>
  <c r="K8063" i="1"/>
  <c r="K8127" i="1"/>
  <c r="K8191" i="1"/>
  <c r="K8255" i="1"/>
  <c r="K8319" i="1"/>
  <c r="K8383" i="1"/>
  <c r="K8447" i="1"/>
  <c r="K8511" i="1"/>
  <c r="K8575" i="1"/>
  <c r="K4194" i="1"/>
  <c r="K5060" i="1"/>
  <c r="K5402" i="1"/>
  <c r="K5699" i="1"/>
  <c r="K5955" i="1"/>
  <c r="K6211" i="1"/>
  <c r="K6467" i="1"/>
  <c r="K6723" i="1"/>
  <c r="K6864" i="1"/>
  <c r="K6949" i="1"/>
  <c r="K3456" i="1"/>
  <c r="K2958" i="1"/>
  <c r="K4632" i="1"/>
  <c r="K4197" i="1"/>
  <c r="K5221" i="1"/>
  <c r="K5398" i="1"/>
  <c r="K6464" i="1"/>
  <c r="K5404" i="1"/>
  <c r="K5881" i="1"/>
  <c r="K6201" i="1"/>
  <c r="K6457" i="1"/>
  <c r="K6713" i="1"/>
  <c r="K4174" i="1"/>
  <c r="K5054" i="1"/>
  <c r="K5395" i="1"/>
  <c r="K5694" i="1"/>
  <c r="K5950" i="1"/>
  <c r="K6206" i="1"/>
  <c r="K6462" i="1"/>
  <c r="K6718" i="1"/>
  <c r="K6974" i="1"/>
  <c r="K7230" i="1"/>
  <c r="K7486" i="1"/>
  <c r="K7742" i="1"/>
  <c r="K5418" i="1"/>
  <c r="K6479" i="1"/>
  <c r="K7039" i="1"/>
  <c r="K7380" i="1"/>
  <c r="K7721" i="1"/>
  <c r="K8003" i="1"/>
  <c r="K8259" i="1"/>
  <c r="K8515" i="1"/>
  <c r="K5082" i="1"/>
  <c r="K5530" i="1"/>
  <c r="K5875" i="1"/>
  <c r="K6227" i="1"/>
  <c r="K6563" i="1"/>
  <c r="K6837" i="1"/>
  <c r="K6955" i="1"/>
  <c r="K7051" i="1"/>
  <c r="K7136" i="1"/>
  <c r="K7221" i="1"/>
  <c r="K7307" i="1"/>
  <c r="K7392" i="1"/>
  <c r="K7477" i="1"/>
  <c r="K7563" i="1"/>
  <c r="K7648" i="1"/>
  <c r="K7733" i="1"/>
  <c r="K7819" i="1"/>
  <c r="K7884" i="1"/>
  <c r="K7948" i="1"/>
  <c r="K8012" i="1"/>
  <c r="K8076" i="1"/>
  <c r="K8140" i="1"/>
  <c r="K8204" i="1"/>
  <c r="K8268" i="1"/>
  <c r="K8332" i="1"/>
  <c r="K8396" i="1"/>
  <c r="K8460" i="1"/>
  <c r="K8524" i="1"/>
  <c r="K8588" i="1"/>
  <c r="K4466" i="1"/>
  <c r="K5151" i="1"/>
  <c r="K5492" i="1"/>
  <c r="K5767" i="1"/>
  <c r="K6023" i="1"/>
  <c r="K6279" i="1"/>
  <c r="K6535" i="1"/>
  <c r="K6791" i="1"/>
  <c r="K6887" i="1"/>
  <c r="K6972" i="1"/>
  <c r="K7057" i="1"/>
  <c r="K7143" i="1"/>
  <c r="K7228" i="1"/>
  <c r="K7313" i="1"/>
  <c r="K7399" i="1"/>
  <c r="K7484" i="1"/>
  <c r="K7569" i="1"/>
  <c r="K7655" i="1"/>
  <c r="K7740" i="1"/>
  <c r="K7825" i="1"/>
  <c r="K7889" i="1"/>
  <c r="K7953" i="1"/>
  <c r="K8017" i="1"/>
  <c r="K8081" i="1"/>
  <c r="K8145" i="1"/>
  <c r="K8209" i="1"/>
  <c r="K8273" i="1"/>
  <c r="K8337" i="1"/>
  <c r="K8401" i="1"/>
  <c r="K8465" i="1"/>
  <c r="K8529" i="1"/>
  <c r="K8593" i="1"/>
  <c r="K8657" i="1"/>
  <c r="K8721" i="1"/>
  <c r="K4610" i="1"/>
  <c r="K6059" i="1"/>
  <c r="K6899" i="1"/>
  <c r="K7240" i="1"/>
  <c r="K7581" i="1"/>
  <c r="K7898" i="1"/>
  <c r="K8154" i="1"/>
  <c r="K8410" i="1"/>
  <c r="K8619" i="1"/>
  <c r="K8704" i="1"/>
  <c r="K5178" i="1"/>
  <c r="K7341" i="1"/>
  <c r="K8406" i="1"/>
  <c r="K4674" i="1"/>
  <c r="K6075" i="1"/>
  <c r="K6904" i="1"/>
  <c r="K7245" i="1"/>
  <c r="K7587" i="1"/>
  <c r="K7902" i="1"/>
  <c r="K8158" i="1"/>
  <c r="K8414" i="1"/>
  <c r="K8620" i="1"/>
  <c r="K8706" i="1"/>
  <c r="K5434" i="1"/>
  <c r="K7427" i="1"/>
  <c r="K8438" i="1"/>
  <c r="K4738" i="1"/>
  <c r="K6091" i="1"/>
  <c r="K6909" i="1"/>
  <c r="K7251" i="1"/>
  <c r="K7592" i="1"/>
  <c r="K7906" i="1"/>
  <c r="K8162" i="1"/>
  <c r="K1577" i="1"/>
  <c r="K3262" i="1"/>
  <c r="K4696" i="1"/>
  <c r="K4261" i="1"/>
  <c r="K5285" i="1"/>
  <c r="K5483" i="1"/>
  <c r="K6528" i="1"/>
  <c r="K5490" i="1"/>
  <c r="K5901" i="1"/>
  <c r="K6217" i="1"/>
  <c r="K6473" i="1"/>
  <c r="K6729" i="1"/>
  <c r="K4238" i="1"/>
  <c r="K5075" i="1"/>
  <c r="K5416" i="1"/>
  <c r="K5710" i="1"/>
  <c r="K5966" i="1"/>
  <c r="K6222" i="1"/>
  <c r="K6478" i="1"/>
  <c r="K6734" i="1"/>
  <c r="K6990" i="1"/>
  <c r="K7246" i="1"/>
  <c r="K7502" i="1"/>
  <c r="K7758" i="1"/>
  <c r="K5503" i="1"/>
  <c r="K6543" i="1"/>
  <c r="K7060" i="1"/>
  <c r="K7401" i="1"/>
  <c r="K7743" i="1"/>
  <c r="K8019" i="1"/>
  <c r="K8275" i="1"/>
  <c r="K8531" i="1"/>
  <c r="K5103" i="1"/>
  <c r="K5551" i="1"/>
  <c r="K5907" i="1"/>
  <c r="K6243" i="1"/>
  <c r="K6579" i="1"/>
  <c r="K6848" i="1"/>
  <c r="K6960" i="1"/>
  <c r="K7056" i="1"/>
  <c r="K7141" i="1"/>
  <c r="K7227" i="1"/>
  <c r="K7312" i="1"/>
  <c r="K7397" i="1"/>
  <c r="K7483" i="1"/>
  <c r="K7568" i="1"/>
  <c r="K7653" i="1"/>
  <c r="K7739" i="1"/>
  <c r="K7824" i="1"/>
  <c r="K7888" i="1"/>
  <c r="K7952" i="1"/>
  <c r="K8016" i="1"/>
  <c r="K8080" i="1"/>
  <c r="K8144" i="1"/>
  <c r="K8208" i="1"/>
  <c r="K8272" i="1"/>
  <c r="K8336" i="1"/>
  <c r="K8400" i="1"/>
  <c r="K8464" i="1"/>
  <c r="K8528" i="1"/>
  <c r="K8592" i="1"/>
  <c r="K4530" i="1"/>
  <c r="K5172" i="1"/>
  <c r="K5514" i="1"/>
  <c r="K5783" i="1"/>
  <c r="K6039" i="1"/>
  <c r="K6295" i="1"/>
  <c r="K6551" i="1"/>
  <c r="K6807" i="1"/>
  <c r="K6892" i="1"/>
  <c r="K6977" i="1"/>
  <c r="K7063" i="1"/>
  <c r="K7148" i="1"/>
  <c r="K7233" i="1"/>
  <c r="K7319" i="1"/>
  <c r="K7404" i="1"/>
  <c r="K7489" i="1"/>
  <c r="K7575" i="1"/>
  <c r="K7660" i="1"/>
  <c r="K7745" i="1"/>
  <c r="K7829" i="1"/>
  <c r="K7893" i="1"/>
  <c r="K7957" i="1"/>
  <c r="K8021" i="1"/>
  <c r="K8085" i="1"/>
  <c r="K8149" i="1"/>
  <c r="K8213" i="1"/>
  <c r="K8277" i="1"/>
  <c r="K8341" i="1"/>
  <c r="K8405" i="1"/>
  <c r="K8469" i="1"/>
  <c r="K8533" i="1"/>
  <c r="K8597" i="1"/>
  <c r="K8661" i="1"/>
  <c r="K8725" i="1"/>
  <c r="K4866" i="1"/>
  <c r="K6123" i="1"/>
  <c r="K6920" i="1"/>
  <c r="K7261" i="1"/>
  <c r="K7603" i="1"/>
  <c r="K7914" i="1"/>
  <c r="K8170" i="1"/>
  <c r="K8426" i="1"/>
  <c r="K8624" i="1"/>
  <c r="K8710" i="1"/>
  <c r="K5348" i="1"/>
  <c r="K7448" i="1"/>
  <c r="K8454" i="1"/>
  <c r="K4930" i="1"/>
  <c r="K6139" i="1"/>
  <c r="K6925" i="1"/>
  <c r="K7267" i="1"/>
  <c r="K7608" i="1"/>
  <c r="K7918" i="1"/>
  <c r="K8174" i="1"/>
  <c r="K8430" i="1"/>
  <c r="K8626" i="1"/>
  <c r="K8711" i="1"/>
  <c r="K2040" i="1"/>
  <c r="K3328" i="1"/>
  <c r="K3329" i="1"/>
  <c r="K3734" i="1"/>
  <c r="K4747" i="1"/>
  <c r="K2686" i="1"/>
  <c r="K3756" i="1"/>
  <c r="K4088" i="1"/>
  <c r="K4344" i="1"/>
  <c r="K4600" i="1"/>
  <c r="K4856" i="1"/>
  <c r="K3186" i="1"/>
  <c r="K3859" i="1"/>
  <c r="K4165" i="1"/>
  <c r="K4421" i="1"/>
  <c r="K4677" i="1"/>
  <c r="K4933" i="1"/>
  <c r="K5189" i="1"/>
  <c r="K5445" i="1"/>
  <c r="K4052" i="1"/>
  <c r="K5014" i="1"/>
  <c r="K5355" i="1"/>
  <c r="K5664" i="1"/>
  <c r="K5920" i="1"/>
  <c r="K6176" i="1"/>
  <c r="K6432" i="1"/>
  <c r="K6688" i="1"/>
  <c r="K4074" i="1"/>
  <c r="K5020" i="1"/>
  <c r="K5362" i="1"/>
  <c r="K5613" i="1"/>
  <c r="K5701" i="1"/>
  <c r="K5785" i="1"/>
  <c r="K5869" i="1"/>
  <c r="K5957" i="1"/>
  <c r="K6041" i="1"/>
  <c r="K6125" i="1"/>
  <c r="K6193" i="1"/>
  <c r="K6257" i="1"/>
  <c r="K6321" i="1"/>
  <c r="K6385" i="1"/>
  <c r="K6449" i="1"/>
  <c r="K6513" i="1"/>
  <c r="K6577" i="1"/>
  <c r="K6641" i="1"/>
  <c r="K6705" i="1"/>
  <c r="K6769" i="1"/>
  <c r="K3075" i="1"/>
  <c r="K3828" i="1"/>
  <c r="K4142" i="1"/>
  <c r="K4398" i="1"/>
  <c r="K4654" i="1"/>
  <c r="K4910" i="1"/>
  <c r="K5043" i="1"/>
  <c r="K5128" i="1"/>
  <c r="K5214" i="1"/>
  <c r="K5299" i="1"/>
  <c r="K5384" i="1"/>
  <c r="K5470" i="1"/>
  <c r="K5555" i="1"/>
  <c r="K5622" i="1"/>
  <c r="K5686" i="1"/>
  <c r="K5750" i="1"/>
  <c r="K5814" i="1"/>
  <c r="K5878" i="1"/>
  <c r="K5942" i="1"/>
  <c r="K6006" i="1"/>
  <c r="K6070" i="1"/>
  <c r="K6134" i="1"/>
  <c r="K6198" i="1"/>
  <c r="K6262" i="1"/>
  <c r="K6326" i="1"/>
  <c r="K6390" i="1"/>
  <c r="K6454" i="1"/>
  <c r="K6518" i="1"/>
  <c r="K6582" i="1"/>
  <c r="K6646" i="1"/>
  <c r="K6710" i="1"/>
  <c r="K6774" i="1"/>
  <c r="K6838" i="1"/>
  <c r="K6902" i="1"/>
  <c r="K6966" i="1"/>
  <c r="K7030" i="1"/>
  <c r="K7094" i="1"/>
  <c r="K7158" i="1"/>
  <c r="K7222" i="1"/>
  <c r="K7286" i="1"/>
  <c r="K7350" i="1"/>
  <c r="K7414" i="1"/>
  <c r="K7478" i="1"/>
  <c r="K7542" i="1"/>
  <c r="K7606" i="1"/>
  <c r="K7670" i="1"/>
  <c r="K7734" i="1"/>
  <c r="K7798" i="1"/>
  <c r="K4114" i="1"/>
  <c r="K5034" i="1"/>
  <c r="K5375" i="1"/>
  <c r="K5679" i="1"/>
  <c r="K5935" i="1"/>
  <c r="K6191" i="1"/>
  <c r="K6447" i="1"/>
  <c r="K6703" i="1"/>
  <c r="K6857" i="1"/>
  <c r="K6943" i="1"/>
  <c r="K7028" i="1"/>
  <c r="K7113" i="1"/>
  <c r="K7199" i="1"/>
  <c r="K7284" i="1"/>
  <c r="K7369" i="1"/>
  <c r="K7455" i="1"/>
  <c r="K7540" i="1"/>
  <c r="K7625" i="1"/>
  <c r="K7711" i="1"/>
  <c r="K7796" i="1"/>
  <c r="K7867" i="1"/>
  <c r="K7931" i="1"/>
  <c r="K7995" i="1"/>
  <c r="K8059" i="1"/>
  <c r="K8123" i="1"/>
  <c r="K8187" i="1"/>
  <c r="K8251" i="1"/>
  <c r="K8315" i="1"/>
  <c r="K8379" i="1"/>
  <c r="K8443" i="1"/>
  <c r="K8507" i="1"/>
  <c r="K8571" i="1"/>
  <c r="K4130" i="1"/>
  <c r="K2373" i="1"/>
  <c r="K3648" i="1"/>
  <c r="K3649" i="1"/>
  <c r="K4135" i="1"/>
  <c r="K4855" i="1"/>
  <c r="K3198" i="1"/>
  <c r="K3863" i="1"/>
  <c r="K4168" i="1"/>
  <c r="K4424" i="1"/>
  <c r="K4680" i="1"/>
  <c r="K4936" i="1"/>
  <c r="K3506" i="1"/>
  <c r="K3966" i="1"/>
  <c r="K4245" i="1"/>
  <c r="K4501" i="1"/>
  <c r="K4757" i="1"/>
  <c r="K5013" i="1"/>
  <c r="K5269" i="1"/>
  <c r="K5525" i="1"/>
  <c r="K4374" i="1"/>
  <c r="K5120" i="1"/>
  <c r="K5462" i="1"/>
  <c r="K5744" i="1"/>
  <c r="K6000" i="1"/>
  <c r="K6256" i="1"/>
  <c r="K6512" i="1"/>
  <c r="K6768" i="1"/>
  <c r="K4394" i="1"/>
  <c r="K5127" i="1"/>
  <c r="K5468" i="1"/>
  <c r="K5641" i="1"/>
  <c r="K5725" i="1"/>
  <c r="K5813" i="1"/>
  <c r="K5897" i="1"/>
  <c r="K5981" i="1"/>
  <c r="K6069" i="1"/>
  <c r="K6149" i="1"/>
  <c r="K6213" i="1"/>
  <c r="K6277" i="1"/>
  <c r="K6341" i="1"/>
  <c r="K6405" i="1"/>
  <c r="K6469" i="1"/>
  <c r="K6533" i="1"/>
  <c r="K6597" i="1"/>
  <c r="K6661" i="1"/>
  <c r="K6725" i="1"/>
  <c r="K6789" i="1"/>
  <c r="K3414" i="1"/>
  <c r="K3935" i="1"/>
  <c r="K4222" i="1"/>
  <c r="K4478" i="1"/>
  <c r="K4734" i="1"/>
  <c r="K4984" i="1"/>
  <c r="K5070" i="1"/>
  <c r="K5155" i="1"/>
  <c r="K5240" i="1"/>
  <c r="K5326" i="1"/>
  <c r="K5411" i="1"/>
  <c r="K5496" i="1"/>
  <c r="K5578" i="1"/>
  <c r="K5642" i="1"/>
  <c r="K5706" i="1"/>
  <c r="K5770" i="1"/>
  <c r="K5834" i="1"/>
  <c r="K5898" i="1"/>
  <c r="K5962" i="1"/>
  <c r="K6026" i="1"/>
  <c r="K6090" i="1"/>
  <c r="K6154" i="1"/>
  <c r="K6218" i="1"/>
  <c r="K6282" i="1"/>
  <c r="K6346" i="1"/>
  <c r="K6410" i="1"/>
  <c r="K6474" i="1"/>
  <c r="K6538" i="1"/>
  <c r="K6602" i="1"/>
  <c r="K6666" i="1"/>
  <c r="K6730" i="1"/>
  <c r="K6794" i="1"/>
  <c r="K6858" i="1"/>
  <c r="K6922" i="1"/>
  <c r="K6986" i="1"/>
  <c r="K7050" i="1"/>
  <c r="K7114" i="1"/>
  <c r="K7178" i="1"/>
  <c r="K7242" i="1"/>
  <c r="K7306" i="1"/>
  <c r="K7370" i="1"/>
  <c r="K7434" i="1"/>
  <c r="K7498" i="1"/>
  <c r="K7562" i="1"/>
  <c r="K7626" i="1"/>
  <c r="K7690" i="1"/>
  <c r="K7754" i="1"/>
  <c r="K7818" i="1"/>
  <c r="K4434" i="1"/>
  <c r="K5140" i="1"/>
  <c r="K5482" i="1"/>
  <c r="K5759" i="1"/>
  <c r="K6015" i="1"/>
  <c r="K6271" i="1"/>
  <c r="K6527" i="1"/>
  <c r="K6783" i="1"/>
  <c r="K6884" i="1"/>
  <c r="K6969" i="1"/>
  <c r="K7055" i="1"/>
  <c r="K7140" i="1"/>
  <c r="K7225" i="1"/>
  <c r="K7311" i="1"/>
  <c r="K7396" i="1"/>
  <c r="K7481" i="1"/>
  <c r="K7567" i="1"/>
  <c r="K7652" i="1"/>
  <c r="K7737" i="1"/>
  <c r="K7823" i="1"/>
  <c r="K7887" i="1"/>
  <c r="K7951" i="1"/>
  <c r="K8015" i="1"/>
  <c r="K8079" i="1"/>
  <c r="K8143" i="1"/>
  <c r="K8207" i="1"/>
  <c r="K8271" i="1"/>
  <c r="K8335" i="1"/>
  <c r="K8399" i="1"/>
  <c r="K8463" i="1"/>
  <c r="K8527" i="1"/>
  <c r="K8591" i="1"/>
  <c r="K4450" i="1"/>
  <c r="K5146" i="1"/>
  <c r="K5487" i="1"/>
  <c r="K5763" i="1"/>
  <c r="K6019" i="1"/>
  <c r="K6275" i="1"/>
  <c r="K6531" i="1"/>
  <c r="K6787" i="1"/>
  <c r="K6885" i="1"/>
  <c r="K6971" i="1"/>
  <c r="K3457" i="1"/>
  <c r="K3799" i="1"/>
  <c r="K4888" i="1"/>
  <c r="K4453" i="1"/>
  <c r="K5477" i="1"/>
  <c r="K5696" i="1"/>
  <c r="K6720" i="1"/>
  <c r="K5625" i="1"/>
  <c r="K5965" i="1"/>
  <c r="K6265" i="1"/>
  <c r="K6521" i="1"/>
  <c r="K6777" i="1"/>
  <c r="K4430" i="1"/>
  <c r="K5139" i="1"/>
  <c r="K5480" i="1"/>
  <c r="K5758" i="1"/>
  <c r="K6014" i="1"/>
  <c r="K6270" i="1"/>
  <c r="K6526" i="1"/>
  <c r="K6782" i="1"/>
  <c r="K7038" i="1"/>
  <c r="K7294" i="1"/>
  <c r="K7550" i="1"/>
  <c r="K7806" i="1"/>
  <c r="K5711" i="1"/>
  <c r="K6735" i="1"/>
  <c r="K7124" i="1"/>
  <c r="K7465" i="1"/>
  <c r="K7807" i="1"/>
  <c r="K8067" i="1"/>
  <c r="K8323" i="1"/>
  <c r="K8579" i="1"/>
  <c r="K5188" i="1"/>
  <c r="K5619" i="1"/>
  <c r="K5971" i="1"/>
  <c r="K6307" i="1"/>
  <c r="K6643" i="1"/>
  <c r="K6869" i="1"/>
  <c r="K6981" i="1"/>
  <c r="K7072" i="1"/>
  <c r="K7157" i="1"/>
  <c r="K7243" i="1"/>
  <c r="K7328" i="1"/>
  <c r="K7413" i="1"/>
  <c r="K7499" i="1"/>
  <c r="K7584" i="1"/>
  <c r="K7669" i="1"/>
  <c r="K7755" i="1"/>
  <c r="K7836" i="1"/>
  <c r="K7900" i="1"/>
  <c r="K7964" i="1"/>
  <c r="K8028" i="1"/>
  <c r="K8092" i="1"/>
  <c r="K8156" i="1"/>
  <c r="K8220" i="1"/>
  <c r="K8284" i="1"/>
  <c r="K8348" i="1"/>
  <c r="K8412" i="1"/>
  <c r="K8476" i="1"/>
  <c r="K8540" i="1"/>
  <c r="K3366" i="1"/>
  <c r="K4722" i="1"/>
  <c r="K5236" i="1"/>
  <c r="K5575" i="1"/>
  <c r="K5831" i="1"/>
  <c r="K6087" i="1"/>
  <c r="K6343" i="1"/>
  <c r="K6599" i="1"/>
  <c r="K6823" i="1"/>
  <c r="K6908" i="1"/>
  <c r="K6993" i="1"/>
  <c r="K7079" i="1"/>
  <c r="K7164" i="1"/>
  <c r="K7249" i="1"/>
  <c r="K7335" i="1"/>
  <c r="K7420" i="1"/>
  <c r="K7505" i="1"/>
  <c r="K7591" i="1"/>
  <c r="K7676" i="1"/>
  <c r="K7761" i="1"/>
  <c r="K7841" i="1"/>
  <c r="K7905" i="1"/>
  <c r="K7969" i="1"/>
  <c r="K8033" i="1"/>
  <c r="K8097" i="1"/>
  <c r="K8161" i="1"/>
  <c r="K8225" i="1"/>
  <c r="K8289" i="1"/>
  <c r="K8353" i="1"/>
  <c r="K8417" i="1"/>
  <c r="K8481" i="1"/>
  <c r="K8545" i="1"/>
  <c r="K8609" i="1"/>
  <c r="K8673" i="1"/>
  <c r="K8737" i="1"/>
  <c r="K5199" i="1"/>
  <c r="K6315" i="1"/>
  <c r="K6984" i="1"/>
  <c r="K7325" i="1"/>
  <c r="K7667" i="1"/>
  <c r="K7962" i="1"/>
  <c r="K8218" i="1"/>
  <c r="K8474" i="1"/>
  <c r="K8640" i="1"/>
  <c r="K8726" i="1"/>
  <c r="K5787" i="1"/>
  <c r="K7661" i="1"/>
  <c r="K8607" i="1"/>
  <c r="K5220" i="1"/>
  <c r="K6331" i="1"/>
  <c r="K6989" i="1"/>
  <c r="K7331" i="1"/>
  <c r="K7672" i="1"/>
  <c r="K7966" i="1"/>
  <c r="K8222" i="1"/>
  <c r="K8478" i="1"/>
  <c r="K8642" i="1"/>
  <c r="K8727" i="1"/>
  <c r="K5979" i="1"/>
  <c r="K7725" i="1"/>
  <c r="K8623" i="1"/>
  <c r="K5242" i="1"/>
  <c r="K6347" i="1"/>
  <c r="K6995" i="1"/>
  <c r="K7336" i="1"/>
  <c r="K7677" i="1"/>
  <c r="K7970" i="1"/>
  <c r="K8226" i="1"/>
  <c r="K3713" i="1"/>
  <c r="K3884" i="1"/>
  <c r="K4952" i="1"/>
  <c r="K4517" i="1"/>
  <c r="K5541" i="1"/>
  <c r="K5760" i="1"/>
  <c r="K6784" i="1"/>
  <c r="K5645" i="1"/>
  <c r="K5989" i="1"/>
  <c r="K6281" i="1"/>
  <c r="K6537" i="1"/>
  <c r="K6793" i="1"/>
  <c r="K4494" i="1"/>
  <c r="K5160" i="1"/>
  <c r="K5502" i="1"/>
  <c r="K5774" i="1"/>
  <c r="K6030" i="1"/>
  <c r="K6286" i="1"/>
  <c r="K6542" i="1"/>
  <c r="K6798" i="1"/>
  <c r="K7054" i="1"/>
  <c r="K7310" i="1"/>
  <c r="K7566" i="1"/>
  <c r="K7822" i="1"/>
  <c r="K5775" i="1"/>
  <c r="K6799" i="1"/>
  <c r="K7145" i="1"/>
  <c r="K7487" i="1"/>
  <c r="K7827" i="1"/>
  <c r="K8083" i="1"/>
  <c r="K8339" i="1"/>
  <c r="K8595" i="1"/>
  <c r="K5210" i="1"/>
  <c r="K5651" i="1"/>
  <c r="K5987" i="1"/>
  <c r="K6323" i="1"/>
  <c r="K6675" i="1"/>
  <c r="K6875" i="1"/>
  <c r="K6987" i="1"/>
  <c r="K7077" i="1"/>
  <c r="K7163" i="1"/>
  <c r="K7248" i="1"/>
  <c r="K7333" i="1"/>
  <c r="K7419" i="1"/>
  <c r="K7504" i="1"/>
  <c r="K7589" i="1"/>
  <c r="K7675" i="1"/>
  <c r="K7760" i="1"/>
  <c r="K7840" i="1"/>
  <c r="K7904" i="1"/>
  <c r="K7968" i="1"/>
  <c r="K8032" i="1"/>
  <c r="K8096" i="1"/>
  <c r="K8160" i="1"/>
  <c r="K8224" i="1"/>
  <c r="K8288" i="1"/>
  <c r="K8352" i="1"/>
  <c r="K8416" i="1"/>
  <c r="K8480" i="1"/>
  <c r="K8544" i="1"/>
  <c r="K3622" i="1"/>
  <c r="K4786" i="1"/>
  <c r="K5258" i="1"/>
  <c r="K5591" i="1"/>
  <c r="K5847" i="1"/>
  <c r="K6103" i="1"/>
  <c r="K6359" i="1"/>
  <c r="K6615" i="1"/>
  <c r="K6828" i="1"/>
  <c r="K6913" i="1"/>
  <c r="K6999" i="1"/>
  <c r="K7084" i="1"/>
  <c r="K7169" i="1"/>
  <c r="K7255" i="1"/>
  <c r="K7340" i="1"/>
  <c r="K7425" i="1"/>
  <c r="K7511" i="1"/>
  <c r="K7596" i="1"/>
  <c r="K7681" i="1"/>
  <c r="K7767" i="1"/>
  <c r="K7845" i="1"/>
  <c r="K7909" i="1"/>
  <c r="K7973" i="1"/>
  <c r="K8037" i="1"/>
  <c r="K8101" i="1"/>
  <c r="K8165" i="1"/>
  <c r="K8229" i="1"/>
  <c r="K8293" i="1"/>
  <c r="K8357" i="1"/>
  <c r="K8421" i="1"/>
  <c r="K8485" i="1"/>
  <c r="K8549" i="1"/>
  <c r="K8613" i="1"/>
  <c r="K8677" i="1"/>
  <c r="K8741" i="1"/>
  <c r="K5284" i="1"/>
  <c r="K6379" i="1"/>
  <c r="K7005" i="1"/>
  <c r="K7347" i="1"/>
  <c r="K7688" i="1"/>
  <c r="K7978" i="1"/>
  <c r="K8234" i="1"/>
  <c r="K8490" i="1"/>
  <c r="K8646" i="1"/>
  <c r="K8731" i="1"/>
  <c r="K5915" i="1"/>
  <c r="K7747" i="1"/>
  <c r="K8628" i="1"/>
  <c r="K5306" i="1"/>
  <c r="K6395" i="1"/>
  <c r="K7011" i="1"/>
  <c r="K7352" i="1"/>
  <c r="K7693" i="1"/>
  <c r="K7982" i="1"/>
  <c r="K8238" i="1"/>
  <c r="K8494" i="1"/>
  <c r="K8647" i="1"/>
  <c r="K8732" i="1"/>
  <c r="K2101" i="1"/>
  <c r="K3584" i="1"/>
  <c r="K3585" i="1"/>
  <c r="K4071" i="1"/>
  <c r="K4831" i="1"/>
  <c r="K3128" i="1"/>
  <c r="K3842" i="1"/>
  <c r="K4152" i="1"/>
  <c r="K4408" i="1"/>
  <c r="K4664" i="1"/>
  <c r="K4920" i="1"/>
  <c r="K3442" i="1"/>
  <c r="K3944" i="1"/>
  <c r="K4229" i="1"/>
  <c r="K4485" i="1"/>
  <c r="K4741" i="1"/>
  <c r="K4997" i="1"/>
  <c r="K5253" i="1"/>
  <c r="K5509" i="1"/>
  <c r="K4310" i="1"/>
  <c r="K5099" i="1"/>
  <c r="K5440" i="1"/>
  <c r="K5728" i="1"/>
  <c r="K5984" i="1"/>
  <c r="K6240" i="1"/>
  <c r="K6496" i="1"/>
  <c r="K6752" i="1"/>
  <c r="K4330" i="1"/>
  <c r="K5106" i="1"/>
  <c r="K5447" i="1"/>
  <c r="K5637" i="1"/>
  <c r="K5721" i="1"/>
  <c r="K5805" i="1"/>
  <c r="K5893" i="1"/>
  <c r="K5977" i="1"/>
  <c r="K6061" i="1"/>
  <c r="K6145" i="1"/>
  <c r="K6209" i="1"/>
  <c r="K6273" i="1"/>
  <c r="K6337" i="1"/>
  <c r="K6401" i="1"/>
  <c r="K6465" i="1"/>
  <c r="K6529" i="1"/>
  <c r="K6593" i="1"/>
  <c r="K6657" i="1"/>
  <c r="K6721" i="1"/>
  <c r="K6785" i="1"/>
  <c r="K3350" i="1"/>
  <c r="K3914" i="1"/>
  <c r="K4206" i="1"/>
  <c r="K4462" i="1"/>
  <c r="K4718" i="1"/>
  <c r="K4974" i="1"/>
  <c r="K5064" i="1"/>
  <c r="K5150" i="1"/>
  <c r="K5235" i="1"/>
  <c r="K5320" i="1"/>
  <c r="K5406" i="1"/>
  <c r="K5491" i="1"/>
  <c r="K5574" i="1"/>
  <c r="K5638" i="1"/>
  <c r="K5702" i="1"/>
  <c r="K5766" i="1"/>
  <c r="K5830" i="1"/>
  <c r="K5894" i="1"/>
  <c r="K5958" i="1"/>
  <c r="K6022" i="1"/>
  <c r="K6086" i="1"/>
  <c r="K6150" i="1"/>
  <c r="K6214" i="1"/>
  <c r="K6278" i="1"/>
  <c r="K6342" i="1"/>
  <c r="K6406" i="1"/>
  <c r="K6470" i="1"/>
  <c r="K6534" i="1"/>
  <c r="K6598" i="1"/>
  <c r="K6662" i="1"/>
  <c r="K6726" i="1"/>
  <c r="K6790" i="1"/>
  <c r="K6854" i="1"/>
  <c r="K6918" i="1"/>
  <c r="K6982" i="1"/>
  <c r="K7046" i="1"/>
  <c r="K7110" i="1"/>
  <c r="K7174" i="1"/>
  <c r="K7238" i="1"/>
  <c r="K7302" i="1"/>
  <c r="K7366" i="1"/>
  <c r="K7430" i="1"/>
  <c r="K7494" i="1"/>
  <c r="K7558" i="1"/>
  <c r="K7622" i="1"/>
  <c r="K7686" i="1"/>
  <c r="K7750" i="1"/>
  <c r="K7814" i="1"/>
  <c r="K4370" i="1"/>
  <c r="K5119" i="1"/>
  <c r="K5460" i="1"/>
  <c r="K5743" i="1"/>
  <c r="K5999" i="1"/>
  <c r="K6255" i="1"/>
  <c r="K6511" i="1"/>
  <c r="K6767" i="1"/>
  <c r="K6879" i="1"/>
  <c r="K6964" i="1"/>
  <c r="K7049" i="1"/>
  <c r="K7135" i="1"/>
  <c r="K7220" i="1"/>
  <c r="K7305" i="1"/>
  <c r="K7391" i="1"/>
  <c r="K7476" i="1"/>
  <c r="K7561" i="1"/>
  <c r="K7647" i="1"/>
  <c r="K7732" i="1"/>
  <c r="K7817" i="1"/>
  <c r="K7883" i="1"/>
  <c r="K7947" i="1"/>
  <c r="K8011" i="1"/>
  <c r="K8075" i="1"/>
  <c r="K8139" i="1"/>
  <c r="K8203" i="1"/>
  <c r="K8267" i="1"/>
  <c r="K8331" i="1"/>
  <c r="K8395" i="1"/>
  <c r="K8459" i="1"/>
  <c r="K8523" i="1"/>
  <c r="K8587" i="1"/>
  <c r="K4386" i="1"/>
  <c r="K2802" i="1"/>
  <c r="K2698" i="1"/>
  <c r="K3905" i="1"/>
  <c r="K4391" i="1"/>
  <c r="K4923" i="1"/>
  <c r="K3454" i="1"/>
  <c r="K3948" i="1"/>
  <c r="K4232" i="1"/>
  <c r="K4488" i="1"/>
  <c r="K4744" i="1"/>
  <c r="K2113" i="1"/>
  <c r="K3710" i="1"/>
  <c r="K4051" i="1"/>
  <c r="K4309" i="1"/>
  <c r="K4565" i="1"/>
  <c r="K4821" i="1"/>
  <c r="K5077" i="1"/>
  <c r="K5333" i="1"/>
  <c r="K2947" i="1"/>
  <c r="K4630" i="1"/>
  <c r="K5206" i="1"/>
  <c r="K5547" i="1"/>
  <c r="K5808" i="1"/>
  <c r="K6064" i="1"/>
  <c r="K6320" i="1"/>
  <c r="K6576" i="1"/>
  <c r="K3054" i="1"/>
  <c r="K4650" i="1"/>
  <c r="K5212" i="1"/>
  <c r="K5554" i="1"/>
  <c r="K5661" i="1"/>
  <c r="K5749" i="1"/>
  <c r="K5833" i="1"/>
  <c r="K5917" i="1"/>
  <c r="K6005" i="1"/>
  <c r="K6089" i="1"/>
  <c r="K6165" i="1"/>
  <c r="K6229" i="1"/>
  <c r="K6293" i="1"/>
  <c r="K6357" i="1"/>
  <c r="K6421" i="1"/>
  <c r="K6485" i="1"/>
  <c r="K6549" i="1"/>
  <c r="K6613" i="1"/>
  <c r="K6677" i="1"/>
  <c r="K6741" i="1"/>
  <c r="K6805" i="1"/>
  <c r="K3670" i="1"/>
  <c r="K4020" i="1"/>
  <c r="K4286" i="1"/>
  <c r="K4542" i="1"/>
  <c r="K4798" i="1"/>
  <c r="K5006" i="1"/>
  <c r="K5091" i="1"/>
  <c r="K5176" i="1"/>
  <c r="K5262" i="1"/>
  <c r="K5347" i="1"/>
  <c r="K5432" i="1"/>
  <c r="K5518" i="1"/>
  <c r="K5594" i="1"/>
  <c r="K5658" i="1"/>
  <c r="K5722" i="1"/>
  <c r="K5786" i="1"/>
  <c r="K5850" i="1"/>
  <c r="K5914" i="1"/>
  <c r="K5978" i="1"/>
  <c r="K6042" i="1"/>
  <c r="K6106" i="1"/>
  <c r="K6170" i="1"/>
  <c r="K6234" i="1"/>
  <c r="K6298" i="1"/>
  <c r="K6362" i="1"/>
  <c r="K6426" i="1"/>
  <c r="K6490" i="1"/>
  <c r="K6554" i="1"/>
  <c r="K6618" i="1"/>
  <c r="K6682" i="1"/>
  <c r="K6746" i="1"/>
  <c r="K6810" i="1"/>
  <c r="K6874" i="1"/>
  <c r="K6938" i="1"/>
  <c r="K7002" i="1"/>
  <c r="K7066" i="1"/>
  <c r="K7130" i="1"/>
  <c r="K7194" i="1"/>
  <c r="K7258" i="1"/>
  <c r="K7322" i="1"/>
  <c r="K7386" i="1"/>
  <c r="K7450" i="1"/>
  <c r="K7514" i="1"/>
  <c r="K7578" i="1"/>
  <c r="K7642" i="1"/>
  <c r="K7706" i="1"/>
  <c r="K7770" i="1"/>
  <c r="K3238" i="1"/>
  <c r="K4690" i="1"/>
  <c r="K5226" i="1"/>
  <c r="K5567" i="1"/>
  <c r="K5823" i="1"/>
  <c r="K6079" i="1"/>
  <c r="K6335" i="1"/>
  <c r="K6591" i="1"/>
  <c r="K6820" i="1"/>
  <c r="K6905" i="1"/>
  <c r="K6991" i="1"/>
  <c r="K7076" i="1"/>
  <c r="K7161" i="1"/>
  <c r="K7247" i="1"/>
  <c r="K7332" i="1"/>
  <c r="K7417" i="1"/>
  <c r="K7503" i="1"/>
  <c r="K7588" i="1"/>
  <c r="K7673" i="1"/>
  <c r="K7759" i="1"/>
  <c r="K7839" i="1"/>
  <c r="K7903" i="1"/>
  <c r="K7967" i="1"/>
  <c r="K8031" i="1"/>
  <c r="K8095" i="1"/>
  <c r="K8159" i="1"/>
  <c r="K8223" i="1"/>
  <c r="K8287" i="1"/>
  <c r="K8351" i="1"/>
  <c r="K8415" i="1"/>
  <c r="K8479" i="1"/>
  <c r="K8543" i="1"/>
  <c r="K3302" i="1"/>
  <c r="K4706" i="1"/>
  <c r="K5231" i="1"/>
  <c r="K5571" i="1"/>
  <c r="K5827" i="1"/>
  <c r="K6083" i="1"/>
  <c r="K6339" i="1"/>
  <c r="K6595" i="1"/>
  <c r="K6821" i="1"/>
  <c r="K6907" i="1"/>
  <c r="K6992" i="1"/>
  <c r="K3904" i="1"/>
  <c r="K4120" i="1"/>
  <c r="K3314" i="1"/>
  <c r="K4709" i="1"/>
  <c r="K4182" i="1"/>
  <c r="K5952" i="1"/>
  <c r="K4202" i="1"/>
  <c r="K5709" i="1"/>
  <c r="K6053" i="1"/>
  <c r="K6329" i="1"/>
  <c r="K6585" i="1"/>
  <c r="K3222" i="1"/>
  <c r="K4686" i="1"/>
  <c r="K5224" i="1"/>
  <c r="K5566" i="1"/>
  <c r="K5822" i="1"/>
  <c r="K6078" i="1"/>
  <c r="K6334" i="1"/>
  <c r="K6590" i="1"/>
  <c r="K6846" i="1"/>
  <c r="K7102" i="1"/>
  <c r="K7358" i="1"/>
  <c r="K7614" i="1"/>
  <c r="K4242" i="1"/>
  <c r="K5967" i="1"/>
  <c r="K6868" i="1"/>
  <c r="K7209" i="1"/>
  <c r="K7551" i="1"/>
  <c r="K7875" i="1"/>
  <c r="K8131" i="1"/>
  <c r="K8387" i="1"/>
  <c r="K4258" i="1"/>
  <c r="K5295" i="1"/>
  <c r="K5715" i="1"/>
  <c r="K6051" i="1"/>
  <c r="K6387" i="1"/>
  <c r="K6739" i="1"/>
  <c r="K6896" i="1"/>
  <c r="K7008" i="1"/>
  <c r="K7093" i="1"/>
  <c r="K7179" i="1"/>
  <c r="K7264" i="1"/>
  <c r="K7349" i="1"/>
  <c r="K7435" i="1"/>
  <c r="K7520" i="1"/>
  <c r="K7605" i="1"/>
  <c r="K7691" i="1"/>
  <c r="K7776" i="1"/>
  <c r="K7852" i="1"/>
  <c r="K7916" i="1"/>
  <c r="K7980" i="1"/>
  <c r="K8044" i="1"/>
  <c r="K8108" i="1"/>
  <c r="K8172" i="1"/>
  <c r="K8236" i="1"/>
  <c r="K8300" i="1"/>
  <c r="K8364" i="1"/>
  <c r="K8428" i="1"/>
  <c r="K8492" i="1"/>
  <c r="K8556" i="1"/>
  <c r="K3919" i="1"/>
  <c r="K4978" i="1"/>
  <c r="K5322" i="1"/>
  <c r="K5639" i="1"/>
  <c r="K5895" i="1"/>
  <c r="K6151" i="1"/>
  <c r="K6407" i="1"/>
  <c r="K6663" i="1"/>
  <c r="K6844" i="1"/>
  <c r="K6929" i="1"/>
  <c r="K7015" i="1"/>
  <c r="K7100" i="1"/>
  <c r="K7185" i="1"/>
  <c r="K7271" i="1"/>
  <c r="K7356" i="1"/>
  <c r="K7441" i="1"/>
  <c r="K7527" i="1"/>
  <c r="K7612" i="1"/>
  <c r="K7697" i="1"/>
  <c r="K7783" i="1"/>
  <c r="K7857" i="1"/>
  <c r="K7921" i="1"/>
  <c r="K7985" i="1"/>
  <c r="K8049" i="1"/>
  <c r="K8113" i="1"/>
  <c r="K8177" i="1"/>
  <c r="K8241" i="1"/>
  <c r="K8305" i="1"/>
  <c r="K8369" i="1"/>
  <c r="K8433" i="1"/>
  <c r="K8497" i="1"/>
  <c r="K8561" i="1"/>
  <c r="K8625" i="1"/>
  <c r="K8689" i="1"/>
  <c r="K8753" i="1"/>
  <c r="K5540" i="1"/>
  <c r="K6571" i="1"/>
  <c r="K7069" i="1"/>
  <c r="K7411" i="1"/>
  <c r="K7752" i="1"/>
  <c r="K8026" i="1"/>
  <c r="K8282" i="1"/>
  <c r="K8538" i="1"/>
  <c r="K8662" i="1"/>
  <c r="K8747" i="1"/>
  <c r="K6555" i="1"/>
  <c r="K7926" i="1"/>
  <c r="K8687" i="1"/>
  <c r="K5562" i="1"/>
  <c r="K6587" i="1"/>
  <c r="K7075" i="1"/>
  <c r="K7416" i="1"/>
  <c r="K7757" i="1"/>
  <c r="K8030" i="1"/>
  <c r="K8286" i="1"/>
  <c r="K8542" i="1"/>
  <c r="K8663" i="1"/>
  <c r="K8748" i="1"/>
  <c r="K6829" i="1"/>
  <c r="K7990" i="1"/>
  <c r="K8703" i="1"/>
  <c r="K5579" i="1"/>
  <c r="K6603" i="1"/>
  <c r="K7080" i="1"/>
  <c r="K7421" i="1"/>
  <c r="K7763" i="1"/>
  <c r="K8034" i="1"/>
  <c r="K8290" i="1"/>
  <c r="K4199" i="1"/>
  <c r="K4184" i="1"/>
  <c r="K3570" i="1"/>
  <c r="K4773" i="1"/>
  <c r="K4438" i="1"/>
  <c r="K6016" i="1"/>
  <c r="K4458" i="1"/>
  <c r="K5733" i="1"/>
  <c r="K6073" i="1"/>
  <c r="K6345" i="1"/>
  <c r="K6601" i="1"/>
  <c r="K3478" i="1"/>
  <c r="K4750" i="1"/>
  <c r="K5246" i="1"/>
  <c r="K5582" i="1"/>
  <c r="K5838" i="1"/>
  <c r="K6094" i="1"/>
  <c r="K6350" i="1"/>
  <c r="K6606" i="1"/>
  <c r="K6862" i="1"/>
  <c r="K7118" i="1"/>
  <c r="K7374" i="1"/>
  <c r="K7630" i="1"/>
  <c r="K4498" i="1"/>
  <c r="K6031" i="1"/>
  <c r="K6889" i="1"/>
  <c r="K7231" i="1"/>
  <c r="K7572" i="1"/>
  <c r="K7891" i="1"/>
  <c r="K8147" i="1"/>
  <c r="K8403" i="1"/>
  <c r="K4514" i="1"/>
  <c r="K5338" i="1"/>
  <c r="K5731" i="1"/>
  <c r="K6067" i="1"/>
  <c r="K6419" i="1"/>
  <c r="K6755" i="1"/>
  <c r="K6901" i="1"/>
  <c r="K7013" i="1"/>
  <c r="K7099" i="1"/>
  <c r="K7184" i="1"/>
  <c r="K7269" i="1"/>
  <c r="K7355" i="1"/>
  <c r="K7440" i="1"/>
  <c r="K7525" i="1"/>
  <c r="K7611" i="1"/>
  <c r="K7696" i="1"/>
  <c r="K7781" i="1"/>
  <c r="K7856" i="1"/>
  <c r="K7920" i="1"/>
  <c r="K7984" i="1"/>
  <c r="K8048" i="1"/>
  <c r="K8112" i="1"/>
  <c r="K8176" i="1"/>
  <c r="K8240" i="1"/>
  <c r="K8304" i="1"/>
  <c r="K8368" i="1"/>
  <c r="K8432" i="1"/>
  <c r="K8496" i="1"/>
  <c r="K8560" i="1"/>
  <c r="K4004" i="1"/>
  <c r="K5002" i="1"/>
  <c r="K5343" i="1"/>
  <c r="K5655" i="1"/>
  <c r="K5911" i="1"/>
  <c r="K6167" i="1"/>
  <c r="K6423" i="1"/>
  <c r="K6679" i="1"/>
  <c r="K6849" i="1"/>
  <c r="K6935" i="1"/>
  <c r="K7020" i="1"/>
  <c r="K7105" i="1"/>
  <c r="K7191" i="1"/>
  <c r="K7276" i="1"/>
  <c r="K7361" i="1"/>
  <c r="K7447" i="1"/>
  <c r="K7532" i="1"/>
  <c r="K7617" i="1"/>
  <c r="K7703" i="1"/>
  <c r="K7788" i="1"/>
  <c r="K7861" i="1"/>
  <c r="K7925" i="1"/>
  <c r="K7989" i="1"/>
  <c r="K8053" i="1"/>
  <c r="K8117" i="1"/>
  <c r="K8181" i="1"/>
  <c r="K8245" i="1"/>
  <c r="K8309" i="1"/>
  <c r="K8373" i="1"/>
  <c r="K8437" i="1"/>
  <c r="K8501" i="1"/>
  <c r="K8565" i="1"/>
  <c r="K8629" i="1"/>
  <c r="K8693" i="1"/>
  <c r="K8757" i="1"/>
  <c r="K5611" i="1"/>
  <c r="K6635" i="1"/>
  <c r="K7091" i="1"/>
  <c r="K7432" i="1"/>
  <c r="K7773" i="1"/>
  <c r="K8042" i="1"/>
  <c r="K8298" i="1"/>
  <c r="K8554" i="1"/>
  <c r="K8667" i="1"/>
  <c r="K8752" i="1"/>
  <c r="K6747" i="1"/>
  <c r="K8006" i="1"/>
  <c r="K8708" i="1"/>
  <c r="K5627" i="1"/>
  <c r="K6651" i="1"/>
  <c r="K7096" i="1"/>
  <c r="K7437" i="1"/>
  <c r="K7779" i="1"/>
  <c r="K8046" i="1"/>
  <c r="K8302" i="1"/>
  <c r="K8558" i="1"/>
  <c r="K8668" i="1"/>
  <c r="K8754" i="1"/>
  <c r="K3141" i="1"/>
  <c r="K2442" i="1"/>
  <c r="K3841" i="1"/>
  <c r="K4327" i="1"/>
  <c r="K4907" i="1"/>
  <c r="K3390" i="1"/>
  <c r="K3927" i="1"/>
  <c r="K4216" i="1"/>
  <c r="K4472" i="1"/>
  <c r="K4728" i="1"/>
  <c r="K1337" i="1"/>
  <c r="K3688" i="1"/>
  <c r="K4030" i="1"/>
  <c r="K4293" i="1"/>
  <c r="K4549" i="1"/>
  <c r="K4805" i="1"/>
  <c r="K5061" i="1"/>
  <c r="K5317" i="1"/>
  <c r="K2134" i="1"/>
  <c r="K4566" i="1"/>
  <c r="K5184" i="1"/>
  <c r="K5526" i="1"/>
  <c r="K5792" i="1"/>
  <c r="K6048" i="1"/>
  <c r="K6304" i="1"/>
  <c r="K6560" i="1"/>
  <c r="K2462" i="1"/>
  <c r="K4586" i="1"/>
  <c r="K5191" i="1"/>
  <c r="K5532" i="1"/>
  <c r="K5657" i="1"/>
  <c r="K5741" i="1"/>
  <c r="K5829" i="1"/>
  <c r="K5913" i="1"/>
  <c r="K5997" i="1"/>
  <c r="K6085" i="1"/>
  <c r="K6161" i="1"/>
  <c r="K6225" i="1"/>
  <c r="K6289" i="1"/>
  <c r="K6353" i="1"/>
  <c r="K6417" i="1"/>
  <c r="K6481" i="1"/>
  <c r="K6545" i="1"/>
  <c r="K6609" i="1"/>
  <c r="K6673" i="1"/>
  <c r="K6737" i="1"/>
  <c r="K6801" i="1"/>
  <c r="K3606" i="1"/>
  <c r="K3999" i="1"/>
  <c r="K4270" i="1"/>
  <c r="K4526" i="1"/>
  <c r="K4782" i="1"/>
  <c r="K5000" i="1"/>
  <c r="K5086" i="1"/>
  <c r="K5171" i="1"/>
  <c r="K5256" i="1"/>
  <c r="K5342" i="1"/>
  <c r="K5427" i="1"/>
  <c r="K5512" i="1"/>
  <c r="K5590" i="1"/>
  <c r="K5654" i="1"/>
  <c r="K5718" i="1"/>
  <c r="K5782" i="1"/>
  <c r="K5846" i="1"/>
  <c r="K5910" i="1"/>
  <c r="K5974" i="1"/>
  <c r="K6038" i="1"/>
  <c r="K6102" i="1"/>
  <c r="K6166" i="1"/>
  <c r="K6230" i="1"/>
  <c r="K6294" i="1"/>
  <c r="K6358" i="1"/>
  <c r="K6422" i="1"/>
  <c r="K6486" i="1"/>
  <c r="K6550" i="1"/>
  <c r="K6614" i="1"/>
  <c r="K6678" i="1"/>
  <c r="K6742" i="1"/>
  <c r="K6806" i="1"/>
  <c r="K6870" i="1"/>
  <c r="K6934" i="1"/>
  <c r="K6998" i="1"/>
  <c r="K7062" i="1"/>
  <c r="K7126" i="1"/>
  <c r="K7190" i="1"/>
  <c r="K7254" i="1"/>
  <c r="K7318" i="1"/>
  <c r="K7382" i="1"/>
  <c r="K7446" i="1"/>
  <c r="K7510" i="1"/>
  <c r="K7574" i="1"/>
  <c r="K7638" i="1"/>
  <c r="K7702" i="1"/>
  <c r="K7766" i="1"/>
  <c r="K2926" i="1"/>
  <c r="K4626" i="1"/>
  <c r="K5204" i="1"/>
  <c r="K5546" i="1"/>
  <c r="K5807" i="1"/>
  <c r="K6063" i="1"/>
  <c r="K6319" i="1"/>
  <c r="K6575" i="1"/>
  <c r="K6815" i="1"/>
  <c r="K6900" i="1"/>
  <c r="K6985" i="1"/>
  <c r="K7071" i="1"/>
  <c r="K7156" i="1"/>
  <c r="K7241" i="1"/>
  <c r="K7327" i="1"/>
  <c r="K7412" i="1"/>
  <c r="K7497" i="1"/>
  <c r="K7583" i="1"/>
  <c r="K7668" i="1"/>
  <c r="K7753" i="1"/>
  <c r="K7835" i="1"/>
  <c r="K7899" i="1"/>
  <c r="K7963" i="1"/>
  <c r="K8027" i="1"/>
  <c r="K8091" i="1"/>
  <c r="K8155" i="1"/>
  <c r="K8219" i="1"/>
  <c r="K8283" i="1"/>
  <c r="K8347" i="1"/>
  <c r="K8411" i="1"/>
  <c r="K8475" i="1"/>
  <c r="K8539" i="1"/>
  <c r="K3011" i="1"/>
  <c r="K4642" i="1"/>
  <c r="K2822" i="1"/>
  <c r="K3132" i="1"/>
  <c r="K3038" i="1"/>
  <c r="K4647" i="1"/>
  <c r="K1529" i="1"/>
  <c r="K3692" i="1"/>
  <c r="K4034" i="1"/>
  <c r="K4296" i="1"/>
  <c r="K4552" i="1"/>
  <c r="K4808" i="1"/>
  <c r="K2942" i="1"/>
  <c r="K3795" i="1"/>
  <c r="K4117" i="1"/>
  <c r="K4373" i="1"/>
  <c r="K4629" i="1"/>
  <c r="K4885" i="1"/>
  <c r="K5141" i="1"/>
  <c r="K5397" i="1"/>
  <c r="K3796" i="1"/>
  <c r="K4886" i="1"/>
  <c r="K5291" i="1"/>
  <c r="K5616" i="1"/>
  <c r="K5872" i="1"/>
  <c r="K6128" i="1"/>
  <c r="K6384" i="1"/>
  <c r="K6640" i="1"/>
  <c r="K3823" i="1"/>
  <c r="K4906" i="1"/>
  <c r="K5298" i="1"/>
  <c r="K5597" i="1"/>
  <c r="K5685" i="1"/>
  <c r="K5769" i="1"/>
  <c r="K5853" i="1"/>
  <c r="K5941" i="1"/>
  <c r="K6025" i="1"/>
  <c r="K6109" i="1"/>
  <c r="K6181" i="1"/>
  <c r="K6245" i="1"/>
  <c r="K6309" i="1"/>
  <c r="K6373" i="1"/>
  <c r="K6437" i="1"/>
  <c r="K6501" i="1"/>
  <c r="K6565" i="1"/>
  <c r="K6629" i="1"/>
  <c r="K6693" i="1"/>
  <c r="K6757" i="1"/>
  <c r="K2782" i="1"/>
  <c r="K3764" i="1"/>
  <c r="K4094" i="1"/>
  <c r="K4350" i="1"/>
  <c r="K4606" i="1"/>
  <c r="K4862" i="1"/>
  <c r="K5027" i="1"/>
  <c r="K5112" i="1"/>
  <c r="K5198" i="1"/>
  <c r="K5283" i="1"/>
  <c r="K5368" i="1"/>
  <c r="K5454" i="1"/>
  <c r="K5539" i="1"/>
  <c r="K5610" i="1"/>
  <c r="K5674" i="1"/>
  <c r="K5738" i="1"/>
  <c r="K5802" i="1"/>
  <c r="K5866" i="1"/>
  <c r="K5930" i="1"/>
  <c r="K5994" i="1"/>
  <c r="K6058" i="1"/>
  <c r="K6122" i="1"/>
  <c r="K6186" i="1"/>
  <c r="K6250" i="1"/>
  <c r="K6314" i="1"/>
  <c r="K6378" i="1"/>
  <c r="K6442" i="1"/>
  <c r="K6506" i="1"/>
  <c r="K6570" i="1"/>
  <c r="K6634" i="1"/>
  <c r="K6698" i="1"/>
  <c r="K6762" i="1"/>
  <c r="K6826" i="1"/>
  <c r="K6890" i="1"/>
  <c r="K6954" i="1"/>
  <c r="K7018" i="1"/>
  <c r="K7082" i="1"/>
  <c r="K7146" i="1"/>
  <c r="K7210" i="1"/>
  <c r="K7274" i="1"/>
  <c r="K7338" i="1"/>
  <c r="K7402" i="1"/>
  <c r="K7466" i="1"/>
  <c r="K7530" i="1"/>
  <c r="K7594" i="1"/>
  <c r="K7658" i="1"/>
  <c r="K7722" i="1"/>
  <c r="K7786" i="1"/>
  <c r="K3876" i="1"/>
  <c r="K4946" i="1"/>
  <c r="K5311" i="1"/>
  <c r="K5631" i="1"/>
  <c r="K5887" i="1"/>
  <c r="K6143" i="1"/>
  <c r="K6399" i="1"/>
  <c r="K6655" i="1"/>
  <c r="K6841" i="1"/>
  <c r="K6927" i="1"/>
  <c r="K7012" i="1"/>
  <c r="K7097" i="1"/>
  <c r="K7183" i="1"/>
  <c r="K7268" i="1"/>
  <c r="K7353" i="1"/>
  <c r="K7439" i="1"/>
  <c r="K7524" i="1"/>
  <c r="K7609" i="1"/>
  <c r="K7695" i="1"/>
  <c r="K7780" i="1"/>
  <c r="K7855" i="1"/>
  <c r="K7919" i="1"/>
  <c r="K7983" i="1"/>
  <c r="K8047" i="1"/>
  <c r="K8111" i="1"/>
  <c r="K8175" i="1"/>
  <c r="K8239" i="1"/>
  <c r="K8303" i="1"/>
  <c r="K8367" i="1"/>
  <c r="K8431" i="1"/>
  <c r="K8495" i="1"/>
  <c r="K8559" i="1"/>
  <c r="K3898" i="1"/>
  <c r="K4962" i="1"/>
  <c r="K5316" i="1"/>
  <c r="K5635" i="1"/>
  <c r="K5891" i="1"/>
  <c r="K6147" i="1"/>
  <c r="K6403" i="1"/>
  <c r="K6659" i="1"/>
  <c r="K6843" i="1"/>
  <c r="K6928" i="1"/>
  <c r="K2592" i="1"/>
  <c r="K4791" i="1"/>
  <c r="K4376" i="1"/>
  <c r="K3902" i="1"/>
  <c r="K4965" i="1"/>
  <c r="K5056" i="1"/>
  <c r="K6208" i="1"/>
  <c r="K5063" i="1"/>
  <c r="K5797" i="1"/>
  <c r="K6137" i="1"/>
  <c r="K6393" i="1"/>
  <c r="K6649" i="1"/>
  <c r="K3871" i="1"/>
  <c r="K4942" i="1"/>
  <c r="K5310" i="1"/>
  <c r="K5630" i="1"/>
  <c r="K5886" i="1"/>
  <c r="K6142" i="1"/>
  <c r="K6398" i="1"/>
  <c r="K6654" i="1"/>
  <c r="K6910" i="1"/>
  <c r="K7166" i="1"/>
  <c r="K7422" i="1"/>
  <c r="K7678" i="1"/>
  <c r="K5076" i="1"/>
  <c r="K6223" i="1"/>
  <c r="K6953" i="1"/>
  <c r="K7295" i="1"/>
  <c r="K7636" i="1"/>
  <c r="K7939" i="1"/>
  <c r="K8195" i="1"/>
  <c r="K8451" i="1"/>
  <c r="K4898" i="1"/>
  <c r="K5423" i="1"/>
  <c r="K5795" i="1"/>
  <c r="K6131" i="1"/>
  <c r="K6483" i="1"/>
  <c r="K6811" i="1"/>
  <c r="K6923" i="1"/>
  <c r="K7029" i="1"/>
  <c r="K7115" i="1"/>
  <c r="K7200" i="1"/>
  <c r="K7285" i="1"/>
  <c r="K7371" i="1"/>
  <c r="K7456" i="1"/>
  <c r="K7541" i="1"/>
  <c r="K7627" i="1"/>
  <c r="K7712" i="1"/>
  <c r="K7797" i="1"/>
  <c r="K7868" i="1"/>
  <c r="K7932" i="1"/>
  <c r="K7996" i="1"/>
  <c r="K8060" i="1"/>
  <c r="K8124" i="1"/>
  <c r="K8188" i="1"/>
  <c r="K8252" i="1"/>
  <c r="K8316" i="1"/>
  <c r="K8380" i="1"/>
  <c r="K8444" i="1"/>
  <c r="K8508" i="1"/>
  <c r="K8572" i="1"/>
  <c r="K4210" i="1"/>
  <c r="K5066" i="1"/>
  <c r="K5407" i="1"/>
  <c r="K5703" i="1"/>
  <c r="K5959" i="1"/>
  <c r="K6215" i="1"/>
  <c r="K6471" i="1"/>
  <c r="K6727" i="1"/>
  <c r="K6865" i="1"/>
  <c r="K6951" i="1"/>
  <c r="K7036" i="1"/>
  <c r="K7121" i="1"/>
  <c r="K7207" i="1"/>
  <c r="K7292" i="1"/>
  <c r="K7377" i="1"/>
  <c r="K7463" i="1"/>
  <c r="K7548" i="1"/>
  <c r="K7633" i="1"/>
  <c r="K7719" i="1"/>
  <c r="K7804" i="1"/>
  <c r="K7873" i="1"/>
  <c r="K7937" i="1"/>
  <c r="K8001" i="1"/>
  <c r="K8065" i="1"/>
  <c r="K8129" i="1"/>
  <c r="K8193" i="1"/>
  <c r="K8257" i="1"/>
  <c r="K8321" i="1"/>
  <c r="K8385" i="1"/>
  <c r="K8449" i="1"/>
  <c r="K8513" i="1"/>
  <c r="K8577" i="1"/>
  <c r="K8641" i="1"/>
  <c r="K8705" i="1"/>
  <c r="K2839" i="1"/>
  <c r="K5803" i="1"/>
  <c r="K6813" i="1"/>
  <c r="K7155" i="1"/>
  <c r="K7496" i="1"/>
  <c r="K7834" i="1"/>
  <c r="K8090" i="1"/>
  <c r="K8346" i="1"/>
  <c r="K8598" i="1"/>
  <c r="K8683" i="1"/>
  <c r="K8768" i="1"/>
  <c r="K7021" i="1"/>
  <c r="K8166" i="1"/>
  <c r="K3174" i="1"/>
  <c r="K5819" i="1"/>
  <c r="K6819" i="1"/>
  <c r="K7160" i="1"/>
  <c r="K7501" i="1"/>
  <c r="K7838" i="1"/>
  <c r="K8094" i="1"/>
  <c r="K8350" i="1"/>
  <c r="K8599" i="1"/>
  <c r="K8684" i="1"/>
  <c r="K3683" i="1"/>
  <c r="K7107" i="1"/>
  <c r="K8214" i="1"/>
  <c r="K3430" i="1"/>
  <c r="K5835" i="1"/>
  <c r="K6824" i="1"/>
  <c r="K7165" i="1"/>
  <c r="K7507" i="1"/>
  <c r="K7842" i="1"/>
  <c r="K8098" i="1"/>
  <c r="K2629" i="1"/>
  <c r="K4875" i="1"/>
  <c r="K4440" i="1"/>
  <c r="K3987" i="1"/>
  <c r="K5029" i="1"/>
  <c r="K5142" i="1"/>
  <c r="K6272" i="1"/>
  <c r="K5148" i="1"/>
  <c r="K5817" i="1"/>
  <c r="K6153" i="1"/>
  <c r="K6409" i="1"/>
  <c r="K6665" i="1"/>
  <c r="K3956" i="1"/>
  <c r="K4990" i="1"/>
  <c r="K5331" i="1"/>
  <c r="K5646" i="1"/>
  <c r="K5902" i="1"/>
  <c r="K6158" i="1"/>
  <c r="K6414" i="1"/>
  <c r="K6670" i="1"/>
  <c r="K6926" i="1"/>
  <c r="K7182" i="1"/>
  <c r="K7438" i="1"/>
  <c r="K7694" i="1"/>
  <c r="K5162" i="1"/>
  <c r="K6287" i="1"/>
  <c r="K6975" i="1"/>
  <c r="K7316" i="1"/>
  <c r="K7657" i="1"/>
  <c r="K7955" i="1"/>
  <c r="K8211" i="1"/>
  <c r="K8467" i="1"/>
  <c r="K4996" i="1"/>
  <c r="K5444" i="1"/>
  <c r="K5811" i="1"/>
  <c r="K6163" i="1"/>
  <c r="K6499" i="1"/>
  <c r="K6816" i="1"/>
  <c r="K6933" i="1"/>
  <c r="K7035" i="1"/>
  <c r="K7120" i="1"/>
  <c r="K7205" i="1"/>
  <c r="K7291" i="1"/>
  <c r="K7376" i="1"/>
  <c r="K7461" i="1"/>
  <c r="K7547" i="1"/>
  <c r="K7632" i="1"/>
  <c r="K7717" i="1"/>
  <c r="K7803" i="1"/>
  <c r="K7872" i="1"/>
  <c r="K7936" i="1"/>
  <c r="K8000" i="1"/>
  <c r="K8064" i="1"/>
  <c r="K8128" i="1"/>
  <c r="K8192" i="1"/>
  <c r="K8256" i="1"/>
  <c r="K8320" i="1"/>
  <c r="K8384" i="1"/>
  <c r="K8448" i="1"/>
  <c r="K8512" i="1"/>
  <c r="K8576" i="1"/>
  <c r="K4274" i="1"/>
  <c r="K5087" i="1"/>
  <c r="K5428" i="1"/>
  <c r="K5719" i="1"/>
  <c r="K5975" i="1"/>
  <c r="K6231" i="1"/>
  <c r="K6487" i="1"/>
  <c r="K6743" i="1"/>
  <c r="K6871" i="1"/>
  <c r="K6956" i="1"/>
  <c r="K7041" i="1"/>
  <c r="K7127" i="1"/>
  <c r="K7212" i="1"/>
  <c r="K7297" i="1"/>
  <c r="K7383" i="1"/>
  <c r="K7468" i="1"/>
  <c r="K7553" i="1"/>
  <c r="K7639" i="1"/>
  <c r="K7724" i="1"/>
  <c r="K7809" i="1"/>
  <c r="K7877" i="1"/>
  <c r="K7941" i="1"/>
  <c r="K8005" i="1"/>
  <c r="K8069" i="1"/>
  <c r="K8133" i="1"/>
  <c r="K8197" i="1"/>
  <c r="K8261" i="1"/>
  <c r="K8325" i="1"/>
  <c r="K8389" i="1"/>
  <c r="K8453" i="1"/>
  <c r="K8517" i="1"/>
  <c r="K8581" i="1"/>
  <c r="K8645" i="1"/>
  <c r="K8709" i="1"/>
  <c r="K3770" i="1"/>
  <c r="K5867" i="1"/>
  <c r="K6835" i="1"/>
  <c r="K7176" i="1"/>
  <c r="K7517" i="1"/>
  <c r="K7850" i="1"/>
  <c r="K8106" i="1"/>
  <c r="K8362" i="1"/>
  <c r="K8603" i="1"/>
  <c r="K8688" i="1"/>
  <c r="K4026" i="1"/>
  <c r="K7128" i="1"/>
  <c r="K8230" i="1"/>
  <c r="K3855" i="1"/>
  <c r="K5883" i="1"/>
  <c r="K6840" i="1"/>
  <c r="K7181" i="1"/>
  <c r="K7523" i="1"/>
  <c r="K7854" i="1"/>
  <c r="K8110" i="1"/>
  <c r="K8366" i="1"/>
  <c r="K8604" i="1"/>
  <c r="K8690" i="1"/>
  <c r="K4802" i="1"/>
  <c r="K5595" i="1"/>
  <c r="K7491" i="1"/>
  <c r="K8502" i="1"/>
  <c r="K4986" i="1"/>
  <c r="K6155" i="1"/>
  <c r="K6931" i="1"/>
  <c r="K7272" i="1"/>
  <c r="K7613" i="1"/>
  <c r="K7922" i="1"/>
  <c r="K8178" i="1"/>
  <c r="K3969" i="1"/>
  <c r="K3970" i="1"/>
  <c r="K2382" i="1"/>
  <c r="K4581" i="1"/>
  <c r="K3254" i="1"/>
  <c r="K5824" i="1"/>
  <c r="K3334" i="1"/>
  <c r="K5669" i="1"/>
  <c r="K6009" i="1"/>
  <c r="K6297" i="1"/>
  <c r="K6553" i="1"/>
  <c r="K1913" i="1"/>
  <c r="K4558" i="1"/>
  <c r="K5182" i="1"/>
  <c r="K5523" i="1"/>
  <c r="K5790" i="1"/>
  <c r="K6046" i="1"/>
  <c r="K6302" i="1"/>
  <c r="K6558" i="1"/>
  <c r="K6814" i="1"/>
  <c r="K7070" i="1"/>
  <c r="K7326" i="1"/>
  <c r="K7582" i="1"/>
  <c r="K3494" i="1"/>
  <c r="K5839" i="1"/>
  <c r="K6825" i="1"/>
  <c r="K7167" i="1"/>
  <c r="K7508" i="1"/>
  <c r="K7843" i="1"/>
  <c r="K8099" i="1"/>
  <c r="K8355" i="1"/>
  <c r="K3558" i="1"/>
  <c r="K5252" i="1"/>
  <c r="K5667" i="1"/>
  <c r="K6003" i="1"/>
  <c r="K6355" i="1"/>
  <c r="K6691" i="1"/>
  <c r="K6880" i="1"/>
  <c r="K6997" i="1"/>
  <c r="K7083" i="1"/>
  <c r="K7168" i="1"/>
  <c r="K7253" i="1"/>
  <c r="K7339" i="1"/>
  <c r="K7424" i="1"/>
  <c r="K7509" i="1"/>
  <c r="K7595" i="1"/>
  <c r="K7680" i="1"/>
  <c r="K7765" i="1"/>
  <c r="K7844" i="1"/>
  <c r="K7908" i="1"/>
  <c r="K7972" i="1"/>
  <c r="K8036" i="1"/>
  <c r="K8100" i="1"/>
  <c r="K8164" i="1"/>
  <c r="K8228" i="1"/>
  <c r="K8292" i="1"/>
  <c r="K8356" i="1"/>
  <c r="K8420" i="1"/>
  <c r="K8484" i="1"/>
  <c r="K8548" i="1"/>
  <c r="K3748" i="1"/>
  <c r="K4850" i="1"/>
  <c r="K5279" i="1"/>
  <c r="K5607" i="1"/>
  <c r="K5863" i="1"/>
  <c r="K6119" i="1"/>
  <c r="K6375" i="1"/>
  <c r="K6631" i="1"/>
  <c r="K6833" i="1"/>
  <c r="K6919" i="1"/>
  <c r="K7004" i="1"/>
  <c r="K7089" i="1"/>
  <c r="K7175" i="1"/>
  <c r="K7260" i="1"/>
  <c r="K7345" i="1"/>
  <c r="K7431" i="1"/>
  <c r="K7516" i="1"/>
  <c r="K7601" i="1"/>
  <c r="K7687" i="1"/>
  <c r="K7772" i="1"/>
  <c r="K7849" i="1"/>
  <c r="K7913" i="1"/>
  <c r="K7977" i="1"/>
  <c r="K8041" i="1"/>
  <c r="K8105" i="1"/>
  <c r="K8169" i="1"/>
  <c r="K8233" i="1"/>
  <c r="K8297" i="1"/>
  <c r="K8361" i="1"/>
  <c r="K8425" i="1"/>
  <c r="K8489" i="1"/>
  <c r="K8553" i="1"/>
  <c r="K8617" i="1"/>
  <c r="K8681" i="1"/>
  <c r="K8745" i="1"/>
  <c r="K5370" i="1"/>
  <c r="K6443" i="1"/>
  <c r="K7027" i="1"/>
  <c r="K7368" i="1"/>
  <c r="K7709" i="1"/>
  <c r="K7994" i="1"/>
  <c r="K8250" i="1"/>
  <c r="K8506" i="1"/>
  <c r="K8651" i="1"/>
  <c r="K8736" i="1"/>
  <c r="K6107" i="1"/>
  <c r="K7811" i="1"/>
  <c r="K8650" i="1"/>
  <c r="K5391" i="1"/>
  <c r="K6459" i="1"/>
  <c r="K7032" i="1"/>
  <c r="K7373" i="1"/>
  <c r="K7715" i="1"/>
  <c r="K7998" i="1"/>
  <c r="K8254" i="1"/>
  <c r="K8510" i="1"/>
  <c r="K8652" i="1"/>
  <c r="K8738" i="1"/>
  <c r="K6363" i="1"/>
  <c r="K7894" i="1"/>
  <c r="K8660" i="1"/>
  <c r="K5412" i="1"/>
  <c r="K6475" i="1"/>
  <c r="K7037" i="1"/>
  <c r="K7379" i="1"/>
  <c r="K7720" i="1"/>
  <c r="K8002" i="1"/>
  <c r="K8258" i="1"/>
  <c r="K8514" i="1"/>
  <c r="K8654" i="1"/>
  <c r="K8739" i="1"/>
  <c r="K7000" i="1"/>
  <c r="K7768" i="1"/>
  <c r="K8358" i="1"/>
  <c r="K8698" i="1"/>
  <c r="J46" i="1"/>
  <c r="K3156" i="1"/>
  <c r="K5157" i="1"/>
  <c r="K5861" i="1"/>
  <c r="K4110" i="1"/>
  <c r="K5934" i="1"/>
  <c r="K6958" i="1"/>
  <c r="K5332" i="1"/>
  <c r="K7700" i="1"/>
  <c r="K5039" i="1"/>
  <c r="K6547" i="1"/>
  <c r="K7131" i="1"/>
  <c r="K7472" i="1"/>
  <c r="K7813" i="1"/>
  <c r="K8072" i="1"/>
  <c r="K8328" i="1"/>
  <c r="K8584" i="1"/>
  <c r="K5751" i="1"/>
  <c r="K6775" i="1"/>
  <c r="K7137" i="1"/>
  <c r="K7479" i="1"/>
  <c r="K7820" i="1"/>
  <c r="K8077" i="1"/>
  <c r="K8333" i="1"/>
  <c r="K8589" i="1"/>
  <c r="K5995" i="1"/>
  <c r="K7882" i="1"/>
  <c r="K8699" i="1"/>
  <c r="K4418" i="1"/>
  <c r="K7565" i="1"/>
  <c r="K8615" i="1"/>
  <c r="K8390" i="1"/>
  <c r="K7229" i="1"/>
  <c r="K8338" i="1"/>
  <c r="K8622" i="1"/>
  <c r="K8734" i="1"/>
  <c r="K7235" i="1"/>
  <c r="K8134" i="1"/>
  <c r="K8692" i="1"/>
  <c r="J66" i="1"/>
  <c r="J138" i="1"/>
  <c r="J202" i="1"/>
  <c r="J266" i="1"/>
  <c r="J330" i="1"/>
  <c r="J394" i="1"/>
  <c r="J59" i="1"/>
  <c r="J123" i="1"/>
  <c r="J187" i="1"/>
  <c r="J251" i="1"/>
  <c r="J315" i="1"/>
  <c r="J379" i="1"/>
  <c r="J443" i="1"/>
  <c r="J507" i="1"/>
  <c r="J64" i="1"/>
  <c r="J128" i="1"/>
  <c r="J192" i="1"/>
  <c r="J256" i="1"/>
  <c r="J320" i="1"/>
  <c r="J45" i="1"/>
  <c r="J301" i="1"/>
  <c r="J446" i="1"/>
  <c r="J528" i="1"/>
  <c r="J592" i="1"/>
  <c r="J656" i="1"/>
  <c r="J720" i="1"/>
  <c r="J784" i="1"/>
  <c r="J65" i="1"/>
  <c r="J321" i="1"/>
  <c r="J453" i="1"/>
  <c r="J533" i="1"/>
  <c r="J597" i="1"/>
  <c r="J661" i="1"/>
  <c r="J725" i="1"/>
  <c r="J149" i="1"/>
  <c r="J389" i="1"/>
  <c r="J481" i="1"/>
  <c r="J554" i="1"/>
  <c r="J618" i="1"/>
  <c r="J682" i="1"/>
  <c r="J746" i="1"/>
  <c r="J169" i="1"/>
  <c r="J400" i="1"/>
  <c r="J488" i="1"/>
  <c r="J643" i="1"/>
  <c r="J809" i="1"/>
  <c r="J879" i="1"/>
  <c r="J943" i="1"/>
  <c r="J1007" i="1"/>
  <c r="J1071" i="1"/>
  <c r="J1135" i="1"/>
  <c r="J1199" i="1"/>
  <c r="J663" i="1"/>
  <c r="J815" i="1"/>
  <c r="J884" i="1"/>
  <c r="J948" i="1"/>
  <c r="J1012" i="1"/>
  <c r="J1076" i="1"/>
  <c r="J1140" i="1"/>
  <c r="J1204" i="1"/>
  <c r="J667" i="1"/>
  <c r="J817" i="1"/>
  <c r="J885" i="1"/>
  <c r="J949" i="1"/>
  <c r="J1013" i="1"/>
  <c r="J1077" i="1"/>
  <c r="J1141" i="1"/>
  <c r="J1205" i="1"/>
  <c r="J687" i="1"/>
  <c r="J823" i="1"/>
  <c r="J890" i="1"/>
  <c r="J954" i="1"/>
  <c r="J1018" i="1"/>
  <c r="J1082" i="1"/>
  <c r="J1146" i="1"/>
  <c r="J1210" i="1"/>
  <c r="J1272" i="1"/>
  <c r="J1336" i="1"/>
  <c r="J1400" i="1"/>
  <c r="J1464" i="1"/>
  <c r="J1528" i="1"/>
  <c r="J1592" i="1"/>
  <c r="J1656" i="1"/>
  <c r="J1720" i="1"/>
  <c r="J1784" i="1"/>
  <c r="J1848" i="1"/>
  <c r="J1912" i="1"/>
  <c r="J1976" i="1"/>
  <c r="J1245" i="1"/>
  <c r="J1309" i="1"/>
  <c r="J1373" i="1"/>
  <c r="J1437" i="1"/>
  <c r="J1501" i="1"/>
  <c r="J1565" i="1"/>
  <c r="J1629" i="1"/>
  <c r="J1693" i="1"/>
  <c r="J1757" i="1"/>
  <c r="J1821" i="1"/>
  <c r="J1885" i="1"/>
  <c r="J1949" i="1"/>
  <c r="J2013" i="1"/>
  <c r="J1278" i="1"/>
  <c r="J1342" i="1"/>
  <c r="J1406" i="1"/>
  <c r="J1470" i="1"/>
  <c r="J1534" i="1"/>
  <c r="J1598" i="1"/>
  <c r="J1662" i="1"/>
  <c r="J1726" i="1"/>
  <c r="J1790" i="1"/>
  <c r="J1854" i="1"/>
  <c r="J1918" i="1"/>
  <c r="J1982" i="1"/>
  <c r="J2046" i="1"/>
  <c r="J2110" i="1"/>
  <c r="J2174" i="1"/>
  <c r="J2238" i="1"/>
  <c r="J1427" i="1"/>
  <c r="J1683" i="1"/>
  <c r="J1939" i="1"/>
  <c r="J2084" i="1"/>
  <c r="J2169" i="1"/>
  <c r="J2254" i="1"/>
  <c r="J2318" i="1"/>
  <c r="J2382" i="1"/>
  <c r="J2446" i="1"/>
  <c r="J2510" i="1"/>
  <c r="J2574" i="1"/>
  <c r="J2638" i="1"/>
  <c r="J2702" i="1"/>
  <c r="J2766" i="1"/>
  <c r="J2830" i="1"/>
  <c r="J2894" i="1"/>
  <c r="J1447" i="1"/>
  <c r="J1703" i="1"/>
  <c r="J1959" i="1"/>
  <c r="J2091" i="1"/>
  <c r="J2176" i="1"/>
  <c r="J2259" i="1"/>
  <c r="J2323" i="1"/>
  <c r="J2387" i="1"/>
  <c r="J2451" i="1"/>
  <c r="J2515" i="1"/>
  <c r="J2579" i="1"/>
  <c r="J2643" i="1"/>
  <c r="J2707" i="1"/>
  <c r="J2771" i="1"/>
  <c r="J2835" i="1"/>
  <c r="J2899" i="1"/>
  <c r="J1467" i="1"/>
  <c r="J1723" i="1"/>
  <c r="J1979" i="1"/>
  <c r="J2097" i="1"/>
  <c r="J2183" i="1"/>
  <c r="J2264" i="1"/>
  <c r="J2328" i="1"/>
  <c r="J2392" i="1"/>
  <c r="J2456" i="1"/>
  <c r="J2520" i="1"/>
  <c r="J2584" i="1"/>
  <c r="J2648" i="1"/>
  <c r="J2712" i="1"/>
  <c r="J2776" i="1"/>
  <c r="J2840" i="1"/>
  <c r="J2904" i="1"/>
  <c r="J2968" i="1"/>
  <c r="J3032" i="1"/>
  <c r="J3096" i="1"/>
  <c r="J3160" i="1"/>
  <c r="J3224" i="1"/>
  <c r="J1887" i="1"/>
  <c r="J2305" i="1"/>
  <c r="J2561" i="1"/>
  <c r="J2817" i="1"/>
  <c r="J2961" i="1"/>
  <c r="J3046" i="1"/>
  <c r="J3131" i="1"/>
  <c r="J3217" i="1"/>
  <c r="J3288" i="1"/>
  <c r="J3352" i="1"/>
  <c r="J3416" i="1"/>
  <c r="J3480" i="1"/>
  <c r="J3544" i="1"/>
  <c r="J3608" i="1"/>
  <c r="J3672" i="1"/>
  <c r="J3736" i="1"/>
  <c r="J1967" i="1"/>
  <c r="J2325" i="1"/>
  <c r="K3714" i="1"/>
  <c r="K5632" i="1"/>
  <c r="K6249" i="1"/>
  <c r="K5118" i="1"/>
  <c r="K6254" i="1"/>
  <c r="K7278" i="1"/>
  <c r="K6671" i="1"/>
  <c r="K8051" i="1"/>
  <c r="K5603" i="1"/>
  <c r="K6859" i="1"/>
  <c r="K7237" i="1"/>
  <c r="K7579" i="1"/>
  <c r="K7896" i="1"/>
  <c r="K8152" i="1"/>
  <c r="K8408" i="1"/>
  <c r="K4658" i="1"/>
  <c r="K6071" i="1"/>
  <c r="K6903" i="1"/>
  <c r="K7244" i="1"/>
  <c r="K7585" i="1"/>
  <c r="K7901" i="1"/>
  <c r="K8157" i="1"/>
  <c r="K8413" i="1"/>
  <c r="K8669" i="1"/>
  <c r="K6963" i="1"/>
  <c r="K8202" i="1"/>
  <c r="K5659" i="1"/>
  <c r="K6267" i="1"/>
  <c r="K7950" i="1"/>
  <c r="K8722" i="1"/>
  <c r="K5156" i="1"/>
  <c r="K7656" i="1"/>
  <c r="K8434" i="1"/>
  <c r="K8659" i="1"/>
  <c r="K4290" i="1"/>
  <c r="K7533" i="1"/>
  <c r="K8374" i="1"/>
  <c r="K8762" i="1"/>
  <c r="J90" i="1"/>
  <c r="J158" i="1"/>
  <c r="J222" i="1"/>
  <c r="J286" i="1"/>
  <c r="J350" i="1"/>
  <c r="J15" i="1"/>
  <c r="J79" i="1"/>
  <c r="J143" i="1"/>
  <c r="J207" i="1"/>
  <c r="J271" i="1"/>
  <c r="J335" i="1"/>
  <c r="J399" i="1"/>
  <c r="J463" i="1"/>
  <c r="J20" i="1"/>
  <c r="J84" i="1"/>
  <c r="J148" i="1"/>
  <c r="J212" i="1"/>
  <c r="J276" i="1"/>
  <c r="J340" i="1"/>
  <c r="J125" i="1"/>
  <c r="J377" i="1"/>
  <c r="J473" i="1"/>
  <c r="J548" i="1"/>
  <c r="J612" i="1"/>
  <c r="J676" i="1"/>
  <c r="J740" i="1"/>
  <c r="J804" i="1"/>
  <c r="J145" i="1"/>
  <c r="J388" i="1"/>
  <c r="J480" i="1"/>
  <c r="J553" i="1"/>
  <c r="J617" i="1"/>
  <c r="J681" i="1"/>
  <c r="J745" i="1"/>
  <c r="J229" i="1"/>
  <c r="J422" i="1"/>
  <c r="J508" i="1"/>
  <c r="J574" i="1"/>
  <c r="J638" i="1"/>
  <c r="J702" i="1"/>
  <c r="J766" i="1"/>
  <c r="J249" i="1"/>
  <c r="J429" i="1"/>
  <c r="K6171" i="1"/>
  <c r="K7830" i="1"/>
  <c r="K8644" i="1"/>
  <c r="K5327" i="1"/>
  <c r="K6411" i="1"/>
  <c r="K7016" i="1"/>
  <c r="K7357" i="1"/>
  <c r="K7699" i="1"/>
  <c r="K7986" i="1"/>
  <c r="K8242" i="1"/>
  <c r="K4455" i="1"/>
  <c r="K4248" i="1"/>
  <c r="K3731" i="1"/>
  <c r="K4837" i="1"/>
  <c r="K4694" i="1"/>
  <c r="K6080" i="1"/>
  <c r="K4714" i="1"/>
  <c r="K5753" i="1"/>
  <c r="K6093" i="1"/>
  <c r="K6361" i="1"/>
  <c r="K6617" i="1"/>
  <c r="K3700" i="1"/>
  <c r="K4814" i="1"/>
  <c r="K5267" i="1"/>
  <c r="K5598" i="1"/>
  <c r="K5854" i="1"/>
  <c r="K6110" i="1"/>
  <c r="K6366" i="1"/>
  <c r="K6622" i="1"/>
  <c r="K6878" i="1"/>
  <c r="K7134" i="1"/>
  <c r="K7390" i="1"/>
  <c r="K7646" i="1"/>
  <c r="K4754" i="1"/>
  <c r="K6095" i="1"/>
  <c r="K6911" i="1"/>
  <c r="K7252" i="1"/>
  <c r="K7593" i="1"/>
  <c r="K7907" i="1"/>
  <c r="K8163" i="1"/>
  <c r="K8419" i="1"/>
  <c r="K4770" i="1"/>
  <c r="K5359" i="1"/>
  <c r="K5747" i="1"/>
  <c r="K6099" i="1"/>
  <c r="K6435" i="1"/>
  <c r="K6771" i="1"/>
  <c r="K6912" i="1"/>
  <c r="K7019" i="1"/>
  <c r="K7104" i="1"/>
  <c r="K7189" i="1"/>
  <c r="K7275" i="1"/>
  <c r="K7360" i="1"/>
  <c r="K7445" i="1"/>
  <c r="K7531" i="1"/>
  <c r="K7616" i="1"/>
  <c r="K7701" i="1"/>
  <c r="K7787" i="1"/>
  <c r="K7860" i="1"/>
  <c r="K7924" i="1"/>
  <c r="K7988" i="1"/>
  <c r="K8052" i="1"/>
  <c r="K8116" i="1"/>
  <c r="K8180" i="1"/>
  <c r="K8244" i="1"/>
  <c r="K8308" i="1"/>
  <c r="K8372" i="1"/>
  <c r="K8436" i="1"/>
  <c r="K8500" i="1"/>
  <c r="K8564" i="1"/>
  <c r="K4082" i="1"/>
  <c r="K5023" i="1"/>
  <c r="K5364" i="1"/>
  <c r="K5671" i="1"/>
  <c r="K5927" i="1"/>
  <c r="K6183" i="1"/>
  <c r="K6439" i="1"/>
  <c r="K6695" i="1"/>
  <c r="K6855" i="1"/>
  <c r="K6940" i="1"/>
  <c r="K7025" i="1"/>
  <c r="K7111" i="1"/>
  <c r="K7196" i="1"/>
  <c r="K7281" i="1"/>
  <c r="K7367" i="1"/>
  <c r="K7452" i="1"/>
  <c r="K7537" i="1"/>
  <c r="K7623" i="1"/>
  <c r="K7708" i="1"/>
  <c r="K7793" i="1"/>
  <c r="K7865" i="1"/>
  <c r="K7929" i="1"/>
  <c r="K7993" i="1"/>
  <c r="K8057" i="1"/>
  <c r="K8121" i="1"/>
  <c r="K8185" i="1"/>
  <c r="K8249" i="1"/>
  <c r="K8313" i="1"/>
  <c r="K8377" i="1"/>
  <c r="K8441" i="1"/>
  <c r="K8505" i="1"/>
  <c r="K8569" i="1"/>
  <c r="K8633" i="1"/>
  <c r="K8697" i="1"/>
  <c r="K8761" i="1"/>
  <c r="K5675" i="1"/>
  <c r="K6699" i="1"/>
  <c r="K7112" i="1"/>
  <c r="K7453" i="1"/>
  <c r="K7795" i="1"/>
  <c r="K8058" i="1"/>
  <c r="K8314" i="1"/>
  <c r="K8570" i="1"/>
  <c r="K8672" i="1"/>
  <c r="K8758" i="1"/>
  <c r="K6872" i="1"/>
  <c r="K8038" i="1"/>
  <c r="K8730" i="1"/>
  <c r="K5691" i="1"/>
  <c r="K6715" i="1"/>
  <c r="K7117" i="1"/>
  <c r="K7459" i="1"/>
  <c r="K7800" i="1"/>
  <c r="K8062" i="1"/>
  <c r="K8318" i="1"/>
  <c r="K8574" i="1"/>
  <c r="K8674" i="1"/>
  <c r="K8759" i="1"/>
  <c r="K6979" i="1"/>
  <c r="K8118" i="1"/>
  <c r="K8746" i="1"/>
  <c r="K5707" i="1"/>
  <c r="K6731" i="1"/>
  <c r="K7123" i="1"/>
  <c r="K7464" i="1"/>
  <c r="K7805" i="1"/>
  <c r="K8066" i="1"/>
  <c r="K8322" i="1"/>
  <c r="K8578" i="1"/>
  <c r="K8675" i="1"/>
  <c r="K8760" i="1"/>
  <c r="K7171" i="1"/>
  <c r="K7910" i="1"/>
  <c r="K8486" i="1"/>
  <c r="K8740" i="1"/>
  <c r="J62" i="1"/>
  <c r="K2174" i="1"/>
  <c r="K5312" i="1"/>
  <c r="K6185" i="1"/>
  <c r="K5032" i="1"/>
  <c r="K6190" i="1"/>
  <c r="K7214" i="1"/>
  <c r="K6415" i="1"/>
  <c r="K7987" i="1"/>
  <c r="K5508" i="1"/>
  <c r="K6832" i="1"/>
  <c r="K7216" i="1"/>
  <c r="K7557" i="1"/>
  <c r="K7880" i="1"/>
  <c r="K8136" i="1"/>
  <c r="K8392" i="1"/>
  <c r="K4402" i="1"/>
  <c r="K6007" i="1"/>
  <c r="K6881" i="1"/>
  <c r="K7223" i="1"/>
  <c r="K7564" i="1"/>
  <c r="K7885" i="1"/>
  <c r="K8141" i="1"/>
  <c r="K8397" i="1"/>
  <c r="K8653" i="1"/>
  <c r="K6877" i="1"/>
  <c r="K8138" i="1"/>
  <c r="K5007" i="1"/>
  <c r="K6011" i="1"/>
  <c r="K7886" i="1"/>
  <c r="K8700" i="1"/>
  <c r="K4482" i="1"/>
  <c r="K7571" i="1"/>
  <c r="K8418" i="1"/>
  <c r="K8648" i="1"/>
  <c r="K8766" i="1"/>
  <c r="K7469" i="1"/>
  <c r="K8310" i="1"/>
  <c r="K8756" i="1"/>
  <c r="J86" i="1"/>
  <c r="J154" i="1"/>
  <c r="J218" i="1"/>
  <c r="J282" i="1"/>
  <c r="J346" i="1"/>
  <c r="J11" i="1"/>
  <c r="J75" i="1"/>
  <c r="J139" i="1"/>
  <c r="J203" i="1"/>
  <c r="J267" i="1"/>
  <c r="J331" i="1"/>
  <c r="J395" i="1"/>
  <c r="J459" i="1"/>
  <c r="J16" i="1"/>
  <c r="J80" i="1"/>
  <c r="J144" i="1"/>
  <c r="J208" i="1"/>
  <c r="J272" i="1"/>
  <c r="J336" i="1"/>
  <c r="J109" i="1"/>
  <c r="J365" i="1"/>
  <c r="J468" i="1"/>
  <c r="J544" i="1"/>
  <c r="J608" i="1"/>
  <c r="J672" i="1"/>
  <c r="J736" i="1"/>
  <c r="J800" i="1"/>
  <c r="J129" i="1"/>
  <c r="J380" i="1"/>
  <c r="J474" i="1"/>
  <c r="J549" i="1"/>
  <c r="J613" i="1"/>
  <c r="J677" i="1"/>
  <c r="J741" i="1"/>
  <c r="J213" i="1"/>
  <c r="J417" i="1"/>
  <c r="J502" i="1"/>
  <c r="J570" i="1"/>
  <c r="J634" i="1"/>
  <c r="J698" i="1"/>
  <c r="J762" i="1"/>
  <c r="J233" i="1"/>
  <c r="J424" i="1"/>
  <c r="J509" i="1"/>
  <c r="J707" i="1"/>
  <c r="J830" i="1"/>
  <c r="J895" i="1"/>
  <c r="J959" i="1"/>
  <c r="J1023" i="1"/>
  <c r="J1087" i="1"/>
  <c r="J1151" i="1"/>
  <c r="J1215" i="1"/>
  <c r="J727" i="1"/>
  <c r="J836" i="1"/>
  <c r="J900" i="1"/>
  <c r="J964" i="1"/>
  <c r="J1028" i="1"/>
  <c r="J1092" i="1"/>
  <c r="J1156" i="1"/>
  <c r="J1220" i="1"/>
  <c r="J731" i="1"/>
  <c r="J837" i="1"/>
  <c r="J901" i="1"/>
  <c r="J965" i="1"/>
  <c r="J1029" i="1"/>
  <c r="J1093" i="1"/>
  <c r="J1157" i="1"/>
  <c r="J1221" i="1"/>
  <c r="J751" i="1"/>
  <c r="J842" i="1"/>
  <c r="J906" i="1"/>
  <c r="J970" i="1"/>
  <c r="J1034" i="1"/>
  <c r="J1098" i="1"/>
  <c r="J1162" i="1"/>
  <c r="J1226" i="1"/>
  <c r="J1288" i="1"/>
  <c r="J1352" i="1"/>
  <c r="J1416" i="1"/>
  <c r="J1480" i="1"/>
  <c r="J1544" i="1"/>
  <c r="J1608" i="1"/>
  <c r="J1672" i="1"/>
  <c r="J1736" i="1"/>
  <c r="J1800" i="1"/>
  <c r="J1864" i="1"/>
  <c r="J1928" i="1"/>
  <c r="J1992" i="1"/>
  <c r="J1261" i="1"/>
  <c r="J1325" i="1"/>
  <c r="J1389" i="1"/>
  <c r="J1453" i="1"/>
  <c r="J1517" i="1"/>
  <c r="J1581" i="1"/>
  <c r="J1645" i="1"/>
  <c r="J1709" i="1"/>
  <c r="J1773" i="1"/>
  <c r="J1837" i="1"/>
  <c r="J1901" i="1"/>
  <c r="J1965" i="1"/>
  <c r="J2029" i="1"/>
  <c r="J1294" i="1"/>
  <c r="J1358" i="1"/>
  <c r="J1422" i="1"/>
  <c r="J1486" i="1"/>
  <c r="J1550" i="1"/>
  <c r="J1614" i="1"/>
  <c r="J1678" i="1"/>
  <c r="J1742" i="1"/>
  <c r="J1806" i="1"/>
  <c r="J1870" i="1"/>
  <c r="J1934" i="1"/>
  <c r="J1998" i="1"/>
  <c r="J2062" i="1"/>
  <c r="J2126" i="1"/>
  <c r="J2190" i="1"/>
  <c r="J1235" i="1"/>
  <c r="J1491" i="1"/>
  <c r="J1747" i="1"/>
  <c r="J2003" i="1"/>
  <c r="J2105" i="1"/>
  <c r="J2191" i="1"/>
  <c r="J2270" i="1"/>
  <c r="J2334" i="1"/>
  <c r="J2398" i="1"/>
  <c r="J2462" i="1"/>
  <c r="J2526" i="1"/>
  <c r="J2590" i="1"/>
  <c r="J2654" i="1"/>
  <c r="J2718" i="1"/>
  <c r="J2782" i="1"/>
  <c r="J2846" i="1"/>
  <c r="J1255" i="1"/>
  <c r="J1511" i="1"/>
  <c r="J1767" i="1"/>
  <c r="J2023" i="1"/>
  <c r="J2112" i="1"/>
  <c r="J2197" i="1"/>
  <c r="J2275" i="1"/>
  <c r="J2339" i="1"/>
  <c r="J2403" i="1"/>
  <c r="J2467" i="1"/>
  <c r="J2531" i="1"/>
  <c r="J2595" i="1"/>
  <c r="J2659" i="1"/>
  <c r="J2723" i="1"/>
  <c r="J2787" i="1"/>
  <c r="J2851" i="1"/>
  <c r="J1275" i="1"/>
  <c r="J1531" i="1"/>
  <c r="J1787" i="1"/>
  <c r="J2033" i="1"/>
  <c r="J2119" i="1"/>
  <c r="J2204" i="1"/>
  <c r="J2280" i="1"/>
  <c r="J2344" i="1"/>
  <c r="J2408" i="1"/>
  <c r="J2472" i="1"/>
  <c r="J2536" i="1"/>
  <c r="J2600" i="1"/>
  <c r="J2664" i="1"/>
  <c r="J2728" i="1"/>
  <c r="J2792" i="1"/>
  <c r="J2856" i="1"/>
  <c r="J2920" i="1"/>
  <c r="J2984" i="1"/>
  <c r="J3048" i="1"/>
  <c r="J3112" i="1"/>
  <c r="J3176" i="1"/>
  <c r="J3240" i="1"/>
  <c r="J2067" i="1"/>
  <c r="J2369" i="1"/>
  <c r="J2625" i="1"/>
  <c r="J2881" i="1"/>
  <c r="J2982" i="1"/>
  <c r="J3067" i="1"/>
  <c r="J3153" i="1"/>
  <c r="J3238" i="1"/>
  <c r="J3304" i="1"/>
  <c r="J3368" i="1"/>
  <c r="J3432" i="1"/>
  <c r="J3496" i="1"/>
  <c r="J3560" i="1"/>
  <c r="J3624" i="1"/>
  <c r="J3688" i="1"/>
  <c r="J3752" i="1"/>
  <c r="J2093" i="1"/>
  <c r="J2389" i="1"/>
  <c r="K4824" i="1"/>
  <c r="K6656" i="1"/>
  <c r="K6505" i="1"/>
  <c r="K5459" i="1"/>
  <c r="K6510" i="1"/>
  <c r="K7534" i="1"/>
  <c r="K7103" i="1"/>
  <c r="K8307" i="1"/>
  <c r="K5939" i="1"/>
  <c r="K6976" i="1"/>
  <c r="K7323" i="1"/>
  <c r="K7664" i="1"/>
  <c r="K7960" i="1"/>
  <c r="K8216" i="1"/>
  <c r="K8472" i="1"/>
  <c r="K5215" i="1"/>
  <c r="K6327" i="1"/>
  <c r="K6988" i="1"/>
  <c r="K7329" i="1"/>
  <c r="K7671" i="1"/>
  <c r="K7965" i="1"/>
  <c r="K8221" i="1"/>
  <c r="K8477" i="1"/>
  <c r="K8733" i="1"/>
  <c r="K7304" i="1"/>
  <c r="K8458" i="1"/>
  <c r="K7597" i="1"/>
  <c r="K6968" i="1"/>
  <c r="K8206" i="1"/>
  <c r="K5851" i="1"/>
  <c r="K6283" i="1"/>
  <c r="K7954" i="1"/>
  <c r="K8530" i="1"/>
  <c r="K8686" i="1"/>
  <c r="K6683" i="1"/>
  <c r="K7789" i="1"/>
  <c r="K8550" i="1"/>
  <c r="J26" i="1"/>
  <c r="J110" i="1"/>
  <c r="J174" i="1"/>
  <c r="J238" i="1"/>
  <c r="J302" i="1"/>
  <c r="J366" i="1"/>
  <c r="J31" i="1"/>
  <c r="J95" i="1"/>
  <c r="J159" i="1"/>
  <c r="J223" i="1"/>
  <c r="J287" i="1"/>
  <c r="J351" i="1"/>
  <c r="J415" i="1"/>
  <c r="J479" i="1"/>
  <c r="J36" i="1"/>
  <c r="J100" i="1"/>
  <c r="J164" i="1"/>
  <c r="J228" i="1"/>
  <c r="J292" i="1"/>
  <c r="J356" i="1"/>
  <c r="J189" i="1"/>
  <c r="J409" i="1"/>
  <c r="J494" i="1"/>
  <c r="J564" i="1"/>
  <c r="J628" i="1"/>
  <c r="J692" i="1"/>
  <c r="J756" i="1"/>
  <c r="J820" i="1"/>
  <c r="J209" i="1"/>
  <c r="J416" i="1"/>
  <c r="J501" i="1"/>
  <c r="J569" i="1"/>
  <c r="J633" i="1"/>
  <c r="J697" i="1"/>
  <c r="J37" i="1"/>
  <c r="J293" i="1"/>
  <c r="J444" i="1"/>
  <c r="J526" i="1"/>
  <c r="J590" i="1"/>
  <c r="J654" i="1"/>
  <c r="J718" i="1"/>
  <c r="J57" i="1"/>
  <c r="J313" i="1"/>
  <c r="J450" i="1"/>
  <c r="J531" i="1"/>
  <c r="J771" i="1"/>
  <c r="J851" i="1"/>
  <c r="J915" i="1"/>
  <c r="J979" i="1"/>
  <c r="J1043" i="1"/>
  <c r="J1107" i="1"/>
  <c r="J1171" i="1"/>
  <c r="J551" i="1"/>
  <c r="J778" i="1"/>
  <c r="J856" i="1"/>
  <c r="J920" i="1"/>
  <c r="J984" i="1"/>
  <c r="J1048" i="1"/>
  <c r="J1112" i="1"/>
  <c r="J1176" i="1"/>
  <c r="J555" i="1"/>
  <c r="J779" i="1"/>
  <c r="J857" i="1"/>
  <c r="J921" i="1"/>
  <c r="J985" i="1"/>
  <c r="J1049" i="1"/>
  <c r="J1113" i="1"/>
  <c r="J1177" i="1"/>
  <c r="J575" i="1"/>
  <c r="J786" i="1"/>
  <c r="J862" i="1"/>
  <c r="J926" i="1"/>
  <c r="J990" i="1"/>
  <c r="J1054" i="1"/>
  <c r="J1118" i="1"/>
  <c r="J1182" i="1"/>
  <c r="J1244" i="1"/>
  <c r="J1308" i="1"/>
  <c r="J1372" i="1"/>
  <c r="J1436" i="1"/>
  <c r="J1500" i="1"/>
  <c r="J1564" i="1"/>
  <c r="J1628" i="1"/>
  <c r="J1692" i="1"/>
  <c r="J1756" i="1"/>
  <c r="J1820" i="1"/>
  <c r="J1884" i="1"/>
  <c r="J1948" i="1"/>
  <c r="J2012" i="1"/>
  <c r="J1281" i="1"/>
  <c r="J1345" i="1"/>
  <c r="J1409" i="1"/>
  <c r="J1473" i="1"/>
  <c r="J1537" i="1"/>
  <c r="J1601" i="1"/>
  <c r="J1665" i="1"/>
  <c r="J1729" i="1"/>
  <c r="J1793" i="1"/>
  <c r="J1857" i="1"/>
  <c r="J1921" i="1"/>
  <c r="J1985" i="1"/>
  <c r="J1250" i="1"/>
  <c r="K6893" i="1"/>
  <c r="K8054" i="1"/>
  <c r="K8724" i="1"/>
  <c r="K5643" i="1"/>
  <c r="K6667" i="1"/>
  <c r="K7101" i="1"/>
  <c r="K7443" i="1"/>
  <c r="K7784" i="1"/>
  <c r="K8050" i="1"/>
  <c r="K3163" i="1"/>
  <c r="K4939" i="1"/>
  <c r="K4504" i="1"/>
  <c r="K4069" i="1"/>
  <c r="K5093" i="1"/>
  <c r="K5227" i="1"/>
  <c r="K6336" i="1"/>
  <c r="K5234" i="1"/>
  <c r="K5837" i="1"/>
  <c r="K6169" i="1"/>
  <c r="K6425" i="1"/>
  <c r="K6681" i="1"/>
  <c r="K4042" i="1"/>
  <c r="K5011" i="1"/>
  <c r="K5352" i="1"/>
  <c r="K5662" i="1"/>
  <c r="K5918" i="1"/>
  <c r="K6174" i="1"/>
  <c r="K6430" i="1"/>
  <c r="K6686" i="1"/>
  <c r="K6942" i="1"/>
  <c r="K7198" i="1"/>
  <c r="K7454" i="1"/>
  <c r="K7710" i="1"/>
  <c r="K5247" i="1"/>
  <c r="K6351" i="1"/>
  <c r="K6996" i="1"/>
  <c r="K7337" i="1"/>
  <c r="K7679" i="1"/>
  <c r="K7971" i="1"/>
  <c r="K8227" i="1"/>
  <c r="K8483" i="1"/>
  <c r="K5018" i="1"/>
  <c r="K5466" i="1"/>
  <c r="K5843" i="1"/>
  <c r="K6179" i="1"/>
  <c r="K6515" i="1"/>
  <c r="K6827" i="1"/>
  <c r="K6939" i="1"/>
  <c r="K7040" i="1"/>
  <c r="K7125" i="1"/>
  <c r="K7211" i="1"/>
  <c r="K7296" i="1"/>
  <c r="K7381" i="1"/>
  <c r="K7467" i="1"/>
  <c r="K7552" i="1"/>
  <c r="K7637" i="1"/>
  <c r="K7723" i="1"/>
  <c r="K7808" i="1"/>
  <c r="K7876" i="1"/>
  <c r="K7940" i="1"/>
  <c r="K8004" i="1"/>
  <c r="K8068" i="1"/>
  <c r="K8132" i="1"/>
  <c r="K8196" i="1"/>
  <c r="K8260" i="1"/>
  <c r="K8324" i="1"/>
  <c r="K8388" i="1"/>
  <c r="K8452" i="1"/>
  <c r="K8516" i="1"/>
  <c r="K8580" i="1"/>
  <c r="K4338" i="1"/>
  <c r="K5108" i="1"/>
  <c r="K5450" i="1"/>
  <c r="K5735" i="1"/>
  <c r="K5991" i="1"/>
  <c r="K6247" i="1"/>
  <c r="K6503" i="1"/>
  <c r="K6759" i="1"/>
  <c r="K6876" i="1"/>
  <c r="K6961" i="1"/>
  <c r="K7047" i="1"/>
  <c r="K7132" i="1"/>
  <c r="K7217" i="1"/>
  <c r="K7303" i="1"/>
  <c r="K7388" i="1"/>
  <c r="K7473" i="1"/>
  <c r="K7559" i="1"/>
  <c r="K7644" i="1"/>
  <c r="K7729" i="1"/>
  <c r="K7815" i="1"/>
  <c r="K7881" i="1"/>
  <c r="K7945" i="1"/>
  <c r="K8009" i="1"/>
  <c r="K8073" i="1"/>
  <c r="K8137" i="1"/>
  <c r="K8201" i="1"/>
  <c r="K8265" i="1"/>
  <c r="K8329" i="1"/>
  <c r="K8393" i="1"/>
  <c r="K8457" i="1"/>
  <c r="K8521" i="1"/>
  <c r="K8585" i="1"/>
  <c r="K8649" i="1"/>
  <c r="K8713" i="1"/>
  <c r="K4098" i="1"/>
  <c r="K5931" i="1"/>
  <c r="K6856" i="1"/>
  <c r="K7197" i="1"/>
  <c r="K7539" i="1"/>
  <c r="K7866" i="1"/>
  <c r="K8122" i="1"/>
  <c r="K8378" i="1"/>
  <c r="K8608" i="1"/>
  <c r="K8694" i="1"/>
  <c r="K4546" i="1"/>
  <c r="K7192" i="1"/>
  <c r="K8294" i="1"/>
  <c r="K4162" i="1"/>
  <c r="K5947" i="1"/>
  <c r="K6861" i="1"/>
  <c r="K7203" i="1"/>
  <c r="K7544" i="1"/>
  <c r="K7870" i="1"/>
  <c r="K8126" i="1"/>
  <c r="K8382" i="1"/>
  <c r="K8610" i="1"/>
  <c r="K8695" i="1"/>
  <c r="K5092" i="1"/>
  <c r="K7277" i="1"/>
  <c r="K8326" i="1"/>
  <c r="K4226" i="1"/>
  <c r="K5963" i="1"/>
  <c r="K6867" i="1"/>
  <c r="K7208" i="1"/>
  <c r="K7549" i="1"/>
  <c r="K7874" i="1"/>
  <c r="K8130" i="1"/>
  <c r="K8386" i="1"/>
  <c r="K8611" i="1"/>
  <c r="K8696" i="1"/>
  <c r="K6235" i="1"/>
  <c r="K7384" i="1"/>
  <c r="K8070" i="1"/>
  <c r="K8612" i="1"/>
  <c r="J14" i="1"/>
  <c r="J78" i="1"/>
  <c r="K4568" i="1"/>
  <c r="K6400" i="1"/>
  <c r="K6441" i="1"/>
  <c r="K5374" i="1"/>
  <c r="K6446" i="1"/>
  <c r="K7470" i="1"/>
  <c r="K7017" i="1"/>
  <c r="K8243" i="1"/>
  <c r="K5859" i="1"/>
  <c r="K6944" i="1"/>
  <c r="K7301" i="1"/>
  <c r="K7643" i="1"/>
  <c r="K7944" i="1"/>
  <c r="K8200" i="1"/>
  <c r="K8456" i="1"/>
  <c r="K5130" i="1"/>
  <c r="K6263" i="1"/>
  <c r="K6967" i="1"/>
  <c r="K7308" i="1"/>
  <c r="K7649" i="1"/>
  <c r="K7949" i="1"/>
  <c r="K8205" i="1"/>
  <c r="K8461" i="1"/>
  <c r="K8717" i="1"/>
  <c r="K7219" i="1"/>
  <c r="K8394" i="1"/>
  <c r="K7256" i="1"/>
  <c r="K6883" i="1"/>
  <c r="K8142" i="1"/>
  <c r="K5263" i="1"/>
  <c r="K6027" i="1"/>
  <c r="K7890" i="1"/>
  <c r="K8498" i="1"/>
  <c r="K8680" i="1"/>
  <c r="K6491" i="1"/>
  <c r="K7704" i="1"/>
  <c r="K8534" i="1"/>
  <c r="J22" i="1"/>
  <c r="J106" i="1"/>
  <c r="J170" i="1"/>
  <c r="J234" i="1"/>
  <c r="J298" i="1"/>
  <c r="J362" i="1"/>
  <c r="J27" i="1"/>
  <c r="J91" i="1"/>
  <c r="J155" i="1"/>
  <c r="J219" i="1"/>
  <c r="J283" i="1"/>
  <c r="J347" i="1"/>
  <c r="J411" i="1"/>
  <c r="J475" i="1"/>
  <c r="J32" i="1"/>
  <c r="J96" i="1"/>
  <c r="J160" i="1"/>
  <c r="J224" i="1"/>
  <c r="J288" i="1"/>
  <c r="J352" i="1"/>
  <c r="J173" i="1"/>
  <c r="J401" i="1"/>
  <c r="J489" i="1"/>
  <c r="J560" i="1"/>
  <c r="J624" i="1"/>
  <c r="J688" i="1"/>
  <c r="J752" i="1"/>
  <c r="J816" i="1"/>
  <c r="J193" i="1"/>
  <c r="J410" i="1"/>
  <c r="J496" i="1"/>
  <c r="J565" i="1"/>
  <c r="J629" i="1"/>
  <c r="J693" i="1"/>
  <c r="J21" i="1"/>
  <c r="J277" i="1"/>
  <c r="J438" i="1"/>
  <c r="J522" i="1"/>
  <c r="J586" i="1"/>
  <c r="J650" i="1"/>
  <c r="J714" i="1"/>
  <c r="J41" i="1"/>
  <c r="J297" i="1"/>
  <c r="J445" i="1"/>
  <c r="J527" i="1"/>
  <c r="J763" i="1"/>
  <c r="J847" i="1"/>
  <c r="J911" i="1"/>
  <c r="J975" i="1"/>
  <c r="J1039" i="1"/>
  <c r="J1103" i="1"/>
  <c r="J1167" i="1"/>
  <c r="J535" i="1"/>
  <c r="J773" i="1"/>
  <c r="J852" i="1"/>
  <c r="J916" i="1"/>
  <c r="J980" i="1"/>
  <c r="J1044" i="1"/>
  <c r="J1108" i="1"/>
  <c r="J1172" i="1"/>
  <c r="J539" i="1"/>
  <c r="J774" i="1"/>
  <c r="J853" i="1"/>
  <c r="J917" i="1"/>
  <c r="J981" i="1"/>
  <c r="J1045" i="1"/>
  <c r="J1109" i="1"/>
  <c r="J1173" i="1"/>
  <c r="J559" i="1"/>
  <c r="J781" i="1"/>
  <c r="J858" i="1"/>
  <c r="J922" i="1"/>
  <c r="J986" i="1"/>
  <c r="J1050" i="1"/>
  <c r="J1114" i="1"/>
  <c r="J1178" i="1"/>
  <c r="J1240" i="1"/>
  <c r="J1304" i="1"/>
  <c r="J1368" i="1"/>
  <c r="J1432" i="1"/>
  <c r="J1496" i="1"/>
  <c r="J1560" i="1"/>
  <c r="J1624" i="1"/>
  <c r="J1688" i="1"/>
  <c r="J1752" i="1"/>
  <c r="J1816" i="1"/>
  <c r="J1880" i="1"/>
  <c r="J1944" i="1"/>
  <c r="J2008" i="1"/>
  <c r="J1277" i="1"/>
  <c r="J1341" i="1"/>
  <c r="J1405" i="1"/>
  <c r="J1469" i="1"/>
  <c r="J1533" i="1"/>
  <c r="J1597" i="1"/>
  <c r="J1661" i="1"/>
  <c r="J1725" i="1"/>
  <c r="J1789" i="1"/>
  <c r="J1853" i="1"/>
  <c r="J1917" i="1"/>
  <c r="J1981" i="1"/>
  <c r="J1246" i="1"/>
  <c r="J1310" i="1"/>
  <c r="J1374" i="1"/>
  <c r="J1438" i="1"/>
  <c r="J1502" i="1"/>
  <c r="J1566" i="1"/>
  <c r="J1630" i="1"/>
  <c r="J1694" i="1"/>
  <c r="J1758" i="1"/>
  <c r="J1822" i="1"/>
  <c r="J1886" i="1"/>
  <c r="J1950" i="1"/>
  <c r="J2014" i="1"/>
  <c r="J2078" i="1"/>
  <c r="J2142" i="1"/>
  <c r="J2206" i="1"/>
  <c r="J1299" i="1"/>
  <c r="J1555" i="1"/>
  <c r="J1811" i="1"/>
  <c r="J2041" i="1"/>
  <c r="J2127" i="1"/>
  <c r="J2212" i="1"/>
  <c r="J2286" i="1"/>
  <c r="J2350" i="1"/>
  <c r="J2414" i="1"/>
  <c r="J2478" i="1"/>
  <c r="J2542" i="1"/>
  <c r="J2606" i="1"/>
  <c r="J2670" i="1"/>
  <c r="J2734" i="1"/>
  <c r="J2798" i="1"/>
  <c r="J2862" i="1"/>
  <c r="J1319" i="1"/>
  <c r="J1575" i="1"/>
  <c r="J1831" i="1"/>
  <c r="J2048" i="1"/>
  <c r="J2133" i="1"/>
  <c r="J2219" i="1"/>
  <c r="J2291" i="1"/>
  <c r="J2355" i="1"/>
  <c r="J2419" i="1"/>
  <c r="J2483" i="1"/>
  <c r="J2547" i="1"/>
  <c r="J2611" i="1"/>
  <c r="J2675" i="1"/>
  <c r="J2739" i="1"/>
  <c r="J2803" i="1"/>
  <c r="J2867" i="1"/>
  <c r="J1339" i="1"/>
  <c r="J1595" i="1"/>
  <c r="J1851" i="1"/>
  <c r="J2055" i="1"/>
  <c r="J2140" i="1"/>
  <c r="J2225" i="1"/>
  <c r="J2296" i="1"/>
  <c r="J2360" i="1"/>
  <c r="J2424" i="1"/>
  <c r="J2488" i="1"/>
  <c r="J2552" i="1"/>
  <c r="J2616" i="1"/>
  <c r="J2680" i="1"/>
  <c r="J2744" i="1"/>
  <c r="J2808" i="1"/>
  <c r="J2872" i="1"/>
  <c r="J2936" i="1"/>
  <c r="J3000" i="1"/>
  <c r="J3064" i="1"/>
  <c r="J3128" i="1"/>
  <c r="J3192" i="1"/>
  <c r="J1375" i="1"/>
  <c r="J2152" i="1"/>
  <c r="J2433" i="1"/>
  <c r="J2689" i="1"/>
  <c r="J2918" i="1"/>
  <c r="J3003" i="1"/>
  <c r="J3089" i="1"/>
  <c r="J3174" i="1"/>
  <c r="J3256" i="1"/>
  <c r="J3320" i="1"/>
  <c r="J3384" i="1"/>
  <c r="J3448" i="1"/>
  <c r="J3512" i="1"/>
  <c r="J3576" i="1"/>
  <c r="J3640" i="1"/>
  <c r="J3704" i="1"/>
  <c r="J1455" i="1"/>
  <c r="J2179" i="1"/>
  <c r="J2453" i="1"/>
  <c r="K4389" i="1"/>
  <c r="K5605" i="1"/>
  <c r="K6761" i="1"/>
  <c r="K5742" i="1"/>
  <c r="K6766" i="1"/>
  <c r="K7790" i="1"/>
  <c r="K7444" i="1"/>
  <c r="K8563" i="1"/>
  <c r="K6291" i="1"/>
  <c r="K7067" i="1"/>
  <c r="K7408" i="1"/>
  <c r="K7749" i="1"/>
  <c r="K8024" i="1"/>
  <c r="K8280" i="1"/>
  <c r="K8536" i="1"/>
  <c r="K5556" i="1"/>
  <c r="K6583" i="1"/>
  <c r="K7073" i="1"/>
  <c r="K7415" i="1"/>
  <c r="K7756" i="1"/>
  <c r="K8029" i="1"/>
  <c r="K8285" i="1"/>
  <c r="K8541" i="1"/>
  <c r="K5114" i="1"/>
  <c r="K7645" i="1"/>
  <c r="K8635" i="1"/>
  <c r="K8582" i="1"/>
  <c r="K7309" i="1"/>
  <c r="K8462" i="1"/>
  <c r="K7640" i="1"/>
  <c r="K6973" i="1"/>
  <c r="K8210" i="1"/>
  <c r="K8600" i="1"/>
  <c r="K8712" i="1"/>
  <c r="K7064" i="1"/>
  <c r="K7974" i="1"/>
  <c r="K8639" i="1"/>
  <c r="J50" i="1"/>
  <c r="J126" i="1"/>
  <c r="J190" i="1"/>
  <c r="J254" i="1"/>
  <c r="J318" i="1"/>
  <c r="J382" i="1"/>
  <c r="J47" i="1"/>
  <c r="J111" i="1"/>
  <c r="J175" i="1"/>
  <c r="J239" i="1"/>
  <c r="J303" i="1"/>
  <c r="J367" i="1"/>
  <c r="J431" i="1"/>
  <c r="J495" i="1"/>
  <c r="J52" i="1"/>
  <c r="J116" i="1"/>
  <c r="J180" i="1"/>
  <c r="J244" i="1"/>
  <c r="J308" i="1"/>
  <c r="J372" i="1"/>
  <c r="J253" i="1"/>
  <c r="J430" i="1"/>
  <c r="J516" i="1"/>
  <c r="J580" i="1"/>
  <c r="J644" i="1"/>
  <c r="J708" i="1"/>
  <c r="J772" i="1"/>
  <c r="J17" i="1"/>
  <c r="J273" i="1"/>
  <c r="J437" i="1"/>
  <c r="J521" i="1"/>
  <c r="J585" i="1"/>
  <c r="J649" i="1"/>
  <c r="J713" i="1"/>
  <c r="J101" i="1"/>
  <c r="J357" i="1"/>
  <c r="J465" i="1"/>
  <c r="J542" i="1"/>
  <c r="J606" i="1"/>
  <c r="J670" i="1"/>
  <c r="J734" i="1"/>
  <c r="J121" i="1"/>
  <c r="J376" i="1"/>
  <c r="J472" i="1"/>
  <c r="J595" i="1"/>
  <c r="J793" i="1"/>
  <c r="J867" i="1"/>
  <c r="J931" i="1"/>
  <c r="J995" i="1"/>
  <c r="J1059" i="1"/>
  <c r="J1123" i="1"/>
  <c r="J1187" i="1"/>
  <c r="J615" i="1"/>
  <c r="J799" i="1"/>
  <c r="J872" i="1"/>
  <c r="J936" i="1"/>
  <c r="J1000" i="1"/>
  <c r="J1064" i="1"/>
  <c r="J1128" i="1"/>
  <c r="J1192" i="1"/>
  <c r="J619" i="1"/>
  <c r="J801" i="1"/>
  <c r="J873" i="1"/>
  <c r="J937" i="1"/>
  <c r="J1001" i="1"/>
  <c r="J1065" i="1"/>
  <c r="J1129" i="1"/>
  <c r="J1193" i="1"/>
  <c r="J639" i="1"/>
  <c r="J807" i="1"/>
  <c r="J878" i="1"/>
  <c r="J942" i="1"/>
  <c r="J1006" i="1"/>
  <c r="J1070" i="1"/>
  <c r="J1134" i="1"/>
  <c r="J1198" i="1"/>
  <c r="J1260" i="1"/>
  <c r="J1324" i="1"/>
  <c r="J1388" i="1"/>
  <c r="J1452" i="1"/>
  <c r="J1516" i="1"/>
  <c r="J1580" i="1"/>
  <c r="J1644" i="1"/>
  <c r="J1708" i="1"/>
  <c r="J1772" i="1"/>
  <c r="J1836" i="1"/>
  <c r="J1900" i="1"/>
  <c r="J1964" i="1"/>
  <c r="J1233" i="1"/>
  <c r="J1297" i="1"/>
  <c r="J1361" i="1"/>
  <c r="J1425" i="1"/>
  <c r="J1489" i="1"/>
  <c r="J1553" i="1"/>
  <c r="J1617" i="1"/>
  <c r="J1681" i="1"/>
  <c r="J1745" i="1"/>
  <c r="J1809" i="1"/>
  <c r="J1873" i="1"/>
  <c r="J1937" i="1"/>
  <c r="J2001" i="1"/>
  <c r="J1266" i="1"/>
  <c r="K7213" i="1"/>
  <c r="K8278" i="1"/>
  <c r="K3940" i="1"/>
  <c r="K5899" i="1"/>
  <c r="K6845" i="1"/>
  <c r="K7187" i="1"/>
  <c r="K7528" i="1"/>
  <c r="K7858" i="1"/>
  <c r="K8114" i="1"/>
  <c r="K2876" i="1"/>
  <c r="K3518" i="1"/>
  <c r="K4760" i="1"/>
  <c r="K4325" i="1"/>
  <c r="K5349" i="1"/>
  <c r="K5568" i="1"/>
  <c r="K6592" i="1"/>
  <c r="K5573" i="1"/>
  <c r="K5925" i="1"/>
  <c r="K6233" i="1"/>
  <c r="K6489" i="1"/>
  <c r="K6745" i="1"/>
  <c r="K4302" i="1"/>
  <c r="K5096" i="1"/>
  <c r="K5438" i="1"/>
  <c r="K5726" i="1"/>
  <c r="K5982" i="1"/>
  <c r="K6238" i="1"/>
  <c r="K6494" i="1"/>
  <c r="K6750" i="1"/>
  <c r="K7006" i="1"/>
  <c r="K7262" i="1"/>
  <c r="K7518" i="1"/>
  <c r="K7774" i="1"/>
  <c r="K5583" i="1"/>
  <c r="K6607" i="1"/>
  <c r="K7081" i="1"/>
  <c r="K7423" i="1"/>
  <c r="K7764" i="1"/>
  <c r="K8035" i="1"/>
  <c r="K8291" i="1"/>
  <c r="K8547" i="1"/>
  <c r="K5124" i="1"/>
  <c r="K5587" i="1"/>
  <c r="K5923" i="1"/>
  <c r="K6259" i="1"/>
  <c r="K6611" i="1"/>
  <c r="K6853" i="1"/>
  <c r="K6965" i="1"/>
  <c r="K7061" i="1"/>
  <c r="K7147" i="1"/>
  <c r="K7232" i="1"/>
  <c r="K7317" i="1"/>
  <c r="K7403" i="1"/>
  <c r="K7488" i="1"/>
  <c r="K7573" i="1"/>
  <c r="K7659" i="1"/>
  <c r="K7744" i="1"/>
  <c r="K7828" i="1"/>
  <c r="K7892" i="1"/>
  <c r="K7956" i="1"/>
  <c r="K8020" i="1"/>
  <c r="K8084" i="1"/>
  <c r="K8148" i="1"/>
  <c r="K8212" i="1"/>
  <c r="K8276" i="1"/>
  <c r="K8340" i="1"/>
  <c r="K8404" i="1"/>
  <c r="K8468" i="1"/>
  <c r="K8532" i="1"/>
  <c r="K2590" i="1"/>
  <c r="K4594" i="1"/>
  <c r="K5194" i="1"/>
  <c r="K5535" i="1"/>
  <c r="K5799" i="1"/>
  <c r="K6055" i="1"/>
  <c r="K6311" i="1"/>
  <c r="K6567" i="1"/>
  <c r="K6812" i="1"/>
  <c r="K6897" i="1"/>
  <c r="K6983" i="1"/>
  <c r="K7068" i="1"/>
  <c r="K7153" i="1"/>
  <c r="K7239" i="1"/>
  <c r="K7324" i="1"/>
  <c r="K7409" i="1"/>
  <c r="K7495" i="1"/>
  <c r="K7580" i="1"/>
  <c r="K7665" i="1"/>
  <c r="K7751" i="1"/>
  <c r="K7833" i="1"/>
  <c r="K7897" i="1"/>
  <c r="K7961" i="1"/>
  <c r="K8025" i="1"/>
  <c r="K8089" i="1"/>
  <c r="K8153" i="1"/>
  <c r="K8217" i="1"/>
  <c r="K8281" i="1"/>
  <c r="K8345" i="1"/>
  <c r="K8409" i="1"/>
  <c r="K8473" i="1"/>
  <c r="K8537" i="1"/>
  <c r="K8601" i="1"/>
  <c r="K8665" i="1"/>
  <c r="K8729" i="1"/>
  <c r="K5028" i="1"/>
  <c r="K6187" i="1"/>
  <c r="K6941" i="1"/>
  <c r="K7283" i="1"/>
  <c r="K7624" i="1"/>
  <c r="K7930" i="1"/>
  <c r="K8186" i="1"/>
  <c r="K8442" i="1"/>
  <c r="K8630" i="1"/>
  <c r="K8715" i="1"/>
  <c r="K5519" i="1"/>
  <c r="K7512" i="1"/>
  <c r="K8518" i="1"/>
  <c r="K5050" i="1"/>
  <c r="K6203" i="1"/>
  <c r="K6947" i="1"/>
  <c r="K7288" i="1"/>
  <c r="K7629" i="1"/>
  <c r="K7934" i="1"/>
  <c r="K8190" i="1"/>
  <c r="K8446" i="1"/>
  <c r="K8631" i="1"/>
  <c r="K8716" i="1"/>
  <c r="K5723" i="1"/>
  <c r="K7576" i="1"/>
  <c r="K8566" i="1"/>
  <c r="K5071" i="1"/>
  <c r="K6219" i="1"/>
  <c r="K6952" i="1"/>
  <c r="K7293" i="1"/>
  <c r="K7635" i="1"/>
  <c r="K7938" i="1"/>
  <c r="K8194" i="1"/>
  <c r="K8450" i="1"/>
  <c r="K8632" i="1"/>
  <c r="K8718" i="1"/>
  <c r="K6808" i="1"/>
  <c r="K7555" i="1"/>
  <c r="K8198" i="1"/>
  <c r="K8655" i="1"/>
  <c r="J30" i="1"/>
  <c r="J94" i="1"/>
  <c r="K4133" i="1"/>
  <c r="K5319" i="1"/>
  <c r="K6697" i="1"/>
  <c r="K5678" i="1"/>
  <c r="K6702" i="1"/>
  <c r="K7726" i="1"/>
  <c r="K7359" i="1"/>
  <c r="K8499" i="1"/>
  <c r="K6195" i="1"/>
  <c r="K7045" i="1"/>
  <c r="K7387" i="1"/>
  <c r="K7728" i="1"/>
  <c r="K8008" i="1"/>
  <c r="K8264" i="1"/>
  <c r="K8520" i="1"/>
  <c r="K5471" i="1"/>
  <c r="K6519" i="1"/>
  <c r="K7052" i="1"/>
  <c r="K7393" i="1"/>
  <c r="K7735" i="1"/>
  <c r="K8013" i="1"/>
  <c r="K8269" i="1"/>
  <c r="K8525" i="1"/>
  <c r="K4354" i="1"/>
  <c r="K7560" i="1"/>
  <c r="K8614" i="1"/>
  <c r="K8342" i="1"/>
  <c r="K7224" i="1"/>
  <c r="K8398" i="1"/>
  <c r="K7363" i="1"/>
  <c r="K6888" i="1"/>
  <c r="K8146" i="1"/>
  <c r="K8594" i="1"/>
  <c r="K8707" i="1"/>
  <c r="K6936" i="1"/>
  <c r="K7958" i="1"/>
  <c r="K8634" i="1"/>
  <c r="J42" i="1"/>
  <c r="J122" i="1"/>
  <c r="J186" i="1"/>
  <c r="J250" i="1"/>
  <c r="J314" i="1"/>
  <c r="J378" i="1"/>
  <c r="J43" i="1"/>
  <c r="J107" i="1"/>
  <c r="J171" i="1"/>
  <c r="J235" i="1"/>
  <c r="J299" i="1"/>
  <c r="J363" i="1"/>
  <c r="J427" i="1"/>
  <c r="J491" i="1"/>
  <c r="J48" i="1"/>
  <c r="J112" i="1"/>
  <c r="J176" i="1"/>
  <c r="J240" i="1"/>
  <c r="J304" i="1"/>
  <c r="J368" i="1"/>
  <c r="J237" i="1"/>
  <c r="J425" i="1"/>
  <c r="J510" i="1"/>
  <c r="J576" i="1"/>
  <c r="J640" i="1"/>
  <c r="J704" i="1"/>
  <c r="J768" i="1"/>
  <c r="J832" i="1"/>
  <c r="J257" i="1"/>
  <c r="J432" i="1"/>
  <c r="J517" i="1"/>
  <c r="J581" i="1"/>
  <c r="J645" i="1"/>
  <c r="J709" i="1"/>
  <c r="J85" i="1"/>
  <c r="J341" i="1"/>
  <c r="J460" i="1"/>
  <c r="J538" i="1"/>
  <c r="J602" i="1"/>
  <c r="J666" i="1"/>
  <c r="J730" i="1"/>
  <c r="J105" i="1"/>
  <c r="J361" i="1"/>
  <c r="J466" i="1"/>
  <c r="J579" i="1"/>
  <c r="J787" i="1"/>
  <c r="J863" i="1"/>
  <c r="J927" i="1"/>
  <c r="J991" i="1"/>
  <c r="J1055" i="1"/>
  <c r="J1119" i="1"/>
  <c r="J1183" i="1"/>
  <c r="J599" i="1"/>
  <c r="J794" i="1"/>
  <c r="J868" i="1"/>
  <c r="J932" i="1"/>
  <c r="J996" i="1"/>
  <c r="J1060" i="1"/>
  <c r="J1124" i="1"/>
  <c r="J1188" i="1"/>
  <c r="J603" i="1"/>
  <c r="J795" i="1"/>
  <c r="J869" i="1"/>
  <c r="J933" i="1"/>
  <c r="J997" i="1"/>
  <c r="J1061" i="1"/>
  <c r="J1125" i="1"/>
  <c r="J1189" i="1"/>
  <c r="J623" i="1"/>
  <c r="J802" i="1"/>
  <c r="J874" i="1"/>
  <c r="J938" i="1"/>
  <c r="J1002" i="1"/>
  <c r="J1066" i="1"/>
  <c r="J1130" i="1"/>
  <c r="J1194" i="1"/>
  <c r="J1256" i="1"/>
  <c r="J1320" i="1"/>
  <c r="J1384" i="1"/>
  <c r="J1448" i="1"/>
  <c r="J1512" i="1"/>
  <c r="J1576" i="1"/>
  <c r="J1640" i="1"/>
  <c r="J1704" i="1"/>
  <c r="J1768" i="1"/>
  <c r="J1832" i="1"/>
  <c r="J1896" i="1"/>
  <c r="J1960" i="1"/>
  <c r="J2024" i="1"/>
  <c r="J1293" i="1"/>
  <c r="J1357" i="1"/>
  <c r="J1421" i="1"/>
  <c r="J1485" i="1"/>
  <c r="J1549" i="1"/>
  <c r="J1613" i="1"/>
  <c r="J1677" i="1"/>
  <c r="J1741" i="1"/>
  <c r="J1805" i="1"/>
  <c r="J1869" i="1"/>
  <c r="J1933" i="1"/>
  <c r="J1997" i="1"/>
  <c r="J1262" i="1"/>
  <c r="J1326" i="1"/>
  <c r="J1390" i="1"/>
  <c r="J1454" i="1"/>
  <c r="J1518" i="1"/>
  <c r="J1582" i="1"/>
  <c r="J1646" i="1"/>
  <c r="J1710" i="1"/>
  <c r="J1774" i="1"/>
  <c r="J1838" i="1"/>
  <c r="J1902" i="1"/>
  <c r="J1966" i="1"/>
  <c r="J2030" i="1"/>
  <c r="J2094" i="1"/>
  <c r="J2158" i="1"/>
  <c r="J2222" i="1"/>
  <c r="J1363" i="1"/>
  <c r="J1619" i="1"/>
  <c r="J1875" i="1"/>
  <c r="J2063" i="1"/>
  <c r="J2148" i="1"/>
  <c r="J2233" i="1"/>
  <c r="J2302" i="1"/>
  <c r="J2366" i="1"/>
  <c r="J2430" i="1"/>
  <c r="J2494" i="1"/>
  <c r="J2558" i="1"/>
  <c r="J2622" i="1"/>
  <c r="J2686" i="1"/>
  <c r="J2750" i="1"/>
  <c r="J2814" i="1"/>
  <c r="J2878" i="1"/>
  <c r="J1383" i="1"/>
  <c r="J1639" i="1"/>
  <c r="J1895" i="1"/>
  <c r="J2069" i="1"/>
  <c r="J2155" i="1"/>
  <c r="J2240" i="1"/>
  <c r="J2307" i="1"/>
  <c r="J2371" i="1"/>
  <c r="J2435" i="1"/>
  <c r="J2499" i="1"/>
  <c r="J2563" i="1"/>
  <c r="J2627" i="1"/>
  <c r="J2691" i="1"/>
  <c r="J2755" i="1"/>
  <c r="J2819" i="1"/>
  <c r="J2883" i="1"/>
  <c r="J1403" i="1"/>
  <c r="J1659" i="1"/>
  <c r="J1915" i="1"/>
  <c r="J2076" i="1"/>
  <c r="J2161" i="1"/>
  <c r="J2247" i="1"/>
  <c r="J2312" i="1"/>
  <c r="J2376" i="1"/>
  <c r="J2440" i="1"/>
  <c r="J2504" i="1"/>
  <c r="J2568" i="1"/>
  <c r="J2632" i="1"/>
  <c r="J2696" i="1"/>
  <c r="J2760" i="1"/>
  <c r="J2824" i="1"/>
  <c r="J2888" i="1"/>
  <c r="J2952" i="1"/>
  <c r="J3016" i="1"/>
  <c r="J3080" i="1"/>
  <c r="J3144" i="1"/>
  <c r="J3208" i="1"/>
  <c r="J1631" i="1"/>
  <c r="J2237" i="1"/>
  <c r="J2497" i="1"/>
  <c r="J2753" i="1"/>
  <c r="J2939" i="1"/>
  <c r="J3025" i="1"/>
  <c r="J3110" i="1"/>
  <c r="J3195" i="1"/>
  <c r="J3272" i="1"/>
  <c r="J3336" i="1"/>
  <c r="J3400" i="1"/>
  <c r="J3464" i="1"/>
  <c r="J3528" i="1"/>
  <c r="J3592" i="1"/>
  <c r="J3656" i="1"/>
  <c r="J3720" i="1"/>
  <c r="J1711" i="1"/>
  <c r="J2261" i="1"/>
  <c r="K3201" i="1"/>
  <c r="K5413" i="1"/>
  <c r="K5945" i="1"/>
  <c r="K4366" i="1"/>
  <c r="K5998" i="1"/>
  <c r="K7022" i="1"/>
  <c r="K5647" i="1"/>
  <c r="K7785" i="1"/>
  <c r="K5167" i="1"/>
  <c r="K6627" i="1"/>
  <c r="K7152" i="1"/>
  <c r="K7493" i="1"/>
  <c r="K7832" i="1"/>
  <c r="K8088" i="1"/>
  <c r="K8344" i="1"/>
  <c r="K3096" i="1"/>
  <c r="K5815" i="1"/>
  <c r="K6817" i="1"/>
  <c r="K7159" i="1"/>
  <c r="K7500" i="1"/>
  <c r="K7837" i="1"/>
  <c r="K8093" i="1"/>
  <c r="K8349" i="1"/>
  <c r="K8605" i="1"/>
  <c r="K6251" i="1"/>
  <c r="K7946" i="1"/>
  <c r="K8720" i="1"/>
  <c r="K5135" i="1"/>
  <c r="K7651" i="1"/>
  <c r="K8636" i="1"/>
  <c r="K8602" i="1"/>
  <c r="K7315" i="1"/>
  <c r="K8354" i="1"/>
  <c r="K8627" i="1"/>
  <c r="K8744" i="1"/>
  <c r="K7299" i="1"/>
  <c r="K8150" i="1"/>
  <c r="K8714" i="1"/>
  <c r="J70" i="1"/>
  <c r="J142" i="1"/>
  <c r="J206" i="1"/>
  <c r="J270" i="1"/>
  <c r="J334" i="1"/>
  <c r="J398" i="1"/>
  <c r="J63" i="1"/>
  <c r="J127" i="1"/>
  <c r="J191" i="1"/>
  <c r="J255" i="1"/>
  <c r="J319" i="1"/>
  <c r="J383" i="1"/>
  <c r="J447" i="1"/>
  <c r="J511" i="1"/>
  <c r="J68" i="1"/>
  <c r="J132" i="1"/>
  <c r="J196" i="1"/>
  <c r="J260" i="1"/>
  <c r="J324" i="1"/>
  <c r="J61" i="1"/>
  <c r="J317" i="1"/>
  <c r="J452" i="1"/>
  <c r="J532" i="1"/>
  <c r="J596" i="1"/>
  <c r="J660" i="1"/>
  <c r="J724" i="1"/>
  <c r="J788" i="1"/>
  <c r="J81" i="1"/>
  <c r="J337" i="1"/>
  <c r="J458" i="1"/>
  <c r="J537" i="1"/>
  <c r="J601" i="1"/>
  <c r="J665" i="1"/>
  <c r="J729" i="1"/>
  <c r="J165" i="1"/>
  <c r="J397" i="1"/>
  <c r="J486" i="1"/>
  <c r="J558" i="1"/>
  <c r="J622" i="1"/>
  <c r="J686" i="1"/>
  <c r="J750" i="1"/>
  <c r="J185" i="1"/>
  <c r="J408" i="1"/>
  <c r="J493" i="1"/>
  <c r="J659" i="1"/>
  <c r="J814" i="1"/>
  <c r="J883" i="1"/>
  <c r="J947" i="1"/>
  <c r="J1011" i="1"/>
  <c r="J1075" i="1"/>
  <c r="J1139" i="1"/>
  <c r="J1203" i="1"/>
  <c r="J679" i="1"/>
  <c r="J821" i="1"/>
  <c r="J888" i="1"/>
  <c r="J952" i="1"/>
  <c r="J1016" i="1"/>
  <c r="J1080" i="1"/>
  <c r="J1144" i="1"/>
  <c r="J1208" i="1"/>
  <c r="J683" i="1"/>
  <c r="J822" i="1"/>
  <c r="J889" i="1"/>
  <c r="J953" i="1"/>
  <c r="J1017" i="1"/>
  <c r="J1081" i="1"/>
  <c r="J1145" i="1"/>
  <c r="J1209" i="1"/>
  <c r="J703" i="1"/>
  <c r="J829" i="1"/>
  <c r="J894" i="1"/>
  <c r="J958" i="1"/>
  <c r="J1022" i="1"/>
  <c r="J1086" i="1"/>
  <c r="J1150" i="1"/>
  <c r="J1214" i="1"/>
  <c r="J1276" i="1"/>
  <c r="J1340" i="1"/>
  <c r="J1404" i="1"/>
  <c r="J1468" i="1"/>
  <c r="J1532" i="1"/>
  <c r="J1596" i="1"/>
  <c r="J1660" i="1"/>
  <c r="J1724" i="1"/>
  <c r="J1788" i="1"/>
  <c r="J1852" i="1"/>
  <c r="J1916" i="1"/>
  <c r="J1980" i="1"/>
  <c r="J1249" i="1"/>
  <c r="J1313" i="1"/>
  <c r="J1377" i="1"/>
  <c r="J1441" i="1"/>
  <c r="J1505" i="1"/>
  <c r="J1569" i="1"/>
  <c r="J1633" i="1"/>
  <c r="J1697" i="1"/>
  <c r="J1761" i="1"/>
  <c r="J1825" i="1"/>
  <c r="J1889" i="1"/>
  <c r="J1953" i="1"/>
  <c r="J2017" i="1"/>
  <c r="J1282" i="1"/>
  <c r="J514" i="1"/>
  <c r="J963" i="1"/>
  <c r="J1219" i="1"/>
  <c r="J968" i="1"/>
  <c r="J1224" i="1"/>
  <c r="J969" i="1"/>
  <c r="J1225" i="1"/>
  <c r="J974" i="1"/>
  <c r="J1230" i="1"/>
  <c r="J1484" i="1"/>
  <c r="J1740" i="1"/>
  <c r="J1996" i="1"/>
  <c r="J1457" i="1"/>
  <c r="J1713" i="1"/>
  <c r="J1969" i="1"/>
  <c r="J1330" i="1"/>
  <c r="J1394" i="1"/>
  <c r="J1458" i="1"/>
  <c r="J1522" i="1"/>
  <c r="J1586" i="1"/>
  <c r="J1650" i="1"/>
  <c r="J1714" i="1"/>
  <c r="J1778" i="1"/>
  <c r="J1842" i="1"/>
  <c r="J1906" i="1"/>
  <c r="J1970" i="1"/>
  <c r="J2034" i="1"/>
  <c r="J2098" i="1"/>
  <c r="J2162" i="1"/>
  <c r="J2226" i="1"/>
  <c r="J1379" i="1"/>
  <c r="J1635" i="1"/>
  <c r="J1891" i="1"/>
  <c r="J2068" i="1"/>
  <c r="J2153" i="1"/>
  <c r="J2239" i="1"/>
  <c r="J2306" i="1"/>
  <c r="J2370" i="1"/>
  <c r="J2434" i="1"/>
  <c r="J2498" i="1"/>
  <c r="J2562" i="1"/>
  <c r="J2626" i="1"/>
  <c r="J2690" i="1"/>
  <c r="J2754" i="1"/>
  <c r="J2818" i="1"/>
  <c r="J2882" i="1"/>
  <c r="J1399" i="1"/>
  <c r="J1655" i="1"/>
  <c r="J1911" i="1"/>
  <c r="J2075" i="1"/>
  <c r="J2160" i="1"/>
  <c r="J2245" i="1"/>
  <c r="J2311" i="1"/>
  <c r="J2375" i="1"/>
  <c r="J2439" i="1"/>
  <c r="J2503" i="1"/>
  <c r="J2567" i="1"/>
  <c r="J2631" i="1"/>
  <c r="J2695" i="1"/>
  <c r="J2759" i="1"/>
  <c r="J2823" i="1"/>
  <c r="J2887" i="1"/>
  <c r="J1419" i="1"/>
  <c r="J1675" i="1"/>
  <c r="J1931" i="1"/>
  <c r="J2081" i="1"/>
  <c r="J2167" i="1"/>
  <c r="J2252" i="1"/>
  <c r="J2316" i="1"/>
  <c r="J2380" i="1"/>
  <c r="J2444" i="1"/>
  <c r="J2508" i="1"/>
  <c r="J2572" i="1"/>
  <c r="J2636" i="1"/>
  <c r="J2700" i="1"/>
  <c r="J2764" i="1"/>
  <c r="J2828" i="1"/>
  <c r="J2892" i="1"/>
  <c r="J2956" i="1"/>
  <c r="J3020" i="1"/>
  <c r="J3084" i="1"/>
  <c r="J3148" i="1"/>
  <c r="J3212" i="1"/>
  <c r="J1695" i="1"/>
  <c r="J2257" i="1"/>
  <c r="J2513" i="1"/>
  <c r="J2769" i="1"/>
  <c r="J2945" i="1"/>
  <c r="J3030" i="1"/>
  <c r="J3115" i="1"/>
  <c r="J3201" i="1"/>
  <c r="J3276" i="1"/>
  <c r="J3340" i="1"/>
  <c r="J3404" i="1"/>
  <c r="J3468" i="1"/>
  <c r="J3532" i="1"/>
  <c r="J3596" i="1"/>
  <c r="J3660" i="1"/>
  <c r="J3724" i="1"/>
  <c r="J1775" i="1"/>
  <c r="J2277" i="1"/>
  <c r="K3322" i="1"/>
  <c r="K3882" i="1"/>
  <c r="K6029" i="1"/>
  <c r="K4622" i="1"/>
  <c r="K6062" i="1"/>
  <c r="K7086" i="1"/>
  <c r="K5903" i="1"/>
  <c r="K7859" i="1"/>
  <c r="K5274" i="1"/>
  <c r="K6707" i="1"/>
  <c r="K7173" i="1"/>
  <c r="K7515" i="1"/>
  <c r="K7848" i="1"/>
  <c r="K8104" i="1"/>
  <c r="K8360" i="1"/>
  <c r="K3834" i="1"/>
  <c r="K5879" i="1"/>
  <c r="K6839" i="1"/>
  <c r="K7180" i="1"/>
  <c r="K7521" i="1"/>
  <c r="K7853" i="1"/>
  <c r="K8109" i="1"/>
  <c r="K8365" i="1"/>
  <c r="K8621" i="1"/>
  <c r="K6507" i="1"/>
  <c r="K8010" i="1"/>
  <c r="K8742" i="1"/>
  <c r="K5476" i="1"/>
  <c r="K7736" i="1"/>
  <c r="K8658" i="1"/>
  <c r="K8682" i="1"/>
  <c r="K7400" i="1"/>
  <c r="K8370" i="1"/>
  <c r="K8638" i="1"/>
  <c r="K8750" i="1"/>
  <c r="K7320" i="1"/>
  <c r="K8246" i="1"/>
  <c r="K8719" i="1"/>
  <c r="J74" i="1"/>
  <c r="J146" i="1"/>
  <c r="J210" i="1"/>
  <c r="J274" i="1"/>
  <c r="J338" i="1"/>
  <c r="J402" i="1"/>
  <c r="J67" i="1"/>
  <c r="J131" i="1"/>
  <c r="J195" i="1"/>
  <c r="J259" i="1"/>
  <c r="J323" i="1"/>
  <c r="J387" i="1"/>
  <c r="J451" i="1"/>
  <c r="J515" i="1"/>
  <c r="J72" i="1"/>
  <c r="J136" i="1"/>
  <c r="J200" i="1"/>
  <c r="J264" i="1"/>
  <c r="J328" i="1"/>
  <c r="J77" i="1"/>
  <c r="J333" i="1"/>
  <c r="J457" i="1"/>
  <c r="J536" i="1"/>
  <c r="J600" i="1"/>
  <c r="J664" i="1"/>
  <c r="J728" i="1"/>
  <c r="J792" i="1"/>
  <c r="J97" i="1"/>
  <c r="J353" i="1"/>
  <c r="J464" i="1"/>
  <c r="J541" i="1"/>
  <c r="J605" i="1"/>
  <c r="J669" i="1"/>
  <c r="J733" i="1"/>
  <c r="J181" i="1"/>
  <c r="J405" i="1"/>
  <c r="J492" i="1"/>
  <c r="J562" i="1"/>
  <c r="J626" i="1"/>
  <c r="J690" i="1"/>
  <c r="J754" i="1"/>
  <c r="J201" i="1"/>
  <c r="J413" i="1"/>
  <c r="J498" i="1"/>
  <c r="J675" i="1"/>
  <c r="J819" i="1"/>
  <c r="J887" i="1"/>
  <c r="J951" i="1"/>
  <c r="J1015" i="1"/>
  <c r="J1079" i="1"/>
  <c r="J1143" i="1"/>
  <c r="J1207" i="1"/>
  <c r="J695" i="1"/>
  <c r="J826" i="1"/>
  <c r="J892" i="1"/>
  <c r="J956" i="1"/>
  <c r="J1020" i="1"/>
  <c r="J1084" i="1"/>
  <c r="J1148" i="1"/>
  <c r="J1212" i="1"/>
  <c r="J699" i="1"/>
  <c r="J827" i="1"/>
  <c r="J893" i="1"/>
  <c r="J957" i="1"/>
  <c r="J1021" i="1"/>
  <c r="J1085" i="1"/>
  <c r="J1149" i="1"/>
  <c r="J1213" i="1"/>
  <c r="J719" i="1"/>
  <c r="J834" i="1"/>
  <c r="J898" i="1"/>
  <c r="J962" i="1"/>
  <c r="J1026" i="1"/>
  <c r="J1090" i="1"/>
  <c r="J1154" i="1"/>
  <c r="J1218" i="1"/>
  <c r="J1280" i="1"/>
  <c r="J1344" i="1"/>
  <c r="J1408" i="1"/>
  <c r="J1472" i="1"/>
  <c r="J1536" i="1"/>
  <c r="J1600" i="1"/>
  <c r="J1664" i="1"/>
  <c r="J1728" i="1"/>
  <c r="J1792" i="1"/>
  <c r="J1856" i="1"/>
  <c r="J1920" i="1"/>
  <c r="J1984" i="1"/>
  <c r="J1253" i="1"/>
  <c r="J1317" i="1"/>
  <c r="J1381" i="1"/>
  <c r="J1445" i="1"/>
  <c r="J1509" i="1"/>
  <c r="J1573" i="1"/>
  <c r="J1637" i="1"/>
  <c r="J1701" i="1"/>
  <c r="J1765" i="1"/>
  <c r="J1829" i="1"/>
  <c r="J1893" i="1"/>
  <c r="J1957" i="1"/>
  <c r="J2021" i="1"/>
  <c r="J1286" i="1"/>
  <c r="J1350" i="1"/>
  <c r="J1414" i="1"/>
  <c r="J1478" i="1"/>
  <c r="J1542" i="1"/>
  <c r="J1606" i="1"/>
  <c r="J1670" i="1"/>
  <c r="J1734" i="1"/>
  <c r="J1798" i="1"/>
  <c r="J1862" i="1"/>
  <c r="J1926" i="1"/>
  <c r="J1990" i="1"/>
  <c r="J2054" i="1"/>
  <c r="J2118" i="1"/>
  <c r="J2182" i="1"/>
  <c r="J2246" i="1"/>
  <c r="J1459" i="1"/>
  <c r="J1715" i="1"/>
  <c r="J1971" i="1"/>
  <c r="J2095" i="1"/>
  <c r="J2180" i="1"/>
  <c r="J2262" i="1"/>
  <c r="J2326" i="1"/>
  <c r="J2390" i="1"/>
  <c r="J2454" i="1"/>
  <c r="J2518" i="1"/>
  <c r="J2582" i="1"/>
  <c r="J2646" i="1"/>
  <c r="J2710" i="1"/>
  <c r="J2774" i="1"/>
  <c r="J2838" i="1"/>
  <c r="J2902" i="1"/>
  <c r="J1479" i="1"/>
  <c r="J1735" i="1"/>
  <c r="J1991" i="1"/>
  <c r="J2101" i="1"/>
  <c r="J2187" i="1"/>
  <c r="J2267" i="1"/>
  <c r="J2331" i="1"/>
  <c r="J2395" i="1"/>
  <c r="J2459" i="1"/>
  <c r="J2523" i="1"/>
  <c r="J2587" i="1"/>
  <c r="J2651" i="1"/>
  <c r="J2715" i="1"/>
  <c r="J2779" i="1"/>
  <c r="J2843" i="1"/>
  <c r="J1243" i="1"/>
  <c r="J1499" i="1"/>
  <c r="J1755" i="1"/>
  <c r="J2011" i="1"/>
  <c r="J2108" i="1"/>
  <c r="J2193" i="1"/>
  <c r="J2272" i="1"/>
  <c r="J2336" i="1"/>
  <c r="J2400" i="1"/>
  <c r="J2464" i="1"/>
  <c r="J2528" i="1"/>
  <c r="J2592" i="1"/>
  <c r="J2656" i="1"/>
  <c r="J2720" i="1"/>
  <c r="J2784" i="1"/>
  <c r="J2848" i="1"/>
  <c r="J2912" i="1"/>
  <c r="J2976" i="1"/>
  <c r="J3040" i="1"/>
  <c r="J3104" i="1"/>
  <c r="J3168" i="1"/>
  <c r="J3232" i="1"/>
  <c r="J2015" i="1"/>
  <c r="J2337" i="1"/>
  <c r="J2593" i="1"/>
  <c r="J2849" i="1"/>
  <c r="J2971" i="1"/>
  <c r="J3057" i="1"/>
  <c r="J3142" i="1"/>
  <c r="J3227" i="1"/>
  <c r="J3296" i="1"/>
  <c r="J3360" i="1"/>
  <c r="J3424" i="1"/>
  <c r="J3488" i="1"/>
  <c r="J3552" i="1"/>
  <c r="J3616" i="1"/>
  <c r="J3680" i="1"/>
  <c r="J3744" i="1"/>
  <c r="J2051" i="1"/>
  <c r="J2357" i="1"/>
  <c r="J2613" i="1"/>
  <c r="J2869" i="1"/>
  <c r="J2978" i="1"/>
  <c r="J3063" i="1"/>
  <c r="J3149" i="1"/>
  <c r="J3234" i="1"/>
  <c r="J3301" i="1"/>
  <c r="J3365" i="1"/>
  <c r="J3429" i="1"/>
  <c r="J3493" i="1"/>
  <c r="J3557" i="1"/>
  <c r="J3621" i="1"/>
  <c r="J3685" i="1"/>
  <c r="J3749" i="1"/>
  <c r="J2077" i="1"/>
  <c r="J2377" i="1"/>
  <c r="J2633" i="1"/>
  <c r="J2889" i="1"/>
  <c r="J2985" i="1"/>
  <c r="J3070" i="1"/>
  <c r="J3155" i="1"/>
  <c r="J3241" i="1"/>
  <c r="J3306" i="1"/>
  <c r="J3370" i="1"/>
  <c r="J3434" i="1"/>
  <c r="J3498" i="1"/>
  <c r="J3562" i="1"/>
  <c r="J3626" i="1"/>
  <c r="J3690" i="1"/>
  <c r="J3754" i="1"/>
  <c r="K4950" i="1"/>
  <c r="K7150" i="1"/>
  <c r="K6803" i="1"/>
  <c r="K8120" i="1"/>
  <c r="K6860" i="1"/>
  <c r="K8125" i="1"/>
  <c r="K8074" i="1"/>
  <c r="K8679" i="1"/>
  <c r="K8643" i="1"/>
  <c r="K8735" i="1"/>
  <c r="J278" i="1"/>
  <c r="J135" i="1"/>
  <c r="J391" i="1"/>
  <c r="J140" i="1"/>
  <c r="J93" i="1"/>
  <c r="J604" i="1"/>
  <c r="J113" i="1"/>
  <c r="J609" i="1"/>
  <c r="J412" i="1"/>
  <c r="J694" i="1"/>
  <c r="J504" i="1"/>
  <c r="J955" i="1"/>
  <c r="J1211" i="1"/>
  <c r="J960" i="1"/>
  <c r="J1216" i="1"/>
  <c r="J961" i="1"/>
  <c r="J1217" i="1"/>
  <c r="J966" i="1"/>
  <c r="J1222" i="1"/>
  <c r="J1476" i="1"/>
  <c r="J1732" i="1"/>
  <c r="J1988" i="1"/>
  <c r="J1449" i="1"/>
  <c r="J1705" i="1"/>
  <c r="J1961" i="1"/>
  <c r="J1418" i="1"/>
  <c r="J1674" i="1"/>
  <c r="J1930" i="1"/>
  <c r="J2186" i="1"/>
  <c r="J1987" i="1"/>
  <c r="J2330" i="1"/>
  <c r="J2586" i="1"/>
  <c r="J2842" i="1"/>
  <c r="J2007" i="1"/>
  <c r="J2335" i="1"/>
  <c r="J2591" i="1"/>
  <c r="J2847" i="1"/>
  <c r="J2027" i="1"/>
  <c r="J2340" i="1"/>
  <c r="J2596" i="1"/>
  <c r="J2852" i="1"/>
  <c r="J3108" i="1"/>
  <c r="J2353" i="1"/>
  <c r="J3062" i="1"/>
  <c r="J3364" i="1"/>
  <c r="J3620" i="1"/>
  <c r="J2373" i="1"/>
  <c r="J2789" i="1"/>
  <c r="J2983" i="1"/>
  <c r="J3095" i="1"/>
  <c r="J3207" i="1"/>
  <c r="J3305" i="1"/>
  <c r="J3389" i="1"/>
  <c r="J3473" i="1"/>
  <c r="J3561" i="1"/>
  <c r="J3645" i="1"/>
  <c r="J3729" i="1"/>
  <c r="J2099" i="1"/>
  <c r="J2473" i="1"/>
  <c r="J2809" i="1"/>
  <c r="J2990" i="1"/>
  <c r="J3102" i="1"/>
  <c r="J3214" i="1"/>
  <c r="J3310" i="1"/>
  <c r="J3394" i="1"/>
  <c r="J3478" i="1"/>
  <c r="J3566" i="1"/>
  <c r="J3650" i="1"/>
  <c r="J3734" i="1"/>
  <c r="J3814" i="1"/>
  <c r="J3878" i="1"/>
  <c r="J3942" i="1"/>
  <c r="J4006" i="1"/>
  <c r="J4070" i="1"/>
  <c r="J4134" i="1"/>
  <c r="J2733" i="1"/>
  <c r="J3189" i="1"/>
  <c r="J3459" i="1"/>
  <c r="J3715" i="1"/>
  <c r="J3827" i="1"/>
  <c r="J3912" i="1"/>
  <c r="J3997" i="1"/>
  <c r="J4083" i="1"/>
  <c r="J4162" i="1"/>
  <c r="J4226" i="1"/>
  <c r="J4290" i="1"/>
  <c r="J4354" i="1"/>
  <c r="J4418" i="1"/>
  <c r="J4482" i="1"/>
  <c r="J4546" i="1"/>
  <c r="J4610" i="1"/>
  <c r="J4674" i="1"/>
  <c r="J4738" i="1"/>
  <c r="J4802" i="1"/>
  <c r="J4866" i="1"/>
  <c r="J4930" i="1"/>
  <c r="J4994" i="1"/>
  <c r="J2749" i="1"/>
  <c r="J3194" i="1"/>
  <c r="J3463" i="1"/>
  <c r="J3719" i="1"/>
  <c r="J3828" i="1"/>
  <c r="J3913" i="1"/>
  <c r="J3999" i="1"/>
  <c r="J4084" i="1"/>
  <c r="J4163" i="1"/>
  <c r="J4227" i="1"/>
  <c r="J4291" i="1"/>
  <c r="J4355" i="1"/>
  <c r="J4419" i="1"/>
  <c r="J4483" i="1"/>
  <c r="J4547" i="1"/>
  <c r="J4611" i="1"/>
  <c r="J4675" i="1"/>
  <c r="J4739" i="1"/>
  <c r="J4803" i="1"/>
  <c r="J4867" i="1"/>
  <c r="J4931" i="1"/>
  <c r="J4995" i="1"/>
  <c r="J2765" i="1"/>
  <c r="J3199" i="1"/>
  <c r="J3467" i="1"/>
  <c r="J3723" i="1"/>
  <c r="J3829" i="1"/>
  <c r="J3915" i="1"/>
  <c r="J4000" i="1"/>
  <c r="J4085" i="1"/>
  <c r="J4164" i="1"/>
  <c r="J4228" i="1"/>
  <c r="J4292" i="1"/>
  <c r="J4356" i="1"/>
  <c r="J4420" i="1"/>
  <c r="J4484" i="1"/>
  <c r="J4548" i="1"/>
  <c r="J4612" i="1"/>
  <c r="J4676" i="1"/>
  <c r="J4740" i="1"/>
  <c r="J4804" i="1"/>
  <c r="J4868" i="1"/>
  <c r="J4932" i="1"/>
  <c r="J4996" i="1"/>
  <c r="J5060" i="1"/>
  <c r="J5124" i="1"/>
  <c r="J5188" i="1"/>
  <c r="J5252" i="1"/>
  <c r="J723" i="1"/>
  <c r="J1027" i="1"/>
  <c r="J743" i="1"/>
  <c r="J1032" i="1"/>
  <c r="J747" i="1"/>
  <c r="J1033" i="1"/>
  <c r="J761" i="1"/>
  <c r="J1038" i="1"/>
  <c r="J1292" i="1"/>
  <c r="J1548" i="1"/>
  <c r="J1804" i="1"/>
  <c r="J1265" i="1"/>
  <c r="J1521" i="1"/>
  <c r="J1777" i="1"/>
  <c r="J1234" i="1"/>
  <c r="J1346" i="1"/>
  <c r="J1410" i="1"/>
  <c r="J1474" i="1"/>
  <c r="J1538" i="1"/>
  <c r="J1602" i="1"/>
  <c r="J1666" i="1"/>
  <c r="J1730" i="1"/>
  <c r="J1794" i="1"/>
  <c r="J1858" i="1"/>
  <c r="J1922" i="1"/>
  <c r="J1986" i="1"/>
  <c r="J2050" i="1"/>
  <c r="J2114" i="1"/>
  <c r="J2178" i="1"/>
  <c r="J2242" i="1"/>
  <c r="J1443" i="1"/>
  <c r="J1699" i="1"/>
  <c r="J1955" i="1"/>
  <c r="J2089" i="1"/>
  <c r="J2175" i="1"/>
  <c r="J2258" i="1"/>
  <c r="J2322" i="1"/>
  <c r="J2386" i="1"/>
  <c r="J2450" i="1"/>
  <c r="J2514" i="1"/>
  <c r="J2578" i="1"/>
  <c r="J2642" i="1"/>
  <c r="J2706" i="1"/>
  <c r="J2770" i="1"/>
  <c r="J2834" i="1"/>
  <c r="J2898" i="1"/>
  <c r="J1463" i="1"/>
  <c r="J1719" i="1"/>
  <c r="J1975" i="1"/>
  <c r="J2096" i="1"/>
  <c r="J2181" i="1"/>
  <c r="J2263" i="1"/>
  <c r="J2327" i="1"/>
  <c r="J2391" i="1"/>
  <c r="J2455" i="1"/>
  <c r="J2519" i="1"/>
  <c r="J2583" i="1"/>
  <c r="J2647" i="1"/>
  <c r="J2711" i="1"/>
  <c r="J2775" i="1"/>
  <c r="J2839" i="1"/>
  <c r="J2903" i="1"/>
  <c r="J1483" i="1"/>
  <c r="J1739" i="1"/>
  <c r="J1995" i="1"/>
  <c r="J2103" i="1"/>
  <c r="J2188" i="1"/>
  <c r="J2268" i="1"/>
  <c r="J2332" i="1"/>
  <c r="J2396" i="1"/>
  <c r="J2460" i="1"/>
  <c r="J2524" i="1"/>
  <c r="J2588" i="1"/>
  <c r="J2652" i="1"/>
  <c r="J2716" i="1"/>
  <c r="J2780" i="1"/>
  <c r="J2844" i="1"/>
  <c r="J2908" i="1"/>
  <c r="J2972" i="1"/>
  <c r="J3036" i="1"/>
  <c r="J3100" i="1"/>
  <c r="J3164" i="1"/>
  <c r="J3228" i="1"/>
  <c r="J1951" i="1"/>
  <c r="J2321" i="1"/>
  <c r="J2577" i="1"/>
  <c r="J2833" i="1"/>
  <c r="J2966" i="1"/>
  <c r="J3051" i="1"/>
  <c r="J3137" i="1"/>
  <c r="J3222" i="1"/>
  <c r="J3292" i="1"/>
  <c r="J3356" i="1"/>
  <c r="J3420" i="1"/>
  <c r="J3484" i="1"/>
  <c r="J3548" i="1"/>
  <c r="J3612" i="1"/>
  <c r="J3676" i="1"/>
  <c r="J3740" i="1"/>
  <c r="J2028" i="1"/>
  <c r="J2341" i="1"/>
  <c r="K4055" i="1"/>
  <c r="K5888" i="1"/>
  <c r="K6313" i="1"/>
  <c r="K5203" i="1"/>
  <c r="K6318" i="1"/>
  <c r="K7342" i="1"/>
  <c r="K6847" i="1"/>
  <c r="K8115" i="1"/>
  <c r="K5683" i="1"/>
  <c r="K6891" i="1"/>
  <c r="K7259" i="1"/>
  <c r="K7600" i="1"/>
  <c r="K7912" i="1"/>
  <c r="K8168" i="1"/>
  <c r="K8424" i="1"/>
  <c r="K4914" i="1"/>
  <c r="K6135" i="1"/>
  <c r="K6924" i="1"/>
  <c r="K7265" i="1"/>
  <c r="K7607" i="1"/>
  <c r="K7917" i="1"/>
  <c r="K8173" i="1"/>
  <c r="K8429" i="1"/>
  <c r="K8685" i="1"/>
  <c r="K7048" i="1"/>
  <c r="K8266" i="1"/>
  <c r="K6299" i="1"/>
  <c r="K6523" i="1"/>
  <c r="K8014" i="1"/>
  <c r="K8743" i="1"/>
  <c r="K5498" i="1"/>
  <c r="K7741" i="1"/>
  <c r="K8466" i="1"/>
  <c r="K8664" i="1"/>
  <c r="K6043" i="1"/>
  <c r="K7619" i="1"/>
  <c r="K8422" i="1"/>
  <c r="J10" i="1"/>
  <c r="J98" i="1"/>
  <c r="J162" i="1"/>
  <c r="J226" i="1"/>
  <c r="J290" i="1"/>
  <c r="J354" i="1"/>
  <c r="J19" i="1"/>
  <c r="J83" i="1"/>
  <c r="J147" i="1"/>
  <c r="J211" i="1"/>
  <c r="J275" i="1"/>
  <c r="J339" i="1"/>
  <c r="J403" i="1"/>
  <c r="J467" i="1"/>
  <c r="J24" i="1"/>
  <c r="J88" i="1"/>
  <c r="J152" i="1"/>
  <c r="J216" i="1"/>
  <c r="J280" i="1"/>
  <c r="J344" i="1"/>
  <c r="J141" i="1"/>
  <c r="J385" i="1"/>
  <c r="J478" i="1"/>
  <c r="J552" i="1"/>
  <c r="J616" i="1"/>
  <c r="J680" i="1"/>
  <c r="J744" i="1"/>
  <c r="J808" i="1"/>
  <c r="J161" i="1"/>
  <c r="J396" i="1"/>
  <c r="J485" i="1"/>
  <c r="J557" i="1"/>
  <c r="J621" i="1"/>
  <c r="J685" i="1"/>
  <c r="J749" i="1"/>
  <c r="J245" i="1"/>
  <c r="J428" i="1"/>
  <c r="J513" i="1"/>
  <c r="J578" i="1"/>
  <c r="J642" i="1"/>
  <c r="J706" i="1"/>
  <c r="J770" i="1"/>
  <c r="J265" i="1"/>
  <c r="J434" i="1"/>
  <c r="J519" i="1"/>
  <c r="J739" i="1"/>
  <c r="J839" i="1"/>
  <c r="J903" i="1"/>
  <c r="J967" i="1"/>
  <c r="J1031" i="1"/>
  <c r="J1095" i="1"/>
  <c r="J1159" i="1"/>
  <c r="J1223" i="1"/>
  <c r="J757" i="1"/>
  <c r="J844" i="1"/>
  <c r="J908" i="1"/>
  <c r="J972" i="1"/>
  <c r="J1036" i="1"/>
  <c r="J1100" i="1"/>
  <c r="J1164" i="1"/>
  <c r="J1228" i="1"/>
  <c r="J759" i="1"/>
  <c r="J845" i="1"/>
  <c r="J909" i="1"/>
  <c r="J973" i="1"/>
  <c r="J1037" i="1"/>
  <c r="J1101" i="1"/>
  <c r="J1165" i="1"/>
  <c r="J1229" i="1"/>
  <c r="J769" i="1"/>
  <c r="J850" i="1"/>
  <c r="J914" i="1"/>
  <c r="J978" i="1"/>
  <c r="J1042" i="1"/>
  <c r="J1106" i="1"/>
  <c r="J1170" i="1"/>
  <c r="J1231" i="1"/>
  <c r="J1296" i="1"/>
  <c r="J1360" i="1"/>
  <c r="J1424" i="1"/>
  <c r="J1488" i="1"/>
  <c r="J1552" i="1"/>
  <c r="J1616" i="1"/>
  <c r="J1680" i="1"/>
  <c r="J1744" i="1"/>
  <c r="J1808" i="1"/>
  <c r="J1872" i="1"/>
  <c r="J1936" i="1"/>
  <c r="J2000" i="1"/>
  <c r="J1269" i="1"/>
  <c r="J1333" i="1"/>
  <c r="J1397" i="1"/>
  <c r="J1461" i="1"/>
  <c r="J1525" i="1"/>
  <c r="J1589" i="1"/>
  <c r="J1653" i="1"/>
  <c r="J1717" i="1"/>
  <c r="J1781" i="1"/>
  <c r="J1845" i="1"/>
  <c r="J1909" i="1"/>
  <c r="J1973" i="1"/>
  <c r="J1238" i="1"/>
  <c r="J1302" i="1"/>
  <c r="J1366" i="1"/>
  <c r="J1430" i="1"/>
  <c r="J1494" i="1"/>
  <c r="J1558" i="1"/>
  <c r="J1622" i="1"/>
  <c r="J1686" i="1"/>
  <c r="J1750" i="1"/>
  <c r="J1814" i="1"/>
  <c r="J1878" i="1"/>
  <c r="J1942" i="1"/>
  <c r="J2006" i="1"/>
  <c r="J2070" i="1"/>
  <c r="J2134" i="1"/>
  <c r="J2198" i="1"/>
  <c r="J1267" i="1"/>
  <c r="J1523" i="1"/>
  <c r="J1779" i="1"/>
  <c r="J2031" i="1"/>
  <c r="J2116" i="1"/>
  <c r="J2201" i="1"/>
  <c r="J2278" i="1"/>
  <c r="J2342" i="1"/>
  <c r="J2406" i="1"/>
  <c r="J2470" i="1"/>
  <c r="J2534" i="1"/>
  <c r="J2598" i="1"/>
  <c r="J2662" i="1"/>
  <c r="J2726" i="1"/>
  <c r="J2790" i="1"/>
  <c r="J2854" i="1"/>
  <c r="J1287" i="1"/>
  <c r="J1543" i="1"/>
  <c r="J1799" i="1"/>
  <c r="J2037" i="1"/>
  <c r="J2123" i="1"/>
  <c r="J2208" i="1"/>
  <c r="J2283" i="1"/>
  <c r="J2347" i="1"/>
  <c r="J2411" i="1"/>
  <c r="J2475" i="1"/>
  <c r="J2539" i="1"/>
  <c r="J2603" i="1"/>
  <c r="J2667" i="1"/>
  <c r="J2731" i="1"/>
  <c r="J2795" i="1"/>
  <c r="J2859" i="1"/>
  <c r="J1307" i="1"/>
  <c r="J1563" i="1"/>
  <c r="J1819" i="1"/>
  <c r="J2044" i="1"/>
  <c r="J2129" i="1"/>
  <c r="J2215" i="1"/>
  <c r="J2288" i="1"/>
  <c r="J2352" i="1"/>
  <c r="J2416" i="1"/>
  <c r="J2480" i="1"/>
  <c r="J2544" i="1"/>
  <c r="J2608" i="1"/>
  <c r="J2672" i="1"/>
  <c r="J2736" i="1"/>
  <c r="J2800" i="1"/>
  <c r="J2864" i="1"/>
  <c r="J2928" i="1"/>
  <c r="J2992" i="1"/>
  <c r="J3056" i="1"/>
  <c r="J3120" i="1"/>
  <c r="J3184" i="1"/>
  <c r="J1247" i="1"/>
  <c r="J2109" i="1"/>
  <c r="J2401" i="1"/>
  <c r="J2657" i="1"/>
  <c r="J2907" i="1"/>
  <c r="J2993" i="1"/>
  <c r="J3078" i="1"/>
  <c r="J3163" i="1"/>
  <c r="J3248" i="1"/>
  <c r="J3312" i="1"/>
  <c r="J3376" i="1"/>
  <c r="J3440" i="1"/>
  <c r="J3504" i="1"/>
  <c r="J3568" i="1"/>
  <c r="J3632" i="1"/>
  <c r="J3696" i="1"/>
  <c r="J1327" i="1"/>
  <c r="J2136" i="1"/>
  <c r="J2421" i="1"/>
  <c r="J2677" i="1"/>
  <c r="J2914" i="1"/>
  <c r="J2999" i="1"/>
  <c r="J3085" i="1"/>
  <c r="J3170" i="1"/>
  <c r="J3253" i="1"/>
  <c r="J3317" i="1"/>
  <c r="J3381" i="1"/>
  <c r="J3445" i="1"/>
  <c r="J3509" i="1"/>
  <c r="J3573" i="1"/>
  <c r="J3637" i="1"/>
  <c r="J3701" i="1"/>
  <c r="J1407" i="1"/>
  <c r="J2163" i="1"/>
  <c r="J2441" i="1"/>
  <c r="J2697" i="1"/>
  <c r="J2921" i="1"/>
  <c r="J3006" i="1"/>
  <c r="J3091" i="1"/>
  <c r="J3177" i="1"/>
  <c r="J3258" i="1"/>
  <c r="J3322" i="1"/>
  <c r="J3386" i="1"/>
  <c r="J3450" i="1"/>
  <c r="J3514" i="1"/>
  <c r="J3578" i="1"/>
  <c r="J3642" i="1"/>
  <c r="J3706" i="1"/>
  <c r="J3770" i="1"/>
  <c r="K6117" i="1"/>
  <c r="K6159" i="1"/>
  <c r="K7195" i="1"/>
  <c r="K8376" i="1"/>
  <c r="K7201" i="1"/>
  <c r="K8381" i="1"/>
  <c r="K8763" i="1"/>
  <c r="K8767" i="1"/>
  <c r="K8755" i="1"/>
  <c r="J82" i="1"/>
  <c r="J342" i="1"/>
  <c r="J199" i="1"/>
  <c r="J455" i="1"/>
  <c r="J204" i="1"/>
  <c r="J349" i="1"/>
  <c r="J668" i="1"/>
  <c r="J369" i="1"/>
  <c r="J673" i="1"/>
  <c r="J497" i="1"/>
  <c r="J758" i="1"/>
  <c r="J691" i="1"/>
  <c r="J1019" i="1"/>
  <c r="J711" i="1"/>
  <c r="J1024" i="1"/>
  <c r="J715" i="1"/>
  <c r="J1025" i="1"/>
  <c r="J735" i="1"/>
  <c r="J1030" i="1"/>
  <c r="J1284" i="1"/>
  <c r="J1540" i="1"/>
  <c r="J1796" i="1"/>
  <c r="J1257" i="1"/>
  <c r="J1513" i="1"/>
  <c r="J1769" i="1"/>
  <c r="J2025" i="1"/>
  <c r="J1482" i="1"/>
  <c r="J1738" i="1"/>
  <c r="J1994" i="1"/>
  <c r="J2250" i="1"/>
  <c r="J2100" i="1"/>
  <c r="J2394" i="1"/>
  <c r="J2650" i="1"/>
  <c r="J1239" i="1"/>
  <c r="J2107" i="1"/>
  <c r="J2399" i="1"/>
  <c r="J2655" i="1"/>
  <c r="J1259" i="1"/>
  <c r="J2113" i="1"/>
  <c r="J2404" i="1"/>
  <c r="J2660" i="1"/>
  <c r="J2916" i="1"/>
  <c r="J3172" i="1"/>
  <c r="J2609" i="1"/>
  <c r="J3147" i="1"/>
  <c r="J3428" i="1"/>
  <c r="J3684" i="1"/>
  <c r="J2533" i="1"/>
  <c r="J2885" i="1"/>
  <c r="J3010" i="1"/>
  <c r="J3122" i="1"/>
  <c r="J3239" i="1"/>
  <c r="J3325" i="1"/>
  <c r="J3409" i="1"/>
  <c r="J3497" i="1"/>
  <c r="J3581" i="1"/>
  <c r="J3665" i="1"/>
  <c r="J3753" i="1"/>
  <c r="J2205" i="1"/>
  <c r="J2553" i="1"/>
  <c r="J2905" i="1"/>
  <c r="J3017" i="1"/>
  <c r="J3129" i="1"/>
  <c r="J3246" i="1"/>
  <c r="J3330" i="1"/>
  <c r="J3414" i="1"/>
  <c r="J3502" i="1"/>
  <c r="J3586" i="1"/>
  <c r="J3670" i="1"/>
  <c r="J3758" i="1"/>
  <c r="J3830" i="1"/>
  <c r="J3894" i="1"/>
  <c r="J3958" i="1"/>
  <c r="J4022" i="1"/>
  <c r="J4086" i="1"/>
  <c r="J1551" i="1"/>
  <c r="J2933" i="1"/>
  <c r="J3267" i="1"/>
  <c r="J3523" i="1"/>
  <c r="J3763" i="1"/>
  <c r="J3848" i="1"/>
  <c r="J3933" i="1"/>
  <c r="J4019" i="1"/>
  <c r="J4104" i="1"/>
  <c r="J4178" i="1"/>
  <c r="J4242" i="1"/>
  <c r="J4306" i="1"/>
  <c r="J4370" i="1"/>
  <c r="J4434" i="1"/>
  <c r="J4498" i="1"/>
  <c r="J4562" i="1"/>
  <c r="J4626" i="1"/>
  <c r="J4690" i="1"/>
  <c r="J4754" i="1"/>
  <c r="J4818" i="1"/>
  <c r="J4882" i="1"/>
  <c r="J4946" i="1"/>
  <c r="J1615" i="1"/>
  <c r="J2938" i="1"/>
  <c r="J3271" i="1"/>
  <c r="J3527" i="1"/>
  <c r="J3764" i="1"/>
  <c r="J3849" i="1"/>
  <c r="J3935" i="1"/>
  <c r="J4020" i="1"/>
  <c r="J4105" i="1"/>
  <c r="J4179" i="1"/>
  <c r="J4243" i="1"/>
  <c r="J4307" i="1"/>
  <c r="J4371" i="1"/>
  <c r="J4435" i="1"/>
  <c r="J4499" i="1"/>
  <c r="J4563" i="1"/>
  <c r="J4627" i="1"/>
  <c r="J4691" i="1"/>
  <c r="J4755" i="1"/>
  <c r="J4819" i="1"/>
  <c r="J4883" i="1"/>
  <c r="J4947" i="1"/>
  <c r="J1679" i="1"/>
  <c r="J2943" i="1"/>
  <c r="J3275" i="1"/>
  <c r="J3531" i="1"/>
  <c r="J3765" i="1"/>
  <c r="J3851" i="1"/>
  <c r="J3936" i="1"/>
  <c r="J4021" i="1"/>
  <c r="J4107" i="1"/>
  <c r="J4180" i="1"/>
  <c r="J4244" i="1"/>
  <c r="J4308" i="1"/>
  <c r="J4372" i="1"/>
  <c r="J4436" i="1"/>
  <c r="J4500" i="1"/>
  <c r="J4564" i="1"/>
  <c r="J4628" i="1"/>
  <c r="J4692" i="1"/>
  <c r="J4756" i="1"/>
  <c r="J4820" i="1"/>
  <c r="J4884" i="1"/>
  <c r="J4948" i="1"/>
  <c r="J5012" i="1"/>
  <c r="J5076" i="1"/>
  <c r="J5140" i="1"/>
  <c r="J5204" i="1"/>
  <c r="J5268" i="1"/>
  <c r="J835" i="1"/>
  <c r="J1091" i="1"/>
  <c r="J840" i="1"/>
  <c r="J1096" i="1"/>
  <c r="J841" i="1"/>
  <c r="J1097" i="1"/>
  <c r="J846" i="1"/>
  <c r="J1102" i="1"/>
  <c r="J1356" i="1"/>
  <c r="J1612" i="1"/>
  <c r="J1868" i="1"/>
  <c r="J1329" i="1"/>
  <c r="J1585" i="1"/>
  <c r="J1841" i="1"/>
  <c r="J1298" i="1"/>
  <c r="J1362" i="1"/>
  <c r="J1426" i="1"/>
  <c r="J1490" i="1"/>
  <c r="J1554" i="1"/>
  <c r="J1618" i="1"/>
  <c r="J1682" i="1"/>
  <c r="J1746" i="1"/>
  <c r="J1810" i="1"/>
  <c r="J1874" i="1"/>
  <c r="J1938" i="1"/>
  <c r="J2002" i="1"/>
  <c r="J2066" i="1"/>
  <c r="J2130" i="1"/>
  <c r="J2194" i="1"/>
  <c r="J1251" i="1"/>
  <c r="J1507" i="1"/>
  <c r="J1763" i="1"/>
  <c r="J2019" i="1"/>
  <c r="J2111" i="1"/>
  <c r="J2196" i="1"/>
  <c r="J2274" i="1"/>
  <c r="J2338" i="1"/>
  <c r="J2402" i="1"/>
  <c r="J2466" i="1"/>
  <c r="J2530" i="1"/>
  <c r="J2594" i="1"/>
  <c r="J2658" i="1"/>
  <c r="J2722" i="1"/>
  <c r="J2786" i="1"/>
  <c r="J2850" i="1"/>
  <c r="J1271" i="1"/>
  <c r="J1527" i="1"/>
  <c r="J1783" i="1"/>
  <c r="J2032" i="1"/>
  <c r="J2117" i="1"/>
  <c r="J2203" i="1"/>
  <c r="J2279" i="1"/>
  <c r="J2343" i="1"/>
  <c r="J2407" i="1"/>
  <c r="J2471" i="1"/>
  <c r="J2535" i="1"/>
  <c r="J2599" i="1"/>
  <c r="J2663" i="1"/>
  <c r="J2727" i="1"/>
  <c r="J2791" i="1"/>
  <c r="J2855" i="1"/>
  <c r="J1291" i="1"/>
  <c r="J1547" i="1"/>
  <c r="J1803" i="1"/>
  <c r="J2039" i="1"/>
  <c r="J2124" i="1"/>
  <c r="J2209" i="1"/>
  <c r="J2284" i="1"/>
  <c r="J2348" i="1"/>
  <c r="J2412" i="1"/>
  <c r="J2476" i="1"/>
  <c r="J2540" i="1"/>
  <c r="J2604" i="1"/>
  <c r="J2668" i="1"/>
  <c r="J2732" i="1"/>
  <c r="J2796" i="1"/>
  <c r="J2860" i="1"/>
  <c r="J2924" i="1"/>
  <c r="J2988" i="1"/>
  <c r="J3052" i="1"/>
  <c r="J3116" i="1"/>
  <c r="J3180" i="1"/>
  <c r="J3244" i="1"/>
  <c r="J2088" i="1"/>
  <c r="J2385" i="1"/>
  <c r="J2641" i="1"/>
  <c r="J2897" i="1"/>
  <c r="J2987" i="1"/>
  <c r="J3073" i="1"/>
  <c r="J3158" i="1"/>
  <c r="J3243" i="1"/>
  <c r="J3308" i="1"/>
  <c r="J3372" i="1"/>
  <c r="J3436" i="1"/>
  <c r="J3500" i="1"/>
  <c r="J3564" i="1"/>
  <c r="J3628" i="1"/>
  <c r="J3692" i="1"/>
  <c r="J1263" i="1"/>
  <c r="J2115" i="1"/>
  <c r="J2405" i="1"/>
  <c r="K3027" i="1"/>
  <c r="K3908" i="1"/>
  <c r="K6569" i="1"/>
  <c r="K5544" i="1"/>
  <c r="K6574" i="1"/>
  <c r="K7598" i="1"/>
  <c r="K7188" i="1"/>
  <c r="K8371" i="1"/>
  <c r="K6035" i="1"/>
  <c r="K7003" i="1"/>
  <c r="K7344" i="1"/>
  <c r="K7685" i="1"/>
  <c r="K7976" i="1"/>
  <c r="K8232" i="1"/>
  <c r="K8488" i="1"/>
  <c r="K5300" i="1"/>
  <c r="K6391" i="1"/>
  <c r="K7009" i="1"/>
  <c r="K7351" i="1"/>
  <c r="K7692" i="1"/>
  <c r="K7981" i="1"/>
  <c r="K8237" i="1"/>
  <c r="K8493" i="1"/>
  <c r="K8749" i="1"/>
  <c r="K7389" i="1"/>
  <c r="K8522" i="1"/>
  <c r="K7878" i="1"/>
  <c r="K7053" i="1"/>
  <c r="K8270" i="1"/>
  <c r="K6619" i="1"/>
  <c r="K6539" i="1"/>
  <c r="K8018" i="1"/>
  <c r="K8546" i="1"/>
  <c r="K8691" i="1"/>
  <c r="K6851" i="1"/>
  <c r="K7846" i="1"/>
  <c r="K8596" i="1"/>
  <c r="J34" i="1"/>
  <c r="J114" i="1"/>
  <c r="J178" i="1"/>
  <c r="J242" i="1"/>
  <c r="J306" i="1"/>
  <c r="J370" i="1"/>
  <c r="J35" i="1"/>
  <c r="J99" i="1"/>
  <c r="J163" i="1"/>
  <c r="J227" i="1"/>
  <c r="J291" i="1"/>
  <c r="J355" i="1"/>
  <c r="J419" i="1"/>
  <c r="J483" i="1"/>
  <c r="J40" i="1"/>
  <c r="J104" i="1"/>
  <c r="J168" i="1"/>
  <c r="J232" i="1"/>
  <c r="J296" i="1"/>
  <c r="J360" i="1"/>
  <c r="J205" i="1"/>
  <c r="J414" i="1"/>
  <c r="J500" i="1"/>
  <c r="J568" i="1"/>
  <c r="J632" i="1"/>
  <c r="J696" i="1"/>
  <c r="J760" i="1"/>
  <c r="J824" i="1"/>
  <c r="J225" i="1"/>
  <c r="J421" i="1"/>
  <c r="J506" i="1"/>
  <c r="J573" i="1"/>
  <c r="J637" i="1"/>
  <c r="J701" i="1"/>
  <c r="J53" i="1"/>
  <c r="J309" i="1"/>
  <c r="J449" i="1"/>
  <c r="J530" i="1"/>
  <c r="J594" i="1"/>
  <c r="J658" i="1"/>
  <c r="J722" i="1"/>
  <c r="J73" i="1"/>
  <c r="J329" i="1"/>
  <c r="J456" i="1"/>
  <c r="J547" i="1"/>
  <c r="J777" i="1"/>
  <c r="J855" i="1"/>
  <c r="J919" i="1"/>
  <c r="J983" i="1"/>
  <c r="J1047" i="1"/>
  <c r="J1111" i="1"/>
  <c r="J1175" i="1"/>
  <c r="J567" i="1"/>
  <c r="J783" i="1"/>
  <c r="J860" i="1"/>
  <c r="J924" i="1"/>
  <c r="J988" i="1"/>
  <c r="J1052" i="1"/>
  <c r="J1116" i="1"/>
  <c r="J1180" i="1"/>
  <c r="J571" i="1"/>
  <c r="J785" i="1"/>
  <c r="J861" i="1"/>
  <c r="J925" i="1"/>
  <c r="J989" i="1"/>
  <c r="J1053" i="1"/>
  <c r="J1117" i="1"/>
  <c r="J1181" i="1"/>
  <c r="J591" i="1"/>
  <c r="J791" i="1"/>
  <c r="J866" i="1"/>
  <c r="J930" i="1"/>
  <c r="J994" i="1"/>
  <c r="J1058" i="1"/>
  <c r="J1122" i="1"/>
  <c r="J1186" i="1"/>
  <c r="J1248" i="1"/>
  <c r="J1312" i="1"/>
  <c r="J1376" i="1"/>
  <c r="J1440" i="1"/>
  <c r="J1504" i="1"/>
  <c r="J1568" i="1"/>
  <c r="J1632" i="1"/>
  <c r="J1696" i="1"/>
  <c r="J1760" i="1"/>
  <c r="J1824" i="1"/>
  <c r="J1888" i="1"/>
  <c r="J1952" i="1"/>
  <c r="J2016" i="1"/>
  <c r="J1285" i="1"/>
  <c r="J1349" i="1"/>
  <c r="J1413" i="1"/>
  <c r="J1477" i="1"/>
  <c r="J1541" i="1"/>
  <c r="J1605" i="1"/>
  <c r="J1669" i="1"/>
  <c r="J1733" i="1"/>
  <c r="J1797" i="1"/>
  <c r="J1861" i="1"/>
  <c r="J1925" i="1"/>
  <c r="J1989" i="1"/>
  <c r="J1254" i="1"/>
  <c r="J1318" i="1"/>
  <c r="J1382" i="1"/>
  <c r="J1446" i="1"/>
  <c r="J1510" i="1"/>
  <c r="J1574" i="1"/>
  <c r="J1638" i="1"/>
  <c r="J1702" i="1"/>
  <c r="J1766" i="1"/>
  <c r="J1830" i="1"/>
  <c r="J1894" i="1"/>
  <c r="J1958" i="1"/>
  <c r="J2022" i="1"/>
  <c r="J2086" i="1"/>
  <c r="J2150" i="1"/>
  <c r="J2214" i="1"/>
  <c r="J1331" i="1"/>
  <c r="J1587" i="1"/>
  <c r="J1843" i="1"/>
  <c r="J2052" i="1"/>
  <c r="J2137" i="1"/>
  <c r="J2223" i="1"/>
  <c r="J2294" i="1"/>
  <c r="J2358" i="1"/>
  <c r="J2422" i="1"/>
  <c r="J2486" i="1"/>
  <c r="J2550" i="1"/>
  <c r="J2614" i="1"/>
  <c r="J2678" i="1"/>
  <c r="J2742" i="1"/>
  <c r="J2806" i="1"/>
  <c r="J2870" i="1"/>
  <c r="J1351" i="1"/>
  <c r="J1607" i="1"/>
  <c r="J1863" i="1"/>
  <c r="J2059" i="1"/>
  <c r="J2144" i="1"/>
  <c r="J2229" i="1"/>
  <c r="J2299" i="1"/>
  <c r="J2363" i="1"/>
  <c r="J2427" i="1"/>
  <c r="J2491" i="1"/>
  <c r="J2555" i="1"/>
  <c r="J2619" i="1"/>
  <c r="J2683" i="1"/>
  <c r="J2747" i="1"/>
  <c r="J2811" i="1"/>
  <c r="J2875" i="1"/>
  <c r="J1371" i="1"/>
  <c r="J1627" i="1"/>
  <c r="J1883" i="1"/>
  <c r="J2065" i="1"/>
  <c r="J2151" i="1"/>
  <c r="J2236" i="1"/>
  <c r="J2304" i="1"/>
  <c r="J2368" i="1"/>
  <c r="J2432" i="1"/>
  <c r="J2496" i="1"/>
  <c r="J2560" i="1"/>
  <c r="J2624" i="1"/>
  <c r="J2688" i="1"/>
  <c r="J2752" i="1"/>
  <c r="J2816" i="1"/>
  <c r="J2880" i="1"/>
  <c r="J2944" i="1"/>
  <c r="J3008" i="1"/>
  <c r="J3072" i="1"/>
  <c r="J3136" i="1"/>
  <c r="J3200" i="1"/>
  <c r="J1503" i="1"/>
  <c r="J2195" i="1"/>
  <c r="J2465" i="1"/>
  <c r="J2721" i="1"/>
  <c r="J2929" i="1"/>
  <c r="J3014" i="1"/>
  <c r="J3099" i="1"/>
  <c r="J3185" i="1"/>
  <c r="J3264" i="1"/>
  <c r="J3328" i="1"/>
  <c r="J3392" i="1"/>
  <c r="J3456" i="1"/>
  <c r="J3520" i="1"/>
  <c r="J3584" i="1"/>
  <c r="J3648" i="1"/>
  <c r="J3712" i="1"/>
  <c r="J1583" i="1"/>
  <c r="J2221" i="1"/>
  <c r="J2485" i="1"/>
  <c r="J2741" i="1"/>
  <c r="J2935" i="1"/>
  <c r="J3021" i="1"/>
  <c r="J3106" i="1"/>
  <c r="J3191" i="1"/>
  <c r="J3269" i="1"/>
  <c r="J3333" i="1"/>
  <c r="J3397" i="1"/>
  <c r="J3461" i="1"/>
  <c r="J3525" i="1"/>
  <c r="J3589" i="1"/>
  <c r="J3653" i="1"/>
  <c r="J3717" i="1"/>
  <c r="J1663" i="1"/>
  <c r="J2248" i="1"/>
  <c r="J2505" i="1"/>
  <c r="J2761" i="1"/>
  <c r="J2942" i="1"/>
  <c r="J3027" i="1"/>
  <c r="J3113" i="1"/>
  <c r="J3198" i="1"/>
  <c r="J3274" i="1"/>
  <c r="J3338" i="1"/>
  <c r="J3402" i="1"/>
  <c r="J3466" i="1"/>
  <c r="J3530" i="1"/>
  <c r="J3594" i="1"/>
  <c r="J3658" i="1"/>
  <c r="J3722" i="1"/>
  <c r="J3786" i="1"/>
  <c r="K4878" i="1"/>
  <c r="K7923" i="1"/>
  <c r="K7536" i="1"/>
  <c r="K4146" i="1"/>
  <c r="K7543" i="1"/>
  <c r="K8637" i="1"/>
  <c r="K5755" i="1"/>
  <c r="K7485" i="1"/>
  <c r="K7405" i="1"/>
  <c r="J150" i="1"/>
  <c r="J406" i="1"/>
  <c r="J263" i="1"/>
  <c r="J12" i="1"/>
  <c r="J268" i="1"/>
  <c r="J462" i="1"/>
  <c r="J732" i="1"/>
  <c r="J469" i="1"/>
  <c r="J737" i="1"/>
  <c r="J566" i="1"/>
  <c r="J217" i="1"/>
  <c r="J825" i="1"/>
  <c r="J1083" i="1"/>
  <c r="J831" i="1"/>
  <c r="J1088" i="1"/>
  <c r="J833" i="1"/>
  <c r="J1089" i="1"/>
  <c r="J838" i="1"/>
  <c r="J1094" i="1"/>
  <c r="J1348" i="1"/>
  <c r="J1604" i="1"/>
  <c r="J1860" i="1"/>
  <c r="J1321" i="1"/>
  <c r="J1577" i="1"/>
  <c r="J1833" i="1"/>
  <c r="J1290" i="1"/>
  <c r="J1546" i="1"/>
  <c r="J1802" i="1"/>
  <c r="J2058" i="1"/>
  <c r="J1475" i="1"/>
  <c r="J2185" i="1"/>
  <c r="J2458" i="1"/>
  <c r="J2714" i="1"/>
  <c r="J1495" i="1"/>
  <c r="J2192" i="1"/>
  <c r="J2463" i="1"/>
  <c r="J2719" i="1"/>
  <c r="J1515" i="1"/>
  <c r="J2199" i="1"/>
  <c r="J2468" i="1"/>
  <c r="J2724" i="1"/>
  <c r="J2980" i="1"/>
  <c r="J3236" i="1"/>
  <c r="J2865" i="1"/>
  <c r="J3233" i="1"/>
  <c r="J3492" i="1"/>
  <c r="J3748" i="1"/>
  <c r="J2629" i="1"/>
  <c r="J2925" i="1"/>
  <c r="J3037" i="1"/>
  <c r="J3154" i="1"/>
  <c r="J3261" i="1"/>
  <c r="J3345" i="1"/>
  <c r="J3433" i="1"/>
  <c r="J3517" i="1"/>
  <c r="J3601" i="1"/>
  <c r="J3689" i="1"/>
  <c r="J1535" i="1"/>
  <c r="J2297" i="1"/>
  <c r="J2649" i="1"/>
  <c r="J2931" i="1"/>
  <c r="J3043" i="1"/>
  <c r="J3161" i="1"/>
  <c r="J3266" i="1"/>
  <c r="J3350" i="1"/>
  <c r="J3438" i="1"/>
  <c r="J3522" i="1"/>
  <c r="J3606" i="1"/>
  <c r="J3694" i="1"/>
  <c r="J3778" i="1"/>
  <c r="J3846" i="1"/>
  <c r="J3910" i="1"/>
  <c r="J3974" i="1"/>
  <c r="J4038" i="1"/>
  <c r="J4102" i="1"/>
  <c r="J2211" i="1"/>
  <c r="J3018" i="1"/>
  <c r="J3331" i="1"/>
  <c r="J3587" i="1"/>
  <c r="J3784" i="1"/>
  <c r="J3869" i="1"/>
  <c r="J3955" i="1"/>
  <c r="J4040" i="1"/>
  <c r="J4125" i="1"/>
  <c r="J4194" i="1"/>
  <c r="J4258" i="1"/>
  <c r="J4322" i="1"/>
  <c r="J4386" i="1"/>
  <c r="J4450" i="1"/>
  <c r="J4514" i="1"/>
  <c r="J4578" i="1"/>
  <c r="J4642" i="1"/>
  <c r="J4706" i="1"/>
  <c r="J4770" i="1"/>
  <c r="J4834" i="1"/>
  <c r="J4898" i="1"/>
  <c r="J4962" i="1"/>
  <c r="J2232" i="1"/>
  <c r="J3023" i="1"/>
  <c r="J3335" i="1"/>
  <c r="J3591" i="1"/>
  <c r="J3785" i="1"/>
  <c r="J3871" i="1"/>
  <c r="J3956" i="1"/>
  <c r="J4041" i="1"/>
  <c r="J4127" i="1"/>
  <c r="J4195" i="1"/>
  <c r="J4259" i="1"/>
  <c r="J4323" i="1"/>
  <c r="J4387" i="1"/>
  <c r="J4451" i="1"/>
  <c r="J4515" i="1"/>
  <c r="J4579" i="1"/>
  <c r="J4643" i="1"/>
  <c r="J4707" i="1"/>
  <c r="J4771" i="1"/>
  <c r="J4835" i="1"/>
  <c r="J4899" i="1"/>
  <c r="J4963" i="1"/>
  <c r="J2253" i="1"/>
  <c r="J3029" i="1"/>
  <c r="J3339" i="1"/>
  <c r="J3595" i="1"/>
  <c r="J3787" i="1"/>
  <c r="J3872" i="1"/>
  <c r="J3957" i="1"/>
  <c r="J4043" i="1"/>
  <c r="J4128" i="1"/>
  <c r="J4196" i="1"/>
  <c r="J4260" i="1"/>
  <c r="J4324" i="1"/>
  <c r="J4388" i="1"/>
  <c r="J4452" i="1"/>
  <c r="J4516" i="1"/>
  <c r="J4580" i="1"/>
  <c r="J4644" i="1"/>
  <c r="J4708" i="1"/>
  <c r="J4772" i="1"/>
  <c r="J4836" i="1"/>
  <c r="J4900" i="1"/>
  <c r="J4964" i="1"/>
  <c r="J5028" i="1"/>
  <c r="J5092" i="1"/>
  <c r="J5156" i="1"/>
  <c r="J5220" i="1"/>
  <c r="J899" i="1"/>
  <c r="J1155" i="1"/>
  <c r="J904" i="1"/>
  <c r="J1160" i="1"/>
  <c r="J905" i="1"/>
  <c r="J1161" i="1"/>
  <c r="J910" i="1"/>
  <c r="J1166" i="1"/>
  <c r="J1420" i="1"/>
  <c r="J1676" i="1"/>
  <c r="J1932" i="1"/>
  <c r="J1393" i="1"/>
  <c r="J1649" i="1"/>
  <c r="J1905" i="1"/>
  <c r="J1314" i="1"/>
  <c r="J1378" i="1"/>
  <c r="J1442" i="1"/>
  <c r="J1506" i="1"/>
  <c r="J1570" i="1"/>
  <c r="J1634" i="1"/>
  <c r="J1698" i="1"/>
  <c r="J1762" i="1"/>
  <c r="J1826" i="1"/>
  <c r="J1890" i="1"/>
  <c r="J1954" i="1"/>
  <c r="J2018" i="1"/>
  <c r="J2082" i="1"/>
  <c r="J2146" i="1"/>
  <c r="J2210" i="1"/>
  <c r="J1315" i="1"/>
  <c r="J1571" i="1"/>
  <c r="J1827" i="1"/>
  <c r="J2047" i="1"/>
  <c r="J2132" i="1"/>
  <c r="J2217" i="1"/>
  <c r="J2290" i="1"/>
  <c r="J2354" i="1"/>
  <c r="J2418" i="1"/>
  <c r="J2482" i="1"/>
  <c r="J2546" i="1"/>
  <c r="J2610" i="1"/>
  <c r="J2674" i="1"/>
  <c r="J2738" i="1"/>
  <c r="J2802" i="1"/>
  <c r="J2866" i="1"/>
  <c r="J1335" i="1"/>
  <c r="J1591" i="1"/>
  <c r="J1847" i="1"/>
  <c r="J2053" i="1"/>
  <c r="J2139" i="1"/>
  <c r="J2224" i="1"/>
  <c r="J2295" i="1"/>
  <c r="J2359" i="1"/>
  <c r="J2423" i="1"/>
  <c r="J2487" i="1"/>
  <c r="J2551" i="1"/>
  <c r="J2615" i="1"/>
  <c r="J2679" i="1"/>
  <c r="J2743" i="1"/>
  <c r="J2807" i="1"/>
  <c r="J2871" i="1"/>
  <c r="J1355" i="1"/>
  <c r="J1611" i="1"/>
  <c r="J1867" i="1"/>
  <c r="J2060" i="1"/>
  <c r="J2145" i="1"/>
  <c r="J2231" i="1"/>
  <c r="J2300" i="1"/>
  <c r="J2364" i="1"/>
  <c r="J2428" i="1"/>
  <c r="J2492" i="1"/>
  <c r="J2556" i="1"/>
  <c r="J2620" i="1"/>
  <c r="J2684" i="1"/>
  <c r="J2748" i="1"/>
  <c r="J2812" i="1"/>
  <c r="J2876" i="1"/>
  <c r="J2940" i="1"/>
  <c r="J3004" i="1"/>
  <c r="J3068" i="1"/>
  <c r="J3132" i="1"/>
  <c r="J3196" i="1"/>
  <c r="J1439" i="1"/>
  <c r="J2173" i="1"/>
  <c r="J2449" i="1"/>
  <c r="J2705" i="1"/>
  <c r="J2923" i="1"/>
  <c r="J3009" i="1"/>
  <c r="J3094" i="1"/>
  <c r="J3179" i="1"/>
  <c r="J3260" i="1"/>
  <c r="J3324" i="1"/>
  <c r="J3388" i="1"/>
  <c r="J3452" i="1"/>
  <c r="J3516" i="1"/>
  <c r="J3580" i="1"/>
  <c r="J3644" i="1"/>
  <c r="J3708" i="1"/>
  <c r="J1519" i="1"/>
  <c r="J2200" i="1"/>
  <c r="J2469" i="1"/>
  <c r="K4645" i="1"/>
  <c r="K5689" i="1"/>
  <c r="K2904" i="1"/>
  <c r="K5806" i="1"/>
  <c r="K6830" i="1"/>
  <c r="K3962" i="1"/>
  <c r="K7529" i="1"/>
  <c r="K3983" i="1"/>
  <c r="K6371" i="1"/>
  <c r="K7088" i="1"/>
  <c r="K7429" i="1"/>
  <c r="K7771" i="1"/>
  <c r="K8040" i="1"/>
  <c r="K8296" i="1"/>
  <c r="K8552" i="1"/>
  <c r="K5623" i="1"/>
  <c r="K6647" i="1"/>
  <c r="K7095" i="1"/>
  <c r="K7436" i="1"/>
  <c r="K7777" i="1"/>
  <c r="K8045" i="1"/>
  <c r="K8301" i="1"/>
  <c r="K8557" i="1"/>
  <c r="K5455" i="1"/>
  <c r="K7731" i="1"/>
  <c r="K8656" i="1"/>
  <c r="K8671" i="1"/>
  <c r="K7395" i="1"/>
  <c r="K8526" i="1"/>
  <c r="K7942" i="1"/>
  <c r="K7059" i="1"/>
  <c r="K8274" i="1"/>
  <c r="K8606" i="1"/>
  <c r="K8723" i="1"/>
  <c r="K7085" i="1"/>
  <c r="K8022" i="1"/>
  <c r="K8666" i="1"/>
  <c r="J54" i="1"/>
  <c r="J130" i="1"/>
  <c r="J194" i="1"/>
  <c r="J258" i="1"/>
  <c r="J322" i="1"/>
  <c r="J386" i="1"/>
  <c r="J51" i="1"/>
  <c r="J115" i="1"/>
  <c r="J179" i="1"/>
  <c r="J243" i="1"/>
  <c r="J307" i="1"/>
  <c r="J371" i="1"/>
  <c r="J435" i="1"/>
  <c r="J499" i="1"/>
  <c r="J56" i="1"/>
  <c r="J120" i="1"/>
  <c r="J184" i="1"/>
  <c r="J248" i="1"/>
  <c r="J312" i="1"/>
  <c r="J13" i="1"/>
  <c r="J269" i="1"/>
  <c r="J436" i="1"/>
  <c r="J520" i="1"/>
  <c r="J584" i="1"/>
  <c r="J648" i="1"/>
  <c r="J712" i="1"/>
  <c r="J776" i="1"/>
  <c r="J33" i="1"/>
  <c r="J289" i="1"/>
  <c r="J442" i="1"/>
  <c r="J525" i="1"/>
  <c r="J589" i="1"/>
  <c r="J653" i="1"/>
  <c r="J717" i="1"/>
  <c r="J117" i="1"/>
  <c r="J373" i="1"/>
  <c r="J470" i="1"/>
  <c r="J546" i="1"/>
  <c r="J610" i="1"/>
  <c r="J674" i="1"/>
  <c r="J738" i="1"/>
  <c r="J137" i="1"/>
  <c r="J384" i="1"/>
  <c r="J477" i="1"/>
  <c r="J611" i="1"/>
  <c r="J798" i="1"/>
  <c r="J871" i="1"/>
  <c r="J935" i="1"/>
  <c r="J999" i="1"/>
  <c r="J1063" i="1"/>
  <c r="J1127" i="1"/>
  <c r="J1191" i="1"/>
  <c r="J631" i="1"/>
  <c r="J805" i="1"/>
  <c r="J876" i="1"/>
  <c r="J940" i="1"/>
  <c r="J1004" i="1"/>
  <c r="J1068" i="1"/>
  <c r="J1132" i="1"/>
  <c r="J1196" i="1"/>
  <c r="J635" i="1"/>
  <c r="J806" i="1"/>
  <c r="J877" i="1"/>
  <c r="J941" i="1"/>
  <c r="J1005" i="1"/>
  <c r="J1069" i="1"/>
  <c r="J1133" i="1"/>
  <c r="J1197" i="1"/>
  <c r="J655" i="1"/>
  <c r="J813" i="1"/>
  <c r="J882" i="1"/>
  <c r="J946" i="1"/>
  <c r="J1010" i="1"/>
  <c r="J1074" i="1"/>
  <c r="J1138" i="1"/>
  <c r="J1202" i="1"/>
  <c r="J1264" i="1"/>
  <c r="J1328" i="1"/>
  <c r="J1392" i="1"/>
  <c r="J1456" i="1"/>
  <c r="J1520" i="1"/>
  <c r="J1584" i="1"/>
  <c r="J1648" i="1"/>
  <c r="J1712" i="1"/>
  <c r="J1776" i="1"/>
  <c r="J1840" i="1"/>
  <c r="J1904" i="1"/>
  <c r="J1968" i="1"/>
  <c r="J1237" i="1"/>
  <c r="J1301" i="1"/>
  <c r="J1365" i="1"/>
  <c r="J1429" i="1"/>
  <c r="J1493" i="1"/>
  <c r="J1557" i="1"/>
  <c r="J1621" i="1"/>
  <c r="J1685" i="1"/>
  <c r="J1749" i="1"/>
  <c r="J1813" i="1"/>
  <c r="J1877" i="1"/>
  <c r="J1941" i="1"/>
  <c r="J2005" i="1"/>
  <c r="J1270" i="1"/>
  <c r="J1334" i="1"/>
  <c r="J1398" i="1"/>
  <c r="J1462" i="1"/>
  <c r="J1526" i="1"/>
  <c r="J1590" i="1"/>
  <c r="J1654" i="1"/>
  <c r="J1718" i="1"/>
  <c r="J1782" i="1"/>
  <c r="J1846" i="1"/>
  <c r="J1910" i="1"/>
  <c r="J1974" i="1"/>
  <c r="J2038" i="1"/>
  <c r="J2102" i="1"/>
  <c r="J2166" i="1"/>
  <c r="J2230" i="1"/>
  <c r="J1395" i="1"/>
  <c r="J1651" i="1"/>
  <c r="J1907" i="1"/>
  <c r="J2073" i="1"/>
  <c r="J2159" i="1"/>
  <c r="J2244" i="1"/>
  <c r="J2310" i="1"/>
  <c r="J2374" i="1"/>
  <c r="J2438" i="1"/>
  <c r="J2502" i="1"/>
  <c r="J2566" i="1"/>
  <c r="J2630" i="1"/>
  <c r="J2694" i="1"/>
  <c r="J2758" i="1"/>
  <c r="J2822" i="1"/>
  <c r="J2886" i="1"/>
  <c r="J1415" i="1"/>
  <c r="J1671" i="1"/>
  <c r="J1927" i="1"/>
  <c r="J2080" i="1"/>
  <c r="J2165" i="1"/>
  <c r="J2251" i="1"/>
  <c r="J2315" i="1"/>
  <c r="J2379" i="1"/>
  <c r="J2443" i="1"/>
  <c r="J2507" i="1"/>
  <c r="J2571" i="1"/>
  <c r="J2635" i="1"/>
  <c r="J2699" i="1"/>
  <c r="J2763" i="1"/>
  <c r="J2827" i="1"/>
  <c r="J2891" i="1"/>
  <c r="J1435" i="1"/>
  <c r="J1691" i="1"/>
  <c r="J1947" i="1"/>
  <c r="J2087" i="1"/>
  <c r="J2172" i="1"/>
  <c r="J2256" i="1"/>
  <c r="J2320" i="1"/>
  <c r="J2384" i="1"/>
  <c r="J2448" i="1"/>
  <c r="J2512" i="1"/>
  <c r="J2576" i="1"/>
  <c r="J2640" i="1"/>
  <c r="J2704" i="1"/>
  <c r="J2768" i="1"/>
  <c r="J2832" i="1"/>
  <c r="J2896" i="1"/>
  <c r="J2960" i="1"/>
  <c r="J3024" i="1"/>
  <c r="J3088" i="1"/>
  <c r="J3152" i="1"/>
  <c r="J3216" i="1"/>
  <c r="J1759" i="1"/>
  <c r="J2273" i="1"/>
  <c r="J2529" i="1"/>
  <c r="J2785" i="1"/>
  <c r="J2950" i="1"/>
  <c r="J3035" i="1"/>
  <c r="J3121" i="1"/>
  <c r="J3206" i="1"/>
  <c r="J3280" i="1"/>
  <c r="J3344" i="1"/>
  <c r="J3408" i="1"/>
  <c r="J3472" i="1"/>
  <c r="J3536" i="1"/>
  <c r="J3600" i="1"/>
  <c r="J3664" i="1"/>
  <c r="J3728" i="1"/>
  <c r="J1839" i="1"/>
  <c r="J2293" i="1"/>
  <c r="J2549" i="1"/>
  <c r="J2805" i="1"/>
  <c r="J2957" i="1"/>
  <c r="J3042" i="1"/>
  <c r="J3127" i="1"/>
  <c r="J3213" i="1"/>
  <c r="J3285" i="1"/>
  <c r="J3349" i="1"/>
  <c r="J3413" i="1"/>
  <c r="J3477" i="1"/>
  <c r="J3541" i="1"/>
  <c r="J3605" i="1"/>
  <c r="J3669" i="1"/>
  <c r="J3733" i="1"/>
  <c r="J1919" i="1"/>
  <c r="J2313" i="1"/>
  <c r="J2569" i="1"/>
  <c r="J2825" i="1"/>
  <c r="J2963" i="1"/>
  <c r="J3049" i="1"/>
  <c r="J3134" i="1"/>
  <c r="J3219" i="1"/>
  <c r="J3290" i="1"/>
  <c r="J3354" i="1"/>
  <c r="J3418" i="1"/>
  <c r="J3482" i="1"/>
  <c r="J3546" i="1"/>
  <c r="J3610" i="1"/>
  <c r="J3674" i="1"/>
  <c r="J3738" i="1"/>
  <c r="K4703" i="1"/>
  <c r="K6126" i="1"/>
  <c r="K5380" i="1"/>
  <c r="K7864" i="1"/>
  <c r="K5943" i="1"/>
  <c r="K7869" i="1"/>
  <c r="K6763" i="1"/>
  <c r="K7821" i="1"/>
  <c r="K8402" i="1"/>
  <c r="K8262" i="1"/>
  <c r="J214" i="1"/>
  <c r="J71" i="1"/>
  <c r="J327" i="1"/>
  <c r="J76" i="1"/>
  <c r="J332" i="1"/>
  <c r="J540" i="1"/>
  <c r="J796" i="1"/>
  <c r="J545" i="1"/>
  <c r="J197" i="1"/>
  <c r="J630" i="1"/>
  <c r="J418" i="1"/>
  <c r="J891" i="1"/>
  <c r="J1147" i="1"/>
  <c r="J896" i="1"/>
  <c r="J1152" i="1"/>
  <c r="J897" i="1"/>
  <c r="J1153" i="1"/>
  <c r="J902" i="1"/>
  <c r="J1158" i="1"/>
  <c r="J1412" i="1"/>
  <c r="J1668" i="1"/>
  <c r="J1924" i="1"/>
  <c r="J1385" i="1"/>
  <c r="J1641" i="1"/>
  <c r="J1897" i="1"/>
  <c r="J1354" i="1"/>
  <c r="J1610" i="1"/>
  <c r="J1866" i="1"/>
  <c r="J2122" i="1"/>
  <c r="J1731" i="1"/>
  <c r="J2266" i="1"/>
  <c r="J2522" i="1"/>
  <c r="J2778" i="1"/>
  <c r="J1751" i="1"/>
  <c r="J2271" i="1"/>
  <c r="J2527" i="1"/>
  <c r="J2783" i="1"/>
  <c r="J1771" i="1"/>
  <c r="J2276" i="1"/>
  <c r="J2532" i="1"/>
  <c r="J2788" i="1"/>
  <c r="J3044" i="1"/>
  <c r="J2045" i="1"/>
  <c r="J2977" i="1"/>
  <c r="J3300" i="1"/>
  <c r="J3556" i="1"/>
  <c r="J2072" i="1"/>
  <c r="J2709" i="1"/>
  <c r="J2951" i="1"/>
  <c r="J3069" i="1"/>
  <c r="J3181" i="1"/>
  <c r="J3281" i="1"/>
  <c r="J3369" i="1"/>
  <c r="J3453" i="1"/>
  <c r="J3537" i="1"/>
  <c r="J3625" i="1"/>
  <c r="J3709" i="1"/>
  <c r="J1855" i="1"/>
  <c r="J2393" i="1"/>
  <c r="J2729" i="1"/>
  <c r="J2958" i="1"/>
  <c r="J3075" i="1"/>
  <c r="J3187" i="1"/>
  <c r="J3286" i="1"/>
  <c r="J3374" i="1"/>
  <c r="J3458" i="1"/>
  <c r="J3542" i="1"/>
  <c r="J3630" i="1"/>
  <c r="J3714" i="1"/>
  <c r="J3798" i="1"/>
  <c r="J3862" i="1"/>
  <c r="J3926" i="1"/>
  <c r="J3990" i="1"/>
  <c r="J4054" i="1"/>
  <c r="J4118" i="1"/>
  <c r="J2477" i="1"/>
  <c r="J3103" i="1"/>
  <c r="J3395" i="1"/>
  <c r="J3651" i="1"/>
  <c r="J3805" i="1"/>
  <c r="J3891" i="1"/>
  <c r="J3976" i="1"/>
  <c r="J4061" i="1"/>
  <c r="J4146" i="1"/>
  <c r="J4210" i="1"/>
  <c r="J4274" i="1"/>
  <c r="J4338" i="1"/>
  <c r="J4402" i="1"/>
  <c r="J4466" i="1"/>
  <c r="J4530" i="1"/>
  <c r="J4594" i="1"/>
  <c r="J4658" i="1"/>
  <c r="J4722" i="1"/>
  <c r="J4786" i="1"/>
  <c r="J4850" i="1"/>
  <c r="J4914" i="1"/>
  <c r="J4978" i="1"/>
  <c r="J2493" i="1"/>
  <c r="J3109" i="1"/>
  <c r="J3399" i="1"/>
  <c r="J3655" i="1"/>
  <c r="J3807" i="1"/>
  <c r="J3892" i="1"/>
  <c r="J3977" i="1"/>
  <c r="J4063" i="1"/>
  <c r="J4147" i="1"/>
  <c r="J4211" i="1"/>
  <c r="J4275" i="1"/>
  <c r="J4339" i="1"/>
  <c r="J4403" i="1"/>
  <c r="J4467" i="1"/>
  <c r="J4531" i="1"/>
  <c r="J4595" i="1"/>
  <c r="J4659" i="1"/>
  <c r="J4723" i="1"/>
  <c r="J4787" i="1"/>
  <c r="J4851" i="1"/>
  <c r="J4915" i="1"/>
  <c r="J4979" i="1"/>
  <c r="J2509" i="1"/>
  <c r="J3114" i="1"/>
  <c r="J3403" i="1"/>
  <c r="J3659" i="1"/>
  <c r="J3808" i="1"/>
  <c r="J3893" i="1"/>
  <c r="J3979" i="1"/>
  <c r="J4064" i="1"/>
  <c r="J4148" i="1"/>
  <c r="J4212" i="1"/>
  <c r="J4276" i="1"/>
  <c r="J4340" i="1"/>
  <c r="J4404" i="1"/>
  <c r="J4468" i="1"/>
  <c r="J4532" i="1"/>
  <c r="J4596" i="1"/>
  <c r="J4660" i="1"/>
  <c r="J4724" i="1"/>
  <c r="J4788" i="1"/>
  <c r="J4852" i="1"/>
  <c r="J4916" i="1"/>
  <c r="J4980" i="1"/>
  <c r="J5044" i="1"/>
  <c r="J5108" i="1"/>
  <c r="J5172" i="1"/>
  <c r="J5236" i="1"/>
  <c r="J5284" i="1"/>
  <c r="J5348" i="1"/>
  <c r="J5412" i="1"/>
  <c r="J5476" i="1"/>
  <c r="J5540" i="1"/>
  <c r="J5604" i="1"/>
  <c r="J3098" i="1"/>
  <c r="J3889" i="1"/>
  <c r="J4209" i="1"/>
  <c r="J4465" i="1"/>
  <c r="J4721" i="1"/>
  <c r="J4977" i="1"/>
  <c r="J5081" i="1"/>
  <c r="J5166" i="1"/>
  <c r="J5251" i="1"/>
  <c r="J5337" i="1"/>
  <c r="J5422" i="1"/>
  <c r="J5507" i="1"/>
  <c r="J5593" i="1"/>
  <c r="J5669" i="1"/>
  <c r="J5733" i="1"/>
  <c r="J5797" i="1"/>
  <c r="J5861" i="1"/>
  <c r="J5925" i="1"/>
  <c r="J5989" i="1"/>
  <c r="J6053" i="1"/>
  <c r="J6117" i="1"/>
  <c r="J6181" i="1"/>
  <c r="J6245" i="1"/>
  <c r="J6309" i="1"/>
  <c r="J6373" i="1"/>
  <c r="J6437" i="1"/>
  <c r="J6501" i="1"/>
  <c r="J6565" i="1"/>
  <c r="J6629" i="1"/>
  <c r="J6693" i="1"/>
  <c r="J6757" i="1"/>
  <c r="J6821" i="1"/>
  <c r="J3205" i="1"/>
  <c r="J3916" i="1"/>
  <c r="J4229" i="1"/>
  <c r="J4485" i="1"/>
  <c r="J4741" i="1"/>
  <c r="J4997" i="1"/>
  <c r="J5087" i="1"/>
  <c r="J5173" i="1"/>
  <c r="J5258" i="1"/>
  <c r="J5343" i="1"/>
  <c r="J5429" i="1"/>
  <c r="J5514" i="1"/>
  <c r="J5599" i="1"/>
  <c r="J5674" i="1"/>
  <c r="J5738" i="1"/>
  <c r="J5802" i="1"/>
  <c r="J5866" i="1"/>
  <c r="J5930" i="1"/>
  <c r="J5994" i="1"/>
  <c r="J6058" i="1"/>
  <c r="J6122" i="1"/>
  <c r="J6186" i="1"/>
  <c r="J6250" i="1"/>
  <c r="J6314" i="1"/>
  <c r="J6378" i="1"/>
  <c r="J6442" i="1"/>
  <c r="J6506" i="1"/>
  <c r="J6570" i="1"/>
  <c r="J6634" i="1"/>
  <c r="J6698" i="1"/>
  <c r="J6762" i="1"/>
  <c r="J6826" i="1"/>
  <c r="J3295" i="1"/>
  <c r="J3943" i="1"/>
  <c r="J4249" i="1"/>
  <c r="J4505" i="1"/>
  <c r="J4761" i="1"/>
  <c r="J5009" i="1"/>
  <c r="J5094" i="1"/>
  <c r="J5179" i="1"/>
  <c r="J5265" i="1"/>
  <c r="J5350" i="1"/>
  <c r="J5435" i="1"/>
  <c r="J5521" i="1"/>
  <c r="J5606" i="1"/>
  <c r="J5679" i="1"/>
  <c r="J5743" i="1"/>
  <c r="J5807" i="1"/>
  <c r="J5871" i="1"/>
  <c r="J5935" i="1"/>
  <c r="J5999" i="1"/>
  <c r="J6063" i="1"/>
  <c r="J6127" i="1"/>
  <c r="J6191" i="1"/>
  <c r="J6255" i="1"/>
  <c r="J6319" i="1"/>
  <c r="J6383" i="1"/>
  <c r="J6447" i="1"/>
  <c r="J6511" i="1"/>
  <c r="J6575" i="1"/>
  <c r="J6639" i="1"/>
  <c r="J6703" i="1"/>
  <c r="J6767" i="1"/>
  <c r="K4312" i="1"/>
  <c r="K6382" i="1"/>
  <c r="K5779" i="1"/>
  <c r="K7928" i="1"/>
  <c r="K6199" i="1"/>
  <c r="K7933" i="1"/>
  <c r="K7133" i="1"/>
  <c r="K8078" i="1"/>
  <c r="K8482" i="1"/>
  <c r="K8470" i="1"/>
  <c r="J230" i="1"/>
  <c r="J87" i="1"/>
  <c r="J343" i="1"/>
  <c r="J92" i="1"/>
  <c r="J348" i="1"/>
  <c r="J556" i="1"/>
  <c r="J812" i="1"/>
  <c r="J561" i="1"/>
  <c r="J261" i="1"/>
  <c r="J646" i="1"/>
  <c r="J440" i="1"/>
  <c r="J907" i="1"/>
  <c r="J1163" i="1"/>
  <c r="J912" i="1"/>
  <c r="J1168" i="1"/>
  <c r="J913" i="1"/>
  <c r="J1169" i="1"/>
  <c r="J918" i="1"/>
  <c r="J1174" i="1"/>
  <c r="J1428" i="1"/>
  <c r="J1684" i="1"/>
  <c r="J1940" i="1"/>
  <c r="J1401" i="1"/>
  <c r="J1657" i="1"/>
  <c r="J1913" i="1"/>
  <c r="J1370" i="1"/>
  <c r="J1626" i="1"/>
  <c r="J1882" i="1"/>
  <c r="J2138" i="1"/>
  <c r="J1795" i="1"/>
  <c r="J2282" i="1"/>
  <c r="J2538" i="1"/>
  <c r="J2794" i="1"/>
  <c r="J1815" i="1"/>
  <c r="J2287" i="1"/>
  <c r="J2543" i="1"/>
  <c r="J2799" i="1"/>
  <c r="J1835" i="1"/>
  <c r="J2292" i="1"/>
  <c r="J2548" i="1"/>
  <c r="J2804" i="1"/>
  <c r="J3060" i="1"/>
  <c r="J2131" i="1"/>
  <c r="J2998" i="1"/>
  <c r="J3316" i="1"/>
  <c r="J3572" i="1"/>
  <c r="J2157" i="1"/>
  <c r="J2725" i="1"/>
  <c r="J2962" i="1"/>
  <c r="J3074" i="1"/>
  <c r="J3186" i="1"/>
  <c r="J3289" i="1"/>
  <c r="J3373" i="1"/>
  <c r="J3457" i="1"/>
  <c r="J3545" i="1"/>
  <c r="J3629" i="1"/>
  <c r="J3713" i="1"/>
  <c r="J1983" i="1"/>
  <c r="J2409" i="1"/>
  <c r="J2745" i="1"/>
  <c r="J2969" i="1"/>
  <c r="J3081" i="1"/>
  <c r="J3193" i="1"/>
  <c r="J3294" i="1"/>
  <c r="J3378" i="1"/>
  <c r="J3462" i="1"/>
  <c r="J3550" i="1"/>
  <c r="J3634" i="1"/>
  <c r="J3718" i="1"/>
  <c r="J3802" i="1"/>
  <c r="J3866" i="1"/>
  <c r="J3930" i="1"/>
  <c r="J3994" i="1"/>
  <c r="J4058" i="1"/>
  <c r="J4122" i="1"/>
  <c r="J2541" i="1"/>
  <c r="J3125" i="1"/>
  <c r="J3411" i="1"/>
  <c r="J3667" i="1"/>
  <c r="J3811" i="1"/>
  <c r="J3896" i="1"/>
  <c r="J3981" i="1"/>
  <c r="J4067" i="1"/>
  <c r="J4150" i="1"/>
  <c r="J4214" i="1"/>
  <c r="J4278" i="1"/>
  <c r="J4342" i="1"/>
  <c r="J4406" i="1"/>
  <c r="J4470" i="1"/>
  <c r="J4534" i="1"/>
  <c r="J4598" i="1"/>
  <c r="J4662" i="1"/>
  <c r="J4726" i="1"/>
  <c r="J4790" i="1"/>
  <c r="J4854" i="1"/>
  <c r="J4918" i="1"/>
  <c r="J4982" i="1"/>
  <c r="J2557" i="1"/>
  <c r="J3130" i="1"/>
  <c r="J3415" i="1"/>
  <c r="J3671" i="1"/>
  <c r="J3812" i="1"/>
  <c r="J3897" i="1"/>
  <c r="J3983" i="1"/>
  <c r="J4068" i="1"/>
  <c r="J4151" i="1"/>
  <c r="J4215" i="1"/>
  <c r="J4279" i="1"/>
  <c r="J4343" i="1"/>
  <c r="J4407" i="1"/>
  <c r="J4471" i="1"/>
  <c r="J4535" i="1"/>
  <c r="J4599" i="1"/>
  <c r="J4663" i="1"/>
  <c r="J4727" i="1"/>
  <c r="J4791" i="1"/>
  <c r="J4855" i="1"/>
  <c r="J4919" i="1"/>
  <c r="J4983" i="1"/>
  <c r="J2573" i="1"/>
  <c r="J3135" i="1"/>
  <c r="J3419" i="1"/>
  <c r="J3675" i="1"/>
  <c r="J3813" i="1"/>
  <c r="J3899" i="1"/>
  <c r="J3984" i="1"/>
  <c r="J4069" i="1"/>
  <c r="J4152" i="1"/>
  <c r="J4216" i="1"/>
  <c r="J4280" i="1"/>
  <c r="J4344" i="1"/>
  <c r="J4408" i="1"/>
  <c r="J4472" i="1"/>
  <c r="J4536" i="1"/>
  <c r="J4600" i="1"/>
  <c r="J4664" i="1"/>
  <c r="J4728" i="1"/>
  <c r="J4792" i="1"/>
  <c r="J4856" i="1"/>
  <c r="J4920" i="1"/>
  <c r="J4984" i="1"/>
  <c r="J5048" i="1"/>
  <c r="J5112" i="1"/>
  <c r="J5176" i="1"/>
  <c r="J5240" i="1"/>
  <c r="J5304" i="1"/>
  <c r="J5368" i="1"/>
  <c r="J5432" i="1"/>
  <c r="J5496" i="1"/>
  <c r="J5560" i="1"/>
  <c r="J5624" i="1"/>
  <c r="J3455" i="1"/>
  <c r="J3996" i="1"/>
  <c r="J4289" i="1"/>
  <c r="J4545" i="1"/>
  <c r="J4801" i="1"/>
  <c r="J5022" i="1"/>
  <c r="J5107" i="1"/>
  <c r="J5193" i="1"/>
  <c r="J5278" i="1"/>
  <c r="J5363" i="1"/>
  <c r="J5449" i="1"/>
  <c r="J5534" i="1"/>
  <c r="J5619" i="1"/>
  <c r="J5689" i="1"/>
  <c r="J5753" i="1"/>
  <c r="J5817" i="1"/>
  <c r="J5881" i="1"/>
  <c r="J5945" i="1"/>
  <c r="J6009" i="1"/>
  <c r="J6073" i="1"/>
  <c r="J6137" i="1"/>
  <c r="J6201" i="1"/>
  <c r="J6265" i="1"/>
  <c r="J6329" i="1"/>
  <c r="J6393" i="1"/>
  <c r="J6457" i="1"/>
  <c r="J6521" i="1"/>
  <c r="J6585" i="1"/>
  <c r="J6649" i="1"/>
  <c r="J6713" i="1"/>
  <c r="J6777" i="1"/>
  <c r="J6841" i="1"/>
  <c r="J3535" i="1"/>
  <c r="J4023" i="1"/>
  <c r="J4309" i="1"/>
  <c r="J4565" i="1"/>
  <c r="J4821" i="1"/>
  <c r="J5029" i="1"/>
  <c r="J5114" i="1"/>
  <c r="J5199" i="1"/>
  <c r="J5285" i="1"/>
  <c r="J5370" i="1"/>
  <c r="J5455" i="1"/>
  <c r="J5541" i="1"/>
  <c r="J5626" i="1"/>
  <c r="J5694" i="1"/>
  <c r="J5758" i="1"/>
  <c r="J5822" i="1"/>
  <c r="J5886" i="1"/>
  <c r="J5950" i="1"/>
  <c r="J6014" i="1"/>
  <c r="J6078" i="1"/>
  <c r="J6142" i="1"/>
  <c r="J6206" i="1"/>
  <c r="J6270" i="1"/>
  <c r="J6334" i="1"/>
  <c r="J6398" i="1"/>
  <c r="J6462" i="1"/>
  <c r="J6526" i="1"/>
  <c r="J6590" i="1"/>
  <c r="J6654" i="1"/>
  <c r="J6718" i="1"/>
  <c r="J6782" i="1"/>
  <c r="J6846" i="1"/>
  <c r="J3615" i="1"/>
  <c r="J4049" i="1"/>
  <c r="J4329" i="1"/>
  <c r="J4585" i="1"/>
  <c r="J4841" i="1"/>
  <c r="J5035" i="1"/>
  <c r="J5121" i="1"/>
  <c r="J5206" i="1"/>
  <c r="J5291" i="1"/>
  <c r="J5377" i="1"/>
  <c r="J5462" i="1"/>
  <c r="J5547" i="1"/>
  <c r="J5633" i="1"/>
  <c r="J5699" i="1"/>
  <c r="J5763" i="1"/>
  <c r="J5827" i="1"/>
  <c r="J5891" i="1"/>
  <c r="J5955" i="1"/>
  <c r="J6019" i="1"/>
  <c r="J6083" i="1"/>
  <c r="J6147" i="1"/>
  <c r="J6211" i="1"/>
  <c r="J6275" i="1"/>
  <c r="J6339" i="1"/>
  <c r="J6403" i="1"/>
  <c r="J6467" i="1"/>
  <c r="J6531" i="1"/>
  <c r="J6595" i="1"/>
  <c r="J6659" i="1"/>
  <c r="J6723" i="1"/>
  <c r="J6787" i="1"/>
  <c r="K4970" i="1"/>
  <c r="K7662" i="1"/>
  <c r="K7024" i="1"/>
  <c r="K8248" i="1"/>
  <c r="K7031" i="1"/>
  <c r="K8253" i="1"/>
  <c r="K8586" i="1"/>
  <c r="K7043" i="1"/>
  <c r="K8702" i="1"/>
  <c r="J38" i="1"/>
  <c r="J310" i="1"/>
  <c r="J167" i="1"/>
  <c r="J423" i="1"/>
  <c r="J172" i="1"/>
  <c r="J221" i="1"/>
  <c r="J636" i="1"/>
  <c r="J241" i="1"/>
  <c r="J641" i="1"/>
  <c r="J454" i="1"/>
  <c r="J726" i="1"/>
  <c r="J563" i="1"/>
  <c r="J987" i="1"/>
  <c r="J583" i="1"/>
  <c r="J992" i="1"/>
  <c r="J587" i="1"/>
  <c r="J993" i="1"/>
  <c r="J607" i="1"/>
  <c r="J998" i="1"/>
  <c r="J1252" i="1"/>
  <c r="J1508" i="1"/>
  <c r="J1764" i="1"/>
  <c r="J2020" i="1"/>
  <c r="J1481" i="1"/>
  <c r="J1737" i="1"/>
  <c r="J1993" i="1"/>
  <c r="J1450" i="1"/>
  <c r="J1706" i="1"/>
  <c r="J1962" i="1"/>
  <c r="J2218" i="1"/>
  <c r="J2057" i="1"/>
  <c r="J2362" i="1"/>
  <c r="J2618" i="1"/>
  <c r="J2874" i="1"/>
  <c r="J2064" i="1"/>
  <c r="J2367" i="1"/>
  <c r="J2623" i="1"/>
  <c r="J2879" i="1"/>
  <c r="J2071" i="1"/>
  <c r="J2372" i="1"/>
  <c r="J2628" i="1"/>
  <c r="J2884" i="1"/>
  <c r="J3140" i="1"/>
  <c r="J2481" i="1"/>
  <c r="J3105" i="1"/>
  <c r="J3396" i="1"/>
  <c r="J3652" i="1"/>
  <c r="J2501" i="1"/>
  <c r="J2837" i="1"/>
  <c r="J2994" i="1"/>
  <c r="J3111" i="1"/>
  <c r="J3223" i="1"/>
  <c r="J3313" i="1"/>
  <c r="J3401" i="1"/>
  <c r="J3485" i="1"/>
  <c r="J3569" i="1"/>
  <c r="J3657" i="1"/>
  <c r="J3741" i="1"/>
  <c r="J2141" i="1"/>
  <c r="J2521" i="1"/>
  <c r="J2857" i="1"/>
  <c r="J3001" i="1"/>
  <c r="J3118" i="1"/>
  <c r="J3230" i="1"/>
  <c r="J3318" i="1"/>
  <c r="J3406" i="1"/>
  <c r="J3490" i="1"/>
  <c r="J3574" i="1"/>
  <c r="J3662" i="1"/>
  <c r="J3746" i="1"/>
  <c r="J3822" i="1"/>
  <c r="J3886" i="1"/>
  <c r="J3950" i="1"/>
  <c r="J4014" i="1"/>
  <c r="J4078" i="1"/>
  <c r="J4142" i="1"/>
  <c r="J2861" i="1"/>
  <c r="J3231" i="1"/>
  <c r="J3491" i="1"/>
  <c r="J3747" i="1"/>
  <c r="J3837" i="1"/>
  <c r="J3923" i="1"/>
  <c r="J4008" i="1"/>
  <c r="J4093" i="1"/>
  <c r="J4170" i="1"/>
  <c r="J4234" i="1"/>
  <c r="J4298" i="1"/>
  <c r="J4362" i="1"/>
  <c r="J4426" i="1"/>
  <c r="J4490" i="1"/>
  <c r="J4554" i="1"/>
  <c r="J4618" i="1"/>
  <c r="J4682" i="1"/>
  <c r="J4746" i="1"/>
  <c r="J4810" i="1"/>
  <c r="J4874" i="1"/>
  <c r="J4938" i="1"/>
  <c r="J5002" i="1"/>
  <c r="J2877" i="1"/>
  <c r="J3237" i="1"/>
  <c r="J3495" i="1"/>
  <c r="J3751" i="1"/>
  <c r="J3839" i="1"/>
  <c r="J3924" i="1"/>
  <c r="J4009" i="1"/>
  <c r="J4095" i="1"/>
  <c r="J4171" i="1"/>
  <c r="J4235" i="1"/>
  <c r="J4299" i="1"/>
  <c r="J4363" i="1"/>
  <c r="J4427" i="1"/>
  <c r="J4491" i="1"/>
  <c r="J4555" i="1"/>
  <c r="J4619" i="1"/>
  <c r="J4683" i="1"/>
  <c r="J4747" i="1"/>
  <c r="J4811" i="1"/>
  <c r="J4875" i="1"/>
  <c r="J4939" i="1"/>
  <c r="J5003" i="1"/>
  <c r="J2893" i="1"/>
  <c r="J3242" i="1"/>
  <c r="J3499" i="1"/>
  <c r="J3755" i="1"/>
  <c r="J3840" i="1"/>
  <c r="J3925" i="1"/>
  <c r="J4011" i="1"/>
  <c r="J4096" i="1"/>
  <c r="J4172" i="1"/>
  <c r="J4236" i="1"/>
  <c r="J4300" i="1"/>
  <c r="J4364" i="1"/>
  <c r="J4428" i="1"/>
  <c r="J4492" i="1"/>
  <c r="J4556" i="1"/>
  <c r="J4620" i="1"/>
  <c r="J4684" i="1"/>
  <c r="J4748" i="1"/>
  <c r="J4812" i="1"/>
  <c r="J4876" i="1"/>
  <c r="J4940" i="1"/>
  <c r="J5004" i="1"/>
  <c r="J5068" i="1"/>
  <c r="J5132" i="1"/>
  <c r="J5196" i="1"/>
  <c r="J5260" i="1"/>
  <c r="J5324" i="1"/>
  <c r="J5388" i="1"/>
  <c r="J5452" i="1"/>
  <c r="J5516" i="1"/>
  <c r="J5580" i="1"/>
  <c r="J1487" i="1"/>
  <c r="J3761" i="1"/>
  <c r="J4103" i="1"/>
  <c r="J4369" i="1"/>
  <c r="J4625" i="1"/>
  <c r="J4881" i="1"/>
  <c r="J5049" i="1"/>
  <c r="J5134" i="1"/>
  <c r="J5219" i="1"/>
  <c r="J5305" i="1"/>
  <c r="J5390" i="1"/>
  <c r="J5475" i="1"/>
  <c r="J5561" i="1"/>
  <c r="J5645" i="1"/>
  <c r="J5709" i="1"/>
  <c r="J5773" i="1"/>
  <c r="J5837" i="1"/>
  <c r="J5901" i="1"/>
  <c r="J5965" i="1"/>
  <c r="J6029" i="1"/>
  <c r="J6093" i="1"/>
  <c r="J6157" i="1"/>
  <c r="J6221" i="1"/>
  <c r="J6285" i="1"/>
  <c r="J6349" i="1"/>
  <c r="J6413" i="1"/>
  <c r="J6477" i="1"/>
  <c r="J6541" i="1"/>
  <c r="J6605" i="1"/>
  <c r="J6669" i="1"/>
  <c r="J6733" i="1"/>
  <c r="J6797" i="1"/>
  <c r="J2269" i="1"/>
  <c r="J3788" i="1"/>
  <c r="J4129" i="1"/>
  <c r="J4389" i="1"/>
  <c r="J4645" i="1"/>
  <c r="J4901" i="1"/>
  <c r="J5055" i="1"/>
  <c r="J5141" i="1"/>
  <c r="J5226" i="1"/>
  <c r="J5311" i="1"/>
  <c r="J5397" i="1"/>
  <c r="J5482" i="1"/>
  <c r="J5567" i="1"/>
  <c r="J5650" i="1"/>
  <c r="J5714" i="1"/>
  <c r="J5778" i="1"/>
  <c r="J5842" i="1"/>
  <c r="J5906" i="1"/>
  <c r="J5970" i="1"/>
  <c r="J6034" i="1"/>
  <c r="J6098" i="1"/>
  <c r="J6162" i="1"/>
  <c r="J6226" i="1"/>
  <c r="J6290" i="1"/>
  <c r="J6354" i="1"/>
  <c r="J6418" i="1"/>
  <c r="J6482" i="1"/>
  <c r="J6546" i="1"/>
  <c r="J6610" i="1"/>
  <c r="J6674" i="1"/>
  <c r="J6738" i="1"/>
  <c r="J6802" i="1"/>
  <c r="J2589" i="1"/>
  <c r="J3815" i="1"/>
  <c r="J4153" i="1"/>
  <c r="J4409" i="1"/>
  <c r="J4665" i="1"/>
  <c r="J4921" i="1"/>
  <c r="J5062" i="1"/>
  <c r="J5147" i="1"/>
  <c r="J5233" i="1"/>
  <c r="J5318" i="1"/>
  <c r="J5403" i="1"/>
  <c r="J5489" i="1"/>
  <c r="J5574" i="1"/>
  <c r="J5655" i="1"/>
  <c r="J5719" i="1"/>
  <c r="J5783" i="1"/>
  <c r="J5847" i="1"/>
  <c r="J5911" i="1"/>
  <c r="J5975" i="1"/>
  <c r="J6039" i="1"/>
  <c r="J6103" i="1"/>
  <c r="J6167" i="1"/>
  <c r="J6231" i="1"/>
  <c r="J6295" i="1"/>
  <c r="J6359" i="1"/>
  <c r="J6423" i="1"/>
  <c r="J6487" i="1"/>
  <c r="J6551" i="1"/>
  <c r="J6615" i="1"/>
  <c r="J6679" i="1"/>
  <c r="J6743" i="1"/>
  <c r="J6807" i="1"/>
  <c r="J6871" i="1"/>
  <c r="J6935" i="1"/>
  <c r="J6999" i="1"/>
  <c r="J7063" i="1"/>
  <c r="J7127" i="1"/>
  <c r="J7191" i="1"/>
  <c r="J7255" i="1"/>
  <c r="J7319" i="1"/>
  <c r="J7383" i="1"/>
  <c r="J7447" i="1"/>
  <c r="J7511" i="1"/>
  <c r="J7575" i="1"/>
  <c r="J7639" i="1"/>
  <c r="J7703" i="1"/>
  <c r="J7767" i="1"/>
  <c r="J7831" i="1"/>
  <c r="J3863" i="1"/>
  <c r="J4957" i="1"/>
  <c r="J5330" i="1"/>
  <c r="J5664" i="1"/>
  <c r="J5920" i="1"/>
  <c r="J6176" i="1"/>
  <c r="J6432" i="1"/>
  <c r="J6688" i="1"/>
  <c r="J6885" i="1"/>
  <c r="J6970" i="1"/>
  <c r="J7056" i="1"/>
  <c r="J7141" i="1"/>
  <c r="J7226" i="1"/>
  <c r="J7312" i="1"/>
  <c r="J7397" i="1"/>
  <c r="J7482" i="1"/>
  <c r="J7568" i="1"/>
  <c r="J7653" i="1"/>
  <c r="J7738" i="1"/>
  <c r="J7824" i="1"/>
  <c r="J7900" i="1"/>
  <c r="J7964" i="1"/>
  <c r="J8028" i="1"/>
  <c r="J8092" i="1"/>
  <c r="J8156" i="1"/>
  <c r="J8220" i="1"/>
  <c r="J8284" i="1"/>
  <c r="J8348" i="1"/>
  <c r="J8412" i="1"/>
  <c r="J8476" i="1"/>
  <c r="J8540" i="1"/>
  <c r="J8604" i="1"/>
  <c r="J3969" i="1"/>
  <c r="J5015" i="1"/>
  <c r="K6894" i="1"/>
  <c r="K8061" i="1"/>
  <c r="K8676" i="1"/>
  <c r="J124" i="1"/>
  <c r="J593" i="1"/>
  <c r="J939" i="1"/>
  <c r="J945" i="1"/>
  <c r="J1460" i="1"/>
  <c r="J1689" i="1"/>
  <c r="J1914" i="1"/>
  <c r="J2570" i="1"/>
  <c r="J2575" i="1"/>
  <c r="J2580" i="1"/>
  <c r="J3041" i="1"/>
  <c r="J2773" i="1"/>
  <c r="J3297" i="1"/>
  <c r="J3641" i="1"/>
  <c r="J2793" i="1"/>
  <c r="J3302" i="1"/>
  <c r="J3646" i="1"/>
  <c r="J3938" i="1"/>
  <c r="J2669" i="1"/>
  <c r="J3821" i="1"/>
  <c r="J4158" i="1"/>
  <c r="J4414" i="1"/>
  <c r="J4670" i="1"/>
  <c r="J4926" i="1"/>
  <c r="J3447" i="1"/>
  <c r="J3993" i="1"/>
  <c r="J4287" i="1"/>
  <c r="J4543" i="1"/>
  <c r="J4799" i="1"/>
  <c r="J2701" i="1"/>
  <c r="J3824" i="1"/>
  <c r="J4160" i="1"/>
  <c r="J4416" i="1"/>
  <c r="J4672" i="1"/>
  <c r="J4928" i="1"/>
  <c r="J5184" i="1"/>
  <c r="J5440" i="1"/>
  <c r="J3583" i="1"/>
  <c r="J4833" i="1"/>
  <c r="J5289" i="1"/>
  <c r="J5630" i="1"/>
  <c r="J5889" i="1"/>
  <c r="J6145" i="1"/>
  <c r="J6401" i="1"/>
  <c r="J6657" i="1"/>
  <c r="J3663" i="1"/>
  <c r="J4853" i="1"/>
  <c r="J5295" i="1"/>
  <c r="J5637" i="1"/>
  <c r="J5894" i="1"/>
  <c r="J6150" i="1"/>
  <c r="J6406" i="1"/>
  <c r="J6662" i="1"/>
  <c r="J3743" i="1"/>
  <c r="J4873" i="1"/>
  <c r="J5302" i="1"/>
  <c r="J5643" i="1"/>
  <c r="J5899" i="1"/>
  <c r="J6155" i="1"/>
  <c r="J6411" i="1"/>
  <c r="J6667" i="1"/>
  <c r="J6859" i="1"/>
  <c r="J6943" i="1"/>
  <c r="J7027" i="1"/>
  <c r="J7115" i="1"/>
  <c r="J7199" i="1"/>
  <c r="J7283" i="1"/>
  <c r="J7371" i="1"/>
  <c r="J7455" i="1"/>
  <c r="J7539" i="1"/>
  <c r="J7627" i="1"/>
  <c r="J7711" i="1"/>
  <c r="J7795" i="1"/>
  <c r="J3311" i="1"/>
  <c r="J5031" i="1"/>
  <c r="J5479" i="1"/>
  <c r="J5872" i="1"/>
  <c r="J6208" i="1"/>
  <c r="J6544" i="1"/>
  <c r="J6869" i="1"/>
  <c r="J6981" i="1"/>
  <c r="J7093" i="1"/>
  <c r="J7210" i="1"/>
  <c r="J7322" i="1"/>
  <c r="J7434" i="1"/>
  <c r="J7552" i="1"/>
  <c r="J7664" i="1"/>
  <c r="J7776" i="1"/>
  <c r="J7888" i="1"/>
  <c r="J7972" i="1"/>
  <c r="J8056" i="1"/>
  <c r="J8144" i="1"/>
  <c r="J8228" i="1"/>
  <c r="J8312" i="1"/>
  <c r="J8400" i="1"/>
  <c r="J8484" i="1"/>
  <c r="J8568" i="1"/>
  <c r="J3631" i="1"/>
  <c r="J5058" i="1"/>
  <c r="J5442" i="1"/>
  <c r="J5748" i="1"/>
  <c r="J6004" i="1"/>
  <c r="J6260" i="1"/>
  <c r="J6516" i="1"/>
  <c r="J6772" i="1"/>
  <c r="J6913" i="1"/>
  <c r="J6998" i="1"/>
  <c r="J7084" i="1"/>
  <c r="J7169" i="1"/>
  <c r="J7254" i="1"/>
  <c r="J7340" i="1"/>
  <c r="J7425" i="1"/>
  <c r="J7510" i="1"/>
  <c r="J7596" i="1"/>
  <c r="J7681" i="1"/>
  <c r="J7766" i="1"/>
  <c r="J7852" i="1"/>
  <c r="J7921" i="1"/>
  <c r="J7985" i="1"/>
  <c r="J8049" i="1"/>
  <c r="J8113" i="1"/>
  <c r="J8177" i="1"/>
  <c r="J8241" i="1"/>
  <c r="J8305" i="1"/>
  <c r="J8369" i="1"/>
  <c r="J8433" i="1"/>
  <c r="J8497" i="1"/>
  <c r="J8561" i="1"/>
  <c r="J8625" i="1"/>
  <c r="J4349" i="1"/>
  <c r="J5127" i="1"/>
  <c r="J5469" i="1"/>
  <c r="J5768" i="1"/>
  <c r="J6024" i="1"/>
  <c r="J6280" i="1"/>
  <c r="J6536" i="1"/>
  <c r="J6792" i="1"/>
  <c r="J6920" i="1"/>
  <c r="J7005" i="1"/>
  <c r="J7090" i="1"/>
  <c r="J7176" i="1"/>
  <c r="J7261" i="1"/>
  <c r="J7346" i="1"/>
  <c r="J7432" i="1"/>
  <c r="J7517" i="1"/>
  <c r="J7602" i="1"/>
  <c r="J7688" i="1"/>
  <c r="J7773" i="1"/>
  <c r="J7858" i="1"/>
  <c r="J7926" i="1"/>
  <c r="J7990" i="1"/>
  <c r="J8054" i="1"/>
  <c r="J8118" i="1"/>
  <c r="J8182" i="1"/>
  <c r="J8246" i="1"/>
  <c r="J8310" i="1"/>
  <c r="J8374" i="1"/>
  <c r="J8438" i="1"/>
  <c r="J8502" i="1"/>
  <c r="J8566" i="1"/>
  <c r="J8630" i="1"/>
  <c r="J8694" i="1"/>
  <c r="J8758" i="1"/>
  <c r="J5660" i="1"/>
  <c r="J6684" i="1"/>
  <c r="J7140" i="1"/>
  <c r="J7481" i="1"/>
  <c r="J7822" i="1"/>
  <c r="J8091" i="1"/>
  <c r="J8347" i="1"/>
  <c r="J8603" i="1"/>
  <c r="J8715" i="1"/>
  <c r="J6396" i="1"/>
  <c r="J7854" i="1"/>
  <c r="J8696" i="1"/>
  <c r="J6796" i="1"/>
  <c r="J8071" i="1"/>
  <c r="J8767" i="1"/>
  <c r="J5804" i="1"/>
  <c r="J6828" i="1"/>
  <c r="J7188" i="1"/>
  <c r="J7529" i="1"/>
  <c r="J7870" i="1"/>
  <c r="J8127" i="1"/>
  <c r="J8383" i="1"/>
  <c r="J8639" i="1"/>
  <c r="J8727" i="1"/>
  <c r="J5367" i="1"/>
  <c r="J6937" i="1"/>
  <c r="J7662" i="1"/>
  <c r="J5300" i="1"/>
  <c r="J5364" i="1"/>
  <c r="J5428" i="1"/>
  <c r="J5492" i="1"/>
  <c r="J5556" i="1"/>
  <c r="J5620" i="1"/>
  <c r="J3391" i="1"/>
  <c r="J3975" i="1"/>
  <c r="J4273" i="1"/>
  <c r="J4529" i="1"/>
  <c r="J4785" i="1"/>
  <c r="J5017" i="1"/>
  <c r="J5102" i="1"/>
  <c r="J5187" i="1"/>
  <c r="J5273" i="1"/>
  <c r="J5358" i="1"/>
  <c r="J5443" i="1"/>
  <c r="J5529" i="1"/>
  <c r="J5614" i="1"/>
  <c r="J5685" i="1"/>
  <c r="J5749" i="1"/>
  <c r="J5813" i="1"/>
  <c r="J5877" i="1"/>
  <c r="J5941" i="1"/>
  <c r="J6005" i="1"/>
  <c r="J6069" i="1"/>
  <c r="J6133" i="1"/>
  <c r="J6197" i="1"/>
  <c r="J6261" i="1"/>
  <c r="J6325" i="1"/>
  <c r="J6389" i="1"/>
  <c r="J6453" i="1"/>
  <c r="J6517" i="1"/>
  <c r="J6581" i="1"/>
  <c r="J6645" i="1"/>
  <c r="J6709" i="1"/>
  <c r="J6773" i="1"/>
  <c r="J6837" i="1"/>
  <c r="J3471" i="1"/>
  <c r="J4001" i="1"/>
  <c r="J4293" i="1"/>
  <c r="J4549" i="1"/>
  <c r="J4805" i="1"/>
  <c r="J5023" i="1"/>
  <c r="J5109" i="1"/>
  <c r="J5194" i="1"/>
  <c r="J5279" i="1"/>
  <c r="J5365" i="1"/>
  <c r="J5450" i="1"/>
  <c r="J5535" i="1"/>
  <c r="J5621" i="1"/>
  <c r="J5690" i="1"/>
  <c r="J5754" i="1"/>
  <c r="J5818" i="1"/>
  <c r="J5882" i="1"/>
  <c r="J5946" i="1"/>
  <c r="J6010" i="1"/>
  <c r="J6074" i="1"/>
  <c r="J6138" i="1"/>
  <c r="J6202" i="1"/>
  <c r="J6266" i="1"/>
  <c r="J6330" i="1"/>
  <c r="J6394" i="1"/>
  <c r="J6458" i="1"/>
  <c r="J6522" i="1"/>
  <c r="J6586" i="1"/>
  <c r="J6650" i="1"/>
  <c r="J6714" i="1"/>
  <c r="J6778" i="1"/>
  <c r="J6842" i="1"/>
  <c r="J3551" i="1"/>
  <c r="J4028" i="1"/>
  <c r="J4313" i="1"/>
  <c r="J4569" i="1"/>
  <c r="J4825" i="1"/>
  <c r="J5030" i="1"/>
  <c r="J5115" i="1"/>
  <c r="J5201" i="1"/>
  <c r="J5286" i="1"/>
  <c r="J5371" i="1"/>
  <c r="J5457" i="1"/>
  <c r="J5542" i="1"/>
  <c r="J5627" i="1"/>
  <c r="J5695" i="1"/>
  <c r="J5759" i="1"/>
  <c r="J5823" i="1"/>
  <c r="J5887" i="1"/>
  <c r="J5951" i="1"/>
  <c r="J6015" i="1"/>
  <c r="J6079" i="1"/>
  <c r="J6143" i="1"/>
  <c r="J6207" i="1"/>
  <c r="J6271" i="1"/>
  <c r="J6335" i="1"/>
  <c r="J6399" i="1"/>
  <c r="J6463" i="1"/>
  <c r="J6527" i="1"/>
  <c r="J6591" i="1"/>
  <c r="J6655" i="1"/>
  <c r="J6719" i="1"/>
  <c r="J6783" i="1"/>
  <c r="K6144" i="1"/>
  <c r="K7406" i="1"/>
  <c r="K6917" i="1"/>
  <c r="K8184" i="1"/>
  <c r="K6945" i="1"/>
  <c r="K8189" i="1"/>
  <c r="K8330" i="1"/>
  <c r="K8764" i="1"/>
  <c r="K8670" i="1"/>
  <c r="J18" i="1"/>
  <c r="J294" i="1"/>
  <c r="J151" i="1"/>
  <c r="J407" i="1"/>
  <c r="J156" i="1"/>
  <c r="J157" i="1"/>
  <c r="J620" i="1"/>
  <c r="J177" i="1"/>
  <c r="J625" i="1"/>
  <c r="J433" i="1"/>
  <c r="J710" i="1"/>
  <c r="J523" i="1"/>
  <c r="J971" i="1"/>
  <c r="J1227" i="1"/>
  <c r="J976" i="1"/>
  <c r="J1232" i="1"/>
  <c r="J977" i="1"/>
  <c r="J543" i="1"/>
  <c r="J982" i="1"/>
  <c r="J1236" i="1"/>
  <c r="J1492" i="1"/>
  <c r="J1748" i="1"/>
  <c r="J2004" i="1"/>
  <c r="J1465" i="1"/>
  <c r="J1721" i="1"/>
  <c r="J1977" i="1"/>
  <c r="J1434" i="1"/>
  <c r="J1690" i="1"/>
  <c r="J1946" i="1"/>
  <c r="J2202" i="1"/>
  <c r="J2036" i="1"/>
  <c r="J2346" i="1"/>
  <c r="J2602" i="1"/>
  <c r="J2858" i="1"/>
  <c r="J2043" i="1"/>
  <c r="J2351" i="1"/>
  <c r="J2607" i="1"/>
  <c r="J2863" i="1"/>
  <c r="J2049" i="1"/>
  <c r="J2356" i="1"/>
  <c r="J2612" i="1"/>
  <c r="J2868" i="1"/>
  <c r="J3124" i="1"/>
  <c r="J2417" i="1"/>
  <c r="J3083" i="1"/>
  <c r="J3380" i="1"/>
  <c r="J3636" i="1"/>
  <c r="J2437" i="1"/>
  <c r="J2821" i="1"/>
  <c r="J2989" i="1"/>
  <c r="J3101" i="1"/>
  <c r="J3218" i="1"/>
  <c r="J3309" i="1"/>
  <c r="J3393" i="1"/>
  <c r="J3481" i="1"/>
  <c r="J3565" i="1"/>
  <c r="J3649" i="1"/>
  <c r="J3737" i="1"/>
  <c r="J2120" i="1"/>
  <c r="J2489" i="1"/>
  <c r="J2841" i="1"/>
  <c r="J2995" i="1"/>
  <c r="J3107" i="1"/>
  <c r="J3225" i="1"/>
  <c r="J3314" i="1"/>
  <c r="J3398" i="1"/>
  <c r="J3486" i="1"/>
  <c r="J3570" i="1"/>
  <c r="J3654" i="1"/>
  <c r="J3742" i="1"/>
  <c r="J3818" i="1"/>
  <c r="J3882" i="1"/>
  <c r="J3946" i="1"/>
  <c r="J4010" i="1"/>
  <c r="J4074" i="1"/>
  <c r="J4138" i="1"/>
  <c r="J2797" i="1"/>
  <c r="J3210" i="1"/>
  <c r="J3475" i="1"/>
  <c r="J3731" i="1"/>
  <c r="J3832" i="1"/>
  <c r="J3917" i="1"/>
  <c r="J4003" i="1"/>
  <c r="J4088" i="1"/>
  <c r="J4166" i="1"/>
  <c r="J4230" i="1"/>
  <c r="J4294" i="1"/>
  <c r="J4358" i="1"/>
  <c r="J4422" i="1"/>
  <c r="J4486" i="1"/>
  <c r="J4550" i="1"/>
  <c r="J4614" i="1"/>
  <c r="J4678" i="1"/>
  <c r="J4742" i="1"/>
  <c r="J4806" i="1"/>
  <c r="J4870" i="1"/>
  <c r="J4934" i="1"/>
  <c r="J4998" i="1"/>
  <c r="J2813" i="1"/>
  <c r="J3215" i="1"/>
  <c r="J3479" i="1"/>
  <c r="J3735" i="1"/>
  <c r="J3833" i="1"/>
  <c r="J3919" i="1"/>
  <c r="J4004" i="1"/>
  <c r="J4089" i="1"/>
  <c r="J4167" i="1"/>
  <c r="J4231" i="1"/>
  <c r="J4295" i="1"/>
  <c r="J4359" i="1"/>
  <c r="J4423" i="1"/>
  <c r="J4487" i="1"/>
  <c r="J4551" i="1"/>
  <c r="J4615" i="1"/>
  <c r="J4679" i="1"/>
  <c r="J4743" i="1"/>
  <c r="J4807" i="1"/>
  <c r="J4871" i="1"/>
  <c r="J4935" i="1"/>
  <c r="J4999" i="1"/>
  <c r="J2829" i="1"/>
  <c r="J3221" i="1"/>
  <c r="J3483" i="1"/>
  <c r="J3739" i="1"/>
  <c r="J3835" i="1"/>
  <c r="J3920" i="1"/>
  <c r="J4005" i="1"/>
  <c r="J4091" i="1"/>
  <c r="J4168" i="1"/>
  <c r="J4232" i="1"/>
  <c r="J4296" i="1"/>
  <c r="J4360" i="1"/>
  <c r="J4424" i="1"/>
  <c r="J4488" i="1"/>
  <c r="J4552" i="1"/>
  <c r="J4616" i="1"/>
  <c r="J4680" i="1"/>
  <c r="J4744" i="1"/>
  <c r="J4808" i="1"/>
  <c r="J4872" i="1"/>
  <c r="J4936" i="1"/>
  <c r="J5000" i="1"/>
  <c r="J5064" i="1"/>
  <c r="J5128" i="1"/>
  <c r="J5192" i="1"/>
  <c r="J5256" i="1"/>
  <c r="J5320" i="1"/>
  <c r="J5384" i="1"/>
  <c r="J5448" i="1"/>
  <c r="J5512" i="1"/>
  <c r="J5576" i="1"/>
  <c r="J5640" i="1"/>
  <c r="J3711" i="1"/>
  <c r="J4081" i="1"/>
  <c r="J4353" i="1"/>
  <c r="J4609" i="1"/>
  <c r="J4865" i="1"/>
  <c r="J5043" i="1"/>
  <c r="J5129" i="1"/>
  <c r="J5214" i="1"/>
  <c r="J5299" i="1"/>
  <c r="J5385" i="1"/>
  <c r="J5470" i="1"/>
  <c r="J5555" i="1"/>
  <c r="J5641" i="1"/>
  <c r="J5705" i="1"/>
  <c r="J5769" i="1"/>
  <c r="J5833" i="1"/>
  <c r="J5897" i="1"/>
  <c r="J5961" i="1"/>
  <c r="J6025" i="1"/>
  <c r="J6089" i="1"/>
  <c r="J6153" i="1"/>
  <c r="J6217" i="1"/>
  <c r="J6281" i="1"/>
  <c r="J6345" i="1"/>
  <c r="J6409" i="1"/>
  <c r="J6473" i="1"/>
  <c r="J6537" i="1"/>
  <c r="J6601" i="1"/>
  <c r="J6665" i="1"/>
  <c r="J6729" i="1"/>
  <c r="J6793" i="1"/>
  <c r="J1743" i="1"/>
  <c r="J3767" i="1"/>
  <c r="J4108" i="1"/>
  <c r="J4373" i="1"/>
  <c r="J4629" i="1"/>
  <c r="J4885" i="1"/>
  <c r="J5050" i="1"/>
  <c r="J5135" i="1"/>
  <c r="J5221" i="1"/>
  <c r="J5306" i="1"/>
  <c r="J5391" i="1"/>
  <c r="J5477" i="1"/>
  <c r="J5562" i="1"/>
  <c r="J5646" i="1"/>
  <c r="J5710" i="1"/>
  <c r="J5774" i="1"/>
  <c r="J5838" i="1"/>
  <c r="J5902" i="1"/>
  <c r="J5966" i="1"/>
  <c r="J6030" i="1"/>
  <c r="J6094" i="1"/>
  <c r="J6158" i="1"/>
  <c r="J6222" i="1"/>
  <c r="J6286" i="1"/>
  <c r="J6350" i="1"/>
  <c r="J6414" i="1"/>
  <c r="J6478" i="1"/>
  <c r="J6542" i="1"/>
  <c r="J6606" i="1"/>
  <c r="J6670" i="1"/>
  <c r="J6734" i="1"/>
  <c r="J6798" i="1"/>
  <c r="J2333" i="1"/>
  <c r="J3793" i="1"/>
  <c r="J4135" i="1"/>
  <c r="J4393" i="1"/>
  <c r="J4649" i="1"/>
  <c r="J4905" i="1"/>
  <c r="J5057" i="1"/>
  <c r="J5142" i="1"/>
  <c r="J5227" i="1"/>
  <c r="J5313" i="1"/>
  <c r="J5398" i="1"/>
  <c r="J5483" i="1"/>
  <c r="J5569" i="1"/>
  <c r="J5651" i="1"/>
  <c r="J5715" i="1"/>
  <c r="J5779" i="1"/>
  <c r="J5843" i="1"/>
  <c r="J5907" i="1"/>
  <c r="J5971" i="1"/>
  <c r="J6035" i="1"/>
  <c r="J6099" i="1"/>
  <c r="J6163" i="1"/>
  <c r="J6227" i="1"/>
  <c r="J6291" i="1"/>
  <c r="J6355" i="1"/>
  <c r="J6419" i="1"/>
  <c r="J6483" i="1"/>
  <c r="J6547" i="1"/>
  <c r="J6611" i="1"/>
  <c r="J6675" i="1"/>
  <c r="J6739" i="1"/>
  <c r="J6803" i="1"/>
  <c r="K6633" i="1"/>
  <c r="K7273" i="1"/>
  <c r="K7365" i="1"/>
  <c r="K8504" i="1"/>
  <c r="K7372" i="1"/>
  <c r="K8509" i="1"/>
  <c r="K8102" i="1"/>
  <c r="K6795" i="1"/>
  <c r="K6915" i="1"/>
  <c r="J118" i="1"/>
  <c r="J374" i="1"/>
  <c r="J231" i="1"/>
  <c r="J487" i="1"/>
  <c r="J236" i="1"/>
  <c r="J420" i="1"/>
  <c r="J700" i="1"/>
  <c r="J426" i="1"/>
  <c r="J705" i="1"/>
  <c r="J534" i="1"/>
  <c r="J89" i="1"/>
  <c r="J782" i="1"/>
  <c r="J1051" i="1"/>
  <c r="J789" i="1"/>
  <c r="J1056" i="1"/>
  <c r="J790" i="1"/>
  <c r="J1057" i="1"/>
  <c r="J797" i="1"/>
  <c r="J1062" i="1"/>
  <c r="J1316" i="1"/>
  <c r="J1572" i="1"/>
  <c r="J1828" i="1"/>
  <c r="J1289" i="1"/>
  <c r="J1545" i="1"/>
  <c r="J1801" i="1"/>
  <c r="J1258" i="1"/>
  <c r="J1514" i="1"/>
  <c r="J1770" i="1"/>
  <c r="J2026" i="1"/>
  <c r="J1347" i="1"/>
  <c r="J2143" i="1"/>
  <c r="J2426" i="1"/>
  <c r="J2682" i="1"/>
  <c r="J1367" i="1"/>
  <c r="J2149" i="1"/>
  <c r="J2431" i="1"/>
  <c r="J2687" i="1"/>
  <c r="J1387" i="1"/>
  <c r="J2156" i="1"/>
  <c r="J2436" i="1"/>
  <c r="J2692" i="1"/>
  <c r="J2948" i="1"/>
  <c r="J3204" i="1"/>
  <c r="J2737" i="1"/>
  <c r="J3190" i="1"/>
  <c r="J3460" i="1"/>
  <c r="J3716" i="1"/>
  <c r="J2581" i="1"/>
  <c r="J2909" i="1"/>
  <c r="J3026" i="1"/>
  <c r="J3138" i="1"/>
  <c r="J3249" i="1"/>
  <c r="J3337" i="1"/>
  <c r="J3421" i="1"/>
  <c r="J3505" i="1"/>
  <c r="J3593" i="1"/>
  <c r="J3677" i="1"/>
  <c r="J1343" i="1"/>
  <c r="J2265" i="1"/>
  <c r="J2601" i="1"/>
  <c r="J2915" i="1"/>
  <c r="J3033" i="1"/>
  <c r="J3145" i="1"/>
  <c r="J3254" i="1"/>
  <c r="J3342" i="1"/>
  <c r="J3426" i="1"/>
  <c r="J3510" i="1"/>
  <c r="J3598" i="1"/>
  <c r="J3682" i="1"/>
  <c r="J3766" i="1"/>
  <c r="J3838" i="1"/>
  <c r="J3902" i="1"/>
  <c r="J3966" i="1"/>
  <c r="J4030" i="1"/>
  <c r="J4094" i="1"/>
  <c r="J2040" i="1"/>
  <c r="J2975" i="1"/>
  <c r="J3299" i="1"/>
  <c r="J3555" i="1"/>
  <c r="J3773" i="1"/>
  <c r="J3859" i="1"/>
  <c r="J3944" i="1"/>
  <c r="J4029" i="1"/>
  <c r="J4115" i="1"/>
  <c r="J4186" i="1"/>
  <c r="J4250" i="1"/>
  <c r="J4314" i="1"/>
  <c r="J4378" i="1"/>
  <c r="J4442" i="1"/>
  <c r="J4506" i="1"/>
  <c r="J4570" i="1"/>
  <c r="J4634" i="1"/>
  <c r="J4698" i="1"/>
  <c r="J4762" i="1"/>
  <c r="J4826" i="1"/>
  <c r="J4890" i="1"/>
  <c r="J4954" i="1"/>
  <c r="J2061" i="1"/>
  <c r="J2981" i="1"/>
  <c r="J3303" i="1"/>
  <c r="J3559" i="1"/>
  <c r="J3775" i="1"/>
  <c r="J3860" i="1"/>
  <c r="J3945" i="1"/>
  <c r="J4031" i="1"/>
  <c r="J4116" i="1"/>
  <c r="J4187" i="1"/>
  <c r="J4251" i="1"/>
  <c r="J4315" i="1"/>
  <c r="J4379" i="1"/>
  <c r="J4443" i="1"/>
  <c r="J4507" i="1"/>
  <c r="J4571" i="1"/>
  <c r="J4635" i="1"/>
  <c r="J4699" i="1"/>
  <c r="J4763" i="1"/>
  <c r="J4827" i="1"/>
  <c r="J4891" i="1"/>
  <c r="J4955" i="1"/>
  <c r="J2083" i="1"/>
  <c r="J2986" i="1"/>
  <c r="J3307" i="1"/>
  <c r="J3563" i="1"/>
  <c r="J3776" i="1"/>
  <c r="J3861" i="1"/>
  <c r="J3947" i="1"/>
  <c r="J4032" i="1"/>
  <c r="J4117" i="1"/>
  <c r="J4188" i="1"/>
  <c r="J4252" i="1"/>
  <c r="J4316" i="1"/>
  <c r="J4380" i="1"/>
  <c r="J4444" i="1"/>
  <c r="J4508" i="1"/>
  <c r="J4572" i="1"/>
  <c r="J4636" i="1"/>
  <c r="J4700" i="1"/>
  <c r="J4764" i="1"/>
  <c r="J4828" i="1"/>
  <c r="J4892" i="1"/>
  <c r="J4956" i="1"/>
  <c r="J5020" i="1"/>
  <c r="J5084" i="1"/>
  <c r="J5148" i="1"/>
  <c r="J5212" i="1"/>
  <c r="J5276" i="1"/>
  <c r="J5340" i="1"/>
  <c r="J5404" i="1"/>
  <c r="J5468" i="1"/>
  <c r="J5532" i="1"/>
  <c r="J5596" i="1"/>
  <c r="J2927" i="1"/>
  <c r="J3847" i="1"/>
  <c r="J4177" i="1"/>
  <c r="J4433" i="1"/>
  <c r="J4689" i="1"/>
  <c r="J4945" i="1"/>
  <c r="J5070" i="1"/>
  <c r="J5155" i="1"/>
  <c r="J5241" i="1"/>
  <c r="J5326" i="1"/>
  <c r="J5411" i="1"/>
  <c r="J5497" i="1"/>
  <c r="J5582" i="1"/>
  <c r="J5661" i="1"/>
  <c r="J5725" i="1"/>
  <c r="J5789" i="1"/>
  <c r="J5853" i="1"/>
  <c r="J5917" i="1"/>
  <c r="J5981" i="1"/>
  <c r="J6045" i="1"/>
  <c r="J6109" i="1"/>
  <c r="J6173" i="1"/>
  <c r="J6237" i="1"/>
  <c r="J6301" i="1"/>
  <c r="J6365" i="1"/>
  <c r="J6429" i="1"/>
  <c r="J6493" i="1"/>
  <c r="J6557" i="1"/>
  <c r="J6621" i="1"/>
  <c r="J6685" i="1"/>
  <c r="J6749" i="1"/>
  <c r="J6813" i="1"/>
  <c r="J3034" i="1"/>
  <c r="J3873" i="1"/>
  <c r="J4197" i="1"/>
  <c r="J4453" i="1"/>
  <c r="J4709" i="1"/>
  <c r="J4965" i="1"/>
  <c r="J5077" i="1"/>
  <c r="J5162" i="1"/>
  <c r="J5247" i="1"/>
  <c r="J5333" i="1"/>
  <c r="J5418" i="1"/>
  <c r="J5503" i="1"/>
  <c r="J5589" i="1"/>
  <c r="J5666" i="1"/>
  <c r="J5730" i="1"/>
  <c r="J5794" i="1"/>
  <c r="J5858" i="1"/>
  <c r="J5922" i="1"/>
  <c r="J5986" i="1"/>
  <c r="J6050" i="1"/>
  <c r="J6114" i="1"/>
  <c r="J6178" i="1"/>
  <c r="J6242" i="1"/>
  <c r="J6306" i="1"/>
  <c r="J6370" i="1"/>
  <c r="J6434" i="1"/>
  <c r="J6498" i="1"/>
  <c r="J6562" i="1"/>
  <c r="J6626" i="1"/>
  <c r="J6690" i="1"/>
  <c r="J6754" i="1"/>
  <c r="J6818" i="1"/>
  <c r="J3141" i="1"/>
  <c r="J3900" i="1"/>
  <c r="J4217" i="1"/>
  <c r="J4473" i="1"/>
  <c r="J4729" i="1"/>
  <c r="J4985" i="1"/>
  <c r="J5083" i="1"/>
  <c r="J5169" i="1"/>
  <c r="J5254" i="1"/>
  <c r="J5339" i="1"/>
  <c r="J5425" i="1"/>
  <c r="J5510" i="1"/>
  <c r="J5595" i="1"/>
  <c r="J5671" i="1"/>
  <c r="J5735" i="1"/>
  <c r="J5799" i="1"/>
  <c r="J5863" i="1"/>
  <c r="J5927" i="1"/>
  <c r="J5991" i="1"/>
  <c r="J6055" i="1"/>
  <c r="J6119" i="1"/>
  <c r="J6183" i="1"/>
  <c r="J6247" i="1"/>
  <c r="J6311" i="1"/>
  <c r="J6375" i="1"/>
  <c r="J6439" i="1"/>
  <c r="J6503" i="1"/>
  <c r="J6567" i="1"/>
  <c r="J6631" i="1"/>
  <c r="J6695" i="1"/>
  <c r="J6759" i="1"/>
  <c r="J6823" i="1"/>
  <c r="J6887" i="1"/>
  <c r="J6951" i="1"/>
  <c r="J7015" i="1"/>
  <c r="J7079" i="1"/>
  <c r="J7143" i="1"/>
  <c r="J7207" i="1"/>
  <c r="J7271" i="1"/>
  <c r="J7335" i="1"/>
  <c r="J7399" i="1"/>
  <c r="J7463" i="1"/>
  <c r="J7527" i="1"/>
  <c r="J7591" i="1"/>
  <c r="J7655" i="1"/>
  <c r="J7719" i="1"/>
  <c r="J7783" i="1"/>
  <c r="J7847" i="1"/>
  <c r="J4189" i="1"/>
  <c r="J5074" i="1"/>
  <c r="J5415" i="1"/>
  <c r="J5728" i="1"/>
  <c r="J5984" i="1"/>
  <c r="J6240" i="1"/>
  <c r="J6496" i="1"/>
  <c r="J6752" i="1"/>
  <c r="J6906" i="1"/>
  <c r="J6992" i="1"/>
  <c r="J7077" i="1"/>
  <c r="J7162" i="1"/>
  <c r="J7248" i="1"/>
  <c r="J7333" i="1"/>
  <c r="J7418" i="1"/>
  <c r="J7504" i="1"/>
  <c r="J7589" i="1"/>
  <c r="J7674" i="1"/>
  <c r="J7760" i="1"/>
  <c r="J7845" i="1"/>
  <c r="J7916" i="1"/>
  <c r="J7980" i="1"/>
  <c r="J8044" i="1"/>
  <c r="J8108" i="1"/>
  <c r="J8172" i="1"/>
  <c r="J8236" i="1"/>
  <c r="J8300" i="1"/>
  <c r="J8364" i="1"/>
  <c r="J8428" i="1"/>
  <c r="J8492" i="1"/>
  <c r="J8556" i="1"/>
  <c r="J8620" i="1"/>
  <c r="J4269" i="1"/>
  <c r="J5101" i="1"/>
  <c r="K6451" i="1"/>
  <c r="K7816" i="1"/>
  <c r="J262" i="1"/>
  <c r="J29" i="1"/>
  <c r="J381" i="1"/>
  <c r="J1195" i="1"/>
  <c r="J1201" i="1"/>
  <c r="J1716" i="1"/>
  <c r="J1945" i="1"/>
  <c r="J2170" i="1"/>
  <c r="J2826" i="1"/>
  <c r="J2831" i="1"/>
  <c r="J2836" i="1"/>
  <c r="J3348" i="1"/>
  <c r="J2973" i="1"/>
  <c r="J3385" i="1"/>
  <c r="J3725" i="1"/>
  <c r="J2979" i="1"/>
  <c r="J3390" i="1"/>
  <c r="J3730" i="1"/>
  <c r="J4002" i="1"/>
  <c r="J3167" i="1"/>
  <c r="J3907" i="1"/>
  <c r="J4222" i="1"/>
  <c r="J4478" i="1"/>
  <c r="J4734" i="1"/>
  <c r="J4990" i="1"/>
  <c r="J3703" i="1"/>
  <c r="J4079" i="1"/>
  <c r="J4351" i="1"/>
  <c r="J4607" i="1"/>
  <c r="J4863" i="1"/>
  <c r="J3178" i="1"/>
  <c r="J3909" i="1"/>
  <c r="J4224" i="1"/>
  <c r="J4480" i="1"/>
  <c r="J4736" i="1"/>
  <c r="J4992" i="1"/>
  <c r="J5248" i="1"/>
  <c r="J5504" i="1"/>
  <c r="J4039" i="1"/>
  <c r="J5033" i="1"/>
  <c r="J5374" i="1"/>
  <c r="J5697" i="1"/>
  <c r="J5953" i="1"/>
  <c r="J6209" i="1"/>
  <c r="J6465" i="1"/>
  <c r="J6721" i="1"/>
  <c r="J4065" i="1"/>
  <c r="J5039" i="1"/>
  <c r="J5381" i="1"/>
  <c r="J5702" i="1"/>
  <c r="J5958" i="1"/>
  <c r="J6214" i="1"/>
  <c r="J6470" i="1"/>
  <c r="J6726" i="1"/>
  <c r="J4092" i="1"/>
  <c r="J5046" i="1"/>
  <c r="J5387" i="1"/>
  <c r="J5707" i="1"/>
  <c r="J5963" i="1"/>
  <c r="J6219" i="1"/>
  <c r="J6475" i="1"/>
  <c r="J6731" i="1"/>
  <c r="J6879" i="1"/>
  <c r="J6963" i="1"/>
  <c r="J7051" i="1"/>
  <c r="J7135" i="1"/>
  <c r="J7219" i="1"/>
  <c r="J7307" i="1"/>
  <c r="J7391" i="1"/>
  <c r="J7475" i="1"/>
  <c r="J7563" i="1"/>
  <c r="J7647" i="1"/>
  <c r="J7731" i="1"/>
  <c r="J7819" i="1"/>
  <c r="J4033" i="1"/>
  <c r="J5138" i="1"/>
  <c r="J5607" i="1"/>
  <c r="J5952" i="1"/>
  <c r="J6288" i="1"/>
  <c r="J6640" i="1"/>
  <c r="J6896" i="1"/>
  <c r="J7008" i="1"/>
  <c r="J7125" i="1"/>
  <c r="J7237" i="1"/>
  <c r="J7349" i="1"/>
  <c r="J7466" i="1"/>
  <c r="J7578" i="1"/>
  <c r="J7690" i="1"/>
  <c r="J7808" i="1"/>
  <c r="J7908" i="1"/>
  <c r="J7992" i="1"/>
  <c r="J8080" i="1"/>
  <c r="J8164" i="1"/>
  <c r="J8248" i="1"/>
  <c r="J8336" i="1"/>
  <c r="J8420" i="1"/>
  <c r="J8504" i="1"/>
  <c r="J8592" i="1"/>
  <c r="J4140" i="1"/>
  <c r="J5165" i="1"/>
  <c r="J5527" i="1"/>
  <c r="J5812" i="1"/>
  <c r="J6068" i="1"/>
  <c r="J6324" i="1"/>
  <c r="J6580" i="1"/>
  <c r="J6836" i="1"/>
  <c r="J6934" i="1"/>
  <c r="J7020" i="1"/>
  <c r="J7105" i="1"/>
  <c r="J7190" i="1"/>
  <c r="J7276" i="1"/>
  <c r="J7361" i="1"/>
  <c r="J7446" i="1"/>
  <c r="J7532" i="1"/>
  <c r="J7617" i="1"/>
  <c r="J7702" i="1"/>
  <c r="J7788" i="1"/>
  <c r="J7873" i="1"/>
  <c r="J7937" i="1"/>
  <c r="J8001" i="1"/>
  <c r="J8065" i="1"/>
  <c r="J8129" i="1"/>
  <c r="J8193" i="1"/>
  <c r="J8257" i="1"/>
  <c r="J8321" i="1"/>
  <c r="J8385" i="1"/>
  <c r="J8449" i="1"/>
  <c r="J8513" i="1"/>
  <c r="J8577" i="1"/>
  <c r="J8641" i="1"/>
  <c r="J4605" i="1"/>
  <c r="J5213" i="1"/>
  <c r="J5554" i="1"/>
  <c r="J5832" i="1"/>
  <c r="J6088" i="1"/>
  <c r="J6344" i="1"/>
  <c r="J6600" i="1"/>
  <c r="J6856" i="1"/>
  <c r="J6941" i="1"/>
  <c r="J7026" i="1"/>
  <c r="J7112" i="1"/>
  <c r="J7197" i="1"/>
  <c r="J7282" i="1"/>
  <c r="J7368" i="1"/>
  <c r="J7453" i="1"/>
  <c r="J7538" i="1"/>
  <c r="J7624" i="1"/>
  <c r="J7709" i="1"/>
  <c r="J7794" i="1"/>
  <c r="J7878" i="1"/>
  <c r="J7942" i="1"/>
  <c r="J8006" i="1"/>
  <c r="J8070" i="1"/>
  <c r="J8134" i="1"/>
  <c r="J8198" i="1"/>
  <c r="J8262" i="1"/>
  <c r="J8326" i="1"/>
  <c r="J8390" i="1"/>
  <c r="J8454" i="1"/>
  <c r="J8518" i="1"/>
  <c r="J8582" i="1"/>
  <c r="J8646" i="1"/>
  <c r="J8710" i="1"/>
  <c r="J3841" i="1"/>
  <c r="J5916" i="1"/>
  <c r="J6884" i="1"/>
  <c r="J7225" i="1"/>
  <c r="J7566" i="1"/>
  <c r="J7899" i="1"/>
  <c r="J8155" i="1"/>
  <c r="J8411" i="1"/>
  <c r="J8651" i="1"/>
  <c r="J8736" i="1"/>
  <c r="J6916" i="1"/>
  <c r="J8083" i="1"/>
  <c r="J4097" i="1"/>
  <c r="J7156" i="1"/>
  <c r="J8295" i="1"/>
  <c r="J4493" i="1"/>
  <c r="J6060" i="1"/>
  <c r="J6932" i="1"/>
  <c r="J7273" i="1"/>
  <c r="J7614" i="1"/>
  <c r="J7935" i="1"/>
  <c r="J8191" i="1"/>
  <c r="J8447" i="1"/>
  <c r="J8663" i="1"/>
  <c r="J8748" i="1"/>
  <c r="J5756" i="1"/>
  <c r="J7108" i="1"/>
  <c r="J7833" i="1"/>
  <c r="J5316" i="1"/>
  <c r="J5380" i="1"/>
  <c r="J5444" i="1"/>
  <c r="J5508" i="1"/>
  <c r="J5572" i="1"/>
  <c r="J5636" i="1"/>
  <c r="J3647" i="1"/>
  <c r="J4060" i="1"/>
  <c r="J4337" i="1"/>
  <c r="J4593" i="1"/>
  <c r="J4849" i="1"/>
  <c r="J5038" i="1"/>
  <c r="J5123" i="1"/>
  <c r="J5209" i="1"/>
  <c r="J5294" i="1"/>
  <c r="J5379" i="1"/>
  <c r="J5465" i="1"/>
  <c r="J5550" i="1"/>
  <c r="J5635" i="1"/>
  <c r="J5701" i="1"/>
  <c r="J5765" i="1"/>
  <c r="J5829" i="1"/>
  <c r="J5893" i="1"/>
  <c r="J5957" i="1"/>
  <c r="J6021" i="1"/>
  <c r="J6085" i="1"/>
  <c r="J6149" i="1"/>
  <c r="J6213" i="1"/>
  <c r="J6277" i="1"/>
  <c r="J6341" i="1"/>
  <c r="J6405" i="1"/>
  <c r="J6469" i="1"/>
  <c r="J6533" i="1"/>
  <c r="J6597" i="1"/>
  <c r="J6661" i="1"/>
  <c r="J6725" i="1"/>
  <c r="J6789" i="1"/>
  <c r="J6853" i="1"/>
  <c r="J3727" i="1"/>
  <c r="J4087" i="1"/>
  <c r="J4357" i="1"/>
  <c r="J4613" i="1"/>
  <c r="J4869" i="1"/>
  <c r="J5045" i="1"/>
  <c r="J5130" i="1"/>
  <c r="J5215" i="1"/>
  <c r="J5301" i="1"/>
  <c r="J5386" i="1"/>
  <c r="J5471" i="1"/>
  <c r="J5557" i="1"/>
  <c r="J5642" i="1"/>
  <c r="J5706" i="1"/>
  <c r="J5770" i="1"/>
  <c r="J5834" i="1"/>
  <c r="J5898" i="1"/>
  <c r="J5962" i="1"/>
  <c r="J6026" i="1"/>
  <c r="J6090" i="1"/>
  <c r="J6154" i="1"/>
  <c r="J6218" i="1"/>
  <c r="J6282" i="1"/>
  <c r="J6346" i="1"/>
  <c r="J6410" i="1"/>
  <c r="J6474" i="1"/>
  <c r="J6538" i="1"/>
  <c r="J6602" i="1"/>
  <c r="J6666" i="1"/>
  <c r="J6730" i="1"/>
  <c r="J6794" i="1"/>
  <c r="J1999" i="1"/>
  <c r="J3772" i="1"/>
  <c r="J4113" i="1"/>
  <c r="J4377" i="1"/>
  <c r="J4633" i="1"/>
  <c r="J4889" i="1"/>
  <c r="J5051" i="1"/>
  <c r="J5137" i="1"/>
  <c r="J5222" i="1"/>
  <c r="J5307" i="1"/>
  <c r="J5393" i="1"/>
  <c r="J5478" i="1"/>
  <c r="J5563" i="1"/>
  <c r="J5647" i="1"/>
  <c r="J5711" i="1"/>
  <c r="J5775" i="1"/>
  <c r="J5839" i="1"/>
  <c r="J5903" i="1"/>
  <c r="J5967" i="1"/>
  <c r="J6031" i="1"/>
  <c r="J6095" i="1"/>
  <c r="J6159" i="1"/>
  <c r="J6223" i="1"/>
  <c r="J6287" i="1"/>
  <c r="J6351" i="1"/>
  <c r="J6415" i="1"/>
  <c r="J6479" i="1"/>
  <c r="J6543" i="1"/>
  <c r="J6607" i="1"/>
  <c r="J6671" i="1"/>
  <c r="J6735" i="1"/>
  <c r="J6799" i="1"/>
  <c r="K6377" i="1"/>
  <c r="K6932" i="1"/>
  <c r="K7280" i="1"/>
  <c r="K8440" i="1"/>
  <c r="K7287" i="1"/>
  <c r="K8445" i="1"/>
  <c r="K6957" i="1"/>
  <c r="K5771" i="1"/>
  <c r="K6427" i="1"/>
  <c r="J102" i="1"/>
  <c r="J358" i="1"/>
  <c r="J215" i="1"/>
  <c r="J471" i="1"/>
  <c r="J220" i="1"/>
  <c r="J393" i="1"/>
  <c r="J684" i="1"/>
  <c r="J404" i="1"/>
  <c r="J689" i="1"/>
  <c r="J518" i="1"/>
  <c r="J25" i="1"/>
  <c r="J755" i="1"/>
  <c r="J1035" i="1"/>
  <c r="J765" i="1"/>
  <c r="J1040" i="1"/>
  <c r="J767" i="1"/>
  <c r="J1041" i="1"/>
  <c r="J775" i="1"/>
  <c r="J1046" i="1"/>
  <c r="J1300" i="1"/>
  <c r="J1556" i="1"/>
  <c r="J1812" i="1"/>
  <c r="J1273" i="1"/>
  <c r="J1529" i="1"/>
  <c r="J1785" i="1"/>
  <c r="J1242" i="1"/>
  <c r="J1498" i="1"/>
  <c r="J1754" i="1"/>
  <c r="J2010" i="1"/>
  <c r="J1283" i="1"/>
  <c r="J2121" i="1"/>
  <c r="J2410" i="1"/>
  <c r="J2666" i="1"/>
  <c r="J1303" i="1"/>
  <c r="J2128" i="1"/>
  <c r="J2415" i="1"/>
  <c r="J2671" i="1"/>
  <c r="J1323" i="1"/>
  <c r="J2135" i="1"/>
  <c r="J2420" i="1"/>
  <c r="J2676" i="1"/>
  <c r="J2932" i="1"/>
  <c r="J3188" i="1"/>
  <c r="J2673" i="1"/>
  <c r="J3169" i="1"/>
  <c r="J3444" i="1"/>
  <c r="J3700" i="1"/>
  <c r="J2565" i="1"/>
  <c r="J2901" i="1"/>
  <c r="J3015" i="1"/>
  <c r="J3133" i="1"/>
  <c r="J3245" i="1"/>
  <c r="J3329" i="1"/>
  <c r="J3417" i="1"/>
  <c r="J3501" i="1"/>
  <c r="J3585" i="1"/>
  <c r="J3673" i="1"/>
  <c r="J1279" i="1"/>
  <c r="J2227" i="1"/>
  <c r="J2585" i="1"/>
  <c r="J2910" i="1"/>
  <c r="J3022" i="1"/>
  <c r="J3139" i="1"/>
  <c r="J3250" i="1"/>
  <c r="J3334" i="1"/>
  <c r="J3422" i="1"/>
  <c r="J3506" i="1"/>
  <c r="J3590" i="1"/>
  <c r="J3678" i="1"/>
  <c r="J3762" i="1"/>
  <c r="J3834" i="1"/>
  <c r="J3898" i="1"/>
  <c r="J3962" i="1"/>
  <c r="J4026" i="1"/>
  <c r="J4090" i="1"/>
  <c r="J1807" i="1"/>
  <c r="J2954" i="1"/>
  <c r="J3283" i="1"/>
  <c r="J3539" i="1"/>
  <c r="J3768" i="1"/>
  <c r="J3853" i="1"/>
  <c r="J3939" i="1"/>
  <c r="J4024" i="1"/>
  <c r="J4109" i="1"/>
  <c r="J4182" i="1"/>
  <c r="J4246" i="1"/>
  <c r="J4310" i="1"/>
  <c r="J4374" i="1"/>
  <c r="J4438" i="1"/>
  <c r="J4502" i="1"/>
  <c r="J4566" i="1"/>
  <c r="J4630" i="1"/>
  <c r="J4694" i="1"/>
  <c r="J4758" i="1"/>
  <c r="J4822" i="1"/>
  <c r="J4886" i="1"/>
  <c r="J4950" i="1"/>
  <c r="J1871" i="1"/>
  <c r="J2959" i="1"/>
  <c r="J3287" i="1"/>
  <c r="J3543" i="1"/>
  <c r="J3769" i="1"/>
  <c r="J3855" i="1"/>
  <c r="J3940" i="1"/>
  <c r="J4025" i="1"/>
  <c r="J4111" i="1"/>
  <c r="J4183" i="1"/>
  <c r="J4247" i="1"/>
  <c r="J4311" i="1"/>
  <c r="J4375" i="1"/>
  <c r="J4439" i="1"/>
  <c r="J4503" i="1"/>
  <c r="J4567" i="1"/>
  <c r="J4631" i="1"/>
  <c r="J4695" i="1"/>
  <c r="J4759" i="1"/>
  <c r="J4823" i="1"/>
  <c r="J4887" i="1"/>
  <c r="J4951" i="1"/>
  <c r="J1935" i="1"/>
  <c r="J2965" i="1"/>
  <c r="J3291" i="1"/>
  <c r="J3547" i="1"/>
  <c r="J3771" i="1"/>
  <c r="J3856" i="1"/>
  <c r="J3941" i="1"/>
  <c r="J4027" i="1"/>
  <c r="J4112" i="1"/>
  <c r="J4184" i="1"/>
  <c r="J4248" i="1"/>
  <c r="J4312" i="1"/>
  <c r="J4376" i="1"/>
  <c r="J4440" i="1"/>
  <c r="J4504" i="1"/>
  <c r="J4568" i="1"/>
  <c r="J4632" i="1"/>
  <c r="J4696" i="1"/>
  <c r="J4760" i="1"/>
  <c r="J4824" i="1"/>
  <c r="J4888" i="1"/>
  <c r="J4952" i="1"/>
  <c r="J5016" i="1"/>
  <c r="J5080" i="1"/>
  <c r="J5144" i="1"/>
  <c r="J5208" i="1"/>
  <c r="J5272" i="1"/>
  <c r="J5336" i="1"/>
  <c r="J5400" i="1"/>
  <c r="J5464" i="1"/>
  <c r="J5528" i="1"/>
  <c r="J5592" i="1"/>
  <c r="J2717" i="1"/>
  <c r="J3825" i="1"/>
  <c r="J4161" i="1"/>
  <c r="J4417" i="1"/>
  <c r="J4673" i="1"/>
  <c r="J4929" i="1"/>
  <c r="J5065" i="1"/>
  <c r="J5150" i="1"/>
  <c r="J5235" i="1"/>
  <c r="J5321" i="1"/>
  <c r="J5406" i="1"/>
  <c r="J5491" i="1"/>
  <c r="J5577" i="1"/>
  <c r="J5657" i="1"/>
  <c r="J5721" i="1"/>
  <c r="J5785" i="1"/>
  <c r="J5849" i="1"/>
  <c r="J5913" i="1"/>
  <c r="J5977" i="1"/>
  <c r="J6041" i="1"/>
  <c r="J6105" i="1"/>
  <c r="J6169" i="1"/>
  <c r="J6233" i="1"/>
  <c r="J6297" i="1"/>
  <c r="J6361" i="1"/>
  <c r="J6425" i="1"/>
  <c r="J6489" i="1"/>
  <c r="J6553" i="1"/>
  <c r="J6617" i="1"/>
  <c r="J6681" i="1"/>
  <c r="J6745" i="1"/>
  <c r="J6809" i="1"/>
  <c r="J2949" i="1"/>
  <c r="J3852" i="1"/>
  <c r="J4181" i="1"/>
  <c r="J4437" i="1"/>
  <c r="J4693" i="1"/>
  <c r="J4949" i="1"/>
  <c r="J5071" i="1"/>
  <c r="J5157" i="1"/>
  <c r="J5242" i="1"/>
  <c r="J5327" i="1"/>
  <c r="J5413" i="1"/>
  <c r="J5498" i="1"/>
  <c r="J5583" i="1"/>
  <c r="J5662" i="1"/>
  <c r="J5726" i="1"/>
  <c r="J5790" i="1"/>
  <c r="J5854" i="1"/>
  <c r="J5918" i="1"/>
  <c r="J5982" i="1"/>
  <c r="J6046" i="1"/>
  <c r="J6110" i="1"/>
  <c r="J6174" i="1"/>
  <c r="J6238" i="1"/>
  <c r="J6302" i="1"/>
  <c r="J6366" i="1"/>
  <c r="J6430" i="1"/>
  <c r="J6494" i="1"/>
  <c r="J6558" i="1"/>
  <c r="J6622" i="1"/>
  <c r="J6686" i="1"/>
  <c r="J6750" i="1"/>
  <c r="J6814" i="1"/>
  <c r="J3055" i="1"/>
  <c r="J3879" i="1"/>
  <c r="J4201" i="1"/>
  <c r="J4457" i="1"/>
  <c r="J4713" i="1"/>
  <c r="J4969" i="1"/>
  <c r="J5078" i="1"/>
  <c r="J5163" i="1"/>
  <c r="J5249" i="1"/>
  <c r="J5334" i="1"/>
  <c r="J5419" i="1"/>
  <c r="J5505" i="1"/>
  <c r="J5590" i="1"/>
  <c r="J5667" i="1"/>
  <c r="J5731" i="1"/>
  <c r="J5795" i="1"/>
  <c r="J5859" i="1"/>
  <c r="J5923" i="1"/>
  <c r="J5987" i="1"/>
  <c r="J6051" i="1"/>
  <c r="J6115" i="1"/>
  <c r="J6179" i="1"/>
  <c r="J6243" i="1"/>
  <c r="J6307" i="1"/>
  <c r="J6371" i="1"/>
  <c r="J6435" i="1"/>
  <c r="J6499" i="1"/>
  <c r="J6563" i="1"/>
  <c r="J6627" i="1"/>
  <c r="J6691" i="1"/>
  <c r="J6755" i="1"/>
  <c r="J6819" i="1"/>
  <c r="K5614" i="1"/>
  <c r="K8435" i="1"/>
  <c r="K7707" i="1"/>
  <c r="K5386" i="1"/>
  <c r="K7713" i="1"/>
  <c r="K8765" i="1"/>
  <c r="K7139" i="1"/>
  <c r="K8082" i="1"/>
  <c r="K7862" i="1"/>
  <c r="J182" i="1"/>
  <c r="J39" i="1"/>
  <c r="J295" i="1"/>
  <c r="J44" i="1"/>
  <c r="J300" i="1"/>
  <c r="J505" i="1"/>
  <c r="J764" i="1"/>
  <c r="J512" i="1"/>
  <c r="J69" i="1"/>
  <c r="J598" i="1"/>
  <c r="J345" i="1"/>
  <c r="J859" i="1"/>
  <c r="J1115" i="1"/>
  <c r="J864" i="1"/>
  <c r="J1120" i="1"/>
  <c r="J865" i="1"/>
  <c r="J1121" i="1"/>
  <c r="J870" i="1"/>
  <c r="J1126" i="1"/>
  <c r="J1380" i="1"/>
  <c r="J1636" i="1"/>
  <c r="J1892" i="1"/>
  <c r="J1353" i="1"/>
  <c r="J1609" i="1"/>
  <c r="J1865" i="1"/>
  <c r="J1322" i="1"/>
  <c r="J1578" i="1"/>
  <c r="J1834" i="1"/>
  <c r="J2090" i="1"/>
  <c r="J1603" i="1"/>
  <c r="J2228" i="1"/>
  <c r="J2490" i="1"/>
  <c r="J2746" i="1"/>
  <c r="J1623" i="1"/>
  <c r="J2235" i="1"/>
  <c r="J2495" i="1"/>
  <c r="J2751" i="1"/>
  <c r="J1643" i="1"/>
  <c r="J2241" i="1"/>
  <c r="J2500" i="1"/>
  <c r="J2756" i="1"/>
  <c r="J3012" i="1"/>
  <c r="J1567" i="1"/>
  <c r="J2934" i="1"/>
  <c r="J3268" i="1"/>
  <c r="J3524" i="1"/>
  <c r="J1647" i="1"/>
  <c r="J2661" i="1"/>
  <c r="J2941" i="1"/>
  <c r="J3053" i="1"/>
  <c r="J3165" i="1"/>
  <c r="J3273" i="1"/>
  <c r="J3357" i="1"/>
  <c r="J3441" i="1"/>
  <c r="J3529" i="1"/>
  <c r="J3613" i="1"/>
  <c r="J3697" i="1"/>
  <c r="J1727" i="1"/>
  <c r="J2345" i="1"/>
  <c r="J2681" i="1"/>
  <c r="J2947" i="1"/>
  <c r="J3059" i="1"/>
  <c r="J3171" i="1"/>
  <c r="J3278" i="1"/>
  <c r="J3362" i="1"/>
  <c r="J3446" i="1"/>
  <c r="J3534" i="1"/>
  <c r="J3618" i="1"/>
  <c r="J3702" i="1"/>
  <c r="J3790" i="1"/>
  <c r="J3854" i="1"/>
  <c r="J3918" i="1"/>
  <c r="J3982" i="1"/>
  <c r="J4046" i="1"/>
  <c r="J4110" i="1"/>
  <c r="J2349" i="1"/>
  <c r="J3061" i="1"/>
  <c r="J3363" i="1"/>
  <c r="J3619" i="1"/>
  <c r="J3795" i="1"/>
  <c r="J3880" i="1"/>
  <c r="J3965" i="1"/>
  <c r="J4051" i="1"/>
  <c r="J4136" i="1"/>
  <c r="J4202" i="1"/>
  <c r="J4266" i="1"/>
  <c r="J4330" i="1"/>
  <c r="J4394" i="1"/>
  <c r="J4458" i="1"/>
  <c r="J4522" i="1"/>
  <c r="J4586" i="1"/>
  <c r="J4650" i="1"/>
  <c r="J4714" i="1"/>
  <c r="J4778" i="1"/>
  <c r="J4842" i="1"/>
  <c r="J4906" i="1"/>
  <c r="J4970" i="1"/>
  <c r="J2365" i="1"/>
  <c r="J3066" i="1"/>
  <c r="J3367" i="1"/>
  <c r="J3623" i="1"/>
  <c r="J3796" i="1"/>
  <c r="J3881" i="1"/>
  <c r="J3967" i="1"/>
  <c r="J4052" i="1"/>
  <c r="J4137" i="1"/>
  <c r="J4203" i="1"/>
  <c r="J4267" i="1"/>
  <c r="J4331" i="1"/>
  <c r="J4395" i="1"/>
  <c r="J4459" i="1"/>
  <c r="J4523" i="1"/>
  <c r="J4587" i="1"/>
  <c r="J4651" i="1"/>
  <c r="J4715" i="1"/>
  <c r="J4779" i="1"/>
  <c r="J4843" i="1"/>
  <c r="J4907" i="1"/>
  <c r="J4971" i="1"/>
  <c r="J2381" i="1"/>
  <c r="J3071" i="1"/>
  <c r="J3371" i="1"/>
  <c r="J3627" i="1"/>
  <c r="J3797" i="1"/>
  <c r="J3883" i="1"/>
  <c r="J3968" i="1"/>
  <c r="J4053" i="1"/>
  <c r="J4139" i="1"/>
  <c r="J4204" i="1"/>
  <c r="J4268" i="1"/>
  <c r="J4332" i="1"/>
  <c r="J4396" i="1"/>
  <c r="J4460" i="1"/>
  <c r="J4524" i="1"/>
  <c r="J4588" i="1"/>
  <c r="J4652" i="1"/>
  <c r="J4716" i="1"/>
  <c r="J4780" i="1"/>
  <c r="J4844" i="1"/>
  <c r="J4908" i="1"/>
  <c r="J4972" i="1"/>
  <c r="J5036" i="1"/>
  <c r="J5100" i="1"/>
  <c r="J5164" i="1"/>
  <c r="J5228" i="1"/>
  <c r="J5292" i="1"/>
  <c r="J5356" i="1"/>
  <c r="J5420" i="1"/>
  <c r="J5484" i="1"/>
  <c r="J5548" i="1"/>
  <c r="J5612" i="1"/>
  <c r="J3263" i="1"/>
  <c r="J3932" i="1"/>
  <c r="J4241" i="1"/>
  <c r="J4497" i="1"/>
  <c r="J4753" i="1"/>
  <c r="J5006" i="1"/>
  <c r="J5091" i="1"/>
  <c r="J5177" i="1"/>
  <c r="J5262" i="1"/>
  <c r="J5347" i="1"/>
  <c r="J5433" i="1"/>
  <c r="J5518" i="1"/>
  <c r="J5603" i="1"/>
  <c r="J5677" i="1"/>
  <c r="J5741" i="1"/>
  <c r="J5805" i="1"/>
  <c r="J5869" i="1"/>
  <c r="J5933" i="1"/>
  <c r="J5997" i="1"/>
  <c r="J6061" i="1"/>
  <c r="J6125" i="1"/>
  <c r="J6189" i="1"/>
  <c r="J6253" i="1"/>
  <c r="J6317" i="1"/>
  <c r="J6381" i="1"/>
  <c r="J6445" i="1"/>
  <c r="J6509" i="1"/>
  <c r="J6573" i="1"/>
  <c r="J6637" i="1"/>
  <c r="J6701" i="1"/>
  <c r="J6765" i="1"/>
  <c r="J6829" i="1"/>
  <c r="J3343" i="1"/>
  <c r="J3959" i="1"/>
  <c r="J4261" i="1"/>
  <c r="J4517" i="1"/>
  <c r="J4773" i="1"/>
  <c r="J5013" i="1"/>
  <c r="J5098" i="1"/>
  <c r="J5183" i="1"/>
  <c r="J5269" i="1"/>
  <c r="J5354" i="1"/>
  <c r="J5439" i="1"/>
  <c r="J5525" i="1"/>
  <c r="J5610" i="1"/>
  <c r="J5682" i="1"/>
  <c r="J5746" i="1"/>
  <c r="J5810" i="1"/>
  <c r="J5874" i="1"/>
  <c r="J5938" i="1"/>
  <c r="J6002" i="1"/>
  <c r="J6066" i="1"/>
  <c r="J6130" i="1"/>
  <c r="J6194" i="1"/>
  <c r="J6258" i="1"/>
  <c r="J6322" i="1"/>
  <c r="J6386" i="1"/>
  <c r="J6450" i="1"/>
  <c r="J6514" i="1"/>
  <c r="J6578" i="1"/>
  <c r="J6642" i="1"/>
  <c r="J6706" i="1"/>
  <c r="J6770" i="1"/>
  <c r="J6834" i="1"/>
  <c r="J3423" i="1"/>
  <c r="J3985" i="1"/>
  <c r="J4281" i="1"/>
  <c r="J4537" i="1"/>
  <c r="J4793" i="1"/>
  <c r="J5019" i="1"/>
  <c r="J5105" i="1"/>
  <c r="J5190" i="1"/>
  <c r="J5275" i="1"/>
  <c r="J5361" i="1"/>
  <c r="J5446" i="1"/>
  <c r="J5531" i="1"/>
  <c r="J5617" i="1"/>
  <c r="J5687" i="1"/>
  <c r="J5751" i="1"/>
  <c r="J5815" i="1"/>
  <c r="J5879" i="1"/>
  <c r="J5943" i="1"/>
  <c r="J6007" i="1"/>
  <c r="J6071" i="1"/>
  <c r="J6135" i="1"/>
  <c r="J6199" i="1"/>
  <c r="J6263" i="1"/>
  <c r="J6327" i="1"/>
  <c r="J6391" i="1"/>
  <c r="J6455" i="1"/>
  <c r="J6519" i="1"/>
  <c r="J6583" i="1"/>
  <c r="J6647" i="1"/>
  <c r="J6711" i="1"/>
  <c r="J6775" i="1"/>
  <c r="J6839" i="1"/>
  <c r="J6903" i="1"/>
  <c r="J6967" i="1"/>
  <c r="J7031" i="1"/>
  <c r="J7095" i="1"/>
  <c r="J7159" i="1"/>
  <c r="J7223" i="1"/>
  <c r="J7287" i="1"/>
  <c r="J7351" i="1"/>
  <c r="J7415" i="1"/>
  <c r="J7479" i="1"/>
  <c r="J7543" i="1"/>
  <c r="J7607" i="1"/>
  <c r="J7671" i="1"/>
  <c r="J7735" i="1"/>
  <c r="J7799" i="1"/>
  <c r="J7863" i="1"/>
  <c r="J4445" i="1"/>
  <c r="J5159" i="1"/>
  <c r="J5501" i="1"/>
  <c r="J5792" i="1"/>
  <c r="J6048" i="1"/>
  <c r="J6304" i="1"/>
  <c r="J6560" i="1"/>
  <c r="J6816" i="1"/>
  <c r="J6928" i="1"/>
  <c r="J7013" i="1"/>
  <c r="J7098" i="1"/>
  <c r="J7184" i="1"/>
  <c r="J7269" i="1"/>
  <c r="J7354" i="1"/>
  <c r="J7440" i="1"/>
  <c r="J7525" i="1"/>
  <c r="J7610" i="1"/>
  <c r="J7696" i="1"/>
  <c r="J7781" i="1"/>
  <c r="J7866" i="1"/>
  <c r="J7932" i="1"/>
  <c r="J7996" i="1"/>
  <c r="J8060" i="1"/>
  <c r="J8124" i="1"/>
  <c r="J8188" i="1"/>
  <c r="J8252" i="1"/>
  <c r="J8316" i="1"/>
  <c r="J8380" i="1"/>
  <c r="J8444" i="1"/>
  <c r="J8508" i="1"/>
  <c r="J8572" i="1"/>
  <c r="J8636" i="1"/>
  <c r="J4525" i="1"/>
  <c r="J5186" i="1"/>
  <c r="K8056" i="1"/>
  <c r="K8590" i="1"/>
  <c r="J119" i="1"/>
  <c r="J588" i="1"/>
  <c r="J678" i="1"/>
  <c r="J944" i="1"/>
  <c r="J950" i="1"/>
  <c r="J1972" i="1"/>
  <c r="J1402" i="1"/>
  <c r="J1923" i="1"/>
  <c r="J1943" i="1"/>
  <c r="J1963" i="1"/>
  <c r="J3092" i="1"/>
  <c r="J3604" i="1"/>
  <c r="J3090" i="1"/>
  <c r="J3469" i="1"/>
  <c r="J2056" i="1"/>
  <c r="J3097" i="1"/>
  <c r="J3474" i="1"/>
  <c r="J3810" i="1"/>
  <c r="J4066" i="1"/>
  <c r="J3443" i="1"/>
  <c r="J3992" i="1"/>
  <c r="J4286" i="1"/>
  <c r="J4542" i="1"/>
  <c r="J4798" i="1"/>
  <c r="J2685" i="1"/>
  <c r="J3823" i="1"/>
  <c r="J4159" i="1"/>
  <c r="J4415" i="1"/>
  <c r="J4671" i="1"/>
  <c r="J4927" i="1"/>
  <c r="J3451" i="1"/>
  <c r="J3995" i="1"/>
  <c r="J4288" i="1"/>
  <c r="J4544" i="1"/>
  <c r="J4800" i="1"/>
  <c r="J5056" i="1"/>
  <c r="J5312" i="1"/>
  <c r="J5568" i="1"/>
  <c r="J4321" i="1"/>
  <c r="J5118" i="1"/>
  <c r="J5459" i="1"/>
  <c r="J5761" i="1"/>
  <c r="J6017" i="1"/>
  <c r="J6273" i="1"/>
  <c r="J6529" i="1"/>
  <c r="J6785" i="1"/>
  <c r="J4341" i="1"/>
  <c r="J5125" i="1"/>
  <c r="J5466" i="1"/>
  <c r="J5766" i="1"/>
  <c r="J6022" i="1"/>
  <c r="J6278" i="1"/>
  <c r="J6534" i="1"/>
  <c r="J6790" i="1"/>
  <c r="J4361" i="1"/>
  <c r="J5131" i="1"/>
  <c r="J5473" i="1"/>
  <c r="J5771" i="1"/>
  <c r="J6027" i="1"/>
  <c r="J6283" i="1"/>
  <c r="J6539" i="1"/>
  <c r="J6795" i="1"/>
  <c r="J6899" i="1"/>
  <c r="J6987" i="1"/>
  <c r="J7071" i="1"/>
  <c r="J7155" i="1"/>
  <c r="J7243" i="1"/>
  <c r="J7327" i="1"/>
  <c r="J7411" i="1"/>
  <c r="J7499" i="1"/>
  <c r="J7583" i="1"/>
  <c r="J7667" i="1"/>
  <c r="J7755" i="1"/>
  <c r="J7839" i="1"/>
  <c r="J4381" i="1"/>
  <c r="J5266" i="1"/>
  <c r="J5696" i="1"/>
  <c r="J6032" i="1"/>
  <c r="J6384" i="1"/>
  <c r="J6720" i="1"/>
  <c r="J6922" i="1"/>
  <c r="J7040" i="1"/>
  <c r="J7152" i="1"/>
  <c r="J7264" i="1"/>
  <c r="J7381" i="1"/>
  <c r="J7493" i="1"/>
  <c r="J7605" i="1"/>
  <c r="J7722" i="1"/>
  <c r="J7834" i="1"/>
  <c r="J7928" i="1"/>
  <c r="J8016" i="1"/>
  <c r="J8100" i="1"/>
  <c r="J8184" i="1"/>
  <c r="J8272" i="1"/>
  <c r="J8356" i="1"/>
  <c r="J8440" i="1"/>
  <c r="J8528" i="1"/>
  <c r="J8612" i="1"/>
  <c r="J4461" i="1"/>
  <c r="J5271" i="1"/>
  <c r="J5613" i="1"/>
  <c r="J5876" i="1"/>
  <c r="J6132" i="1"/>
  <c r="J6388" i="1"/>
  <c r="J6644" i="1"/>
  <c r="J6870" i="1"/>
  <c r="J6956" i="1"/>
  <c r="J7041" i="1"/>
  <c r="J7126" i="1"/>
  <c r="J7212" i="1"/>
  <c r="J7297" i="1"/>
  <c r="J7382" i="1"/>
  <c r="J7468" i="1"/>
  <c r="J7553" i="1"/>
  <c r="J7638" i="1"/>
  <c r="J7724" i="1"/>
  <c r="J7809" i="1"/>
  <c r="J7889" i="1"/>
  <c r="J7953" i="1"/>
  <c r="J8017" i="1"/>
  <c r="J8081" i="1"/>
  <c r="J8145" i="1"/>
  <c r="J8209" i="1"/>
  <c r="J8273" i="1"/>
  <c r="J8337" i="1"/>
  <c r="J8401" i="1"/>
  <c r="J8465" i="1"/>
  <c r="J8529" i="1"/>
  <c r="J8593" i="1"/>
  <c r="J3695" i="1"/>
  <c r="J4861" i="1"/>
  <c r="J5298" i="1"/>
  <c r="J5639" i="1"/>
  <c r="J5896" i="1"/>
  <c r="J6152" i="1"/>
  <c r="J6408" i="1"/>
  <c r="J6664" i="1"/>
  <c r="J6877" i="1"/>
  <c r="J6962" i="1"/>
  <c r="J7048" i="1"/>
  <c r="J7133" i="1"/>
  <c r="J7218" i="1"/>
  <c r="J7304" i="1"/>
  <c r="J7389" i="1"/>
  <c r="J7474" i="1"/>
  <c r="J7560" i="1"/>
  <c r="J7645" i="1"/>
  <c r="J7730" i="1"/>
  <c r="J7816" i="1"/>
  <c r="J7894" i="1"/>
  <c r="J7958" i="1"/>
  <c r="J8022" i="1"/>
  <c r="J8086" i="1"/>
  <c r="J8150" i="1"/>
  <c r="J8214" i="1"/>
  <c r="J8278" i="1"/>
  <c r="J8342" i="1"/>
  <c r="J8406" i="1"/>
  <c r="J8470" i="1"/>
  <c r="J8534" i="1"/>
  <c r="J8598" i="1"/>
  <c r="J8662" i="1"/>
  <c r="J8726" i="1"/>
  <c r="J4941" i="1"/>
  <c r="J6172" i="1"/>
  <c r="J6969" i="1"/>
  <c r="J7310" i="1"/>
  <c r="J7652" i="1"/>
  <c r="J7963" i="1"/>
  <c r="J8219" i="1"/>
  <c r="J8475" i="1"/>
  <c r="J8672" i="1"/>
  <c r="J8757" i="1"/>
  <c r="J7214" i="1"/>
  <c r="J8323" i="1"/>
  <c r="J5389" i="1"/>
  <c r="J7476" i="1"/>
  <c r="J8519" i="1"/>
  <c r="J5175" i="1"/>
  <c r="J6316" i="1"/>
  <c r="J7017" i="1"/>
  <c r="J7358" i="1"/>
  <c r="J7700" i="1"/>
  <c r="J7999" i="1"/>
  <c r="J8255" i="1"/>
  <c r="J8511" i="1"/>
  <c r="J8684" i="1"/>
  <c r="J3503" i="1"/>
  <c r="J6204" i="1"/>
  <c r="J7278" i="1"/>
  <c r="J8003" i="1"/>
  <c r="J5332" i="1"/>
  <c r="J5396" i="1"/>
  <c r="J5460" i="1"/>
  <c r="J5524" i="1"/>
  <c r="J5588" i="1"/>
  <c r="J2461" i="1"/>
  <c r="J3804" i="1"/>
  <c r="J4145" i="1"/>
  <c r="J4401" i="1"/>
  <c r="J4657" i="1"/>
  <c r="J4913" i="1"/>
  <c r="J5059" i="1"/>
  <c r="J5145" i="1"/>
  <c r="J5230" i="1"/>
  <c r="J5315" i="1"/>
  <c r="J5401" i="1"/>
  <c r="J5486" i="1"/>
  <c r="J5571" i="1"/>
  <c r="J5653" i="1"/>
  <c r="J5717" i="1"/>
  <c r="J5781" i="1"/>
  <c r="J5845" i="1"/>
  <c r="J5909" i="1"/>
  <c r="J5973" i="1"/>
  <c r="J6037" i="1"/>
  <c r="J6101" i="1"/>
  <c r="J6165" i="1"/>
  <c r="J6229" i="1"/>
  <c r="J6293" i="1"/>
  <c r="J6357" i="1"/>
  <c r="J6421" i="1"/>
  <c r="J6485" i="1"/>
  <c r="J6549" i="1"/>
  <c r="J6613" i="1"/>
  <c r="J6677" i="1"/>
  <c r="J6741" i="1"/>
  <c r="J6805" i="1"/>
  <c r="J2781" i="1"/>
  <c r="J3831" i="1"/>
  <c r="J4165" i="1"/>
  <c r="J4421" i="1"/>
  <c r="J4677" i="1"/>
  <c r="J4933" i="1"/>
  <c r="J5066" i="1"/>
  <c r="J5151" i="1"/>
  <c r="J5237" i="1"/>
  <c r="J5322" i="1"/>
  <c r="J5407" i="1"/>
  <c r="J5493" i="1"/>
  <c r="J5578" i="1"/>
  <c r="J5658" i="1"/>
  <c r="J5722" i="1"/>
  <c r="J5786" i="1"/>
  <c r="J5850" i="1"/>
  <c r="J5914" i="1"/>
  <c r="J5978" i="1"/>
  <c r="J6042" i="1"/>
  <c r="J6106" i="1"/>
  <c r="J6170" i="1"/>
  <c r="J6234" i="1"/>
  <c r="J6298" i="1"/>
  <c r="J6362" i="1"/>
  <c r="J6426" i="1"/>
  <c r="J6490" i="1"/>
  <c r="J6554" i="1"/>
  <c r="J6618" i="1"/>
  <c r="J6682" i="1"/>
  <c r="J6746" i="1"/>
  <c r="J6810" i="1"/>
  <c r="J2970" i="1"/>
  <c r="J3857" i="1"/>
  <c r="J4185" i="1"/>
  <c r="J4441" i="1"/>
  <c r="J4697" i="1"/>
  <c r="J4953" i="1"/>
  <c r="J5073" i="1"/>
  <c r="J5158" i="1"/>
  <c r="J5243" i="1"/>
  <c r="J5329" i="1"/>
  <c r="J5414" i="1"/>
  <c r="J5499" i="1"/>
  <c r="J5585" i="1"/>
  <c r="J5663" i="1"/>
  <c r="J5727" i="1"/>
  <c r="J5791" i="1"/>
  <c r="J5855" i="1"/>
  <c r="J5919" i="1"/>
  <c r="J5983" i="1"/>
  <c r="J6047" i="1"/>
  <c r="J6111" i="1"/>
  <c r="J6175" i="1"/>
  <c r="J6239" i="1"/>
  <c r="J6303" i="1"/>
  <c r="J6367" i="1"/>
  <c r="J6431" i="1"/>
  <c r="J6495" i="1"/>
  <c r="J6559" i="1"/>
  <c r="J6623" i="1"/>
  <c r="J6687" i="1"/>
  <c r="J6751" i="1"/>
  <c r="J6815" i="1"/>
  <c r="K5288" i="1"/>
  <c r="K8179" i="1"/>
  <c r="K7621" i="1"/>
  <c r="K5044" i="1"/>
  <c r="K7628" i="1"/>
  <c r="K8701" i="1"/>
  <c r="K6779" i="1"/>
  <c r="K7826" i="1"/>
  <c r="K7683" i="1"/>
  <c r="J166" i="1"/>
  <c r="J23" i="1"/>
  <c r="J279" i="1"/>
  <c r="J28" i="1"/>
  <c r="J284" i="1"/>
  <c r="J484" i="1"/>
  <c r="J748" i="1"/>
  <c r="J490" i="1"/>
  <c r="J753" i="1"/>
  <c r="J582" i="1"/>
  <c r="J281" i="1"/>
  <c r="J843" i="1"/>
  <c r="J1099" i="1"/>
  <c r="J848" i="1"/>
  <c r="J1104" i="1"/>
  <c r="J849" i="1"/>
  <c r="J1105" i="1"/>
  <c r="J854" i="1"/>
  <c r="J1110" i="1"/>
  <c r="J1364" i="1"/>
  <c r="J1620" i="1"/>
  <c r="J1876" i="1"/>
  <c r="J1337" i="1"/>
  <c r="J1593" i="1"/>
  <c r="J1849" i="1"/>
  <c r="J1306" i="1"/>
  <c r="J1562" i="1"/>
  <c r="J1818" i="1"/>
  <c r="J2074" i="1"/>
  <c r="J1539" i="1"/>
  <c r="J2207" i="1"/>
  <c r="J2474" i="1"/>
  <c r="J2730" i="1"/>
  <c r="J1559" i="1"/>
  <c r="J2213" i="1"/>
  <c r="J2479" i="1"/>
  <c r="J2735" i="1"/>
  <c r="J1579" i="1"/>
  <c r="J2220" i="1"/>
  <c r="J2484" i="1"/>
  <c r="J2740" i="1"/>
  <c r="J2996" i="1"/>
  <c r="J1311" i="1"/>
  <c r="J2913" i="1"/>
  <c r="J3252" i="1"/>
  <c r="J3508" i="1"/>
  <c r="J1391" i="1"/>
  <c r="J2645" i="1"/>
  <c r="J2930" i="1"/>
  <c r="J3047" i="1"/>
  <c r="J3159" i="1"/>
  <c r="J3265" i="1"/>
  <c r="J3353" i="1"/>
  <c r="J3437" i="1"/>
  <c r="J3521" i="1"/>
  <c r="J3609" i="1"/>
  <c r="J3693" i="1"/>
  <c r="J1599" i="1"/>
  <c r="J2329" i="1"/>
  <c r="J2665" i="1"/>
  <c r="J2937" i="1"/>
  <c r="J3054" i="1"/>
  <c r="J3166" i="1"/>
  <c r="J3270" i="1"/>
  <c r="J3358" i="1"/>
  <c r="J3442" i="1"/>
  <c r="J3526" i="1"/>
  <c r="J3614" i="1"/>
  <c r="J3698" i="1"/>
  <c r="J3782" i="1"/>
  <c r="J3850" i="1"/>
  <c r="J3914" i="1"/>
  <c r="J3978" i="1"/>
  <c r="J4042" i="1"/>
  <c r="J4106" i="1"/>
  <c r="J2285" i="1"/>
  <c r="J3039" i="1"/>
  <c r="J3347" i="1"/>
  <c r="J3603" i="1"/>
  <c r="J3789" i="1"/>
  <c r="J3875" i="1"/>
  <c r="J3960" i="1"/>
  <c r="J4045" i="1"/>
  <c r="J4131" i="1"/>
  <c r="J4198" i="1"/>
  <c r="J4262" i="1"/>
  <c r="J4326" i="1"/>
  <c r="J4390" i="1"/>
  <c r="J4454" i="1"/>
  <c r="J4518" i="1"/>
  <c r="J4582" i="1"/>
  <c r="J4646" i="1"/>
  <c r="J4710" i="1"/>
  <c r="J4774" i="1"/>
  <c r="J4838" i="1"/>
  <c r="J4902" i="1"/>
  <c r="J4966" i="1"/>
  <c r="J2301" i="1"/>
  <c r="J3045" i="1"/>
  <c r="J3351" i="1"/>
  <c r="J3607" i="1"/>
  <c r="J3791" i="1"/>
  <c r="J3876" i="1"/>
  <c r="J3961" i="1"/>
  <c r="J4047" i="1"/>
  <c r="J4132" i="1"/>
  <c r="J4199" i="1"/>
  <c r="J4263" i="1"/>
  <c r="J4327" i="1"/>
  <c r="J4391" i="1"/>
  <c r="J4455" i="1"/>
  <c r="J4519" i="1"/>
  <c r="J4583" i="1"/>
  <c r="J4647" i="1"/>
  <c r="J4711" i="1"/>
  <c r="J4775" i="1"/>
  <c r="J4839" i="1"/>
  <c r="J4903" i="1"/>
  <c r="J4967" i="1"/>
  <c r="J2317" i="1"/>
  <c r="J3050" i="1"/>
  <c r="J3355" i="1"/>
  <c r="J3611" i="1"/>
  <c r="J3792" i="1"/>
  <c r="J3877" i="1"/>
  <c r="J3963" i="1"/>
  <c r="J4048" i="1"/>
  <c r="J4133" i="1"/>
  <c r="J4200" i="1"/>
  <c r="J4264" i="1"/>
  <c r="J4328" i="1"/>
  <c r="J4392" i="1"/>
  <c r="J4456" i="1"/>
  <c r="J4520" i="1"/>
  <c r="J4584" i="1"/>
  <c r="J4648" i="1"/>
  <c r="J4712" i="1"/>
  <c r="J4776" i="1"/>
  <c r="J4840" i="1"/>
  <c r="J4904" i="1"/>
  <c r="J4968" i="1"/>
  <c r="J5032" i="1"/>
  <c r="J5096" i="1"/>
  <c r="J5160" i="1"/>
  <c r="J5224" i="1"/>
  <c r="J5288" i="1"/>
  <c r="J5352" i="1"/>
  <c r="J5416" i="1"/>
  <c r="J5480" i="1"/>
  <c r="J5544" i="1"/>
  <c r="J5608" i="1"/>
  <c r="J3183" i="1"/>
  <c r="J3911" i="1"/>
  <c r="J4225" i="1"/>
  <c r="J4481" i="1"/>
  <c r="J4737" i="1"/>
  <c r="J4993" i="1"/>
  <c r="J5086" i="1"/>
  <c r="J5171" i="1"/>
  <c r="J5257" i="1"/>
  <c r="J5342" i="1"/>
  <c r="J5427" i="1"/>
  <c r="J5513" i="1"/>
  <c r="J5598" i="1"/>
  <c r="J5673" i="1"/>
  <c r="J5737" i="1"/>
  <c r="J5801" i="1"/>
  <c r="J5865" i="1"/>
  <c r="J5929" i="1"/>
  <c r="J5993" i="1"/>
  <c r="J6057" i="1"/>
  <c r="J6121" i="1"/>
  <c r="J6185" i="1"/>
  <c r="J6249" i="1"/>
  <c r="J6313" i="1"/>
  <c r="J6377" i="1"/>
  <c r="J6441" i="1"/>
  <c r="J6505" i="1"/>
  <c r="J6569" i="1"/>
  <c r="J6633" i="1"/>
  <c r="J6697" i="1"/>
  <c r="J6761" i="1"/>
  <c r="J6825" i="1"/>
  <c r="J3279" i="1"/>
  <c r="J3937" i="1"/>
  <c r="J4245" i="1"/>
  <c r="J4501" i="1"/>
  <c r="J4757" i="1"/>
  <c r="J5007" i="1"/>
  <c r="J5093" i="1"/>
  <c r="J5178" i="1"/>
  <c r="J5263" i="1"/>
  <c r="J5349" i="1"/>
  <c r="J5434" i="1"/>
  <c r="J5519" i="1"/>
  <c r="J5605" i="1"/>
  <c r="J5678" i="1"/>
  <c r="J5742" i="1"/>
  <c r="J5806" i="1"/>
  <c r="J5870" i="1"/>
  <c r="J5934" i="1"/>
  <c r="J5998" i="1"/>
  <c r="J6062" i="1"/>
  <c r="J6126" i="1"/>
  <c r="J6190" i="1"/>
  <c r="J6254" i="1"/>
  <c r="J6318" i="1"/>
  <c r="J6382" i="1"/>
  <c r="J6446" i="1"/>
  <c r="J6510" i="1"/>
  <c r="J6574" i="1"/>
  <c r="J6638" i="1"/>
  <c r="J6702" i="1"/>
  <c r="J6766" i="1"/>
  <c r="J6830" i="1"/>
  <c r="J3359" i="1"/>
  <c r="J3964" i="1"/>
  <c r="J4265" i="1"/>
  <c r="J4521" i="1"/>
  <c r="J4777" i="1"/>
  <c r="J5014" i="1"/>
  <c r="J5099" i="1"/>
  <c r="J5185" i="1"/>
  <c r="J5270" i="1"/>
  <c r="J5355" i="1"/>
  <c r="J5441" i="1"/>
  <c r="J5526" i="1"/>
  <c r="J5611" i="1"/>
  <c r="J5683" i="1"/>
  <c r="J5747" i="1"/>
  <c r="J5811" i="1"/>
  <c r="J5875" i="1"/>
  <c r="J5939" i="1"/>
  <c r="J6003" i="1"/>
  <c r="J6067" i="1"/>
  <c r="J6131" i="1"/>
  <c r="J6195" i="1"/>
  <c r="J6259" i="1"/>
  <c r="J6323" i="1"/>
  <c r="J6387" i="1"/>
  <c r="J6451" i="1"/>
  <c r="J6515" i="1"/>
  <c r="J6579" i="1"/>
  <c r="J6643" i="1"/>
  <c r="J6707" i="1"/>
  <c r="J6771" i="1"/>
  <c r="K3816" i="1"/>
  <c r="K6638" i="1"/>
  <c r="K6115" i="1"/>
  <c r="K7992" i="1"/>
  <c r="K6455" i="1"/>
  <c r="K7997" i="1"/>
  <c r="K7475" i="1"/>
  <c r="K8334" i="1"/>
  <c r="K8562" i="1"/>
  <c r="K8618" i="1"/>
  <c r="J246" i="1"/>
  <c r="J103" i="1"/>
  <c r="J359" i="1"/>
  <c r="J108" i="1"/>
  <c r="J364" i="1"/>
  <c r="J572" i="1"/>
  <c r="J828" i="1"/>
  <c r="J577" i="1"/>
  <c r="J325" i="1"/>
  <c r="J662" i="1"/>
  <c r="J461" i="1"/>
  <c r="J923" i="1"/>
  <c r="J1179" i="1"/>
  <c r="J928" i="1"/>
  <c r="J1184" i="1"/>
  <c r="J929" i="1"/>
  <c r="J1185" i="1"/>
  <c r="J934" i="1"/>
  <c r="J1190" i="1"/>
  <c r="J1444" i="1"/>
  <c r="J1700" i="1"/>
  <c r="J1956" i="1"/>
  <c r="J1417" i="1"/>
  <c r="J1673" i="1"/>
  <c r="J1929" i="1"/>
  <c r="J1386" i="1"/>
  <c r="J1642" i="1"/>
  <c r="J1898" i="1"/>
  <c r="J2154" i="1"/>
  <c r="J1859" i="1"/>
  <c r="J2298" i="1"/>
  <c r="J2554" i="1"/>
  <c r="J2810" i="1"/>
  <c r="J1879" i="1"/>
  <c r="J2303" i="1"/>
  <c r="J2559" i="1"/>
  <c r="J2815" i="1"/>
  <c r="J1899" i="1"/>
  <c r="J2308" i="1"/>
  <c r="J2564" i="1"/>
  <c r="J2820" i="1"/>
  <c r="J3076" i="1"/>
  <c r="J2216" i="1"/>
  <c r="J3019" i="1"/>
  <c r="J3332" i="1"/>
  <c r="J3588" i="1"/>
  <c r="J2243" i="1"/>
  <c r="J2757" i="1"/>
  <c r="J2967" i="1"/>
  <c r="J3079" i="1"/>
  <c r="J3197" i="1"/>
  <c r="J3293" i="1"/>
  <c r="J3377" i="1"/>
  <c r="J3465" i="1"/>
  <c r="J3549" i="1"/>
  <c r="J3633" i="1"/>
  <c r="J3721" i="1"/>
  <c r="J2035" i="1"/>
  <c r="J2425" i="1"/>
  <c r="J2777" i="1"/>
  <c r="J2974" i="1"/>
  <c r="J3086" i="1"/>
  <c r="J3203" i="1"/>
  <c r="J3298" i="1"/>
  <c r="J3382" i="1"/>
  <c r="J3470" i="1"/>
  <c r="J3554" i="1"/>
  <c r="J3638" i="1"/>
  <c r="J3726" i="1"/>
  <c r="J3806" i="1"/>
  <c r="J3870" i="1"/>
  <c r="J3934" i="1"/>
  <c r="J3998" i="1"/>
  <c r="J4062" i="1"/>
  <c r="J4126" i="1"/>
  <c r="J2605" i="1"/>
  <c r="J3146" i="1"/>
  <c r="J3427" i="1"/>
  <c r="J3683" i="1"/>
  <c r="J3816" i="1"/>
  <c r="J3901" i="1"/>
  <c r="J3987" i="1"/>
  <c r="J4072" i="1"/>
  <c r="J4154" i="1"/>
  <c r="J4218" i="1"/>
  <c r="J4282" i="1"/>
  <c r="J4346" i="1"/>
  <c r="J4410" i="1"/>
  <c r="J4474" i="1"/>
  <c r="J4538" i="1"/>
  <c r="J4602" i="1"/>
  <c r="J4666" i="1"/>
  <c r="J4730" i="1"/>
  <c r="J4794" i="1"/>
  <c r="J4858" i="1"/>
  <c r="J4922" i="1"/>
  <c r="J4986" i="1"/>
  <c r="J2621" i="1"/>
  <c r="J3151" i="1"/>
  <c r="J3431" i="1"/>
  <c r="J3687" i="1"/>
  <c r="J3817" i="1"/>
  <c r="J3903" i="1"/>
  <c r="J3988" i="1"/>
  <c r="J4073" i="1"/>
  <c r="J4155" i="1"/>
  <c r="J4219" i="1"/>
  <c r="J4283" i="1"/>
  <c r="J4347" i="1"/>
  <c r="J4411" i="1"/>
  <c r="J4475" i="1"/>
  <c r="J4539" i="1"/>
  <c r="J4603" i="1"/>
  <c r="J4667" i="1"/>
  <c r="J4731" i="1"/>
  <c r="J4795" i="1"/>
  <c r="J4859" i="1"/>
  <c r="J4923" i="1"/>
  <c r="J4987" i="1"/>
  <c r="J2637" i="1"/>
  <c r="J3157" i="1"/>
  <c r="J3435" i="1"/>
  <c r="J3691" i="1"/>
  <c r="J3819" i="1"/>
  <c r="J3904" i="1"/>
  <c r="J3989" i="1"/>
  <c r="J4075" i="1"/>
  <c r="J4156" i="1"/>
  <c r="J4220" i="1"/>
  <c r="J4284" i="1"/>
  <c r="J4348" i="1"/>
  <c r="J4412" i="1"/>
  <c r="J4476" i="1"/>
  <c r="J4540" i="1"/>
  <c r="J4604" i="1"/>
  <c r="J4668" i="1"/>
  <c r="J4732" i="1"/>
  <c r="J4796" i="1"/>
  <c r="J4860" i="1"/>
  <c r="J4924" i="1"/>
  <c r="J4988" i="1"/>
  <c r="J5052" i="1"/>
  <c r="J5116" i="1"/>
  <c r="J5180" i="1"/>
  <c r="J5244" i="1"/>
  <c r="J5308" i="1"/>
  <c r="J5564" i="1"/>
  <c r="J4305" i="1"/>
  <c r="J5113" i="1"/>
  <c r="J5454" i="1"/>
  <c r="J5757" i="1"/>
  <c r="J6013" i="1"/>
  <c r="J6269" i="1"/>
  <c r="J6525" i="1"/>
  <c r="J6781" i="1"/>
  <c r="J4325" i="1"/>
  <c r="J5119" i="1"/>
  <c r="J5461" i="1"/>
  <c r="J5762" i="1"/>
  <c r="J6018" i="1"/>
  <c r="J6274" i="1"/>
  <c r="J6530" i="1"/>
  <c r="J6786" i="1"/>
  <c r="J4345" i="1"/>
  <c r="J5126" i="1"/>
  <c r="J5467" i="1"/>
  <c r="J5767" i="1"/>
  <c r="J6023" i="1"/>
  <c r="J6279" i="1"/>
  <c r="J6535" i="1"/>
  <c r="J6791" i="1"/>
  <c r="J7047" i="1"/>
  <c r="J7303" i="1"/>
  <c r="J7559" i="1"/>
  <c r="J7815" i="1"/>
  <c r="J5586" i="1"/>
  <c r="J6624" i="1"/>
  <c r="J7120" i="1"/>
  <c r="J7461" i="1"/>
  <c r="J7802" i="1"/>
  <c r="J8076" i="1"/>
  <c r="J8332" i="1"/>
  <c r="J8588" i="1"/>
  <c r="K6711" i="1"/>
  <c r="J482" i="1"/>
  <c r="J1658" i="1"/>
  <c r="J2289" i="1"/>
  <c r="J2457" i="1"/>
  <c r="J4130" i="1"/>
  <c r="J4606" i="1"/>
  <c r="J4223" i="1"/>
  <c r="J3707" i="1"/>
  <c r="J4864" i="1"/>
  <c r="J4577" i="1"/>
  <c r="J6081" i="1"/>
  <c r="J4597" i="1"/>
  <c r="J6086" i="1"/>
  <c r="J4617" i="1"/>
  <c r="J6091" i="1"/>
  <c r="J6923" i="1"/>
  <c r="J7263" i="1"/>
  <c r="J7603" i="1"/>
  <c r="J4765" i="1"/>
  <c r="J6464" i="1"/>
  <c r="J7178" i="1"/>
  <c r="J7637" i="1"/>
  <c r="J8036" i="1"/>
  <c r="J8376" i="1"/>
  <c r="J4845" i="1"/>
  <c r="J6196" i="1"/>
  <c r="J6977" i="1"/>
  <c r="J7318" i="1"/>
  <c r="J7660" i="1"/>
  <c r="J7969" i="1"/>
  <c r="J8225" i="1"/>
  <c r="J8481" i="1"/>
  <c r="J5042" i="1"/>
  <c r="J6216" i="1"/>
  <c r="J6984" i="1"/>
  <c r="J7325" i="1"/>
  <c r="J7666" i="1"/>
  <c r="J7974" i="1"/>
  <c r="J8230" i="1"/>
  <c r="J8486" i="1"/>
  <c r="J8742" i="1"/>
  <c r="J7396" i="1"/>
  <c r="J8539" i="1"/>
  <c r="J8563" i="1"/>
  <c r="J5517" i="1"/>
  <c r="J7785" i="1"/>
  <c r="J8705" i="1"/>
  <c r="J8131" i="1"/>
  <c r="J8664" i="1"/>
  <c r="J6857" i="1"/>
  <c r="J7604" i="1"/>
  <c r="J8215" i="1"/>
  <c r="J8692" i="1"/>
  <c r="J7641" i="1"/>
  <c r="J8627" i="1"/>
  <c r="J6220" i="1"/>
  <c r="J7879" i="1"/>
  <c r="J8703" i="1"/>
  <c r="J7683" i="1"/>
  <c r="J5117" i="1"/>
  <c r="J6528" i="1"/>
  <c r="J7200" i="1"/>
  <c r="J7600" i="1"/>
  <c r="J7988" i="1"/>
  <c r="J8264" i="1"/>
  <c r="J8584" i="1"/>
  <c r="J5732" i="1"/>
  <c r="J6692" i="1"/>
  <c r="J7121" i="1"/>
  <c r="J7462" i="1"/>
  <c r="J7782" i="1"/>
  <c r="J8045" i="1"/>
  <c r="J8269" i="1"/>
  <c r="J8509" i="1"/>
  <c r="J5106" i="1"/>
  <c r="J6200" i="1"/>
  <c r="J6957" i="1"/>
  <c r="J7256" i="1"/>
  <c r="J7554" i="1"/>
  <c r="J7874" i="1"/>
  <c r="J8098" i="1"/>
  <c r="J8338" i="1"/>
  <c r="J8578" i="1"/>
  <c r="J5581" i="1"/>
  <c r="J7630" i="1"/>
  <c r="J8587" i="1"/>
  <c r="J8275" i="1"/>
  <c r="J8745" i="1"/>
  <c r="J7422" i="1"/>
  <c r="J8431" i="1"/>
  <c r="J6894" i="1"/>
  <c r="J6092" i="1"/>
  <c r="J8729" i="1"/>
  <c r="J7497" i="1"/>
  <c r="K7109" i="1"/>
  <c r="K8678" i="1"/>
  <c r="J326" i="1"/>
  <c r="J285" i="1"/>
  <c r="J476" i="1"/>
  <c r="J647" i="1"/>
  <c r="J671" i="1"/>
  <c r="J1780" i="1"/>
  <c r="J2009" i="1"/>
  <c r="J2234" i="1"/>
  <c r="J2890" i="1"/>
  <c r="J2895" i="1"/>
  <c r="J2900" i="1"/>
  <c r="J3412" i="1"/>
  <c r="J3005" i="1"/>
  <c r="J3405" i="1"/>
  <c r="J3745" i="1"/>
  <c r="J3011" i="1"/>
  <c r="J3410" i="1"/>
  <c r="J3750" i="1"/>
  <c r="J4018" i="1"/>
  <c r="J3251" i="1"/>
  <c r="J3928" i="1"/>
  <c r="J4238" i="1"/>
  <c r="J4494" i="1"/>
  <c r="J4750" i="1"/>
  <c r="J1359" i="1"/>
  <c r="J3759" i="1"/>
  <c r="J4100" i="1"/>
  <c r="J4367" i="1"/>
  <c r="J4623" i="1"/>
  <c r="J4879" i="1"/>
  <c r="J3259" i="1"/>
  <c r="J3931" i="1"/>
  <c r="J4240" i="1"/>
  <c r="J4496" i="1"/>
  <c r="J4752" i="1"/>
  <c r="J5008" i="1"/>
  <c r="J5264" i="1"/>
  <c r="J5520" i="1"/>
  <c r="J4124" i="1"/>
  <c r="J5054" i="1"/>
  <c r="J5395" i="1"/>
  <c r="J5713" i="1"/>
  <c r="J5969" i="1"/>
  <c r="J6225" i="1"/>
  <c r="J6481" i="1"/>
  <c r="J6737" i="1"/>
  <c r="J4149" i="1"/>
  <c r="J5061" i="1"/>
  <c r="J5402" i="1"/>
  <c r="J5718" i="1"/>
  <c r="J5974" i="1"/>
  <c r="J6230" i="1"/>
  <c r="J6486" i="1"/>
  <c r="J6742" i="1"/>
  <c r="J4169" i="1"/>
  <c r="J5067" i="1"/>
  <c r="J5409" i="1"/>
  <c r="J5723" i="1"/>
  <c r="J5979" i="1"/>
  <c r="J6235" i="1"/>
  <c r="J6491" i="1"/>
  <c r="J6747" i="1"/>
  <c r="J6883" i="1"/>
  <c r="J6971" i="1"/>
  <c r="J7055" i="1"/>
  <c r="J7139" i="1"/>
  <c r="J7227" i="1"/>
  <c r="J7311" i="1"/>
  <c r="J7395" i="1"/>
  <c r="J7483" i="1"/>
  <c r="J7567" i="1"/>
  <c r="J7651" i="1"/>
  <c r="J7739" i="1"/>
  <c r="J7823" i="1"/>
  <c r="J4119" i="1"/>
  <c r="J5181" i="1"/>
  <c r="J5629" i="1"/>
  <c r="J5968" i="1"/>
  <c r="J6320" i="1"/>
  <c r="J6656" i="1"/>
  <c r="J6901" i="1"/>
  <c r="J7018" i="1"/>
  <c r="J7130" i="1"/>
  <c r="J7242" i="1"/>
  <c r="J7360" i="1"/>
  <c r="J7472" i="1"/>
  <c r="J7584" i="1"/>
  <c r="J7701" i="1"/>
  <c r="J7813" i="1"/>
  <c r="J7912" i="1"/>
  <c r="J8000" i="1"/>
  <c r="J8084" i="1"/>
  <c r="J8168" i="1"/>
  <c r="J8256" i="1"/>
  <c r="J8340" i="1"/>
  <c r="J8424" i="1"/>
  <c r="J8512" i="1"/>
  <c r="J8596" i="1"/>
  <c r="J4205" i="1"/>
  <c r="J5207" i="1"/>
  <c r="J5549" i="1"/>
  <c r="J5828" i="1"/>
  <c r="J6084" i="1"/>
  <c r="J6340" i="1"/>
  <c r="J6596" i="1"/>
  <c r="J6852" i="1"/>
  <c r="J6940" i="1"/>
  <c r="J7025" i="1"/>
  <c r="J7110" i="1"/>
  <c r="J7196" i="1"/>
  <c r="J7281" i="1"/>
  <c r="J7366" i="1"/>
  <c r="J7452" i="1"/>
  <c r="J7537" i="1"/>
  <c r="J7622" i="1"/>
  <c r="J7708" i="1"/>
  <c r="J7793" i="1"/>
  <c r="J7877" i="1"/>
  <c r="J7941" i="1"/>
  <c r="J8005" i="1"/>
  <c r="J8069" i="1"/>
  <c r="J8133" i="1"/>
  <c r="J8197" i="1"/>
  <c r="J8261" i="1"/>
  <c r="J8325" i="1"/>
  <c r="J8389" i="1"/>
  <c r="J8453" i="1"/>
  <c r="J8517" i="1"/>
  <c r="J8581" i="1"/>
  <c r="J2653" i="1"/>
  <c r="J4669" i="1"/>
  <c r="J5234" i="1"/>
  <c r="J5575" i="1"/>
  <c r="J5848" i="1"/>
  <c r="J6104" i="1"/>
  <c r="J6360" i="1"/>
  <c r="J6616" i="1"/>
  <c r="J6861" i="1"/>
  <c r="J6946" i="1"/>
  <c r="J7032" i="1"/>
  <c r="J7117" i="1"/>
  <c r="J7202" i="1"/>
  <c r="J7288" i="1"/>
  <c r="J7373" i="1"/>
  <c r="J7458" i="1"/>
  <c r="J7544" i="1"/>
  <c r="J7629" i="1"/>
  <c r="J7714" i="1"/>
  <c r="J7800" i="1"/>
  <c r="J7882" i="1"/>
  <c r="J7946" i="1"/>
  <c r="J8010" i="1"/>
  <c r="J8074" i="1"/>
  <c r="J8138" i="1"/>
  <c r="J8202" i="1"/>
  <c r="J8266" i="1"/>
  <c r="J8330" i="1"/>
  <c r="J8394" i="1"/>
  <c r="J8458" i="1"/>
  <c r="J8522" i="1"/>
  <c r="J8586" i="1"/>
  <c r="J8650" i="1"/>
  <c r="J8714" i="1"/>
  <c r="J4173" i="1"/>
  <c r="J5980" i="1"/>
  <c r="J6905" i="1"/>
  <c r="J7246" i="1"/>
  <c r="J7588" i="1"/>
  <c r="J7915" i="1"/>
  <c r="J8171" i="1"/>
  <c r="J8427" i="1"/>
  <c r="J8656" i="1"/>
  <c r="J8741" i="1"/>
  <c r="J7001" i="1"/>
  <c r="J8147" i="1"/>
  <c r="J4877" i="1"/>
  <c r="J7241" i="1"/>
  <c r="J8343" i="1"/>
  <c r="J4749" i="1"/>
  <c r="J6124" i="1"/>
  <c r="J6953" i="1"/>
  <c r="J7294" i="1"/>
  <c r="J7636" i="1"/>
  <c r="J7951" i="1"/>
  <c r="J8207" i="1"/>
  <c r="J8463" i="1"/>
  <c r="J8668" i="1"/>
  <c r="J8753" i="1"/>
  <c r="J5884" i="1"/>
  <c r="J7150" i="1"/>
  <c r="J7891" i="1"/>
  <c r="J8435" i="1"/>
  <c r="J8765" i="1"/>
  <c r="J7284" i="1"/>
  <c r="J7975" i="1"/>
  <c r="J8551" i="1"/>
  <c r="J7065" i="1"/>
  <c r="J8227" i="1"/>
  <c r="J5133" i="1"/>
  <c r="J7326" i="1"/>
  <c r="J8423" i="1"/>
  <c r="J7343" i="1"/>
  <c r="J7811" i="1"/>
  <c r="J5840" i="1"/>
  <c r="J6944" i="1"/>
  <c r="J7370" i="1"/>
  <c r="J7770" i="1"/>
  <c r="J8116" i="1"/>
  <c r="J8456" i="1"/>
  <c r="J5250" i="1"/>
  <c r="J6308" i="1"/>
  <c r="J6972" i="1"/>
  <c r="J7270" i="1"/>
  <c r="J7590" i="1"/>
  <c r="J7901" i="1"/>
  <c r="J8141" i="1"/>
  <c r="J8381" i="1"/>
  <c r="J8605" i="1"/>
  <c r="J5618" i="1"/>
  <c r="J6584" i="1"/>
  <c r="J7085" i="1"/>
  <c r="J7426" i="1"/>
  <c r="J7746" i="1"/>
  <c r="J8002" i="1"/>
  <c r="J8242" i="1"/>
  <c r="J8482" i="1"/>
  <c r="J8722" i="1"/>
  <c r="J7118" i="1"/>
  <c r="J8139" i="1"/>
  <c r="J6140" i="1"/>
  <c r="J7390" i="1"/>
  <c r="J6910" i="1"/>
  <c r="J8047" i="1"/>
  <c r="J8743" i="1"/>
  <c r="J8243" i="1"/>
  <c r="J8055" i="1"/>
  <c r="J8701" i="1"/>
  <c r="K3786" i="1"/>
  <c r="K7457" i="1"/>
  <c r="K7149" i="1"/>
  <c r="J503" i="1"/>
  <c r="J448" i="1"/>
  <c r="J803" i="1"/>
  <c r="J811" i="1"/>
  <c r="J1332" i="1"/>
  <c r="J1561" i="1"/>
  <c r="J1786" i="1"/>
  <c r="J2442" i="1"/>
  <c r="J2447" i="1"/>
  <c r="J2452" i="1"/>
  <c r="J2801" i="1"/>
  <c r="J2597" i="1"/>
  <c r="J3257" i="1"/>
  <c r="J3597" i="1"/>
  <c r="J2617" i="1"/>
  <c r="J3262" i="1"/>
  <c r="J3602" i="1"/>
  <c r="J3906" i="1"/>
  <c r="J2125" i="1"/>
  <c r="J3779" i="1"/>
  <c r="J4120" i="1"/>
  <c r="J4382" i="1"/>
  <c r="J4638" i="1"/>
  <c r="J4894" i="1"/>
  <c r="J3319" i="1"/>
  <c r="J3951" i="1"/>
  <c r="J4255" i="1"/>
  <c r="J4511" i="1"/>
  <c r="J4767" i="1"/>
  <c r="J2168" i="1"/>
  <c r="J3781" i="1"/>
  <c r="J4123" i="1"/>
  <c r="J4384" i="1"/>
  <c r="J4640" i="1"/>
  <c r="J4896" i="1"/>
  <c r="J5152" i="1"/>
  <c r="J5408" i="1"/>
  <c r="J3013" i="1"/>
  <c r="J4705" i="1"/>
  <c r="J5246" i="1"/>
  <c r="J5587" i="1"/>
  <c r="J5857" i="1"/>
  <c r="J6113" i="1"/>
  <c r="J6369" i="1"/>
  <c r="J6625" i="1"/>
  <c r="J3119" i="1"/>
  <c r="J4725" i="1"/>
  <c r="J5253" i="1"/>
  <c r="J5594" i="1"/>
  <c r="J5862" i="1"/>
  <c r="J6118" i="1"/>
  <c r="J6374" i="1"/>
  <c r="J6630" i="1"/>
  <c r="J3226" i="1"/>
  <c r="J4745" i="1"/>
  <c r="J5259" i="1"/>
  <c r="J5601" i="1"/>
  <c r="J5867" i="1"/>
  <c r="J6123" i="1"/>
  <c r="J6379" i="1"/>
  <c r="J6635" i="1"/>
  <c r="J6847" i="1"/>
  <c r="J6931" i="1"/>
  <c r="J7019" i="1"/>
  <c r="J7103" i="1"/>
  <c r="J7187" i="1"/>
  <c r="J7275" i="1"/>
  <c r="J7359" i="1"/>
  <c r="J7443" i="1"/>
  <c r="J7531" i="1"/>
  <c r="J7615" i="1"/>
  <c r="J7699" i="1"/>
  <c r="J7787" i="1"/>
  <c r="J7871" i="1"/>
  <c r="J4893" i="1"/>
  <c r="J5437" i="1"/>
  <c r="J5824" i="1"/>
  <c r="J6160" i="1"/>
  <c r="J6512" i="1"/>
  <c r="J6848" i="1"/>
  <c r="J6965" i="1"/>
  <c r="J7082" i="1"/>
  <c r="J7194" i="1"/>
  <c r="J7306" i="1"/>
  <c r="J7424" i="1"/>
  <c r="J7536" i="1"/>
  <c r="J7648" i="1"/>
  <c r="J7765" i="1"/>
  <c r="J7876" i="1"/>
  <c r="J7960" i="1"/>
  <c r="J8048" i="1"/>
  <c r="J8132" i="1"/>
  <c r="J8216" i="1"/>
  <c r="J8304" i="1"/>
  <c r="J8388" i="1"/>
  <c r="J8472" i="1"/>
  <c r="J8560" i="1"/>
  <c r="J2397" i="1"/>
  <c r="J4973" i="1"/>
  <c r="J5399" i="1"/>
  <c r="J5716" i="1"/>
  <c r="J5972" i="1"/>
  <c r="J6228" i="1"/>
  <c r="J6484" i="1"/>
  <c r="J6740" i="1"/>
  <c r="J6902" i="1"/>
  <c r="J6988" i="1"/>
  <c r="J7073" i="1"/>
  <c r="J7158" i="1"/>
  <c r="J7244" i="1"/>
  <c r="J7329" i="1"/>
  <c r="J7414" i="1"/>
  <c r="J7500" i="1"/>
  <c r="J7585" i="1"/>
  <c r="J7670" i="1"/>
  <c r="J7756" i="1"/>
  <c r="J7841" i="1"/>
  <c r="J7913" i="1"/>
  <c r="J7977" i="1"/>
  <c r="J8041" i="1"/>
  <c r="J8105" i="1"/>
  <c r="J8169" i="1"/>
  <c r="J8233" i="1"/>
  <c r="J8297" i="1"/>
  <c r="J8361" i="1"/>
  <c r="J8425" i="1"/>
  <c r="J8489" i="1"/>
  <c r="J8553" i="1"/>
  <c r="J8617" i="1"/>
  <c r="J4221" i="1"/>
  <c r="J5085" i="1"/>
  <c r="J5426" i="1"/>
  <c r="J5736" i="1"/>
  <c r="J5992" i="1"/>
  <c r="J6248" i="1"/>
  <c r="J6504" i="1"/>
  <c r="J5372" i="1"/>
  <c r="J5628" i="1"/>
  <c r="J4561" i="1"/>
  <c r="J5198" i="1"/>
  <c r="J5539" i="1"/>
  <c r="J5821" i="1"/>
  <c r="J6077" i="1"/>
  <c r="J6333" i="1"/>
  <c r="J6589" i="1"/>
  <c r="J6845" i="1"/>
  <c r="J4581" i="1"/>
  <c r="J5205" i="1"/>
  <c r="J5546" i="1"/>
  <c r="J5826" i="1"/>
  <c r="J6082" i="1"/>
  <c r="J6338" i="1"/>
  <c r="J6594" i="1"/>
  <c r="J6850" i="1"/>
  <c r="J4601" i="1"/>
  <c r="J5211" i="1"/>
  <c r="J5553" i="1"/>
  <c r="J5831" i="1"/>
  <c r="J6087" i="1"/>
  <c r="J6343" i="1"/>
  <c r="J6599" i="1"/>
  <c r="J6855" i="1"/>
  <c r="J7111" i="1"/>
  <c r="J7367" i="1"/>
  <c r="J7623" i="1"/>
  <c r="J2991" i="1"/>
  <c r="J5856" i="1"/>
  <c r="J6864" i="1"/>
  <c r="J7205" i="1"/>
  <c r="J7546" i="1"/>
  <c r="J7884" i="1"/>
  <c r="J8140" i="1"/>
  <c r="J8396" i="1"/>
  <c r="J3375" i="1"/>
  <c r="K8616" i="1"/>
  <c r="J1200" i="1"/>
  <c r="J2314" i="1"/>
  <c r="J2309" i="1"/>
  <c r="J3209" i="1"/>
  <c r="J3699" i="1"/>
  <c r="J4862" i="1"/>
  <c r="J4479" i="1"/>
  <c r="J4080" i="1"/>
  <c r="J5120" i="1"/>
  <c r="J5203" i="1"/>
  <c r="J6337" i="1"/>
  <c r="J5210" i="1"/>
  <c r="J6342" i="1"/>
  <c r="J5217" i="1"/>
  <c r="J6347" i="1"/>
  <c r="J7007" i="1"/>
  <c r="J7347" i="1"/>
  <c r="J7691" i="1"/>
  <c r="J5373" i="1"/>
  <c r="J6800" i="1"/>
  <c r="J7296" i="1"/>
  <c r="J7749" i="1"/>
  <c r="J8120" i="1"/>
  <c r="J8464" i="1"/>
  <c r="J5357" i="1"/>
  <c r="J6452" i="1"/>
  <c r="J7062" i="1"/>
  <c r="J7404" i="1"/>
  <c r="J7745" i="1"/>
  <c r="J8033" i="1"/>
  <c r="J8289" i="1"/>
  <c r="J8545" i="1"/>
  <c r="J5383" i="1"/>
  <c r="J6472" i="1"/>
  <c r="J7069" i="1"/>
  <c r="J7410" i="1"/>
  <c r="J7752" i="1"/>
  <c r="J8038" i="1"/>
  <c r="J8294" i="1"/>
  <c r="J8550" i="1"/>
  <c r="J5325" i="1"/>
  <c r="J7737" i="1"/>
  <c r="J8693" i="1"/>
  <c r="J5964" i="1"/>
  <c r="J6572" i="1"/>
  <c r="J8063" i="1"/>
  <c r="J5026" i="1"/>
  <c r="J8259" i="1"/>
  <c r="J8707" i="1"/>
  <c r="J7049" i="1"/>
  <c r="J7774" i="1"/>
  <c r="J8375" i="1"/>
  <c r="J8735" i="1"/>
  <c r="J7923" i="1"/>
  <c r="J8723" i="1"/>
  <c r="J6942" i="1"/>
  <c r="J8103" i="1"/>
  <c r="J3980" i="1"/>
  <c r="J7747" i="1"/>
  <c r="J5565" i="1"/>
  <c r="J6858" i="1"/>
  <c r="J7285" i="1"/>
  <c r="J7712" i="1"/>
  <c r="J8052" i="1"/>
  <c r="J8352" i="1"/>
  <c r="J4055" i="1"/>
  <c r="J5988" i="1"/>
  <c r="J6886" i="1"/>
  <c r="J7228" i="1"/>
  <c r="J7548" i="1"/>
  <c r="J7846" i="1"/>
  <c r="J8093" i="1"/>
  <c r="J8333" i="1"/>
  <c r="J8573" i="1"/>
  <c r="J5362" i="1"/>
  <c r="J6392" i="1"/>
  <c r="J7021" i="1"/>
  <c r="J7341" i="1"/>
  <c r="J7640" i="1"/>
  <c r="J7922" i="1"/>
  <c r="J8162" i="1"/>
  <c r="J8402" i="1"/>
  <c r="J8642" i="1"/>
  <c r="J6364" i="1"/>
  <c r="J8011" i="1"/>
  <c r="J8709" i="1"/>
  <c r="J5218" i="1"/>
  <c r="J5740" i="1"/>
  <c r="J7678" i="1"/>
  <c r="J8657" i="1"/>
  <c r="J7428" i="1"/>
  <c r="J7369" i="1"/>
  <c r="J7556" i="1"/>
  <c r="J8535" i="1"/>
  <c r="K8312" i="1"/>
  <c r="K8182" i="1"/>
  <c r="J183" i="1"/>
  <c r="J652" i="1"/>
  <c r="J742" i="1"/>
  <c r="J1008" i="1"/>
  <c r="J1014" i="1"/>
  <c r="J1241" i="1"/>
  <c r="J1466" i="1"/>
  <c r="J2079" i="1"/>
  <c r="J2085" i="1"/>
  <c r="J2092" i="1"/>
  <c r="J3156" i="1"/>
  <c r="J3668" i="1"/>
  <c r="J3117" i="1"/>
  <c r="J3489" i="1"/>
  <c r="J2184" i="1"/>
  <c r="J3123" i="1"/>
  <c r="J3494" i="1"/>
  <c r="J3826" i="1"/>
  <c r="J4082" i="1"/>
  <c r="J3507" i="1"/>
  <c r="J4013" i="1"/>
  <c r="J4302" i="1"/>
  <c r="J4558" i="1"/>
  <c r="J4814" i="1"/>
  <c r="J2917" i="1"/>
  <c r="J3844" i="1"/>
  <c r="J4175" i="1"/>
  <c r="J4431" i="1"/>
  <c r="J4687" i="1"/>
  <c r="J4943" i="1"/>
  <c r="J3515" i="1"/>
  <c r="J4016" i="1"/>
  <c r="J4304" i="1"/>
  <c r="J4560" i="1"/>
  <c r="J4816" i="1"/>
  <c r="J5072" i="1"/>
  <c r="J5328" i="1"/>
  <c r="J5584" i="1"/>
  <c r="J4385" i="1"/>
  <c r="J5139" i="1"/>
  <c r="J5481" i="1"/>
  <c r="J5777" i="1"/>
  <c r="J6033" i="1"/>
  <c r="J6289" i="1"/>
  <c r="J6545" i="1"/>
  <c r="J6801" i="1"/>
  <c r="J4405" i="1"/>
  <c r="J5146" i="1"/>
  <c r="J5487" i="1"/>
  <c r="J5782" i="1"/>
  <c r="J6038" i="1"/>
  <c r="J6294" i="1"/>
  <c r="J6550" i="1"/>
  <c r="J6806" i="1"/>
  <c r="J4425" i="1"/>
  <c r="J5153" i="1"/>
  <c r="J5494" i="1"/>
  <c r="J5787" i="1"/>
  <c r="J6043" i="1"/>
  <c r="J6299" i="1"/>
  <c r="J6555" i="1"/>
  <c r="J6811" i="1"/>
  <c r="J6907" i="1"/>
  <c r="J6991" i="1"/>
  <c r="J7075" i="1"/>
  <c r="J7163" i="1"/>
  <c r="J7247" i="1"/>
  <c r="J7331" i="1"/>
  <c r="J7419" i="1"/>
  <c r="J7503" i="1"/>
  <c r="J7587" i="1"/>
  <c r="J7675" i="1"/>
  <c r="J7759" i="1"/>
  <c r="J7843" i="1"/>
  <c r="J4509" i="1"/>
  <c r="J5287" i="1"/>
  <c r="J5712" i="1"/>
  <c r="J6064" i="1"/>
  <c r="J6400" i="1"/>
  <c r="J6736" i="1"/>
  <c r="J6933" i="1"/>
  <c r="J7045" i="1"/>
  <c r="J7157" i="1"/>
  <c r="J7274" i="1"/>
  <c r="J7386" i="1"/>
  <c r="J7498" i="1"/>
  <c r="J7616" i="1"/>
  <c r="J7728" i="1"/>
  <c r="J7840" i="1"/>
  <c r="J7936" i="1"/>
  <c r="J8020" i="1"/>
  <c r="J8104" i="1"/>
  <c r="J8192" i="1"/>
  <c r="J8276" i="1"/>
  <c r="J8360" i="1"/>
  <c r="J8448" i="1"/>
  <c r="J8532" i="1"/>
  <c r="J8616" i="1"/>
  <c r="J4589" i="1"/>
  <c r="J5293" i="1"/>
  <c r="J5634" i="1"/>
  <c r="J5892" i="1"/>
  <c r="J6148" i="1"/>
  <c r="J6404" i="1"/>
  <c r="J6660" i="1"/>
  <c r="J6876" i="1"/>
  <c r="J6961" i="1"/>
  <c r="J7046" i="1"/>
  <c r="J7132" i="1"/>
  <c r="J7217" i="1"/>
  <c r="J7302" i="1"/>
  <c r="J7388" i="1"/>
  <c r="J7473" i="1"/>
  <c r="J7558" i="1"/>
  <c r="J7644" i="1"/>
  <c r="J7729" i="1"/>
  <c r="J7814" i="1"/>
  <c r="J7893" i="1"/>
  <c r="J7957" i="1"/>
  <c r="J8021" i="1"/>
  <c r="J8085" i="1"/>
  <c r="J8149" i="1"/>
  <c r="J8213" i="1"/>
  <c r="J8277" i="1"/>
  <c r="J8341" i="1"/>
  <c r="J8405" i="1"/>
  <c r="J8469" i="1"/>
  <c r="J8533" i="1"/>
  <c r="J8597" i="1"/>
  <c r="J3820" i="1"/>
  <c r="J4925" i="1"/>
  <c r="J5319" i="1"/>
  <c r="J5656" i="1"/>
  <c r="J5912" i="1"/>
  <c r="J6168" i="1"/>
  <c r="J6424" i="1"/>
  <c r="J6680" i="1"/>
  <c r="J6882" i="1"/>
  <c r="J6968" i="1"/>
  <c r="J7053" i="1"/>
  <c r="J7138" i="1"/>
  <c r="J7224" i="1"/>
  <c r="J7309" i="1"/>
  <c r="J7394" i="1"/>
  <c r="J7480" i="1"/>
  <c r="J7565" i="1"/>
  <c r="J7650" i="1"/>
  <c r="J7736" i="1"/>
  <c r="J7821" i="1"/>
  <c r="J7898" i="1"/>
  <c r="J7962" i="1"/>
  <c r="J8026" i="1"/>
  <c r="J8090" i="1"/>
  <c r="J8154" i="1"/>
  <c r="J8218" i="1"/>
  <c r="J8282" i="1"/>
  <c r="J8346" i="1"/>
  <c r="J8410" i="1"/>
  <c r="J8474" i="1"/>
  <c r="J8538" i="1"/>
  <c r="J8602" i="1"/>
  <c r="J8666" i="1"/>
  <c r="J8730" i="1"/>
  <c r="J5069" i="1"/>
  <c r="J6236" i="1"/>
  <c r="J6990" i="1"/>
  <c r="J7332" i="1"/>
  <c r="J7673" i="1"/>
  <c r="J7979" i="1"/>
  <c r="J8235" i="1"/>
  <c r="J8491" i="1"/>
  <c r="J8677" i="1"/>
  <c r="J8763" i="1"/>
  <c r="J7300" i="1"/>
  <c r="J8387" i="1"/>
  <c r="J5559" i="1"/>
  <c r="J7561" i="1"/>
  <c r="J8567" i="1"/>
  <c r="J5261" i="1"/>
  <c r="J6380" i="1"/>
  <c r="J7038" i="1"/>
  <c r="J7380" i="1"/>
  <c r="J7721" i="1"/>
  <c r="J8015" i="1"/>
  <c r="J8271" i="1"/>
  <c r="J8527" i="1"/>
  <c r="J8689" i="1"/>
  <c r="J4301" i="1"/>
  <c r="J6268" i="1"/>
  <c r="J7342" i="1"/>
  <c r="J8051" i="1"/>
  <c r="J8595" i="1"/>
  <c r="J6476" i="1"/>
  <c r="J7454" i="1"/>
  <c r="J8135" i="1"/>
  <c r="J8655" i="1"/>
  <c r="J7406" i="1"/>
  <c r="J8467" i="1"/>
  <c r="J5772" i="1"/>
  <c r="J7625" i="1"/>
  <c r="J8644" i="1"/>
  <c r="J7555" i="1"/>
  <c r="J3948" i="1"/>
  <c r="J6192" i="1"/>
  <c r="J7061" i="1"/>
  <c r="J7488" i="1"/>
  <c r="J7880" i="1"/>
  <c r="J8200" i="1"/>
  <c r="J8544" i="1"/>
  <c r="J5506" i="1"/>
  <c r="J6500" i="1"/>
  <c r="J7057" i="1"/>
  <c r="J7356" i="1"/>
  <c r="J7676" i="1"/>
  <c r="J7965" i="1"/>
  <c r="J8205" i="1"/>
  <c r="J8429" i="1"/>
  <c r="J3991" i="1"/>
  <c r="J5880" i="1"/>
  <c r="J6840" i="1"/>
  <c r="J7149" i="1"/>
  <c r="J7490" i="1"/>
  <c r="J7810" i="1"/>
  <c r="J8066" i="1"/>
  <c r="J8290" i="1"/>
  <c r="J8546" i="1"/>
  <c r="J2906" i="1"/>
  <c r="J7460" i="1"/>
  <c r="J8459" i="1"/>
  <c r="J7769" i="1"/>
  <c r="J8455" i="1"/>
  <c r="J7166" i="1"/>
  <c r="J8303" i="1"/>
  <c r="J5692" i="1"/>
  <c r="J8691" i="1"/>
  <c r="J8615" i="1"/>
  <c r="J6878" i="1"/>
  <c r="K7615" i="1"/>
  <c r="K8573" i="1"/>
  <c r="J134" i="1"/>
  <c r="J252" i="1"/>
  <c r="J721" i="1"/>
  <c r="J1067" i="1"/>
  <c r="J1073" i="1"/>
  <c r="J1588" i="1"/>
  <c r="J1817" i="1"/>
  <c r="J2042" i="1"/>
  <c r="J2698" i="1"/>
  <c r="J2703" i="1"/>
  <c r="J2708" i="1"/>
  <c r="J3211" i="1"/>
  <c r="J2919" i="1"/>
  <c r="J3341" i="1"/>
  <c r="J3681" i="1"/>
  <c r="J2926" i="1"/>
  <c r="J3346" i="1"/>
  <c r="J3686" i="1"/>
  <c r="J3970" i="1"/>
  <c r="J2997" i="1"/>
  <c r="J3864" i="1"/>
  <c r="J4190" i="1"/>
  <c r="J4446" i="1"/>
  <c r="J4702" i="1"/>
  <c r="J4958" i="1"/>
  <c r="J3575" i="1"/>
  <c r="J4036" i="1"/>
  <c r="J4319" i="1"/>
  <c r="J4575" i="1"/>
  <c r="J4831" i="1"/>
  <c r="J3007" i="1"/>
  <c r="J3867" i="1"/>
  <c r="J4192" i="1"/>
  <c r="J4448" i="1"/>
  <c r="J4704" i="1"/>
  <c r="J4960" i="1"/>
  <c r="J5216" i="1"/>
  <c r="J5472" i="1"/>
  <c r="J3868" i="1"/>
  <c r="J4961" i="1"/>
  <c r="J5331" i="1"/>
  <c r="J5665" i="1"/>
  <c r="J5921" i="1"/>
  <c r="J6177" i="1"/>
  <c r="J6433" i="1"/>
  <c r="J6689" i="1"/>
  <c r="J3895" i="1"/>
  <c r="J4981" i="1"/>
  <c r="J5338" i="1"/>
  <c r="J5670" i="1"/>
  <c r="J5926" i="1"/>
  <c r="J6182" i="1"/>
  <c r="J6438" i="1"/>
  <c r="J6694" i="1"/>
  <c r="J3921" i="1"/>
  <c r="J5001" i="1"/>
  <c r="J5345" i="1"/>
  <c r="J5675" i="1"/>
  <c r="J5931" i="1"/>
  <c r="J6187" i="1"/>
  <c r="J6443" i="1"/>
  <c r="J6699" i="1"/>
  <c r="J6867" i="1"/>
  <c r="J6955" i="1"/>
  <c r="J7039" i="1"/>
  <c r="J7123" i="1"/>
  <c r="J7211" i="1"/>
  <c r="J7295" i="1"/>
  <c r="J7379" i="1"/>
  <c r="J7467" i="1"/>
  <c r="J7551" i="1"/>
  <c r="J7635" i="1"/>
  <c r="J7723" i="1"/>
  <c r="J7807" i="1"/>
  <c r="J3777" i="1"/>
  <c r="J5095" i="1"/>
  <c r="J5543" i="1"/>
  <c r="J5904" i="1"/>
  <c r="J6256" i="1"/>
  <c r="J6592" i="1"/>
  <c r="J6880" i="1"/>
  <c r="J6997" i="1"/>
  <c r="J7109" i="1"/>
  <c r="J7221" i="1"/>
  <c r="J7338" i="1"/>
  <c r="J7450" i="1"/>
  <c r="J7562" i="1"/>
  <c r="J7680" i="1"/>
  <c r="J7792" i="1"/>
  <c r="J7896" i="1"/>
  <c r="J7984" i="1"/>
  <c r="J8068" i="1"/>
  <c r="J8152" i="1"/>
  <c r="J8240" i="1"/>
  <c r="J8324" i="1"/>
  <c r="J8408" i="1"/>
  <c r="J8496" i="1"/>
  <c r="J8580" i="1"/>
  <c r="J3884" i="1"/>
  <c r="J5122" i="1"/>
  <c r="J5485" i="1"/>
  <c r="J5780" i="1"/>
  <c r="J6036" i="1"/>
  <c r="J6292" i="1"/>
  <c r="J6548" i="1"/>
  <c r="J6804" i="1"/>
  <c r="J6924" i="1"/>
  <c r="J7009" i="1"/>
  <c r="J7094" i="1"/>
  <c r="J7180" i="1"/>
  <c r="J7265" i="1"/>
  <c r="J7350" i="1"/>
  <c r="J7436" i="1"/>
  <c r="J7521" i="1"/>
  <c r="J7606" i="1"/>
  <c r="J7692" i="1"/>
  <c r="J7777" i="1"/>
  <c r="J7862" i="1"/>
  <c r="J7929" i="1"/>
  <c r="J7993" i="1"/>
  <c r="J8057" i="1"/>
  <c r="J8121" i="1"/>
  <c r="J8185" i="1"/>
  <c r="J8249" i="1"/>
  <c r="J8313" i="1"/>
  <c r="J8377" i="1"/>
  <c r="J8441" i="1"/>
  <c r="J8505" i="1"/>
  <c r="J8569" i="1"/>
  <c r="J8633" i="1"/>
  <c r="J4477" i="1"/>
  <c r="J5170" i="1"/>
  <c r="J5511" i="1"/>
  <c r="J5800" i="1"/>
  <c r="J6056" i="1"/>
  <c r="J6312" i="1"/>
  <c r="J6568" i="1"/>
  <c r="J6824" i="1"/>
  <c r="J6930" i="1"/>
  <c r="J7016" i="1"/>
  <c r="J7101" i="1"/>
  <c r="J7186" i="1"/>
  <c r="J7272" i="1"/>
  <c r="J7357" i="1"/>
  <c r="J7442" i="1"/>
  <c r="J7528" i="1"/>
  <c r="J7613" i="1"/>
  <c r="J7698" i="1"/>
  <c r="J7784" i="1"/>
  <c r="J7869" i="1"/>
  <c r="J7934" i="1"/>
  <c r="J7998" i="1"/>
  <c r="J8062" i="1"/>
  <c r="J8126" i="1"/>
  <c r="J8190" i="1"/>
  <c r="J8254" i="1"/>
  <c r="J8318" i="1"/>
  <c r="J8382" i="1"/>
  <c r="J8446" i="1"/>
  <c r="J8510" i="1"/>
  <c r="J8574" i="1"/>
  <c r="J8638" i="1"/>
  <c r="J8702" i="1"/>
  <c r="J8766" i="1"/>
  <c r="J5788" i="1"/>
  <c r="J6812" i="1"/>
  <c r="J7182" i="1"/>
  <c r="J7524" i="1"/>
  <c r="J7865" i="1"/>
  <c r="J8123" i="1"/>
  <c r="J8379" i="1"/>
  <c r="J8635" i="1"/>
  <c r="J8725" i="1"/>
  <c r="J6716" i="1"/>
  <c r="J7971" i="1"/>
  <c r="J8733" i="1"/>
  <c r="J7006" i="1"/>
  <c r="J8167" i="1"/>
  <c r="J3927" i="1"/>
  <c r="J5932" i="1"/>
  <c r="J6889" i="1"/>
  <c r="J7230" i="1"/>
  <c r="J7572" i="1"/>
  <c r="J7903" i="1"/>
  <c r="J8159" i="1"/>
  <c r="J8415" i="1"/>
  <c r="J8652" i="1"/>
  <c r="J8737" i="1"/>
  <c r="J5538" i="1"/>
  <c r="J7022" i="1"/>
  <c r="J7748" i="1"/>
  <c r="J8339" i="1"/>
  <c r="J8728" i="1"/>
  <c r="J7134" i="1"/>
  <c r="J7860" i="1"/>
  <c r="J8439" i="1"/>
  <c r="J8756" i="1"/>
  <c r="J8035" i="1"/>
  <c r="J8760" i="1"/>
  <c r="J7092" i="1"/>
  <c r="J8247" i="1"/>
  <c r="K5870" i="1"/>
  <c r="K7799" i="1"/>
  <c r="K8086" i="1"/>
  <c r="J60" i="1"/>
  <c r="J529" i="1"/>
  <c r="J875" i="1"/>
  <c r="J881" i="1"/>
  <c r="J1396" i="1"/>
  <c r="J1625" i="1"/>
  <c r="J1850" i="1"/>
  <c r="J2506" i="1"/>
  <c r="J2511" i="1"/>
  <c r="J2516" i="1"/>
  <c r="J2955" i="1"/>
  <c r="J2693" i="1"/>
  <c r="J3277" i="1"/>
  <c r="J3617" i="1"/>
  <c r="J2713" i="1"/>
  <c r="J3282" i="1"/>
  <c r="J3622" i="1"/>
  <c r="J3922" i="1"/>
  <c r="J2413" i="1"/>
  <c r="J3800" i="1"/>
  <c r="J4141" i="1"/>
  <c r="J5436" i="1"/>
  <c r="J3519" i="1"/>
  <c r="J4817" i="1"/>
  <c r="J5283" i="1"/>
  <c r="J5625" i="1"/>
  <c r="J5885" i="1"/>
  <c r="J6141" i="1"/>
  <c r="J6397" i="1"/>
  <c r="J6653" i="1"/>
  <c r="J3599" i="1"/>
  <c r="J4837" i="1"/>
  <c r="J5290" i="1"/>
  <c r="J5631" i="1"/>
  <c r="J5890" i="1"/>
  <c r="J6146" i="1"/>
  <c r="J6402" i="1"/>
  <c r="J6658" i="1"/>
  <c r="J3679" i="1"/>
  <c r="J4857" i="1"/>
  <c r="J5297" i="1"/>
  <c r="J5638" i="1"/>
  <c r="J5895" i="1"/>
  <c r="J6151" i="1"/>
  <c r="J6407" i="1"/>
  <c r="J6663" i="1"/>
  <c r="J6919" i="1"/>
  <c r="J7175" i="1"/>
  <c r="J7431" i="1"/>
  <c r="J7687" i="1"/>
  <c r="J4701" i="1"/>
  <c r="J6112" i="1"/>
  <c r="J6949" i="1"/>
  <c r="J7290" i="1"/>
  <c r="J7632" i="1"/>
  <c r="J7948" i="1"/>
  <c r="J8204" i="1"/>
  <c r="J8460" i="1"/>
  <c r="J4781" i="1"/>
  <c r="J375" i="1"/>
  <c r="J1206" i="1"/>
  <c r="J2319" i="1"/>
  <c r="J3202" i="1"/>
  <c r="J3558" i="1"/>
  <c r="J4077" i="1"/>
  <c r="J3173" i="1"/>
  <c r="J4735" i="1"/>
  <c r="J4352" i="1"/>
  <c r="J5376" i="1"/>
  <c r="J5545" i="1"/>
  <c r="J6593" i="1"/>
  <c r="J5551" i="1"/>
  <c r="J6598" i="1"/>
  <c r="J5558" i="1"/>
  <c r="J6603" i="1"/>
  <c r="J7091" i="1"/>
  <c r="J7435" i="1"/>
  <c r="J7775" i="1"/>
  <c r="J5776" i="1"/>
  <c r="J6954" i="1"/>
  <c r="J7408" i="1"/>
  <c r="J7861" i="1"/>
  <c r="J8208" i="1"/>
  <c r="J8548" i="1"/>
  <c r="J5684" i="1"/>
  <c r="J6708" i="1"/>
  <c r="J7148" i="1"/>
  <c r="J7489" i="1"/>
  <c r="J7830" i="1"/>
  <c r="J8097" i="1"/>
  <c r="J8353" i="1"/>
  <c r="J8609" i="1"/>
  <c r="J5704" i="1"/>
  <c r="J6728" i="1"/>
  <c r="J7154" i="1"/>
  <c r="J7496" i="1"/>
  <c r="J7837" i="1"/>
  <c r="J8102" i="1"/>
  <c r="J8358" i="1"/>
  <c r="J8614" i="1"/>
  <c r="J6428" i="1"/>
  <c r="J8027" i="1"/>
  <c r="J5623" i="1"/>
  <c r="J7796" i="1"/>
  <c r="J7102" i="1"/>
  <c r="J8319" i="1"/>
  <c r="J6652" i="1"/>
  <c r="J8419" i="1"/>
  <c r="J8749" i="1"/>
  <c r="J7220" i="1"/>
  <c r="J7959" i="1"/>
  <c r="J8503" i="1"/>
  <c r="J6958" i="1"/>
  <c r="J8163" i="1"/>
  <c r="J4621" i="1"/>
  <c r="J7262" i="1"/>
  <c r="J8359" i="1"/>
  <c r="J7363" i="1"/>
  <c r="J7835" i="1"/>
  <c r="J5936" i="1"/>
  <c r="J6976" i="1"/>
  <c r="J7402" i="1"/>
  <c r="J7829" i="1"/>
  <c r="J8136" i="1"/>
  <c r="J8436" i="1"/>
  <c r="J5143" i="1"/>
  <c r="J6244" i="1"/>
  <c r="J6950" i="1"/>
  <c r="J7292" i="1"/>
  <c r="J7612" i="1"/>
  <c r="J7917" i="1"/>
  <c r="J8157" i="1"/>
  <c r="J8397" i="1"/>
  <c r="J8637" i="1"/>
  <c r="J5688" i="1"/>
  <c r="J6648" i="1"/>
  <c r="J7106" i="1"/>
  <c r="J7405" i="1"/>
  <c r="J7704" i="1"/>
  <c r="J7986" i="1"/>
  <c r="J8226" i="1"/>
  <c r="J8466" i="1"/>
  <c r="J8690" i="1"/>
  <c r="J7033" i="1"/>
  <c r="J8203" i="1"/>
  <c r="J4012" i="1"/>
  <c r="J7070" i="1"/>
  <c r="J6764" i="1"/>
  <c r="J7983" i="1"/>
  <c r="J8721" i="1"/>
  <c r="J8115" i="1"/>
  <c r="J7911" i="1"/>
  <c r="J8579" i="1"/>
  <c r="K5773" i="1"/>
  <c r="K7116" i="1"/>
  <c r="K8728" i="1"/>
  <c r="J439" i="1"/>
  <c r="J305" i="1"/>
  <c r="J627" i="1"/>
  <c r="J651" i="1"/>
  <c r="J1268" i="1"/>
  <c r="J1497" i="1"/>
  <c r="J1722" i="1"/>
  <c r="J2378" i="1"/>
  <c r="J2383" i="1"/>
  <c r="J2388" i="1"/>
  <c r="J2545" i="1"/>
  <c r="J2517" i="1"/>
  <c r="J3229" i="1"/>
  <c r="J3577" i="1"/>
  <c r="J2537" i="1"/>
  <c r="J3235" i="1"/>
  <c r="J3582" i="1"/>
  <c r="J3890" i="1"/>
  <c r="J1295" i="1"/>
  <c r="J3757" i="1"/>
  <c r="J4099" i="1"/>
  <c r="J4366" i="1"/>
  <c r="J4622" i="1"/>
  <c r="J4878" i="1"/>
  <c r="J3255" i="1"/>
  <c r="J3929" i="1"/>
  <c r="J4239" i="1"/>
  <c r="J4495" i="1"/>
  <c r="J4751" i="1"/>
  <c r="J1423" i="1"/>
  <c r="J3760" i="1"/>
  <c r="J4101" i="1"/>
  <c r="J4368" i="1"/>
  <c r="J4624" i="1"/>
  <c r="J4880" i="1"/>
  <c r="J5136" i="1"/>
  <c r="J5392" i="1"/>
  <c r="J2189" i="1"/>
  <c r="J4641" i="1"/>
  <c r="J5225" i="1"/>
  <c r="J5566" i="1"/>
  <c r="J5841" i="1"/>
  <c r="J6097" i="1"/>
  <c r="J6353" i="1"/>
  <c r="J6609" i="1"/>
  <c r="J2525" i="1"/>
  <c r="J4661" i="1"/>
  <c r="J5231" i="1"/>
  <c r="J5573" i="1"/>
  <c r="J5846" i="1"/>
  <c r="J6102" i="1"/>
  <c r="J6358" i="1"/>
  <c r="J6614" i="1"/>
  <c r="J2845" i="1"/>
  <c r="J4681" i="1"/>
  <c r="J5238" i="1"/>
  <c r="J5579" i="1"/>
  <c r="J5851" i="1"/>
  <c r="J6107" i="1"/>
  <c r="J6363" i="1"/>
  <c r="J6619" i="1"/>
  <c r="J6843" i="1"/>
  <c r="J6927" i="1"/>
  <c r="J7011" i="1"/>
  <c r="J7099" i="1"/>
  <c r="J7183" i="1"/>
  <c r="J7267" i="1"/>
  <c r="J7355" i="1"/>
  <c r="J7439" i="1"/>
  <c r="J7523" i="1"/>
  <c r="J7611" i="1"/>
  <c r="J7695" i="1"/>
  <c r="J7779" i="1"/>
  <c r="J7867" i="1"/>
  <c r="J4829" i="1"/>
  <c r="J5394" i="1"/>
  <c r="J5808" i="1"/>
  <c r="J6144" i="1"/>
  <c r="J6480" i="1"/>
  <c r="J6832" i="1"/>
  <c r="J6960" i="1"/>
  <c r="J7072" i="1"/>
  <c r="J7189" i="1"/>
  <c r="J7301" i="1"/>
  <c r="J7413" i="1"/>
  <c r="J7530" i="1"/>
  <c r="J7642" i="1"/>
  <c r="J7754" i="1"/>
  <c r="J7872" i="1"/>
  <c r="J7956" i="1"/>
  <c r="J8040" i="1"/>
  <c r="J8128" i="1"/>
  <c r="J8212" i="1"/>
  <c r="J8296" i="1"/>
  <c r="J8384" i="1"/>
  <c r="J8468" i="1"/>
  <c r="J8552" i="1"/>
  <c r="J8640" i="1"/>
  <c r="J4909" i="1"/>
  <c r="J5378" i="1"/>
  <c r="J5700" i="1"/>
  <c r="J5956" i="1"/>
  <c r="J6212" i="1"/>
  <c r="J6468" i="1"/>
  <c r="J6724" i="1"/>
  <c r="J6897" i="1"/>
  <c r="J6982" i="1"/>
  <c r="J7068" i="1"/>
  <c r="J7153" i="1"/>
  <c r="J7238" i="1"/>
  <c r="J7324" i="1"/>
  <c r="J7409" i="1"/>
  <c r="J7494" i="1"/>
  <c r="J7580" i="1"/>
  <c r="J7665" i="1"/>
  <c r="J7750" i="1"/>
  <c r="J7836" i="1"/>
  <c r="J7909" i="1"/>
  <c r="J7973" i="1"/>
  <c r="J8037" i="1"/>
  <c r="J8101" i="1"/>
  <c r="J8165" i="1"/>
  <c r="J8229" i="1"/>
  <c r="J8293" i="1"/>
  <c r="J8357" i="1"/>
  <c r="J8421" i="1"/>
  <c r="J8485" i="1"/>
  <c r="J8549" i="1"/>
  <c r="J8613" i="1"/>
  <c r="J4157" i="1"/>
  <c r="J5063" i="1"/>
  <c r="J5405" i="1"/>
  <c r="J5720" i="1"/>
  <c r="J5976" i="1"/>
  <c r="J6232" i="1"/>
  <c r="J6488" i="1"/>
  <c r="J6744" i="1"/>
  <c r="J6904" i="1"/>
  <c r="J6989" i="1"/>
  <c r="J7074" i="1"/>
  <c r="J7160" i="1"/>
  <c r="J7245" i="1"/>
  <c r="J7330" i="1"/>
  <c r="J7416" i="1"/>
  <c r="J7501" i="1"/>
  <c r="J7586" i="1"/>
  <c r="J7672" i="1"/>
  <c r="J7757" i="1"/>
  <c r="J7842" i="1"/>
  <c r="J7914" i="1"/>
  <c r="J7978" i="1"/>
  <c r="J8042" i="1"/>
  <c r="J8106" i="1"/>
  <c r="J8170" i="1"/>
  <c r="J8234" i="1"/>
  <c r="J8298" i="1"/>
  <c r="J8362" i="1"/>
  <c r="J8426" i="1"/>
  <c r="J8490" i="1"/>
  <c r="J8554" i="1"/>
  <c r="J8618" i="1"/>
  <c r="J8682" i="1"/>
  <c r="J8746" i="1"/>
  <c r="J5410" i="1"/>
  <c r="J6492" i="1"/>
  <c r="J7076" i="1"/>
  <c r="J7417" i="1"/>
  <c r="J7758" i="1"/>
  <c r="J8043" i="1"/>
  <c r="J8299" i="1"/>
  <c r="J8555" i="1"/>
  <c r="J8699" i="1"/>
  <c r="J5820" i="1"/>
  <c r="J7620" i="1"/>
  <c r="J8611" i="1"/>
  <c r="J6156" i="1"/>
  <c r="J7895" i="1"/>
  <c r="J8697" i="1"/>
  <c r="J5602" i="1"/>
  <c r="J6636" i="1"/>
  <c r="J7124" i="1"/>
  <c r="J7465" i="1"/>
  <c r="J7806" i="1"/>
  <c r="J8079" i="1"/>
  <c r="J8335" i="1"/>
  <c r="J8591" i="1"/>
  <c r="J8711" i="1"/>
  <c r="J5111" i="1"/>
  <c r="J6780" i="1"/>
  <c r="J7513" i="1"/>
  <c r="J8179" i="1"/>
  <c r="J8669" i="1"/>
  <c r="J6900" i="1"/>
  <c r="J7668" i="1"/>
  <c r="J8263" i="1"/>
  <c r="J8708" i="1"/>
  <c r="J7705" i="1"/>
  <c r="J8659" i="1"/>
  <c r="J6412" i="1"/>
  <c r="J7927" i="1"/>
  <c r="J8724" i="1"/>
  <c r="J7663" i="1"/>
  <c r="J5010" i="1"/>
  <c r="J6448" i="1"/>
  <c r="J7146" i="1"/>
  <c r="J7573" i="1"/>
  <c r="J7968" i="1"/>
  <c r="J8308" i="1"/>
  <c r="J8608" i="1"/>
  <c r="J5796" i="1"/>
  <c r="J6756" i="1"/>
  <c r="J7142" i="1"/>
  <c r="J7441" i="1"/>
  <c r="J7761" i="1"/>
  <c r="J8013" i="1"/>
  <c r="J8253" i="1"/>
  <c r="J8493" i="1"/>
  <c r="J5021" i="1"/>
  <c r="J6136" i="1"/>
  <c r="J6914" i="1"/>
  <c r="J7234" i="1"/>
  <c r="J7576" i="1"/>
  <c r="J7890" i="1"/>
  <c r="J8130" i="1"/>
  <c r="J8354" i="1"/>
  <c r="J8610" i="1"/>
  <c r="J5852" i="1"/>
  <c r="J7716" i="1"/>
  <c r="J8645" i="1"/>
  <c r="J8499" i="1"/>
  <c r="J4237" i="1"/>
  <c r="J7508" i="1"/>
  <c r="J8495" i="1"/>
  <c r="J7044" i="1"/>
  <c r="J6732" i="1"/>
  <c r="J6332" i="1"/>
  <c r="J7817" i="1"/>
  <c r="K7451" i="1"/>
  <c r="K8751" i="1"/>
  <c r="J390" i="1"/>
  <c r="J441" i="1"/>
  <c r="J550" i="1"/>
  <c r="J810" i="1"/>
  <c r="J818" i="1"/>
  <c r="J1844" i="1"/>
  <c r="J1274" i="1"/>
  <c r="J1411" i="1"/>
  <c r="J1431" i="1"/>
  <c r="J1451" i="1"/>
  <c r="J2964" i="1"/>
  <c r="J3476" i="1"/>
  <c r="J3031" i="1"/>
  <c r="J3425" i="1"/>
  <c r="J1471" i="1"/>
  <c r="J3038" i="1"/>
  <c r="J3430" i="1"/>
  <c r="J3774" i="1"/>
  <c r="J4034" i="1"/>
  <c r="J3315" i="1"/>
  <c r="J3949" i="1"/>
  <c r="J4254" i="1"/>
  <c r="J4510" i="1"/>
  <c r="J4766" i="1"/>
  <c r="J2147" i="1"/>
  <c r="J3780" i="1"/>
  <c r="J4121" i="1"/>
  <c r="J4383" i="1"/>
  <c r="J4639" i="1"/>
  <c r="J4895" i="1"/>
  <c r="J3323" i="1"/>
  <c r="J3952" i="1"/>
  <c r="J4256" i="1"/>
  <c r="J4512" i="1"/>
  <c r="J4768" i="1"/>
  <c r="J5024" i="1"/>
  <c r="J5280" i="1"/>
  <c r="J5536" i="1"/>
  <c r="J4193" i="1"/>
  <c r="J5075" i="1"/>
  <c r="J5417" i="1"/>
  <c r="J5729" i="1"/>
  <c r="J5985" i="1"/>
  <c r="J6241" i="1"/>
  <c r="J6497" i="1"/>
  <c r="J6753" i="1"/>
  <c r="J4213" i="1"/>
  <c r="J5082" i="1"/>
  <c r="J5423" i="1"/>
  <c r="J5734" i="1"/>
  <c r="J5990" i="1"/>
  <c r="J6246" i="1"/>
  <c r="J6502" i="1"/>
  <c r="J6758" i="1"/>
  <c r="J4233" i="1"/>
  <c r="J5089" i="1"/>
  <c r="J5430" i="1"/>
  <c r="J5739" i="1"/>
  <c r="J5995" i="1"/>
  <c r="J6251" i="1"/>
  <c r="J6507" i="1"/>
  <c r="J6763" i="1"/>
  <c r="J6891" i="1"/>
  <c r="J6975" i="1"/>
  <c r="J7059" i="1"/>
  <c r="J7147" i="1"/>
  <c r="J7231" i="1"/>
  <c r="J7315" i="1"/>
  <c r="J7403" i="1"/>
  <c r="J7487" i="1"/>
  <c r="J7571" i="1"/>
  <c r="J7659" i="1"/>
  <c r="J7743" i="1"/>
  <c r="J7827" i="1"/>
  <c r="J4253" i="1"/>
  <c r="J5202" i="1"/>
  <c r="J5648" i="1"/>
  <c r="J6000" i="1"/>
  <c r="J6336" i="1"/>
  <c r="J6672" i="1"/>
  <c r="J6912" i="1"/>
  <c r="J7024" i="1"/>
  <c r="J7136" i="1"/>
  <c r="J7253" i="1"/>
  <c r="J7365" i="1"/>
  <c r="J7477" i="1"/>
  <c r="J7594" i="1"/>
  <c r="J7706" i="1"/>
  <c r="J7818" i="1"/>
  <c r="J7920" i="1"/>
  <c r="J8004" i="1"/>
  <c r="J8088" i="1"/>
  <c r="J8176" i="1"/>
  <c r="J8260" i="1"/>
  <c r="J8344" i="1"/>
  <c r="J8432" i="1"/>
  <c r="J8516" i="1"/>
  <c r="J8600" i="1"/>
  <c r="J4333" i="1"/>
  <c r="J5229" i="1"/>
  <c r="J5570" i="1"/>
  <c r="J5844" i="1"/>
  <c r="J6100" i="1"/>
  <c r="J6356" i="1"/>
  <c r="J6612" i="1"/>
  <c r="J6860" i="1"/>
  <c r="J6945" i="1"/>
  <c r="J7030" i="1"/>
  <c r="J7116" i="1"/>
  <c r="J7201" i="1"/>
  <c r="J7286" i="1"/>
  <c r="J7372" i="1"/>
  <c r="J7457" i="1"/>
  <c r="J7542" i="1"/>
  <c r="J7628" i="1"/>
  <c r="J7713" i="1"/>
  <c r="J7798" i="1"/>
  <c r="J7881" i="1"/>
  <c r="J7945" i="1"/>
  <c r="J8009" i="1"/>
  <c r="J8073" i="1"/>
  <c r="J8137" i="1"/>
  <c r="J8201" i="1"/>
  <c r="J8265" i="1"/>
  <c r="J8329" i="1"/>
  <c r="J8393" i="1"/>
  <c r="J8457" i="1"/>
  <c r="J8521" i="1"/>
  <c r="J8585" i="1"/>
  <c r="J3162" i="1"/>
  <c r="J4733" i="1"/>
  <c r="J5255" i="1"/>
  <c r="J5597" i="1"/>
  <c r="J5864" i="1"/>
  <c r="J6120" i="1"/>
  <c r="J6376" i="1"/>
  <c r="J6632" i="1"/>
  <c r="J6866" i="1"/>
  <c r="J6952" i="1"/>
  <c r="J7037" i="1"/>
  <c r="J7122" i="1"/>
  <c r="J7208" i="1"/>
  <c r="J7293" i="1"/>
  <c r="J7378" i="1"/>
  <c r="J7464" i="1"/>
  <c r="J7549" i="1"/>
  <c r="J7634" i="1"/>
  <c r="J7720" i="1"/>
  <c r="J7805" i="1"/>
  <c r="J7886" i="1"/>
  <c r="J7950" i="1"/>
  <c r="J8014" i="1"/>
  <c r="J8078" i="1"/>
  <c r="J8142" i="1"/>
  <c r="J8206" i="1"/>
  <c r="J8270" i="1"/>
  <c r="J8334" i="1"/>
  <c r="J8398" i="1"/>
  <c r="J8462" i="1"/>
  <c r="J8526" i="1"/>
  <c r="J8590" i="1"/>
  <c r="J8654" i="1"/>
  <c r="J8718" i="1"/>
  <c r="J4429" i="1"/>
  <c r="J6044" i="1"/>
  <c r="J6926" i="1"/>
  <c r="J7268" i="1"/>
  <c r="J7609" i="1"/>
  <c r="J7931" i="1"/>
  <c r="J8187" i="1"/>
  <c r="J8443" i="1"/>
  <c r="J8661" i="1"/>
  <c r="J8747" i="1"/>
  <c r="J7086" i="1"/>
  <c r="J8211" i="1"/>
  <c r="J5047" i="1"/>
  <c r="J7305" i="1"/>
  <c r="J8407" i="1"/>
  <c r="J5005" i="1"/>
  <c r="J6188" i="1"/>
  <c r="J6974" i="1"/>
  <c r="J7316" i="1"/>
  <c r="J7657" i="1"/>
  <c r="J7967" i="1"/>
  <c r="J8223" i="1"/>
  <c r="J8479" i="1"/>
  <c r="J8673" i="1"/>
  <c r="J8759" i="1"/>
  <c r="J5948" i="1"/>
  <c r="J7193" i="1"/>
  <c r="J7939" i="1"/>
  <c r="J8483" i="1"/>
  <c r="J3756" i="1"/>
  <c r="J7348" i="1"/>
  <c r="J8023" i="1"/>
  <c r="J8583" i="1"/>
  <c r="J7129" i="1"/>
  <c r="J8291" i="1"/>
  <c r="J5303" i="1"/>
  <c r="J7412" i="1"/>
  <c r="J8471" i="1"/>
  <c r="K4834" i="1"/>
  <c r="K5739" i="1"/>
  <c r="J198" i="1"/>
  <c r="J316" i="1"/>
  <c r="J133" i="1"/>
  <c r="J1131" i="1"/>
  <c r="J1137" i="1"/>
  <c r="J1652" i="1"/>
  <c r="J1881" i="1"/>
  <c r="J2106" i="1"/>
  <c r="J2762" i="1"/>
  <c r="J2767" i="1"/>
  <c r="J2772" i="1"/>
  <c r="J3284" i="1"/>
  <c r="J2946" i="1"/>
  <c r="J3361" i="1"/>
  <c r="J3705" i="1"/>
  <c r="J2953" i="1"/>
  <c r="J3366" i="1"/>
  <c r="J3710" i="1"/>
  <c r="J3986" i="1"/>
  <c r="J3082" i="1"/>
  <c r="J3885" i="1"/>
  <c r="J4206" i="1"/>
  <c r="J4462" i="1"/>
  <c r="J4718" i="1"/>
  <c r="J4974" i="1"/>
  <c r="J3639" i="1"/>
  <c r="J4057" i="1"/>
  <c r="J4335" i="1"/>
  <c r="J4591" i="1"/>
  <c r="J4847" i="1"/>
  <c r="J3093" i="1"/>
  <c r="J3888" i="1"/>
  <c r="J4208" i="1"/>
  <c r="J4464" i="1"/>
  <c r="J4720" i="1"/>
  <c r="J4976" i="1"/>
  <c r="J5232" i="1"/>
  <c r="J5488" i="1"/>
  <c r="J3953" i="1"/>
  <c r="J5011" i="1"/>
  <c r="J5353" i="1"/>
  <c r="J5681" i="1"/>
  <c r="J5937" i="1"/>
  <c r="J6193" i="1"/>
  <c r="J6449" i="1"/>
  <c r="J6705" i="1"/>
  <c r="J4533" i="1"/>
  <c r="J5189" i="1"/>
  <c r="J5530" i="1"/>
  <c r="J5814" i="1"/>
  <c r="J6070" i="1"/>
  <c r="J6326" i="1"/>
  <c r="J6582" i="1"/>
  <c r="J6838" i="1"/>
  <c r="J4553" i="1"/>
  <c r="J5195" i="1"/>
  <c r="J5537" i="1"/>
  <c r="J5819" i="1"/>
  <c r="J6075" i="1"/>
  <c r="J6331" i="1"/>
  <c r="J6587" i="1"/>
  <c r="J6831" i="1"/>
  <c r="J6915" i="1"/>
  <c r="J7003" i="1"/>
  <c r="J7087" i="1"/>
  <c r="J7171" i="1"/>
  <c r="J7259" i="1"/>
  <c r="J7387" i="1"/>
  <c r="J7471" i="1"/>
  <c r="J7599" i="1"/>
  <c r="J7771" i="1"/>
  <c r="J4637" i="1"/>
  <c r="J5760" i="1"/>
  <c r="J6608" i="1"/>
  <c r="J7002" i="1"/>
  <c r="J7232" i="1"/>
  <c r="J7456" i="1"/>
  <c r="J7744" i="1"/>
  <c r="J7944" i="1"/>
  <c r="J8160" i="1"/>
  <c r="J8328" i="1"/>
  <c r="J8500" i="1"/>
  <c r="J4717" i="1"/>
  <c r="J5668" i="1"/>
  <c r="J6180" i="1"/>
  <c r="J6820" i="1"/>
  <c r="J7014" i="1"/>
  <c r="J7185" i="1"/>
  <c r="J7398" i="1"/>
  <c r="J7569" i="1"/>
  <c r="J7740" i="1"/>
  <c r="J7933" i="1"/>
  <c r="J8061" i="1"/>
  <c r="J8189" i="1"/>
  <c r="J8349" i="1"/>
  <c r="J8477" i="1"/>
  <c r="J8621" i="1"/>
  <c r="J5191" i="1"/>
  <c r="J5816" i="1"/>
  <c r="J6456" i="1"/>
  <c r="J6893" i="1"/>
  <c r="J7064" i="1"/>
  <c r="J7277" i="1"/>
  <c r="J7448" i="1"/>
  <c r="J7618" i="1"/>
  <c r="J7832" i="1"/>
  <c r="J7970" i="1"/>
  <c r="J8114" i="1"/>
  <c r="J8258" i="1"/>
  <c r="J8386" i="1"/>
  <c r="J8514" i="1"/>
  <c r="J8674" i="1"/>
  <c r="J5239" i="1"/>
  <c r="J7204" i="1"/>
  <c r="J7883" i="1"/>
  <c r="J8523" i="1"/>
  <c r="J6873" i="1"/>
  <c r="J8755" i="1"/>
  <c r="J8660" i="1"/>
  <c r="J6508" i="1"/>
  <c r="J7593" i="1"/>
  <c r="J8175" i="1"/>
  <c r="J8700" i="1"/>
  <c r="J6524" i="1"/>
  <c r="J8371" i="1"/>
  <c r="J7198" i="1"/>
  <c r="J8687" i="1"/>
  <c r="J4365" i="1"/>
  <c r="J8279" i="1"/>
  <c r="J6760" i="1"/>
  <c r="J7080" i="1"/>
  <c r="J7250" i="1"/>
  <c r="J7421" i="1"/>
  <c r="J7592" i="1"/>
  <c r="J7762" i="1"/>
  <c r="J7918" i="1"/>
  <c r="J8046" i="1"/>
  <c r="J8174" i="1"/>
  <c r="J8302" i="1"/>
  <c r="J8430" i="1"/>
  <c r="J8558" i="1"/>
  <c r="J8622" i="1"/>
  <c r="J8750" i="1"/>
  <c r="J6556" i="1"/>
  <c r="J7438" i="1"/>
  <c r="J8059" i="1"/>
  <c r="J8571" i="1"/>
  <c r="J6012" i="1"/>
  <c r="J8653" i="1"/>
  <c r="J7943" i="1"/>
  <c r="J5676" i="1"/>
  <c r="J7145" i="1"/>
  <c r="J7828" i="1"/>
  <c r="J8351" i="1"/>
  <c r="J8716" i="1"/>
  <c r="J6844" i="1"/>
  <c r="J8195" i="1"/>
  <c r="J6964" i="1"/>
  <c r="J8311" i="1"/>
  <c r="J7790" i="1"/>
  <c r="J6668" i="1"/>
  <c r="J8740" i="1"/>
  <c r="K8306" i="1"/>
  <c r="J780" i="1"/>
  <c r="J1136" i="1"/>
  <c r="J1369" i="1"/>
  <c r="J2249" i="1"/>
  <c r="J2260" i="1"/>
  <c r="J1903" i="1"/>
  <c r="J3533" i="1"/>
  <c r="J3182" i="1"/>
  <c r="J3858" i="1"/>
  <c r="J3635" i="1"/>
  <c r="J4334" i="1"/>
  <c r="J4846" i="1"/>
  <c r="J3887" i="1"/>
  <c r="J4463" i="1"/>
  <c r="J4975" i="1"/>
  <c r="J4059" i="1"/>
  <c r="J4592" i="1"/>
  <c r="J5104" i="1"/>
  <c r="J5616" i="1"/>
  <c r="J5182" i="1"/>
  <c r="J5809" i="1"/>
  <c r="J6321" i="1"/>
  <c r="J6833" i="1"/>
  <c r="J5359" i="1"/>
  <c r="J5942" i="1"/>
  <c r="J6454" i="1"/>
  <c r="J4007" i="1"/>
  <c r="J5366" i="1"/>
  <c r="J5947" i="1"/>
  <c r="J6459" i="1"/>
  <c r="J6875" i="1"/>
  <c r="J7043" i="1"/>
  <c r="J7215" i="1"/>
  <c r="J7427" i="1"/>
  <c r="J7643" i="1"/>
  <c r="J5351" i="1"/>
  <c r="J6096" i="1"/>
  <c r="J6890" i="1"/>
  <c r="J7114" i="1"/>
  <c r="J7344" i="1"/>
  <c r="J7626" i="1"/>
  <c r="J7856" i="1"/>
  <c r="J8072" i="1"/>
  <c r="J8244" i="1"/>
  <c r="J8416" i="1"/>
  <c r="J8628" i="1"/>
  <c r="J5335" i="1"/>
  <c r="J5924" i="1"/>
  <c r="J6564" i="1"/>
  <c r="J6929" i="1"/>
  <c r="J7100" i="1"/>
  <c r="J7313" i="1"/>
  <c r="J7484" i="1"/>
  <c r="J7654" i="1"/>
  <c r="J7868" i="1"/>
  <c r="J7997" i="1"/>
  <c r="J8125" i="1"/>
  <c r="J8285" i="1"/>
  <c r="J8413" i="1"/>
  <c r="J8541" i="1"/>
  <c r="J4541" i="1"/>
  <c r="J5533" i="1"/>
  <c r="J6072" i="1"/>
  <c r="J6712" i="1"/>
  <c r="J6978" i="1"/>
  <c r="J7192" i="1"/>
  <c r="J7362" i="1"/>
  <c r="J7533" i="1"/>
  <c r="J7725" i="1"/>
  <c r="J7906" i="1"/>
  <c r="J8034" i="1"/>
  <c r="J8194" i="1"/>
  <c r="J8322" i="1"/>
  <c r="J8450" i="1"/>
  <c r="J8594" i="1"/>
  <c r="J8738" i="1"/>
  <c r="J6862" i="1"/>
  <c r="J7545" i="1"/>
  <c r="J8267" i="1"/>
  <c r="J8688" i="1"/>
  <c r="J8019" i="1"/>
  <c r="J7710" i="1"/>
  <c r="J5431" i="1"/>
  <c r="J7252" i="1"/>
  <c r="J7919" i="1"/>
  <c r="J8559" i="1"/>
  <c r="J4813" i="1"/>
  <c r="J7812" i="1"/>
  <c r="J8744" i="1"/>
  <c r="J8199" i="1"/>
  <c r="J7875" i="1"/>
  <c r="J7177" i="1"/>
  <c r="K9" i="1"/>
  <c r="J4398" i="1"/>
  <c r="J4654" i="1"/>
  <c r="J4910" i="1"/>
  <c r="J3383" i="1"/>
  <c r="J3972" i="1"/>
  <c r="J4271" i="1"/>
  <c r="J4527" i="1"/>
  <c r="J4783" i="1"/>
  <c r="J2445" i="1"/>
  <c r="J3803" i="1"/>
  <c r="J4144" i="1"/>
  <c r="J4400" i="1"/>
  <c r="J4656" i="1"/>
  <c r="J4912" i="1"/>
  <c r="J5168" i="1"/>
  <c r="J5424" i="1"/>
  <c r="J3327" i="1"/>
  <c r="J4769" i="1"/>
  <c r="J5267" i="1"/>
  <c r="J5609" i="1"/>
  <c r="J5873" i="1"/>
  <c r="J6129" i="1"/>
  <c r="J6385" i="1"/>
  <c r="J6641" i="1"/>
  <c r="J4277" i="1"/>
  <c r="J5103" i="1"/>
  <c r="J5445" i="1"/>
  <c r="J5750" i="1"/>
  <c r="J6006" i="1"/>
  <c r="J6262" i="1"/>
  <c r="J6518" i="1"/>
  <c r="J6774" i="1"/>
  <c r="J4297" i="1"/>
  <c r="J5110" i="1"/>
  <c r="J5451" i="1"/>
  <c r="J5755" i="1"/>
  <c r="J6011" i="1"/>
  <c r="J6267" i="1"/>
  <c r="J6523" i="1"/>
  <c r="J6779" i="1"/>
  <c r="J6895" i="1"/>
  <c r="J6979" i="1"/>
  <c r="J7067" i="1"/>
  <c r="J7151" i="1"/>
  <c r="J7235" i="1"/>
  <c r="J7323" i="1"/>
  <c r="J7451" i="1"/>
  <c r="J7535" i="1"/>
  <c r="J7707" i="1"/>
  <c r="J2104" i="1"/>
  <c r="J5680" i="1"/>
  <c r="J6352" i="1"/>
  <c r="J6917" i="1"/>
  <c r="J7173" i="1"/>
  <c r="J7429" i="1"/>
  <c r="J7658" i="1"/>
  <c r="J7924" i="1"/>
  <c r="J8096" i="1"/>
  <c r="J8288" i="1"/>
  <c r="J8480" i="1"/>
  <c r="J3077" i="1"/>
  <c r="J5591" i="1"/>
  <c r="J6116" i="1"/>
  <c r="J6628" i="1"/>
  <c r="J6993" i="1"/>
  <c r="J7164" i="1"/>
  <c r="J7334" i="1"/>
  <c r="J7505" i="1"/>
  <c r="J7718" i="1"/>
  <c r="J7885" i="1"/>
  <c r="J8029" i="1"/>
  <c r="J8173" i="1"/>
  <c r="J8301" i="1"/>
  <c r="J8461" i="1"/>
  <c r="J8589" i="1"/>
  <c r="J4797" i="1"/>
  <c r="J5752" i="1"/>
  <c r="J6264" i="1"/>
  <c r="J6776" i="1"/>
  <c r="J7042" i="1"/>
  <c r="J7213" i="1"/>
  <c r="J7384" i="1"/>
  <c r="J7597" i="1"/>
  <c r="J7768" i="1"/>
  <c r="J7938" i="1"/>
  <c r="J8082" i="1"/>
  <c r="J8210" i="1"/>
  <c r="J8370" i="1"/>
  <c r="J8498" i="1"/>
  <c r="J8626" i="1"/>
  <c r="J4685" i="1"/>
  <c r="J6948" i="1"/>
  <c r="J7801" i="1"/>
  <c r="J8331" i="1"/>
  <c r="J8752" i="1"/>
  <c r="J8675" i="1"/>
  <c r="J8007" i="1"/>
  <c r="J6252" i="1"/>
  <c r="J7337" i="1"/>
  <c r="J8111" i="1"/>
  <c r="J8623" i="1"/>
  <c r="J6076" i="1"/>
  <c r="J7955" i="1"/>
  <c r="J6985" i="1"/>
  <c r="J8487" i="1"/>
  <c r="J8355" i="1"/>
  <c r="J8039" i="1"/>
  <c r="J9" i="1"/>
  <c r="J5500" i="1"/>
  <c r="J4017" i="1"/>
  <c r="J5027" i="1"/>
  <c r="J5369" i="1"/>
  <c r="J5693" i="1"/>
  <c r="J5949" i="1"/>
  <c r="J6205" i="1"/>
  <c r="J6461" i="1"/>
  <c r="J6717" i="1"/>
  <c r="J4044" i="1"/>
  <c r="J5034" i="1"/>
  <c r="J5375" i="1"/>
  <c r="J5698" i="1"/>
  <c r="J5954" i="1"/>
  <c r="J6210" i="1"/>
  <c r="J6466" i="1"/>
  <c r="J6722" i="1"/>
  <c r="J4071" i="1"/>
  <c r="J5041" i="1"/>
  <c r="J5382" i="1"/>
  <c r="J5703" i="1"/>
  <c r="J5959" i="1"/>
  <c r="J6215" i="1"/>
  <c r="J6471" i="1"/>
  <c r="J6727" i="1"/>
  <c r="J6983" i="1"/>
  <c r="J7239" i="1"/>
  <c r="J7495" i="1"/>
  <c r="J7751" i="1"/>
  <c r="J5245" i="1"/>
  <c r="J6368" i="1"/>
  <c r="J7034" i="1"/>
  <c r="J7376" i="1"/>
  <c r="J7717" i="1"/>
  <c r="J8012" i="1"/>
  <c r="J8268" i="1"/>
  <c r="J8524" i="1"/>
  <c r="K4901" i="1"/>
  <c r="J49" i="1"/>
  <c r="J1433" i="1"/>
  <c r="J2324" i="1"/>
  <c r="J3553" i="1"/>
  <c r="J3874" i="1"/>
  <c r="J4350" i="1"/>
  <c r="J3908" i="1"/>
  <c r="J4991" i="1"/>
  <c r="J4608" i="1"/>
  <c r="J5632" i="1"/>
  <c r="J5825" i="1"/>
  <c r="J6849" i="1"/>
  <c r="J5830" i="1"/>
  <c r="J6854" i="1"/>
  <c r="J5835" i="1"/>
  <c r="J6835" i="1"/>
  <c r="J7179" i="1"/>
  <c r="J7519" i="1"/>
  <c r="J7859" i="1"/>
  <c r="J6128" i="1"/>
  <c r="J7066" i="1"/>
  <c r="J7520" i="1"/>
  <c r="J7952" i="1"/>
  <c r="J8292" i="1"/>
  <c r="J8632" i="1"/>
  <c r="J5940" i="1"/>
  <c r="J6892" i="1"/>
  <c r="J7233" i="1"/>
  <c r="J7574" i="1"/>
  <c r="J7905" i="1"/>
  <c r="J8161" i="1"/>
  <c r="J8417" i="1"/>
  <c r="J4076" i="1"/>
  <c r="J5960" i="1"/>
  <c r="J6898" i="1"/>
  <c r="J7240" i="1"/>
  <c r="J7581" i="1"/>
  <c r="J7910" i="1"/>
  <c r="J8166" i="1"/>
  <c r="J8422" i="1"/>
  <c r="J8678" i="1"/>
  <c r="J7054" i="1"/>
  <c r="J8283" i="1"/>
  <c r="J7534" i="1"/>
  <c r="J8676" i="1"/>
  <c r="J7444" i="1"/>
  <c r="J8575" i="1"/>
  <c r="J7492" i="1"/>
  <c r="J8547" i="1"/>
  <c r="J6284" i="1"/>
  <c r="J7433" i="1"/>
  <c r="J8087" i="1"/>
  <c r="J8649" i="1"/>
  <c r="J7321" i="1"/>
  <c r="J8403" i="1"/>
  <c r="J5644" i="1"/>
  <c r="J7540" i="1"/>
  <c r="J8599" i="1"/>
  <c r="J7579" i="1"/>
  <c r="J4317" i="1"/>
  <c r="J6272" i="1"/>
  <c r="J7088" i="1"/>
  <c r="J7514" i="1"/>
  <c r="J7904" i="1"/>
  <c r="J8224" i="1"/>
  <c r="J8520" i="1"/>
  <c r="J5421" i="1"/>
  <c r="J6436" i="1"/>
  <c r="J7036" i="1"/>
  <c r="J7377" i="1"/>
  <c r="J7697" i="1"/>
  <c r="J7981" i="1"/>
  <c r="J8221" i="1"/>
  <c r="J8445" i="1"/>
  <c r="J4285" i="1"/>
  <c r="J5944" i="1"/>
  <c r="J6872" i="1"/>
  <c r="J7170" i="1"/>
  <c r="J7469" i="1"/>
  <c r="J7789" i="1"/>
  <c r="J8050" i="1"/>
  <c r="J8274" i="1"/>
  <c r="J8530" i="1"/>
  <c r="J8754" i="1"/>
  <c r="J7374" i="1"/>
  <c r="J8395" i="1"/>
  <c r="J7449" i="1"/>
  <c r="J8231" i="1"/>
  <c r="J7081" i="1"/>
  <c r="J8239" i="1"/>
  <c r="J5282" i="1"/>
  <c r="J8648" i="1"/>
  <c r="J8327" i="1"/>
  <c r="J5474" i="1"/>
  <c r="K4991" i="1"/>
  <c r="K8317" i="1"/>
  <c r="J58" i="1"/>
  <c r="J188" i="1"/>
  <c r="J657" i="1"/>
  <c r="J1003" i="1"/>
  <c r="J1009" i="1"/>
  <c r="J1524" i="1"/>
  <c r="J1753" i="1"/>
  <c r="J1978" i="1"/>
  <c r="J2634" i="1"/>
  <c r="J2639" i="1"/>
  <c r="J2644" i="1"/>
  <c r="J3126" i="1"/>
  <c r="J2853" i="1"/>
  <c r="J3321" i="1"/>
  <c r="J3661" i="1"/>
  <c r="J2873" i="1"/>
  <c r="J3326" i="1"/>
  <c r="J3666" i="1"/>
  <c r="J3954" i="1"/>
  <c r="J2911" i="1"/>
  <c r="J3843" i="1"/>
  <c r="J4174" i="1"/>
  <c r="J4430" i="1"/>
  <c r="J4686" i="1"/>
  <c r="J4942" i="1"/>
  <c r="J3511" i="1"/>
  <c r="J4015" i="1"/>
  <c r="J4303" i="1"/>
  <c r="J4559" i="1"/>
  <c r="J4815" i="1"/>
  <c r="J2922" i="1"/>
  <c r="J3845" i="1"/>
  <c r="J4176" i="1"/>
  <c r="J4432" i="1"/>
  <c r="J4688" i="1"/>
  <c r="J4944" i="1"/>
  <c r="J5200" i="1"/>
  <c r="J5456" i="1"/>
  <c r="J3783" i="1"/>
  <c r="J4897" i="1"/>
  <c r="J5310" i="1"/>
  <c r="J5649" i="1"/>
  <c r="J5905" i="1"/>
  <c r="J6161" i="1"/>
  <c r="J6417" i="1"/>
  <c r="J6673" i="1"/>
  <c r="J3809" i="1"/>
  <c r="J4917" i="1"/>
  <c r="J5317" i="1"/>
  <c r="J5654" i="1"/>
  <c r="J5910" i="1"/>
  <c r="J6166" i="1"/>
  <c r="J6422" i="1"/>
  <c r="J6678" i="1"/>
  <c r="J3836" i="1"/>
  <c r="J4937" i="1"/>
  <c r="J5323" i="1"/>
  <c r="J5659" i="1"/>
  <c r="J5915" i="1"/>
  <c r="J6171" i="1"/>
  <c r="J6427" i="1"/>
  <c r="J6683" i="1"/>
  <c r="J6863" i="1"/>
  <c r="J6947" i="1"/>
  <c r="J7035" i="1"/>
  <c r="J7119" i="1"/>
  <c r="J7203" i="1"/>
  <c r="J7291" i="1"/>
  <c r="J7375" i="1"/>
  <c r="J7459" i="1"/>
  <c r="J7547" i="1"/>
  <c r="J7631" i="1"/>
  <c r="J7715" i="1"/>
  <c r="J7803" i="1"/>
  <c r="J3567" i="1"/>
  <c r="J5053" i="1"/>
  <c r="J5522" i="1"/>
  <c r="J5888" i="1"/>
  <c r="J6224" i="1"/>
  <c r="J6576" i="1"/>
  <c r="J6874" i="1"/>
  <c r="J6986" i="1"/>
  <c r="J7104" i="1"/>
  <c r="J7216" i="1"/>
  <c r="J7328" i="1"/>
  <c r="J7445" i="1"/>
  <c r="J7557" i="1"/>
  <c r="J7669" i="1"/>
  <c r="J7786" i="1"/>
  <c r="J7892" i="1"/>
  <c r="J7976" i="1"/>
  <c r="J8064" i="1"/>
  <c r="J8148" i="1"/>
  <c r="J8232" i="1"/>
  <c r="J8320" i="1"/>
  <c r="J8404" i="1"/>
  <c r="J8488" i="1"/>
  <c r="J8576" i="1"/>
  <c r="J3799" i="1"/>
  <c r="J5079" i="1"/>
  <c r="J5463" i="1"/>
  <c r="J5764" i="1"/>
  <c r="J6020" i="1"/>
  <c r="J6276" i="1"/>
  <c r="J6532" i="1"/>
  <c r="J6788" i="1"/>
  <c r="J6918" i="1"/>
  <c r="J7004" i="1"/>
  <c r="J7089" i="1"/>
  <c r="J7174" i="1"/>
  <c r="J7260" i="1"/>
  <c r="J7345" i="1"/>
  <c r="J7430" i="1"/>
  <c r="J7516" i="1"/>
  <c r="J7601" i="1"/>
  <c r="J7686" i="1"/>
  <c r="J7772" i="1"/>
  <c r="J7857" i="1"/>
  <c r="J7925" i="1"/>
  <c r="J7989" i="1"/>
  <c r="J8053" i="1"/>
  <c r="J8117" i="1"/>
  <c r="J8181" i="1"/>
  <c r="J8245" i="1"/>
  <c r="J8309" i="1"/>
  <c r="J8373" i="1"/>
  <c r="J8437" i="1"/>
  <c r="J8501" i="1"/>
  <c r="J8565" i="1"/>
  <c r="J8629" i="1"/>
  <c r="J4413" i="1"/>
  <c r="J5149" i="1"/>
  <c r="J5490" i="1"/>
  <c r="J5784" i="1"/>
  <c r="J6040" i="1"/>
  <c r="J6296" i="1"/>
  <c r="J6552" i="1"/>
  <c r="J6808" i="1"/>
  <c r="J6925" i="1"/>
  <c r="J7010" i="1"/>
  <c r="J7096" i="1"/>
  <c r="J7181" i="1"/>
  <c r="J7266" i="1"/>
  <c r="J7352" i="1"/>
  <c r="J7437" i="1"/>
  <c r="J7522" i="1"/>
  <c r="J7608" i="1"/>
  <c r="J7693" i="1"/>
  <c r="J7778" i="1"/>
  <c r="J7864" i="1"/>
  <c r="J7930" i="1"/>
  <c r="J7994" i="1"/>
  <c r="J8058" i="1"/>
  <c r="J8122" i="1"/>
  <c r="J8186" i="1"/>
  <c r="J8250" i="1"/>
  <c r="J8314" i="1"/>
  <c r="J8378" i="1"/>
  <c r="J8442" i="1"/>
  <c r="J8506" i="1"/>
  <c r="J8570" i="1"/>
  <c r="J8634" i="1"/>
  <c r="J8698" i="1"/>
  <c r="J8762" i="1"/>
  <c r="J5724" i="1"/>
  <c r="J6748" i="1"/>
  <c r="J7161" i="1"/>
  <c r="J7502" i="1"/>
  <c r="J7844" i="1"/>
  <c r="J8107" i="1"/>
  <c r="J8363" i="1"/>
  <c r="J8619" i="1"/>
  <c r="J8720" i="1"/>
  <c r="J6588" i="1"/>
  <c r="J7907" i="1"/>
  <c r="J8717" i="1"/>
  <c r="J6921" i="1"/>
  <c r="J8119" i="1"/>
  <c r="J3247" i="1"/>
  <c r="J5868" i="1"/>
  <c r="J6868" i="1"/>
  <c r="J7209" i="1"/>
  <c r="J7550" i="1"/>
  <c r="J7887" i="1"/>
  <c r="J8143" i="1"/>
  <c r="J8399" i="1"/>
  <c r="J8647" i="1"/>
  <c r="J8732" i="1"/>
  <c r="J5453" i="1"/>
  <c r="J6980" i="1"/>
  <c r="J7726" i="1"/>
  <c r="J8307" i="1"/>
  <c r="J8712" i="1"/>
  <c r="J7113" i="1"/>
  <c r="J7838" i="1"/>
  <c r="J8391" i="1"/>
  <c r="J8751" i="1"/>
  <c r="J7987" i="1"/>
  <c r="J8739" i="1"/>
  <c r="J7028" i="1"/>
  <c r="J8183" i="1"/>
  <c r="J3407" i="1"/>
  <c r="J7727" i="1"/>
  <c r="J5458" i="1"/>
  <c r="J6784" i="1"/>
  <c r="J7258" i="1"/>
  <c r="J7685" i="1"/>
  <c r="J8032" i="1"/>
  <c r="J8372" i="1"/>
  <c r="J4397" i="1"/>
  <c r="J6052" i="1"/>
  <c r="J6908" i="1"/>
  <c r="J7206" i="1"/>
  <c r="J7526" i="1"/>
  <c r="J7825" i="1"/>
  <c r="J8077" i="1"/>
  <c r="J8317" i="1"/>
  <c r="J8557" i="1"/>
  <c r="J5277" i="1"/>
  <c r="J6328" i="1"/>
  <c r="J7000" i="1"/>
  <c r="J7320" i="1"/>
  <c r="J7661" i="1"/>
  <c r="J7954" i="1"/>
  <c r="J8178" i="1"/>
  <c r="J8418" i="1"/>
  <c r="J8658" i="1"/>
  <c r="J6620" i="1"/>
  <c r="J7947" i="1"/>
  <c r="J8731" i="1"/>
  <c r="J5836" i="1"/>
  <c r="J5996" i="1"/>
  <c r="J7764" i="1"/>
  <c r="J8679" i="1"/>
  <c r="J7598" i="1"/>
  <c r="J7582" i="1"/>
  <c r="J8099" i="1"/>
  <c r="J8681" i="1"/>
  <c r="K8568" i="1"/>
  <c r="K7144" i="1"/>
  <c r="J247" i="1"/>
  <c r="J716" i="1"/>
  <c r="J153" i="1"/>
  <c r="J1072" i="1"/>
  <c r="J1078" i="1"/>
  <c r="J1305" i="1"/>
  <c r="J1530" i="1"/>
  <c r="J2164" i="1"/>
  <c r="J2171" i="1"/>
  <c r="J2177" i="1"/>
  <c r="J3220" i="1"/>
  <c r="J3732" i="1"/>
  <c r="J3143" i="1"/>
  <c r="J3513" i="1"/>
  <c r="J2281" i="1"/>
  <c r="J3150" i="1"/>
  <c r="J3518" i="1"/>
  <c r="J3842" i="1"/>
  <c r="J4098" i="1"/>
  <c r="J3571" i="1"/>
  <c r="J4035" i="1"/>
  <c r="J4318" i="1"/>
  <c r="J4574" i="1"/>
  <c r="J4830" i="1"/>
  <c r="J3002" i="1"/>
  <c r="J3865" i="1"/>
  <c r="J4191" i="1"/>
  <c r="J4447" i="1"/>
  <c r="J4703" i="1"/>
  <c r="J4959" i="1"/>
  <c r="J3579" i="1"/>
  <c r="J4037" i="1"/>
  <c r="J4320" i="1"/>
  <c r="J4576" i="1"/>
  <c r="J4832" i="1"/>
  <c r="J5088" i="1"/>
  <c r="J5344" i="1"/>
  <c r="J5600" i="1"/>
  <c r="J4449" i="1"/>
  <c r="J5161" i="1"/>
  <c r="J5502" i="1"/>
  <c r="J5793" i="1"/>
  <c r="J6049" i="1"/>
  <c r="J6305" i="1"/>
  <c r="J6561" i="1"/>
  <c r="J6817" i="1"/>
  <c r="J4469" i="1"/>
  <c r="J5167" i="1"/>
  <c r="J5509" i="1"/>
  <c r="J5798" i="1"/>
  <c r="J6054" i="1"/>
  <c r="J6310" i="1"/>
  <c r="J6566" i="1"/>
  <c r="J6822" i="1"/>
  <c r="J4489" i="1"/>
  <c r="J5174" i="1"/>
  <c r="J5515" i="1"/>
  <c r="J5803" i="1"/>
  <c r="J6059" i="1"/>
  <c r="J6315" i="1"/>
  <c r="J6571" i="1"/>
  <c r="J6827" i="1"/>
  <c r="J6911" i="1"/>
  <c r="J6995" i="1"/>
  <c r="J7083" i="1"/>
  <c r="J7167" i="1"/>
  <c r="J7251" i="1"/>
  <c r="J7339" i="1"/>
  <c r="J7423" i="1"/>
  <c r="J7507" i="1"/>
  <c r="J7595" i="1"/>
  <c r="J7679" i="1"/>
  <c r="J7763" i="1"/>
  <c r="J7851" i="1"/>
  <c r="J4573" i="1"/>
  <c r="J5309" i="1"/>
  <c r="J5744" i="1"/>
  <c r="J6080" i="1"/>
  <c r="J6416" i="1"/>
  <c r="J6768" i="1"/>
  <c r="J6938" i="1"/>
  <c r="J7050" i="1"/>
  <c r="J7168" i="1"/>
  <c r="J7280" i="1"/>
  <c r="J7392" i="1"/>
  <c r="J7509" i="1"/>
  <c r="J7621" i="1"/>
  <c r="J7733" i="1"/>
  <c r="J7850" i="1"/>
  <c r="J7940" i="1"/>
  <c r="J8024" i="1"/>
  <c r="J8112" i="1"/>
  <c r="J8196" i="1"/>
  <c r="J8280" i="1"/>
  <c r="J8368" i="1"/>
  <c r="J8452" i="1"/>
  <c r="J8536" i="1"/>
  <c r="J8624" i="1"/>
  <c r="J4653" i="1"/>
  <c r="J5314" i="1"/>
  <c r="J5652" i="1"/>
  <c r="J5908" i="1"/>
  <c r="J6164" i="1"/>
  <c r="J6420" i="1"/>
  <c r="J6676" i="1"/>
  <c r="J6881" i="1"/>
  <c r="J6966" i="1"/>
  <c r="J7052" i="1"/>
  <c r="J7137" i="1"/>
  <c r="J7222" i="1"/>
  <c r="J7308" i="1"/>
  <c r="J7393" i="1"/>
  <c r="J7478" i="1"/>
  <c r="J7564" i="1"/>
  <c r="J7649" i="1"/>
  <c r="J7734" i="1"/>
  <c r="J7820" i="1"/>
  <c r="J7897" i="1"/>
  <c r="J7961" i="1"/>
  <c r="J8025" i="1"/>
  <c r="J8089" i="1"/>
  <c r="J8153" i="1"/>
  <c r="J8217" i="1"/>
  <c r="J8281" i="1"/>
  <c r="J8345" i="1"/>
  <c r="J8409" i="1"/>
  <c r="J8473" i="1"/>
  <c r="J8537" i="1"/>
  <c r="J8601" i="1"/>
  <c r="J3905" i="1"/>
  <c r="J4989" i="1"/>
  <c r="J5341" i="1"/>
  <c r="J5672" i="1"/>
  <c r="J5928" i="1"/>
  <c r="J6184" i="1"/>
  <c r="J6440" i="1"/>
  <c r="J6696" i="1"/>
  <c r="J6888" i="1"/>
  <c r="J6973" i="1"/>
  <c r="J7058" i="1"/>
  <c r="J7144" i="1"/>
  <c r="J7229" i="1"/>
  <c r="J7314" i="1"/>
  <c r="J7400" i="1"/>
  <c r="J7485" i="1"/>
  <c r="J7570" i="1"/>
  <c r="J7656" i="1"/>
  <c r="J7741" i="1"/>
  <c r="J7826" i="1"/>
  <c r="J7902" i="1"/>
  <c r="J7966" i="1"/>
  <c r="J8030" i="1"/>
  <c r="J8094" i="1"/>
  <c r="J8158" i="1"/>
  <c r="J8222" i="1"/>
  <c r="J8286" i="1"/>
  <c r="J8350" i="1"/>
  <c r="J8414" i="1"/>
  <c r="J8478" i="1"/>
  <c r="J8542" i="1"/>
  <c r="J8606" i="1"/>
  <c r="J8670" i="1"/>
  <c r="J8734" i="1"/>
  <c r="J5154" i="1"/>
  <c r="J6300" i="1"/>
  <c r="J7012" i="1"/>
  <c r="J7353" i="1"/>
  <c r="J7694" i="1"/>
  <c r="J7995" i="1"/>
  <c r="J8251" i="1"/>
  <c r="J8507" i="1"/>
  <c r="J8683" i="1"/>
  <c r="J8768" i="1"/>
  <c r="J7385" i="1"/>
  <c r="J8451" i="1"/>
  <c r="J5708" i="1"/>
  <c r="J7646" i="1"/>
  <c r="J8631" i="1"/>
  <c r="J5346" i="1"/>
  <c r="J6444" i="1"/>
  <c r="J7060" i="1"/>
  <c r="J7401" i="1"/>
  <c r="J7742" i="1"/>
  <c r="J8031" i="1"/>
  <c r="J8287" i="1"/>
  <c r="J8543" i="1"/>
  <c r="J8695" i="1"/>
  <c r="J4557" i="1"/>
  <c r="J6460" i="1"/>
  <c r="J7364" i="1"/>
  <c r="J8067" i="1"/>
  <c r="J8643" i="1"/>
  <c r="J6540" i="1"/>
  <c r="J7518" i="1"/>
  <c r="J8151" i="1"/>
  <c r="J8671" i="1"/>
  <c r="J7470" i="1"/>
  <c r="J8515" i="1"/>
  <c r="J5900" i="1"/>
  <c r="J7732" i="1"/>
  <c r="J8665" i="1"/>
  <c r="K7792" i="1"/>
  <c r="K7480" i="1"/>
  <c r="J55" i="1"/>
  <c r="J524" i="1"/>
  <c r="J614" i="1"/>
  <c r="J880" i="1"/>
  <c r="J886" i="1"/>
  <c r="J1908" i="1"/>
  <c r="J1338" i="1"/>
  <c r="J1667" i="1"/>
  <c r="J1687" i="1"/>
  <c r="J1707" i="1"/>
  <c r="J3028" i="1"/>
  <c r="J3540" i="1"/>
  <c r="J3058" i="1"/>
  <c r="J3449" i="1"/>
  <c r="J1791" i="1"/>
  <c r="J3065" i="1"/>
  <c r="J3454" i="1"/>
  <c r="J3794" i="1"/>
  <c r="J4050" i="1"/>
  <c r="J3379" i="1"/>
  <c r="J3971" i="1"/>
  <c r="J4270" i="1"/>
  <c r="J4526" i="1"/>
  <c r="J4782" i="1"/>
  <c r="J2429" i="1"/>
  <c r="J3801" i="1"/>
  <c r="J4143" i="1"/>
  <c r="J4399" i="1"/>
  <c r="J4655" i="1"/>
  <c r="J4911" i="1"/>
  <c r="J3387" i="1"/>
  <c r="J3973" i="1"/>
  <c r="J4272" i="1"/>
  <c r="J4528" i="1"/>
  <c r="J4784" i="1"/>
  <c r="J5040" i="1"/>
  <c r="J5296" i="1"/>
  <c r="J5552" i="1"/>
  <c r="J4257" i="1"/>
  <c r="J5097" i="1"/>
  <c r="J5438" i="1"/>
  <c r="J5745" i="1"/>
  <c r="J6001" i="1"/>
  <c r="J6257" i="1"/>
  <c r="J6513" i="1"/>
  <c r="J6769" i="1"/>
  <c r="J4789" i="1"/>
  <c r="J5274" i="1"/>
  <c r="J5615" i="1"/>
  <c r="J5878" i="1"/>
  <c r="J6134" i="1"/>
  <c r="J6390" i="1"/>
  <c r="J6646" i="1"/>
  <c r="J3487" i="1"/>
  <c r="J4809" i="1"/>
  <c r="J5281" i="1"/>
  <c r="J5622" i="1"/>
  <c r="J5883" i="1"/>
  <c r="J6139" i="1"/>
  <c r="J6395" i="1"/>
  <c r="J6651" i="1"/>
  <c r="J6851" i="1"/>
  <c r="J6939" i="1"/>
  <c r="J7023" i="1"/>
  <c r="J7107" i="1"/>
  <c r="J7195" i="1"/>
  <c r="J7279" i="1"/>
  <c r="J7407" i="1"/>
  <c r="J7491" i="1"/>
  <c r="J7619" i="1"/>
  <c r="J7791" i="1"/>
  <c r="J5223" i="1"/>
  <c r="J6016" i="1"/>
  <c r="J6704" i="1"/>
  <c r="J7029" i="1"/>
  <c r="J7317" i="1"/>
  <c r="J7541" i="1"/>
  <c r="J7797" i="1"/>
  <c r="J8008" i="1"/>
  <c r="J8180" i="1"/>
  <c r="J8392" i="1"/>
  <c r="J8564" i="1"/>
  <c r="J5037" i="1"/>
  <c r="J5860" i="1"/>
  <c r="J6372" i="1"/>
  <c r="J6865" i="1"/>
  <c r="J7078" i="1"/>
  <c r="J7249" i="1"/>
  <c r="J7420" i="1"/>
  <c r="J7633" i="1"/>
  <c r="J7804" i="1"/>
  <c r="J7949" i="1"/>
  <c r="J8109" i="1"/>
  <c r="J8237" i="1"/>
  <c r="J8365" i="1"/>
  <c r="J8525" i="1"/>
  <c r="J3439" i="1"/>
  <c r="J5447" i="1"/>
  <c r="J6008" i="1"/>
  <c r="J6520" i="1"/>
  <c r="J6936" i="1"/>
  <c r="J7128" i="1"/>
  <c r="J7298" i="1"/>
  <c r="J7512" i="1"/>
  <c r="J7682" i="1"/>
  <c r="J7853" i="1"/>
  <c r="J8018" i="1"/>
  <c r="J8146" i="1"/>
  <c r="J8306" i="1"/>
  <c r="J8434" i="1"/>
  <c r="J8562" i="1"/>
  <c r="J8706" i="1"/>
  <c r="J6108" i="1"/>
  <c r="J7289" i="1"/>
  <c r="J8075" i="1"/>
  <c r="J8667" i="1"/>
  <c r="J7172" i="1"/>
  <c r="J6604" i="1"/>
  <c r="J5090" i="1"/>
  <c r="J6996" i="1"/>
  <c r="J7849" i="1"/>
  <c r="J8367" i="1"/>
  <c r="J8764" i="1"/>
  <c r="J7257" i="1"/>
  <c r="J8531" i="1"/>
  <c r="J7753" i="1"/>
  <c r="J7236" i="1"/>
  <c r="J6028" i="1"/>
  <c r="J8761" i="1"/>
  <c r="J6909" i="1"/>
  <c r="J6994" i="1"/>
  <c r="J7165" i="1"/>
  <c r="J7336" i="1"/>
  <c r="J7506" i="1"/>
  <c r="J7677" i="1"/>
  <c r="J7848" i="1"/>
  <c r="J7982" i="1"/>
  <c r="J8110" i="1"/>
  <c r="J8238" i="1"/>
  <c r="J8366" i="1"/>
  <c r="J8494" i="1"/>
  <c r="J8686" i="1"/>
  <c r="J5495" i="1"/>
  <c r="J7097" i="1"/>
  <c r="J7780" i="1"/>
  <c r="J8315" i="1"/>
  <c r="J8704" i="1"/>
  <c r="J7684" i="1"/>
  <c r="J6348" i="1"/>
  <c r="J8719" i="1"/>
  <c r="J6700" i="1"/>
  <c r="J7486" i="1"/>
  <c r="J8095" i="1"/>
  <c r="J8607" i="1"/>
  <c r="J5197" i="1"/>
  <c r="J7577" i="1"/>
  <c r="J8685" i="1"/>
  <c r="J7689" i="1"/>
  <c r="J8713" i="1"/>
  <c r="J8680" i="1"/>
  <c r="J7991" i="1"/>
  <c r="K5687" i="1"/>
  <c r="J311" i="1"/>
  <c r="J392" i="1"/>
  <c r="J1142" i="1"/>
  <c r="J1594" i="1"/>
  <c r="J2255" i="1"/>
  <c r="J1823" i="1"/>
  <c r="J3175" i="1"/>
  <c r="J2361" i="1"/>
  <c r="J3538" i="1"/>
  <c r="J4114" i="1"/>
  <c r="J4056" i="1"/>
  <c r="J4590" i="1"/>
  <c r="J3087" i="1"/>
  <c r="J4207" i="1"/>
  <c r="J4719" i="1"/>
  <c r="J3643" i="1"/>
  <c r="J4336" i="1"/>
  <c r="J4848" i="1"/>
  <c r="J5360" i="1"/>
  <c r="J4513" i="1"/>
  <c r="J5523" i="1"/>
  <c r="J6065" i="1"/>
  <c r="J6577" i="1"/>
  <c r="J5018" i="1"/>
  <c r="J5686" i="1"/>
  <c r="J6198" i="1"/>
  <c r="J6710" i="1"/>
  <c r="J5025" i="1"/>
  <c r="J5691" i="1"/>
  <c r="J6203" i="1"/>
  <c r="J6715" i="1"/>
  <c r="J6959" i="1"/>
  <c r="J7131" i="1"/>
  <c r="J7299" i="1"/>
  <c r="J7515" i="1"/>
  <c r="J7855" i="1"/>
  <c r="P7855" i="1" l="1"/>
  <c r="Q7855" i="1" s="1"/>
  <c r="R7855" i="1" s="1"/>
  <c r="P7515" i="1"/>
  <c r="Q7515" i="1" s="1"/>
  <c r="R7515" i="1" s="1"/>
  <c r="P7299" i="1"/>
  <c r="Q7299" i="1" s="1"/>
  <c r="R7299" i="1" s="1"/>
  <c r="P7131" i="1"/>
  <c r="Q7131" i="1" s="1"/>
  <c r="R7131" i="1" s="1"/>
  <c r="P6959" i="1"/>
  <c r="Q6959" i="1" s="1"/>
  <c r="R6959" i="1" s="1"/>
  <c r="P6715" i="1"/>
  <c r="Q6715" i="1" s="1"/>
  <c r="R6715" i="1" s="1"/>
  <c r="P6203" i="1"/>
  <c r="Q6203" i="1" s="1"/>
  <c r="R6203" i="1" s="1"/>
  <c r="P5691" i="1"/>
  <c r="Q5691" i="1" s="1"/>
  <c r="R5691" i="1" s="1"/>
  <c r="P5025" i="1"/>
  <c r="Q5025" i="1" s="1"/>
  <c r="R5025" i="1" s="1"/>
  <c r="P6710" i="1"/>
  <c r="Q6710" i="1" s="1"/>
  <c r="R6710" i="1" s="1"/>
  <c r="P6198" i="1"/>
  <c r="Q6198" i="1" s="1"/>
  <c r="R6198" i="1" s="1"/>
  <c r="P5686" i="1"/>
  <c r="P5018" i="1"/>
  <c r="Q5018" i="1" s="1"/>
  <c r="R5018" i="1" s="1"/>
  <c r="P6577" i="1"/>
  <c r="Q6577" i="1" s="1"/>
  <c r="R6577" i="1" s="1"/>
  <c r="P6065" i="1"/>
  <c r="Q6065" i="1" s="1"/>
  <c r="R6065" i="1" s="1"/>
  <c r="P5523" i="1"/>
  <c r="Q5523" i="1" s="1"/>
  <c r="R5523" i="1" s="1"/>
  <c r="P4513" i="1"/>
  <c r="Q4513" i="1" s="1"/>
  <c r="R4513" i="1" s="1"/>
  <c r="P5360" i="1"/>
  <c r="Q5360" i="1" s="1"/>
  <c r="R5360" i="1" s="1"/>
  <c r="P4848" i="1"/>
  <c r="P4336" i="1"/>
  <c r="P3643" i="1"/>
  <c r="P4719" i="1"/>
  <c r="Q4719" i="1" s="1"/>
  <c r="R4719" i="1" s="1"/>
  <c r="P4207" i="1"/>
  <c r="Q4207" i="1" s="1"/>
  <c r="R4207" i="1" s="1"/>
  <c r="P3087" i="1"/>
  <c r="Q3087" i="1" s="1"/>
  <c r="R3087" i="1" s="1"/>
  <c r="P4590" i="1"/>
  <c r="Q4590" i="1" s="1"/>
  <c r="R4590" i="1" s="1"/>
  <c r="P4056" i="1"/>
  <c r="P4114" i="1"/>
  <c r="Q4114" i="1" s="1"/>
  <c r="R4114" i="1" s="1"/>
  <c r="P3538" i="1"/>
  <c r="Q3538" i="1" s="1"/>
  <c r="R3538" i="1" s="1"/>
  <c r="P2361" i="1"/>
  <c r="Q2361" i="1" s="1"/>
  <c r="R2361" i="1" s="1"/>
  <c r="P3175" i="1"/>
  <c r="Q3175" i="1" s="1"/>
  <c r="R3175" i="1" s="1"/>
  <c r="P1823" i="1"/>
  <c r="Q1823" i="1" s="1"/>
  <c r="R1823" i="1" s="1"/>
  <c r="P2255" i="1"/>
  <c r="P1594" i="1"/>
  <c r="Q1594" i="1" s="1"/>
  <c r="R1594" i="1" s="1"/>
  <c r="P1142" i="1"/>
  <c r="Q1142" i="1" s="1"/>
  <c r="R1142" i="1" s="1"/>
  <c r="P392" i="1"/>
  <c r="Q392" i="1" s="1"/>
  <c r="R392" i="1" s="1"/>
  <c r="P311" i="1"/>
  <c r="Q311" i="1" s="1"/>
  <c r="R311" i="1" s="1"/>
  <c r="P7991" i="1"/>
  <c r="Q7991" i="1" s="1"/>
  <c r="R7991" i="1" s="1"/>
  <c r="P8680" i="1"/>
  <c r="Q8680" i="1" s="1"/>
  <c r="R8680" i="1" s="1"/>
  <c r="P8713" i="1"/>
  <c r="Q8713" i="1" s="1"/>
  <c r="R8713" i="1" s="1"/>
  <c r="P7689" i="1"/>
  <c r="Q7689" i="1" s="1"/>
  <c r="R7689" i="1" s="1"/>
  <c r="P8685" i="1"/>
  <c r="Q8685" i="1" s="1"/>
  <c r="R8685" i="1" s="1"/>
  <c r="P7577" i="1"/>
  <c r="Q7577" i="1" s="1"/>
  <c r="R7577" i="1" s="1"/>
  <c r="P5197" i="1"/>
  <c r="Q5197" i="1" s="1"/>
  <c r="R5197" i="1" s="1"/>
  <c r="P8607" i="1"/>
  <c r="Q8607" i="1" s="1"/>
  <c r="R8607" i="1" s="1"/>
  <c r="P8095" i="1"/>
  <c r="Q8095" i="1" s="1"/>
  <c r="R8095" i="1" s="1"/>
  <c r="P7486" i="1"/>
  <c r="Q7486" i="1" s="1"/>
  <c r="R7486" i="1" s="1"/>
  <c r="P6700" i="1"/>
  <c r="Q6700" i="1" s="1"/>
  <c r="R6700" i="1" s="1"/>
  <c r="P8719" i="1"/>
  <c r="Q8719" i="1" s="1"/>
  <c r="R8719" i="1" s="1"/>
  <c r="P6348" i="1"/>
  <c r="Q6348" i="1" s="1"/>
  <c r="R6348" i="1" s="1"/>
  <c r="P7684" i="1"/>
  <c r="Q7684" i="1" s="1"/>
  <c r="R7684" i="1" s="1"/>
  <c r="P8704" i="1"/>
  <c r="Q8704" i="1" s="1"/>
  <c r="R8704" i="1" s="1"/>
  <c r="P8315" i="1"/>
  <c r="Q8315" i="1" s="1"/>
  <c r="R8315" i="1" s="1"/>
  <c r="P7780" i="1"/>
  <c r="Q7780" i="1" s="1"/>
  <c r="R7780" i="1" s="1"/>
  <c r="P7097" i="1"/>
  <c r="Q7097" i="1" s="1"/>
  <c r="R7097" i="1" s="1"/>
  <c r="P5495" i="1"/>
  <c r="P8686" i="1"/>
  <c r="Q8686" i="1" s="1"/>
  <c r="R8686" i="1" s="1"/>
  <c r="P8494" i="1"/>
  <c r="Q8494" i="1" s="1"/>
  <c r="R8494" i="1" s="1"/>
  <c r="P8366" i="1"/>
  <c r="Q8366" i="1" s="1"/>
  <c r="R8366" i="1" s="1"/>
  <c r="P8238" i="1"/>
  <c r="Q8238" i="1" s="1"/>
  <c r="R8238" i="1" s="1"/>
  <c r="P8110" i="1"/>
  <c r="Q8110" i="1" s="1"/>
  <c r="R8110" i="1" s="1"/>
  <c r="P7982" i="1"/>
  <c r="Q7982" i="1" s="1"/>
  <c r="R7982" i="1" s="1"/>
  <c r="P7848" i="1"/>
  <c r="Q7848" i="1" s="1"/>
  <c r="R7848" i="1" s="1"/>
  <c r="P7677" i="1"/>
  <c r="Q7677" i="1" s="1"/>
  <c r="R7677" i="1" s="1"/>
  <c r="P7506" i="1"/>
  <c r="Q7506" i="1" s="1"/>
  <c r="R7506" i="1" s="1"/>
  <c r="P7336" i="1"/>
  <c r="Q7336" i="1" s="1"/>
  <c r="R7336" i="1" s="1"/>
  <c r="P7165" i="1"/>
  <c r="Q7165" i="1" s="1"/>
  <c r="R7165" i="1" s="1"/>
  <c r="P6994" i="1"/>
  <c r="Q6994" i="1" s="1"/>
  <c r="R6994" i="1" s="1"/>
  <c r="P6909" i="1"/>
  <c r="Q6909" i="1" s="1"/>
  <c r="R6909" i="1" s="1"/>
  <c r="P8761" i="1"/>
  <c r="Q8761" i="1" s="1"/>
  <c r="R8761" i="1" s="1"/>
  <c r="P6028" i="1"/>
  <c r="Q6028" i="1" s="1"/>
  <c r="R6028" i="1" s="1"/>
  <c r="P7236" i="1"/>
  <c r="Q7236" i="1" s="1"/>
  <c r="R7236" i="1" s="1"/>
  <c r="P7753" i="1"/>
  <c r="Q7753" i="1" s="1"/>
  <c r="R7753" i="1" s="1"/>
  <c r="P8531" i="1"/>
  <c r="Q8531" i="1" s="1"/>
  <c r="R8531" i="1" s="1"/>
  <c r="P7257" i="1"/>
  <c r="Q7257" i="1" s="1"/>
  <c r="R7257" i="1" s="1"/>
  <c r="P8764" i="1"/>
  <c r="Q8764" i="1" s="1"/>
  <c r="R8764" i="1" s="1"/>
  <c r="P8367" i="1"/>
  <c r="Q8367" i="1" s="1"/>
  <c r="R8367" i="1" s="1"/>
  <c r="P7849" i="1"/>
  <c r="Q7849" i="1" s="1"/>
  <c r="R7849" i="1" s="1"/>
  <c r="P6996" i="1"/>
  <c r="Q6996" i="1" s="1"/>
  <c r="R6996" i="1" s="1"/>
  <c r="P5090" i="1"/>
  <c r="Q5090" i="1" s="1"/>
  <c r="R5090" i="1" s="1"/>
  <c r="P6604" i="1"/>
  <c r="Q6604" i="1" s="1"/>
  <c r="R6604" i="1" s="1"/>
  <c r="P7172" i="1"/>
  <c r="Q7172" i="1" s="1"/>
  <c r="R7172" i="1" s="1"/>
  <c r="P8667" i="1"/>
  <c r="Q8667" i="1" s="1"/>
  <c r="R8667" i="1" s="1"/>
  <c r="P8075" i="1"/>
  <c r="Q8075" i="1" s="1"/>
  <c r="R8075" i="1" s="1"/>
  <c r="P7289" i="1"/>
  <c r="Q7289" i="1" s="1"/>
  <c r="R7289" i="1" s="1"/>
  <c r="P6108" i="1"/>
  <c r="Q6108" i="1" s="1"/>
  <c r="R6108" i="1" s="1"/>
  <c r="P8706" i="1"/>
  <c r="Q8706" i="1" s="1"/>
  <c r="R8706" i="1" s="1"/>
  <c r="P8562" i="1"/>
  <c r="Q8562" i="1" s="1"/>
  <c r="R8562" i="1" s="1"/>
  <c r="P8434" i="1"/>
  <c r="Q8434" i="1" s="1"/>
  <c r="R8434" i="1" s="1"/>
  <c r="P8306" i="1"/>
  <c r="Q8306" i="1" s="1"/>
  <c r="R8306" i="1" s="1"/>
  <c r="P8146" i="1"/>
  <c r="Q8146" i="1" s="1"/>
  <c r="R8146" i="1" s="1"/>
  <c r="P8018" i="1"/>
  <c r="Q8018" i="1" s="1"/>
  <c r="R8018" i="1" s="1"/>
  <c r="P7853" i="1"/>
  <c r="Q7853" i="1" s="1"/>
  <c r="R7853" i="1" s="1"/>
  <c r="P7682" i="1"/>
  <c r="Q7682" i="1" s="1"/>
  <c r="R7682" i="1" s="1"/>
  <c r="P7512" i="1"/>
  <c r="Q7512" i="1" s="1"/>
  <c r="R7512" i="1" s="1"/>
  <c r="P7298" i="1"/>
  <c r="Q7298" i="1" s="1"/>
  <c r="R7298" i="1" s="1"/>
  <c r="P7128" i="1"/>
  <c r="Q7128" i="1" s="1"/>
  <c r="R7128" i="1" s="1"/>
  <c r="P6936" i="1"/>
  <c r="Q6936" i="1" s="1"/>
  <c r="R6936" i="1" s="1"/>
  <c r="P6520" i="1"/>
  <c r="Q6520" i="1" s="1"/>
  <c r="R6520" i="1" s="1"/>
  <c r="P6008" i="1"/>
  <c r="Q6008" i="1" s="1"/>
  <c r="R6008" i="1" s="1"/>
  <c r="P5447" i="1"/>
  <c r="P3439" i="1"/>
  <c r="Q3439" i="1" s="1"/>
  <c r="R3439" i="1" s="1"/>
  <c r="P8525" i="1"/>
  <c r="Q8525" i="1" s="1"/>
  <c r="R8525" i="1" s="1"/>
  <c r="P8365" i="1"/>
  <c r="Q8365" i="1" s="1"/>
  <c r="R8365" i="1" s="1"/>
  <c r="P8237" i="1"/>
  <c r="Q8237" i="1" s="1"/>
  <c r="R8237" i="1" s="1"/>
  <c r="P8109" i="1"/>
  <c r="Q8109" i="1" s="1"/>
  <c r="R8109" i="1" s="1"/>
  <c r="P7949" i="1"/>
  <c r="Q7949" i="1" s="1"/>
  <c r="R7949" i="1" s="1"/>
  <c r="P7804" i="1"/>
  <c r="Q7804" i="1" s="1"/>
  <c r="R7804" i="1" s="1"/>
  <c r="P7633" i="1"/>
  <c r="Q7633" i="1" s="1"/>
  <c r="R7633" i="1" s="1"/>
  <c r="P7420" i="1"/>
  <c r="Q7420" i="1" s="1"/>
  <c r="R7420" i="1" s="1"/>
  <c r="P7249" i="1"/>
  <c r="Q7249" i="1" s="1"/>
  <c r="R7249" i="1" s="1"/>
  <c r="P7078" i="1"/>
  <c r="Q7078" i="1" s="1"/>
  <c r="R7078" i="1" s="1"/>
  <c r="P6865" i="1"/>
  <c r="Q6865" i="1" s="1"/>
  <c r="R6865" i="1" s="1"/>
  <c r="P6372" i="1"/>
  <c r="Q6372" i="1" s="1"/>
  <c r="R6372" i="1" s="1"/>
  <c r="P5860" i="1"/>
  <c r="Q5860" i="1" s="1"/>
  <c r="R5860" i="1" s="1"/>
  <c r="P5037" i="1"/>
  <c r="P8564" i="1"/>
  <c r="Q8564" i="1" s="1"/>
  <c r="R8564" i="1" s="1"/>
  <c r="P8392" i="1"/>
  <c r="Q8392" i="1" s="1"/>
  <c r="R8392" i="1" s="1"/>
  <c r="P8180" i="1"/>
  <c r="Q8180" i="1" s="1"/>
  <c r="R8180" i="1" s="1"/>
  <c r="P8008" i="1"/>
  <c r="Q8008" i="1" s="1"/>
  <c r="R8008" i="1" s="1"/>
  <c r="P7797" i="1"/>
  <c r="Q7797" i="1" s="1"/>
  <c r="R7797" i="1" s="1"/>
  <c r="P7541" i="1"/>
  <c r="Q7541" i="1" s="1"/>
  <c r="R7541" i="1" s="1"/>
  <c r="P7317" i="1"/>
  <c r="Q7317" i="1" s="1"/>
  <c r="R7317" i="1" s="1"/>
  <c r="P7029" i="1"/>
  <c r="Q7029" i="1" s="1"/>
  <c r="R7029" i="1" s="1"/>
  <c r="P6704" i="1"/>
  <c r="Q6704" i="1" s="1"/>
  <c r="R6704" i="1" s="1"/>
  <c r="P6016" i="1"/>
  <c r="Q6016" i="1" s="1"/>
  <c r="R6016" i="1" s="1"/>
  <c r="P5223" i="1"/>
  <c r="Q5223" i="1" s="1"/>
  <c r="R5223" i="1" s="1"/>
  <c r="P7791" i="1"/>
  <c r="Q7791" i="1" s="1"/>
  <c r="R7791" i="1" s="1"/>
  <c r="P7619" i="1"/>
  <c r="Q7619" i="1" s="1"/>
  <c r="R7619" i="1" s="1"/>
  <c r="P7491" i="1"/>
  <c r="Q7491" i="1" s="1"/>
  <c r="R7491" i="1" s="1"/>
  <c r="P7407" i="1"/>
  <c r="Q7407" i="1" s="1"/>
  <c r="R7407" i="1" s="1"/>
  <c r="P7279" i="1"/>
  <c r="Q7279" i="1" s="1"/>
  <c r="R7279" i="1" s="1"/>
  <c r="P7195" i="1"/>
  <c r="Q7195" i="1" s="1"/>
  <c r="R7195" i="1" s="1"/>
  <c r="P7107" i="1"/>
  <c r="Q7107" i="1" s="1"/>
  <c r="R7107" i="1" s="1"/>
  <c r="P7023" i="1"/>
  <c r="Q7023" i="1" s="1"/>
  <c r="R7023" i="1" s="1"/>
  <c r="P6939" i="1"/>
  <c r="Q6939" i="1" s="1"/>
  <c r="R6939" i="1" s="1"/>
  <c r="P6851" i="1"/>
  <c r="Q6851" i="1" s="1"/>
  <c r="R6851" i="1" s="1"/>
  <c r="P6651" i="1"/>
  <c r="Q6651" i="1" s="1"/>
  <c r="R6651" i="1" s="1"/>
  <c r="P6395" i="1"/>
  <c r="Q6395" i="1" s="1"/>
  <c r="R6395" i="1" s="1"/>
  <c r="P6139" i="1"/>
  <c r="P5883" i="1"/>
  <c r="Q5883" i="1" s="1"/>
  <c r="R5883" i="1" s="1"/>
  <c r="P5622" i="1"/>
  <c r="Q5622" i="1" s="1"/>
  <c r="R5622" i="1" s="1"/>
  <c r="P5281" i="1"/>
  <c r="Q5281" i="1" s="1"/>
  <c r="R5281" i="1" s="1"/>
  <c r="P4809" i="1"/>
  <c r="Q4809" i="1" s="1"/>
  <c r="R4809" i="1" s="1"/>
  <c r="P3487" i="1"/>
  <c r="Q3487" i="1" s="1"/>
  <c r="R3487" i="1" s="1"/>
  <c r="P6646" i="1"/>
  <c r="Q6646" i="1" s="1"/>
  <c r="R6646" i="1" s="1"/>
  <c r="P6390" i="1"/>
  <c r="Q6390" i="1" s="1"/>
  <c r="R6390" i="1" s="1"/>
  <c r="P6134" i="1"/>
  <c r="Q6134" i="1" s="1"/>
  <c r="R6134" i="1" s="1"/>
  <c r="P5878" i="1"/>
  <c r="P5615" i="1"/>
  <c r="P5274" i="1"/>
  <c r="P4789" i="1"/>
  <c r="Q4789" i="1" s="1"/>
  <c r="R4789" i="1" s="1"/>
  <c r="P6769" i="1"/>
  <c r="Q6769" i="1" s="1"/>
  <c r="R6769" i="1" s="1"/>
  <c r="P6513" i="1"/>
  <c r="Q6513" i="1" s="1"/>
  <c r="R6513" i="1" s="1"/>
  <c r="P6257" i="1"/>
  <c r="Q6257" i="1" s="1"/>
  <c r="R6257" i="1" s="1"/>
  <c r="P6001" i="1"/>
  <c r="Q6001" i="1" s="1"/>
  <c r="R6001" i="1" s="1"/>
  <c r="P5745" i="1"/>
  <c r="Q5745" i="1" s="1"/>
  <c r="R5745" i="1" s="1"/>
  <c r="P5438" i="1"/>
  <c r="Q5438" i="1" s="1"/>
  <c r="R5438" i="1" s="1"/>
  <c r="P5097" i="1"/>
  <c r="Q5097" i="1" s="1"/>
  <c r="R5097" i="1" s="1"/>
  <c r="P4257" i="1"/>
  <c r="Q4257" i="1" s="1"/>
  <c r="R4257" i="1" s="1"/>
  <c r="P5552" i="1"/>
  <c r="Q5552" i="1" s="1"/>
  <c r="R5552" i="1" s="1"/>
  <c r="P5296" i="1"/>
  <c r="Q5296" i="1" s="1"/>
  <c r="R5296" i="1" s="1"/>
  <c r="P5040" i="1"/>
  <c r="P4784" i="1"/>
  <c r="Q4784" i="1" s="1"/>
  <c r="R4784" i="1" s="1"/>
  <c r="P4528" i="1"/>
  <c r="P4272" i="1"/>
  <c r="P3973" i="1"/>
  <c r="Q3973" i="1" s="1"/>
  <c r="R3973" i="1" s="1"/>
  <c r="P3387" i="1"/>
  <c r="Q3387" i="1" s="1"/>
  <c r="R3387" i="1" s="1"/>
  <c r="P4911" i="1"/>
  <c r="Q4911" i="1" s="1"/>
  <c r="R4911" i="1" s="1"/>
  <c r="P4655" i="1"/>
  <c r="P4399" i="1"/>
  <c r="Q4399" i="1" s="1"/>
  <c r="R4399" i="1" s="1"/>
  <c r="P4143" i="1"/>
  <c r="Q4143" i="1" s="1"/>
  <c r="R4143" i="1" s="1"/>
  <c r="P3801" i="1"/>
  <c r="Q3801" i="1" s="1"/>
  <c r="R3801" i="1" s="1"/>
  <c r="P2429" i="1"/>
  <c r="Q2429" i="1" s="1"/>
  <c r="R2429" i="1" s="1"/>
  <c r="P4782" i="1"/>
  <c r="Q4782" i="1" s="1"/>
  <c r="R4782" i="1" s="1"/>
  <c r="P4526" i="1"/>
  <c r="Q4526" i="1" s="1"/>
  <c r="R4526" i="1" s="1"/>
  <c r="P4270" i="1"/>
  <c r="P3971" i="1"/>
  <c r="Q3971" i="1" s="1"/>
  <c r="R3971" i="1" s="1"/>
  <c r="P3379" i="1"/>
  <c r="P4050" i="1"/>
  <c r="P3794" i="1"/>
  <c r="Q3794" i="1" s="1"/>
  <c r="R3794" i="1" s="1"/>
  <c r="P3454" i="1"/>
  <c r="P3065" i="1"/>
  <c r="P1791" i="1"/>
  <c r="Q1791" i="1" s="1"/>
  <c r="R1791" i="1" s="1"/>
  <c r="P3449" i="1"/>
  <c r="P3058" i="1"/>
  <c r="Q3058" i="1" s="1"/>
  <c r="R3058" i="1" s="1"/>
  <c r="P3540" i="1"/>
  <c r="Q3540" i="1" s="1"/>
  <c r="R3540" i="1" s="1"/>
  <c r="P3028" i="1"/>
  <c r="Q3028" i="1" s="1"/>
  <c r="R3028" i="1" s="1"/>
  <c r="P1707" i="1"/>
  <c r="Q1707" i="1" s="1"/>
  <c r="R1707" i="1" s="1"/>
  <c r="P1687" i="1"/>
  <c r="Q1687" i="1" s="1"/>
  <c r="R1687" i="1" s="1"/>
  <c r="P1667" i="1"/>
  <c r="Q1667" i="1" s="1"/>
  <c r="R1667" i="1" s="1"/>
  <c r="P1338" i="1"/>
  <c r="Q1338" i="1" s="1"/>
  <c r="R1338" i="1" s="1"/>
  <c r="P1908" i="1"/>
  <c r="Q1908" i="1" s="1"/>
  <c r="R1908" i="1" s="1"/>
  <c r="P886" i="1"/>
  <c r="Q886" i="1" s="1"/>
  <c r="R886" i="1" s="1"/>
  <c r="P880" i="1"/>
  <c r="Q880" i="1" s="1"/>
  <c r="R880" i="1" s="1"/>
  <c r="P614" i="1"/>
  <c r="Q614" i="1" s="1"/>
  <c r="R614" i="1" s="1"/>
  <c r="P524" i="1"/>
  <c r="Q524" i="1" s="1"/>
  <c r="R524" i="1" s="1"/>
  <c r="P55" i="1"/>
  <c r="Q55" i="1" s="1"/>
  <c r="R55" i="1" s="1"/>
  <c r="P8665" i="1"/>
  <c r="Q8665" i="1" s="1"/>
  <c r="R8665" i="1" s="1"/>
  <c r="P7732" i="1"/>
  <c r="Q7732" i="1" s="1"/>
  <c r="R7732" i="1" s="1"/>
  <c r="P5900" i="1"/>
  <c r="P8515" i="1"/>
  <c r="Q8515" i="1" s="1"/>
  <c r="R8515" i="1" s="1"/>
  <c r="P7470" i="1"/>
  <c r="Q7470" i="1" s="1"/>
  <c r="R7470" i="1" s="1"/>
  <c r="P8671" i="1"/>
  <c r="Q8671" i="1" s="1"/>
  <c r="R8671" i="1" s="1"/>
  <c r="P8151" i="1"/>
  <c r="Q8151" i="1" s="1"/>
  <c r="R8151" i="1" s="1"/>
  <c r="P7518" i="1"/>
  <c r="Q7518" i="1" s="1"/>
  <c r="R7518" i="1" s="1"/>
  <c r="P6540" i="1"/>
  <c r="Q6540" i="1" s="1"/>
  <c r="R6540" i="1" s="1"/>
  <c r="P8643" i="1"/>
  <c r="Q8643" i="1" s="1"/>
  <c r="R8643" i="1" s="1"/>
  <c r="P8067" i="1"/>
  <c r="Q8067" i="1" s="1"/>
  <c r="R8067" i="1" s="1"/>
  <c r="P7364" i="1"/>
  <c r="Q7364" i="1" s="1"/>
  <c r="R7364" i="1" s="1"/>
  <c r="P6460" i="1"/>
  <c r="Q6460" i="1" s="1"/>
  <c r="R6460" i="1" s="1"/>
  <c r="P4557" i="1"/>
  <c r="P8695" i="1"/>
  <c r="Q8695" i="1" s="1"/>
  <c r="R8695" i="1" s="1"/>
  <c r="P8543" i="1"/>
  <c r="Q8543" i="1" s="1"/>
  <c r="R8543" i="1" s="1"/>
  <c r="P8287" i="1"/>
  <c r="Q8287" i="1" s="1"/>
  <c r="R8287" i="1" s="1"/>
  <c r="P8031" i="1"/>
  <c r="Q8031" i="1" s="1"/>
  <c r="R8031" i="1" s="1"/>
  <c r="P7742" i="1"/>
  <c r="Q7742" i="1" s="1"/>
  <c r="R7742" i="1" s="1"/>
  <c r="P7401" i="1"/>
  <c r="Q7401" i="1" s="1"/>
  <c r="R7401" i="1" s="1"/>
  <c r="P7060" i="1"/>
  <c r="Q7060" i="1" s="1"/>
  <c r="R7060" i="1" s="1"/>
  <c r="P6444" i="1"/>
  <c r="Q6444" i="1" s="1"/>
  <c r="R6444" i="1" s="1"/>
  <c r="P5346" i="1"/>
  <c r="P8631" i="1"/>
  <c r="Q8631" i="1" s="1"/>
  <c r="R8631" i="1" s="1"/>
  <c r="P7646" i="1"/>
  <c r="Q7646" i="1" s="1"/>
  <c r="R7646" i="1" s="1"/>
  <c r="P5708" i="1"/>
  <c r="P8451" i="1"/>
  <c r="Q8451" i="1" s="1"/>
  <c r="R8451" i="1" s="1"/>
  <c r="P7385" i="1"/>
  <c r="Q7385" i="1" s="1"/>
  <c r="R7385" i="1" s="1"/>
  <c r="P8768" i="1"/>
  <c r="Q8768" i="1" s="1"/>
  <c r="R8768" i="1" s="1"/>
  <c r="P8683" i="1"/>
  <c r="Q8683" i="1" s="1"/>
  <c r="R8683" i="1" s="1"/>
  <c r="P8507" i="1"/>
  <c r="Q8507" i="1" s="1"/>
  <c r="R8507" i="1" s="1"/>
  <c r="P8251" i="1"/>
  <c r="Q8251" i="1" s="1"/>
  <c r="R8251" i="1" s="1"/>
  <c r="P7995" i="1"/>
  <c r="Q7995" i="1" s="1"/>
  <c r="R7995" i="1" s="1"/>
  <c r="P7694" i="1"/>
  <c r="Q7694" i="1" s="1"/>
  <c r="R7694" i="1" s="1"/>
  <c r="P7353" i="1"/>
  <c r="Q7353" i="1" s="1"/>
  <c r="R7353" i="1" s="1"/>
  <c r="P7012" i="1"/>
  <c r="Q7012" i="1" s="1"/>
  <c r="R7012" i="1" s="1"/>
  <c r="P6300" i="1"/>
  <c r="Q6300" i="1" s="1"/>
  <c r="R6300" i="1" s="1"/>
  <c r="P5154" i="1"/>
  <c r="P8734" i="1"/>
  <c r="Q8734" i="1" s="1"/>
  <c r="R8734" i="1" s="1"/>
  <c r="P8670" i="1"/>
  <c r="Q8670" i="1" s="1"/>
  <c r="R8670" i="1" s="1"/>
  <c r="P8606" i="1"/>
  <c r="Q8606" i="1" s="1"/>
  <c r="R8606" i="1" s="1"/>
  <c r="P8542" i="1"/>
  <c r="Q8542" i="1" s="1"/>
  <c r="R8542" i="1" s="1"/>
  <c r="P8478" i="1"/>
  <c r="Q8478" i="1" s="1"/>
  <c r="R8478" i="1" s="1"/>
  <c r="P8414" i="1"/>
  <c r="Q8414" i="1" s="1"/>
  <c r="R8414" i="1" s="1"/>
  <c r="P8350" i="1"/>
  <c r="Q8350" i="1" s="1"/>
  <c r="R8350" i="1" s="1"/>
  <c r="P8286" i="1"/>
  <c r="Q8286" i="1" s="1"/>
  <c r="R8286" i="1" s="1"/>
  <c r="P8222" i="1"/>
  <c r="Q8222" i="1" s="1"/>
  <c r="R8222" i="1" s="1"/>
  <c r="P8158" i="1"/>
  <c r="Q8158" i="1" s="1"/>
  <c r="R8158" i="1" s="1"/>
  <c r="P8094" i="1"/>
  <c r="Q8094" i="1" s="1"/>
  <c r="R8094" i="1" s="1"/>
  <c r="P8030" i="1"/>
  <c r="Q8030" i="1" s="1"/>
  <c r="R8030" i="1" s="1"/>
  <c r="P7966" i="1"/>
  <c r="Q7966" i="1" s="1"/>
  <c r="R7966" i="1" s="1"/>
  <c r="P7902" i="1"/>
  <c r="Q7902" i="1" s="1"/>
  <c r="R7902" i="1" s="1"/>
  <c r="P7826" i="1"/>
  <c r="Q7826" i="1" s="1"/>
  <c r="R7826" i="1" s="1"/>
  <c r="P7741" i="1"/>
  <c r="Q7741" i="1" s="1"/>
  <c r="R7741" i="1" s="1"/>
  <c r="P7656" i="1"/>
  <c r="Q7656" i="1" s="1"/>
  <c r="R7656" i="1" s="1"/>
  <c r="P7570" i="1"/>
  <c r="Q7570" i="1" s="1"/>
  <c r="R7570" i="1" s="1"/>
  <c r="P7485" i="1"/>
  <c r="Q7485" i="1" s="1"/>
  <c r="R7485" i="1" s="1"/>
  <c r="P7400" i="1"/>
  <c r="Q7400" i="1" s="1"/>
  <c r="R7400" i="1" s="1"/>
  <c r="P7314" i="1"/>
  <c r="Q7314" i="1" s="1"/>
  <c r="R7314" i="1" s="1"/>
  <c r="P7229" i="1"/>
  <c r="Q7229" i="1" s="1"/>
  <c r="R7229" i="1" s="1"/>
  <c r="P7144" i="1"/>
  <c r="Q7144" i="1" s="1"/>
  <c r="R7144" i="1" s="1"/>
  <c r="P7058" i="1"/>
  <c r="Q7058" i="1" s="1"/>
  <c r="R7058" i="1" s="1"/>
  <c r="P6973" i="1"/>
  <c r="Q6973" i="1" s="1"/>
  <c r="R6973" i="1" s="1"/>
  <c r="P6888" i="1"/>
  <c r="Q6888" i="1" s="1"/>
  <c r="R6888" i="1" s="1"/>
  <c r="P6696" i="1"/>
  <c r="Q6696" i="1" s="1"/>
  <c r="R6696" i="1" s="1"/>
  <c r="P6440" i="1"/>
  <c r="Q6440" i="1" s="1"/>
  <c r="R6440" i="1" s="1"/>
  <c r="P6184" i="1"/>
  <c r="Q6184" i="1" s="1"/>
  <c r="R6184" i="1" s="1"/>
  <c r="P5928" i="1"/>
  <c r="Q5928" i="1" s="1"/>
  <c r="R5928" i="1" s="1"/>
  <c r="P5672" i="1"/>
  <c r="Q5672" i="1" s="1"/>
  <c r="R5672" i="1" s="1"/>
  <c r="P5341" i="1"/>
  <c r="Q5341" i="1" s="1"/>
  <c r="R5341" i="1" s="1"/>
  <c r="P4989" i="1"/>
  <c r="P3905" i="1"/>
  <c r="P8601" i="1"/>
  <c r="Q8601" i="1" s="1"/>
  <c r="R8601" i="1" s="1"/>
  <c r="P8537" i="1"/>
  <c r="Q8537" i="1" s="1"/>
  <c r="R8537" i="1" s="1"/>
  <c r="P8473" i="1"/>
  <c r="Q8473" i="1" s="1"/>
  <c r="R8473" i="1" s="1"/>
  <c r="P8409" i="1"/>
  <c r="Q8409" i="1" s="1"/>
  <c r="R8409" i="1" s="1"/>
  <c r="P8345" i="1"/>
  <c r="Q8345" i="1" s="1"/>
  <c r="R8345" i="1" s="1"/>
  <c r="P8281" i="1"/>
  <c r="Q8281" i="1" s="1"/>
  <c r="R8281" i="1" s="1"/>
  <c r="P8217" i="1"/>
  <c r="Q8217" i="1" s="1"/>
  <c r="R8217" i="1" s="1"/>
  <c r="P8153" i="1"/>
  <c r="Q8153" i="1" s="1"/>
  <c r="R8153" i="1" s="1"/>
  <c r="P8089" i="1"/>
  <c r="Q8089" i="1" s="1"/>
  <c r="R8089" i="1" s="1"/>
  <c r="P8025" i="1"/>
  <c r="Q8025" i="1" s="1"/>
  <c r="R8025" i="1" s="1"/>
  <c r="P7961" i="1"/>
  <c r="Q7961" i="1" s="1"/>
  <c r="R7961" i="1" s="1"/>
  <c r="P7897" i="1"/>
  <c r="Q7897" i="1" s="1"/>
  <c r="R7897" i="1" s="1"/>
  <c r="P7820" i="1"/>
  <c r="Q7820" i="1" s="1"/>
  <c r="R7820" i="1" s="1"/>
  <c r="P7734" i="1"/>
  <c r="Q7734" i="1" s="1"/>
  <c r="R7734" i="1" s="1"/>
  <c r="P7649" i="1"/>
  <c r="Q7649" i="1" s="1"/>
  <c r="R7649" i="1" s="1"/>
  <c r="P7564" i="1"/>
  <c r="Q7564" i="1" s="1"/>
  <c r="R7564" i="1" s="1"/>
  <c r="P7478" i="1"/>
  <c r="Q7478" i="1" s="1"/>
  <c r="R7478" i="1" s="1"/>
  <c r="P7393" i="1"/>
  <c r="Q7393" i="1" s="1"/>
  <c r="R7393" i="1" s="1"/>
  <c r="P7308" i="1"/>
  <c r="Q7308" i="1" s="1"/>
  <c r="R7308" i="1" s="1"/>
  <c r="P7222" i="1"/>
  <c r="Q7222" i="1" s="1"/>
  <c r="R7222" i="1" s="1"/>
  <c r="P7137" i="1"/>
  <c r="Q7137" i="1" s="1"/>
  <c r="R7137" i="1" s="1"/>
  <c r="P7052" i="1"/>
  <c r="Q7052" i="1" s="1"/>
  <c r="R7052" i="1" s="1"/>
  <c r="P6966" i="1"/>
  <c r="Q6966" i="1" s="1"/>
  <c r="R6966" i="1" s="1"/>
  <c r="P6881" i="1"/>
  <c r="Q6881" i="1" s="1"/>
  <c r="R6881" i="1" s="1"/>
  <c r="P6676" i="1"/>
  <c r="Q6676" i="1" s="1"/>
  <c r="R6676" i="1" s="1"/>
  <c r="P6420" i="1"/>
  <c r="Q6420" i="1" s="1"/>
  <c r="R6420" i="1" s="1"/>
  <c r="P6164" i="1"/>
  <c r="P5908" i="1"/>
  <c r="Q5908" i="1" s="1"/>
  <c r="R5908" i="1" s="1"/>
  <c r="P5652" i="1"/>
  <c r="Q5652" i="1" s="1"/>
  <c r="R5652" i="1" s="1"/>
  <c r="P5314" i="1"/>
  <c r="Q5314" i="1" s="1"/>
  <c r="R5314" i="1" s="1"/>
  <c r="P4653" i="1"/>
  <c r="P8624" i="1"/>
  <c r="Q8624" i="1" s="1"/>
  <c r="R8624" i="1" s="1"/>
  <c r="P8536" i="1"/>
  <c r="Q8536" i="1" s="1"/>
  <c r="R8536" i="1" s="1"/>
  <c r="P8452" i="1"/>
  <c r="Q8452" i="1" s="1"/>
  <c r="R8452" i="1" s="1"/>
  <c r="P8368" i="1"/>
  <c r="Q8368" i="1" s="1"/>
  <c r="R8368" i="1" s="1"/>
  <c r="P8280" i="1"/>
  <c r="Q8280" i="1" s="1"/>
  <c r="R8280" i="1" s="1"/>
  <c r="P8196" i="1"/>
  <c r="Q8196" i="1" s="1"/>
  <c r="R8196" i="1" s="1"/>
  <c r="P8112" i="1"/>
  <c r="Q8112" i="1" s="1"/>
  <c r="R8112" i="1" s="1"/>
  <c r="P8024" i="1"/>
  <c r="Q8024" i="1" s="1"/>
  <c r="R8024" i="1" s="1"/>
  <c r="P7940" i="1"/>
  <c r="Q7940" i="1" s="1"/>
  <c r="R7940" i="1" s="1"/>
  <c r="P7850" i="1"/>
  <c r="Q7850" i="1" s="1"/>
  <c r="R7850" i="1" s="1"/>
  <c r="P7733" i="1"/>
  <c r="Q7733" i="1" s="1"/>
  <c r="R7733" i="1" s="1"/>
  <c r="P7621" i="1"/>
  <c r="Q7621" i="1" s="1"/>
  <c r="R7621" i="1" s="1"/>
  <c r="P7509" i="1"/>
  <c r="Q7509" i="1" s="1"/>
  <c r="R7509" i="1" s="1"/>
  <c r="P7392" i="1"/>
  <c r="Q7392" i="1" s="1"/>
  <c r="R7392" i="1" s="1"/>
  <c r="P7280" i="1"/>
  <c r="Q7280" i="1" s="1"/>
  <c r="R7280" i="1" s="1"/>
  <c r="P7168" i="1"/>
  <c r="Q7168" i="1" s="1"/>
  <c r="R7168" i="1" s="1"/>
  <c r="P7050" i="1"/>
  <c r="Q7050" i="1" s="1"/>
  <c r="R7050" i="1" s="1"/>
  <c r="P6938" i="1"/>
  <c r="Q6938" i="1" s="1"/>
  <c r="R6938" i="1" s="1"/>
  <c r="P6768" i="1"/>
  <c r="Q6768" i="1" s="1"/>
  <c r="R6768" i="1" s="1"/>
  <c r="P6416" i="1"/>
  <c r="Q6416" i="1" s="1"/>
  <c r="R6416" i="1" s="1"/>
  <c r="P6080" i="1"/>
  <c r="Q6080" i="1" s="1"/>
  <c r="R6080" i="1" s="1"/>
  <c r="P5744" i="1"/>
  <c r="Q5744" i="1" s="1"/>
  <c r="R5744" i="1" s="1"/>
  <c r="P5309" i="1"/>
  <c r="Q5309" i="1" s="1"/>
  <c r="R5309" i="1" s="1"/>
  <c r="P4573" i="1"/>
  <c r="Q4573" i="1" s="1"/>
  <c r="R4573" i="1" s="1"/>
  <c r="P7851" i="1"/>
  <c r="Q7851" i="1" s="1"/>
  <c r="R7851" i="1" s="1"/>
  <c r="P7763" i="1"/>
  <c r="Q7763" i="1" s="1"/>
  <c r="R7763" i="1" s="1"/>
  <c r="P7679" i="1"/>
  <c r="Q7679" i="1" s="1"/>
  <c r="R7679" i="1" s="1"/>
  <c r="P7595" i="1"/>
  <c r="Q7595" i="1" s="1"/>
  <c r="R7595" i="1" s="1"/>
  <c r="P7507" i="1"/>
  <c r="Q7507" i="1" s="1"/>
  <c r="R7507" i="1" s="1"/>
  <c r="P7423" i="1"/>
  <c r="Q7423" i="1" s="1"/>
  <c r="R7423" i="1" s="1"/>
  <c r="P7339" i="1"/>
  <c r="Q7339" i="1" s="1"/>
  <c r="R7339" i="1" s="1"/>
  <c r="P7251" i="1"/>
  <c r="Q7251" i="1" s="1"/>
  <c r="R7251" i="1" s="1"/>
  <c r="P7167" i="1"/>
  <c r="Q7167" i="1" s="1"/>
  <c r="R7167" i="1" s="1"/>
  <c r="P7083" i="1"/>
  <c r="Q7083" i="1" s="1"/>
  <c r="R7083" i="1" s="1"/>
  <c r="P6995" i="1"/>
  <c r="Q6995" i="1" s="1"/>
  <c r="R6995" i="1" s="1"/>
  <c r="P6911" i="1"/>
  <c r="Q6911" i="1" s="1"/>
  <c r="R6911" i="1" s="1"/>
  <c r="P6827" i="1"/>
  <c r="Q6827" i="1" s="1"/>
  <c r="R6827" i="1" s="1"/>
  <c r="P6571" i="1"/>
  <c r="P6315" i="1"/>
  <c r="Q6315" i="1" s="1"/>
  <c r="R6315" i="1" s="1"/>
  <c r="P6059" i="1"/>
  <c r="Q6059" i="1" s="1"/>
  <c r="R6059" i="1" s="1"/>
  <c r="P5803" i="1"/>
  <c r="P5515" i="1"/>
  <c r="P5174" i="1"/>
  <c r="Q5174" i="1" s="1"/>
  <c r="R5174" i="1" s="1"/>
  <c r="P4489" i="1"/>
  <c r="Q4489" i="1" s="1"/>
  <c r="R4489" i="1" s="1"/>
  <c r="P6822" i="1"/>
  <c r="Q6822" i="1" s="1"/>
  <c r="R6822" i="1" s="1"/>
  <c r="P6566" i="1"/>
  <c r="Q6566" i="1" s="1"/>
  <c r="R6566" i="1" s="1"/>
  <c r="P6310" i="1"/>
  <c r="P6054" i="1"/>
  <c r="Q6054" i="1" s="1"/>
  <c r="R6054" i="1" s="1"/>
  <c r="P5798" i="1"/>
  <c r="Q5798" i="1" s="1"/>
  <c r="R5798" i="1" s="1"/>
  <c r="P5509" i="1"/>
  <c r="Q5509" i="1" s="1"/>
  <c r="R5509" i="1" s="1"/>
  <c r="P5167" i="1"/>
  <c r="Q5167" i="1" s="1"/>
  <c r="R5167" i="1" s="1"/>
  <c r="P4469" i="1"/>
  <c r="Q4469" i="1" s="1"/>
  <c r="R4469" i="1" s="1"/>
  <c r="P6817" i="1"/>
  <c r="Q6817" i="1" s="1"/>
  <c r="R6817" i="1" s="1"/>
  <c r="P6561" i="1"/>
  <c r="Q6561" i="1" s="1"/>
  <c r="R6561" i="1" s="1"/>
  <c r="P6305" i="1"/>
  <c r="Q6305" i="1" s="1"/>
  <c r="R6305" i="1" s="1"/>
  <c r="P6049" i="1"/>
  <c r="Q6049" i="1" s="1"/>
  <c r="R6049" i="1" s="1"/>
  <c r="P5793" i="1"/>
  <c r="Q5793" i="1" s="1"/>
  <c r="R5793" i="1" s="1"/>
  <c r="P5502" i="1"/>
  <c r="Q5502" i="1" s="1"/>
  <c r="R5502" i="1" s="1"/>
  <c r="P5161" i="1"/>
  <c r="Q5161" i="1" s="1"/>
  <c r="R5161" i="1" s="1"/>
  <c r="P4449" i="1"/>
  <c r="Q4449" i="1" s="1"/>
  <c r="R4449" i="1" s="1"/>
  <c r="P5600" i="1"/>
  <c r="Q5600" i="1" s="1"/>
  <c r="R5600" i="1" s="1"/>
  <c r="P5344" i="1"/>
  <c r="Q5344" i="1" s="1"/>
  <c r="R5344" i="1" s="1"/>
  <c r="P5088" i="1"/>
  <c r="P4832" i="1"/>
  <c r="Q4832" i="1" s="1"/>
  <c r="R4832" i="1" s="1"/>
  <c r="P4576" i="1"/>
  <c r="P4320" i="1"/>
  <c r="P4037" i="1"/>
  <c r="Q4037" i="1" s="1"/>
  <c r="R4037" i="1" s="1"/>
  <c r="P3579" i="1"/>
  <c r="Q3579" i="1" s="1"/>
  <c r="R3579" i="1" s="1"/>
  <c r="P4959" i="1"/>
  <c r="Q4959" i="1" s="1"/>
  <c r="R4959" i="1" s="1"/>
  <c r="P4703" i="1"/>
  <c r="P4447" i="1"/>
  <c r="Q4447" i="1" s="1"/>
  <c r="R4447" i="1" s="1"/>
  <c r="P4191" i="1"/>
  <c r="Q4191" i="1" s="1"/>
  <c r="R4191" i="1" s="1"/>
  <c r="P3865" i="1"/>
  <c r="Q3865" i="1" s="1"/>
  <c r="R3865" i="1" s="1"/>
  <c r="P3002" i="1"/>
  <c r="Q3002" i="1" s="1"/>
  <c r="R3002" i="1" s="1"/>
  <c r="P4830" i="1"/>
  <c r="Q4830" i="1" s="1"/>
  <c r="R4830" i="1" s="1"/>
  <c r="P4574" i="1"/>
  <c r="Q4574" i="1" s="1"/>
  <c r="R4574" i="1" s="1"/>
  <c r="P4318" i="1"/>
  <c r="P4035" i="1"/>
  <c r="Q4035" i="1" s="1"/>
  <c r="R4035" i="1" s="1"/>
  <c r="P3571" i="1"/>
  <c r="P4098" i="1"/>
  <c r="P3842" i="1"/>
  <c r="Q3842" i="1" s="1"/>
  <c r="R3842" i="1" s="1"/>
  <c r="P3518" i="1"/>
  <c r="Q3518" i="1" s="1"/>
  <c r="R3518" i="1" s="1"/>
  <c r="P3150" i="1"/>
  <c r="Q3150" i="1" s="1"/>
  <c r="R3150" i="1" s="1"/>
  <c r="P2281" i="1"/>
  <c r="Q2281" i="1" s="1"/>
  <c r="R2281" i="1" s="1"/>
  <c r="P3513" i="1"/>
  <c r="Q3513" i="1" s="1"/>
  <c r="R3513" i="1" s="1"/>
  <c r="P3143" i="1"/>
  <c r="P3732" i="1"/>
  <c r="Q3732" i="1" s="1"/>
  <c r="R3732" i="1" s="1"/>
  <c r="P3220" i="1"/>
  <c r="Q3220" i="1" s="1"/>
  <c r="R3220" i="1" s="1"/>
  <c r="P2177" i="1"/>
  <c r="Q2177" i="1" s="1"/>
  <c r="R2177" i="1" s="1"/>
  <c r="P2171" i="1"/>
  <c r="Q2171" i="1" s="1"/>
  <c r="R2171" i="1" s="1"/>
  <c r="P2164" i="1"/>
  <c r="Q2164" i="1" s="1"/>
  <c r="R2164" i="1" s="1"/>
  <c r="P1530" i="1"/>
  <c r="Q1530" i="1" s="1"/>
  <c r="R1530" i="1" s="1"/>
  <c r="P1305" i="1"/>
  <c r="Q1305" i="1" s="1"/>
  <c r="R1305" i="1" s="1"/>
  <c r="P1078" i="1"/>
  <c r="Q1078" i="1" s="1"/>
  <c r="R1078" i="1" s="1"/>
  <c r="P1072" i="1"/>
  <c r="Q1072" i="1" s="1"/>
  <c r="R1072" i="1" s="1"/>
  <c r="P153" i="1"/>
  <c r="Q153" i="1" s="1"/>
  <c r="R153" i="1" s="1"/>
  <c r="P716" i="1"/>
  <c r="Q716" i="1" s="1"/>
  <c r="R716" i="1" s="1"/>
  <c r="P247" i="1"/>
  <c r="Q247" i="1" s="1"/>
  <c r="R247" i="1" s="1"/>
  <c r="P8681" i="1"/>
  <c r="Q8681" i="1" s="1"/>
  <c r="R8681" i="1" s="1"/>
  <c r="P8099" i="1"/>
  <c r="Q8099" i="1" s="1"/>
  <c r="R8099" i="1" s="1"/>
  <c r="P7582" i="1"/>
  <c r="Q7582" i="1" s="1"/>
  <c r="R7582" i="1" s="1"/>
  <c r="P7598" i="1"/>
  <c r="Q7598" i="1" s="1"/>
  <c r="R7598" i="1" s="1"/>
  <c r="P8679" i="1"/>
  <c r="Q8679" i="1" s="1"/>
  <c r="R8679" i="1" s="1"/>
  <c r="P7764" i="1"/>
  <c r="Q7764" i="1" s="1"/>
  <c r="R7764" i="1" s="1"/>
  <c r="P5996" i="1"/>
  <c r="P5836" i="1"/>
  <c r="Q5836" i="1" s="1"/>
  <c r="R5836" i="1" s="1"/>
  <c r="P8731" i="1"/>
  <c r="Q8731" i="1" s="1"/>
  <c r="R8731" i="1" s="1"/>
  <c r="P7947" i="1"/>
  <c r="Q7947" i="1" s="1"/>
  <c r="R7947" i="1" s="1"/>
  <c r="P6620" i="1"/>
  <c r="P8658" i="1"/>
  <c r="Q8658" i="1" s="1"/>
  <c r="R8658" i="1" s="1"/>
  <c r="P8418" i="1"/>
  <c r="Q8418" i="1" s="1"/>
  <c r="R8418" i="1" s="1"/>
  <c r="P8178" i="1"/>
  <c r="Q8178" i="1" s="1"/>
  <c r="R8178" i="1" s="1"/>
  <c r="P7954" i="1"/>
  <c r="Q7954" i="1" s="1"/>
  <c r="R7954" i="1" s="1"/>
  <c r="P7661" i="1"/>
  <c r="Q7661" i="1" s="1"/>
  <c r="R7661" i="1" s="1"/>
  <c r="P7320" i="1"/>
  <c r="Q7320" i="1" s="1"/>
  <c r="R7320" i="1" s="1"/>
  <c r="P7000" i="1"/>
  <c r="Q7000" i="1" s="1"/>
  <c r="R7000" i="1" s="1"/>
  <c r="P6328" i="1"/>
  <c r="Q6328" i="1" s="1"/>
  <c r="R6328" i="1" s="1"/>
  <c r="P5277" i="1"/>
  <c r="P8557" i="1"/>
  <c r="Q8557" i="1" s="1"/>
  <c r="R8557" i="1" s="1"/>
  <c r="P8317" i="1"/>
  <c r="Q8317" i="1" s="1"/>
  <c r="R8317" i="1" s="1"/>
  <c r="P8077" i="1"/>
  <c r="Q8077" i="1" s="1"/>
  <c r="R8077" i="1" s="1"/>
  <c r="P7825" i="1"/>
  <c r="Q7825" i="1" s="1"/>
  <c r="R7825" i="1" s="1"/>
  <c r="P7526" i="1"/>
  <c r="Q7526" i="1" s="1"/>
  <c r="R7526" i="1" s="1"/>
  <c r="P7206" i="1"/>
  <c r="Q7206" i="1" s="1"/>
  <c r="R7206" i="1" s="1"/>
  <c r="P6908" i="1"/>
  <c r="Q6908" i="1" s="1"/>
  <c r="R6908" i="1" s="1"/>
  <c r="P6052" i="1"/>
  <c r="Q6052" i="1" s="1"/>
  <c r="R6052" i="1" s="1"/>
  <c r="P4397" i="1"/>
  <c r="Q4397" i="1" s="1"/>
  <c r="R4397" i="1" s="1"/>
  <c r="P8372" i="1"/>
  <c r="Q8372" i="1" s="1"/>
  <c r="R8372" i="1" s="1"/>
  <c r="P8032" i="1"/>
  <c r="Q8032" i="1" s="1"/>
  <c r="R8032" i="1" s="1"/>
  <c r="P7685" i="1"/>
  <c r="Q7685" i="1" s="1"/>
  <c r="R7685" i="1" s="1"/>
  <c r="P7258" i="1"/>
  <c r="Q7258" i="1" s="1"/>
  <c r="R7258" i="1" s="1"/>
  <c r="P6784" i="1"/>
  <c r="Q6784" i="1" s="1"/>
  <c r="R6784" i="1" s="1"/>
  <c r="P5458" i="1"/>
  <c r="Q5458" i="1" s="1"/>
  <c r="R5458" i="1" s="1"/>
  <c r="P7727" i="1"/>
  <c r="Q7727" i="1" s="1"/>
  <c r="R7727" i="1" s="1"/>
  <c r="P3407" i="1"/>
  <c r="P8183" i="1"/>
  <c r="Q8183" i="1" s="1"/>
  <c r="R8183" i="1" s="1"/>
  <c r="P7028" i="1"/>
  <c r="Q7028" i="1" s="1"/>
  <c r="R7028" i="1" s="1"/>
  <c r="P8739" i="1"/>
  <c r="Q8739" i="1" s="1"/>
  <c r="R8739" i="1" s="1"/>
  <c r="P7987" i="1"/>
  <c r="Q7987" i="1" s="1"/>
  <c r="R7987" i="1" s="1"/>
  <c r="P8751" i="1"/>
  <c r="Q8751" i="1" s="1"/>
  <c r="R8751" i="1" s="1"/>
  <c r="P8391" i="1"/>
  <c r="Q8391" i="1" s="1"/>
  <c r="R8391" i="1" s="1"/>
  <c r="P7838" i="1"/>
  <c r="Q7838" i="1" s="1"/>
  <c r="R7838" i="1" s="1"/>
  <c r="P7113" i="1"/>
  <c r="Q7113" i="1" s="1"/>
  <c r="R7113" i="1" s="1"/>
  <c r="P8712" i="1"/>
  <c r="Q8712" i="1" s="1"/>
  <c r="R8712" i="1" s="1"/>
  <c r="P8307" i="1"/>
  <c r="Q8307" i="1" s="1"/>
  <c r="R8307" i="1" s="1"/>
  <c r="P7726" i="1"/>
  <c r="Q7726" i="1" s="1"/>
  <c r="R7726" i="1" s="1"/>
  <c r="P6980" i="1"/>
  <c r="Q6980" i="1" s="1"/>
  <c r="R6980" i="1" s="1"/>
  <c r="P5453" i="1"/>
  <c r="Q5453" i="1" s="1"/>
  <c r="R5453" i="1" s="1"/>
  <c r="P8732" i="1"/>
  <c r="Q8732" i="1" s="1"/>
  <c r="R8732" i="1" s="1"/>
  <c r="P8647" i="1"/>
  <c r="Q8647" i="1" s="1"/>
  <c r="R8647" i="1" s="1"/>
  <c r="P8399" i="1"/>
  <c r="Q8399" i="1" s="1"/>
  <c r="R8399" i="1" s="1"/>
  <c r="P8143" i="1"/>
  <c r="Q8143" i="1" s="1"/>
  <c r="R8143" i="1" s="1"/>
  <c r="P7887" i="1"/>
  <c r="Q7887" i="1" s="1"/>
  <c r="R7887" i="1" s="1"/>
  <c r="P7550" i="1"/>
  <c r="Q7550" i="1" s="1"/>
  <c r="R7550" i="1" s="1"/>
  <c r="P7209" i="1"/>
  <c r="Q7209" i="1" s="1"/>
  <c r="R7209" i="1" s="1"/>
  <c r="P6868" i="1"/>
  <c r="Q6868" i="1" s="1"/>
  <c r="R6868" i="1" s="1"/>
  <c r="P5868" i="1"/>
  <c r="Q5868" i="1" s="1"/>
  <c r="R5868" i="1" s="1"/>
  <c r="P3247" i="1"/>
  <c r="Q3247" i="1" s="1"/>
  <c r="R3247" i="1" s="1"/>
  <c r="P8119" i="1"/>
  <c r="Q8119" i="1" s="1"/>
  <c r="R8119" i="1" s="1"/>
  <c r="P6921" i="1"/>
  <c r="Q6921" i="1" s="1"/>
  <c r="R6921" i="1" s="1"/>
  <c r="P8717" i="1"/>
  <c r="Q8717" i="1" s="1"/>
  <c r="R8717" i="1" s="1"/>
  <c r="P7907" i="1"/>
  <c r="Q7907" i="1" s="1"/>
  <c r="R7907" i="1" s="1"/>
  <c r="P6588" i="1"/>
  <c r="Q6588" i="1" s="1"/>
  <c r="R6588" i="1" s="1"/>
  <c r="P8720" i="1"/>
  <c r="Q8720" i="1" s="1"/>
  <c r="R8720" i="1" s="1"/>
  <c r="P8619" i="1"/>
  <c r="Q8619" i="1" s="1"/>
  <c r="R8619" i="1" s="1"/>
  <c r="P8363" i="1"/>
  <c r="Q8363" i="1" s="1"/>
  <c r="R8363" i="1" s="1"/>
  <c r="P8107" i="1"/>
  <c r="Q8107" i="1" s="1"/>
  <c r="R8107" i="1" s="1"/>
  <c r="P7844" i="1"/>
  <c r="Q7844" i="1" s="1"/>
  <c r="R7844" i="1" s="1"/>
  <c r="P7502" i="1"/>
  <c r="Q7502" i="1" s="1"/>
  <c r="R7502" i="1" s="1"/>
  <c r="P7161" i="1"/>
  <c r="Q7161" i="1" s="1"/>
  <c r="R7161" i="1" s="1"/>
  <c r="P6748" i="1"/>
  <c r="Q6748" i="1" s="1"/>
  <c r="R6748" i="1" s="1"/>
  <c r="P5724" i="1"/>
  <c r="Q5724" i="1" s="1"/>
  <c r="R5724" i="1" s="1"/>
  <c r="P8762" i="1"/>
  <c r="Q8762" i="1" s="1"/>
  <c r="R8762" i="1" s="1"/>
  <c r="P8698" i="1"/>
  <c r="Q8698" i="1" s="1"/>
  <c r="R8698" i="1" s="1"/>
  <c r="P8634" i="1"/>
  <c r="Q8634" i="1" s="1"/>
  <c r="R8634" i="1" s="1"/>
  <c r="P8570" i="1"/>
  <c r="Q8570" i="1" s="1"/>
  <c r="R8570" i="1" s="1"/>
  <c r="P8506" i="1"/>
  <c r="Q8506" i="1" s="1"/>
  <c r="R8506" i="1" s="1"/>
  <c r="P8442" i="1"/>
  <c r="Q8442" i="1" s="1"/>
  <c r="R8442" i="1" s="1"/>
  <c r="P8378" i="1"/>
  <c r="Q8378" i="1" s="1"/>
  <c r="R8378" i="1" s="1"/>
  <c r="P8314" i="1"/>
  <c r="Q8314" i="1" s="1"/>
  <c r="R8314" i="1" s="1"/>
  <c r="P8250" i="1"/>
  <c r="Q8250" i="1" s="1"/>
  <c r="R8250" i="1" s="1"/>
  <c r="P8186" i="1"/>
  <c r="Q8186" i="1" s="1"/>
  <c r="R8186" i="1" s="1"/>
  <c r="P8122" i="1"/>
  <c r="Q8122" i="1" s="1"/>
  <c r="R8122" i="1" s="1"/>
  <c r="P8058" i="1"/>
  <c r="Q8058" i="1" s="1"/>
  <c r="R8058" i="1" s="1"/>
  <c r="P7994" i="1"/>
  <c r="Q7994" i="1" s="1"/>
  <c r="R7994" i="1" s="1"/>
  <c r="P7930" i="1"/>
  <c r="Q7930" i="1" s="1"/>
  <c r="R7930" i="1" s="1"/>
  <c r="P7864" i="1"/>
  <c r="Q7864" i="1" s="1"/>
  <c r="R7864" i="1" s="1"/>
  <c r="P7778" i="1"/>
  <c r="Q7778" i="1" s="1"/>
  <c r="R7778" i="1" s="1"/>
  <c r="P7693" i="1"/>
  <c r="Q7693" i="1" s="1"/>
  <c r="R7693" i="1" s="1"/>
  <c r="P7608" i="1"/>
  <c r="Q7608" i="1" s="1"/>
  <c r="R7608" i="1" s="1"/>
  <c r="P7522" i="1"/>
  <c r="Q7522" i="1" s="1"/>
  <c r="R7522" i="1" s="1"/>
  <c r="P7437" i="1"/>
  <c r="Q7437" i="1" s="1"/>
  <c r="R7437" i="1" s="1"/>
  <c r="P7352" i="1"/>
  <c r="Q7352" i="1" s="1"/>
  <c r="R7352" i="1" s="1"/>
  <c r="P7266" i="1"/>
  <c r="Q7266" i="1" s="1"/>
  <c r="R7266" i="1" s="1"/>
  <c r="P7181" i="1"/>
  <c r="Q7181" i="1" s="1"/>
  <c r="R7181" i="1" s="1"/>
  <c r="P7096" i="1"/>
  <c r="Q7096" i="1" s="1"/>
  <c r="R7096" i="1" s="1"/>
  <c r="P7010" i="1"/>
  <c r="Q7010" i="1" s="1"/>
  <c r="R7010" i="1" s="1"/>
  <c r="P6925" i="1"/>
  <c r="Q6925" i="1" s="1"/>
  <c r="R6925" i="1" s="1"/>
  <c r="P6808" i="1"/>
  <c r="Q6808" i="1" s="1"/>
  <c r="R6808" i="1" s="1"/>
  <c r="P6552" i="1"/>
  <c r="Q6552" i="1" s="1"/>
  <c r="R6552" i="1" s="1"/>
  <c r="P6296" i="1"/>
  <c r="Q6296" i="1" s="1"/>
  <c r="R6296" i="1" s="1"/>
  <c r="P6040" i="1"/>
  <c r="Q6040" i="1" s="1"/>
  <c r="R6040" i="1" s="1"/>
  <c r="P5784" i="1"/>
  <c r="Q5784" i="1" s="1"/>
  <c r="R5784" i="1" s="1"/>
  <c r="P5490" i="1"/>
  <c r="P5149" i="1"/>
  <c r="Q5149" i="1" s="1"/>
  <c r="R5149" i="1" s="1"/>
  <c r="P4413" i="1"/>
  <c r="P8629" i="1"/>
  <c r="Q8629" i="1" s="1"/>
  <c r="R8629" i="1" s="1"/>
  <c r="P8565" i="1"/>
  <c r="Q8565" i="1" s="1"/>
  <c r="R8565" i="1" s="1"/>
  <c r="P8501" i="1"/>
  <c r="Q8501" i="1" s="1"/>
  <c r="R8501" i="1" s="1"/>
  <c r="P8437" i="1"/>
  <c r="Q8437" i="1" s="1"/>
  <c r="R8437" i="1" s="1"/>
  <c r="P8373" i="1"/>
  <c r="Q8373" i="1" s="1"/>
  <c r="R8373" i="1" s="1"/>
  <c r="P8309" i="1"/>
  <c r="Q8309" i="1" s="1"/>
  <c r="R8309" i="1" s="1"/>
  <c r="P8245" i="1"/>
  <c r="Q8245" i="1" s="1"/>
  <c r="R8245" i="1" s="1"/>
  <c r="P8181" i="1"/>
  <c r="Q8181" i="1" s="1"/>
  <c r="R8181" i="1" s="1"/>
  <c r="P8117" i="1"/>
  <c r="Q8117" i="1" s="1"/>
  <c r="R8117" i="1" s="1"/>
  <c r="P8053" i="1"/>
  <c r="Q8053" i="1" s="1"/>
  <c r="R8053" i="1" s="1"/>
  <c r="P7989" i="1"/>
  <c r="Q7989" i="1" s="1"/>
  <c r="R7989" i="1" s="1"/>
  <c r="P7925" i="1"/>
  <c r="Q7925" i="1" s="1"/>
  <c r="R7925" i="1" s="1"/>
  <c r="P7857" i="1"/>
  <c r="Q7857" i="1" s="1"/>
  <c r="R7857" i="1" s="1"/>
  <c r="P7772" i="1"/>
  <c r="Q7772" i="1" s="1"/>
  <c r="R7772" i="1" s="1"/>
  <c r="P7686" i="1"/>
  <c r="Q7686" i="1" s="1"/>
  <c r="R7686" i="1" s="1"/>
  <c r="P7601" i="1"/>
  <c r="Q7601" i="1" s="1"/>
  <c r="R7601" i="1" s="1"/>
  <c r="P7516" i="1"/>
  <c r="Q7516" i="1" s="1"/>
  <c r="R7516" i="1" s="1"/>
  <c r="P7430" i="1"/>
  <c r="Q7430" i="1" s="1"/>
  <c r="R7430" i="1" s="1"/>
  <c r="P7345" i="1"/>
  <c r="Q7345" i="1" s="1"/>
  <c r="R7345" i="1" s="1"/>
  <c r="P7260" i="1"/>
  <c r="Q7260" i="1" s="1"/>
  <c r="R7260" i="1" s="1"/>
  <c r="P7174" i="1"/>
  <c r="Q7174" i="1" s="1"/>
  <c r="R7174" i="1" s="1"/>
  <c r="P7089" i="1"/>
  <c r="Q7089" i="1" s="1"/>
  <c r="R7089" i="1" s="1"/>
  <c r="P7004" i="1"/>
  <c r="Q7004" i="1" s="1"/>
  <c r="R7004" i="1" s="1"/>
  <c r="P6918" i="1"/>
  <c r="Q6918" i="1" s="1"/>
  <c r="R6918" i="1" s="1"/>
  <c r="P6788" i="1"/>
  <c r="P6532" i="1"/>
  <c r="Q6532" i="1" s="1"/>
  <c r="R6532" i="1" s="1"/>
  <c r="P6276" i="1"/>
  <c r="Q6276" i="1" s="1"/>
  <c r="R6276" i="1" s="1"/>
  <c r="P6020" i="1"/>
  <c r="P5764" i="1"/>
  <c r="Q5764" i="1" s="1"/>
  <c r="R5764" i="1" s="1"/>
  <c r="P5463" i="1"/>
  <c r="Q5463" i="1" s="1"/>
  <c r="R5463" i="1" s="1"/>
  <c r="P5079" i="1"/>
  <c r="Q5079" i="1" s="1"/>
  <c r="R5079" i="1" s="1"/>
  <c r="P3799" i="1"/>
  <c r="Q3799" i="1" s="1"/>
  <c r="R3799" i="1" s="1"/>
  <c r="P8576" i="1"/>
  <c r="Q8576" i="1" s="1"/>
  <c r="R8576" i="1" s="1"/>
  <c r="P8488" i="1"/>
  <c r="Q8488" i="1" s="1"/>
  <c r="R8488" i="1" s="1"/>
  <c r="P8404" i="1"/>
  <c r="Q8404" i="1" s="1"/>
  <c r="R8404" i="1" s="1"/>
  <c r="P8320" i="1"/>
  <c r="Q8320" i="1" s="1"/>
  <c r="R8320" i="1" s="1"/>
  <c r="P8232" i="1"/>
  <c r="Q8232" i="1" s="1"/>
  <c r="R8232" i="1" s="1"/>
  <c r="P8148" i="1"/>
  <c r="Q8148" i="1" s="1"/>
  <c r="R8148" i="1" s="1"/>
  <c r="P8064" i="1"/>
  <c r="Q8064" i="1" s="1"/>
  <c r="R8064" i="1" s="1"/>
  <c r="P7976" i="1"/>
  <c r="Q7976" i="1" s="1"/>
  <c r="R7976" i="1" s="1"/>
  <c r="P7892" i="1"/>
  <c r="Q7892" i="1" s="1"/>
  <c r="R7892" i="1" s="1"/>
  <c r="P7786" i="1"/>
  <c r="Q7786" i="1" s="1"/>
  <c r="R7786" i="1" s="1"/>
  <c r="P7669" i="1"/>
  <c r="Q7669" i="1" s="1"/>
  <c r="R7669" i="1" s="1"/>
  <c r="P7557" i="1"/>
  <c r="Q7557" i="1" s="1"/>
  <c r="R7557" i="1" s="1"/>
  <c r="P7445" i="1"/>
  <c r="Q7445" i="1" s="1"/>
  <c r="R7445" i="1" s="1"/>
  <c r="P7328" i="1"/>
  <c r="Q7328" i="1" s="1"/>
  <c r="R7328" i="1" s="1"/>
  <c r="P7216" i="1"/>
  <c r="Q7216" i="1" s="1"/>
  <c r="R7216" i="1" s="1"/>
  <c r="P7104" i="1"/>
  <c r="Q7104" i="1" s="1"/>
  <c r="R7104" i="1" s="1"/>
  <c r="P6986" i="1"/>
  <c r="Q6986" i="1" s="1"/>
  <c r="R6986" i="1" s="1"/>
  <c r="P6874" i="1"/>
  <c r="Q6874" i="1" s="1"/>
  <c r="R6874" i="1" s="1"/>
  <c r="P6576" i="1"/>
  <c r="Q6576" i="1" s="1"/>
  <c r="R6576" i="1" s="1"/>
  <c r="P6224" i="1"/>
  <c r="Q6224" i="1" s="1"/>
  <c r="R6224" i="1" s="1"/>
  <c r="P5888" i="1"/>
  <c r="Q5888" i="1" s="1"/>
  <c r="R5888" i="1" s="1"/>
  <c r="P5522" i="1"/>
  <c r="Q5522" i="1" s="1"/>
  <c r="R5522" i="1" s="1"/>
  <c r="P5053" i="1"/>
  <c r="Q5053" i="1" s="1"/>
  <c r="R5053" i="1" s="1"/>
  <c r="P3567" i="1"/>
  <c r="Q3567" i="1" s="1"/>
  <c r="R3567" i="1" s="1"/>
  <c r="P7803" i="1"/>
  <c r="Q7803" i="1" s="1"/>
  <c r="R7803" i="1" s="1"/>
  <c r="P7715" i="1"/>
  <c r="Q7715" i="1" s="1"/>
  <c r="R7715" i="1" s="1"/>
  <c r="P7631" i="1"/>
  <c r="Q7631" i="1" s="1"/>
  <c r="R7631" i="1" s="1"/>
  <c r="P7547" i="1"/>
  <c r="Q7547" i="1" s="1"/>
  <c r="R7547" i="1" s="1"/>
  <c r="P7459" i="1"/>
  <c r="Q7459" i="1" s="1"/>
  <c r="R7459" i="1" s="1"/>
  <c r="P7375" i="1"/>
  <c r="Q7375" i="1" s="1"/>
  <c r="R7375" i="1" s="1"/>
  <c r="P7291" i="1"/>
  <c r="Q7291" i="1" s="1"/>
  <c r="R7291" i="1" s="1"/>
  <c r="P7203" i="1"/>
  <c r="Q7203" i="1" s="1"/>
  <c r="R7203" i="1" s="1"/>
  <c r="P7119" i="1"/>
  <c r="Q7119" i="1" s="1"/>
  <c r="R7119" i="1" s="1"/>
  <c r="P7035" i="1"/>
  <c r="Q7035" i="1" s="1"/>
  <c r="R7035" i="1" s="1"/>
  <c r="P6947" i="1"/>
  <c r="Q6947" i="1" s="1"/>
  <c r="R6947" i="1" s="1"/>
  <c r="P6863" i="1"/>
  <c r="Q6863" i="1" s="1"/>
  <c r="R6863" i="1" s="1"/>
  <c r="P6683" i="1"/>
  <c r="Q6683" i="1" s="1"/>
  <c r="R6683" i="1" s="1"/>
  <c r="P6427" i="1"/>
  <c r="P6171" i="1"/>
  <c r="Q6171" i="1" s="1"/>
  <c r="R6171" i="1" s="1"/>
  <c r="P5915" i="1"/>
  <c r="Q5915" i="1" s="1"/>
  <c r="R5915" i="1" s="1"/>
  <c r="P5659" i="1"/>
  <c r="P5323" i="1"/>
  <c r="P4937" i="1"/>
  <c r="P3836" i="1"/>
  <c r="P6678" i="1"/>
  <c r="Q6678" i="1" s="1"/>
  <c r="R6678" i="1" s="1"/>
  <c r="P6422" i="1"/>
  <c r="Q6422" i="1" s="1"/>
  <c r="R6422" i="1" s="1"/>
  <c r="P6166" i="1"/>
  <c r="P5910" i="1"/>
  <c r="Q5910" i="1" s="1"/>
  <c r="R5910" i="1" s="1"/>
  <c r="P5654" i="1"/>
  <c r="Q5654" i="1" s="1"/>
  <c r="R5654" i="1" s="1"/>
  <c r="P5317" i="1"/>
  <c r="Q5317" i="1" s="1"/>
  <c r="R5317" i="1" s="1"/>
  <c r="P4917" i="1"/>
  <c r="P3809" i="1"/>
  <c r="P6673" i="1"/>
  <c r="Q6673" i="1" s="1"/>
  <c r="R6673" i="1" s="1"/>
  <c r="P6417" i="1"/>
  <c r="Q6417" i="1" s="1"/>
  <c r="R6417" i="1" s="1"/>
  <c r="P6161" i="1"/>
  <c r="Q6161" i="1" s="1"/>
  <c r="R6161" i="1" s="1"/>
  <c r="P5905" i="1"/>
  <c r="Q5905" i="1" s="1"/>
  <c r="R5905" i="1" s="1"/>
  <c r="P5649" i="1"/>
  <c r="Q5649" i="1" s="1"/>
  <c r="R5649" i="1" s="1"/>
  <c r="P5310" i="1"/>
  <c r="Q5310" i="1" s="1"/>
  <c r="R5310" i="1" s="1"/>
  <c r="P4897" i="1"/>
  <c r="Q4897" i="1" s="1"/>
  <c r="R4897" i="1" s="1"/>
  <c r="P3783" i="1"/>
  <c r="Q3783" i="1" s="1"/>
  <c r="R3783" i="1" s="1"/>
  <c r="P5456" i="1"/>
  <c r="Q5456" i="1" s="1"/>
  <c r="R5456" i="1" s="1"/>
  <c r="P5200" i="1"/>
  <c r="Q5200" i="1" s="1"/>
  <c r="R5200" i="1" s="1"/>
  <c r="P4944" i="1"/>
  <c r="P4688" i="1"/>
  <c r="Q4688" i="1" s="1"/>
  <c r="R4688" i="1" s="1"/>
  <c r="P4432" i="1"/>
  <c r="P4176" i="1"/>
  <c r="P3845" i="1"/>
  <c r="Q3845" i="1" s="1"/>
  <c r="R3845" i="1" s="1"/>
  <c r="P2922" i="1"/>
  <c r="P4815" i="1"/>
  <c r="Q4815" i="1" s="1"/>
  <c r="R4815" i="1" s="1"/>
  <c r="P4559" i="1"/>
  <c r="P4303" i="1"/>
  <c r="Q4303" i="1" s="1"/>
  <c r="R4303" i="1" s="1"/>
  <c r="P4015" i="1"/>
  <c r="Q4015" i="1" s="1"/>
  <c r="R4015" i="1" s="1"/>
  <c r="P3511" i="1"/>
  <c r="Q3511" i="1" s="1"/>
  <c r="R3511" i="1" s="1"/>
  <c r="P4942" i="1"/>
  <c r="P4686" i="1"/>
  <c r="Q4686" i="1" s="1"/>
  <c r="R4686" i="1" s="1"/>
  <c r="P4430" i="1"/>
  <c r="Q4430" i="1" s="1"/>
  <c r="R4430" i="1" s="1"/>
  <c r="P4174" i="1"/>
  <c r="P3843" i="1"/>
  <c r="Q3843" i="1" s="1"/>
  <c r="R3843" i="1" s="1"/>
  <c r="P2911" i="1"/>
  <c r="Q2911" i="1" s="1"/>
  <c r="R2911" i="1" s="1"/>
  <c r="P3954" i="1"/>
  <c r="P3666" i="1"/>
  <c r="P3326" i="1"/>
  <c r="Q3326" i="1" s="1"/>
  <c r="R3326" i="1" s="1"/>
  <c r="P2873" i="1"/>
  <c r="P3661" i="1"/>
  <c r="Q3661" i="1" s="1"/>
  <c r="R3661" i="1" s="1"/>
  <c r="P3321" i="1"/>
  <c r="Q3321" i="1" s="1"/>
  <c r="R3321" i="1" s="1"/>
  <c r="P2853" i="1"/>
  <c r="P3126" i="1"/>
  <c r="Q3126" i="1" s="1"/>
  <c r="R3126" i="1" s="1"/>
  <c r="P2644" i="1"/>
  <c r="Q2644" i="1" s="1"/>
  <c r="R2644" i="1" s="1"/>
  <c r="P2639" i="1"/>
  <c r="P2634" i="1"/>
  <c r="P1978" i="1"/>
  <c r="Q1978" i="1" s="1"/>
  <c r="R1978" i="1" s="1"/>
  <c r="P1753" i="1"/>
  <c r="Q1753" i="1" s="1"/>
  <c r="R1753" i="1" s="1"/>
  <c r="P1524" i="1"/>
  <c r="Q1524" i="1" s="1"/>
  <c r="R1524" i="1" s="1"/>
  <c r="P1009" i="1"/>
  <c r="Q1009" i="1" s="1"/>
  <c r="R1009" i="1" s="1"/>
  <c r="P1003" i="1"/>
  <c r="Q1003" i="1" s="1"/>
  <c r="R1003" i="1" s="1"/>
  <c r="P657" i="1"/>
  <c r="Q657" i="1" s="1"/>
  <c r="R657" i="1" s="1"/>
  <c r="P188" i="1"/>
  <c r="Q188" i="1" s="1"/>
  <c r="R188" i="1" s="1"/>
  <c r="P58" i="1"/>
  <c r="Q58" i="1" s="1"/>
  <c r="R58" i="1" s="1"/>
  <c r="P5474" i="1"/>
  <c r="Q5474" i="1" s="1"/>
  <c r="R5474" i="1" s="1"/>
  <c r="P8327" i="1"/>
  <c r="Q8327" i="1" s="1"/>
  <c r="R8327" i="1" s="1"/>
  <c r="P8648" i="1"/>
  <c r="Q8648" i="1" s="1"/>
  <c r="R8648" i="1" s="1"/>
  <c r="P5282" i="1"/>
  <c r="Q5282" i="1" s="1"/>
  <c r="R5282" i="1" s="1"/>
  <c r="P8239" i="1"/>
  <c r="Q8239" i="1" s="1"/>
  <c r="R8239" i="1" s="1"/>
  <c r="P7081" i="1"/>
  <c r="Q7081" i="1" s="1"/>
  <c r="R7081" i="1" s="1"/>
  <c r="P8231" i="1"/>
  <c r="Q8231" i="1" s="1"/>
  <c r="R8231" i="1" s="1"/>
  <c r="P7449" i="1"/>
  <c r="Q7449" i="1" s="1"/>
  <c r="R7449" i="1" s="1"/>
  <c r="P8395" i="1"/>
  <c r="Q8395" i="1" s="1"/>
  <c r="R8395" i="1" s="1"/>
  <c r="P7374" i="1"/>
  <c r="Q7374" i="1" s="1"/>
  <c r="R7374" i="1" s="1"/>
  <c r="P8754" i="1"/>
  <c r="Q8754" i="1" s="1"/>
  <c r="R8754" i="1" s="1"/>
  <c r="P8530" i="1"/>
  <c r="Q8530" i="1" s="1"/>
  <c r="R8530" i="1" s="1"/>
  <c r="P8274" i="1"/>
  <c r="Q8274" i="1" s="1"/>
  <c r="R8274" i="1" s="1"/>
  <c r="P8050" i="1"/>
  <c r="Q8050" i="1" s="1"/>
  <c r="R8050" i="1" s="1"/>
  <c r="P7789" i="1"/>
  <c r="Q7789" i="1" s="1"/>
  <c r="R7789" i="1" s="1"/>
  <c r="P7469" i="1"/>
  <c r="Q7469" i="1" s="1"/>
  <c r="R7469" i="1" s="1"/>
  <c r="P7170" i="1"/>
  <c r="Q7170" i="1" s="1"/>
  <c r="R7170" i="1" s="1"/>
  <c r="P6872" i="1"/>
  <c r="Q6872" i="1" s="1"/>
  <c r="R6872" i="1" s="1"/>
  <c r="P5944" i="1"/>
  <c r="Q5944" i="1" s="1"/>
  <c r="R5944" i="1" s="1"/>
  <c r="P4285" i="1"/>
  <c r="Q4285" i="1" s="1"/>
  <c r="R4285" i="1" s="1"/>
  <c r="P8445" i="1"/>
  <c r="Q8445" i="1" s="1"/>
  <c r="R8445" i="1" s="1"/>
  <c r="P8221" i="1"/>
  <c r="Q8221" i="1" s="1"/>
  <c r="R8221" i="1" s="1"/>
  <c r="P7981" i="1"/>
  <c r="Q7981" i="1" s="1"/>
  <c r="R7981" i="1" s="1"/>
  <c r="P7697" i="1"/>
  <c r="Q7697" i="1" s="1"/>
  <c r="R7697" i="1" s="1"/>
  <c r="P7377" i="1"/>
  <c r="Q7377" i="1" s="1"/>
  <c r="R7377" i="1" s="1"/>
  <c r="P7036" i="1"/>
  <c r="Q7036" i="1" s="1"/>
  <c r="R7036" i="1" s="1"/>
  <c r="P6436" i="1"/>
  <c r="Q6436" i="1" s="1"/>
  <c r="R6436" i="1" s="1"/>
  <c r="P5421" i="1"/>
  <c r="P8520" i="1"/>
  <c r="Q8520" i="1" s="1"/>
  <c r="R8520" i="1" s="1"/>
  <c r="P8224" i="1"/>
  <c r="Q8224" i="1" s="1"/>
  <c r="R8224" i="1" s="1"/>
  <c r="P7904" i="1"/>
  <c r="Q7904" i="1" s="1"/>
  <c r="R7904" i="1" s="1"/>
  <c r="P7514" i="1"/>
  <c r="Q7514" i="1" s="1"/>
  <c r="R7514" i="1" s="1"/>
  <c r="P7088" i="1"/>
  <c r="Q7088" i="1" s="1"/>
  <c r="R7088" i="1" s="1"/>
  <c r="P6272" i="1"/>
  <c r="Q6272" i="1" s="1"/>
  <c r="R6272" i="1" s="1"/>
  <c r="P4317" i="1"/>
  <c r="P7579" i="1"/>
  <c r="Q7579" i="1" s="1"/>
  <c r="R7579" i="1" s="1"/>
  <c r="P8599" i="1"/>
  <c r="Q8599" i="1" s="1"/>
  <c r="R8599" i="1" s="1"/>
  <c r="P7540" i="1"/>
  <c r="Q7540" i="1" s="1"/>
  <c r="R7540" i="1" s="1"/>
  <c r="P5644" i="1"/>
  <c r="Q5644" i="1" s="1"/>
  <c r="R5644" i="1" s="1"/>
  <c r="P8403" i="1"/>
  <c r="Q8403" i="1" s="1"/>
  <c r="R8403" i="1" s="1"/>
  <c r="P7321" i="1"/>
  <c r="Q7321" i="1" s="1"/>
  <c r="R7321" i="1" s="1"/>
  <c r="P8649" i="1"/>
  <c r="Q8649" i="1" s="1"/>
  <c r="R8649" i="1" s="1"/>
  <c r="P8087" i="1"/>
  <c r="Q8087" i="1" s="1"/>
  <c r="R8087" i="1" s="1"/>
  <c r="P7433" i="1"/>
  <c r="Q7433" i="1" s="1"/>
  <c r="R7433" i="1" s="1"/>
  <c r="P6284" i="1"/>
  <c r="P8547" i="1"/>
  <c r="Q8547" i="1" s="1"/>
  <c r="R8547" i="1" s="1"/>
  <c r="P7492" i="1"/>
  <c r="Q7492" i="1" s="1"/>
  <c r="R7492" i="1" s="1"/>
  <c r="P8575" i="1"/>
  <c r="Q8575" i="1" s="1"/>
  <c r="R8575" i="1" s="1"/>
  <c r="P7444" i="1"/>
  <c r="Q7444" i="1" s="1"/>
  <c r="R7444" i="1" s="1"/>
  <c r="P8676" i="1"/>
  <c r="Q8676" i="1" s="1"/>
  <c r="R8676" i="1" s="1"/>
  <c r="P7534" i="1"/>
  <c r="Q7534" i="1" s="1"/>
  <c r="R7534" i="1" s="1"/>
  <c r="P8283" i="1"/>
  <c r="Q8283" i="1" s="1"/>
  <c r="R8283" i="1" s="1"/>
  <c r="P7054" i="1"/>
  <c r="Q7054" i="1" s="1"/>
  <c r="R7054" i="1" s="1"/>
  <c r="P8678" i="1"/>
  <c r="Q8678" i="1" s="1"/>
  <c r="R8678" i="1" s="1"/>
  <c r="P8422" i="1"/>
  <c r="Q8422" i="1" s="1"/>
  <c r="R8422" i="1" s="1"/>
  <c r="P8166" i="1"/>
  <c r="Q8166" i="1" s="1"/>
  <c r="R8166" i="1" s="1"/>
  <c r="P7910" i="1"/>
  <c r="Q7910" i="1" s="1"/>
  <c r="R7910" i="1" s="1"/>
  <c r="P7581" i="1"/>
  <c r="Q7581" i="1" s="1"/>
  <c r="R7581" i="1" s="1"/>
  <c r="P7240" i="1"/>
  <c r="Q7240" i="1" s="1"/>
  <c r="R7240" i="1" s="1"/>
  <c r="P6898" i="1"/>
  <c r="Q6898" i="1" s="1"/>
  <c r="R6898" i="1" s="1"/>
  <c r="P5960" i="1"/>
  <c r="Q5960" i="1" s="1"/>
  <c r="R5960" i="1" s="1"/>
  <c r="P4076" i="1"/>
  <c r="P8417" i="1"/>
  <c r="Q8417" i="1" s="1"/>
  <c r="R8417" i="1" s="1"/>
  <c r="P8161" i="1"/>
  <c r="Q8161" i="1" s="1"/>
  <c r="R8161" i="1" s="1"/>
  <c r="P7905" i="1"/>
  <c r="Q7905" i="1" s="1"/>
  <c r="R7905" i="1" s="1"/>
  <c r="P7574" i="1"/>
  <c r="Q7574" i="1" s="1"/>
  <c r="R7574" i="1" s="1"/>
  <c r="P7233" i="1"/>
  <c r="Q7233" i="1" s="1"/>
  <c r="R7233" i="1" s="1"/>
  <c r="P6892" i="1"/>
  <c r="Q6892" i="1" s="1"/>
  <c r="R6892" i="1" s="1"/>
  <c r="P5940" i="1"/>
  <c r="Q5940" i="1" s="1"/>
  <c r="R5940" i="1" s="1"/>
  <c r="P8632" i="1"/>
  <c r="Q8632" i="1" s="1"/>
  <c r="R8632" i="1" s="1"/>
  <c r="P8292" i="1"/>
  <c r="Q8292" i="1" s="1"/>
  <c r="R8292" i="1" s="1"/>
  <c r="P7952" i="1"/>
  <c r="Q7952" i="1" s="1"/>
  <c r="R7952" i="1" s="1"/>
  <c r="P7520" i="1"/>
  <c r="Q7520" i="1" s="1"/>
  <c r="R7520" i="1" s="1"/>
  <c r="P7066" i="1"/>
  <c r="Q7066" i="1" s="1"/>
  <c r="R7066" i="1" s="1"/>
  <c r="P6128" i="1"/>
  <c r="Q6128" i="1" s="1"/>
  <c r="R6128" i="1" s="1"/>
  <c r="P7859" i="1"/>
  <c r="Q7859" i="1" s="1"/>
  <c r="R7859" i="1" s="1"/>
  <c r="P7519" i="1"/>
  <c r="Q7519" i="1" s="1"/>
  <c r="R7519" i="1" s="1"/>
  <c r="P7179" i="1"/>
  <c r="Q7179" i="1" s="1"/>
  <c r="R7179" i="1" s="1"/>
  <c r="P6835" i="1"/>
  <c r="Q6835" i="1" s="1"/>
  <c r="R6835" i="1" s="1"/>
  <c r="P5835" i="1"/>
  <c r="Q5835" i="1" s="1"/>
  <c r="R5835" i="1" s="1"/>
  <c r="P6854" i="1"/>
  <c r="Q6854" i="1" s="1"/>
  <c r="R6854" i="1" s="1"/>
  <c r="P5830" i="1"/>
  <c r="P6849" i="1"/>
  <c r="Q6849" i="1" s="1"/>
  <c r="R6849" i="1" s="1"/>
  <c r="P5825" i="1"/>
  <c r="P5632" i="1"/>
  <c r="Q5632" i="1" s="1"/>
  <c r="R5632" i="1" s="1"/>
  <c r="P4608" i="1"/>
  <c r="P4991" i="1"/>
  <c r="P3908" i="1"/>
  <c r="P4350" i="1"/>
  <c r="Q4350" i="1" s="1"/>
  <c r="R4350" i="1" s="1"/>
  <c r="P3874" i="1"/>
  <c r="Q3874" i="1" s="1"/>
  <c r="R3874" i="1" s="1"/>
  <c r="P3553" i="1"/>
  <c r="Q3553" i="1" s="1"/>
  <c r="R3553" i="1" s="1"/>
  <c r="P2324" i="1"/>
  <c r="P1433" i="1"/>
  <c r="Q1433" i="1" s="1"/>
  <c r="R1433" i="1" s="1"/>
  <c r="P49" i="1"/>
  <c r="Q49" i="1" s="1"/>
  <c r="R49" i="1" s="1"/>
  <c r="P8524" i="1"/>
  <c r="Q8524" i="1" s="1"/>
  <c r="R8524" i="1" s="1"/>
  <c r="P8268" i="1"/>
  <c r="Q8268" i="1" s="1"/>
  <c r="R8268" i="1" s="1"/>
  <c r="P8012" i="1"/>
  <c r="Q8012" i="1" s="1"/>
  <c r="R8012" i="1" s="1"/>
  <c r="P7717" i="1"/>
  <c r="Q7717" i="1" s="1"/>
  <c r="R7717" i="1" s="1"/>
  <c r="P7376" i="1"/>
  <c r="Q7376" i="1" s="1"/>
  <c r="R7376" i="1" s="1"/>
  <c r="P7034" i="1"/>
  <c r="Q7034" i="1" s="1"/>
  <c r="R7034" i="1" s="1"/>
  <c r="P6368" i="1"/>
  <c r="Q6368" i="1" s="1"/>
  <c r="R6368" i="1" s="1"/>
  <c r="P5245" i="1"/>
  <c r="Q5245" i="1" s="1"/>
  <c r="R5245" i="1" s="1"/>
  <c r="P7751" i="1"/>
  <c r="Q7751" i="1" s="1"/>
  <c r="R7751" i="1" s="1"/>
  <c r="P7495" i="1"/>
  <c r="Q7495" i="1" s="1"/>
  <c r="R7495" i="1" s="1"/>
  <c r="P7239" i="1"/>
  <c r="Q7239" i="1" s="1"/>
  <c r="R7239" i="1" s="1"/>
  <c r="P6983" i="1"/>
  <c r="Q6983" i="1" s="1"/>
  <c r="R6983" i="1" s="1"/>
  <c r="P6727" i="1"/>
  <c r="Q6727" i="1" s="1"/>
  <c r="R6727" i="1" s="1"/>
  <c r="P6471" i="1"/>
  <c r="Q6471" i="1" s="1"/>
  <c r="R6471" i="1" s="1"/>
  <c r="P6215" i="1"/>
  <c r="Q6215" i="1" s="1"/>
  <c r="R6215" i="1" s="1"/>
  <c r="P5959" i="1"/>
  <c r="Q5959" i="1" s="1"/>
  <c r="R5959" i="1" s="1"/>
  <c r="P5703" i="1"/>
  <c r="Q5703" i="1" s="1"/>
  <c r="R5703" i="1" s="1"/>
  <c r="P5382" i="1"/>
  <c r="Q5382" i="1" s="1"/>
  <c r="R5382" i="1" s="1"/>
  <c r="P5041" i="1"/>
  <c r="Q5041" i="1" s="1"/>
  <c r="R5041" i="1" s="1"/>
  <c r="P4071" i="1"/>
  <c r="Q4071" i="1" s="1"/>
  <c r="R4071" i="1" s="1"/>
  <c r="P6722" i="1"/>
  <c r="Q6722" i="1" s="1"/>
  <c r="R6722" i="1" s="1"/>
  <c r="P6466" i="1"/>
  <c r="Q6466" i="1" s="1"/>
  <c r="R6466" i="1" s="1"/>
  <c r="P6210" i="1"/>
  <c r="P5954" i="1"/>
  <c r="Q5954" i="1" s="1"/>
  <c r="R5954" i="1" s="1"/>
  <c r="P5698" i="1"/>
  <c r="Q5698" i="1" s="1"/>
  <c r="R5698" i="1" s="1"/>
  <c r="P5375" i="1"/>
  <c r="P5034" i="1"/>
  <c r="P4044" i="1"/>
  <c r="Q4044" i="1" s="1"/>
  <c r="R4044" i="1" s="1"/>
  <c r="P6717" i="1"/>
  <c r="Q6717" i="1" s="1"/>
  <c r="R6717" i="1" s="1"/>
  <c r="P6461" i="1"/>
  <c r="Q6461" i="1" s="1"/>
  <c r="R6461" i="1" s="1"/>
  <c r="P6205" i="1"/>
  <c r="Q6205" i="1" s="1"/>
  <c r="R6205" i="1" s="1"/>
  <c r="P5949" i="1"/>
  <c r="P5693" i="1"/>
  <c r="Q5693" i="1" s="1"/>
  <c r="R5693" i="1" s="1"/>
  <c r="P5369" i="1"/>
  <c r="P5027" i="1"/>
  <c r="Q5027" i="1" s="1"/>
  <c r="R5027" i="1" s="1"/>
  <c r="P4017" i="1"/>
  <c r="Q4017" i="1" s="1"/>
  <c r="R4017" i="1" s="1"/>
  <c r="P5500" i="1"/>
  <c r="Q5500" i="1" s="1"/>
  <c r="R5500" i="1" s="1"/>
  <c r="P9" i="1"/>
  <c r="Q9" i="1" s="1"/>
  <c r="R9" i="1" s="1"/>
  <c r="P8039" i="1"/>
  <c r="Q8039" i="1" s="1"/>
  <c r="R8039" i="1" s="1"/>
  <c r="P8355" i="1"/>
  <c r="Q8355" i="1" s="1"/>
  <c r="R8355" i="1" s="1"/>
  <c r="P8487" i="1"/>
  <c r="Q8487" i="1" s="1"/>
  <c r="R8487" i="1" s="1"/>
  <c r="P6985" i="1"/>
  <c r="Q6985" i="1" s="1"/>
  <c r="R6985" i="1" s="1"/>
  <c r="P7955" i="1"/>
  <c r="Q7955" i="1" s="1"/>
  <c r="R7955" i="1" s="1"/>
  <c r="P6076" i="1"/>
  <c r="Q6076" i="1" s="1"/>
  <c r="R6076" i="1" s="1"/>
  <c r="P8623" i="1"/>
  <c r="Q8623" i="1" s="1"/>
  <c r="R8623" i="1" s="1"/>
  <c r="P8111" i="1"/>
  <c r="Q8111" i="1" s="1"/>
  <c r="R8111" i="1" s="1"/>
  <c r="P7337" i="1"/>
  <c r="Q7337" i="1" s="1"/>
  <c r="R7337" i="1" s="1"/>
  <c r="P6252" i="1"/>
  <c r="Q6252" i="1" s="1"/>
  <c r="R6252" i="1" s="1"/>
  <c r="P8007" i="1"/>
  <c r="Q8007" i="1" s="1"/>
  <c r="R8007" i="1" s="1"/>
  <c r="P8675" i="1"/>
  <c r="Q8675" i="1" s="1"/>
  <c r="R8675" i="1" s="1"/>
  <c r="P8752" i="1"/>
  <c r="Q8752" i="1" s="1"/>
  <c r="R8752" i="1" s="1"/>
  <c r="P8331" i="1"/>
  <c r="Q8331" i="1" s="1"/>
  <c r="R8331" i="1" s="1"/>
  <c r="P7801" i="1"/>
  <c r="Q7801" i="1" s="1"/>
  <c r="R7801" i="1" s="1"/>
  <c r="P6948" i="1"/>
  <c r="Q6948" i="1" s="1"/>
  <c r="R6948" i="1" s="1"/>
  <c r="P4685" i="1"/>
  <c r="Q4685" i="1" s="1"/>
  <c r="R4685" i="1" s="1"/>
  <c r="P8626" i="1"/>
  <c r="Q8626" i="1" s="1"/>
  <c r="R8626" i="1" s="1"/>
  <c r="P8498" i="1"/>
  <c r="Q8498" i="1" s="1"/>
  <c r="R8498" i="1" s="1"/>
  <c r="P8370" i="1"/>
  <c r="Q8370" i="1" s="1"/>
  <c r="R8370" i="1" s="1"/>
  <c r="P8210" i="1"/>
  <c r="Q8210" i="1" s="1"/>
  <c r="R8210" i="1" s="1"/>
  <c r="P8082" i="1"/>
  <c r="Q8082" i="1" s="1"/>
  <c r="R8082" i="1" s="1"/>
  <c r="P7938" i="1"/>
  <c r="Q7938" i="1" s="1"/>
  <c r="R7938" i="1" s="1"/>
  <c r="P7768" i="1"/>
  <c r="Q7768" i="1" s="1"/>
  <c r="R7768" i="1" s="1"/>
  <c r="P7597" i="1"/>
  <c r="Q7597" i="1" s="1"/>
  <c r="R7597" i="1" s="1"/>
  <c r="P7384" i="1"/>
  <c r="Q7384" i="1" s="1"/>
  <c r="R7384" i="1" s="1"/>
  <c r="P7213" i="1"/>
  <c r="Q7213" i="1" s="1"/>
  <c r="R7213" i="1" s="1"/>
  <c r="P7042" i="1"/>
  <c r="Q7042" i="1" s="1"/>
  <c r="R7042" i="1" s="1"/>
  <c r="P6776" i="1"/>
  <c r="Q6776" i="1" s="1"/>
  <c r="R6776" i="1" s="1"/>
  <c r="P6264" i="1"/>
  <c r="Q6264" i="1" s="1"/>
  <c r="R6264" i="1" s="1"/>
  <c r="P5752" i="1"/>
  <c r="Q5752" i="1" s="1"/>
  <c r="R5752" i="1" s="1"/>
  <c r="P4797" i="1"/>
  <c r="P8589" i="1"/>
  <c r="Q8589" i="1" s="1"/>
  <c r="R8589" i="1" s="1"/>
  <c r="P8461" i="1"/>
  <c r="Q8461" i="1" s="1"/>
  <c r="R8461" i="1" s="1"/>
  <c r="P8301" i="1"/>
  <c r="Q8301" i="1" s="1"/>
  <c r="R8301" i="1" s="1"/>
  <c r="P8173" i="1"/>
  <c r="Q8173" i="1" s="1"/>
  <c r="R8173" i="1" s="1"/>
  <c r="P8029" i="1"/>
  <c r="Q8029" i="1" s="1"/>
  <c r="R8029" i="1" s="1"/>
  <c r="P7885" i="1"/>
  <c r="Q7885" i="1" s="1"/>
  <c r="R7885" i="1" s="1"/>
  <c r="P7718" i="1"/>
  <c r="Q7718" i="1" s="1"/>
  <c r="R7718" i="1" s="1"/>
  <c r="P7505" i="1"/>
  <c r="Q7505" i="1" s="1"/>
  <c r="R7505" i="1" s="1"/>
  <c r="P7334" i="1"/>
  <c r="Q7334" i="1" s="1"/>
  <c r="R7334" i="1" s="1"/>
  <c r="P7164" i="1"/>
  <c r="Q7164" i="1" s="1"/>
  <c r="R7164" i="1" s="1"/>
  <c r="P6993" i="1"/>
  <c r="Q6993" i="1" s="1"/>
  <c r="R6993" i="1" s="1"/>
  <c r="P6628" i="1"/>
  <c r="Q6628" i="1" s="1"/>
  <c r="R6628" i="1" s="1"/>
  <c r="P6116" i="1"/>
  <c r="P5591" i="1"/>
  <c r="P3077" i="1"/>
  <c r="Q3077" i="1" s="1"/>
  <c r="R3077" i="1" s="1"/>
  <c r="P8480" i="1"/>
  <c r="Q8480" i="1" s="1"/>
  <c r="R8480" i="1" s="1"/>
  <c r="P8288" i="1"/>
  <c r="Q8288" i="1" s="1"/>
  <c r="R8288" i="1" s="1"/>
  <c r="P8096" i="1"/>
  <c r="Q8096" i="1" s="1"/>
  <c r="R8096" i="1" s="1"/>
  <c r="P7924" i="1"/>
  <c r="Q7924" i="1" s="1"/>
  <c r="R7924" i="1" s="1"/>
  <c r="P7658" i="1"/>
  <c r="Q7658" i="1" s="1"/>
  <c r="R7658" i="1" s="1"/>
  <c r="P7429" i="1"/>
  <c r="Q7429" i="1" s="1"/>
  <c r="R7429" i="1" s="1"/>
  <c r="P7173" i="1"/>
  <c r="Q7173" i="1" s="1"/>
  <c r="R7173" i="1" s="1"/>
  <c r="P6917" i="1"/>
  <c r="Q6917" i="1" s="1"/>
  <c r="R6917" i="1" s="1"/>
  <c r="P6352" i="1"/>
  <c r="Q6352" i="1" s="1"/>
  <c r="R6352" i="1" s="1"/>
  <c r="P5680" i="1"/>
  <c r="Q5680" i="1" s="1"/>
  <c r="R5680" i="1" s="1"/>
  <c r="P2104" i="1"/>
  <c r="Q2104" i="1" s="1"/>
  <c r="R2104" i="1" s="1"/>
  <c r="P7707" i="1"/>
  <c r="Q7707" i="1" s="1"/>
  <c r="R7707" i="1" s="1"/>
  <c r="P7535" i="1"/>
  <c r="Q7535" i="1" s="1"/>
  <c r="R7535" i="1" s="1"/>
  <c r="P7451" i="1"/>
  <c r="Q7451" i="1" s="1"/>
  <c r="R7451" i="1" s="1"/>
  <c r="P7323" i="1"/>
  <c r="Q7323" i="1" s="1"/>
  <c r="R7323" i="1" s="1"/>
  <c r="P7235" i="1"/>
  <c r="Q7235" i="1" s="1"/>
  <c r="R7235" i="1" s="1"/>
  <c r="P7151" i="1"/>
  <c r="Q7151" i="1" s="1"/>
  <c r="R7151" i="1" s="1"/>
  <c r="P7067" i="1"/>
  <c r="Q7067" i="1" s="1"/>
  <c r="R7067" i="1" s="1"/>
  <c r="P6979" i="1"/>
  <c r="Q6979" i="1" s="1"/>
  <c r="R6979" i="1" s="1"/>
  <c r="P6895" i="1"/>
  <c r="Q6895" i="1" s="1"/>
  <c r="R6895" i="1" s="1"/>
  <c r="P6779" i="1"/>
  <c r="Q6779" i="1" s="1"/>
  <c r="R6779" i="1" s="1"/>
  <c r="P6523" i="1"/>
  <c r="P6267" i="1"/>
  <c r="Q6267" i="1" s="1"/>
  <c r="R6267" i="1" s="1"/>
  <c r="P6011" i="1"/>
  <c r="Q6011" i="1" s="1"/>
  <c r="R6011" i="1" s="1"/>
  <c r="P5755" i="1"/>
  <c r="P5451" i="1"/>
  <c r="Q5451" i="1" s="1"/>
  <c r="R5451" i="1" s="1"/>
  <c r="P5110" i="1"/>
  <c r="P4297" i="1"/>
  <c r="Q4297" i="1" s="1"/>
  <c r="R4297" i="1" s="1"/>
  <c r="P6774" i="1"/>
  <c r="Q6774" i="1" s="1"/>
  <c r="R6774" i="1" s="1"/>
  <c r="P6518" i="1"/>
  <c r="Q6518" i="1" s="1"/>
  <c r="R6518" i="1" s="1"/>
  <c r="P6262" i="1"/>
  <c r="P6006" i="1"/>
  <c r="Q6006" i="1" s="1"/>
  <c r="R6006" i="1" s="1"/>
  <c r="P5750" i="1"/>
  <c r="Q5750" i="1" s="1"/>
  <c r="R5750" i="1" s="1"/>
  <c r="P5445" i="1"/>
  <c r="P5103" i="1"/>
  <c r="Q5103" i="1" s="1"/>
  <c r="R5103" i="1" s="1"/>
  <c r="P4277" i="1"/>
  <c r="Q4277" i="1" s="1"/>
  <c r="R4277" i="1" s="1"/>
  <c r="P6641" i="1"/>
  <c r="Q6641" i="1" s="1"/>
  <c r="R6641" i="1" s="1"/>
  <c r="P6385" i="1"/>
  <c r="Q6385" i="1" s="1"/>
  <c r="R6385" i="1" s="1"/>
  <c r="P6129" i="1"/>
  <c r="Q6129" i="1" s="1"/>
  <c r="R6129" i="1" s="1"/>
  <c r="P5873" i="1"/>
  <c r="Q5873" i="1" s="1"/>
  <c r="R5873" i="1" s="1"/>
  <c r="P5609" i="1"/>
  <c r="P5267" i="1"/>
  <c r="Q5267" i="1" s="1"/>
  <c r="R5267" i="1" s="1"/>
  <c r="P4769" i="1"/>
  <c r="P3327" i="1"/>
  <c r="Q3327" i="1" s="1"/>
  <c r="R3327" i="1" s="1"/>
  <c r="P5424" i="1"/>
  <c r="Q5424" i="1" s="1"/>
  <c r="R5424" i="1" s="1"/>
  <c r="P5168" i="1"/>
  <c r="Q5168" i="1" s="1"/>
  <c r="R5168" i="1" s="1"/>
  <c r="P4912" i="1"/>
  <c r="Q4912" i="1" s="1"/>
  <c r="R4912" i="1" s="1"/>
  <c r="P4656" i="1"/>
  <c r="P4400" i="1"/>
  <c r="Q4400" i="1" s="1"/>
  <c r="R4400" i="1" s="1"/>
  <c r="P4144" i="1"/>
  <c r="P3803" i="1"/>
  <c r="Q3803" i="1" s="1"/>
  <c r="R3803" i="1" s="1"/>
  <c r="P2445" i="1"/>
  <c r="P4783" i="1"/>
  <c r="Q4783" i="1" s="1"/>
  <c r="R4783" i="1" s="1"/>
  <c r="P4527" i="1"/>
  <c r="Q4527" i="1" s="1"/>
  <c r="R4527" i="1" s="1"/>
  <c r="P4271" i="1"/>
  <c r="P3972" i="1"/>
  <c r="Q3972" i="1" s="1"/>
  <c r="R3972" i="1" s="1"/>
  <c r="P3383" i="1"/>
  <c r="P4910" i="1"/>
  <c r="Q4910" i="1" s="1"/>
  <c r="R4910" i="1" s="1"/>
  <c r="P4654" i="1"/>
  <c r="P4398" i="1"/>
  <c r="Q4398" i="1" s="1"/>
  <c r="R4398" i="1" s="1"/>
  <c r="P7177" i="1"/>
  <c r="Q7177" i="1" s="1"/>
  <c r="R7177" i="1" s="1"/>
  <c r="P7875" i="1"/>
  <c r="Q7875" i="1" s="1"/>
  <c r="R7875" i="1" s="1"/>
  <c r="P8199" i="1"/>
  <c r="Q8199" i="1" s="1"/>
  <c r="R8199" i="1" s="1"/>
  <c r="P8744" i="1"/>
  <c r="Q8744" i="1" s="1"/>
  <c r="R8744" i="1" s="1"/>
  <c r="P7812" i="1"/>
  <c r="Q7812" i="1" s="1"/>
  <c r="R7812" i="1" s="1"/>
  <c r="P4813" i="1"/>
  <c r="Q4813" i="1" s="1"/>
  <c r="R4813" i="1" s="1"/>
  <c r="P8559" i="1"/>
  <c r="Q8559" i="1" s="1"/>
  <c r="R8559" i="1" s="1"/>
  <c r="P7919" i="1"/>
  <c r="Q7919" i="1" s="1"/>
  <c r="R7919" i="1" s="1"/>
  <c r="P7252" i="1"/>
  <c r="Q7252" i="1" s="1"/>
  <c r="R7252" i="1" s="1"/>
  <c r="P5431" i="1"/>
  <c r="Q5431" i="1" s="1"/>
  <c r="R5431" i="1" s="1"/>
  <c r="P7710" i="1"/>
  <c r="Q7710" i="1" s="1"/>
  <c r="R7710" i="1" s="1"/>
  <c r="P8019" i="1"/>
  <c r="Q8019" i="1" s="1"/>
  <c r="R8019" i="1" s="1"/>
  <c r="P8688" i="1"/>
  <c r="Q8688" i="1" s="1"/>
  <c r="R8688" i="1" s="1"/>
  <c r="P8267" i="1"/>
  <c r="Q8267" i="1" s="1"/>
  <c r="R8267" i="1" s="1"/>
  <c r="P7545" i="1"/>
  <c r="Q7545" i="1" s="1"/>
  <c r="R7545" i="1" s="1"/>
  <c r="P6862" i="1"/>
  <c r="Q6862" i="1" s="1"/>
  <c r="R6862" i="1" s="1"/>
  <c r="P8738" i="1"/>
  <c r="Q8738" i="1" s="1"/>
  <c r="R8738" i="1" s="1"/>
  <c r="P8594" i="1"/>
  <c r="Q8594" i="1" s="1"/>
  <c r="R8594" i="1" s="1"/>
  <c r="P8450" i="1"/>
  <c r="Q8450" i="1" s="1"/>
  <c r="R8450" i="1" s="1"/>
  <c r="P8322" i="1"/>
  <c r="Q8322" i="1" s="1"/>
  <c r="R8322" i="1" s="1"/>
  <c r="P8194" i="1"/>
  <c r="Q8194" i="1" s="1"/>
  <c r="R8194" i="1" s="1"/>
  <c r="P8034" i="1"/>
  <c r="Q8034" i="1" s="1"/>
  <c r="R8034" i="1" s="1"/>
  <c r="P7906" i="1"/>
  <c r="Q7906" i="1" s="1"/>
  <c r="R7906" i="1" s="1"/>
  <c r="P7725" i="1"/>
  <c r="Q7725" i="1" s="1"/>
  <c r="R7725" i="1" s="1"/>
  <c r="P7533" i="1"/>
  <c r="Q7533" i="1" s="1"/>
  <c r="R7533" i="1" s="1"/>
  <c r="P7362" i="1"/>
  <c r="Q7362" i="1" s="1"/>
  <c r="R7362" i="1" s="1"/>
  <c r="P7192" i="1"/>
  <c r="Q7192" i="1" s="1"/>
  <c r="R7192" i="1" s="1"/>
  <c r="P6978" i="1"/>
  <c r="Q6978" i="1" s="1"/>
  <c r="R6978" i="1" s="1"/>
  <c r="P6712" i="1"/>
  <c r="Q6712" i="1" s="1"/>
  <c r="R6712" i="1" s="1"/>
  <c r="P6072" i="1"/>
  <c r="Q6072" i="1" s="1"/>
  <c r="R6072" i="1" s="1"/>
  <c r="P5533" i="1"/>
  <c r="Q5533" i="1" s="1"/>
  <c r="R5533" i="1" s="1"/>
  <c r="P4541" i="1"/>
  <c r="Q4541" i="1" s="1"/>
  <c r="R4541" i="1" s="1"/>
  <c r="P8541" i="1"/>
  <c r="Q8541" i="1" s="1"/>
  <c r="R8541" i="1" s="1"/>
  <c r="P8413" i="1"/>
  <c r="Q8413" i="1" s="1"/>
  <c r="R8413" i="1" s="1"/>
  <c r="P8285" i="1"/>
  <c r="Q8285" i="1" s="1"/>
  <c r="R8285" i="1" s="1"/>
  <c r="P8125" i="1"/>
  <c r="Q8125" i="1" s="1"/>
  <c r="R8125" i="1" s="1"/>
  <c r="P7997" i="1"/>
  <c r="Q7997" i="1" s="1"/>
  <c r="R7997" i="1" s="1"/>
  <c r="P7868" i="1"/>
  <c r="Q7868" i="1" s="1"/>
  <c r="R7868" i="1" s="1"/>
  <c r="P7654" i="1"/>
  <c r="Q7654" i="1" s="1"/>
  <c r="R7654" i="1" s="1"/>
  <c r="P7484" i="1"/>
  <c r="Q7484" i="1" s="1"/>
  <c r="R7484" i="1" s="1"/>
  <c r="P7313" i="1"/>
  <c r="Q7313" i="1" s="1"/>
  <c r="R7313" i="1" s="1"/>
  <c r="P7100" i="1"/>
  <c r="Q7100" i="1" s="1"/>
  <c r="R7100" i="1" s="1"/>
  <c r="P6929" i="1"/>
  <c r="Q6929" i="1" s="1"/>
  <c r="R6929" i="1" s="1"/>
  <c r="P6564" i="1"/>
  <c r="Q6564" i="1" s="1"/>
  <c r="R6564" i="1" s="1"/>
  <c r="P5924" i="1"/>
  <c r="P5335" i="1"/>
  <c r="Q5335" i="1" s="1"/>
  <c r="R5335" i="1" s="1"/>
  <c r="P8628" i="1"/>
  <c r="Q8628" i="1" s="1"/>
  <c r="R8628" i="1" s="1"/>
  <c r="P8416" i="1"/>
  <c r="Q8416" i="1" s="1"/>
  <c r="R8416" i="1" s="1"/>
  <c r="P8244" i="1"/>
  <c r="Q8244" i="1" s="1"/>
  <c r="R8244" i="1" s="1"/>
  <c r="P8072" i="1"/>
  <c r="Q8072" i="1" s="1"/>
  <c r="R8072" i="1" s="1"/>
  <c r="P7856" i="1"/>
  <c r="Q7856" i="1" s="1"/>
  <c r="R7856" i="1" s="1"/>
  <c r="P7626" i="1"/>
  <c r="Q7626" i="1" s="1"/>
  <c r="R7626" i="1" s="1"/>
  <c r="P7344" i="1"/>
  <c r="Q7344" i="1" s="1"/>
  <c r="R7344" i="1" s="1"/>
  <c r="P7114" i="1"/>
  <c r="Q7114" i="1" s="1"/>
  <c r="R7114" i="1" s="1"/>
  <c r="P6890" i="1"/>
  <c r="Q6890" i="1" s="1"/>
  <c r="R6890" i="1" s="1"/>
  <c r="P6096" i="1"/>
  <c r="Q6096" i="1" s="1"/>
  <c r="R6096" i="1" s="1"/>
  <c r="P5351" i="1"/>
  <c r="P7643" i="1"/>
  <c r="Q7643" i="1" s="1"/>
  <c r="R7643" i="1" s="1"/>
  <c r="P7427" i="1"/>
  <c r="Q7427" i="1" s="1"/>
  <c r="R7427" i="1" s="1"/>
  <c r="P7215" i="1"/>
  <c r="Q7215" i="1" s="1"/>
  <c r="R7215" i="1" s="1"/>
  <c r="P7043" i="1"/>
  <c r="Q7043" i="1" s="1"/>
  <c r="R7043" i="1" s="1"/>
  <c r="P6875" i="1"/>
  <c r="Q6875" i="1" s="1"/>
  <c r="R6875" i="1" s="1"/>
  <c r="P6459" i="1"/>
  <c r="Q6459" i="1" s="1"/>
  <c r="R6459" i="1" s="1"/>
  <c r="P5947" i="1"/>
  <c r="P5366" i="1"/>
  <c r="Q5366" i="1" s="1"/>
  <c r="R5366" i="1" s="1"/>
  <c r="P4007" i="1"/>
  <c r="P6454" i="1"/>
  <c r="Q6454" i="1" s="1"/>
  <c r="R6454" i="1" s="1"/>
  <c r="P5942" i="1"/>
  <c r="Q5942" i="1" s="1"/>
  <c r="R5942" i="1" s="1"/>
  <c r="P5359" i="1"/>
  <c r="Q5359" i="1" s="1"/>
  <c r="R5359" i="1" s="1"/>
  <c r="P6833" i="1"/>
  <c r="Q6833" i="1" s="1"/>
  <c r="R6833" i="1" s="1"/>
  <c r="P6321" i="1"/>
  <c r="Q6321" i="1" s="1"/>
  <c r="R6321" i="1" s="1"/>
  <c r="P5809" i="1"/>
  <c r="Q5809" i="1" s="1"/>
  <c r="R5809" i="1" s="1"/>
  <c r="P5182" i="1"/>
  <c r="P5616" i="1"/>
  <c r="Q5616" i="1" s="1"/>
  <c r="R5616" i="1" s="1"/>
  <c r="P5104" i="1"/>
  <c r="Q5104" i="1" s="1"/>
  <c r="R5104" i="1" s="1"/>
  <c r="P4592" i="1"/>
  <c r="Q4592" i="1" s="1"/>
  <c r="R4592" i="1" s="1"/>
  <c r="P4059" i="1"/>
  <c r="Q4059" i="1" s="1"/>
  <c r="R4059" i="1" s="1"/>
  <c r="P4975" i="1"/>
  <c r="Q4975" i="1" s="1"/>
  <c r="R4975" i="1" s="1"/>
  <c r="P4463" i="1"/>
  <c r="P3887" i="1"/>
  <c r="P4846" i="1"/>
  <c r="P4334" i="1"/>
  <c r="Q4334" i="1" s="1"/>
  <c r="R4334" i="1" s="1"/>
  <c r="P3635" i="1"/>
  <c r="Q3635" i="1" s="1"/>
  <c r="R3635" i="1" s="1"/>
  <c r="P3858" i="1"/>
  <c r="P3182" i="1"/>
  <c r="Q3182" i="1" s="1"/>
  <c r="R3182" i="1" s="1"/>
  <c r="P3533" i="1"/>
  <c r="Q3533" i="1" s="1"/>
  <c r="R3533" i="1" s="1"/>
  <c r="P1903" i="1"/>
  <c r="Q1903" i="1" s="1"/>
  <c r="R1903" i="1" s="1"/>
  <c r="P2260" i="1"/>
  <c r="Q2260" i="1" s="1"/>
  <c r="R2260" i="1" s="1"/>
  <c r="P2249" i="1"/>
  <c r="Q2249" i="1" s="1"/>
  <c r="R2249" i="1" s="1"/>
  <c r="P1369" i="1"/>
  <c r="Q1369" i="1" s="1"/>
  <c r="R1369" i="1" s="1"/>
  <c r="P1136" i="1"/>
  <c r="Q1136" i="1" s="1"/>
  <c r="R1136" i="1" s="1"/>
  <c r="P780" i="1"/>
  <c r="Q780" i="1" s="1"/>
  <c r="R780" i="1" s="1"/>
  <c r="P8740" i="1"/>
  <c r="Q8740" i="1" s="1"/>
  <c r="R8740" i="1" s="1"/>
  <c r="P6668" i="1"/>
  <c r="P7790" i="1"/>
  <c r="Q7790" i="1" s="1"/>
  <c r="R7790" i="1" s="1"/>
  <c r="P8311" i="1"/>
  <c r="Q8311" i="1" s="1"/>
  <c r="R8311" i="1" s="1"/>
  <c r="P6964" i="1"/>
  <c r="Q6964" i="1" s="1"/>
  <c r="R6964" i="1" s="1"/>
  <c r="P8195" i="1"/>
  <c r="Q8195" i="1" s="1"/>
  <c r="R8195" i="1" s="1"/>
  <c r="P6844" i="1"/>
  <c r="Q6844" i="1" s="1"/>
  <c r="R6844" i="1" s="1"/>
  <c r="P8716" i="1"/>
  <c r="Q8716" i="1" s="1"/>
  <c r="R8716" i="1" s="1"/>
  <c r="P8351" i="1"/>
  <c r="Q8351" i="1" s="1"/>
  <c r="R8351" i="1" s="1"/>
  <c r="P7828" i="1"/>
  <c r="Q7828" i="1" s="1"/>
  <c r="R7828" i="1" s="1"/>
  <c r="P7145" i="1"/>
  <c r="Q7145" i="1" s="1"/>
  <c r="R7145" i="1" s="1"/>
  <c r="P5676" i="1"/>
  <c r="Q5676" i="1" s="1"/>
  <c r="R5676" i="1" s="1"/>
  <c r="P7943" i="1"/>
  <c r="Q7943" i="1" s="1"/>
  <c r="R7943" i="1" s="1"/>
  <c r="P8653" i="1"/>
  <c r="Q8653" i="1" s="1"/>
  <c r="R8653" i="1" s="1"/>
  <c r="P6012" i="1"/>
  <c r="Q6012" i="1" s="1"/>
  <c r="R6012" i="1" s="1"/>
  <c r="P8571" i="1"/>
  <c r="Q8571" i="1" s="1"/>
  <c r="R8571" i="1" s="1"/>
  <c r="P8059" i="1"/>
  <c r="Q8059" i="1" s="1"/>
  <c r="R8059" i="1" s="1"/>
  <c r="P7438" i="1"/>
  <c r="Q7438" i="1" s="1"/>
  <c r="R7438" i="1" s="1"/>
  <c r="P6556" i="1"/>
  <c r="Q6556" i="1" s="1"/>
  <c r="R6556" i="1" s="1"/>
  <c r="P8750" i="1"/>
  <c r="Q8750" i="1" s="1"/>
  <c r="R8750" i="1" s="1"/>
  <c r="P8622" i="1"/>
  <c r="Q8622" i="1" s="1"/>
  <c r="R8622" i="1" s="1"/>
  <c r="P8558" i="1"/>
  <c r="Q8558" i="1" s="1"/>
  <c r="R8558" i="1" s="1"/>
  <c r="P8430" i="1"/>
  <c r="Q8430" i="1" s="1"/>
  <c r="R8430" i="1" s="1"/>
  <c r="P8302" i="1"/>
  <c r="Q8302" i="1" s="1"/>
  <c r="R8302" i="1" s="1"/>
  <c r="P8174" i="1"/>
  <c r="Q8174" i="1" s="1"/>
  <c r="R8174" i="1" s="1"/>
  <c r="P8046" i="1"/>
  <c r="Q8046" i="1" s="1"/>
  <c r="R8046" i="1" s="1"/>
  <c r="P7918" i="1"/>
  <c r="Q7918" i="1" s="1"/>
  <c r="R7918" i="1" s="1"/>
  <c r="P7762" i="1"/>
  <c r="Q7762" i="1" s="1"/>
  <c r="R7762" i="1" s="1"/>
  <c r="P7592" i="1"/>
  <c r="Q7592" i="1" s="1"/>
  <c r="R7592" i="1" s="1"/>
  <c r="P7421" i="1"/>
  <c r="Q7421" i="1" s="1"/>
  <c r="R7421" i="1" s="1"/>
  <c r="P7250" i="1"/>
  <c r="Q7250" i="1" s="1"/>
  <c r="R7250" i="1" s="1"/>
  <c r="P7080" i="1"/>
  <c r="Q7080" i="1" s="1"/>
  <c r="R7080" i="1" s="1"/>
  <c r="P6760" i="1"/>
  <c r="Q6760" i="1" s="1"/>
  <c r="R6760" i="1" s="1"/>
  <c r="P8279" i="1"/>
  <c r="Q8279" i="1" s="1"/>
  <c r="R8279" i="1" s="1"/>
  <c r="P4365" i="1"/>
  <c r="P8687" i="1"/>
  <c r="Q8687" i="1" s="1"/>
  <c r="R8687" i="1" s="1"/>
  <c r="P7198" i="1"/>
  <c r="Q7198" i="1" s="1"/>
  <c r="R7198" i="1" s="1"/>
  <c r="P8371" i="1"/>
  <c r="Q8371" i="1" s="1"/>
  <c r="R8371" i="1" s="1"/>
  <c r="P6524" i="1"/>
  <c r="P8700" i="1"/>
  <c r="Q8700" i="1" s="1"/>
  <c r="R8700" i="1" s="1"/>
  <c r="P8175" i="1"/>
  <c r="Q8175" i="1" s="1"/>
  <c r="R8175" i="1" s="1"/>
  <c r="P7593" i="1"/>
  <c r="Q7593" i="1" s="1"/>
  <c r="R7593" i="1" s="1"/>
  <c r="P6508" i="1"/>
  <c r="Q6508" i="1" s="1"/>
  <c r="R6508" i="1" s="1"/>
  <c r="P8660" i="1"/>
  <c r="Q8660" i="1" s="1"/>
  <c r="R8660" i="1" s="1"/>
  <c r="P8755" i="1"/>
  <c r="Q8755" i="1" s="1"/>
  <c r="R8755" i="1" s="1"/>
  <c r="P6873" i="1"/>
  <c r="Q6873" i="1" s="1"/>
  <c r="R6873" i="1" s="1"/>
  <c r="P8523" i="1"/>
  <c r="Q8523" i="1" s="1"/>
  <c r="R8523" i="1" s="1"/>
  <c r="P7883" i="1"/>
  <c r="Q7883" i="1" s="1"/>
  <c r="R7883" i="1" s="1"/>
  <c r="P7204" i="1"/>
  <c r="Q7204" i="1" s="1"/>
  <c r="R7204" i="1" s="1"/>
  <c r="P5239" i="1"/>
  <c r="Q5239" i="1" s="1"/>
  <c r="R5239" i="1" s="1"/>
  <c r="P8674" i="1"/>
  <c r="Q8674" i="1" s="1"/>
  <c r="R8674" i="1" s="1"/>
  <c r="P8514" i="1"/>
  <c r="Q8514" i="1" s="1"/>
  <c r="R8514" i="1" s="1"/>
  <c r="P8386" i="1"/>
  <c r="Q8386" i="1" s="1"/>
  <c r="R8386" i="1" s="1"/>
  <c r="P8258" i="1"/>
  <c r="Q8258" i="1" s="1"/>
  <c r="R8258" i="1" s="1"/>
  <c r="P8114" i="1"/>
  <c r="Q8114" i="1" s="1"/>
  <c r="R8114" i="1" s="1"/>
  <c r="P7970" i="1"/>
  <c r="Q7970" i="1" s="1"/>
  <c r="R7970" i="1" s="1"/>
  <c r="P7832" i="1"/>
  <c r="Q7832" i="1" s="1"/>
  <c r="R7832" i="1" s="1"/>
  <c r="P7618" i="1"/>
  <c r="Q7618" i="1" s="1"/>
  <c r="R7618" i="1" s="1"/>
  <c r="P7448" i="1"/>
  <c r="Q7448" i="1" s="1"/>
  <c r="R7448" i="1" s="1"/>
  <c r="P7277" i="1"/>
  <c r="Q7277" i="1" s="1"/>
  <c r="R7277" i="1" s="1"/>
  <c r="P7064" i="1"/>
  <c r="Q7064" i="1" s="1"/>
  <c r="R7064" i="1" s="1"/>
  <c r="P6893" i="1"/>
  <c r="Q6893" i="1" s="1"/>
  <c r="R6893" i="1" s="1"/>
  <c r="P6456" i="1"/>
  <c r="Q6456" i="1" s="1"/>
  <c r="R6456" i="1" s="1"/>
  <c r="P5816" i="1"/>
  <c r="Q5816" i="1" s="1"/>
  <c r="R5816" i="1" s="1"/>
  <c r="P5191" i="1"/>
  <c r="Q5191" i="1" s="1"/>
  <c r="R5191" i="1" s="1"/>
  <c r="P8621" i="1"/>
  <c r="Q8621" i="1" s="1"/>
  <c r="R8621" i="1" s="1"/>
  <c r="P8477" i="1"/>
  <c r="Q8477" i="1" s="1"/>
  <c r="R8477" i="1" s="1"/>
  <c r="P8349" i="1"/>
  <c r="Q8349" i="1" s="1"/>
  <c r="R8349" i="1" s="1"/>
  <c r="P8189" i="1"/>
  <c r="Q8189" i="1" s="1"/>
  <c r="R8189" i="1" s="1"/>
  <c r="P8061" i="1"/>
  <c r="Q8061" i="1" s="1"/>
  <c r="R8061" i="1" s="1"/>
  <c r="P7933" i="1"/>
  <c r="Q7933" i="1" s="1"/>
  <c r="R7933" i="1" s="1"/>
  <c r="P7740" i="1"/>
  <c r="Q7740" i="1" s="1"/>
  <c r="R7740" i="1" s="1"/>
  <c r="P7569" i="1"/>
  <c r="Q7569" i="1" s="1"/>
  <c r="R7569" i="1" s="1"/>
  <c r="P7398" i="1"/>
  <c r="Q7398" i="1" s="1"/>
  <c r="R7398" i="1" s="1"/>
  <c r="P7185" i="1"/>
  <c r="Q7185" i="1" s="1"/>
  <c r="R7185" i="1" s="1"/>
  <c r="P7014" i="1"/>
  <c r="Q7014" i="1" s="1"/>
  <c r="R7014" i="1" s="1"/>
  <c r="P6820" i="1"/>
  <c r="Q6820" i="1" s="1"/>
  <c r="R6820" i="1" s="1"/>
  <c r="P6180" i="1"/>
  <c r="Q6180" i="1" s="1"/>
  <c r="R6180" i="1" s="1"/>
  <c r="P5668" i="1"/>
  <c r="Q5668" i="1" s="1"/>
  <c r="R5668" i="1" s="1"/>
  <c r="P4717" i="1"/>
  <c r="Q4717" i="1" s="1"/>
  <c r="R4717" i="1" s="1"/>
  <c r="P8500" i="1"/>
  <c r="Q8500" i="1" s="1"/>
  <c r="R8500" i="1" s="1"/>
  <c r="P8328" i="1"/>
  <c r="Q8328" i="1" s="1"/>
  <c r="R8328" i="1" s="1"/>
  <c r="P8160" i="1"/>
  <c r="Q8160" i="1" s="1"/>
  <c r="R8160" i="1" s="1"/>
  <c r="P7944" i="1"/>
  <c r="Q7944" i="1" s="1"/>
  <c r="R7944" i="1" s="1"/>
  <c r="P7744" i="1"/>
  <c r="Q7744" i="1" s="1"/>
  <c r="R7744" i="1" s="1"/>
  <c r="P7456" i="1"/>
  <c r="Q7456" i="1" s="1"/>
  <c r="R7456" i="1" s="1"/>
  <c r="P7232" i="1"/>
  <c r="Q7232" i="1" s="1"/>
  <c r="R7232" i="1" s="1"/>
  <c r="P7002" i="1"/>
  <c r="Q7002" i="1" s="1"/>
  <c r="R7002" i="1" s="1"/>
  <c r="P6608" i="1"/>
  <c r="Q6608" i="1" s="1"/>
  <c r="R6608" i="1" s="1"/>
  <c r="P5760" i="1"/>
  <c r="Q5760" i="1" s="1"/>
  <c r="R5760" i="1" s="1"/>
  <c r="P4637" i="1"/>
  <c r="Q4637" i="1" s="1"/>
  <c r="R4637" i="1" s="1"/>
  <c r="P7771" i="1"/>
  <c r="Q7771" i="1" s="1"/>
  <c r="R7771" i="1" s="1"/>
  <c r="P7599" i="1"/>
  <c r="Q7599" i="1" s="1"/>
  <c r="R7599" i="1" s="1"/>
  <c r="P7471" i="1"/>
  <c r="Q7471" i="1" s="1"/>
  <c r="R7471" i="1" s="1"/>
  <c r="P7387" i="1"/>
  <c r="Q7387" i="1" s="1"/>
  <c r="R7387" i="1" s="1"/>
  <c r="P7259" i="1"/>
  <c r="Q7259" i="1" s="1"/>
  <c r="R7259" i="1" s="1"/>
  <c r="P7171" i="1"/>
  <c r="Q7171" i="1" s="1"/>
  <c r="R7171" i="1" s="1"/>
  <c r="P7087" i="1"/>
  <c r="Q7087" i="1" s="1"/>
  <c r="R7087" i="1" s="1"/>
  <c r="P7003" i="1"/>
  <c r="Q7003" i="1" s="1"/>
  <c r="R7003" i="1" s="1"/>
  <c r="P6915" i="1"/>
  <c r="Q6915" i="1" s="1"/>
  <c r="R6915" i="1" s="1"/>
  <c r="P6831" i="1"/>
  <c r="Q6831" i="1" s="1"/>
  <c r="R6831" i="1" s="1"/>
  <c r="P6587" i="1"/>
  <c r="Q6587" i="1" s="1"/>
  <c r="R6587" i="1" s="1"/>
  <c r="P6331" i="1"/>
  <c r="P6075" i="1"/>
  <c r="Q6075" i="1" s="1"/>
  <c r="R6075" i="1" s="1"/>
  <c r="P5819" i="1"/>
  <c r="Q5819" i="1" s="1"/>
  <c r="R5819" i="1" s="1"/>
  <c r="P5537" i="1"/>
  <c r="P5195" i="1"/>
  <c r="Q5195" i="1" s="1"/>
  <c r="R5195" i="1" s="1"/>
  <c r="P4553" i="1"/>
  <c r="P6838" i="1"/>
  <c r="Q6838" i="1" s="1"/>
  <c r="R6838" i="1" s="1"/>
  <c r="P6582" i="1"/>
  <c r="Q6582" i="1" s="1"/>
  <c r="R6582" i="1" s="1"/>
  <c r="P6326" i="1"/>
  <c r="Q6326" i="1" s="1"/>
  <c r="R6326" i="1" s="1"/>
  <c r="P6070" i="1"/>
  <c r="P5814" i="1"/>
  <c r="Q5814" i="1" s="1"/>
  <c r="R5814" i="1" s="1"/>
  <c r="P5530" i="1"/>
  <c r="Q5530" i="1" s="1"/>
  <c r="R5530" i="1" s="1"/>
  <c r="P5189" i="1"/>
  <c r="Q5189" i="1" s="1"/>
  <c r="R5189" i="1" s="1"/>
  <c r="P4533" i="1"/>
  <c r="P6705" i="1"/>
  <c r="Q6705" i="1" s="1"/>
  <c r="R6705" i="1" s="1"/>
  <c r="P6449" i="1"/>
  <c r="Q6449" i="1" s="1"/>
  <c r="R6449" i="1" s="1"/>
  <c r="P6193" i="1"/>
  <c r="Q6193" i="1" s="1"/>
  <c r="R6193" i="1" s="1"/>
  <c r="P5937" i="1"/>
  <c r="Q5937" i="1" s="1"/>
  <c r="R5937" i="1" s="1"/>
  <c r="P5681" i="1"/>
  <c r="P5353" i="1"/>
  <c r="Q5353" i="1" s="1"/>
  <c r="R5353" i="1" s="1"/>
  <c r="P5011" i="1"/>
  <c r="P3953" i="1"/>
  <c r="P5488" i="1"/>
  <c r="Q5488" i="1" s="1"/>
  <c r="R5488" i="1" s="1"/>
  <c r="P5232" i="1"/>
  <c r="P4976" i="1"/>
  <c r="Q4976" i="1" s="1"/>
  <c r="R4976" i="1" s="1"/>
  <c r="P4720" i="1"/>
  <c r="P4464" i="1"/>
  <c r="P4208" i="1"/>
  <c r="Q4208" i="1" s="1"/>
  <c r="R4208" i="1" s="1"/>
  <c r="P3888" i="1"/>
  <c r="P3093" i="1"/>
  <c r="P4847" i="1"/>
  <c r="P4591" i="1"/>
  <c r="Q4591" i="1" s="1"/>
  <c r="R4591" i="1" s="1"/>
  <c r="P4335" i="1"/>
  <c r="Q4335" i="1" s="1"/>
  <c r="R4335" i="1" s="1"/>
  <c r="P4057" i="1"/>
  <c r="Q4057" i="1" s="1"/>
  <c r="R4057" i="1" s="1"/>
  <c r="P3639" i="1"/>
  <c r="Q3639" i="1" s="1"/>
  <c r="R3639" i="1" s="1"/>
  <c r="P4974" i="1"/>
  <c r="Q4974" i="1" s="1"/>
  <c r="R4974" i="1" s="1"/>
  <c r="P4718" i="1"/>
  <c r="Q4718" i="1" s="1"/>
  <c r="R4718" i="1" s="1"/>
  <c r="P4462" i="1"/>
  <c r="P4206" i="1"/>
  <c r="Q4206" i="1" s="1"/>
  <c r="R4206" i="1" s="1"/>
  <c r="P3885" i="1"/>
  <c r="P3082" i="1"/>
  <c r="Q3082" i="1" s="1"/>
  <c r="R3082" i="1" s="1"/>
  <c r="P3986" i="1"/>
  <c r="Q3986" i="1" s="1"/>
  <c r="R3986" i="1" s="1"/>
  <c r="P3710" i="1"/>
  <c r="Q3710" i="1" s="1"/>
  <c r="R3710" i="1" s="1"/>
  <c r="P3366" i="1"/>
  <c r="Q3366" i="1" s="1"/>
  <c r="R3366" i="1" s="1"/>
  <c r="P2953" i="1"/>
  <c r="Q2953" i="1" s="1"/>
  <c r="R2953" i="1" s="1"/>
  <c r="P3705" i="1"/>
  <c r="Q3705" i="1" s="1"/>
  <c r="R3705" i="1" s="1"/>
  <c r="P3361" i="1"/>
  <c r="Q3361" i="1" s="1"/>
  <c r="R3361" i="1" s="1"/>
  <c r="P2946" i="1"/>
  <c r="P3284" i="1"/>
  <c r="P2772" i="1"/>
  <c r="Q2772" i="1" s="1"/>
  <c r="R2772" i="1" s="1"/>
  <c r="P2767" i="1"/>
  <c r="Q2767" i="1" s="1"/>
  <c r="R2767" i="1" s="1"/>
  <c r="P2762" i="1"/>
  <c r="Q2762" i="1" s="1"/>
  <c r="R2762" i="1" s="1"/>
  <c r="P2106" i="1"/>
  <c r="P1881" i="1"/>
  <c r="Q1881" i="1" s="1"/>
  <c r="R1881" i="1" s="1"/>
  <c r="P1652" i="1"/>
  <c r="P1137" i="1"/>
  <c r="Q1137" i="1" s="1"/>
  <c r="R1137" i="1" s="1"/>
  <c r="P1131" i="1"/>
  <c r="Q1131" i="1" s="1"/>
  <c r="R1131" i="1" s="1"/>
  <c r="P133" i="1"/>
  <c r="Q133" i="1" s="1"/>
  <c r="R133" i="1" s="1"/>
  <c r="P316" i="1"/>
  <c r="Q316" i="1" s="1"/>
  <c r="R316" i="1" s="1"/>
  <c r="P198" i="1"/>
  <c r="Q198" i="1" s="1"/>
  <c r="R198" i="1" s="1"/>
  <c r="P8471" i="1"/>
  <c r="Q8471" i="1" s="1"/>
  <c r="R8471" i="1" s="1"/>
  <c r="P7412" i="1"/>
  <c r="Q7412" i="1" s="1"/>
  <c r="R7412" i="1" s="1"/>
  <c r="P5303" i="1"/>
  <c r="P8291" i="1"/>
  <c r="Q8291" i="1" s="1"/>
  <c r="R8291" i="1" s="1"/>
  <c r="P7129" i="1"/>
  <c r="Q7129" i="1" s="1"/>
  <c r="R7129" i="1" s="1"/>
  <c r="P8583" i="1"/>
  <c r="Q8583" i="1" s="1"/>
  <c r="R8583" i="1" s="1"/>
  <c r="P8023" i="1"/>
  <c r="Q8023" i="1" s="1"/>
  <c r="R8023" i="1" s="1"/>
  <c r="P7348" i="1"/>
  <c r="Q7348" i="1" s="1"/>
  <c r="R7348" i="1" s="1"/>
  <c r="P3756" i="1"/>
  <c r="Q3756" i="1" s="1"/>
  <c r="R3756" i="1" s="1"/>
  <c r="P8483" i="1"/>
  <c r="Q8483" i="1" s="1"/>
  <c r="R8483" i="1" s="1"/>
  <c r="P7939" i="1"/>
  <c r="Q7939" i="1" s="1"/>
  <c r="R7939" i="1" s="1"/>
  <c r="P7193" i="1"/>
  <c r="Q7193" i="1" s="1"/>
  <c r="R7193" i="1" s="1"/>
  <c r="P5948" i="1"/>
  <c r="P8759" i="1"/>
  <c r="Q8759" i="1" s="1"/>
  <c r="R8759" i="1" s="1"/>
  <c r="P8673" i="1"/>
  <c r="Q8673" i="1" s="1"/>
  <c r="R8673" i="1" s="1"/>
  <c r="P8479" i="1"/>
  <c r="Q8479" i="1" s="1"/>
  <c r="R8479" i="1" s="1"/>
  <c r="P8223" i="1"/>
  <c r="Q8223" i="1" s="1"/>
  <c r="R8223" i="1" s="1"/>
  <c r="P7967" i="1"/>
  <c r="Q7967" i="1" s="1"/>
  <c r="R7967" i="1" s="1"/>
  <c r="P7657" i="1"/>
  <c r="Q7657" i="1" s="1"/>
  <c r="R7657" i="1" s="1"/>
  <c r="P7316" i="1"/>
  <c r="Q7316" i="1" s="1"/>
  <c r="R7316" i="1" s="1"/>
  <c r="P6974" i="1"/>
  <c r="Q6974" i="1" s="1"/>
  <c r="R6974" i="1" s="1"/>
  <c r="P6188" i="1"/>
  <c r="P5005" i="1"/>
  <c r="Q5005" i="1" s="1"/>
  <c r="R5005" i="1" s="1"/>
  <c r="P8407" i="1"/>
  <c r="Q8407" i="1" s="1"/>
  <c r="R8407" i="1" s="1"/>
  <c r="P7305" i="1"/>
  <c r="Q7305" i="1" s="1"/>
  <c r="R7305" i="1" s="1"/>
  <c r="P5047" i="1"/>
  <c r="Q5047" i="1" s="1"/>
  <c r="R5047" i="1" s="1"/>
  <c r="P8211" i="1"/>
  <c r="Q8211" i="1" s="1"/>
  <c r="R8211" i="1" s="1"/>
  <c r="P7086" i="1"/>
  <c r="Q7086" i="1" s="1"/>
  <c r="R7086" i="1" s="1"/>
  <c r="P8747" i="1"/>
  <c r="Q8747" i="1" s="1"/>
  <c r="R8747" i="1" s="1"/>
  <c r="P8661" i="1"/>
  <c r="Q8661" i="1" s="1"/>
  <c r="R8661" i="1" s="1"/>
  <c r="P8443" i="1"/>
  <c r="Q8443" i="1" s="1"/>
  <c r="R8443" i="1" s="1"/>
  <c r="P8187" i="1"/>
  <c r="Q8187" i="1" s="1"/>
  <c r="R8187" i="1" s="1"/>
  <c r="P7931" i="1"/>
  <c r="Q7931" i="1" s="1"/>
  <c r="R7931" i="1" s="1"/>
  <c r="P7609" i="1"/>
  <c r="Q7609" i="1" s="1"/>
  <c r="R7609" i="1" s="1"/>
  <c r="P7268" i="1"/>
  <c r="Q7268" i="1" s="1"/>
  <c r="R7268" i="1" s="1"/>
  <c r="P6926" i="1"/>
  <c r="Q6926" i="1" s="1"/>
  <c r="R6926" i="1" s="1"/>
  <c r="P6044" i="1"/>
  <c r="P4429" i="1"/>
  <c r="Q4429" i="1" s="1"/>
  <c r="R4429" i="1" s="1"/>
  <c r="P8718" i="1"/>
  <c r="Q8718" i="1" s="1"/>
  <c r="R8718" i="1" s="1"/>
  <c r="P8654" i="1"/>
  <c r="Q8654" i="1" s="1"/>
  <c r="R8654" i="1" s="1"/>
  <c r="P8590" i="1"/>
  <c r="Q8590" i="1" s="1"/>
  <c r="R8590" i="1" s="1"/>
  <c r="P8526" i="1"/>
  <c r="Q8526" i="1" s="1"/>
  <c r="R8526" i="1" s="1"/>
  <c r="P8462" i="1"/>
  <c r="Q8462" i="1" s="1"/>
  <c r="R8462" i="1" s="1"/>
  <c r="P8398" i="1"/>
  <c r="Q8398" i="1" s="1"/>
  <c r="R8398" i="1" s="1"/>
  <c r="P8334" i="1"/>
  <c r="Q8334" i="1" s="1"/>
  <c r="R8334" i="1" s="1"/>
  <c r="P8270" i="1"/>
  <c r="Q8270" i="1" s="1"/>
  <c r="R8270" i="1" s="1"/>
  <c r="P8206" i="1"/>
  <c r="Q8206" i="1" s="1"/>
  <c r="R8206" i="1" s="1"/>
  <c r="P8142" i="1"/>
  <c r="Q8142" i="1" s="1"/>
  <c r="R8142" i="1" s="1"/>
  <c r="P8078" i="1"/>
  <c r="Q8078" i="1" s="1"/>
  <c r="R8078" i="1" s="1"/>
  <c r="P8014" i="1"/>
  <c r="Q8014" i="1" s="1"/>
  <c r="R8014" i="1" s="1"/>
  <c r="P7950" i="1"/>
  <c r="Q7950" i="1" s="1"/>
  <c r="R7950" i="1" s="1"/>
  <c r="P7886" i="1"/>
  <c r="Q7886" i="1" s="1"/>
  <c r="R7886" i="1" s="1"/>
  <c r="P7805" i="1"/>
  <c r="Q7805" i="1" s="1"/>
  <c r="R7805" i="1" s="1"/>
  <c r="P7720" i="1"/>
  <c r="Q7720" i="1" s="1"/>
  <c r="R7720" i="1" s="1"/>
  <c r="P7634" i="1"/>
  <c r="Q7634" i="1" s="1"/>
  <c r="R7634" i="1" s="1"/>
  <c r="P7549" i="1"/>
  <c r="Q7549" i="1" s="1"/>
  <c r="R7549" i="1" s="1"/>
  <c r="P7464" i="1"/>
  <c r="Q7464" i="1" s="1"/>
  <c r="R7464" i="1" s="1"/>
  <c r="P7378" i="1"/>
  <c r="Q7378" i="1" s="1"/>
  <c r="R7378" i="1" s="1"/>
  <c r="P7293" i="1"/>
  <c r="Q7293" i="1" s="1"/>
  <c r="R7293" i="1" s="1"/>
  <c r="P7208" i="1"/>
  <c r="Q7208" i="1" s="1"/>
  <c r="R7208" i="1" s="1"/>
  <c r="P7122" i="1"/>
  <c r="Q7122" i="1" s="1"/>
  <c r="R7122" i="1" s="1"/>
  <c r="P7037" i="1"/>
  <c r="Q7037" i="1" s="1"/>
  <c r="R7037" i="1" s="1"/>
  <c r="P6952" i="1"/>
  <c r="Q6952" i="1" s="1"/>
  <c r="R6952" i="1" s="1"/>
  <c r="P6866" i="1"/>
  <c r="Q6866" i="1" s="1"/>
  <c r="R6866" i="1" s="1"/>
  <c r="P6632" i="1"/>
  <c r="Q6632" i="1" s="1"/>
  <c r="R6632" i="1" s="1"/>
  <c r="P6376" i="1"/>
  <c r="Q6376" i="1" s="1"/>
  <c r="R6376" i="1" s="1"/>
  <c r="P6120" i="1"/>
  <c r="Q6120" i="1" s="1"/>
  <c r="R6120" i="1" s="1"/>
  <c r="P5864" i="1"/>
  <c r="Q5864" i="1" s="1"/>
  <c r="R5864" i="1" s="1"/>
  <c r="P5597" i="1"/>
  <c r="Q5597" i="1" s="1"/>
  <c r="R5597" i="1" s="1"/>
  <c r="P5255" i="1"/>
  <c r="P4733" i="1"/>
  <c r="Q4733" i="1" s="1"/>
  <c r="R4733" i="1" s="1"/>
  <c r="P3162" i="1"/>
  <c r="P8585" i="1"/>
  <c r="Q8585" i="1" s="1"/>
  <c r="R8585" i="1" s="1"/>
  <c r="P8521" i="1"/>
  <c r="Q8521" i="1" s="1"/>
  <c r="R8521" i="1" s="1"/>
  <c r="P8457" i="1"/>
  <c r="Q8457" i="1" s="1"/>
  <c r="R8457" i="1" s="1"/>
  <c r="P8393" i="1"/>
  <c r="Q8393" i="1" s="1"/>
  <c r="R8393" i="1" s="1"/>
  <c r="P8329" i="1"/>
  <c r="Q8329" i="1" s="1"/>
  <c r="R8329" i="1" s="1"/>
  <c r="P8265" i="1"/>
  <c r="Q8265" i="1" s="1"/>
  <c r="R8265" i="1" s="1"/>
  <c r="P8201" i="1"/>
  <c r="Q8201" i="1" s="1"/>
  <c r="R8201" i="1" s="1"/>
  <c r="P8137" i="1"/>
  <c r="Q8137" i="1" s="1"/>
  <c r="R8137" i="1" s="1"/>
  <c r="P8073" i="1"/>
  <c r="Q8073" i="1" s="1"/>
  <c r="R8073" i="1" s="1"/>
  <c r="P8009" i="1"/>
  <c r="Q8009" i="1" s="1"/>
  <c r="R8009" i="1" s="1"/>
  <c r="P7945" i="1"/>
  <c r="Q7945" i="1" s="1"/>
  <c r="R7945" i="1" s="1"/>
  <c r="P7881" i="1"/>
  <c r="Q7881" i="1" s="1"/>
  <c r="R7881" i="1" s="1"/>
  <c r="P7798" i="1"/>
  <c r="Q7798" i="1" s="1"/>
  <c r="R7798" i="1" s="1"/>
  <c r="P7713" i="1"/>
  <c r="Q7713" i="1" s="1"/>
  <c r="R7713" i="1" s="1"/>
  <c r="P7628" i="1"/>
  <c r="Q7628" i="1" s="1"/>
  <c r="R7628" i="1" s="1"/>
  <c r="P7542" i="1"/>
  <c r="Q7542" i="1" s="1"/>
  <c r="R7542" i="1" s="1"/>
  <c r="P7457" i="1"/>
  <c r="Q7457" i="1" s="1"/>
  <c r="R7457" i="1" s="1"/>
  <c r="P7372" i="1"/>
  <c r="Q7372" i="1" s="1"/>
  <c r="R7372" i="1" s="1"/>
  <c r="P7286" i="1"/>
  <c r="Q7286" i="1" s="1"/>
  <c r="R7286" i="1" s="1"/>
  <c r="P7201" i="1"/>
  <c r="Q7201" i="1" s="1"/>
  <c r="R7201" i="1" s="1"/>
  <c r="P7116" i="1"/>
  <c r="Q7116" i="1" s="1"/>
  <c r="R7116" i="1" s="1"/>
  <c r="P7030" i="1"/>
  <c r="Q7030" i="1" s="1"/>
  <c r="R7030" i="1" s="1"/>
  <c r="P6945" i="1"/>
  <c r="Q6945" i="1" s="1"/>
  <c r="R6945" i="1" s="1"/>
  <c r="P6860" i="1"/>
  <c r="Q6860" i="1" s="1"/>
  <c r="R6860" i="1" s="1"/>
  <c r="P6612" i="1"/>
  <c r="Q6612" i="1" s="1"/>
  <c r="R6612" i="1" s="1"/>
  <c r="P6356" i="1"/>
  <c r="P6100" i="1"/>
  <c r="Q6100" i="1" s="1"/>
  <c r="R6100" i="1" s="1"/>
  <c r="P5844" i="1"/>
  <c r="Q5844" i="1" s="1"/>
  <c r="R5844" i="1" s="1"/>
  <c r="P5570" i="1"/>
  <c r="Q5570" i="1" s="1"/>
  <c r="R5570" i="1" s="1"/>
  <c r="P5229" i="1"/>
  <c r="P4333" i="1"/>
  <c r="Q4333" i="1" s="1"/>
  <c r="R4333" i="1" s="1"/>
  <c r="P8600" i="1"/>
  <c r="Q8600" i="1" s="1"/>
  <c r="R8600" i="1" s="1"/>
  <c r="P8516" i="1"/>
  <c r="Q8516" i="1" s="1"/>
  <c r="R8516" i="1" s="1"/>
  <c r="P8432" i="1"/>
  <c r="Q8432" i="1" s="1"/>
  <c r="R8432" i="1" s="1"/>
  <c r="P8344" i="1"/>
  <c r="Q8344" i="1" s="1"/>
  <c r="R8344" i="1" s="1"/>
  <c r="P8260" i="1"/>
  <c r="Q8260" i="1" s="1"/>
  <c r="R8260" i="1" s="1"/>
  <c r="P8176" i="1"/>
  <c r="Q8176" i="1" s="1"/>
  <c r="R8176" i="1" s="1"/>
  <c r="P8088" i="1"/>
  <c r="Q8088" i="1" s="1"/>
  <c r="R8088" i="1" s="1"/>
  <c r="P8004" i="1"/>
  <c r="Q8004" i="1" s="1"/>
  <c r="R8004" i="1" s="1"/>
  <c r="P7920" i="1"/>
  <c r="Q7920" i="1" s="1"/>
  <c r="R7920" i="1" s="1"/>
  <c r="P7818" i="1"/>
  <c r="Q7818" i="1" s="1"/>
  <c r="R7818" i="1" s="1"/>
  <c r="P7706" i="1"/>
  <c r="Q7706" i="1" s="1"/>
  <c r="R7706" i="1" s="1"/>
  <c r="P7594" i="1"/>
  <c r="Q7594" i="1" s="1"/>
  <c r="R7594" i="1" s="1"/>
  <c r="P7477" i="1"/>
  <c r="Q7477" i="1" s="1"/>
  <c r="R7477" i="1" s="1"/>
  <c r="P7365" i="1"/>
  <c r="Q7365" i="1" s="1"/>
  <c r="R7365" i="1" s="1"/>
  <c r="P7253" i="1"/>
  <c r="Q7253" i="1" s="1"/>
  <c r="R7253" i="1" s="1"/>
  <c r="P7136" i="1"/>
  <c r="Q7136" i="1" s="1"/>
  <c r="R7136" i="1" s="1"/>
  <c r="P7024" i="1"/>
  <c r="Q7024" i="1" s="1"/>
  <c r="R7024" i="1" s="1"/>
  <c r="P6912" i="1"/>
  <c r="Q6912" i="1" s="1"/>
  <c r="R6912" i="1" s="1"/>
  <c r="P6672" i="1"/>
  <c r="Q6672" i="1" s="1"/>
  <c r="R6672" i="1" s="1"/>
  <c r="P6336" i="1"/>
  <c r="Q6336" i="1" s="1"/>
  <c r="R6336" i="1" s="1"/>
  <c r="P6000" i="1"/>
  <c r="Q6000" i="1" s="1"/>
  <c r="R6000" i="1" s="1"/>
  <c r="P5648" i="1"/>
  <c r="Q5648" i="1" s="1"/>
  <c r="R5648" i="1" s="1"/>
  <c r="P5202" i="1"/>
  <c r="P4253" i="1"/>
  <c r="Q4253" i="1" s="1"/>
  <c r="R4253" i="1" s="1"/>
  <c r="P7827" i="1"/>
  <c r="Q7827" i="1" s="1"/>
  <c r="R7827" i="1" s="1"/>
  <c r="P7743" i="1"/>
  <c r="Q7743" i="1" s="1"/>
  <c r="R7743" i="1" s="1"/>
  <c r="P7659" i="1"/>
  <c r="Q7659" i="1" s="1"/>
  <c r="R7659" i="1" s="1"/>
  <c r="P7571" i="1"/>
  <c r="Q7571" i="1" s="1"/>
  <c r="R7571" i="1" s="1"/>
  <c r="P7487" i="1"/>
  <c r="Q7487" i="1" s="1"/>
  <c r="R7487" i="1" s="1"/>
  <c r="P7403" i="1"/>
  <c r="Q7403" i="1" s="1"/>
  <c r="R7403" i="1" s="1"/>
  <c r="P7315" i="1"/>
  <c r="Q7315" i="1" s="1"/>
  <c r="R7315" i="1" s="1"/>
  <c r="P7231" i="1"/>
  <c r="Q7231" i="1" s="1"/>
  <c r="R7231" i="1" s="1"/>
  <c r="P7147" i="1"/>
  <c r="Q7147" i="1" s="1"/>
  <c r="R7147" i="1" s="1"/>
  <c r="P7059" i="1"/>
  <c r="Q7059" i="1" s="1"/>
  <c r="R7059" i="1" s="1"/>
  <c r="P6975" i="1"/>
  <c r="Q6975" i="1" s="1"/>
  <c r="R6975" i="1" s="1"/>
  <c r="P6891" i="1"/>
  <c r="Q6891" i="1" s="1"/>
  <c r="R6891" i="1" s="1"/>
  <c r="P6763" i="1"/>
  <c r="Q6763" i="1" s="1"/>
  <c r="R6763" i="1" s="1"/>
  <c r="P6507" i="1"/>
  <c r="Q6507" i="1" s="1"/>
  <c r="R6507" i="1" s="1"/>
  <c r="P6251" i="1"/>
  <c r="Q6251" i="1" s="1"/>
  <c r="R6251" i="1" s="1"/>
  <c r="P5995" i="1"/>
  <c r="P5739" i="1"/>
  <c r="Q5739" i="1" s="1"/>
  <c r="R5739" i="1" s="1"/>
  <c r="P5430" i="1"/>
  <c r="Q5430" i="1" s="1"/>
  <c r="R5430" i="1" s="1"/>
  <c r="P5089" i="1"/>
  <c r="Q5089" i="1" s="1"/>
  <c r="R5089" i="1" s="1"/>
  <c r="P4233" i="1"/>
  <c r="Q4233" i="1" s="1"/>
  <c r="R4233" i="1" s="1"/>
  <c r="P6758" i="1"/>
  <c r="Q6758" i="1" s="1"/>
  <c r="R6758" i="1" s="1"/>
  <c r="P6502" i="1"/>
  <c r="Q6502" i="1" s="1"/>
  <c r="R6502" i="1" s="1"/>
  <c r="P6246" i="1"/>
  <c r="Q6246" i="1" s="1"/>
  <c r="R6246" i="1" s="1"/>
  <c r="P5990" i="1"/>
  <c r="Q5990" i="1" s="1"/>
  <c r="R5990" i="1" s="1"/>
  <c r="P5734" i="1"/>
  <c r="P5423" i="1"/>
  <c r="P5082" i="1"/>
  <c r="P4213" i="1"/>
  <c r="Q4213" i="1" s="1"/>
  <c r="R4213" i="1" s="1"/>
  <c r="P6753" i="1"/>
  <c r="Q6753" i="1" s="1"/>
  <c r="R6753" i="1" s="1"/>
  <c r="P6497" i="1"/>
  <c r="Q6497" i="1" s="1"/>
  <c r="R6497" i="1" s="1"/>
  <c r="P6241" i="1"/>
  <c r="Q6241" i="1" s="1"/>
  <c r="R6241" i="1" s="1"/>
  <c r="P5985" i="1"/>
  <c r="Q5985" i="1" s="1"/>
  <c r="R5985" i="1" s="1"/>
  <c r="P5729" i="1"/>
  <c r="P5417" i="1"/>
  <c r="P5075" i="1"/>
  <c r="Q5075" i="1" s="1"/>
  <c r="R5075" i="1" s="1"/>
  <c r="P4193" i="1"/>
  <c r="P5536" i="1"/>
  <c r="Q5536" i="1" s="1"/>
  <c r="R5536" i="1" s="1"/>
  <c r="P5280" i="1"/>
  <c r="P5024" i="1"/>
  <c r="Q5024" i="1" s="1"/>
  <c r="R5024" i="1" s="1"/>
  <c r="P4768" i="1"/>
  <c r="P4512" i="1"/>
  <c r="P4256" i="1"/>
  <c r="Q4256" i="1" s="1"/>
  <c r="R4256" i="1" s="1"/>
  <c r="P3952" i="1"/>
  <c r="P3323" i="1"/>
  <c r="Q3323" i="1" s="1"/>
  <c r="R3323" i="1" s="1"/>
  <c r="P4895" i="1"/>
  <c r="P4639" i="1"/>
  <c r="Q4639" i="1" s="1"/>
  <c r="R4639" i="1" s="1"/>
  <c r="P4383" i="1"/>
  <c r="Q4383" i="1" s="1"/>
  <c r="R4383" i="1" s="1"/>
  <c r="P4121" i="1"/>
  <c r="P3780" i="1"/>
  <c r="Q3780" i="1" s="1"/>
  <c r="R3780" i="1" s="1"/>
  <c r="P2147" i="1"/>
  <c r="Q2147" i="1" s="1"/>
  <c r="R2147" i="1" s="1"/>
  <c r="P4766" i="1"/>
  <c r="Q4766" i="1" s="1"/>
  <c r="R4766" i="1" s="1"/>
  <c r="P4510" i="1"/>
  <c r="P4254" i="1"/>
  <c r="Q4254" i="1" s="1"/>
  <c r="R4254" i="1" s="1"/>
  <c r="P3949" i="1"/>
  <c r="Q3949" i="1" s="1"/>
  <c r="R3949" i="1" s="1"/>
  <c r="P3315" i="1"/>
  <c r="Q3315" i="1" s="1"/>
  <c r="R3315" i="1" s="1"/>
  <c r="P4034" i="1"/>
  <c r="Q4034" i="1" s="1"/>
  <c r="R4034" i="1" s="1"/>
  <c r="P3774" i="1"/>
  <c r="Q3774" i="1" s="1"/>
  <c r="R3774" i="1" s="1"/>
  <c r="P3430" i="1"/>
  <c r="P3038" i="1"/>
  <c r="Q3038" i="1" s="1"/>
  <c r="R3038" i="1" s="1"/>
  <c r="P1471" i="1"/>
  <c r="Q1471" i="1" s="1"/>
  <c r="R1471" i="1" s="1"/>
  <c r="P3425" i="1"/>
  <c r="P3031" i="1"/>
  <c r="Q3031" i="1" s="1"/>
  <c r="R3031" i="1" s="1"/>
  <c r="P3476" i="1"/>
  <c r="P2964" i="1"/>
  <c r="Q2964" i="1" s="1"/>
  <c r="R2964" i="1" s="1"/>
  <c r="P1451" i="1"/>
  <c r="Q1451" i="1" s="1"/>
  <c r="R1451" i="1" s="1"/>
  <c r="P1431" i="1"/>
  <c r="Q1431" i="1" s="1"/>
  <c r="R1431" i="1" s="1"/>
  <c r="P1411" i="1"/>
  <c r="Q1411" i="1" s="1"/>
  <c r="R1411" i="1" s="1"/>
  <c r="P1274" i="1"/>
  <c r="Q1274" i="1" s="1"/>
  <c r="R1274" i="1" s="1"/>
  <c r="P1844" i="1"/>
  <c r="P818" i="1"/>
  <c r="Q818" i="1" s="1"/>
  <c r="R818" i="1" s="1"/>
  <c r="P810" i="1"/>
  <c r="Q810" i="1" s="1"/>
  <c r="R810" i="1" s="1"/>
  <c r="P550" i="1"/>
  <c r="Q550" i="1" s="1"/>
  <c r="R550" i="1" s="1"/>
  <c r="P441" i="1"/>
  <c r="Q441" i="1" s="1"/>
  <c r="R441" i="1" s="1"/>
  <c r="P390" i="1"/>
  <c r="Q390" i="1" s="1"/>
  <c r="R390" i="1" s="1"/>
  <c r="P7817" i="1"/>
  <c r="Q7817" i="1" s="1"/>
  <c r="R7817" i="1" s="1"/>
  <c r="P6332" i="1"/>
  <c r="P6732" i="1"/>
  <c r="Q6732" i="1" s="1"/>
  <c r="R6732" i="1" s="1"/>
  <c r="P7044" i="1"/>
  <c r="Q7044" i="1" s="1"/>
  <c r="R7044" i="1" s="1"/>
  <c r="P8495" i="1"/>
  <c r="Q8495" i="1" s="1"/>
  <c r="R8495" i="1" s="1"/>
  <c r="P7508" i="1"/>
  <c r="Q7508" i="1" s="1"/>
  <c r="R7508" i="1" s="1"/>
  <c r="P4237" i="1"/>
  <c r="Q4237" i="1" s="1"/>
  <c r="R4237" i="1" s="1"/>
  <c r="P8499" i="1"/>
  <c r="Q8499" i="1" s="1"/>
  <c r="R8499" i="1" s="1"/>
  <c r="P8645" i="1"/>
  <c r="Q8645" i="1" s="1"/>
  <c r="R8645" i="1" s="1"/>
  <c r="P7716" i="1"/>
  <c r="Q7716" i="1" s="1"/>
  <c r="R7716" i="1" s="1"/>
  <c r="P5852" i="1"/>
  <c r="P8610" i="1"/>
  <c r="Q8610" i="1" s="1"/>
  <c r="R8610" i="1" s="1"/>
  <c r="P8354" i="1"/>
  <c r="Q8354" i="1" s="1"/>
  <c r="R8354" i="1" s="1"/>
  <c r="P8130" i="1"/>
  <c r="Q8130" i="1" s="1"/>
  <c r="R8130" i="1" s="1"/>
  <c r="P7890" i="1"/>
  <c r="Q7890" i="1" s="1"/>
  <c r="R7890" i="1" s="1"/>
  <c r="P7576" i="1"/>
  <c r="Q7576" i="1" s="1"/>
  <c r="R7576" i="1" s="1"/>
  <c r="P7234" i="1"/>
  <c r="Q7234" i="1" s="1"/>
  <c r="R7234" i="1" s="1"/>
  <c r="P6914" i="1"/>
  <c r="Q6914" i="1" s="1"/>
  <c r="R6914" i="1" s="1"/>
  <c r="P6136" i="1"/>
  <c r="Q6136" i="1" s="1"/>
  <c r="R6136" i="1" s="1"/>
  <c r="P5021" i="1"/>
  <c r="Q5021" i="1" s="1"/>
  <c r="R5021" i="1" s="1"/>
  <c r="P8493" i="1"/>
  <c r="Q8493" i="1" s="1"/>
  <c r="R8493" i="1" s="1"/>
  <c r="P8253" i="1"/>
  <c r="Q8253" i="1" s="1"/>
  <c r="R8253" i="1" s="1"/>
  <c r="P8013" i="1"/>
  <c r="Q8013" i="1" s="1"/>
  <c r="R8013" i="1" s="1"/>
  <c r="P7761" i="1"/>
  <c r="Q7761" i="1" s="1"/>
  <c r="R7761" i="1" s="1"/>
  <c r="P7441" i="1"/>
  <c r="Q7441" i="1" s="1"/>
  <c r="R7441" i="1" s="1"/>
  <c r="P7142" i="1"/>
  <c r="Q7142" i="1" s="1"/>
  <c r="R7142" i="1" s="1"/>
  <c r="P6756" i="1"/>
  <c r="Q6756" i="1" s="1"/>
  <c r="R6756" i="1" s="1"/>
  <c r="P5796" i="1"/>
  <c r="Q5796" i="1" s="1"/>
  <c r="R5796" i="1" s="1"/>
  <c r="P8608" i="1"/>
  <c r="Q8608" i="1" s="1"/>
  <c r="R8608" i="1" s="1"/>
  <c r="P8308" i="1"/>
  <c r="Q8308" i="1" s="1"/>
  <c r="R8308" i="1" s="1"/>
  <c r="P7968" i="1"/>
  <c r="Q7968" i="1" s="1"/>
  <c r="R7968" i="1" s="1"/>
  <c r="P7573" i="1"/>
  <c r="Q7573" i="1" s="1"/>
  <c r="R7573" i="1" s="1"/>
  <c r="P7146" i="1"/>
  <c r="Q7146" i="1" s="1"/>
  <c r="R7146" i="1" s="1"/>
  <c r="P6448" i="1"/>
  <c r="Q6448" i="1" s="1"/>
  <c r="R6448" i="1" s="1"/>
  <c r="P5010" i="1"/>
  <c r="P7663" i="1"/>
  <c r="Q7663" i="1" s="1"/>
  <c r="R7663" i="1" s="1"/>
  <c r="P8724" i="1"/>
  <c r="Q8724" i="1" s="1"/>
  <c r="R8724" i="1" s="1"/>
  <c r="P7927" i="1"/>
  <c r="Q7927" i="1" s="1"/>
  <c r="R7927" i="1" s="1"/>
  <c r="P6412" i="1"/>
  <c r="Q6412" i="1" s="1"/>
  <c r="R6412" i="1" s="1"/>
  <c r="P8659" i="1"/>
  <c r="Q8659" i="1" s="1"/>
  <c r="R8659" i="1" s="1"/>
  <c r="P7705" i="1"/>
  <c r="Q7705" i="1" s="1"/>
  <c r="R7705" i="1" s="1"/>
  <c r="P8708" i="1"/>
  <c r="Q8708" i="1" s="1"/>
  <c r="R8708" i="1" s="1"/>
  <c r="P8263" i="1"/>
  <c r="Q8263" i="1" s="1"/>
  <c r="R8263" i="1" s="1"/>
  <c r="P7668" i="1"/>
  <c r="Q7668" i="1" s="1"/>
  <c r="R7668" i="1" s="1"/>
  <c r="P6900" i="1"/>
  <c r="Q6900" i="1" s="1"/>
  <c r="R6900" i="1" s="1"/>
  <c r="P8669" i="1"/>
  <c r="Q8669" i="1" s="1"/>
  <c r="R8669" i="1" s="1"/>
  <c r="P8179" i="1"/>
  <c r="Q8179" i="1" s="1"/>
  <c r="R8179" i="1" s="1"/>
  <c r="P7513" i="1"/>
  <c r="Q7513" i="1" s="1"/>
  <c r="R7513" i="1" s="1"/>
  <c r="P6780" i="1"/>
  <c r="Q6780" i="1" s="1"/>
  <c r="R6780" i="1" s="1"/>
  <c r="P5111" i="1"/>
  <c r="P8711" i="1"/>
  <c r="Q8711" i="1" s="1"/>
  <c r="R8711" i="1" s="1"/>
  <c r="P8591" i="1"/>
  <c r="Q8591" i="1" s="1"/>
  <c r="R8591" i="1" s="1"/>
  <c r="P8335" i="1"/>
  <c r="Q8335" i="1" s="1"/>
  <c r="R8335" i="1" s="1"/>
  <c r="P8079" i="1"/>
  <c r="Q8079" i="1" s="1"/>
  <c r="R8079" i="1" s="1"/>
  <c r="P7806" i="1"/>
  <c r="Q7806" i="1" s="1"/>
  <c r="R7806" i="1" s="1"/>
  <c r="P7465" i="1"/>
  <c r="Q7465" i="1" s="1"/>
  <c r="R7465" i="1" s="1"/>
  <c r="P7124" i="1"/>
  <c r="Q7124" i="1" s="1"/>
  <c r="R7124" i="1" s="1"/>
  <c r="P6636" i="1"/>
  <c r="Q6636" i="1" s="1"/>
  <c r="R6636" i="1" s="1"/>
  <c r="P5602" i="1"/>
  <c r="Q5602" i="1" s="1"/>
  <c r="R5602" i="1" s="1"/>
  <c r="P8697" i="1"/>
  <c r="Q8697" i="1" s="1"/>
  <c r="R8697" i="1" s="1"/>
  <c r="P7895" i="1"/>
  <c r="Q7895" i="1" s="1"/>
  <c r="R7895" i="1" s="1"/>
  <c r="P6156" i="1"/>
  <c r="Q6156" i="1" s="1"/>
  <c r="R6156" i="1" s="1"/>
  <c r="P8611" i="1"/>
  <c r="Q8611" i="1" s="1"/>
  <c r="R8611" i="1" s="1"/>
  <c r="P7620" i="1"/>
  <c r="Q7620" i="1" s="1"/>
  <c r="R7620" i="1" s="1"/>
  <c r="P5820" i="1"/>
  <c r="Q5820" i="1" s="1"/>
  <c r="R5820" i="1" s="1"/>
  <c r="P8699" i="1"/>
  <c r="Q8699" i="1" s="1"/>
  <c r="R8699" i="1" s="1"/>
  <c r="P8555" i="1"/>
  <c r="Q8555" i="1" s="1"/>
  <c r="R8555" i="1" s="1"/>
  <c r="P8299" i="1"/>
  <c r="Q8299" i="1" s="1"/>
  <c r="R8299" i="1" s="1"/>
  <c r="P8043" i="1"/>
  <c r="Q8043" i="1" s="1"/>
  <c r="R8043" i="1" s="1"/>
  <c r="P7758" i="1"/>
  <c r="Q7758" i="1" s="1"/>
  <c r="R7758" i="1" s="1"/>
  <c r="P7417" i="1"/>
  <c r="Q7417" i="1" s="1"/>
  <c r="R7417" i="1" s="1"/>
  <c r="P7076" i="1"/>
  <c r="Q7076" i="1" s="1"/>
  <c r="R7076" i="1" s="1"/>
  <c r="P6492" i="1"/>
  <c r="Q6492" i="1" s="1"/>
  <c r="R6492" i="1" s="1"/>
  <c r="P5410" i="1"/>
  <c r="Q5410" i="1" s="1"/>
  <c r="R5410" i="1" s="1"/>
  <c r="P8746" i="1"/>
  <c r="Q8746" i="1" s="1"/>
  <c r="R8746" i="1" s="1"/>
  <c r="P8682" i="1"/>
  <c r="Q8682" i="1" s="1"/>
  <c r="R8682" i="1" s="1"/>
  <c r="P8618" i="1"/>
  <c r="Q8618" i="1" s="1"/>
  <c r="R8618" i="1" s="1"/>
  <c r="P8554" i="1"/>
  <c r="Q8554" i="1" s="1"/>
  <c r="R8554" i="1" s="1"/>
  <c r="P8490" i="1"/>
  <c r="Q8490" i="1" s="1"/>
  <c r="R8490" i="1" s="1"/>
  <c r="P8426" i="1"/>
  <c r="Q8426" i="1" s="1"/>
  <c r="R8426" i="1" s="1"/>
  <c r="P8362" i="1"/>
  <c r="Q8362" i="1" s="1"/>
  <c r="R8362" i="1" s="1"/>
  <c r="P8298" i="1"/>
  <c r="Q8298" i="1" s="1"/>
  <c r="R8298" i="1" s="1"/>
  <c r="P8234" i="1"/>
  <c r="Q8234" i="1" s="1"/>
  <c r="R8234" i="1" s="1"/>
  <c r="P8170" i="1"/>
  <c r="Q8170" i="1" s="1"/>
  <c r="R8170" i="1" s="1"/>
  <c r="P8106" i="1"/>
  <c r="Q8106" i="1" s="1"/>
  <c r="R8106" i="1" s="1"/>
  <c r="P8042" i="1"/>
  <c r="Q8042" i="1" s="1"/>
  <c r="R8042" i="1" s="1"/>
  <c r="P7978" i="1"/>
  <c r="Q7978" i="1" s="1"/>
  <c r="R7978" i="1" s="1"/>
  <c r="P7914" i="1"/>
  <c r="Q7914" i="1" s="1"/>
  <c r="R7914" i="1" s="1"/>
  <c r="P7842" i="1"/>
  <c r="Q7842" i="1" s="1"/>
  <c r="R7842" i="1" s="1"/>
  <c r="P7757" i="1"/>
  <c r="Q7757" i="1" s="1"/>
  <c r="R7757" i="1" s="1"/>
  <c r="P7672" i="1"/>
  <c r="Q7672" i="1" s="1"/>
  <c r="R7672" i="1" s="1"/>
  <c r="P7586" i="1"/>
  <c r="Q7586" i="1" s="1"/>
  <c r="R7586" i="1" s="1"/>
  <c r="P7501" i="1"/>
  <c r="Q7501" i="1" s="1"/>
  <c r="R7501" i="1" s="1"/>
  <c r="P7416" i="1"/>
  <c r="Q7416" i="1" s="1"/>
  <c r="R7416" i="1" s="1"/>
  <c r="P7330" i="1"/>
  <c r="Q7330" i="1" s="1"/>
  <c r="R7330" i="1" s="1"/>
  <c r="P7245" i="1"/>
  <c r="Q7245" i="1" s="1"/>
  <c r="R7245" i="1" s="1"/>
  <c r="P7160" i="1"/>
  <c r="Q7160" i="1" s="1"/>
  <c r="R7160" i="1" s="1"/>
  <c r="P7074" i="1"/>
  <c r="Q7074" i="1" s="1"/>
  <c r="R7074" i="1" s="1"/>
  <c r="P6989" i="1"/>
  <c r="Q6989" i="1" s="1"/>
  <c r="R6989" i="1" s="1"/>
  <c r="P6904" i="1"/>
  <c r="Q6904" i="1" s="1"/>
  <c r="R6904" i="1" s="1"/>
  <c r="P6744" i="1"/>
  <c r="Q6744" i="1" s="1"/>
  <c r="R6744" i="1" s="1"/>
  <c r="P6488" i="1"/>
  <c r="Q6488" i="1" s="1"/>
  <c r="R6488" i="1" s="1"/>
  <c r="P6232" i="1"/>
  <c r="Q6232" i="1" s="1"/>
  <c r="R6232" i="1" s="1"/>
  <c r="P5976" i="1"/>
  <c r="Q5976" i="1" s="1"/>
  <c r="R5976" i="1" s="1"/>
  <c r="P5720" i="1"/>
  <c r="Q5720" i="1" s="1"/>
  <c r="R5720" i="1" s="1"/>
  <c r="P5405" i="1"/>
  <c r="Q5405" i="1" s="1"/>
  <c r="R5405" i="1" s="1"/>
  <c r="P5063" i="1"/>
  <c r="P4157" i="1"/>
  <c r="Q4157" i="1" s="1"/>
  <c r="R4157" i="1" s="1"/>
  <c r="P8613" i="1"/>
  <c r="Q8613" i="1" s="1"/>
  <c r="R8613" i="1" s="1"/>
  <c r="P8549" i="1"/>
  <c r="Q8549" i="1" s="1"/>
  <c r="R8549" i="1" s="1"/>
  <c r="P8485" i="1"/>
  <c r="Q8485" i="1" s="1"/>
  <c r="R8485" i="1" s="1"/>
  <c r="P8421" i="1"/>
  <c r="Q8421" i="1" s="1"/>
  <c r="R8421" i="1" s="1"/>
  <c r="P8357" i="1"/>
  <c r="Q8357" i="1" s="1"/>
  <c r="R8357" i="1" s="1"/>
  <c r="P8293" i="1"/>
  <c r="Q8293" i="1" s="1"/>
  <c r="R8293" i="1" s="1"/>
  <c r="P8229" i="1"/>
  <c r="Q8229" i="1" s="1"/>
  <c r="R8229" i="1" s="1"/>
  <c r="P8165" i="1"/>
  <c r="Q8165" i="1" s="1"/>
  <c r="R8165" i="1" s="1"/>
  <c r="P8101" i="1"/>
  <c r="Q8101" i="1" s="1"/>
  <c r="R8101" i="1" s="1"/>
  <c r="P8037" i="1"/>
  <c r="Q8037" i="1" s="1"/>
  <c r="R8037" i="1" s="1"/>
  <c r="P7973" i="1"/>
  <c r="Q7973" i="1" s="1"/>
  <c r="R7973" i="1" s="1"/>
  <c r="P7909" i="1"/>
  <c r="Q7909" i="1" s="1"/>
  <c r="R7909" i="1" s="1"/>
  <c r="P7836" i="1"/>
  <c r="Q7836" i="1" s="1"/>
  <c r="R7836" i="1" s="1"/>
  <c r="P7750" i="1"/>
  <c r="Q7750" i="1" s="1"/>
  <c r="R7750" i="1" s="1"/>
  <c r="P7665" i="1"/>
  <c r="Q7665" i="1" s="1"/>
  <c r="R7665" i="1" s="1"/>
  <c r="P7580" i="1"/>
  <c r="Q7580" i="1" s="1"/>
  <c r="R7580" i="1" s="1"/>
  <c r="P7494" i="1"/>
  <c r="Q7494" i="1" s="1"/>
  <c r="R7494" i="1" s="1"/>
  <c r="P7409" i="1"/>
  <c r="Q7409" i="1" s="1"/>
  <c r="R7409" i="1" s="1"/>
  <c r="P7324" i="1"/>
  <c r="Q7324" i="1" s="1"/>
  <c r="R7324" i="1" s="1"/>
  <c r="P7238" i="1"/>
  <c r="Q7238" i="1" s="1"/>
  <c r="R7238" i="1" s="1"/>
  <c r="P7153" i="1"/>
  <c r="Q7153" i="1" s="1"/>
  <c r="R7153" i="1" s="1"/>
  <c r="P7068" i="1"/>
  <c r="Q7068" i="1" s="1"/>
  <c r="R7068" i="1" s="1"/>
  <c r="P6982" i="1"/>
  <c r="Q6982" i="1" s="1"/>
  <c r="R6982" i="1" s="1"/>
  <c r="P6897" i="1"/>
  <c r="Q6897" i="1" s="1"/>
  <c r="R6897" i="1" s="1"/>
  <c r="P6724" i="1"/>
  <c r="Q6724" i="1" s="1"/>
  <c r="R6724" i="1" s="1"/>
  <c r="P6468" i="1"/>
  <c r="Q6468" i="1" s="1"/>
  <c r="R6468" i="1" s="1"/>
  <c r="P6212" i="1"/>
  <c r="P5956" i="1"/>
  <c r="Q5956" i="1" s="1"/>
  <c r="R5956" i="1" s="1"/>
  <c r="P5700" i="1"/>
  <c r="Q5700" i="1" s="1"/>
  <c r="R5700" i="1" s="1"/>
  <c r="P5378" i="1"/>
  <c r="Q5378" i="1" s="1"/>
  <c r="R5378" i="1" s="1"/>
  <c r="P4909" i="1"/>
  <c r="Q4909" i="1" s="1"/>
  <c r="R4909" i="1" s="1"/>
  <c r="P8640" i="1"/>
  <c r="Q8640" i="1" s="1"/>
  <c r="R8640" i="1" s="1"/>
  <c r="P8552" i="1"/>
  <c r="Q8552" i="1" s="1"/>
  <c r="R8552" i="1" s="1"/>
  <c r="P8468" i="1"/>
  <c r="Q8468" i="1" s="1"/>
  <c r="R8468" i="1" s="1"/>
  <c r="P8384" i="1"/>
  <c r="Q8384" i="1" s="1"/>
  <c r="R8384" i="1" s="1"/>
  <c r="P8296" i="1"/>
  <c r="Q8296" i="1" s="1"/>
  <c r="R8296" i="1" s="1"/>
  <c r="P8212" i="1"/>
  <c r="Q8212" i="1" s="1"/>
  <c r="R8212" i="1" s="1"/>
  <c r="P8128" i="1"/>
  <c r="Q8128" i="1" s="1"/>
  <c r="R8128" i="1" s="1"/>
  <c r="P8040" i="1"/>
  <c r="Q8040" i="1" s="1"/>
  <c r="R8040" i="1" s="1"/>
  <c r="P7956" i="1"/>
  <c r="Q7956" i="1" s="1"/>
  <c r="R7956" i="1" s="1"/>
  <c r="P7872" i="1"/>
  <c r="Q7872" i="1" s="1"/>
  <c r="R7872" i="1" s="1"/>
  <c r="P7754" i="1"/>
  <c r="Q7754" i="1" s="1"/>
  <c r="R7754" i="1" s="1"/>
  <c r="P7642" i="1"/>
  <c r="Q7642" i="1" s="1"/>
  <c r="R7642" i="1" s="1"/>
  <c r="P7530" i="1"/>
  <c r="Q7530" i="1" s="1"/>
  <c r="R7530" i="1" s="1"/>
  <c r="P7413" i="1"/>
  <c r="Q7413" i="1" s="1"/>
  <c r="R7413" i="1" s="1"/>
  <c r="P7301" i="1"/>
  <c r="Q7301" i="1" s="1"/>
  <c r="R7301" i="1" s="1"/>
  <c r="P7189" i="1"/>
  <c r="Q7189" i="1" s="1"/>
  <c r="R7189" i="1" s="1"/>
  <c r="P7072" i="1"/>
  <c r="Q7072" i="1" s="1"/>
  <c r="R7072" i="1" s="1"/>
  <c r="P6960" i="1"/>
  <c r="Q6960" i="1" s="1"/>
  <c r="R6960" i="1" s="1"/>
  <c r="P6832" i="1"/>
  <c r="Q6832" i="1" s="1"/>
  <c r="R6832" i="1" s="1"/>
  <c r="P6480" i="1"/>
  <c r="Q6480" i="1" s="1"/>
  <c r="R6480" i="1" s="1"/>
  <c r="P6144" i="1"/>
  <c r="Q6144" i="1" s="1"/>
  <c r="R6144" i="1" s="1"/>
  <c r="P5808" i="1"/>
  <c r="Q5808" i="1" s="1"/>
  <c r="R5808" i="1" s="1"/>
  <c r="P5394" i="1"/>
  <c r="P4829" i="1"/>
  <c r="Q4829" i="1" s="1"/>
  <c r="R4829" i="1" s="1"/>
  <c r="P7867" i="1"/>
  <c r="Q7867" i="1" s="1"/>
  <c r="R7867" i="1" s="1"/>
  <c r="P7779" i="1"/>
  <c r="Q7779" i="1" s="1"/>
  <c r="R7779" i="1" s="1"/>
  <c r="P7695" i="1"/>
  <c r="Q7695" i="1" s="1"/>
  <c r="R7695" i="1" s="1"/>
  <c r="P7611" i="1"/>
  <c r="Q7611" i="1" s="1"/>
  <c r="R7611" i="1" s="1"/>
  <c r="P7523" i="1"/>
  <c r="Q7523" i="1" s="1"/>
  <c r="R7523" i="1" s="1"/>
  <c r="P7439" i="1"/>
  <c r="Q7439" i="1" s="1"/>
  <c r="R7439" i="1" s="1"/>
  <c r="P7355" i="1"/>
  <c r="Q7355" i="1" s="1"/>
  <c r="R7355" i="1" s="1"/>
  <c r="P7267" i="1"/>
  <c r="Q7267" i="1" s="1"/>
  <c r="R7267" i="1" s="1"/>
  <c r="P7183" i="1"/>
  <c r="Q7183" i="1" s="1"/>
  <c r="R7183" i="1" s="1"/>
  <c r="P7099" i="1"/>
  <c r="Q7099" i="1" s="1"/>
  <c r="R7099" i="1" s="1"/>
  <c r="P7011" i="1"/>
  <c r="Q7011" i="1" s="1"/>
  <c r="R7011" i="1" s="1"/>
  <c r="P6927" i="1"/>
  <c r="Q6927" i="1" s="1"/>
  <c r="R6927" i="1" s="1"/>
  <c r="P6843" i="1"/>
  <c r="Q6843" i="1" s="1"/>
  <c r="R6843" i="1" s="1"/>
  <c r="P6619" i="1"/>
  <c r="P6363" i="1"/>
  <c r="Q6363" i="1" s="1"/>
  <c r="R6363" i="1" s="1"/>
  <c r="P6107" i="1"/>
  <c r="Q6107" i="1" s="1"/>
  <c r="R6107" i="1" s="1"/>
  <c r="P5851" i="1"/>
  <c r="P5579" i="1"/>
  <c r="Q5579" i="1" s="1"/>
  <c r="R5579" i="1" s="1"/>
  <c r="P5238" i="1"/>
  <c r="Q5238" i="1" s="1"/>
  <c r="R5238" i="1" s="1"/>
  <c r="P4681" i="1"/>
  <c r="Q4681" i="1" s="1"/>
  <c r="R4681" i="1" s="1"/>
  <c r="P2845" i="1"/>
  <c r="Q2845" i="1" s="1"/>
  <c r="R2845" i="1" s="1"/>
  <c r="P6614" i="1"/>
  <c r="Q6614" i="1" s="1"/>
  <c r="R6614" i="1" s="1"/>
  <c r="P6358" i="1"/>
  <c r="P6102" i="1"/>
  <c r="Q6102" i="1" s="1"/>
  <c r="R6102" i="1" s="1"/>
  <c r="P5846" i="1"/>
  <c r="Q5846" i="1" s="1"/>
  <c r="R5846" i="1" s="1"/>
  <c r="P5573" i="1"/>
  <c r="Q5573" i="1" s="1"/>
  <c r="R5573" i="1" s="1"/>
  <c r="P5231" i="1"/>
  <c r="P4661" i="1"/>
  <c r="Q4661" i="1" s="1"/>
  <c r="R4661" i="1" s="1"/>
  <c r="P2525" i="1"/>
  <c r="Q2525" i="1" s="1"/>
  <c r="R2525" i="1" s="1"/>
  <c r="P6609" i="1"/>
  <c r="Q6609" i="1" s="1"/>
  <c r="R6609" i="1" s="1"/>
  <c r="P6353" i="1"/>
  <c r="Q6353" i="1" s="1"/>
  <c r="R6353" i="1" s="1"/>
  <c r="P6097" i="1"/>
  <c r="Q6097" i="1" s="1"/>
  <c r="R6097" i="1" s="1"/>
  <c r="P5841" i="1"/>
  <c r="Q5841" i="1" s="1"/>
  <c r="R5841" i="1" s="1"/>
  <c r="P5566" i="1"/>
  <c r="P5225" i="1"/>
  <c r="P4641" i="1"/>
  <c r="Q4641" i="1" s="1"/>
  <c r="R4641" i="1" s="1"/>
  <c r="P2189" i="1"/>
  <c r="Q2189" i="1" s="1"/>
  <c r="R2189" i="1" s="1"/>
  <c r="P5392" i="1"/>
  <c r="Q5392" i="1" s="1"/>
  <c r="R5392" i="1" s="1"/>
  <c r="P5136" i="1"/>
  <c r="P4880" i="1"/>
  <c r="Q4880" i="1" s="1"/>
  <c r="R4880" i="1" s="1"/>
  <c r="P4624" i="1"/>
  <c r="P4368" i="1"/>
  <c r="P4101" i="1"/>
  <c r="P3760" i="1"/>
  <c r="P1423" i="1"/>
  <c r="Q1423" i="1" s="1"/>
  <c r="R1423" i="1" s="1"/>
  <c r="P4751" i="1"/>
  <c r="P4495" i="1"/>
  <c r="Q4495" i="1" s="1"/>
  <c r="R4495" i="1" s="1"/>
  <c r="P4239" i="1"/>
  <c r="Q4239" i="1" s="1"/>
  <c r="R4239" i="1" s="1"/>
  <c r="P3929" i="1"/>
  <c r="P3255" i="1"/>
  <c r="Q3255" i="1" s="1"/>
  <c r="R3255" i="1" s="1"/>
  <c r="P4878" i="1"/>
  <c r="Q4878" i="1" s="1"/>
  <c r="R4878" i="1" s="1"/>
  <c r="P4622" i="1"/>
  <c r="Q4622" i="1" s="1"/>
  <c r="R4622" i="1" s="1"/>
  <c r="P4366" i="1"/>
  <c r="P4099" i="1"/>
  <c r="P3757" i="1"/>
  <c r="Q3757" i="1" s="1"/>
  <c r="R3757" i="1" s="1"/>
  <c r="P1295" i="1"/>
  <c r="Q1295" i="1" s="1"/>
  <c r="R1295" i="1" s="1"/>
  <c r="P3890" i="1"/>
  <c r="Q3890" i="1" s="1"/>
  <c r="R3890" i="1" s="1"/>
  <c r="P3582" i="1"/>
  <c r="Q3582" i="1" s="1"/>
  <c r="R3582" i="1" s="1"/>
  <c r="P3235" i="1"/>
  <c r="P2537" i="1"/>
  <c r="P3577" i="1"/>
  <c r="Q3577" i="1" s="1"/>
  <c r="R3577" i="1" s="1"/>
  <c r="P3229" i="1"/>
  <c r="Q3229" i="1" s="1"/>
  <c r="R3229" i="1" s="1"/>
  <c r="P2517" i="1"/>
  <c r="P2545" i="1"/>
  <c r="Q2545" i="1" s="1"/>
  <c r="R2545" i="1" s="1"/>
  <c r="P2388" i="1"/>
  <c r="Q2388" i="1" s="1"/>
  <c r="R2388" i="1" s="1"/>
  <c r="P2383" i="1"/>
  <c r="Q2383" i="1" s="1"/>
  <c r="R2383" i="1" s="1"/>
  <c r="P2378" i="1"/>
  <c r="Q2378" i="1" s="1"/>
  <c r="R2378" i="1" s="1"/>
  <c r="P1722" i="1"/>
  <c r="Q1722" i="1" s="1"/>
  <c r="R1722" i="1" s="1"/>
  <c r="P1497" i="1"/>
  <c r="Q1497" i="1" s="1"/>
  <c r="R1497" i="1" s="1"/>
  <c r="P1268" i="1"/>
  <c r="Q1268" i="1" s="1"/>
  <c r="R1268" i="1" s="1"/>
  <c r="P651" i="1"/>
  <c r="Q651" i="1" s="1"/>
  <c r="R651" i="1" s="1"/>
  <c r="P627" i="1"/>
  <c r="Q627" i="1" s="1"/>
  <c r="R627" i="1" s="1"/>
  <c r="P305" i="1"/>
  <c r="Q305" i="1" s="1"/>
  <c r="R305" i="1" s="1"/>
  <c r="P439" i="1"/>
  <c r="Q439" i="1" s="1"/>
  <c r="R439" i="1" s="1"/>
  <c r="P8579" i="1"/>
  <c r="Q8579" i="1" s="1"/>
  <c r="R8579" i="1" s="1"/>
  <c r="P7911" i="1"/>
  <c r="Q7911" i="1" s="1"/>
  <c r="R7911" i="1" s="1"/>
  <c r="P8115" i="1"/>
  <c r="Q8115" i="1" s="1"/>
  <c r="R8115" i="1" s="1"/>
  <c r="P8721" i="1"/>
  <c r="Q8721" i="1" s="1"/>
  <c r="R8721" i="1" s="1"/>
  <c r="P7983" i="1"/>
  <c r="Q7983" i="1" s="1"/>
  <c r="R7983" i="1" s="1"/>
  <c r="P6764" i="1"/>
  <c r="P7070" i="1"/>
  <c r="Q7070" i="1" s="1"/>
  <c r="R7070" i="1" s="1"/>
  <c r="P4012" i="1"/>
  <c r="Q4012" i="1" s="1"/>
  <c r="R4012" i="1" s="1"/>
  <c r="P8203" i="1"/>
  <c r="Q8203" i="1" s="1"/>
  <c r="R8203" i="1" s="1"/>
  <c r="P7033" i="1"/>
  <c r="Q7033" i="1" s="1"/>
  <c r="R7033" i="1" s="1"/>
  <c r="P8690" i="1"/>
  <c r="Q8690" i="1" s="1"/>
  <c r="R8690" i="1" s="1"/>
  <c r="P8466" i="1"/>
  <c r="Q8466" i="1" s="1"/>
  <c r="R8466" i="1" s="1"/>
  <c r="P8226" i="1"/>
  <c r="Q8226" i="1" s="1"/>
  <c r="R8226" i="1" s="1"/>
  <c r="P7986" i="1"/>
  <c r="Q7986" i="1" s="1"/>
  <c r="R7986" i="1" s="1"/>
  <c r="P7704" i="1"/>
  <c r="Q7704" i="1" s="1"/>
  <c r="R7704" i="1" s="1"/>
  <c r="P7405" i="1"/>
  <c r="Q7405" i="1" s="1"/>
  <c r="R7405" i="1" s="1"/>
  <c r="P7106" i="1"/>
  <c r="Q7106" i="1" s="1"/>
  <c r="R7106" i="1" s="1"/>
  <c r="P6648" i="1"/>
  <c r="Q6648" i="1" s="1"/>
  <c r="R6648" i="1" s="1"/>
  <c r="P5688" i="1"/>
  <c r="Q5688" i="1" s="1"/>
  <c r="R5688" i="1" s="1"/>
  <c r="P8637" i="1"/>
  <c r="Q8637" i="1" s="1"/>
  <c r="R8637" i="1" s="1"/>
  <c r="P8397" i="1"/>
  <c r="Q8397" i="1" s="1"/>
  <c r="R8397" i="1" s="1"/>
  <c r="P8157" i="1"/>
  <c r="Q8157" i="1" s="1"/>
  <c r="R8157" i="1" s="1"/>
  <c r="P7917" i="1"/>
  <c r="Q7917" i="1" s="1"/>
  <c r="R7917" i="1" s="1"/>
  <c r="P7612" i="1"/>
  <c r="Q7612" i="1" s="1"/>
  <c r="R7612" i="1" s="1"/>
  <c r="P7292" i="1"/>
  <c r="Q7292" i="1" s="1"/>
  <c r="R7292" i="1" s="1"/>
  <c r="P6950" i="1"/>
  <c r="Q6950" i="1" s="1"/>
  <c r="R6950" i="1" s="1"/>
  <c r="P6244" i="1"/>
  <c r="Q6244" i="1" s="1"/>
  <c r="R6244" i="1" s="1"/>
  <c r="P5143" i="1"/>
  <c r="Q5143" i="1" s="1"/>
  <c r="R5143" i="1" s="1"/>
  <c r="P8436" i="1"/>
  <c r="Q8436" i="1" s="1"/>
  <c r="R8436" i="1" s="1"/>
  <c r="P8136" i="1"/>
  <c r="Q8136" i="1" s="1"/>
  <c r="R8136" i="1" s="1"/>
  <c r="P7829" i="1"/>
  <c r="Q7829" i="1" s="1"/>
  <c r="R7829" i="1" s="1"/>
  <c r="P7402" i="1"/>
  <c r="Q7402" i="1" s="1"/>
  <c r="R7402" i="1" s="1"/>
  <c r="P6976" i="1"/>
  <c r="Q6976" i="1" s="1"/>
  <c r="R6976" i="1" s="1"/>
  <c r="P5936" i="1"/>
  <c r="Q5936" i="1" s="1"/>
  <c r="R5936" i="1" s="1"/>
  <c r="P7835" i="1"/>
  <c r="Q7835" i="1" s="1"/>
  <c r="R7835" i="1" s="1"/>
  <c r="P7363" i="1"/>
  <c r="Q7363" i="1" s="1"/>
  <c r="R7363" i="1" s="1"/>
  <c r="P8359" i="1"/>
  <c r="Q8359" i="1" s="1"/>
  <c r="R8359" i="1" s="1"/>
  <c r="P7262" i="1"/>
  <c r="Q7262" i="1" s="1"/>
  <c r="R7262" i="1" s="1"/>
  <c r="P4621" i="1"/>
  <c r="Q4621" i="1" s="1"/>
  <c r="R4621" i="1" s="1"/>
  <c r="P8163" i="1"/>
  <c r="Q8163" i="1" s="1"/>
  <c r="R8163" i="1" s="1"/>
  <c r="P6958" i="1"/>
  <c r="Q6958" i="1" s="1"/>
  <c r="R6958" i="1" s="1"/>
  <c r="P8503" i="1"/>
  <c r="Q8503" i="1" s="1"/>
  <c r="R8503" i="1" s="1"/>
  <c r="P7959" i="1"/>
  <c r="Q7959" i="1" s="1"/>
  <c r="R7959" i="1" s="1"/>
  <c r="P7220" i="1"/>
  <c r="Q7220" i="1" s="1"/>
  <c r="R7220" i="1" s="1"/>
  <c r="P8749" i="1"/>
  <c r="Q8749" i="1" s="1"/>
  <c r="R8749" i="1" s="1"/>
  <c r="P8419" i="1"/>
  <c r="Q8419" i="1" s="1"/>
  <c r="R8419" i="1" s="1"/>
  <c r="P6652" i="1"/>
  <c r="Q6652" i="1" s="1"/>
  <c r="R6652" i="1" s="1"/>
  <c r="P8319" i="1"/>
  <c r="Q8319" i="1" s="1"/>
  <c r="R8319" i="1" s="1"/>
  <c r="P7102" i="1"/>
  <c r="Q7102" i="1" s="1"/>
  <c r="R7102" i="1" s="1"/>
  <c r="P7796" i="1"/>
  <c r="Q7796" i="1" s="1"/>
  <c r="R7796" i="1" s="1"/>
  <c r="P5623" i="1"/>
  <c r="Q5623" i="1" s="1"/>
  <c r="R5623" i="1" s="1"/>
  <c r="P8027" i="1"/>
  <c r="Q8027" i="1" s="1"/>
  <c r="R8027" i="1" s="1"/>
  <c r="P6428" i="1"/>
  <c r="P8614" i="1"/>
  <c r="Q8614" i="1" s="1"/>
  <c r="R8614" i="1" s="1"/>
  <c r="P8358" i="1"/>
  <c r="Q8358" i="1" s="1"/>
  <c r="R8358" i="1" s="1"/>
  <c r="P8102" i="1"/>
  <c r="Q8102" i="1" s="1"/>
  <c r="R8102" i="1" s="1"/>
  <c r="P7837" i="1"/>
  <c r="Q7837" i="1" s="1"/>
  <c r="R7837" i="1" s="1"/>
  <c r="P7496" i="1"/>
  <c r="Q7496" i="1" s="1"/>
  <c r="R7496" i="1" s="1"/>
  <c r="P7154" i="1"/>
  <c r="Q7154" i="1" s="1"/>
  <c r="R7154" i="1" s="1"/>
  <c r="P6728" i="1"/>
  <c r="Q6728" i="1" s="1"/>
  <c r="R6728" i="1" s="1"/>
  <c r="P5704" i="1"/>
  <c r="Q5704" i="1" s="1"/>
  <c r="R5704" i="1" s="1"/>
  <c r="P8609" i="1"/>
  <c r="Q8609" i="1" s="1"/>
  <c r="R8609" i="1" s="1"/>
  <c r="P8353" i="1"/>
  <c r="Q8353" i="1" s="1"/>
  <c r="R8353" i="1" s="1"/>
  <c r="P8097" i="1"/>
  <c r="Q8097" i="1" s="1"/>
  <c r="R8097" i="1" s="1"/>
  <c r="P7830" i="1"/>
  <c r="Q7830" i="1" s="1"/>
  <c r="R7830" i="1" s="1"/>
  <c r="P7489" i="1"/>
  <c r="Q7489" i="1" s="1"/>
  <c r="R7489" i="1" s="1"/>
  <c r="P7148" i="1"/>
  <c r="Q7148" i="1" s="1"/>
  <c r="R7148" i="1" s="1"/>
  <c r="P6708" i="1"/>
  <c r="Q6708" i="1" s="1"/>
  <c r="R6708" i="1" s="1"/>
  <c r="P5684" i="1"/>
  <c r="P8548" i="1"/>
  <c r="Q8548" i="1" s="1"/>
  <c r="R8548" i="1" s="1"/>
  <c r="P8208" i="1"/>
  <c r="Q8208" i="1" s="1"/>
  <c r="R8208" i="1" s="1"/>
  <c r="P7861" i="1"/>
  <c r="Q7861" i="1" s="1"/>
  <c r="R7861" i="1" s="1"/>
  <c r="P7408" i="1"/>
  <c r="Q7408" i="1" s="1"/>
  <c r="R7408" i="1" s="1"/>
  <c r="P6954" i="1"/>
  <c r="Q6954" i="1" s="1"/>
  <c r="R6954" i="1" s="1"/>
  <c r="P5776" i="1"/>
  <c r="Q5776" i="1" s="1"/>
  <c r="R5776" i="1" s="1"/>
  <c r="P7775" i="1"/>
  <c r="Q7775" i="1" s="1"/>
  <c r="R7775" i="1" s="1"/>
  <c r="P7435" i="1"/>
  <c r="Q7435" i="1" s="1"/>
  <c r="R7435" i="1" s="1"/>
  <c r="P7091" i="1"/>
  <c r="Q7091" i="1" s="1"/>
  <c r="R7091" i="1" s="1"/>
  <c r="P6603" i="1"/>
  <c r="Q6603" i="1" s="1"/>
  <c r="R6603" i="1" s="1"/>
  <c r="P5558" i="1"/>
  <c r="Q5558" i="1" s="1"/>
  <c r="R5558" i="1" s="1"/>
  <c r="P6598" i="1"/>
  <c r="Q6598" i="1" s="1"/>
  <c r="R6598" i="1" s="1"/>
  <c r="P5551" i="1"/>
  <c r="Q5551" i="1" s="1"/>
  <c r="R5551" i="1" s="1"/>
  <c r="P6593" i="1"/>
  <c r="Q6593" i="1" s="1"/>
  <c r="R6593" i="1" s="1"/>
  <c r="P5545" i="1"/>
  <c r="Q5545" i="1" s="1"/>
  <c r="R5545" i="1" s="1"/>
  <c r="P5376" i="1"/>
  <c r="P4352" i="1"/>
  <c r="Q4352" i="1" s="1"/>
  <c r="R4352" i="1" s="1"/>
  <c r="P4735" i="1"/>
  <c r="Q4735" i="1" s="1"/>
  <c r="R4735" i="1" s="1"/>
  <c r="P3173" i="1"/>
  <c r="Q3173" i="1" s="1"/>
  <c r="R3173" i="1" s="1"/>
  <c r="P4077" i="1"/>
  <c r="P3558" i="1"/>
  <c r="Q3558" i="1" s="1"/>
  <c r="R3558" i="1" s="1"/>
  <c r="P3202" i="1"/>
  <c r="Q3202" i="1" s="1"/>
  <c r="R3202" i="1" s="1"/>
  <c r="P2319" i="1"/>
  <c r="Q2319" i="1" s="1"/>
  <c r="R2319" i="1" s="1"/>
  <c r="P1206" i="1"/>
  <c r="Q1206" i="1" s="1"/>
  <c r="R1206" i="1" s="1"/>
  <c r="P375" i="1"/>
  <c r="Q375" i="1" s="1"/>
  <c r="R375" i="1" s="1"/>
  <c r="P4781" i="1"/>
  <c r="Q4781" i="1" s="1"/>
  <c r="R4781" i="1" s="1"/>
  <c r="P8460" i="1"/>
  <c r="Q8460" i="1" s="1"/>
  <c r="R8460" i="1" s="1"/>
  <c r="P8204" i="1"/>
  <c r="Q8204" i="1" s="1"/>
  <c r="R8204" i="1" s="1"/>
  <c r="P7948" i="1"/>
  <c r="Q7948" i="1" s="1"/>
  <c r="R7948" i="1" s="1"/>
  <c r="P7632" i="1"/>
  <c r="Q7632" i="1" s="1"/>
  <c r="R7632" i="1" s="1"/>
  <c r="P7290" i="1"/>
  <c r="Q7290" i="1" s="1"/>
  <c r="R7290" i="1" s="1"/>
  <c r="P6949" i="1"/>
  <c r="Q6949" i="1" s="1"/>
  <c r="R6949" i="1" s="1"/>
  <c r="P6112" i="1"/>
  <c r="Q6112" i="1" s="1"/>
  <c r="R6112" i="1" s="1"/>
  <c r="P4701" i="1"/>
  <c r="P7687" i="1"/>
  <c r="Q7687" i="1" s="1"/>
  <c r="R7687" i="1" s="1"/>
  <c r="P7431" i="1"/>
  <c r="Q7431" i="1" s="1"/>
  <c r="R7431" i="1" s="1"/>
  <c r="P7175" i="1"/>
  <c r="Q7175" i="1" s="1"/>
  <c r="R7175" i="1" s="1"/>
  <c r="P6919" i="1"/>
  <c r="Q6919" i="1" s="1"/>
  <c r="R6919" i="1" s="1"/>
  <c r="P6663" i="1"/>
  <c r="Q6663" i="1" s="1"/>
  <c r="R6663" i="1" s="1"/>
  <c r="P6407" i="1"/>
  <c r="Q6407" i="1" s="1"/>
  <c r="R6407" i="1" s="1"/>
  <c r="P6151" i="1"/>
  <c r="Q6151" i="1" s="1"/>
  <c r="R6151" i="1" s="1"/>
  <c r="P5895" i="1"/>
  <c r="Q5895" i="1" s="1"/>
  <c r="R5895" i="1" s="1"/>
  <c r="P5638" i="1"/>
  <c r="P5297" i="1"/>
  <c r="P4857" i="1"/>
  <c r="Q4857" i="1" s="1"/>
  <c r="R4857" i="1" s="1"/>
  <c r="P3679" i="1"/>
  <c r="Q3679" i="1" s="1"/>
  <c r="R3679" i="1" s="1"/>
  <c r="P6658" i="1"/>
  <c r="Q6658" i="1" s="1"/>
  <c r="R6658" i="1" s="1"/>
  <c r="P6402" i="1"/>
  <c r="P6146" i="1"/>
  <c r="Q6146" i="1" s="1"/>
  <c r="R6146" i="1" s="1"/>
  <c r="P5890" i="1"/>
  <c r="Q5890" i="1" s="1"/>
  <c r="R5890" i="1" s="1"/>
  <c r="P5631" i="1"/>
  <c r="Q5631" i="1" s="1"/>
  <c r="R5631" i="1" s="1"/>
  <c r="P5290" i="1"/>
  <c r="Q5290" i="1" s="1"/>
  <c r="R5290" i="1" s="1"/>
  <c r="P4837" i="1"/>
  <c r="Q4837" i="1" s="1"/>
  <c r="R4837" i="1" s="1"/>
  <c r="P3599" i="1"/>
  <c r="P6653" i="1"/>
  <c r="Q6653" i="1" s="1"/>
  <c r="R6653" i="1" s="1"/>
  <c r="P6397" i="1"/>
  <c r="Q6397" i="1" s="1"/>
  <c r="R6397" i="1" s="1"/>
  <c r="P6141" i="1"/>
  <c r="P5885" i="1"/>
  <c r="Q5885" i="1" s="1"/>
  <c r="R5885" i="1" s="1"/>
  <c r="P5625" i="1"/>
  <c r="Q5625" i="1" s="1"/>
  <c r="R5625" i="1" s="1"/>
  <c r="P5283" i="1"/>
  <c r="Q5283" i="1" s="1"/>
  <c r="R5283" i="1" s="1"/>
  <c r="P4817" i="1"/>
  <c r="P3519" i="1"/>
  <c r="Q3519" i="1" s="1"/>
  <c r="R3519" i="1" s="1"/>
  <c r="P5436" i="1"/>
  <c r="Q5436" i="1" s="1"/>
  <c r="R5436" i="1" s="1"/>
  <c r="P4141" i="1"/>
  <c r="Q4141" i="1" s="1"/>
  <c r="R4141" i="1" s="1"/>
  <c r="P3800" i="1"/>
  <c r="Q3800" i="1" s="1"/>
  <c r="R3800" i="1" s="1"/>
  <c r="P2413" i="1"/>
  <c r="Q2413" i="1" s="1"/>
  <c r="R2413" i="1" s="1"/>
  <c r="P3922" i="1"/>
  <c r="Q3922" i="1" s="1"/>
  <c r="R3922" i="1" s="1"/>
  <c r="P3622" i="1"/>
  <c r="P3282" i="1"/>
  <c r="P2713" i="1"/>
  <c r="Q2713" i="1" s="1"/>
  <c r="R2713" i="1" s="1"/>
  <c r="P3617" i="1"/>
  <c r="P3277" i="1"/>
  <c r="Q3277" i="1" s="1"/>
  <c r="R3277" i="1" s="1"/>
  <c r="P2693" i="1"/>
  <c r="Q2693" i="1" s="1"/>
  <c r="R2693" i="1" s="1"/>
  <c r="P2955" i="1"/>
  <c r="Q2955" i="1" s="1"/>
  <c r="R2955" i="1" s="1"/>
  <c r="P2516" i="1"/>
  <c r="P2511" i="1"/>
  <c r="Q2511" i="1" s="1"/>
  <c r="R2511" i="1" s="1"/>
  <c r="P2506" i="1"/>
  <c r="Q2506" i="1" s="1"/>
  <c r="R2506" i="1" s="1"/>
  <c r="P1850" i="1"/>
  <c r="Q1850" i="1" s="1"/>
  <c r="R1850" i="1" s="1"/>
  <c r="P1625" i="1"/>
  <c r="Q1625" i="1" s="1"/>
  <c r="R1625" i="1" s="1"/>
  <c r="P1396" i="1"/>
  <c r="Q1396" i="1" s="1"/>
  <c r="R1396" i="1" s="1"/>
  <c r="P881" i="1"/>
  <c r="Q881" i="1" s="1"/>
  <c r="R881" i="1" s="1"/>
  <c r="P875" i="1"/>
  <c r="Q875" i="1" s="1"/>
  <c r="R875" i="1" s="1"/>
  <c r="P529" i="1"/>
  <c r="Q529" i="1" s="1"/>
  <c r="R529" i="1" s="1"/>
  <c r="P60" i="1"/>
  <c r="Q60" i="1" s="1"/>
  <c r="R60" i="1" s="1"/>
  <c r="P8247" i="1"/>
  <c r="Q8247" i="1" s="1"/>
  <c r="R8247" i="1" s="1"/>
  <c r="P7092" i="1"/>
  <c r="Q7092" i="1" s="1"/>
  <c r="R7092" i="1" s="1"/>
  <c r="P8760" i="1"/>
  <c r="Q8760" i="1" s="1"/>
  <c r="R8760" i="1" s="1"/>
  <c r="P8035" i="1"/>
  <c r="Q8035" i="1" s="1"/>
  <c r="R8035" i="1" s="1"/>
  <c r="P8756" i="1"/>
  <c r="Q8756" i="1" s="1"/>
  <c r="R8756" i="1" s="1"/>
  <c r="P8439" i="1"/>
  <c r="Q8439" i="1" s="1"/>
  <c r="R8439" i="1" s="1"/>
  <c r="P7860" i="1"/>
  <c r="Q7860" i="1" s="1"/>
  <c r="R7860" i="1" s="1"/>
  <c r="P7134" i="1"/>
  <c r="Q7134" i="1" s="1"/>
  <c r="R7134" i="1" s="1"/>
  <c r="P8728" i="1"/>
  <c r="Q8728" i="1" s="1"/>
  <c r="R8728" i="1" s="1"/>
  <c r="P8339" i="1"/>
  <c r="Q8339" i="1" s="1"/>
  <c r="R8339" i="1" s="1"/>
  <c r="P7748" i="1"/>
  <c r="Q7748" i="1" s="1"/>
  <c r="R7748" i="1" s="1"/>
  <c r="P7022" i="1"/>
  <c r="Q7022" i="1" s="1"/>
  <c r="R7022" i="1" s="1"/>
  <c r="P5538" i="1"/>
  <c r="P8737" i="1"/>
  <c r="Q8737" i="1" s="1"/>
  <c r="R8737" i="1" s="1"/>
  <c r="P8652" i="1"/>
  <c r="Q8652" i="1" s="1"/>
  <c r="R8652" i="1" s="1"/>
  <c r="P8415" i="1"/>
  <c r="Q8415" i="1" s="1"/>
  <c r="R8415" i="1" s="1"/>
  <c r="P8159" i="1"/>
  <c r="Q8159" i="1" s="1"/>
  <c r="R8159" i="1" s="1"/>
  <c r="P7903" i="1"/>
  <c r="Q7903" i="1" s="1"/>
  <c r="R7903" i="1" s="1"/>
  <c r="P7572" i="1"/>
  <c r="Q7572" i="1" s="1"/>
  <c r="R7572" i="1" s="1"/>
  <c r="P7230" i="1"/>
  <c r="Q7230" i="1" s="1"/>
  <c r="R7230" i="1" s="1"/>
  <c r="P6889" i="1"/>
  <c r="Q6889" i="1" s="1"/>
  <c r="R6889" i="1" s="1"/>
  <c r="P5932" i="1"/>
  <c r="Q5932" i="1" s="1"/>
  <c r="R5932" i="1" s="1"/>
  <c r="P3927" i="1"/>
  <c r="Q3927" i="1" s="1"/>
  <c r="R3927" i="1" s="1"/>
  <c r="P8167" i="1"/>
  <c r="Q8167" i="1" s="1"/>
  <c r="R8167" i="1" s="1"/>
  <c r="P7006" i="1"/>
  <c r="Q7006" i="1" s="1"/>
  <c r="R7006" i="1" s="1"/>
  <c r="P8733" i="1"/>
  <c r="Q8733" i="1" s="1"/>
  <c r="R8733" i="1" s="1"/>
  <c r="P7971" i="1"/>
  <c r="Q7971" i="1" s="1"/>
  <c r="R7971" i="1" s="1"/>
  <c r="P6716" i="1"/>
  <c r="P8725" i="1"/>
  <c r="Q8725" i="1" s="1"/>
  <c r="R8725" i="1" s="1"/>
  <c r="P8635" i="1"/>
  <c r="Q8635" i="1" s="1"/>
  <c r="R8635" i="1" s="1"/>
  <c r="P8379" i="1"/>
  <c r="Q8379" i="1" s="1"/>
  <c r="R8379" i="1" s="1"/>
  <c r="P8123" i="1"/>
  <c r="Q8123" i="1" s="1"/>
  <c r="R8123" i="1" s="1"/>
  <c r="P7865" i="1"/>
  <c r="Q7865" i="1" s="1"/>
  <c r="R7865" i="1" s="1"/>
  <c r="P7524" i="1"/>
  <c r="Q7524" i="1" s="1"/>
  <c r="R7524" i="1" s="1"/>
  <c r="P7182" i="1"/>
  <c r="Q7182" i="1" s="1"/>
  <c r="R7182" i="1" s="1"/>
  <c r="P6812" i="1"/>
  <c r="Q6812" i="1" s="1"/>
  <c r="R6812" i="1" s="1"/>
  <c r="P5788" i="1"/>
  <c r="Q5788" i="1" s="1"/>
  <c r="R5788" i="1" s="1"/>
  <c r="P8766" i="1"/>
  <c r="Q8766" i="1" s="1"/>
  <c r="R8766" i="1" s="1"/>
  <c r="P8702" i="1"/>
  <c r="Q8702" i="1" s="1"/>
  <c r="R8702" i="1" s="1"/>
  <c r="P8638" i="1"/>
  <c r="Q8638" i="1" s="1"/>
  <c r="R8638" i="1" s="1"/>
  <c r="P8574" i="1"/>
  <c r="Q8574" i="1" s="1"/>
  <c r="R8574" i="1" s="1"/>
  <c r="P8510" i="1"/>
  <c r="Q8510" i="1" s="1"/>
  <c r="R8510" i="1" s="1"/>
  <c r="P8446" i="1"/>
  <c r="Q8446" i="1" s="1"/>
  <c r="R8446" i="1" s="1"/>
  <c r="P8382" i="1"/>
  <c r="Q8382" i="1" s="1"/>
  <c r="R8382" i="1" s="1"/>
  <c r="P8318" i="1"/>
  <c r="Q8318" i="1" s="1"/>
  <c r="R8318" i="1" s="1"/>
  <c r="P8254" i="1"/>
  <c r="Q8254" i="1" s="1"/>
  <c r="R8254" i="1" s="1"/>
  <c r="P8190" i="1"/>
  <c r="Q8190" i="1" s="1"/>
  <c r="R8190" i="1" s="1"/>
  <c r="P8126" i="1"/>
  <c r="Q8126" i="1" s="1"/>
  <c r="R8126" i="1" s="1"/>
  <c r="P8062" i="1"/>
  <c r="Q8062" i="1" s="1"/>
  <c r="R8062" i="1" s="1"/>
  <c r="P7998" i="1"/>
  <c r="Q7998" i="1" s="1"/>
  <c r="R7998" i="1" s="1"/>
  <c r="P7934" i="1"/>
  <c r="Q7934" i="1" s="1"/>
  <c r="R7934" i="1" s="1"/>
  <c r="P7869" i="1"/>
  <c r="Q7869" i="1" s="1"/>
  <c r="R7869" i="1" s="1"/>
  <c r="P7784" i="1"/>
  <c r="Q7784" i="1" s="1"/>
  <c r="R7784" i="1" s="1"/>
  <c r="P7698" i="1"/>
  <c r="Q7698" i="1" s="1"/>
  <c r="R7698" i="1" s="1"/>
  <c r="P7613" i="1"/>
  <c r="Q7613" i="1" s="1"/>
  <c r="R7613" i="1" s="1"/>
  <c r="P7528" i="1"/>
  <c r="Q7528" i="1" s="1"/>
  <c r="R7528" i="1" s="1"/>
  <c r="P7442" i="1"/>
  <c r="Q7442" i="1" s="1"/>
  <c r="R7442" i="1" s="1"/>
  <c r="P7357" i="1"/>
  <c r="Q7357" i="1" s="1"/>
  <c r="R7357" i="1" s="1"/>
  <c r="P7272" i="1"/>
  <c r="Q7272" i="1" s="1"/>
  <c r="R7272" i="1" s="1"/>
  <c r="P7186" i="1"/>
  <c r="Q7186" i="1" s="1"/>
  <c r="R7186" i="1" s="1"/>
  <c r="P7101" i="1"/>
  <c r="Q7101" i="1" s="1"/>
  <c r="R7101" i="1" s="1"/>
  <c r="P7016" i="1"/>
  <c r="Q7016" i="1" s="1"/>
  <c r="R7016" i="1" s="1"/>
  <c r="P6930" i="1"/>
  <c r="Q6930" i="1" s="1"/>
  <c r="R6930" i="1" s="1"/>
  <c r="P6824" i="1"/>
  <c r="Q6824" i="1" s="1"/>
  <c r="R6824" i="1" s="1"/>
  <c r="P6568" i="1"/>
  <c r="Q6568" i="1" s="1"/>
  <c r="R6568" i="1" s="1"/>
  <c r="P6312" i="1"/>
  <c r="Q6312" i="1" s="1"/>
  <c r="R6312" i="1" s="1"/>
  <c r="P6056" i="1"/>
  <c r="Q6056" i="1" s="1"/>
  <c r="R6056" i="1" s="1"/>
  <c r="P5800" i="1"/>
  <c r="Q5800" i="1" s="1"/>
  <c r="R5800" i="1" s="1"/>
  <c r="P5511" i="1"/>
  <c r="Q5511" i="1" s="1"/>
  <c r="R5511" i="1" s="1"/>
  <c r="P5170" i="1"/>
  <c r="Q5170" i="1" s="1"/>
  <c r="R5170" i="1" s="1"/>
  <c r="P4477" i="1"/>
  <c r="Q4477" i="1" s="1"/>
  <c r="R4477" i="1" s="1"/>
  <c r="P8633" i="1"/>
  <c r="Q8633" i="1" s="1"/>
  <c r="R8633" i="1" s="1"/>
  <c r="P8569" i="1"/>
  <c r="Q8569" i="1" s="1"/>
  <c r="R8569" i="1" s="1"/>
  <c r="P8505" i="1"/>
  <c r="Q8505" i="1" s="1"/>
  <c r="R8505" i="1" s="1"/>
  <c r="P8441" i="1"/>
  <c r="Q8441" i="1" s="1"/>
  <c r="R8441" i="1" s="1"/>
  <c r="P8377" i="1"/>
  <c r="Q8377" i="1" s="1"/>
  <c r="R8377" i="1" s="1"/>
  <c r="P8313" i="1"/>
  <c r="Q8313" i="1" s="1"/>
  <c r="R8313" i="1" s="1"/>
  <c r="P8249" i="1"/>
  <c r="Q8249" i="1" s="1"/>
  <c r="R8249" i="1" s="1"/>
  <c r="P8185" i="1"/>
  <c r="Q8185" i="1" s="1"/>
  <c r="R8185" i="1" s="1"/>
  <c r="P8121" i="1"/>
  <c r="Q8121" i="1" s="1"/>
  <c r="R8121" i="1" s="1"/>
  <c r="P8057" i="1"/>
  <c r="Q8057" i="1" s="1"/>
  <c r="R8057" i="1" s="1"/>
  <c r="P7993" i="1"/>
  <c r="Q7993" i="1" s="1"/>
  <c r="R7993" i="1" s="1"/>
  <c r="P7929" i="1"/>
  <c r="Q7929" i="1" s="1"/>
  <c r="R7929" i="1" s="1"/>
  <c r="P7862" i="1"/>
  <c r="Q7862" i="1" s="1"/>
  <c r="R7862" i="1" s="1"/>
  <c r="P7777" i="1"/>
  <c r="Q7777" i="1" s="1"/>
  <c r="R7777" i="1" s="1"/>
  <c r="P7692" i="1"/>
  <c r="Q7692" i="1" s="1"/>
  <c r="R7692" i="1" s="1"/>
  <c r="P7606" i="1"/>
  <c r="Q7606" i="1" s="1"/>
  <c r="R7606" i="1" s="1"/>
  <c r="P7521" i="1"/>
  <c r="Q7521" i="1" s="1"/>
  <c r="R7521" i="1" s="1"/>
  <c r="P7436" i="1"/>
  <c r="Q7436" i="1" s="1"/>
  <c r="R7436" i="1" s="1"/>
  <c r="P7350" i="1"/>
  <c r="Q7350" i="1" s="1"/>
  <c r="R7350" i="1" s="1"/>
  <c r="P7265" i="1"/>
  <c r="Q7265" i="1" s="1"/>
  <c r="R7265" i="1" s="1"/>
  <c r="P7180" i="1"/>
  <c r="Q7180" i="1" s="1"/>
  <c r="R7180" i="1" s="1"/>
  <c r="P7094" i="1"/>
  <c r="Q7094" i="1" s="1"/>
  <c r="R7094" i="1" s="1"/>
  <c r="P7009" i="1"/>
  <c r="Q7009" i="1" s="1"/>
  <c r="R7009" i="1" s="1"/>
  <c r="P6924" i="1"/>
  <c r="Q6924" i="1" s="1"/>
  <c r="R6924" i="1" s="1"/>
  <c r="P6804" i="1"/>
  <c r="Q6804" i="1" s="1"/>
  <c r="R6804" i="1" s="1"/>
  <c r="P6548" i="1"/>
  <c r="P6292" i="1"/>
  <c r="Q6292" i="1" s="1"/>
  <c r="R6292" i="1" s="1"/>
  <c r="P6036" i="1"/>
  <c r="Q6036" i="1" s="1"/>
  <c r="R6036" i="1" s="1"/>
  <c r="P5780" i="1"/>
  <c r="P5485" i="1"/>
  <c r="Q5485" i="1" s="1"/>
  <c r="R5485" i="1" s="1"/>
  <c r="P5122" i="1"/>
  <c r="Q5122" i="1" s="1"/>
  <c r="R5122" i="1" s="1"/>
  <c r="P3884" i="1"/>
  <c r="P8580" i="1"/>
  <c r="Q8580" i="1" s="1"/>
  <c r="R8580" i="1" s="1"/>
  <c r="P8496" i="1"/>
  <c r="Q8496" i="1" s="1"/>
  <c r="R8496" i="1" s="1"/>
  <c r="P8408" i="1"/>
  <c r="Q8408" i="1" s="1"/>
  <c r="R8408" i="1" s="1"/>
  <c r="P8324" i="1"/>
  <c r="Q8324" i="1" s="1"/>
  <c r="R8324" i="1" s="1"/>
  <c r="P8240" i="1"/>
  <c r="Q8240" i="1" s="1"/>
  <c r="R8240" i="1" s="1"/>
  <c r="P8152" i="1"/>
  <c r="Q8152" i="1" s="1"/>
  <c r="R8152" i="1" s="1"/>
  <c r="P8068" i="1"/>
  <c r="Q8068" i="1" s="1"/>
  <c r="R8068" i="1" s="1"/>
  <c r="P7984" i="1"/>
  <c r="Q7984" i="1" s="1"/>
  <c r="R7984" i="1" s="1"/>
  <c r="P7896" i="1"/>
  <c r="Q7896" i="1" s="1"/>
  <c r="R7896" i="1" s="1"/>
  <c r="P7792" i="1"/>
  <c r="Q7792" i="1" s="1"/>
  <c r="R7792" i="1" s="1"/>
  <c r="P7680" i="1"/>
  <c r="Q7680" i="1" s="1"/>
  <c r="R7680" i="1" s="1"/>
  <c r="P7562" i="1"/>
  <c r="Q7562" i="1" s="1"/>
  <c r="R7562" i="1" s="1"/>
  <c r="P7450" i="1"/>
  <c r="Q7450" i="1" s="1"/>
  <c r="R7450" i="1" s="1"/>
  <c r="P7338" i="1"/>
  <c r="Q7338" i="1" s="1"/>
  <c r="R7338" i="1" s="1"/>
  <c r="P7221" i="1"/>
  <c r="Q7221" i="1" s="1"/>
  <c r="R7221" i="1" s="1"/>
  <c r="P7109" i="1"/>
  <c r="Q7109" i="1" s="1"/>
  <c r="R7109" i="1" s="1"/>
  <c r="P6997" i="1"/>
  <c r="Q6997" i="1" s="1"/>
  <c r="R6997" i="1" s="1"/>
  <c r="P6880" i="1"/>
  <c r="Q6880" i="1" s="1"/>
  <c r="R6880" i="1" s="1"/>
  <c r="P6592" i="1"/>
  <c r="Q6592" i="1" s="1"/>
  <c r="R6592" i="1" s="1"/>
  <c r="P6256" i="1"/>
  <c r="Q6256" i="1" s="1"/>
  <c r="R6256" i="1" s="1"/>
  <c r="P5904" i="1"/>
  <c r="Q5904" i="1" s="1"/>
  <c r="R5904" i="1" s="1"/>
  <c r="P5543" i="1"/>
  <c r="P5095" i="1"/>
  <c r="Q5095" i="1" s="1"/>
  <c r="R5095" i="1" s="1"/>
  <c r="P3777" i="1"/>
  <c r="Q3777" i="1" s="1"/>
  <c r="R3777" i="1" s="1"/>
  <c r="P7807" i="1"/>
  <c r="Q7807" i="1" s="1"/>
  <c r="R7807" i="1" s="1"/>
  <c r="P7723" i="1"/>
  <c r="Q7723" i="1" s="1"/>
  <c r="R7723" i="1" s="1"/>
  <c r="P7635" i="1"/>
  <c r="Q7635" i="1" s="1"/>
  <c r="R7635" i="1" s="1"/>
  <c r="P7551" i="1"/>
  <c r="Q7551" i="1" s="1"/>
  <c r="R7551" i="1" s="1"/>
  <c r="P7467" i="1"/>
  <c r="Q7467" i="1" s="1"/>
  <c r="R7467" i="1" s="1"/>
  <c r="P7379" i="1"/>
  <c r="Q7379" i="1" s="1"/>
  <c r="R7379" i="1" s="1"/>
  <c r="P7295" i="1"/>
  <c r="Q7295" i="1" s="1"/>
  <c r="R7295" i="1" s="1"/>
  <c r="P7211" i="1"/>
  <c r="Q7211" i="1" s="1"/>
  <c r="R7211" i="1" s="1"/>
  <c r="P7123" i="1"/>
  <c r="Q7123" i="1" s="1"/>
  <c r="R7123" i="1" s="1"/>
  <c r="P7039" i="1"/>
  <c r="Q7039" i="1" s="1"/>
  <c r="R7039" i="1" s="1"/>
  <c r="P6955" i="1"/>
  <c r="Q6955" i="1" s="1"/>
  <c r="R6955" i="1" s="1"/>
  <c r="P6867" i="1"/>
  <c r="Q6867" i="1" s="1"/>
  <c r="R6867" i="1" s="1"/>
  <c r="P6699" i="1"/>
  <c r="Q6699" i="1" s="1"/>
  <c r="R6699" i="1" s="1"/>
  <c r="P6443" i="1"/>
  <c r="Q6443" i="1" s="1"/>
  <c r="R6443" i="1" s="1"/>
  <c r="P6187" i="1"/>
  <c r="P5931" i="1"/>
  <c r="Q5931" i="1" s="1"/>
  <c r="R5931" i="1" s="1"/>
  <c r="P5675" i="1"/>
  <c r="Q5675" i="1" s="1"/>
  <c r="R5675" i="1" s="1"/>
  <c r="P5345" i="1"/>
  <c r="P5001" i="1"/>
  <c r="Q5001" i="1" s="1"/>
  <c r="R5001" i="1" s="1"/>
  <c r="P3921" i="1"/>
  <c r="Q3921" i="1" s="1"/>
  <c r="R3921" i="1" s="1"/>
  <c r="P6694" i="1"/>
  <c r="Q6694" i="1" s="1"/>
  <c r="R6694" i="1" s="1"/>
  <c r="P6438" i="1"/>
  <c r="Q6438" i="1" s="1"/>
  <c r="R6438" i="1" s="1"/>
  <c r="P6182" i="1"/>
  <c r="Q6182" i="1" s="1"/>
  <c r="R6182" i="1" s="1"/>
  <c r="P5926" i="1"/>
  <c r="P5670" i="1"/>
  <c r="Q5670" i="1" s="1"/>
  <c r="R5670" i="1" s="1"/>
  <c r="P5338" i="1"/>
  <c r="Q5338" i="1" s="1"/>
  <c r="R5338" i="1" s="1"/>
  <c r="P4981" i="1"/>
  <c r="Q4981" i="1" s="1"/>
  <c r="R4981" i="1" s="1"/>
  <c r="P3895" i="1"/>
  <c r="Q3895" i="1" s="1"/>
  <c r="R3895" i="1" s="1"/>
  <c r="P6689" i="1"/>
  <c r="Q6689" i="1" s="1"/>
  <c r="R6689" i="1" s="1"/>
  <c r="P6433" i="1"/>
  <c r="Q6433" i="1" s="1"/>
  <c r="R6433" i="1" s="1"/>
  <c r="P6177" i="1"/>
  <c r="Q6177" i="1" s="1"/>
  <c r="R6177" i="1" s="1"/>
  <c r="P5921" i="1"/>
  <c r="Q5921" i="1" s="1"/>
  <c r="R5921" i="1" s="1"/>
  <c r="P5665" i="1"/>
  <c r="Q5665" i="1" s="1"/>
  <c r="R5665" i="1" s="1"/>
  <c r="P5331" i="1"/>
  <c r="Q5331" i="1" s="1"/>
  <c r="R5331" i="1" s="1"/>
  <c r="P4961" i="1"/>
  <c r="P3868" i="1"/>
  <c r="Q3868" i="1" s="1"/>
  <c r="R3868" i="1" s="1"/>
  <c r="P5472" i="1"/>
  <c r="Q5472" i="1" s="1"/>
  <c r="R5472" i="1" s="1"/>
  <c r="P5216" i="1"/>
  <c r="Q5216" i="1" s="1"/>
  <c r="R5216" i="1" s="1"/>
  <c r="P4960" i="1"/>
  <c r="Q4960" i="1" s="1"/>
  <c r="R4960" i="1" s="1"/>
  <c r="P4704" i="1"/>
  <c r="P4448" i="1"/>
  <c r="Q4448" i="1" s="1"/>
  <c r="R4448" i="1" s="1"/>
  <c r="P4192" i="1"/>
  <c r="P3867" i="1"/>
  <c r="Q3867" i="1" s="1"/>
  <c r="R3867" i="1" s="1"/>
  <c r="P3007" i="1"/>
  <c r="Q3007" i="1" s="1"/>
  <c r="R3007" i="1" s="1"/>
  <c r="P4831" i="1"/>
  <c r="Q4831" i="1" s="1"/>
  <c r="R4831" i="1" s="1"/>
  <c r="P4575" i="1"/>
  <c r="Q4575" i="1" s="1"/>
  <c r="R4575" i="1" s="1"/>
  <c r="P4319" i="1"/>
  <c r="P4036" i="1"/>
  <c r="Q4036" i="1" s="1"/>
  <c r="R4036" i="1" s="1"/>
  <c r="P3575" i="1"/>
  <c r="P4958" i="1"/>
  <c r="Q4958" i="1" s="1"/>
  <c r="R4958" i="1" s="1"/>
  <c r="P4702" i="1"/>
  <c r="P4446" i="1"/>
  <c r="Q4446" i="1" s="1"/>
  <c r="R4446" i="1" s="1"/>
  <c r="P4190" i="1"/>
  <c r="Q4190" i="1" s="1"/>
  <c r="R4190" i="1" s="1"/>
  <c r="P3864" i="1"/>
  <c r="P2997" i="1"/>
  <c r="P3970" i="1"/>
  <c r="Q3970" i="1" s="1"/>
  <c r="R3970" i="1" s="1"/>
  <c r="P3686" i="1"/>
  <c r="Q3686" i="1" s="1"/>
  <c r="R3686" i="1" s="1"/>
  <c r="P3346" i="1"/>
  <c r="Q3346" i="1" s="1"/>
  <c r="R3346" i="1" s="1"/>
  <c r="P2926" i="1"/>
  <c r="P3681" i="1"/>
  <c r="Q3681" i="1" s="1"/>
  <c r="R3681" i="1" s="1"/>
  <c r="P3341" i="1"/>
  <c r="Q3341" i="1" s="1"/>
  <c r="R3341" i="1" s="1"/>
  <c r="P2919" i="1"/>
  <c r="Q2919" i="1" s="1"/>
  <c r="R2919" i="1" s="1"/>
  <c r="P3211" i="1"/>
  <c r="P2708" i="1"/>
  <c r="P2703" i="1"/>
  <c r="Q2703" i="1" s="1"/>
  <c r="R2703" i="1" s="1"/>
  <c r="P2698" i="1"/>
  <c r="Q2698" i="1" s="1"/>
  <c r="R2698" i="1" s="1"/>
  <c r="P2042" i="1"/>
  <c r="Q2042" i="1" s="1"/>
  <c r="R2042" i="1" s="1"/>
  <c r="P1817" i="1"/>
  <c r="Q1817" i="1" s="1"/>
  <c r="R1817" i="1" s="1"/>
  <c r="P1588" i="1"/>
  <c r="Q1588" i="1" s="1"/>
  <c r="R1588" i="1" s="1"/>
  <c r="P1073" i="1"/>
  <c r="Q1073" i="1" s="1"/>
  <c r="R1073" i="1" s="1"/>
  <c r="P1067" i="1"/>
  <c r="Q1067" i="1" s="1"/>
  <c r="R1067" i="1" s="1"/>
  <c r="P721" i="1"/>
  <c r="Q721" i="1" s="1"/>
  <c r="R721" i="1" s="1"/>
  <c r="P252" i="1"/>
  <c r="Q252" i="1" s="1"/>
  <c r="R252" i="1" s="1"/>
  <c r="P134" i="1"/>
  <c r="Q134" i="1" s="1"/>
  <c r="R134" i="1" s="1"/>
  <c r="P6878" i="1"/>
  <c r="Q6878" i="1" s="1"/>
  <c r="R6878" i="1" s="1"/>
  <c r="P8615" i="1"/>
  <c r="Q8615" i="1" s="1"/>
  <c r="R8615" i="1" s="1"/>
  <c r="P8691" i="1"/>
  <c r="Q8691" i="1" s="1"/>
  <c r="R8691" i="1" s="1"/>
  <c r="P5692" i="1"/>
  <c r="Q5692" i="1" s="1"/>
  <c r="R5692" i="1" s="1"/>
  <c r="P8303" i="1"/>
  <c r="Q8303" i="1" s="1"/>
  <c r="R8303" i="1" s="1"/>
  <c r="P7166" i="1"/>
  <c r="Q7166" i="1" s="1"/>
  <c r="R7166" i="1" s="1"/>
  <c r="P8455" i="1"/>
  <c r="Q8455" i="1" s="1"/>
  <c r="R8455" i="1" s="1"/>
  <c r="P7769" i="1"/>
  <c r="Q7769" i="1" s="1"/>
  <c r="R7769" i="1" s="1"/>
  <c r="P8459" i="1"/>
  <c r="Q8459" i="1" s="1"/>
  <c r="R8459" i="1" s="1"/>
  <c r="P7460" i="1"/>
  <c r="Q7460" i="1" s="1"/>
  <c r="R7460" i="1" s="1"/>
  <c r="P2906" i="1"/>
  <c r="Q2906" i="1" s="1"/>
  <c r="R2906" i="1" s="1"/>
  <c r="P8546" i="1"/>
  <c r="Q8546" i="1" s="1"/>
  <c r="R8546" i="1" s="1"/>
  <c r="P8290" i="1"/>
  <c r="Q8290" i="1" s="1"/>
  <c r="R8290" i="1" s="1"/>
  <c r="P8066" i="1"/>
  <c r="Q8066" i="1" s="1"/>
  <c r="R8066" i="1" s="1"/>
  <c r="P7810" i="1"/>
  <c r="Q7810" i="1" s="1"/>
  <c r="R7810" i="1" s="1"/>
  <c r="P7490" i="1"/>
  <c r="Q7490" i="1" s="1"/>
  <c r="R7490" i="1" s="1"/>
  <c r="P7149" i="1"/>
  <c r="Q7149" i="1" s="1"/>
  <c r="R7149" i="1" s="1"/>
  <c r="P6840" i="1"/>
  <c r="Q6840" i="1" s="1"/>
  <c r="R6840" i="1" s="1"/>
  <c r="P5880" i="1"/>
  <c r="Q5880" i="1" s="1"/>
  <c r="R5880" i="1" s="1"/>
  <c r="P3991" i="1"/>
  <c r="Q3991" i="1" s="1"/>
  <c r="R3991" i="1" s="1"/>
  <c r="P8429" i="1"/>
  <c r="Q8429" i="1" s="1"/>
  <c r="R8429" i="1" s="1"/>
  <c r="P8205" i="1"/>
  <c r="Q8205" i="1" s="1"/>
  <c r="R8205" i="1" s="1"/>
  <c r="P7965" i="1"/>
  <c r="Q7965" i="1" s="1"/>
  <c r="R7965" i="1" s="1"/>
  <c r="P7676" i="1"/>
  <c r="Q7676" i="1" s="1"/>
  <c r="R7676" i="1" s="1"/>
  <c r="P7356" i="1"/>
  <c r="Q7356" i="1" s="1"/>
  <c r="R7356" i="1" s="1"/>
  <c r="P7057" i="1"/>
  <c r="Q7057" i="1" s="1"/>
  <c r="R7057" i="1" s="1"/>
  <c r="P6500" i="1"/>
  <c r="P5506" i="1"/>
  <c r="Q5506" i="1" s="1"/>
  <c r="R5506" i="1" s="1"/>
  <c r="P8544" i="1"/>
  <c r="Q8544" i="1" s="1"/>
  <c r="R8544" i="1" s="1"/>
  <c r="P8200" i="1"/>
  <c r="Q8200" i="1" s="1"/>
  <c r="R8200" i="1" s="1"/>
  <c r="P7880" i="1"/>
  <c r="Q7880" i="1" s="1"/>
  <c r="R7880" i="1" s="1"/>
  <c r="P7488" i="1"/>
  <c r="Q7488" i="1" s="1"/>
  <c r="R7488" i="1" s="1"/>
  <c r="P7061" i="1"/>
  <c r="Q7061" i="1" s="1"/>
  <c r="R7061" i="1" s="1"/>
  <c r="P6192" i="1"/>
  <c r="Q6192" i="1" s="1"/>
  <c r="R6192" i="1" s="1"/>
  <c r="P3948" i="1"/>
  <c r="Q3948" i="1" s="1"/>
  <c r="R3948" i="1" s="1"/>
  <c r="P7555" i="1"/>
  <c r="Q7555" i="1" s="1"/>
  <c r="R7555" i="1" s="1"/>
  <c r="P8644" i="1"/>
  <c r="Q8644" i="1" s="1"/>
  <c r="R8644" i="1" s="1"/>
  <c r="P7625" i="1"/>
  <c r="Q7625" i="1" s="1"/>
  <c r="R7625" i="1" s="1"/>
  <c r="P5772" i="1"/>
  <c r="Q5772" i="1" s="1"/>
  <c r="R5772" i="1" s="1"/>
  <c r="P8467" i="1"/>
  <c r="Q8467" i="1" s="1"/>
  <c r="R8467" i="1" s="1"/>
  <c r="P7406" i="1"/>
  <c r="Q7406" i="1" s="1"/>
  <c r="R7406" i="1" s="1"/>
  <c r="P8655" i="1"/>
  <c r="Q8655" i="1" s="1"/>
  <c r="R8655" i="1" s="1"/>
  <c r="P8135" i="1"/>
  <c r="Q8135" i="1" s="1"/>
  <c r="R8135" i="1" s="1"/>
  <c r="P7454" i="1"/>
  <c r="Q7454" i="1" s="1"/>
  <c r="R7454" i="1" s="1"/>
  <c r="P6476" i="1"/>
  <c r="P8595" i="1"/>
  <c r="Q8595" i="1" s="1"/>
  <c r="R8595" i="1" s="1"/>
  <c r="P8051" i="1"/>
  <c r="Q8051" i="1" s="1"/>
  <c r="R8051" i="1" s="1"/>
  <c r="P7342" i="1"/>
  <c r="Q7342" i="1" s="1"/>
  <c r="R7342" i="1" s="1"/>
  <c r="P6268" i="1"/>
  <c r="Q6268" i="1" s="1"/>
  <c r="R6268" i="1" s="1"/>
  <c r="P4301" i="1"/>
  <c r="Q4301" i="1" s="1"/>
  <c r="R4301" i="1" s="1"/>
  <c r="P8689" i="1"/>
  <c r="Q8689" i="1" s="1"/>
  <c r="R8689" i="1" s="1"/>
  <c r="P8527" i="1"/>
  <c r="Q8527" i="1" s="1"/>
  <c r="R8527" i="1" s="1"/>
  <c r="P8271" i="1"/>
  <c r="Q8271" i="1" s="1"/>
  <c r="R8271" i="1" s="1"/>
  <c r="P8015" i="1"/>
  <c r="Q8015" i="1" s="1"/>
  <c r="R8015" i="1" s="1"/>
  <c r="P7721" i="1"/>
  <c r="Q7721" i="1" s="1"/>
  <c r="R7721" i="1" s="1"/>
  <c r="P7380" i="1"/>
  <c r="Q7380" i="1" s="1"/>
  <c r="R7380" i="1" s="1"/>
  <c r="P7038" i="1"/>
  <c r="Q7038" i="1" s="1"/>
  <c r="R7038" i="1" s="1"/>
  <c r="P6380" i="1"/>
  <c r="P5261" i="1"/>
  <c r="Q5261" i="1" s="1"/>
  <c r="R5261" i="1" s="1"/>
  <c r="P8567" i="1"/>
  <c r="Q8567" i="1" s="1"/>
  <c r="R8567" i="1" s="1"/>
  <c r="P7561" i="1"/>
  <c r="Q7561" i="1" s="1"/>
  <c r="R7561" i="1" s="1"/>
  <c r="P5559" i="1"/>
  <c r="Q5559" i="1" s="1"/>
  <c r="R5559" i="1" s="1"/>
  <c r="P8387" i="1"/>
  <c r="Q8387" i="1" s="1"/>
  <c r="R8387" i="1" s="1"/>
  <c r="P7300" i="1"/>
  <c r="Q7300" i="1" s="1"/>
  <c r="R7300" i="1" s="1"/>
  <c r="P8763" i="1"/>
  <c r="Q8763" i="1" s="1"/>
  <c r="R8763" i="1" s="1"/>
  <c r="P8677" i="1"/>
  <c r="Q8677" i="1" s="1"/>
  <c r="R8677" i="1" s="1"/>
  <c r="P8491" i="1"/>
  <c r="Q8491" i="1" s="1"/>
  <c r="R8491" i="1" s="1"/>
  <c r="P8235" i="1"/>
  <c r="Q8235" i="1" s="1"/>
  <c r="R8235" i="1" s="1"/>
  <c r="P7979" i="1"/>
  <c r="Q7979" i="1" s="1"/>
  <c r="R7979" i="1" s="1"/>
  <c r="P7673" i="1"/>
  <c r="Q7673" i="1" s="1"/>
  <c r="R7673" i="1" s="1"/>
  <c r="P7332" i="1"/>
  <c r="Q7332" i="1" s="1"/>
  <c r="R7332" i="1" s="1"/>
  <c r="P6990" i="1"/>
  <c r="Q6990" i="1" s="1"/>
  <c r="R6990" i="1" s="1"/>
  <c r="P6236" i="1"/>
  <c r="P5069" i="1"/>
  <c r="Q5069" i="1" s="1"/>
  <c r="R5069" i="1" s="1"/>
  <c r="P8730" i="1"/>
  <c r="Q8730" i="1" s="1"/>
  <c r="R8730" i="1" s="1"/>
  <c r="P8666" i="1"/>
  <c r="Q8666" i="1" s="1"/>
  <c r="R8666" i="1" s="1"/>
  <c r="P8602" i="1"/>
  <c r="Q8602" i="1" s="1"/>
  <c r="R8602" i="1" s="1"/>
  <c r="P8538" i="1"/>
  <c r="Q8538" i="1" s="1"/>
  <c r="R8538" i="1" s="1"/>
  <c r="P8474" i="1"/>
  <c r="Q8474" i="1" s="1"/>
  <c r="R8474" i="1" s="1"/>
  <c r="P8410" i="1"/>
  <c r="Q8410" i="1" s="1"/>
  <c r="R8410" i="1" s="1"/>
  <c r="P8346" i="1"/>
  <c r="Q8346" i="1" s="1"/>
  <c r="R8346" i="1" s="1"/>
  <c r="P8282" i="1"/>
  <c r="Q8282" i="1" s="1"/>
  <c r="R8282" i="1" s="1"/>
  <c r="P8218" i="1"/>
  <c r="Q8218" i="1" s="1"/>
  <c r="R8218" i="1" s="1"/>
  <c r="P8154" i="1"/>
  <c r="Q8154" i="1" s="1"/>
  <c r="R8154" i="1" s="1"/>
  <c r="P8090" i="1"/>
  <c r="Q8090" i="1" s="1"/>
  <c r="R8090" i="1" s="1"/>
  <c r="P8026" i="1"/>
  <c r="Q8026" i="1" s="1"/>
  <c r="R8026" i="1" s="1"/>
  <c r="P7962" i="1"/>
  <c r="Q7962" i="1" s="1"/>
  <c r="R7962" i="1" s="1"/>
  <c r="P7898" i="1"/>
  <c r="Q7898" i="1" s="1"/>
  <c r="R7898" i="1" s="1"/>
  <c r="P7821" i="1"/>
  <c r="Q7821" i="1" s="1"/>
  <c r="R7821" i="1" s="1"/>
  <c r="P7736" i="1"/>
  <c r="Q7736" i="1" s="1"/>
  <c r="R7736" i="1" s="1"/>
  <c r="P7650" i="1"/>
  <c r="Q7650" i="1" s="1"/>
  <c r="R7650" i="1" s="1"/>
  <c r="P7565" i="1"/>
  <c r="Q7565" i="1" s="1"/>
  <c r="R7565" i="1" s="1"/>
  <c r="P7480" i="1"/>
  <c r="Q7480" i="1" s="1"/>
  <c r="R7480" i="1" s="1"/>
  <c r="P7394" i="1"/>
  <c r="Q7394" i="1" s="1"/>
  <c r="R7394" i="1" s="1"/>
  <c r="P7309" i="1"/>
  <c r="Q7309" i="1" s="1"/>
  <c r="R7309" i="1" s="1"/>
  <c r="P7224" i="1"/>
  <c r="Q7224" i="1" s="1"/>
  <c r="R7224" i="1" s="1"/>
  <c r="P7138" i="1"/>
  <c r="Q7138" i="1" s="1"/>
  <c r="R7138" i="1" s="1"/>
  <c r="P7053" i="1"/>
  <c r="Q7053" i="1" s="1"/>
  <c r="R7053" i="1" s="1"/>
  <c r="P6968" i="1"/>
  <c r="Q6968" i="1" s="1"/>
  <c r="R6968" i="1" s="1"/>
  <c r="P6882" i="1"/>
  <c r="Q6882" i="1" s="1"/>
  <c r="R6882" i="1" s="1"/>
  <c r="P6680" i="1"/>
  <c r="Q6680" i="1" s="1"/>
  <c r="R6680" i="1" s="1"/>
  <c r="P6424" i="1"/>
  <c r="Q6424" i="1" s="1"/>
  <c r="R6424" i="1" s="1"/>
  <c r="P6168" i="1"/>
  <c r="Q6168" i="1" s="1"/>
  <c r="R6168" i="1" s="1"/>
  <c r="P5912" i="1"/>
  <c r="Q5912" i="1" s="1"/>
  <c r="R5912" i="1" s="1"/>
  <c r="P5656" i="1"/>
  <c r="Q5656" i="1" s="1"/>
  <c r="R5656" i="1" s="1"/>
  <c r="P5319" i="1"/>
  <c r="Q5319" i="1" s="1"/>
  <c r="R5319" i="1" s="1"/>
  <c r="P4925" i="1"/>
  <c r="Q4925" i="1" s="1"/>
  <c r="R4925" i="1" s="1"/>
  <c r="P3820" i="1"/>
  <c r="Q3820" i="1" s="1"/>
  <c r="R3820" i="1" s="1"/>
  <c r="P8597" i="1"/>
  <c r="Q8597" i="1" s="1"/>
  <c r="R8597" i="1" s="1"/>
  <c r="P8533" i="1"/>
  <c r="Q8533" i="1" s="1"/>
  <c r="R8533" i="1" s="1"/>
  <c r="P8469" i="1"/>
  <c r="Q8469" i="1" s="1"/>
  <c r="R8469" i="1" s="1"/>
  <c r="P8405" i="1"/>
  <c r="Q8405" i="1" s="1"/>
  <c r="R8405" i="1" s="1"/>
  <c r="P8341" i="1"/>
  <c r="Q8341" i="1" s="1"/>
  <c r="R8341" i="1" s="1"/>
  <c r="P8277" i="1"/>
  <c r="Q8277" i="1" s="1"/>
  <c r="R8277" i="1" s="1"/>
  <c r="P8213" i="1"/>
  <c r="Q8213" i="1" s="1"/>
  <c r="R8213" i="1" s="1"/>
  <c r="P8149" i="1"/>
  <c r="Q8149" i="1" s="1"/>
  <c r="R8149" i="1" s="1"/>
  <c r="P8085" i="1"/>
  <c r="Q8085" i="1" s="1"/>
  <c r="R8085" i="1" s="1"/>
  <c r="P8021" i="1"/>
  <c r="Q8021" i="1" s="1"/>
  <c r="R8021" i="1" s="1"/>
  <c r="P7957" i="1"/>
  <c r="Q7957" i="1" s="1"/>
  <c r="R7957" i="1" s="1"/>
  <c r="P7893" i="1"/>
  <c r="Q7893" i="1" s="1"/>
  <c r="R7893" i="1" s="1"/>
  <c r="P7814" i="1"/>
  <c r="Q7814" i="1" s="1"/>
  <c r="R7814" i="1" s="1"/>
  <c r="P7729" i="1"/>
  <c r="Q7729" i="1" s="1"/>
  <c r="R7729" i="1" s="1"/>
  <c r="P7644" i="1"/>
  <c r="Q7644" i="1" s="1"/>
  <c r="R7644" i="1" s="1"/>
  <c r="P7558" i="1"/>
  <c r="Q7558" i="1" s="1"/>
  <c r="R7558" i="1" s="1"/>
  <c r="P7473" i="1"/>
  <c r="Q7473" i="1" s="1"/>
  <c r="R7473" i="1" s="1"/>
  <c r="P7388" i="1"/>
  <c r="Q7388" i="1" s="1"/>
  <c r="R7388" i="1" s="1"/>
  <c r="P7302" i="1"/>
  <c r="Q7302" i="1" s="1"/>
  <c r="R7302" i="1" s="1"/>
  <c r="P7217" i="1"/>
  <c r="Q7217" i="1" s="1"/>
  <c r="R7217" i="1" s="1"/>
  <c r="P7132" i="1"/>
  <c r="Q7132" i="1" s="1"/>
  <c r="R7132" i="1" s="1"/>
  <c r="P7046" i="1"/>
  <c r="Q7046" i="1" s="1"/>
  <c r="R7046" i="1" s="1"/>
  <c r="P6961" i="1"/>
  <c r="Q6961" i="1" s="1"/>
  <c r="R6961" i="1" s="1"/>
  <c r="P6876" i="1"/>
  <c r="Q6876" i="1" s="1"/>
  <c r="R6876" i="1" s="1"/>
  <c r="P6660" i="1"/>
  <c r="Q6660" i="1" s="1"/>
  <c r="R6660" i="1" s="1"/>
  <c r="P6404" i="1"/>
  <c r="P6148" i="1"/>
  <c r="Q6148" i="1" s="1"/>
  <c r="R6148" i="1" s="1"/>
  <c r="P5892" i="1"/>
  <c r="Q5892" i="1" s="1"/>
  <c r="R5892" i="1" s="1"/>
  <c r="P5634" i="1"/>
  <c r="P5293" i="1"/>
  <c r="Q5293" i="1" s="1"/>
  <c r="R5293" i="1" s="1"/>
  <c r="P4589" i="1"/>
  <c r="Q4589" i="1" s="1"/>
  <c r="R4589" i="1" s="1"/>
  <c r="P8616" i="1"/>
  <c r="Q8616" i="1" s="1"/>
  <c r="R8616" i="1" s="1"/>
  <c r="P8532" i="1"/>
  <c r="Q8532" i="1" s="1"/>
  <c r="R8532" i="1" s="1"/>
  <c r="P8448" i="1"/>
  <c r="Q8448" i="1" s="1"/>
  <c r="R8448" i="1" s="1"/>
  <c r="P8360" i="1"/>
  <c r="Q8360" i="1" s="1"/>
  <c r="R8360" i="1" s="1"/>
  <c r="P8276" i="1"/>
  <c r="Q8276" i="1" s="1"/>
  <c r="R8276" i="1" s="1"/>
  <c r="P8192" i="1"/>
  <c r="Q8192" i="1" s="1"/>
  <c r="R8192" i="1" s="1"/>
  <c r="P8104" i="1"/>
  <c r="Q8104" i="1" s="1"/>
  <c r="R8104" i="1" s="1"/>
  <c r="P8020" i="1"/>
  <c r="Q8020" i="1" s="1"/>
  <c r="R8020" i="1" s="1"/>
  <c r="P7936" i="1"/>
  <c r="Q7936" i="1" s="1"/>
  <c r="R7936" i="1" s="1"/>
  <c r="P7840" i="1"/>
  <c r="Q7840" i="1" s="1"/>
  <c r="R7840" i="1" s="1"/>
  <c r="P7728" i="1"/>
  <c r="Q7728" i="1" s="1"/>
  <c r="R7728" i="1" s="1"/>
  <c r="P7616" i="1"/>
  <c r="Q7616" i="1" s="1"/>
  <c r="R7616" i="1" s="1"/>
  <c r="P7498" i="1"/>
  <c r="Q7498" i="1" s="1"/>
  <c r="R7498" i="1" s="1"/>
  <c r="P7386" i="1"/>
  <c r="Q7386" i="1" s="1"/>
  <c r="R7386" i="1" s="1"/>
  <c r="P7274" i="1"/>
  <c r="Q7274" i="1" s="1"/>
  <c r="R7274" i="1" s="1"/>
  <c r="P7157" i="1"/>
  <c r="Q7157" i="1" s="1"/>
  <c r="R7157" i="1" s="1"/>
  <c r="P7045" i="1"/>
  <c r="Q7045" i="1" s="1"/>
  <c r="R7045" i="1" s="1"/>
  <c r="P6933" i="1"/>
  <c r="Q6933" i="1" s="1"/>
  <c r="R6933" i="1" s="1"/>
  <c r="P6736" i="1"/>
  <c r="Q6736" i="1" s="1"/>
  <c r="R6736" i="1" s="1"/>
  <c r="P6400" i="1"/>
  <c r="Q6400" i="1" s="1"/>
  <c r="R6400" i="1" s="1"/>
  <c r="P6064" i="1"/>
  <c r="Q6064" i="1" s="1"/>
  <c r="R6064" i="1" s="1"/>
  <c r="P5712" i="1"/>
  <c r="Q5712" i="1" s="1"/>
  <c r="R5712" i="1" s="1"/>
  <c r="P5287" i="1"/>
  <c r="Q5287" i="1" s="1"/>
  <c r="R5287" i="1" s="1"/>
  <c r="P4509" i="1"/>
  <c r="P7843" i="1"/>
  <c r="Q7843" i="1" s="1"/>
  <c r="R7843" i="1" s="1"/>
  <c r="P7759" i="1"/>
  <c r="Q7759" i="1" s="1"/>
  <c r="R7759" i="1" s="1"/>
  <c r="P7675" i="1"/>
  <c r="Q7675" i="1" s="1"/>
  <c r="R7675" i="1" s="1"/>
  <c r="P7587" i="1"/>
  <c r="Q7587" i="1" s="1"/>
  <c r="R7587" i="1" s="1"/>
  <c r="P7503" i="1"/>
  <c r="Q7503" i="1" s="1"/>
  <c r="R7503" i="1" s="1"/>
  <c r="P7419" i="1"/>
  <c r="Q7419" i="1" s="1"/>
  <c r="R7419" i="1" s="1"/>
  <c r="P7331" i="1"/>
  <c r="Q7331" i="1" s="1"/>
  <c r="R7331" i="1" s="1"/>
  <c r="P7247" i="1"/>
  <c r="Q7247" i="1" s="1"/>
  <c r="R7247" i="1" s="1"/>
  <c r="P7163" i="1"/>
  <c r="Q7163" i="1" s="1"/>
  <c r="R7163" i="1" s="1"/>
  <c r="P7075" i="1"/>
  <c r="Q7075" i="1" s="1"/>
  <c r="R7075" i="1" s="1"/>
  <c r="P6991" i="1"/>
  <c r="Q6991" i="1" s="1"/>
  <c r="R6991" i="1" s="1"/>
  <c r="P6907" i="1"/>
  <c r="Q6907" i="1" s="1"/>
  <c r="R6907" i="1" s="1"/>
  <c r="P6811" i="1"/>
  <c r="Q6811" i="1" s="1"/>
  <c r="R6811" i="1" s="1"/>
  <c r="P6555" i="1"/>
  <c r="Q6555" i="1" s="1"/>
  <c r="R6555" i="1" s="1"/>
  <c r="P6299" i="1"/>
  <c r="Q6299" i="1" s="1"/>
  <c r="R6299" i="1" s="1"/>
  <c r="P6043" i="1"/>
  <c r="P5787" i="1"/>
  <c r="Q5787" i="1" s="1"/>
  <c r="R5787" i="1" s="1"/>
  <c r="P5494" i="1"/>
  <c r="P5153" i="1"/>
  <c r="P4425" i="1"/>
  <c r="Q4425" i="1" s="1"/>
  <c r="R4425" i="1" s="1"/>
  <c r="P6806" i="1"/>
  <c r="Q6806" i="1" s="1"/>
  <c r="R6806" i="1" s="1"/>
  <c r="P6550" i="1"/>
  <c r="Q6550" i="1" s="1"/>
  <c r="R6550" i="1" s="1"/>
  <c r="P6294" i="1"/>
  <c r="Q6294" i="1" s="1"/>
  <c r="R6294" i="1" s="1"/>
  <c r="P6038" i="1"/>
  <c r="Q6038" i="1" s="1"/>
  <c r="R6038" i="1" s="1"/>
  <c r="P5782" i="1"/>
  <c r="P5487" i="1"/>
  <c r="Q5487" i="1" s="1"/>
  <c r="R5487" i="1" s="1"/>
  <c r="P5146" i="1"/>
  <c r="Q5146" i="1" s="1"/>
  <c r="R5146" i="1" s="1"/>
  <c r="P4405" i="1"/>
  <c r="Q4405" i="1" s="1"/>
  <c r="R4405" i="1" s="1"/>
  <c r="P6801" i="1"/>
  <c r="Q6801" i="1" s="1"/>
  <c r="R6801" i="1" s="1"/>
  <c r="P6545" i="1"/>
  <c r="Q6545" i="1" s="1"/>
  <c r="R6545" i="1" s="1"/>
  <c r="P6289" i="1"/>
  <c r="Q6289" i="1" s="1"/>
  <c r="R6289" i="1" s="1"/>
  <c r="P6033" i="1"/>
  <c r="Q6033" i="1" s="1"/>
  <c r="R6033" i="1" s="1"/>
  <c r="P5777" i="1"/>
  <c r="P5481" i="1"/>
  <c r="Q5481" i="1" s="1"/>
  <c r="R5481" i="1" s="1"/>
  <c r="P5139" i="1"/>
  <c r="Q5139" i="1" s="1"/>
  <c r="R5139" i="1" s="1"/>
  <c r="P4385" i="1"/>
  <c r="P5584" i="1"/>
  <c r="Q5584" i="1" s="1"/>
  <c r="R5584" i="1" s="1"/>
  <c r="P5328" i="1"/>
  <c r="P5072" i="1"/>
  <c r="Q5072" i="1" s="1"/>
  <c r="R5072" i="1" s="1"/>
  <c r="P4816" i="1"/>
  <c r="P4560" i="1"/>
  <c r="P4304" i="1"/>
  <c r="Q4304" i="1" s="1"/>
  <c r="R4304" i="1" s="1"/>
  <c r="P4016" i="1"/>
  <c r="Q4016" i="1" s="1"/>
  <c r="R4016" i="1" s="1"/>
  <c r="P3515" i="1"/>
  <c r="Q3515" i="1" s="1"/>
  <c r="R3515" i="1" s="1"/>
  <c r="P4943" i="1"/>
  <c r="P4687" i="1"/>
  <c r="Q4687" i="1" s="1"/>
  <c r="R4687" i="1" s="1"/>
  <c r="P4431" i="1"/>
  <c r="Q4431" i="1" s="1"/>
  <c r="R4431" i="1" s="1"/>
  <c r="P4175" i="1"/>
  <c r="P3844" i="1"/>
  <c r="Q3844" i="1" s="1"/>
  <c r="R3844" i="1" s="1"/>
  <c r="P2917" i="1"/>
  <c r="Q2917" i="1" s="1"/>
  <c r="R2917" i="1" s="1"/>
  <c r="P4814" i="1"/>
  <c r="Q4814" i="1" s="1"/>
  <c r="R4814" i="1" s="1"/>
  <c r="P4558" i="1"/>
  <c r="P4302" i="1"/>
  <c r="Q4302" i="1" s="1"/>
  <c r="R4302" i="1" s="1"/>
  <c r="P4013" i="1"/>
  <c r="Q4013" i="1" s="1"/>
  <c r="R4013" i="1" s="1"/>
  <c r="P3507" i="1"/>
  <c r="Q3507" i="1" s="1"/>
  <c r="R3507" i="1" s="1"/>
  <c r="P4082" i="1"/>
  <c r="Q4082" i="1" s="1"/>
  <c r="R4082" i="1" s="1"/>
  <c r="P3826" i="1"/>
  <c r="Q3826" i="1" s="1"/>
  <c r="R3826" i="1" s="1"/>
  <c r="P3494" i="1"/>
  <c r="Q3494" i="1" s="1"/>
  <c r="R3494" i="1" s="1"/>
  <c r="P3123" i="1"/>
  <c r="Q3123" i="1" s="1"/>
  <c r="R3123" i="1" s="1"/>
  <c r="P2184" i="1"/>
  <c r="Q2184" i="1" s="1"/>
  <c r="R2184" i="1" s="1"/>
  <c r="P3489" i="1"/>
  <c r="Q3489" i="1" s="1"/>
  <c r="R3489" i="1" s="1"/>
  <c r="P3117" i="1"/>
  <c r="P3668" i="1"/>
  <c r="P3156" i="1"/>
  <c r="Q3156" i="1" s="1"/>
  <c r="R3156" i="1" s="1"/>
  <c r="P2092" i="1"/>
  <c r="Q2092" i="1" s="1"/>
  <c r="R2092" i="1" s="1"/>
  <c r="P2085" i="1"/>
  <c r="P2079" i="1"/>
  <c r="Q2079" i="1" s="1"/>
  <c r="R2079" i="1" s="1"/>
  <c r="P1466" i="1"/>
  <c r="Q1466" i="1" s="1"/>
  <c r="R1466" i="1" s="1"/>
  <c r="P1241" i="1"/>
  <c r="Q1241" i="1" s="1"/>
  <c r="R1241" i="1" s="1"/>
  <c r="P1014" i="1"/>
  <c r="Q1014" i="1" s="1"/>
  <c r="R1014" i="1" s="1"/>
  <c r="P1008" i="1"/>
  <c r="Q1008" i="1" s="1"/>
  <c r="R1008" i="1" s="1"/>
  <c r="P742" i="1"/>
  <c r="Q742" i="1" s="1"/>
  <c r="R742" i="1" s="1"/>
  <c r="P652" i="1"/>
  <c r="Q652" i="1" s="1"/>
  <c r="R652" i="1" s="1"/>
  <c r="P183" i="1"/>
  <c r="Q183" i="1" s="1"/>
  <c r="R183" i="1" s="1"/>
  <c r="P8535" i="1"/>
  <c r="Q8535" i="1" s="1"/>
  <c r="R8535" i="1" s="1"/>
  <c r="P7556" i="1"/>
  <c r="Q7556" i="1" s="1"/>
  <c r="R7556" i="1" s="1"/>
  <c r="P7369" i="1"/>
  <c r="Q7369" i="1" s="1"/>
  <c r="R7369" i="1" s="1"/>
  <c r="P7428" i="1"/>
  <c r="Q7428" i="1" s="1"/>
  <c r="R7428" i="1" s="1"/>
  <c r="P8657" i="1"/>
  <c r="Q8657" i="1" s="1"/>
  <c r="R8657" i="1" s="1"/>
  <c r="P7678" i="1"/>
  <c r="Q7678" i="1" s="1"/>
  <c r="R7678" i="1" s="1"/>
  <c r="P5740" i="1"/>
  <c r="Q5740" i="1" s="1"/>
  <c r="R5740" i="1" s="1"/>
  <c r="P5218" i="1"/>
  <c r="Q5218" i="1" s="1"/>
  <c r="R5218" i="1" s="1"/>
  <c r="P8709" i="1"/>
  <c r="Q8709" i="1" s="1"/>
  <c r="R8709" i="1" s="1"/>
  <c r="P8011" i="1"/>
  <c r="Q8011" i="1" s="1"/>
  <c r="R8011" i="1" s="1"/>
  <c r="P6364" i="1"/>
  <c r="Q6364" i="1" s="1"/>
  <c r="R6364" i="1" s="1"/>
  <c r="P8642" i="1"/>
  <c r="Q8642" i="1" s="1"/>
  <c r="R8642" i="1" s="1"/>
  <c r="P8402" i="1"/>
  <c r="Q8402" i="1" s="1"/>
  <c r="R8402" i="1" s="1"/>
  <c r="P8162" i="1"/>
  <c r="Q8162" i="1" s="1"/>
  <c r="R8162" i="1" s="1"/>
  <c r="P7922" i="1"/>
  <c r="Q7922" i="1" s="1"/>
  <c r="R7922" i="1" s="1"/>
  <c r="P7640" i="1"/>
  <c r="Q7640" i="1" s="1"/>
  <c r="R7640" i="1" s="1"/>
  <c r="P7341" i="1"/>
  <c r="Q7341" i="1" s="1"/>
  <c r="R7341" i="1" s="1"/>
  <c r="P7021" i="1"/>
  <c r="Q7021" i="1" s="1"/>
  <c r="R7021" i="1" s="1"/>
  <c r="P6392" i="1"/>
  <c r="Q6392" i="1" s="1"/>
  <c r="R6392" i="1" s="1"/>
  <c r="P5362" i="1"/>
  <c r="Q5362" i="1" s="1"/>
  <c r="R5362" i="1" s="1"/>
  <c r="P8573" i="1"/>
  <c r="Q8573" i="1" s="1"/>
  <c r="R8573" i="1" s="1"/>
  <c r="P8333" i="1"/>
  <c r="Q8333" i="1" s="1"/>
  <c r="R8333" i="1" s="1"/>
  <c r="P8093" i="1"/>
  <c r="Q8093" i="1" s="1"/>
  <c r="R8093" i="1" s="1"/>
  <c r="P7846" i="1"/>
  <c r="Q7846" i="1" s="1"/>
  <c r="R7846" i="1" s="1"/>
  <c r="P7548" i="1"/>
  <c r="Q7548" i="1" s="1"/>
  <c r="R7548" i="1" s="1"/>
  <c r="P7228" i="1"/>
  <c r="Q7228" i="1" s="1"/>
  <c r="R7228" i="1" s="1"/>
  <c r="P6886" i="1"/>
  <c r="Q6886" i="1" s="1"/>
  <c r="R6886" i="1" s="1"/>
  <c r="P5988" i="1"/>
  <c r="Q5988" i="1" s="1"/>
  <c r="R5988" i="1" s="1"/>
  <c r="P4055" i="1"/>
  <c r="P8352" i="1"/>
  <c r="Q8352" i="1" s="1"/>
  <c r="R8352" i="1" s="1"/>
  <c r="P8052" i="1"/>
  <c r="Q8052" i="1" s="1"/>
  <c r="R8052" i="1" s="1"/>
  <c r="P7712" i="1"/>
  <c r="Q7712" i="1" s="1"/>
  <c r="R7712" i="1" s="1"/>
  <c r="P7285" i="1"/>
  <c r="Q7285" i="1" s="1"/>
  <c r="R7285" i="1" s="1"/>
  <c r="P6858" i="1"/>
  <c r="Q6858" i="1" s="1"/>
  <c r="R6858" i="1" s="1"/>
  <c r="P5565" i="1"/>
  <c r="P7747" i="1"/>
  <c r="Q7747" i="1" s="1"/>
  <c r="R7747" i="1" s="1"/>
  <c r="P3980" i="1"/>
  <c r="P8103" i="1"/>
  <c r="Q8103" i="1" s="1"/>
  <c r="R8103" i="1" s="1"/>
  <c r="P6942" i="1"/>
  <c r="Q6942" i="1" s="1"/>
  <c r="R6942" i="1" s="1"/>
  <c r="P8723" i="1"/>
  <c r="Q8723" i="1" s="1"/>
  <c r="R8723" i="1" s="1"/>
  <c r="P7923" i="1"/>
  <c r="Q7923" i="1" s="1"/>
  <c r="R7923" i="1" s="1"/>
  <c r="P8735" i="1"/>
  <c r="Q8735" i="1" s="1"/>
  <c r="R8735" i="1" s="1"/>
  <c r="P8375" i="1"/>
  <c r="Q8375" i="1" s="1"/>
  <c r="R8375" i="1" s="1"/>
  <c r="P7774" i="1"/>
  <c r="Q7774" i="1" s="1"/>
  <c r="R7774" i="1" s="1"/>
  <c r="P7049" i="1"/>
  <c r="Q7049" i="1" s="1"/>
  <c r="R7049" i="1" s="1"/>
  <c r="P8707" i="1"/>
  <c r="Q8707" i="1" s="1"/>
  <c r="R8707" i="1" s="1"/>
  <c r="P8259" i="1"/>
  <c r="Q8259" i="1" s="1"/>
  <c r="R8259" i="1" s="1"/>
  <c r="P5026" i="1"/>
  <c r="Q5026" i="1" s="1"/>
  <c r="R5026" i="1" s="1"/>
  <c r="P8063" i="1"/>
  <c r="Q8063" i="1" s="1"/>
  <c r="R8063" i="1" s="1"/>
  <c r="P6572" i="1"/>
  <c r="P5964" i="1"/>
  <c r="Q5964" i="1" s="1"/>
  <c r="R5964" i="1" s="1"/>
  <c r="P8693" i="1"/>
  <c r="Q8693" i="1" s="1"/>
  <c r="R8693" i="1" s="1"/>
  <c r="P7737" i="1"/>
  <c r="Q7737" i="1" s="1"/>
  <c r="R7737" i="1" s="1"/>
  <c r="P5325" i="1"/>
  <c r="P8550" i="1"/>
  <c r="Q8550" i="1" s="1"/>
  <c r="R8550" i="1" s="1"/>
  <c r="P8294" i="1"/>
  <c r="Q8294" i="1" s="1"/>
  <c r="R8294" i="1" s="1"/>
  <c r="P8038" i="1"/>
  <c r="Q8038" i="1" s="1"/>
  <c r="R8038" i="1" s="1"/>
  <c r="P7752" i="1"/>
  <c r="Q7752" i="1" s="1"/>
  <c r="R7752" i="1" s="1"/>
  <c r="P7410" i="1"/>
  <c r="Q7410" i="1" s="1"/>
  <c r="R7410" i="1" s="1"/>
  <c r="P7069" i="1"/>
  <c r="Q7069" i="1" s="1"/>
  <c r="R7069" i="1" s="1"/>
  <c r="P6472" i="1"/>
  <c r="Q6472" i="1" s="1"/>
  <c r="R6472" i="1" s="1"/>
  <c r="P5383" i="1"/>
  <c r="Q5383" i="1" s="1"/>
  <c r="R5383" i="1" s="1"/>
  <c r="P8545" i="1"/>
  <c r="Q8545" i="1" s="1"/>
  <c r="R8545" i="1" s="1"/>
  <c r="P8289" i="1"/>
  <c r="Q8289" i="1" s="1"/>
  <c r="R8289" i="1" s="1"/>
  <c r="P8033" i="1"/>
  <c r="Q8033" i="1" s="1"/>
  <c r="R8033" i="1" s="1"/>
  <c r="P7745" i="1"/>
  <c r="Q7745" i="1" s="1"/>
  <c r="R7745" i="1" s="1"/>
  <c r="P7404" i="1"/>
  <c r="Q7404" i="1" s="1"/>
  <c r="R7404" i="1" s="1"/>
  <c r="P7062" i="1"/>
  <c r="Q7062" i="1" s="1"/>
  <c r="R7062" i="1" s="1"/>
  <c r="P6452" i="1"/>
  <c r="P5357" i="1"/>
  <c r="Q5357" i="1" s="1"/>
  <c r="R5357" i="1" s="1"/>
  <c r="P8464" i="1"/>
  <c r="Q8464" i="1" s="1"/>
  <c r="R8464" i="1" s="1"/>
  <c r="P8120" i="1"/>
  <c r="Q8120" i="1" s="1"/>
  <c r="R8120" i="1" s="1"/>
  <c r="P7749" i="1"/>
  <c r="Q7749" i="1" s="1"/>
  <c r="R7749" i="1" s="1"/>
  <c r="P7296" i="1"/>
  <c r="Q7296" i="1" s="1"/>
  <c r="R7296" i="1" s="1"/>
  <c r="P6800" i="1"/>
  <c r="Q6800" i="1" s="1"/>
  <c r="R6800" i="1" s="1"/>
  <c r="P5373" i="1"/>
  <c r="P7691" i="1"/>
  <c r="Q7691" i="1" s="1"/>
  <c r="R7691" i="1" s="1"/>
  <c r="P7347" i="1"/>
  <c r="Q7347" i="1" s="1"/>
  <c r="R7347" i="1" s="1"/>
  <c r="P7007" i="1"/>
  <c r="Q7007" i="1" s="1"/>
  <c r="R7007" i="1" s="1"/>
  <c r="P6347" i="1"/>
  <c r="Q6347" i="1" s="1"/>
  <c r="R6347" i="1" s="1"/>
  <c r="P5217" i="1"/>
  <c r="Q5217" i="1" s="1"/>
  <c r="R5217" i="1" s="1"/>
  <c r="P6342" i="1"/>
  <c r="Q6342" i="1" s="1"/>
  <c r="R6342" i="1" s="1"/>
  <c r="P5210" i="1"/>
  <c r="Q5210" i="1" s="1"/>
  <c r="R5210" i="1" s="1"/>
  <c r="P6337" i="1"/>
  <c r="Q6337" i="1" s="1"/>
  <c r="R6337" i="1" s="1"/>
  <c r="P5203" i="1"/>
  <c r="P5120" i="1"/>
  <c r="Q5120" i="1" s="1"/>
  <c r="R5120" i="1" s="1"/>
  <c r="P4080" i="1"/>
  <c r="P4479" i="1"/>
  <c r="Q4479" i="1" s="1"/>
  <c r="R4479" i="1" s="1"/>
  <c r="P4862" i="1"/>
  <c r="Q4862" i="1" s="1"/>
  <c r="R4862" i="1" s="1"/>
  <c r="P3699" i="1"/>
  <c r="Q3699" i="1" s="1"/>
  <c r="R3699" i="1" s="1"/>
  <c r="P3209" i="1"/>
  <c r="P2309" i="1"/>
  <c r="Q2309" i="1" s="1"/>
  <c r="R2309" i="1" s="1"/>
  <c r="P2314" i="1"/>
  <c r="Q2314" i="1" s="1"/>
  <c r="R2314" i="1" s="1"/>
  <c r="P1200" i="1"/>
  <c r="Q1200" i="1" s="1"/>
  <c r="R1200" i="1" s="1"/>
  <c r="P3375" i="1"/>
  <c r="Q3375" i="1" s="1"/>
  <c r="R3375" i="1" s="1"/>
  <c r="P8396" i="1"/>
  <c r="Q8396" i="1" s="1"/>
  <c r="R8396" i="1" s="1"/>
  <c r="P8140" i="1"/>
  <c r="Q8140" i="1" s="1"/>
  <c r="R8140" i="1" s="1"/>
  <c r="P7884" i="1"/>
  <c r="Q7884" i="1" s="1"/>
  <c r="R7884" i="1" s="1"/>
  <c r="P7546" i="1"/>
  <c r="Q7546" i="1" s="1"/>
  <c r="R7546" i="1" s="1"/>
  <c r="P7205" i="1"/>
  <c r="Q7205" i="1" s="1"/>
  <c r="R7205" i="1" s="1"/>
  <c r="P6864" i="1"/>
  <c r="Q6864" i="1" s="1"/>
  <c r="R6864" i="1" s="1"/>
  <c r="P5856" i="1"/>
  <c r="Q5856" i="1" s="1"/>
  <c r="R5856" i="1" s="1"/>
  <c r="P2991" i="1"/>
  <c r="Q2991" i="1" s="1"/>
  <c r="R2991" i="1" s="1"/>
  <c r="P7623" i="1"/>
  <c r="Q7623" i="1" s="1"/>
  <c r="R7623" i="1" s="1"/>
  <c r="P7367" i="1"/>
  <c r="Q7367" i="1" s="1"/>
  <c r="R7367" i="1" s="1"/>
  <c r="P7111" i="1"/>
  <c r="Q7111" i="1" s="1"/>
  <c r="R7111" i="1" s="1"/>
  <c r="P6855" i="1"/>
  <c r="Q6855" i="1" s="1"/>
  <c r="R6855" i="1" s="1"/>
  <c r="P6599" i="1"/>
  <c r="Q6599" i="1" s="1"/>
  <c r="R6599" i="1" s="1"/>
  <c r="P6343" i="1"/>
  <c r="Q6343" i="1" s="1"/>
  <c r="R6343" i="1" s="1"/>
  <c r="P6087" i="1"/>
  <c r="Q6087" i="1" s="1"/>
  <c r="R6087" i="1" s="1"/>
  <c r="P5831" i="1"/>
  <c r="P5553" i="1"/>
  <c r="Q5553" i="1" s="1"/>
  <c r="R5553" i="1" s="1"/>
  <c r="P5211" i="1"/>
  <c r="Q5211" i="1" s="1"/>
  <c r="R5211" i="1" s="1"/>
  <c r="P4601" i="1"/>
  <c r="P6850" i="1"/>
  <c r="Q6850" i="1" s="1"/>
  <c r="R6850" i="1" s="1"/>
  <c r="P6594" i="1"/>
  <c r="Q6594" i="1" s="1"/>
  <c r="R6594" i="1" s="1"/>
  <c r="P6338" i="1"/>
  <c r="Q6338" i="1" s="1"/>
  <c r="R6338" i="1" s="1"/>
  <c r="P6082" i="1"/>
  <c r="Q6082" i="1" s="1"/>
  <c r="R6082" i="1" s="1"/>
  <c r="P5826" i="1"/>
  <c r="P5546" i="1"/>
  <c r="Q5546" i="1" s="1"/>
  <c r="R5546" i="1" s="1"/>
  <c r="P5205" i="1"/>
  <c r="P4581" i="1"/>
  <c r="P6845" i="1"/>
  <c r="Q6845" i="1" s="1"/>
  <c r="R6845" i="1" s="1"/>
  <c r="P6589" i="1"/>
  <c r="Q6589" i="1" s="1"/>
  <c r="R6589" i="1" s="1"/>
  <c r="P6333" i="1"/>
  <c r="P6077" i="1"/>
  <c r="Q6077" i="1" s="1"/>
  <c r="R6077" i="1" s="1"/>
  <c r="P5821" i="1"/>
  <c r="Q5821" i="1" s="1"/>
  <c r="R5821" i="1" s="1"/>
  <c r="P5539" i="1"/>
  <c r="P5198" i="1"/>
  <c r="Q5198" i="1" s="1"/>
  <c r="R5198" i="1" s="1"/>
  <c r="P4561" i="1"/>
  <c r="Q4561" i="1" s="1"/>
  <c r="R4561" i="1" s="1"/>
  <c r="P5628" i="1"/>
  <c r="Q5628" i="1" s="1"/>
  <c r="R5628" i="1" s="1"/>
  <c r="P5372" i="1"/>
  <c r="P6504" i="1"/>
  <c r="Q6504" i="1" s="1"/>
  <c r="R6504" i="1" s="1"/>
  <c r="P6248" i="1"/>
  <c r="Q6248" i="1" s="1"/>
  <c r="R6248" i="1" s="1"/>
  <c r="P5992" i="1"/>
  <c r="Q5992" i="1" s="1"/>
  <c r="R5992" i="1" s="1"/>
  <c r="P5736" i="1"/>
  <c r="Q5736" i="1" s="1"/>
  <c r="R5736" i="1" s="1"/>
  <c r="P5426" i="1"/>
  <c r="Q5426" i="1" s="1"/>
  <c r="R5426" i="1" s="1"/>
  <c r="P5085" i="1"/>
  <c r="P4221" i="1"/>
  <c r="P8617" i="1"/>
  <c r="Q8617" i="1" s="1"/>
  <c r="R8617" i="1" s="1"/>
  <c r="P8553" i="1"/>
  <c r="Q8553" i="1" s="1"/>
  <c r="R8553" i="1" s="1"/>
  <c r="P8489" i="1"/>
  <c r="Q8489" i="1" s="1"/>
  <c r="R8489" i="1" s="1"/>
  <c r="P8425" i="1"/>
  <c r="Q8425" i="1" s="1"/>
  <c r="R8425" i="1" s="1"/>
  <c r="P8361" i="1"/>
  <c r="Q8361" i="1" s="1"/>
  <c r="R8361" i="1" s="1"/>
  <c r="P8297" i="1"/>
  <c r="Q8297" i="1" s="1"/>
  <c r="R8297" i="1" s="1"/>
  <c r="P8233" i="1"/>
  <c r="Q8233" i="1" s="1"/>
  <c r="R8233" i="1" s="1"/>
  <c r="P8169" i="1"/>
  <c r="Q8169" i="1" s="1"/>
  <c r="R8169" i="1" s="1"/>
  <c r="P8105" i="1"/>
  <c r="Q8105" i="1" s="1"/>
  <c r="R8105" i="1" s="1"/>
  <c r="P8041" i="1"/>
  <c r="Q8041" i="1" s="1"/>
  <c r="R8041" i="1" s="1"/>
  <c r="P7977" i="1"/>
  <c r="Q7977" i="1" s="1"/>
  <c r="R7977" i="1" s="1"/>
  <c r="P7913" i="1"/>
  <c r="Q7913" i="1" s="1"/>
  <c r="R7913" i="1" s="1"/>
  <c r="P7841" i="1"/>
  <c r="Q7841" i="1" s="1"/>
  <c r="R7841" i="1" s="1"/>
  <c r="P7756" i="1"/>
  <c r="Q7756" i="1" s="1"/>
  <c r="R7756" i="1" s="1"/>
  <c r="P7670" i="1"/>
  <c r="Q7670" i="1" s="1"/>
  <c r="R7670" i="1" s="1"/>
  <c r="P7585" i="1"/>
  <c r="Q7585" i="1" s="1"/>
  <c r="R7585" i="1" s="1"/>
  <c r="P7500" i="1"/>
  <c r="Q7500" i="1" s="1"/>
  <c r="R7500" i="1" s="1"/>
  <c r="P7414" i="1"/>
  <c r="Q7414" i="1" s="1"/>
  <c r="R7414" i="1" s="1"/>
  <c r="P7329" i="1"/>
  <c r="Q7329" i="1" s="1"/>
  <c r="R7329" i="1" s="1"/>
  <c r="P7244" i="1"/>
  <c r="Q7244" i="1" s="1"/>
  <c r="R7244" i="1" s="1"/>
  <c r="P7158" i="1"/>
  <c r="Q7158" i="1" s="1"/>
  <c r="R7158" i="1" s="1"/>
  <c r="P7073" i="1"/>
  <c r="Q7073" i="1" s="1"/>
  <c r="R7073" i="1" s="1"/>
  <c r="P6988" i="1"/>
  <c r="Q6988" i="1" s="1"/>
  <c r="R6988" i="1" s="1"/>
  <c r="P6902" i="1"/>
  <c r="Q6902" i="1" s="1"/>
  <c r="R6902" i="1" s="1"/>
  <c r="P6740" i="1"/>
  <c r="P6484" i="1"/>
  <c r="Q6484" i="1" s="1"/>
  <c r="R6484" i="1" s="1"/>
  <c r="P6228" i="1"/>
  <c r="Q6228" i="1" s="1"/>
  <c r="R6228" i="1" s="1"/>
  <c r="P5972" i="1"/>
  <c r="P5716" i="1"/>
  <c r="Q5716" i="1" s="1"/>
  <c r="R5716" i="1" s="1"/>
  <c r="P5399" i="1"/>
  <c r="P4973" i="1"/>
  <c r="Q4973" i="1" s="1"/>
  <c r="R4973" i="1" s="1"/>
  <c r="P2397" i="1"/>
  <c r="P8560" i="1"/>
  <c r="Q8560" i="1" s="1"/>
  <c r="R8560" i="1" s="1"/>
  <c r="P8472" i="1"/>
  <c r="Q8472" i="1" s="1"/>
  <c r="R8472" i="1" s="1"/>
  <c r="P8388" i="1"/>
  <c r="Q8388" i="1" s="1"/>
  <c r="R8388" i="1" s="1"/>
  <c r="P8304" i="1"/>
  <c r="Q8304" i="1" s="1"/>
  <c r="R8304" i="1" s="1"/>
  <c r="P8216" i="1"/>
  <c r="Q8216" i="1" s="1"/>
  <c r="R8216" i="1" s="1"/>
  <c r="P8132" i="1"/>
  <c r="Q8132" i="1" s="1"/>
  <c r="R8132" i="1" s="1"/>
  <c r="P8048" i="1"/>
  <c r="Q8048" i="1" s="1"/>
  <c r="R8048" i="1" s="1"/>
  <c r="P7960" i="1"/>
  <c r="Q7960" i="1" s="1"/>
  <c r="R7960" i="1" s="1"/>
  <c r="P7876" i="1"/>
  <c r="Q7876" i="1" s="1"/>
  <c r="R7876" i="1" s="1"/>
  <c r="P7765" i="1"/>
  <c r="Q7765" i="1" s="1"/>
  <c r="R7765" i="1" s="1"/>
  <c r="P7648" i="1"/>
  <c r="Q7648" i="1" s="1"/>
  <c r="R7648" i="1" s="1"/>
  <c r="P7536" i="1"/>
  <c r="Q7536" i="1" s="1"/>
  <c r="R7536" i="1" s="1"/>
  <c r="P7424" i="1"/>
  <c r="Q7424" i="1" s="1"/>
  <c r="R7424" i="1" s="1"/>
  <c r="P7306" i="1"/>
  <c r="Q7306" i="1" s="1"/>
  <c r="R7306" i="1" s="1"/>
  <c r="P7194" i="1"/>
  <c r="Q7194" i="1" s="1"/>
  <c r="R7194" i="1" s="1"/>
  <c r="P7082" i="1"/>
  <c r="Q7082" i="1" s="1"/>
  <c r="R7082" i="1" s="1"/>
  <c r="P6965" i="1"/>
  <c r="Q6965" i="1" s="1"/>
  <c r="R6965" i="1" s="1"/>
  <c r="P6848" i="1"/>
  <c r="Q6848" i="1" s="1"/>
  <c r="R6848" i="1" s="1"/>
  <c r="P6512" i="1"/>
  <c r="Q6512" i="1" s="1"/>
  <c r="R6512" i="1" s="1"/>
  <c r="P6160" i="1"/>
  <c r="Q6160" i="1" s="1"/>
  <c r="R6160" i="1" s="1"/>
  <c r="P5824" i="1"/>
  <c r="Q5824" i="1" s="1"/>
  <c r="R5824" i="1" s="1"/>
  <c r="P5437" i="1"/>
  <c r="Q5437" i="1" s="1"/>
  <c r="R5437" i="1" s="1"/>
  <c r="P4893" i="1"/>
  <c r="P7871" i="1"/>
  <c r="Q7871" i="1" s="1"/>
  <c r="R7871" i="1" s="1"/>
  <c r="P7787" i="1"/>
  <c r="Q7787" i="1" s="1"/>
  <c r="R7787" i="1" s="1"/>
  <c r="P7699" i="1"/>
  <c r="Q7699" i="1" s="1"/>
  <c r="R7699" i="1" s="1"/>
  <c r="P7615" i="1"/>
  <c r="Q7615" i="1" s="1"/>
  <c r="R7615" i="1" s="1"/>
  <c r="P7531" i="1"/>
  <c r="Q7531" i="1" s="1"/>
  <c r="R7531" i="1" s="1"/>
  <c r="P7443" i="1"/>
  <c r="Q7443" i="1" s="1"/>
  <c r="R7443" i="1" s="1"/>
  <c r="P7359" i="1"/>
  <c r="Q7359" i="1" s="1"/>
  <c r="R7359" i="1" s="1"/>
  <c r="P7275" i="1"/>
  <c r="Q7275" i="1" s="1"/>
  <c r="R7275" i="1" s="1"/>
  <c r="P7187" i="1"/>
  <c r="Q7187" i="1" s="1"/>
  <c r="R7187" i="1" s="1"/>
  <c r="P7103" i="1"/>
  <c r="Q7103" i="1" s="1"/>
  <c r="R7103" i="1" s="1"/>
  <c r="P7019" i="1"/>
  <c r="Q7019" i="1" s="1"/>
  <c r="R7019" i="1" s="1"/>
  <c r="P6931" i="1"/>
  <c r="Q6931" i="1" s="1"/>
  <c r="R6931" i="1" s="1"/>
  <c r="P6847" i="1"/>
  <c r="Q6847" i="1" s="1"/>
  <c r="R6847" i="1" s="1"/>
  <c r="P6635" i="1"/>
  <c r="Q6635" i="1" s="1"/>
  <c r="R6635" i="1" s="1"/>
  <c r="P6379" i="1"/>
  <c r="P6123" i="1"/>
  <c r="Q6123" i="1" s="1"/>
  <c r="R6123" i="1" s="1"/>
  <c r="P5867" i="1"/>
  <c r="Q5867" i="1" s="1"/>
  <c r="R5867" i="1" s="1"/>
  <c r="P5601" i="1"/>
  <c r="Q5601" i="1" s="1"/>
  <c r="R5601" i="1" s="1"/>
  <c r="P5259" i="1"/>
  <c r="Q5259" i="1" s="1"/>
  <c r="R5259" i="1" s="1"/>
  <c r="P4745" i="1"/>
  <c r="P3226" i="1"/>
  <c r="Q3226" i="1" s="1"/>
  <c r="R3226" i="1" s="1"/>
  <c r="P6630" i="1"/>
  <c r="Q6630" i="1" s="1"/>
  <c r="R6630" i="1" s="1"/>
  <c r="P6374" i="1"/>
  <c r="Q6374" i="1" s="1"/>
  <c r="R6374" i="1" s="1"/>
  <c r="P6118" i="1"/>
  <c r="P5862" i="1"/>
  <c r="Q5862" i="1" s="1"/>
  <c r="R5862" i="1" s="1"/>
  <c r="P5594" i="1"/>
  <c r="Q5594" i="1" s="1"/>
  <c r="R5594" i="1" s="1"/>
  <c r="P5253" i="1"/>
  <c r="P4725" i="1"/>
  <c r="P3119" i="1"/>
  <c r="P6625" i="1"/>
  <c r="Q6625" i="1" s="1"/>
  <c r="R6625" i="1" s="1"/>
  <c r="P6369" i="1"/>
  <c r="Q6369" i="1" s="1"/>
  <c r="R6369" i="1" s="1"/>
  <c r="P6113" i="1"/>
  <c r="Q6113" i="1" s="1"/>
  <c r="R6113" i="1" s="1"/>
  <c r="P5857" i="1"/>
  <c r="Q5857" i="1" s="1"/>
  <c r="R5857" i="1" s="1"/>
  <c r="P5587" i="1"/>
  <c r="P5246" i="1"/>
  <c r="Q5246" i="1" s="1"/>
  <c r="R5246" i="1" s="1"/>
  <c r="P4705" i="1"/>
  <c r="Q4705" i="1" s="1"/>
  <c r="R4705" i="1" s="1"/>
  <c r="P3013" i="1"/>
  <c r="Q3013" i="1" s="1"/>
  <c r="R3013" i="1" s="1"/>
  <c r="P5408" i="1"/>
  <c r="Q5408" i="1" s="1"/>
  <c r="R5408" i="1" s="1"/>
  <c r="P5152" i="1"/>
  <c r="Q5152" i="1" s="1"/>
  <c r="R5152" i="1" s="1"/>
  <c r="P4896" i="1"/>
  <c r="P4640" i="1"/>
  <c r="Q4640" i="1" s="1"/>
  <c r="R4640" i="1" s="1"/>
  <c r="P4384" i="1"/>
  <c r="P4123" i="1"/>
  <c r="P3781" i="1"/>
  <c r="Q3781" i="1" s="1"/>
  <c r="R3781" i="1" s="1"/>
  <c r="P2168" i="1"/>
  <c r="Q2168" i="1" s="1"/>
  <c r="R2168" i="1" s="1"/>
  <c r="P4767" i="1"/>
  <c r="Q4767" i="1" s="1"/>
  <c r="R4767" i="1" s="1"/>
  <c r="P4511" i="1"/>
  <c r="P4255" i="1"/>
  <c r="Q4255" i="1" s="1"/>
  <c r="R4255" i="1" s="1"/>
  <c r="P3951" i="1"/>
  <c r="Q3951" i="1" s="1"/>
  <c r="R3951" i="1" s="1"/>
  <c r="P3319" i="1"/>
  <c r="Q3319" i="1" s="1"/>
  <c r="R3319" i="1" s="1"/>
  <c r="P4894" i="1"/>
  <c r="P4638" i="1"/>
  <c r="Q4638" i="1" s="1"/>
  <c r="R4638" i="1" s="1"/>
  <c r="P4382" i="1"/>
  <c r="Q4382" i="1" s="1"/>
  <c r="R4382" i="1" s="1"/>
  <c r="P4120" i="1"/>
  <c r="P3779" i="1"/>
  <c r="Q3779" i="1" s="1"/>
  <c r="R3779" i="1" s="1"/>
  <c r="P2125" i="1"/>
  <c r="Q2125" i="1" s="1"/>
  <c r="R2125" i="1" s="1"/>
  <c r="P3906" i="1"/>
  <c r="P3602" i="1"/>
  <c r="Q3602" i="1" s="1"/>
  <c r="R3602" i="1" s="1"/>
  <c r="P3262" i="1"/>
  <c r="P2617" i="1"/>
  <c r="Q2617" i="1" s="1"/>
  <c r="R2617" i="1" s="1"/>
  <c r="P3597" i="1"/>
  <c r="P3257" i="1"/>
  <c r="P2597" i="1"/>
  <c r="Q2597" i="1" s="1"/>
  <c r="R2597" i="1" s="1"/>
  <c r="P2801" i="1"/>
  <c r="P2452" i="1"/>
  <c r="Q2452" i="1" s="1"/>
  <c r="R2452" i="1" s="1"/>
  <c r="P2447" i="1"/>
  <c r="P2442" i="1"/>
  <c r="P1786" i="1"/>
  <c r="Q1786" i="1" s="1"/>
  <c r="R1786" i="1" s="1"/>
  <c r="P1561" i="1"/>
  <c r="Q1561" i="1" s="1"/>
  <c r="R1561" i="1" s="1"/>
  <c r="P1332" i="1"/>
  <c r="Q1332" i="1" s="1"/>
  <c r="R1332" i="1" s="1"/>
  <c r="P811" i="1"/>
  <c r="Q811" i="1" s="1"/>
  <c r="R811" i="1" s="1"/>
  <c r="P803" i="1"/>
  <c r="Q803" i="1" s="1"/>
  <c r="R803" i="1" s="1"/>
  <c r="P448" i="1"/>
  <c r="Q448" i="1" s="1"/>
  <c r="R448" i="1" s="1"/>
  <c r="P503" i="1"/>
  <c r="Q503" i="1" s="1"/>
  <c r="R503" i="1" s="1"/>
  <c r="P8701" i="1"/>
  <c r="Q8701" i="1" s="1"/>
  <c r="R8701" i="1" s="1"/>
  <c r="P8055" i="1"/>
  <c r="Q8055" i="1" s="1"/>
  <c r="R8055" i="1" s="1"/>
  <c r="P8243" i="1"/>
  <c r="Q8243" i="1" s="1"/>
  <c r="R8243" i="1" s="1"/>
  <c r="P8743" i="1"/>
  <c r="Q8743" i="1" s="1"/>
  <c r="R8743" i="1" s="1"/>
  <c r="P8047" i="1"/>
  <c r="Q8047" i="1" s="1"/>
  <c r="R8047" i="1" s="1"/>
  <c r="P6910" i="1"/>
  <c r="Q6910" i="1" s="1"/>
  <c r="R6910" i="1" s="1"/>
  <c r="P7390" i="1"/>
  <c r="Q7390" i="1" s="1"/>
  <c r="R7390" i="1" s="1"/>
  <c r="P6140" i="1"/>
  <c r="P8139" i="1"/>
  <c r="Q8139" i="1" s="1"/>
  <c r="R8139" i="1" s="1"/>
  <c r="P7118" i="1"/>
  <c r="Q7118" i="1" s="1"/>
  <c r="R7118" i="1" s="1"/>
  <c r="P8722" i="1"/>
  <c r="Q8722" i="1" s="1"/>
  <c r="R8722" i="1" s="1"/>
  <c r="P8482" i="1"/>
  <c r="Q8482" i="1" s="1"/>
  <c r="R8482" i="1" s="1"/>
  <c r="P8242" i="1"/>
  <c r="Q8242" i="1" s="1"/>
  <c r="R8242" i="1" s="1"/>
  <c r="P8002" i="1"/>
  <c r="Q8002" i="1" s="1"/>
  <c r="R8002" i="1" s="1"/>
  <c r="P7746" i="1"/>
  <c r="Q7746" i="1" s="1"/>
  <c r="R7746" i="1" s="1"/>
  <c r="P7426" i="1"/>
  <c r="Q7426" i="1" s="1"/>
  <c r="R7426" i="1" s="1"/>
  <c r="P7085" i="1"/>
  <c r="Q7085" i="1" s="1"/>
  <c r="R7085" i="1" s="1"/>
  <c r="P6584" i="1"/>
  <c r="Q6584" i="1" s="1"/>
  <c r="R6584" i="1" s="1"/>
  <c r="P5618" i="1"/>
  <c r="Q5618" i="1" s="1"/>
  <c r="R5618" i="1" s="1"/>
  <c r="P8605" i="1"/>
  <c r="Q8605" i="1" s="1"/>
  <c r="R8605" i="1" s="1"/>
  <c r="P8381" i="1"/>
  <c r="Q8381" i="1" s="1"/>
  <c r="R8381" i="1" s="1"/>
  <c r="P8141" i="1"/>
  <c r="Q8141" i="1" s="1"/>
  <c r="R8141" i="1" s="1"/>
  <c r="P7901" i="1"/>
  <c r="Q7901" i="1" s="1"/>
  <c r="R7901" i="1" s="1"/>
  <c r="P7590" i="1"/>
  <c r="Q7590" i="1" s="1"/>
  <c r="R7590" i="1" s="1"/>
  <c r="P7270" i="1"/>
  <c r="Q7270" i="1" s="1"/>
  <c r="R7270" i="1" s="1"/>
  <c r="P6972" i="1"/>
  <c r="Q6972" i="1" s="1"/>
  <c r="R6972" i="1" s="1"/>
  <c r="P6308" i="1"/>
  <c r="P5250" i="1"/>
  <c r="P8456" i="1"/>
  <c r="Q8456" i="1" s="1"/>
  <c r="R8456" i="1" s="1"/>
  <c r="P8116" i="1"/>
  <c r="Q8116" i="1" s="1"/>
  <c r="R8116" i="1" s="1"/>
  <c r="P7770" i="1"/>
  <c r="Q7770" i="1" s="1"/>
  <c r="R7770" i="1" s="1"/>
  <c r="P7370" i="1"/>
  <c r="Q7370" i="1" s="1"/>
  <c r="R7370" i="1" s="1"/>
  <c r="P6944" i="1"/>
  <c r="Q6944" i="1" s="1"/>
  <c r="R6944" i="1" s="1"/>
  <c r="P5840" i="1"/>
  <c r="Q5840" i="1" s="1"/>
  <c r="R5840" i="1" s="1"/>
  <c r="P7811" i="1"/>
  <c r="Q7811" i="1" s="1"/>
  <c r="R7811" i="1" s="1"/>
  <c r="P7343" i="1"/>
  <c r="Q7343" i="1" s="1"/>
  <c r="R7343" i="1" s="1"/>
  <c r="P8423" i="1"/>
  <c r="Q8423" i="1" s="1"/>
  <c r="R8423" i="1" s="1"/>
  <c r="P7326" i="1"/>
  <c r="Q7326" i="1" s="1"/>
  <c r="R7326" i="1" s="1"/>
  <c r="P5133" i="1"/>
  <c r="P8227" i="1"/>
  <c r="Q8227" i="1" s="1"/>
  <c r="R8227" i="1" s="1"/>
  <c r="P7065" i="1"/>
  <c r="Q7065" i="1" s="1"/>
  <c r="R7065" i="1" s="1"/>
  <c r="P8551" i="1"/>
  <c r="Q8551" i="1" s="1"/>
  <c r="R8551" i="1" s="1"/>
  <c r="P7975" i="1"/>
  <c r="Q7975" i="1" s="1"/>
  <c r="R7975" i="1" s="1"/>
  <c r="P7284" i="1"/>
  <c r="Q7284" i="1" s="1"/>
  <c r="R7284" i="1" s="1"/>
  <c r="P8765" i="1"/>
  <c r="Q8765" i="1" s="1"/>
  <c r="R8765" i="1" s="1"/>
  <c r="P8435" i="1"/>
  <c r="Q8435" i="1" s="1"/>
  <c r="R8435" i="1" s="1"/>
  <c r="P7891" i="1"/>
  <c r="Q7891" i="1" s="1"/>
  <c r="R7891" i="1" s="1"/>
  <c r="P7150" i="1"/>
  <c r="Q7150" i="1" s="1"/>
  <c r="R7150" i="1" s="1"/>
  <c r="P5884" i="1"/>
  <c r="Q5884" i="1" s="1"/>
  <c r="R5884" i="1" s="1"/>
  <c r="P8753" i="1"/>
  <c r="Q8753" i="1" s="1"/>
  <c r="R8753" i="1" s="1"/>
  <c r="P8668" i="1"/>
  <c r="Q8668" i="1" s="1"/>
  <c r="R8668" i="1" s="1"/>
  <c r="P8463" i="1"/>
  <c r="Q8463" i="1" s="1"/>
  <c r="R8463" i="1" s="1"/>
  <c r="P8207" i="1"/>
  <c r="Q8207" i="1" s="1"/>
  <c r="R8207" i="1" s="1"/>
  <c r="P7951" i="1"/>
  <c r="Q7951" i="1" s="1"/>
  <c r="R7951" i="1" s="1"/>
  <c r="P7636" i="1"/>
  <c r="Q7636" i="1" s="1"/>
  <c r="R7636" i="1" s="1"/>
  <c r="P7294" i="1"/>
  <c r="Q7294" i="1" s="1"/>
  <c r="R7294" i="1" s="1"/>
  <c r="P6953" i="1"/>
  <c r="Q6953" i="1" s="1"/>
  <c r="R6953" i="1" s="1"/>
  <c r="P6124" i="1"/>
  <c r="Q6124" i="1" s="1"/>
  <c r="R6124" i="1" s="1"/>
  <c r="P4749" i="1"/>
  <c r="P8343" i="1"/>
  <c r="Q8343" i="1" s="1"/>
  <c r="R8343" i="1" s="1"/>
  <c r="P7241" i="1"/>
  <c r="Q7241" i="1" s="1"/>
  <c r="R7241" i="1" s="1"/>
  <c r="P4877" i="1"/>
  <c r="Q4877" i="1" s="1"/>
  <c r="R4877" i="1" s="1"/>
  <c r="P8147" i="1"/>
  <c r="Q8147" i="1" s="1"/>
  <c r="R8147" i="1" s="1"/>
  <c r="P7001" i="1"/>
  <c r="Q7001" i="1" s="1"/>
  <c r="R7001" i="1" s="1"/>
  <c r="P8741" i="1"/>
  <c r="Q8741" i="1" s="1"/>
  <c r="R8741" i="1" s="1"/>
  <c r="P8656" i="1"/>
  <c r="Q8656" i="1" s="1"/>
  <c r="R8656" i="1" s="1"/>
  <c r="P8427" i="1"/>
  <c r="Q8427" i="1" s="1"/>
  <c r="R8427" i="1" s="1"/>
  <c r="P8171" i="1"/>
  <c r="Q8171" i="1" s="1"/>
  <c r="R8171" i="1" s="1"/>
  <c r="P7915" i="1"/>
  <c r="Q7915" i="1" s="1"/>
  <c r="R7915" i="1" s="1"/>
  <c r="P7588" i="1"/>
  <c r="Q7588" i="1" s="1"/>
  <c r="R7588" i="1" s="1"/>
  <c r="P7246" i="1"/>
  <c r="Q7246" i="1" s="1"/>
  <c r="R7246" i="1" s="1"/>
  <c r="P6905" i="1"/>
  <c r="Q6905" i="1" s="1"/>
  <c r="R6905" i="1" s="1"/>
  <c r="P5980" i="1"/>
  <c r="Q5980" i="1" s="1"/>
  <c r="R5980" i="1" s="1"/>
  <c r="P4173" i="1"/>
  <c r="P8714" i="1"/>
  <c r="Q8714" i="1" s="1"/>
  <c r="R8714" i="1" s="1"/>
  <c r="P8650" i="1"/>
  <c r="Q8650" i="1" s="1"/>
  <c r="R8650" i="1" s="1"/>
  <c r="P8586" i="1"/>
  <c r="Q8586" i="1" s="1"/>
  <c r="R8586" i="1" s="1"/>
  <c r="P8522" i="1"/>
  <c r="Q8522" i="1" s="1"/>
  <c r="R8522" i="1" s="1"/>
  <c r="P8458" i="1"/>
  <c r="Q8458" i="1" s="1"/>
  <c r="R8458" i="1" s="1"/>
  <c r="P8394" i="1"/>
  <c r="Q8394" i="1" s="1"/>
  <c r="R8394" i="1" s="1"/>
  <c r="P8330" i="1"/>
  <c r="Q8330" i="1" s="1"/>
  <c r="R8330" i="1" s="1"/>
  <c r="P8266" i="1"/>
  <c r="Q8266" i="1" s="1"/>
  <c r="R8266" i="1" s="1"/>
  <c r="P8202" i="1"/>
  <c r="Q8202" i="1" s="1"/>
  <c r="R8202" i="1" s="1"/>
  <c r="P8138" i="1"/>
  <c r="Q8138" i="1" s="1"/>
  <c r="R8138" i="1" s="1"/>
  <c r="P8074" i="1"/>
  <c r="Q8074" i="1" s="1"/>
  <c r="R8074" i="1" s="1"/>
  <c r="P8010" i="1"/>
  <c r="Q8010" i="1" s="1"/>
  <c r="R8010" i="1" s="1"/>
  <c r="P7946" i="1"/>
  <c r="Q7946" i="1" s="1"/>
  <c r="R7946" i="1" s="1"/>
  <c r="P7882" i="1"/>
  <c r="Q7882" i="1" s="1"/>
  <c r="R7882" i="1" s="1"/>
  <c r="P7800" i="1"/>
  <c r="Q7800" i="1" s="1"/>
  <c r="R7800" i="1" s="1"/>
  <c r="P7714" i="1"/>
  <c r="Q7714" i="1" s="1"/>
  <c r="R7714" i="1" s="1"/>
  <c r="P7629" i="1"/>
  <c r="Q7629" i="1" s="1"/>
  <c r="R7629" i="1" s="1"/>
  <c r="P7544" i="1"/>
  <c r="Q7544" i="1" s="1"/>
  <c r="R7544" i="1" s="1"/>
  <c r="P7458" i="1"/>
  <c r="Q7458" i="1" s="1"/>
  <c r="R7458" i="1" s="1"/>
  <c r="P7373" i="1"/>
  <c r="Q7373" i="1" s="1"/>
  <c r="R7373" i="1" s="1"/>
  <c r="P7288" i="1"/>
  <c r="Q7288" i="1" s="1"/>
  <c r="R7288" i="1" s="1"/>
  <c r="P7202" i="1"/>
  <c r="Q7202" i="1" s="1"/>
  <c r="R7202" i="1" s="1"/>
  <c r="P7117" i="1"/>
  <c r="Q7117" i="1" s="1"/>
  <c r="R7117" i="1" s="1"/>
  <c r="P7032" i="1"/>
  <c r="Q7032" i="1" s="1"/>
  <c r="R7032" i="1" s="1"/>
  <c r="P6946" i="1"/>
  <c r="Q6946" i="1" s="1"/>
  <c r="R6946" i="1" s="1"/>
  <c r="P6861" i="1"/>
  <c r="Q6861" i="1" s="1"/>
  <c r="R6861" i="1" s="1"/>
  <c r="P6616" i="1"/>
  <c r="Q6616" i="1" s="1"/>
  <c r="R6616" i="1" s="1"/>
  <c r="P6360" i="1"/>
  <c r="Q6360" i="1" s="1"/>
  <c r="R6360" i="1" s="1"/>
  <c r="P6104" i="1"/>
  <c r="Q6104" i="1" s="1"/>
  <c r="R6104" i="1" s="1"/>
  <c r="P5848" i="1"/>
  <c r="Q5848" i="1" s="1"/>
  <c r="R5848" i="1" s="1"/>
  <c r="P5575" i="1"/>
  <c r="Q5575" i="1" s="1"/>
  <c r="R5575" i="1" s="1"/>
  <c r="P5234" i="1"/>
  <c r="Q5234" i="1" s="1"/>
  <c r="R5234" i="1" s="1"/>
  <c r="P4669" i="1"/>
  <c r="Q4669" i="1" s="1"/>
  <c r="R4669" i="1" s="1"/>
  <c r="P2653" i="1"/>
  <c r="Q2653" i="1" s="1"/>
  <c r="R2653" i="1" s="1"/>
  <c r="P8581" i="1"/>
  <c r="Q8581" i="1" s="1"/>
  <c r="R8581" i="1" s="1"/>
  <c r="P8517" i="1"/>
  <c r="Q8517" i="1" s="1"/>
  <c r="R8517" i="1" s="1"/>
  <c r="P8453" i="1"/>
  <c r="Q8453" i="1" s="1"/>
  <c r="R8453" i="1" s="1"/>
  <c r="P8389" i="1"/>
  <c r="Q8389" i="1" s="1"/>
  <c r="R8389" i="1" s="1"/>
  <c r="P8325" i="1"/>
  <c r="Q8325" i="1" s="1"/>
  <c r="R8325" i="1" s="1"/>
  <c r="P8261" i="1"/>
  <c r="Q8261" i="1" s="1"/>
  <c r="R8261" i="1" s="1"/>
  <c r="P8197" i="1"/>
  <c r="Q8197" i="1" s="1"/>
  <c r="R8197" i="1" s="1"/>
  <c r="P8133" i="1"/>
  <c r="Q8133" i="1" s="1"/>
  <c r="R8133" i="1" s="1"/>
  <c r="P8069" i="1"/>
  <c r="Q8069" i="1" s="1"/>
  <c r="R8069" i="1" s="1"/>
  <c r="P8005" i="1"/>
  <c r="Q8005" i="1" s="1"/>
  <c r="R8005" i="1" s="1"/>
  <c r="P7941" i="1"/>
  <c r="Q7941" i="1" s="1"/>
  <c r="R7941" i="1" s="1"/>
  <c r="P7877" i="1"/>
  <c r="Q7877" i="1" s="1"/>
  <c r="R7877" i="1" s="1"/>
  <c r="P7793" i="1"/>
  <c r="Q7793" i="1" s="1"/>
  <c r="R7793" i="1" s="1"/>
  <c r="P7708" i="1"/>
  <c r="Q7708" i="1" s="1"/>
  <c r="R7708" i="1" s="1"/>
  <c r="P7622" i="1"/>
  <c r="Q7622" i="1" s="1"/>
  <c r="R7622" i="1" s="1"/>
  <c r="P7537" i="1"/>
  <c r="Q7537" i="1" s="1"/>
  <c r="R7537" i="1" s="1"/>
  <c r="P7452" i="1"/>
  <c r="Q7452" i="1" s="1"/>
  <c r="R7452" i="1" s="1"/>
  <c r="P7366" i="1"/>
  <c r="Q7366" i="1" s="1"/>
  <c r="R7366" i="1" s="1"/>
  <c r="P7281" i="1"/>
  <c r="Q7281" i="1" s="1"/>
  <c r="R7281" i="1" s="1"/>
  <c r="P7196" i="1"/>
  <c r="Q7196" i="1" s="1"/>
  <c r="R7196" i="1" s="1"/>
  <c r="P7110" i="1"/>
  <c r="Q7110" i="1" s="1"/>
  <c r="R7110" i="1" s="1"/>
  <c r="P7025" i="1"/>
  <c r="Q7025" i="1" s="1"/>
  <c r="R7025" i="1" s="1"/>
  <c r="P6940" i="1"/>
  <c r="Q6940" i="1" s="1"/>
  <c r="R6940" i="1" s="1"/>
  <c r="P6852" i="1"/>
  <c r="Q6852" i="1" s="1"/>
  <c r="R6852" i="1" s="1"/>
  <c r="P6596" i="1"/>
  <c r="P6340" i="1"/>
  <c r="Q6340" i="1" s="1"/>
  <c r="R6340" i="1" s="1"/>
  <c r="P6084" i="1"/>
  <c r="Q6084" i="1" s="1"/>
  <c r="R6084" i="1" s="1"/>
  <c r="P5828" i="1"/>
  <c r="P5549" i="1"/>
  <c r="Q5549" i="1" s="1"/>
  <c r="R5549" i="1" s="1"/>
  <c r="P5207" i="1"/>
  <c r="P4205" i="1"/>
  <c r="Q4205" i="1" s="1"/>
  <c r="R4205" i="1" s="1"/>
  <c r="P8596" i="1"/>
  <c r="Q8596" i="1" s="1"/>
  <c r="R8596" i="1" s="1"/>
  <c r="P8512" i="1"/>
  <c r="Q8512" i="1" s="1"/>
  <c r="R8512" i="1" s="1"/>
  <c r="P8424" i="1"/>
  <c r="Q8424" i="1" s="1"/>
  <c r="R8424" i="1" s="1"/>
  <c r="P8340" i="1"/>
  <c r="Q8340" i="1" s="1"/>
  <c r="R8340" i="1" s="1"/>
  <c r="P8256" i="1"/>
  <c r="Q8256" i="1" s="1"/>
  <c r="R8256" i="1" s="1"/>
  <c r="P8168" i="1"/>
  <c r="Q8168" i="1" s="1"/>
  <c r="R8168" i="1" s="1"/>
  <c r="P8084" i="1"/>
  <c r="Q8084" i="1" s="1"/>
  <c r="R8084" i="1" s="1"/>
  <c r="P8000" i="1"/>
  <c r="Q8000" i="1" s="1"/>
  <c r="R8000" i="1" s="1"/>
  <c r="P7912" i="1"/>
  <c r="Q7912" i="1" s="1"/>
  <c r="R7912" i="1" s="1"/>
  <c r="P7813" i="1"/>
  <c r="Q7813" i="1" s="1"/>
  <c r="R7813" i="1" s="1"/>
  <c r="P7701" i="1"/>
  <c r="Q7701" i="1" s="1"/>
  <c r="R7701" i="1" s="1"/>
  <c r="P7584" i="1"/>
  <c r="Q7584" i="1" s="1"/>
  <c r="R7584" i="1" s="1"/>
  <c r="P7472" i="1"/>
  <c r="Q7472" i="1" s="1"/>
  <c r="R7472" i="1" s="1"/>
  <c r="P7360" i="1"/>
  <c r="Q7360" i="1" s="1"/>
  <c r="R7360" i="1" s="1"/>
  <c r="P7242" i="1"/>
  <c r="Q7242" i="1" s="1"/>
  <c r="R7242" i="1" s="1"/>
  <c r="P7130" i="1"/>
  <c r="Q7130" i="1" s="1"/>
  <c r="R7130" i="1" s="1"/>
  <c r="P7018" i="1"/>
  <c r="Q7018" i="1" s="1"/>
  <c r="R7018" i="1" s="1"/>
  <c r="P6901" i="1"/>
  <c r="Q6901" i="1" s="1"/>
  <c r="R6901" i="1" s="1"/>
  <c r="P6656" i="1"/>
  <c r="Q6656" i="1" s="1"/>
  <c r="R6656" i="1" s="1"/>
  <c r="P6320" i="1"/>
  <c r="Q6320" i="1" s="1"/>
  <c r="R6320" i="1" s="1"/>
  <c r="P5968" i="1"/>
  <c r="Q5968" i="1" s="1"/>
  <c r="R5968" i="1" s="1"/>
  <c r="P5629" i="1"/>
  <c r="Q5629" i="1" s="1"/>
  <c r="R5629" i="1" s="1"/>
  <c r="P5181" i="1"/>
  <c r="P4119" i="1"/>
  <c r="Q4119" i="1" s="1"/>
  <c r="R4119" i="1" s="1"/>
  <c r="P7823" i="1"/>
  <c r="Q7823" i="1" s="1"/>
  <c r="R7823" i="1" s="1"/>
  <c r="P7739" i="1"/>
  <c r="Q7739" i="1" s="1"/>
  <c r="R7739" i="1" s="1"/>
  <c r="P7651" i="1"/>
  <c r="Q7651" i="1" s="1"/>
  <c r="R7651" i="1" s="1"/>
  <c r="P7567" i="1"/>
  <c r="Q7567" i="1" s="1"/>
  <c r="R7567" i="1" s="1"/>
  <c r="P7483" i="1"/>
  <c r="Q7483" i="1" s="1"/>
  <c r="R7483" i="1" s="1"/>
  <c r="P7395" i="1"/>
  <c r="Q7395" i="1" s="1"/>
  <c r="R7395" i="1" s="1"/>
  <c r="P7311" i="1"/>
  <c r="Q7311" i="1" s="1"/>
  <c r="R7311" i="1" s="1"/>
  <c r="P7227" i="1"/>
  <c r="Q7227" i="1" s="1"/>
  <c r="R7227" i="1" s="1"/>
  <c r="P7139" i="1"/>
  <c r="Q7139" i="1" s="1"/>
  <c r="R7139" i="1" s="1"/>
  <c r="P7055" i="1"/>
  <c r="Q7055" i="1" s="1"/>
  <c r="R7055" i="1" s="1"/>
  <c r="P6971" i="1"/>
  <c r="Q6971" i="1" s="1"/>
  <c r="R6971" i="1" s="1"/>
  <c r="P6883" i="1"/>
  <c r="Q6883" i="1" s="1"/>
  <c r="R6883" i="1" s="1"/>
  <c r="P6747" i="1"/>
  <c r="Q6747" i="1" s="1"/>
  <c r="R6747" i="1" s="1"/>
  <c r="P6491" i="1"/>
  <c r="Q6491" i="1" s="1"/>
  <c r="R6491" i="1" s="1"/>
  <c r="P6235" i="1"/>
  <c r="P5979" i="1"/>
  <c r="Q5979" i="1" s="1"/>
  <c r="R5979" i="1" s="1"/>
  <c r="P5723" i="1"/>
  <c r="Q5723" i="1" s="1"/>
  <c r="R5723" i="1" s="1"/>
  <c r="P5409" i="1"/>
  <c r="Q5409" i="1" s="1"/>
  <c r="R5409" i="1" s="1"/>
  <c r="P5067" i="1"/>
  <c r="Q5067" i="1" s="1"/>
  <c r="R5067" i="1" s="1"/>
  <c r="P4169" i="1"/>
  <c r="P6742" i="1"/>
  <c r="Q6742" i="1" s="1"/>
  <c r="R6742" i="1" s="1"/>
  <c r="P6486" i="1"/>
  <c r="Q6486" i="1" s="1"/>
  <c r="R6486" i="1" s="1"/>
  <c r="P6230" i="1"/>
  <c r="Q6230" i="1" s="1"/>
  <c r="R6230" i="1" s="1"/>
  <c r="P5974" i="1"/>
  <c r="P5718" i="1"/>
  <c r="Q5718" i="1" s="1"/>
  <c r="R5718" i="1" s="1"/>
  <c r="P5402" i="1"/>
  <c r="Q5402" i="1" s="1"/>
  <c r="R5402" i="1" s="1"/>
  <c r="P5061" i="1"/>
  <c r="P4149" i="1"/>
  <c r="P6737" i="1"/>
  <c r="Q6737" i="1" s="1"/>
  <c r="R6737" i="1" s="1"/>
  <c r="P6481" i="1"/>
  <c r="Q6481" i="1" s="1"/>
  <c r="R6481" i="1" s="1"/>
  <c r="P6225" i="1"/>
  <c r="Q6225" i="1" s="1"/>
  <c r="R6225" i="1" s="1"/>
  <c r="P5969" i="1"/>
  <c r="Q5969" i="1" s="1"/>
  <c r="R5969" i="1" s="1"/>
  <c r="P5713" i="1"/>
  <c r="Q5713" i="1" s="1"/>
  <c r="R5713" i="1" s="1"/>
  <c r="P5395" i="1"/>
  <c r="P5054" i="1"/>
  <c r="Q5054" i="1" s="1"/>
  <c r="R5054" i="1" s="1"/>
  <c r="P4124" i="1"/>
  <c r="P5520" i="1"/>
  <c r="Q5520" i="1" s="1"/>
  <c r="R5520" i="1" s="1"/>
  <c r="P5264" i="1"/>
  <c r="Q5264" i="1" s="1"/>
  <c r="R5264" i="1" s="1"/>
  <c r="P5008" i="1"/>
  <c r="Q5008" i="1" s="1"/>
  <c r="R5008" i="1" s="1"/>
  <c r="P4752" i="1"/>
  <c r="P4496" i="1"/>
  <c r="Q4496" i="1" s="1"/>
  <c r="R4496" i="1" s="1"/>
  <c r="P4240" i="1"/>
  <c r="P3931" i="1"/>
  <c r="P3259" i="1"/>
  <c r="P4879" i="1"/>
  <c r="Q4879" i="1" s="1"/>
  <c r="R4879" i="1" s="1"/>
  <c r="P4623" i="1"/>
  <c r="Q4623" i="1" s="1"/>
  <c r="R4623" i="1" s="1"/>
  <c r="P4367" i="1"/>
  <c r="P4100" i="1"/>
  <c r="P3759" i="1"/>
  <c r="Q3759" i="1" s="1"/>
  <c r="R3759" i="1" s="1"/>
  <c r="P1359" i="1"/>
  <c r="Q1359" i="1" s="1"/>
  <c r="R1359" i="1" s="1"/>
  <c r="P4750" i="1"/>
  <c r="P4494" i="1"/>
  <c r="Q4494" i="1" s="1"/>
  <c r="R4494" i="1" s="1"/>
  <c r="P4238" i="1"/>
  <c r="Q4238" i="1" s="1"/>
  <c r="R4238" i="1" s="1"/>
  <c r="P3928" i="1"/>
  <c r="P3251" i="1"/>
  <c r="Q3251" i="1" s="1"/>
  <c r="R3251" i="1" s="1"/>
  <c r="P4018" i="1"/>
  <c r="Q4018" i="1" s="1"/>
  <c r="R4018" i="1" s="1"/>
  <c r="P3750" i="1"/>
  <c r="Q3750" i="1" s="1"/>
  <c r="R3750" i="1" s="1"/>
  <c r="P3410" i="1"/>
  <c r="Q3410" i="1" s="1"/>
  <c r="R3410" i="1" s="1"/>
  <c r="P3011" i="1"/>
  <c r="Q3011" i="1" s="1"/>
  <c r="R3011" i="1" s="1"/>
  <c r="P3745" i="1"/>
  <c r="Q3745" i="1" s="1"/>
  <c r="R3745" i="1" s="1"/>
  <c r="P3405" i="1"/>
  <c r="P3005" i="1"/>
  <c r="Q3005" i="1" s="1"/>
  <c r="R3005" i="1" s="1"/>
  <c r="P3412" i="1"/>
  <c r="Q3412" i="1" s="1"/>
  <c r="R3412" i="1" s="1"/>
  <c r="P2900" i="1"/>
  <c r="P2895" i="1"/>
  <c r="Q2895" i="1" s="1"/>
  <c r="R2895" i="1" s="1"/>
  <c r="P2890" i="1"/>
  <c r="Q2890" i="1" s="1"/>
  <c r="R2890" i="1" s="1"/>
  <c r="P2234" i="1"/>
  <c r="Q2234" i="1" s="1"/>
  <c r="R2234" i="1" s="1"/>
  <c r="P2009" i="1"/>
  <c r="Q2009" i="1" s="1"/>
  <c r="R2009" i="1" s="1"/>
  <c r="P1780" i="1"/>
  <c r="Q1780" i="1" s="1"/>
  <c r="R1780" i="1" s="1"/>
  <c r="P671" i="1"/>
  <c r="Q671" i="1" s="1"/>
  <c r="R671" i="1" s="1"/>
  <c r="P647" i="1"/>
  <c r="Q647" i="1" s="1"/>
  <c r="R647" i="1" s="1"/>
  <c r="P476" i="1"/>
  <c r="Q476" i="1" s="1"/>
  <c r="R476" i="1" s="1"/>
  <c r="P285" i="1"/>
  <c r="Q285" i="1" s="1"/>
  <c r="R285" i="1" s="1"/>
  <c r="P326" i="1"/>
  <c r="Q326" i="1" s="1"/>
  <c r="R326" i="1" s="1"/>
  <c r="P7497" i="1"/>
  <c r="Q7497" i="1" s="1"/>
  <c r="R7497" i="1" s="1"/>
  <c r="P8729" i="1"/>
  <c r="Q8729" i="1" s="1"/>
  <c r="R8729" i="1" s="1"/>
  <c r="P6092" i="1"/>
  <c r="P6894" i="1"/>
  <c r="Q6894" i="1" s="1"/>
  <c r="R6894" i="1" s="1"/>
  <c r="P8431" i="1"/>
  <c r="Q8431" i="1" s="1"/>
  <c r="R8431" i="1" s="1"/>
  <c r="P7422" i="1"/>
  <c r="Q7422" i="1" s="1"/>
  <c r="R7422" i="1" s="1"/>
  <c r="P8745" i="1"/>
  <c r="Q8745" i="1" s="1"/>
  <c r="R8745" i="1" s="1"/>
  <c r="P8275" i="1"/>
  <c r="Q8275" i="1" s="1"/>
  <c r="R8275" i="1" s="1"/>
  <c r="P8587" i="1"/>
  <c r="Q8587" i="1" s="1"/>
  <c r="R8587" i="1" s="1"/>
  <c r="P7630" i="1"/>
  <c r="Q7630" i="1" s="1"/>
  <c r="R7630" i="1" s="1"/>
  <c r="P5581" i="1"/>
  <c r="Q5581" i="1" s="1"/>
  <c r="R5581" i="1" s="1"/>
  <c r="P8578" i="1"/>
  <c r="Q8578" i="1" s="1"/>
  <c r="R8578" i="1" s="1"/>
  <c r="P8338" i="1"/>
  <c r="Q8338" i="1" s="1"/>
  <c r="R8338" i="1" s="1"/>
  <c r="P8098" i="1"/>
  <c r="Q8098" i="1" s="1"/>
  <c r="R8098" i="1" s="1"/>
  <c r="P7874" i="1"/>
  <c r="Q7874" i="1" s="1"/>
  <c r="R7874" i="1" s="1"/>
  <c r="P7554" i="1"/>
  <c r="Q7554" i="1" s="1"/>
  <c r="R7554" i="1" s="1"/>
  <c r="P7256" i="1"/>
  <c r="Q7256" i="1" s="1"/>
  <c r="R7256" i="1" s="1"/>
  <c r="P6957" i="1"/>
  <c r="Q6957" i="1" s="1"/>
  <c r="R6957" i="1" s="1"/>
  <c r="P6200" i="1"/>
  <c r="Q6200" i="1" s="1"/>
  <c r="R6200" i="1" s="1"/>
  <c r="P5106" i="1"/>
  <c r="P8509" i="1"/>
  <c r="Q8509" i="1" s="1"/>
  <c r="R8509" i="1" s="1"/>
  <c r="P8269" i="1"/>
  <c r="Q8269" i="1" s="1"/>
  <c r="R8269" i="1" s="1"/>
  <c r="P8045" i="1"/>
  <c r="Q8045" i="1" s="1"/>
  <c r="R8045" i="1" s="1"/>
  <c r="P7782" i="1"/>
  <c r="Q7782" i="1" s="1"/>
  <c r="R7782" i="1" s="1"/>
  <c r="P7462" i="1"/>
  <c r="Q7462" i="1" s="1"/>
  <c r="R7462" i="1" s="1"/>
  <c r="P7121" i="1"/>
  <c r="Q7121" i="1" s="1"/>
  <c r="R7121" i="1" s="1"/>
  <c r="P6692" i="1"/>
  <c r="P5732" i="1"/>
  <c r="P8584" i="1"/>
  <c r="Q8584" i="1" s="1"/>
  <c r="R8584" i="1" s="1"/>
  <c r="P8264" i="1"/>
  <c r="Q8264" i="1" s="1"/>
  <c r="R8264" i="1" s="1"/>
  <c r="P7988" i="1"/>
  <c r="Q7988" i="1" s="1"/>
  <c r="R7988" i="1" s="1"/>
  <c r="P7600" i="1"/>
  <c r="Q7600" i="1" s="1"/>
  <c r="R7600" i="1" s="1"/>
  <c r="P7200" i="1"/>
  <c r="Q7200" i="1" s="1"/>
  <c r="R7200" i="1" s="1"/>
  <c r="P6528" i="1"/>
  <c r="Q6528" i="1" s="1"/>
  <c r="R6528" i="1" s="1"/>
  <c r="P5117" i="1"/>
  <c r="Q5117" i="1" s="1"/>
  <c r="R5117" i="1" s="1"/>
  <c r="P7683" i="1"/>
  <c r="Q7683" i="1" s="1"/>
  <c r="R7683" i="1" s="1"/>
  <c r="P8703" i="1"/>
  <c r="Q8703" i="1" s="1"/>
  <c r="R8703" i="1" s="1"/>
  <c r="P7879" i="1"/>
  <c r="Q7879" i="1" s="1"/>
  <c r="R7879" i="1" s="1"/>
  <c r="P6220" i="1"/>
  <c r="Q6220" i="1" s="1"/>
  <c r="R6220" i="1" s="1"/>
  <c r="P8627" i="1"/>
  <c r="Q8627" i="1" s="1"/>
  <c r="R8627" i="1" s="1"/>
  <c r="P7641" i="1"/>
  <c r="Q7641" i="1" s="1"/>
  <c r="R7641" i="1" s="1"/>
  <c r="P8692" i="1"/>
  <c r="Q8692" i="1" s="1"/>
  <c r="R8692" i="1" s="1"/>
  <c r="P8215" i="1"/>
  <c r="Q8215" i="1" s="1"/>
  <c r="R8215" i="1" s="1"/>
  <c r="P7604" i="1"/>
  <c r="Q7604" i="1" s="1"/>
  <c r="R7604" i="1" s="1"/>
  <c r="P6857" i="1"/>
  <c r="Q6857" i="1" s="1"/>
  <c r="R6857" i="1" s="1"/>
  <c r="P8664" i="1"/>
  <c r="Q8664" i="1" s="1"/>
  <c r="R8664" i="1" s="1"/>
  <c r="P8131" i="1"/>
  <c r="Q8131" i="1" s="1"/>
  <c r="R8131" i="1" s="1"/>
  <c r="P8705" i="1"/>
  <c r="Q8705" i="1" s="1"/>
  <c r="R8705" i="1" s="1"/>
  <c r="P7785" i="1"/>
  <c r="Q7785" i="1" s="1"/>
  <c r="R7785" i="1" s="1"/>
  <c r="P5517" i="1"/>
  <c r="P8563" i="1"/>
  <c r="Q8563" i="1" s="1"/>
  <c r="R8563" i="1" s="1"/>
  <c r="P8539" i="1"/>
  <c r="Q8539" i="1" s="1"/>
  <c r="R8539" i="1" s="1"/>
  <c r="P7396" i="1"/>
  <c r="Q7396" i="1" s="1"/>
  <c r="R7396" i="1" s="1"/>
  <c r="P8742" i="1"/>
  <c r="Q8742" i="1" s="1"/>
  <c r="R8742" i="1" s="1"/>
  <c r="P8486" i="1"/>
  <c r="Q8486" i="1" s="1"/>
  <c r="R8486" i="1" s="1"/>
  <c r="P8230" i="1"/>
  <c r="Q8230" i="1" s="1"/>
  <c r="R8230" i="1" s="1"/>
  <c r="P7974" i="1"/>
  <c r="Q7974" i="1" s="1"/>
  <c r="R7974" i="1" s="1"/>
  <c r="P7666" i="1"/>
  <c r="Q7666" i="1" s="1"/>
  <c r="R7666" i="1" s="1"/>
  <c r="P7325" i="1"/>
  <c r="Q7325" i="1" s="1"/>
  <c r="R7325" i="1" s="1"/>
  <c r="P6984" i="1"/>
  <c r="Q6984" i="1" s="1"/>
  <c r="R6984" i="1" s="1"/>
  <c r="P6216" i="1"/>
  <c r="Q6216" i="1" s="1"/>
  <c r="R6216" i="1" s="1"/>
  <c r="P5042" i="1"/>
  <c r="Q5042" i="1" s="1"/>
  <c r="R5042" i="1" s="1"/>
  <c r="P8481" i="1"/>
  <c r="Q8481" i="1" s="1"/>
  <c r="R8481" i="1" s="1"/>
  <c r="P8225" i="1"/>
  <c r="Q8225" i="1" s="1"/>
  <c r="R8225" i="1" s="1"/>
  <c r="P7969" i="1"/>
  <c r="Q7969" i="1" s="1"/>
  <c r="R7969" i="1" s="1"/>
  <c r="P7660" i="1"/>
  <c r="Q7660" i="1" s="1"/>
  <c r="R7660" i="1" s="1"/>
  <c r="P7318" i="1"/>
  <c r="Q7318" i="1" s="1"/>
  <c r="R7318" i="1" s="1"/>
  <c r="P6977" i="1"/>
  <c r="Q6977" i="1" s="1"/>
  <c r="R6977" i="1" s="1"/>
  <c r="P6196" i="1"/>
  <c r="Q6196" i="1" s="1"/>
  <c r="R6196" i="1" s="1"/>
  <c r="P4845" i="1"/>
  <c r="P8376" i="1"/>
  <c r="Q8376" i="1" s="1"/>
  <c r="R8376" i="1" s="1"/>
  <c r="P8036" i="1"/>
  <c r="Q8036" i="1" s="1"/>
  <c r="R8036" i="1" s="1"/>
  <c r="P7637" i="1"/>
  <c r="Q7637" i="1" s="1"/>
  <c r="R7637" i="1" s="1"/>
  <c r="P7178" i="1"/>
  <c r="Q7178" i="1" s="1"/>
  <c r="R7178" i="1" s="1"/>
  <c r="P6464" i="1"/>
  <c r="Q6464" i="1" s="1"/>
  <c r="R6464" i="1" s="1"/>
  <c r="P4765" i="1"/>
  <c r="Q4765" i="1" s="1"/>
  <c r="R4765" i="1" s="1"/>
  <c r="P7603" i="1"/>
  <c r="Q7603" i="1" s="1"/>
  <c r="R7603" i="1" s="1"/>
  <c r="P7263" i="1"/>
  <c r="Q7263" i="1" s="1"/>
  <c r="R7263" i="1" s="1"/>
  <c r="P6923" i="1"/>
  <c r="Q6923" i="1" s="1"/>
  <c r="R6923" i="1" s="1"/>
  <c r="P6091" i="1"/>
  <c r="P4617" i="1"/>
  <c r="Q4617" i="1" s="1"/>
  <c r="R4617" i="1" s="1"/>
  <c r="P6086" i="1"/>
  <c r="Q6086" i="1" s="1"/>
  <c r="R6086" i="1" s="1"/>
  <c r="P4597" i="1"/>
  <c r="Q4597" i="1" s="1"/>
  <c r="R4597" i="1" s="1"/>
  <c r="P6081" i="1"/>
  <c r="Q6081" i="1" s="1"/>
  <c r="R6081" i="1" s="1"/>
  <c r="P4577" i="1"/>
  <c r="P4864" i="1"/>
  <c r="Q4864" i="1" s="1"/>
  <c r="R4864" i="1" s="1"/>
  <c r="P3707" i="1"/>
  <c r="Q3707" i="1" s="1"/>
  <c r="R3707" i="1" s="1"/>
  <c r="P4223" i="1"/>
  <c r="P4606" i="1"/>
  <c r="P4130" i="1"/>
  <c r="Q4130" i="1" s="1"/>
  <c r="R4130" i="1" s="1"/>
  <c r="P2457" i="1"/>
  <c r="Q2457" i="1" s="1"/>
  <c r="R2457" i="1" s="1"/>
  <c r="P2289" i="1"/>
  <c r="Q2289" i="1" s="1"/>
  <c r="R2289" i="1" s="1"/>
  <c r="P1658" i="1"/>
  <c r="Q1658" i="1" s="1"/>
  <c r="R1658" i="1" s="1"/>
  <c r="P482" i="1"/>
  <c r="Q482" i="1" s="1"/>
  <c r="R482" i="1" s="1"/>
  <c r="P8588" i="1"/>
  <c r="Q8588" i="1" s="1"/>
  <c r="R8588" i="1" s="1"/>
  <c r="P8332" i="1"/>
  <c r="Q8332" i="1" s="1"/>
  <c r="R8332" i="1" s="1"/>
  <c r="P8076" i="1"/>
  <c r="Q8076" i="1" s="1"/>
  <c r="R8076" i="1" s="1"/>
  <c r="P7802" i="1"/>
  <c r="Q7802" i="1" s="1"/>
  <c r="R7802" i="1" s="1"/>
  <c r="P7461" i="1"/>
  <c r="Q7461" i="1" s="1"/>
  <c r="R7461" i="1" s="1"/>
  <c r="P7120" i="1"/>
  <c r="Q7120" i="1" s="1"/>
  <c r="R7120" i="1" s="1"/>
  <c r="P6624" i="1"/>
  <c r="Q6624" i="1" s="1"/>
  <c r="R6624" i="1" s="1"/>
  <c r="P5586" i="1"/>
  <c r="P7815" i="1"/>
  <c r="Q7815" i="1" s="1"/>
  <c r="R7815" i="1" s="1"/>
  <c r="P7559" i="1"/>
  <c r="Q7559" i="1" s="1"/>
  <c r="R7559" i="1" s="1"/>
  <c r="P7303" i="1"/>
  <c r="Q7303" i="1" s="1"/>
  <c r="R7303" i="1" s="1"/>
  <c r="P7047" i="1"/>
  <c r="Q7047" i="1" s="1"/>
  <c r="R7047" i="1" s="1"/>
  <c r="P6791" i="1"/>
  <c r="Q6791" i="1" s="1"/>
  <c r="R6791" i="1" s="1"/>
  <c r="P6535" i="1"/>
  <c r="Q6535" i="1" s="1"/>
  <c r="R6535" i="1" s="1"/>
  <c r="P6279" i="1"/>
  <c r="Q6279" i="1" s="1"/>
  <c r="R6279" i="1" s="1"/>
  <c r="P6023" i="1"/>
  <c r="P5767" i="1"/>
  <c r="Q5767" i="1" s="1"/>
  <c r="R5767" i="1" s="1"/>
  <c r="P5467" i="1"/>
  <c r="P5126" i="1"/>
  <c r="Q5126" i="1" s="1"/>
  <c r="R5126" i="1" s="1"/>
  <c r="P4345" i="1"/>
  <c r="Q4345" i="1" s="1"/>
  <c r="R4345" i="1" s="1"/>
  <c r="P6786" i="1"/>
  <c r="Q6786" i="1" s="1"/>
  <c r="R6786" i="1" s="1"/>
  <c r="P6530" i="1"/>
  <c r="Q6530" i="1" s="1"/>
  <c r="R6530" i="1" s="1"/>
  <c r="P6274" i="1"/>
  <c r="Q6274" i="1" s="1"/>
  <c r="R6274" i="1" s="1"/>
  <c r="P6018" i="1"/>
  <c r="P5762" i="1"/>
  <c r="Q5762" i="1" s="1"/>
  <c r="R5762" i="1" s="1"/>
  <c r="P5461" i="1"/>
  <c r="Q5461" i="1" s="1"/>
  <c r="R5461" i="1" s="1"/>
  <c r="P5119" i="1"/>
  <c r="Q5119" i="1" s="1"/>
  <c r="R5119" i="1" s="1"/>
  <c r="P4325" i="1"/>
  <c r="Q4325" i="1" s="1"/>
  <c r="R4325" i="1" s="1"/>
  <c r="P6781" i="1"/>
  <c r="Q6781" i="1" s="1"/>
  <c r="R6781" i="1" s="1"/>
  <c r="P6525" i="1"/>
  <c r="P6269" i="1"/>
  <c r="Q6269" i="1" s="1"/>
  <c r="R6269" i="1" s="1"/>
  <c r="P6013" i="1"/>
  <c r="Q6013" i="1" s="1"/>
  <c r="R6013" i="1" s="1"/>
  <c r="P5757" i="1"/>
  <c r="P5454" i="1"/>
  <c r="Q5454" i="1" s="1"/>
  <c r="R5454" i="1" s="1"/>
  <c r="P5113" i="1"/>
  <c r="Q5113" i="1" s="1"/>
  <c r="R5113" i="1" s="1"/>
  <c r="P4305" i="1"/>
  <c r="Q4305" i="1" s="1"/>
  <c r="R4305" i="1" s="1"/>
  <c r="P5564" i="1"/>
  <c r="P5308" i="1"/>
  <c r="Q5308" i="1" s="1"/>
  <c r="R5308" i="1" s="1"/>
  <c r="P5244" i="1"/>
  <c r="Q5244" i="1" s="1"/>
  <c r="R5244" i="1" s="1"/>
  <c r="P5180" i="1"/>
  <c r="P5116" i="1"/>
  <c r="Q5116" i="1" s="1"/>
  <c r="R5116" i="1" s="1"/>
  <c r="P5052" i="1"/>
  <c r="Q5052" i="1" s="1"/>
  <c r="R5052" i="1" s="1"/>
  <c r="P4988" i="1"/>
  <c r="P4924" i="1"/>
  <c r="Q4924" i="1" s="1"/>
  <c r="R4924" i="1" s="1"/>
  <c r="P4860" i="1"/>
  <c r="Q4860" i="1" s="1"/>
  <c r="R4860" i="1" s="1"/>
  <c r="P4796" i="1"/>
  <c r="P4732" i="1"/>
  <c r="Q4732" i="1" s="1"/>
  <c r="R4732" i="1" s="1"/>
  <c r="P4668" i="1"/>
  <c r="Q4668" i="1" s="1"/>
  <c r="R4668" i="1" s="1"/>
  <c r="P4604" i="1"/>
  <c r="P4540" i="1"/>
  <c r="Q4540" i="1" s="1"/>
  <c r="R4540" i="1" s="1"/>
  <c r="P4476" i="1"/>
  <c r="Q4476" i="1" s="1"/>
  <c r="R4476" i="1" s="1"/>
  <c r="P4412" i="1"/>
  <c r="P4348" i="1"/>
  <c r="Q4348" i="1" s="1"/>
  <c r="R4348" i="1" s="1"/>
  <c r="P4284" i="1"/>
  <c r="Q4284" i="1" s="1"/>
  <c r="R4284" i="1" s="1"/>
  <c r="P4220" i="1"/>
  <c r="P4156" i="1"/>
  <c r="Q4156" i="1" s="1"/>
  <c r="R4156" i="1" s="1"/>
  <c r="P4075" i="1"/>
  <c r="P3989" i="1"/>
  <c r="Q3989" i="1" s="1"/>
  <c r="R3989" i="1" s="1"/>
  <c r="P3904" i="1"/>
  <c r="P3819" i="1"/>
  <c r="Q3819" i="1" s="1"/>
  <c r="R3819" i="1" s="1"/>
  <c r="P3691" i="1"/>
  <c r="P3435" i="1"/>
  <c r="Q3435" i="1" s="1"/>
  <c r="R3435" i="1" s="1"/>
  <c r="P3157" i="1"/>
  <c r="Q3157" i="1" s="1"/>
  <c r="R3157" i="1" s="1"/>
  <c r="P2637" i="1"/>
  <c r="P4987" i="1"/>
  <c r="P4923" i="1"/>
  <c r="Q4923" i="1" s="1"/>
  <c r="R4923" i="1" s="1"/>
  <c r="P4859" i="1"/>
  <c r="Q4859" i="1" s="1"/>
  <c r="R4859" i="1" s="1"/>
  <c r="P4795" i="1"/>
  <c r="P4731" i="1"/>
  <c r="Q4731" i="1" s="1"/>
  <c r="R4731" i="1" s="1"/>
  <c r="P4667" i="1"/>
  <c r="Q4667" i="1" s="1"/>
  <c r="R4667" i="1" s="1"/>
  <c r="P4603" i="1"/>
  <c r="P4539" i="1"/>
  <c r="Q4539" i="1" s="1"/>
  <c r="R4539" i="1" s="1"/>
  <c r="P4475" i="1"/>
  <c r="Q4475" i="1" s="1"/>
  <c r="R4475" i="1" s="1"/>
  <c r="P4411" i="1"/>
  <c r="P4347" i="1"/>
  <c r="Q4347" i="1" s="1"/>
  <c r="R4347" i="1" s="1"/>
  <c r="P4283" i="1"/>
  <c r="Q4283" i="1" s="1"/>
  <c r="R4283" i="1" s="1"/>
  <c r="P4219" i="1"/>
  <c r="P4155" i="1"/>
  <c r="Q4155" i="1" s="1"/>
  <c r="R4155" i="1" s="1"/>
  <c r="P4073" i="1"/>
  <c r="P3988" i="1"/>
  <c r="Q3988" i="1" s="1"/>
  <c r="R3988" i="1" s="1"/>
  <c r="P3903" i="1"/>
  <c r="Q3903" i="1" s="1"/>
  <c r="R3903" i="1" s="1"/>
  <c r="P3817" i="1"/>
  <c r="Q3817" i="1" s="1"/>
  <c r="R3817" i="1" s="1"/>
  <c r="P3687" i="1"/>
  <c r="Q3687" i="1" s="1"/>
  <c r="R3687" i="1" s="1"/>
  <c r="P3431" i="1"/>
  <c r="P3151" i="1"/>
  <c r="Q3151" i="1" s="1"/>
  <c r="R3151" i="1" s="1"/>
  <c r="P2621" i="1"/>
  <c r="Q2621" i="1" s="1"/>
  <c r="R2621" i="1" s="1"/>
  <c r="P4986" i="1"/>
  <c r="P4922" i="1"/>
  <c r="Q4922" i="1" s="1"/>
  <c r="R4922" i="1" s="1"/>
  <c r="P4858" i="1"/>
  <c r="Q4858" i="1" s="1"/>
  <c r="R4858" i="1" s="1"/>
  <c r="P4794" i="1"/>
  <c r="P4730" i="1"/>
  <c r="Q4730" i="1" s="1"/>
  <c r="R4730" i="1" s="1"/>
  <c r="P4666" i="1"/>
  <c r="Q4666" i="1" s="1"/>
  <c r="R4666" i="1" s="1"/>
  <c r="P4602" i="1"/>
  <c r="P4538" i="1"/>
  <c r="Q4538" i="1" s="1"/>
  <c r="R4538" i="1" s="1"/>
  <c r="P4474" i="1"/>
  <c r="Q4474" i="1" s="1"/>
  <c r="R4474" i="1" s="1"/>
  <c r="P4410" i="1"/>
  <c r="P4346" i="1"/>
  <c r="Q4346" i="1" s="1"/>
  <c r="R4346" i="1" s="1"/>
  <c r="P4282" i="1"/>
  <c r="Q4282" i="1" s="1"/>
  <c r="R4282" i="1" s="1"/>
  <c r="P4218" i="1"/>
  <c r="P4154" i="1"/>
  <c r="Q4154" i="1" s="1"/>
  <c r="R4154" i="1" s="1"/>
  <c r="P4072" i="1"/>
  <c r="P3987" i="1"/>
  <c r="Q3987" i="1" s="1"/>
  <c r="R3987" i="1" s="1"/>
  <c r="P3901" i="1"/>
  <c r="Q3901" i="1" s="1"/>
  <c r="R3901" i="1" s="1"/>
  <c r="P3816" i="1"/>
  <c r="P3683" i="1"/>
  <c r="Q3683" i="1" s="1"/>
  <c r="R3683" i="1" s="1"/>
  <c r="P3427" i="1"/>
  <c r="P3146" i="1"/>
  <c r="Q3146" i="1" s="1"/>
  <c r="R3146" i="1" s="1"/>
  <c r="P2605" i="1"/>
  <c r="Q2605" i="1" s="1"/>
  <c r="R2605" i="1" s="1"/>
  <c r="P4126" i="1"/>
  <c r="P4062" i="1"/>
  <c r="Q4062" i="1" s="1"/>
  <c r="R4062" i="1" s="1"/>
  <c r="P3998" i="1"/>
  <c r="Q3998" i="1" s="1"/>
  <c r="R3998" i="1" s="1"/>
  <c r="P3934" i="1"/>
  <c r="P3870" i="1"/>
  <c r="Q3870" i="1" s="1"/>
  <c r="R3870" i="1" s="1"/>
  <c r="P3806" i="1"/>
  <c r="Q3806" i="1" s="1"/>
  <c r="R3806" i="1" s="1"/>
  <c r="P3726" i="1"/>
  <c r="Q3726" i="1" s="1"/>
  <c r="R3726" i="1" s="1"/>
  <c r="P3638" i="1"/>
  <c r="Q3638" i="1" s="1"/>
  <c r="R3638" i="1" s="1"/>
  <c r="P3554" i="1"/>
  <c r="Q3554" i="1" s="1"/>
  <c r="R3554" i="1" s="1"/>
  <c r="P3470" i="1"/>
  <c r="Q3470" i="1" s="1"/>
  <c r="R3470" i="1" s="1"/>
  <c r="P3382" i="1"/>
  <c r="P3298" i="1"/>
  <c r="Q3298" i="1" s="1"/>
  <c r="R3298" i="1" s="1"/>
  <c r="P3203" i="1"/>
  <c r="Q3203" i="1" s="1"/>
  <c r="R3203" i="1" s="1"/>
  <c r="P3086" i="1"/>
  <c r="Q3086" i="1" s="1"/>
  <c r="R3086" i="1" s="1"/>
  <c r="P2974" i="1"/>
  <c r="P2777" i="1"/>
  <c r="P2425" i="1"/>
  <c r="Q2425" i="1" s="1"/>
  <c r="R2425" i="1" s="1"/>
  <c r="P2035" i="1"/>
  <c r="P3721" i="1"/>
  <c r="Q3721" i="1" s="1"/>
  <c r="R3721" i="1" s="1"/>
  <c r="P3633" i="1"/>
  <c r="Q3633" i="1" s="1"/>
  <c r="R3633" i="1" s="1"/>
  <c r="P3549" i="1"/>
  <c r="P3465" i="1"/>
  <c r="Q3465" i="1" s="1"/>
  <c r="R3465" i="1" s="1"/>
  <c r="P3377" i="1"/>
  <c r="P3293" i="1"/>
  <c r="Q3293" i="1" s="1"/>
  <c r="R3293" i="1" s="1"/>
  <c r="P3197" i="1"/>
  <c r="Q3197" i="1" s="1"/>
  <c r="R3197" i="1" s="1"/>
  <c r="P3079" i="1"/>
  <c r="Q3079" i="1" s="1"/>
  <c r="R3079" i="1" s="1"/>
  <c r="P2967" i="1"/>
  <c r="Q2967" i="1" s="1"/>
  <c r="R2967" i="1" s="1"/>
  <c r="P2757" i="1"/>
  <c r="P2243" i="1"/>
  <c r="Q2243" i="1" s="1"/>
  <c r="R2243" i="1" s="1"/>
  <c r="P3588" i="1"/>
  <c r="Q3588" i="1" s="1"/>
  <c r="R3588" i="1" s="1"/>
  <c r="P3332" i="1"/>
  <c r="P3019" i="1"/>
  <c r="P2216" i="1"/>
  <c r="Q2216" i="1" s="1"/>
  <c r="R2216" i="1" s="1"/>
  <c r="P3076" i="1"/>
  <c r="Q3076" i="1" s="1"/>
  <c r="R3076" i="1" s="1"/>
  <c r="P2820" i="1"/>
  <c r="Q2820" i="1" s="1"/>
  <c r="R2820" i="1" s="1"/>
  <c r="P2564" i="1"/>
  <c r="P2308" i="1"/>
  <c r="Q2308" i="1" s="1"/>
  <c r="R2308" i="1" s="1"/>
  <c r="P1899" i="1"/>
  <c r="Q1899" i="1" s="1"/>
  <c r="R1899" i="1" s="1"/>
  <c r="P2815" i="1"/>
  <c r="Q2815" i="1" s="1"/>
  <c r="R2815" i="1" s="1"/>
  <c r="P2559" i="1"/>
  <c r="Q2559" i="1" s="1"/>
  <c r="R2559" i="1" s="1"/>
  <c r="P2303" i="1"/>
  <c r="P1879" i="1"/>
  <c r="Q1879" i="1" s="1"/>
  <c r="R1879" i="1" s="1"/>
  <c r="P2810" i="1"/>
  <c r="Q2810" i="1" s="1"/>
  <c r="R2810" i="1" s="1"/>
  <c r="P2554" i="1"/>
  <c r="Q2554" i="1" s="1"/>
  <c r="R2554" i="1" s="1"/>
  <c r="P2298" i="1"/>
  <c r="P1859" i="1"/>
  <c r="Q1859" i="1" s="1"/>
  <c r="R1859" i="1" s="1"/>
  <c r="P2154" i="1"/>
  <c r="P1898" i="1"/>
  <c r="Q1898" i="1" s="1"/>
  <c r="R1898" i="1" s="1"/>
  <c r="P1642" i="1"/>
  <c r="Q1642" i="1" s="1"/>
  <c r="R1642" i="1" s="1"/>
  <c r="P1386" i="1"/>
  <c r="Q1386" i="1" s="1"/>
  <c r="R1386" i="1" s="1"/>
  <c r="P1929" i="1"/>
  <c r="Q1929" i="1" s="1"/>
  <c r="R1929" i="1" s="1"/>
  <c r="P1673" i="1"/>
  <c r="Q1673" i="1" s="1"/>
  <c r="R1673" i="1" s="1"/>
  <c r="P1417" i="1"/>
  <c r="Q1417" i="1" s="1"/>
  <c r="R1417" i="1" s="1"/>
  <c r="P1956" i="1"/>
  <c r="Q1956" i="1" s="1"/>
  <c r="R1956" i="1" s="1"/>
  <c r="P1700" i="1"/>
  <c r="P1444" i="1"/>
  <c r="Q1444" i="1" s="1"/>
  <c r="R1444" i="1" s="1"/>
  <c r="P1190" i="1"/>
  <c r="Q1190" i="1" s="1"/>
  <c r="R1190" i="1" s="1"/>
  <c r="P934" i="1"/>
  <c r="Q934" i="1" s="1"/>
  <c r="R934" i="1" s="1"/>
  <c r="P1185" i="1"/>
  <c r="Q1185" i="1" s="1"/>
  <c r="R1185" i="1" s="1"/>
  <c r="P929" i="1"/>
  <c r="Q929" i="1" s="1"/>
  <c r="R929" i="1" s="1"/>
  <c r="P1184" i="1"/>
  <c r="Q1184" i="1" s="1"/>
  <c r="R1184" i="1" s="1"/>
  <c r="P928" i="1"/>
  <c r="Q928" i="1" s="1"/>
  <c r="R928" i="1" s="1"/>
  <c r="P1179" i="1"/>
  <c r="Q1179" i="1" s="1"/>
  <c r="R1179" i="1" s="1"/>
  <c r="P923" i="1"/>
  <c r="Q923" i="1" s="1"/>
  <c r="R923" i="1" s="1"/>
  <c r="P461" i="1"/>
  <c r="Q461" i="1" s="1"/>
  <c r="R461" i="1" s="1"/>
  <c r="P662" i="1"/>
  <c r="Q662" i="1" s="1"/>
  <c r="R662" i="1" s="1"/>
  <c r="P325" i="1"/>
  <c r="Q325" i="1" s="1"/>
  <c r="R325" i="1" s="1"/>
  <c r="P577" i="1"/>
  <c r="Q577" i="1" s="1"/>
  <c r="R577" i="1" s="1"/>
  <c r="P828" i="1"/>
  <c r="Q828" i="1" s="1"/>
  <c r="R828" i="1" s="1"/>
  <c r="P572" i="1"/>
  <c r="Q572" i="1" s="1"/>
  <c r="R572" i="1" s="1"/>
  <c r="P364" i="1"/>
  <c r="Q364" i="1" s="1"/>
  <c r="R364" i="1" s="1"/>
  <c r="P108" i="1"/>
  <c r="Q108" i="1" s="1"/>
  <c r="R108" i="1" s="1"/>
  <c r="P359" i="1"/>
  <c r="Q359" i="1" s="1"/>
  <c r="R359" i="1" s="1"/>
  <c r="P103" i="1"/>
  <c r="Q103" i="1" s="1"/>
  <c r="R103" i="1" s="1"/>
  <c r="P246" i="1"/>
  <c r="Q246" i="1" s="1"/>
  <c r="R246" i="1" s="1"/>
  <c r="P6771" i="1"/>
  <c r="Q6771" i="1" s="1"/>
  <c r="R6771" i="1" s="1"/>
  <c r="P6707" i="1"/>
  <c r="Q6707" i="1" s="1"/>
  <c r="R6707" i="1" s="1"/>
  <c r="P6643" i="1"/>
  <c r="P6579" i="1"/>
  <c r="Q6579" i="1" s="1"/>
  <c r="R6579" i="1" s="1"/>
  <c r="P6515" i="1"/>
  <c r="Q6515" i="1" s="1"/>
  <c r="R6515" i="1" s="1"/>
  <c r="P6451" i="1"/>
  <c r="P6387" i="1"/>
  <c r="Q6387" i="1" s="1"/>
  <c r="R6387" i="1" s="1"/>
  <c r="P6323" i="1"/>
  <c r="Q6323" i="1" s="1"/>
  <c r="R6323" i="1" s="1"/>
  <c r="P6259" i="1"/>
  <c r="P6195" i="1"/>
  <c r="Q6195" i="1" s="1"/>
  <c r="R6195" i="1" s="1"/>
  <c r="P6131" i="1"/>
  <c r="Q6131" i="1" s="1"/>
  <c r="R6131" i="1" s="1"/>
  <c r="P6067" i="1"/>
  <c r="P6003" i="1"/>
  <c r="Q6003" i="1" s="1"/>
  <c r="R6003" i="1" s="1"/>
  <c r="P5939" i="1"/>
  <c r="Q5939" i="1" s="1"/>
  <c r="R5939" i="1" s="1"/>
  <c r="P5875" i="1"/>
  <c r="P5811" i="1"/>
  <c r="Q5811" i="1" s="1"/>
  <c r="R5811" i="1" s="1"/>
  <c r="P5747" i="1"/>
  <c r="Q5747" i="1" s="1"/>
  <c r="R5747" i="1" s="1"/>
  <c r="P5683" i="1"/>
  <c r="P5611" i="1"/>
  <c r="P5526" i="1"/>
  <c r="Q5526" i="1" s="1"/>
  <c r="R5526" i="1" s="1"/>
  <c r="P5441" i="1"/>
  <c r="P5355" i="1"/>
  <c r="Q5355" i="1" s="1"/>
  <c r="R5355" i="1" s="1"/>
  <c r="P5270" i="1"/>
  <c r="Q5270" i="1" s="1"/>
  <c r="R5270" i="1" s="1"/>
  <c r="P5185" i="1"/>
  <c r="Q5185" i="1" s="1"/>
  <c r="R5185" i="1" s="1"/>
  <c r="P5099" i="1"/>
  <c r="Q5099" i="1" s="1"/>
  <c r="R5099" i="1" s="1"/>
  <c r="P5014" i="1"/>
  <c r="P4777" i="1"/>
  <c r="Q4777" i="1" s="1"/>
  <c r="R4777" i="1" s="1"/>
  <c r="P4521" i="1"/>
  <c r="Q4521" i="1" s="1"/>
  <c r="R4521" i="1" s="1"/>
  <c r="P4265" i="1"/>
  <c r="P3964" i="1"/>
  <c r="Q3964" i="1" s="1"/>
  <c r="R3964" i="1" s="1"/>
  <c r="P3359" i="1"/>
  <c r="P6830" i="1"/>
  <c r="Q6830" i="1" s="1"/>
  <c r="R6830" i="1" s="1"/>
  <c r="P6766" i="1"/>
  <c r="Q6766" i="1" s="1"/>
  <c r="R6766" i="1" s="1"/>
  <c r="P6702" i="1"/>
  <c r="Q6702" i="1" s="1"/>
  <c r="R6702" i="1" s="1"/>
  <c r="P6638" i="1"/>
  <c r="Q6638" i="1" s="1"/>
  <c r="R6638" i="1" s="1"/>
  <c r="P6574" i="1"/>
  <c r="Q6574" i="1" s="1"/>
  <c r="R6574" i="1" s="1"/>
  <c r="P6510" i="1"/>
  <c r="Q6510" i="1" s="1"/>
  <c r="R6510" i="1" s="1"/>
  <c r="P6446" i="1"/>
  <c r="Q6446" i="1" s="1"/>
  <c r="R6446" i="1" s="1"/>
  <c r="P6382" i="1"/>
  <c r="P6318" i="1"/>
  <c r="Q6318" i="1" s="1"/>
  <c r="R6318" i="1" s="1"/>
  <c r="P6254" i="1"/>
  <c r="Q6254" i="1" s="1"/>
  <c r="R6254" i="1" s="1"/>
  <c r="P6190" i="1"/>
  <c r="P6126" i="1"/>
  <c r="Q6126" i="1" s="1"/>
  <c r="R6126" i="1" s="1"/>
  <c r="P6062" i="1"/>
  <c r="Q6062" i="1" s="1"/>
  <c r="R6062" i="1" s="1"/>
  <c r="P5998" i="1"/>
  <c r="P5934" i="1"/>
  <c r="Q5934" i="1" s="1"/>
  <c r="R5934" i="1" s="1"/>
  <c r="P5870" i="1"/>
  <c r="Q5870" i="1" s="1"/>
  <c r="R5870" i="1" s="1"/>
  <c r="P5806" i="1"/>
  <c r="P5742" i="1"/>
  <c r="Q5742" i="1" s="1"/>
  <c r="R5742" i="1" s="1"/>
  <c r="P5678" i="1"/>
  <c r="Q5678" i="1" s="1"/>
  <c r="R5678" i="1" s="1"/>
  <c r="P5605" i="1"/>
  <c r="Q5605" i="1" s="1"/>
  <c r="R5605" i="1" s="1"/>
  <c r="P5519" i="1"/>
  <c r="P5434" i="1"/>
  <c r="Q5434" i="1" s="1"/>
  <c r="R5434" i="1" s="1"/>
  <c r="P5349" i="1"/>
  <c r="P5263" i="1"/>
  <c r="Q5263" i="1" s="1"/>
  <c r="R5263" i="1" s="1"/>
  <c r="P5178" i="1"/>
  <c r="P5093" i="1"/>
  <c r="Q5093" i="1" s="1"/>
  <c r="R5093" i="1" s="1"/>
  <c r="P5007" i="1"/>
  <c r="Q5007" i="1" s="1"/>
  <c r="R5007" i="1" s="1"/>
  <c r="P4757" i="1"/>
  <c r="Q4757" i="1" s="1"/>
  <c r="R4757" i="1" s="1"/>
  <c r="P4501" i="1"/>
  <c r="Q4501" i="1" s="1"/>
  <c r="R4501" i="1" s="1"/>
  <c r="P4245" i="1"/>
  <c r="P3937" i="1"/>
  <c r="Q3937" i="1" s="1"/>
  <c r="R3937" i="1" s="1"/>
  <c r="P3279" i="1"/>
  <c r="Q3279" i="1" s="1"/>
  <c r="R3279" i="1" s="1"/>
  <c r="P6825" i="1"/>
  <c r="Q6825" i="1" s="1"/>
  <c r="R6825" i="1" s="1"/>
  <c r="P6761" i="1"/>
  <c r="Q6761" i="1" s="1"/>
  <c r="R6761" i="1" s="1"/>
  <c r="P6697" i="1"/>
  <c r="Q6697" i="1" s="1"/>
  <c r="R6697" i="1" s="1"/>
  <c r="P6633" i="1"/>
  <c r="Q6633" i="1" s="1"/>
  <c r="R6633" i="1" s="1"/>
  <c r="P6569" i="1"/>
  <c r="Q6569" i="1" s="1"/>
  <c r="R6569" i="1" s="1"/>
  <c r="P6505" i="1"/>
  <c r="Q6505" i="1" s="1"/>
  <c r="R6505" i="1" s="1"/>
  <c r="P6441" i="1"/>
  <c r="Q6441" i="1" s="1"/>
  <c r="R6441" i="1" s="1"/>
  <c r="P6377" i="1"/>
  <c r="Q6377" i="1" s="1"/>
  <c r="R6377" i="1" s="1"/>
  <c r="P6313" i="1"/>
  <c r="Q6313" i="1" s="1"/>
  <c r="R6313" i="1" s="1"/>
  <c r="P6249" i="1"/>
  <c r="Q6249" i="1" s="1"/>
  <c r="R6249" i="1" s="1"/>
  <c r="P6185" i="1"/>
  <c r="Q6185" i="1" s="1"/>
  <c r="R6185" i="1" s="1"/>
  <c r="P6121" i="1"/>
  <c r="Q6121" i="1" s="1"/>
  <c r="R6121" i="1" s="1"/>
  <c r="P6057" i="1"/>
  <c r="Q6057" i="1" s="1"/>
  <c r="R6057" i="1" s="1"/>
  <c r="P5993" i="1"/>
  <c r="Q5993" i="1" s="1"/>
  <c r="R5993" i="1" s="1"/>
  <c r="P5929" i="1"/>
  <c r="Q5929" i="1" s="1"/>
  <c r="R5929" i="1" s="1"/>
  <c r="P5865" i="1"/>
  <c r="Q5865" i="1" s="1"/>
  <c r="R5865" i="1" s="1"/>
  <c r="P5801" i="1"/>
  <c r="P5737" i="1"/>
  <c r="Q5737" i="1" s="1"/>
  <c r="R5737" i="1" s="1"/>
  <c r="P5673" i="1"/>
  <c r="Q5673" i="1" s="1"/>
  <c r="R5673" i="1" s="1"/>
  <c r="P5598" i="1"/>
  <c r="Q5598" i="1" s="1"/>
  <c r="R5598" i="1" s="1"/>
  <c r="P5513" i="1"/>
  <c r="P5427" i="1"/>
  <c r="Q5427" i="1" s="1"/>
  <c r="R5427" i="1" s="1"/>
  <c r="P5342" i="1"/>
  <c r="Q5342" i="1" s="1"/>
  <c r="R5342" i="1" s="1"/>
  <c r="P5257" i="1"/>
  <c r="Q5257" i="1" s="1"/>
  <c r="R5257" i="1" s="1"/>
  <c r="P5171" i="1"/>
  <c r="Q5171" i="1" s="1"/>
  <c r="R5171" i="1" s="1"/>
  <c r="P5086" i="1"/>
  <c r="P4993" i="1"/>
  <c r="Q4993" i="1" s="1"/>
  <c r="R4993" i="1" s="1"/>
  <c r="P4737" i="1"/>
  <c r="Q4737" i="1" s="1"/>
  <c r="R4737" i="1" s="1"/>
  <c r="P4481" i="1"/>
  <c r="P4225" i="1"/>
  <c r="Q4225" i="1" s="1"/>
  <c r="R4225" i="1" s="1"/>
  <c r="P3911" i="1"/>
  <c r="P3183" i="1"/>
  <c r="Q3183" i="1" s="1"/>
  <c r="R3183" i="1" s="1"/>
  <c r="P5608" i="1"/>
  <c r="Q5608" i="1" s="1"/>
  <c r="R5608" i="1" s="1"/>
  <c r="P5544" i="1"/>
  <c r="Q5544" i="1" s="1"/>
  <c r="R5544" i="1" s="1"/>
  <c r="P5480" i="1"/>
  <c r="Q5480" i="1" s="1"/>
  <c r="R5480" i="1" s="1"/>
  <c r="P5416" i="1"/>
  <c r="Q5416" i="1" s="1"/>
  <c r="R5416" i="1" s="1"/>
  <c r="P5352" i="1"/>
  <c r="P5288" i="1"/>
  <c r="Q5288" i="1" s="1"/>
  <c r="R5288" i="1" s="1"/>
  <c r="P5224" i="1"/>
  <c r="Q5224" i="1" s="1"/>
  <c r="R5224" i="1" s="1"/>
  <c r="P5160" i="1"/>
  <c r="P5096" i="1"/>
  <c r="Q5096" i="1" s="1"/>
  <c r="R5096" i="1" s="1"/>
  <c r="P5032" i="1"/>
  <c r="Q5032" i="1" s="1"/>
  <c r="R5032" i="1" s="1"/>
  <c r="P4968" i="1"/>
  <c r="P4904" i="1"/>
  <c r="Q4904" i="1" s="1"/>
  <c r="R4904" i="1" s="1"/>
  <c r="P4840" i="1"/>
  <c r="Q4840" i="1" s="1"/>
  <c r="R4840" i="1" s="1"/>
  <c r="P4776" i="1"/>
  <c r="P4712" i="1"/>
  <c r="Q4712" i="1" s="1"/>
  <c r="R4712" i="1" s="1"/>
  <c r="P4648" i="1"/>
  <c r="P4584" i="1"/>
  <c r="P4520" i="1"/>
  <c r="Q4520" i="1" s="1"/>
  <c r="R4520" i="1" s="1"/>
  <c r="P4456" i="1"/>
  <c r="P4392" i="1"/>
  <c r="P4328" i="1"/>
  <c r="Q4328" i="1" s="1"/>
  <c r="R4328" i="1" s="1"/>
  <c r="P4264" i="1"/>
  <c r="P4200" i="1"/>
  <c r="P4133" i="1"/>
  <c r="Q4133" i="1" s="1"/>
  <c r="R4133" i="1" s="1"/>
  <c r="P4048" i="1"/>
  <c r="P3963" i="1"/>
  <c r="Q3963" i="1" s="1"/>
  <c r="R3963" i="1" s="1"/>
  <c r="P3877" i="1"/>
  <c r="Q3877" i="1" s="1"/>
  <c r="R3877" i="1" s="1"/>
  <c r="P3792" i="1"/>
  <c r="P3611" i="1"/>
  <c r="Q3611" i="1" s="1"/>
  <c r="R3611" i="1" s="1"/>
  <c r="P3355" i="1"/>
  <c r="P3050" i="1"/>
  <c r="Q3050" i="1" s="1"/>
  <c r="R3050" i="1" s="1"/>
  <c r="P2317" i="1"/>
  <c r="Q2317" i="1" s="1"/>
  <c r="R2317" i="1" s="1"/>
  <c r="P4967" i="1"/>
  <c r="P4903" i="1"/>
  <c r="Q4903" i="1" s="1"/>
  <c r="R4903" i="1" s="1"/>
  <c r="P4839" i="1"/>
  <c r="Q4839" i="1" s="1"/>
  <c r="R4839" i="1" s="1"/>
  <c r="P4775" i="1"/>
  <c r="P4711" i="1"/>
  <c r="Q4711" i="1" s="1"/>
  <c r="R4711" i="1" s="1"/>
  <c r="P4647" i="1"/>
  <c r="Q4647" i="1" s="1"/>
  <c r="R4647" i="1" s="1"/>
  <c r="P4583" i="1"/>
  <c r="P4519" i="1"/>
  <c r="Q4519" i="1" s="1"/>
  <c r="R4519" i="1" s="1"/>
  <c r="P4455" i="1"/>
  <c r="Q4455" i="1" s="1"/>
  <c r="R4455" i="1" s="1"/>
  <c r="P4391" i="1"/>
  <c r="P4327" i="1"/>
  <c r="Q4327" i="1" s="1"/>
  <c r="R4327" i="1" s="1"/>
  <c r="P4263" i="1"/>
  <c r="Q4263" i="1" s="1"/>
  <c r="R4263" i="1" s="1"/>
  <c r="P4199" i="1"/>
  <c r="P4132" i="1"/>
  <c r="Q4132" i="1" s="1"/>
  <c r="R4132" i="1" s="1"/>
  <c r="P4047" i="1"/>
  <c r="Q4047" i="1" s="1"/>
  <c r="R4047" i="1" s="1"/>
  <c r="P3961" i="1"/>
  <c r="Q3961" i="1" s="1"/>
  <c r="R3961" i="1" s="1"/>
  <c r="P3876" i="1"/>
  <c r="Q3876" i="1" s="1"/>
  <c r="R3876" i="1" s="1"/>
  <c r="P3791" i="1"/>
  <c r="P3607" i="1"/>
  <c r="Q3607" i="1" s="1"/>
  <c r="R3607" i="1" s="1"/>
  <c r="P3351" i="1"/>
  <c r="Q3351" i="1" s="1"/>
  <c r="R3351" i="1" s="1"/>
  <c r="P3045" i="1"/>
  <c r="P2301" i="1"/>
  <c r="P4966" i="1"/>
  <c r="P4902" i="1"/>
  <c r="Q4902" i="1" s="1"/>
  <c r="R4902" i="1" s="1"/>
  <c r="P4838" i="1"/>
  <c r="Q4838" i="1" s="1"/>
  <c r="R4838" i="1" s="1"/>
  <c r="P4774" i="1"/>
  <c r="P4710" i="1"/>
  <c r="Q4710" i="1" s="1"/>
  <c r="R4710" i="1" s="1"/>
  <c r="P4646" i="1"/>
  <c r="Q4646" i="1" s="1"/>
  <c r="R4646" i="1" s="1"/>
  <c r="P4582" i="1"/>
  <c r="P4518" i="1"/>
  <c r="Q4518" i="1" s="1"/>
  <c r="R4518" i="1" s="1"/>
  <c r="P4454" i="1"/>
  <c r="Q4454" i="1" s="1"/>
  <c r="R4454" i="1" s="1"/>
  <c r="P4390" i="1"/>
  <c r="P4326" i="1"/>
  <c r="Q4326" i="1" s="1"/>
  <c r="R4326" i="1" s="1"/>
  <c r="P4262" i="1"/>
  <c r="Q4262" i="1" s="1"/>
  <c r="R4262" i="1" s="1"/>
  <c r="P4198" i="1"/>
  <c r="P4131" i="1"/>
  <c r="Q4131" i="1" s="1"/>
  <c r="R4131" i="1" s="1"/>
  <c r="P4045" i="1"/>
  <c r="Q4045" i="1" s="1"/>
  <c r="R4045" i="1" s="1"/>
  <c r="P3960" i="1"/>
  <c r="P3875" i="1"/>
  <c r="Q3875" i="1" s="1"/>
  <c r="R3875" i="1" s="1"/>
  <c r="P3789" i="1"/>
  <c r="P3603" i="1"/>
  <c r="Q3603" i="1" s="1"/>
  <c r="R3603" i="1" s="1"/>
  <c r="P3347" i="1"/>
  <c r="Q3347" i="1" s="1"/>
  <c r="R3347" i="1" s="1"/>
  <c r="P3039" i="1"/>
  <c r="Q3039" i="1" s="1"/>
  <c r="R3039" i="1" s="1"/>
  <c r="P2285" i="1"/>
  <c r="Q2285" i="1" s="1"/>
  <c r="R2285" i="1" s="1"/>
  <c r="P4106" i="1"/>
  <c r="Q4106" i="1" s="1"/>
  <c r="R4106" i="1" s="1"/>
  <c r="P4042" i="1"/>
  <c r="Q4042" i="1" s="1"/>
  <c r="R4042" i="1" s="1"/>
  <c r="P3978" i="1"/>
  <c r="P3914" i="1"/>
  <c r="Q3914" i="1" s="1"/>
  <c r="R3914" i="1" s="1"/>
  <c r="P3850" i="1"/>
  <c r="Q3850" i="1" s="1"/>
  <c r="R3850" i="1" s="1"/>
  <c r="P3782" i="1"/>
  <c r="Q3782" i="1" s="1"/>
  <c r="R3782" i="1" s="1"/>
  <c r="P3698" i="1"/>
  <c r="Q3698" i="1" s="1"/>
  <c r="R3698" i="1" s="1"/>
  <c r="P3614" i="1"/>
  <c r="Q3614" i="1" s="1"/>
  <c r="R3614" i="1" s="1"/>
  <c r="P3526" i="1"/>
  <c r="P3442" i="1"/>
  <c r="Q3442" i="1" s="1"/>
  <c r="R3442" i="1" s="1"/>
  <c r="P3358" i="1"/>
  <c r="P3270" i="1"/>
  <c r="Q3270" i="1" s="1"/>
  <c r="R3270" i="1" s="1"/>
  <c r="P3166" i="1"/>
  <c r="P3054" i="1"/>
  <c r="Q3054" i="1" s="1"/>
  <c r="R3054" i="1" s="1"/>
  <c r="P2937" i="1"/>
  <c r="Q2937" i="1" s="1"/>
  <c r="R2937" i="1" s="1"/>
  <c r="P2665" i="1"/>
  <c r="Q2665" i="1" s="1"/>
  <c r="R2665" i="1" s="1"/>
  <c r="P2329" i="1"/>
  <c r="Q2329" i="1" s="1"/>
  <c r="R2329" i="1" s="1"/>
  <c r="P1599" i="1"/>
  <c r="Q1599" i="1" s="1"/>
  <c r="R1599" i="1" s="1"/>
  <c r="P3693" i="1"/>
  <c r="P3609" i="1"/>
  <c r="Q3609" i="1" s="1"/>
  <c r="R3609" i="1" s="1"/>
  <c r="P3521" i="1"/>
  <c r="P3437" i="1"/>
  <c r="Q3437" i="1" s="1"/>
  <c r="R3437" i="1" s="1"/>
  <c r="P3353" i="1"/>
  <c r="P3265" i="1"/>
  <c r="Q3265" i="1" s="1"/>
  <c r="R3265" i="1" s="1"/>
  <c r="P3159" i="1"/>
  <c r="Q3159" i="1" s="1"/>
  <c r="R3159" i="1" s="1"/>
  <c r="P3047" i="1"/>
  <c r="P2930" i="1"/>
  <c r="Q2930" i="1" s="1"/>
  <c r="R2930" i="1" s="1"/>
  <c r="P2645" i="1"/>
  <c r="Q2645" i="1" s="1"/>
  <c r="R2645" i="1" s="1"/>
  <c r="P1391" i="1"/>
  <c r="Q1391" i="1" s="1"/>
  <c r="R1391" i="1" s="1"/>
  <c r="P3508" i="1"/>
  <c r="Q3508" i="1" s="1"/>
  <c r="R3508" i="1" s="1"/>
  <c r="P3252" i="1"/>
  <c r="Q3252" i="1" s="1"/>
  <c r="R3252" i="1" s="1"/>
  <c r="P2913" i="1"/>
  <c r="Q2913" i="1" s="1"/>
  <c r="R2913" i="1" s="1"/>
  <c r="P1311" i="1"/>
  <c r="Q1311" i="1" s="1"/>
  <c r="R1311" i="1" s="1"/>
  <c r="P2996" i="1"/>
  <c r="P2740" i="1"/>
  <c r="Q2740" i="1" s="1"/>
  <c r="R2740" i="1" s="1"/>
  <c r="P2484" i="1"/>
  <c r="Q2484" i="1" s="1"/>
  <c r="R2484" i="1" s="1"/>
  <c r="P2220" i="1"/>
  <c r="Q2220" i="1" s="1"/>
  <c r="R2220" i="1" s="1"/>
  <c r="P1579" i="1"/>
  <c r="Q1579" i="1" s="1"/>
  <c r="R1579" i="1" s="1"/>
  <c r="P2735" i="1"/>
  <c r="P2479" i="1"/>
  <c r="Q2479" i="1" s="1"/>
  <c r="R2479" i="1" s="1"/>
  <c r="P2213" i="1"/>
  <c r="Q2213" i="1" s="1"/>
  <c r="R2213" i="1" s="1"/>
  <c r="P1559" i="1"/>
  <c r="Q1559" i="1" s="1"/>
  <c r="R1559" i="1" s="1"/>
  <c r="P2730" i="1"/>
  <c r="P2474" i="1"/>
  <c r="Q2474" i="1" s="1"/>
  <c r="R2474" i="1" s="1"/>
  <c r="P2207" i="1"/>
  <c r="P1539" i="1"/>
  <c r="Q1539" i="1" s="1"/>
  <c r="R1539" i="1" s="1"/>
  <c r="P2074" i="1"/>
  <c r="Q2074" i="1" s="1"/>
  <c r="R2074" i="1" s="1"/>
  <c r="P1818" i="1"/>
  <c r="Q1818" i="1" s="1"/>
  <c r="R1818" i="1" s="1"/>
  <c r="P1562" i="1"/>
  <c r="Q1562" i="1" s="1"/>
  <c r="R1562" i="1" s="1"/>
  <c r="P1306" i="1"/>
  <c r="Q1306" i="1" s="1"/>
  <c r="R1306" i="1" s="1"/>
  <c r="P1849" i="1"/>
  <c r="Q1849" i="1" s="1"/>
  <c r="R1849" i="1" s="1"/>
  <c r="P1593" i="1"/>
  <c r="Q1593" i="1" s="1"/>
  <c r="R1593" i="1" s="1"/>
  <c r="P1337" i="1"/>
  <c r="Q1337" i="1" s="1"/>
  <c r="R1337" i="1" s="1"/>
  <c r="P1876" i="1"/>
  <c r="Q1876" i="1" s="1"/>
  <c r="R1876" i="1" s="1"/>
  <c r="P1620" i="1"/>
  <c r="Q1620" i="1" s="1"/>
  <c r="R1620" i="1" s="1"/>
  <c r="P1364" i="1"/>
  <c r="Q1364" i="1" s="1"/>
  <c r="R1364" i="1" s="1"/>
  <c r="P1110" i="1"/>
  <c r="Q1110" i="1" s="1"/>
  <c r="R1110" i="1" s="1"/>
  <c r="P854" i="1"/>
  <c r="Q854" i="1" s="1"/>
  <c r="R854" i="1" s="1"/>
  <c r="P1105" i="1"/>
  <c r="Q1105" i="1" s="1"/>
  <c r="R1105" i="1" s="1"/>
  <c r="P849" i="1"/>
  <c r="Q849" i="1" s="1"/>
  <c r="R849" i="1" s="1"/>
  <c r="P1104" i="1"/>
  <c r="Q1104" i="1" s="1"/>
  <c r="R1104" i="1" s="1"/>
  <c r="P848" i="1"/>
  <c r="Q848" i="1" s="1"/>
  <c r="R848" i="1" s="1"/>
  <c r="P1099" i="1"/>
  <c r="Q1099" i="1" s="1"/>
  <c r="R1099" i="1" s="1"/>
  <c r="P843" i="1"/>
  <c r="Q843" i="1" s="1"/>
  <c r="R843" i="1" s="1"/>
  <c r="P281" i="1"/>
  <c r="Q281" i="1" s="1"/>
  <c r="R281" i="1" s="1"/>
  <c r="P582" i="1"/>
  <c r="Q582" i="1" s="1"/>
  <c r="R582" i="1" s="1"/>
  <c r="P753" i="1"/>
  <c r="Q753" i="1" s="1"/>
  <c r="R753" i="1" s="1"/>
  <c r="P490" i="1"/>
  <c r="Q490" i="1" s="1"/>
  <c r="R490" i="1" s="1"/>
  <c r="P748" i="1"/>
  <c r="Q748" i="1" s="1"/>
  <c r="R748" i="1" s="1"/>
  <c r="P484" i="1"/>
  <c r="Q484" i="1" s="1"/>
  <c r="R484" i="1" s="1"/>
  <c r="P284" i="1"/>
  <c r="Q284" i="1" s="1"/>
  <c r="R284" i="1" s="1"/>
  <c r="P28" i="1"/>
  <c r="Q28" i="1" s="1"/>
  <c r="R28" i="1" s="1"/>
  <c r="P279" i="1"/>
  <c r="Q279" i="1" s="1"/>
  <c r="R279" i="1" s="1"/>
  <c r="P23" i="1"/>
  <c r="Q23" i="1" s="1"/>
  <c r="R23" i="1" s="1"/>
  <c r="P166" i="1"/>
  <c r="Q166" i="1" s="1"/>
  <c r="R166" i="1" s="1"/>
  <c r="P6815" i="1"/>
  <c r="Q6815" i="1" s="1"/>
  <c r="R6815" i="1" s="1"/>
  <c r="P6751" i="1"/>
  <c r="Q6751" i="1" s="1"/>
  <c r="R6751" i="1" s="1"/>
  <c r="P6687" i="1"/>
  <c r="Q6687" i="1" s="1"/>
  <c r="R6687" i="1" s="1"/>
  <c r="P6623" i="1"/>
  <c r="Q6623" i="1" s="1"/>
  <c r="R6623" i="1" s="1"/>
  <c r="P6559" i="1"/>
  <c r="Q6559" i="1" s="1"/>
  <c r="R6559" i="1" s="1"/>
  <c r="P6495" i="1"/>
  <c r="Q6495" i="1" s="1"/>
  <c r="R6495" i="1" s="1"/>
  <c r="P6431" i="1"/>
  <c r="Q6431" i="1" s="1"/>
  <c r="R6431" i="1" s="1"/>
  <c r="P6367" i="1"/>
  <c r="Q6367" i="1" s="1"/>
  <c r="R6367" i="1" s="1"/>
  <c r="P6303" i="1"/>
  <c r="Q6303" i="1" s="1"/>
  <c r="R6303" i="1" s="1"/>
  <c r="P6239" i="1"/>
  <c r="Q6239" i="1" s="1"/>
  <c r="R6239" i="1" s="1"/>
  <c r="P6175" i="1"/>
  <c r="Q6175" i="1" s="1"/>
  <c r="R6175" i="1" s="1"/>
  <c r="P6111" i="1"/>
  <c r="Q6111" i="1" s="1"/>
  <c r="R6111" i="1" s="1"/>
  <c r="P6047" i="1"/>
  <c r="Q6047" i="1" s="1"/>
  <c r="R6047" i="1" s="1"/>
  <c r="P5983" i="1"/>
  <c r="Q5983" i="1" s="1"/>
  <c r="R5983" i="1" s="1"/>
  <c r="P5919" i="1"/>
  <c r="Q5919" i="1" s="1"/>
  <c r="R5919" i="1" s="1"/>
  <c r="P5855" i="1"/>
  <c r="P5791" i="1"/>
  <c r="Q5791" i="1" s="1"/>
  <c r="R5791" i="1" s="1"/>
  <c r="P5727" i="1"/>
  <c r="Q5727" i="1" s="1"/>
  <c r="R5727" i="1" s="1"/>
  <c r="P5663" i="1"/>
  <c r="P5585" i="1"/>
  <c r="P5499" i="1"/>
  <c r="Q5499" i="1" s="1"/>
  <c r="R5499" i="1" s="1"/>
  <c r="P5414" i="1"/>
  <c r="Q5414" i="1" s="1"/>
  <c r="R5414" i="1" s="1"/>
  <c r="P5329" i="1"/>
  <c r="Q5329" i="1" s="1"/>
  <c r="R5329" i="1" s="1"/>
  <c r="P5243" i="1"/>
  <c r="Q5243" i="1" s="1"/>
  <c r="R5243" i="1" s="1"/>
  <c r="P5158" i="1"/>
  <c r="P5073" i="1"/>
  <c r="Q5073" i="1" s="1"/>
  <c r="R5073" i="1" s="1"/>
  <c r="P4953" i="1"/>
  <c r="Q4953" i="1" s="1"/>
  <c r="R4953" i="1" s="1"/>
  <c r="P4697" i="1"/>
  <c r="P4441" i="1"/>
  <c r="Q4441" i="1" s="1"/>
  <c r="R4441" i="1" s="1"/>
  <c r="P4185" i="1"/>
  <c r="Q4185" i="1" s="1"/>
  <c r="R4185" i="1" s="1"/>
  <c r="P3857" i="1"/>
  <c r="P2970" i="1"/>
  <c r="P6810" i="1"/>
  <c r="Q6810" i="1" s="1"/>
  <c r="R6810" i="1" s="1"/>
  <c r="P6746" i="1"/>
  <c r="Q6746" i="1" s="1"/>
  <c r="R6746" i="1" s="1"/>
  <c r="P6682" i="1"/>
  <c r="Q6682" i="1" s="1"/>
  <c r="R6682" i="1" s="1"/>
  <c r="P6618" i="1"/>
  <c r="Q6618" i="1" s="1"/>
  <c r="R6618" i="1" s="1"/>
  <c r="P6554" i="1"/>
  <c r="Q6554" i="1" s="1"/>
  <c r="R6554" i="1" s="1"/>
  <c r="P6490" i="1"/>
  <c r="Q6490" i="1" s="1"/>
  <c r="R6490" i="1" s="1"/>
  <c r="P6426" i="1"/>
  <c r="Q6426" i="1" s="1"/>
  <c r="R6426" i="1" s="1"/>
  <c r="P6362" i="1"/>
  <c r="Q6362" i="1" s="1"/>
  <c r="R6362" i="1" s="1"/>
  <c r="P6298" i="1"/>
  <c r="Q6298" i="1" s="1"/>
  <c r="R6298" i="1" s="1"/>
  <c r="P6234" i="1"/>
  <c r="P6170" i="1"/>
  <c r="Q6170" i="1" s="1"/>
  <c r="R6170" i="1" s="1"/>
  <c r="P6106" i="1"/>
  <c r="Q6106" i="1" s="1"/>
  <c r="R6106" i="1" s="1"/>
  <c r="P6042" i="1"/>
  <c r="P5978" i="1"/>
  <c r="Q5978" i="1" s="1"/>
  <c r="R5978" i="1" s="1"/>
  <c r="P5914" i="1"/>
  <c r="Q5914" i="1" s="1"/>
  <c r="R5914" i="1" s="1"/>
  <c r="P5850" i="1"/>
  <c r="P5786" i="1"/>
  <c r="Q5786" i="1" s="1"/>
  <c r="R5786" i="1" s="1"/>
  <c r="P5722" i="1"/>
  <c r="Q5722" i="1" s="1"/>
  <c r="R5722" i="1" s="1"/>
  <c r="P5658" i="1"/>
  <c r="P5578" i="1"/>
  <c r="Q5578" i="1" s="1"/>
  <c r="R5578" i="1" s="1"/>
  <c r="P5493" i="1"/>
  <c r="P5407" i="1"/>
  <c r="Q5407" i="1" s="1"/>
  <c r="R5407" i="1" s="1"/>
  <c r="P5322" i="1"/>
  <c r="P5237" i="1"/>
  <c r="Q5237" i="1" s="1"/>
  <c r="R5237" i="1" s="1"/>
  <c r="P5151" i="1"/>
  <c r="Q5151" i="1" s="1"/>
  <c r="R5151" i="1" s="1"/>
  <c r="P5066" i="1"/>
  <c r="Q5066" i="1" s="1"/>
  <c r="R5066" i="1" s="1"/>
  <c r="P4933" i="1"/>
  <c r="Q4933" i="1" s="1"/>
  <c r="R4933" i="1" s="1"/>
  <c r="P4677" i="1"/>
  <c r="P4421" i="1"/>
  <c r="Q4421" i="1" s="1"/>
  <c r="R4421" i="1" s="1"/>
  <c r="P4165" i="1"/>
  <c r="Q4165" i="1" s="1"/>
  <c r="R4165" i="1" s="1"/>
  <c r="P3831" i="1"/>
  <c r="Q3831" i="1" s="1"/>
  <c r="R3831" i="1" s="1"/>
  <c r="P2781" i="1"/>
  <c r="P6805" i="1"/>
  <c r="Q6805" i="1" s="1"/>
  <c r="R6805" i="1" s="1"/>
  <c r="P6741" i="1"/>
  <c r="Q6741" i="1" s="1"/>
  <c r="R6741" i="1" s="1"/>
  <c r="P6677" i="1"/>
  <c r="Q6677" i="1" s="1"/>
  <c r="R6677" i="1" s="1"/>
  <c r="P6613" i="1"/>
  <c r="Q6613" i="1" s="1"/>
  <c r="R6613" i="1" s="1"/>
  <c r="P6549" i="1"/>
  <c r="P6485" i="1"/>
  <c r="Q6485" i="1" s="1"/>
  <c r="R6485" i="1" s="1"/>
  <c r="P6421" i="1"/>
  <c r="Q6421" i="1" s="1"/>
  <c r="R6421" i="1" s="1"/>
  <c r="P6357" i="1"/>
  <c r="P6293" i="1"/>
  <c r="Q6293" i="1" s="1"/>
  <c r="R6293" i="1" s="1"/>
  <c r="P6229" i="1"/>
  <c r="Q6229" i="1" s="1"/>
  <c r="R6229" i="1" s="1"/>
  <c r="P6165" i="1"/>
  <c r="P6101" i="1"/>
  <c r="Q6101" i="1" s="1"/>
  <c r="R6101" i="1" s="1"/>
  <c r="P6037" i="1"/>
  <c r="Q6037" i="1" s="1"/>
  <c r="R6037" i="1" s="1"/>
  <c r="P5973" i="1"/>
  <c r="P5909" i="1"/>
  <c r="Q5909" i="1" s="1"/>
  <c r="R5909" i="1" s="1"/>
  <c r="P5845" i="1"/>
  <c r="Q5845" i="1" s="1"/>
  <c r="R5845" i="1" s="1"/>
  <c r="P5781" i="1"/>
  <c r="P5717" i="1"/>
  <c r="Q5717" i="1" s="1"/>
  <c r="R5717" i="1" s="1"/>
  <c r="P5653" i="1"/>
  <c r="Q5653" i="1" s="1"/>
  <c r="R5653" i="1" s="1"/>
  <c r="P5571" i="1"/>
  <c r="Q5571" i="1" s="1"/>
  <c r="R5571" i="1" s="1"/>
  <c r="P5486" i="1"/>
  <c r="Q5486" i="1" s="1"/>
  <c r="R5486" i="1" s="1"/>
  <c r="P5401" i="1"/>
  <c r="Q5401" i="1" s="1"/>
  <c r="R5401" i="1" s="1"/>
  <c r="P5315" i="1"/>
  <c r="Q5315" i="1" s="1"/>
  <c r="R5315" i="1" s="1"/>
  <c r="P5230" i="1"/>
  <c r="P5145" i="1"/>
  <c r="Q5145" i="1" s="1"/>
  <c r="R5145" i="1" s="1"/>
  <c r="P5059" i="1"/>
  <c r="P4913" i="1"/>
  <c r="P4657" i="1"/>
  <c r="Q4657" i="1" s="1"/>
  <c r="R4657" i="1" s="1"/>
  <c r="P4401" i="1"/>
  <c r="Q4401" i="1" s="1"/>
  <c r="R4401" i="1" s="1"/>
  <c r="P4145" i="1"/>
  <c r="P3804" i="1"/>
  <c r="Q3804" i="1" s="1"/>
  <c r="R3804" i="1" s="1"/>
  <c r="P2461" i="1"/>
  <c r="Q2461" i="1" s="1"/>
  <c r="R2461" i="1" s="1"/>
  <c r="P5588" i="1"/>
  <c r="P5524" i="1"/>
  <c r="Q5524" i="1" s="1"/>
  <c r="R5524" i="1" s="1"/>
  <c r="P5460" i="1"/>
  <c r="Q5460" i="1" s="1"/>
  <c r="R5460" i="1" s="1"/>
  <c r="P5396" i="1"/>
  <c r="P5332" i="1"/>
  <c r="Q5332" i="1" s="1"/>
  <c r="R5332" i="1" s="1"/>
  <c r="P8003" i="1"/>
  <c r="Q8003" i="1" s="1"/>
  <c r="R8003" i="1" s="1"/>
  <c r="P7278" i="1"/>
  <c r="Q7278" i="1" s="1"/>
  <c r="R7278" i="1" s="1"/>
  <c r="P6204" i="1"/>
  <c r="Q6204" i="1" s="1"/>
  <c r="R6204" i="1" s="1"/>
  <c r="P3503" i="1"/>
  <c r="P8684" i="1"/>
  <c r="Q8684" i="1" s="1"/>
  <c r="R8684" i="1" s="1"/>
  <c r="P8511" i="1"/>
  <c r="Q8511" i="1" s="1"/>
  <c r="R8511" i="1" s="1"/>
  <c r="P8255" i="1"/>
  <c r="Q8255" i="1" s="1"/>
  <c r="R8255" i="1" s="1"/>
  <c r="P7999" i="1"/>
  <c r="Q7999" i="1" s="1"/>
  <c r="R7999" i="1" s="1"/>
  <c r="P7700" i="1"/>
  <c r="Q7700" i="1" s="1"/>
  <c r="R7700" i="1" s="1"/>
  <c r="P7358" i="1"/>
  <c r="Q7358" i="1" s="1"/>
  <c r="R7358" i="1" s="1"/>
  <c r="P7017" i="1"/>
  <c r="Q7017" i="1" s="1"/>
  <c r="R7017" i="1" s="1"/>
  <c r="P6316" i="1"/>
  <c r="Q6316" i="1" s="1"/>
  <c r="R6316" i="1" s="1"/>
  <c r="P5175" i="1"/>
  <c r="Q5175" i="1" s="1"/>
  <c r="R5175" i="1" s="1"/>
  <c r="P8519" i="1"/>
  <c r="Q8519" i="1" s="1"/>
  <c r="R8519" i="1" s="1"/>
  <c r="P7476" i="1"/>
  <c r="Q7476" i="1" s="1"/>
  <c r="R7476" i="1" s="1"/>
  <c r="P5389" i="1"/>
  <c r="Q5389" i="1" s="1"/>
  <c r="R5389" i="1" s="1"/>
  <c r="P8323" i="1"/>
  <c r="Q8323" i="1" s="1"/>
  <c r="R8323" i="1" s="1"/>
  <c r="P7214" i="1"/>
  <c r="Q7214" i="1" s="1"/>
  <c r="R7214" i="1" s="1"/>
  <c r="P8757" i="1"/>
  <c r="Q8757" i="1" s="1"/>
  <c r="R8757" i="1" s="1"/>
  <c r="P8672" i="1"/>
  <c r="Q8672" i="1" s="1"/>
  <c r="R8672" i="1" s="1"/>
  <c r="P8475" i="1"/>
  <c r="Q8475" i="1" s="1"/>
  <c r="R8475" i="1" s="1"/>
  <c r="P8219" i="1"/>
  <c r="Q8219" i="1" s="1"/>
  <c r="R8219" i="1" s="1"/>
  <c r="P7963" i="1"/>
  <c r="Q7963" i="1" s="1"/>
  <c r="R7963" i="1" s="1"/>
  <c r="P7652" i="1"/>
  <c r="Q7652" i="1" s="1"/>
  <c r="R7652" i="1" s="1"/>
  <c r="P7310" i="1"/>
  <c r="Q7310" i="1" s="1"/>
  <c r="R7310" i="1" s="1"/>
  <c r="P6969" i="1"/>
  <c r="Q6969" i="1" s="1"/>
  <c r="R6969" i="1" s="1"/>
  <c r="P6172" i="1"/>
  <c r="Q6172" i="1" s="1"/>
  <c r="R6172" i="1" s="1"/>
  <c r="P4941" i="1"/>
  <c r="P8726" i="1"/>
  <c r="Q8726" i="1" s="1"/>
  <c r="R8726" i="1" s="1"/>
  <c r="P8662" i="1"/>
  <c r="Q8662" i="1" s="1"/>
  <c r="R8662" i="1" s="1"/>
  <c r="P8598" i="1"/>
  <c r="Q8598" i="1" s="1"/>
  <c r="R8598" i="1" s="1"/>
  <c r="P8534" i="1"/>
  <c r="Q8534" i="1" s="1"/>
  <c r="R8534" i="1" s="1"/>
  <c r="P8470" i="1"/>
  <c r="Q8470" i="1" s="1"/>
  <c r="R8470" i="1" s="1"/>
  <c r="P8406" i="1"/>
  <c r="Q8406" i="1" s="1"/>
  <c r="R8406" i="1" s="1"/>
  <c r="P8342" i="1"/>
  <c r="Q8342" i="1" s="1"/>
  <c r="R8342" i="1" s="1"/>
  <c r="P8278" i="1"/>
  <c r="Q8278" i="1" s="1"/>
  <c r="R8278" i="1" s="1"/>
  <c r="P8214" i="1"/>
  <c r="Q8214" i="1" s="1"/>
  <c r="R8214" i="1" s="1"/>
  <c r="P8150" i="1"/>
  <c r="Q8150" i="1" s="1"/>
  <c r="R8150" i="1" s="1"/>
  <c r="P8086" i="1"/>
  <c r="Q8086" i="1" s="1"/>
  <c r="R8086" i="1" s="1"/>
  <c r="P8022" i="1"/>
  <c r="Q8022" i="1" s="1"/>
  <c r="R8022" i="1" s="1"/>
  <c r="P7958" i="1"/>
  <c r="Q7958" i="1" s="1"/>
  <c r="R7958" i="1" s="1"/>
  <c r="P7894" i="1"/>
  <c r="Q7894" i="1" s="1"/>
  <c r="R7894" i="1" s="1"/>
  <c r="P7816" i="1"/>
  <c r="Q7816" i="1" s="1"/>
  <c r="R7816" i="1" s="1"/>
  <c r="P7730" i="1"/>
  <c r="Q7730" i="1" s="1"/>
  <c r="R7730" i="1" s="1"/>
  <c r="P7645" i="1"/>
  <c r="Q7645" i="1" s="1"/>
  <c r="R7645" i="1" s="1"/>
  <c r="P7560" i="1"/>
  <c r="Q7560" i="1" s="1"/>
  <c r="R7560" i="1" s="1"/>
  <c r="P7474" i="1"/>
  <c r="Q7474" i="1" s="1"/>
  <c r="R7474" i="1" s="1"/>
  <c r="P7389" i="1"/>
  <c r="Q7389" i="1" s="1"/>
  <c r="R7389" i="1" s="1"/>
  <c r="P7304" i="1"/>
  <c r="Q7304" i="1" s="1"/>
  <c r="R7304" i="1" s="1"/>
  <c r="P7218" i="1"/>
  <c r="Q7218" i="1" s="1"/>
  <c r="R7218" i="1" s="1"/>
  <c r="P7133" i="1"/>
  <c r="Q7133" i="1" s="1"/>
  <c r="R7133" i="1" s="1"/>
  <c r="P7048" i="1"/>
  <c r="Q7048" i="1" s="1"/>
  <c r="R7048" i="1" s="1"/>
  <c r="P6962" i="1"/>
  <c r="Q6962" i="1" s="1"/>
  <c r="R6962" i="1" s="1"/>
  <c r="P6877" i="1"/>
  <c r="Q6877" i="1" s="1"/>
  <c r="R6877" i="1" s="1"/>
  <c r="P6664" i="1"/>
  <c r="Q6664" i="1" s="1"/>
  <c r="R6664" i="1" s="1"/>
  <c r="P6408" i="1"/>
  <c r="Q6408" i="1" s="1"/>
  <c r="R6408" i="1" s="1"/>
  <c r="P6152" i="1"/>
  <c r="Q6152" i="1" s="1"/>
  <c r="R6152" i="1" s="1"/>
  <c r="P5896" i="1"/>
  <c r="Q5896" i="1" s="1"/>
  <c r="R5896" i="1" s="1"/>
  <c r="P5639" i="1"/>
  <c r="P5298" i="1"/>
  <c r="P4861" i="1"/>
  <c r="Q4861" i="1" s="1"/>
  <c r="R4861" i="1" s="1"/>
  <c r="P3695" i="1"/>
  <c r="P8593" i="1"/>
  <c r="Q8593" i="1" s="1"/>
  <c r="R8593" i="1" s="1"/>
  <c r="P8529" i="1"/>
  <c r="Q8529" i="1" s="1"/>
  <c r="R8529" i="1" s="1"/>
  <c r="P8465" i="1"/>
  <c r="Q8465" i="1" s="1"/>
  <c r="R8465" i="1" s="1"/>
  <c r="P8401" i="1"/>
  <c r="Q8401" i="1" s="1"/>
  <c r="R8401" i="1" s="1"/>
  <c r="P8337" i="1"/>
  <c r="Q8337" i="1" s="1"/>
  <c r="R8337" i="1" s="1"/>
  <c r="P8273" i="1"/>
  <c r="Q8273" i="1" s="1"/>
  <c r="R8273" i="1" s="1"/>
  <c r="P8209" i="1"/>
  <c r="Q8209" i="1" s="1"/>
  <c r="R8209" i="1" s="1"/>
  <c r="P8145" i="1"/>
  <c r="Q8145" i="1" s="1"/>
  <c r="R8145" i="1" s="1"/>
  <c r="P8081" i="1"/>
  <c r="Q8081" i="1" s="1"/>
  <c r="R8081" i="1" s="1"/>
  <c r="P8017" i="1"/>
  <c r="Q8017" i="1" s="1"/>
  <c r="R8017" i="1" s="1"/>
  <c r="P7953" i="1"/>
  <c r="Q7953" i="1" s="1"/>
  <c r="R7953" i="1" s="1"/>
  <c r="P7889" i="1"/>
  <c r="Q7889" i="1" s="1"/>
  <c r="R7889" i="1" s="1"/>
  <c r="P7809" i="1"/>
  <c r="Q7809" i="1" s="1"/>
  <c r="R7809" i="1" s="1"/>
  <c r="P7724" i="1"/>
  <c r="Q7724" i="1" s="1"/>
  <c r="R7724" i="1" s="1"/>
  <c r="P7638" i="1"/>
  <c r="Q7638" i="1" s="1"/>
  <c r="R7638" i="1" s="1"/>
  <c r="P7553" i="1"/>
  <c r="Q7553" i="1" s="1"/>
  <c r="R7553" i="1" s="1"/>
  <c r="P7468" i="1"/>
  <c r="Q7468" i="1" s="1"/>
  <c r="R7468" i="1" s="1"/>
  <c r="P7382" i="1"/>
  <c r="Q7382" i="1" s="1"/>
  <c r="R7382" i="1" s="1"/>
  <c r="P7297" i="1"/>
  <c r="Q7297" i="1" s="1"/>
  <c r="R7297" i="1" s="1"/>
  <c r="P7212" i="1"/>
  <c r="Q7212" i="1" s="1"/>
  <c r="R7212" i="1" s="1"/>
  <c r="P7126" i="1"/>
  <c r="Q7126" i="1" s="1"/>
  <c r="R7126" i="1" s="1"/>
  <c r="P7041" i="1"/>
  <c r="Q7041" i="1" s="1"/>
  <c r="R7041" i="1" s="1"/>
  <c r="P6956" i="1"/>
  <c r="Q6956" i="1" s="1"/>
  <c r="R6956" i="1" s="1"/>
  <c r="P6870" i="1"/>
  <c r="Q6870" i="1" s="1"/>
  <c r="R6870" i="1" s="1"/>
  <c r="P6644" i="1"/>
  <c r="P6388" i="1"/>
  <c r="Q6388" i="1" s="1"/>
  <c r="R6388" i="1" s="1"/>
  <c r="P6132" i="1"/>
  <c r="Q6132" i="1" s="1"/>
  <c r="R6132" i="1" s="1"/>
  <c r="P5876" i="1"/>
  <c r="P5613" i="1"/>
  <c r="P5271" i="1"/>
  <c r="Q5271" i="1" s="1"/>
  <c r="R5271" i="1" s="1"/>
  <c r="P4461" i="1"/>
  <c r="P8612" i="1"/>
  <c r="Q8612" i="1" s="1"/>
  <c r="R8612" i="1" s="1"/>
  <c r="P8528" i="1"/>
  <c r="Q8528" i="1" s="1"/>
  <c r="R8528" i="1" s="1"/>
  <c r="P8440" i="1"/>
  <c r="Q8440" i="1" s="1"/>
  <c r="R8440" i="1" s="1"/>
  <c r="P8356" i="1"/>
  <c r="Q8356" i="1" s="1"/>
  <c r="R8356" i="1" s="1"/>
  <c r="P8272" i="1"/>
  <c r="Q8272" i="1" s="1"/>
  <c r="R8272" i="1" s="1"/>
  <c r="P8184" i="1"/>
  <c r="Q8184" i="1" s="1"/>
  <c r="R8184" i="1" s="1"/>
  <c r="P8100" i="1"/>
  <c r="Q8100" i="1" s="1"/>
  <c r="R8100" i="1" s="1"/>
  <c r="P8016" i="1"/>
  <c r="Q8016" i="1" s="1"/>
  <c r="R8016" i="1" s="1"/>
  <c r="P7928" i="1"/>
  <c r="Q7928" i="1" s="1"/>
  <c r="R7928" i="1" s="1"/>
  <c r="P7834" i="1"/>
  <c r="Q7834" i="1" s="1"/>
  <c r="R7834" i="1" s="1"/>
  <c r="P7722" i="1"/>
  <c r="Q7722" i="1" s="1"/>
  <c r="R7722" i="1" s="1"/>
  <c r="P7605" i="1"/>
  <c r="Q7605" i="1" s="1"/>
  <c r="R7605" i="1" s="1"/>
  <c r="P7493" i="1"/>
  <c r="Q7493" i="1" s="1"/>
  <c r="R7493" i="1" s="1"/>
  <c r="P7381" i="1"/>
  <c r="Q7381" i="1" s="1"/>
  <c r="R7381" i="1" s="1"/>
  <c r="P7264" i="1"/>
  <c r="Q7264" i="1" s="1"/>
  <c r="R7264" i="1" s="1"/>
  <c r="P7152" i="1"/>
  <c r="Q7152" i="1" s="1"/>
  <c r="R7152" i="1" s="1"/>
  <c r="P7040" i="1"/>
  <c r="Q7040" i="1" s="1"/>
  <c r="R7040" i="1" s="1"/>
  <c r="P6922" i="1"/>
  <c r="Q6922" i="1" s="1"/>
  <c r="R6922" i="1" s="1"/>
  <c r="P6720" i="1"/>
  <c r="Q6720" i="1" s="1"/>
  <c r="R6720" i="1" s="1"/>
  <c r="P6384" i="1"/>
  <c r="Q6384" i="1" s="1"/>
  <c r="R6384" i="1" s="1"/>
  <c r="P6032" i="1"/>
  <c r="Q6032" i="1" s="1"/>
  <c r="R6032" i="1" s="1"/>
  <c r="P5696" i="1"/>
  <c r="Q5696" i="1" s="1"/>
  <c r="R5696" i="1" s="1"/>
  <c r="P5266" i="1"/>
  <c r="Q5266" i="1" s="1"/>
  <c r="R5266" i="1" s="1"/>
  <c r="P4381" i="1"/>
  <c r="Q4381" i="1" s="1"/>
  <c r="R4381" i="1" s="1"/>
  <c r="P7839" i="1"/>
  <c r="Q7839" i="1" s="1"/>
  <c r="R7839" i="1" s="1"/>
  <c r="P7755" i="1"/>
  <c r="Q7755" i="1" s="1"/>
  <c r="R7755" i="1" s="1"/>
  <c r="P7667" i="1"/>
  <c r="Q7667" i="1" s="1"/>
  <c r="R7667" i="1" s="1"/>
  <c r="P7583" i="1"/>
  <c r="Q7583" i="1" s="1"/>
  <c r="R7583" i="1" s="1"/>
  <c r="P7499" i="1"/>
  <c r="Q7499" i="1" s="1"/>
  <c r="R7499" i="1" s="1"/>
  <c r="P7411" i="1"/>
  <c r="Q7411" i="1" s="1"/>
  <c r="R7411" i="1" s="1"/>
  <c r="P7327" i="1"/>
  <c r="Q7327" i="1" s="1"/>
  <c r="R7327" i="1" s="1"/>
  <c r="P7243" i="1"/>
  <c r="Q7243" i="1" s="1"/>
  <c r="R7243" i="1" s="1"/>
  <c r="P7155" i="1"/>
  <c r="Q7155" i="1" s="1"/>
  <c r="R7155" i="1" s="1"/>
  <c r="P7071" i="1"/>
  <c r="Q7071" i="1" s="1"/>
  <c r="R7071" i="1" s="1"/>
  <c r="P6987" i="1"/>
  <c r="Q6987" i="1" s="1"/>
  <c r="R6987" i="1" s="1"/>
  <c r="P6899" i="1"/>
  <c r="Q6899" i="1" s="1"/>
  <c r="R6899" i="1" s="1"/>
  <c r="P6795" i="1"/>
  <c r="Q6795" i="1" s="1"/>
  <c r="R6795" i="1" s="1"/>
  <c r="P6539" i="1"/>
  <c r="Q6539" i="1" s="1"/>
  <c r="R6539" i="1" s="1"/>
  <c r="P6283" i="1"/>
  <c r="P6027" i="1"/>
  <c r="Q6027" i="1" s="1"/>
  <c r="R6027" i="1" s="1"/>
  <c r="P5771" i="1"/>
  <c r="Q5771" i="1" s="1"/>
  <c r="R5771" i="1" s="1"/>
  <c r="P5473" i="1"/>
  <c r="Q5473" i="1" s="1"/>
  <c r="R5473" i="1" s="1"/>
  <c r="P5131" i="1"/>
  <c r="P4361" i="1"/>
  <c r="P6790" i="1"/>
  <c r="Q6790" i="1" s="1"/>
  <c r="R6790" i="1" s="1"/>
  <c r="P6534" i="1"/>
  <c r="Q6534" i="1" s="1"/>
  <c r="R6534" i="1" s="1"/>
  <c r="P6278" i="1"/>
  <c r="Q6278" i="1" s="1"/>
  <c r="R6278" i="1" s="1"/>
  <c r="P6022" i="1"/>
  <c r="P5766" i="1"/>
  <c r="Q5766" i="1" s="1"/>
  <c r="R5766" i="1" s="1"/>
  <c r="P5466" i="1"/>
  <c r="P5125" i="1"/>
  <c r="Q5125" i="1" s="1"/>
  <c r="R5125" i="1" s="1"/>
  <c r="P4341" i="1"/>
  <c r="P6785" i="1"/>
  <c r="Q6785" i="1" s="1"/>
  <c r="R6785" i="1" s="1"/>
  <c r="P6529" i="1"/>
  <c r="Q6529" i="1" s="1"/>
  <c r="R6529" i="1" s="1"/>
  <c r="P6273" i="1"/>
  <c r="Q6273" i="1" s="1"/>
  <c r="R6273" i="1" s="1"/>
  <c r="P6017" i="1"/>
  <c r="Q6017" i="1" s="1"/>
  <c r="R6017" i="1" s="1"/>
  <c r="P5761" i="1"/>
  <c r="Q5761" i="1" s="1"/>
  <c r="R5761" i="1" s="1"/>
  <c r="P5459" i="1"/>
  <c r="Q5459" i="1" s="1"/>
  <c r="R5459" i="1" s="1"/>
  <c r="P5118" i="1"/>
  <c r="Q5118" i="1" s="1"/>
  <c r="R5118" i="1" s="1"/>
  <c r="P4321" i="1"/>
  <c r="Q4321" i="1" s="1"/>
  <c r="R4321" i="1" s="1"/>
  <c r="P5568" i="1"/>
  <c r="Q5568" i="1" s="1"/>
  <c r="R5568" i="1" s="1"/>
  <c r="P5312" i="1"/>
  <c r="Q5312" i="1" s="1"/>
  <c r="R5312" i="1" s="1"/>
  <c r="P5056" i="1"/>
  <c r="Q5056" i="1" s="1"/>
  <c r="R5056" i="1" s="1"/>
  <c r="P4800" i="1"/>
  <c r="P4544" i="1"/>
  <c r="Q4544" i="1" s="1"/>
  <c r="R4544" i="1" s="1"/>
  <c r="P4288" i="1"/>
  <c r="P3995" i="1"/>
  <c r="Q3995" i="1" s="1"/>
  <c r="R3995" i="1" s="1"/>
  <c r="P3451" i="1"/>
  <c r="P4927" i="1"/>
  <c r="Q4927" i="1" s="1"/>
  <c r="R4927" i="1" s="1"/>
  <c r="P4671" i="1"/>
  <c r="Q4671" i="1" s="1"/>
  <c r="R4671" i="1" s="1"/>
  <c r="P4415" i="1"/>
  <c r="P4159" i="1"/>
  <c r="Q4159" i="1" s="1"/>
  <c r="R4159" i="1" s="1"/>
  <c r="P3823" i="1"/>
  <c r="Q3823" i="1" s="1"/>
  <c r="R3823" i="1" s="1"/>
  <c r="P2685" i="1"/>
  <c r="P4798" i="1"/>
  <c r="P4542" i="1"/>
  <c r="Q4542" i="1" s="1"/>
  <c r="R4542" i="1" s="1"/>
  <c r="P4286" i="1"/>
  <c r="Q4286" i="1" s="1"/>
  <c r="R4286" i="1" s="1"/>
  <c r="P3992" i="1"/>
  <c r="Q3992" i="1" s="1"/>
  <c r="R3992" i="1" s="1"/>
  <c r="P3443" i="1"/>
  <c r="Q3443" i="1" s="1"/>
  <c r="R3443" i="1" s="1"/>
  <c r="P4066" i="1"/>
  <c r="Q4066" i="1" s="1"/>
  <c r="R4066" i="1" s="1"/>
  <c r="P3810" i="1"/>
  <c r="P3474" i="1"/>
  <c r="P3097" i="1"/>
  <c r="Q3097" i="1" s="1"/>
  <c r="R3097" i="1" s="1"/>
  <c r="P2056" i="1"/>
  <c r="Q2056" i="1" s="1"/>
  <c r="R2056" i="1" s="1"/>
  <c r="P3469" i="1"/>
  <c r="Q3469" i="1" s="1"/>
  <c r="R3469" i="1" s="1"/>
  <c r="P3090" i="1"/>
  <c r="P3604" i="1"/>
  <c r="Q3604" i="1" s="1"/>
  <c r="R3604" i="1" s="1"/>
  <c r="P3092" i="1"/>
  <c r="P1963" i="1"/>
  <c r="P1943" i="1"/>
  <c r="Q1943" i="1" s="1"/>
  <c r="R1943" i="1" s="1"/>
  <c r="P1923" i="1"/>
  <c r="Q1923" i="1" s="1"/>
  <c r="R1923" i="1" s="1"/>
  <c r="P1402" i="1"/>
  <c r="Q1402" i="1" s="1"/>
  <c r="R1402" i="1" s="1"/>
  <c r="P1972" i="1"/>
  <c r="Q1972" i="1" s="1"/>
  <c r="R1972" i="1" s="1"/>
  <c r="P950" i="1"/>
  <c r="Q950" i="1" s="1"/>
  <c r="R950" i="1" s="1"/>
  <c r="P944" i="1"/>
  <c r="Q944" i="1" s="1"/>
  <c r="R944" i="1" s="1"/>
  <c r="P678" i="1"/>
  <c r="Q678" i="1" s="1"/>
  <c r="R678" i="1" s="1"/>
  <c r="P588" i="1"/>
  <c r="Q588" i="1" s="1"/>
  <c r="R588" i="1" s="1"/>
  <c r="P119" i="1"/>
  <c r="Q119" i="1" s="1"/>
  <c r="R119" i="1" s="1"/>
  <c r="P5186" i="1"/>
  <c r="Q5186" i="1" s="1"/>
  <c r="R5186" i="1" s="1"/>
  <c r="P4525" i="1"/>
  <c r="Q4525" i="1" s="1"/>
  <c r="R4525" i="1" s="1"/>
  <c r="P8636" i="1"/>
  <c r="Q8636" i="1" s="1"/>
  <c r="R8636" i="1" s="1"/>
  <c r="P8572" i="1"/>
  <c r="Q8572" i="1" s="1"/>
  <c r="R8572" i="1" s="1"/>
  <c r="P8508" i="1"/>
  <c r="Q8508" i="1" s="1"/>
  <c r="R8508" i="1" s="1"/>
  <c r="P8444" i="1"/>
  <c r="Q8444" i="1" s="1"/>
  <c r="R8444" i="1" s="1"/>
  <c r="P8380" i="1"/>
  <c r="Q8380" i="1" s="1"/>
  <c r="R8380" i="1" s="1"/>
  <c r="P8316" i="1"/>
  <c r="Q8316" i="1" s="1"/>
  <c r="R8316" i="1" s="1"/>
  <c r="P8252" i="1"/>
  <c r="Q8252" i="1" s="1"/>
  <c r="R8252" i="1" s="1"/>
  <c r="P8188" i="1"/>
  <c r="Q8188" i="1" s="1"/>
  <c r="R8188" i="1" s="1"/>
  <c r="P8124" i="1"/>
  <c r="Q8124" i="1" s="1"/>
  <c r="R8124" i="1" s="1"/>
  <c r="P8060" i="1"/>
  <c r="Q8060" i="1" s="1"/>
  <c r="R8060" i="1" s="1"/>
  <c r="P7996" i="1"/>
  <c r="Q7996" i="1" s="1"/>
  <c r="R7996" i="1" s="1"/>
  <c r="P7932" i="1"/>
  <c r="Q7932" i="1" s="1"/>
  <c r="R7932" i="1" s="1"/>
  <c r="P7866" i="1"/>
  <c r="Q7866" i="1" s="1"/>
  <c r="R7866" i="1" s="1"/>
  <c r="P7781" i="1"/>
  <c r="Q7781" i="1" s="1"/>
  <c r="R7781" i="1" s="1"/>
  <c r="P7696" i="1"/>
  <c r="Q7696" i="1" s="1"/>
  <c r="R7696" i="1" s="1"/>
  <c r="P7610" i="1"/>
  <c r="Q7610" i="1" s="1"/>
  <c r="R7610" i="1" s="1"/>
  <c r="P7525" i="1"/>
  <c r="Q7525" i="1" s="1"/>
  <c r="R7525" i="1" s="1"/>
  <c r="P7440" i="1"/>
  <c r="Q7440" i="1" s="1"/>
  <c r="R7440" i="1" s="1"/>
  <c r="P7354" i="1"/>
  <c r="Q7354" i="1" s="1"/>
  <c r="R7354" i="1" s="1"/>
  <c r="P7269" i="1"/>
  <c r="Q7269" i="1" s="1"/>
  <c r="R7269" i="1" s="1"/>
  <c r="P7184" i="1"/>
  <c r="Q7184" i="1" s="1"/>
  <c r="R7184" i="1" s="1"/>
  <c r="P7098" i="1"/>
  <c r="Q7098" i="1" s="1"/>
  <c r="R7098" i="1" s="1"/>
  <c r="P7013" i="1"/>
  <c r="Q7013" i="1" s="1"/>
  <c r="R7013" i="1" s="1"/>
  <c r="P6928" i="1"/>
  <c r="Q6928" i="1" s="1"/>
  <c r="R6928" i="1" s="1"/>
  <c r="P6816" i="1"/>
  <c r="Q6816" i="1" s="1"/>
  <c r="R6816" i="1" s="1"/>
  <c r="P6560" i="1"/>
  <c r="Q6560" i="1" s="1"/>
  <c r="R6560" i="1" s="1"/>
  <c r="P6304" i="1"/>
  <c r="Q6304" i="1" s="1"/>
  <c r="R6304" i="1" s="1"/>
  <c r="P6048" i="1"/>
  <c r="Q6048" i="1" s="1"/>
  <c r="R6048" i="1" s="1"/>
  <c r="P5792" i="1"/>
  <c r="Q5792" i="1" s="1"/>
  <c r="R5792" i="1" s="1"/>
  <c r="P5501" i="1"/>
  <c r="Q5501" i="1" s="1"/>
  <c r="R5501" i="1" s="1"/>
  <c r="P5159" i="1"/>
  <c r="P4445" i="1"/>
  <c r="Q4445" i="1" s="1"/>
  <c r="R4445" i="1" s="1"/>
  <c r="P7863" i="1"/>
  <c r="Q7863" i="1" s="1"/>
  <c r="R7863" i="1" s="1"/>
  <c r="P7799" i="1"/>
  <c r="Q7799" i="1" s="1"/>
  <c r="R7799" i="1" s="1"/>
  <c r="P7735" i="1"/>
  <c r="Q7735" i="1" s="1"/>
  <c r="R7735" i="1" s="1"/>
  <c r="P7671" i="1"/>
  <c r="Q7671" i="1" s="1"/>
  <c r="R7671" i="1" s="1"/>
  <c r="P7607" i="1"/>
  <c r="Q7607" i="1" s="1"/>
  <c r="R7607" i="1" s="1"/>
  <c r="P7543" i="1"/>
  <c r="Q7543" i="1" s="1"/>
  <c r="R7543" i="1" s="1"/>
  <c r="P7479" i="1"/>
  <c r="Q7479" i="1" s="1"/>
  <c r="R7479" i="1" s="1"/>
  <c r="P7415" i="1"/>
  <c r="Q7415" i="1" s="1"/>
  <c r="R7415" i="1" s="1"/>
  <c r="P7351" i="1"/>
  <c r="Q7351" i="1" s="1"/>
  <c r="R7351" i="1" s="1"/>
  <c r="P7287" i="1"/>
  <c r="Q7287" i="1" s="1"/>
  <c r="R7287" i="1" s="1"/>
  <c r="P7223" i="1"/>
  <c r="Q7223" i="1" s="1"/>
  <c r="R7223" i="1" s="1"/>
  <c r="P7159" i="1"/>
  <c r="Q7159" i="1" s="1"/>
  <c r="R7159" i="1" s="1"/>
  <c r="P7095" i="1"/>
  <c r="Q7095" i="1" s="1"/>
  <c r="R7095" i="1" s="1"/>
  <c r="P7031" i="1"/>
  <c r="Q7031" i="1" s="1"/>
  <c r="R7031" i="1" s="1"/>
  <c r="P6967" i="1"/>
  <c r="Q6967" i="1" s="1"/>
  <c r="R6967" i="1" s="1"/>
  <c r="P6903" i="1"/>
  <c r="Q6903" i="1" s="1"/>
  <c r="R6903" i="1" s="1"/>
  <c r="P6839" i="1"/>
  <c r="Q6839" i="1" s="1"/>
  <c r="R6839" i="1" s="1"/>
  <c r="P6775" i="1"/>
  <c r="Q6775" i="1" s="1"/>
  <c r="R6775" i="1" s="1"/>
  <c r="P6711" i="1"/>
  <c r="Q6711" i="1" s="1"/>
  <c r="R6711" i="1" s="1"/>
  <c r="P6647" i="1"/>
  <c r="Q6647" i="1" s="1"/>
  <c r="R6647" i="1" s="1"/>
  <c r="P6583" i="1"/>
  <c r="Q6583" i="1" s="1"/>
  <c r="R6583" i="1" s="1"/>
  <c r="P6519" i="1"/>
  <c r="Q6519" i="1" s="1"/>
  <c r="R6519" i="1" s="1"/>
  <c r="P6455" i="1"/>
  <c r="Q6455" i="1" s="1"/>
  <c r="R6455" i="1" s="1"/>
  <c r="P6391" i="1"/>
  <c r="Q6391" i="1" s="1"/>
  <c r="R6391" i="1" s="1"/>
  <c r="P6327" i="1"/>
  <c r="Q6327" i="1" s="1"/>
  <c r="R6327" i="1" s="1"/>
  <c r="P6263" i="1"/>
  <c r="Q6263" i="1" s="1"/>
  <c r="R6263" i="1" s="1"/>
  <c r="P6199" i="1"/>
  <c r="Q6199" i="1" s="1"/>
  <c r="R6199" i="1" s="1"/>
  <c r="P6135" i="1"/>
  <c r="Q6135" i="1" s="1"/>
  <c r="R6135" i="1" s="1"/>
  <c r="P6071" i="1"/>
  <c r="Q6071" i="1" s="1"/>
  <c r="R6071" i="1" s="1"/>
  <c r="P6007" i="1"/>
  <c r="Q6007" i="1" s="1"/>
  <c r="R6007" i="1" s="1"/>
  <c r="P5943" i="1"/>
  <c r="Q5943" i="1" s="1"/>
  <c r="R5943" i="1" s="1"/>
  <c r="P5879" i="1"/>
  <c r="P5815" i="1"/>
  <c r="Q5815" i="1" s="1"/>
  <c r="R5815" i="1" s="1"/>
  <c r="P5751" i="1"/>
  <c r="Q5751" i="1" s="1"/>
  <c r="R5751" i="1" s="1"/>
  <c r="P5687" i="1"/>
  <c r="P5617" i="1"/>
  <c r="Q5617" i="1" s="1"/>
  <c r="R5617" i="1" s="1"/>
  <c r="P5531" i="1"/>
  <c r="Q5531" i="1" s="1"/>
  <c r="R5531" i="1" s="1"/>
  <c r="P5446" i="1"/>
  <c r="P5361" i="1"/>
  <c r="Q5361" i="1" s="1"/>
  <c r="R5361" i="1" s="1"/>
  <c r="P5275" i="1"/>
  <c r="P5190" i="1"/>
  <c r="Q5190" i="1" s="1"/>
  <c r="R5190" i="1" s="1"/>
  <c r="P5105" i="1"/>
  <c r="P5019" i="1"/>
  <c r="Q5019" i="1" s="1"/>
  <c r="R5019" i="1" s="1"/>
  <c r="P4793" i="1"/>
  <c r="P4537" i="1"/>
  <c r="Q4537" i="1" s="1"/>
  <c r="R4537" i="1" s="1"/>
  <c r="P4281" i="1"/>
  <c r="Q4281" i="1" s="1"/>
  <c r="R4281" i="1" s="1"/>
  <c r="P3985" i="1"/>
  <c r="Q3985" i="1" s="1"/>
  <c r="R3985" i="1" s="1"/>
  <c r="P3423" i="1"/>
  <c r="Q3423" i="1" s="1"/>
  <c r="R3423" i="1" s="1"/>
  <c r="P6834" i="1"/>
  <c r="Q6834" i="1" s="1"/>
  <c r="R6834" i="1" s="1"/>
  <c r="P6770" i="1"/>
  <c r="Q6770" i="1" s="1"/>
  <c r="R6770" i="1" s="1"/>
  <c r="P6706" i="1"/>
  <c r="Q6706" i="1" s="1"/>
  <c r="R6706" i="1" s="1"/>
  <c r="P6642" i="1"/>
  <c r="Q6642" i="1" s="1"/>
  <c r="R6642" i="1" s="1"/>
  <c r="P6578" i="1"/>
  <c r="Q6578" i="1" s="1"/>
  <c r="R6578" i="1" s="1"/>
  <c r="P6514" i="1"/>
  <c r="Q6514" i="1" s="1"/>
  <c r="R6514" i="1" s="1"/>
  <c r="P6450" i="1"/>
  <c r="Q6450" i="1" s="1"/>
  <c r="R6450" i="1" s="1"/>
  <c r="P6386" i="1"/>
  <c r="Q6386" i="1" s="1"/>
  <c r="R6386" i="1" s="1"/>
  <c r="P6322" i="1"/>
  <c r="Q6322" i="1" s="1"/>
  <c r="R6322" i="1" s="1"/>
  <c r="P6258" i="1"/>
  <c r="P6194" i="1"/>
  <c r="Q6194" i="1" s="1"/>
  <c r="R6194" i="1" s="1"/>
  <c r="P6130" i="1"/>
  <c r="Q6130" i="1" s="1"/>
  <c r="R6130" i="1" s="1"/>
  <c r="P6066" i="1"/>
  <c r="P6002" i="1"/>
  <c r="Q6002" i="1" s="1"/>
  <c r="R6002" i="1" s="1"/>
  <c r="P5938" i="1"/>
  <c r="Q5938" i="1" s="1"/>
  <c r="R5938" i="1" s="1"/>
  <c r="P5874" i="1"/>
  <c r="P5810" i="1"/>
  <c r="Q5810" i="1" s="1"/>
  <c r="R5810" i="1" s="1"/>
  <c r="P5746" i="1"/>
  <c r="Q5746" i="1" s="1"/>
  <c r="R5746" i="1" s="1"/>
  <c r="P5682" i="1"/>
  <c r="P5610" i="1"/>
  <c r="P5525" i="1"/>
  <c r="Q5525" i="1" s="1"/>
  <c r="R5525" i="1" s="1"/>
  <c r="P5439" i="1"/>
  <c r="Q5439" i="1" s="1"/>
  <c r="R5439" i="1" s="1"/>
  <c r="P5354" i="1"/>
  <c r="Q5354" i="1" s="1"/>
  <c r="R5354" i="1" s="1"/>
  <c r="P5269" i="1"/>
  <c r="Q5269" i="1" s="1"/>
  <c r="R5269" i="1" s="1"/>
  <c r="P5183" i="1"/>
  <c r="P5098" i="1"/>
  <c r="Q5098" i="1" s="1"/>
  <c r="R5098" i="1" s="1"/>
  <c r="P5013" i="1"/>
  <c r="P4773" i="1"/>
  <c r="P4517" i="1"/>
  <c r="Q4517" i="1" s="1"/>
  <c r="R4517" i="1" s="1"/>
  <c r="P4261" i="1"/>
  <c r="Q4261" i="1" s="1"/>
  <c r="R4261" i="1" s="1"/>
  <c r="P3959" i="1"/>
  <c r="P3343" i="1"/>
  <c r="Q3343" i="1" s="1"/>
  <c r="R3343" i="1" s="1"/>
  <c r="P6829" i="1"/>
  <c r="Q6829" i="1" s="1"/>
  <c r="R6829" i="1" s="1"/>
  <c r="P6765" i="1"/>
  <c r="Q6765" i="1" s="1"/>
  <c r="R6765" i="1" s="1"/>
  <c r="P6701" i="1"/>
  <c r="Q6701" i="1" s="1"/>
  <c r="R6701" i="1" s="1"/>
  <c r="P6637" i="1"/>
  <c r="Q6637" i="1" s="1"/>
  <c r="R6637" i="1" s="1"/>
  <c r="P6573" i="1"/>
  <c r="P6509" i="1"/>
  <c r="Q6509" i="1" s="1"/>
  <c r="R6509" i="1" s="1"/>
  <c r="P6445" i="1"/>
  <c r="Q6445" i="1" s="1"/>
  <c r="R6445" i="1" s="1"/>
  <c r="P6381" i="1"/>
  <c r="P6317" i="1"/>
  <c r="Q6317" i="1" s="1"/>
  <c r="R6317" i="1" s="1"/>
  <c r="P6253" i="1"/>
  <c r="Q6253" i="1" s="1"/>
  <c r="R6253" i="1" s="1"/>
  <c r="P6189" i="1"/>
  <c r="P6125" i="1"/>
  <c r="Q6125" i="1" s="1"/>
  <c r="R6125" i="1" s="1"/>
  <c r="P6061" i="1"/>
  <c r="Q6061" i="1" s="1"/>
  <c r="R6061" i="1" s="1"/>
  <c r="P5997" i="1"/>
  <c r="P5933" i="1"/>
  <c r="Q5933" i="1" s="1"/>
  <c r="R5933" i="1" s="1"/>
  <c r="P5869" i="1"/>
  <c r="Q5869" i="1" s="1"/>
  <c r="R5869" i="1" s="1"/>
  <c r="P5805" i="1"/>
  <c r="P5741" i="1"/>
  <c r="Q5741" i="1" s="1"/>
  <c r="R5741" i="1" s="1"/>
  <c r="P5677" i="1"/>
  <c r="Q5677" i="1" s="1"/>
  <c r="R5677" i="1" s="1"/>
  <c r="P5603" i="1"/>
  <c r="Q5603" i="1" s="1"/>
  <c r="R5603" i="1" s="1"/>
  <c r="P5518" i="1"/>
  <c r="P5433" i="1"/>
  <c r="Q5433" i="1" s="1"/>
  <c r="R5433" i="1" s="1"/>
  <c r="P5347" i="1"/>
  <c r="P5262" i="1"/>
  <c r="Q5262" i="1" s="1"/>
  <c r="R5262" i="1" s="1"/>
  <c r="P5177" i="1"/>
  <c r="P5091" i="1"/>
  <c r="Q5091" i="1" s="1"/>
  <c r="R5091" i="1" s="1"/>
  <c r="P5006" i="1"/>
  <c r="Q5006" i="1" s="1"/>
  <c r="R5006" i="1" s="1"/>
  <c r="P4753" i="1"/>
  <c r="Q4753" i="1" s="1"/>
  <c r="R4753" i="1" s="1"/>
  <c r="P4497" i="1"/>
  <c r="Q4497" i="1" s="1"/>
  <c r="R4497" i="1" s="1"/>
  <c r="P4241" i="1"/>
  <c r="P3932" i="1"/>
  <c r="P3263" i="1"/>
  <c r="P5612" i="1"/>
  <c r="P5548" i="1"/>
  <c r="Q5548" i="1" s="1"/>
  <c r="R5548" i="1" s="1"/>
  <c r="P5484" i="1"/>
  <c r="Q5484" i="1" s="1"/>
  <c r="R5484" i="1" s="1"/>
  <c r="P5420" i="1"/>
  <c r="P5356" i="1"/>
  <c r="Q5356" i="1" s="1"/>
  <c r="R5356" i="1" s="1"/>
  <c r="P5292" i="1"/>
  <c r="Q5292" i="1" s="1"/>
  <c r="R5292" i="1" s="1"/>
  <c r="P5228" i="1"/>
  <c r="P5164" i="1"/>
  <c r="Q5164" i="1" s="1"/>
  <c r="R5164" i="1" s="1"/>
  <c r="P5100" i="1"/>
  <c r="Q5100" i="1" s="1"/>
  <c r="R5100" i="1" s="1"/>
  <c r="P5036" i="1"/>
  <c r="P4972" i="1"/>
  <c r="Q4972" i="1" s="1"/>
  <c r="R4972" i="1" s="1"/>
  <c r="P4908" i="1"/>
  <c r="Q4908" i="1" s="1"/>
  <c r="R4908" i="1" s="1"/>
  <c r="P4844" i="1"/>
  <c r="P4780" i="1"/>
  <c r="Q4780" i="1" s="1"/>
  <c r="R4780" i="1" s="1"/>
  <c r="P4716" i="1"/>
  <c r="Q4716" i="1" s="1"/>
  <c r="R4716" i="1" s="1"/>
  <c r="P4652" i="1"/>
  <c r="P4588" i="1"/>
  <c r="Q4588" i="1" s="1"/>
  <c r="R4588" i="1" s="1"/>
  <c r="P4524" i="1"/>
  <c r="Q4524" i="1" s="1"/>
  <c r="R4524" i="1" s="1"/>
  <c r="P4460" i="1"/>
  <c r="P4396" i="1"/>
  <c r="Q4396" i="1" s="1"/>
  <c r="R4396" i="1" s="1"/>
  <c r="P4332" i="1"/>
  <c r="Q4332" i="1" s="1"/>
  <c r="R4332" i="1" s="1"/>
  <c r="P4268" i="1"/>
  <c r="P4204" i="1"/>
  <c r="Q4204" i="1" s="1"/>
  <c r="R4204" i="1" s="1"/>
  <c r="P4139" i="1"/>
  <c r="Q4139" i="1" s="1"/>
  <c r="R4139" i="1" s="1"/>
  <c r="P4053" i="1"/>
  <c r="P3968" i="1"/>
  <c r="Q3968" i="1" s="1"/>
  <c r="R3968" i="1" s="1"/>
  <c r="P3883" i="1"/>
  <c r="P3797" i="1"/>
  <c r="Q3797" i="1" s="1"/>
  <c r="R3797" i="1" s="1"/>
  <c r="P3627" i="1"/>
  <c r="Q3627" i="1" s="1"/>
  <c r="R3627" i="1" s="1"/>
  <c r="P3371" i="1"/>
  <c r="Q3371" i="1" s="1"/>
  <c r="R3371" i="1" s="1"/>
  <c r="P3071" i="1"/>
  <c r="P2381" i="1"/>
  <c r="Q2381" i="1" s="1"/>
  <c r="R2381" i="1" s="1"/>
  <c r="P4971" i="1"/>
  <c r="Q4971" i="1" s="1"/>
  <c r="R4971" i="1" s="1"/>
  <c r="P4907" i="1"/>
  <c r="Q4907" i="1" s="1"/>
  <c r="R4907" i="1" s="1"/>
  <c r="P4843" i="1"/>
  <c r="P4779" i="1"/>
  <c r="Q4779" i="1" s="1"/>
  <c r="R4779" i="1" s="1"/>
  <c r="P4715" i="1"/>
  <c r="Q4715" i="1" s="1"/>
  <c r="R4715" i="1" s="1"/>
  <c r="P4651" i="1"/>
  <c r="P4587" i="1"/>
  <c r="Q4587" i="1" s="1"/>
  <c r="R4587" i="1" s="1"/>
  <c r="P4523" i="1"/>
  <c r="Q4523" i="1" s="1"/>
  <c r="R4523" i="1" s="1"/>
  <c r="P4459" i="1"/>
  <c r="P4395" i="1"/>
  <c r="Q4395" i="1" s="1"/>
  <c r="R4395" i="1" s="1"/>
  <c r="P4331" i="1"/>
  <c r="Q4331" i="1" s="1"/>
  <c r="R4331" i="1" s="1"/>
  <c r="P4267" i="1"/>
  <c r="P4203" i="1"/>
  <c r="Q4203" i="1" s="1"/>
  <c r="R4203" i="1" s="1"/>
  <c r="P4137" i="1"/>
  <c r="Q4137" i="1" s="1"/>
  <c r="R4137" i="1" s="1"/>
  <c r="P4052" i="1"/>
  <c r="P3967" i="1"/>
  <c r="Q3967" i="1" s="1"/>
  <c r="R3967" i="1" s="1"/>
  <c r="P3881" i="1"/>
  <c r="P3796" i="1"/>
  <c r="Q3796" i="1" s="1"/>
  <c r="R3796" i="1" s="1"/>
  <c r="P3623" i="1"/>
  <c r="P3367" i="1"/>
  <c r="Q3367" i="1" s="1"/>
  <c r="R3367" i="1" s="1"/>
  <c r="P3066" i="1"/>
  <c r="P2365" i="1"/>
  <c r="Q2365" i="1" s="1"/>
  <c r="R2365" i="1" s="1"/>
  <c r="P4970" i="1"/>
  <c r="Q4970" i="1" s="1"/>
  <c r="R4970" i="1" s="1"/>
  <c r="P4906" i="1"/>
  <c r="Q4906" i="1" s="1"/>
  <c r="R4906" i="1" s="1"/>
  <c r="P4842" i="1"/>
  <c r="P4778" i="1"/>
  <c r="Q4778" i="1" s="1"/>
  <c r="R4778" i="1" s="1"/>
  <c r="P4714" i="1"/>
  <c r="Q4714" i="1" s="1"/>
  <c r="R4714" i="1" s="1"/>
  <c r="P4650" i="1"/>
  <c r="P4586" i="1"/>
  <c r="Q4586" i="1" s="1"/>
  <c r="R4586" i="1" s="1"/>
  <c r="P4522" i="1"/>
  <c r="Q4522" i="1" s="1"/>
  <c r="R4522" i="1" s="1"/>
  <c r="P4458" i="1"/>
  <c r="P4394" i="1"/>
  <c r="Q4394" i="1" s="1"/>
  <c r="R4394" i="1" s="1"/>
  <c r="P4330" i="1"/>
  <c r="Q4330" i="1" s="1"/>
  <c r="R4330" i="1" s="1"/>
  <c r="P4266" i="1"/>
  <c r="P4202" i="1"/>
  <c r="Q4202" i="1" s="1"/>
  <c r="R4202" i="1" s="1"/>
  <c r="P4136" i="1"/>
  <c r="Q4136" i="1" s="1"/>
  <c r="R4136" i="1" s="1"/>
  <c r="P4051" i="1"/>
  <c r="P3965" i="1"/>
  <c r="Q3965" i="1" s="1"/>
  <c r="R3965" i="1" s="1"/>
  <c r="P3880" i="1"/>
  <c r="P3795" i="1"/>
  <c r="Q3795" i="1" s="1"/>
  <c r="R3795" i="1" s="1"/>
  <c r="P3619" i="1"/>
  <c r="P3363" i="1"/>
  <c r="Q3363" i="1" s="1"/>
  <c r="R3363" i="1" s="1"/>
  <c r="P3061" i="1"/>
  <c r="Q3061" i="1" s="1"/>
  <c r="R3061" i="1" s="1"/>
  <c r="P2349" i="1"/>
  <c r="P4110" i="1"/>
  <c r="Q4110" i="1" s="1"/>
  <c r="R4110" i="1" s="1"/>
  <c r="P4046" i="1"/>
  <c r="Q4046" i="1" s="1"/>
  <c r="R4046" i="1" s="1"/>
  <c r="P3982" i="1"/>
  <c r="P3918" i="1"/>
  <c r="Q3918" i="1" s="1"/>
  <c r="R3918" i="1" s="1"/>
  <c r="P3854" i="1"/>
  <c r="Q3854" i="1" s="1"/>
  <c r="R3854" i="1" s="1"/>
  <c r="P3790" i="1"/>
  <c r="P3702" i="1"/>
  <c r="Q3702" i="1" s="1"/>
  <c r="R3702" i="1" s="1"/>
  <c r="P3618" i="1"/>
  <c r="P3534" i="1"/>
  <c r="Q3534" i="1" s="1"/>
  <c r="R3534" i="1" s="1"/>
  <c r="P3446" i="1"/>
  <c r="Q3446" i="1" s="1"/>
  <c r="R3446" i="1" s="1"/>
  <c r="P3362" i="1"/>
  <c r="Q3362" i="1" s="1"/>
  <c r="R3362" i="1" s="1"/>
  <c r="P3278" i="1"/>
  <c r="Q3278" i="1" s="1"/>
  <c r="R3278" i="1" s="1"/>
  <c r="P3171" i="1"/>
  <c r="Q3171" i="1" s="1"/>
  <c r="R3171" i="1" s="1"/>
  <c r="P3059" i="1"/>
  <c r="Q3059" i="1" s="1"/>
  <c r="R3059" i="1" s="1"/>
  <c r="P2947" i="1"/>
  <c r="P2681" i="1"/>
  <c r="P2345" i="1"/>
  <c r="Q2345" i="1" s="1"/>
  <c r="R2345" i="1" s="1"/>
  <c r="P1727" i="1"/>
  <c r="Q1727" i="1" s="1"/>
  <c r="R1727" i="1" s="1"/>
  <c r="P3697" i="1"/>
  <c r="Q3697" i="1" s="1"/>
  <c r="R3697" i="1" s="1"/>
  <c r="P3613" i="1"/>
  <c r="Q3613" i="1" s="1"/>
  <c r="R3613" i="1" s="1"/>
  <c r="P3529" i="1"/>
  <c r="Q3529" i="1" s="1"/>
  <c r="R3529" i="1" s="1"/>
  <c r="P3441" i="1"/>
  <c r="Q3441" i="1" s="1"/>
  <c r="R3441" i="1" s="1"/>
  <c r="P3357" i="1"/>
  <c r="P3273" i="1"/>
  <c r="Q3273" i="1" s="1"/>
  <c r="R3273" i="1" s="1"/>
  <c r="P3165" i="1"/>
  <c r="P3053" i="1"/>
  <c r="Q3053" i="1" s="1"/>
  <c r="R3053" i="1" s="1"/>
  <c r="P2941" i="1"/>
  <c r="Q2941" i="1" s="1"/>
  <c r="R2941" i="1" s="1"/>
  <c r="P2661" i="1"/>
  <c r="P1647" i="1"/>
  <c r="Q1647" i="1" s="1"/>
  <c r="R1647" i="1" s="1"/>
  <c r="P3524" i="1"/>
  <c r="P3268" i="1"/>
  <c r="Q3268" i="1" s="1"/>
  <c r="R3268" i="1" s="1"/>
  <c r="P2934" i="1"/>
  <c r="Q2934" i="1" s="1"/>
  <c r="R2934" i="1" s="1"/>
  <c r="P1567" i="1"/>
  <c r="Q1567" i="1" s="1"/>
  <c r="R1567" i="1" s="1"/>
  <c r="P3012" i="1"/>
  <c r="Q3012" i="1" s="1"/>
  <c r="R3012" i="1" s="1"/>
  <c r="P2756" i="1"/>
  <c r="P2500" i="1"/>
  <c r="Q2500" i="1" s="1"/>
  <c r="R2500" i="1" s="1"/>
  <c r="P2241" i="1"/>
  <c r="Q2241" i="1" s="1"/>
  <c r="R2241" i="1" s="1"/>
  <c r="P1643" i="1"/>
  <c r="Q1643" i="1" s="1"/>
  <c r="R1643" i="1" s="1"/>
  <c r="P2751" i="1"/>
  <c r="Q2751" i="1" s="1"/>
  <c r="R2751" i="1" s="1"/>
  <c r="P2495" i="1"/>
  <c r="P2235" i="1"/>
  <c r="Q2235" i="1" s="1"/>
  <c r="R2235" i="1" s="1"/>
  <c r="P1623" i="1"/>
  <c r="Q1623" i="1" s="1"/>
  <c r="R1623" i="1" s="1"/>
  <c r="P2746" i="1"/>
  <c r="Q2746" i="1" s="1"/>
  <c r="R2746" i="1" s="1"/>
  <c r="P2490" i="1"/>
  <c r="P2228" i="1"/>
  <c r="P1603" i="1"/>
  <c r="Q1603" i="1" s="1"/>
  <c r="R1603" i="1" s="1"/>
  <c r="P2090" i="1"/>
  <c r="Q2090" i="1" s="1"/>
  <c r="R2090" i="1" s="1"/>
  <c r="P1834" i="1"/>
  <c r="Q1834" i="1" s="1"/>
  <c r="R1834" i="1" s="1"/>
  <c r="P1578" i="1"/>
  <c r="Q1578" i="1" s="1"/>
  <c r="R1578" i="1" s="1"/>
  <c r="P1322" i="1"/>
  <c r="Q1322" i="1" s="1"/>
  <c r="R1322" i="1" s="1"/>
  <c r="P1865" i="1"/>
  <c r="Q1865" i="1" s="1"/>
  <c r="R1865" i="1" s="1"/>
  <c r="P1609" i="1"/>
  <c r="Q1609" i="1" s="1"/>
  <c r="R1609" i="1" s="1"/>
  <c r="P1353" i="1"/>
  <c r="Q1353" i="1" s="1"/>
  <c r="R1353" i="1" s="1"/>
  <c r="P1892" i="1"/>
  <c r="P1636" i="1"/>
  <c r="Q1636" i="1" s="1"/>
  <c r="R1636" i="1" s="1"/>
  <c r="P1380" i="1"/>
  <c r="Q1380" i="1" s="1"/>
  <c r="R1380" i="1" s="1"/>
  <c r="P1126" i="1"/>
  <c r="Q1126" i="1" s="1"/>
  <c r="R1126" i="1" s="1"/>
  <c r="P870" i="1"/>
  <c r="Q870" i="1" s="1"/>
  <c r="R870" i="1" s="1"/>
  <c r="P1121" i="1"/>
  <c r="Q1121" i="1" s="1"/>
  <c r="R1121" i="1" s="1"/>
  <c r="P865" i="1"/>
  <c r="Q865" i="1" s="1"/>
  <c r="R865" i="1" s="1"/>
  <c r="P1120" i="1"/>
  <c r="Q1120" i="1" s="1"/>
  <c r="R1120" i="1" s="1"/>
  <c r="P864" i="1"/>
  <c r="Q864" i="1" s="1"/>
  <c r="R864" i="1" s="1"/>
  <c r="P1115" i="1"/>
  <c r="Q1115" i="1" s="1"/>
  <c r="R1115" i="1" s="1"/>
  <c r="P859" i="1"/>
  <c r="Q859" i="1" s="1"/>
  <c r="R859" i="1" s="1"/>
  <c r="P345" i="1"/>
  <c r="Q345" i="1" s="1"/>
  <c r="R345" i="1" s="1"/>
  <c r="P598" i="1"/>
  <c r="Q598" i="1" s="1"/>
  <c r="R598" i="1" s="1"/>
  <c r="P69" i="1"/>
  <c r="Q69" i="1" s="1"/>
  <c r="R69" i="1" s="1"/>
  <c r="P512" i="1"/>
  <c r="Q512" i="1" s="1"/>
  <c r="R512" i="1" s="1"/>
  <c r="P764" i="1"/>
  <c r="Q764" i="1" s="1"/>
  <c r="R764" i="1" s="1"/>
  <c r="P505" i="1"/>
  <c r="Q505" i="1" s="1"/>
  <c r="R505" i="1" s="1"/>
  <c r="P300" i="1"/>
  <c r="Q300" i="1" s="1"/>
  <c r="R300" i="1" s="1"/>
  <c r="P44" i="1"/>
  <c r="Q44" i="1" s="1"/>
  <c r="R44" i="1" s="1"/>
  <c r="P295" i="1"/>
  <c r="Q295" i="1" s="1"/>
  <c r="R295" i="1" s="1"/>
  <c r="P39" i="1"/>
  <c r="Q39" i="1" s="1"/>
  <c r="R39" i="1" s="1"/>
  <c r="P182" i="1"/>
  <c r="Q182" i="1" s="1"/>
  <c r="R182" i="1" s="1"/>
  <c r="P6819" i="1"/>
  <c r="Q6819" i="1" s="1"/>
  <c r="R6819" i="1" s="1"/>
  <c r="P6755" i="1"/>
  <c r="Q6755" i="1" s="1"/>
  <c r="R6755" i="1" s="1"/>
  <c r="P6691" i="1"/>
  <c r="P6627" i="1"/>
  <c r="Q6627" i="1" s="1"/>
  <c r="R6627" i="1" s="1"/>
  <c r="P6563" i="1"/>
  <c r="Q6563" i="1" s="1"/>
  <c r="R6563" i="1" s="1"/>
  <c r="P6499" i="1"/>
  <c r="P6435" i="1"/>
  <c r="Q6435" i="1" s="1"/>
  <c r="R6435" i="1" s="1"/>
  <c r="P6371" i="1"/>
  <c r="Q6371" i="1" s="1"/>
  <c r="R6371" i="1" s="1"/>
  <c r="P6307" i="1"/>
  <c r="P6243" i="1"/>
  <c r="Q6243" i="1" s="1"/>
  <c r="R6243" i="1" s="1"/>
  <c r="P6179" i="1"/>
  <c r="Q6179" i="1" s="1"/>
  <c r="R6179" i="1" s="1"/>
  <c r="P6115" i="1"/>
  <c r="P6051" i="1"/>
  <c r="Q6051" i="1" s="1"/>
  <c r="R6051" i="1" s="1"/>
  <c r="P5987" i="1"/>
  <c r="Q5987" i="1" s="1"/>
  <c r="R5987" i="1" s="1"/>
  <c r="P5923" i="1"/>
  <c r="P5859" i="1"/>
  <c r="Q5859" i="1" s="1"/>
  <c r="R5859" i="1" s="1"/>
  <c r="P5795" i="1"/>
  <c r="Q5795" i="1" s="1"/>
  <c r="R5795" i="1" s="1"/>
  <c r="P5731" i="1"/>
  <c r="P5667" i="1"/>
  <c r="Q5667" i="1" s="1"/>
  <c r="R5667" i="1" s="1"/>
  <c r="P5590" i="1"/>
  <c r="P5505" i="1"/>
  <c r="Q5505" i="1" s="1"/>
  <c r="R5505" i="1" s="1"/>
  <c r="P5419" i="1"/>
  <c r="P5334" i="1"/>
  <c r="Q5334" i="1" s="1"/>
  <c r="R5334" i="1" s="1"/>
  <c r="P5249" i="1"/>
  <c r="P5163" i="1"/>
  <c r="Q5163" i="1" s="1"/>
  <c r="R5163" i="1" s="1"/>
  <c r="P5078" i="1"/>
  <c r="Q5078" i="1" s="1"/>
  <c r="R5078" i="1" s="1"/>
  <c r="P4969" i="1"/>
  <c r="Q4969" i="1" s="1"/>
  <c r="R4969" i="1" s="1"/>
  <c r="P4713" i="1"/>
  <c r="Q4713" i="1" s="1"/>
  <c r="R4713" i="1" s="1"/>
  <c r="P4457" i="1"/>
  <c r="P4201" i="1"/>
  <c r="Q4201" i="1" s="1"/>
  <c r="R4201" i="1" s="1"/>
  <c r="P3879" i="1"/>
  <c r="Q3879" i="1" s="1"/>
  <c r="R3879" i="1" s="1"/>
  <c r="P3055" i="1"/>
  <c r="Q3055" i="1" s="1"/>
  <c r="R3055" i="1" s="1"/>
  <c r="P6814" i="1"/>
  <c r="Q6814" i="1" s="1"/>
  <c r="R6814" i="1" s="1"/>
  <c r="P6750" i="1"/>
  <c r="Q6750" i="1" s="1"/>
  <c r="R6750" i="1" s="1"/>
  <c r="P6686" i="1"/>
  <c r="Q6686" i="1" s="1"/>
  <c r="R6686" i="1" s="1"/>
  <c r="P6622" i="1"/>
  <c r="Q6622" i="1" s="1"/>
  <c r="R6622" i="1" s="1"/>
  <c r="P6558" i="1"/>
  <c r="Q6558" i="1" s="1"/>
  <c r="R6558" i="1" s="1"/>
  <c r="P6494" i="1"/>
  <c r="Q6494" i="1" s="1"/>
  <c r="R6494" i="1" s="1"/>
  <c r="P6430" i="1"/>
  <c r="P6366" i="1"/>
  <c r="Q6366" i="1" s="1"/>
  <c r="R6366" i="1" s="1"/>
  <c r="P6302" i="1"/>
  <c r="Q6302" i="1" s="1"/>
  <c r="R6302" i="1" s="1"/>
  <c r="P6238" i="1"/>
  <c r="P6174" i="1"/>
  <c r="Q6174" i="1" s="1"/>
  <c r="R6174" i="1" s="1"/>
  <c r="P6110" i="1"/>
  <c r="Q6110" i="1" s="1"/>
  <c r="R6110" i="1" s="1"/>
  <c r="P6046" i="1"/>
  <c r="P5982" i="1"/>
  <c r="Q5982" i="1" s="1"/>
  <c r="R5982" i="1" s="1"/>
  <c r="P5918" i="1"/>
  <c r="Q5918" i="1" s="1"/>
  <c r="R5918" i="1" s="1"/>
  <c r="P5854" i="1"/>
  <c r="P5790" i="1"/>
  <c r="Q5790" i="1" s="1"/>
  <c r="R5790" i="1" s="1"/>
  <c r="P5726" i="1"/>
  <c r="Q5726" i="1" s="1"/>
  <c r="R5726" i="1" s="1"/>
  <c r="P5662" i="1"/>
  <c r="P5583" i="1"/>
  <c r="Q5583" i="1" s="1"/>
  <c r="R5583" i="1" s="1"/>
  <c r="P5498" i="1"/>
  <c r="Q5498" i="1" s="1"/>
  <c r="R5498" i="1" s="1"/>
  <c r="P5413" i="1"/>
  <c r="Q5413" i="1" s="1"/>
  <c r="R5413" i="1" s="1"/>
  <c r="P5327" i="1"/>
  <c r="P5242" i="1"/>
  <c r="Q5242" i="1" s="1"/>
  <c r="R5242" i="1" s="1"/>
  <c r="P5157" i="1"/>
  <c r="P5071" i="1"/>
  <c r="Q5071" i="1" s="1"/>
  <c r="R5071" i="1" s="1"/>
  <c r="P4949" i="1"/>
  <c r="Q4949" i="1" s="1"/>
  <c r="R4949" i="1" s="1"/>
  <c r="P4693" i="1"/>
  <c r="Q4693" i="1" s="1"/>
  <c r="R4693" i="1" s="1"/>
  <c r="P4437" i="1"/>
  <c r="P4181" i="1"/>
  <c r="Q4181" i="1" s="1"/>
  <c r="R4181" i="1" s="1"/>
  <c r="P3852" i="1"/>
  <c r="Q3852" i="1" s="1"/>
  <c r="R3852" i="1" s="1"/>
  <c r="P2949" i="1"/>
  <c r="P6809" i="1"/>
  <c r="Q6809" i="1" s="1"/>
  <c r="R6809" i="1" s="1"/>
  <c r="P6745" i="1"/>
  <c r="Q6745" i="1" s="1"/>
  <c r="R6745" i="1" s="1"/>
  <c r="P6681" i="1"/>
  <c r="Q6681" i="1" s="1"/>
  <c r="R6681" i="1" s="1"/>
  <c r="P6617" i="1"/>
  <c r="Q6617" i="1" s="1"/>
  <c r="R6617" i="1" s="1"/>
  <c r="P6553" i="1"/>
  <c r="Q6553" i="1" s="1"/>
  <c r="R6553" i="1" s="1"/>
  <c r="P6489" i="1"/>
  <c r="Q6489" i="1" s="1"/>
  <c r="R6489" i="1" s="1"/>
  <c r="P6425" i="1"/>
  <c r="Q6425" i="1" s="1"/>
  <c r="R6425" i="1" s="1"/>
  <c r="P6361" i="1"/>
  <c r="Q6361" i="1" s="1"/>
  <c r="R6361" i="1" s="1"/>
  <c r="P6297" i="1"/>
  <c r="Q6297" i="1" s="1"/>
  <c r="R6297" i="1" s="1"/>
  <c r="P6233" i="1"/>
  <c r="Q6233" i="1" s="1"/>
  <c r="R6233" i="1" s="1"/>
  <c r="P6169" i="1"/>
  <c r="Q6169" i="1" s="1"/>
  <c r="R6169" i="1" s="1"/>
  <c r="P6105" i="1"/>
  <c r="Q6105" i="1" s="1"/>
  <c r="R6105" i="1" s="1"/>
  <c r="P6041" i="1"/>
  <c r="Q6041" i="1" s="1"/>
  <c r="R6041" i="1" s="1"/>
  <c r="P5977" i="1"/>
  <c r="Q5977" i="1" s="1"/>
  <c r="R5977" i="1" s="1"/>
  <c r="P5913" i="1"/>
  <c r="Q5913" i="1" s="1"/>
  <c r="R5913" i="1" s="1"/>
  <c r="P5849" i="1"/>
  <c r="Q5849" i="1" s="1"/>
  <c r="R5849" i="1" s="1"/>
  <c r="P5785" i="1"/>
  <c r="Q5785" i="1" s="1"/>
  <c r="R5785" i="1" s="1"/>
  <c r="P5721" i="1"/>
  <c r="Q5721" i="1" s="1"/>
  <c r="R5721" i="1" s="1"/>
  <c r="P5657" i="1"/>
  <c r="P5577" i="1"/>
  <c r="Q5577" i="1" s="1"/>
  <c r="R5577" i="1" s="1"/>
  <c r="P5491" i="1"/>
  <c r="P5406" i="1"/>
  <c r="Q5406" i="1" s="1"/>
  <c r="R5406" i="1" s="1"/>
  <c r="P5321" i="1"/>
  <c r="P5235" i="1"/>
  <c r="Q5235" i="1" s="1"/>
  <c r="R5235" i="1" s="1"/>
  <c r="P5150" i="1"/>
  <c r="Q5150" i="1" s="1"/>
  <c r="R5150" i="1" s="1"/>
  <c r="P5065" i="1"/>
  <c r="Q5065" i="1" s="1"/>
  <c r="R5065" i="1" s="1"/>
  <c r="P4929" i="1"/>
  <c r="Q4929" i="1" s="1"/>
  <c r="R4929" i="1" s="1"/>
  <c r="P4673" i="1"/>
  <c r="P4417" i="1"/>
  <c r="Q4417" i="1" s="1"/>
  <c r="R4417" i="1" s="1"/>
  <c r="P4161" i="1"/>
  <c r="Q4161" i="1" s="1"/>
  <c r="R4161" i="1" s="1"/>
  <c r="P3825" i="1"/>
  <c r="Q3825" i="1" s="1"/>
  <c r="R3825" i="1" s="1"/>
  <c r="P2717" i="1"/>
  <c r="Q2717" i="1" s="1"/>
  <c r="R2717" i="1" s="1"/>
  <c r="P5592" i="1"/>
  <c r="Q5592" i="1" s="1"/>
  <c r="R5592" i="1" s="1"/>
  <c r="P5528" i="1"/>
  <c r="Q5528" i="1" s="1"/>
  <c r="R5528" i="1" s="1"/>
  <c r="P5464" i="1"/>
  <c r="Q5464" i="1" s="1"/>
  <c r="R5464" i="1" s="1"/>
  <c r="P5400" i="1"/>
  <c r="Q5400" i="1" s="1"/>
  <c r="R5400" i="1" s="1"/>
  <c r="P5336" i="1"/>
  <c r="Q5336" i="1" s="1"/>
  <c r="R5336" i="1" s="1"/>
  <c r="P5272" i="1"/>
  <c r="Q5272" i="1" s="1"/>
  <c r="R5272" i="1" s="1"/>
  <c r="P5208" i="1"/>
  <c r="P5144" i="1"/>
  <c r="Q5144" i="1" s="1"/>
  <c r="R5144" i="1" s="1"/>
  <c r="P5080" i="1"/>
  <c r="Q5080" i="1" s="1"/>
  <c r="R5080" i="1" s="1"/>
  <c r="P5016" i="1"/>
  <c r="P4952" i="1"/>
  <c r="Q4952" i="1" s="1"/>
  <c r="R4952" i="1" s="1"/>
  <c r="P4888" i="1"/>
  <c r="Q4888" i="1" s="1"/>
  <c r="R4888" i="1" s="1"/>
  <c r="P4824" i="1"/>
  <c r="P4760" i="1"/>
  <c r="Q4760" i="1" s="1"/>
  <c r="R4760" i="1" s="1"/>
  <c r="P4696" i="1"/>
  <c r="P4632" i="1"/>
  <c r="P4568" i="1"/>
  <c r="Q4568" i="1" s="1"/>
  <c r="R4568" i="1" s="1"/>
  <c r="P4504" i="1"/>
  <c r="P4440" i="1"/>
  <c r="P4376" i="1"/>
  <c r="Q4376" i="1" s="1"/>
  <c r="R4376" i="1" s="1"/>
  <c r="P4312" i="1"/>
  <c r="P4248" i="1"/>
  <c r="P4184" i="1"/>
  <c r="Q4184" i="1" s="1"/>
  <c r="R4184" i="1" s="1"/>
  <c r="P4112" i="1"/>
  <c r="Q4112" i="1" s="1"/>
  <c r="R4112" i="1" s="1"/>
  <c r="P4027" i="1"/>
  <c r="P3941" i="1"/>
  <c r="Q3941" i="1" s="1"/>
  <c r="R3941" i="1" s="1"/>
  <c r="P3856" i="1"/>
  <c r="P3771" i="1"/>
  <c r="Q3771" i="1" s="1"/>
  <c r="R3771" i="1" s="1"/>
  <c r="P3547" i="1"/>
  <c r="P3291" i="1"/>
  <c r="Q3291" i="1" s="1"/>
  <c r="R3291" i="1" s="1"/>
  <c r="P2965" i="1"/>
  <c r="Q2965" i="1" s="1"/>
  <c r="R2965" i="1" s="1"/>
  <c r="P1935" i="1"/>
  <c r="Q1935" i="1" s="1"/>
  <c r="R1935" i="1" s="1"/>
  <c r="P4951" i="1"/>
  <c r="Q4951" i="1" s="1"/>
  <c r="R4951" i="1" s="1"/>
  <c r="P4887" i="1"/>
  <c r="Q4887" i="1" s="1"/>
  <c r="R4887" i="1" s="1"/>
  <c r="P4823" i="1"/>
  <c r="P4759" i="1"/>
  <c r="Q4759" i="1" s="1"/>
  <c r="R4759" i="1" s="1"/>
  <c r="P4695" i="1"/>
  <c r="Q4695" i="1" s="1"/>
  <c r="R4695" i="1" s="1"/>
  <c r="P4631" i="1"/>
  <c r="P4567" i="1"/>
  <c r="Q4567" i="1" s="1"/>
  <c r="R4567" i="1" s="1"/>
  <c r="P4503" i="1"/>
  <c r="Q4503" i="1" s="1"/>
  <c r="R4503" i="1" s="1"/>
  <c r="P4439" i="1"/>
  <c r="P4375" i="1"/>
  <c r="Q4375" i="1" s="1"/>
  <c r="R4375" i="1" s="1"/>
  <c r="P4311" i="1"/>
  <c r="Q4311" i="1" s="1"/>
  <c r="R4311" i="1" s="1"/>
  <c r="P4247" i="1"/>
  <c r="P4183" i="1"/>
  <c r="Q4183" i="1" s="1"/>
  <c r="R4183" i="1" s="1"/>
  <c r="P4111" i="1"/>
  <c r="Q4111" i="1" s="1"/>
  <c r="R4111" i="1" s="1"/>
  <c r="P4025" i="1"/>
  <c r="P3940" i="1"/>
  <c r="Q3940" i="1" s="1"/>
  <c r="R3940" i="1" s="1"/>
  <c r="P3855" i="1"/>
  <c r="Q3855" i="1" s="1"/>
  <c r="R3855" i="1" s="1"/>
  <c r="P3769" i="1"/>
  <c r="Q3769" i="1" s="1"/>
  <c r="R3769" i="1" s="1"/>
  <c r="P3543" i="1"/>
  <c r="Q3543" i="1" s="1"/>
  <c r="R3543" i="1" s="1"/>
  <c r="P3287" i="1"/>
  <c r="P2959" i="1"/>
  <c r="Q2959" i="1" s="1"/>
  <c r="R2959" i="1" s="1"/>
  <c r="P1871" i="1"/>
  <c r="Q1871" i="1" s="1"/>
  <c r="R1871" i="1" s="1"/>
  <c r="P4950" i="1"/>
  <c r="Q4950" i="1" s="1"/>
  <c r="R4950" i="1" s="1"/>
  <c r="P4886" i="1"/>
  <c r="Q4886" i="1" s="1"/>
  <c r="R4886" i="1" s="1"/>
  <c r="P4822" i="1"/>
  <c r="P4758" i="1"/>
  <c r="Q4758" i="1" s="1"/>
  <c r="R4758" i="1" s="1"/>
  <c r="P4694" i="1"/>
  <c r="Q4694" i="1" s="1"/>
  <c r="R4694" i="1" s="1"/>
  <c r="P4630" i="1"/>
  <c r="P4566" i="1"/>
  <c r="Q4566" i="1" s="1"/>
  <c r="R4566" i="1" s="1"/>
  <c r="P4502" i="1"/>
  <c r="Q4502" i="1" s="1"/>
  <c r="R4502" i="1" s="1"/>
  <c r="P4438" i="1"/>
  <c r="P4374" i="1"/>
  <c r="Q4374" i="1" s="1"/>
  <c r="R4374" i="1" s="1"/>
  <c r="P4310" i="1"/>
  <c r="Q4310" i="1" s="1"/>
  <c r="R4310" i="1" s="1"/>
  <c r="P4246" i="1"/>
  <c r="P4182" i="1"/>
  <c r="Q4182" i="1" s="1"/>
  <c r="R4182" i="1" s="1"/>
  <c r="P4109" i="1"/>
  <c r="Q4109" i="1" s="1"/>
  <c r="R4109" i="1" s="1"/>
  <c r="P4024" i="1"/>
  <c r="P3939" i="1"/>
  <c r="Q3939" i="1" s="1"/>
  <c r="R3939" i="1" s="1"/>
  <c r="P3853" i="1"/>
  <c r="Q3853" i="1" s="1"/>
  <c r="R3853" i="1" s="1"/>
  <c r="P3768" i="1"/>
  <c r="P3539" i="1"/>
  <c r="Q3539" i="1" s="1"/>
  <c r="R3539" i="1" s="1"/>
  <c r="P3283" i="1"/>
  <c r="P2954" i="1"/>
  <c r="Q2954" i="1" s="1"/>
  <c r="R2954" i="1" s="1"/>
  <c r="P1807" i="1"/>
  <c r="Q1807" i="1" s="1"/>
  <c r="R1807" i="1" s="1"/>
  <c r="P4090" i="1"/>
  <c r="Q4090" i="1" s="1"/>
  <c r="R4090" i="1" s="1"/>
  <c r="P4026" i="1"/>
  <c r="P3962" i="1"/>
  <c r="Q3962" i="1" s="1"/>
  <c r="R3962" i="1" s="1"/>
  <c r="P3898" i="1"/>
  <c r="Q3898" i="1" s="1"/>
  <c r="R3898" i="1" s="1"/>
  <c r="P3834" i="1"/>
  <c r="P3762" i="1"/>
  <c r="P3678" i="1"/>
  <c r="Q3678" i="1" s="1"/>
  <c r="R3678" i="1" s="1"/>
  <c r="P3590" i="1"/>
  <c r="Q3590" i="1" s="1"/>
  <c r="R3590" i="1" s="1"/>
  <c r="P3506" i="1"/>
  <c r="Q3506" i="1" s="1"/>
  <c r="R3506" i="1" s="1"/>
  <c r="P3422" i="1"/>
  <c r="Q3422" i="1" s="1"/>
  <c r="R3422" i="1" s="1"/>
  <c r="P3334" i="1"/>
  <c r="P3250" i="1"/>
  <c r="Q3250" i="1" s="1"/>
  <c r="R3250" i="1" s="1"/>
  <c r="P3139" i="1"/>
  <c r="P3022" i="1"/>
  <c r="P2910" i="1"/>
  <c r="Q2910" i="1" s="1"/>
  <c r="R2910" i="1" s="1"/>
  <c r="P2585" i="1"/>
  <c r="P2227" i="1"/>
  <c r="P1279" i="1"/>
  <c r="Q1279" i="1" s="1"/>
  <c r="R1279" i="1" s="1"/>
  <c r="P3673" i="1"/>
  <c r="Q3673" i="1" s="1"/>
  <c r="R3673" i="1" s="1"/>
  <c r="P3585" i="1"/>
  <c r="Q3585" i="1" s="1"/>
  <c r="R3585" i="1" s="1"/>
  <c r="P3501" i="1"/>
  <c r="P3417" i="1"/>
  <c r="Q3417" i="1" s="1"/>
  <c r="R3417" i="1" s="1"/>
  <c r="P3329" i="1"/>
  <c r="P3245" i="1"/>
  <c r="Q3245" i="1" s="1"/>
  <c r="R3245" i="1" s="1"/>
  <c r="P3133" i="1"/>
  <c r="Q3133" i="1" s="1"/>
  <c r="R3133" i="1" s="1"/>
  <c r="P3015" i="1"/>
  <c r="Q3015" i="1" s="1"/>
  <c r="R3015" i="1" s="1"/>
  <c r="P2901" i="1"/>
  <c r="P2565" i="1"/>
  <c r="P3700" i="1"/>
  <c r="Q3700" i="1" s="1"/>
  <c r="R3700" i="1" s="1"/>
  <c r="P3444" i="1"/>
  <c r="Q3444" i="1" s="1"/>
  <c r="R3444" i="1" s="1"/>
  <c r="P3169" i="1"/>
  <c r="Q3169" i="1" s="1"/>
  <c r="R3169" i="1" s="1"/>
  <c r="P2673" i="1"/>
  <c r="Q2673" i="1" s="1"/>
  <c r="R2673" i="1" s="1"/>
  <c r="P3188" i="1"/>
  <c r="P2932" i="1"/>
  <c r="Q2932" i="1" s="1"/>
  <c r="R2932" i="1" s="1"/>
  <c r="P2676" i="1"/>
  <c r="Q2676" i="1" s="1"/>
  <c r="R2676" i="1" s="1"/>
  <c r="P2420" i="1"/>
  <c r="P2135" i="1"/>
  <c r="Q2135" i="1" s="1"/>
  <c r="R2135" i="1" s="1"/>
  <c r="P1323" i="1"/>
  <c r="Q1323" i="1" s="1"/>
  <c r="R1323" i="1" s="1"/>
  <c r="P2671" i="1"/>
  <c r="Q2671" i="1" s="1"/>
  <c r="R2671" i="1" s="1"/>
  <c r="P2415" i="1"/>
  <c r="Q2415" i="1" s="1"/>
  <c r="R2415" i="1" s="1"/>
  <c r="P2128" i="1"/>
  <c r="Q2128" i="1" s="1"/>
  <c r="R2128" i="1" s="1"/>
  <c r="P1303" i="1"/>
  <c r="Q1303" i="1" s="1"/>
  <c r="R1303" i="1" s="1"/>
  <c r="P2666" i="1"/>
  <c r="Q2666" i="1" s="1"/>
  <c r="R2666" i="1" s="1"/>
  <c r="P2410" i="1"/>
  <c r="Q2410" i="1" s="1"/>
  <c r="R2410" i="1" s="1"/>
  <c r="P2121" i="1"/>
  <c r="Q2121" i="1" s="1"/>
  <c r="R2121" i="1" s="1"/>
  <c r="P1283" i="1"/>
  <c r="Q1283" i="1" s="1"/>
  <c r="R1283" i="1" s="1"/>
  <c r="P2010" i="1"/>
  <c r="P1754" i="1"/>
  <c r="Q1754" i="1" s="1"/>
  <c r="R1754" i="1" s="1"/>
  <c r="P1498" i="1"/>
  <c r="Q1498" i="1" s="1"/>
  <c r="R1498" i="1" s="1"/>
  <c r="P1242" i="1"/>
  <c r="Q1242" i="1" s="1"/>
  <c r="R1242" i="1" s="1"/>
  <c r="P1785" i="1"/>
  <c r="Q1785" i="1" s="1"/>
  <c r="R1785" i="1" s="1"/>
  <c r="P1529" i="1"/>
  <c r="Q1529" i="1" s="1"/>
  <c r="R1529" i="1" s="1"/>
  <c r="P1273" i="1"/>
  <c r="Q1273" i="1" s="1"/>
  <c r="R1273" i="1" s="1"/>
  <c r="P1812" i="1"/>
  <c r="Q1812" i="1" s="1"/>
  <c r="R1812" i="1" s="1"/>
  <c r="P1556" i="1"/>
  <c r="P1300" i="1"/>
  <c r="Q1300" i="1" s="1"/>
  <c r="R1300" i="1" s="1"/>
  <c r="P1046" i="1"/>
  <c r="Q1046" i="1" s="1"/>
  <c r="R1046" i="1" s="1"/>
  <c r="P775" i="1"/>
  <c r="Q775" i="1" s="1"/>
  <c r="R775" i="1" s="1"/>
  <c r="P1041" i="1"/>
  <c r="Q1041" i="1" s="1"/>
  <c r="R1041" i="1" s="1"/>
  <c r="P767" i="1"/>
  <c r="Q767" i="1" s="1"/>
  <c r="R767" i="1" s="1"/>
  <c r="P1040" i="1"/>
  <c r="Q1040" i="1" s="1"/>
  <c r="R1040" i="1" s="1"/>
  <c r="P765" i="1"/>
  <c r="Q765" i="1" s="1"/>
  <c r="R765" i="1" s="1"/>
  <c r="P1035" i="1"/>
  <c r="Q1035" i="1" s="1"/>
  <c r="R1035" i="1" s="1"/>
  <c r="P755" i="1"/>
  <c r="Q755" i="1" s="1"/>
  <c r="R755" i="1" s="1"/>
  <c r="P25" i="1"/>
  <c r="Q25" i="1" s="1"/>
  <c r="R25" i="1" s="1"/>
  <c r="P518" i="1"/>
  <c r="Q518" i="1" s="1"/>
  <c r="R518" i="1" s="1"/>
  <c r="P689" i="1"/>
  <c r="Q689" i="1" s="1"/>
  <c r="R689" i="1" s="1"/>
  <c r="P404" i="1"/>
  <c r="Q404" i="1" s="1"/>
  <c r="R404" i="1" s="1"/>
  <c r="P684" i="1"/>
  <c r="Q684" i="1" s="1"/>
  <c r="R684" i="1" s="1"/>
  <c r="P393" i="1"/>
  <c r="Q393" i="1" s="1"/>
  <c r="R393" i="1" s="1"/>
  <c r="P220" i="1"/>
  <c r="Q220" i="1" s="1"/>
  <c r="R220" i="1" s="1"/>
  <c r="P471" i="1"/>
  <c r="Q471" i="1" s="1"/>
  <c r="R471" i="1" s="1"/>
  <c r="P215" i="1"/>
  <c r="Q215" i="1" s="1"/>
  <c r="R215" i="1" s="1"/>
  <c r="P358" i="1"/>
  <c r="Q358" i="1" s="1"/>
  <c r="R358" i="1" s="1"/>
  <c r="P102" i="1"/>
  <c r="Q102" i="1" s="1"/>
  <c r="R102" i="1" s="1"/>
  <c r="P6799" i="1"/>
  <c r="Q6799" i="1" s="1"/>
  <c r="R6799" i="1" s="1"/>
  <c r="P6735" i="1"/>
  <c r="Q6735" i="1" s="1"/>
  <c r="R6735" i="1" s="1"/>
  <c r="P6671" i="1"/>
  <c r="Q6671" i="1" s="1"/>
  <c r="R6671" i="1" s="1"/>
  <c r="P6607" i="1"/>
  <c r="Q6607" i="1" s="1"/>
  <c r="R6607" i="1" s="1"/>
  <c r="P6543" i="1"/>
  <c r="Q6543" i="1" s="1"/>
  <c r="R6543" i="1" s="1"/>
  <c r="P6479" i="1"/>
  <c r="Q6479" i="1" s="1"/>
  <c r="R6479" i="1" s="1"/>
  <c r="P6415" i="1"/>
  <c r="Q6415" i="1" s="1"/>
  <c r="R6415" i="1" s="1"/>
  <c r="P6351" i="1"/>
  <c r="Q6351" i="1" s="1"/>
  <c r="R6351" i="1" s="1"/>
  <c r="P6287" i="1"/>
  <c r="Q6287" i="1" s="1"/>
  <c r="R6287" i="1" s="1"/>
  <c r="P6223" i="1"/>
  <c r="Q6223" i="1" s="1"/>
  <c r="R6223" i="1" s="1"/>
  <c r="P6159" i="1"/>
  <c r="Q6159" i="1" s="1"/>
  <c r="R6159" i="1" s="1"/>
  <c r="P6095" i="1"/>
  <c r="Q6095" i="1" s="1"/>
  <c r="R6095" i="1" s="1"/>
  <c r="P6031" i="1"/>
  <c r="Q6031" i="1" s="1"/>
  <c r="R6031" i="1" s="1"/>
  <c r="P5967" i="1"/>
  <c r="Q5967" i="1" s="1"/>
  <c r="R5967" i="1" s="1"/>
  <c r="P5903" i="1"/>
  <c r="P5839" i="1"/>
  <c r="Q5839" i="1" s="1"/>
  <c r="R5839" i="1" s="1"/>
  <c r="P5775" i="1"/>
  <c r="Q5775" i="1" s="1"/>
  <c r="R5775" i="1" s="1"/>
  <c r="P5711" i="1"/>
  <c r="P5647" i="1"/>
  <c r="Q5647" i="1" s="1"/>
  <c r="R5647" i="1" s="1"/>
  <c r="P5563" i="1"/>
  <c r="P5478" i="1"/>
  <c r="Q5478" i="1" s="1"/>
  <c r="R5478" i="1" s="1"/>
  <c r="P5393" i="1"/>
  <c r="P5307" i="1"/>
  <c r="Q5307" i="1" s="1"/>
  <c r="R5307" i="1" s="1"/>
  <c r="P5222" i="1"/>
  <c r="Q5222" i="1" s="1"/>
  <c r="R5222" i="1" s="1"/>
  <c r="P5137" i="1"/>
  <c r="Q5137" i="1" s="1"/>
  <c r="R5137" i="1" s="1"/>
  <c r="P5051" i="1"/>
  <c r="Q5051" i="1" s="1"/>
  <c r="R5051" i="1" s="1"/>
  <c r="P4889" i="1"/>
  <c r="P4633" i="1"/>
  <c r="Q4633" i="1" s="1"/>
  <c r="R4633" i="1" s="1"/>
  <c r="P4377" i="1"/>
  <c r="Q4377" i="1" s="1"/>
  <c r="R4377" i="1" s="1"/>
  <c r="P4113" i="1"/>
  <c r="Q4113" i="1" s="1"/>
  <c r="R4113" i="1" s="1"/>
  <c r="P3772" i="1"/>
  <c r="Q3772" i="1" s="1"/>
  <c r="R3772" i="1" s="1"/>
  <c r="P1999" i="1"/>
  <c r="Q1999" i="1" s="1"/>
  <c r="R1999" i="1" s="1"/>
  <c r="P6794" i="1"/>
  <c r="Q6794" i="1" s="1"/>
  <c r="R6794" i="1" s="1"/>
  <c r="P6730" i="1"/>
  <c r="Q6730" i="1" s="1"/>
  <c r="R6730" i="1" s="1"/>
  <c r="P6666" i="1"/>
  <c r="Q6666" i="1" s="1"/>
  <c r="R6666" i="1" s="1"/>
  <c r="P6602" i="1"/>
  <c r="Q6602" i="1" s="1"/>
  <c r="R6602" i="1" s="1"/>
  <c r="P6538" i="1"/>
  <c r="Q6538" i="1" s="1"/>
  <c r="R6538" i="1" s="1"/>
  <c r="P6474" i="1"/>
  <c r="Q6474" i="1" s="1"/>
  <c r="R6474" i="1" s="1"/>
  <c r="P6410" i="1"/>
  <c r="Q6410" i="1" s="1"/>
  <c r="R6410" i="1" s="1"/>
  <c r="P6346" i="1"/>
  <c r="Q6346" i="1" s="1"/>
  <c r="R6346" i="1" s="1"/>
  <c r="P6282" i="1"/>
  <c r="P6218" i="1"/>
  <c r="Q6218" i="1" s="1"/>
  <c r="R6218" i="1" s="1"/>
  <c r="P6154" i="1"/>
  <c r="Q6154" i="1" s="1"/>
  <c r="R6154" i="1" s="1"/>
  <c r="P6090" i="1"/>
  <c r="P6026" i="1"/>
  <c r="Q6026" i="1" s="1"/>
  <c r="R6026" i="1" s="1"/>
  <c r="P5962" i="1"/>
  <c r="Q5962" i="1" s="1"/>
  <c r="R5962" i="1" s="1"/>
  <c r="P5898" i="1"/>
  <c r="P5834" i="1"/>
  <c r="Q5834" i="1" s="1"/>
  <c r="R5834" i="1" s="1"/>
  <c r="P5770" i="1"/>
  <c r="Q5770" i="1" s="1"/>
  <c r="R5770" i="1" s="1"/>
  <c r="P5706" i="1"/>
  <c r="P5642" i="1"/>
  <c r="Q5642" i="1" s="1"/>
  <c r="R5642" i="1" s="1"/>
  <c r="P5557" i="1"/>
  <c r="Q5557" i="1" s="1"/>
  <c r="R5557" i="1" s="1"/>
  <c r="P5471" i="1"/>
  <c r="P5386" i="1"/>
  <c r="Q5386" i="1" s="1"/>
  <c r="R5386" i="1" s="1"/>
  <c r="P5301" i="1"/>
  <c r="P5215" i="1"/>
  <c r="Q5215" i="1" s="1"/>
  <c r="R5215" i="1" s="1"/>
  <c r="P5130" i="1"/>
  <c r="P5045" i="1"/>
  <c r="Q5045" i="1" s="1"/>
  <c r="R5045" i="1" s="1"/>
  <c r="P4869" i="1"/>
  <c r="P4613" i="1"/>
  <c r="Q4613" i="1" s="1"/>
  <c r="R4613" i="1" s="1"/>
  <c r="P4357" i="1"/>
  <c r="Q4357" i="1" s="1"/>
  <c r="R4357" i="1" s="1"/>
  <c r="P4087" i="1"/>
  <c r="Q4087" i="1" s="1"/>
  <c r="R4087" i="1" s="1"/>
  <c r="P3727" i="1"/>
  <c r="Q3727" i="1" s="1"/>
  <c r="R3727" i="1" s="1"/>
  <c r="P6853" i="1"/>
  <c r="Q6853" i="1" s="1"/>
  <c r="R6853" i="1" s="1"/>
  <c r="P6789" i="1"/>
  <c r="Q6789" i="1" s="1"/>
  <c r="R6789" i="1" s="1"/>
  <c r="P6725" i="1"/>
  <c r="Q6725" i="1" s="1"/>
  <c r="R6725" i="1" s="1"/>
  <c r="P6661" i="1"/>
  <c r="Q6661" i="1" s="1"/>
  <c r="R6661" i="1" s="1"/>
  <c r="P6597" i="1"/>
  <c r="P6533" i="1"/>
  <c r="Q6533" i="1" s="1"/>
  <c r="R6533" i="1" s="1"/>
  <c r="P6469" i="1"/>
  <c r="Q6469" i="1" s="1"/>
  <c r="R6469" i="1" s="1"/>
  <c r="P6405" i="1"/>
  <c r="P6341" i="1"/>
  <c r="Q6341" i="1" s="1"/>
  <c r="R6341" i="1" s="1"/>
  <c r="P6277" i="1"/>
  <c r="Q6277" i="1" s="1"/>
  <c r="R6277" i="1" s="1"/>
  <c r="P6213" i="1"/>
  <c r="P6149" i="1"/>
  <c r="Q6149" i="1" s="1"/>
  <c r="R6149" i="1" s="1"/>
  <c r="P6085" i="1"/>
  <c r="Q6085" i="1" s="1"/>
  <c r="R6085" i="1" s="1"/>
  <c r="P6021" i="1"/>
  <c r="P5957" i="1"/>
  <c r="Q5957" i="1" s="1"/>
  <c r="R5957" i="1" s="1"/>
  <c r="P5893" i="1"/>
  <c r="Q5893" i="1" s="1"/>
  <c r="R5893" i="1" s="1"/>
  <c r="P5829" i="1"/>
  <c r="P5765" i="1"/>
  <c r="Q5765" i="1" s="1"/>
  <c r="R5765" i="1" s="1"/>
  <c r="P5701" i="1"/>
  <c r="Q5701" i="1" s="1"/>
  <c r="R5701" i="1" s="1"/>
  <c r="P5635" i="1"/>
  <c r="P5550" i="1"/>
  <c r="Q5550" i="1" s="1"/>
  <c r="R5550" i="1" s="1"/>
  <c r="P5465" i="1"/>
  <c r="P5379" i="1"/>
  <c r="Q5379" i="1" s="1"/>
  <c r="R5379" i="1" s="1"/>
  <c r="P5294" i="1"/>
  <c r="Q5294" i="1" s="1"/>
  <c r="R5294" i="1" s="1"/>
  <c r="P5209" i="1"/>
  <c r="Q5209" i="1" s="1"/>
  <c r="R5209" i="1" s="1"/>
  <c r="P5123" i="1"/>
  <c r="Q5123" i="1" s="1"/>
  <c r="R5123" i="1" s="1"/>
  <c r="P5038" i="1"/>
  <c r="P4849" i="1"/>
  <c r="Q4849" i="1" s="1"/>
  <c r="R4849" i="1" s="1"/>
  <c r="P4593" i="1"/>
  <c r="Q4593" i="1" s="1"/>
  <c r="R4593" i="1" s="1"/>
  <c r="P4337" i="1"/>
  <c r="P4060" i="1"/>
  <c r="Q4060" i="1" s="1"/>
  <c r="R4060" i="1" s="1"/>
  <c r="P3647" i="1"/>
  <c r="P5636" i="1"/>
  <c r="P5572" i="1"/>
  <c r="Q5572" i="1" s="1"/>
  <c r="R5572" i="1" s="1"/>
  <c r="P5508" i="1"/>
  <c r="Q5508" i="1" s="1"/>
  <c r="R5508" i="1" s="1"/>
  <c r="P5444" i="1"/>
  <c r="P5380" i="1"/>
  <c r="Q5380" i="1" s="1"/>
  <c r="R5380" i="1" s="1"/>
  <c r="P5316" i="1"/>
  <c r="Q5316" i="1" s="1"/>
  <c r="R5316" i="1" s="1"/>
  <c r="P7833" i="1"/>
  <c r="Q7833" i="1" s="1"/>
  <c r="R7833" i="1" s="1"/>
  <c r="P7108" i="1"/>
  <c r="Q7108" i="1" s="1"/>
  <c r="R7108" i="1" s="1"/>
  <c r="P5756" i="1"/>
  <c r="P8748" i="1"/>
  <c r="Q8748" i="1" s="1"/>
  <c r="R8748" i="1" s="1"/>
  <c r="P8663" i="1"/>
  <c r="Q8663" i="1" s="1"/>
  <c r="R8663" i="1" s="1"/>
  <c r="P8447" i="1"/>
  <c r="Q8447" i="1" s="1"/>
  <c r="R8447" i="1" s="1"/>
  <c r="P8191" i="1"/>
  <c r="Q8191" i="1" s="1"/>
  <c r="R8191" i="1" s="1"/>
  <c r="P7935" i="1"/>
  <c r="Q7935" i="1" s="1"/>
  <c r="R7935" i="1" s="1"/>
  <c r="P7614" i="1"/>
  <c r="Q7614" i="1" s="1"/>
  <c r="R7614" i="1" s="1"/>
  <c r="P7273" i="1"/>
  <c r="Q7273" i="1" s="1"/>
  <c r="R7273" i="1" s="1"/>
  <c r="P6932" i="1"/>
  <c r="Q6932" i="1" s="1"/>
  <c r="R6932" i="1" s="1"/>
  <c r="P6060" i="1"/>
  <c r="Q6060" i="1" s="1"/>
  <c r="R6060" i="1" s="1"/>
  <c r="P4493" i="1"/>
  <c r="Q4493" i="1" s="1"/>
  <c r="R4493" i="1" s="1"/>
  <c r="P8295" i="1"/>
  <c r="Q8295" i="1" s="1"/>
  <c r="R8295" i="1" s="1"/>
  <c r="P7156" i="1"/>
  <c r="Q7156" i="1" s="1"/>
  <c r="R7156" i="1" s="1"/>
  <c r="P4097" i="1"/>
  <c r="P8083" i="1"/>
  <c r="Q8083" i="1" s="1"/>
  <c r="R8083" i="1" s="1"/>
  <c r="P6916" i="1"/>
  <c r="Q6916" i="1" s="1"/>
  <c r="R6916" i="1" s="1"/>
  <c r="P8736" i="1"/>
  <c r="Q8736" i="1" s="1"/>
  <c r="R8736" i="1" s="1"/>
  <c r="P8651" i="1"/>
  <c r="Q8651" i="1" s="1"/>
  <c r="R8651" i="1" s="1"/>
  <c r="P8411" i="1"/>
  <c r="Q8411" i="1" s="1"/>
  <c r="R8411" i="1" s="1"/>
  <c r="P8155" i="1"/>
  <c r="Q8155" i="1" s="1"/>
  <c r="R8155" i="1" s="1"/>
  <c r="P7899" i="1"/>
  <c r="Q7899" i="1" s="1"/>
  <c r="R7899" i="1" s="1"/>
  <c r="P7566" i="1"/>
  <c r="Q7566" i="1" s="1"/>
  <c r="R7566" i="1" s="1"/>
  <c r="P7225" i="1"/>
  <c r="Q7225" i="1" s="1"/>
  <c r="R7225" i="1" s="1"/>
  <c r="P6884" i="1"/>
  <c r="Q6884" i="1" s="1"/>
  <c r="R6884" i="1" s="1"/>
  <c r="P5916" i="1"/>
  <c r="Q5916" i="1" s="1"/>
  <c r="R5916" i="1" s="1"/>
  <c r="P3841" i="1"/>
  <c r="Q3841" i="1" s="1"/>
  <c r="R3841" i="1" s="1"/>
  <c r="P8710" i="1"/>
  <c r="Q8710" i="1" s="1"/>
  <c r="R8710" i="1" s="1"/>
  <c r="P8646" i="1"/>
  <c r="Q8646" i="1" s="1"/>
  <c r="R8646" i="1" s="1"/>
  <c r="P8582" i="1"/>
  <c r="Q8582" i="1" s="1"/>
  <c r="R8582" i="1" s="1"/>
  <c r="P8518" i="1"/>
  <c r="Q8518" i="1" s="1"/>
  <c r="R8518" i="1" s="1"/>
  <c r="P8454" i="1"/>
  <c r="Q8454" i="1" s="1"/>
  <c r="R8454" i="1" s="1"/>
  <c r="P8390" i="1"/>
  <c r="Q8390" i="1" s="1"/>
  <c r="R8390" i="1" s="1"/>
  <c r="P8326" i="1"/>
  <c r="Q8326" i="1" s="1"/>
  <c r="R8326" i="1" s="1"/>
  <c r="P8262" i="1"/>
  <c r="Q8262" i="1" s="1"/>
  <c r="R8262" i="1" s="1"/>
  <c r="P8198" i="1"/>
  <c r="Q8198" i="1" s="1"/>
  <c r="R8198" i="1" s="1"/>
  <c r="P8134" i="1"/>
  <c r="Q8134" i="1" s="1"/>
  <c r="R8134" i="1" s="1"/>
  <c r="P8070" i="1"/>
  <c r="Q8070" i="1" s="1"/>
  <c r="R8070" i="1" s="1"/>
  <c r="P8006" i="1"/>
  <c r="Q8006" i="1" s="1"/>
  <c r="R8006" i="1" s="1"/>
  <c r="P7942" i="1"/>
  <c r="Q7942" i="1" s="1"/>
  <c r="R7942" i="1" s="1"/>
  <c r="P7878" i="1"/>
  <c r="Q7878" i="1" s="1"/>
  <c r="R7878" i="1" s="1"/>
  <c r="P7794" i="1"/>
  <c r="Q7794" i="1" s="1"/>
  <c r="R7794" i="1" s="1"/>
  <c r="P7709" i="1"/>
  <c r="Q7709" i="1" s="1"/>
  <c r="R7709" i="1" s="1"/>
  <c r="P7624" i="1"/>
  <c r="Q7624" i="1" s="1"/>
  <c r="R7624" i="1" s="1"/>
  <c r="P7538" i="1"/>
  <c r="Q7538" i="1" s="1"/>
  <c r="R7538" i="1" s="1"/>
  <c r="P7453" i="1"/>
  <c r="Q7453" i="1" s="1"/>
  <c r="R7453" i="1" s="1"/>
  <c r="P7368" i="1"/>
  <c r="Q7368" i="1" s="1"/>
  <c r="R7368" i="1" s="1"/>
  <c r="P7282" i="1"/>
  <c r="Q7282" i="1" s="1"/>
  <c r="R7282" i="1" s="1"/>
  <c r="P7197" i="1"/>
  <c r="Q7197" i="1" s="1"/>
  <c r="R7197" i="1" s="1"/>
  <c r="P7112" i="1"/>
  <c r="Q7112" i="1" s="1"/>
  <c r="R7112" i="1" s="1"/>
  <c r="P7026" i="1"/>
  <c r="Q7026" i="1" s="1"/>
  <c r="R7026" i="1" s="1"/>
  <c r="P6941" i="1"/>
  <c r="Q6941" i="1" s="1"/>
  <c r="R6941" i="1" s="1"/>
  <c r="P6856" i="1"/>
  <c r="Q6856" i="1" s="1"/>
  <c r="R6856" i="1" s="1"/>
  <c r="P6600" i="1"/>
  <c r="Q6600" i="1" s="1"/>
  <c r="R6600" i="1" s="1"/>
  <c r="P6344" i="1"/>
  <c r="Q6344" i="1" s="1"/>
  <c r="R6344" i="1" s="1"/>
  <c r="P6088" i="1"/>
  <c r="Q6088" i="1" s="1"/>
  <c r="R6088" i="1" s="1"/>
  <c r="P5832" i="1"/>
  <c r="Q5832" i="1" s="1"/>
  <c r="R5832" i="1" s="1"/>
  <c r="P5554" i="1"/>
  <c r="Q5554" i="1" s="1"/>
  <c r="R5554" i="1" s="1"/>
  <c r="P5213" i="1"/>
  <c r="Q5213" i="1" s="1"/>
  <c r="R5213" i="1" s="1"/>
  <c r="P4605" i="1"/>
  <c r="P8641" i="1"/>
  <c r="Q8641" i="1" s="1"/>
  <c r="R8641" i="1" s="1"/>
  <c r="P8577" i="1"/>
  <c r="Q8577" i="1" s="1"/>
  <c r="R8577" i="1" s="1"/>
  <c r="P8513" i="1"/>
  <c r="Q8513" i="1" s="1"/>
  <c r="R8513" i="1" s="1"/>
  <c r="P8449" i="1"/>
  <c r="Q8449" i="1" s="1"/>
  <c r="R8449" i="1" s="1"/>
  <c r="P8385" i="1"/>
  <c r="Q8385" i="1" s="1"/>
  <c r="R8385" i="1" s="1"/>
  <c r="P8321" i="1"/>
  <c r="Q8321" i="1" s="1"/>
  <c r="R8321" i="1" s="1"/>
  <c r="P8257" i="1"/>
  <c r="Q8257" i="1" s="1"/>
  <c r="R8257" i="1" s="1"/>
  <c r="P8193" i="1"/>
  <c r="Q8193" i="1" s="1"/>
  <c r="R8193" i="1" s="1"/>
  <c r="P8129" i="1"/>
  <c r="Q8129" i="1" s="1"/>
  <c r="R8129" i="1" s="1"/>
  <c r="P8065" i="1"/>
  <c r="Q8065" i="1" s="1"/>
  <c r="R8065" i="1" s="1"/>
  <c r="P8001" i="1"/>
  <c r="Q8001" i="1" s="1"/>
  <c r="R8001" i="1" s="1"/>
  <c r="P7937" i="1"/>
  <c r="Q7937" i="1" s="1"/>
  <c r="R7937" i="1" s="1"/>
  <c r="P7873" i="1"/>
  <c r="Q7873" i="1" s="1"/>
  <c r="R7873" i="1" s="1"/>
  <c r="P7788" i="1"/>
  <c r="Q7788" i="1" s="1"/>
  <c r="R7788" i="1" s="1"/>
  <c r="P7702" i="1"/>
  <c r="Q7702" i="1" s="1"/>
  <c r="R7702" i="1" s="1"/>
  <c r="P7617" i="1"/>
  <c r="Q7617" i="1" s="1"/>
  <c r="R7617" i="1" s="1"/>
  <c r="P7532" i="1"/>
  <c r="Q7532" i="1" s="1"/>
  <c r="R7532" i="1" s="1"/>
  <c r="P7446" i="1"/>
  <c r="Q7446" i="1" s="1"/>
  <c r="R7446" i="1" s="1"/>
  <c r="P7361" i="1"/>
  <c r="Q7361" i="1" s="1"/>
  <c r="R7361" i="1" s="1"/>
  <c r="P7276" i="1"/>
  <c r="Q7276" i="1" s="1"/>
  <c r="R7276" i="1" s="1"/>
  <c r="P7190" i="1"/>
  <c r="Q7190" i="1" s="1"/>
  <c r="R7190" i="1" s="1"/>
  <c r="P7105" i="1"/>
  <c r="Q7105" i="1" s="1"/>
  <c r="R7105" i="1" s="1"/>
  <c r="P7020" i="1"/>
  <c r="Q7020" i="1" s="1"/>
  <c r="R7020" i="1" s="1"/>
  <c r="P6934" i="1"/>
  <c r="Q6934" i="1" s="1"/>
  <c r="R6934" i="1" s="1"/>
  <c r="P6836" i="1"/>
  <c r="Q6836" i="1" s="1"/>
  <c r="R6836" i="1" s="1"/>
  <c r="P6580" i="1"/>
  <c r="Q6580" i="1" s="1"/>
  <c r="R6580" i="1" s="1"/>
  <c r="P6324" i="1"/>
  <c r="Q6324" i="1" s="1"/>
  <c r="R6324" i="1" s="1"/>
  <c r="P6068" i="1"/>
  <c r="P5812" i="1"/>
  <c r="Q5812" i="1" s="1"/>
  <c r="R5812" i="1" s="1"/>
  <c r="P5527" i="1"/>
  <c r="Q5527" i="1" s="1"/>
  <c r="R5527" i="1" s="1"/>
  <c r="P5165" i="1"/>
  <c r="Q5165" i="1" s="1"/>
  <c r="R5165" i="1" s="1"/>
  <c r="P4140" i="1"/>
  <c r="Q4140" i="1" s="1"/>
  <c r="R4140" i="1" s="1"/>
  <c r="P8592" i="1"/>
  <c r="Q8592" i="1" s="1"/>
  <c r="R8592" i="1" s="1"/>
  <c r="P8504" i="1"/>
  <c r="Q8504" i="1" s="1"/>
  <c r="R8504" i="1" s="1"/>
  <c r="P8420" i="1"/>
  <c r="Q8420" i="1" s="1"/>
  <c r="R8420" i="1" s="1"/>
  <c r="P8336" i="1"/>
  <c r="Q8336" i="1" s="1"/>
  <c r="R8336" i="1" s="1"/>
  <c r="P8248" i="1"/>
  <c r="Q8248" i="1" s="1"/>
  <c r="R8248" i="1" s="1"/>
  <c r="P8164" i="1"/>
  <c r="Q8164" i="1" s="1"/>
  <c r="R8164" i="1" s="1"/>
  <c r="P8080" i="1"/>
  <c r="Q8080" i="1" s="1"/>
  <c r="R8080" i="1" s="1"/>
  <c r="P7992" i="1"/>
  <c r="Q7992" i="1" s="1"/>
  <c r="R7992" i="1" s="1"/>
  <c r="P7908" i="1"/>
  <c r="Q7908" i="1" s="1"/>
  <c r="R7908" i="1" s="1"/>
  <c r="P7808" i="1"/>
  <c r="Q7808" i="1" s="1"/>
  <c r="R7808" i="1" s="1"/>
  <c r="P7690" i="1"/>
  <c r="Q7690" i="1" s="1"/>
  <c r="R7690" i="1" s="1"/>
  <c r="P7578" i="1"/>
  <c r="Q7578" i="1" s="1"/>
  <c r="R7578" i="1" s="1"/>
  <c r="P7466" i="1"/>
  <c r="Q7466" i="1" s="1"/>
  <c r="R7466" i="1" s="1"/>
  <c r="P7349" i="1"/>
  <c r="Q7349" i="1" s="1"/>
  <c r="R7349" i="1" s="1"/>
  <c r="P7237" i="1"/>
  <c r="Q7237" i="1" s="1"/>
  <c r="R7237" i="1" s="1"/>
  <c r="P7125" i="1"/>
  <c r="Q7125" i="1" s="1"/>
  <c r="R7125" i="1" s="1"/>
  <c r="P7008" i="1"/>
  <c r="Q7008" i="1" s="1"/>
  <c r="R7008" i="1" s="1"/>
  <c r="P6896" i="1"/>
  <c r="Q6896" i="1" s="1"/>
  <c r="R6896" i="1" s="1"/>
  <c r="P6640" i="1"/>
  <c r="Q6640" i="1" s="1"/>
  <c r="R6640" i="1" s="1"/>
  <c r="P6288" i="1"/>
  <c r="Q6288" i="1" s="1"/>
  <c r="R6288" i="1" s="1"/>
  <c r="P5952" i="1"/>
  <c r="Q5952" i="1" s="1"/>
  <c r="R5952" i="1" s="1"/>
  <c r="P5607" i="1"/>
  <c r="Q5607" i="1" s="1"/>
  <c r="R5607" i="1" s="1"/>
  <c r="P5138" i="1"/>
  <c r="Q5138" i="1" s="1"/>
  <c r="R5138" i="1" s="1"/>
  <c r="P4033" i="1"/>
  <c r="Q4033" i="1" s="1"/>
  <c r="R4033" i="1" s="1"/>
  <c r="P7819" i="1"/>
  <c r="Q7819" i="1" s="1"/>
  <c r="R7819" i="1" s="1"/>
  <c r="P7731" i="1"/>
  <c r="Q7731" i="1" s="1"/>
  <c r="R7731" i="1" s="1"/>
  <c r="P7647" i="1"/>
  <c r="Q7647" i="1" s="1"/>
  <c r="R7647" i="1" s="1"/>
  <c r="P7563" i="1"/>
  <c r="Q7563" i="1" s="1"/>
  <c r="R7563" i="1" s="1"/>
  <c r="P7475" i="1"/>
  <c r="Q7475" i="1" s="1"/>
  <c r="R7475" i="1" s="1"/>
  <c r="P7391" i="1"/>
  <c r="Q7391" i="1" s="1"/>
  <c r="R7391" i="1" s="1"/>
  <c r="P7307" i="1"/>
  <c r="Q7307" i="1" s="1"/>
  <c r="R7307" i="1" s="1"/>
  <c r="P7219" i="1"/>
  <c r="Q7219" i="1" s="1"/>
  <c r="R7219" i="1" s="1"/>
  <c r="P7135" i="1"/>
  <c r="Q7135" i="1" s="1"/>
  <c r="R7135" i="1" s="1"/>
  <c r="P7051" i="1"/>
  <c r="Q7051" i="1" s="1"/>
  <c r="R7051" i="1" s="1"/>
  <c r="P6963" i="1"/>
  <c r="Q6963" i="1" s="1"/>
  <c r="R6963" i="1" s="1"/>
  <c r="P6879" i="1"/>
  <c r="Q6879" i="1" s="1"/>
  <c r="R6879" i="1" s="1"/>
  <c r="P6731" i="1"/>
  <c r="Q6731" i="1" s="1"/>
  <c r="R6731" i="1" s="1"/>
  <c r="P6475" i="1"/>
  <c r="P6219" i="1"/>
  <c r="Q6219" i="1" s="1"/>
  <c r="R6219" i="1" s="1"/>
  <c r="P5963" i="1"/>
  <c r="Q5963" i="1" s="1"/>
  <c r="R5963" i="1" s="1"/>
  <c r="P5707" i="1"/>
  <c r="P5387" i="1"/>
  <c r="Q5387" i="1" s="1"/>
  <c r="R5387" i="1" s="1"/>
  <c r="P5046" i="1"/>
  <c r="Q5046" i="1" s="1"/>
  <c r="R5046" i="1" s="1"/>
  <c r="P4092" i="1"/>
  <c r="Q4092" i="1" s="1"/>
  <c r="R4092" i="1" s="1"/>
  <c r="P6726" i="1"/>
  <c r="Q6726" i="1" s="1"/>
  <c r="R6726" i="1" s="1"/>
  <c r="P6470" i="1"/>
  <c r="Q6470" i="1" s="1"/>
  <c r="R6470" i="1" s="1"/>
  <c r="P6214" i="1"/>
  <c r="P5958" i="1"/>
  <c r="Q5958" i="1" s="1"/>
  <c r="R5958" i="1" s="1"/>
  <c r="P5702" i="1"/>
  <c r="Q5702" i="1" s="1"/>
  <c r="R5702" i="1" s="1"/>
  <c r="P5381" i="1"/>
  <c r="Q5381" i="1" s="1"/>
  <c r="R5381" i="1" s="1"/>
  <c r="P5039" i="1"/>
  <c r="P4065" i="1"/>
  <c r="Q4065" i="1" s="1"/>
  <c r="R4065" i="1" s="1"/>
  <c r="P6721" i="1"/>
  <c r="Q6721" i="1" s="1"/>
  <c r="R6721" i="1" s="1"/>
  <c r="P6465" i="1"/>
  <c r="Q6465" i="1" s="1"/>
  <c r="R6465" i="1" s="1"/>
  <c r="P6209" i="1"/>
  <c r="Q6209" i="1" s="1"/>
  <c r="R6209" i="1" s="1"/>
  <c r="P5953" i="1"/>
  <c r="Q5953" i="1" s="1"/>
  <c r="R5953" i="1" s="1"/>
  <c r="P5697" i="1"/>
  <c r="Q5697" i="1" s="1"/>
  <c r="R5697" i="1" s="1"/>
  <c r="P5374" i="1"/>
  <c r="P5033" i="1"/>
  <c r="P4039" i="1"/>
  <c r="Q4039" i="1" s="1"/>
  <c r="R4039" i="1" s="1"/>
  <c r="P5504" i="1"/>
  <c r="Q5504" i="1" s="1"/>
  <c r="R5504" i="1" s="1"/>
  <c r="P5248" i="1"/>
  <c r="Q5248" i="1" s="1"/>
  <c r="R5248" i="1" s="1"/>
  <c r="P4992" i="1"/>
  <c r="P4736" i="1"/>
  <c r="Q4736" i="1" s="1"/>
  <c r="R4736" i="1" s="1"/>
  <c r="P4480" i="1"/>
  <c r="P4224" i="1"/>
  <c r="P3909" i="1"/>
  <c r="P3178" i="1"/>
  <c r="Q3178" i="1" s="1"/>
  <c r="R3178" i="1" s="1"/>
  <c r="P4863" i="1"/>
  <c r="Q4863" i="1" s="1"/>
  <c r="R4863" i="1" s="1"/>
  <c r="P4607" i="1"/>
  <c r="P4351" i="1"/>
  <c r="Q4351" i="1" s="1"/>
  <c r="R4351" i="1" s="1"/>
  <c r="P4079" i="1"/>
  <c r="P3703" i="1"/>
  <c r="Q3703" i="1" s="1"/>
  <c r="R3703" i="1" s="1"/>
  <c r="P4990" i="1"/>
  <c r="P4734" i="1"/>
  <c r="Q4734" i="1" s="1"/>
  <c r="R4734" i="1" s="1"/>
  <c r="P4478" i="1"/>
  <c r="Q4478" i="1" s="1"/>
  <c r="R4478" i="1" s="1"/>
  <c r="P4222" i="1"/>
  <c r="P3907" i="1"/>
  <c r="P3167" i="1"/>
  <c r="P4002" i="1"/>
  <c r="P3730" i="1"/>
  <c r="Q3730" i="1" s="1"/>
  <c r="R3730" i="1" s="1"/>
  <c r="P3390" i="1"/>
  <c r="Q3390" i="1" s="1"/>
  <c r="R3390" i="1" s="1"/>
  <c r="P2979" i="1"/>
  <c r="Q2979" i="1" s="1"/>
  <c r="R2979" i="1" s="1"/>
  <c r="P3725" i="1"/>
  <c r="Q3725" i="1" s="1"/>
  <c r="R3725" i="1" s="1"/>
  <c r="P3385" i="1"/>
  <c r="Q3385" i="1" s="1"/>
  <c r="R3385" i="1" s="1"/>
  <c r="P2973" i="1"/>
  <c r="P3348" i="1"/>
  <c r="Q3348" i="1" s="1"/>
  <c r="R3348" i="1" s="1"/>
  <c r="P2836" i="1"/>
  <c r="Q2836" i="1" s="1"/>
  <c r="R2836" i="1" s="1"/>
  <c r="P2831" i="1"/>
  <c r="P2826" i="1"/>
  <c r="P2170" i="1"/>
  <c r="Q2170" i="1" s="1"/>
  <c r="R2170" i="1" s="1"/>
  <c r="P1945" i="1"/>
  <c r="Q1945" i="1" s="1"/>
  <c r="R1945" i="1" s="1"/>
  <c r="P1716" i="1"/>
  <c r="Q1716" i="1" s="1"/>
  <c r="R1716" i="1" s="1"/>
  <c r="P1201" i="1"/>
  <c r="Q1201" i="1" s="1"/>
  <c r="R1201" i="1" s="1"/>
  <c r="P1195" i="1"/>
  <c r="Q1195" i="1" s="1"/>
  <c r="R1195" i="1" s="1"/>
  <c r="P381" i="1"/>
  <c r="Q381" i="1" s="1"/>
  <c r="R381" i="1" s="1"/>
  <c r="P29" i="1"/>
  <c r="Q29" i="1" s="1"/>
  <c r="R29" i="1" s="1"/>
  <c r="P262" i="1"/>
  <c r="Q262" i="1" s="1"/>
  <c r="R262" i="1" s="1"/>
  <c r="P5101" i="1"/>
  <c r="Q5101" i="1" s="1"/>
  <c r="R5101" i="1" s="1"/>
  <c r="P4269" i="1"/>
  <c r="P8620" i="1"/>
  <c r="Q8620" i="1" s="1"/>
  <c r="R8620" i="1" s="1"/>
  <c r="P8556" i="1"/>
  <c r="Q8556" i="1" s="1"/>
  <c r="R8556" i="1" s="1"/>
  <c r="P8492" i="1"/>
  <c r="Q8492" i="1" s="1"/>
  <c r="R8492" i="1" s="1"/>
  <c r="P8428" i="1"/>
  <c r="Q8428" i="1" s="1"/>
  <c r="R8428" i="1" s="1"/>
  <c r="P8364" i="1"/>
  <c r="Q8364" i="1" s="1"/>
  <c r="R8364" i="1" s="1"/>
  <c r="P8300" i="1"/>
  <c r="Q8300" i="1" s="1"/>
  <c r="R8300" i="1" s="1"/>
  <c r="P8236" i="1"/>
  <c r="Q8236" i="1" s="1"/>
  <c r="R8236" i="1" s="1"/>
  <c r="P8172" i="1"/>
  <c r="Q8172" i="1" s="1"/>
  <c r="R8172" i="1" s="1"/>
  <c r="P8108" i="1"/>
  <c r="Q8108" i="1" s="1"/>
  <c r="R8108" i="1" s="1"/>
  <c r="P8044" i="1"/>
  <c r="Q8044" i="1" s="1"/>
  <c r="R8044" i="1" s="1"/>
  <c r="P7980" i="1"/>
  <c r="Q7980" i="1" s="1"/>
  <c r="R7980" i="1" s="1"/>
  <c r="P7916" i="1"/>
  <c r="Q7916" i="1" s="1"/>
  <c r="R7916" i="1" s="1"/>
  <c r="P7845" i="1"/>
  <c r="Q7845" i="1" s="1"/>
  <c r="R7845" i="1" s="1"/>
  <c r="P7760" i="1"/>
  <c r="Q7760" i="1" s="1"/>
  <c r="R7760" i="1" s="1"/>
  <c r="P7674" i="1"/>
  <c r="Q7674" i="1" s="1"/>
  <c r="R7674" i="1" s="1"/>
  <c r="P7589" i="1"/>
  <c r="Q7589" i="1" s="1"/>
  <c r="R7589" i="1" s="1"/>
  <c r="P7504" i="1"/>
  <c r="Q7504" i="1" s="1"/>
  <c r="R7504" i="1" s="1"/>
  <c r="P7418" i="1"/>
  <c r="Q7418" i="1" s="1"/>
  <c r="R7418" i="1" s="1"/>
  <c r="P7333" i="1"/>
  <c r="Q7333" i="1" s="1"/>
  <c r="R7333" i="1" s="1"/>
  <c r="P7248" i="1"/>
  <c r="Q7248" i="1" s="1"/>
  <c r="R7248" i="1" s="1"/>
  <c r="P7162" i="1"/>
  <c r="Q7162" i="1" s="1"/>
  <c r="R7162" i="1" s="1"/>
  <c r="P7077" i="1"/>
  <c r="Q7077" i="1" s="1"/>
  <c r="R7077" i="1" s="1"/>
  <c r="P6992" i="1"/>
  <c r="Q6992" i="1" s="1"/>
  <c r="R6992" i="1" s="1"/>
  <c r="P6906" i="1"/>
  <c r="Q6906" i="1" s="1"/>
  <c r="R6906" i="1" s="1"/>
  <c r="P6752" i="1"/>
  <c r="Q6752" i="1" s="1"/>
  <c r="R6752" i="1" s="1"/>
  <c r="P6496" i="1"/>
  <c r="Q6496" i="1" s="1"/>
  <c r="R6496" i="1" s="1"/>
  <c r="P6240" i="1"/>
  <c r="Q6240" i="1" s="1"/>
  <c r="R6240" i="1" s="1"/>
  <c r="P5984" i="1"/>
  <c r="Q5984" i="1" s="1"/>
  <c r="R5984" i="1" s="1"/>
  <c r="P5728" i="1"/>
  <c r="Q5728" i="1" s="1"/>
  <c r="R5728" i="1" s="1"/>
  <c r="P5415" i="1"/>
  <c r="Q5415" i="1" s="1"/>
  <c r="R5415" i="1" s="1"/>
  <c r="P5074" i="1"/>
  <c r="Q5074" i="1" s="1"/>
  <c r="R5074" i="1" s="1"/>
  <c r="P4189" i="1"/>
  <c r="Q4189" i="1" s="1"/>
  <c r="R4189" i="1" s="1"/>
  <c r="P7847" i="1"/>
  <c r="Q7847" i="1" s="1"/>
  <c r="R7847" i="1" s="1"/>
  <c r="P7783" i="1"/>
  <c r="Q7783" i="1" s="1"/>
  <c r="R7783" i="1" s="1"/>
  <c r="P7719" i="1"/>
  <c r="Q7719" i="1" s="1"/>
  <c r="R7719" i="1" s="1"/>
  <c r="P7655" i="1"/>
  <c r="Q7655" i="1" s="1"/>
  <c r="R7655" i="1" s="1"/>
  <c r="P7591" i="1"/>
  <c r="Q7591" i="1" s="1"/>
  <c r="R7591" i="1" s="1"/>
  <c r="P7527" i="1"/>
  <c r="Q7527" i="1" s="1"/>
  <c r="R7527" i="1" s="1"/>
  <c r="P7463" i="1"/>
  <c r="Q7463" i="1" s="1"/>
  <c r="R7463" i="1" s="1"/>
  <c r="P7399" i="1"/>
  <c r="Q7399" i="1" s="1"/>
  <c r="R7399" i="1" s="1"/>
  <c r="P7335" i="1"/>
  <c r="Q7335" i="1" s="1"/>
  <c r="R7335" i="1" s="1"/>
  <c r="P7271" i="1"/>
  <c r="Q7271" i="1" s="1"/>
  <c r="R7271" i="1" s="1"/>
  <c r="P7207" i="1"/>
  <c r="Q7207" i="1" s="1"/>
  <c r="R7207" i="1" s="1"/>
  <c r="P7143" i="1"/>
  <c r="Q7143" i="1" s="1"/>
  <c r="R7143" i="1" s="1"/>
  <c r="P7079" i="1"/>
  <c r="Q7079" i="1" s="1"/>
  <c r="R7079" i="1" s="1"/>
  <c r="P7015" i="1"/>
  <c r="Q7015" i="1" s="1"/>
  <c r="R7015" i="1" s="1"/>
  <c r="P6951" i="1"/>
  <c r="Q6951" i="1" s="1"/>
  <c r="R6951" i="1" s="1"/>
  <c r="P6887" i="1"/>
  <c r="Q6887" i="1" s="1"/>
  <c r="R6887" i="1" s="1"/>
  <c r="P6823" i="1"/>
  <c r="Q6823" i="1" s="1"/>
  <c r="R6823" i="1" s="1"/>
  <c r="P6759" i="1"/>
  <c r="Q6759" i="1" s="1"/>
  <c r="R6759" i="1" s="1"/>
  <c r="P6695" i="1"/>
  <c r="Q6695" i="1" s="1"/>
  <c r="R6695" i="1" s="1"/>
  <c r="P6631" i="1"/>
  <c r="Q6631" i="1" s="1"/>
  <c r="R6631" i="1" s="1"/>
  <c r="P6567" i="1"/>
  <c r="Q6567" i="1" s="1"/>
  <c r="R6567" i="1" s="1"/>
  <c r="P6503" i="1"/>
  <c r="Q6503" i="1" s="1"/>
  <c r="R6503" i="1" s="1"/>
  <c r="P6439" i="1"/>
  <c r="Q6439" i="1" s="1"/>
  <c r="R6439" i="1" s="1"/>
  <c r="P6375" i="1"/>
  <c r="Q6375" i="1" s="1"/>
  <c r="R6375" i="1" s="1"/>
  <c r="P6311" i="1"/>
  <c r="Q6311" i="1" s="1"/>
  <c r="R6311" i="1" s="1"/>
  <c r="P6247" i="1"/>
  <c r="Q6247" i="1" s="1"/>
  <c r="R6247" i="1" s="1"/>
  <c r="P6183" i="1"/>
  <c r="Q6183" i="1" s="1"/>
  <c r="R6183" i="1" s="1"/>
  <c r="P6119" i="1"/>
  <c r="Q6119" i="1" s="1"/>
  <c r="R6119" i="1" s="1"/>
  <c r="P6055" i="1"/>
  <c r="Q6055" i="1" s="1"/>
  <c r="R6055" i="1" s="1"/>
  <c r="P5991" i="1"/>
  <c r="Q5991" i="1" s="1"/>
  <c r="R5991" i="1" s="1"/>
  <c r="P5927" i="1"/>
  <c r="P5863" i="1"/>
  <c r="Q5863" i="1" s="1"/>
  <c r="R5863" i="1" s="1"/>
  <c r="P5799" i="1"/>
  <c r="Q5799" i="1" s="1"/>
  <c r="R5799" i="1" s="1"/>
  <c r="P5735" i="1"/>
  <c r="P5671" i="1"/>
  <c r="Q5671" i="1" s="1"/>
  <c r="R5671" i="1" s="1"/>
  <c r="P5595" i="1"/>
  <c r="Q5595" i="1" s="1"/>
  <c r="R5595" i="1" s="1"/>
  <c r="P5510" i="1"/>
  <c r="Q5510" i="1" s="1"/>
  <c r="R5510" i="1" s="1"/>
  <c r="P5425" i="1"/>
  <c r="Q5425" i="1" s="1"/>
  <c r="R5425" i="1" s="1"/>
  <c r="P5339" i="1"/>
  <c r="Q5339" i="1" s="1"/>
  <c r="R5339" i="1" s="1"/>
  <c r="P5254" i="1"/>
  <c r="P5169" i="1"/>
  <c r="Q5169" i="1" s="1"/>
  <c r="R5169" i="1" s="1"/>
  <c r="P5083" i="1"/>
  <c r="P4985" i="1"/>
  <c r="P4729" i="1"/>
  <c r="Q4729" i="1" s="1"/>
  <c r="R4729" i="1" s="1"/>
  <c r="P4473" i="1"/>
  <c r="Q4473" i="1" s="1"/>
  <c r="R4473" i="1" s="1"/>
  <c r="P4217" i="1"/>
  <c r="P3900" i="1"/>
  <c r="Q3900" i="1" s="1"/>
  <c r="R3900" i="1" s="1"/>
  <c r="P3141" i="1"/>
  <c r="P6818" i="1"/>
  <c r="Q6818" i="1" s="1"/>
  <c r="R6818" i="1" s="1"/>
  <c r="P6754" i="1"/>
  <c r="Q6754" i="1" s="1"/>
  <c r="R6754" i="1" s="1"/>
  <c r="P6690" i="1"/>
  <c r="Q6690" i="1" s="1"/>
  <c r="R6690" i="1" s="1"/>
  <c r="P6626" i="1"/>
  <c r="Q6626" i="1" s="1"/>
  <c r="R6626" i="1" s="1"/>
  <c r="P6562" i="1"/>
  <c r="Q6562" i="1" s="1"/>
  <c r="R6562" i="1" s="1"/>
  <c r="P6498" i="1"/>
  <c r="Q6498" i="1" s="1"/>
  <c r="R6498" i="1" s="1"/>
  <c r="P6434" i="1"/>
  <c r="Q6434" i="1" s="1"/>
  <c r="R6434" i="1" s="1"/>
  <c r="P6370" i="1"/>
  <c r="Q6370" i="1" s="1"/>
  <c r="R6370" i="1" s="1"/>
  <c r="P6306" i="1"/>
  <c r="P6242" i="1"/>
  <c r="Q6242" i="1" s="1"/>
  <c r="R6242" i="1" s="1"/>
  <c r="P6178" i="1"/>
  <c r="Q6178" i="1" s="1"/>
  <c r="R6178" i="1" s="1"/>
  <c r="P6114" i="1"/>
  <c r="P6050" i="1"/>
  <c r="Q6050" i="1" s="1"/>
  <c r="R6050" i="1" s="1"/>
  <c r="P5986" i="1"/>
  <c r="Q5986" i="1" s="1"/>
  <c r="R5986" i="1" s="1"/>
  <c r="P5922" i="1"/>
  <c r="P5858" i="1"/>
  <c r="Q5858" i="1" s="1"/>
  <c r="R5858" i="1" s="1"/>
  <c r="P5794" i="1"/>
  <c r="Q5794" i="1" s="1"/>
  <c r="R5794" i="1" s="1"/>
  <c r="P5730" i="1"/>
  <c r="P5666" i="1"/>
  <c r="Q5666" i="1" s="1"/>
  <c r="R5666" i="1" s="1"/>
  <c r="P5589" i="1"/>
  <c r="P5503" i="1"/>
  <c r="Q5503" i="1" s="1"/>
  <c r="R5503" i="1" s="1"/>
  <c r="P5418" i="1"/>
  <c r="P5333" i="1"/>
  <c r="Q5333" i="1" s="1"/>
  <c r="R5333" i="1" s="1"/>
  <c r="P5247" i="1"/>
  <c r="Q5247" i="1" s="1"/>
  <c r="R5247" i="1" s="1"/>
  <c r="P5162" i="1"/>
  <c r="Q5162" i="1" s="1"/>
  <c r="R5162" i="1" s="1"/>
  <c r="P5077" i="1"/>
  <c r="Q5077" i="1" s="1"/>
  <c r="R5077" i="1" s="1"/>
  <c r="P4965" i="1"/>
  <c r="P4709" i="1"/>
  <c r="Q4709" i="1" s="1"/>
  <c r="R4709" i="1" s="1"/>
  <c r="P4453" i="1"/>
  <c r="Q4453" i="1" s="1"/>
  <c r="R4453" i="1" s="1"/>
  <c r="P4197" i="1"/>
  <c r="P3873" i="1"/>
  <c r="Q3873" i="1" s="1"/>
  <c r="R3873" i="1" s="1"/>
  <c r="P3034" i="1"/>
  <c r="Q3034" i="1" s="1"/>
  <c r="R3034" i="1" s="1"/>
  <c r="P6813" i="1"/>
  <c r="Q6813" i="1" s="1"/>
  <c r="R6813" i="1" s="1"/>
  <c r="P6749" i="1"/>
  <c r="Q6749" i="1" s="1"/>
  <c r="R6749" i="1" s="1"/>
  <c r="P6685" i="1"/>
  <c r="Q6685" i="1" s="1"/>
  <c r="R6685" i="1" s="1"/>
  <c r="P6621" i="1"/>
  <c r="P6557" i="1"/>
  <c r="Q6557" i="1" s="1"/>
  <c r="R6557" i="1" s="1"/>
  <c r="P6493" i="1"/>
  <c r="Q6493" i="1" s="1"/>
  <c r="R6493" i="1" s="1"/>
  <c r="P6429" i="1"/>
  <c r="P6365" i="1"/>
  <c r="Q6365" i="1" s="1"/>
  <c r="R6365" i="1" s="1"/>
  <c r="P6301" i="1"/>
  <c r="Q6301" i="1" s="1"/>
  <c r="R6301" i="1" s="1"/>
  <c r="P6237" i="1"/>
  <c r="P6173" i="1"/>
  <c r="Q6173" i="1" s="1"/>
  <c r="R6173" i="1" s="1"/>
  <c r="P6109" i="1"/>
  <c r="Q6109" i="1" s="1"/>
  <c r="R6109" i="1" s="1"/>
  <c r="P6045" i="1"/>
  <c r="P5981" i="1"/>
  <c r="Q5981" i="1" s="1"/>
  <c r="R5981" i="1" s="1"/>
  <c r="P5917" i="1"/>
  <c r="Q5917" i="1" s="1"/>
  <c r="R5917" i="1" s="1"/>
  <c r="P5853" i="1"/>
  <c r="P5789" i="1"/>
  <c r="Q5789" i="1" s="1"/>
  <c r="R5789" i="1" s="1"/>
  <c r="P5725" i="1"/>
  <c r="Q5725" i="1" s="1"/>
  <c r="R5725" i="1" s="1"/>
  <c r="P5661" i="1"/>
  <c r="P5582" i="1"/>
  <c r="Q5582" i="1" s="1"/>
  <c r="R5582" i="1" s="1"/>
  <c r="P5497" i="1"/>
  <c r="Q5497" i="1" s="1"/>
  <c r="R5497" i="1" s="1"/>
  <c r="P5411" i="1"/>
  <c r="Q5411" i="1" s="1"/>
  <c r="R5411" i="1" s="1"/>
  <c r="P5326" i="1"/>
  <c r="P5241" i="1"/>
  <c r="Q5241" i="1" s="1"/>
  <c r="R5241" i="1" s="1"/>
  <c r="P5155" i="1"/>
  <c r="P5070" i="1"/>
  <c r="Q5070" i="1" s="1"/>
  <c r="R5070" i="1" s="1"/>
  <c r="P4945" i="1"/>
  <c r="Q4945" i="1" s="1"/>
  <c r="R4945" i="1" s="1"/>
  <c r="P4689" i="1"/>
  <c r="Q4689" i="1" s="1"/>
  <c r="R4689" i="1" s="1"/>
  <c r="P4433" i="1"/>
  <c r="P4177" i="1"/>
  <c r="Q4177" i="1" s="1"/>
  <c r="R4177" i="1" s="1"/>
  <c r="P3847" i="1"/>
  <c r="Q3847" i="1" s="1"/>
  <c r="R3847" i="1" s="1"/>
  <c r="P2927" i="1"/>
  <c r="P5596" i="1"/>
  <c r="Q5596" i="1" s="1"/>
  <c r="R5596" i="1" s="1"/>
  <c r="P5532" i="1"/>
  <c r="Q5532" i="1" s="1"/>
  <c r="R5532" i="1" s="1"/>
  <c r="P5468" i="1"/>
  <c r="P5404" i="1"/>
  <c r="Q5404" i="1" s="1"/>
  <c r="R5404" i="1" s="1"/>
  <c r="P5340" i="1"/>
  <c r="Q5340" i="1" s="1"/>
  <c r="R5340" i="1" s="1"/>
  <c r="P5276" i="1"/>
  <c r="P5212" i="1"/>
  <c r="Q5212" i="1" s="1"/>
  <c r="R5212" i="1" s="1"/>
  <c r="P5148" i="1"/>
  <c r="Q5148" i="1" s="1"/>
  <c r="R5148" i="1" s="1"/>
  <c r="P5084" i="1"/>
  <c r="P5020" i="1"/>
  <c r="Q5020" i="1" s="1"/>
  <c r="R5020" i="1" s="1"/>
  <c r="P4956" i="1"/>
  <c r="Q4956" i="1" s="1"/>
  <c r="R4956" i="1" s="1"/>
  <c r="P4892" i="1"/>
  <c r="P4828" i="1"/>
  <c r="Q4828" i="1" s="1"/>
  <c r="R4828" i="1" s="1"/>
  <c r="P4764" i="1"/>
  <c r="Q4764" i="1" s="1"/>
  <c r="R4764" i="1" s="1"/>
  <c r="P4700" i="1"/>
  <c r="P4636" i="1"/>
  <c r="Q4636" i="1" s="1"/>
  <c r="R4636" i="1" s="1"/>
  <c r="P4572" i="1"/>
  <c r="Q4572" i="1" s="1"/>
  <c r="R4572" i="1" s="1"/>
  <c r="P4508" i="1"/>
  <c r="P4444" i="1"/>
  <c r="Q4444" i="1" s="1"/>
  <c r="R4444" i="1" s="1"/>
  <c r="P4380" i="1"/>
  <c r="Q4380" i="1" s="1"/>
  <c r="R4380" i="1" s="1"/>
  <c r="P4316" i="1"/>
  <c r="P4252" i="1"/>
  <c r="Q4252" i="1" s="1"/>
  <c r="R4252" i="1" s="1"/>
  <c r="P4188" i="1"/>
  <c r="Q4188" i="1" s="1"/>
  <c r="R4188" i="1" s="1"/>
  <c r="P4117" i="1"/>
  <c r="Q4117" i="1" s="1"/>
  <c r="R4117" i="1" s="1"/>
  <c r="P4032" i="1"/>
  <c r="P3947" i="1"/>
  <c r="Q3947" i="1" s="1"/>
  <c r="R3947" i="1" s="1"/>
  <c r="P3861" i="1"/>
  <c r="P3776" i="1"/>
  <c r="Q3776" i="1" s="1"/>
  <c r="R3776" i="1" s="1"/>
  <c r="P3563" i="1"/>
  <c r="Q3563" i="1" s="1"/>
  <c r="R3563" i="1" s="1"/>
  <c r="P3307" i="1"/>
  <c r="P2986" i="1"/>
  <c r="Q2986" i="1" s="1"/>
  <c r="R2986" i="1" s="1"/>
  <c r="P2083" i="1"/>
  <c r="P4955" i="1"/>
  <c r="Q4955" i="1" s="1"/>
  <c r="R4955" i="1" s="1"/>
  <c r="P4891" i="1"/>
  <c r="P4827" i="1"/>
  <c r="Q4827" i="1" s="1"/>
  <c r="R4827" i="1" s="1"/>
  <c r="P4763" i="1"/>
  <c r="Q4763" i="1" s="1"/>
  <c r="R4763" i="1" s="1"/>
  <c r="P4699" i="1"/>
  <c r="P4635" i="1"/>
  <c r="Q4635" i="1" s="1"/>
  <c r="R4635" i="1" s="1"/>
  <c r="P4571" i="1"/>
  <c r="Q4571" i="1" s="1"/>
  <c r="R4571" i="1" s="1"/>
  <c r="P4507" i="1"/>
  <c r="P4443" i="1"/>
  <c r="Q4443" i="1" s="1"/>
  <c r="R4443" i="1" s="1"/>
  <c r="P4379" i="1"/>
  <c r="Q4379" i="1" s="1"/>
  <c r="R4379" i="1" s="1"/>
  <c r="P4315" i="1"/>
  <c r="P4251" i="1"/>
  <c r="Q4251" i="1" s="1"/>
  <c r="R4251" i="1" s="1"/>
  <c r="P4187" i="1"/>
  <c r="Q4187" i="1" s="1"/>
  <c r="R4187" i="1" s="1"/>
  <c r="P4116" i="1"/>
  <c r="Q4116" i="1" s="1"/>
  <c r="R4116" i="1" s="1"/>
  <c r="P4031" i="1"/>
  <c r="P3945" i="1"/>
  <c r="Q3945" i="1" s="1"/>
  <c r="R3945" i="1" s="1"/>
  <c r="P3860" i="1"/>
  <c r="P3775" i="1"/>
  <c r="Q3775" i="1" s="1"/>
  <c r="R3775" i="1" s="1"/>
  <c r="P3559" i="1"/>
  <c r="Q3559" i="1" s="1"/>
  <c r="R3559" i="1" s="1"/>
  <c r="P3303" i="1"/>
  <c r="Q3303" i="1" s="1"/>
  <c r="R3303" i="1" s="1"/>
  <c r="P2981" i="1"/>
  <c r="Q2981" i="1" s="1"/>
  <c r="R2981" i="1" s="1"/>
  <c r="P2061" i="1"/>
  <c r="P4954" i="1"/>
  <c r="Q4954" i="1" s="1"/>
  <c r="R4954" i="1" s="1"/>
  <c r="P4890" i="1"/>
  <c r="P4826" i="1"/>
  <c r="Q4826" i="1" s="1"/>
  <c r="R4826" i="1" s="1"/>
  <c r="P4762" i="1"/>
  <c r="Q4762" i="1" s="1"/>
  <c r="R4762" i="1" s="1"/>
  <c r="P4698" i="1"/>
  <c r="P4634" i="1"/>
  <c r="Q4634" i="1" s="1"/>
  <c r="R4634" i="1" s="1"/>
  <c r="P4570" i="1"/>
  <c r="Q4570" i="1" s="1"/>
  <c r="R4570" i="1" s="1"/>
  <c r="P4506" i="1"/>
  <c r="P4442" i="1"/>
  <c r="Q4442" i="1" s="1"/>
  <c r="R4442" i="1" s="1"/>
  <c r="P4378" i="1"/>
  <c r="Q4378" i="1" s="1"/>
  <c r="R4378" i="1" s="1"/>
  <c r="P4314" i="1"/>
  <c r="P4250" i="1"/>
  <c r="Q4250" i="1" s="1"/>
  <c r="R4250" i="1" s="1"/>
  <c r="P4186" i="1"/>
  <c r="Q4186" i="1" s="1"/>
  <c r="R4186" i="1" s="1"/>
  <c r="P4115" i="1"/>
  <c r="Q4115" i="1" s="1"/>
  <c r="R4115" i="1" s="1"/>
  <c r="P4029" i="1"/>
  <c r="P3944" i="1"/>
  <c r="Q3944" i="1" s="1"/>
  <c r="R3944" i="1" s="1"/>
  <c r="P3859" i="1"/>
  <c r="P3773" i="1"/>
  <c r="Q3773" i="1" s="1"/>
  <c r="R3773" i="1" s="1"/>
  <c r="P3555" i="1"/>
  <c r="Q3555" i="1" s="1"/>
  <c r="R3555" i="1" s="1"/>
  <c r="P3299" i="1"/>
  <c r="Q3299" i="1" s="1"/>
  <c r="R3299" i="1" s="1"/>
  <c r="P2975" i="1"/>
  <c r="P2040" i="1"/>
  <c r="Q2040" i="1" s="1"/>
  <c r="R2040" i="1" s="1"/>
  <c r="P4094" i="1"/>
  <c r="Q4094" i="1" s="1"/>
  <c r="R4094" i="1" s="1"/>
  <c r="P4030" i="1"/>
  <c r="P3966" i="1"/>
  <c r="Q3966" i="1" s="1"/>
  <c r="R3966" i="1" s="1"/>
  <c r="P3902" i="1"/>
  <c r="Q3902" i="1" s="1"/>
  <c r="R3902" i="1" s="1"/>
  <c r="P3838" i="1"/>
  <c r="P3766" i="1"/>
  <c r="P3682" i="1"/>
  <c r="Q3682" i="1" s="1"/>
  <c r="R3682" i="1" s="1"/>
  <c r="P3598" i="1"/>
  <c r="P3510" i="1"/>
  <c r="Q3510" i="1" s="1"/>
  <c r="R3510" i="1" s="1"/>
  <c r="P3426" i="1"/>
  <c r="P3342" i="1"/>
  <c r="Q3342" i="1" s="1"/>
  <c r="R3342" i="1" s="1"/>
  <c r="P3254" i="1"/>
  <c r="Q3254" i="1" s="1"/>
  <c r="R3254" i="1" s="1"/>
  <c r="P3145" i="1"/>
  <c r="Q3145" i="1" s="1"/>
  <c r="R3145" i="1" s="1"/>
  <c r="P3033" i="1"/>
  <c r="Q3033" i="1" s="1"/>
  <c r="R3033" i="1" s="1"/>
  <c r="P2915" i="1"/>
  <c r="Q2915" i="1" s="1"/>
  <c r="R2915" i="1" s="1"/>
  <c r="P2601" i="1"/>
  <c r="Q2601" i="1" s="1"/>
  <c r="R2601" i="1" s="1"/>
  <c r="P2265" i="1"/>
  <c r="Q2265" i="1" s="1"/>
  <c r="R2265" i="1" s="1"/>
  <c r="P1343" i="1"/>
  <c r="Q1343" i="1" s="1"/>
  <c r="R1343" i="1" s="1"/>
  <c r="P3677" i="1"/>
  <c r="Q3677" i="1" s="1"/>
  <c r="R3677" i="1" s="1"/>
  <c r="P3593" i="1"/>
  <c r="P3505" i="1"/>
  <c r="Q3505" i="1" s="1"/>
  <c r="R3505" i="1" s="1"/>
  <c r="P3421" i="1"/>
  <c r="Q3421" i="1" s="1"/>
  <c r="R3421" i="1" s="1"/>
  <c r="P3337" i="1"/>
  <c r="Q3337" i="1" s="1"/>
  <c r="R3337" i="1" s="1"/>
  <c r="P3249" i="1"/>
  <c r="Q3249" i="1" s="1"/>
  <c r="R3249" i="1" s="1"/>
  <c r="P3138" i="1"/>
  <c r="P3026" i="1"/>
  <c r="Q3026" i="1" s="1"/>
  <c r="R3026" i="1" s="1"/>
  <c r="P2909" i="1"/>
  <c r="Q2909" i="1" s="1"/>
  <c r="R2909" i="1" s="1"/>
  <c r="P2581" i="1"/>
  <c r="Q2581" i="1" s="1"/>
  <c r="R2581" i="1" s="1"/>
  <c r="P3716" i="1"/>
  <c r="P3460" i="1"/>
  <c r="Q3460" i="1" s="1"/>
  <c r="R3460" i="1" s="1"/>
  <c r="P3190" i="1"/>
  <c r="P2737" i="1"/>
  <c r="Q2737" i="1" s="1"/>
  <c r="R2737" i="1" s="1"/>
  <c r="P3204" i="1"/>
  <c r="Q3204" i="1" s="1"/>
  <c r="R3204" i="1" s="1"/>
  <c r="P2948" i="1"/>
  <c r="P2692" i="1"/>
  <c r="Q2692" i="1" s="1"/>
  <c r="R2692" i="1" s="1"/>
  <c r="P2436" i="1"/>
  <c r="Q2436" i="1" s="1"/>
  <c r="R2436" i="1" s="1"/>
  <c r="P2156" i="1"/>
  <c r="P1387" i="1"/>
  <c r="Q1387" i="1" s="1"/>
  <c r="R1387" i="1" s="1"/>
  <c r="P2687" i="1"/>
  <c r="P2431" i="1"/>
  <c r="Q2431" i="1" s="1"/>
  <c r="R2431" i="1" s="1"/>
  <c r="P2149" i="1"/>
  <c r="Q2149" i="1" s="1"/>
  <c r="R2149" i="1" s="1"/>
  <c r="P1367" i="1"/>
  <c r="Q1367" i="1" s="1"/>
  <c r="R1367" i="1" s="1"/>
  <c r="P2682" i="1"/>
  <c r="P2426" i="1"/>
  <c r="Q2426" i="1" s="1"/>
  <c r="R2426" i="1" s="1"/>
  <c r="P2143" i="1"/>
  <c r="Q2143" i="1" s="1"/>
  <c r="R2143" i="1" s="1"/>
  <c r="P1347" i="1"/>
  <c r="Q1347" i="1" s="1"/>
  <c r="R1347" i="1" s="1"/>
  <c r="P2026" i="1"/>
  <c r="Q2026" i="1" s="1"/>
  <c r="R2026" i="1" s="1"/>
  <c r="P1770" i="1"/>
  <c r="Q1770" i="1" s="1"/>
  <c r="R1770" i="1" s="1"/>
  <c r="P1514" i="1"/>
  <c r="Q1514" i="1" s="1"/>
  <c r="R1514" i="1" s="1"/>
  <c r="P1258" i="1"/>
  <c r="Q1258" i="1" s="1"/>
  <c r="R1258" i="1" s="1"/>
  <c r="P1801" i="1"/>
  <c r="Q1801" i="1" s="1"/>
  <c r="R1801" i="1" s="1"/>
  <c r="P1545" i="1"/>
  <c r="Q1545" i="1" s="1"/>
  <c r="R1545" i="1" s="1"/>
  <c r="P1289" i="1"/>
  <c r="Q1289" i="1" s="1"/>
  <c r="R1289" i="1" s="1"/>
  <c r="P1828" i="1"/>
  <c r="Q1828" i="1" s="1"/>
  <c r="R1828" i="1" s="1"/>
  <c r="P1572" i="1"/>
  <c r="Q1572" i="1" s="1"/>
  <c r="R1572" i="1" s="1"/>
  <c r="P1316" i="1"/>
  <c r="Q1316" i="1" s="1"/>
  <c r="R1316" i="1" s="1"/>
  <c r="P1062" i="1"/>
  <c r="Q1062" i="1" s="1"/>
  <c r="R1062" i="1" s="1"/>
  <c r="P797" i="1"/>
  <c r="Q797" i="1" s="1"/>
  <c r="R797" i="1" s="1"/>
  <c r="P1057" i="1"/>
  <c r="Q1057" i="1" s="1"/>
  <c r="R1057" i="1" s="1"/>
  <c r="P790" i="1"/>
  <c r="Q790" i="1" s="1"/>
  <c r="R790" i="1" s="1"/>
  <c r="P1056" i="1"/>
  <c r="Q1056" i="1" s="1"/>
  <c r="R1056" i="1" s="1"/>
  <c r="P789" i="1"/>
  <c r="Q789" i="1" s="1"/>
  <c r="R789" i="1" s="1"/>
  <c r="P1051" i="1"/>
  <c r="Q1051" i="1" s="1"/>
  <c r="R1051" i="1" s="1"/>
  <c r="P782" i="1"/>
  <c r="Q782" i="1" s="1"/>
  <c r="R782" i="1" s="1"/>
  <c r="P89" i="1"/>
  <c r="Q89" i="1" s="1"/>
  <c r="R89" i="1" s="1"/>
  <c r="P534" i="1"/>
  <c r="Q534" i="1" s="1"/>
  <c r="R534" i="1" s="1"/>
  <c r="P705" i="1"/>
  <c r="Q705" i="1" s="1"/>
  <c r="R705" i="1" s="1"/>
  <c r="P426" i="1"/>
  <c r="Q426" i="1" s="1"/>
  <c r="R426" i="1" s="1"/>
  <c r="P700" i="1"/>
  <c r="Q700" i="1" s="1"/>
  <c r="R700" i="1" s="1"/>
  <c r="P420" i="1"/>
  <c r="Q420" i="1" s="1"/>
  <c r="R420" i="1" s="1"/>
  <c r="P236" i="1"/>
  <c r="Q236" i="1" s="1"/>
  <c r="R236" i="1" s="1"/>
  <c r="P487" i="1"/>
  <c r="Q487" i="1" s="1"/>
  <c r="R487" i="1" s="1"/>
  <c r="P231" i="1"/>
  <c r="Q231" i="1" s="1"/>
  <c r="R231" i="1" s="1"/>
  <c r="P374" i="1"/>
  <c r="Q374" i="1" s="1"/>
  <c r="R374" i="1" s="1"/>
  <c r="P118" i="1"/>
  <c r="Q118" i="1" s="1"/>
  <c r="R118" i="1" s="1"/>
  <c r="P6803" i="1"/>
  <c r="Q6803" i="1" s="1"/>
  <c r="R6803" i="1" s="1"/>
  <c r="P6739" i="1"/>
  <c r="Q6739" i="1" s="1"/>
  <c r="R6739" i="1" s="1"/>
  <c r="P6675" i="1"/>
  <c r="Q6675" i="1" s="1"/>
  <c r="R6675" i="1" s="1"/>
  <c r="P6611" i="1"/>
  <c r="Q6611" i="1" s="1"/>
  <c r="R6611" i="1" s="1"/>
  <c r="P6547" i="1"/>
  <c r="P6483" i="1"/>
  <c r="Q6483" i="1" s="1"/>
  <c r="R6483" i="1" s="1"/>
  <c r="P6419" i="1"/>
  <c r="Q6419" i="1" s="1"/>
  <c r="R6419" i="1" s="1"/>
  <c r="P6355" i="1"/>
  <c r="P6291" i="1"/>
  <c r="Q6291" i="1" s="1"/>
  <c r="R6291" i="1" s="1"/>
  <c r="P6227" i="1"/>
  <c r="Q6227" i="1" s="1"/>
  <c r="R6227" i="1" s="1"/>
  <c r="P6163" i="1"/>
  <c r="P6099" i="1"/>
  <c r="Q6099" i="1" s="1"/>
  <c r="R6099" i="1" s="1"/>
  <c r="P6035" i="1"/>
  <c r="Q6035" i="1" s="1"/>
  <c r="R6035" i="1" s="1"/>
  <c r="P5971" i="1"/>
  <c r="P5907" i="1"/>
  <c r="Q5907" i="1" s="1"/>
  <c r="R5907" i="1" s="1"/>
  <c r="P5843" i="1"/>
  <c r="Q5843" i="1" s="1"/>
  <c r="R5843" i="1" s="1"/>
  <c r="P5779" i="1"/>
  <c r="P5715" i="1"/>
  <c r="Q5715" i="1" s="1"/>
  <c r="R5715" i="1" s="1"/>
  <c r="P5651" i="1"/>
  <c r="Q5651" i="1" s="1"/>
  <c r="R5651" i="1" s="1"/>
  <c r="P5569" i="1"/>
  <c r="Q5569" i="1" s="1"/>
  <c r="R5569" i="1" s="1"/>
  <c r="P5483" i="1"/>
  <c r="Q5483" i="1" s="1"/>
  <c r="R5483" i="1" s="1"/>
  <c r="P5398" i="1"/>
  <c r="P5313" i="1"/>
  <c r="Q5313" i="1" s="1"/>
  <c r="R5313" i="1" s="1"/>
  <c r="P5227" i="1"/>
  <c r="P5142" i="1"/>
  <c r="Q5142" i="1" s="1"/>
  <c r="R5142" i="1" s="1"/>
  <c r="P5057" i="1"/>
  <c r="P4905" i="1"/>
  <c r="Q4905" i="1" s="1"/>
  <c r="R4905" i="1" s="1"/>
  <c r="P4649" i="1"/>
  <c r="P4393" i="1"/>
  <c r="Q4393" i="1" s="1"/>
  <c r="R4393" i="1" s="1"/>
  <c r="P4135" i="1"/>
  <c r="Q4135" i="1" s="1"/>
  <c r="R4135" i="1" s="1"/>
  <c r="P3793" i="1"/>
  <c r="Q3793" i="1" s="1"/>
  <c r="R3793" i="1" s="1"/>
  <c r="P2333" i="1"/>
  <c r="Q2333" i="1" s="1"/>
  <c r="R2333" i="1" s="1"/>
  <c r="P6798" i="1"/>
  <c r="Q6798" i="1" s="1"/>
  <c r="R6798" i="1" s="1"/>
  <c r="P6734" i="1"/>
  <c r="Q6734" i="1" s="1"/>
  <c r="R6734" i="1" s="1"/>
  <c r="P6670" i="1"/>
  <c r="Q6670" i="1" s="1"/>
  <c r="R6670" i="1" s="1"/>
  <c r="P6606" i="1"/>
  <c r="Q6606" i="1" s="1"/>
  <c r="R6606" i="1" s="1"/>
  <c r="P6542" i="1"/>
  <c r="Q6542" i="1" s="1"/>
  <c r="R6542" i="1" s="1"/>
  <c r="P6478" i="1"/>
  <c r="Q6478" i="1" s="1"/>
  <c r="R6478" i="1" s="1"/>
  <c r="P6414" i="1"/>
  <c r="Q6414" i="1" s="1"/>
  <c r="R6414" i="1" s="1"/>
  <c r="P6350" i="1"/>
  <c r="Q6350" i="1" s="1"/>
  <c r="R6350" i="1" s="1"/>
  <c r="P6286" i="1"/>
  <c r="P6222" i="1"/>
  <c r="Q6222" i="1" s="1"/>
  <c r="R6222" i="1" s="1"/>
  <c r="P6158" i="1"/>
  <c r="Q6158" i="1" s="1"/>
  <c r="R6158" i="1" s="1"/>
  <c r="P6094" i="1"/>
  <c r="P6030" i="1"/>
  <c r="Q6030" i="1" s="1"/>
  <c r="R6030" i="1" s="1"/>
  <c r="P5966" i="1"/>
  <c r="Q5966" i="1" s="1"/>
  <c r="R5966" i="1" s="1"/>
  <c r="P5902" i="1"/>
  <c r="P5838" i="1"/>
  <c r="Q5838" i="1" s="1"/>
  <c r="R5838" i="1" s="1"/>
  <c r="P5774" i="1"/>
  <c r="Q5774" i="1" s="1"/>
  <c r="R5774" i="1" s="1"/>
  <c r="P5710" i="1"/>
  <c r="P5646" i="1"/>
  <c r="Q5646" i="1" s="1"/>
  <c r="R5646" i="1" s="1"/>
  <c r="P5562" i="1"/>
  <c r="P5477" i="1"/>
  <c r="Q5477" i="1" s="1"/>
  <c r="R5477" i="1" s="1"/>
  <c r="P5391" i="1"/>
  <c r="Q5391" i="1" s="1"/>
  <c r="R5391" i="1" s="1"/>
  <c r="P5306" i="1"/>
  <c r="Q5306" i="1" s="1"/>
  <c r="R5306" i="1" s="1"/>
  <c r="P5221" i="1"/>
  <c r="Q5221" i="1" s="1"/>
  <c r="R5221" i="1" s="1"/>
  <c r="P5135" i="1"/>
  <c r="P5050" i="1"/>
  <c r="Q5050" i="1" s="1"/>
  <c r="R5050" i="1" s="1"/>
  <c r="P4885" i="1"/>
  <c r="Q4885" i="1" s="1"/>
  <c r="R4885" i="1" s="1"/>
  <c r="P4629" i="1"/>
  <c r="P4373" i="1"/>
  <c r="Q4373" i="1" s="1"/>
  <c r="R4373" i="1" s="1"/>
  <c r="P4108" i="1"/>
  <c r="Q4108" i="1" s="1"/>
  <c r="R4108" i="1" s="1"/>
  <c r="P3767" i="1"/>
  <c r="P1743" i="1"/>
  <c r="Q1743" i="1" s="1"/>
  <c r="R1743" i="1" s="1"/>
  <c r="P6793" i="1"/>
  <c r="Q6793" i="1" s="1"/>
  <c r="R6793" i="1" s="1"/>
  <c r="P6729" i="1"/>
  <c r="Q6729" i="1" s="1"/>
  <c r="R6729" i="1" s="1"/>
  <c r="P6665" i="1"/>
  <c r="Q6665" i="1" s="1"/>
  <c r="R6665" i="1" s="1"/>
  <c r="P6601" i="1"/>
  <c r="Q6601" i="1" s="1"/>
  <c r="R6601" i="1" s="1"/>
  <c r="P6537" i="1"/>
  <c r="Q6537" i="1" s="1"/>
  <c r="R6537" i="1" s="1"/>
  <c r="P6473" i="1"/>
  <c r="Q6473" i="1" s="1"/>
  <c r="R6473" i="1" s="1"/>
  <c r="P6409" i="1"/>
  <c r="Q6409" i="1" s="1"/>
  <c r="R6409" i="1" s="1"/>
  <c r="P6345" i="1"/>
  <c r="Q6345" i="1" s="1"/>
  <c r="R6345" i="1" s="1"/>
  <c r="P6281" i="1"/>
  <c r="Q6281" i="1" s="1"/>
  <c r="R6281" i="1" s="1"/>
  <c r="P6217" i="1"/>
  <c r="Q6217" i="1" s="1"/>
  <c r="R6217" i="1" s="1"/>
  <c r="P6153" i="1"/>
  <c r="Q6153" i="1" s="1"/>
  <c r="R6153" i="1" s="1"/>
  <c r="P6089" i="1"/>
  <c r="Q6089" i="1" s="1"/>
  <c r="R6089" i="1" s="1"/>
  <c r="P6025" i="1"/>
  <c r="Q6025" i="1" s="1"/>
  <c r="R6025" i="1" s="1"/>
  <c r="P5961" i="1"/>
  <c r="Q5961" i="1" s="1"/>
  <c r="R5961" i="1" s="1"/>
  <c r="P5897" i="1"/>
  <c r="Q5897" i="1" s="1"/>
  <c r="R5897" i="1" s="1"/>
  <c r="P5833" i="1"/>
  <c r="Q5833" i="1" s="1"/>
  <c r="R5833" i="1" s="1"/>
  <c r="P5769" i="1"/>
  <c r="Q5769" i="1" s="1"/>
  <c r="R5769" i="1" s="1"/>
  <c r="P5705" i="1"/>
  <c r="P5641" i="1"/>
  <c r="Q5641" i="1" s="1"/>
  <c r="R5641" i="1" s="1"/>
  <c r="P5555" i="1"/>
  <c r="Q5555" i="1" s="1"/>
  <c r="R5555" i="1" s="1"/>
  <c r="P5470" i="1"/>
  <c r="P5385" i="1"/>
  <c r="Q5385" i="1" s="1"/>
  <c r="R5385" i="1" s="1"/>
  <c r="P5299" i="1"/>
  <c r="P5214" i="1"/>
  <c r="Q5214" i="1" s="1"/>
  <c r="R5214" i="1" s="1"/>
  <c r="P5129" i="1"/>
  <c r="P5043" i="1"/>
  <c r="Q5043" i="1" s="1"/>
  <c r="R5043" i="1" s="1"/>
  <c r="P4865" i="1"/>
  <c r="P4609" i="1"/>
  <c r="Q4609" i="1" s="1"/>
  <c r="R4609" i="1" s="1"/>
  <c r="P4353" i="1"/>
  <c r="Q4353" i="1" s="1"/>
  <c r="R4353" i="1" s="1"/>
  <c r="P4081" i="1"/>
  <c r="Q4081" i="1" s="1"/>
  <c r="R4081" i="1" s="1"/>
  <c r="P3711" i="1"/>
  <c r="Q3711" i="1" s="1"/>
  <c r="R3711" i="1" s="1"/>
  <c r="P5640" i="1"/>
  <c r="Q5640" i="1" s="1"/>
  <c r="R5640" i="1" s="1"/>
  <c r="P5576" i="1"/>
  <c r="Q5576" i="1" s="1"/>
  <c r="R5576" i="1" s="1"/>
  <c r="P5512" i="1"/>
  <c r="Q5512" i="1" s="1"/>
  <c r="R5512" i="1" s="1"/>
  <c r="P5448" i="1"/>
  <c r="Q5448" i="1" s="1"/>
  <c r="R5448" i="1" s="1"/>
  <c r="P5384" i="1"/>
  <c r="Q5384" i="1" s="1"/>
  <c r="R5384" i="1" s="1"/>
  <c r="P5320" i="1"/>
  <c r="Q5320" i="1" s="1"/>
  <c r="R5320" i="1" s="1"/>
  <c r="P5256" i="1"/>
  <c r="P5192" i="1"/>
  <c r="Q5192" i="1" s="1"/>
  <c r="R5192" i="1" s="1"/>
  <c r="P5128" i="1"/>
  <c r="Q5128" i="1" s="1"/>
  <c r="R5128" i="1" s="1"/>
  <c r="P5064" i="1"/>
  <c r="P5000" i="1"/>
  <c r="Q5000" i="1" s="1"/>
  <c r="R5000" i="1" s="1"/>
  <c r="P4936" i="1"/>
  <c r="Q4936" i="1" s="1"/>
  <c r="R4936" i="1" s="1"/>
  <c r="P4872" i="1"/>
  <c r="P4808" i="1"/>
  <c r="Q4808" i="1" s="1"/>
  <c r="R4808" i="1" s="1"/>
  <c r="P4744" i="1"/>
  <c r="P4680" i="1"/>
  <c r="P4616" i="1"/>
  <c r="Q4616" i="1" s="1"/>
  <c r="R4616" i="1" s="1"/>
  <c r="P4552" i="1"/>
  <c r="P4488" i="1"/>
  <c r="P4424" i="1"/>
  <c r="Q4424" i="1" s="1"/>
  <c r="R4424" i="1" s="1"/>
  <c r="P4360" i="1"/>
  <c r="P4296" i="1"/>
  <c r="P4232" i="1"/>
  <c r="Q4232" i="1" s="1"/>
  <c r="R4232" i="1" s="1"/>
  <c r="P4168" i="1"/>
  <c r="P4091" i="1"/>
  <c r="Q4091" i="1" s="1"/>
  <c r="R4091" i="1" s="1"/>
  <c r="P4005" i="1"/>
  <c r="P3920" i="1"/>
  <c r="Q3920" i="1" s="1"/>
  <c r="R3920" i="1" s="1"/>
  <c r="P3835" i="1"/>
  <c r="P3739" i="1"/>
  <c r="P3483" i="1"/>
  <c r="Q3483" i="1" s="1"/>
  <c r="R3483" i="1" s="1"/>
  <c r="P3221" i="1"/>
  <c r="Q3221" i="1" s="1"/>
  <c r="R3221" i="1" s="1"/>
  <c r="P2829" i="1"/>
  <c r="P4999" i="1"/>
  <c r="Q4999" i="1" s="1"/>
  <c r="R4999" i="1" s="1"/>
  <c r="P4935" i="1"/>
  <c r="Q4935" i="1" s="1"/>
  <c r="R4935" i="1" s="1"/>
  <c r="P4871" i="1"/>
  <c r="P4807" i="1"/>
  <c r="Q4807" i="1" s="1"/>
  <c r="R4807" i="1" s="1"/>
  <c r="P4743" i="1"/>
  <c r="Q4743" i="1" s="1"/>
  <c r="R4743" i="1" s="1"/>
  <c r="P4679" i="1"/>
  <c r="P4615" i="1"/>
  <c r="Q4615" i="1" s="1"/>
  <c r="R4615" i="1" s="1"/>
  <c r="P4551" i="1"/>
  <c r="Q4551" i="1" s="1"/>
  <c r="R4551" i="1" s="1"/>
  <c r="P4487" i="1"/>
  <c r="P4423" i="1"/>
  <c r="Q4423" i="1" s="1"/>
  <c r="R4423" i="1" s="1"/>
  <c r="P4359" i="1"/>
  <c r="Q4359" i="1" s="1"/>
  <c r="R4359" i="1" s="1"/>
  <c r="P4295" i="1"/>
  <c r="P4231" i="1"/>
  <c r="Q4231" i="1" s="1"/>
  <c r="R4231" i="1" s="1"/>
  <c r="P4167" i="1"/>
  <c r="Q4167" i="1" s="1"/>
  <c r="R4167" i="1" s="1"/>
  <c r="P4089" i="1"/>
  <c r="Q4089" i="1" s="1"/>
  <c r="R4089" i="1" s="1"/>
  <c r="P4004" i="1"/>
  <c r="P3919" i="1"/>
  <c r="Q3919" i="1" s="1"/>
  <c r="R3919" i="1" s="1"/>
  <c r="P3833" i="1"/>
  <c r="P3735" i="1"/>
  <c r="Q3735" i="1" s="1"/>
  <c r="R3735" i="1" s="1"/>
  <c r="P3479" i="1"/>
  <c r="P3215" i="1"/>
  <c r="P2813" i="1"/>
  <c r="Q2813" i="1" s="1"/>
  <c r="R2813" i="1" s="1"/>
  <c r="P4998" i="1"/>
  <c r="Q4998" i="1" s="1"/>
  <c r="R4998" i="1" s="1"/>
  <c r="P4934" i="1"/>
  <c r="Q4934" i="1" s="1"/>
  <c r="R4934" i="1" s="1"/>
  <c r="P4870" i="1"/>
  <c r="P4806" i="1"/>
  <c r="Q4806" i="1" s="1"/>
  <c r="R4806" i="1" s="1"/>
  <c r="P4742" i="1"/>
  <c r="Q4742" i="1" s="1"/>
  <c r="R4742" i="1" s="1"/>
  <c r="P4678" i="1"/>
  <c r="P4614" i="1"/>
  <c r="Q4614" i="1" s="1"/>
  <c r="R4614" i="1" s="1"/>
  <c r="P4550" i="1"/>
  <c r="Q4550" i="1" s="1"/>
  <c r="R4550" i="1" s="1"/>
  <c r="P4486" i="1"/>
  <c r="P4422" i="1"/>
  <c r="Q4422" i="1" s="1"/>
  <c r="R4422" i="1" s="1"/>
  <c r="P4358" i="1"/>
  <c r="Q4358" i="1" s="1"/>
  <c r="R4358" i="1" s="1"/>
  <c r="P4294" i="1"/>
  <c r="P4230" i="1"/>
  <c r="Q4230" i="1" s="1"/>
  <c r="R4230" i="1" s="1"/>
  <c r="P4166" i="1"/>
  <c r="Q4166" i="1" s="1"/>
  <c r="R4166" i="1" s="1"/>
  <c r="P4088" i="1"/>
  <c r="Q4088" i="1" s="1"/>
  <c r="R4088" i="1" s="1"/>
  <c r="P4003" i="1"/>
  <c r="P3917" i="1"/>
  <c r="Q3917" i="1" s="1"/>
  <c r="R3917" i="1" s="1"/>
  <c r="P3832" i="1"/>
  <c r="P3731" i="1"/>
  <c r="Q3731" i="1" s="1"/>
  <c r="R3731" i="1" s="1"/>
  <c r="P3475" i="1"/>
  <c r="P3210" i="1"/>
  <c r="P2797" i="1"/>
  <c r="Q2797" i="1" s="1"/>
  <c r="R2797" i="1" s="1"/>
  <c r="P4138" i="1"/>
  <c r="Q4138" i="1" s="1"/>
  <c r="R4138" i="1" s="1"/>
  <c r="P4074" i="1"/>
  <c r="P4010" i="1"/>
  <c r="Q4010" i="1" s="1"/>
  <c r="R4010" i="1" s="1"/>
  <c r="P3946" i="1"/>
  <c r="Q3946" i="1" s="1"/>
  <c r="R3946" i="1" s="1"/>
  <c r="P3882" i="1"/>
  <c r="P3818" i="1"/>
  <c r="Q3818" i="1" s="1"/>
  <c r="R3818" i="1" s="1"/>
  <c r="P3742" i="1"/>
  <c r="P3654" i="1"/>
  <c r="Q3654" i="1" s="1"/>
  <c r="R3654" i="1" s="1"/>
  <c r="P3570" i="1"/>
  <c r="P3486" i="1"/>
  <c r="Q3486" i="1" s="1"/>
  <c r="R3486" i="1" s="1"/>
  <c r="P3398" i="1"/>
  <c r="Q3398" i="1" s="1"/>
  <c r="R3398" i="1" s="1"/>
  <c r="P3314" i="1"/>
  <c r="Q3314" i="1" s="1"/>
  <c r="R3314" i="1" s="1"/>
  <c r="P3225" i="1"/>
  <c r="Q3225" i="1" s="1"/>
  <c r="R3225" i="1" s="1"/>
  <c r="P3107" i="1"/>
  <c r="Q3107" i="1" s="1"/>
  <c r="R3107" i="1" s="1"/>
  <c r="P2995" i="1"/>
  <c r="P2841" i="1"/>
  <c r="Q2841" i="1" s="1"/>
  <c r="R2841" i="1" s="1"/>
  <c r="P2489" i="1"/>
  <c r="P2120" i="1"/>
  <c r="Q2120" i="1" s="1"/>
  <c r="R2120" i="1" s="1"/>
  <c r="P3737" i="1"/>
  <c r="P3649" i="1"/>
  <c r="Q3649" i="1" s="1"/>
  <c r="R3649" i="1" s="1"/>
  <c r="P3565" i="1"/>
  <c r="Q3565" i="1" s="1"/>
  <c r="R3565" i="1" s="1"/>
  <c r="P3481" i="1"/>
  <c r="Q3481" i="1" s="1"/>
  <c r="R3481" i="1" s="1"/>
  <c r="P3393" i="1"/>
  <c r="Q3393" i="1" s="1"/>
  <c r="R3393" i="1" s="1"/>
  <c r="P3309" i="1"/>
  <c r="P3218" i="1"/>
  <c r="Q3218" i="1" s="1"/>
  <c r="R3218" i="1" s="1"/>
  <c r="P3101" i="1"/>
  <c r="Q3101" i="1" s="1"/>
  <c r="R3101" i="1" s="1"/>
  <c r="P2989" i="1"/>
  <c r="Q2989" i="1" s="1"/>
  <c r="R2989" i="1" s="1"/>
  <c r="P2821" i="1"/>
  <c r="Q2821" i="1" s="1"/>
  <c r="R2821" i="1" s="1"/>
  <c r="P2437" i="1"/>
  <c r="Q2437" i="1" s="1"/>
  <c r="R2437" i="1" s="1"/>
  <c r="P3636" i="1"/>
  <c r="Q3636" i="1" s="1"/>
  <c r="R3636" i="1" s="1"/>
  <c r="P3380" i="1"/>
  <c r="P3083" i="1"/>
  <c r="Q3083" i="1" s="1"/>
  <c r="R3083" i="1" s="1"/>
  <c r="P2417" i="1"/>
  <c r="P3124" i="1"/>
  <c r="Q3124" i="1" s="1"/>
  <c r="R3124" i="1" s="1"/>
  <c r="P2868" i="1"/>
  <c r="Q2868" i="1" s="1"/>
  <c r="R2868" i="1" s="1"/>
  <c r="P2612" i="1"/>
  <c r="P2356" i="1"/>
  <c r="Q2356" i="1" s="1"/>
  <c r="R2356" i="1" s="1"/>
  <c r="P2049" i="1"/>
  <c r="Q2049" i="1" s="1"/>
  <c r="R2049" i="1" s="1"/>
  <c r="P2863" i="1"/>
  <c r="Q2863" i="1" s="1"/>
  <c r="R2863" i="1" s="1"/>
  <c r="P2607" i="1"/>
  <c r="Q2607" i="1" s="1"/>
  <c r="R2607" i="1" s="1"/>
  <c r="P2351" i="1"/>
  <c r="P2043" i="1"/>
  <c r="Q2043" i="1" s="1"/>
  <c r="R2043" i="1" s="1"/>
  <c r="P2858" i="1"/>
  <c r="Q2858" i="1" s="1"/>
  <c r="R2858" i="1" s="1"/>
  <c r="P2602" i="1"/>
  <c r="Q2602" i="1" s="1"/>
  <c r="R2602" i="1" s="1"/>
  <c r="P2346" i="1"/>
  <c r="P2036" i="1"/>
  <c r="P2202" i="1"/>
  <c r="P1946" i="1"/>
  <c r="Q1946" i="1" s="1"/>
  <c r="R1946" i="1" s="1"/>
  <c r="P1690" i="1"/>
  <c r="Q1690" i="1" s="1"/>
  <c r="R1690" i="1" s="1"/>
  <c r="P1434" i="1"/>
  <c r="Q1434" i="1" s="1"/>
  <c r="R1434" i="1" s="1"/>
  <c r="P1977" i="1"/>
  <c r="Q1977" i="1" s="1"/>
  <c r="R1977" i="1" s="1"/>
  <c r="P1721" i="1"/>
  <c r="Q1721" i="1" s="1"/>
  <c r="R1721" i="1" s="1"/>
  <c r="P1465" i="1"/>
  <c r="Q1465" i="1" s="1"/>
  <c r="R1465" i="1" s="1"/>
  <c r="P2004" i="1"/>
  <c r="Q2004" i="1" s="1"/>
  <c r="R2004" i="1" s="1"/>
  <c r="P1748" i="1"/>
  <c r="P1492" i="1"/>
  <c r="Q1492" i="1" s="1"/>
  <c r="R1492" i="1" s="1"/>
  <c r="P1236" i="1"/>
  <c r="Q1236" i="1" s="1"/>
  <c r="R1236" i="1" s="1"/>
  <c r="P982" i="1"/>
  <c r="Q982" i="1" s="1"/>
  <c r="R982" i="1" s="1"/>
  <c r="P543" i="1"/>
  <c r="Q543" i="1" s="1"/>
  <c r="R543" i="1" s="1"/>
  <c r="P977" i="1"/>
  <c r="Q977" i="1" s="1"/>
  <c r="R977" i="1" s="1"/>
  <c r="P1232" i="1"/>
  <c r="Q1232" i="1" s="1"/>
  <c r="R1232" i="1" s="1"/>
  <c r="P976" i="1"/>
  <c r="Q976" i="1" s="1"/>
  <c r="R976" i="1" s="1"/>
  <c r="P1227" i="1"/>
  <c r="Q1227" i="1" s="1"/>
  <c r="R1227" i="1" s="1"/>
  <c r="P971" i="1"/>
  <c r="Q971" i="1" s="1"/>
  <c r="R971" i="1" s="1"/>
  <c r="P523" i="1"/>
  <c r="Q523" i="1" s="1"/>
  <c r="R523" i="1" s="1"/>
  <c r="P710" i="1"/>
  <c r="Q710" i="1" s="1"/>
  <c r="R710" i="1" s="1"/>
  <c r="P433" i="1"/>
  <c r="Q433" i="1" s="1"/>
  <c r="R433" i="1" s="1"/>
  <c r="P625" i="1"/>
  <c r="Q625" i="1" s="1"/>
  <c r="R625" i="1" s="1"/>
  <c r="P177" i="1"/>
  <c r="Q177" i="1" s="1"/>
  <c r="R177" i="1" s="1"/>
  <c r="P620" i="1"/>
  <c r="Q620" i="1" s="1"/>
  <c r="R620" i="1" s="1"/>
  <c r="P157" i="1"/>
  <c r="Q157" i="1" s="1"/>
  <c r="R157" i="1" s="1"/>
  <c r="P156" i="1"/>
  <c r="Q156" i="1" s="1"/>
  <c r="R156" i="1" s="1"/>
  <c r="P407" i="1"/>
  <c r="Q407" i="1" s="1"/>
  <c r="R407" i="1" s="1"/>
  <c r="P151" i="1"/>
  <c r="Q151" i="1" s="1"/>
  <c r="R151" i="1" s="1"/>
  <c r="P294" i="1"/>
  <c r="Q294" i="1" s="1"/>
  <c r="R294" i="1" s="1"/>
  <c r="P18" i="1"/>
  <c r="Q18" i="1" s="1"/>
  <c r="R18" i="1" s="1"/>
  <c r="P6783" i="1"/>
  <c r="Q6783" i="1" s="1"/>
  <c r="R6783" i="1" s="1"/>
  <c r="P6719" i="1"/>
  <c r="Q6719" i="1" s="1"/>
  <c r="R6719" i="1" s="1"/>
  <c r="P6655" i="1"/>
  <c r="Q6655" i="1" s="1"/>
  <c r="R6655" i="1" s="1"/>
  <c r="P6591" i="1"/>
  <c r="Q6591" i="1" s="1"/>
  <c r="R6591" i="1" s="1"/>
  <c r="P6527" i="1"/>
  <c r="Q6527" i="1" s="1"/>
  <c r="R6527" i="1" s="1"/>
  <c r="P6463" i="1"/>
  <c r="Q6463" i="1" s="1"/>
  <c r="R6463" i="1" s="1"/>
  <c r="P6399" i="1"/>
  <c r="Q6399" i="1" s="1"/>
  <c r="R6399" i="1" s="1"/>
  <c r="P6335" i="1"/>
  <c r="Q6335" i="1" s="1"/>
  <c r="R6335" i="1" s="1"/>
  <c r="P6271" i="1"/>
  <c r="Q6271" i="1" s="1"/>
  <c r="R6271" i="1" s="1"/>
  <c r="P6207" i="1"/>
  <c r="Q6207" i="1" s="1"/>
  <c r="R6207" i="1" s="1"/>
  <c r="P6143" i="1"/>
  <c r="Q6143" i="1" s="1"/>
  <c r="R6143" i="1" s="1"/>
  <c r="P6079" i="1"/>
  <c r="Q6079" i="1" s="1"/>
  <c r="R6079" i="1" s="1"/>
  <c r="P6015" i="1"/>
  <c r="Q6015" i="1" s="1"/>
  <c r="R6015" i="1" s="1"/>
  <c r="P5951" i="1"/>
  <c r="P5887" i="1"/>
  <c r="Q5887" i="1" s="1"/>
  <c r="R5887" i="1" s="1"/>
  <c r="P5823" i="1"/>
  <c r="Q5823" i="1" s="1"/>
  <c r="R5823" i="1" s="1"/>
  <c r="P5759" i="1"/>
  <c r="P5695" i="1"/>
  <c r="Q5695" i="1" s="1"/>
  <c r="R5695" i="1" s="1"/>
  <c r="P5627" i="1"/>
  <c r="Q5627" i="1" s="1"/>
  <c r="R5627" i="1" s="1"/>
  <c r="P5542" i="1"/>
  <c r="P5457" i="1"/>
  <c r="Q5457" i="1" s="1"/>
  <c r="R5457" i="1" s="1"/>
  <c r="P5371" i="1"/>
  <c r="P5286" i="1"/>
  <c r="Q5286" i="1" s="1"/>
  <c r="R5286" i="1" s="1"/>
  <c r="P5201" i="1"/>
  <c r="P5115" i="1"/>
  <c r="Q5115" i="1" s="1"/>
  <c r="R5115" i="1" s="1"/>
  <c r="P5030" i="1"/>
  <c r="Q5030" i="1" s="1"/>
  <c r="R5030" i="1" s="1"/>
  <c r="P4825" i="1"/>
  <c r="Q4825" i="1" s="1"/>
  <c r="R4825" i="1" s="1"/>
  <c r="P4569" i="1"/>
  <c r="Q4569" i="1" s="1"/>
  <c r="R4569" i="1" s="1"/>
  <c r="P4313" i="1"/>
  <c r="P4028" i="1"/>
  <c r="P3551" i="1"/>
  <c r="P6842" i="1"/>
  <c r="Q6842" i="1" s="1"/>
  <c r="R6842" i="1" s="1"/>
  <c r="P6778" i="1"/>
  <c r="Q6778" i="1" s="1"/>
  <c r="R6778" i="1" s="1"/>
  <c r="P6714" i="1"/>
  <c r="Q6714" i="1" s="1"/>
  <c r="R6714" i="1" s="1"/>
  <c r="P6650" i="1"/>
  <c r="Q6650" i="1" s="1"/>
  <c r="R6650" i="1" s="1"/>
  <c r="P6586" i="1"/>
  <c r="Q6586" i="1" s="1"/>
  <c r="R6586" i="1" s="1"/>
  <c r="P6522" i="1"/>
  <c r="Q6522" i="1" s="1"/>
  <c r="R6522" i="1" s="1"/>
  <c r="P6458" i="1"/>
  <c r="Q6458" i="1" s="1"/>
  <c r="R6458" i="1" s="1"/>
  <c r="P6394" i="1"/>
  <c r="Q6394" i="1" s="1"/>
  <c r="R6394" i="1" s="1"/>
  <c r="P6330" i="1"/>
  <c r="P6266" i="1"/>
  <c r="Q6266" i="1" s="1"/>
  <c r="R6266" i="1" s="1"/>
  <c r="P6202" i="1"/>
  <c r="Q6202" i="1" s="1"/>
  <c r="R6202" i="1" s="1"/>
  <c r="P6138" i="1"/>
  <c r="P6074" i="1"/>
  <c r="Q6074" i="1" s="1"/>
  <c r="R6074" i="1" s="1"/>
  <c r="P6010" i="1"/>
  <c r="Q6010" i="1" s="1"/>
  <c r="R6010" i="1" s="1"/>
  <c r="P5946" i="1"/>
  <c r="P5882" i="1"/>
  <c r="Q5882" i="1" s="1"/>
  <c r="R5882" i="1" s="1"/>
  <c r="P5818" i="1"/>
  <c r="Q5818" i="1" s="1"/>
  <c r="R5818" i="1" s="1"/>
  <c r="P5754" i="1"/>
  <c r="P5690" i="1"/>
  <c r="Q5690" i="1" s="1"/>
  <c r="R5690" i="1" s="1"/>
  <c r="P5621" i="1"/>
  <c r="Q5621" i="1" s="1"/>
  <c r="R5621" i="1" s="1"/>
  <c r="P5535" i="1"/>
  <c r="Q5535" i="1" s="1"/>
  <c r="R5535" i="1" s="1"/>
  <c r="P5450" i="1"/>
  <c r="Q5450" i="1" s="1"/>
  <c r="R5450" i="1" s="1"/>
  <c r="P5365" i="1"/>
  <c r="Q5365" i="1" s="1"/>
  <c r="R5365" i="1" s="1"/>
  <c r="P5279" i="1"/>
  <c r="P5194" i="1"/>
  <c r="Q5194" i="1" s="1"/>
  <c r="R5194" i="1" s="1"/>
  <c r="P5109" i="1"/>
  <c r="P5023" i="1"/>
  <c r="Q5023" i="1" s="1"/>
  <c r="R5023" i="1" s="1"/>
  <c r="P4805" i="1"/>
  <c r="Q4805" i="1" s="1"/>
  <c r="R4805" i="1" s="1"/>
  <c r="P4549" i="1"/>
  <c r="Q4549" i="1" s="1"/>
  <c r="R4549" i="1" s="1"/>
  <c r="P4293" i="1"/>
  <c r="P4001" i="1"/>
  <c r="P3471" i="1"/>
  <c r="Q3471" i="1" s="1"/>
  <c r="R3471" i="1" s="1"/>
  <c r="P6837" i="1"/>
  <c r="Q6837" i="1" s="1"/>
  <c r="R6837" i="1" s="1"/>
  <c r="P6773" i="1"/>
  <c r="Q6773" i="1" s="1"/>
  <c r="R6773" i="1" s="1"/>
  <c r="P6709" i="1"/>
  <c r="Q6709" i="1" s="1"/>
  <c r="R6709" i="1" s="1"/>
  <c r="P6645" i="1"/>
  <c r="P6581" i="1"/>
  <c r="Q6581" i="1" s="1"/>
  <c r="R6581" i="1" s="1"/>
  <c r="P6517" i="1"/>
  <c r="Q6517" i="1" s="1"/>
  <c r="R6517" i="1" s="1"/>
  <c r="P6453" i="1"/>
  <c r="P6389" i="1"/>
  <c r="Q6389" i="1" s="1"/>
  <c r="R6389" i="1" s="1"/>
  <c r="P6325" i="1"/>
  <c r="Q6325" i="1" s="1"/>
  <c r="R6325" i="1" s="1"/>
  <c r="P6261" i="1"/>
  <c r="P6197" i="1"/>
  <c r="Q6197" i="1" s="1"/>
  <c r="R6197" i="1" s="1"/>
  <c r="P6133" i="1"/>
  <c r="Q6133" i="1" s="1"/>
  <c r="R6133" i="1" s="1"/>
  <c r="P6069" i="1"/>
  <c r="P6005" i="1"/>
  <c r="Q6005" i="1" s="1"/>
  <c r="R6005" i="1" s="1"/>
  <c r="P5941" i="1"/>
  <c r="Q5941" i="1" s="1"/>
  <c r="R5941" i="1" s="1"/>
  <c r="P5877" i="1"/>
  <c r="P5813" i="1"/>
  <c r="Q5813" i="1" s="1"/>
  <c r="R5813" i="1" s="1"/>
  <c r="P5749" i="1"/>
  <c r="Q5749" i="1" s="1"/>
  <c r="R5749" i="1" s="1"/>
  <c r="P5685" i="1"/>
  <c r="P5614" i="1"/>
  <c r="P5529" i="1"/>
  <c r="Q5529" i="1" s="1"/>
  <c r="R5529" i="1" s="1"/>
  <c r="P5443" i="1"/>
  <c r="P5358" i="1"/>
  <c r="Q5358" i="1" s="1"/>
  <c r="R5358" i="1" s="1"/>
  <c r="P5273" i="1"/>
  <c r="P5187" i="1"/>
  <c r="Q5187" i="1" s="1"/>
  <c r="R5187" i="1" s="1"/>
  <c r="P5102" i="1"/>
  <c r="Q5102" i="1" s="1"/>
  <c r="R5102" i="1" s="1"/>
  <c r="P5017" i="1"/>
  <c r="Q5017" i="1" s="1"/>
  <c r="R5017" i="1" s="1"/>
  <c r="P4785" i="1"/>
  <c r="Q4785" i="1" s="1"/>
  <c r="R4785" i="1" s="1"/>
  <c r="P4529" i="1"/>
  <c r="P4273" i="1"/>
  <c r="Q4273" i="1" s="1"/>
  <c r="R4273" i="1" s="1"/>
  <c r="P3975" i="1"/>
  <c r="Q3975" i="1" s="1"/>
  <c r="R3975" i="1" s="1"/>
  <c r="P3391" i="1"/>
  <c r="Q3391" i="1" s="1"/>
  <c r="R3391" i="1" s="1"/>
  <c r="P5620" i="1"/>
  <c r="Q5620" i="1" s="1"/>
  <c r="R5620" i="1" s="1"/>
  <c r="P5556" i="1"/>
  <c r="Q5556" i="1" s="1"/>
  <c r="R5556" i="1" s="1"/>
  <c r="P5492" i="1"/>
  <c r="P5428" i="1"/>
  <c r="Q5428" i="1" s="1"/>
  <c r="R5428" i="1" s="1"/>
  <c r="P5364" i="1"/>
  <c r="Q5364" i="1" s="1"/>
  <c r="R5364" i="1" s="1"/>
  <c r="P5300" i="1"/>
  <c r="P7662" i="1"/>
  <c r="Q7662" i="1" s="1"/>
  <c r="R7662" i="1" s="1"/>
  <c r="P6937" i="1"/>
  <c r="Q6937" i="1" s="1"/>
  <c r="R6937" i="1" s="1"/>
  <c r="P5367" i="1"/>
  <c r="Q5367" i="1" s="1"/>
  <c r="R5367" i="1" s="1"/>
  <c r="P8727" i="1"/>
  <c r="Q8727" i="1" s="1"/>
  <c r="R8727" i="1" s="1"/>
  <c r="P8639" i="1"/>
  <c r="Q8639" i="1" s="1"/>
  <c r="R8639" i="1" s="1"/>
  <c r="P8383" i="1"/>
  <c r="Q8383" i="1" s="1"/>
  <c r="R8383" i="1" s="1"/>
  <c r="P8127" i="1"/>
  <c r="Q8127" i="1" s="1"/>
  <c r="R8127" i="1" s="1"/>
  <c r="P7870" i="1"/>
  <c r="Q7870" i="1" s="1"/>
  <c r="R7870" i="1" s="1"/>
  <c r="P7529" i="1"/>
  <c r="Q7529" i="1" s="1"/>
  <c r="R7529" i="1" s="1"/>
  <c r="P7188" i="1"/>
  <c r="Q7188" i="1" s="1"/>
  <c r="R7188" i="1" s="1"/>
  <c r="P6828" i="1"/>
  <c r="Q6828" i="1" s="1"/>
  <c r="R6828" i="1" s="1"/>
  <c r="P5804" i="1"/>
  <c r="P8767" i="1"/>
  <c r="Q8767" i="1" s="1"/>
  <c r="R8767" i="1" s="1"/>
  <c r="P8071" i="1"/>
  <c r="Q8071" i="1" s="1"/>
  <c r="R8071" i="1" s="1"/>
  <c r="P6796" i="1"/>
  <c r="Q6796" i="1" s="1"/>
  <c r="R6796" i="1" s="1"/>
  <c r="P8696" i="1"/>
  <c r="Q8696" i="1" s="1"/>
  <c r="R8696" i="1" s="1"/>
  <c r="P7854" i="1"/>
  <c r="Q7854" i="1" s="1"/>
  <c r="R7854" i="1" s="1"/>
  <c r="P6396" i="1"/>
  <c r="Q6396" i="1" s="1"/>
  <c r="R6396" i="1" s="1"/>
  <c r="P8715" i="1"/>
  <c r="Q8715" i="1" s="1"/>
  <c r="R8715" i="1" s="1"/>
  <c r="P8603" i="1"/>
  <c r="Q8603" i="1" s="1"/>
  <c r="R8603" i="1" s="1"/>
  <c r="P8347" i="1"/>
  <c r="Q8347" i="1" s="1"/>
  <c r="R8347" i="1" s="1"/>
  <c r="P8091" i="1"/>
  <c r="Q8091" i="1" s="1"/>
  <c r="R8091" i="1" s="1"/>
  <c r="P7822" i="1"/>
  <c r="Q7822" i="1" s="1"/>
  <c r="R7822" i="1" s="1"/>
  <c r="P7481" i="1"/>
  <c r="Q7481" i="1" s="1"/>
  <c r="R7481" i="1" s="1"/>
  <c r="P7140" i="1"/>
  <c r="Q7140" i="1" s="1"/>
  <c r="R7140" i="1" s="1"/>
  <c r="P6684" i="1"/>
  <c r="Q6684" i="1" s="1"/>
  <c r="R6684" i="1" s="1"/>
  <c r="P5660" i="1"/>
  <c r="P8758" i="1"/>
  <c r="Q8758" i="1" s="1"/>
  <c r="R8758" i="1" s="1"/>
  <c r="P8694" i="1"/>
  <c r="Q8694" i="1" s="1"/>
  <c r="R8694" i="1" s="1"/>
  <c r="P8630" i="1"/>
  <c r="Q8630" i="1" s="1"/>
  <c r="R8630" i="1" s="1"/>
  <c r="P8566" i="1"/>
  <c r="Q8566" i="1" s="1"/>
  <c r="R8566" i="1" s="1"/>
  <c r="P8502" i="1"/>
  <c r="Q8502" i="1" s="1"/>
  <c r="R8502" i="1" s="1"/>
  <c r="P8438" i="1"/>
  <c r="Q8438" i="1" s="1"/>
  <c r="R8438" i="1" s="1"/>
  <c r="P8374" i="1"/>
  <c r="Q8374" i="1" s="1"/>
  <c r="R8374" i="1" s="1"/>
  <c r="P8310" i="1"/>
  <c r="Q8310" i="1" s="1"/>
  <c r="R8310" i="1" s="1"/>
  <c r="P8246" i="1"/>
  <c r="Q8246" i="1" s="1"/>
  <c r="R8246" i="1" s="1"/>
  <c r="P8182" i="1"/>
  <c r="Q8182" i="1" s="1"/>
  <c r="R8182" i="1" s="1"/>
  <c r="P8118" i="1"/>
  <c r="Q8118" i="1" s="1"/>
  <c r="R8118" i="1" s="1"/>
  <c r="P8054" i="1"/>
  <c r="Q8054" i="1" s="1"/>
  <c r="R8054" i="1" s="1"/>
  <c r="P7990" i="1"/>
  <c r="Q7990" i="1" s="1"/>
  <c r="R7990" i="1" s="1"/>
  <c r="P7926" i="1"/>
  <c r="Q7926" i="1" s="1"/>
  <c r="R7926" i="1" s="1"/>
  <c r="P7858" i="1"/>
  <c r="Q7858" i="1" s="1"/>
  <c r="R7858" i="1" s="1"/>
  <c r="P7773" i="1"/>
  <c r="Q7773" i="1" s="1"/>
  <c r="R7773" i="1" s="1"/>
  <c r="P7688" i="1"/>
  <c r="Q7688" i="1" s="1"/>
  <c r="R7688" i="1" s="1"/>
  <c r="P7602" i="1"/>
  <c r="Q7602" i="1" s="1"/>
  <c r="R7602" i="1" s="1"/>
  <c r="P7517" i="1"/>
  <c r="Q7517" i="1" s="1"/>
  <c r="R7517" i="1" s="1"/>
  <c r="P7432" i="1"/>
  <c r="Q7432" i="1" s="1"/>
  <c r="R7432" i="1" s="1"/>
  <c r="P7346" i="1"/>
  <c r="Q7346" i="1" s="1"/>
  <c r="R7346" i="1" s="1"/>
  <c r="P7261" i="1"/>
  <c r="Q7261" i="1" s="1"/>
  <c r="R7261" i="1" s="1"/>
  <c r="P7176" i="1"/>
  <c r="Q7176" i="1" s="1"/>
  <c r="R7176" i="1" s="1"/>
  <c r="P7090" i="1"/>
  <c r="Q7090" i="1" s="1"/>
  <c r="R7090" i="1" s="1"/>
  <c r="P7005" i="1"/>
  <c r="Q7005" i="1" s="1"/>
  <c r="R7005" i="1" s="1"/>
  <c r="P6920" i="1"/>
  <c r="Q6920" i="1" s="1"/>
  <c r="R6920" i="1" s="1"/>
  <c r="P6792" i="1"/>
  <c r="Q6792" i="1" s="1"/>
  <c r="R6792" i="1" s="1"/>
  <c r="P6536" i="1"/>
  <c r="Q6536" i="1" s="1"/>
  <c r="R6536" i="1" s="1"/>
  <c r="P6280" i="1"/>
  <c r="Q6280" i="1" s="1"/>
  <c r="R6280" i="1" s="1"/>
  <c r="P6024" i="1"/>
  <c r="Q6024" i="1" s="1"/>
  <c r="R6024" i="1" s="1"/>
  <c r="P5768" i="1"/>
  <c r="Q5768" i="1" s="1"/>
  <c r="R5768" i="1" s="1"/>
  <c r="P5469" i="1"/>
  <c r="P5127" i="1"/>
  <c r="Q5127" i="1" s="1"/>
  <c r="R5127" i="1" s="1"/>
  <c r="P4349" i="1"/>
  <c r="Q4349" i="1" s="1"/>
  <c r="R4349" i="1" s="1"/>
  <c r="P8625" i="1"/>
  <c r="Q8625" i="1" s="1"/>
  <c r="R8625" i="1" s="1"/>
  <c r="P8561" i="1"/>
  <c r="Q8561" i="1" s="1"/>
  <c r="R8561" i="1" s="1"/>
  <c r="P8497" i="1"/>
  <c r="Q8497" i="1" s="1"/>
  <c r="R8497" i="1" s="1"/>
  <c r="P8433" i="1"/>
  <c r="Q8433" i="1" s="1"/>
  <c r="R8433" i="1" s="1"/>
  <c r="P8369" i="1"/>
  <c r="Q8369" i="1" s="1"/>
  <c r="R8369" i="1" s="1"/>
  <c r="P8305" i="1"/>
  <c r="Q8305" i="1" s="1"/>
  <c r="R8305" i="1" s="1"/>
  <c r="P8241" i="1"/>
  <c r="Q8241" i="1" s="1"/>
  <c r="R8241" i="1" s="1"/>
  <c r="P8177" i="1"/>
  <c r="Q8177" i="1" s="1"/>
  <c r="R8177" i="1" s="1"/>
  <c r="P8113" i="1"/>
  <c r="Q8113" i="1" s="1"/>
  <c r="R8113" i="1" s="1"/>
  <c r="P8049" i="1"/>
  <c r="Q8049" i="1" s="1"/>
  <c r="R8049" i="1" s="1"/>
  <c r="P7985" i="1"/>
  <c r="Q7985" i="1" s="1"/>
  <c r="R7985" i="1" s="1"/>
  <c r="P7921" i="1"/>
  <c r="Q7921" i="1" s="1"/>
  <c r="R7921" i="1" s="1"/>
  <c r="P7852" i="1"/>
  <c r="Q7852" i="1" s="1"/>
  <c r="R7852" i="1" s="1"/>
  <c r="P7766" i="1"/>
  <c r="Q7766" i="1" s="1"/>
  <c r="R7766" i="1" s="1"/>
  <c r="P7681" i="1"/>
  <c r="Q7681" i="1" s="1"/>
  <c r="R7681" i="1" s="1"/>
  <c r="P7596" i="1"/>
  <c r="Q7596" i="1" s="1"/>
  <c r="R7596" i="1" s="1"/>
  <c r="P7510" i="1"/>
  <c r="Q7510" i="1" s="1"/>
  <c r="R7510" i="1" s="1"/>
  <c r="P7425" i="1"/>
  <c r="Q7425" i="1" s="1"/>
  <c r="R7425" i="1" s="1"/>
  <c r="P7340" i="1"/>
  <c r="Q7340" i="1" s="1"/>
  <c r="R7340" i="1" s="1"/>
  <c r="P7254" i="1"/>
  <c r="Q7254" i="1" s="1"/>
  <c r="R7254" i="1" s="1"/>
  <c r="P7169" i="1"/>
  <c r="Q7169" i="1" s="1"/>
  <c r="R7169" i="1" s="1"/>
  <c r="P7084" i="1"/>
  <c r="Q7084" i="1" s="1"/>
  <c r="R7084" i="1" s="1"/>
  <c r="P6998" i="1"/>
  <c r="Q6998" i="1" s="1"/>
  <c r="R6998" i="1" s="1"/>
  <c r="P6913" i="1"/>
  <c r="Q6913" i="1" s="1"/>
  <c r="R6913" i="1" s="1"/>
  <c r="P6772" i="1"/>
  <c r="Q6772" i="1" s="1"/>
  <c r="R6772" i="1" s="1"/>
  <c r="P6516" i="1"/>
  <c r="Q6516" i="1" s="1"/>
  <c r="R6516" i="1" s="1"/>
  <c r="P6260" i="1"/>
  <c r="P6004" i="1"/>
  <c r="Q6004" i="1" s="1"/>
  <c r="R6004" i="1" s="1"/>
  <c r="P5748" i="1"/>
  <c r="Q5748" i="1" s="1"/>
  <c r="R5748" i="1" s="1"/>
  <c r="P5442" i="1"/>
  <c r="P5058" i="1"/>
  <c r="P3631" i="1"/>
  <c r="Q3631" i="1" s="1"/>
  <c r="R3631" i="1" s="1"/>
  <c r="P8568" i="1"/>
  <c r="Q8568" i="1" s="1"/>
  <c r="R8568" i="1" s="1"/>
  <c r="P8484" i="1"/>
  <c r="Q8484" i="1" s="1"/>
  <c r="R8484" i="1" s="1"/>
  <c r="P8400" i="1"/>
  <c r="Q8400" i="1" s="1"/>
  <c r="R8400" i="1" s="1"/>
  <c r="P8312" i="1"/>
  <c r="Q8312" i="1" s="1"/>
  <c r="R8312" i="1" s="1"/>
  <c r="P8228" i="1"/>
  <c r="Q8228" i="1" s="1"/>
  <c r="R8228" i="1" s="1"/>
  <c r="P8144" i="1"/>
  <c r="Q8144" i="1" s="1"/>
  <c r="R8144" i="1" s="1"/>
  <c r="P8056" i="1"/>
  <c r="Q8056" i="1" s="1"/>
  <c r="R8056" i="1" s="1"/>
  <c r="P7972" i="1"/>
  <c r="Q7972" i="1" s="1"/>
  <c r="R7972" i="1" s="1"/>
  <c r="P7888" i="1"/>
  <c r="Q7888" i="1" s="1"/>
  <c r="R7888" i="1" s="1"/>
  <c r="P7776" i="1"/>
  <c r="Q7776" i="1" s="1"/>
  <c r="R7776" i="1" s="1"/>
  <c r="P7664" i="1"/>
  <c r="Q7664" i="1" s="1"/>
  <c r="R7664" i="1" s="1"/>
  <c r="P7552" i="1"/>
  <c r="Q7552" i="1" s="1"/>
  <c r="R7552" i="1" s="1"/>
  <c r="P7434" i="1"/>
  <c r="Q7434" i="1" s="1"/>
  <c r="R7434" i="1" s="1"/>
  <c r="P7322" i="1"/>
  <c r="Q7322" i="1" s="1"/>
  <c r="R7322" i="1" s="1"/>
  <c r="P7210" i="1"/>
  <c r="Q7210" i="1" s="1"/>
  <c r="R7210" i="1" s="1"/>
  <c r="P7093" i="1"/>
  <c r="Q7093" i="1" s="1"/>
  <c r="R7093" i="1" s="1"/>
  <c r="P6981" i="1"/>
  <c r="Q6981" i="1" s="1"/>
  <c r="R6981" i="1" s="1"/>
  <c r="P6869" i="1"/>
  <c r="Q6869" i="1" s="1"/>
  <c r="R6869" i="1" s="1"/>
  <c r="P6544" i="1"/>
  <c r="Q6544" i="1" s="1"/>
  <c r="R6544" i="1" s="1"/>
  <c r="P6208" i="1"/>
  <c r="Q6208" i="1" s="1"/>
  <c r="R6208" i="1" s="1"/>
  <c r="P5872" i="1"/>
  <c r="Q5872" i="1" s="1"/>
  <c r="R5872" i="1" s="1"/>
  <c r="P5479" i="1"/>
  <c r="Q5479" i="1" s="1"/>
  <c r="R5479" i="1" s="1"/>
  <c r="P5031" i="1"/>
  <c r="Q5031" i="1" s="1"/>
  <c r="R5031" i="1" s="1"/>
  <c r="P3311" i="1"/>
  <c r="P7795" i="1"/>
  <c r="Q7795" i="1" s="1"/>
  <c r="R7795" i="1" s="1"/>
  <c r="P7711" i="1"/>
  <c r="Q7711" i="1" s="1"/>
  <c r="R7711" i="1" s="1"/>
  <c r="P7627" i="1"/>
  <c r="Q7627" i="1" s="1"/>
  <c r="R7627" i="1" s="1"/>
  <c r="P7539" i="1"/>
  <c r="Q7539" i="1" s="1"/>
  <c r="R7539" i="1" s="1"/>
  <c r="P7455" i="1"/>
  <c r="Q7455" i="1" s="1"/>
  <c r="R7455" i="1" s="1"/>
  <c r="P7371" i="1"/>
  <c r="Q7371" i="1" s="1"/>
  <c r="R7371" i="1" s="1"/>
  <c r="P7283" i="1"/>
  <c r="Q7283" i="1" s="1"/>
  <c r="R7283" i="1" s="1"/>
  <c r="P7199" i="1"/>
  <c r="Q7199" i="1" s="1"/>
  <c r="R7199" i="1" s="1"/>
  <c r="P7115" i="1"/>
  <c r="Q7115" i="1" s="1"/>
  <c r="R7115" i="1" s="1"/>
  <c r="P7027" i="1"/>
  <c r="Q7027" i="1" s="1"/>
  <c r="R7027" i="1" s="1"/>
  <c r="P6943" i="1"/>
  <c r="Q6943" i="1" s="1"/>
  <c r="R6943" i="1" s="1"/>
  <c r="P6859" i="1"/>
  <c r="Q6859" i="1" s="1"/>
  <c r="R6859" i="1" s="1"/>
  <c r="P6667" i="1"/>
  <c r="P6411" i="1"/>
  <c r="Q6411" i="1" s="1"/>
  <c r="R6411" i="1" s="1"/>
  <c r="P6155" i="1"/>
  <c r="Q6155" i="1" s="1"/>
  <c r="R6155" i="1" s="1"/>
  <c r="P5899" i="1"/>
  <c r="P5643" i="1"/>
  <c r="Q5643" i="1" s="1"/>
  <c r="R5643" i="1" s="1"/>
  <c r="P5302" i="1"/>
  <c r="P4873" i="1"/>
  <c r="Q4873" i="1" s="1"/>
  <c r="R4873" i="1" s="1"/>
  <c r="P3743" i="1"/>
  <c r="P6662" i="1"/>
  <c r="Q6662" i="1" s="1"/>
  <c r="R6662" i="1" s="1"/>
  <c r="P6406" i="1"/>
  <c r="P6150" i="1"/>
  <c r="Q6150" i="1" s="1"/>
  <c r="R6150" i="1" s="1"/>
  <c r="P5894" i="1"/>
  <c r="Q5894" i="1" s="1"/>
  <c r="R5894" i="1" s="1"/>
  <c r="P5637" i="1"/>
  <c r="P5295" i="1"/>
  <c r="Q5295" i="1" s="1"/>
  <c r="R5295" i="1" s="1"/>
  <c r="P4853" i="1"/>
  <c r="Q4853" i="1" s="1"/>
  <c r="R4853" i="1" s="1"/>
  <c r="P3663" i="1"/>
  <c r="Q3663" i="1" s="1"/>
  <c r="R3663" i="1" s="1"/>
  <c r="P6657" i="1"/>
  <c r="Q6657" i="1" s="1"/>
  <c r="R6657" i="1" s="1"/>
  <c r="P6401" i="1"/>
  <c r="Q6401" i="1" s="1"/>
  <c r="R6401" i="1" s="1"/>
  <c r="P6145" i="1"/>
  <c r="Q6145" i="1" s="1"/>
  <c r="R6145" i="1" s="1"/>
  <c r="P5889" i="1"/>
  <c r="Q5889" i="1" s="1"/>
  <c r="R5889" i="1" s="1"/>
  <c r="P5630" i="1"/>
  <c r="Q5630" i="1" s="1"/>
  <c r="R5630" i="1" s="1"/>
  <c r="P5289" i="1"/>
  <c r="Q5289" i="1" s="1"/>
  <c r="R5289" i="1" s="1"/>
  <c r="P4833" i="1"/>
  <c r="Q4833" i="1" s="1"/>
  <c r="R4833" i="1" s="1"/>
  <c r="P3583" i="1"/>
  <c r="Q3583" i="1" s="1"/>
  <c r="R3583" i="1" s="1"/>
  <c r="P5440" i="1"/>
  <c r="Q5440" i="1" s="1"/>
  <c r="R5440" i="1" s="1"/>
  <c r="P5184" i="1"/>
  <c r="P4928" i="1"/>
  <c r="Q4928" i="1" s="1"/>
  <c r="R4928" i="1" s="1"/>
  <c r="P4672" i="1"/>
  <c r="P4416" i="1"/>
  <c r="P4160" i="1"/>
  <c r="Q4160" i="1" s="1"/>
  <c r="R4160" i="1" s="1"/>
  <c r="P3824" i="1"/>
  <c r="Q3824" i="1" s="1"/>
  <c r="R3824" i="1" s="1"/>
  <c r="P2701" i="1"/>
  <c r="Q2701" i="1" s="1"/>
  <c r="R2701" i="1" s="1"/>
  <c r="P4799" i="1"/>
  <c r="P4543" i="1"/>
  <c r="Q4543" i="1" s="1"/>
  <c r="R4543" i="1" s="1"/>
  <c r="P4287" i="1"/>
  <c r="Q4287" i="1" s="1"/>
  <c r="R4287" i="1" s="1"/>
  <c r="P3993" i="1"/>
  <c r="Q3993" i="1" s="1"/>
  <c r="R3993" i="1" s="1"/>
  <c r="P3447" i="1"/>
  <c r="Q3447" i="1" s="1"/>
  <c r="R3447" i="1" s="1"/>
  <c r="P4926" i="1"/>
  <c r="Q4926" i="1" s="1"/>
  <c r="R4926" i="1" s="1"/>
  <c r="P4670" i="1"/>
  <c r="Q4670" i="1" s="1"/>
  <c r="R4670" i="1" s="1"/>
  <c r="P4414" i="1"/>
  <c r="P4158" i="1"/>
  <c r="Q4158" i="1" s="1"/>
  <c r="R4158" i="1" s="1"/>
  <c r="P3821" i="1"/>
  <c r="Q3821" i="1" s="1"/>
  <c r="R3821" i="1" s="1"/>
  <c r="P2669" i="1"/>
  <c r="Q2669" i="1" s="1"/>
  <c r="R2669" i="1" s="1"/>
  <c r="P3938" i="1"/>
  <c r="Q3938" i="1" s="1"/>
  <c r="R3938" i="1" s="1"/>
  <c r="P3646" i="1"/>
  <c r="P3302" i="1"/>
  <c r="Q3302" i="1" s="1"/>
  <c r="R3302" i="1" s="1"/>
  <c r="P2793" i="1"/>
  <c r="Q2793" i="1" s="1"/>
  <c r="R2793" i="1" s="1"/>
  <c r="P3641" i="1"/>
  <c r="P3297" i="1"/>
  <c r="Q3297" i="1" s="1"/>
  <c r="R3297" i="1" s="1"/>
  <c r="P2773" i="1"/>
  <c r="Q2773" i="1" s="1"/>
  <c r="R2773" i="1" s="1"/>
  <c r="P3041" i="1"/>
  <c r="P2580" i="1"/>
  <c r="Q2580" i="1" s="1"/>
  <c r="R2580" i="1" s="1"/>
  <c r="P2575" i="1"/>
  <c r="Q2575" i="1" s="1"/>
  <c r="R2575" i="1" s="1"/>
  <c r="P2570" i="1"/>
  <c r="Q2570" i="1" s="1"/>
  <c r="R2570" i="1" s="1"/>
  <c r="P1914" i="1"/>
  <c r="Q1914" i="1" s="1"/>
  <c r="R1914" i="1" s="1"/>
  <c r="P1689" i="1"/>
  <c r="Q1689" i="1" s="1"/>
  <c r="R1689" i="1" s="1"/>
  <c r="P1460" i="1"/>
  <c r="Q1460" i="1" s="1"/>
  <c r="R1460" i="1" s="1"/>
  <c r="P945" i="1"/>
  <c r="Q945" i="1" s="1"/>
  <c r="R945" i="1" s="1"/>
  <c r="P939" i="1"/>
  <c r="Q939" i="1" s="1"/>
  <c r="R939" i="1" s="1"/>
  <c r="P593" i="1"/>
  <c r="Q593" i="1" s="1"/>
  <c r="R593" i="1" s="1"/>
  <c r="P124" i="1"/>
  <c r="Q124" i="1" s="1"/>
  <c r="R124" i="1" s="1"/>
  <c r="P5015" i="1"/>
  <c r="P3969" i="1"/>
  <c r="Q3969" i="1" s="1"/>
  <c r="R3969" i="1" s="1"/>
  <c r="P8604" i="1"/>
  <c r="Q8604" i="1" s="1"/>
  <c r="R8604" i="1" s="1"/>
  <c r="P8540" i="1"/>
  <c r="Q8540" i="1" s="1"/>
  <c r="R8540" i="1" s="1"/>
  <c r="P8476" i="1"/>
  <c r="Q8476" i="1" s="1"/>
  <c r="R8476" i="1" s="1"/>
  <c r="P8412" i="1"/>
  <c r="Q8412" i="1" s="1"/>
  <c r="R8412" i="1" s="1"/>
  <c r="P8348" i="1"/>
  <c r="Q8348" i="1" s="1"/>
  <c r="R8348" i="1" s="1"/>
  <c r="P8284" i="1"/>
  <c r="Q8284" i="1" s="1"/>
  <c r="R8284" i="1" s="1"/>
  <c r="P8220" i="1"/>
  <c r="Q8220" i="1" s="1"/>
  <c r="R8220" i="1" s="1"/>
  <c r="P8156" i="1"/>
  <c r="Q8156" i="1" s="1"/>
  <c r="R8156" i="1" s="1"/>
  <c r="P8092" i="1"/>
  <c r="Q8092" i="1" s="1"/>
  <c r="R8092" i="1" s="1"/>
  <c r="P8028" i="1"/>
  <c r="Q8028" i="1" s="1"/>
  <c r="R8028" i="1" s="1"/>
  <c r="P7964" i="1"/>
  <c r="Q7964" i="1" s="1"/>
  <c r="R7964" i="1" s="1"/>
  <c r="P7900" i="1"/>
  <c r="Q7900" i="1" s="1"/>
  <c r="R7900" i="1" s="1"/>
  <c r="P7824" i="1"/>
  <c r="Q7824" i="1" s="1"/>
  <c r="R7824" i="1" s="1"/>
  <c r="P7738" i="1"/>
  <c r="Q7738" i="1" s="1"/>
  <c r="R7738" i="1" s="1"/>
  <c r="P7653" i="1"/>
  <c r="Q7653" i="1" s="1"/>
  <c r="R7653" i="1" s="1"/>
  <c r="P7568" i="1"/>
  <c r="Q7568" i="1" s="1"/>
  <c r="R7568" i="1" s="1"/>
  <c r="P7482" i="1"/>
  <c r="Q7482" i="1" s="1"/>
  <c r="R7482" i="1" s="1"/>
  <c r="P7397" i="1"/>
  <c r="Q7397" i="1" s="1"/>
  <c r="R7397" i="1" s="1"/>
  <c r="P7312" i="1"/>
  <c r="Q7312" i="1" s="1"/>
  <c r="R7312" i="1" s="1"/>
  <c r="P7226" i="1"/>
  <c r="Q7226" i="1" s="1"/>
  <c r="R7226" i="1" s="1"/>
  <c r="P7141" i="1"/>
  <c r="Q7141" i="1" s="1"/>
  <c r="R7141" i="1" s="1"/>
  <c r="P7056" i="1"/>
  <c r="Q7056" i="1" s="1"/>
  <c r="R7056" i="1" s="1"/>
  <c r="P6970" i="1"/>
  <c r="Q6970" i="1" s="1"/>
  <c r="R6970" i="1" s="1"/>
  <c r="P6885" i="1"/>
  <c r="Q6885" i="1" s="1"/>
  <c r="R6885" i="1" s="1"/>
  <c r="P6688" i="1"/>
  <c r="Q6688" i="1" s="1"/>
  <c r="R6688" i="1" s="1"/>
  <c r="P6432" i="1"/>
  <c r="Q6432" i="1" s="1"/>
  <c r="R6432" i="1" s="1"/>
  <c r="P6176" i="1"/>
  <c r="Q6176" i="1" s="1"/>
  <c r="R6176" i="1" s="1"/>
  <c r="P5920" i="1"/>
  <c r="Q5920" i="1" s="1"/>
  <c r="R5920" i="1" s="1"/>
  <c r="P5664" i="1"/>
  <c r="Q5664" i="1" s="1"/>
  <c r="R5664" i="1" s="1"/>
  <c r="P5330" i="1"/>
  <c r="Q5330" i="1" s="1"/>
  <c r="R5330" i="1" s="1"/>
  <c r="P4957" i="1"/>
  <c r="Q4957" i="1" s="1"/>
  <c r="R4957" i="1" s="1"/>
  <c r="P3863" i="1"/>
  <c r="P7831" i="1"/>
  <c r="Q7831" i="1" s="1"/>
  <c r="R7831" i="1" s="1"/>
  <c r="P7767" i="1"/>
  <c r="Q7767" i="1" s="1"/>
  <c r="R7767" i="1" s="1"/>
  <c r="P7703" i="1"/>
  <c r="Q7703" i="1" s="1"/>
  <c r="R7703" i="1" s="1"/>
  <c r="P7639" i="1"/>
  <c r="Q7639" i="1" s="1"/>
  <c r="R7639" i="1" s="1"/>
  <c r="P7575" i="1"/>
  <c r="Q7575" i="1" s="1"/>
  <c r="R7575" i="1" s="1"/>
  <c r="P7511" i="1"/>
  <c r="Q7511" i="1" s="1"/>
  <c r="R7511" i="1" s="1"/>
  <c r="P7447" i="1"/>
  <c r="Q7447" i="1" s="1"/>
  <c r="R7447" i="1" s="1"/>
  <c r="P7383" i="1"/>
  <c r="Q7383" i="1" s="1"/>
  <c r="R7383" i="1" s="1"/>
  <c r="P7319" i="1"/>
  <c r="Q7319" i="1" s="1"/>
  <c r="R7319" i="1" s="1"/>
  <c r="P7255" i="1"/>
  <c r="Q7255" i="1" s="1"/>
  <c r="R7255" i="1" s="1"/>
  <c r="P7191" i="1"/>
  <c r="Q7191" i="1" s="1"/>
  <c r="R7191" i="1" s="1"/>
  <c r="P7127" i="1"/>
  <c r="Q7127" i="1" s="1"/>
  <c r="R7127" i="1" s="1"/>
  <c r="P7063" i="1"/>
  <c r="Q7063" i="1" s="1"/>
  <c r="R7063" i="1" s="1"/>
  <c r="P6999" i="1"/>
  <c r="Q6999" i="1" s="1"/>
  <c r="R6999" i="1" s="1"/>
  <c r="P6935" i="1"/>
  <c r="Q6935" i="1" s="1"/>
  <c r="R6935" i="1" s="1"/>
  <c r="P6871" i="1"/>
  <c r="Q6871" i="1" s="1"/>
  <c r="R6871" i="1" s="1"/>
  <c r="P6807" i="1"/>
  <c r="Q6807" i="1" s="1"/>
  <c r="R6807" i="1" s="1"/>
  <c r="P6743" i="1"/>
  <c r="Q6743" i="1" s="1"/>
  <c r="R6743" i="1" s="1"/>
  <c r="P6679" i="1"/>
  <c r="Q6679" i="1" s="1"/>
  <c r="R6679" i="1" s="1"/>
  <c r="P6615" i="1"/>
  <c r="Q6615" i="1" s="1"/>
  <c r="R6615" i="1" s="1"/>
  <c r="P6551" i="1"/>
  <c r="Q6551" i="1" s="1"/>
  <c r="R6551" i="1" s="1"/>
  <c r="P6487" i="1"/>
  <c r="Q6487" i="1" s="1"/>
  <c r="R6487" i="1" s="1"/>
  <c r="P6423" i="1"/>
  <c r="Q6423" i="1" s="1"/>
  <c r="R6423" i="1" s="1"/>
  <c r="P6359" i="1"/>
  <c r="Q6359" i="1" s="1"/>
  <c r="R6359" i="1" s="1"/>
  <c r="P6295" i="1"/>
  <c r="Q6295" i="1" s="1"/>
  <c r="R6295" i="1" s="1"/>
  <c r="P6231" i="1"/>
  <c r="Q6231" i="1" s="1"/>
  <c r="R6231" i="1" s="1"/>
  <c r="P6167" i="1"/>
  <c r="Q6167" i="1" s="1"/>
  <c r="R6167" i="1" s="1"/>
  <c r="P6103" i="1"/>
  <c r="Q6103" i="1" s="1"/>
  <c r="R6103" i="1" s="1"/>
  <c r="P6039" i="1"/>
  <c r="Q6039" i="1" s="1"/>
  <c r="R6039" i="1" s="1"/>
  <c r="P5975" i="1"/>
  <c r="P5911" i="1"/>
  <c r="Q5911" i="1" s="1"/>
  <c r="R5911" i="1" s="1"/>
  <c r="P5847" i="1"/>
  <c r="Q5847" i="1" s="1"/>
  <c r="R5847" i="1" s="1"/>
  <c r="P5783" i="1"/>
  <c r="P5719" i="1"/>
  <c r="Q5719" i="1" s="1"/>
  <c r="R5719" i="1" s="1"/>
  <c r="P5655" i="1"/>
  <c r="Q5655" i="1" s="1"/>
  <c r="R5655" i="1" s="1"/>
  <c r="P5574" i="1"/>
  <c r="Q5574" i="1" s="1"/>
  <c r="R5574" i="1" s="1"/>
  <c r="P5489" i="1"/>
  <c r="P5403" i="1"/>
  <c r="Q5403" i="1" s="1"/>
  <c r="R5403" i="1" s="1"/>
  <c r="P5318" i="1"/>
  <c r="Q5318" i="1" s="1"/>
  <c r="R5318" i="1" s="1"/>
  <c r="P5233" i="1"/>
  <c r="Q5233" i="1" s="1"/>
  <c r="R5233" i="1" s="1"/>
  <c r="P5147" i="1"/>
  <c r="Q5147" i="1" s="1"/>
  <c r="R5147" i="1" s="1"/>
  <c r="P5062" i="1"/>
  <c r="P4921" i="1"/>
  <c r="Q4921" i="1" s="1"/>
  <c r="R4921" i="1" s="1"/>
  <c r="P4665" i="1"/>
  <c r="Q4665" i="1" s="1"/>
  <c r="R4665" i="1" s="1"/>
  <c r="P4409" i="1"/>
  <c r="P4153" i="1"/>
  <c r="Q4153" i="1" s="1"/>
  <c r="R4153" i="1" s="1"/>
  <c r="P3815" i="1"/>
  <c r="P2589" i="1"/>
  <c r="P6802" i="1"/>
  <c r="Q6802" i="1" s="1"/>
  <c r="R6802" i="1" s="1"/>
  <c r="P6738" i="1"/>
  <c r="Q6738" i="1" s="1"/>
  <c r="R6738" i="1" s="1"/>
  <c r="P6674" i="1"/>
  <c r="Q6674" i="1" s="1"/>
  <c r="R6674" i="1" s="1"/>
  <c r="P6610" i="1"/>
  <c r="Q6610" i="1" s="1"/>
  <c r="R6610" i="1" s="1"/>
  <c r="P6546" i="1"/>
  <c r="Q6546" i="1" s="1"/>
  <c r="R6546" i="1" s="1"/>
  <c r="P6482" i="1"/>
  <c r="Q6482" i="1" s="1"/>
  <c r="R6482" i="1" s="1"/>
  <c r="P6418" i="1"/>
  <c r="Q6418" i="1" s="1"/>
  <c r="R6418" i="1" s="1"/>
  <c r="P6354" i="1"/>
  <c r="P6290" i="1"/>
  <c r="Q6290" i="1" s="1"/>
  <c r="R6290" i="1" s="1"/>
  <c r="P6226" i="1"/>
  <c r="Q6226" i="1" s="1"/>
  <c r="R6226" i="1" s="1"/>
  <c r="P6162" i="1"/>
  <c r="P6098" i="1"/>
  <c r="Q6098" i="1" s="1"/>
  <c r="R6098" i="1" s="1"/>
  <c r="P6034" i="1"/>
  <c r="Q6034" i="1" s="1"/>
  <c r="R6034" i="1" s="1"/>
  <c r="P5970" i="1"/>
  <c r="P5906" i="1"/>
  <c r="Q5906" i="1" s="1"/>
  <c r="R5906" i="1" s="1"/>
  <c r="P5842" i="1"/>
  <c r="Q5842" i="1" s="1"/>
  <c r="R5842" i="1" s="1"/>
  <c r="P5778" i="1"/>
  <c r="P5714" i="1"/>
  <c r="Q5714" i="1" s="1"/>
  <c r="R5714" i="1" s="1"/>
  <c r="P5650" i="1"/>
  <c r="Q5650" i="1" s="1"/>
  <c r="R5650" i="1" s="1"/>
  <c r="P5567" i="1"/>
  <c r="P5482" i="1"/>
  <c r="Q5482" i="1" s="1"/>
  <c r="R5482" i="1" s="1"/>
  <c r="P5397" i="1"/>
  <c r="P5311" i="1"/>
  <c r="Q5311" i="1" s="1"/>
  <c r="R5311" i="1" s="1"/>
  <c r="P5226" i="1"/>
  <c r="P5141" i="1"/>
  <c r="Q5141" i="1" s="1"/>
  <c r="R5141" i="1" s="1"/>
  <c r="P5055" i="1"/>
  <c r="Q5055" i="1" s="1"/>
  <c r="R5055" i="1" s="1"/>
  <c r="P4901" i="1"/>
  <c r="Q4901" i="1" s="1"/>
  <c r="R4901" i="1" s="1"/>
  <c r="P4645" i="1"/>
  <c r="Q4645" i="1" s="1"/>
  <c r="R4645" i="1" s="1"/>
  <c r="P4389" i="1"/>
  <c r="P4129" i="1"/>
  <c r="Q4129" i="1" s="1"/>
  <c r="R4129" i="1" s="1"/>
  <c r="P3788" i="1"/>
  <c r="P2269" i="1"/>
  <c r="Q2269" i="1" s="1"/>
  <c r="R2269" i="1" s="1"/>
  <c r="P6797" i="1"/>
  <c r="Q6797" i="1" s="1"/>
  <c r="R6797" i="1" s="1"/>
  <c r="P6733" i="1"/>
  <c r="Q6733" i="1" s="1"/>
  <c r="R6733" i="1" s="1"/>
  <c r="P6669" i="1"/>
  <c r="P6605" i="1"/>
  <c r="Q6605" i="1" s="1"/>
  <c r="R6605" i="1" s="1"/>
  <c r="P6541" i="1"/>
  <c r="Q6541" i="1" s="1"/>
  <c r="R6541" i="1" s="1"/>
  <c r="P6477" i="1"/>
  <c r="P6413" i="1"/>
  <c r="Q6413" i="1" s="1"/>
  <c r="R6413" i="1" s="1"/>
  <c r="P6349" i="1"/>
  <c r="Q6349" i="1" s="1"/>
  <c r="R6349" i="1" s="1"/>
  <c r="P6285" i="1"/>
  <c r="P6221" i="1"/>
  <c r="Q6221" i="1" s="1"/>
  <c r="R6221" i="1" s="1"/>
  <c r="P6157" i="1"/>
  <c r="Q6157" i="1" s="1"/>
  <c r="R6157" i="1" s="1"/>
  <c r="P6093" i="1"/>
  <c r="P6029" i="1"/>
  <c r="Q6029" i="1" s="1"/>
  <c r="R6029" i="1" s="1"/>
  <c r="P5965" i="1"/>
  <c r="Q5965" i="1" s="1"/>
  <c r="R5965" i="1" s="1"/>
  <c r="P5901" i="1"/>
  <c r="P5837" i="1"/>
  <c r="Q5837" i="1" s="1"/>
  <c r="R5837" i="1" s="1"/>
  <c r="P5773" i="1"/>
  <c r="Q5773" i="1" s="1"/>
  <c r="R5773" i="1" s="1"/>
  <c r="P5709" i="1"/>
  <c r="P5645" i="1"/>
  <c r="Q5645" i="1" s="1"/>
  <c r="R5645" i="1" s="1"/>
  <c r="P5561" i="1"/>
  <c r="P5475" i="1"/>
  <c r="Q5475" i="1" s="1"/>
  <c r="R5475" i="1" s="1"/>
  <c r="P5390" i="1"/>
  <c r="Q5390" i="1" s="1"/>
  <c r="R5390" i="1" s="1"/>
  <c r="P5305" i="1"/>
  <c r="Q5305" i="1" s="1"/>
  <c r="R5305" i="1" s="1"/>
  <c r="P5219" i="1"/>
  <c r="Q5219" i="1" s="1"/>
  <c r="R5219" i="1" s="1"/>
  <c r="P5134" i="1"/>
  <c r="P5049" i="1"/>
  <c r="Q5049" i="1" s="1"/>
  <c r="R5049" i="1" s="1"/>
  <c r="P4881" i="1"/>
  <c r="Q4881" i="1" s="1"/>
  <c r="R4881" i="1" s="1"/>
  <c r="P4625" i="1"/>
  <c r="P4369" i="1"/>
  <c r="Q4369" i="1" s="1"/>
  <c r="R4369" i="1" s="1"/>
  <c r="P4103" i="1"/>
  <c r="P3761" i="1"/>
  <c r="P1487" i="1"/>
  <c r="Q1487" i="1" s="1"/>
  <c r="R1487" i="1" s="1"/>
  <c r="P5580" i="1"/>
  <c r="Q5580" i="1" s="1"/>
  <c r="R5580" i="1" s="1"/>
  <c r="P5516" i="1"/>
  <c r="P5452" i="1"/>
  <c r="Q5452" i="1" s="1"/>
  <c r="R5452" i="1" s="1"/>
  <c r="P5388" i="1"/>
  <c r="Q5388" i="1" s="1"/>
  <c r="R5388" i="1" s="1"/>
  <c r="P5324" i="1"/>
  <c r="P5260" i="1"/>
  <c r="Q5260" i="1" s="1"/>
  <c r="R5260" i="1" s="1"/>
  <c r="P5196" i="1"/>
  <c r="Q5196" i="1" s="1"/>
  <c r="R5196" i="1" s="1"/>
  <c r="P5132" i="1"/>
  <c r="P5068" i="1"/>
  <c r="Q5068" i="1" s="1"/>
  <c r="R5068" i="1" s="1"/>
  <c r="P5004" i="1"/>
  <c r="Q5004" i="1" s="1"/>
  <c r="R5004" i="1" s="1"/>
  <c r="P4940" i="1"/>
  <c r="P4876" i="1"/>
  <c r="Q4876" i="1" s="1"/>
  <c r="R4876" i="1" s="1"/>
  <c r="P4812" i="1"/>
  <c r="Q4812" i="1" s="1"/>
  <c r="R4812" i="1" s="1"/>
  <c r="P4748" i="1"/>
  <c r="P4684" i="1"/>
  <c r="Q4684" i="1" s="1"/>
  <c r="R4684" i="1" s="1"/>
  <c r="P4620" i="1"/>
  <c r="Q4620" i="1" s="1"/>
  <c r="R4620" i="1" s="1"/>
  <c r="P4556" i="1"/>
  <c r="P4492" i="1"/>
  <c r="Q4492" i="1" s="1"/>
  <c r="R4492" i="1" s="1"/>
  <c r="P4428" i="1"/>
  <c r="Q4428" i="1" s="1"/>
  <c r="R4428" i="1" s="1"/>
  <c r="P4364" i="1"/>
  <c r="P4300" i="1"/>
  <c r="Q4300" i="1" s="1"/>
  <c r="R4300" i="1" s="1"/>
  <c r="P4236" i="1"/>
  <c r="Q4236" i="1" s="1"/>
  <c r="R4236" i="1" s="1"/>
  <c r="P4172" i="1"/>
  <c r="P4096" i="1"/>
  <c r="P4011" i="1"/>
  <c r="Q4011" i="1" s="1"/>
  <c r="R4011" i="1" s="1"/>
  <c r="P3925" i="1"/>
  <c r="Q3925" i="1" s="1"/>
  <c r="R3925" i="1" s="1"/>
  <c r="P3840" i="1"/>
  <c r="P3755" i="1"/>
  <c r="Q3755" i="1" s="1"/>
  <c r="R3755" i="1" s="1"/>
  <c r="P3499" i="1"/>
  <c r="P3242" i="1"/>
  <c r="Q3242" i="1" s="1"/>
  <c r="R3242" i="1" s="1"/>
  <c r="P2893" i="1"/>
  <c r="Q2893" i="1" s="1"/>
  <c r="R2893" i="1" s="1"/>
  <c r="P5003" i="1"/>
  <c r="Q5003" i="1" s="1"/>
  <c r="R5003" i="1" s="1"/>
  <c r="P4939" i="1"/>
  <c r="P4875" i="1"/>
  <c r="Q4875" i="1" s="1"/>
  <c r="R4875" i="1" s="1"/>
  <c r="P4811" i="1"/>
  <c r="Q4811" i="1" s="1"/>
  <c r="R4811" i="1" s="1"/>
  <c r="P4747" i="1"/>
  <c r="P4683" i="1"/>
  <c r="Q4683" i="1" s="1"/>
  <c r="R4683" i="1" s="1"/>
  <c r="P4619" i="1"/>
  <c r="Q4619" i="1" s="1"/>
  <c r="R4619" i="1" s="1"/>
  <c r="P4555" i="1"/>
  <c r="P4491" i="1"/>
  <c r="Q4491" i="1" s="1"/>
  <c r="R4491" i="1" s="1"/>
  <c r="P4427" i="1"/>
  <c r="Q4427" i="1" s="1"/>
  <c r="R4427" i="1" s="1"/>
  <c r="P4363" i="1"/>
  <c r="P4299" i="1"/>
  <c r="Q4299" i="1" s="1"/>
  <c r="R4299" i="1" s="1"/>
  <c r="P4235" i="1"/>
  <c r="Q4235" i="1" s="1"/>
  <c r="R4235" i="1" s="1"/>
  <c r="P4171" i="1"/>
  <c r="P4095" i="1"/>
  <c r="Q4095" i="1" s="1"/>
  <c r="R4095" i="1" s="1"/>
  <c r="P4009" i="1"/>
  <c r="Q4009" i="1" s="1"/>
  <c r="R4009" i="1" s="1"/>
  <c r="P3924" i="1"/>
  <c r="Q3924" i="1" s="1"/>
  <c r="R3924" i="1" s="1"/>
  <c r="P3839" i="1"/>
  <c r="P3751" i="1"/>
  <c r="Q3751" i="1" s="1"/>
  <c r="R3751" i="1" s="1"/>
  <c r="P3495" i="1"/>
  <c r="Q3495" i="1" s="1"/>
  <c r="R3495" i="1" s="1"/>
  <c r="P3237" i="1"/>
  <c r="P2877" i="1"/>
  <c r="P5002" i="1"/>
  <c r="Q5002" i="1" s="1"/>
  <c r="R5002" i="1" s="1"/>
  <c r="P4938" i="1"/>
  <c r="P4874" i="1"/>
  <c r="Q4874" i="1" s="1"/>
  <c r="R4874" i="1" s="1"/>
  <c r="P4810" i="1"/>
  <c r="Q4810" i="1" s="1"/>
  <c r="R4810" i="1" s="1"/>
  <c r="P4746" i="1"/>
  <c r="P4682" i="1"/>
  <c r="Q4682" i="1" s="1"/>
  <c r="R4682" i="1" s="1"/>
  <c r="P4618" i="1"/>
  <c r="Q4618" i="1" s="1"/>
  <c r="R4618" i="1" s="1"/>
  <c r="P4554" i="1"/>
  <c r="P4490" i="1"/>
  <c r="Q4490" i="1" s="1"/>
  <c r="R4490" i="1" s="1"/>
  <c r="P4426" i="1"/>
  <c r="Q4426" i="1" s="1"/>
  <c r="R4426" i="1" s="1"/>
  <c r="P4362" i="1"/>
  <c r="P4298" i="1"/>
  <c r="Q4298" i="1" s="1"/>
  <c r="R4298" i="1" s="1"/>
  <c r="P4234" i="1"/>
  <c r="Q4234" i="1" s="1"/>
  <c r="R4234" i="1" s="1"/>
  <c r="P4170" i="1"/>
  <c r="P4093" i="1"/>
  <c r="Q4093" i="1" s="1"/>
  <c r="R4093" i="1" s="1"/>
  <c r="P4008" i="1"/>
  <c r="P3923" i="1"/>
  <c r="Q3923" i="1" s="1"/>
  <c r="R3923" i="1" s="1"/>
  <c r="P3837" i="1"/>
  <c r="P3747" i="1"/>
  <c r="Q3747" i="1" s="1"/>
  <c r="R3747" i="1" s="1"/>
  <c r="P3491" i="1"/>
  <c r="Q3491" i="1" s="1"/>
  <c r="R3491" i="1" s="1"/>
  <c r="P3231" i="1"/>
  <c r="Q3231" i="1" s="1"/>
  <c r="R3231" i="1" s="1"/>
  <c r="P2861" i="1"/>
  <c r="Q2861" i="1" s="1"/>
  <c r="R2861" i="1" s="1"/>
  <c r="P4142" i="1"/>
  <c r="Q4142" i="1" s="1"/>
  <c r="R4142" i="1" s="1"/>
  <c r="P4078" i="1"/>
  <c r="P4014" i="1"/>
  <c r="Q4014" i="1" s="1"/>
  <c r="R4014" i="1" s="1"/>
  <c r="P3950" i="1"/>
  <c r="Q3950" i="1" s="1"/>
  <c r="R3950" i="1" s="1"/>
  <c r="P3886" i="1"/>
  <c r="P3822" i="1"/>
  <c r="Q3822" i="1" s="1"/>
  <c r="R3822" i="1" s="1"/>
  <c r="P3746" i="1"/>
  <c r="Q3746" i="1" s="1"/>
  <c r="R3746" i="1" s="1"/>
  <c r="P3662" i="1"/>
  <c r="Q3662" i="1" s="1"/>
  <c r="R3662" i="1" s="1"/>
  <c r="P3574" i="1"/>
  <c r="P3490" i="1"/>
  <c r="Q3490" i="1" s="1"/>
  <c r="R3490" i="1" s="1"/>
  <c r="P3406" i="1"/>
  <c r="P3318" i="1"/>
  <c r="Q3318" i="1" s="1"/>
  <c r="R3318" i="1" s="1"/>
  <c r="P3230" i="1"/>
  <c r="Q3230" i="1" s="1"/>
  <c r="R3230" i="1" s="1"/>
  <c r="P3118" i="1"/>
  <c r="P3001" i="1"/>
  <c r="Q3001" i="1" s="1"/>
  <c r="R3001" i="1" s="1"/>
  <c r="P2857" i="1"/>
  <c r="Q2857" i="1" s="1"/>
  <c r="R2857" i="1" s="1"/>
  <c r="P2521" i="1"/>
  <c r="Q2521" i="1" s="1"/>
  <c r="R2521" i="1" s="1"/>
  <c r="P2141" i="1"/>
  <c r="Q2141" i="1" s="1"/>
  <c r="R2141" i="1" s="1"/>
  <c r="P3741" i="1"/>
  <c r="P3657" i="1"/>
  <c r="Q3657" i="1" s="1"/>
  <c r="R3657" i="1" s="1"/>
  <c r="P3569" i="1"/>
  <c r="P3485" i="1"/>
  <c r="Q3485" i="1" s="1"/>
  <c r="R3485" i="1" s="1"/>
  <c r="P3401" i="1"/>
  <c r="P3313" i="1"/>
  <c r="Q3313" i="1" s="1"/>
  <c r="R3313" i="1" s="1"/>
  <c r="P3223" i="1"/>
  <c r="Q3223" i="1" s="1"/>
  <c r="R3223" i="1" s="1"/>
  <c r="P3111" i="1"/>
  <c r="Q3111" i="1" s="1"/>
  <c r="R3111" i="1" s="1"/>
  <c r="P2994" i="1"/>
  <c r="P2837" i="1"/>
  <c r="Q2837" i="1" s="1"/>
  <c r="R2837" i="1" s="1"/>
  <c r="P2501" i="1"/>
  <c r="Q2501" i="1" s="1"/>
  <c r="R2501" i="1" s="1"/>
  <c r="P3652" i="1"/>
  <c r="Q3652" i="1" s="1"/>
  <c r="R3652" i="1" s="1"/>
  <c r="P3396" i="1"/>
  <c r="Q3396" i="1" s="1"/>
  <c r="R3396" i="1" s="1"/>
  <c r="P3105" i="1"/>
  <c r="Q3105" i="1" s="1"/>
  <c r="R3105" i="1" s="1"/>
  <c r="P2481" i="1"/>
  <c r="Q2481" i="1" s="1"/>
  <c r="R2481" i="1" s="1"/>
  <c r="P3140" i="1"/>
  <c r="P2884" i="1"/>
  <c r="Q2884" i="1" s="1"/>
  <c r="R2884" i="1" s="1"/>
  <c r="P2628" i="1"/>
  <c r="Q2628" i="1" s="1"/>
  <c r="R2628" i="1" s="1"/>
  <c r="P2372" i="1"/>
  <c r="P2071" i="1"/>
  <c r="Q2071" i="1" s="1"/>
  <c r="R2071" i="1" s="1"/>
  <c r="P2879" i="1"/>
  <c r="P2623" i="1"/>
  <c r="Q2623" i="1" s="1"/>
  <c r="R2623" i="1" s="1"/>
  <c r="P2367" i="1"/>
  <c r="Q2367" i="1" s="1"/>
  <c r="R2367" i="1" s="1"/>
  <c r="P2064" i="1"/>
  <c r="Q2064" i="1" s="1"/>
  <c r="R2064" i="1" s="1"/>
  <c r="P2874" i="1"/>
  <c r="P2618" i="1"/>
  <c r="Q2618" i="1" s="1"/>
  <c r="R2618" i="1" s="1"/>
  <c r="P2362" i="1"/>
  <c r="Q2362" i="1" s="1"/>
  <c r="R2362" i="1" s="1"/>
  <c r="P2057" i="1"/>
  <c r="Q2057" i="1" s="1"/>
  <c r="R2057" i="1" s="1"/>
  <c r="P2218" i="1"/>
  <c r="Q2218" i="1" s="1"/>
  <c r="R2218" i="1" s="1"/>
  <c r="P1962" i="1"/>
  <c r="P1706" i="1"/>
  <c r="Q1706" i="1" s="1"/>
  <c r="R1706" i="1" s="1"/>
  <c r="P1450" i="1"/>
  <c r="Q1450" i="1" s="1"/>
  <c r="R1450" i="1" s="1"/>
  <c r="P1993" i="1"/>
  <c r="Q1993" i="1" s="1"/>
  <c r="R1993" i="1" s="1"/>
  <c r="P1737" i="1"/>
  <c r="Q1737" i="1" s="1"/>
  <c r="R1737" i="1" s="1"/>
  <c r="P1481" i="1"/>
  <c r="Q1481" i="1" s="1"/>
  <c r="R1481" i="1" s="1"/>
  <c r="P2020" i="1"/>
  <c r="Q2020" i="1" s="1"/>
  <c r="R2020" i="1" s="1"/>
  <c r="P1764" i="1"/>
  <c r="Q1764" i="1" s="1"/>
  <c r="R1764" i="1" s="1"/>
  <c r="P1508" i="1"/>
  <c r="P1252" i="1"/>
  <c r="Q1252" i="1" s="1"/>
  <c r="R1252" i="1" s="1"/>
  <c r="P998" i="1"/>
  <c r="Q998" i="1" s="1"/>
  <c r="R998" i="1" s="1"/>
  <c r="P607" i="1"/>
  <c r="Q607" i="1" s="1"/>
  <c r="R607" i="1" s="1"/>
  <c r="P993" i="1"/>
  <c r="Q993" i="1" s="1"/>
  <c r="R993" i="1" s="1"/>
  <c r="P587" i="1"/>
  <c r="Q587" i="1" s="1"/>
  <c r="R587" i="1" s="1"/>
  <c r="P992" i="1"/>
  <c r="Q992" i="1" s="1"/>
  <c r="R992" i="1" s="1"/>
  <c r="P583" i="1"/>
  <c r="Q583" i="1" s="1"/>
  <c r="R583" i="1" s="1"/>
  <c r="P987" i="1"/>
  <c r="Q987" i="1" s="1"/>
  <c r="R987" i="1" s="1"/>
  <c r="P563" i="1"/>
  <c r="Q563" i="1" s="1"/>
  <c r="R563" i="1" s="1"/>
  <c r="P726" i="1"/>
  <c r="Q726" i="1" s="1"/>
  <c r="R726" i="1" s="1"/>
  <c r="P454" i="1"/>
  <c r="Q454" i="1" s="1"/>
  <c r="R454" i="1" s="1"/>
  <c r="P641" i="1"/>
  <c r="Q641" i="1" s="1"/>
  <c r="R641" i="1" s="1"/>
  <c r="P241" i="1"/>
  <c r="Q241" i="1" s="1"/>
  <c r="R241" i="1" s="1"/>
  <c r="P636" i="1"/>
  <c r="Q636" i="1" s="1"/>
  <c r="R636" i="1" s="1"/>
  <c r="P221" i="1"/>
  <c r="Q221" i="1" s="1"/>
  <c r="R221" i="1" s="1"/>
  <c r="P172" i="1"/>
  <c r="Q172" i="1" s="1"/>
  <c r="R172" i="1" s="1"/>
  <c r="P423" i="1"/>
  <c r="Q423" i="1" s="1"/>
  <c r="R423" i="1" s="1"/>
  <c r="P167" i="1"/>
  <c r="Q167" i="1" s="1"/>
  <c r="R167" i="1" s="1"/>
  <c r="P310" i="1"/>
  <c r="Q310" i="1" s="1"/>
  <c r="R310" i="1" s="1"/>
  <c r="P38" i="1"/>
  <c r="Q38" i="1" s="1"/>
  <c r="R38" i="1" s="1"/>
  <c r="P6787" i="1"/>
  <c r="Q6787" i="1" s="1"/>
  <c r="R6787" i="1" s="1"/>
  <c r="P6723" i="1"/>
  <c r="Q6723" i="1" s="1"/>
  <c r="R6723" i="1" s="1"/>
  <c r="P6659" i="1"/>
  <c r="Q6659" i="1" s="1"/>
  <c r="R6659" i="1" s="1"/>
  <c r="P6595" i="1"/>
  <c r="P6531" i="1"/>
  <c r="Q6531" i="1" s="1"/>
  <c r="R6531" i="1" s="1"/>
  <c r="P6467" i="1"/>
  <c r="Q6467" i="1" s="1"/>
  <c r="R6467" i="1" s="1"/>
  <c r="P6403" i="1"/>
  <c r="P6339" i="1"/>
  <c r="Q6339" i="1" s="1"/>
  <c r="R6339" i="1" s="1"/>
  <c r="P6275" i="1"/>
  <c r="Q6275" i="1" s="1"/>
  <c r="R6275" i="1" s="1"/>
  <c r="P6211" i="1"/>
  <c r="P6147" i="1"/>
  <c r="Q6147" i="1" s="1"/>
  <c r="R6147" i="1" s="1"/>
  <c r="P6083" i="1"/>
  <c r="Q6083" i="1" s="1"/>
  <c r="R6083" i="1" s="1"/>
  <c r="P6019" i="1"/>
  <c r="P5955" i="1"/>
  <c r="Q5955" i="1" s="1"/>
  <c r="R5955" i="1" s="1"/>
  <c r="P5891" i="1"/>
  <c r="Q5891" i="1" s="1"/>
  <c r="R5891" i="1" s="1"/>
  <c r="P5827" i="1"/>
  <c r="P5763" i="1"/>
  <c r="Q5763" i="1" s="1"/>
  <c r="R5763" i="1" s="1"/>
  <c r="P5699" i="1"/>
  <c r="Q5699" i="1" s="1"/>
  <c r="R5699" i="1" s="1"/>
  <c r="P5633" i="1"/>
  <c r="P5547" i="1"/>
  <c r="Q5547" i="1" s="1"/>
  <c r="R5547" i="1" s="1"/>
  <c r="P5462" i="1"/>
  <c r="Q5462" i="1" s="1"/>
  <c r="R5462" i="1" s="1"/>
  <c r="P5377" i="1"/>
  <c r="Q5377" i="1" s="1"/>
  <c r="R5377" i="1" s="1"/>
  <c r="P5291" i="1"/>
  <c r="Q5291" i="1" s="1"/>
  <c r="R5291" i="1" s="1"/>
  <c r="P5206" i="1"/>
  <c r="P5121" i="1"/>
  <c r="Q5121" i="1" s="1"/>
  <c r="R5121" i="1" s="1"/>
  <c r="P5035" i="1"/>
  <c r="P4841" i="1"/>
  <c r="P4585" i="1"/>
  <c r="Q4585" i="1" s="1"/>
  <c r="R4585" i="1" s="1"/>
  <c r="P4329" i="1"/>
  <c r="Q4329" i="1" s="1"/>
  <c r="R4329" i="1" s="1"/>
  <c r="P4049" i="1"/>
  <c r="P3615" i="1"/>
  <c r="Q3615" i="1" s="1"/>
  <c r="R3615" i="1" s="1"/>
  <c r="P6846" i="1"/>
  <c r="Q6846" i="1" s="1"/>
  <c r="R6846" i="1" s="1"/>
  <c r="P6782" i="1"/>
  <c r="Q6782" i="1" s="1"/>
  <c r="R6782" i="1" s="1"/>
  <c r="P6718" i="1"/>
  <c r="Q6718" i="1" s="1"/>
  <c r="R6718" i="1" s="1"/>
  <c r="P6654" i="1"/>
  <c r="Q6654" i="1" s="1"/>
  <c r="R6654" i="1" s="1"/>
  <c r="P6590" i="1"/>
  <c r="Q6590" i="1" s="1"/>
  <c r="R6590" i="1" s="1"/>
  <c r="P6526" i="1"/>
  <c r="Q6526" i="1" s="1"/>
  <c r="R6526" i="1" s="1"/>
  <c r="P6462" i="1"/>
  <c r="Q6462" i="1" s="1"/>
  <c r="R6462" i="1" s="1"/>
  <c r="P6398" i="1"/>
  <c r="Q6398" i="1" s="1"/>
  <c r="R6398" i="1" s="1"/>
  <c r="P6334" i="1"/>
  <c r="P6270" i="1"/>
  <c r="Q6270" i="1" s="1"/>
  <c r="R6270" i="1" s="1"/>
  <c r="P6206" i="1"/>
  <c r="Q6206" i="1" s="1"/>
  <c r="R6206" i="1" s="1"/>
  <c r="P6142" i="1"/>
  <c r="P6078" i="1"/>
  <c r="Q6078" i="1" s="1"/>
  <c r="R6078" i="1" s="1"/>
  <c r="P6014" i="1"/>
  <c r="Q6014" i="1" s="1"/>
  <c r="R6014" i="1" s="1"/>
  <c r="P5950" i="1"/>
  <c r="P5886" i="1"/>
  <c r="Q5886" i="1" s="1"/>
  <c r="R5886" i="1" s="1"/>
  <c r="P5822" i="1"/>
  <c r="Q5822" i="1" s="1"/>
  <c r="R5822" i="1" s="1"/>
  <c r="P5758" i="1"/>
  <c r="P5694" i="1"/>
  <c r="Q5694" i="1" s="1"/>
  <c r="R5694" i="1" s="1"/>
  <c r="P5626" i="1"/>
  <c r="Q5626" i="1" s="1"/>
  <c r="R5626" i="1" s="1"/>
  <c r="P5541" i="1"/>
  <c r="P5455" i="1"/>
  <c r="Q5455" i="1" s="1"/>
  <c r="R5455" i="1" s="1"/>
  <c r="P5370" i="1"/>
  <c r="P5285" i="1"/>
  <c r="Q5285" i="1" s="1"/>
  <c r="R5285" i="1" s="1"/>
  <c r="P5199" i="1"/>
  <c r="Q5199" i="1" s="1"/>
  <c r="R5199" i="1" s="1"/>
  <c r="P5114" i="1"/>
  <c r="Q5114" i="1" s="1"/>
  <c r="R5114" i="1" s="1"/>
  <c r="P5029" i="1"/>
  <c r="Q5029" i="1" s="1"/>
  <c r="R5029" i="1" s="1"/>
  <c r="P4821" i="1"/>
  <c r="P4565" i="1"/>
  <c r="Q4565" i="1" s="1"/>
  <c r="R4565" i="1" s="1"/>
  <c r="P4309" i="1"/>
  <c r="Q4309" i="1" s="1"/>
  <c r="R4309" i="1" s="1"/>
  <c r="P4023" i="1"/>
  <c r="Q4023" i="1" s="1"/>
  <c r="R4023" i="1" s="1"/>
  <c r="P3535" i="1"/>
  <c r="Q3535" i="1" s="1"/>
  <c r="R3535" i="1" s="1"/>
  <c r="P6841" i="1"/>
  <c r="Q6841" i="1" s="1"/>
  <c r="R6841" i="1" s="1"/>
  <c r="P6777" i="1"/>
  <c r="Q6777" i="1" s="1"/>
  <c r="R6777" i="1" s="1"/>
  <c r="P6713" i="1"/>
  <c r="Q6713" i="1" s="1"/>
  <c r="R6713" i="1" s="1"/>
  <c r="P6649" i="1"/>
  <c r="Q6649" i="1" s="1"/>
  <c r="R6649" i="1" s="1"/>
  <c r="P6585" i="1"/>
  <c r="Q6585" i="1" s="1"/>
  <c r="R6585" i="1" s="1"/>
  <c r="P6521" i="1"/>
  <c r="Q6521" i="1" s="1"/>
  <c r="R6521" i="1" s="1"/>
  <c r="P6457" i="1"/>
  <c r="Q6457" i="1" s="1"/>
  <c r="R6457" i="1" s="1"/>
  <c r="P6393" i="1"/>
  <c r="Q6393" i="1" s="1"/>
  <c r="R6393" i="1" s="1"/>
  <c r="P6329" i="1"/>
  <c r="Q6329" i="1" s="1"/>
  <c r="R6329" i="1" s="1"/>
  <c r="P6265" i="1"/>
  <c r="Q6265" i="1" s="1"/>
  <c r="R6265" i="1" s="1"/>
  <c r="P6201" i="1"/>
  <c r="Q6201" i="1" s="1"/>
  <c r="R6201" i="1" s="1"/>
  <c r="P6137" i="1"/>
  <c r="Q6137" i="1" s="1"/>
  <c r="R6137" i="1" s="1"/>
  <c r="P6073" i="1"/>
  <c r="Q6073" i="1" s="1"/>
  <c r="R6073" i="1" s="1"/>
  <c r="P6009" i="1"/>
  <c r="Q6009" i="1" s="1"/>
  <c r="R6009" i="1" s="1"/>
  <c r="P5945" i="1"/>
  <c r="Q5945" i="1" s="1"/>
  <c r="R5945" i="1" s="1"/>
  <c r="P5881" i="1"/>
  <c r="Q5881" i="1" s="1"/>
  <c r="R5881" i="1" s="1"/>
  <c r="P5817" i="1"/>
  <c r="Q5817" i="1" s="1"/>
  <c r="R5817" i="1" s="1"/>
  <c r="P5753" i="1"/>
  <c r="P5689" i="1"/>
  <c r="Q5689" i="1" s="1"/>
  <c r="R5689" i="1" s="1"/>
  <c r="P5619" i="1"/>
  <c r="Q5619" i="1" s="1"/>
  <c r="R5619" i="1" s="1"/>
  <c r="P5534" i="1"/>
  <c r="Q5534" i="1" s="1"/>
  <c r="R5534" i="1" s="1"/>
  <c r="P5449" i="1"/>
  <c r="Q5449" i="1" s="1"/>
  <c r="R5449" i="1" s="1"/>
  <c r="P5363" i="1"/>
  <c r="Q5363" i="1" s="1"/>
  <c r="R5363" i="1" s="1"/>
  <c r="P5278" i="1"/>
  <c r="P5193" i="1"/>
  <c r="Q5193" i="1" s="1"/>
  <c r="R5193" i="1" s="1"/>
  <c r="P5107" i="1"/>
  <c r="P5022" i="1"/>
  <c r="Q5022" i="1" s="1"/>
  <c r="R5022" i="1" s="1"/>
  <c r="P4801" i="1"/>
  <c r="Q4801" i="1" s="1"/>
  <c r="R4801" i="1" s="1"/>
  <c r="P4545" i="1"/>
  <c r="Q4545" i="1" s="1"/>
  <c r="R4545" i="1" s="1"/>
  <c r="P4289" i="1"/>
  <c r="P3996" i="1"/>
  <c r="Q3996" i="1" s="1"/>
  <c r="R3996" i="1" s="1"/>
  <c r="P3455" i="1"/>
  <c r="P5624" i="1"/>
  <c r="Q5624" i="1" s="1"/>
  <c r="R5624" i="1" s="1"/>
  <c r="P5560" i="1"/>
  <c r="Q5560" i="1" s="1"/>
  <c r="R5560" i="1" s="1"/>
  <c r="P5496" i="1"/>
  <c r="Q5496" i="1" s="1"/>
  <c r="R5496" i="1" s="1"/>
  <c r="P5432" i="1"/>
  <c r="Q5432" i="1" s="1"/>
  <c r="R5432" i="1" s="1"/>
  <c r="P5368" i="1"/>
  <c r="Q5368" i="1" s="1"/>
  <c r="R5368" i="1" s="1"/>
  <c r="P5304" i="1"/>
  <c r="P5240" i="1"/>
  <c r="Q5240" i="1" s="1"/>
  <c r="R5240" i="1" s="1"/>
  <c r="P5176" i="1"/>
  <c r="Q5176" i="1" s="1"/>
  <c r="R5176" i="1" s="1"/>
  <c r="P5112" i="1"/>
  <c r="P5048" i="1"/>
  <c r="Q5048" i="1" s="1"/>
  <c r="R5048" i="1" s="1"/>
  <c r="P4984" i="1"/>
  <c r="Q4984" i="1" s="1"/>
  <c r="R4984" i="1" s="1"/>
  <c r="P4920" i="1"/>
  <c r="P4856" i="1"/>
  <c r="Q4856" i="1" s="1"/>
  <c r="R4856" i="1" s="1"/>
  <c r="P4792" i="1"/>
  <c r="P4728" i="1"/>
  <c r="P4664" i="1"/>
  <c r="Q4664" i="1" s="1"/>
  <c r="R4664" i="1" s="1"/>
  <c r="P4600" i="1"/>
  <c r="P4536" i="1"/>
  <c r="P4472" i="1"/>
  <c r="Q4472" i="1" s="1"/>
  <c r="R4472" i="1" s="1"/>
  <c r="P4408" i="1"/>
  <c r="P4344" i="1"/>
  <c r="P4280" i="1"/>
  <c r="Q4280" i="1" s="1"/>
  <c r="R4280" i="1" s="1"/>
  <c r="P4216" i="1"/>
  <c r="P4152" i="1"/>
  <c r="P4069" i="1"/>
  <c r="Q4069" i="1" s="1"/>
  <c r="R4069" i="1" s="1"/>
  <c r="P3984" i="1"/>
  <c r="P3899" i="1"/>
  <c r="Q3899" i="1" s="1"/>
  <c r="R3899" i="1" s="1"/>
  <c r="P3813" i="1"/>
  <c r="P3675" i="1"/>
  <c r="Q3675" i="1" s="1"/>
  <c r="R3675" i="1" s="1"/>
  <c r="P3419" i="1"/>
  <c r="Q3419" i="1" s="1"/>
  <c r="R3419" i="1" s="1"/>
  <c r="P3135" i="1"/>
  <c r="Q3135" i="1" s="1"/>
  <c r="R3135" i="1" s="1"/>
  <c r="P2573" i="1"/>
  <c r="Q2573" i="1" s="1"/>
  <c r="R2573" i="1" s="1"/>
  <c r="P4983" i="1"/>
  <c r="Q4983" i="1" s="1"/>
  <c r="R4983" i="1" s="1"/>
  <c r="P4919" i="1"/>
  <c r="P4855" i="1"/>
  <c r="Q4855" i="1" s="1"/>
  <c r="R4855" i="1" s="1"/>
  <c r="P4791" i="1"/>
  <c r="Q4791" i="1" s="1"/>
  <c r="R4791" i="1" s="1"/>
  <c r="P4727" i="1"/>
  <c r="P4663" i="1"/>
  <c r="Q4663" i="1" s="1"/>
  <c r="R4663" i="1" s="1"/>
  <c r="P4599" i="1"/>
  <c r="Q4599" i="1" s="1"/>
  <c r="R4599" i="1" s="1"/>
  <c r="P4535" i="1"/>
  <c r="P4471" i="1"/>
  <c r="Q4471" i="1" s="1"/>
  <c r="R4471" i="1" s="1"/>
  <c r="P4407" i="1"/>
  <c r="Q4407" i="1" s="1"/>
  <c r="R4407" i="1" s="1"/>
  <c r="P4343" i="1"/>
  <c r="P4279" i="1"/>
  <c r="Q4279" i="1" s="1"/>
  <c r="R4279" i="1" s="1"/>
  <c r="P4215" i="1"/>
  <c r="Q4215" i="1" s="1"/>
  <c r="R4215" i="1" s="1"/>
  <c r="P4151" i="1"/>
  <c r="P4068" i="1"/>
  <c r="Q4068" i="1" s="1"/>
  <c r="R4068" i="1" s="1"/>
  <c r="P3983" i="1"/>
  <c r="P3897" i="1"/>
  <c r="Q3897" i="1" s="1"/>
  <c r="R3897" i="1" s="1"/>
  <c r="P3812" i="1"/>
  <c r="P3671" i="1"/>
  <c r="P3415" i="1"/>
  <c r="Q3415" i="1" s="1"/>
  <c r="R3415" i="1" s="1"/>
  <c r="P3130" i="1"/>
  <c r="Q3130" i="1" s="1"/>
  <c r="R3130" i="1" s="1"/>
  <c r="P2557" i="1"/>
  <c r="Q2557" i="1" s="1"/>
  <c r="R2557" i="1" s="1"/>
  <c r="P4982" i="1"/>
  <c r="Q4982" i="1" s="1"/>
  <c r="R4982" i="1" s="1"/>
  <c r="P4918" i="1"/>
  <c r="P4854" i="1"/>
  <c r="Q4854" i="1" s="1"/>
  <c r="R4854" i="1" s="1"/>
  <c r="P4790" i="1"/>
  <c r="Q4790" i="1" s="1"/>
  <c r="R4790" i="1" s="1"/>
  <c r="P4726" i="1"/>
  <c r="P4662" i="1"/>
  <c r="Q4662" i="1" s="1"/>
  <c r="R4662" i="1" s="1"/>
  <c r="P4598" i="1"/>
  <c r="Q4598" i="1" s="1"/>
  <c r="R4598" i="1" s="1"/>
  <c r="P4534" i="1"/>
  <c r="P4470" i="1"/>
  <c r="Q4470" i="1" s="1"/>
  <c r="R4470" i="1" s="1"/>
  <c r="P4406" i="1"/>
  <c r="Q4406" i="1" s="1"/>
  <c r="R4406" i="1" s="1"/>
  <c r="P4342" i="1"/>
  <c r="P4278" i="1"/>
  <c r="Q4278" i="1" s="1"/>
  <c r="R4278" i="1" s="1"/>
  <c r="P4214" i="1"/>
  <c r="Q4214" i="1" s="1"/>
  <c r="R4214" i="1" s="1"/>
  <c r="P4150" i="1"/>
  <c r="P4067" i="1"/>
  <c r="Q4067" i="1" s="1"/>
  <c r="R4067" i="1" s="1"/>
  <c r="P3981" i="1"/>
  <c r="P3896" i="1"/>
  <c r="Q3896" i="1" s="1"/>
  <c r="R3896" i="1" s="1"/>
  <c r="P3811" i="1"/>
  <c r="P3667" i="1"/>
  <c r="P3411" i="1"/>
  <c r="Q3411" i="1" s="1"/>
  <c r="R3411" i="1" s="1"/>
  <c r="P3125" i="1"/>
  <c r="Q3125" i="1" s="1"/>
  <c r="R3125" i="1" s="1"/>
  <c r="P2541" i="1"/>
  <c r="P4122" i="1"/>
  <c r="P4058" i="1"/>
  <c r="Q4058" i="1" s="1"/>
  <c r="R4058" i="1" s="1"/>
  <c r="P3994" i="1"/>
  <c r="Q3994" i="1" s="1"/>
  <c r="R3994" i="1" s="1"/>
  <c r="P3930" i="1"/>
  <c r="P3866" i="1"/>
  <c r="Q3866" i="1" s="1"/>
  <c r="R3866" i="1" s="1"/>
  <c r="P3802" i="1"/>
  <c r="Q3802" i="1" s="1"/>
  <c r="R3802" i="1" s="1"/>
  <c r="P3718" i="1"/>
  <c r="P3634" i="1"/>
  <c r="Q3634" i="1" s="1"/>
  <c r="R3634" i="1" s="1"/>
  <c r="P3550" i="1"/>
  <c r="P3462" i="1"/>
  <c r="Q3462" i="1" s="1"/>
  <c r="R3462" i="1" s="1"/>
  <c r="P3378" i="1"/>
  <c r="P3294" i="1"/>
  <c r="Q3294" i="1" s="1"/>
  <c r="R3294" i="1" s="1"/>
  <c r="P3193" i="1"/>
  <c r="Q3193" i="1" s="1"/>
  <c r="R3193" i="1" s="1"/>
  <c r="P3081" i="1"/>
  <c r="Q3081" i="1" s="1"/>
  <c r="R3081" i="1" s="1"/>
  <c r="P2969" i="1"/>
  <c r="P2745" i="1"/>
  <c r="Q2745" i="1" s="1"/>
  <c r="R2745" i="1" s="1"/>
  <c r="P2409" i="1"/>
  <c r="Q2409" i="1" s="1"/>
  <c r="R2409" i="1" s="1"/>
  <c r="P1983" i="1"/>
  <c r="Q1983" i="1" s="1"/>
  <c r="R1983" i="1" s="1"/>
  <c r="P3713" i="1"/>
  <c r="P3629" i="1"/>
  <c r="Q3629" i="1" s="1"/>
  <c r="R3629" i="1" s="1"/>
  <c r="P3545" i="1"/>
  <c r="P3457" i="1"/>
  <c r="Q3457" i="1" s="1"/>
  <c r="R3457" i="1" s="1"/>
  <c r="P3373" i="1"/>
  <c r="Q3373" i="1" s="1"/>
  <c r="R3373" i="1" s="1"/>
  <c r="P3289" i="1"/>
  <c r="Q3289" i="1" s="1"/>
  <c r="R3289" i="1" s="1"/>
  <c r="P3186" i="1"/>
  <c r="P3074" i="1"/>
  <c r="Q3074" i="1" s="1"/>
  <c r="R3074" i="1" s="1"/>
  <c r="P2962" i="1"/>
  <c r="Q2962" i="1" s="1"/>
  <c r="R2962" i="1" s="1"/>
  <c r="P2725" i="1"/>
  <c r="Q2725" i="1" s="1"/>
  <c r="R2725" i="1" s="1"/>
  <c r="P2157" i="1"/>
  <c r="P3572" i="1"/>
  <c r="P3316" i="1"/>
  <c r="Q3316" i="1" s="1"/>
  <c r="R3316" i="1" s="1"/>
  <c r="P2998" i="1"/>
  <c r="P2131" i="1"/>
  <c r="P3060" i="1"/>
  <c r="Q3060" i="1" s="1"/>
  <c r="R3060" i="1" s="1"/>
  <c r="P2804" i="1"/>
  <c r="P2548" i="1"/>
  <c r="Q2548" i="1" s="1"/>
  <c r="R2548" i="1" s="1"/>
  <c r="P2292" i="1"/>
  <c r="Q2292" i="1" s="1"/>
  <c r="R2292" i="1" s="1"/>
  <c r="P1835" i="1"/>
  <c r="Q1835" i="1" s="1"/>
  <c r="R1835" i="1" s="1"/>
  <c r="P2799" i="1"/>
  <c r="Q2799" i="1" s="1"/>
  <c r="R2799" i="1" s="1"/>
  <c r="P2543" i="1"/>
  <c r="P2287" i="1"/>
  <c r="Q2287" i="1" s="1"/>
  <c r="R2287" i="1" s="1"/>
  <c r="P1815" i="1"/>
  <c r="Q1815" i="1" s="1"/>
  <c r="R1815" i="1" s="1"/>
  <c r="P2794" i="1"/>
  <c r="Q2794" i="1" s="1"/>
  <c r="R2794" i="1" s="1"/>
  <c r="P2538" i="1"/>
  <c r="P2282" i="1"/>
  <c r="Q2282" i="1" s="1"/>
  <c r="R2282" i="1" s="1"/>
  <c r="P1795" i="1"/>
  <c r="P2138" i="1"/>
  <c r="Q2138" i="1" s="1"/>
  <c r="R2138" i="1" s="1"/>
  <c r="P1882" i="1"/>
  <c r="Q1882" i="1" s="1"/>
  <c r="R1882" i="1" s="1"/>
  <c r="P1626" i="1"/>
  <c r="Q1626" i="1" s="1"/>
  <c r="R1626" i="1" s="1"/>
  <c r="P1370" i="1"/>
  <c r="Q1370" i="1" s="1"/>
  <c r="R1370" i="1" s="1"/>
  <c r="P1913" i="1"/>
  <c r="Q1913" i="1" s="1"/>
  <c r="R1913" i="1" s="1"/>
  <c r="P1657" i="1"/>
  <c r="Q1657" i="1" s="1"/>
  <c r="R1657" i="1" s="1"/>
  <c r="P1401" i="1"/>
  <c r="Q1401" i="1" s="1"/>
  <c r="R1401" i="1" s="1"/>
  <c r="P1940" i="1"/>
  <c r="P1684" i="1"/>
  <c r="Q1684" i="1" s="1"/>
  <c r="R1684" i="1" s="1"/>
  <c r="P1428" i="1"/>
  <c r="Q1428" i="1" s="1"/>
  <c r="R1428" i="1" s="1"/>
  <c r="P1174" i="1"/>
  <c r="Q1174" i="1" s="1"/>
  <c r="R1174" i="1" s="1"/>
  <c r="P918" i="1"/>
  <c r="Q918" i="1" s="1"/>
  <c r="R918" i="1" s="1"/>
  <c r="P1169" i="1"/>
  <c r="Q1169" i="1" s="1"/>
  <c r="R1169" i="1" s="1"/>
  <c r="P913" i="1"/>
  <c r="Q913" i="1" s="1"/>
  <c r="R913" i="1" s="1"/>
  <c r="P1168" i="1"/>
  <c r="Q1168" i="1" s="1"/>
  <c r="R1168" i="1" s="1"/>
  <c r="P912" i="1"/>
  <c r="Q912" i="1" s="1"/>
  <c r="R912" i="1" s="1"/>
  <c r="P1163" i="1"/>
  <c r="Q1163" i="1" s="1"/>
  <c r="R1163" i="1" s="1"/>
  <c r="P907" i="1"/>
  <c r="Q907" i="1" s="1"/>
  <c r="R907" i="1" s="1"/>
  <c r="P440" i="1"/>
  <c r="Q440" i="1" s="1"/>
  <c r="R440" i="1" s="1"/>
  <c r="P646" i="1"/>
  <c r="Q646" i="1" s="1"/>
  <c r="R646" i="1" s="1"/>
  <c r="P261" i="1"/>
  <c r="Q261" i="1" s="1"/>
  <c r="R261" i="1" s="1"/>
  <c r="P561" i="1"/>
  <c r="Q561" i="1" s="1"/>
  <c r="R561" i="1" s="1"/>
  <c r="P812" i="1"/>
  <c r="Q812" i="1" s="1"/>
  <c r="R812" i="1" s="1"/>
  <c r="P556" i="1"/>
  <c r="Q556" i="1" s="1"/>
  <c r="R556" i="1" s="1"/>
  <c r="P348" i="1"/>
  <c r="Q348" i="1" s="1"/>
  <c r="R348" i="1" s="1"/>
  <c r="P92" i="1"/>
  <c r="Q92" i="1" s="1"/>
  <c r="R92" i="1" s="1"/>
  <c r="P343" i="1"/>
  <c r="Q343" i="1" s="1"/>
  <c r="R343" i="1" s="1"/>
  <c r="P87" i="1"/>
  <c r="Q87" i="1" s="1"/>
  <c r="R87" i="1" s="1"/>
  <c r="P230" i="1"/>
  <c r="Q230" i="1" s="1"/>
  <c r="R230" i="1" s="1"/>
  <c r="P6767" i="1"/>
  <c r="Q6767" i="1" s="1"/>
  <c r="R6767" i="1" s="1"/>
  <c r="P6703" i="1"/>
  <c r="Q6703" i="1" s="1"/>
  <c r="R6703" i="1" s="1"/>
  <c r="P6639" i="1"/>
  <c r="Q6639" i="1" s="1"/>
  <c r="R6639" i="1" s="1"/>
  <c r="P6575" i="1"/>
  <c r="Q6575" i="1" s="1"/>
  <c r="R6575" i="1" s="1"/>
  <c r="P6511" i="1"/>
  <c r="Q6511" i="1" s="1"/>
  <c r="R6511" i="1" s="1"/>
  <c r="P6447" i="1"/>
  <c r="Q6447" i="1" s="1"/>
  <c r="R6447" i="1" s="1"/>
  <c r="P6383" i="1"/>
  <c r="Q6383" i="1" s="1"/>
  <c r="R6383" i="1" s="1"/>
  <c r="P6319" i="1"/>
  <c r="Q6319" i="1" s="1"/>
  <c r="R6319" i="1" s="1"/>
  <c r="P6255" i="1"/>
  <c r="Q6255" i="1" s="1"/>
  <c r="R6255" i="1" s="1"/>
  <c r="P6191" i="1"/>
  <c r="Q6191" i="1" s="1"/>
  <c r="R6191" i="1" s="1"/>
  <c r="P6127" i="1"/>
  <c r="Q6127" i="1" s="1"/>
  <c r="R6127" i="1" s="1"/>
  <c r="P6063" i="1"/>
  <c r="Q6063" i="1" s="1"/>
  <c r="R6063" i="1" s="1"/>
  <c r="P5999" i="1"/>
  <c r="P5935" i="1"/>
  <c r="Q5935" i="1" s="1"/>
  <c r="R5935" i="1" s="1"/>
  <c r="P5871" i="1"/>
  <c r="Q5871" i="1" s="1"/>
  <c r="R5871" i="1" s="1"/>
  <c r="P5807" i="1"/>
  <c r="P5743" i="1"/>
  <c r="Q5743" i="1" s="1"/>
  <c r="R5743" i="1" s="1"/>
  <c r="P5679" i="1"/>
  <c r="Q5679" i="1" s="1"/>
  <c r="R5679" i="1" s="1"/>
  <c r="P5606" i="1"/>
  <c r="Q5606" i="1" s="1"/>
  <c r="R5606" i="1" s="1"/>
  <c r="P5521" i="1"/>
  <c r="Q5521" i="1" s="1"/>
  <c r="R5521" i="1" s="1"/>
  <c r="P5435" i="1"/>
  <c r="Q5435" i="1" s="1"/>
  <c r="R5435" i="1" s="1"/>
  <c r="P5350" i="1"/>
  <c r="P5265" i="1"/>
  <c r="Q5265" i="1" s="1"/>
  <c r="R5265" i="1" s="1"/>
  <c r="P5179" i="1"/>
  <c r="P5094" i="1"/>
  <c r="Q5094" i="1" s="1"/>
  <c r="R5094" i="1" s="1"/>
  <c r="P5009" i="1"/>
  <c r="P4761" i="1"/>
  <c r="Q4761" i="1" s="1"/>
  <c r="R4761" i="1" s="1"/>
  <c r="P4505" i="1"/>
  <c r="P4249" i="1"/>
  <c r="Q4249" i="1" s="1"/>
  <c r="R4249" i="1" s="1"/>
  <c r="P3943" i="1"/>
  <c r="Q3943" i="1" s="1"/>
  <c r="R3943" i="1" s="1"/>
  <c r="P3295" i="1"/>
  <c r="Q3295" i="1" s="1"/>
  <c r="R3295" i="1" s="1"/>
  <c r="P6826" i="1"/>
  <c r="Q6826" i="1" s="1"/>
  <c r="R6826" i="1" s="1"/>
  <c r="P6762" i="1"/>
  <c r="Q6762" i="1" s="1"/>
  <c r="R6762" i="1" s="1"/>
  <c r="P6698" i="1"/>
  <c r="Q6698" i="1" s="1"/>
  <c r="R6698" i="1" s="1"/>
  <c r="P6634" i="1"/>
  <c r="Q6634" i="1" s="1"/>
  <c r="R6634" i="1" s="1"/>
  <c r="P6570" i="1"/>
  <c r="Q6570" i="1" s="1"/>
  <c r="R6570" i="1" s="1"/>
  <c r="P6506" i="1"/>
  <c r="Q6506" i="1" s="1"/>
  <c r="R6506" i="1" s="1"/>
  <c r="P6442" i="1"/>
  <c r="Q6442" i="1" s="1"/>
  <c r="R6442" i="1" s="1"/>
  <c r="P6378" i="1"/>
  <c r="P6314" i="1"/>
  <c r="Q6314" i="1" s="1"/>
  <c r="R6314" i="1" s="1"/>
  <c r="P6250" i="1"/>
  <c r="Q6250" i="1" s="1"/>
  <c r="R6250" i="1" s="1"/>
  <c r="P6186" i="1"/>
  <c r="P6122" i="1"/>
  <c r="Q6122" i="1" s="1"/>
  <c r="R6122" i="1" s="1"/>
  <c r="P6058" i="1"/>
  <c r="Q6058" i="1" s="1"/>
  <c r="R6058" i="1" s="1"/>
  <c r="P5994" i="1"/>
  <c r="P5930" i="1"/>
  <c r="Q5930" i="1" s="1"/>
  <c r="R5930" i="1" s="1"/>
  <c r="P5866" i="1"/>
  <c r="Q5866" i="1" s="1"/>
  <c r="R5866" i="1" s="1"/>
  <c r="P5802" i="1"/>
  <c r="P5738" i="1"/>
  <c r="Q5738" i="1" s="1"/>
  <c r="R5738" i="1" s="1"/>
  <c r="P5674" i="1"/>
  <c r="Q5674" i="1" s="1"/>
  <c r="R5674" i="1" s="1"/>
  <c r="P5599" i="1"/>
  <c r="Q5599" i="1" s="1"/>
  <c r="R5599" i="1" s="1"/>
  <c r="P5514" i="1"/>
  <c r="P5429" i="1"/>
  <c r="Q5429" i="1" s="1"/>
  <c r="R5429" i="1" s="1"/>
  <c r="P5343" i="1"/>
  <c r="Q5343" i="1" s="1"/>
  <c r="R5343" i="1" s="1"/>
  <c r="P5258" i="1"/>
  <c r="Q5258" i="1" s="1"/>
  <c r="R5258" i="1" s="1"/>
  <c r="P5173" i="1"/>
  <c r="Q5173" i="1" s="1"/>
  <c r="R5173" i="1" s="1"/>
  <c r="P5087" i="1"/>
  <c r="P4997" i="1"/>
  <c r="Q4997" i="1" s="1"/>
  <c r="R4997" i="1" s="1"/>
  <c r="P4741" i="1"/>
  <c r="Q4741" i="1" s="1"/>
  <c r="R4741" i="1" s="1"/>
  <c r="P4485" i="1"/>
  <c r="P4229" i="1"/>
  <c r="Q4229" i="1" s="1"/>
  <c r="R4229" i="1" s="1"/>
  <c r="P3916" i="1"/>
  <c r="Q3916" i="1" s="1"/>
  <c r="R3916" i="1" s="1"/>
  <c r="P3205" i="1"/>
  <c r="Q3205" i="1" s="1"/>
  <c r="R3205" i="1" s="1"/>
  <c r="P6821" i="1"/>
  <c r="Q6821" i="1" s="1"/>
  <c r="R6821" i="1" s="1"/>
  <c r="P6757" i="1"/>
  <c r="Q6757" i="1" s="1"/>
  <c r="R6757" i="1" s="1"/>
  <c r="P6693" i="1"/>
  <c r="P6629" i="1"/>
  <c r="Q6629" i="1" s="1"/>
  <c r="R6629" i="1" s="1"/>
  <c r="P6565" i="1"/>
  <c r="Q6565" i="1" s="1"/>
  <c r="R6565" i="1" s="1"/>
  <c r="P6501" i="1"/>
  <c r="P6437" i="1"/>
  <c r="Q6437" i="1" s="1"/>
  <c r="R6437" i="1" s="1"/>
  <c r="P6373" i="1"/>
  <c r="Q6373" i="1" s="1"/>
  <c r="R6373" i="1" s="1"/>
  <c r="P6309" i="1"/>
  <c r="P6245" i="1"/>
  <c r="Q6245" i="1" s="1"/>
  <c r="R6245" i="1" s="1"/>
  <c r="P6181" i="1"/>
  <c r="Q6181" i="1" s="1"/>
  <c r="R6181" i="1" s="1"/>
  <c r="P6117" i="1"/>
  <c r="P6053" i="1"/>
  <c r="Q6053" i="1" s="1"/>
  <c r="R6053" i="1" s="1"/>
  <c r="P5989" i="1"/>
  <c r="Q5989" i="1" s="1"/>
  <c r="R5989" i="1" s="1"/>
  <c r="P5925" i="1"/>
  <c r="P5861" i="1"/>
  <c r="Q5861" i="1" s="1"/>
  <c r="R5861" i="1" s="1"/>
  <c r="P5797" i="1"/>
  <c r="Q5797" i="1" s="1"/>
  <c r="R5797" i="1" s="1"/>
  <c r="P5733" i="1"/>
  <c r="P5669" i="1"/>
  <c r="Q5669" i="1" s="1"/>
  <c r="R5669" i="1" s="1"/>
  <c r="P5593" i="1"/>
  <c r="Q5593" i="1" s="1"/>
  <c r="R5593" i="1" s="1"/>
  <c r="P5507" i="1"/>
  <c r="Q5507" i="1" s="1"/>
  <c r="R5507" i="1" s="1"/>
  <c r="P5422" i="1"/>
  <c r="P5337" i="1"/>
  <c r="Q5337" i="1" s="1"/>
  <c r="R5337" i="1" s="1"/>
  <c r="P5251" i="1"/>
  <c r="P5166" i="1"/>
  <c r="Q5166" i="1" s="1"/>
  <c r="R5166" i="1" s="1"/>
  <c r="P5081" i="1"/>
  <c r="P4977" i="1"/>
  <c r="Q4977" i="1" s="1"/>
  <c r="R4977" i="1" s="1"/>
  <c r="P4721" i="1"/>
  <c r="P4465" i="1"/>
  <c r="Q4465" i="1" s="1"/>
  <c r="R4465" i="1" s="1"/>
  <c r="P4209" i="1"/>
  <c r="Q4209" i="1" s="1"/>
  <c r="R4209" i="1" s="1"/>
  <c r="P3889" i="1"/>
  <c r="Q3889" i="1" s="1"/>
  <c r="R3889" i="1" s="1"/>
  <c r="P3098" i="1"/>
  <c r="Q3098" i="1" s="1"/>
  <c r="R3098" i="1" s="1"/>
  <c r="P5604" i="1"/>
  <c r="Q5604" i="1" s="1"/>
  <c r="R5604" i="1" s="1"/>
  <c r="P5540" i="1"/>
  <c r="P5476" i="1"/>
  <c r="Q5476" i="1" s="1"/>
  <c r="R5476" i="1" s="1"/>
  <c r="P5412" i="1"/>
  <c r="Q5412" i="1" s="1"/>
  <c r="R5412" i="1" s="1"/>
  <c r="P5348" i="1"/>
  <c r="P5284" i="1"/>
  <c r="Q5284" i="1" s="1"/>
  <c r="R5284" i="1" s="1"/>
  <c r="P5236" i="1"/>
  <c r="Q5236" i="1" s="1"/>
  <c r="R5236" i="1" s="1"/>
  <c r="P5172" i="1"/>
  <c r="Q5172" i="1" s="1"/>
  <c r="R5172" i="1" s="1"/>
  <c r="P5108" i="1"/>
  <c r="P5044" i="1"/>
  <c r="Q5044" i="1" s="1"/>
  <c r="R5044" i="1" s="1"/>
  <c r="P4980" i="1"/>
  <c r="Q4980" i="1" s="1"/>
  <c r="R4980" i="1" s="1"/>
  <c r="P4916" i="1"/>
  <c r="P4852" i="1"/>
  <c r="Q4852" i="1" s="1"/>
  <c r="R4852" i="1" s="1"/>
  <c r="P4788" i="1"/>
  <c r="Q4788" i="1" s="1"/>
  <c r="R4788" i="1" s="1"/>
  <c r="P4724" i="1"/>
  <c r="P4660" i="1"/>
  <c r="Q4660" i="1" s="1"/>
  <c r="R4660" i="1" s="1"/>
  <c r="P4596" i="1"/>
  <c r="Q4596" i="1" s="1"/>
  <c r="R4596" i="1" s="1"/>
  <c r="P4532" i="1"/>
  <c r="P4468" i="1"/>
  <c r="Q4468" i="1" s="1"/>
  <c r="R4468" i="1" s="1"/>
  <c r="P4404" i="1"/>
  <c r="Q4404" i="1" s="1"/>
  <c r="R4404" i="1" s="1"/>
  <c r="P4340" i="1"/>
  <c r="P4276" i="1"/>
  <c r="Q4276" i="1" s="1"/>
  <c r="R4276" i="1" s="1"/>
  <c r="P4212" i="1"/>
  <c r="Q4212" i="1" s="1"/>
  <c r="R4212" i="1" s="1"/>
  <c r="P4148" i="1"/>
  <c r="P4064" i="1"/>
  <c r="Q4064" i="1" s="1"/>
  <c r="R4064" i="1" s="1"/>
  <c r="P3979" i="1"/>
  <c r="P3893" i="1"/>
  <c r="Q3893" i="1" s="1"/>
  <c r="R3893" i="1" s="1"/>
  <c r="P3808" i="1"/>
  <c r="P3659" i="1"/>
  <c r="Q3659" i="1" s="1"/>
  <c r="R3659" i="1" s="1"/>
  <c r="P3403" i="1"/>
  <c r="P3114" i="1"/>
  <c r="P2509" i="1"/>
  <c r="Q2509" i="1" s="1"/>
  <c r="R2509" i="1" s="1"/>
  <c r="P4979" i="1"/>
  <c r="Q4979" i="1" s="1"/>
  <c r="R4979" i="1" s="1"/>
  <c r="P4915" i="1"/>
  <c r="P4851" i="1"/>
  <c r="Q4851" i="1" s="1"/>
  <c r="R4851" i="1" s="1"/>
  <c r="P4787" i="1"/>
  <c r="Q4787" i="1" s="1"/>
  <c r="R4787" i="1" s="1"/>
  <c r="P4723" i="1"/>
  <c r="P4659" i="1"/>
  <c r="Q4659" i="1" s="1"/>
  <c r="R4659" i="1" s="1"/>
  <c r="P4595" i="1"/>
  <c r="Q4595" i="1" s="1"/>
  <c r="R4595" i="1" s="1"/>
  <c r="P4531" i="1"/>
  <c r="P4467" i="1"/>
  <c r="Q4467" i="1" s="1"/>
  <c r="R4467" i="1" s="1"/>
  <c r="P4403" i="1"/>
  <c r="Q4403" i="1" s="1"/>
  <c r="R4403" i="1" s="1"/>
  <c r="P4339" i="1"/>
  <c r="P4275" i="1"/>
  <c r="Q4275" i="1" s="1"/>
  <c r="R4275" i="1" s="1"/>
  <c r="P4211" i="1"/>
  <c r="Q4211" i="1" s="1"/>
  <c r="R4211" i="1" s="1"/>
  <c r="P4147" i="1"/>
  <c r="P4063" i="1"/>
  <c r="Q4063" i="1" s="1"/>
  <c r="R4063" i="1" s="1"/>
  <c r="P3977" i="1"/>
  <c r="P3892" i="1"/>
  <c r="Q3892" i="1" s="1"/>
  <c r="R3892" i="1" s="1"/>
  <c r="P3807" i="1"/>
  <c r="Q3807" i="1" s="1"/>
  <c r="R3807" i="1" s="1"/>
  <c r="P3655" i="1"/>
  <c r="Q3655" i="1" s="1"/>
  <c r="R3655" i="1" s="1"/>
  <c r="P3399" i="1"/>
  <c r="Q3399" i="1" s="1"/>
  <c r="R3399" i="1" s="1"/>
  <c r="P3109" i="1"/>
  <c r="Q3109" i="1" s="1"/>
  <c r="R3109" i="1" s="1"/>
  <c r="P2493" i="1"/>
  <c r="P4978" i="1"/>
  <c r="Q4978" i="1" s="1"/>
  <c r="R4978" i="1" s="1"/>
  <c r="P4914" i="1"/>
  <c r="P4850" i="1"/>
  <c r="Q4850" i="1" s="1"/>
  <c r="R4850" i="1" s="1"/>
  <c r="P4786" i="1"/>
  <c r="Q4786" i="1" s="1"/>
  <c r="R4786" i="1" s="1"/>
  <c r="P4722" i="1"/>
  <c r="P4658" i="1"/>
  <c r="Q4658" i="1" s="1"/>
  <c r="R4658" i="1" s="1"/>
  <c r="P4594" i="1"/>
  <c r="Q4594" i="1" s="1"/>
  <c r="R4594" i="1" s="1"/>
  <c r="P4530" i="1"/>
  <c r="P4466" i="1"/>
  <c r="Q4466" i="1" s="1"/>
  <c r="R4466" i="1" s="1"/>
  <c r="P4402" i="1"/>
  <c r="Q4402" i="1" s="1"/>
  <c r="R4402" i="1" s="1"/>
  <c r="P4338" i="1"/>
  <c r="P4274" i="1"/>
  <c r="Q4274" i="1" s="1"/>
  <c r="R4274" i="1" s="1"/>
  <c r="P4210" i="1"/>
  <c r="Q4210" i="1" s="1"/>
  <c r="R4210" i="1" s="1"/>
  <c r="P4146" i="1"/>
  <c r="P4061" i="1"/>
  <c r="Q4061" i="1" s="1"/>
  <c r="R4061" i="1" s="1"/>
  <c r="P3976" i="1"/>
  <c r="P3891" i="1"/>
  <c r="Q3891" i="1" s="1"/>
  <c r="R3891" i="1" s="1"/>
  <c r="P3805" i="1"/>
  <c r="Q3805" i="1" s="1"/>
  <c r="R3805" i="1" s="1"/>
  <c r="P3651" i="1"/>
  <c r="Q3651" i="1" s="1"/>
  <c r="R3651" i="1" s="1"/>
  <c r="P3395" i="1"/>
  <c r="Q3395" i="1" s="1"/>
  <c r="R3395" i="1" s="1"/>
  <c r="P3103" i="1"/>
  <c r="Q3103" i="1" s="1"/>
  <c r="R3103" i="1" s="1"/>
  <c r="P2477" i="1"/>
  <c r="Q2477" i="1" s="1"/>
  <c r="R2477" i="1" s="1"/>
  <c r="P4118" i="1"/>
  <c r="Q4118" i="1" s="1"/>
  <c r="R4118" i="1" s="1"/>
  <c r="P4054" i="1"/>
  <c r="P3990" i="1"/>
  <c r="Q3990" i="1" s="1"/>
  <c r="R3990" i="1" s="1"/>
  <c r="P3926" i="1"/>
  <c r="Q3926" i="1" s="1"/>
  <c r="R3926" i="1" s="1"/>
  <c r="P3862" i="1"/>
  <c r="P3798" i="1"/>
  <c r="Q3798" i="1" s="1"/>
  <c r="R3798" i="1" s="1"/>
  <c r="P3714" i="1"/>
  <c r="P3630" i="1"/>
  <c r="Q3630" i="1" s="1"/>
  <c r="R3630" i="1" s="1"/>
  <c r="P3542" i="1"/>
  <c r="Q3542" i="1" s="1"/>
  <c r="R3542" i="1" s="1"/>
  <c r="P3458" i="1"/>
  <c r="Q3458" i="1" s="1"/>
  <c r="R3458" i="1" s="1"/>
  <c r="P3374" i="1"/>
  <c r="Q3374" i="1" s="1"/>
  <c r="R3374" i="1" s="1"/>
  <c r="P3286" i="1"/>
  <c r="P3187" i="1"/>
  <c r="P3075" i="1"/>
  <c r="Q3075" i="1" s="1"/>
  <c r="R3075" i="1" s="1"/>
  <c r="P2958" i="1"/>
  <c r="Q2958" i="1" s="1"/>
  <c r="R2958" i="1" s="1"/>
  <c r="P2729" i="1"/>
  <c r="P2393" i="1"/>
  <c r="Q2393" i="1" s="1"/>
  <c r="R2393" i="1" s="1"/>
  <c r="P1855" i="1"/>
  <c r="Q1855" i="1" s="1"/>
  <c r="R1855" i="1" s="1"/>
  <c r="P3709" i="1"/>
  <c r="Q3709" i="1" s="1"/>
  <c r="R3709" i="1" s="1"/>
  <c r="P3625" i="1"/>
  <c r="Q3625" i="1" s="1"/>
  <c r="R3625" i="1" s="1"/>
  <c r="P3537" i="1"/>
  <c r="Q3537" i="1" s="1"/>
  <c r="R3537" i="1" s="1"/>
  <c r="P3453" i="1"/>
  <c r="P3369" i="1"/>
  <c r="Q3369" i="1" s="1"/>
  <c r="R3369" i="1" s="1"/>
  <c r="P3281" i="1"/>
  <c r="P3181" i="1"/>
  <c r="Q3181" i="1" s="1"/>
  <c r="R3181" i="1" s="1"/>
  <c r="P3069" i="1"/>
  <c r="P2951" i="1"/>
  <c r="P2709" i="1"/>
  <c r="P2072" i="1"/>
  <c r="Q2072" i="1" s="1"/>
  <c r="R2072" i="1" s="1"/>
  <c r="P3556" i="1"/>
  <c r="Q3556" i="1" s="1"/>
  <c r="R3556" i="1" s="1"/>
  <c r="P3300" i="1"/>
  <c r="Q3300" i="1" s="1"/>
  <c r="R3300" i="1" s="1"/>
  <c r="P2977" i="1"/>
  <c r="Q2977" i="1" s="1"/>
  <c r="R2977" i="1" s="1"/>
  <c r="P2045" i="1"/>
  <c r="Q2045" i="1" s="1"/>
  <c r="R2045" i="1" s="1"/>
  <c r="P3044" i="1"/>
  <c r="P2788" i="1"/>
  <c r="Q2788" i="1" s="1"/>
  <c r="R2788" i="1" s="1"/>
  <c r="P2532" i="1"/>
  <c r="Q2532" i="1" s="1"/>
  <c r="R2532" i="1" s="1"/>
  <c r="P2276" i="1"/>
  <c r="P1771" i="1"/>
  <c r="P2783" i="1"/>
  <c r="P2527" i="1"/>
  <c r="Q2527" i="1" s="1"/>
  <c r="R2527" i="1" s="1"/>
  <c r="P2271" i="1"/>
  <c r="Q2271" i="1" s="1"/>
  <c r="R2271" i="1" s="1"/>
  <c r="P1751" i="1"/>
  <c r="Q1751" i="1" s="1"/>
  <c r="R1751" i="1" s="1"/>
  <c r="P2778" i="1"/>
  <c r="P2522" i="1"/>
  <c r="Q2522" i="1" s="1"/>
  <c r="R2522" i="1" s="1"/>
  <c r="P2266" i="1"/>
  <c r="Q2266" i="1" s="1"/>
  <c r="R2266" i="1" s="1"/>
  <c r="P1731" i="1"/>
  <c r="Q1731" i="1" s="1"/>
  <c r="R1731" i="1" s="1"/>
  <c r="P2122" i="1"/>
  <c r="Q2122" i="1" s="1"/>
  <c r="R2122" i="1" s="1"/>
  <c r="P1866" i="1"/>
  <c r="Q1866" i="1" s="1"/>
  <c r="R1866" i="1" s="1"/>
  <c r="P1610" i="1"/>
  <c r="Q1610" i="1" s="1"/>
  <c r="R1610" i="1" s="1"/>
  <c r="P1354" i="1"/>
  <c r="Q1354" i="1" s="1"/>
  <c r="R1354" i="1" s="1"/>
  <c r="P1897" i="1"/>
  <c r="Q1897" i="1" s="1"/>
  <c r="R1897" i="1" s="1"/>
  <c r="P1641" i="1"/>
  <c r="Q1641" i="1" s="1"/>
  <c r="R1641" i="1" s="1"/>
  <c r="P1385" i="1"/>
  <c r="Q1385" i="1" s="1"/>
  <c r="R1385" i="1" s="1"/>
  <c r="P1924" i="1"/>
  <c r="Q1924" i="1" s="1"/>
  <c r="R1924" i="1" s="1"/>
  <c r="P1668" i="1"/>
  <c r="Q1668" i="1" s="1"/>
  <c r="R1668" i="1" s="1"/>
  <c r="P1412" i="1"/>
  <c r="Q1412" i="1" s="1"/>
  <c r="R1412" i="1" s="1"/>
  <c r="P1158" i="1"/>
  <c r="Q1158" i="1" s="1"/>
  <c r="R1158" i="1" s="1"/>
  <c r="P902" i="1"/>
  <c r="Q902" i="1" s="1"/>
  <c r="R902" i="1" s="1"/>
  <c r="P1153" i="1"/>
  <c r="Q1153" i="1" s="1"/>
  <c r="R1153" i="1" s="1"/>
  <c r="P897" i="1"/>
  <c r="Q897" i="1" s="1"/>
  <c r="R897" i="1" s="1"/>
  <c r="P1152" i="1"/>
  <c r="Q1152" i="1" s="1"/>
  <c r="R1152" i="1" s="1"/>
  <c r="P896" i="1"/>
  <c r="Q896" i="1" s="1"/>
  <c r="R896" i="1" s="1"/>
  <c r="P1147" i="1"/>
  <c r="Q1147" i="1" s="1"/>
  <c r="R1147" i="1" s="1"/>
  <c r="P891" i="1"/>
  <c r="Q891" i="1" s="1"/>
  <c r="R891" i="1" s="1"/>
  <c r="P418" i="1"/>
  <c r="Q418" i="1" s="1"/>
  <c r="R418" i="1" s="1"/>
  <c r="P630" i="1"/>
  <c r="Q630" i="1" s="1"/>
  <c r="R630" i="1" s="1"/>
  <c r="P197" i="1"/>
  <c r="Q197" i="1" s="1"/>
  <c r="R197" i="1" s="1"/>
  <c r="P545" i="1"/>
  <c r="Q545" i="1" s="1"/>
  <c r="R545" i="1" s="1"/>
  <c r="P796" i="1"/>
  <c r="Q796" i="1" s="1"/>
  <c r="R796" i="1" s="1"/>
  <c r="P540" i="1"/>
  <c r="Q540" i="1" s="1"/>
  <c r="R540" i="1" s="1"/>
  <c r="P332" i="1"/>
  <c r="Q332" i="1" s="1"/>
  <c r="R332" i="1" s="1"/>
  <c r="P76" i="1"/>
  <c r="Q76" i="1" s="1"/>
  <c r="R76" i="1" s="1"/>
  <c r="P327" i="1"/>
  <c r="Q327" i="1" s="1"/>
  <c r="R327" i="1" s="1"/>
  <c r="P71" i="1"/>
  <c r="Q71" i="1" s="1"/>
  <c r="R71" i="1" s="1"/>
  <c r="P214" i="1"/>
  <c r="Q214" i="1" s="1"/>
  <c r="R214" i="1" s="1"/>
  <c r="P3738" i="1"/>
  <c r="P3674" i="1"/>
  <c r="Q3674" i="1" s="1"/>
  <c r="R3674" i="1" s="1"/>
  <c r="P3610" i="1"/>
  <c r="Q3610" i="1" s="1"/>
  <c r="R3610" i="1" s="1"/>
  <c r="P3546" i="1"/>
  <c r="P3482" i="1"/>
  <c r="Q3482" i="1" s="1"/>
  <c r="R3482" i="1" s="1"/>
  <c r="P3418" i="1"/>
  <c r="Q3418" i="1" s="1"/>
  <c r="R3418" i="1" s="1"/>
  <c r="P3354" i="1"/>
  <c r="P3290" i="1"/>
  <c r="Q3290" i="1" s="1"/>
  <c r="R3290" i="1" s="1"/>
  <c r="P3219" i="1"/>
  <c r="Q3219" i="1" s="1"/>
  <c r="R3219" i="1" s="1"/>
  <c r="P3134" i="1"/>
  <c r="Q3134" i="1" s="1"/>
  <c r="R3134" i="1" s="1"/>
  <c r="P3049" i="1"/>
  <c r="Q3049" i="1" s="1"/>
  <c r="R3049" i="1" s="1"/>
  <c r="P2963" i="1"/>
  <c r="Q2963" i="1" s="1"/>
  <c r="R2963" i="1" s="1"/>
  <c r="P2825" i="1"/>
  <c r="P2569" i="1"/>
  <c r="Q2569" i="1" s="1"/>
  <c r="R2569" i="1" s="1"/>
  <c r="P2313" i="1"/>
  <c r="Q2313" i="1" s="1"/>
  <c r="R2313" i="1" s="1"/>
  <c r="P1919" i="1"/>
  <c r="Q1919" i="1" s="1"/>
  <c r="R1919" i="1" s="1"/>
  <c r="P3733" i="1"/>
  <c r="Q3733" i="1" s="1"/>
  <c r="R3733" i="1" s="1"/>
  <c r="P3669" i="1"/>
  <c r="P3605" i="1"/>
  <c r="Q3605" i="1" s="1"/>
  <c r="R3605" i="1" s="1"/>
  <c r="P3541" i="1"/>
  <c r="Q3541" i="1" s="1"/>
  <c r="R3541" i="1" s="1"/>
  <c r="P3477" i="1"/>
  <c r="P3413" i="1"/>
  <c r="Q3413" i="1" s="1"/>
  <c r="R3413" i="1" s="1"/>
  <c r="P3349" i="1"/>
  <c r="Q3349" i="1" s="1"/>
  <c r="R3349" i="1" s="1"/>
  <c r="P3285" i="1"/>
  <c r="P3213" i="1"/>
  <c r="P3127" i="1"/>
  <c r="Q3127" i="1" s="1"/>
  <c r="R3127" i="1" s="1"/>
  <c r="P3042" i="1"/>
  <c r="P2957" i="1"/>
  <c r="Q2957" i="1" s="1"/>
  <c r="R2957" i="1" s="1"/>
  <c r="P2805" i="1"/>
  <c r="P2549" i="1"/>
  <c r="Q2549" i="1" s="1"/>
  <c r="R2549" i="1" s="1"/>
  <c r="P2293" i="1"/>
  <c r="Q2293" i="1" s="1"/>
  <c r="R2293" i="1" s="1"/>
  <c r="P1839" i="1"/>
  <c r="Q1839" i="1" s="1"/>
  <c r="R1839" i="1" s="1"/>
  <c r="P3728" i="1"/>
  <c r="Q3728" i="1" s="1"/>
  <c r="R3728" i="1" s="1"/>
  <c r="P3664" i="1"/>
  <c r="P3600" i="1"/>
  <c r="P3536" i="1"/>
  <c r="Q3536" i="1" s="1"/>
  <c r="R3536" i="1" s="1"/>
  <c r="P3472" i="1"/>
  <c r="P3408" i="1"/>
  <c r="P3344" i="1"/>
  <c r="Q3344" i="1" s="1"/>
  <c r="R3344" i="1" s="1"/>
  <c r="P3280" i="1"/>
  <c r="P3206" i="1"/>
  <c r="Q3206" i="1" s="1"/>
  <c r="R3206" i="1" s="1"/>
  <c r="P3121" i="1"/>
  <c r="Q3121" i="1" s="1"/>
  <c r="R3121" i="1" s="1"/>
  <c r="P3035" i="1"/>
  <c r="Q3035" i="1" s="1"/>
  <c r="R3035" i="1" s="1"/>
  <c r="P2950" i="1"/>
  <c r="P2785" i="1"/>
  <c r="Q2785" i="1" s="1"/>
  <c r="R2785" i="1" s="1"/>
  <c r="P2529" i="1"/>
  <c r="Q2529" i="1" s="1"/>
  <c r="R2529" i="1" s="1"/>
  <c r="P2273" i="1"/>
  <c r="Q2273" i="1" s="1"/>
  <c r="R2273" i="1" s="1"/>
  <c r="P1759" i="1"/>
  <c r="Q1759" i="1" s="1"/>
  <c r="R1759" i="1" s="1"/>
  <c r="P3216" i="1"/>
  <c r="P3152" i="1"/>
  <c r="Q3152" i="1" s="1"/>
  <c r="R3152" i="1" s="1"/>
  <c r="P3088" i="1"/>
  <c r="Q3088" i="1" s="1"/>
  <c r="R3088" i="1" s="1"/>
  <c r="P3024" i="1"/>
  <c r="P2960" i="1"/>
  <c r="Q2960" i="1" s="1"/>
  <c r="R2960" i="1" s="1"/>
  <c r="P2896" i="1"/>
  <c r="Q2896" i="1" s="1"/>
  <c r="R2896" i="1" s="1"/>
  <c r="P2832" i="1"/>
  <c r="Q2832" i="1" s="1"/>
  <c r="R2832" i="1" s="1"/>
  <c r="P2768" i="1"/>
  <c r="Q2768" i="1" s="1"/>
  <c r="R2768" i="1" s="1"/>
  <c r="P2704" i="1"/>
  <c r="Q2704" i="1" s="1"/>
  <c r="R2704" i="1" s="1"/>
  <c r="P2640" i="1"/>
  <c r="Q2640" i="1" s="1"/>
  <c r="R2640" i="1" s="1"/>
  <c r="P2576" i="1"/>
  <c r="Q2576" i="1" s="1"/>
  <c r="R2576" i="1" s="1"/>
  <c r="P2512" i="1"/>
  <c r="Q2512" i="1" s="1"/>
  <c r="R2512" i="1" s="1"/>
  <c r="P2448" i="1"/>
  <c r="Q2448" i="1" s="1"/>
  <c r="R2448" i="1" s="1"/>
  <c r="P2384" i="1"/>
  <c r="Q2384" i="1" s="1"/>
  <c r="R2384" i="1" s="1"/>
  <c r="P2320" i="1"/>
  <c r="Q2320" i="1" s="1"/>
  <c r="R2320" i="1" s="1"/>
  <c r="P2256" i="1"/>
  <c r="Q2256" i="1" s="1"/>
  <c r="R2256" i="1" s="1"/>
  <c r="P2172" i="1"/>
  <c r="Q2172" i="1" s="1"/>
  <c r="R2172" i="1" s="1"/>
  <c r="P2087" i="1"/>
  <c r="Q2087" i="1" s="1"/>
  <c r="R2087" i="1" s="1"/>
  <c r="P1947" i="1"/>
  <c r="Q1947" i="1" s="1"/>
  <c r="R1947" i="1" s="1"/>
  <c r="P1691" i="1"/>
  <c r="Q1691" i="1" s="1"/>
  <c r="R1691" i="1" s="1"/>
  <c r="P1435" i="1"/>
  <c r="Q1435" i="1" s="1"/>
  <c r="R1435" i="1" s="1"/>
  <c r="P2891" i="1"/>
  <c r="Q2891" i="1" s="1"/>
  <c r="R2891" i="1" s="1"/>
  <c r="P2827" i="1"/>
  <c r="P2763" i="1"/>
  <c r="Q2763" i="1" s="1"/>
  <c r="R2763" i="1" s="1"/>
  <c r="P2699" i="1"/>
  <c r="Q2699" i="1" s="1"/>
  <c r="R2699" i="1" s="1"/>
  <c r="P2635" i="1"/>
  <c r="P2571" i="1"/>
  <c r="Q2571" i="1" s="1"/>
  <c r="R2571" i="1" s="1"/>
  <c r="P2507" i="1"/>
  <c r="Q2507" i="1" s="1"/>
  <c r="R2507" i="1" s="1"/>
  <c r="P2443" i="1"/>
  <c r="P2379" i="1"/>
  <c r="Q2379" i="1" s="1"/>
  <c r="R2379" i="1" s="1"/>
  <c r="P2315" i="1"/>
  <c r="Q2315" i="1" s="1"/>
  <c r="R2315" i="1" s="1"/>
  <c r="P2251" i="1"/>
  <c r="P2165" i="1"/>
  <c r="Q2165" i="1" s="1"/>
  <c r="R2165" i="1" s="1"/>
  <c r="P2080" i="1"/>
  <c r="Q2080" i="1" s="1"/>
  <c r="R2080" i="1" s="1"/>
  <c r="P1927" i="1"/>
  <c r="Q1927" i="1" s="1"/>
  <c r="R1927" i="1" s="1"/>
  <c r="P1671" i="1"/>
  <c r="Q1671" i="1" s="1"/>
  <c r="R1671" i="1" s="1"/>
  <c r="P1415" i="1"/>
  <c r="Q1415" i="1" s="1"/>
  <c r="R1415" i="1" s="1"/>
  <c r="P2886" i="1"/>
  <c r="Q2886" i="1" s="1"/>
  <c r="R2886" i="1" s="1"/>
  <c r="P2822" i="1"/>
  <c r="Q2822" i="1" s="1"/>
  <c r="R2822" i="1" s="1"/>
  <c r="P2758" i="1"/>
  <c r="P2694" i="1"/>
  <c r="Q2694" i="1" s="1"/>
  <c r="R2694" i="1" s="1"/>
  <c r="P2630" i="1"/>
  <c r="Q2630" i="1" s="1"/>
  <c r="R2630" i="1" s="1"/>
  <c r="P2566" i="1"/>
  <c r="P2502" i="1"/>
  <c r="Q2502" i="1" s="1"/>
  <c r="R2502" i="1" s="1"/>
  <c r="P2438" i="1"/>
  <c r="Q2438" i="1" s="1"/>
  <c r="R2438" i="1" s="1"/>
  <c r="P2374" i="1"/>
  <c r="P2310" i="1"/>
  <c r="Q2310" i="1" s="1"/>
  <c r="R2310" i="1" s="1"/>
  <c r="P2244" i="1"/>
  <c r="Q2244" i="1" s="1"/>
  <c r="R2244" i="1" s="1"/>
  <c r="P2159" i="1"/>
  <c r="P2073" i="1"/>
  <c r="Q2073" i="1" s="1"/>
  <c r="R2073" i="1" s="1"/>
  <c r="P1907" i="1"/>
  <c r="Q1907" i="1" s="1"/>
  <c r="R1907" i="1" s="1"/>
  <c r="P1651" i="1"/>
  <c r="P1395" i="1"/>
  <c r="Q1395" i="1" s="1"/>
  <c r="R1395" i="1" s="1"/>
  <c r="P2230" i="1"/>
  <c r="P2166" i="1"/>
  <c r="Q2166" i="1" s="1"/>
  <c r="R2166" i="1" s="1"/>
  <c r="P2102" i="1"/>
  <c r="Q2102" i="1" s="1"/>
  <c r="R2102" i="1" s="1"/>
  <c r="P2038" i="1"/>
  <c r="P1974" i="1"/>
  <c r="Q1974" i="1" s="1"/>
  <c r="R1974" i="1" s="1"/>
  <c r="P1910" i="1"/>
  <c r="Q1910" i="1" s="1"/>
  <c r="R1910" i="1" s="1"/>
  <c r="P1846" i="1"/>
  <c r="P1782" i="1"/>
  <c r="Q1782" i="1" s="1"/>
  <c r="R1782" i="1" s="1"/>
  <c r="P1718" i="1"/>
  <c r="Q1718" i="1" s="1"/>
  <c r="R1718" i="1" s="1"/>
  <c r="P1654" i="1"/>
  <c r="Q1654" i="1" s="1"/>
  <c r="R1654" i="1" s="1"/>
  <c r="P1590" i="1"/>
  <c r="Q1590" i="1" s="1"/>
  <c r="R1590" i="1" s="1"/>
  <c r="P1526" i="1"/>
  <c r="Q1526" i="1" s="1"/>
  <c r="R1526" i="1" s="1"/>
  <c r="P1462" i="1"/>
  <c r="Q1462" i="1" s="1"/>
  <c r="R1462" i="1" s="1"/>
  <c r="P1398" i="1"/>
  <c r="Q1398" i="1" s="1"/>
  <c r="R1398" i="1" s="1"/>
  <c r="P1334" i="1"/>
  <c r="Q1334" i="1" s="1"/>
  <c r="R1334" i="1" s="1"/>
  <c r="P1270" i="1"/>
  <c r="Q1270" i="1" s="1"/>
  <c r="R1270" i="1" s="1"/>
  <c r="P2005" i="1"/>
  <c r="Q2005" i="1" s="1"/>
  <c r="R2005" i="1" s="1"/>
  <c r="P1941" i="1"/>
  <c r="P1877" i="1"/>
  <c r="Q1877" i="1" s="1"/>
  <c r="R1877" i="1" s="1"/>
  <c r="P1813" i="1"/>
  <c r="Q1813" i="1" s="1"/>
  <c r="R1813" i="1" s="1"/>
  <c r="P1749" i="1"/>
  <c r="P1685" i="1"/>
  <c r="Q1685" i="1" s="1"/>
  <c r="R1685" i="1" s="1"/>
  <c r="P1621" i="1"/>
  <c r="Q1621" i="1" s="1"/>
  <c r="R1621" i="1" s="1"/>
  <c r="P1557" i="1"/>
  <c r="P1493" i="1"/>
  <c r="Q1493" i="1" s="1"/>
  <c r="R1493" i="1" s="1"/>
  <c r="P1429" i="1"/>
  <c r="Q1429" i="1" s="1"/>
  <c r="R1429" i="1" s="1"/>
  <c r="P1365" i="1"/>
  <c r="Q1365" i="1" s="1"/>
  <c r="R1365" i="1" s="1"/>
  <c r="P1301" i="1"/>
  <c r="Q1301" i="1" s="1"/>
  <c r="R1301" i="1" s="1"/>
  <c r="P1237" i="1"/>
  <c r="Q1237" i="1" s="1"/>
  <c r="R1237" i="1" s="1"/>
  <c r="P1968" i="1"/>
  <c r="Q1968" i="1" s="1"/>
  <c r="R1968" i="1" s="1"/>
  <c r="P1904" i="1"/>
  <c r="Q1904" i="1" s="1"/>
  <c r="R1904" i="1" s="1"/>
  <c r="P1840" i="1"/>
  <c r="Q1840" i="1" s="1"/>
  <c r="R1840" i="1" s="1"/>
  <c r="P1776" i="1"/>
  <c r="Q1776" i="1" s="1"/>
  <c r="R1776" i="1" s="1"/>
  <c r="P1712" i="1"/>
  <c r="Q1712" i="1" s="1"/>
  <c r="R1712" i="1" s="1"/>
  <c r="P1648" i="1"/>
  <c r="Q1648" i="1" s="1"/>
  <c r="R1648" i="1" s="1"/>
  <c r="P1584" i="1"/>
  <c r="Q1584" i="1" s="1"/>
  <c r="R1584" i="1" s="1"/>
  <c r="P1520" i="1"/>
  <c r="Q1520" i="1" s="1"/>
  <c r="R1520" i="1" s="1"/>
  <c r="P1456" i="1"/>
  <c r="Q1456" i="1" s="1"/>
  <c r="R1456" i="1" s="1"/>
  <c r="P1392" i="1"/>
  <c r="Q1392" i="1" s="1"/>
  <c r="R1392" i="1" s="1"/>
  <c r="P1328" i="1"/>
  <c r="Q1328" i="1" s="1"/>
  <c r="R1328" i="1" s="1"/>
  <c r="P1264" i="1"/>
  <c r="Q1264" i="1" s="1"/>
  <c r="R1264" i="1" s="1"/>
  <c r="P1202" i="1"/>
  <c r="Q1202" i="1" s="1"/>
  <c r="R1202" i="1" s="1"/>
  <c r="P1138" i="1"/>
  <c r="Q1138" i="1" s="1"/>
  <c r="R1138" i="1" s="1"/>
  <c r="P1074" i="1"/>
  <c r="Q1074" i="1" s="1"/>
  <c r="R1074" i="1" s="1"/>
  <c r="P1010" i="1"/>
  <c r="Q1010" i="1" s="1"/>
  <c r="R1010" i="1" s="1"/>
  <c r="P946" i="1"/>
  <c r="Q946" i="1" s="1"/>
  <c r="R946" i="1" s="1"/>
  <c r="P882" i="1"/>
  <c r="Q882" i="1" s="1"/>
  <c r="R882" i="1" s="1"/>
  <c r="P813" i="1"/>
  <c r="Q813" i="1" s="1"/>
  <c r="R813" i="1" s="1"/>
  <c r="P655" i="1"/>
  <c r="Q655" i="1" s="1"/>
  <c r="R655" i="1" s="1"/>
  <c r="P1197" i="1"/>
  <c r="Q1197" i="1" s="1"/>
  <c r="R1197" i="1" s="1"/>
  <c r="P1133" i="1"/>
  <c r="Q1133" i="1" s="1"/>
  <c r="R1133" i="1" s="1"/>
  <c r="P1069" i="1"/>
  <c r="Q1069" i="1" s="1"/>
  <c r="R1069" i="1" s="1"/>
  <c r="P1005" i="1"/>
  <c r="Q1005" i="1" s="1"/>
  <c r="R1005" i="1" s="1"/>
  <c r="P941" i="1"/>
  <c r="Q941" i="1" s="1"/>
  <c r="R941" i="1" s="1"/>
  <c r="P877" i="1"/>
  <c r="Q877" i="1" s="1"/>
  <c r="R877" i="1" s="1"/>
  <c r="P806" i="1"/>
  <c r="Q806" i="1" s="1"/>
  <c r="R806" i="1" s="1"/>
  <c r="P635" i="1"/>
  <c r="Q635" i="1" s="1"/>
  <c r="R635" i="1" s="1"/>
  <c r="P1196" i="1"/>
  <c r="Q1196" i="1" s="1"/>
  <c r="R1196" i="1" s="1"/>
  <c r="P1132" i="1"/>
  <c r="Q1132" i="1" s="1"/>
  <c r="R1132" i="1" s="1"/>
  <c r="P1068" i="1"/>
  <c r="Q1068" i="1" s="1"/>
  <c r="R1068" i="1" s="1"/>
  <c r="P1004" i="1"/>
  <c r="Q1004" i="1" s="1"/>
  <c r="R1004" i="1" s="1"/>
  <c r="P940" i="1"/>
  <c r="Q940" i="1" s="1"/>
  <c r="R940" i="1" s="1"/>
  <c r="P876" i="1"/>
  <c r="Q876" i="1" s="1"/>
  <c r="R876" i="1" s="1"/>
  <c r="P805" i="1"/>
  <c r="Q805" i="1" s="1"/>
  <c r="R805" i="1" s="1"/>
  <c r="P631" i="1"/>
  <c r="Q631" i="1" s="1"/>
  <c r="R631" i="1" s="1"/>
  <c r="P1191" i="1"/>
  <c r="Q1191" i="1" s="1"/>
  <c r="R1191" i="1" s="1"/>
  <c r="P1127" i="1"/>
  <c r="Q1127" i="1" s="1"/>
  <c r="R1127" i="1" s="1"/>
  <c r="P1063" i="1"/>
  <c r="Q1063" i="1" s="1"/>
  <c r="R1063" i="1" s="1"/>
  <c r="P999" i="1"/>
  <c r="Q999" i="1" s="1"/>
  <c r="R999" i="1" s="1"/>
  <c r="P935" i="1"/>
  <c r="Q935" i="1" s="1"/>
  <c r="R935" i="1" s="1"/>
  <c r="P871" i="1"/>
  <c r="Q871" i="1" s="1"/>
  <c r="R871" i="1" s="1"/>
  <c r="P798" i="1"/>
  <c r="Q798" i="1" s="1"/>
  <c r="R798" i="1" s="1"/>
  <c r="P611" i="1"/>
  <c r="Q611" i="1" s="1"/>
  <c r="R611" i="1" s="1"/>
  <c r="P477" i="1"/>
  <c r="Q477" i="1" s="1"/>
  <c r="R477" i="1" s="1"/>
  <c r="P384" i="1"/>
  <c r="Q384" i="1" s="1"/>
  <c r="R384" i="1" s="1"/>
  <c r="P137" i="1"/>
  <c r="Q137" i="1" s="1"/>
  <c r="R137" i="1" s="1"/>
  <c r="P738" i="1"/>
  <c r="Q738" i="1" s="1"/>
  <c r="R738" i="1" s="1"/>
  <c r="P674" i="1"/>
  <c r="Q674" i="1" s="1"/>
  <c r="R674" i="1" s="1"/>
  <c r="P610" i="1"/>
  <c r="Q610" i="1" s="1"/>
  <c r="R610" i="1" s="1"/>
  <c r="P546" i="1"/>
  <c r="Q546" i="1" s="1"/>
  <c r="R546" i="1" s="1"/>
  <c r="P470" i="1"/>
  <c r="Q470" i="1" s="1"/>
  <c r="R470" i="1" s="1"/>
  <c r="P373" i="1"/>
  <c r="Q373" i="1" s="1"/>
  <c r="R373" i="1" s="1"/>
  <c r="P117" i="1"/>
  <c r="Q117" i="1" s="1"/>
  <c r="R117" i="1" s="1"/>
  <c r="P717" i="1"/>
  <c r="Q717" i="1" s="1"/>
  <c r="R717" i="1" s="1"/>
  <c r="P653" i="1"/>
  <c r="Q653" i="1" s="1"/>
  <c r="R653" i="1" s="1"/>
  <c r="P589" i="1"/>
  <c r="Q589" i="1" s="1"/>
  <c r="R589" i="1" s="1"/>
  <c r="P525" i="1"/>
  <c r="Q525" i="1" s="1"/>
  <c r="R525" i="1" s="1"/>
  <c r="P442" i="1"/>
  <c r="Q442" i="1" s="1"/>
  <c r="R442" i="1" s="1"/>
  <c r="P289" i="1"/>
  <c r="Q289" i="1" s="1"/>
  <c r="R289" i="1" s="1"/>
  <c r="P33" i="1"/>
  <c r="Q33" i="1" s="1"/>
  <c r="R33" i="1" s="1"/>
  <c r="P776" i="1"/>
  <c r="Q776" i="1" s="1"/>
  <c r="R776" i="1" s="1"/>
  <c r="P712" i="1"/>
  <c r="Q712" i="1" s="1"/>
  <c r="R712" i="1" s="1"/>
  <c r="P648" i="1"/>
  <c r="Q648" i="1" s="1"/>
  <c r="R648" i="1" s="1"/>
  <c r="P584" i="1"/>
  <c r="Q584" i="1" s="1"/>
  <c r="R584" i="1" s="1"/>
  <c r="P520" i="1"/>
  <c r="Q520" i="1" s="1"/>
  <c r="R520" i="1" s="1"/>
  <c r="P436" i="1"/>
  <c r="Q436" i="1" s="1"/>
  <c r="R436" i="1" s="1"/>
  <c r="P269" i="1"/>
  <c r="Q269" i="1" s="1"/>
  <c r="R269" i="1" s="1"/>
  <c r="P13" i="1"/>
  <c r="Q13" i="1" s="1"/>
  <c r="R13" i="1" s="1"/>
  <c r="P312" i="1"/>
  <c r="Q312" i="1" s="1"/>
  <c r="R312" i="1" s="1"/>
  <c r="P248" i="1"/>
  <c r="Q248" i="1" s="1"/>
  <c r="R248" i="1" s="1"/>
  <c r="P184" i="1"/>
  <c r="Q184" i="1" s="1"/>
  <c r="R184" i="1" s="1"/>
  <c r="P120" i="1"/>
  <c r="Q120" i="1" s="1"/>
  <c r="R120" i="1" s="1"/>
  <c r="P56" i="1"/>
  <c r="Q56" i="1" s="1"/>
  <c r="R56" i="1" s="1"/>
  <c r="P499" i="1"/>
  <c r="Q499" i="1" s="1"/>
  <c r="R499" i="1" s="1"/>
  <c r="P435" i="1"/>
  <c r="Q435" i="1" s="1"/>
  <c r="R435" i="1" s="1"/>
  <c r="P371" i="1"/>
  <c r="Q371" i="1" s="1"/>
  <c r="R371" i="1" s="1"/>
  <c r="P307" i="1"/>
  <c r="Q307" i="1" s="1"/>
  <c r="R307" i="1" s="1"/>
  <c r="P243" i="1"/>
  <c r="Q243" i="1" s="1"/>
  <c r="R243" i="1" s="1"/>
  <c r="P179" i="1"/>
  <c r="Q179" i="1" s="1"/>
  <c r="R179" i="1" s="1"/>
  <c r="P115" i="1"/>
  <c r="Q115" i="1" s="1"/>
  <c r="R115" i="1" s="1"/>
  <c r="P51" i="1"/>
  <c r="Q51" i="1" s="1"/>
  <c r="R51" i="1" s="1"/>
  <c r="P386" i="1"/>
  <c r="Q386" i="1" s="1"/>
  <c r="R386" i="1" s="1"/>
  <c r="P322" i="1"/>
  <c r="Q322" i="1" s="1"/>
  <c r="R322" i="1" s="1"/>
  <c r="P258" i="1"/>
  <c r="Q258" i="1" s="1"/>
  <c r="R258" i="1" s="1"/>
  <c r="P194" i="1"/>
  <c r="Q194" i="1" s="1"/>
  <c r="R194" i="1" s="1"/>
  <c r="P130" i="1"/>
  <c r="Q130" i="1" s="1"/>
  <c r="R130" i="1" s="1"/>
  <c r="P54" i="1"/>
  <c r="Q54" i="1" s="1"/>
  <c r="R54" i="1" s="1"/>
  <c r="P2469" i="1"/>
  <c r="P2200" i="1"/>
  <c r="Q2200" i="1" s="1"/>
  <c r="R2200" i="1" s="1"/>
  <c r="P1519" i="1"/>
  <c r="Q1519" i="1" s="1"/>
  <c r="R1519" i="1" s="1"/>
  <c r="P3708" i="1"/>
  <c r="Q3708" i="1" s="1"/>
  <c r="R3708" i="1" s="1"/>
  <c r="P3644" i="1"/>
  <c r="P3580" i="1"/>
  <c r="Q3580" i="1" s="1"/>
  <c r="R3580" i="1" s="1"/>
  <c r="P3516" i="1"/>
  <c r="Q3516" i="1" s="1"/>
  <c r="R3516" i="1" s="1"/>
  <c r="P3452" i="1"/>
  <c r="P3388" i="1"/>
  <c r="Q3388" i="1" s="1"/>
  <c r="R3388" i="1" s="1"/>
  <c r="P3324" i="1"/>
  <c r="Q3324" i="1" s="1"/>
  <c r="R3324" i="1" s="1"/>
  <c r="P3260" i="1"/>
  <c r="P3179" i="1"/>
  <c r="Q3179" i="1" s="1"/>
  <c r="R3179" i="1" s="1"/>
  <c r="P3094" i="1"/>
  <c r="P3009" i="1"/>
  <c r="Q3009" i="1" s="1"/>
  <c r="R3009" i="1" s="1"/>
  <c r="P2923" i="1"/>
  <c r="P2705" i="1"/>
  <c r="P2449" i="1"/>
  <c r="Q2449" i="1" s="1"/>
  <c r="R2449" i="1" s="1"/>
  <c r="P2173" i="1"/>
  <c r="Q2173" i="1" s="1"/>
  <c r="R2173" i="1" s="1"/>
  <c r="P1439" i="1"/>
  <c r="Q1439" i="1" s="1"/>
  <c r="R1439" i="1" s="1"/>
  <c r="P3196" i="1"/>
  <c r="Q3196" i="1" s="1"/>
  <c r="R3196" i="1" s="1"/>
  <c r="P3132" i="1"/>
  <c r="Q3132" i="1" s="1"/>
  <c r="R3132" i="1" s="1"/>
  <c r="P3068" i="1"/>
  <c r="P3004" i="1"/>
  <c r="Q3004" i="1" s="1"/>
  <c r="R3004" i="1" s="1"/>
  <c r="P2940" i="1"/>
  <c r="Q2940" i="1" s="1"/>
  <c r="R2940" i="1" s="1"/>
  <c r="P2876" i="1"/>
  <c r="P2812" i="1"/>
  <c r="Q2812" i="1" s="1"/>
  <c r="R2812" i="1" s="1"/>
  <c r="P2748" i="1"/>
  <c r="Q2748" i="1" s="1"/>
  <c r="R2748" i="1" s="1"/>
  <c r="P2684" i="1"/>
  <c r="P2620" i="1"/>
  <c r="Q2620" i="1" s="1"/>
  <c r="R2620" i="1" s="1"/>
  <c r="P2556" i="1"/>
  <c r="Q2556" i="1" s="1"/>
  <c r="R2556" i="1" s="1"/>
  <c r="P2492" i="1"/>
  <c r="P2428" i="1"/>
  <c r="Q2428" i="1" s="1"/>
  <c r="R2428" i="1" s="1"/>
  <c r="P2364" i="1"/>
  <c r="Q2364" i="1" s="1"/>
  <c r="R2364" i="1" s="1"/>
  <c r="P2300" i="1"/>
  <c r="P2231" i="1"/>
  <c r="P2145" i="1"/>
  <c r="Q2145" i="1" s="1"/>
  <c r="R2145" i="1" s="1"/>
  <c r="P2060" i="1"/>
  <c r="P1867" i="1"/>
  <c r="P1611" i="1"/>
  <c r="Q1611" i="1" s="1"/>
  <c r="R1611" i="1" s="1"/>
  <c r="P1355" i="1"/>
  <c r="Q1355" i="1" s="1"/>
  <c r="R1355" i="1" s="1"/>
  <c r="P2871" i="1"/>
  <c r="Q2871" i="1" s="1"/>
  <c r="R2871" i="1" s="1"/>
  <c r="P2807" i="1"/>
  <c r="P2743" i="1"/>
  <c r="Q2743" i="1" s="1"/>
  <c r="R2743" i="1" s="1"/>
  <c r="P2679" i="1"/>
  <c r="Q2679" i="1" s="1"/>
  <c r="R2679" i="1" s="1"/>
  <c r="P2615" i="1"/>
  <c r="P2551" i="1"/>
  <c r="Q2551" i="1" s="1"/>
  <c r="R2551" i="1" s="1"/>
  <c r="P2487" i="1"/>
  <c r="Q2487" i="1" s="1"/>
  <c r="R2487" i="1" s="1"/>
  <c r="P2423" i="1"/>
  <c r="P2359" i="1"/>
  <c r="Q2359" i="1" s="1"/>
  <c r="R2359" i="1" s="1"/>
  <c r="P2295" i="1"/>
  <c r="Q2295" i="1" s="1"/>
  <c r="R2295" i="1" s="1"/>
  <c r="P2224" i="1"/>
  <c r="Q2224" i="1" s="1"/>
  <c r="R2224" i="1" s="1"/>
  <c r="P2139" i="1"/>
  <c r="Q2139" i="1" s="1"/>
  <c r="R2139" i="1" s="1"/>
  <c r="P2053" i="1"/>
  <c r="Q2053" i="1" s="1"/>
  <c r="R2053" i="1" s="1"/>
  <c r="P1847" i="1"/>
  <c r="Q1847" i="1" s="1"/>
  <c r="R1847" i="1" s="1"/>
  <c r="P1591" i="1"/>
  <c r="Q1591" i="1" s="1"/>
  <c r="R1591" i="1" s="1"/>
  <c r="P1335" i="1"/>
  <c r="Q1335" i="1" s="1"/>
  <c r="R1335" i="1" s="1"/>
  <c r="P2866" i="1"/>
  <c r="Q2866" i="1" s="1"/>
  <c r="R2866" i="1" s="1"/>
  <c r="P2802" i="1"/>
  <c r="P2738" i="1"/>
  <c r="Q2738" i="1" s="1"/>
  <c r="R2738" i="1" s="1"/>
  <c r="P2674" i="1"/>
  <c r="Q2674" i="1" s="1"/>
  <c r="R2674" i="1" s="1"/>
  <c r="P2610" i="1"/>
  <c r="P2546" i="1"/>
  <c r="Q2546" i="1" s="1"/>
  <c r="R2546" i="1" s="1"/>
  <c r="P2482" i="1"/>
  <c r="Q2482" i="1" s="1"/>
  <c r="R2482" i="1" s="1"/>
  <c r="P2418" i="1"/>
  <c r="P2354" i="1"/>
  <c r="Q2354" i="1" s="1"/>
  <c r="R2354" i="1" s="1"/>
  <c r="P2290" i="1"/>
  <c r="Q2290" i="1" s="1"/>
  <c r="R2290" i="1" s="1"/>
  <c r="P2217" i="1"/>
  <c r="Q2217" i="1" s="1"/>
  <c r="R2217" i="1" s="1"/>
  <c r="P2132" i="1"/>
  <c r="P2047" i="1"/>
  <c r="Q2047" i="1" s="1"/>
  <c r="R2047" i="1" s="1"/>
  <c r="P1827" i="1"/>
  <c r="Q1827" i="1" s="1"/>
  <c r="R1827" i="1" s="1"/>
  <c r="P1571" i="1"/>
  <c r="Q1571" i="1" s="1"/>
  <c r="R1571" i="1" s="1"/>
  <c r="P1315" i="1"/>
  <c r="Q1315" i="1" s="1"/>
  <c r="R1315" i="1" s="1"/>
  <c r="P2210" i="1"/>
  <c r="Q2210" i="1" s="1"/>
  <c r="R2210" i="1" s="1"/>
  <c r="P2146" i="1"/>
  <c r="Q2146" i="1" s="1"/>
  <c r="R2146" i="1" s="1"/>
  <c r="P2082" i="1"/>
  <c r="P2018" i="1"/>
  <c r="Q2018" i="1" s="1"/>
  <c r="R2018" i="1" s="1"/>
  <c r="P1954" i="1"/>
  <c r="Q1954" i="1" s="1"/>
  <c r="R1954" i="1" s="1"/>
  <c r="P1890" i="1"/>
  <c r="Q1890" i="1" s="1"/>
  <c r="R1890" i="1" s="1"/>
  <c r="P1826" i="1"/>
  <c r="Q1826" i="1" s="1"/>
  <c r="R1826" i="1" s="1"/>
  <c r="P1762" i="1"/>
  <c r="Q1762" i="1" s="1"/>
  <c r="R1762" i="1" s="1"/>
  <c r="P1698" i="1"/>
  <c r="Q1698" i="1" s="1"/>
  <c r="R1698" i="1" s="1"/>
  <c r="P1634" i="1"/>
  <c r="Q1634" i="1" s="1"/>
  <c r="R1634" i="1" s="1"/>
  <c r="P1570" i="1"/>
  <c r="Q1570" i="1" s="1"/>
  <c r="R1570" i="1" s="1"/>
  <c r="P1506" i="1"/>
  <c r="Q1506" i="1" s="1"/>
  <c r="R1506" i="1" s="1"/>
  <c r="P1442" i="1"/>
  <c r="Q1442" i="1" s="1"/>
  <c r="R1442" i="1" s="1"/>
  <c r="P1378" i="1"/>
  <c r="Q1378" i="1" s="1"/>
  <c r="R1378" i="1" s="1"/>
  <c r="P1314" i="1"/>
  <c r="Q1314" i="1" s="1"/>
  <c r="R1314" i="1" s="1"/>
  <c r="P1905" i="1"/>
  <c r="Q1905" i="1" s="1"/>
  <c r="R1905" i="1" s="1"/>
  <c r="P1649" i="1"/>
  <c r="Q1649" i="1" s="1"/>
  <c r="R1649" i="1" s="1"/>
  <c r="P1393" i="1"/>
  <c r="Q1393" i="1" s="1"/>
  <c r="R1393" i="1" s="1"/>
  <c r="P1932" i="1"/>
  <c r="Q1932" i="1" s="1"/>
  <c r="R1932" i="1" s="1"/>
  <c r="P1676" i="1"/>
  <c r="P1420" i="1"/>
  <c r="Q1420" i="1" s="1"/>
  <c r="R1420" i="1" s="1"/>
  <c r="P1166" i="1"/>
  <c r="Q1166" i="1" s="1"/>
  <c r="R1166" i="1" s="1"/>
  <c r="P910" i="1"/>
  <c r="Q910" i="1" s="1"/>
  <c r="R910" i="1" s="1"/>
  <c r="P1161" i="1"/>
  <c r="Q1161" i="1" s="1"/>
  <c r="R1161" i="1" s="1"/>
  <c r="P905" i="1"/>
  <c r="Q905" i="1" s="1"/>
  <c r="R905" i="1" s="1"/>
  <c r="P1160" i="1"/>
  <c r="Q1160" i="1" s="1"/>
  <c r="R1160" i="1" s="1"/>
  <c r="P904" i="1"/>
  <c r="Q904" i="1" s="1"/>
  <c r="R904" i="1" s="1"/>
  <c r="P1155" i="1"/>
  <c r="Q1155" i="1" s="1"/>
  <c r="R1155" i="1" s="1"/>
  <c r="P899" i="1"/>
  <c r="Q899" i="1" s="1"/>
  <c r="R899" i="1" s="1"/>
  <c r="P5220" i="1"/>
  <c r="Q5220" i="1" s="1"/>
  <c r="R5220" i="1" s="1"/>
  <c r="P5156" i="1"/>
  <c r="P5092" i="1"/>
  <c r="Q5092" i="1" s="1"/>
  <c r="R5092" i="1" s="1"/>
  <c r="P5028" i="1"/>
  <c r="Q5028" i="1" s="1"/>
  <c r="R5028" i="1" s="1"/>
  <c r="P4964" i="1"/>
  <c r="P4900" i="1"/>
  <c r="Q4900" i="1" s="1"/>
  <c r="R4900" i="1" s="1"/>
  <c r="P4836" i="1"/>
  <c r="Q4836" i="1" s="1"/>
  <c r="R4836" i="1" s="1"/>
  <c r="P4772" i="1"/>
  <c r="P4708" i="1"/>
  <c r="Q4708" i="1" s="1"/>
  <c r="R4708" i="1" s="1"/>
  <c r="P4644" i="1"/>
  <c r="Q4644" i="1" s="1"/>
  <c r="R4644" i="1" s="1"/>
  <c r="P4580" i="1"/>
  <c r="P4516" i="1"/>
  <c r="Q4516" i="1" s="1"/>
  <c r="R4516" i="1" s="1"/>
  <c r="P4452" i="1"/>
  <c r="Q4452" i="1" s="1"/>
  <c r="R4452" i="1" s="1"/>
  <c r="P4388" i="1"/>
  <c r="P4324" i="1"/>
  <c r="Q4324" i="1" s="1"/>
  <c r="R4324" i="1" s="1"/>
  <c r="P4260" i="1"/>
  <c r="Q4260" i="1" s="1"/>
  <c r="R4260" i="1" s="1"/>
  <c r="P4196" i="1"/>
  <c r="P4128" i="1"/>
  <c r="P4043" i="1"/>
  <c r="Q4043" i="1" s="1"/>
  <c r="R4043" i="1" s="1"/>
  <c r="P3957" i="1"/>
  <c r="P3872" i="1"/>
  <c r="Q3872" i="1" s="1"/>
  <c r="R3872" i="1" s="1"/>
  <c r="P3787" i="1"/>
  <c r="P3595" i="1"/>
  <c r="P3339" i="1"/>
  <c r="Q3339" i="1" s="1"/>
  <c r="R3339" i="1" s="1"/>
  <c r="P3029" i="1"/>
  <c r="Q3029" i="1" s="1"/>
  <c r="R3029" i="1" s="1"/>
  <c r="P2253" i="1"/>
  <c r="P4963" i="1"/>
  <c r="P4899" i="1"/>
  <c r="Q4899" i="1" s="1"/>
  <c r="R4899" i="1" s="1"/>
  <c r="P4835" i="1"/>
  <c r="Q4835" i="1" s="1"/>
  <c r="R4835" i="1" s="1"/>
  <c r="P4771" i="1"/>
  <c r="P4707" i="1"/>
  <c r="Q4707" i="1" s="1"/>
  <c r="R4707" i="1" s="1"/>
  <c r="P4643" i="1"/>
  <c r="Q4643" i="1" s="1"/>
  <c r="R4643" i="1" s="1"/>
  <c r="P4579" i="1"/>
  <c r="P4515" i="1"/>
  <c r="Q4515" i="1" s="1"/>
  <c r="R4515" i="1" s="1"/>
  <c r="P4451" i="1"/>
  <c r="Q4451" i="1" s="1"/>
  <c r="R4451" i="1" s="1"/>
  <c r="P4387" i="1"/>
  <c r="P4323" i="1"/>
  <c r="Q4323" i="1" s="1"/>
  <c r="R4323" i="1" s="1"/>
  <c r="P4259" i="1"/>
  <c r="Q4259" i="1" s="1"/>
  <c r="R4259" i="1" s="1"/>
  <c r="P4195" i="1"/>
  <c r="P4127" i="1"/>
  <c r="P4041" i="1"/>
  <c r="Q4041" i="1" s="1"/>
  <c r="R4041" i="1" s="1"/>
  <c r="P3956" i="1"/>
  <c r="P3871" i="1"/>
  <c r="Q3871" i="1" s="1"/>
  <c r="R3871" i="1" s="1"/>
  <c r="P3785" i="1"/>
  <c r="P3591" i="1"/>
  <c r="Q3591" i="1" s="1"/>
  <c r="R3591" i="1" s="1"/>
  <c r="P3335" i="1"/>
  <c r="P3023" i="1"/>
  <c r="P2232" i="1"/>
  <c r="Q2232" i="1" s="1"/>
  <c r="R2232" i="1" s="1"/>
  <c r="P4962" i="1"/>
  <c r="P4898" i="1"/>
  <c r="Q4898" i="1" s="1"/>
  <c r="R4898" i="1" s="1"/>
  <c r="P4834" i="1"/>
  <c r="Q4834" i="1" s="1"/>
  <c r="R4834" i="1" s="1"/>
  <c r="P4770" i="1"/>
  <c r="P4706" i="1"/>
  <c r="Q4706" i="1" s="1"/>
  <c r="R4706" i="1" s="1"/>
  <c r="P4642" i="1"/>
  <c r="Q4642" i="1" s="1"/>
  <c r="R4642" i="1" s="1"/>
  <c r="P4578" i="1"/>
  <c r="P4514" i="1"/>
  <c r="Q4514" i="1" s="1"/>
  <c r="R4514" i="1" s="1"/>
  <c r="P4450" i="1"/>
  <c r="Q4450" i="1" s="1"/>
  <c r="R4450" i="1" s="1"/>
  <c r="P4386" i="1"/>
  <c r="P4322" i="1"/>
  <c r="Q4322" i="1" s="1"/>
  <c r="R4322" i="1" s="1"/>
  <c r="P4258" i="1"/>
  <c r="Q4258" i="1" s="1"/>
  <c r="R4258" i="1" s="1"/>
  <c r="P4194" i="1"/>
  <c r="P4125" i="1"/>
  <c r="P4040" i="1"/>
  <c r="Q4040" i="1" s="1"/>
  <c r="R4040" i="1" s="1"/>
  <c r="P3955" i="1"/>
  <c r="P3869" i="1"/>
  <c r="Q3869" i="1" s="1"/>
  <c r="R3869" i="1" s="1"/>
  <c r="P3784" i="1"/>
  <c r="P3587" i="1"/>
  <c r="Q3587" i="1" s="1"/>
  <c r="R3587" i="1" s="1"/>
  <c r="P3331" i="1"/>
  <c r="P3018" i="1"/>
  <c r="P2211" i="1"/>
  <c r="Q2211" i="1" s="1"/>
  <c r="R2211" i="1" s="1"/>
  <c r="P4102" i="1"/>
  <c r="P4038" i="1"/>
  <c r="Q4038" i="1" s="1"/>
  <c r="R4038" i="1" s="1"/>
  <c r="P3974" i="1"/>
  <c r="Q3974" i="1" s="1"/>
  <c r="R3974" i="1" s="1"/>
  <c r="P3910" i="1"/>
  <c r="P3846" i="1"/>
  <c r="Q3846" i="1" s="1"/>
  <c r="R3846" i="1" s="1"/>
  <c r="P3778" i="1"/>
  <c r="Q3778" i="1" s="1"/>
  <c r="R3778" i="1" s="1"/>
  <c r="P3694" i="1"/>
  <c r="P3606" i="1"/>
  <c r="Q3606" i="1" s="1"/>
  <c r="R3606" i="1" s="1"/>
  <c r="P3522" i="1"/>
  <c r="P3438" i="1"/>
  <c r="Q3438" i="1" s="1"/>
  <c r="R3438" i="1" s="1"/>
  <c r="P3350" i="1"/>
  <c r="Q3350" i="1" s="1"/>
  <c r="R3350" i="1" s="1"/>
  <c r="P3266" i="1"/>
  <c r="Q3266" i="1" s="1"/>
  <c r="R3266" i="1" s="1"/>
  <c r="P3161" i="1"/>
  <c r="P3043" i="1"/>
  <c r="P2931" i="1"/>
  <c r="Q2931" i="1" s="1"/>
  <c r="R2931" i="1" s="1"/>
  <c r="P2649" i="1"/>
  <c r="Q2649" i="1" s="1"/>
  <c r="R2649" i="1" s="1"/>
  <c r="P2297" i="1"/>
  <c r="Q2297" i="1" s="1"/>
  <c r="R2297" i="1" s="1"/>
  <c r="P1535" i="1"/>
  <c r="Q1535" i="1" s="1"/>
  <c r="R1535" i="1" s="1"/>
  <c r="P3689" i="1"/>
  <c r="P3601" i="1"/>
  <c r="Q3601" i="1" s="1"/>
  <c r="R3601" i="1" s="1"/>
  <c r="P3517" i="1"/>
  <c r="Q3517" i="1" s="1"/>
  <c r="R3517" i="1" s="1"/>
  <c r="P3433" i="1"/>
  <c r="Q3433" i="1" s="1"/>
  <c r="R3433" i="1" s="1"/>
  <c r="P3345" i="1"/>
  <c r="Q3345" i="1" s="1"/>
  <c r="R3345" i="1" s="1"/>
  <c r="P3261" i="1"/>
  <c r="P3154" i="1"/>
  <c r="Q3154" i="1" s="1"/>
  <c r="R3154" i="1" s="1"/>
  <c r="P3037" i="1"/>
  <c r="Q3037" i="1" s="1"/>
  <c r="R3037" i="1" s="1"/>
  <c r="P2925" i="1"/>
  <c r="P2629" i="1"/>
  <c r="Q2629" i="1" s="1"/>
  <c r="R2629" i="1" s="1"/>
  <c r="P3748" i="1"/>
  <c r="Q3748" i="1" s="1"/>
  <c r="R3748" i="1" s="1"/>
  <c r="P3492" i="1"/>
  <c r="Q3492" i="1" s="1"/>
  <c r="R3492" i="1" s="1"/>
  <c r="P3233" i="1"/>
  <c r="P2865" i="1"/>
  <c r="Q2865" i="1" s="1"/>
  <c r="R2865" i="1" s="1"/>
  <c r="P3236" i="1"/>
  <c r="P2980" i="1"/>
  <c r="Q2980" i="1" s="1"/>
  <c r="R2980" i="1" s="1"/>
  <c r="P2724" i="1"/>
  <c r="Q2724" i="1" s="1"/>
  <c r="R2724" i="1" s="1"/>
  <c r="P2468" i="1"/>
  <c r="P2199" i="1"/>
  <c r="Q2199" i="1" s="1"/>
  <c r="R2199" i="1" s="1"/>
  <c r="P1515" i="1"/>
  <c r="Q1515" i="1" s="1"/>
  <c r="R1515" i="1" s="1"/>
  <c r="P2719" i="1"/>
  <c r="Q2719" i="1" s="1"/>
  <c r="R2719" i="1" s="1"/>
  <c r="P2463" i="1"/>
  <c r="Q2463" i="1" s="1"/>
  <c r="R2463" i="1" s="1"/>
  <c r="P2192" i="1"/>
  <c r="Q2192" i="1" s="1"/>
  <c r="R2192" i="1" s="1"/>
  <c r="P1495" i="1"/>
  <c r="Q1495" i="1" s="1"/>
  <c r="R1495" i="1" s="1"/>
  <c r="P2714" i="1"/>
  <c r="Q2714" i="1" s="1"/>
  <c r="R2714" i="1" s="1"/>
  <c r="P2458" i="1"/>
  <c r="Q2458" i="1" s="1"/>
  <c r="R2458" i="1" s="1"/>
  <c r="P2185" i="1"/>
  <c r="Q2185" i="1" s="1"/>
  <c r="R2185" i="1" s="1"/>
  <c r="P1475" i="1"/>
  <c r="Q1475" i="1" s="1"/>
  <c r="R1475" i="1" s="1"/>
  <c r="P2058" i="1"/>
  <c r="P1802" i="1"/>
  <c r="Q1802" i="1" s="1"/>
  <c r="R1802" i="1" s="1"/>
  <c r="P1546" i="1"/>
  <c r="Q1546" i="1" s="1"/>
  <c r="R1546" i="1" s="1"/>
  <c r="P1290" i="1"/>
  <c r="Q1290" i="1" s="1"/>
  <c r="R1290" i="1" s="1"/>
  <c r="P1833" i="1"/>
  <c r="Q1833" i="1" s="1"/>
  <c r="R1833" i="1" s="1"/>
  <c r="P1577" i="1"/>
  <c r="Q1577" i="1" s="1"/>
  <c r="R1577" i="1" s="1"/>
  <c r="P1321" i="1"/>
  <c r="Q1321" i="1" s="1"/>
  <c r="R1321" i="1" s="1"/>
  <c r="P1860" i="1"/>
  <c r="Q1860" i="1" s="1"/>
  <c r="R1860" i="1" s="1"/>
  <c r="P1604" i="1"/>
  <c r="P1348" i="1"/>
  <c r="Q1348" i="1" s="1"/>
  <c r="R1348" i="1" s="1"/>
  <c r="P1094" i="1"/>
  <c r="Q1094" i="1" s="1"/>
  <c r="R1094" i="1" s="1"/>
  <c r="P838" i="1"/>
  <c r="Q838" i="1" s="1"/>
  <c r="R838" i="1" s="1"/>
  <c r="P1089" i="1"/>
  <c r="Q1089" i="1" s="1"/>
  <c r="R1089" i="1" s="1"/>
  <c r="P833" i="1"/>
  <c r="Q833" i="1" s="1"/>
  <c r="R833" i="1" s="1"/>
  <c r="P1088" i="1"/>
  <c r="Q1088" i="1" s="1"/>
  <c r="R1088" i="1" s="1"/>
  <c r="P831" i="1"/>
  <c r="Q831" i="1" s="1"/>
  <c r="R831" i="1" s="1"/>
  <c r="P1083" i="1"/>
  <c r="Q1083" i="1" s="1"/>
  <c r="R1083" i="1" s="1"/>
  <c r="P825" i="1"/>
  <c r="Q825" i="1" s="1"/>
  <c r="R825" i="1" s="1"/>
  <c r="P217" i="1"/>
  <c r="Q217" i="1" s="1"/>
  <c r="R217" i="1" s="1"/>
  <c r="P566" i="1"/>
  <c r="Q566" i="1" s="1"/>
  <c r="R566" i="1" s="1"/>
  <c r="P737" i="1"/>
  <c r="Q737" i="1" s="1"/>
  <c r="R737" i="1" s="1"/>
  <c r="P469" i="1"/>
  <c r="Q469" i="1" s="1"/>
  <c r="R469" i="1" s="1"/>
  <c r="P732" i="1"/>
  <c r="Q732" i="1" s="1"/>
  <c r="R732" i="1" s="1"/>
  <c r="P462" i="1"/>
  <c r="Q462" i="1" s="1"/>
  <c r="R462" i="1" s="1"/>
  <c r="P268" i="1"/>
  <c r="Q268" i="1" s="1"/>
  <c r="R268" i="1" s="1"/>
  <c r="P12" i="1"/>
  <c r="Q12" i="1" s="1"/>
  <c r="R12" i="1" s="1"/>
  <c r="P263" i="1"/>
  <c r="Q263" i="1" s="1"/>
  <c r="R263" i="1" s="1"/>
  <c r="P406" i="1"/>
  <c r="Q406" i="1" s="1"/>
  <c r="R406" i="1" s="1"/>
  <c r="P150" i="1"/>
  <c r="Q150" i="1" s="1"/>
  <c r="R150" i="1" s="1"/>
  <c r="P3786" i="1"/>
  <c r="P3722" i="1"/>
  <c r="Q3722" i="1" s="1"/>
  <c r="R3722" i="1" s="1"/>
  <c r="P3658" i="1"/>
  <c r="Q3658" i="1" s="1"/>
  <c r="R3658" i="1" s="1"/>
  <c r="P3594" i="1"/>
  <c r="P3530" i="1"/>
  <c r="Q3530" i="1" s="1"/>
  <c r="R3530" i="1" s="1"/>
  <c r="P3466" i="1"/>
  <c r="Q3466" i="1" s="1"/>
  <c r="R3466" i="1" s="1"/>
  <c r="P3402" i="1"/>
  <c r="P3338" i="1"/>
  <c r="Q3338" i="1" s="1"/>
  <c r="R3338" i="1" s="1"/>
  <c r="P3274" i="1"/>
  <c r="Q3274" i="1" s="1"/>
  <c r="R3274" i="1" s="1"/>
  <c r="P3198" i="1"/>
  <c r="Q3198" i="1" s="1"/>
  <c r="R3198" i="1" s="1"/>
  <c r="P3113" i="1"/>
  <c r="P3027" i="1"/>
  <c r="Q3027" i="1" s="1"/>
  <c r="R3027" i="1" s="1"/>
  <c r="P2942" i="1"/>
  <c r="Q2942" i="1" s="1"/>
  <c r="R2942" i="1" s="1"/>
  <c r="P2761" i="1"/>
  <c r="Q2761" i="1" s="1"/>
  <c r="R2761" i="1" s="1"/>
  <c r="P2505" i="1"/>
  <c r="Q2505" i="1" s="1"/>
  <c r="R2505" i="1" s="1"/>
  <c r="P2248" i="1"/>
  <c r="Q2248" i="1" s="1"/>
  <c r="R2248" i="1" s="1"/>
  <c r="P1663" i="1"/>
  <c r="Q1663" i="1" s="1"/>
  <c r="R1663" i="1" s="1"/>
  <c r="P3717" i="1"/>
  <c r="P3653" i="1"/>
  <c r="Q3653" i="1" s="1"/>
  <c r="R3653" i="1" s="1"/>
  <c r="P3589" i="1"/>
  <c r="Q3589" i="1" s="1"/>
  <c r="R3589" i="1" s="1"/>
  <c r="P3525" i="1"/>
  <c r="P3461" i="1"/>
  <c r="Q3461" i="1" s="1"/>
  <c r="R3461" i="1" s="1"/>
  <c r="P3397" i="1"/>
  <c r="Q3397" i="1" s="1"/>
  <c r="R3397" i="1" s="1"/>
  <c r="P3333" i="1"/>
  <c r="P3269" i="1"/>
  <c r="Q3269" i="1" s="1"/>
  <c r="R3269" i="1" s="1"/>
  <c r="P3191" i="1"/>
  <c r="P3106" i="1"/>
  <c r="Q3106" i="1" s="1"/>
  <c r="R3106" i="1" s="1"/>
  <c r="P3021" i="1"/>
  <c r="P2935" i="1"/>
  <c r="Q2935" i="1" s="1"/>
  <c r="R2935" i="1" s="1"/>
  <c r="P2741" i="1"/>
  <c r="Q2741" i="1" s="1"/>
  <c r="R2741" i="1" s="1"/>
  <c r="P2485" i="1"/>
  <c r="Q2485" i="1" s="1"/>
  <c r="R2485" i="1" s="1"/>
  <c r="P2221" i="1"/>
  <c r="Q2221" i="1" s="1"/>
  <c r="R2221" i="1" s="1"/>
  <c r="P1583" i="1"/>
  <c r="Q1583" i="1" s="1"/>
  <c r="R1583" i="1" s="1"/>
  <c r="P3712" i="1"/>
  <c r="P3648" i="1"/>
  <c r="P3584" i="1"/>
  <c r="Q3584" i="1" s="1"/>
  <c r="R3584" i="1" s="1"/>
  <c r="P3520" i="1"/>
  <c r="P3456" i="1"/>
  <c r="P3392" i="1"/>
  <c r="Q3392" i="1" s="1"/>
  <c r="R3392" i="1" s="1"/>
  <c r="P3328" i="1"/>
  <c r="P3264" i="1"/>
  <c r="P3185" i="1"/>
  <c r="P3099" i="1"/>
  <c r="Q3099" i="1" s="1"/>
  <c r="R3099" i="1" s="1"/>
  <c r="P3014" i="1"/>
  <c r="Q3014" i="1" s="1"/>
  <c r="R3014" i="1" s="1"/>
  <c r="P2929" i="1"/>
  <c r="Q2929" i="1" s="1"/>
  <c r="R2929" i="1" s="1"/>
  <c r="P2721" i="1"/>
  <c r="Q2721" i="1" s="1"/>
  <c r="R2721" i="1" s="1"/>
  <c r="P2465" i="1"/>
  <c r="P2195" i="1"/>
  <c r="Q2195" i="1" s="1"/>
  <c r="R2195" i="1" s="1"/>
  <c r="P1503" i="1"/>
  <c r="Q1503" i="1" s="1"/>
  <c r="R1503" i="1" s="1"/>
  <c r="P3200" i="1"/>
  <c r="Q3200" i="1" s="1"/>
  <c r="R3200" i="1" s="1"/>
  <c r="P3136" i="1"/>
  <c r="Q3136" i="1" s="1"/>
  <c r="R3136" i="1" s="1"/>
  <c r="P3072" i="1"/>
  <c r="P3008" i="1"/>
  <c r="Q3008" i="1" s="1"/>
  <c r="R3008" i="1" s="1"/>
  <c r="P2944" i="1"/>
  <c r="Q2944" i="1" s="1"/>
  <c r="R2944" i="1" s="1"/>
  <c r="P2880" i="1"/>
  <c r="Q2880" i="1" s="1"/>
  <c r="R2880" i="1" s="1"/>
  <c r="P2816" i="1"/>
  <c r="Q2816" i="1" s="1"/>
  <c r="R2816" i="1" s="1"/>
  <c r="P2752" i="1"/>
  <c r="Q2752" i="1" s="1"/>
  <c r="R2752" i="1" s="1"/>
  <c r="P2688" i="1"/>
  <c r="Q2688" i="1" s="1"/>
  <c r="R2688" i="1" s="1"/>
  <c r="P2624" i="1"/>
  <c r="Q2624" i="1" s="1"/>
  <c r="R2624" i="1" s="1"/>
  <c r="P2560" i="1"/>
  <c r="Q2560" i="1" s="1"/>
  <c r="R2560" i="1" s="1"/>
  <c r="P2496" i="1"/>
  <c r="Q2496" i="1" s="1"/>
  <c r="R2496" i="1" s="1"/>
  <c r="P2432" i="1"/>
  <c r="Q2432" i="1" s="1"/>
  <c r="R2432" i="1" s="1"/>
  <c r="P2368" i="1"/>
  <c r="Q2368" i="1" s="1"/>
  <c r="R2368" i="1" s="1"/>
  <c r="P2304" i="1"/>
  <c r="Q2304" i="1" s="1"/>
  <c r="R2304" i="1" s="1"/>
  <c r="P2236" i="1"/>
  <c r="Q2236" i="1" s="1"/>
  <c r="R2236" i="1" s="1"/>
  <c r="P2151" i="1"/>
  <c r="Q2151" i="1" s="1"/>
  <c r="R2151" i="1" s="1"/>
  <c r="P2065" i="1"/>
  <c r="Q2065" i="1" s="1"/>
  <c r="R2065" i="1" s="1"/>
  <c r="P1883" i="1"/>
  <c r="Q1883" i="1" s="1"/>
  <c r="R1883" i="1" s="1"/>
  <c r="P1627" i="1"/>
  <c r="P1371" i="1"/>
  <c r="Q1371" i="1" s="1"/>
  <c r="R1371" i="1" s="1"/>
  <c r="P2875" i="1"/>
  <c r="P2811" i="1"/>
  <c r="Q2811" i="1" s="1"/>
  <c r="R2811" i="1" s="1"/>
  <c r="P2747" i="1"/>
  <c r="Q2747" i="1" s="1"/>
  <c r="R2747" i="1" s="1"/>
  <c r="P2683" i="1"/>
  <c r="P2619" i="1"/>
  <c r="Q2619" i="1" s="1"/>
  <c r="R2619" i="1" s="1"/>
  <c r="P2555" i="1"/>
  <c r="Q2555" i="1" s="1"/>
  <c r="R2555" i="1" s="1"/>
  <c r="P2491" i="1"/>
  <c r="P2427" i="1"/>
  <c r="Q2427" i="1" s="1"/>
  <c r="R2427" i="1" s="1"/>
  <c r="P2363" i="1"/>
  <c r="Q2363" i="1" s="1"/>
  <c r="R2363" i="1" s="1"/>
  <c r="P2299" i="1"/>
  <c r="P2229" i="1"/>
  <c r="P2144" i="1"/>
  <c r="Q2144" i="1" s="1"/>
  <c r="R2144" i="1" s="1"/>
  <c r="P2059" i="1"/>
  <c r="P1863" i="1"/>
  <c r="Q1863" i="1" s="1"/>
  <c r="R1863" i="1" s="1"/>
  <c r="P1607" i="1"/>
  <c r="Q1607" i="1" s="1"/>
  <c r="R1607" i="1" s="1"/>
  <c r="P1351" i="1"/>
  <c r="Q1351" i="1" s="1"/>
  <c r="R1351" i="1" s="1"/>
  <c r="P2870" i="1"/>
  <c r="Q2870" i="1" s="1"/>
  <c r="R2870" i="1" s="1"/>
  <c r="P2806" i="1"/>
  <c r="P2742" i="1"/>
  <c r="Q2742" i="1" s="1"/>
  <c r="R2742" i="1" s="1"/>
  <c r="P2678" i="1"/>
  <c r="Q2678" i="1" s="1"/>
  <c r="R2678" i="1" s="1"/>
  <c r="P2614" i="1"/>
  <c r="P2550" i="1"/>
  <c r="Q2550" i="1" s="1"/>
  <c r="R2550" i="1" s="1"/>
  <c r="P2486" i="1"/>
  <c r="Q2486" i="1" s="1"/>
  <c r="R2486" i="1" s="1"/>
  <c r="P2422" i="1"/>
  <c r="P2358" i="1"/>
  <c r="Q2358" i="1" s="1"/>
  <c r="R2358" i="1" s="1"/>
  <c r="P2294" i="1"/>
  <c r="Q2294" i="1" s="1"/>
  <c r="R2294" i="1" s="1"/>
  <c r="P2223" i="1"/>
  <c r="Q2223" i="1" s="1"/>
  <c r="R2223" i="1" s="1"/>
  <c r="P2137" i="1"/>
  <c r="Q2137" i="1" s="1"/>
  <c r="R2137" i="1" s="1"/>
  <c r="P2052" i="1"/>
  <c r="Q2052" i="1" s="1"/>
  <c r="R2052" i="1" s="1"/>
  <c r="P1843" i="1"/>
  <c r="P1587" i="1"/>
  <c r="Q1587" i="1" s="1"/>
  <c r="R1587" i="1" s="1"/>
  <c r="P1331" i="1"/>
  <c r="Q1331" i="1" s="1"/>
  <c r="R1331" i="1" s="1"/>
  <c r="P2214" i="1"/>
  <c r="Q2214" i="1" s="1"/>
  <c r="R2214" i="1" s="1"/>
  <c r="P2150" i="1"/>
  <c r="Q2150" i="1" s="1"/>
  <c r="R2150" i="1" s="1"/>
  <c r="P2086" i="1"/>
  <c r="P2022" i="1"/>
  <c r="Q2022" i="1" s="1"/>
  <c r="R2022" i="1" s="1"/>
  <c r="P1958" i="1"/>
  <c r="Q1958" i="1" s="1"/>
  <c r="R1958" i="1" s="1"/>
  <c r="P1894" i="1"/>
  <c r="P1830" i="1"/>
  <c r="Q1830" i="1" s="1"/>
  <c r="R1830" i="1" s="1"/>
  <c r="P1766" i="1"/>
  <c r="Q1766" i="1" s="1"/>
  <c r="R1766" i="1" s="1"/>
  <c r="P1702" i="1"/>
  <c r="Q1702" i="1" s="1"/>
  <c r="R1702" i="1" s="1"/>
  <c r="P1638" i="1"/>
  <c r="Q1638" i="1" s="1"/>
  <c r="R1638" i="1" s="1"/>
  <c r="P1574" i="1"/>
  <c r="Q1574" i="1" s="1"/>
  <c r="R1574" i="1" s="1"/>
  <c r="P1510" i="1"/>
  <c r="Q1510" i="1" s="1"/>
  <c r="R1510" i="1" s="1"/>
  <c r="P1446" i="1"/>
  <c r="Q1446" i="1" s="1"/>
  <c r="R1446" i="1" s="1"/>
  <c r="P1382" i="1"/>
  <c r="Q1382" i="1" s="1"/>
  <c r="R1382" i="1" s="1"/>
  <c r="P1318" i="1"/>
  <c r="Q1318" i="1" s="1"/>
  <c r="R1318" i="1" s="1"/>
  <c r="P1254" i="1"/>
  <c r="Q1254" i="1" s="1"/>
  <c r="R1254" i="1" s="1"/>
  <c r="P1989" i="1"/>
  <c r="P1925" i="1"/>
  <c r="Q1925" i="1" s="1"/>
  <c r="R1925" i="1" s="1"/>
  <c r="P1861" i="1"/>
  <c r="Q1861" i="1" s="1"/>
  <c r="R1861" i="1" s="1"/>
  <c r="P1797" i="1"/>
  <c r="P1733" i="1"/>
  <c r="Q1733" i="1" s="1"/>
  <c r="R1733" i="1" s="1"/>
  <c r="P1669" i="1"/>
  <c r="Q1669" i="1" s="1"/>
  <c r="R1669" i="1" s="1"/>
  <c r="P1605" i="1"/>
  <c r="P1541" i="1"/>
  <c r="Q1541" i="1" s="1"/>
  <c r="R1541" i="1" s="1"/>
  <c r="P1477" i="1"/>
  <c r="Q1477" i="1" s="1"/>
  <c r="R1477" i="1" s="1"/>
  <c r="P1413" i="1"/>
  <c r="Q1413" i="1" s="1"/>
  <c r="R1413" i="1" s="1"/>
  <c r="P1349" i="1"/>
  <c r="Q1349" i="1" s="1"/>
  <c r="R1349" i="1" s="1"/>
  <c r="P1285" i="1"/>
  <c r="Q1285" i="1" s="1"/>
  <c r="R1285" i="1" s="1"/>
  <c r="P2016" i="1"/>
  <c r="Q2016" i="1" s="1"/>
  <c r="R2016" i="1" s="1"/>
  <c r="P1952" i="1"/>
  <c r="Q1952" i="1" s="1"/>
  <c r="R1952" i="1" s="1"/>
  <c r="P1888" i="1"/>
  <c r="Q1888" i="1" s="1"/>
  <c r="R1888" i="1" s="1"/>
  <c r="P1824" i="1"/>
  <c r="Q1824" i="1" s="1"/>
  <c r="R1824" i="1" s="1"/>
  <c r="P1760" i="1"/>
  <c r="Q1760" i="1" s="1"/>
  <c r="R1760" i="1" s="1"/>
  <c r="P1696" i="1"/>
  <c r="Q1696" i="1" s="1"/>
  <c r="R1696" i="1" s="1"/>
  <c r="P1632" i="1"/>
  <c r="Q1632" i="1" s="1"/>
  <c r="R1632" i="1" s="1"/>
  <c r="P1568" i="1"/>
  <c r="Q1568" i="1" s="1"/>
  <c r="R1568" i="1" s="1"/>
  <c r="P1504" i="1"/>
  <c r="Q1504" i="1" s="1"/>
  <c r="R1504" i="1" s="1"/>
  <c r="P1440" i="1"/>
  <c r="Q1440" i="1" s="1"/>
  <c r="R1440" i="1" s="1"/>
  <c r="P1376" i="1"/>
  <c r="Q1376" i="1" s="1"/>
  <c r="R1376" i="1" s="1"/>
  <c r="P1312" i="1"/>
  <c r="Q1312" i="1" s="1"/>
  <c r="R1312" i="1" s="1"/>
  <c r="P1248" i="1"/>
  <c r="Q1248" i="1" s="1"/>
  <c r="R1248" i="1" s="1"/>
  <c r="P1186" i="1"/>
  <c r="Q1186" i="1" s="1"/>
  <c r="R1186" i="1" s="1"/>
  <c r="P1122" i="1"/>
  <c r="Q1122" i="1" s="1"/>
  <c r="R1122" i="1" s="1"/>
  <c r="P1058" i="1"/>
  <c r="Q1058" i="1" s="1"/>
  <c r="R1058" i="1" s="1"/>
  <c r="P994" i="1"/>
  <c r="Q994" i="1" s="1"/>
  <c r="R994" i="1" s="1"/>
  <c r="P930" i="1"/>
  <c r="Q930" i="1" s="1"/>
  <c r="R930" i="1" s="1"/>
  <c r="P866" i="1"/>
  <c r="Q866" i="1" s="1"/>
  <c r="R866" i="1" s="1"/>
  <c r="P791" i="1"/>
  <c r="Q791" i="1" s="1"/>
  <c r="R791" i="1" s="1"/>
  <c r="P591" i="1"/>
  <c r="Q591" i="1" s="1"/>
  <c r="R591" i="1" s="1"/>
  <c r="P1181" i="1"/>
  <c r="Q1181" i="1" s="1"/>
  <c r="R1181" i="1" s="1"/>
  <c r="P1117" i="1"/>
  <c r="Q1117" i="1" s="1"/>
  <c r="R1117" i="1" s="1"/>
  <c r="P1053" i="1"/>
  <c r="Q1053" i="1" s="1"/>
  <c r="R1053" i="1" s="1"/>
  <c r="P989" i="1"/>
  <c r="Q989" i="1" s="1"/>
  <c r="R989" i="1" s="1"/>
  <c r="P925" i="1"/>
  <c r="Q925" i="1" s="1"/>
  <c r="R925" i="1" s="1"/>
  <c r="P861" i="1"/>
  <c r="Q861" i="1" s="1"/>
  <c r="R861" i="1" s="1"/>
  <c r="P785" i="1"/>
  <c r="Q785" i="1" s="1"/>
  <c r="R785" i="1" s="1"/>
  <c r="P571" i="1"/>
  <c r="Q571" i="1" s="1"/>
  <c r="R571" i="1" s="1"/>
  <c r="P1180" i="1"/>
  <c r="Q1180" i="1" s="1"/>
  <c r="R1180" i="1" s="1"/>
  <c r="P1116" i="1"/>
  <c r="Q1116" i="1" s="1"/>
  <c r="R1116" i="1" s="1"/>
  <c r="P1052" i="1"/>
  <c r="Q1052" i="1" s="1"/>
  <c r="R1052" i="1" s="1"/>
  <c r="P988" i="1"/>
  <c r="Q988" i="1" s="1"/>
  <c r="R988" i="1" s="1"/>
  <c r="P924" i="1"/>
  <c r="Q924" i="1" s="1"/>
  <c r="R924" i="1" s="1"/>
  <c r="P860" i="1"/>
  <c r="Q860" i="1" s="1"/>
  <c r="R860" i="1" s="1"/>
  <c r="P783" i="1"/>
  <c r="Q783" i="1" s="1"/>
  <c r="R783" i="1" s="1"/>
  <c r="P567" i="1"/>
  <c r="Q567" i="1" s="1"/>
  <c r="R567" i="1" s="1"/>
  <c r="P1175" i="1"/>
  <c r="Q1175" i="1" s="1"/>
  <c r="R1175" i="1" s="1"/>
  <c r="P1111" i="1"/>
  <c r="Q1111" i="1" s="1"/>
  <c r="R1111" i="1" s="1"/>
  <c r="P1047" i="1"/>
  <c r="Q1047" i="1" s="1"/>
  <c r="R1047" i="1" s="1"/>
  <c r="P983" i="1"/>
  <c r="Q983" i="1" s="1"/>
  <c r="R983" i="1" s="1"/>
  <c r="P919" i="1"/>
  <c r="Q919" i="1" s="1"/>
  <c r="R919" i="1" s="1"/>
  <c r="P855" i="1"/>
  <c r="Q855" i="1" s="1"/>
  <c r="R855" i="1" s="1"/>
  <c r="P777" i="1"/>
  <c r="Q777" i="1" s="1"/>
  <c r="R777" i="1" s="1"/>
  <c r="P547" i="1"/>
  <c r="Q547" i="1" s="1"/>
  <c r="R547" i="1" s="1"/>
  <c r="P456" i="1"/>
  <c r="Q456" i="1" s="1"/>
  <c r="R456" i="1" s="1"/>
  <c r="P329" i="1"/>
  <c r="Q329" i="1" s="1"/>
  <c r="R329" i="1" s="1"/>
  <c r="P73" i="1"/>
  <c r="Q73" i="1" s="1"/>
  <c r="R73" i="1" s="1"/>
  <c r="P722" i="1"/>
  <c r="Q722" i="1" s="1"/>
  <c r="R722" i="1" s="1"/>
  <c r="P658" i="1"/>
  <c r="Q658" i="1" s="1"/>
  <c r="R658" i="1" s="1"/>
  <c r="P594" i="1"/>
  <c r="Q594" i="1" s="1"/>
  <c r="R594" i="1" s="1"/>
  <c r="P530" i="1"/>
  <c r="Q530" i="1" s="1"/>
  <c r="R530" i="1" s="1"/>
  <c r="P449" i="1"/>
  <c r="Q449" i="1" s="1"/>
  <c r="R449" i="1" s="1"/>
  <c r="P309" i="1"/>
  <c r="Q309" i="1" s="1"/>
  <c r="R309" i="1" s="1"/>
  <c r="P53" i="1"/>
  <c r="Q53" i="1" s="1"/>
  <c r="R53" i="1" s="1"/>
  <c r="P701" i="1"/>
  <c r="Q701" i="1" s="1"/>
  <c r="R701" i="1" s="1"/>
  <c r="P637" i="1"/>
  <c r="Q637" i="1" s="1"/>
  <c r="R637" i="1" s="1"/>
  <c r="P573" i="1"/>
  <c r="Q573" i="1" s="1"/>
  <c r="R573" i="1" s="1"/>
  <c r="P506" i="1"/>
  <c r="Q506" i="1" s="1"/>
  <c r="R506" i="1" s="1"/>
  <c r="P421" i="1"/>
  <c r="Q421" i="1" s="1"/>
  <c r="R421" i="1" s="1"/>
  <c r="P225" i="1"/>
  <c r="Q225" i="1" s="1"/>
  <c r="R225" i="1" s="1"/>
  <c r="P824" i="1"/>
  <c r="Q824" i="1" s="1"/>
  <c r="R824" i="1" s="1"/>
  <c r="P760" i="1"/>
  <c r="Q760" i="1" s="1"/>
  <c r="R760" i="1" s="1"/>
  <c r="P696" i="1"/>
  <c r="Q696" i="1" s="1"/>
  <c r="R696" i="1" s="1"/>
  <c r="P632" i="1"/>
  <c r="Q632" i="1" s="1"/>
  <c r="R632" i="1" s="1"/>
  <c r="P568" i="1"/>
  <c r="Q568" i="1" s="1"/>
  <c r="R568" i="1" s="1"/>
  <c r="P500" i="1"/>
  <c r="Q500" i="1" s="1"/>
  <c r="R500" i="1" s="1"/>
  <c r="P414" i="1"/>
  <c r="Q414" i="1" s="1"/>
  <c r="R414" i="1" s="1"/>
  <c r="P205" i="1"/>
  <c r="Q205" i="1" s="1"/>
  <c r="R205" i="1" s="1"/>
  <c r="P360" i="1"/>
  <c r="Q360" i="1" s="1"/>
  <c r="R360" i="1" s="1"/>
  <c r="P296" i="1"/>
  <c r="Q296" i="1" s="1"/>
  <c r="R296" i="1" s="1"/>
  <c r="P232" i="1"/>
  <c r="Q232" i="1" s="1"/>
  <c r="R232" i="1" s="1"/>
  <c r="P168" i="1"/>
  <c r="Q168" i="1" s="1"/>
  <c r="R168" i="1" s="1"/>
  <c r="P104" i="1"/>
  <c r="Q104" i="1" s="1"/>
  <c r="R104" i="1" s="1"/>
  <c r="P40" i="1"/>
  <c r="Q40" i="1" s="1"/>
  <c r="R40" i="1" s="1"/>
  <c r="P483" i="1"/>
  <c r="Q483" i="1" s="1"/>
  <c r="R483" i="1" s="1"/>
  <c r="P419" i="1"/>
  <c r="Q419" i="1" s="1"/>
  <c r="R419" i="1" s="1"/>
  <c r="P355" i="1"/>
  <c r="Q355" i="1" s="1"/>
  <c r="R355" i="1" s="1"/>
  <c r="P291" i="1"/>
  <c r="Q291" i="1" s="1"/>
  <c r="R291" i="1" s="1"/>
  <c r="P227" i="1"/>
  <c r="Q227" i="1" s="1"/>
  <c r="R227" i="1" s="1"/>
  <c r="P163" i="1"/>
  <c r="Q163" i="1" s="1"/>
  <c r="R163" i="1" s="1"/>
  <c r="P99" i="1"/>
  <c r="Q99" i="1" s="1"/>
  <c r="R99" i="1" s="1"/>
  <c r="P35" i="1"/>
  <c r="Q35" i="1" s="1"/>
  <c r="R35" i="1" s="1"/>
  <c r="P370" i="1"/>
  <c r="Q370" i="1" s="1"/>
  <c r="R370" i="1" s="1"/>
  <c r="P306" i="1"/>
  <c r="Q306" i="1" s="1"/>
  <c r="R306" i="1" s="1"/>
  <c r="P242" i="1"/>
  <c r="Q242" i="1" s="1"/>
  <c r="R242" i="1" s="1"/>
  <c r="P178" i="1"/>
  <c r="Q178" i="1" s="1"/>
  <c r="R178" i="1" s="1"/>
  <c r="P114" i="1"/>
  <c r="Q114" i="1" s="1"/>
  <c r="R114" i="1" s="1"/>
  <c r="P34" i="1"/>
  <c r="Q34" i="1" s="1"/>
  <c r="R34" i="1" s="1"/>
  <c r="P2405" i="1"/>
  <c r="Q2405" i="1" s="1"/>
  <c r="R2405" i="1" s="1"/>
  <c r="P2115" i="1"/>
  <c r="Q2115" i="1" s="1"/>
  <c r="R2115" i="1" s="1"/>
  <c r="P1263" i="1"/>
  <c r="Q1263" i="1" s="1"/>
  <c r="R1263" i="1" s="1"/>
  <c r="P3692" i="1"/>
  <c r="P3628" i="1"/>
  <c r="Q3628" i="1" s="1"/>
  <c r="R3628" i="1" s="1"/>
  <c r="P3564" i="1"/>
  <c r="Q3564" i="1" s="1"/>
  <c r="R3564" i="1" s="1"/>
  <c r="P3500" i="1"/>
  <c r="P3436" i="1"/>
  <c r="Q3436" i="1" s="1"/>
  <c r="R3436" i="1" s="1"/>
  <c r="P3372" i="1"/>
  <c r="Q3372" i="1" s="1"/>
  <c r="R3372" i="1" s="1"/>
  <c r="P3308" i="1"/>
  <c r="P3243" i="1"/>
  <c r="Q3243" i="1" s="1"/>
  <c r="R3243" i="1" s="1"/>
  <c r="P3158" i="1"/>
  <c r="Q3158" i="1" s="1"/>
  <c r="R3158" i="1" s="1"/>
  <c r="P3073" i="1"/>
  <c r="Q3073" i="1" s="1"/>
  <c r="R3073" i="1" s="1"/>
  <c r="P2987" i="1"/>
  <c r="Q2987" i="1" s="1"/>
  <c r="R2987" i="1" s="1"/>
  <c r="P2897" i="1"/>
  <c r="P2641" i="1"/>
  <c r="Q2641" i="1" s="1"/>
  <c r="R2641" i="1" s="1"/>
  <c r="P2385" i="1"/>
  <c r="Q2385" i="1" s="1"/>
  <c r="R2385" i="1" s="1"/>
  <c r="P2088" i="1"/>
  <c r="Q2088" i="1" s="1"/>
  <c r="R2088" i="1" s="1"/>
  <c r="P3244" i="1"/>
  <c r="Q3244" i="1" s="1"/>
  <c r="R3244" i="1" s="1"/>
  <c r="P3180" i="1"/>
  <c r="Q3180" i="1" s="1"/>
  <c r="R3180" i="1" s="1"/>
  <c r="P3116" i="1"/>
  <c r="P3052" i="1"/>
  <c r="Q3052" i="1" s="1"/>
  <c r="R3052" i="1" s="1"/>
  <c r="P2988" i="1"/>
  <c r="Q2988" i="1" s="1"/>
  <c r="R2988" i="1" s="1"/>
  <c r="P2924" i="1"/>
  <c r="P2860" i="1"/>
  <c r="Q2860" i="1" s="1"/>
  <c r="R2860" i="1" s="1"/>
  <c r="P2796" i="1"/>
  <c r="Q2796" i="1" s="1"/>
  <c r="R2796" i="1" s="1"/>
  <c r="P2732" i="1"/>
  <c r="P2668" i="1"/>
  <c r="Q2668" i="1" s="1"/>
  <c r="R2668" i="1" s="1"/>
  <c r="P2604" i="1"/>
  <c r="Q2604" i="1" s="1"/>
  <c r="R2604" i="1" s="1"/>
  <c r="P2540" i="1"/>
  <c r="P2476" i="1"/>
  <c r="Q2476" i="1" s="1"/>
  <c r="R2476" i="1" s="1"/>
  <c r="P2412" i="1"/>
  <c r="Q2412" i="1" s="1"/>
  <c r="R2412" i="1" s="1"/>
  <c r="P2348" i="1"/>
  <c r="P2284" i="1"/>
  <c r="Q2284" i="1" s="1"/>
  <c r="R2284" i="1" s="1"/>
  <c r="P2209" i="1"/>
  <c r="Q2209" i="1" s="1"/>
  <c r="R2209" i="1" s="1"/>
  <c r="P2124" i="1"/>
  <c r="Q2124" i="1" s="1"/>
  <c r="R2124" i="1" s="1"/>
  <c r="P2039" i="1"/>
  <c r="Q2039" i="1" s="1"/>
  <c r="R2039" i="1" s="1"/>
  <c r="P1803" i="1"/>
  <c r="Q1803" i="1" s="1"/>
  <c r="R1803" i="1" s="1"/>
  <c r="P1547" i="1"/>
  <c r="Q1547" i="1" s="1"/>
  <c r="R1547" i="1" s="1"/>
  <c r="P1291" i="1"/>
  <c r="Q1291" i="1" s="1"/>
  <c r="R1291" i="1" s="1"/>
  <c r="P2855" i="1"/>
  <c r="P2791" i="1"/>
  <c r="Q2791" i="1" s="1"/>
  <c r="R2791" i="1" s="1"/>
  <c r="P2727" i="1"/>
  <c r="Q2727" i="1" s="1"/>
  <c r="R2727" i="1" s="1"/>
  <c r="P2663" i="1"/>
  <c r="P2599" i="1"/>
  <c r="Q2599" i="1" s="1"/>
  <c r="R2599" i="1" s="1"/>
  <c r="P2535" i="1"/>
  <c r="Q2535" i="1" s="1"/>
  <c r="R2535" i="1" s="1"/>
  <c r="P2471" i="1"/>
  <c r="P2407" i="1"/>
  <c r="Q2407" i="1" s="1"/>
  <c r="R2407" i="1" s="1"/>
  <c r="P2343" i="1"/>
  <c r="Q2343" i="1" s="1"/>
  <c r="R2343" i="1" s="1"/>
  <c r="P2279" i="1"/>
  <c r="P2203" i="1"/>
  <c r="P2117" i="1"/>
  <c r="Q2117" i="1" s="1"/>
  <c r="R2117" i="1" s="1"/>
  <c r="P2032" i="1"/>
  <c r="Q2032" i="1" s="1"/>
  <c r="R2032" i="1" s="1"/>
  <c r="P1783" i="1"/>
  <c r="Q1783" i="1" s="1"/>
  <c r="R1783" i="1" s="1"/>
  <c r="P1527" i="1"/>
  <c r="Q1527" i="1" s="1"/>
  <c r="R1527" i="1" s="1"/>
  <c r="P1271" i="1"/>
  <c r="Q1271" i="1" s="1"/>
  <c r="R1271" i="1" s="1"/>
  <c r="P2850" i="1"/>
  <c r="P2786" i="1"/>
  <c r="Q2786" i="1" s="1"/>
  <c r="R2786" i="1" s="1"/>
  <c r="P2722" i="1"/>
  <c r="Q2722" i="1" s="1"/>
  <c r="R2722" i="1" s="1"/>
  <c r="P2658" i="1"/>
  <c r="P2594" i="1"/>
  <c r="Q2594" i="1" s="1"/>
  <c r="R2594" i="1" s="1"/>
  <c r="P2530" i="1"/>
  <c r="Q2530" i="1" s="1"/>
  <c r="R2530" i="1" s="1"/>
  <c r="P2466" i="1"/>
  <c r="P2402" i="1"/>
  <c r="Q2402" i="1" s="1"/>
  <c r="R2402" i="1" s="1"/>
  <c r="P2338" i="1"/>
  <c r="Q2338" i="1" s="1"/>
  <c r="R2338" i="1" s="1"/>
  <c r="P2274" i="1"/>
  <c r="P2196" i="1"/>
  <c r="Q2196" i="1" s="1"/>
  <c r="R2196" i="1" s="1"/>
  <c r="P2111" i="1"/>
  <c r="Q2111" i="1" s="1"/>
  <c r="R2111" i="1" s="1"/>
  <c r="P2019" i="1"/>
  <c r="Q2019" i="1" s="1"/>
  <c r="R2019" i="1" s="1"/>
  <c r="P1763" i="1"/>
  <c r="Q1763" i="1" s="1"/>
  <c r="R1763" i="1" s="1"/>
  <c r="P1507" i="1"/>
  <c r="Q1507" i="1" s="1"/>
  <c r="R1507" i="1" s="1"/>
  <c r="P1251" i="1"/>
  <c r="Q1251" i="1" s="1"/>
  <c r="R1251" i="1" s="1"/>
  <c r="P2194" i="1"/>
  <c r="Q2194" i="1" s="1"/>
  <c r="R2194" i="1" s="1"/>
  <c r="P2130" i="1"/>
  <c r="P2066" i="1"/>
  <c r="Q2066" i="1" s="1"/>
  <c r="R2066" i="1" s="1"/>
  <c r="P2002" i="1"/>
  <c r="Q2002" i="1" s="1"/>
  <c r="R2002" i="1" s="1"/>
  <c r="P1938" i="1"/>
  <c r="P1874" i="1"/>
  <c r="Q1874" i="1" s="1"/>
  <c r="R1874" i="1" s="1"/>
  <c r="P1810" i="1"/>
  <c r="Q1810" i="1" s="1"/>
  <c r="R1810" i="1" s="1"/>
  <c r="P1746" i="1"/>
  <c r="Q1746" i="1" s="1"/>
  <c r="R1746" i="1" s="1"/>
  <c r="P1682" i="1"/>
  <c r="Q1682" i="1" s="1"/>
  <c r="R1682" i="1" s="1"/>
  <c r="P1618" i="1"/>
  <c r="Q1618" i="1" s="1"/>
  <c r="R1618" i="1" s="1"/>
  <c r="P1554" i="1"/>
  <c r="Q1554" i="1" s="1"/>
  <c r="R1554" i="1" s="1"/>
  <c r="P1490" i="1"/>
  <c r="Q1490" i="1" s="1"/>
  <c r="R1490" i="1" s="1"/>
  <c r="P1426" i="1"/>
  <c r="Q1426" i="1" s="1"/>
  <c r="R1426" i="1" s="1"/>
  <c r="P1362" i="1"/>
  <c r="Q1362" i="1" s="1"/>
  <c r="R1362" i="1" s="1"/>
  <c r="P1298" i="1"/>
  <c r="Q1298" i="1" s="1"/>
  <c r="R1298" i="1" s="1"/>
  <c r="P1841" i="1"/>
  <c r="Q1841" i="1" s="1"/>
  <c r="R1841" i="1" s="1"/>
  <c r="P1585" i="1"/>
  <c r="Q1585" i="1" s="1"/>
  <c r="R1585" i="1" s="1"/>
  <c r="P1329" i="1"/>
  <c r="Q1329" i="1" s="1"/>
  <c r="R1329" i="1" s="1"/>
  <c r="P1868" i="1"/>
  <c r="P1612" i="1"/>
  <c r="Q1612" i="1" s="1"/>
  <c r="R1612" i="1" s="1"/>
  <c r="P1356" i="1"/>
  <c r="Q1356" i="1" s="1"/>
  <c r="R1356" i="1" s="1"/>
  <c r="P1102" i="1"/>
  <c r="Q1102" i="1" s="1"/>
  <c r="R1102" i="1" s="1"/>
  <c r="P846" i="1"/>
  <c r="Q846" i="1" s="1"/>
  <c r="R846" i="1" s="1"/>
  <c r="P1097" i="1"/>
  <c r="Q1097" i="1" s="1"/>
  <c r="R1097" i="1" s="1"/>
  <c r="P841" i="1"/>
  <c r="Q841" i="1" s="1"/>
  <c r="R841" i="1" s="1"/>
  <c r="P1096" i="1"/>
  <c r="Q1096" i="1" s="1"/>
  <c r="R1096" i="1" s="1"/>
  <c r="P840" i="1"/>
  <c r="Q840" i="1" s="1"/>
  <c r="R840" i="1" s="1"/>
  <c r="P1091" i="1"/>
  <c r="Q1091" i="1" s="1"/>
  <c r="R1091" i="1" s="1"/>
  <c r="P835" i="1"/>
  <c r="Q835" i="1" s="1"/>
  <c r="R835" i="1" s="1"/>
  <c r="P5268" i="1"/>
  <c r="Q5268" i="1" s="1"/>
  <c r="R5268" i="1" s="1"/>
  <c r="P5204" i="1"/>
  <c r="P5140" i="1"/>
  <c r="Q5140" i="1" s="1"/>
  <c r="R5140" i="1" s="1"/>
  <c r="P5076" i="1"/>
  <c r="Q5076" i="1" s="1"/>
  <c r="R5076" i="1" s="1"/>
  <c r="P5012" i="1"/>
  <c r="P4948" i="1"/>
  <c r="Q4948" i="1" s="1"/>
  <c r="R4948" i="1" s="1"/>
  <c r="P4884" i="1"/>
  <c r="Q4884" i="1" s="1"/>
  <c r="R4884" i="1" s="1"/>
  <c r="P4820" i="1"/>
  <c r="P4756" i="1"/>
  <c r="Q4756" i="1" s="1"/>
  <c r="R4756" i="1" s="1"/>
  <c r="P4692" i="1"/>
  <c r="Q4692" i="1" s="1"/>
  <c r="R4692" i="1" s="1"/>
  <c r="P4628" i="1"/>
  <c r="P4564" i="1"/>
  <c r="Q4564" i="1" s="1"/>
  <c r="R4564" i="1" s="1"/>
  <c r="P4500" i="1"/>
  <c r="Q4500" i="1" s="1"/>
  <c r="R4500" i="1" s="1"/>
  <c r="P4436" i="1"/>
  <c r="P4372" i="1"/>
  <c r="Q4372" i="1" s="1"/>
  <c r="R4372" i="1" s="1"/>
  <c r="P4308" i="1"/>
  <c r="Q4308" i="1" s="1"/>
  <c r="R4308" i="1" s="1"/>
  <c r="P4244" i="1"/>
  <c r="P4180" i="1"/>
  <c r="Q4180" i="1" s="1"/>
  <c r="R4180" i="1" s="1"/>
  <c r="P4107" i="1"/>
  <c r="Q4107" i="1" s="1"/>
  <c r="R4107" i="1" s="1"/>
  <c r="P4021" i="1"/>
  <c r="Q4021" i="1" s="1"/>
  <c r="R4021" i="1" s="1"/>
  <c r="P3936" i="1"/>
  <c r="P3851" i="1"/>
  <c r="Q3851" i="1" s="1"/>
  <c r="R3851" i="1" s="1"/>
  <c r="P3765" i="1"/>
  <c r="P3531" i="1"/>
  <c r="Q3531" i="1" s="1"/>
  <c r="R3531" i="1" s="1"/>
  <c r="P3275" i="1"/>
  <c r="Q3275" i="1" s="1"/>
  <c r="R3275" i="1" s="1"/>
  <c r="P2943" i="1"/>
  <c r="Q2943" i="1" s="1"/>
  <c r="R2943" i="1" s="1"/>
  <c r="P1679" i="1"/>
  <c r="Q1679" i="1" s="1"/>
  <c r="R1679" i="1" s="1"/>
  <c r="P4947" i="1"/>
  <c r="Q4947" i="1" s="1"/>
  <c r="R4947" i="1" s="1"/>
  <c r="P4883" i="1"/>
  <c r="Q4883" i="1" s="1"/>
  <c r="R4883" i="1" s="1"/>
  <c r="P4819" i="1"/>
  <c r="P4755" i="1"/>
  <c r="Q4755" i="1" s="1"/>
  <c r="R4755" i="1" s="1"/>
  <c r="P4691" i="1"/>
  <c r="Q4691" i="1" s="1"/>
  <c r="R4691" i="1" s="1"/>
  <c r="P4627" i="1"/>
  <c r="P4563" i="1"/>
  <c r="Q4563" i="1" s="1"/>
  <c r="R4563" i="1" s="1"/>
  <c r="P4499" i="1"/>
  <c r="Q4499" i="1" s="1"/>
  <c r="R4499" i="1" s="1"/>
  <c r="P4435" i="1"/>
  <c r="P4371" i="1"/>
  <c r="Q4371" i="1" s="1"/>
  <c r="R4371" i="1" s="1"/>
  <c r="P4307" i="1"/>
  <c r="Q4307" i="1" s="1"/>
  <c r="R4307" i="1" s="1"/>
  <c r="P4243" i="1"/>
  <c r="P4179" i="1"/>
  <c r="Q4179" i="1" s="1"/>
  <c r="R4179" i="1" s="1"/>
  <c r="P4105" i="1"/>
  <c r="Q4105" i="1" s="1"/>
  <c r="R4105" i="1" s="1"/>
  <c r="P4020" i="1"/>
  <c r="Q4020" i="1" s="1"/>
  <c r="R4020" i="1" s="1"/>
  <c r="P3935" i="1"/>
  <c r="P3849" i="1"/>
  <c r="Q3849" i="1" s="1"/>
  <c r="R3849" i="1" s="1"/>
  <c r="P3764" i="1"/>
  <c r="P3527" i="1"/>
  <c r="P3271" i="1"/>
  <c r="Q3271" i="1" s="1"/>
  <c r="R3271" i="1" s="1"/>
  <c r="P2938" i="1"/>
  <c r="Q2938" i="1" s="1"/>
  <c r="R2938" i="1" s="1"/>
  <c r="P1615" i="1"/>
  <c r="Q1615" i="1" s="1"/>
  <c r="R1615" i="1" s="1"/>
  <c r="P4946" i="1"/>
  <c r="Q4946" i="1" s="1"/>
  <c r="R4946" i="1" s="1"/>
  <c r="P4882" i="1"/>
  <c r="Q4882" i="1" s="1"/>
  <c r="R4882" i="1" s="1"/>
  <c r="P4818" i="1"/>
  <c r="P4754" i="1"/>
  <c r="Q4754" i="1" s="1"/>
  <c r="R4754" i="1" s="1"/>
  <c r="P4690" i="1"/>
  <c r="Q4690" i="1" s="1"/>
  <c r="R4690" i="1" s="1"/>
  <c r="P4626" i="1"/>
  <c r="P4562" i="1"/>
  <c r="Q4562" i="1" s="1"/>
  <c r="R4562" i="1" s="1"/>
  <c r="P4498" i="1"/>
  <c r="Q4498" i="1" s="1"/>
  <c r="R4498" i="1" s="1"/>
  <c r="P4434" i="1"/>
  <c r="P4370" i="1"/>
  <c r="Q4370" i="1" s="1"/>
  <c r="R4370" i="1" s="1"/>
  <c r="P4306" i="1"/>
  <c r="Q4306" i="1" s="1"/>
  <c r="R4306" i="1" s="1"/>
  <c r="P4242" i="1"/>
  <c r="P4178" i="1"/>
  <c r="Q4178" i="1" s="1"/>
  <c r="R4178" i="1" s="1"/>
  <c r="P4104" i="1"/>
  <c r="P4019" i="1"/>
  <c r="Q4019" i="1" s="1"/>
  <c r="R4019" i="1" s="1"/>
  <c r="P3933" i="1"/>
  <c r="P3848" i="1"/>
  <c r="Q3848" i="1" s="1"/>
  <c r="R3848" i="1" s="1"/>
  <c r="P3763" i="1"/>
  <c r="P3523" i="1"/>
  <c r="P3267" i="1"/>
  <c r="Q3267" i="1" s="1"/>
  <c r="R3267" i="1" s="1"/>
  <c r="P2933" i="1"/>
  <c r="Q2933" i="1" s="1"/>
  <c r="R2933" i="1" s="1"/>
  <c r="P1551" i="1"/>
  <c r="Q1551" i="1" s="1"/>
  <c r="R1551" i="1" s="1"/>
  <c r="P4086" i="1"/>
  <c r="Q4086" i="1" s="1"/>
  <c r="R4086" i="1" s="1"/>
  <c r="P4022" i="1"/>
  <c r="Q4022" i="1" s="1"/>
  <c r="R4022" i="1" s="1"/>
  <c r="P3958" i="1"/>
  <c r="P3894" i="1"/>
  <c r="Q3894" i="1" s="1"/>
  <c r="R3894" i="1" s="1"/>
  <c r="P3830" i="1"/>
  <c r="Q3830" i="1" s="1"/>
  <c r="R3830" i="1" s="1"/>
  <c r="P3758" i="1"/>
  <c r="Q3758" i="1" s="1"/>
  <c r="R3758" i="1" s="1"/>
  <c r="P3670" i="1"/>
  <c r="P3586" i="1"/>
  <c r="Q3586" i="1" s="1"/>
  <c r="R3586" i="1" s="1"/>
  <c r="P3502" i="1"/>
  <c r="P3414" i="1"/>
  <c r="Q3414" i="1" s="1"/>
  <c r="R3414" i="1" s="1"/>
  <c r="P3330" i="1"/>
  <c r="P3246" i="1"/>
  <c r="Q3246" i="1" s="1"/>
  <c r="R3246" i="1" s="1"/>
  <c r="P3129" i="1"/>
  <c r="Q3129" i="1" s="1"/>
  <c r="R3129" i="1" s="1"/>
  <c r="P3017" i="1"/>
  <c r="P2905" i="1"/>
  <c r="Q2905" i="1" s="1"/>
  <c r="R2905" i="1" s="1"/>
  <c r="P2553" i="1"/>
  <c r="Q2553" i="1" s="1"/>
  <c r="R2553" i="1" s="1"/>
  <c r="P2205" i="1"/>
  <c r="P3753" i="1"/>
  <c r="Q3753" i="1" s="1"/>
  <c r="R3753" i="1" s="1"/>
  <c r="P3665" i="1"/>
  <c r="P3581" i="1"/>
  <c r="Q3581" i="1" s="1"/>
  <c r="R3581" i="1" s="1"/>
  <c r="P3497" i="1"/>
  <c r="P3409" i="1"/>
  <c r="Q3409" i="1" s="1"/>
  <c r="R3409" i="1" s="1"/>
  <c r="P3325" i="1"/>
  <c r="Q3325" i="1" s="1"/>
  <c r="R3325" i="1" s="1"/>
  <c r="P3239" i="1"/>
  <c r="P3122" i="1"/>
  <c r="Q3122" i="1" s="1"/>
  <c r="R3122" i="1" s="1"/>
  <c r="P3010" i="1"/>
  <c r="Q3010" i="1" s="1"/>
  <c r="R3010" i="1" s="1"/>
  <c r="P2885" i="1"/>
  <c r="Q2885" i="1" s="1"/>
  <c r="R2885" i="1" s="1"/>
  <c r="P2533" i="1"/>
  <c r="Q2533" i="1" s="1"/>
  <c r="R2533" i="1" s="1"/>
  <c r="P3684" i="1"/>
  <c r="Q3684" i="1" s="1"/>
  <c r="R3684" i="1" s="1"/>
  <c r="P3428" i="1"/>
  <c r="P3147" i="1"/>
  <c r="Q3147" i="1" s="1"/>
  <c r="R3147" i="1" s="1"/>
  <c r="P2609" i="1"/>
  <c r="P3172" i="1"/>
  <c r="Q3172" i="1" s="1"/>
  <c r="R3172" i="1" s="1"/>
  <c r="P2916" i="1"/>
  <c r="Q2916" i="1" s="1"/>
  <c r="R2916" i="1" s="1"/>
  <c r="P2660" i="1"/>
  <c r="P2404" i="1"/>
  <c r="Q2404" i="1" s="1"/>
  <c r="R2404" i="1" s="1"/>
  <c r="P2113" i="1"/>
  <c r="Q2113" i="1" s="1"/>
  <c r="R2113" i="1" s="1"/>
  <c r="P1259" i="1"/>
  <c r="Q1259" i="1" s="1"/>
  <c r="R1259" i="1" s="1"/>
  <c r="P2655" i="1"/>
  <c r="Q2655" i="1" s="1"/>
  <c r="R2655" i="1" s="1"/>
  <c r="P2399" i="1"/>
  <c r="P2107" i="1"/>
  <c r="P1239" i="1"/>
  <c r="Q1239" i="1" s="1"/>
  <c r="R1239" i="1" s="1"/>
  <c r="P2650" i="1"/>
  <c r="Q2650" i="1" s="1"/>
  <c r="R2650" i="1" s="1"/>
  <c r="P2394" i="1"/>
  <c r="P2100" i="1"/>
  <c r="Q2100" i="1" s="1"/>
  <c r="R2100" i="1" s="1"/>
  <c r="P2250" i="1"/>
  <c r="P1994" i="1"/>
  <c r="Q1994" i="1" s="1"/>
  <c r="R1994" i="1" s="1"/>
  <c r="P1738" i="1"/>
  <c r="Q1738" i="1" s="1"/>
  <c r="R1738" i="1" s="1"/>
  <c r="P1482" i="1"/>
  <c r="Q1482" i="1" s="1"/>
  <c r="R1482" i="1" s="1"/>
  <c r="P2025" i="1"/>
  <c r="Q2025" i="1" s="1"/>
  <c r="R2025" i="1" s="1"/>
  <c r="P1769" i="1"/>
  <c r="Q1769" i="1" s="1"/>
  <c r="R1769" i="1" s="1"/>
  <c r="P1513" i="1"/>
  <c r="Q1513" i="1" s="1"/>
  <c r="R1513" i="1" s="1"/>
  <c r="P1257" i="1"/>
  <c r="Q1257" i="1" s="1"/>
  <c r="R1257" i="1" s="1"/>
  <c r="P1796" i="1"/>
  <c r="P1540" i="1"/>
  <c r="Q1540" i="1" s="1"/>
  <c r="R1540" i="1" s="1"/>
  <c r="P1284" i="1"/>
  <c r="Q1284" i="1" s="1"/>
  <c r="R1284" i="1" s="1"/>
  <c r="P1030" i="1"/>
  <c r="Q1030" i="1" s="1"/>
  <c r="R1030" i="1" s="1"/>
  <c r="P735" i="1"/>
  <c r="Q735" i="1" s="1"/>
  <c r="R735" i="1" s="1"/>
  <c r="P1025" i="1"/>
  <c r="Q1025" i="1" s="1"/>
  <c r="R1025" i="1" s="1"/>
  <c r="P715" i="1"/>
  <c r="Q715" i="1" s="1"/>
  <c r="R715" i="1" s="1"/>
  <c r="P1024" i="1"/>
  <c r="Q1024" i="1" s="1"/>
  <c r="R1024" i="1" s="1"/>
  <c r="P711" i="1"/>
  <c r="Q711" i="1" s="1"/>
  <c r="R711" i="1" s="1"/>
  <c r="P1019" i="1"/>
  <c r="Q1019" i="1" s="1"/>
  <c r="R1019" i="1" s="1"/>
  <c r="P691" i="1"/>
  <c r="Q691" i="1" s="1"/>
  <c r="R691" i="1" s="1"/>
  <c r="P758" i="1"/>
  <c r="Q758" i="1" s="1"/>
  <c r="R758" i="1" s="1"/>
  <c r="P497" i="1"/>
  <c r="Q497" i="1" s="1"/>
  <c r="R497" i="1" s="1"/>
  <c r="P673" i="1"/>
  <c r="Q673" i="1" s="1"/>
  <c r="R673" i="1" s="1"/>
  <c r="P369" i="1"/>
  <c r="Q369" i="1" s="1"/>
  <c r="R369" i="1" s="1"/>
  <c r="P668" i="1"/>
  <c r="Q668" i="1" s="1"/>
  <c r="R668" i="1" s="1"/>
  <c r="P349" i="1"/>
  <c r="Q349" i="1" s="1"/>
  <c r="R349" i="1" s="1"/>
  <c r="P204" i="1"/>
  <c r="Q204" i="1" s="1"/>
  <c r="R204" i="1" s="1"/>
  <c r="P455" i="1"/>
  <c r="Q455" i="1" s="1"/>
  <c r="R455" i="1" s="1"/>
  <c r="P199" i="1"/>
  <c r="Q199" i="1" s="1"/>
  <c r="R199" i="1" s="1"/>
  <c r="P342" i="1"/>
  <c r="Q342" i="1" s="1"/>
  <c r="R342" i="1" s="1"/>
  <c r="P82" i="1"/>
  <c r="Q82" i="1" s="1"/>
  <c r="R82" i="1" s="1"/>
  <c r="P3770" i="1"/>
  <c r="Q3770" i="1" s="1"/>
  <c r="R3770" i="1" s="1"/>
  <c r="P3706" i="1"/>
  <c r="Q3706" i="1" s="1"/>
  <c r="R3706" i="1" s="1"/>
  <c r="P3642" i="1"/>
  <c r="P3578" i="1"/>
  <c r="Q3578" i="1" s="1"/>
  <c r="R3578" i="1" s="1"/>
  <c r="P3514" i="1"/>
  <c r="Q3514" i="1" s="1"/>
  <c r="R3514" i="1" s="1"/>
  <c r="P3450" i="1"/>
  <c r="P3386" i="1"/>
  <c r="Q3386" i="1" s="1"/>
  <c r="R3386" i="1" s="1"/>
  <c r="P3322" i="1"/>
  <c r="Q3322" i="1" s="1"/>
  <c r="R3322" i="1" s="1"/>
  <c r="P3258" i="1"/>
  <c r="P3177" i="1"/>
  <c r="Q3177" i="1" s="1"/>
  <c r="R3177" i="1" s="1"/>
  <c r="P3091" i="1"/>
  <c r="P3006" i="1"/>
  <c r="Q3006" i="1" s="1"/>
  <c r="R3006" i="1" s="1"/>
  <c r="P2921" i="1"/>
  <c r="P2697" i="1"/>
  <c r="Q2697" i="1" s="1"/>
  <c r="R2697" i="1" s="1"/>
  <c r="P2441" i="1"/>
  <c r="P2163" i="1"/>
  <c r="Q2163" i="1" s="1"/>
  <c r="R2163" i="1" s="1"/>
  <c r="P1407" i="1"/>
  <c r="Q1407" i="1" s="1"/>
  <c r="R1407" i="1" s="1"/>
  <c r="P3701" i="1"/>
  <c r="Q3701" i="1" s="1"/>
  <c r="R3701" i="1" s="1"/>
  <c r="P3637" i="1"/>
  <c r="Q3637" i="1" s="1"/>
  <c r="R3637" i="1" s="1"/>
  <c r="P3573" i="1"/>
  <c r="P3509" i="1"/>
  <c r="Q3509" i="1" s="1"/>
  <c r="R3509" i="1" s="1"/>
  <c r="P3445" i="1"/>
  <c r="Q3445" i="1" s="1"/>
  <c r="R3445" i="1" s="1"/>
  <c r="P3381" i="1"/>
  <c r="P3317" i="1"/>
  <c r="Q3317" i="1" s="1"/>
  <c r="R3317" i="1" s="1"/>
  <c r="P3253" i="1"/>
  <c r="Q3253" i="1" s="1"/>
  <c r="R3253" i="1" s="1"/>
  <c r="P3170" i="1"/>
  <c r="Q3170" i="1" s="1"/>
  <c r="R3170" i="1" s="1"/>
  <c r="P3085" i="1"/>
  <c r="Q3085" i="1" s="1"/>
  <c r="R3085" i="1" s="1"/>
  <c r="P2999" i="1"/>
  <c r="P2914" i="1"/>
  <c r="Q2914" i="1" s="1"/>
  <c r="R2914" i="1" s="1"/>
  <c r="P2677" i="1"/>
  <c r="Q2677" i="1" s="1"/>
  <c r="R2677" i="1" s="1"/>
  <c r="P2421" i="1"/>
  <c r="P2136" i="1"/>
  <c r="Q2136" i="1" s="1"/>
  <c r="R2136" i="1" s="1"/>
  <c r="P1327" i="1"/>
  <c r="Q1327" i="1" s="1"/>
  <c r="R1327" i="1" s="1"/>
  <c r="P3696" i="1"/>
  <c r="P3632" i="1"/>
  <c r="Q3632" i="1" s="1"/>
  <c r="R3632" i="1" s="1"/>
  <c r="P3568" i="1"/>
  <c r="P3504" i="1"/>
  <c r="P3440" i="1"/>
  <c r="Q3440" i="1" s="1"/>
  <c r="R3440" i="1" s="1"/>
  <c r="P3376" i="1"/>
  <c r="P3312" i="1"/>
  <c r="P3248" i="1"/>
  <c r="Q3248" i="1" s="1"/>
  <c r="R3248" i="1" s="1"/>
  <c r="P3163" i="1"/>
  <c r="P3078" i="1"/>
  <c r="Q3078" i="1" s="1"/>
  <c r="R3078" i="1" s="1"/>
  <c r="P2993" i="1"/>
  <c r="P2907" i="1"/>
  <c r="Q2907" i="1" s="1"/>
  <c r="R2907" i="1" s="1"/>
  <c r="P2657" i="1"/>
  <c r="P2401" i="1"/>
  <c r="Q2401" i="1" s="1"/>
  <c r="R2401" i="1" s="1"/>
  <c r="P2109" i="1"/>
  <c r="P1247" i="1"/>
  <c r="Q1247" i="1" s="1"/>
  <c r="R1247" i="1" s="1"/>
  <c r="P3184" i="1"/>
  <c r="Q3184" i="1" s="1"/>
  <c r="R3184" i="1" s="1"/>
  <c r="P3120" i="1"/>
  <c r="P3056" i="1"/>
  <c r="Q3056" i="1" s="1"/>
  <c r="R3056" i="1" s="1"/>
  <c r="P2992" i="1"/>
  <c r="Q2992" i="1" s="1"/>
  <c r="R2992" i="1" s="1"/>
  <c r="P2928" i="1"/>
  <c r="Q2928" i="1" s="1"/>
  <c r="R2928" i="1" s="1"/>
  <c r="P2864" i="1"/>
  <c r="Q2864" i="1" s="1"/>
  <c r="R2864" i="1" s="1"/>
  <c r="P2800" i="1"/>
  <c r="Q2800" i="1" s="1"/>
  <c r="R2800" i="1" s="1"/>
  <c r="P2736" i="1"/>
  <c r="Q2736" i="1" s="1"/>
  <c r="R2736" i="1" s="1"/>
  <c r="P2672" i="1"/>
  <c r="Q2672" i="1" s="1"/>
  <c r="R2672" i="1" s="1"/>
  <c r="P2608" i="1"/>
  <c r="Q2608" i="1" s="1"/>
  <c r="R2608" i="1" s="1"/>
  <c r="P2544" i="1"/>
  <c r="Q2544" i="1" s="1"/>
  <c r="R2544" i="1" s="1"/>
  <c r="P2480" i="1"/>
  <c r="Q2480" i="1" s="1"/>
  <c r="R2480" i="1" s="1"/>
  <c r="P2416" i="1"/>
  <c r="Q2416" i="1" s="1"/>
  <c r="R2416" i="1" s="1"/>
  <c r="P2352" i="1"/>
  <c r="Q2352" i="1" s="1"/>
  <c r="R2352" i="1" s="1"/>
  <c r="P2288" i="1"/>
  <c r="Q2288" i="1" s="1"/>
  <c r="R2288" i="1" s="1"/>
  <c r="P2215" i="1"/>
  <c r="Q2215" i="1" s="1"/>
  <c r="R2215" i="1" s="1"/>
  <c r="P2129" i="1"/>
  <c r="Q2129" i="1" s="1"/>
  <c r="R2129" i="1" s="1"/>
  <c r="P2044" i="1"/>
  <c r="Q2044" i="1" s="1"/>
  <c r="R2044" i="1" s="1"/>
  <c r="P1819" i="1"/>
  <c r="P1563" i="1"/>
  <c r="Q1563" i="1" s="1"/>
  <c r="R1563" i="1" s="1"/>
  <c r="P1307" i="1"/>
  <c r="Q1307" i="1" s="1"/>
  <c r="R1307" i="1" s="1"/>
  <c r="P2859" i="1"/>
  <c r="Q2859" i="1" s="1"/>
  <c r="R2859" i="1" s="1"/>
  <c r="P2795" i="1"/>
  <c r="Q2795" i="1" s="1"/>
  <c r="R2795" i="1" s="1"/>
  <c r="P2731" i="1"/>
  <c r="P2667" i="1"/>
  <c r="Q2667" i="1" s="1"/>
  <c r="R2667" i="1" s="1"/>
  <c r="P2603" i="1"/>
  <c r="Q2603" i="1" s="1"/>
  <c r="R2603" i="1" s="1"/>
  <c r="P2539" i="1"/>
  <c r="P2475" i="1"/>
  <c r="Q2475" i="1" s="1"/>
  <c r="R2475" i="1" s="1"/>
  <c r="P2411" i="1"/>
  <c r="Q2411" i="1" s="1"/>
  <c r="R2411" i="1" s="1"/>
  <c r="P2347" i="1"/>
  <c r="P2283" i="1"/>
  <c r="Q2283" i="1" s="1"/>
  <c r="R2283" i="1" s="1"/>
  <c r="P2208" i="1"/>
  <c r="Q2208" i="1" s="1"/>
  <c r="R2208" i="1" s="1"/>
  <c r="P2123" i="1"/>
  <c r="Q2123" i="1" s="1"/>
  <c r="R2123" i="1" s="1"/>
  <c r="P2037" i="1"/>
  <c r="P1799" i="1"/>
  <c r="Q1799" i="1" s="1"/>
  <c r="R1799" i="1" s="1"/>
  <c r="P1543" i="1"/>
  <c r="Q1543" i="1" s="1"/>
  <c r="R1543" i="1" s="1"/>
  <c r="P1287" i="1"/>
  <c r="Q1287" i="1" s="1"/>
  <c r="R1287" i="1" s="1"/>
  <c r="P2854" i="1"/>
  <c r="P2790" i="1"/>
  <c r="Q2790" i="1" s="1"/>
  <c r="R2790" i="1" s="1"/>
  <c r="P2726" i="1"/>
  <c r="Q2726" i="1" s="1"/>
  <c r="R2726" i="1" s="1"/>
  <c r="P2662" i="1"/>
  <c r="P2598" i="1"/>
  <c r="Q2598" i="1" s="1"/>
  <c r="R2598" i="1" s="1"/>
  <c r="P2534" i="1"/>
  <c r="Q2534" i="1" s="1"/>
  <c r="R2534" i="1" s="1"/>
  <c r="P2470" i="1"/>
  <c r="P2406" i="1"/>
  <c r="Q2406" i="1" s="1"/>
  <c r="R2406" i="1" s="1"/>
  <c r="P2342" i="1"/>
  <c r="Q2342" i="1" s="1"/>
  <c r="R2342" i="1" s="1"/>
  <c r="P2278" i="1"/>
  <c r="P2201" i="1"/>
  <c r="Q2201" i="1" s="1"/>
  <c r="R2201" i="1" s="1"/>
  <c r="P2116" i="1"/>
  <c r="Q2116" i="1" s="1"/>
  <c r="R2116" i="1" s="1"/>
  <c r="P2031" i="1"/>
  <c r="Q2031" i="1" s="1"/>
  <c r="R2031" i="1" s="1"/>
  <c r="P1779" i="1"/>
  <c r="Q1779" i="1" s="1"/>
  <c r="R1779" i="1" s="1"/>
  <c r="P1523" i="1"/>
  <c r="Q1523" i="1" s="1"/>
  <c r="R1523" i="1" s="1"/>
  <c r="P1267" i="1"/>
  <c r="Q1267" i="1" s="1"/>
  <c r="R1267" i="1" s="1"/>
  <c r="P2198" i="1"/>
  <c r="Q2198" i="1" s="1"/>
  <c r="R2198" i="1" s="1"/>
  <c r="P2134" i="1"/>
  <c r="P2070" i="1"/>
  <c r="Q2070" i="1" s="1"/>
  <c r="R2070" i="1" s="1"/>
  <c r="P2006" i="1"/>
  <c r="Q2006" i="1" s="1"/>
  <c r="R2006" i="1" s="1"/>
  <c r="P1942" i="1"/>
  <c r="P1878" i="1"/>
  <c r="Q1878" i="1" s="1"/>
  <c r="R1878" i="1" s="1"/>
  <c r="P1814" i="1"/>
  <c r="Q1814" i="1" s="1"/>
  <c r="R1814" i="1" s="1"/>
  <c r="P1750" i="1"/>
  <c r="P1686" i="1"/>
  <c r="Q1686" i="1" s="1"/>
  <c r="R1686" i="1" s="1"/>
  <c r="P1622" i="1"/>
  <c r="Q1622" i="1" s="1"/>
  <c r="R1622" i="1" s="1"/>
  <c r="P1558" i="1"/>
  <c r="Q1558" i="1" s="1"/>
  <c r="R1558" i="1" s="1"/>
  <c r="P1494" i="1"/>
  <c r="Q1494" i="1" s="1"/>
  <c r="R1494" i="1" s="1"/>
  <c r="P1430" i="1"/>
  <c r="Q1430" i="1" s="1"/>
  <c r="R1430" i="1" s="1"/>
  <c r="P1366" i="1"/>
  <c r="Q1366" i="1" s="1"/>
  <c r="R1366" i="1" s="1"/>
  <c r="P1302" i="1"/>
  <c r="Q1302" i="1" s="1"/>
  <c r="R1302" i="1" s="1"/>
  <c r="P1238" i="1"/>
  <c r="Q1238" i="1" s="1"/>
  <c r="R1238" i="1" s="1"/>
  <c r="P1973" i="1"/>
  <c r="Q1973" i="1" s="1"/>
  <c r="R1973" i="1" s="1"/>
  <c r="P1909" i="1"/>
  <c r="Q1909" i="1" s="1"/>
  <c r="R1909" i="1" s="1"/>
  <c r="P1845" i="1"/>
  <c r="P1781" i="1"/>
  <c r="Q1781" i="1" s="1"/>
  <c r="R1781" i="1" s="1"/>
  <c r="P1717" i="1"/>
  <c r="Q1717" i="1" s="1"/>
  <c r="R1717" i="1" s="1"/>
  <c r="P1653" i="1"/>
  <c r="P1589" i="1"/>
  <c r="Q1589" i="1" s="1"/>
  <c r="R1589" i="1" s="1"/>
  <c r="P1525" i="1"/>
  <c r="Q1525" i="1" s="1"/>
  <c r="R1525" i="1" s="1"/>
  <c r="P1461" i="1"/>
  <c r="Q1461" i="1" s="1"/>
  <c r="R1461" i="1" s="1"/>
  <c r="P1397" i="1"/>
  <c r="Q1397" i="1" s="1"/>
  <c r="R1397" i="1" s="1"/>
  <c r="P1333" i="1"/>
  <c r="Q1333" i="1" s="1"/>
  <c r="R1333" i="1" s="1"/>
  <c r="P1269" i="1"/>
  <c r="Q1269" i="1" s="1"/>
  <c r="R1269" i="1" s="1"/>
  <c r="P2000" i="1"/>
  <c r="Q2000" i="1" s="1"/>
  <c r="R2000" i="1" s="1"/>
  <c r="P1936" i="1"/>
  <c r="Q1936" i="1" s="1"/>
  <c r="R1936" i="1" s="1"/>
  <c r="P1872" i="1"/>
  <c r="Q1872" i="1" s="1"/>
  <c r="R1872" i="1" s="1"/>
  <c r="P1808" i="1"/>
  <c r="Q1808" i="1" s="1"/>
  <c r="R1808" i="1" s="1"/>
  <c r="P1744" i="1"/>
  <c r="Q1744" i="1" s="1"/>
  <c r="R1744" i="1" s="1"/>
  <c r="P1680" i="1"/>
  <c r="Q1680" i="1" s="1"/>
  <c r="R1680" i="1" s="1"/>
  <c r="P1616" i="1"/>
  <c r="Q1616" i="1" s="1"/>
  <c r="R1616" i="1" s="1"/>
  <c r="P1552" i="1"/>
  <c r="Q1552" i="1" s="1"/>
  <c r="R1552" i="1" s="1"/>
  <c r="P1488" i="1"/>
  <c r="Q1488" i="1" s="1"/>
  <c r="R1488" i="1" s="1"/>
  <c r="P1424" i="1"/>
  <c r="Q1424" i="1" s="1"/>
  <c r="R1424" i="1" s="1"/>
  <c r="P1360" i="1"/>
  <c r="Q1360" i="1" s="1"/>
  <c r="R1360" i="1" s="1"/>
  <c r="P1296" i="1"/>
  <c r="Q1296" i="1" s="1"/>
  <c r="R1296" i="1" s="1"/>
  <c r="P1231" i="1"/>
  <c r="Q1231" i="1" s="1"/>
  <c r="R1231" i="1" s="1"/>
  <c r="P1170" i="1"/>
  <c r="Q1170" i="1" s="1"/>
  <c r="R1170" i="1" s="1"/>
  <c r="P1106" i="1"/>
  <c r="Q1106" i="1" s="1"/>
  <c r="R1106" i="1" s="1"/>
  <c r="P1042" i="1"/>
  <c r="Q1042" i="1" s="1"/>
  <c r="R1042" i="1" s="1"/>
  <c r="P978" i="1"/>
  <c r="Q978" i="1" s="1"/>
  <c r="R978" i="1" s="1"/>
  <c r="P914" i="1"/>
  <c r="Q914" i="1" s="1"/>
  <c r="R914" i="1" s="1"/>
  <c r="P850" i="1"/>
  <c r="Q850" i="1" s="1"/>
  <c r="R850" i="1" s="1"/>
  <c r="P769" i="1"/>
  <c r="Q769" i="1" s="1"/>
  <c r="R769" i="1" s="1"/>
  <c r="P1229" i="1"/>
  <c r="Q1229" i="1" s="1"/>
  <c r="R1229" i="1" s="1"/>
  <c r="P1165" i="1"/>
  <c r="Q1165" i="1" s="1"/>
  <c r="R1165" i="1" s="1"/>
  <c r="P1101" i="1"/>
  <c r="Q1101" i="1" s="1"/>
  <c r="R1101" i="1" s="1"/>
  <c r="P1037" i="1"/>
  <c r="Q1037" i="1" s="1"/>
  <c r="R1037" i="1" s="1"/>
  <c r="P973" i="1"/>
  <c r="Q973" i="1" s="1"/>
  <c r="R973" i="1" s="1"/>
  <c r="P909" i="1"/>
  <c r="Q909" i="1" s="1"/>
  <c r="R909" i="1" s="1"/>
  <c r="P845" i="1"/>
  <c r="Q845" i="1" s="1"/>
  <c r="R845" i="1" s="1"/>
  <c r="P759" i="1"/>
  <c r="Q759" i="1" s="1"/>
  <c r="R759" i="1" s="1"/>
  <c r="P1228" i="1"/>
  <c r="Q1228" i="1" s="1"/>
  <c r="R1228" i="1" s="1"/>
  <c r="P1164" i="1"/>
  <c r="Q1164" i="1" s="1"/>
  <c r="R1164" i="1" s="1"/>
  <c r="P1100" i="1"/>
  <c r="Q1100" i="1" s="1"/>
  <c r="R1100" i="1" s="1"/>
  <c r="P1036" i="1"/>
  <c r="Q1036" i="1" s="1"/>
  <c r="R1036" i="1" s="1"/>
  <c r="P972" i="1"/>
  <c r="Q972" i="1" s="1"/>
  <c r="R972" i="1" s="1"/>
  <c r="P908" i="1"/>
  <c r="Q908" i="1" s="1"/>
  <c r="R908" i="1" s="1"/>
  <c r="P844" i="1"/>
  <c r="Q844" i="1" s="1"/>
  <c r="R844" i="1" s="1"/>
  <c r="P757" i="1"/>
  <c r="Q757" i="1" s="1"/>
  <c r="R757" i="1" s="1"/>
  <c r="P1223" i="1"/>
  <c r="Q1223" i="1" s="1"/>
  <c r="R1223" i="1" s="1"/>
  <c r="P1159" i="1"/>
  <c r="Q1159" i="1" s="1"/>
  <c r="R1159" i="1" s="1"/>
  <c r="P1095" i="1"/>
  <c r="Q1095" i="1" s="1"/>
  <c r="R1095" i="1" s="1"/>
  <c r="P1031" i="1"/>
  <c r="Q1031" i="1" s="1"/>
  <c r="R1031" i="1" s="1"/>
  <c r="P967" i="1"/>
  <c r="Q967" i="1" s="1"/>
  <c r="R967" i="1" s="1"/>
  <c r="P903" i="1"/>
  <c r="Q903" i="1" s="1"/>
  <c r="R903" i="1" s="1"/>
  <c r="P839" i="1"/>
  <c r="Q839" i="1" s="1"/>
  <c r="R839" i="1" s="1"/>
  <c r="P739" i="1"/>
  <c r="Q739" i="1" s="1"/>
  <c r="R739" i="1" s="1"/>
  <c r="P519" i="1"/>
  <c r="Q519" i="1" s="1"/>
  <c r="R519" i="1" s="1"/>
  <c r="P434" i="1"/>
  <c r="Q434" i="1" s="1"/>
  <c r="R434" i="1" s="1"/>
  <c r="P265" i="1"/>
  <c r="Q265" i="1" s="1"/>
  <c r="R265" i="1" s="1"/>
  <c r="P770" i="1"/>
  <c r="Q770" i="1" s="1"/>
  <c r="R770" i="1" s="1"/>
  <c r="P706" i="1"/>
  <c r="Q706" i="1" s="1"/>
  <c r="R706" i="1" s="1"/>
  <c r="P642" i="1"/>
  <c r="Q642" i="1" s="1"/>
  <c r="R642" i="1" s="1"/>
  <c r="P578" i="1"/>
  <c r="Q578" i="1" s="1"/>
  <c r="R578" i="1" s="1"/>
  <c r="P513" i="1"/>
  <c r="Q513" i="1" s="1"/>
  <c r="R513" i="1" s="1"/>
  <c r="P428" i="1"/>
  <c r="Q428" i="1" s="1"/>
  <c r="R428" i="1" s="1"/>
  <c r="P245" i="1"/>
  <c r="Q245" i="1" s="1"/>
  <c r="R245" i="1" s="1"/>
  <c r="P749" i="1"/>
  <c r="Q749" i="1" s="1"/>
  <c r="R749" i="1" s="1"/>
  <c r="P685" i="1"/>
  <c r="Q685" i="1" s="1"/>
  <c r="R685" i="1" s="1"/>
  <c r="P621" i="1"/>
  <c r="Q621" i="1" s="1"/>
  <c r="R621" i="1" s="1"/>
  <c r="P557" i="1"/>
  <c r="Q557" i="1" s="1"/>
  <c r="R557" i="1" s="1"/>
  <c r="P485" i="1"/>
  <c r="Q485" i="1" s="1"/>
  <c r="R485" i="1" s="1"/>
  <c r="P396" i="1"/>
  <c r="Q396" i="1" s="1"/>
  <c r="R396" i="1" s="1"/>
  <c r="P161" i="1"/>
  <c r="Q161" i="1" s="1"/>
  <c r="R161" i="1" s="1"/>
  <c r="P808" i="1"/>
  <c r="Q808" i="1" s="1"/>
  <c r="R808" i="1" s="1"/>
  <c r="P744" i="1"/>
  <c r="Q744" i="1" s="1"/>
  <c r="R744" i="1" s="1"/>
  <c r="P680" i="1"/>
  <c r="Q680" i="1" s="1"/>
  <c r="R680" i="1" s="1"/>
  <c r="P616" i="1"/>
  <c r="Q616" i="1" s="1"/>
  <c r="R616" i="1" s="1"/>
  <c r="P552" i="1"/>
  <c r="Q552" i="1" s="1"/>
  <c r="R552" i="1" s="1"/>
  <c r="P478" i="1"/>
  <c r="Q478" i="1" s="1"/>
  <c r="R478" i="1" s="1"/>
  <c r="P385" i="1"/>
  <c r="Q385" i="1" s="1"/>
  <c r="R385" i="1" s="1"/>
  <c r="P141" i="1"/>
  <c r="Q141" i="1" s="1"/>
  <c r="R141" i="1" s="1"/>
  <c r="P344" i="1"/>
  <c r="Q344" i="1" s="1"/>
  <c r="R344" i="1" s="1"/>
  <c r="P280" i="1"/>
  <c r="Q280" i="1" s="1"/>
  <c r="R280" i="1" s="1"/>
  <c r="P216" i="1"/>
  <c r="Q216" i="1" s="1"/>
  <c r="R216" i="1" s="1"/>
  <c r="P152" i="1"/>
  <c r="Q152" i="1" s="1"/>
  <c r="R152" i="1" s="1"/>
  <c r="P88" i="1"/>
  <c r="Q88" i="1" s="1"/>
  <c r="R88" i="1" s="1"/>
  <c r="P24" i="1"/>
  <c r="Q24" i="1" s="1"/>
  <c r="R24" i="1" s="1"/>
  <c r="P467" i="1"/>
  <c r="Q467" i="1" s="1"/>
  <c r="R467" i="1" s="1"/>
  <c r="P403" i="1"/>
  <c r="Q403" i="1" s="1"/>
  <c r="R403" i="1" s="1"/>
  <c r="P339" i="1"/>
  <c r="Q339" i="1" s="1"/>
  <c r="R339" i="1" s="1"/>
  <c r="P275" i="1"/>
  <c r="Q275" i="1" s="1"/>
  <c r="R275" i="1" s="1"/>
  <c r="P211" i="1"/>
  <c r="Q211" i="1" s="1"/>
  <c r="R211" i="1" s="1"/>
  <c r="P147" i="1"/>
  <c r="Q147" i="1" s="1"/>
  <c r="R147" i="1" s="1"/>
  <c r="P83" i="1"/>
  <c r="Q83" i="1" s="1"/>
  <c r="R83" i="1" s="1"/>
  <c r="P19" i="1"/>
  <c r="Q19" i="1" s="1"/>
  <c r="R19" i="1" s="1"/>
  <c r="P354" i="1"/>
  <c r="Q354" i="1" s="1"/>
  <c r="R354" i="1" s="1"/>
  <c r="P290" i="1"/>
  <c r="Q290" i="1" s="1"/>
  <c r="R290" i="1" s="1"/>
  <c r="P226" i="1"/>
  <c r="Q226" i="1" s="1"/>
  <c r="R226" i="1" s="1"/>
  <c r="P162" i="1"/>
  <c r="Q162" i="1" s="1"/>
  <c r="R162" i="1" s="1"/>
  <c r="P98" i="1"/>
  <c r="Q98" i="1" s="1"/>
  <c r="R98" i="1" s="1"/>
  <c r="P10" i="1"/>
  <c r="Q10" i="1" s="1"/>
  <c r="R10" i="1" s="1"/>
  <c r="P2341" i="1"/>
  <c r="Q2341" i="1" s="1"/>
  <c r="R2341" i="1" s="1"/>
  <c r="P2028" i="1"/>
  <c r="Q2028" i="1" s="1"/>
  <c r="R2028" i="1" s="1"/>
  <c r="P3740" i="1"/>
  <c r="P3676" i="1"/>
  <c r="Q3676" i="1" s="1"/>
  <c r="R3676" i="1" s="1"/>
  <c r="P3612" i="1"/>
  <c r="Q3612" i="1" s="1"/>
  <c r="R3612" i="1" s="1"/>
  <c r="P3548" i="1"/>
  <c r="P3484" i="1"/>
  <c r="Q3484" i="1" s="1"/>
  <c r="R3484" i="1" s="1"/>
  <c r="P3420" i="1"/>
  <c r="Q3420" i="1" s="1"/>
  <c r="R3420" i="1" s="1"/>
  <c r="P3356" i="1"/>
  <c r="P3292" i="1"/>
  <c r="Q3292" i="1" s="1"/>
  <c r="R3292" i="1" s="1"/>
  <c r="P3222" i="1"/>
  <c r="Q3222" i="1" s="1"/>
  <c r="R3222" i="1" s="1"/>
  <c r="P3137" i="1"/>
  <c r="P3051" i="1"/>
  <c r="Q3051" i="1" s="1"/>
  <c r="R3051" i="1" s="1"/>
  <c r="P2966" i="1"/>
  <c r="Q2966" i="1" s="1"/>
  <c r="R2966" i="1" s="1"/>
  <c r="P2833" i="1"/>
  <c r="Q2833" i="1" s="1"/>
  <c r="R2833" i="1" s="1"/>
  <c r="P2577" i="1"/>
  <c r="Q2577" i="1" s="1"/>
  <c r="R2577" i="1" s="1"/>
  <c r="P2321" i="1"/>
  <c r="Q2321" i="1" s="1"/>
  <c r="R2321" i="1" s="1"/>
  <c r="P1951" i="1"/>
  <c r="Q1951" i="1" s="1"/>
  <c r="R1951" i="1" s="1"/>
  <c r="P3228" i="1"/>
  <c r="Q3228" i="1" s="1"/>
  <c r="R3228" i="1" s="1"/>
  <c r="P3164" i="1"/>
  <c r="P3100" i="1"/>
  <c r="Q3100" i="1" s="1"/>
  <c r="R3100" i="1" s="1"/>
  <c r="P3036" i="1"/>
  <c r="Q3036" i="1" s="1"/>
  <c r="R3036" i="1" s="1"/>
  <c r="P2972" i="1"/>
  <c r="P2908" i="1"/>
  <c r="Q2908" i="1" s="1"/>
  <c r="R2908" i="1" s="1"/>
  <c r="P2844" i="1"/>
  <c r="Q2844" i="1" s="1"/>
  <c r="R2844" i="1" s="1"/>
  <c r="P2780" i="1"/>
  <c r="P2716" i="1"/>
  <c r="Q2716" i="1" s="1"/>
  <c r="R2716" i="1" s="1"/>
  <c r="P2652" i="1"/>
  <c r="Q2652" i="1" s="1"/>
  <c r="R2652" i="1" s="1"/>
  <c r="P2588" i="1"/>
  <c r="P2524" i="1"/>
  <c r="Q2524" i="1" s="1"/>
  <c r="R2524" i="1" s="1"/>
  <c r="P2460" i="1"/>
  <c r="Q2460" i="1" s="1"/>
  <c r="R2460" i="1" s="1"/>
  <c r="P2396" i="1"/>
  <c r="P2332" i="1"/>
  <c r="Q2332" i="1" s="1"/>
  <c r="R2332" i="1" s="1"/>
  <c r="P2268" i="1"/>
  <c r="Q2268" i="1" s="1"/>
  <c r="R2268" i="1" s="1"/>
  <c r="P2188" i="1"/>
  <c r="Q2188" i="1" s="1"/>
  <c r="R2188" i="1" s="1"/>
  <c r="P2103" i="1"/>
  <c r="Q2103" i="1" s="1"/>
  <c r="R2103" i="1" s="1"/>
  <c r="P1995" i="1"/>
  <c r="Q1995" i="1" s="1"/>
  <c r="R1995" i="1" s="1"/>
  <c r="P1739" i="1"/>
  <c r="Q1739" i="1" s="1"/>
  <c r="R1739" i="1" s="1"/>
  <c r="P1483" i="1"/>
  <c r="Q1483" i="1" s="1"/>
  <c r="R1483" i="1" s="1"/>
  <c r="P2903" i="1"/>
  <c r="P2839" i="1"/>
  <c r="Q2839" i="1" s="1"/>
  <c r="R2839" i="1" s="1"/>
  <c r="P2775" i="1"/>
  <c r="Q2775" i="1" s="1"/>
  <c r="R2775" i="1" s="1"/>
  <c r="P2711" i="1"/>
  <c r="P2647" i="1"/>
  <c r="Q2647" i="1" s="1"/>
  <c r="R2647" i="1" s="1"/>
  <c r="P2583" i="1"/>
  <c r="Q2583" i="1" s="1"/>
  <c r="R2583" i="1" s="1"/>
  <c r="P2519" i="1"/>
  <c r="P2455" i="1"/>
  <c r="Q2455" i="1" s="1"/>
  <c r="R2455" i="1" s="1"/>
  <c r="P2391" i="1"/>
  <c r="Q2391" i="1" s="1"/>
  <c r="R2391" i="1" s="1"/>
  <c r="P2327" i="1"/>
  <c r="P2263" i="1"/>
  <c r="Q2263" i="1" s="1"/>
  <c r="R2263" i="1" s="1"/>
  <c r="P2181" i="1"/>
  <c r="P2096" i="1"/>
  <c r="Q2096" i="1" s="1"/>
  <c r="R2096" i="1" s="1"/>
  <c r="P1975" i="1"/>
  <c r="Q1975" i="1" s="1"/>
  <c r="R1975" i="1" s="1"/>
  <c r="P1719" i="1"/>
  <c r="Q1719" i="1" s="1"/>
  <c r="R1719" i="1" s="1"/>
  <c r="P1463" i="1"/>
  <c r="Q1463" i="1" s="1"/>
  <c r="R1463" i="1" s="1"/>
  <c r="P2898" i="1"/>
  <c r="P2834" i="1"/>
  <c r="Q2834" i="1" s="1"/>
  <c r="R2834" i="1" s="1"/>
  <c r="P2770" i="1"/>
  <c r="Q2770" i="1" s="1"/>
  <c r="R2770" i="1" s="1"/>
  <c r="P2706" i="1"/>
  <c r="P2642" i="1"/>
  <c r="Q2642" i="1" s="1"/>
  <c r="R2642" i="1" s="1"/>
  <c r="P2578" i="1"/>
  <c r="Q2578" i="1" s="1"/>
  <c r="R2578" i="1" s="1"/>
  <c r="P2514" i="1"/>
  <c r="P2450" i="1"/>
  <c r="Q2450" i="1" s="1"/>
  <c r="R2450" i="1" s="1"/>
  <c r="P2386" i="1"/>
  <c r="Q2386" i="1" s="1"/>
  <c r="R2386" i="1" s="1"/>
  <c r="P2322" i="1"/>
  <c r="P2258" i="1"/>
  <c r="Q2258" i="1" s="1"/>
  <c r="R2258" i="1" s="1"/>
  <c r="P2175" i="1"/>
  <c r="Q2175" i="1" s="1"/>
  <c r="R2175" i="1" s="1"/>
  <c r="P2089" i="1"/>
  <c r="Q2089" i="1" s="1"/>
  <c r="R2089" i="1" s="1"/>
  <c r="P1955" i="1"/>
  <c r="Q1955" i="1" s="1"/>
  <c r="R1955" i="1" s="1"/>
  <c r="P1699" i="1"/>
  <c r="P1443" i="1"/>
  <c r="Q1443" i="1" s="1"/>
  <c r="R1443" i="1" s="1"/>
  <c r="P2242" i="1"/>
  <c r="Q2242" i="1" s="1"/>
  <c r="R2242" i="1" s="1"/>
  <c r="P2178" i="1"/>
  <c r="P2114" i="1"/>
  <c r="Q2114" i="1" s="1"/>
  <c r="R2114" i="1" s="1"/>
  <c r="P2050" i="1"/>
  <c r="Q2050" i="1" s="1"/>
  <c r="R2050" i="1" s="1"/>
  <c r="P1986" i="1"/>
  <c r="P1922" i="1"/>
  <c r="Q1922" i="1" s="1"/>
  <c r="R1922" i="1" s="1"/>
  <c r="P1858" i="1"/>
  <c r="Q1858" i="1" s="1"/>
  <c r="R1858" i="1" s="1"/>
  <c r="P1794" i="1"/>
  <c r="Q1794" i="1" s="1"/>
  <c r="R1794" i="1" s="1"/>
  <c r="P1730" i="1"/>
  <c r="Q1730" i="1" s="1"/>
  <c r="R1730" i="1" s="1"/>
  <c r="P1666" i="1"/>
  <c r="Q1666" i="1" s="1"/>
  <c r="R1666" i="1" s="1"/>
  <c r="P1602" i="1"/>
  <c r="Q1602" i="1" s="1"/>
  <c r="R1602" i="1" s="1"/>
  <c r="P1538" i="1"/>
  <c r="Q1538" i="1" s="1"/>
  <c r="R1538" i="1" s="1"/>
  <c r="P1474" i="1"/>
  <c r="Q1474" i="1" s="1"/>
  <c r="R1474" i="1" s="1"/>
  <c r="P1410" i="1"/>
  <c r="Q1410" i="1" s="1"/>
  <c r="R1410" i="1" s="1"/>
  <c r="P1346" i="1"/>
  <c r="Q1346" i="1" s="1"/>
  <c r="R1346" i="1" s="1"/>
  <c r="P1234" i="1"/>
  <c r="Q1234" i="1" s="1"/>
  <c r="R1234" i="1" s="1"/>
  <c r="P1777" i="1"/>
  <c r="Q1777" i="1" s="1"/>
  <c r="R1777" i="1" s="1"/>
  <c r="P1521" i="1"/>
  <c r="Q1521" i="1" s="1"/>
  <c r="R1521" i="1" s="1"/>
  <c r="P1265" i="1"/>
  <c r="Q1265" i="1" s="1"/>
  <c r="R1265" i="1" s="1"/>
  <c r="P1804" i="1"/>
  <c r="Q1804" i="1" s="1"/>
  <c r="R1804" i="1" s="1"/>
  <c r="P1548" i="1"/>
  <c r="Q1548" i="1" s="1"/>
  <c r="R1548" i="1" s="1"/>
  <c r="P1292" i="1"/>
  <c r="Q1292" i="1" s="1"/>
  <c r="R1292" i="1" s="1"/>
  <c r="P1038" i="1"/>
  <c r="Q1038" i="1" s="1"/>
  <c r="R1038" i="1" s="1"/>
  <c r="P761" i="1"/>
  <c r="Q761" i="1" s="1"/>
  <c r="R761" i="1" s="1"/>
  <c r="P1033" i="1"/>
  <c r="Q1033" i="1" s="1"/>
  <c r="R1033" i="1" s="1"/>
  <c r="P747" i="1"/>
  <c r="Q747" i="1" s="1"/>
  <c r="R747" i="1" s="1"/>
  <c r="P1032" i="1"/>
  <c r="Q1032" i="1" s="1"/>
  <c r="R1032" i="1" s="1"/>
  <c r="P743" i="1"/>
  <c r="Q743" i="1" s="1"/>
  <c r="R743" i="1" s="1"/>
  <c r="P1027" i="1"/>
  <c r="Q1027" i="1" s="1"/>
  <c r="R1027" i="1" s="1"/>
  <c r="P723" i="1"/>
  <c r="Q723" i="1" s="1"/>
  <c r="R723" i="1" s="1"/>
  <c r="P5252" i="1"/>
  <c r="P5188" i="1"/>
  <c r="Q5188" i="1" s="1"/>
  <c r="R5188" i="1" s="1"/>
  <c r="P5124" i="1"/>
  <c r="Q5124" i="1" s="1"/>
  <c r="R5124" i="1" s="1"/>
  <c r="P5060" i="1"/>
  <c r="P4996" i="1"/>
  <c r="Q4996" i="1" s="1"/>
  <c r="R4996" i="1" s="1"/>
  <c r="P4932" i="1"/>
  <c r="Q4932" i="1" s="1"/>
  <c r="R4932" i="1" s="1"/>
  <c r="P4868" i="1"/>
  <c r="P4804" i="1"/>
  <c r="Q4804" i="1" s="1"/>
  <c r="R4804" i="1" s="1"/>
  <c r="P4740" i="1"/>
  <c r="Q4740" i="1" s="1"/>
  <c r="R4740" i="1" s="1"/>
  <c r="P4676" i="1"/>
  <c r="P4612" i="1"/>
  <c r="Q4612" i="1" s="1"/>
  <c r="R4612" i="1" s="1"/>
  <c r="P4548" i="1"/>
  <c r="Q4548" i="1" s="1"/>
  <c r="R4548" i="1" s="1"/>
  <c r="P4484" i="1"/>
  <c r="P4420" i="1"/>
  <c r="Q4420" i="1" s="1"/>
  <c r="R4420" i="1" s="1"/>
  <c r="P4356" i="1"/>
  <c r="Q4356" i="1" s="1"/>
  <c r="R4356" i="1" s="1"/>
  <c r="P4292" i="1"/>
  <c r="P4228" i="1"/>
  <c r="Q4228" i="1" s="1"/>
  <c r="R4228" i="1" s="1"/>
  <c r="P4164" i="1"/>
  <c r="Q4164" i="1" s="1"/>
  <c r="R4164" i="1" s="1"/>
  <c r="P4085" i="1"/>
  <c r="Q4085" i="1" s="1"/>
  <c r="R4085" i="1" s="1"/>
  <c r="P4000" i="1"/>
  <c r="P3915" i="1"/>
  <c r="Q3915" i="1" s="1"/>
  <c r="R3915" i="1" s="1"/>
  <c r="P3829" i="1"/>
  <c r="Q3829" i="1" s="1"/>
  <c r="R3829" i="1" s="1"/>
  <c r="P3723" i="1"/>
  <c r="Q3723" i="1" s="1"/>
  <c r="R3723" i="1" s="1"/>
  <c r="P3467" i="1"/>
  <c r="Q3467" i="1" s="1"/>
  <c r="R3467" i="1" s="1"/>
  <c r="P3199" i="1"/>
  <c r="Q3199" i="1" s="1"/>
  <c r="R3199" i="1" s="1"/>
  <c r="P2765" i="1"/>
  <c r="Q2765" i="1" s="1"/>
  <c r="R2765" i="1" s="1"/>
  <c r="P4995" i="1"/>
  <c r="Q4995" i="1" s="1"/>
  <c r="R4995" i="1" s="1"/>
  <c r="P4931" i="1"/>
  <c r="Q4931" i="1" s="1"/>
  <c r="R4931" i="1" s="1"/>
  <c r="P4867" i="1"/>
  <c r="P4803" i="1"/>
  <c r="Q4803" i="1" s="1"/>
  <c r="R4803" i="1" s="1"/>
  <c r="P4739" i="1"/>
  <c r="Q4739" i="1" s="1"/>
  <c r="R4739" i="1" s="1"/>
  <c r="P4675" i="1"/>
  <c r="P4611" i="1"/>
  <c r="Q4611" i="1" s="1"/>
  <c r="R4611" i="1" s="1"/>
  <c r="P4547" i="1"/>
  <c r="Q4547" i="1" s="1"/>
  <c r="R4547" i="1" s="1"/>
  <c r="P4483" i="1"/>
  <c r="P4419" i="1"/>
  <c r="Q4419" i="1" s="1"/>
  <c r="R4419" i="1" s="1"/>
  <c r="P4355" i="1"/>
  <c r="Q4355" i="1" s="1"/>
  <c r="R4355" i="1" s="1"/>
  <c r="P4291" i="1"/>
  <c r="P4227" i="1"/>
  <c r="Q4227" i="1" s="1"/>
  <c r="R4227" i="1" s="1"/>
  <c r="P4163" i="1"/>
  <c r="Q4163" i="1" s="1"/>
  <c r="R4163" i="1" s="1"/>
  <c r="P4084" i="1"/>
  <c r="Q4084" i="1" s="1"/>
  <c r="R4084" i="1" s="1"/>
  <c r="P3999" i="1"/>
  <c r="Q3999" i="1" s="1"/>
  <c r="R3999" i="1" s="1"/>
  <c r="P3913" i="1"/>
  <c r="Q3913" i="1" s="1"/>
  <c r="R3913" i="1" s="1"/>
  <c r="P3828" i="1"/>
  <c r="Q3828" i="1" s="1"/>
  <c r="R3828" i="1" s="1"/>
  <c r="P3719" i="1"/>
  <c r="P3463" i="1"/>
  <c r="Q3463" i="1" s="1"/>
  <c r="R3463" i="1" s="1"/>
  <c r="P3194" i="1"/>
  <c r="Q3194" i="1" s="1"/>
  <c r="R3194" i="1" s="1"/>
  <c r="P2749" i="1"/>
  <c r="Q2749" i="1" s="1"/>
  <c r="R2749" i="1" s="1"/>
  <c r="P4994" i="1"/>
  <c r="Q4994" i="1" s="1"/>
  <c r="R4994" i="1" s="1"/>
  <c r="P4930" i="1"/>
  <c r="Q4930" i="1" s="1"/>
  <c r="R4930" i="1" s="1"/>
  <c r="P4866" i="1"/>
  <c r="P4802" i="1"/>
  <c r="Q4802" i="1" s="1"/>
  <c r="R4802" i="1" s="1"/>
  <c r="P4738" i="1"/>
  <c r="Q4738" i="1" s="1"/>
  <c r="R4738" i="1" s="1"/>
  <c r="P4674" i="1"/>
  <c r="P4610" i="1"/>
  <c r="Q4610" i="1" s="1"/>
  <c r="R4610" i="1" s="1"/>
  <c r="P4546" i="1"/>
  <c r="Q4546" i="1" s="1"/>
  <c r="R4546" i="1" s="1"/>
  <c r="P4482" i="1"/>
  <c r="P4418" i="1"/>
  <c r="Q4418" i="1" s="1"/>
  <c r="R4418" i="1" s="1"/>
  <c r="P4354" i="1"/>
  <c r="Q4354" i="1" s="1"/>
  <c r="R4354" i="1" s="1"/>
  <c r="P4290" i="1"/>
  <c r="P4226" i="1"/>
  <c r="Q4226" i="1" s="1"/>
  <c r="R4226" i="1" s="1"/>
  <c r="P4162" i="1"/>
  <c r="Q4162" i="1" s="1"/>
  <c r="R4162" i="1" s="1"/>
  <c r="P4083" i="1"/>
  <c r="Q4083" i="1" s="1"/>
  <c r="R4083" i="1" s="1"/>
  <c r="P3997" i="1"/>
  <c r="Q3997" i="1" s="1"/>
  <c r="R3997" i="1" s="1"/>
  <c r="P3912" i="1"/>
  <c r="P3827" i="1"/>
  <c r="Q3827" i="1" s="1"/>
  <c r="R3827" i="1" s="1"/>
  <c r="P3715" i="1"/>
  <c r="P3459" i="1"/>
  <c r="Q3459" i="1" s="1"/>
  <c r="R3459" i="1" s="1"/>
  <c r="P3189" i="1"/>
  <c r="P2733" i="1"/>
  <c r="P4134" i="1"/>
  <c r="Q4134" i="1" s="1"/>
  <c r="R4134" i="1" s="1"/>
  <c r="P4070" i="1"/>
  <c r="Q4070" i="1" s="1"/>
  <c r="R4070" i="1" s="1"/>
  <c r="P4006" i="1"/>
  <c r="P3942" i="1"/>
  <c r="Q3942" i="1" s="1"/>
  <c r="R3942" i="1" s="1"/>
  <c r="P3878" i="1"/>
  <c r="Q3878" i="1" s="1"/>
  <c r="R3878" i="1" s="1"/>
  <c r="P3814" i="1"/>
  <c r="P3734" i="1"/>
  <c r="Q3734" i="1" s="1"/>
  <c r="R3734" i="1" s="1"/>
  <c r="P3650" i="1"/>
  <c r="Q3650" i="1" s="1"/>
  <c r="R3650" i="1" s="1"/>
  <c r="P3566" i="1"/>
  <c r="Q3566" i="1" s="1"/>
  <c r="R3566" i="1" s="1"/>
  <c r="P3478" i="1"/>
  <c r="P3394" i="1"/>
  <c r="Q3394" i="1" s="1"/>
  <c r="R3394" i="1" s="1"/>
  <c r="P3310" i="1"/>
  <c r="P3214" i="1"/>
  <c r="P3102" i="1"/>
  <c r="Q3102" i="1" s="1"/>
  <c r="R3102" i="1" s="1"/>
  <c r="P2990" i="1"/>
  <c r="Q2990" i="1" s="1"/>
  <c r="R2990" i="1" s="1"/>
  <c r="P2809" i="1"/>
  <c r="Q2809" i="1" s="1"/>
  <c r="R2809" i="1" s="1"/>
  <c r="P2473" i="1"/>
  <c r="Q2473" i="1" s="1"/>
  <c r="R2473" i="1" s="1"/>
  <c r="P2099" i="1"/>
  <c r="Q2099" i="1" s="1"/>
  <c r="R2099" i="1" s="1"/>
  <c r="P3729" i="1"/>
  <c r="Q3729" i="1" s="1"/>
  <c r="R3729" i="1" s="1"/>
  <c r="P3645" i="1"/>
  <c r="P3561" i="1"/>
  <c r="Q3561" i="1" s="1"/>
  <c r="R3561" i="1" s="1"/>
  <c r="P3473" i="1"/>
  <c r="P3389" i="1"/>
  <c r="Q3389" i="1" s="1"/>
  <c r="R3389" i="1" s="1"/>
  <c r="P3305" i="1"/>
  <c r="P3207" i="1"/>
  <c r="Q3207" i="1" s="1"/>
  <c r="R3207" i="1" s="1"/>
  <c r="P3095" i="1"/>
  <c r="P2983" i="1"/>
  <c r="Q2983" i="1" s="1"/>
  <c r="R2983" i="1" s="1"/>
  <c r="P2789" i="1"/>
  <c r="Q2789" i="1" s="1"/>
  <c r="R2789" i="1" s="1"/>
  <c r="P2373" i="1"/>
  <c r="P3620" i="1"/>
  <c r="P3364" i="1"/>
  <c r="Q3364" i="1" s="1"/>
  <c r="R3364" i="1" s="1"/>
  <c r="P3062" i="1"/>
  <c r="Q3062" i="1" s="1"/>
  <c r="R3062" i="1" s="1"/>
  <c r="P2353" i="1"/>
  <c r="Q2353" i="1" s="1"/>
  <c r="R2353" i="1" s="1"/>
  <c r="P3108" i="1"/>
  <c r="Q3108" i="1" s="1"/>
  <c r="R3108" i="1" s="1"/>
  <c r="P2852" i="1"/>
  <c r="P2596" i="1"/>
  <c r="Q2596" i="1" s="1"/>
  <c r="R2596" i="1" s="1"/>
  <c r="P2340" i="1"/>
  <c r="Q2340" i="1" s="1"/>
  <c r="R2340" i="1" s="1"/>
  <c r="P2027" i="1"/>
  <c r="Q2027" i="1" s="1"/>
  <c r="R2027" i="1" s="1"/>
  <c r="P2847" i="1"/>
  <c r="Q2847" i="1" s="1"/>
  <c r="R2847" i="1" s="1"/>
  <c r="P2591" i="1"/>
  <c r="P2335" i="1"/>
  <c r="Q2335" i="1" s="1"/>
  <c r="R2335" i="1" s="1"/>
  <c r="P2007" i="1"/>
  <c r="Q2007" i="1" s="1"/>
  <c r="R2007" i="1" s="1"/>
  <c r="P2842" i="1"/>
  <c r="Q2842" i="1" s="1"/>
  <c r="R2842" i="1" s="1"/>
  <c r="P2586" i="1"/>
  <c r="P2330" i="1"/>
  <c r="Q2330" i="1" s="1"/>
  <c r="R2330" i="1" s="1"/>
  <c r="P1987" i="1"/>
  <c r="P2186" i="1"/>
  <c r="Q2186" i="1" s="1"/>
  <c r="R2186" i="1" s="1"/>
  <c r="P1930" i="1"/>
  <c r="Q1930" i="1" s="1"/>
  <c r="R1930" i="1" s="1"/>
  <c r="P1674" i="1"/>
  <c r="Q1674" i="1" s="1"/>
  <c r="R1674" i="1" s="1"/>
  <c r="P1418" i="1"/>
  <c r="Q1418" i="1" s="1"/>
  <c r="R1418" i="1" s="1"/>
  <c r="P1961" i="1"/>
  <c r="Q1961" i="1" s="1"/>
  <c r="R1961" i="1" s="1"/>
  <c r="P1705" i="1"/>
  <c r="Q1705" i="1" s="1"/>
  <c r="R1705" i="1" s="1"/>
  <c r="P1449" i="1"/>
  <c r="Q1449" i="1" s="1"/>
  <c r="R1449" i="1" s="1"/>
  <c r="P1988" i="1"/>
  <c r="P1732" i="1"/>
  <c r="Q1732" i="1" s="1"/>
  <c r="R1732" i="1" s="1"/>
  <c r="P1476" i="1"/>
  <c r="Q1476" i="1" s="1"/>
  <c r="R1476" i="1" s="1"/>
  <c r="P1222" i="1"/>
  <c r="Q1222" i="1" s="1"/>
  <c r="R1222" i="1" s="1"/>
  <c r="P966" i="1"/>
  <c r="Q966" i="1" s="1"/>
  <c r="R966" i="1" s="1"/>
  <c r="P1217" i="1"/>
  <c r="Q1217" i="1" s="1"/>
  <c r="R1217" i="1" s="1"/>
  <c r="P961" i="1"/>
  <c r="Q961" i="1" s="1"/>
  <c r="R961" i="1" s="1"/>
  <c r="P1216" i="1"/>
  <c r="Q1216" i="1" s="1"/>
  <c r="R1216" i="1" s="1"/>
  <c r="P960" i="1"/>
  <c r="Q960" i="1" s="1"/>
  <c r="R960" i="1" s="1"/>
  <c r="P1211" i="1"/>
  <c r="Q1211" i="1" s="1"/>
  <c r="R1211" i="1" s="1"/>
  <c r="P955" i="1"/>
  <c r="Q955" i="1" s="1"/>
  <c r="R955" i="1" s="1"/>
  <c r="P504" i="1"/>
  <c r="Q504" i="1" s="1"/>
  <c r="R504" i="1" s="1"/>
  <c r="P694" i="1"/>
  <c r="Q694" i="1" s="1"/>
  <c r="R694" i="1" s="1"/>
  <c r="P412" i="1"/>
  <c r="Q412" i="1" s="1"/>
  <c r="R412" i="1" s="1"/>
  <c r="P609" i="1"/>
  <c r="Q609" i="1" s="1"/>
  <c r="R609" i="1" s="1"/>
  <c r="P113" i="1"/>
  <c r="Q113" i="1" s="1"/>
  <c r="R113" i="1" s="1"/>
  <c r="P604" i="1"/>
  <c r="Q604" i="1" s="1"/>
  <c r="R604" i="1" s="1"/>
  <c r="P93" i="1"/>
  <c r="Q93" i="1" s="1"/>
  <c r="R93" i="1" s="1"/>
  <c r="P140" i="1"/>
  <c r="Q140" i="1" s="1"/>
  <c r="R140" i="1" s="1"/>
  <c r="P391" i="1"/>
  <c r="Q391" i="1" s="1"/>
  <c r="R391" i="1" s="1"/>
  <c r="P135" i="1"/>
  <c r="Q135" i="1" s="1"/>
  <c r="R135" i="1" s="1"/>
  <c r="P278" i="1"/>
  <c r="Q278" i="1" s="1"/>
  <c r="R278" i="1" s="1"/>
  <c r="P3754" i="1"/>
  <c r="Q3754" i="1" s="1"/>
  <c r="R3754" i="1" s="1"/>
  <c r="P3690" i="1"/>
  <c r="P3626" i="1"/>
  <c r="Q3626" i="1" s="1"/>
  <c r="R3626" i="1" s="1"/>
  <c r="P3562" i="1"/>
  <c r="Q3562" i="1" s="1"/>
  <c r="R3562" i="1" s="1"/>
  <c r="P3498" i="1"/>
  <c r="P3434" i="1"/>
  <c r="Q3434" i="1" s="1"/>
  <c r="R3434" i="1" s="1"/>
  <c r="P3370" i="1"/>
  <c r="Q3370" i="1" s="1"/>
  <c r="R3370" i="1" s="1"/>
  <c r="P3306" i="1"/>
  <c r="P3241" i="1"/>
  <c r="Q3241" i="1" s="1"/>
  <c r="R3241" i="1" s="1"/>
  <c r="P3155" i="1"/>
  <c r="Q3155" i="1" s="1"/>
  <c r="R3155" i="1" s="1"/>
  <c r="P3070" i="1"/>
  <c r="P2985" i="1"/>
  <c r="Q2985" i="1" s="1"/>
  <c r="R2985" i="1" s="1"/>
  <c r="P2889" i="1"/>
  <c r="Q2889" i="1" s="1"/>
  <c r="R2889" i="1" s="1"/>
  <c r="P2633" i="1"/>
  <c r="P2377" i="1"/>
  <c r="Q2377" i="1" s="1"/>
  <c r="R2377" i="1" s="1"/>
  <c r="P2077" i="1"/>
  <c r="Q2077" i="1" s="1"/>
  <c r="R2077" i="1" s="1"/>
  <c r="P3749" i="1"/>
  <c r="Q3749" i="1" s="1"/>
  <c r="R3749" i="1" s="1"/>
  <c r="P3685" i="1"/>
  <c r="Q3685" i="1" s="1"/>
  <c r="R3685" i="1" s="1"/>
  <c r="P3621" i="1"/>
  <c r="P3557" i="1"/>
  <c r="Q3557" i="1" s="1"/>
  <c r="R3557" i="1" s="1"/>
  <c r="P3493" i="1"/>
  <c r="Q3493" i="1" s="1"/>
  <c r="R3493" i="1" s="1"/>
  <c r="P3429" i="1"/>
  <c r="P3365" i="1"/>
  <c r="Q3365" i="1" s="1"/>
  <c r="R3365" i="1" s="1"/>
  <c r="P3301" i="1"/>
  <c r="Q3301" i="1" s="1"/>
  <c r="R3301" i="1" s="1"/>
  <c r="P3234" i="1"/>
  <c r="P3149" i="1"/>
  <c r="Q3149" i="1" s="1"/>
  <c r="R3149" i="1" s="1"/>
  <c r="P3063" i="1"/>
  <c r="Q3063" i="1" s="1"/>
  <c r="R3063" i="1" s="1"/>
  <c r="P2978" i="1"/>
  <c r="Q2978" i="1" s="1"/>
  <c r="R2978" i="1" s="1"/>
  <c r="P2869" i="1"/>
  <c r="Q2869" i="1" s="1"/>
  <c r="R2869" i="1" s="1"/>
  <c r="P2613" i="1"/>
  <c r="P2357" i="1"/>
  <c r="Q2357" i="1" s="1"/>
  <c r="R2357" i="1" s="1"/>
  <c r="P2051" i="1"/>
  <c r="Q2051" i="1" s="1"/>
  <c r="R2051" i="1" s="1"/>
  <c r="P3744" i="1"/>
  <c r="P3680" i="1"/>
  <c r="Q3680" i="1" s="1"/>
  <c r="R3680" i="1" s="1"/>
  <c r="P3616" i="1"/>
  <c r="P3552" i="1"/>
  <c r="P3488" i="1"/>
  <c r="Q3488" i="1" s="1"/>
  <c r="R3488" i="1" s="1"/>
  <c r="P3424" i="1"/>
  <c r="P3360" i="1"/>
  <c r="P3296" i="1"/>
  <c r="Q3296" i="1" s="1"/>
  <c r="R3296" i="1" s="1"/>
  <c r="P3227" i="1"/>
  <c r="Q3227" i="1" s="1"/>
  <c r="R3227" i="1" s="1"/>
  <c r="P3142" i="1"/>
  <c r="P3057" i="1"/>
  <c r="Q3057" i="1" s="1"/>
  <c r="R3057" i="1" s="1"/>
  <c r="P2971" i="1"/>
  <c r="P2849" i="1"/>
  <c r="P2593" i="1"/>
  <c r="Q2593" i="1" s="1"/>
  <c r="R2593" i="1" s="1"/>
  <c r="P2337" i="1"/>
  <c r="Q2337" i="1" s="1"/>
  <c r="R2337" i="1" s="1"/>
  <c r="P2015" i="1"/>
  <c r="Q2015" i="1" s="1"/>
  <c r="R2015" i="1" s="1"/>
  <c r="P3232" i="1"/>
  <c r="P3168" i="1"/>
  <c r="P3104" i="1"/>
  <c r="Q3104" i="1" s="1"/>
  <c r="R3104" i="1" s="1"/>
  <c r="P3040" i="1"/>
  <c r="Q3040" i="1" s="1"/>
  <c r="R3040" i="1" s="1"/>
  <c r="P2976" i="1"/>
  <c r="P2912" i="1"/>
  <c r="Q2912" i="1" s="1"/>
  <c r="R2912" i="1" s="1"/>
  <c r="P2848" i="1"/>
  <c r="Q2848" i="1" s="1"/>
  <c r="R2848" i="1" s="1"/>
  <c r="P2784" i="1"/>
  <c r="Q2784" i="1" s="1"/>
  <c r="R2784" i="1" s="1"/>
  <c r="P2720" i="1"/>
  <c r="Q2720" i="1" s="1"/>
  <c r="R2720" i="1" s="1"/>
  <c r="P2656" i="1"/>
  <c r="Q2656" i="1" s="1"/>
  <c r="R2656" i="1" s="1"/>
  <c r="P2592" i="1"/>
  <c r="Q2592" i="1" s="1"/>
  <c r="R2592" i="1" s="1"/>
  <c r="P2528" i="1"/>
  <c r="Q2528" i="1" s="1"/>
  <c r="R2528" i="1" s="1"/>
  <c r="P2464" i="1"/>
  <c r="Q2464" i="1" s="1"/>
  <c r="R2464" i="1" s="1"/>
  <c r="P2400" i="1"/>
  <c r="Q2400" i="1" s="1"/>
  <c r="R2400" i="1" s="1"/>
  <c r="P2336" i="1"/>
  <c r="Q2336" i="1" s="1"/>
  <c r="R2336" i="1" s="1"/>
  <c r="P2272" i="1"/>
  <c r="Q2272" i="1" s="1"/>
  <c r="R2272" i="1" s="1"/>
  <c r="P2193" i="1"/>
  <c r="Q2193" i="1" s="1"/>
  <c r="R2193" i="1" s="1"/>
  <c r="P2108" i="1"/>
  <c r="P2011" i="1"/>
  <c r="P1755" i="1"/>
  <c r="Q1755" i="1" s="1"/>
  <c r="R1755" i="1" s="1"/>
  <c r="P1499" i="1"/>
  <c r="Q1499" i="1" s="1"/>
  <c r="R1499" i="1" s="1"/>
  <c r="P1243" i="1"/>
  <c r="Q1243" i="1" s="1"/>
  <c r="R1243" i="1" s="1"/>
  <c r="P2843" i="1"/>
  <c r="Q2843" i="1" s="1"/>
  <c r="R2843" i="1" s="1"/>
  <c r="P2779" i="1"/>
  <c r="P2715" i="1"/>
  <c r="Q2715" i="1" s="1"/>
  <c r="R2715" i="1" s="1"/>
  <c r="P2651" i="1"/>
  <c r="Q2651" i="1" s="1"/>
  <c r="R2651" i="1" s="1"/>
  <c r="P2587" i="1"/>
  <c r="P2523" i="1"/>
  <c r="Q2523" i="1" s="1"/>
  <c r="R2523" i="1" s="1"/>
  <c r="P2459" i="1"/>
  <c r="Q2459" i="1" s="1"/>
  <c r="R2459" i="1" s="1"/>
  <c r="P2395" i="1"/>
  <c r="P2331" i="1"/>
  <c r="Q2331" i="1" s="1"/>
  <c r="R2331" i="1" s="1"/>
  <c r="P2267" i="1"/>
  <c r="Q2267" i="1" s="1"/>
  <c r="R2267" i="1" s="1"/>
  <c r="P2187" i="1"/>
  <c r="Q2187" i="1" s="1"/>
  <c r="R2187" i="1" s="1"/>
  <c r="P2101" i="1"/>
  <c r="Q2101" i="1" s="1"/>
  <c r="R2101" i="1" s="1"/>
  <c r="P1991" i="1"/>
  <c r="Q1991" i="1" s="1"/>
  <c r="R1991" i="1" s="1"/>
  <c r="P1735" i="1"/>
  <c r="Q1735" i="1" s="1"/>
  <c r="R1735" i="1" s="1"/>
  <c r="P1479" i="1"/>
  <c r="Q1479" i="1" s="1"/>
  <c r="R1479" i="1" s="1"/>
  <c r="P2902" i="1"/>
  <c r="P2838" i="1"/>
  <c r="Q2838" i="1" s="1"/>
  <c r="R2838" i="1" s="1"/>
  <c r="P2774" i="1"/>
  <c r="Q2774" i="1" s="1"/>
  <c r="R2774" i="1" s="1"/>
  <c r="P2710" i="1"/>
  <c r="P2646" i="1"/>
  <c r="Q2646" i="1" s="1"/>
  <c r="R2646" i="1" s="1"/>
  <c r="P2582" i="1"/>
  <c r="Q2582" i="1" s="1"/>
  <c r="R2582" i="1" s="1"/>
  <c r="P2518" i="1"/>
  <c r="P2454" i="1"/>
  <c r="Q2454" i="1" s="1"/>
  <c r="R2454" i="1" s="1"/>
  <c r="P2390" i="1"/>
  <c r="Q2390" i="1" s="1"/>
  <c r="R2390" i="1" s="1"/>
  <c r="P2326" i="1"/>
  <c r="P2262" i="1"/>
  <c r="Q2262" i="1" s="1"/>
  <c r="R2262" i="1" s="1"/>
  <c r="P2180" i="1"/>
  <c r="P2095" i="1"/>
  <c r="Q2095" i="1" s="1"/>
  <c r="R2095" i="1" s="1"/>
  <c r="P1971" i="1"/>
  <c r="Q1971" i="1" s="1"/>
  <c r="R1971" i="1" s="1"/>
  <c r="P1715" i="1"/>
  <c r="Q1715" i="1" s="1"/>
  <c r="R1715" i="1" s="1"/>
  <c r="P1459" i="1"/>
  <c r="Q1459" i="1" s="1"/>
  <c r="R1459" i="1" s="1"/>
  <c r="P2246" i="1"/>
  <c r="Q2246" i="1" s="1"/>
  <c r="R2246" i="1" s="1"/>
  <c r="P2182" i="1"/>
  <c r="P2118" i="1"/>
  <c r="Q2118" i="1" s="1"/>
  <c r="R2118" i="1" s="1"/>
  <c r="P2054" i="1"/>
  <c r="Q2054" i="1" s="1"/>
  <c r="R2054" i="1" s="1"/>
  <c r="P1990" i="1"/>
  <c r="P1926" i="1"/>
  <c r="Q1926" i="1" s="1"/>
  <c r="R1926" i="1" s="1"/>
  <c r="P1862" i="1"/>
  <c r="Q1862" i="1" s="1"/>
  <c r="R1862" i="1" s="1"/>
  <c r="P1798" i="1"/>
  <c r="P1734" i="1"/>
  <c r="Q1734" i="1" s="1"/>
  <c r="R1734" i="1" s="1"/>
  <c r="P1670" i="1"/>
  <c r="Q1670" i="1" s="1"/>
  <c r="R1670" i="1" s="1"/>
  <c r="P1606" i="1"/>
  <c r="Q1606" i="1" s="1"/>
  <c r="R1606" i="1" s="1"/>
  <c r="P1542" i="1"/>
  <c r="Q1542" i="1" s="1"/>
  <c r="R1542" i="1" s="1"/>
  <c r="P1478" i="1"/>
  <c r="Q1478" i="1" s="1"/>
  <c r="R1478" i="1" s="1"/>
  <c r="P1414" i="1"/>
  <c r="Q1414" i="1" s="1"/>
  <c r="R1414" i="1" s="1"/>
  <c r="P1350" i="1"/>
  <c r="Q1350" i="1" s="1"/>
  <c r="R1350" i="1" s="1"/>
  <c r="P1286" i="1"/>
  <c r="Q1286" i="1" s="1"/>
  <c r="R1286" i="1" s="1"/>
  <c r="P2021" i="1"/>
  <c r="Q2021" i="1" s="1"/>
  <c r="R2021" i="1" s="1"/>
  <c r="P1957" i="1"/>
  <c r="Q1957" i="1" s="1"/>
  <c r="R1957" i="1" s="1"/>
  <c r="P1893" i="1"/>
  <c r="P1829" i="1"/>
  <c r="Q1829" i="1" s="1"/>
  <c r="R1829" i="1" s="1"/>
  <c r="P1765" i="1"/>
  <c r="Q1765" i="1" s="1"/>
  <c r="R1765" i="1" s="1"/>
  <c r="P1701" i="1"/>
  <c r="P1637" i="1"/>
  <c r="Q1637" i="1" s="1"/>
  <c r="R1637" i="1" s="1"/>
  <c r="P1573" i="1"/>
  <c r="Q1573" i="1" s="1"/>
  <c r="R1573" i="1" s="1"/>
  <c r="P1509" i="1"/>
  <c r="P1445" i="1"/>
  <c r="Q1445" i="1" s="1"/>
  <c r="R1445" i="1" s="1"/>
  <c r="P1381" i="1"/>
  <c r="Q1381" i="1" s="1"/>
  <c r="R1381" i="1" s="1"/>
  <c r="P1317" i="1"/>
  <c r="Q1317" i="1" s="1"/>
  <c r="R1317" i="1" s="1"/>
  <c r="P1253" i="1"/>
  <c r="Q1253" i="1" s="1"/>
  <c r="R1253" i="1" s="1"/>
  <c r="P1984" i="1"/>
  <c r="Q1984" i="1" s="1"/>
  <c r="R1984" i="1" s="1"/>
  <c r="P1920" i="1"/>
  <c r="Q1920" i="1" s="1"/>
  <c r="R1920" i="1" s="1"/>
  <c r="P1856" i="1"/>
  <c r="Q1856" i="1" s="1"/>
  <c r="R1856" i="1" s="1"/>
  <c r="P1792" i="1"/>
  <c r="Q1792" i="1" s="1"/>
  <c r="R1792" i="1" s="1"/>
  <c r="P1728" i="1"/>
  <c r="Q1728" i="1" s="1"/>
  <c r="R1728" i="1" s="1"/>
  <c r="P1664" i="1"/>
  <c r="Q1664" i="1" s="1"/>
  <c r="R1664" i="1" s="1"/>
  <c r="P1600" i="1"/>
  <c r="Q1600" i="1" s="1"/>
  <c r="R1600" i="1" s="1"/>
  <c r="P1536" i="1"/>
  <c r="Q1536" i="1" s="1"/>
  <c r="R1536" i="1" s="1"/>
  <c r="P1472" i="1"/>
  <c r="Q1472" i="1" s="1"/>
  <c r="R1472" i="1" s="1"/>
  <c r="P1408" i="1"/>
  <c r="Q1408" i="1" s="1"/>
  <c r="R1408" i="1" s="1"/>
  <c r="P1344" i="1"/>
  <c r="Q1344" i="1" s="1"/>
  <c r="R1344" i="1" s="1"/>
  <c r="P1280" i="1"/>
  <c r="Q1280" i="1" s="1"/>
  <c r="R1280" i="1" s="1"/>
  <c r="P1218" i="1"/>
  <c r="Q1218" i="1" s="1"/>
  <c r="R1218" i="1" s="1"/>
  <c r="P1154" i="1"/>
  <c r="Q1154" i="1" s="1"/>
  <c r="R1154" i="1" s="1"/>
  <c r="P1090" i="1"/>
  <c r="Q1090" i="1" s="1"/>
  <c r="R1090" i="1" s="1"/>
  <c r="P1026" i="1"/>
  <c r="Q1026" i="1" s="1"/>
  <c r="R1026" i="1" s="1"/>
  <c r="P962" i="1"/>
  <c r="Q962" i="1" s="1"/>
  <c r="R962" i="1" s="1"/>
  <c r="P898" i="1"/>
  <c r="Q898" i="1" s="1"/>
  <c r="R898" i="1" s="1"/>
  <c r="P834" i="1"/>
  <c r="Q834" i="1" s="1"/>
  <c r="R834" i="1" s="1"/>
  <c r="P719" i="1"/>
  <c r="Q719" i="1" s="1"/>
  <c r="R719" i="1" s="1"/>
  <c r="P1213" i="1"/>
  <c r="Q1213" i="1" s="1"/>
  <c r="R1213" i="1" s="1"/>
  <c r="P1149" i="1"/>
  <c r="Q1149" i="1" s="1"/>
  <c r="R1149" i="1" s="1"/>
  <c r="P1085" i="1"/>
  <c r="Q1085" i="1" s="1"/>
  <c r="R1085" i="1" s="1"/>
  <c r="P1021" i="1"/>
  <c r="Q1021" i="1" s="1"/>
  <c r="R1021" i="1" s="1"/>
  <c r="P957" i="1"/>
  <c r="Q957" i="1" s="1"/>
  <c r="R957" i="1" s="1"/>
  <c r="P893" i="1"/>
  <c r="Q893" i="1" s="1"/>
  <c r="R893" i="1" s="1"/>
  <c r="P827" i="1"/>
  <c r="Q827" i="1" s="1"/>
  <c r="R827" i="1" s="1"/>
  <c r="P699" i="1"/>
  <c r="Q699" i="1" s="1"/>
  <c r="R699" i="1" s="1"/>
  <c r="P1212" i="1"/>
  <c r="Q1212" i="1" s="1"/>
  <c r="R1212" i="1" s="1"/>
  <c r="P1148" i="1"/>
  <c r="Q1148" i="1" s="1"/>
  <c r="R1148" i="1" s="1"/>
  <c r="P1084" i="1"/>
  <c r="Q1084" i="1" s="1"/>
  <c r="R1084" i="1" s="1"/>
  <c r="P1020" i="1"/>
  <c r="Q1020" i="1" s="1"/>
  <c r="R1020" i="1" s="1"/>
  <c r="P956" i="1"/>
  <c r="Q956" i="1" s="1"/>
  <c r="R956" i="1" s="1"/>
  <c r="P892" i="1"/>
  <c r="Q892" i="1" s="1"/>
  <c r="R892" i="1" s="1"/>
  <c r="P826" i="1"/>
  <c r="Q826" i="1" s="1"/>
  <c r="R826" i="1" s="1"/>
  <c r="P695" i="1"/>
  <c r="Q695" i="1" s="1"/>
  <c r="R695" i="1" s="1"/>
  <c r="P1207" i="1"/>
  <c r="Q1207" i="1" s="1"/>
  <c r="R1207" i="1" s="1"/>
  <c r="P1143" i="1"/>
  <c r="Q1143" i="1" s="1"/>
  <c r="R1143" i="1" s="1"/>
  <c r="P1079" i="1"/>
  <c r="Q1079" i="1" s="1"/>
  <c r="R1079" i="1" s="1"/>
  <c r="P1015" i="1"/>
  <c r="Q1015" i="1" s="1"/>
  <c r="R1015" i="1" s="1"/>
  <c r="P951" i="1"/>
  <c r="Q951" i="1" s="1"/>
  <c r="R951" i="1" s="1"/>
  <c r="P887" i="1"/>
  <c r="Q887" i="1" s="1"/>
  <c r="R887" i="1" s="1"/>
  <c r="P819" i="1"/>
  <c r="Q819" i="1" s="1"/>
  <c r="R819" i="1" s="1"/>
  <c r="P675" i="1"/>
  <c r="Q675" i="1" s="1"/>
  <c r="R675" i="1" s="1"/>
  <c r="P498" i="1"/>
  <c r="Q498" i="1" s="1"/>
  <c r="R498" i="1" s="1"/>
  <c r="P413" i="1"/>
  <c r="Q413" i="1" s="1"/>
  <c r="R413" i="1" s="1"/>
  <c r="P201" i="1"/>
  <c r="Q201" i="1" s="1"/>
  <c r="R201" i="1" s="1"/>
  <c r="P754" i="1"/>
  <c r="Q754" i="1" s="1"/>
  <c r="R754" i="1" s="1"/>
  <c r="P690" i="1"/>
  <c r="Q690" i="1" s="1"/>
  <c r="R690" i="1" s="1"/>
  <c r="P626" i="1"/>
  <c r="Q626" i="1" s="1"/>
  <c r="R626" i="1" s="1"/>
  <c r="P562" i="1"/>
  <c r="Q562" i="1" s="1"/>
  <c r="R562" i="1" s="1"/>
  <c r="P492" i="1"/>
  <c r="Q492" i="1" s="1"/>
  <c r="R492" i="1" s="1"/>
  <c r="P405" i="1"/>
  <c r="Q405" i="1" s="1"/>
  <c r="R405" i="1" s="1"/>
  <c r="P181" i="1"/>
  <c r="Q181" i="1" s="1"/>
  <c r="R181" i="1" s="1"/>
  <c r="P733" i="1"/>
  <c r="Q733" i="1" s="1"/>
  <c r="R733" i="1" s="1"/>
  <c r="P669" i="1"/>
  <c r="Q669" i="1" s="1"/>
  <c r="R669" i="1" s="1"/>
  <c r="P605" i="1"/>
  <c r="Q605" i="1" s="1"/>
  <c r="R605" i="1" s="1"/>
  <c r="P541" i="1"/>
  <c r="Q541" i="1" s="1"/>
  <c r="R541" i="1" s="1"/>
  <c r="P464" i="1"/>
  <c r="Q464" i="1" s="1"/>
  <c r="R464" i="1" s="1"/>
  <c r="P353" i="1"/>
  <c r="Q353" i="1" s="1"/>
  <c r="R353" i="1" s="1"/>
  <c r="P97" i="1"/>
  <c r="Q97" i="1" s="1"/>
  <c r="R97" i="1" s="1"/>
  <c r="P792" i="1"/>
  <c r="Q792" i="1" s="1"/>
  <c r="R792" i="1" s="1"/>
  <c r="P728" i="1"/>
  <c r="Q728" i="1" s="1"/>
  <c r="R728" i="1" s="1"/>
  <c r="P664" i="1"/>
  <c r="Q664" i="1" s="1"/>
  <c r="R664" i="1" s="1"/>
  <c r="P600" i="1"/>
  <c r="Q600" i="1" s="1"/>
  <c r="R600" i="1" s="1"/>
  <c r="P536" i="1"/>
  <c r="Q536" i="1" s="1"/>
  <c r="R536" i="1" s="1"/>
  <c r="P457" i="1"/>
  <c r="Q457" i="1" s="1"/>
  <c r="R457" i="1" s="1"/>
  <c r="P333" i="1"/>
  <c r="Q333" i="1" s="1"/>
  <c r="R333" i="1" s="1"/>
  <c r="P77" i="1"/>
  <c r="Q77" i="1" s="1"/>
  <c r="R77" i="1" s="1"/>
  <c r="P328" i="1"/>
  <c r="Q328" i="1" s="1"/>
  <c r="R328" i="1" s="1"/>
  <c r="P264" i="1"/>
  <c r="Q264" i="1" s="1"/>
  <c r="R264" i="1" s="1"/>
  <c r="P200" i="1"/>
  <c r="Q200" i="1" s="1"/>
  <c r="R200" i="1" s="1"/>
  <c r="P136" i="1"/>
  <c r="Q136" i="1" s="1"/>
  <c r="R136" i="1" s="1"/>
  <c r="P72" i="1"/>
  <c r="Q72" i="1" s="1"/>
  <c r="R72" i="1" s="1"/>
  <c r="P515" i="1"/>
  <c r="Q515" i="1" s="1"/>
  <c r="R515" i="1" s="1"/>
  <c r="P451" i="1"/>
  <c r="Q451" i="1" s="1"/>
  <c r="R451" i="1" s="1"/>
  <c r="P387" i="1"/>
  <c r="Q387" i="1" s="1"/>
  <c r="R387" i="1" s="1"/>
  <c r="P323" i="1"/>
  <c r="Q323" i="1" s="1"/>
  <c r="R323" i="1" s="1"/>
  <c r="P259" i="1"/>
  <c r="Q259" i="1" s="1"/>
  <c r="R259" i="1" s="1"/>
  <c r="P195" i="1"/>
  <c r="Q195" i="1" s="1"/>
  <c r="R195" i="1" s="1"/>
  <c r="P131" i="1"/>
  <c r="Q131" i="1" s="1"/>
  <c r="R131" i="1" s="1"/>
  <c r="P67" i="1"/>
  <c r="Q67" i="1" s="1"/>
  <c r="R67" i="1" s="1"/>
  <c r="P402" i="1"/>
  <c r="Q402" i="1" s="1"/>
  <c r="R402" i="1" s="1"/>
  <c r="P338" i="1"/>
  <c r="Q338" i="1" s="1"/>
  <c r="R338" i="1" s="1"/>
  <c r="P274" i="1"/>
  <c r="Q274" i="1" s="1"/>
  <c r="R274" i="1" s="1"/>
  <c r="P210" i="1"/>
  <c r="Q210" i="1" s="1"/>
  <c r="R210" i="1" s="1"/>
  <c r="P146" i="1"/>
  <c r="Q146" i="1" s="1"/>
  <c r="R146" i="1" s="1"/>
  <c r="P74" i="1"/>
  <c r="Q74" i="1" s="1"/>
  <c r="R74" i="1" s="1"/>
  <c r="P2277" i="1"/>
  <c r="P1775" i="1"/>
  <c r="Q1775" i="1" s="1"/>
  <c r="R1775" i="1" s="1"/>
  <c r="P3724" i="1"/>
  <c r="Q3724" i="1" s="1"/>
  <c r="R3724" i="1" s="1"/>
  <c r="P3660" i="1"/>
  <c r="Q3660" i="1" s="1"/>
  <c r="R3660" i="1" s="1"/>
  <c r="P3596" i="1"/>
  <c r="P3532" i="1"/>
  <c r="Q3532" i="1" s="1"/>
  <c r="R3532" i="1" s="1"/>
  <c r="P3468" i="1"/>
  <c r="Q3468" i="1" s="1"/>
  <c r="R3468" i="1" s="1"/>
  <c r="P3404" i="1"/>
  <c r="P3340" i="1"/>
  <c r="Q3340" i="1" s="1"/>
  <c r="R3340" i="1" s="1"/>
  <c r="P3276" i="1"/>
  <c r="Q3276" i="1" s="1"/>
  <c r="R3276" i="1" s="1"/>
  <c r="P3201" i="1"/>
  <c r="Q3201" i="1" s="1"/>
  <c r="R3201" i="1" s="1"/>
  <c r="P3115" i="1"/>
  <c r="P3030" i="1"/>
  <c r="Q3030" i="1" s="1"/>
  <c r="R3030" i="1" s="1"/>
  <c r="P2945" i="1"/>
  <c r="P2769" i="1"/>
  <c r="Q2769" i="1" s="1"/>
  <c r="R2769" i="1" s="1"/>
  <c r="P2513" i="1"/>
  <c r="P2257" i="1"/>
  <c r="Q2257" i="1" s="1"/>
  <c r="R2257" i="1" s="1"/>
  <c r="P1695" i="1"/>
  <c r="Q1695" i="1" s="1"/>
  <c r="R1695" i="1" s="1"/>
  <c r="P3212" i="1"/>
  <c r="P3148" i="1"/>
  <c r="Q3148" i="1" s="1"/>
  <c r="R3148" i="1" s="1"/>
  <c r="P3084" i="1"/>
  <c r="Q3084" i="1" s="1"/>
  <c r="R3084" i="1" s="1"/>
  <c r="P3020" i="1"/>
  <c r="P2956" i="1"/>
  <c r="Q2956" i="1" s="1"/>
  <c r="R2956" i="1" s="1"/>
  <c r="P2892" i="1"/>
  <c r="Q2892" i="1" s="1"/>
  <c r="R2892" i="1" s="1"/>
  <c r="P2828" i="1"/>
  <c r="P2764" i="1"/>
  <c r="Q2764" i="1" s="1"/>
  <c r="R2764" i="1" s="1"/>
  <c r="P2700" i="1"/>
  <c r="Q2700" i="1" s="1"/>
  <c r="R2700" i="1" s="1"/>
  <c r="P2636" i="1"/>
  <c r="P2572" i="1"/>
  <c r="Q2572" i="1" s="1"/>
  <c r="R2572" i="1" s="1"/>
  <c r="P2508" i="1"/>
  <c r="Q2508" i="1" s="1"/>
  <c r="R2508" i="1" s="1"/>
  <c r="P2444" i="1"/>
  <c r="P2380" i="1"/>
  <c r="Q2380" i="1" s="1"/>
  <c r="R2380" i="1" s="1"/>
  <c r="P2316" i="1"/>
  <c r="Q2316" i="1" s="1"/>
  <c r="R2316" i="1" s="1"/>
  <c r="P2252" i="1"/>
  <c r="P2167" i="1"/>
  <c r="Q2167" i="1" s="1"/>
  <c r="R2167" i="1" s="1"/>
  <c r="P2081" i="1"/>
  <c r="Q2081" i="1" s="1"/>
  <c r="R2081" i="1" s="1"/>
  <c r="P1931" i="1"/>
  <c r="Q1931" i="1" s="1"/>
  <c r="R1931" i="1" s="1"/>
  <c r="P1675" i="1"/>
  <c r="P1419" i="1"/>
  <c r="Q1419" i="1" s="1"/>
  <c r="R1419" i="1" s="1"/>
  <c r="P2887" i="1"/>
  <c r="Q2887" i="1" s="1"/>
  <c r="R2887" i="1" s="1"/>
  <c r="P2823" i="1"/>
  <c r="Q2823" i="1" s="1"/>
  <c r="R2823" i="1" s="1"/>
  <c r="P2759" i="1"/>
  <c r="P2695" i="1"/>
  <c r="Q2695" i="1" s="1"/>
  <c r="R2695" i="1" s="1"/>
  <c r="P2631" i="1"/>
  <c r="Q2631" i="1" s="1"/>
  <c r="R2631" i="1" s="1"/>
  <c r="P2567" i="1"/>
  <c r="P2503" i="1"/>
  <c r="Q2503" i="1" s="1"/>
  <c r="R2503" i="1" s="1"/>
  <c r="P2439" i="1"/>
  <c r="Q2439" i="1" s="1"/>
  <c r="R2439" i="1" s="1"/>
  <c r="P2375" i="1"/>
  <c r="P2311" i="1"/>
  <c r="Q2311" i="1" s="1"/>
  <c r="R2311" i="1" s="1"/>
  <c r="P2245" i="1"/>
  <c r="Q2245" i="1" s="1"/>
  <c r="R2245" i="1" s="1"/>
  <c r="P2160" i="1"/>
  <c r="Q2160" i="1" s="1"/>
  <c r="R2160" i="1" s="1"/>
  <c r="P2075" i="1"/>
  <c r="Q2075" i="1" s="1"/>
  <c r="R2075" i="1" s="1"/>
  <c r="P1911" i="1"/>
  <c r="Q1911" i="1" s="1"/>
  <c r="R1911" i="1" s="1"/>
  <c r="P1655" i="1"/>
  <c r="Q1655" i="1" s="1"/>
  <c r="R1655" i="1" s="1"/>
  <c r="P1399" i="1"/>
  <c r="Q1399" i="1" s="1"/>
  <c r="R1399" i="1" s="1"/>
  <c r="P2882" i="1"/>
  <c r="Q2882" i="1" s="1"/>
  <c r="R2882" i="1" s="1"/>
  <c r="P2818" i="1"/>
  <c r="Q2818" i="1" s="1"/>
  <c r="R2818" i="1" s="1"/>
  <c r="P2754" i="1"/>
  <c r="P2690" i="1"/>
  <c r="Q2690" i="1" s="1"/>
  <c r="R2690" i="1" s="1"/>
  <c r="P2626" i="1"/>
  <c r="Q2626" i="1" s="1"/>
  <c r="R2626" i="1" s="1"/>
  <c r="P2562" i="1"/>
  <c r="P2498" i="1"/>
  <c r="Q2498" i="1" s="1"/>
  <c r="R2498" i="1" s="1"/>
  <c r="P2434" i="1"/>
  <c r="Q2434" i="1" s="1"/>
  <c r="R2434" i="1" s="1"/>
  <c r="P2370" i="1"/>
  <c r="P2306" i="1"/>
  <c r="Q2306" i="1" s="1"/>
  <c r="R2306" i="1" s="1"/>
  <c r="P2239" i="1"/>
  <c r="Q2239" i="1" s="1"/>
  <c r="R2239" i="1" s="1"/>
  <c r="P2153" i="1"/>
  <c r="Q2153" i="1" s="1"/>
  <c r="R2153" i="1" s="1"/>
  <c r="P2068" i="1"/>
  <c r="Q2068" i="1" s="1"/>
  <c r="R2068" i="1" s="1"/>
  <c r="P1891" i="1"/>
  <c r="P1635" i="1"/>
  <c r="Q1635" i="1" s="1"/>
  <c r="R1635" i="1" s="1"/>
  <c r="P1379" i="1"/>
  <c r="Q1379" i="1" s="1"/>
  <c r="R1379" i="1" s="1"/>
  <c r="P2226" i="1"/>
  <c r="P2162" i="1"/>
  <c r="Q2162" i="1" s="1"/>
  <c r="R2162" i="1" s="1"/>
  <c r="P2098" i="1"/>
  <c r="Q2098" i="1" s="1"/>
  <c r="R2098" i="1" s="1"/>
  <c r="P2034" i="1"/>
  <c r="P1970" i="1"/>
  <c r="Q1970" i="1" s="1"/>
  <c r="R1970" i="1" s="1"/>
  <c r="P1906" i="1"/>
  <c r="Q1906" i="1" s="1"/>
  <c r="R1906" i="1" s="1"/>
  <c r="P1842" i="1"/>
  <c r="Q1842" i="1" s="1"/>
  <c r="R1842" i="1" s="1"/>
  <c r="P1778" i="1"/>
  <c r="Q1778" i="1" s="1"/>
  <c r="R1778" i="1" s="1"/>
  <c r="P1714" i="1"/>
  <c r="Q1714" i="1" s="1"/>
  <c r="R1714" i="1" s="1"/>
  <c r="P1650" i="1"/>
  <c r="Q1650" i="1" s="1"/>
  <c r="R1650" i="1" s="1"/>
  <c r="P1586" i="1"/>
  <c r="Q1586" i="1" s="1"/>
  <c r="R1586" i="1" s="1"/>
  <c r="P1522" i="1"/>
  <c r="Q1522" i="1" s="1"/>
  <c r="R1522" i="1" s="1"/>
  <c r="P1458" i="1"/>
  <c r="Q1458" i="1" s="1"/>
  <c r="R1458" i="1" s="1"/>
  <c r="P1394" i="1"/>
  <c r="Q1394" i="1" s="1"/>
  <c r="R1394" i="1" s="1"/>
  <c r="P1330" i="1"/>
  <c r="Q1330" i="1" s="1"/>
  <c r="R1330" i="1" s="1"/>
  <c r="P1969" i="1"/>
  <c r="Q1969" i="1" s="1"/>
  <c r="R1969" i="1" s="1"/>
  <c r="P1713" i="1"/>
  <c r="Q1713" i="1" s="1"/>
  <c r="R1713" i="1" s="1"/>
  <c r="P1457" i="1"/>
  <c r="Q1457" i="1" s="1"/>
  <c r="R1457" i="1" s="1"/>
  <c r="P1996" i="1"/>
  <c r="Q1996" i="1" s="1"/>
  <c r="R1996" i="1" s="1"/>
  <c r="P1740" i="1"/>
  <c r="Q1740" i="1" s="1"/>
  <c r="R1740" i="1" s="1"/>
  <c r="P1484" i="1"/>
  <c r="P1230" i="1"/>
  <c r="Q1230" i="1" s="1"/>
  <c r="R1230" i="1" s="1"/>
  <c r="P974" i="1"/>
  <c r="Q974" i="1" s="1"/>
  <c r="R974" i="1" s="1"/>
  <c r="P1225" i="1"/>
  <c r="Q1225" i="1" s="1"/>
  <c r="R1225" i="1" s="1"/>
  <c r="P969" i="1"/>
  <c r="Q969" i="1" s="1"/>
  <c r="R969" i="1" s="1"/>
  <c r="P1224" i="1"/>
  <c r="Q1224" i="1" s="1"/>
  <c r="R1224" i="1" s="1"/>
  <c r="P968" i="1"/>
  <c r="Q968" i="1" s="1"/>
  <c r="R968" i="1" s="1"/>
  <c r="P1219" i="1"/>
  <c r="Q1219" i="1" s="1"/>
  <c r="R1219" i="1" s="1"/>
  <c r="P963" i="1"/>
  <c r="Q963" i="1" s="1"/>
  <c r="R963" i="1" s="1"/>
  <c r="P514" i="1"/>
  <c r="Q514" i="1" s="1"/>
  <c r="R514" i="1" s="1"/>
  <c r="P1282" i="1"/>
  <c r="Q1282" i="1" s="1"/>
  <c r="R1282" i="1" s="1"/>
  <c r="P2017" i="1"/>
  <c r="Q2017" i="1" s="1"/>
  <c r="R2017" i="1" s="1"/>
  <c r="P1953" i="1"/>
  <c r="Q1953" i="1" s="1"/>
  <c r="R1953" i="1" s="1"/>
  <c r="P1889" i="1"/>
  <c r="Q1889" i="1" s="1"/>
  <c r="R1889" i="1" s="1"/>
  <c r="P1825" i="1"/>
  <c r="Q1825" i="1" s="1"/>
  <c r="R1825" i="1" s="1"/>
  <c r="P1761" i="1"/>
  <c r="Q1761" i="1" s="1"/>
  <c r="R1761" i="1" s="1"/>
  <c r="P1697" i="1"/>
  <c r="Q1697" i="1" s="1"/>
  <c r="R1697" i="1" s="1"/>
  <c r="P1633" i="1"/>
  <c r="Q1633" i="1" s="1"/>
  <c r="R1633" i="1" s="1"/>
  <c r="P1569" i="1"/>
  <c r="Q1569" i="1" s="1"/>
  <c r="R1569" i="1" s="1"/>
  <c r="P1505" i="1"/>
  <c r="Q1505" i="1" s="1"/>
  <c r="R1505" i="1" s="1"/>
  <c r="P1441" i="1"/>
  <c r="Q1441" i="1" s="1"/>
  <c r="R1441" i="1" s="1"/>
  <c r="P1377" i="1"/>
  <c r="Q1377" i="1" s="1"/>
  <c r="R1377" i="1" s="1"/>
  <c r="P1313" i="1"/>
  <c r="Q1313" i="1" s="1"/>
  <c r="R1313" i="1" s="1"/>
  <c r="P1249" i="1"/>
  <c r="Q1249" i="1" s="1"/>
  <c r="R1249" i="1" s="1"/>
  <c r="P1980" i="1"/>
  <c r="Q1980" i="1" s="1"/>
  <c r="R1980" i="1" s="1"/>
  <c r="P1916" i="1"/>
  <c r="P1852" i="1"/>
  <c r="Q1852" i="1" s="1"/>
  <c r="R1852" i="1" s="1"/>
  <c r="P1788" i="1"/>
  <c r="Q1788" i="1" s="1"/>
  <c r="R1788" i="1" s="1"/>
  <c r="P1724" i="1"/>
  <c r="P1660" i="1"/>
  <c r="Q1660" i="1" s="1"/>
  <c r="R1660" i="1" s="1"/>
  <c r="P1596" i="1"/>
  <c r="Q1596" i="1" s="1"/>
  <c r="R1596" i="1" s="1"/>
  <c r="P1532" i="1"/>
  <c r="P1468" i="1"/>
  <c r="Q1468" i="1" s="1"/>
  <c r="R1468" i="1" s="1"/>
  <c r="P1404" i="1"/>
  <c r="Q1404" i="1" s="1"/>
  <c r="R1404" i="1" s="1"/>
  <c r="P1340" i="1"/>
  <c r="Q1340" i="1" s="1"/>
  <c r="R1340" i="1" s="1"/>
  <c r="P1276" i="1"/>
  <c r="Q1276" i="1" s="1"/>
  <c r="R1276" i="1" s="1"/>
  <c r="P1214" i="1"/>
  <c r="Q1214" i="1" s="1"/>
  <c r="R1214" i="1" s="1"/>
  <c r="P1150" i="1"/>
  <c r="Q1150" i="1" s="1"/>
  <c r="R1150" i="1" s="1"/>
  <c r="P1086" i="1"/>
  <c r="Q1086" i="1" s="1"/>
  <c r="R1086" i="1" s="1"/>
  <c r="P1022" i="1"/>
  <c r="Q1022" i="1" s="1"/>
  <c r="R1022" i="1" s="1"/>
  <c r="P958" i="1"/>
  <c r="Q958" i="1" s="1"/>
  <c r="R958" i="1" s="1"/>
  <c r="P894" i="1"/>
  <c r="Q894" i="1" s="1"/>
  <c r="R894" i="1" s="1"/>
  <c r="P829" i="1"/>
  <c r="Q829" i="1" s="1"/>
  <c r="R829" i="1" s="1"/>
  <c r="P703" i="1"/>
  <c r="Q703" i="1" s="1"/>
  <c r="R703" i="1" s="1"/>
  <c r="P1209" i="1"/>
  <c r="Q1209" i="1" s="1"/>
  <c r="R1209" i="1" s="1"/>
  <c r="P1145" i="1"/>
  <c r="Q1145" i="1" s="1"/>
  <c r="R1145" i="1" s="1"/>
  <c r="P1081" i="1"/>
  <c r="Q1081" i="1" s="1"/>
  <c r="R1081" i="1" s="1"/>
  <c r="P1017" i="1"/>
  <c r="Q1017" i="1" s="1"/>
  <c r="R1017" i="1" s="1"/>
  <c r="P953" i="1"/>
  <c r="Q953" i="1" s="1"/>
  <c r="R953" i="1" s="1"/>
  <c r="P889" i="1"/>
  <c r="Q889" i="1" s="1"/>
  <c r="R889" i="1" s="1"/>
  <c r="P822" i="1"/>
  <c r="Q822" i="1" s="1"/>
  <c r="R822" i="1" s="1"/>
  <c r="P683" i="1"/>
  <c r="Q683" i="1" s="1"/>
  <c r="R683" i="1" s="1"/>
  <c r="P1208" i="1"/>
  <c r="Q1208" i="1" s="1"/>
  <c r="R1208" i="1" s="1"/>
  <c r="P1144" i="1"/>
  <c r="Q1144" i="1" s="1"/>
  <c r="R1144" i="1" s="1"/>
  <c r="P1080" i="1"/>
  <c r="Q1080" i="1" s="1"/>
  <c r="R1080" i="1" s="1"/>
  <c r="P1016" i="1"/>
  <c r="Q1016" i="1" s="1"/>
  <c r="R1016" i="1" s="1"/>
  <c r="P952" i="1"/>
  <c r="Q952" i="1" s="1"/>
  <c r="R952" i="1" s="1"/>
  <c r="P888" i="1"/>
  <c r="Q888" i="1" s="1"/>
  <c r="R888" i="1" s="1"/>
  <c r="P821" i="1"/>
  <c r="Q821" i="1" s="1"/>
  <c r="R821" i="1" s="1"/>
  <c r="P679" i="1"/>
  <c r="Q679" i="1" s="1"/>
  <c r="R679" i="1" s="1"/>
  <c r="P1203" i="1"/>
  <c r="Q1203" i="1" s="1"/>
  <c r="R1203" i="1" s="1"/>
  <c r="P1139" i="1"/>
  <c r="Q1139" i="1" s="1"/>
  <c r="R1139" i="1" s="1"/>
  <c r="P1075" i="1"/>
  <c r="Q1075" i="1" s="1"/>
  <c r="R1075" i="1" s="1"/>
  <c r="P1011" i="1"/>
  <c r="Q1011" i="1" s="1"/>
  <c r="R1011" i="1" s="1"/>
  <c r="P947" i="1"/>
  <c r="Q947" i="1" s="1"/>
  <c r="R947" i="1" s="1"/>
  <c r="P883" i="1"/>
  <c r="Q883" i="1" s="1"/>
  <c r="R883" i="1" s="1"/>
  <c r="P814" i="1"/>
  <c r="Q814" i="1" s="1"/>
  <c r="R814" i="1" s="1"/>
  <c r="P659" i="1"/>
  <c r="Q659" i="1" s="1"/>
  <c r="R659" i="1" s="1"/>
  <c r="P493" i="1"/>
  <c r="Q493" i="1" s="1"/>
  <c r="R493" i="1" s="1"/>
  <c r="P408" i="1"/>
  <c r="Q408" i="1" s="1"/>
  <c r="R408" i="1" s="1"/>
  <c r="P185" i="1"/>
  <c r="Q185" i="1" s="1"/>
  <c r="R185" i="1" s="1"/>
  <c r="P750" i="1"/>
  <c r="Q750" i="1" s="1"/>
  <c r="R750" i="1" s="1"/>
  <c r="P686" i="1"/>
  <c r="Q686" i="1" s="1"/>
  <c r="R686" i="1" s="1"/>
  <c r="P622" i="1"/>
  <c r="Q622" i="1" s="1"/>
  <c r="R622" i="1" s="1"/>
  <c r="P558" i="1"/>
  <c r="Q558" i="1" s="1"/>
  <c r="R558" i="1" s="1"/>
  <c r="P486" i="1"/>
  <c r="Q486" i="1" s="1"/>
  <c r="R486" i="1" s="1"/>
  <c r="P397" i="1"/>
  <c r="Q397" i="1" s="1"/>
  <c r="R397" i="1" s="1"/>
  <c r="P165" i="1"/>
  <c r="Q165" i="1" s="1"/>
  <c r="R165" i="1" s="1"/>
  <c r="P729" i="1"/>
  <c r="Q729" i="1" s="1"/>
  <c r="R729" i="1" s="1"/>
  <c r="P665" i="1"/>
  <c r="Q665" i="1" s="1"/>
  <c r="R665" i="1" s="1"/>
  <c r="P601" i="1"/>
  <c r="Q601" i="1" s="1"/>
  <c r="R601" i="1" s="1"/>
  <c r="P537" i="1"/>
  <c r="Q537" i="1" s="1"/>
  <c r="R537" i="1" s="1"/>
  <c r="P458" i="1"/>
  <c r="Q458" i="1" s="1"/>
  <c r="R458" i="1" s="1"/>
  <c r="P337" i="1"/>
  <c r="Q337" i="1" s="1"/>
  <c r="R337" i="1" s="1"/>
  <c r="P81" i="1"/>
  <c r="Q81" i="1" s="1"/>
  <c r="R81" i="1" s="1"/>
  <c r="P788" i="1"/>
  <c r="Q788" i="1" s="1"/>
  <c r="R788" i="1" s="1"/>
  <c r="P724" i="1"/>
  <c r="Q724" i="1" s="1"/>
  <c r="R724" i="1" s="1"/>
  <c r="P660" i="1"/>
  <c r="Q660" i="1" s="1"/>
  <c r="R660" i="1" s="1"/>
  <c r="P596" i="1"/>
  <c r="Q596" i="1" s="1"/>
  <c r="R596" i="1" s="1"/>
  <c r="P532" i="1"/>
  <c r="Q532" i="1" s="1"/>
  <c r="R532" i="1" s="1"/>
  <c r="P452" i="1"/>
  <c r="Q452" i="1" s="1"/>
  <c r="R452" i="1" s="1"/>
  <c r="P317" i="1"/>
  <c r="Q317" i="1" s="1"/>
  <c r="R317" i="1" s="1"/>
  <c r="P61" i="1"/>
  <c r="Q61" i="1" s="1"/>
  <c r="R61" i="1" s="1"/>
  <c r="P324" i="1"/>
  <c r="Q324" i="1" s="1"/>
  <c r="R324" i="1" s="1"/>
  <c r="P260" i="1"/>
  <c r="Q260" i="1" s="1"/>
  <c r="R260" i="1" s="1"/>
  <c r="P196" i="1"/>
  <c r="Q196" i="1" s="1"/>
  <c r="R196" i="1" s="1"/>
  <c r="P132" i="1"/>
  <c r="Q132" i="1" s="1"/>
  <c r="R132" i="1" s="1"/>
  <c r="P68" i="1"/>
  <c r="Q68" i="1" s="1"/>
  <c r="R68" i="1" s="1"/>
  <c r="P511" i="1"/>
  <c r="Q511" i="1" s="1"/>
  <c r="R511" i="1" s="1"/>
  <c r="P447" i="1"/>
  <c r="Q447" i="1" s="1"/>
  <c r="R447" i="1" s="1"/>
  <c r="P383" i="1"/>
  <c r="Q383" i="1" s="1"/>
  <c r="R383" i="1" s="1"/>
  <c r="P319" i="1"/>
  <c r="Q319" i="1" s="1"/>
  <c r="R319" i="1" s="1"/>
  <c r="P255" i="1"/>
  <c r="Q255" i="1" s="1"/>
  <c r="R255" i="1" s="1"/>
  <c r="P191" i="1"/>
  <c r="Q191" i="1" s="1"/>
  <c r="R191" i="1" s="1"/>
  <c r="P127" i="1"/>
  <c r="Q127" i="1" s="1"/>
  <c r="R127" i="1" s="1"/>
  <c r="P63" i="1"/>
  <c r="Q63" i="1" s="1"/>
  <c r="R63" i="1" s="1"/>
  <c r="P398" i="1"/>
  <c r="Q398" i="1" s="1"/>
  <c r="R398" i="1" s="1"/>
  <c r="P334" i="1"/>
  <c r="Q334" i="1" s="1"/>
  <c r="R334" i="1" s="1"/>
  <c r="P270" i="1"/>
  <c r="Q270" i="1" s="1"/>
  <c r="R270" i="1" s="1"/>
  <c r="P206" i="1"/>
  <c r="Q206" i="1" s="1"/>
  <c r="R206" i="1" s="1"/>
  <c r="P142" i="1"/>
  <c r="Q142" i="1" s="1"/>
  <c r="R142" i="1" s="1"/>
  <c r="P70" i="1"/>
  <c r="Q70" i="1" s="1"/>
  <c r="R70" i="1" s="1"/>
  <c r="P2261" i="1"/>
  <c r="Q2261" i="1" s="1"/>
  <c r="R2261" i="1" s="1"/>
  <c r="P1711" i="1"/>
  <c r="Q1711" i="1" s="1"/>
  <c r="R1711" i="1" s="1"/>
  <c r="P3720" i="1"/>
  <c r="P3656" i="1"/>
  <c r="Q3656" i="1" s="1"/>
  <c r="R3656" i="1" s="1"/>
  <c r="P3592" i="1"/>
  <c r="P3528" i="1"/>
  <c r="P3464" i="1"/>
  <c r="Q3464" i="1" s="1"/>
  <c r="R3464" i="1" s="1"/>
  <c r="P3400" i="1"/>
  <c r="P3336" i="1"/>
  <c r="P3272" i="1"/>
  <c r="Q3272" i="1" s="1"/>
  <c r="R3272" i="1" s="1"/>
  <c r="P3195" i="1"/>
  <c r="Q3195" i="1" s="1"/>
  <c r="R3195" i="1" s="1"/>
  <c r="P3110" i="1"/>
  <c r="Q3110" i="1" s="1"/>
  <c r="R3110" i="1" s="1"/>
  <c r="P3025" i="1"/>
  <c r="Q3025" i="1" s="1"/>
  <c r="R3025" i="1" s="1"/>
  <c r="P2939" i="1"/>
  <c r="Q2939" i="1" s="1"/>
  <c r="R2939" i="1" s="1"/>
  <c r="P2753" i="1"/>
  <c r="P2497" i="1"/>
  <c r="Q2497" i="1" s="1"/>
  <c r="R2497" i="1" s="1"/>
  <c r="P2237" i="1"/>
  <c r="Q2237" i="1" s="1"/>
  <c r="R2237" i="1" s="1"/>
  <c r="P1631" i="1"/>
  <c r="Q1631" i="1" s="1"/>
  <c r="R1631" i="1" s="1"/>
  <c r="P3208" i="1"/>
  <c r="P3144" i="1"/>
  <c r="P3080" i="1"/>
  <c r="Q3080" i="1" s="1"/>
  <c r="R3080" i="1" s="1"/>
  <c r="P3016" i="1"/>
  <c r="Q3016" i="1" s="1"/>
  <c r="R3016" i="1" s="1"/>
  <c r="P2952" i="1"/>
  <c r="Q2952" i="1" s="1"/>
  <c r="R2952" i="1" s="1"/>
  <c r="P2888" i="1"/>
  <c r="Q2888" i="1" s="1"/>
  <c r="R2888" i="1" s="1"/>
  <c r="P2824" i="1"/>
  <c r="Q2824" i="1" s="1"/>
  <c r="R2824" i="1" s="1"/>
  <c r="P2760" i="1"/>
  <c r="Q2760" i="1" s="1"/>
  <c r="R2760" i="1" s="1"/>
  <c r="P2696" i="1"/>
  <c r="Q2696" i="1" s="1"/>
  <c r="R2696" i="1" s="1"/>
  <c r="P2632" i="1"/>
  <c r="Q2632" i="1" s="1"/>
  <c r="R2632" i="1" s="1"/>
  <c r="P2568" i="1"/>
  <c r="Q2568" i="1" s="1"/>
  <c r="R2568" i="1" s="1"/>
  <c r="P2504" i="1"/>
  <c r="Q2504" i="1" s="1"/>
  <c r="R2504" i="1" s="1"/>
  <c r="P2440" i="1"/>
  <c r="Q2440" i="1" s="1"/>
  <c r="R2440" i="1" s="1"/>
  <c r="P2376" i="1"/>
  <c r="Q2376" i="1" s="1"/>
  <c r="R2376" i="1" s="1"/>
  <c r="P2312" i="1"/>
  <c r="Q2312" i="1" s="1"/>
  <c r="R2312" i="1" s="1"/>
  <c r="P2247" i="1"/>
  <c r="Q2247" i="1" s="1"/>
  <c r="R2247" i="1" s="1"/>
  <c r="P2161" i="1"/>
  <c r="Q2161" i="1" s="1"/>
  <c r="R2161" i="1" s="1"/>
  <c r="P2076" i="1"/>
  <c r="Q2076" i="1" s="1"/>
  <c r="R2076" i="1" s="1"/>
  <c r="P1915" i="1"/>
  <c r="P1659" i="1"/>
  <c r="Q1659" i="1" s="1"/>
  <c r="R1659" i="1" s="1"/>
  <c r="P1403" i="1"/>
  <c r="Q1403" i="1" s="1"/>
  <c r="R1403" i="1" s="1"/>
  <c r="P2883" i="1"/>
  <c r="Q2883" i="1" s="1"/>
  <c r="R2883" i="1" s="1"/>
  <c r="P2819" i="1"/>
  <c r="Q2819" i="1" s="1"/>
  <c r="R2819" i="1" s="1"/>
  <c r="P2755" i="1"/>
  <c r="P2691" i="1"/>
  <c r="Q2691" i="1" s="1"/>
  <c r="R2691" i="1" s="1"/>
  <c r="P2627" i="1"/>
  <c r="Q2627" i="1" s="1"/>
  <c r="R2627" i="1" s="1"/>
  <c r="P2563" i="1"/>
  <c r="P2499" i="1"/>
  <c r="Q2499" i="1" s="1"/>
  <c r="R2499" i="1" s="1"/>
  <c r="P2435" i="1"/>
  <c r="Q2435" i="1" s="1"/>
  <c r="R2435" i="1" s="1"/>
  <c r="P2371" i="1"/>
  <c r="P2307" i="1"/>
  <c r="Q2307" i="1" s="1"/>
  <c r="R2307" i="1" s="1"/>
  <c r="P2240" i="1"/>
  <c r="Q2240" i="1" s="1"/>
  <c r="R2240" i="1" s="1"/>
  <c r="P2155" i="1"/>
  <c r="P2069" i="1"/>
  <c r="Q2069" i="1" s="1"/>
  <c r="R2069" i="1" s="1"/>
  <c r="P1895" i="1"/>
  <c r="Q1895" i="1" s="1"/>
  <c r="R1895" i="1" s="1"/>
  <c r="P1639" i="1"/>
  <c r="Q1639" i="1" s="1"/>
  <c r="R1639" i="1" s="1"/>
  <c r="P1383" i="1"/>
  <c r="Q1383" i="1" s="1"/>
  <c r="R1383" i="1" s="1"/>
  <c r="P2878" i="1"/>
  <c r="P2814" i="1"/>
  <c r="Q2814" i="1" s="1"/>
  <c r="R2814" i="1" s="1"/>
  <c r="P2750" i="1"/>
  <c r="Q2750" i="1" s="1"/>
  <c r="R2750" i="1" s="1"/>
  <c r="P2686" i="1"/>
  <c r="P2622" i="1"/>
  <c r="Q2622" i="1" s="1"/>
  <c r="R2622" i="1" s="1"/>
  <c r="P2558" i="1"/>
  <c r="Q2558" i="1" s="1"/>
  <c r="R2558" i="1" s="1"/>
  <c r="P2494" i="1"/>
  <c r="P2430" i="1"/>
  <c r="Q2430" i="1" s="1"/>
  <c r="R2430" i="1" s="1"/>
  <c r="P2366" i="1"/>
  <c r="Q2366" i="1" s="1"/>
  <c r="R2366" i="1" s="1"/>
  <c r="P2302" i="1"/>
  <c r="P2233" i="1"/>
  <c r="Q2233" i="1" s="1"/>
  <c r="R2233" i="1" s="1"/>
  <c r="P2148" i="1"/>
  <c r="Q2148" i="1" s="1"/>
  <c r="R2148" i="1" s="1"/>
  <c r="P2063" i="1"/>
  <c r="Q2063" i="1" s="1"/>
  <c r="R2063" i="1" s="1"/>
  <c r="P1875" i="1"/>
  <c r="Q1875" i="1" s="1"/>
  <c r="R1875" i="1" s="1"/>
  <c r="P1619" i="1"/>
  <c r="Q1619" i="1" s="1"/>
  <c r="R1619" i="1" s="1"/>
  <c r="P1363" i="1"/>
  <c r="Q1363" i="1" s="1"/>
  <c r="R1363" i="1" s="1"/>
  <c r="P2222" i="1"/>
  <c r="Q2222" i="1" s="1"/>
  <c r="R2222" i="1" s="1"/>
  <c r="P2158" i="1"/>
  <c r="P2094" i="1"/>
  <c r="Q2094" i="1" s="1"/>
  <c r="R2094" i="1" s="1"/>
  <c r="P2030" i="1"/>
  <c r="Q2030" i="1" s="1"/>
  <c r="R2030" i="1" s="1"/>
  <c r="P1966" i="1"/>
  <c r="P1902" i="1"/>
  <c r="Q1902" i="1" s="1"/>
  <c r="R1902" i="1" s="1"/>
  <c r="P1838" i="1"/>
  <c r="Q1838" i="1" s="1"/>
  <c r="R1838" i="1" s="1"/>
  <c r="P1774" i="1"/>
  <c r="P1710" i="1"/>
  <c r="Q1710" i="1" s="1"/>
  <c r="R1710" i="1" s="1"/>
  <c r="P1646" i="1"/>
  <c r="Q1646" i="1" s="1"/>
  <c r="R1646" i="1" s="1"/>
  <c r="P1582" i="1"/>
  <c r="Q1582" i="1" s="1"/>
  <c r="R1582" i="1" s="1"/>
  <c r="P1518" i="1"/>
  <c r="Q1518" i="1" s="1"/>
  <c r="R1518" i="1" s="1"/>
  <c r="P1454" i="1"/>
  <c r="Q1454" i="1" s="1"/>
  <c r="R1454" i="1" s="1"/>
  <c r="P1390" i="1"/>
  <c r="Q1390" i="1" s="1"/>
  <c r="R1390" i="1" s="1"/>
  <c r="P1326" i="1"/>
  <c r="Q1326" i="1" s="1"/>
  <c r="R1326" i="1" s="1"/>
  <c r="P1262" i="1"/>
  <c r="Q1262" i="1" s="1"/>
  <c r="R1262" i="1" s="1"/>
  <c r="P1997" i="1"/>
  <c r="Q1997" i="1" s="1"/>
  <c r="R1997" i="1" s="1"/>
  <c r="P1933" i="1"/>
  <c r="Q1933" i="1" s="1"/>
  <c r="R1933" i="1" s="1"/>
  <c r="P1869" i="1"/>
  <c r="P1805" i="1"/>
  <c r="Q1805" i="1" s="1"/>
  <c r="R1805" i="1" s="1"/>
  <c r="P1741" i="1"/>
  <c r="Q1741" i="1" s="1"/>
  <c r="R1741" i="1" s="1"/>
  <c r="P1677" i="1"/>
  <c r="P1613" i="1"/>
  <c r="Q1613" i="1" s="1"/>
  <c r="R1613" i="1" s="1"/>
  <c r="P1549" i="1"/>
  <c r="Q1549" i="1" s="1"/>
  <c r="R1549" i="1" s="1"/>
  <c r="P1485" i="1"/>
  <c r="Q1485" i="1" s="1"/>
  <c r="R1485" i="1" s="1"/>
  <c r="P1421" i="1"/>
  <c r="Q1421" i="1" s="1"/>
  <c r="R1421" i="1" s="1"/>
  <c r="P1357" i="1"/>
  <c r="Q1357" i="1" s="1"/>
  <c r="R1357" i="1" s="1"/>
  <c r="P1293" i="1"/>
  <c r="Q1293" i="1" s="1"/>
  <c r="R1293" i="1" s="1"/>
  <c r="P2024" i="1"/>
  <c r="Q2024" i="1" s="1"/>
  <c r="R2024" i="1" s="1"/>
  <c r="P1960" i="1"/>
  <c r="Q1960" i="1" s="1"/>
  <c r="R1960" i="1" s="1"/>
  <c r="P1896" i="1"/>
  <c r="Q1896" i="1" s="1"/>
  <c r="R1896" i="1" s="1"/>
  <c r="P1832" i="1"/>
  <c r="Q1832" i="1" s="1"/>
  <c r="R1832" i="1" s="1"/>
  <c r="P1768" i="1"/>
  <c r="Q1768" i="1" s="1"/>
  <c r="R1768" i="1" s="1"/>
  <c r="P1704" i="1"/>
  <c r="Q1704" i="1" s="1"/>
  <c r="R1704" i="1" s="1"/>
  <c r="P1640" i="1"/>
  <c r="Q1640" i="1" s="1"/>
  <c r="R1640" i="1" s="1"/>
  <c r="P1576" i="1"/>
  <c r="Q1576" i="1" s="1"/>
  <c r="R1576" i="1" s="1"/>
  <c r="P1512" i="1"/>
  <c r="Q1512" i="1" s="1"/>
  <c r="R1512" i="1" s="1"/>
  <c r="P1448" i="1"/>
  <c r="Q1448" i="1" s="1"/>
  <c r="R1448" i="1" s="1"/>
  <c r="P1384" i="1"/>
  <c r="Q1384" i="1" s="1"/>
  <c r="R1384" i="1" s="1"/>
  <c r="P1320" i="1"/>
  <c r="Q1320" i="1" s="1"/>
  <c r="R1320" i="1" s="1"/>
  <c r="P1256" i="1"/>
  <c r="Q1256" i="1" s="1"/>
  <c r="R1256" i="1" s="1"/>
  <c r="P1194" i="1"/>
  <c r="Q1194" i="1" s="1"/>
  <c r="R1194" i="1" s="1"/>
  <c r="P1130" i="1"/>
  <c r="Q1130" i="1" s="1"/>
  <c r="R1130" i="1" s="1"/>
  <c r="P1066" i="1"/>
  <c r="Q1066" i="1" s="1"/>
  <c r="R1066" i="1" s="1"/>
  <c r="P1002" i="1"/>
  <c r="Q1002" i="1" s="1"/>
  <c r="R1002" i="1" s="1"/>
  <c r="P938" i="1"/>
  <c r="Q938" i="1" s="1"/>
  <c r="R938" i="1" s="1"/>
  <c r="P874" i="1"/>
  <c r="Q874" i="1" s="1"/>
  <c r="R874" i="1" s="1"/>
  <c r="P802" i="1"/>
  <c r="Q802" i="1" s="1"/>
  <c r="R802" i="1" s="1"/>
  <c r="P623" i="1"/>
  <c r="Q623" i="1" s="1"/>
  <c r="R623" i="1" s="1"/>
  <c r="P1189" i="1"/>
  <c r="Q1189" i="1" s="1"/>
  <c r="R1189" i="1" s="1"/>
  <c r="P1125" i="1"/>
  <c r="Q1125" i="1" s="1"/>
  <c r="R1125" i="1" s="1"/>
  <c r="P1061" i="1"/>
  <c r="Q1061" i="1" s="1"/>
  <c r="R1061" i="1" s="1"/>
  <c r="P997" i="1"/>
  <c r="Q997" i="1" s="1"/>
  <c r="R997" i="1" s="1"/>
  <c r="P933" i="1"/>
  <c r="Q933" i="1" s="1"/>
  <c r="R933" i="1" s="1"/>
  <c r="P869" i="1"/>
  <c r="Q869" i="1" s="1"/>
  <c r="R869" i="1" s="1"/>
  <c r="P795" i="1"/>
  <c r="Q795" i="1" s="1"/>
  <c r="R795" i="1" s="1"/>
  <c r="P603" i="1"/>
  <c r="Q603" i="1" s="1"/>
  <c r="R603" i="1" s="1"/>
  <c r="P1188" i="1"/>
  <c r="Q1188" i="1" s="1"/>
  <c r="R1188" i="1" s="1"/>
  <c r="P1124" i="1"/>
  <c r="Q1124" i="1" s="1"/>
  <c r="R1124" i="1" s="1"/>
  <c r="P1060" i="1"/>
  <c r="Q1060" i="1" s="1"/>
  <c r="R1060" i="1" s="1"/>
  <c r="P996" i="1"/>
  <c r="Q996" i="1" s="1"/>
  <c r="R996" i="1" s="1"/>
  <c r="P932" i="1"/>
  <c r="Q932" i="1" s="1"/>
  <c r="R932" i="1" s="1"/>
  <c r="P868" i="1"/>
  <c r="Q868" i="1" s="1"/>
  <c r="R868" i="1" s="1"/>
  <c r="P794" i="1"/>
  <c r="Q794" i="1" s="1"/>
  <c r="R794" i="1" s="1"/>
  <c r="P599" i="1"/>
  <c r="Q599" i="1" s="1"/>
  <c r="R599" i="1" s="1"/>
  <c r="P1183" i="1"/>
  <c r="Q1183" i="1" s="1"/>
  <c r="R1183" i="1" s="1"/>
  <c r="P1119" i="1"/>
  <c r="Q1119" i="1" s="1"/>
  <c r="R1119" i="1" s="1"/>
  <c r="P1055" i="1"/>
  <c r="Q1055" i="1" s="1"/>
  <c r="R1055" i="1" s="1"/>
  <c r="P991" i="1"/>
  <c r="Q991" i="1" s="1"/>
  <c r="R991" i="1" s="1"/>
  <c r="P927" i="1"/>
  <c r="Q927" i="1" s="1"/>
  <c r="R927" i="1" s="1"/>
  <c r="P863" i="1"/>
  <c r="Q863" i="1" s="1"/>
  <c r="R863" i="1" s="1"/>
  <c r="P787" i="1"/>
  <c r="Q787" i="1" s="1"/>
  <c r="R787" i="1" s="1"/>
  <c r="P579" i="1"/>
  <c r="Q579" i="1" s="1"/>
  <c r="R579" i="1" s="1"/>
  <c r="P466" i="1"/>
  <c r="Q466" i="1" s="1"/>
  <c r="R466" i="1" s="1"/>
  <c r="P361" i="1"/>
  <c r="Q361" i="1" s="1"/>
  <c r="R361" i="1" s="1"/>
  <c r="P105" i="1"/>
  <c r="Q105" i="1" s="1"/>
  <c r="R105" i="1" s="1"/>
  <c r="P730" i="1"/>
  <c r="Q730" i="1" s="1"/>
  <c r="R730" i="1" s="1"/>
  <c r="P666" i="1"/>
  <c r="Q666" i="1" s="1"/>
  <c r="R666" i="1" s="1"/>
  <c r="P602" i="1"/>
  <c r="Q602" i="1" s="1"/>
  <c r="R602" i="1" s="1"/>
  <c r="P538" i="1"/>
  <c r="Q538" i="1" s="1"/>
  <c r="R538" i="1" s="1"/>
  <c r="P460" i="1"/>
  <c r="Q460" i="1" s="1"/>
  <c r="R460" i="1" s="1"/>
  <c r="P341" i="1"/>
  <c r="Q341" i="1" s="1"/>
  <c r="R341" i="1" s="1"/>
  <c r="P85" i="1"/>
  <c r="Q85" i="1" s="1"/>
  <c r="R85" i="1" s="1"/>
  <c r="P709" i="1"/>
  <c r="Q709" i="1" s="1"/>
  <c r="R709" i="1" s="1"/>
  <c r="P645" i="1"/>
  <c r="Q645" i="1" s="1"/>
  <c r="R645" i="1" s="1"/>
  <c r="P581" i="1"/>
  <c r="Q581" i="1" s="1"/>
  <c r="R581" i="1" s="1"/>
  <c r="P517" i="1"/>
  <c r="Q517" i="1" s="1"/>
  <c r="R517" i="1" s="1"/>
  <c r="P432" i="1"/>
  <c r="Q432" i="1" s="1"/>
  <c r="R432" i="1" s="1"/>
  <c r="P257" i="1"/>
  <c r="Q257" i="1" s="1"/>
  <c r="R257" i="1" s="1"/>
  <c r="P832" i="1"/>
  <c r="Q832" i="1" s="1"/>
  <c r="R832" i="1" s="1"/>
  <c r="P768" i="1"/>
  <c r="Q768" i="1" s="1"/>
  <c r="R768" i="1" s="1"/>
  <c r="P704" i="1"/>
  <c r="Q704" i="1" s="1"/>
  <c r="R704" i="1" s="1"/>
  <c r="P640" i="1"/>
  <c r="Q640" i="1" s="1"/>
  <c r="R640" i="1" s="1"/>
  <c r="P576" i="1"/>
  <c r="Q576" i="1" s="1"/>
  <c r="R576" i="1" s="1"/>
  <c r="P510" i="1"/>
  <c r="Q510" i="1" s="1"/>
  <c r="R510" i="1" s="1"/>
  <c r="P425" i="1"/>
  <c r="Q425" i="1" s="1"/>
  <c r="R425" i="1" s="1"/>
  <c r="P237" i="1"/>
  <c r="Q237" i="1" s="1"/>
  <c r="R237" i="1" s="1"/>
  <c r="P368" i="1"/>
  <c r="Q368" i="1" s="1"/>
  <c r="R368" i="1" s="1"/>
  <c r="P304" i="1"/>
  <c r="Q304" i="1" s="1"/>
  <c r="R304" i="1" s="1"/>
  <c r="P240" i="1"/>
  <c r="Q240" i="1" s="1"/>
  <c r="R240" i="1" s="1"/>
  <c r="P176" i="1"/>
  <c r="Q176" i="1" s="1"/>
  <c r="R176" i="1" s="1"/>
  <c r="P112" i="1"/>
  <c r="Q112" i="1" s="1"/>
  <c r="R112" i="1" s="1"/>
  <c r="P48" i="1"/>
  <c r="Q48" i="1" s="1"/>
  <c r="R48" i="1" s="1"/>
  <c r="P491" i="1"/>
  <c r="Q491" i="1" s="1"/>
  <c r="R491" i="1" s="1"/>
  <c r="P427" i="1"/>
  <c r="Q427" i="1" s="1"/>
  <c r="R427" i="1" s="1"/>
  <c r="P363" i="1"/>
  <c r="Q363" i="1" s="1"/>
  <c r="R363" i="1" s="1"/>
  <c r="P299" i="1"/>
  <c r="Q299" i="1" s="1"/>
  <c r="R299" i="1" s="1"/>
  <c r="P235" i="1"/>
  <c r="Q235" i="1" s="1"/>
  <c r="R235" i="1" s="1"/>
  <c r="P171" i="1"/>
  <c r="Q171" i="1" s="1"/>
  <c r="R171" i="1" s="1"/>
  <c r="P107" i="1"/>
  <c r="Q107" i="1" s="1"/>
  <c r="R107" i="1" s="1"/>
  <c r="P43" i="1"/>
  <c r="Q43" i="1" s="1"/>
  <c r="R43" i="1" s="1"/>
  <c r="P378" i="1"/>
  <c r="Q378" i="1" s="1"/>
  <c r="R378" i="1" s="1"/>
  <c r="P314" i="1"/>
  <c r="Q314" i="1" s="1"/>
  <c r="R314" i="1" s="1"/>
  <c r="P250" i="1"/>
  <c r="Q250" i="1" s="1"/>
  <c r="R250" i="1" s="1"/>
  <c r="P186" i="1"/>
  <c r="Q186" i="1" s="1"/>
  <c r="R186" i="1" s="1"/>
  <c r="P122" i="1"/>
  <c r="Q122" i="1" s="1"/>
  <c r="R122" i="1" s="1"/>
  <c r="P42" i="1"/>
  <c r="Q42" i="1" s="1"/>
  <c r="R42" i="1" s="1"/>
  <c r="P94" i="1"/>
  <c r="Q94" i="1" s="1"/>
  <c r="R94" i="1" s="1"/>
  <c r="P30" i="1"/>
  <c r="Q30" i="1" s="1"/>
  <c r="R30" i="1" s="1"/>
  <c r="P1266" i="1"/>
  <c r="Q1266" i="1" s="1"/>
  <c r="R1266" i="1" s="1"/>
  <c r="P2001" i="1"/>
  <c r="Q2001" i="1" s="1"/>
  <c r="R2001" i="1" s="1"/>
  <c r="P1937" i="1"/>
  <c r="Q1937" i="1" s="1"/>
  <c r="R1937" i="1" s="1"/>
  <c r="P1873" i="1"/>
  <c r="Q1873" i="1" s="1"/>
  <c r="R1873" i="1" s="1"/>
  <c r="P1809" i="1"/>
  <c r="Q1809" i="1" s="1"/>
  <c r="R1809" i="1" s="1"/>
  <c r="P1745" i="1"/>
  <c r="Q1745" i="1" s="1"/>
  <c r="R1745" i="1" s="1"/>
  <c r="P1681" i="1"/>
  <c r="Q1681" i="1" s="1"/>
  <c r="R1681" i="1" s="1"/>
  <c r="P1617" i="1"/>
  <c r="Q1617" i="1" s="1"/>
  <c r="R1617" i="1" s="1"/>
  <c r="P1553" i="1"/>
  <c r="Q1553" i="1" s="1"/>
  <c r="R1553" i="1" s="1"/>
  <c r="P1489" i="1"/>
  <c r="Q1489" i="1" s="1"/>
  <c r="R1489" i="1" s="1"/>
  <c r="P1425" i="1"/>
  <c r="Q1425" i="1" s="1"/>
  <c r="R1425" i="1" s="1"/>
  <c r="P1361" i="1"/>
  <c r="Q1361" i="1" s="1"/>
  <c r="R1361" i="1" s="1"/>
  <c r="P1297" i="1"/>
  <c r="Q1297" i="1" s="1"/>
  <c r="R1297" i="1" s="1"/>
  <c r="P1233" i="1"/>
  <c r="Q1233" i="1" s="1"/>
  <c r="R1233" i="1" s="1"/>
  <c r="P1964" i="1"/>
  <c r="P1900" i="1"/>
  <c r="Q1900" i="1" s="1"/>
  <c r="R1900" i="1" s="1"/>
  <c r="P1836" i="1"/>
  <c r="Q1836" i="1" s="1"/>
  <c r="R1836" i="1" s="1"/>
  <c r="P1772" i="1"/>
  <c r="P1708" i="1"/>
  <c r="Q1708" i="1" s="1"/>
  <c r="R1708" i="1" s="1"/>
  <c r="P1644" i="1"/>
  <c r="Q1644" i="1" s="1"/>
  <c r="R1644" i="1" s="1"/>
  <c r="P1580" i="1"/>
  <c r="P1516" i="1"/>
  <c r="Q1516" i="1" s="1"/>
  <c r="R1516" i="1" s="1"/>
  <c r="P1452" i="1"/>
  <c r="Q1452" i="1" s="1"/>
  <c r="R1452" i="1" s="1"/>
  <c r="P1388" i="1"/>
  <c r="Q1388" i="1" s="1"/>
  <c r="R1388" i="1" s="1"/>
  <c r="P1324" i="1"/>
  <c r="Q1324" i="1" s="1"/>
  <c r="R1324" i="1" s="1"/>
  <c r="P1260" i="1"/>
  <c r="Q1260" i="1" s="1"/>
  <c r="R1260" i="1" s="1"/>
  <c r="P1198" i="1"/>
  <c r="Q1198" i="1" s="1"/>
  <c r="R1198" i="1" s="1"/>
  <c r="P1134" i="1"/>
  <c r="Q1134" i="1" s="1"/>
  <c r="R1134" i="1" s="1"/>
  <c r="P1070" i="1"/>
  <c r="Q1070" i="1" s="1"/>
  <c r="R1070" i="1" s="1"/>
  <c r="P1006" i="1"/>
  <c r="Q1006" i="1" s="1"/>
  <c r="R1006" i="1" s="1"/>
  <c r="P942" i="1"/>
  <c r="Q942" i="1" s="1"/>
  <c r="R942" i="1" s="1"/>
  <c r="P878" i="1"/>
  <c r="Q878" i="1" s="1"/>
  <c r="R878" i="1" s="1"/>
  <c r="P807" i="1"/>
  <c r="Q807" i="1" s="1"/>
  <c r="R807" i="1" s="1"/>
  <c r="P639" i="1"/>
  <c r="Q639" i="1" s="1"/>
  <c r="R639" i="1" s="1"/>
  <c r="P1193" i="1"/>
  <c r="Q1193" i="1" s="1"/>
  <c r="R1193" i="1" s="1"/>
  <c r="P1129" i="1"/>
  <c r="Q1129" i="1" s="1"/>
  <c r="R1129" i="1" s="1"/>
  <c r="P1065" i="1"/>
  <c r="Q1065" i="1" s="1"/>
  <c r="R1065" i="1" s="1"/>
  <c r="P1001" i="1"/>
  <c r="Q1001" i="1" s="1"/>
  <c r="R1001" i="1" s="1"/>
  <c r="P937" i="1"/>
  <c r="Q937" i="1" s="1"/>
  <c r="R937" i="1" s="1"/>
  <c r="P873" i="1"/>
  <c r="Q873" i="1" s="1"/>
  <c r="R873" i="1" s="1"/>
  <c r="P801" i="1"/>
  <c r="Q801" i="1" s="1"/>
  <c r="R801" i="1" s="1"/>
  <c r="P619" i="1"/>
  <c r="Q619" i="1" s="1"/>
  <c r="R619" i="1" s="1"/>
  <c r="P1192" i="1"/>
  <c r="Q1192" i="1" s="1"/>
  <c r="R1192" i="1" s="1"/>
  <c r="P1128" i="1"/>
  <c r="Q1128" i="1" s="1"/>
  <c r="R1128" i="1" s="1"/>
  <c r="P1064" i="1"/>
  <c r="Q1064" i="1" s="1"/>
  <c r="R1064" i="1" s="1"/>
  <c r="P1000" i="1"/>
  <c r="Q1000" i="1" s="1"/>
  <c r="R1000" i="1" s="1"/>
  <c r="P936" i="1"/>
  <c r="Q936" i="1" s="1"/>
  <c r="R936" i="1" s="1"/>
  <c r="P872" i="1"/>
  <c r="Q872" i="1" s="1"/>
  <c r="R872" i="1" s="1"/>
  <c r="P799" i="1"/>
  <c r="Q799" i="1" s="1"/>
  <c r="R799" i="1" s="1"/>
  <c r="P615" i="1"/>
  <c r="Q615" i="1" s="1"/>
  <c r="R615" i="1" s="1"/>
  <c r="P1187" i="1"/>
  <c r="Q1187" i="1" s="1"/>
  <c r="R1187" i="1" s="1"/>
  <c r="P1123" i="1"/>
  <c r="Q1123" i="1" s="1"/>
  <c r="R1123" i="1" s="1"/>
  <c r="P1059" i="1"/>
  <c r="Q1059" i="1" s="1"/>
  <c r="R1059" i="1" s="1"/>
  <c r="P995" i="1"/>
  <c r="Q995" i="1" s="1"/>
  <c r="R995" i="1" s="1"/>
  <c r="P931" i="1"/>
  <c r="Q931" i="1" s="1"/>
  <c r="R931" i="1" s="1"/>
  <c r="P867" i="1"/>
  <c r="Q867" i="1" s="1"/>
  <c r="R867" i="1" s="1"/>
  <c r="P793" i="1"/>
  <c r="Q793" i="1" s="1"/>
  <c r="R793" i="1" s="1"/>
  <c r="P595" i="1"/>
  <c r="Q595" i="1" s="1"/>
  <c r="R595" i="1" s="1"/>
  <c r="P472" i="1"/>
  <c r="Q472" i="1" s="1"/>
  <c r="R472" i="1" s="1"/>
  <c r="P376" i="1"/>
  <c r="Q376" i="1" s="1"/>
  <c r="R376" i="1" s="1"/>
  <c r="P121" i="1"/>
  <c r="Q121" i="1" s="1"/>
  <c r="R121" i="1" s="1"/>
  <c r="P734" i="1"/>
  <c r="Q734" i="1" s="1"/>
  <c r="R734" i="1" s="1"/>
  <c r="P670" i="1"/>
  <c r="Q670" i="1" s="1"/>
  <c r="R670" i="1" s="1"/>
  <c r="P606" i="1"/>
  <c r="Q606" i="1" s="1"/>
  <c r="R606" i="1" s="1"/>
  <c r="P542" i="1"/>
  <c r="Q542" i="1" s="1"/>
  <c r="R542" i="1" s="1"/>
  <c r="P465" i="1"/>
  <c r="Q465" i="1" s="1"/>
  <c r="R465" i="1" s="1"/>
  <c r="P357" i="1"/>
  <c r="Q357" i="1" s="1"/>
  <c r="R357" i="1" s="1"/>
  <c r="P101" i="1"/>
  <c r="Q101" i="1" s="1"/>
  <c r="R101" i="1" s="1"/>
  <c r="P713" i="1"/>
  <c r="Q713" i="1" s="1"/>
  <c r="R713" i="1" s="1"/>
  <c r="P649" i="1"/>
  <c r="Q649" i="1" s="1"/>
  <c r="R649" i="1" s="1"/>
  <c r="P585" i="1"/>
  <c r="Q585" i="1" s="1"/>
  <c r="R585" i="1" s="1"/>
  <c r="P521" i="1"/>
  <c r="Q521" i="1" s="1"/>
  <c r="R521" i="1" s="1"/>
  <c r="P437" i="1"/>
  <c r="Q437" i="1" s="1"/>
  <c r="R437" i="1" s="1"/>
  <c r="P273" i="1"/>
  <c r="Q273" i="1" s="1"/>
  <c r="R273" i="1" s="1"/>
  <c r="P17" i="1"/>
  <c r="Q17" i="1" s="1"/>
  <c r="R17" i="1" s="1"/>
  <c r="P772" i="1"/>
  <c r="Q772" i="1" s="1"/>
  <c r="R772" i="1" s="1"/>
  <c r="P708" i="1"/>
  <c r="Q708" i="1" s="1"/>
  <c r="R708" i="1" s="1"/>
  <c r="P644" i="1"/>
  <c r="Q644" i="1" s="1"/>
  <c r="R644" i="1" s="1"/>
  <c r="P580" i="1"/>
  <c r="Q580" i="1" s="1"/>
  <c r="R580" i="1" s="1"/>
  <c r="P516" i="1"/>
  <c r="Q516" i="1" s="1"/>
  <c r="R516" i="1" s="1"/>
  <c r="P430" i="1"/>
  <c r="Q430" i="1" s="1"/>
  <c r="R430" i="1" s="1"/>
  <c r="P253" i="1"/>
  <c r="Q253" i="1" s="1"/>
  <c r="R253" i="1" s="1"/>
  <c r="P372" i="1"/>
  <c r="Q372" i="1" s="1"/>
  <c r="R372" i="1" s="1"/>
  <c r="P308" i="1"/>
  <c r="Q308" i="1" s="1"/>
  <c r="R308" i="1" s="1"/>
  <c r="P244" i="1"/>
  <c r="Q244" i="1" s="1"/>
  <c r="R244" i="1" s="1"/>
  <c r="P180" i="1"/>
  <c r="Q180" i="1" s="1"/>
  <c r="R180" i="1" s="1"/>
  <c r="P116" i="1"/>
  <c r="Q116" i="1" s="1"/>
  <c r="R116" i="1" s="1"/>
  <c r="P52" i="1"/>
  <c r="Q52" i="1" s="1"/>
  <c r="R52" i="1" s="1"/>
  <c r="P495" i="1"/>
  <c r="Q495" i="1" s="1"/>
  <c r="R495" i="1" s="1"/>
  <c r="P431" i="1"/>
  <c r="Q431" i="1" s="1"/>
  <c r="R431" i="1" s="1"/>
  <c r="P367" i="1"/>
  <c r="Q367" i="1" s="1"/>
  <c r="R367" i="1" s="1"/>
  <c r="P303" i="1"/>
  <c r="Q303" i="1" s="1"/>
  <c r="R303" i="1" s="1"/>
  <c r="P239" i="1"/>
  <c r="Q239" i="1" s="1"/>
  <c r="R239" i="1" s="1"/>
  <c r="P175" i="1"/>
  <c r="Q175" i="1" s="1"/>
  <c r="R175" i="1" s="1"/>
  <c r="P111" i="1"/>
  <c r="Q111" i="1" s="1"/>
  <c r="R111" i="1" s="1"/>
  <c r="P47" i="1"/>
  <c r="Q47" i="1" s="1"/>
  <c r="R47" i="1" s="1"/>
  <c r="P382" i="1"/>
  <c r="Q382" i="1" s="1"/>
  <c r="R382" i="1" s="1"/>
  <c r="P318" i="1"/>
  <c r="Q318" i="1" s="1"/>
  <c r="R318" i="1" s="1"/>
  <c r="P254" i="1"/>
  <c r="Q254" i="1" s="1"/>
  <c r="R254" i="1" s="1"/>
  <c r="P190" i="1"/>
  <c r="Q190" i="1" s="1"/>
  <c r="R190" i="1" s="1"/>
  <c r="P126" i="1"/>
  <c r="Q126" i="1" s="1"/>
  <c r="R126" i="1" s="1"/>
  <c r="P50" i="1"/>
  <c r="Q50" i="1" s="1"/>
  <c r="R50" i="1" s="1"/>
  <c r="P2453" i="1"/>
  <c r="Q2453" i="1" s="1"/>
  <c r="R2453" i="1" s="1"/>
  <c r="P2179" i="1"/>
  <c r="P1455" i="1"/>
  <c r="Q1455" i="1" s="1"/>
  <c r="R1455" i="1" s="1"/>
  <c r="P3704" i="1"/>
  <c r="Q3704" i="1" s="1"/>
  <c r="R3704" i="1" s="1"/>
  <c r="P3640" i="1"/>
  <c r="P3576" i="1"/>
  <c r="P3512" i="1"/>
  <c r="Q3512" i="1" s="1"/>
  <c r="R3512" i="1" s="1"/>
  <c r="P3448" i="1"/>
  <c r="P3384" i="1"/>
  <c r="P3320" i="1"/>
  <c r="Q3320" i="1" s="1"/>
  <c r="R3320" i="1" s="1"/>
  <c r="P3256" i="1"/>
  <c r="P3174" i="1"/>
  <c r="Q3174" i="1" s="1"/>
  <c r="R3174" i="1" s="1"/>
  <c r="P3089" i="1"/>
  <c r="P3003" i="1"/>
  <c r="Q3003" i="1" s="1"/>
  <c r="R3003" i="1" s="1"/>
  <c r="P2918" i="1"/>
  <c r="Q2918" i="1" s="1"/>
  <c r="R2918" i="1" s="1"/>
  <c r="P2689" i="1"/>
  <c r="Q2689" i="1" s="1"/>
  <c r="R2689" i="1" s="1"/>
  <c r="P2433" i="1"/>
  <c r="Q2433" i="1" s="1"/>
  <c r="R2433" i="1" s="1"/>
  <c r="P2152" i="1"/>
  <c r="Q2152" i="1" s="1"/>
  <c r="R2152" i="1" s="1"/>
  <c r="P1375" i="1"/>
  <c r="Q1375" i="1" s="1"/>
  <c r="R1375" i="1" s="1"/>
  <c r="P3192" i="1"/>
  <c r="P3128" i="1"/>
  <c r="Q3128" i="1" s="1"/>
  <c r="R3128" i="1" s="1"/>
  <c r="P3064" i="1"/>
  <c r="Q3064" i="1" s="1"/>
  <c r="R3064" i="1" s="1"/>
  <c r="P3000" i="1"/>
  <c r="P2936" i="1"/>
  <c r="Q2936" i="1" s="1"/>
  <c r="R2936" i="1" s="1"/>
  <c r="P2872" i="1"/>
  <c r="Q2872" i="1" s="1"/>
  <c r="R2872" i="1" s="1"/>
  <c r="P2808" i="1"/>
  <c r="Q2808" i="1" s="1"/>
  <c r="R2808" i="1" s="1"/>
  <c r="P2744" i="1"/>
  <c r="Q2744" i="1" s="1"/>
  <c r="R2744" i="1" s="1"/>
  <c r="P2680" i="1"/>
  <c r="Q2680" i="1" s="1"/>
  <c r="R2680" i="1" s="1"/>
  <c r="P2616" i="1"/>
  <c r="Q2616" i="1" s="1"/>
  <c r="R2616" i="1" s="1"/>
  <c r="P2552" i="1"/>
  <c r="Q2552" i="1" s="1"/>
  <c r="R2552" i="1" s="1"/>
  <c r="P2488" i="1"/>
  <c r="Q2488" i="1" s="1"/>
  <c r="R2488" i="1" s="1"/>
  <c r="P2424" i="1"/>
  <c r="Q2424" i="1" s="1"/>
  <c r="R2424" i="1" s="1"/>
  <c r="P2360" i="1"/>
  <c r="Q2360" i="1" s="1"/>
  <c r="R2360" i="1" s="1"/>
  <c r="P2296" i="1"/>
  <c r="Q2296" i="1" s="1"/>
  <c r="R2296" i="1" s="1"/>
  <c r="P2225" i="1"/>
  <c r="Q2225" i="1" s="1"/>
  <c r="R2225" i="1" s="1"/>
  <c r="P2140" i="1"/>
  <c r="Q2140" i="1" s="1"/>
  <c r="R2140" i="1" s="1"/>
  <c r="P2055" i="1"/>
  <c r="Q2055" i="1" s="1"/>
  <c r="R2055" i="1" s="1"/>
  <c r="P1851" i="1"/>
  <c r="Q1851" i="1" s="1"/>
  <c r="R1851" i="1" s="1"/>
  <c r="P1595" i="1"/>
  <c r="Q1595" i="1" s="1"/>
  <c r="R1595" i="1" s="1"/>
  <c r="P1339" i="1"/>
  <c r="Q1339" i="1" s="1"/>
  <c r="R1339" i="1" s="1"/>
  <c r="P2867" i="1"/>
  <c r="Q2867" i="1" s="1"/>
  <c r="R2867" i="1" s="1"/>
  <c r="P2803" i="1"/>
  <c r="P2739" i="1"/>
  <c r="Q2739" i="1" s="1"/>
  <c r="R2739" i="1" s="1"/>
  <c r="P2675" i="1"/>
  <c r="Q2675" i="1" s="1"/>
  <c r="R2675" i="1" s="1"/>
  <c r="P2611" i="1"/>
  <c r="P2547" i="1"/>
  <c r="Q2547" i="1" s="1"/>
  <c r="R2547" i="1" s="1"/>
  <c r="P2483" i="1"/>
  <c r="Q2483" i="1" s="1"/>
  <c r="R2483" i="1" s="1"/>
  <c r="P2419" i="1"/>
  <c r="P2355" i="1"/>
  <c r="Q2355" i="1" s="1"/>
  <c r="R2355" i="1" s="1"/>
  <c r="P2291" i="1"/>
  <c r="Q2291" i="1" s="1"/>
  <c r="R2291" i="1" s="1"/>
  <c r="P2219" i="1"/>
  <c r="Q2219" i="1" s="1"/>
  <c r="R2219" i="1" s="1"/>
  <c r="P2133" i="1"/>
  <c r="P2048" i="1"/>
  <c r="Q2048" i="1" s="1"/>
  <c r="R2048" i="1" s="1"/>
  <c r="P1831" i="1"/>
  <c r="Q1831" i="1" s="1"/>
  <c r="R1831" i="1" s="1"/>
  <c r="P1575" i="1"/>
  <c r="Q1575" i="1" s="1"/>
  <c r="R1575" i="1" s="1"/>
  <c r="P1319" i="1"/>
  <c r="Q1319" i="1" s="1"/>
  <c r="R1319" i="1" s="1"/>
  <c r="P2862" i="1"/>
  <c r="Q2862" i="1" s="1"/>
  <c r="R2862" i="1" s="1"/>
  <c r="P2798" i="1"/>
  <c r="Q2798" i="1" s="1"/>
  <c r="R2798" i="1" s="1"/>
  <c r="P2734" i="1"/>
  <c r="P2670" i="1"/>
  <c r="Q2670" i="1" s="1"/>
  <c r="R2670" i="1" s="1"/>
  <c r="P2606" i="1"/>
  <c r="Q2606" i="1" s="1"/>
  <c r="R2606" i="1" s="1"/>
  <c r="P2542" i="1"/>
  <c r="P2478" i="1"/>
  <c r="Q2478" i="1" s="1"/>
  <c r="R2478" i="1" s="1"/>
  <c r="P2414" i="1"/>
  <c r="Q2414" i="1" s="1"/>
  <c r="R2414" i="1" s="1"/>
  <c r="P2350" i="1"/>
  <c r="P2286" i="1"/>
  <c r="Q2286" i="1" s="1"/>
  <c r="R2286" i="1" s="1"/>
  <c r="P2212" i="1"/>
  <c r="Q2212" i="1" s="1"/>
  <c r="R2212" i="1" s="1"/>
  <c r="P2127" i="1"/>
  <c r="Q2127" i="1" s="1"/>
  <c r="R2127" i="1" s="1"/>
  <c r="P2041" i="1"/>
  <c r="Q2041" i="1" s="1"/>
  <c r="R2041" i="1" s="1"/>
  <c r="P1811" i="1"/>
  <c r="Q1811" i="1" s="1"/>
  <c r="R1811" i="1" s="1"/>
  <c r="P1555" i="1"/>
  <c r="Q1555" i="1" s="1"/>
  <c r="R1555" i="1" s="1"/>
  <c r="P1299" i="1"/>
  <c r="Q1299" i="1" s="1"/>
  <c r="R1299" i="1" s="1"/>
  <c r="P2206" i="1"/>
  <c r="P2142" i="1"/>
  <c r="Q2142" i="1" s="1"/>
  <c r="R2142" i="1" s="1"/>
  <c r="P2078" i="1"/>
  <c r="Q2078" i="1" s="1"/>
  <c r="R2078" i="1" s="1"/>
  <c r="P2014" i="1"/>
  <c r="P1950" i="1"/>
  <c r="Q1950" i="1" s="1"/>
  <c r="R1950" i="1" s="1"/>
  <c r="P1886" i="1"/>
  <c r="Q1886" i="1" s="1"/>
  <c r="R1886" i="1" s="1"/>
  <c r="P1822" i="1"/>
  <c r="P1758" i="1"/>
  <c r="Q1758" i="1" s="1"/>
  <c r="R1758" i="1" s="1"/>
  <c r="P1694" i="1"/>
  <c r="Q1694" i="1" s="1"/>
  <c r="R1694" i="1" s="1"/>
  <c r="P1630" i="1"/>
  <c r="Q1630" i="1" s="1"/>
  <c r="R1630" i="1" s="1"/>
  <c r="P1566" i="1"/>
  <c r="Q1566" i="1" s="1"/>
  <c r="R1566" i="1" s="1"/>
  <c r="P1502" i="1"/>
  <c r="Q1502" i="1" s="1"/>
  <c r="R1502" i="1" s="1"/>
  <c r="P1438" i="1"/>
  <c r="Q1438" i="1" s="1"/>
  <c r="R1438" i="1" s="1"/>
  <c r="P1374" i="1"/>
  <c r="Q1374" i="1" s="1"/>
  <c r="R1374" i="1" s="1"/>
  <c r="P1310" i="1"/>
  <c r="Q1310" i="1" s="1"/>
  <c r="R1310" i="1" s="1"/>
  <c r="P1246" i="1"/>
  <c r="Q1246" i="1" s="1"/>
  <c r="R1246" i="1" s="1"/>
  <c r="P1981" i="1"/>
  <c r="Q1981" i="1" s="1"/>
  <c r="R1981" i="1" s="1"/>
  <c r="P1917" i="1"/>
  <c r="P1853" i="1"/>
  <c r="Q1853" i="1" s="1"/>
  <c r="R1853" i="1" s="1"/>
  <c r="P1789" i="1"/>
  <c r="Q1789" i="1" s="1"/>
  <c r="R1789" i="1" s="1"/>
  <c r="P1725" i="1"/>
  <c r="P1661" i="1"/>
  <c r="Q1661" i="1" s="1"/>
  <c r="R1661" i="1" s="1"/>
  <c r="P1597" i="1"/>
  <c r="Q1597" i="1" s="1"/>
  <c r="R1597" i="1" s="1"/>
  <c r="P1533" i="1"/>
  <c r="P1469" i="1"/>
  <c r="Q1469" i="1" s="1"/>
  <c r="R1469" i="1" s="1"/>
  <c r="P1405" i="1"/>
  <c r="Q1405" i="1" s="1"/>
  <c r="R1405" i="1" s="1"/>
  <c r="P1341" i="1"/>
  <c r="Q1341" i="1" s="1"/>
  <c r="R1341" i="1" s="1"/>
  <c r="P1277" i="1"/>
  <c r="Q1277" i="1" s="1"/>
  <c r="R1277" i="1" s="1"/>
  <c r="P2008" i="1"/>
  <c r="Q2008" i="1" s="1"/>
  <c r="R2008" i="1" s="1"/>
  <c r="P1944" i="1"/>
  <c r="Q1944" i="1" s="1"/>
  <c r="R1944" i="1" s="1"/>
  <c r="P1880" i="1"/>
  <c r="Q1880" i="1" s="1"/>
  <c r="R1880" i="1" s="1"/>
  <c r="P1816" i="1"/>
  <c r="Q1816" i="1" s="1"/>
  <c r="R1816" i="1" s="1"/>
  <c r="P1752" i="1"/>
  <c r="Q1752" i="1" s="1"/>
  <c r="R1752" i="1" s="1"/>
  <c r="P1688" i="1"/>
  <c r="Q1688" i="1" s="1"/>
  <c r="R1688" i="1" s="1"/>
  <c r="P1624" i="1"/>
  <c r="Q1624" i="1" s="1"/>
  <c r="R1624" i="1" s="1"/>
  <c r="P1560" i="1"/>
  <c r="Q1560" i="1" s="1"/>
  <c r="R1560" i="1" s="1"/>
  <c r="P1496" i="1"/>
  <c r="Q1496" i="1" s="1"/>
  <c r="R1496" i="1" s="1"/>
  <c r="P1432" i="1"/>
  <c r="Q1432" i="1" s="1"/>
  <c r="R1432" i="1" s="1"/>
  <c r="P1368" i="1"/>
  <c r="Q1368" i="1" s="1"/>
  <c r="R1368" i="1" s="1"/>
  <c r="P1304" i="1"/>
  <c r="Q1304" i="1" s="1"/>
  <c r="R1304" i="1" s="1"/>
  <c r="P1240" i="1"/>
  <c r="Q1240" i="1" s="1"/>
  <c r="R1240" i="1" s="1"/>
  <c r="P1178" i="1"/>
  <c r="Q1178" i="1" s="1"/>
  <c r="R1178" i="1" s="1"/>
  <c r="P1114" i="1"/>
  <c r="Q1114" i="1" s="1"/>
  <c r="R1114" i="1" s="1"/>
  <c r="P1050" i="1"/>
  <c r="Q1050" i="1" s="1"/>
  <c r="R1050" i="1" s="1"/>
  <c r="P986" i="1"/>
  <c r="Q986" i="1" s="1"/>
  <c r="R986" i="1" s="1"/>
  <c r="P922" i="1"/>
  <c r="Q922" i="1" s="1"/>
  <c r="R922" i="1" s="1"/>
  <c r="P858" i="1"/>
  <c r="Q858" i="1" s="1"/>
  <c r="R858" i="1" s="1"/>
  <c r="P781" i="1"/>
  <c r="Q781" i="1" s="1"/>
  <c r="R781" i="1" s="1"/>
  <c r="P559" i="1"/>
  <c r="Q559" i="1" s="1"/>
  <c r="R559" i="1" s="1"/>
  <c r="P1173" i="1"/>
  <c r="Q1173" i="1" s="1"/>
  <c r="R1173" i="1" s="1"/>
  <c r="P1109" i="1"/>
  <c r="Q1109" i="1" s="1"/>
  <c r="R1109" i="1" s="1"/>
  <c r="P1045" i="1"/>
  <c r="Q1045" i="1" s="1"/>
  <c r="R1045" i="1" s="1"/>
  <c r="P981" i="1"/>
  <c r="Q981" i="1" s="1"/>
  <c r="R981" i="1" s="1"/>
  <c r="P917" i="1"/>
  <c r="Q917" i="1" s="1"/>
  <c r="R917" i="1" s="1"/>
  <c r="P853" i="1"/>
  <c r="Q853" i="1" s="1"/>
  <c r="R853" i="1" s="1"/>
  <c r="P774" i="1"/>
  <c r="Q774" i="1" s="1"/>
  <c r="R774" i="1" s="1"/>
  <c r="P539" i="1"/>
  <c r="Q539" i="1" s="1"/>
  <c r="R539" i="1" s="1"/>
  <c r="P1172" i="1"/>
  <c r="Q1172" i="1" s="1"/>
  <c r="R1172" i="1" s="1"/>
  <c r="P1108" i="1"/>
  <c r="Q1108" i="1" s="1"/>
  <c r="R1108" i="1" s="1"/>
  <c r="P1044" i="1"/>
  <c r="Q1044" i="1" s="1"/>
  <c r="R1044" i="1" s="1"/>
  <c r="P980" i="1"/>
  <c r="Q980" i="1" s="1"/>
  <c r="R980" i="1" s="1"/>
  <c r="P916" i="1"/>
  <c r="Q916" i="1" s="1"/>
  <c r="R916" i="1" s="1"/>
  <c r="P852" i="1"/>
  <c r="Q852" i="1" s="1"/>
  <c r="R852" i="1" s="1"/>
  <c r="P773" i="1"/>
  <c r="Q773" i="1" s="1"/>
  <c r="R773" i="1" s="1"/>
  <c r="P535" i="1"/>
  <c r="Q535" i="1" s="1"/>
  <c r="R535" i="1" s="1"/>
  <c r="P1167" i="1"/>
  <c r="Q1167" i="1" s="1"/>
  <c r="R1167" i="1" s="1"/>
  <c r="P1103" i="1"/>
  <c r="Q1103" i="1" s="1"/>
  <c r="R1103" i="1" s="1"/>
  <c r="P1039" i="1"/>
  <c r="Q1039" i="1" s="1"/>
  <c r="R1039" i="1" s="1"/>
  <c r="P975" i="1"/>
  <c r="Q975" i="1" s="1"/>
  <c r="R975" i="1" s="1"/>
  <c r="P911" i="1"/>
  <c r="Q911" i="1" s="1"/>
  <c r="R911" i="1" s="1"/>
  <c r="P847" i="1"/>
  <c r="Q847" i="1" s="1"/>
  <c r="R847" i="1" s="1"/>
  <c r="P763" i="1"/>
  <c r="Q763" i="1" s="1"/>
  <c r="R763" i="1" s="1"/>
  <c r="P527" i="1"/>
  <c r="Q527" i="1" s="1"/>
  <c r="R527" i="1" s="1"/>
  <c r="P445" i="1"/>
  <c r="Q445" i="1" s="1"/>
  <c r="R445" i="1" s="1"/>
  <c r="P297" i="1"/>
  <c r="Q297" i="1" s="1"/>
  <c r="R297" i="1" s="1"/>
  <c r="P41" i="1"/>
  <c r="Q41" i="1" s="1"/>
  <c r="R41" i="1" s="1"/>
  <c r="P714" i="1"/>
  <c r="Q714" i="1" s="1"/>
  <c r="R714" i="1" s="1"/>
  <c r="P650" i="1"/>
  <c r="Q650" i="1" s="1"/>
  <c r="R650" i="1" s="1"/>
  <c r="P586" i="1"/>
  <c r="Q586" i="1" s="1"/>
  <c r="R586" i="1" s="1"/>
  <c r="P522" i="1"/>
  <c r="Q522" i="1" s="1"/>
  <c r="R522" i="1" s="1"/>
  <c r="P438" i="1"/>
  <c r="Q438" i="1" s="1"/>
  <c r="R438" i="1" s="1"/>
  <c r="P277" i="1"/>
  <c r="Q277" i="1" s="1"/>
  <c r="R277" i="1" s="1"/>
  <c r="P21" i="1"/>
  <c r="Q21" i="1" s="1"/>
  <c r="R21" i="1" s="1"/>
  <c r="P693" i="1"/>
  <c r="Q693" i="1" s="1"/>
  <c r="R693" i="1" s="1"/>
  <c r="P629" i="1"/>
  <c r="Q629" i="1" s="1"/>
  <c r="R629" i="1" s="1"/>
  <c r="P565" i="1"/>
  <c r="Q565" i="1" s="1"/>
  <c r="R565" i="1" s="1"/>
  <c r="P496" i="1"/>
  <c r="Q496" i="1" s="1"/>
  <c r="R496" i="1" s="1"/>
  <c r="P410" i="1"/>
  <c r="Q410" i="1" s="1"/>
  <c r="R410" i="1" s="1"/>
  <c r="P193" i="1"/>
  <c r="Q193" i="1" s="1"/>
  <c r="R193" i="1" s="1"/>
  <c r="P816" i="1"/>
  <c r="Q816" i="1" s="1"/>
  <c r="R816" i="1" s="1"/>
  <c r="P752" i="1"/>
  <c r="Q752" i="1" s="1"/>
  <c r="R752" i="1" s="1"/>
  <c r="P688" i="1"/>
  <c r="Q688" i="1" s="1"/>
  <c r="R688" i="1" s="1"/>
  <c r="P624" i="1"/>
  <c r="Q624" i="1" s="1"/>
  <c r="R624" i="1" s="1"/>
  <c r="P560" i="1"/>
  <c r="Q560" i="1" s="1"/>
  <c r="R560" i="1" s="1"/>
  <c r="P489" i="1"/>
  <c r="Q489" i="1" s="1"/>
  <c r="R489" i="1" s="1"/>
  <c r="P401" i="1"/>
  <c r="Q401" i="1" s="1"/>
  <c r="R401" i="1" s="1"/>
  <c r="P173" i="1"/>
  <c r="Q173" i="1" s="1"/>
  <c r="R173" i="1" s="1"/>
  <c r="P352" i="1"/>
  <c r="Q352" i="1" s="1"/>
  <c r="R352" i="1" s="1"/>
  <c r="P288" i="1"/>
  <c r="Q288" i="1" s="1"/>
  <c r="R288" i="1" s="1"/>
  <c r="P224" i="1"/>
  <c r="Q224" i="1" s="1"/>
  <c r="R224" i="1" s="1"/>
  <c r="P160" i="1"/>
  <c r="Q160" i="1" s="1"/>
  <c r="R160" i="1" s="1"/>
  <c r="P96" i="1"/>
  <c r="Q96" i="1" s="1"/>
  <c r="R96" i="1" s="1"/>
  <c r="P32" i="1"/>
  <c r="Q32" i="1" s="1"/>
  <c r="R32" i="1" s="1"/>
  <c r="P475" i="1"/>
  <c r="Q475" i="1" s="1"/>
  <c r="R475" i="1" s="1"/>
  <c r="P411" i="1"/>
  <c r="Q411" i="1" s="1"/>
  <c r="R411" i="1" s="1"/>
  <c r="P347" i="1"/>
  <c r="Q347" i="1" s="1"/>
  <c r="R347" i="1" s="1"/>
  <c r="P283" i="1"/>
  <c r="Q283" i="1" s="1"/>
  <c r="R283" i="1" s="1"/>
  <c r="P219" i="1"/>
  <c r="Q219" i="1" s="1"/>
  <c r="R219" i="1" s="1"/>
  <c r="P155" i="1"/>
  <c r="Q155" i="1" s="1"/>
  <c r="R155" i="1" s="1"/>
  <c r="P91" i="1"/>
  <c r="Q91" i="1" s="1"/>
  <c r="R91" i="1" s="1"/>
  <c r="P27" i="1"/>
  <c r="Q27" i="1" s="1"/>
  <c r="R27" i="1" s="1"/>
  <c r="P362" i="1"/>
  <c r="Q362" i="1" s="1"/>
  <c r="R362" i="1" s="1"/>
  <c r="P298" i="1"/>
  <c r="Q298" i="1" s="1"/>
  <c r="R298" i="1" s="1"/>
  <c r="P234" i="1"/>
  <c r="Q234" i="1" s="1"/>
  <c r="R234" i="1" s="1"/>
  <c r="P170" i="1"/>
  <c r="Q170" i="1" s="1"/>
  <c r="R170" i="1" s="1"/>
  <c r="P106" i="1"/>
  <c r="Q106" i="1" s="1"/>
  <c r="R106" i="1" s="1"/>
  <c r="P22" i="1"/>
  <c r="Q22" i="1" s="1"/>
  <c r="R22" i="1" s="1"/>
  <c r="P78" i="1"/>
  <c r="Q78" i="1" s="1"/>
  <c r="R78" i="1" s="1"/>
  <c r="P14" i="1"/>
  <c r="Q14" i="1" s="1"/>
  <c r="R14" i="1" s="1"/>
  <c r="P1250" i="1"/>
  <c r="Q1250" i="1" s="1"/>
  <c r="R1250" i="1" s="1"/>
  <c r="P1985" i="1"/>
  <c r="Q1985" i="1" s="1"/>
  <c r="R1985" i="1" s="1"/>
  <c r="P1921" i="1"/>
  <c r="Q1921" i="1" s="1"/>
  <c r="R1921" i="1" s="1"/>
  <c r="P1857" i="1"/>
  <c r="Q1857" i="1" s="1"/>
  <c r="R1857" i="1" s="1"/>
  <c r="P1793" i="1"/>
  <c r="Q1793" i="1" s="1"/>
  <c r="R1793" i="1" s="1"/>
  <c r="P1729" i="1"/>
  <c r="Q1729" i="1" s="1"/>
  <c r="R1729" i="1" s="1"/>
  <c r="P1665" i="1"/>
  <c r="Q1665" i="1" s="1"/>
  <c r="R1665" i="1" s="1"/>
  <c r="P1601" i="1"/>
  <c r="Q1601" i="1" s="1"/>
  <c r="R1601" i="1" s="1"/>
  <c r="P1537" i="1"/>
  <c r="Q1537" i="1" s="1"/>
  <c r="R1537" i="1" s="1"/>
  <c r="P1473" i="1"/>
  <c r="Q1473" i="1" s="1"/>
  <c r="R1473" i="1" s="1"/>
  <c r="P1409" i="1"/>
  <c r="Q1409" i="1" s="1"/>
  <c r="R1409" i="1" s="1"/>
  <c r="P1345" i="1"/>
  <c r="Q1345" i="1" s="1"/>
  <c r="R1345" i="1" s="1"/>
  <c r="P1281" i="1"/>
  <c r="Q1281" i="1" s="1"/>
  <c r="R1281" i="1" s="1"/>
  <c r="P2012" i="1"/>
  <c r="P1948" i="1"/>
  <c r="Q1948" i="1" s="1"/>
  <c r="R1948" i="1" s="1"/>
  <c r="P1884" i="1"/>
  <c r="Q1884" i="1" s="1"/>
  <c r="R1884" i="1" s="1"/>
  <c r="P1820" i="1"/>
  <c r="P1756" i="1"/>
  <c r="Q1756" i="1" s="1"/>
  <c r="R1756" i="1" s="1"/>
  <c r="P1692" i="1"/>
  <c r="Q1692" i="1" s="1"/>
  <c r="R1692" i="1" s="1"/>
  <c r="P1628" i="1"/>
  <c r="P1564" i="1"/>
  <c r="Q1564" i="1" s="1"/>
  <c r="R1564" i="1" s="1"/>
  <c r="P1500" i="1"/>
  <c r="Q1500" i="1" s="1"/>
  <c r="R1500" i="1" s="1"/>
  <c r="P1436" i="1"/>
  <c r="Q1436" i="1" s="1"/>
  <c r="R1436" i="1" s="1"/>
  <c r="P1372" i="1"/>
  <c r="Q1372" i="1" s="1"/>
  <c r="R1372" i="1" s="1"/>
  <c r="P1308" i="1"/>
  <c r="Q1308" i="1" s="1"/>
  <c r="R1308" i="1" s="1"/>
  <c r="P1244" i="1"/>
  <c r="Q1244" i="1" s="1"/>
  <c r="R1244" i="1" s="1"/>
  <c r="P1182" i="1"/>
  <c r="Q1182" i="1" s="1"/>
  <c r="R1182" i="1" s="1"/>
  <c r="P1118" i="1"/>
  <c r="Q1118" i="1" s="1"/>
  <c r="R1118" i="1" s="1"/>
  <c r="P1054" i="1"/>
  <c r="Q1054" i="1" s="1"/>
  <c r="R1054" i="1" s="1"/>
  <c r="P990" i="1"/>
  <c r="Q990" i="1" s="1"/>
  <c r="R990" i="1" s="1"/>
  <c r="P926" i="1"/>
  <c r="Q926" i="1" s="1"/>
  <c r="R926" i="1" s="1"/>
  <c r="P862" i="1"/>
  <c r="Q862" i="1" s="1"/>
  <c r="R862" i="1" s="1"/>
  <c r="P786" i="1"/>
  <c r="Q786" i="1" s="1"/>
  <c r="R786" i="1" s="1"/>
  <c r="P575" i="1"/>
  <c r="Q575" i="1" s="1"/>
  <c r="R575" i="1" s="1"/>
  <c r="P1177" i="1"/>
  <c r="Q1177" i="1" s="1"/>
  <c r="R1177" i="1" s="1"/>
  <c r="P1113" i="1"/>
  <c r="Q1113" i="1" s="1"/>
  <c r="R1113" i="1" s="1"/>
  <c r="P1049" i="1"/>
  <c r="Q1049" i="1" s="1"/>
  <c r="R1049" i="1" s="1"/>
  <c r="P985" i="1"/>
  <c r="Q985" i="1" s="1"/>
  <c r="R985" i="1" s="1"/>
  <c r="P921" i="1"/>
  <c r="Q921" i="1" s="1"/>
  <c r="R921" i="1" s="1"/>
  <c r="P857" i="1"/>
  <c r="Q857" i="1" s="1"/>
  <c r="R857" i="1" s="1"/>
  <c r="P779" i="1"/>
  <c r="Q779" i="1" s="1"/>
  <c r="R779" i="1" s="1"/>
  <c r="P555" i="1"/>
  <c r="Q555" i="1" s="1"/>
  <c r="R555" i="1" s="1"/>
  <c r="P1176" i="1"/>
  <c r="Q1176" i="1" s="1"/>
  <c r="R1176" i="1" s="1"/>
  <c r="P1112" i="1"/>
  <c r="Q1112" i="1" s="1"/>
  <c r="R1112" i="1" s="1"/>
  <c r="P1048" i="1"/>
  <c r="Q1048" i="1" s="1"/>
  <c r="R1048" i="1" s="1"/>
  <c r="P984" i="1"/>
  <c r="Q984" i="1" s="1"/>
  <c r="R984" i="1" s="1"/>
  <c r="P920" i="1"/>
  <c r="Q920" i="1" s="1"/>
  <c r="R920" i="1" s="1"/>
  <c r="P856" i="1"/>
  <c r="Q856" i="1" s="1"/>
  <c r="R856" i="1" s="1"/>
  <c r="P778" i="1"/>
  <c r="Q778" i="1" s="1"/>
  <c r="R778" i="1" s="1"/>
  <c r="P551" i="1"/>
  <c r="Q551" i="1" s="1"/>
  <c r="R551" i="1" s="1"/>
  <c r="P1171" i="1"/>
  <c r="Q1171" i="1" s="1"/>
  <c r="R1171" i="1" s="1"/>
  <c r="P1107" i="1"/>
  <c r="Q1107" i="1" s="1"/>
  <c r="R1107" i="1" s="1"/>
  <c r="P1043" i="1"/>
  <c r="Q1043" i="1" s="1"/>
  <c r="R1043" i="1" s="1"/>
  <c r="P979" i="1"/>
  <c r="Q979" i="1" s="1"/>
  <c r="R979" i="1" s="1"/>
  <c r="P915" i="1"/>
  <c r="Q915" i="1" s="1"/>
  <c r="R915" i="1" s="1"/>
  <c r="P851" i="1"/>
  <c r="Q851" i="1" s="1"/>
  <c r="R851" i="1" s="1"/>
  <c r="P771" i="1"/>
  <c r="Q771" i="1" s="1"/>
  <c r="R771" i="1" s="1"/>
  <c r="P531" i="1"/>
  <c r="Q531" i="1" s="1"/>
  <c r="R531" i="1" s="1"/>
  <c r="P450" i="1"/>
  <c r="Q450" i="1" s="1"/>
  <c r="R450" i="1" s="1"/>
  <c r="P313" i="1"/>
  <c r="Q313" i="1" s="1"/>
  <c r="R313" i="1" s="1"/>
  <c r="P57" i="1"/>
  <c r="Q57" i="1" s="1"/>
  <c r="R57" i="1" s="1"/>
  <c r="P718" i="1"/>
  <c r="Q718" i="1" s="1"/>
  <c r="R718" i="1" s="1"/>
  <c r="P654" i="1"/>
  <c r="Q654" i="1" s="1"/>
  <c r="R654" i="1" s="1"/>
  <c r="P590" i="1"/>
  <c r="Q590" i="1" s="1"/>
  <c r="R590" i="1" s="1"/>
  <c r="P526" i="1"/>
  <c r="Q526" i="1" s="1"/>
  <c r="R526" i="1" s="1"/>
  <c r="P444" i="1"/>
  <c r="Q444" i="1" s="1"/>
  <c r="R444" i="1" s="1"/>
  <c r="P293" i="1"/>
  <c r="Q293" i="1" s="1"/>
  <c r="R293" i="1" s="1"/>
  <c r="P37" i="1"/>
  <c r="Q37" i="1" s="1"/>
  <c r="R37" i="1" s="1"/>
  <c r="P697" i="1"/>
  <c r="Q697" i="1" s="1"/>
  <c r="R697" i="1" s="1"/>
  <c r="P633" i="1"/>
  <c r="Q633" i="1" s="1"/>
  <c r="R633" i="1" s="1"/>
  <c r="P569" i="1"/>
  <c r="Q569" i="1" s="1"/>
  <c r="R569" i="1" s="1"/>
  <c r="P501" i="1"/>
  <c r="Q501" i="1" s="1"/>
  <c r="R501" i="1" s="1"/>
  <c r="P416" i="1"/>
  <c r="Q416" i="1" s="1"/>
  <c r="R416" i="1" s="1"/>
  <c r="P209" i="1"/>
  <c r="Q209" i="1" s="1"/>
  <c r="R209" i="1" s="1"/>
  <c r="P820" i="1"/>
  <c r="Q820" i="1" s="1"/>
  <c r="R820" i="1" s="1"/>
  <c r="P756" i="1"/>
  <c r="Q756" i="1" s="1"/>
  <c r="R756" i="1" s="1"/>
  <c r="P692" i="1"/>
  <c r="Q692" i="1" s="1"/>
  <c r="R692" i="1" s="1"/>
  <c r="P628" i="1"/>
  <c r="Q628" i="1" s="1"/>
  <c r="R628" i="1" s="1"/>
  <c r="P564" i="1"/>
  <c r="Q564" i="1" s="1"/>
  <c r="R564" i="1" s="1"/>
  <c r="P494" i="1"/>
  <c r="Q494" i="1" s="1"/>
  <c r="R494" i="1" s="1"/>
  <c r="P409" i="1"/>
  <c r="Q409" i="1" s="1"/>
  <c r="R409" i="1" s="1"/>
  <c r="P189" i="1"/>
  <c r="Q189" i="1" s="1"/>
  <c r="R189" i="1" s="1"/>
  <c r="P356" i="1"/>
  <c r="Q356" i="1" s="1"/>
  <c r="R356" i="1" s="1"/>
  <c r="P292" i="1"/>
  <c r="Q292" i="1" s="1"/>
  <c r="R292" i="1" s="1"/>
  <c r="P228" i="1"/>
  <c r="Q228" i="1" s="1"/>
  <c r="R228" i="1" s="1"/>
  <c r="P164" i="1"/>
  <c r="Q164" i="1" s="1"/>
  <c r="R164" i="1" s="1"/>
  <c r="P100" i="1"/>
  <c r="Q100" i="1" s="1"/>
  <c r="R100" i="1" s="1"/>
  <c r="P36" i="1"/>
  <c r="Q36" i="1" s="1"/>
  <c r="R36" i="1" s="1"/>
  <c r="P479" i="1"/>
  <c r="Q479" i="1" s="1"/>
  <c r="R479" i="1" s="1"/>
  <c r="P415" i="1"/>
  <c r="Q415" i="1" s="1"/>
  <c r="R415" i="1" s="1"/>
  <c r="P351" i="1"/>
  <c r="Q351" i="1" s="1"/>
  <c r="R351" i="1" s="1"/>
  <c r="P287" i="1"/>
  <c r="Q287" i="1" s="1"/>
  <c r="R287" i="1" s="1"/>
  <c r="P223" i="1"/>
  <c r="Q223" i="1" s="1"/>
  <c r="R223" i="1" s="1"/>
  <c r="P159" i="1"/>
  <c r="Q159" i="1" s="1"/>
  <c r="R159" i="1" s="1"/>
  <c r="P95" i="1"/>
  <c r="Q95" i="1" s="1"/>
  <c r="R95" i="1" s="1"/>
  <c r="P31" i="1"/>
  <c r="Q31" i="1" s="1"/>
  <c r="R31" i="1" s="1"/>
  <c r="P366" i="1"/>
  <c r="Q366" i="1" s="1"/>
  <c r="R366" i="1" s="1"/>
  <c r="P302" i="1"/>
  <c r="Q302" i="1" s="1"/>
  <c r="R302" i="1" s="1"/>
  <c r="P238" i="1"/>
  <c r="Q238" i="1" s="1"/>
  <c r="R238" i="1" s="1"/>
  <c r="P174" i="1"/>
  <c r="Q174" i="1" s="1"/>
  <c r="R174" i="1" s="1"/>
  <c r="P110" i="1"/>
  <c r="Q110" i="1" s="1"/>
  <c r="R110" i="1" s="1"/>
  <c r="P26" i="1"/>
  <c r="Q26" i="1" s="1"/>
  <c r="R26" i="1" s="1"/>
  <c r="P2389" i="1"/>
  <c r="Q2389" i="1" s="1"/>
  <c r="R2389" i="1" s="1"/>
  <c r="P2093" i="1"/>
  <c r="Q2093" i="1" s="1"/>
  <c r="R2093" i="1" s="1"/>
  <c r="P3752" i="1"/>
  <c r="Q3752" i="1" s="1"/>
  <c r="R3752" i="1" s="1"/>
  <c r="P3688" i="1"/>
  <c r="P3624" i="1"/>
  <c r="P3560" i="1"/>
  <c r="Q3560" i="1" s="1"/>
  <c r="R3560" i="1" s="1"/>
  <c r="P3496" i="1"/>
  <c r="P3432" i="1"/>
  <c r="P3368" i="1"/>
  <c r="Q3368" i="1" s="1"/>
  <c r="R3368" i="1" s="1"/>
  <c r="P3304" i="1"/>
  <c r="P3238" i="1"/>
  <c r="P3153" i="1"/>
  <c r="Q3153" i="1" s="1"/>
  <c r="R3153" i="1" s="1"/>
  <c r="P3067" i="1"/>
  <c r="P2982" i="1"/>
  <c r="Q2982" i="1" s="1"/>
  <c r="R2982" i="1" s="1"/>
  <c r="P2881" i="1"/>
  <c r="Q2881" i="1" s="1"/>
  <c r="R2881" i="1" s="1"/>
  <c r="P2625" i="1"/>
  <c r="Q2625" i="1" s="1"/>
  <c r="R2625" i="1" s="1"/>
  <c r="P2369" i="1"/>
  <c r="Q2369" i="1" s="1"/>
  <c r="R2369" i="1" s="1"/>
  <c r="P2067" i="1"/>
  <c r="Q2067" i="1" s="1"/>
  <c r="R2067" i="1" s="1"/>
  <c r="P3240" i="1"/>
  <c r="P3176" i="1"/>
  <c r="Q3176" i="1" s="1"/>
  <c r="R3176" i="1" s="1"/>
  <c r="P3112" i="1"/>
  <c r="Q3112" i="1" s="1"/>
  <c r="R3112" i="1" s="1"/>
  <c r="P3048" i="1"/>
  <c r="P2984" i="1"/>
  <c r="Q2984" i="1" s="1"/>
  <c r="R2984" i="1" s="1"/>
  <c r="P2920" i="1"/>
  <c r="Q2920" i="1" s="1"/>
  <c r="R2920" i="1" s="1"/>
  <c r="P2856" i="1"/>
  <c r="Q2856" i="1" s="1"/>
  <c r="R2856" i="1" s="1"/>
  <c r="P2792" i="1"/>
  <c r="Q2792" i="1" s="1"/>
  <c r="R2792" i="1" s="1"/>
  <c r="P2728" i="1"/>
  <c r="Q2728" i="1" s="1"/>
  <c r="R2728" i="1" s="1"/>
  <c r="P2664" i="1"/>
  <c r="Q2664" i="1" s="1"/>
  <c r="R2664" i="1" s="1"/>
  <c r="P2600" i="1"/>
  <c r="Q2600" i="1" s="1"/>
  <c r="R2600" i="1" s="1"/>
  <c r="P2536" i="1"/>
  <c r="Q2536" i="1" s="1"/>
  <c r="R2536" i="1" s="1"/>
  <c r="P2472" i="1"/>
  <c r="Q2472" i="1" s="1"/>
  <c r="R2472" i="1" s="1"/>
  <c r="P2408" i="1"/>
  <c r="Q2408" i="1" s="1"/>
  <c r="R2408" i="1" s="1"/>
  <c r="P2344" i="1"/>
  <c r="Q2344" i="1" s="1"/>
  <c r="R2344" i="1" s="1"/>
  <c r="P2280" i="1"/>
  <c r="Q2280" i="1" s="1"/>
  <c r="R2280" i="1" s="1"/>
  <c r="P2204" i="1"/>
  <c r="P2119" i="1"/>
  <c r="Q2119" i="1" s="1"/>
  <c r="R2119" i="1" s="1"/>
  <c r="P2033" i="1"/>
  <c r="Q2033" i="1" s="1"/>
  <c r="R2033" i="1" s="1"/>
  <c r="P1787" i="1"/>
  <c r="Q1787" i="1" s="1"/>
  <c r="R1787" i="1" s="1"/>
  <c r="P1531" i="1"/>
  <c r="Q1531" i="1" s="1"/>
  <c r="R1531" i="1" s="1"/>
  <c r="P1275" i="1"/>
  <c r="Q1275" i="1" s="1"/>
  <c r="R1275" i="1" s="1"/>
  <c r="P2851" i="1"/>
  <c r="P2787" i="1"/>
  <c r="Q2787" i="1" s="1"/>
  <c r="R2787" i="1" s="1"/>
  <c r="P2723" i="1"/>
  <c r="Q2723" i="1" s="1"/>
  <c r="R2723" i="1" s="1"/>
  <c r="P2659" i="1"/>
  <c r="P2595" i="1"/>
  <c r="Q2595" i="1" s="1"/>
  <c r="R2595" i="1" s="1"/>
  <c r="P2531" i="1"/>
  <c r="Q2531" i="1" s="1"/>
  <c r="R2531" i="1" s="1"/>
  <c r="P2467" i="1"/>
  <c r="P2403" i="1"/>
  <c r="Q2403" i="1" s="1"/>
  <c r="R2403" i="1" s="1"/>
  <c r="P2339" i="1"/>
  <c r="Q2339" i="1" s="1"/>
  <c r="R2339" i="1" s="1"/>
  <c r="P2275" i="1"/>
  <c r="P2197" i="1"/>
  <c r="Q2197" i="1" s="1"/>
  <c r="R2197" i="1" s="1"/>
  <c r="P2112" i="1"/>
  <c r="Q2112" i="1" s="1"/>
  <c r="R2112" i="1" s="1"/>
  <c r="P2023" i="1"/>
  <c r="Q2023" i="1" s="1"/>
  <c r="R2023" i="1" s="1"/>
  <c r="P1767" i="1"/>
  <c r="Q1767" i="1" s="1"/>
  <c r="R1767" i="1" s="1"/>
  <c r="P1511" i="1"/>
  <c r="Q1511" i="1" s="1"/>
  <c r="R1511" i="1" s="1"/>
  <c r="P1255" i="1"/>
  <c r="Q1255" i="1" s="1"/>
  <c r="R1255" i="1" s="1"/>
  <c r="P2846" i="1"/>
  <c r="Q2846" i="1" s="1"/>
  <c r="R2846" i="1" s="1"/>
  <c r="P2782" i="1"/>
  <c r="P2718" i="1"/>
  <c r="Q2718" i="1" s="1"/>
  <c r="R2718" i="1" s="1"/>
  <c r="P2654" i="1"/>
  <c r="Q2654" i="1" s="1"/>
  <c r="R2654" i="1" s="1"/>
  <c r="P2590" i="1"/>
  <c r="P2526" i="1"/>
  <c r="Q2526" i="1" s="1"/>
  <c r="R2526" i="1" s="1"/>
  <c r="P2462" i="1"/>
  <c r="Q2462" i="1" s="1"/>
  <c r="R2462" i="1" s="1"/>
  <c r="P2398" i="1"/>
  <c r="P2334" i="1"/>
  <c r="Q2334" i="1" s="1"/>
  <c r="R2334" i="1" s="1"/>
  <c r="P2270" i="1"/>
  <c r="Q2270" i="1" s="1"/>
  <c r="R2270" i="1" s="1"/>
  <c r="P2191" i="1"/>
  <c r="Q2191" i="1" s="1"/>
  <c r="R2191" i="1" s="1"/>
  <c r="P2105" i="1"/>
  <c r="Q2105" i="1" s="1"/>
  <c r="R2105" i="1" s="1"/>
  <c r="P2003" i="1"/>
  <c r="Q2003" i="1" s="1"/>
  <c r="R2003" i="1" s="1"/>
  <c r="P1747" i="1"/>
  <c r="P1491" i="1"/>
  <c r="Q1491" i="1" s="1"/>
  <c r="R1491" i="1" s="1"/>
  <c r="P1235" i="1"/>
  <c r="Q1235" i="1" s="1"/>
  <c r="R1235" i="1" s="1"/>
  <c r="P2190" i="1"/>
  <c r="Q2190" i="1" s="1"/>
  <c r="R2190" i="1" s="1"/>
  <c r="P2126" i="1"/>
  <c r="Q2126" i="1" s="1"/>
  <c r="R2126" i="1" s="1"/>
  <c r="P2062" i="1"/>
  <c r="P1998" i="1"/>
  <c r="Q1998" i="1" s="1"/>
  <c r="R1998" i="1" s="1"/>
  <c r="P1934" i="1"/>
  <c r="Q1934" i="1" s="1"/>
  <c r="R1934" i="1" s="1"/>
  <c r="P1870" i="1"/>
  <c r="P1806" i="1"/>
  <c r="Q1806" i="1" s="1"/>
  <c r="R1806" i="1" s="1"/>
  <c r="P1742" i="1"/>
  <c r="Q1742" i="1" s="1"/>
  <c r="R1742" i="1" s="1"/>
  <c r="P1678" i="1"/>
  <c r="Q1678" i="1" s="1"/>
  <c r="R1678" i="1" s="1"/>
  <c r="P1614" i="1"/>
  <c r="Q1614" i="1" s="1"/>
  <c r="R1614" i="1" s="1"/>
  <c r="P1550" i="1"/>
  <c r="Q1550" i="1" s="1"/>
  <c r="R1550" i="1" s="1"/>
  <c r="P1486" i="1"/>
  <c r="Q1486" i="1" s="1"/>
  <c r="R1486" i="1" s="1"/>
  <c r="P1422" i="1"/>
  <c r="Q1422" i="1" s="1"/>
  <c r="R1422" i="1" s="1"/>
  <c r="P1358" i="1"/>
  <c r="Q1358" i="1" s="1"/>
  <c r="R1358" i="1" s="1"/>
  <c r="P1294" i="1"/>
  <c r="Q1294" i="1" s="1"/>
  <c r="R1294" i="1" s="1"/>
  <c r="P2029" i="1"/>
  <c r="Q2029" i="1" s="1"/>
  <c r="R2029" i="1" s="1"/>
  <c r="P1965" i="1"/>
  <c r="P1901" i="1"/>
  <c r="Q1901" i="1" s="1"/>
  <c r="R1901" i="1" s="1"/>
  <c r="P1837" i="1"/>
  <c r="Q1837" i="1" s="1"/>
  <c r="R1837" i="1" s="1"/>
  <c r="P1773" i="1"/>
  <c r="P1709" i="1"/>
  <c r="Q1709" i="1" s="1"/>
  <c r="R1709" i="1" s="1"/>
  <c r="P1645" i="1"/>
  <c r="Q1645" i="1" s="1"/>
  <c r="R1645" i="1" s="1"/>
  <c r="P1581" i="1"/>
  <c r="P1517" i="1"/>
  <c r="Q1517" i="1" s="1"/>
  <c r="R1517" i="1" s="1"/>
  <c r="P1453" i="1"/>
  <c r="Q1453" i="1" s="1"/>
  <c r="R1453" i="1" s="1"/>
  <c r="P1389" i="1"/>
  <c r="Q1389" i="1" s="1"/>
  <c r="R1389" i="1" s="1"/>
  <c r="P1325" i="1"/>
  <c r="Q1325" i="1" s="1"/>
  <c r="R1325" i="1" s="1"/>
  <c r="P1261" i="1"/>
  <c r="Q1261" i="1" s="1"/>
  <c r="R1261" i="1" s="1"/>
  <c r="P1992" i="1"/>
  <c r="Q1992" i="1" s="1"/>
  <c r="R1992" i="1" s="1"/>
  <c r="P1928" i="1"/>
  <c r="Q1928" i="1" s="1"/>
  <c r="R1928" i="1" s="1"/>
  <c r="P1864" i="1"/>
  <c r="Q1864" i="1" s="1"/>
  <c r="R1864" i="1" s="1"/>
  <c r="P1800" i="1"/>
  <c r="Q1800" i="1" s="1"/>
  <c r="R1800" i="1" s="1"/>
  <c r="P1736" i="1"/>
  <c r="Q1736" i="1" s="1"/>
  <c r="R1736" i="1" s="1"/>
  <c r="P1672" i="1"/>
  <c r="Q1672" i="1" s="1"/>
  <c r="R1672" i="1" s="1"/>
  <c r="P1608" i="1"/>
  <c r="Q1608" i="1" s="1"/>
  <c r="R1608" i="1" s="1"/>
  <c r="P1544" i="1"/>
  <c r="Q1544" i="1" s="1"/>
  <c r="R1544" i="1" s="1"/>
  <c r="P1480" i="1"/>
  <c r="Q1480" i="1" s="1"/>
  <c r="R1480" i="1" s="1"/>
  <c r="P1416" i="1"/>
  <c r="Q1416" i="1" s="1"/>
  <c r="R1416" i="1" s="1"/>
  <c r="P1352" i="1"/>
  <c r="Q1352" i="1" s="1"/>
  <c r="R1352" i="1" s="1"/>
  <c r="P1288" i="1"/>
  <c r="Q1288" i="1" s="1"/>
  <c r="R1288" i="1" s="1"/>
  <c r="P1226" i="1"/>
  <c r="Q1226" i="1" s="1"/>
  <c r="R1226" i="1" s="1"/>
  <c r="P1162" i="1"/>
  <c r="Q1162" i="1" s="1"/>
  <c r="R1162" i="1" s="1"/>
  <c r="P1098" i="1"/>
  <c r="Q1098" i="1" s="1"/>
  <c r="R1098" i="1" s="1"/>
  <c r="P1034" i="1"/>
  <c r="Q1034" i="1" s="1"/>
  <c r="R1034" i="1" s="1"/>
  <c r="P970" i="1"/>
  <c r="Q970" i="1" s="1"/>
  <c r="R970" i="1" s="1"/>
  <c r="P906" i="1"/>
  <c r="Q906" i="1" s="1"/>
  <c r="R906" i="1" s="1"/>
  <c r="P842" i="1"/>
  <c r="Q842" i="1" s="1"/>
  <c r="R842" i="1" s="1"/>
  <c r="P751" i="1"/>
  <c r="Q751" i="1" s="1"/>
  <c r="R751" i="1" s="1"/>
  <c r="P1221" i="1"/>
  <c r="Q1221" i="1" s="1"/>
  <c r="R1221" i="1" s="1"/>
  <c r="P1157" i="1"/>
  <c r="Q1157" i="1" s="1"/>
  <c r="R1157" i="1" s="1"/>
  <c r="P1093" i="1"/>
  <c r="Q1093" i="1" s="1"/>
  <c r="R1093" i="1" s="1"/>
  <c r="P1029" i="1"/>
  <c r="Q1029" i="1" s="1"/>
  <c r="R1029" i="1" s="1"/>
  <c r="P965" i="1"/>
  <c r="Q965" i="1" s="1"/>
  <c r="R965" i="1" s="1"/>
  <c r="P901" i="1"/>
  <c r="Q901" i="1" s="1"/>
  <c r="R901" i="1" s="1"/>
  <c r="P837" i="1"/>
  <c r="Q837" i="1" s="1"/>
  <c r="R837" i="1" s="1"/>
  <c r="P731" i="1"/>
  <c r="Q731" i="1" s="1"/>
  <c r="R731" i="1" s="1"/>
  <c r="P1220" i="1"/>
  <c r="Q1220" i="1" s="1"/>
  <c r="R1220" i="1" s="1"/>
  <c r="P1156" i="1"/>
  <c r="Q1156" i="1" s="1"/>
  <c r="R1156" i="1" s="1"/>
  <c r="P1092" i="1"/>
  <c r="Q1092" i="1" s="1"/>
  <c r="R1092" i="1" s="1"/>
  <c r="P1028" i="1"/>
  <c r="Q1028" i="1" s="1"/>
  <c r="R1028" i="1" s="1"/>
  <c r="P964" i="1"/>
  <c r="Q964" i="1" s="1"/>
  <c r="R964" i="1" s="1"/>
  <c r="P900" i="1"/>
  <c r="Q900" i="1" s="1"/>
  <c r="R900" i="1" s="1"/>
  <c r="P836" i="1"/>
  <c r="Q836" i="1" s="1"/>
  <c r="R836" i="1" s="1"/>
  <c r="P727" i="1"/>
  <c r="Q727" i="1" s="1"/>
  <c r="R727" i="1" s="1"/>
  <c r="P1215" i="1"/>
  <c r="Q1215" i="1" s="1"/>
  <c r="R1215" i="1" s="1"/>
  <c r="P1151" i="1"/>
  <c r="Q1151" i="1" s="1"/>
  <c r="R1151" i="1" s="1"/>
  <c r="P1087" i="1"/>
  <c r="Q1087" i="1" s="1"/>
  <c r="R1087" i="1" s="1"/>
  <c r="P1023" i="1"/>
  <c r="Q1023" i="1" s="1"/>
  <c r="R1023" i="1" s="1"/>
  <c r="P959" i="1"/>
  <c r="Q959" i="1" s="1"/>
  <c r="R959" i="1" s="1"/>
  <c r="P895" i="1"/>
  <c r="Q895" i="1" s="1"/>
  <c r="R895" i="1" s="1"/>
  <c r="P830" i="1"/>
  <c r="Q830" i="1" s="1"/>
  <c r="R830" i="1" s="1"/>
  <c r="P707" i="1"/>
  <c r="Q707" i="1" s="1"/>
  <c r="R707" i="1" s="1"/>
  <c r="P509" i="1"/>
  <c r="Q509" i="1" s="1"/>
  <c r="R509" i="1" s="1"/>
  <c r="P424" i="1"/>
  <c r="Q424" i="1" s="1"/>
  <c r="R424" i="1" s="1"/>
  <c r="P233" i="1"/>
  <c r="Q233" i="1" s="1"/>
  <c r="R233" i="1" s="1"/>
  <c r="P762" i="1"/>
  <c r="Q762" i="1" s="1"/>
  <c r="R762" i="1" s="1"/>
  <c r="P698" i="1"/>
  <c r="Q698" i="1" s="1"/>
  <c r="R698" i="1" s="1"/>
  <c r="P634" i="1"/>
  <c r="Q634" i="1" s="1"/>
  <c r="R634" i="1" s="1"/>
  <c r="P570" i="1"/>
  <c r="Q570" i="1" s="1"/>
  <c r="R570" i="1" s="1"/>
  <c r="P502" i="1"/>
  <c r="Q502" i="1" s="1"/>
  <c r="R502" i="1" s="1"/>
  <c r="P417" i="1"/>
  <c r="Q417" i="1" s="1"/>
  <c r="R417" i="1" s="1"/>
  <c r="P213" i="1"/>
  <c r="Q213" i="1" s="1"/>
  <c r="R213" i="1" s="1"/>
  <c r="P741" i="1"/>
  <c r="Q741" i="1" s="1"/>
  <c r="R741" i="1" s="1"/>
  <c r="P677" i="1"/>
  <c r="Q677" i="1" s="1"/>
  <c r="R677" i="1" s="1"/>
  <c r="P613" i="1"/>
  <c r="Q613" i="1" s="1"/>
  <c r="R613" i="1" s="1"/>
  <c r="P549" i="1"/>
  <c r="Q549" i="1" s="1"/>
  <c r="R549" i="1" s="1"/>
  <c r="P474" i="1"/>
  <c r="Q474" i="1" s="1"/>
  <c r="R474" i="1" s="1"/>
  <c r="P380" i="1"/>
  <c r="Q380" i="1" s="1"/>
  <c r="R380" i="1" s="1"/>
  <c r="P129" i="1"/>
  <c r="Q129" i="1" s="1"/>
  <c r="R129" i="1" s="1"/>
  <c r="P800" i="1"/>
  <c r="Q800" i="1" s="1"/>
  <c r="R800" i="1" s="1"/>
  <c r="P736" i="1"/>
  <c r="Q736" i="1" s="1"/>
  <c r="R736" i="1" s="1"/>
  <c r="P672" i="1"/>
  <c r="Q672" i="1" s="1"/>
  <c r="R672" i="1" s="1"/>
  <c r="P608" i="1"/>
  <c r="Q608" i="1" s="1"/>
  <c r="R608" i="1" s="1"/>
  <c r="P544" i="1"/>
  <c r="Q544" i="1" s="1"/>
  <c r="R544" i="1" s="1"/>
  <c r="P468" i="1"/>
  <c r="Q468" i="1" s="1"/>
  <c r="R468" i="1" s="1"/>
  <c r="P365" i="1"/>
  <c r="Q365" i="1" s="1"/>
  <c r="R365" i="1" s="1"/>
  <c r="P109" i="1"/>
  <c r="Q109" i="1" s="1"/>
  <c r="R109" i="1" s="1"/>
  <c r="P336" i="1"/>
  <c r="Q336" i="1" s="1"/>
  <c r="R336" i="1" s="1"/>
  <c r="P272" i="1"/>
  <c r="Q272" i="1" s="1"/>
  <c r="R272" i="1" s="1"/>
  <c r="P208" i="1"/>
  <c r="Q208" i="1" s="1"/>
  <c r="R208" i="1" s="1"/>
  <c r="P144" i="1"/>
  <c r="Q144" i="1" s="1"/>
  <c r="R144" i="1" s="1"/>
  <c r="P80" i="1"/>
  <c r="Q80" i="1" s="1"/>
  <c r="R80" i="1" s="1"/>
  <c r="P16" i="1"/>
  <c r="Q16" i="1" s="1"/>
  <c r="R16" i="1" s="1"/>
  <c r="P459" i="1"/>
  <c r="Q459" i="1" s="1"/>
  <c r="R459" i="1" s="1"/>
  <c r="P395" i="1"/>
  <c r="Q395" i="1" s="1"/>
  <c r="R395" i="1" s="1"/>
  <c r="P331" i="1"/>
  <c r="Q331" i="1" s="1"/>
  <c r="R331" i="1" s="1"/>
  <c r="P267" i="1"/>
  <c r="Q267" i="1" s="1"/>
  <c r="R267" i="1" s="1"/>
  <c r="P203" i="1"/>
  <c r="Q203" i="1" s="1"/>
  <c r="R203" i="1" s="1"/>
  <c r="P139" i="1"/>
  <c r="Q139" i="1" s="1"/>
  <c r="R139" i="1" s="1"/>
  <c r="P75" i="1"/>
  <c r="Q75" i="1" s="1"/>
  <c r="R75" i="1" s="1"/>
  <c r="P11" i="1"/>
  <c r="Q11" i="1" s="1"/>
  <c r="R11" i="1" s="1"/>
  <c r="P346" i="1"/>
  <c r="Q346" i="1" s="1"/>
  <c r="R346" i="1" s="1"/>
  <c r="P282" i="1"/>
  <c r="Q282" i="1" s="1"/>
  <c r="R282" i="1" s="1"/>
  <c r="P218" i="1"/>
  <c r="Q218" i="1" s="1"/>
  <c r="R218" i="1" s="1"/>
  <c r="P154" i="1"/>
  <c r="Q154" i="1" s="1"/>
  <c r="R154" i="1" s="1"/>
  <c r="P86" i="1"/>
  <c r="Q86" i="1" s="1"/>
  <c r="R86" i="1" s="1"/>
  <c r="P62" i="1"/>
  <c r="Q62" i="1" s="1"/>
  <c r="R62" i="1" s="1"/>
  <c r="P429" i="1"/>
  <c r="Q429" i="1" s="1"/>
  <c r="R429" i="1" s="1"/>
  <c r="P249" i="1"/>
  <c r="Q249" i="1" s="1"/>
  <c r="R249" i="1" s="1"/>
  <c r="P766" i="1"/>
  <c r="Q766" i="1" s="1"/>
  <c r="R766" i="1" s="1"/>
  <c r="P702" i="1"/>
  <c r="Q702" i="1" s="1"/>
  <c r="R702" i="1" s="1"/>
  <c r="P638" i="1"/>
  <c r="Q638" i="1" s="1"/>
  <c r="R638" i="1" s="1"/>
  <c r="P574" i="1"/>
  <c r="Q574" i="1" s="1"/>
  <c r="R574" i="1" s="1"/>
  <c r="P508" i="1"/>
  <c r="Q508" i="1" s="1"/>
  <c r="R508" i="1" s="1"/>
  <c r="P422" i="1"/>
  <c r="Q422" i="1" s="1"/>
  <c r="R422" i="1" s="1"/>
  <c r="P229" i="1"/>
  <c r="Q229" i="1" s="1"/>
  <c r="R229" i="1" s="1"/>
  <c r="P745" i="1"/>
  <c r="Q745" i="1" s="1"/>
  <c r="R745" i="1" s="1"/>
  <c r="P681" i="1"/>
  <c r="Q681" i="1" s="1"/>
  <c r="R681" i="1" s="1"/>
  <c r="P617" i="1"/>
  <c r="Q617" i="1" s="1"/>
  <c r="R617" i="1" s="1"/>
  <c r="P553" i="1"/>
  <c r="Q553" i="1" s="1"/>
  <c r="R553" i="1" s="1"/>
  <c r="P480" i="1"/>
  <c r="Q480" i="1" s="1"/>
  <c r="R480" i="1" s="1"/>
  <c r="P388" i="1"/>
  <c r="Q388" i="1" s="1"/>
  <c r="R388" i="1" s="1"/>
  <c r="P145" i="1"/>
  <c r="Q145" i="1" s="1"/>
  <c r="R145" i="1" s="1"/>
  <c r="P804" i="1"/>
  <c r="Q804" i="1" s="1"/>
  <c r="R804" i="1" s="1"/>
  <c r="P740" i="1"/>
  <c r="Q740" i="1" s="1"/>
  <c r="R740" i="1" s="1"/>
  <c r="P676" i="1"/>
  <c r="Q676" i="1" s="1"/>
  <c r="R676" i="1" s="1"/>
  <c r="P612" i="1"/>
  <c r="Q612" i="1" s="1"/>
  <c r="R612" i="1" s="1"/>
  <c r="P548" i="1"/>
  <c r="Q548" i="1" s="1"/>
  <c r="R548" i="1" s="1"/>
  <c r="P473" i="1"/>
  <c r="Q473" i="1" s="1"/>
  <c r="R473" i="1" s="1"/>
  <c r="P377" i="1"/>
  <c r="Q377" i="1" s="1"/>
  <c r="R377" i="1" s="1"/>
  <c r="P125" i="1"/>
  <c r="Q125" i="1" s="1"/>
  <c r="R125" i="1" s="1"/>
  <c r="P340" i="1"/>
  <c r="Q340" i="1" s="1"/>
  <c r="R340" i="1" s="1"/>
  <c r="P276" i="1"/>
  <c r="Q276" i="1" s="1"/>
  <c r="R276" i="1" s="1"/>
  <c r="P212" i="1"/>
  <c r="Q212" i="1" s="1"/>
  <c r="R212" i="1" s="1"/>
  <c r="P148" i="1"/>
  <c r="Q148" i="1" s="1"/>
  <c r="R148" i="1" s="1"/>
  <c r="P84" i="1"/>
  <c r="Q84" i="1" s="1"/>
  <c r="R84" i="1" s="1"/>
  <c r="P20" i="1"/>
  <c r="Q20" i="1" s="1"/>
  <c r="R20" i="1" s="1"/>
  <c r="P463" i="1"/>
  <c r="Q463" i="1" s="1"/>
  <c r="R463" i="1" s="1"/>
  <c r="P399" i="1"/>
  <c r="Q399" i="1" s="1"/>
  <c r="R399" i="1" s="1"/>
  <c r="P335" i="1"/>
  <c r="Q335" i="1" s="1"/>
  <c r="R335" i="1" s="1"/>
  <c r="P271" i="1"/>
  <c r="Q271" i="1" s="1"/>
  <c r="R271" i="1" s="1"/>
  <c r="P207" i="1"/>
  <c r="Q207" i="1" s="1"/>
  <c r="R207" i="1" s="1"/>
  <c r="P143" i="1"/>
  <c r="Q143" i="1" s="1"/>
  <c r="R143" i="1" s="1"/>
  <c r="P79" i="1"/>
  <c r="Q79" i="1" s="1"/>
  <c r="R79" i="1" s="1"/>
  <c r="P15" i="1"/>
  <c r="Q15" i="1" s="1"/>
  <c r="R15" i="1" s="1"/>
  <c r="P350" i="1"/>
  <c r="Q350" i="1" s="1"/>
  <c r="R350" i="1" s="1"/>
  <c r="P286" i="1"/>
  <c r="Q286" i="1" s="1"/>
  <c r="R286" i="1" s="1"/>
  <c r="P222" i="1"/>
  <c r="Q222" i="1" s="1"/>
  <c r="R222" i="1" s="1"/>
  <c r="P158" i="1"/>
  <c r="Q158" i="1" s="1"/>
  <c r="R158" i="1" s="1"/>
  <c r="P90" i="1"/>
  <c r="Q90" i="1" s="1"/>
  <c r="R90" i="1" s="1"/>
  <c r="P2325" i="1"/>
  <c r="P1967" i="1"/>
  <c r="Q1967" i="1" s="1"/>
  <c r="R1967" i="1" s="1"/>
  <c r="P3736" i="1"/>
  <c r="P3672" i="1"/>
  <c r="P3608" i="1"/>
  <c r="Q3608" i="1" s="1"/>
  <c r="R3608" i="1" s="1"/>
  <c r="P3544" i="1"/>
  <c r="P3480" i="1"/>
  <c r="P3416" i="1"/>
  <c r="Q3416" i="1" s="1"/>
  <c r="R3416" i="1" s="1"/>
  <c r="P3352" i="1"/>
  <c r="P3288" i="1"/>
  <c r="P3217" i="1"/>
  <c r="Q3217" i="1" s="1"/>
  <c r="R3217" i="1" s="1"/>
  <c r="P3131" i="1"/>
  <c r="Q3131" i="1" s="1"/>
  <c r="R3131" i="1" s="1"/>
  <c r="P3046" i="1"/>
  <c r="P2961" i="1"/>
  <c r="Q2961" i="1" s="1"/>
  <c r="R2961" i="1" s="1"/>
  <c r="P2817" i="1"/>
  <c r="Q2817" i="1" s="1"/>
  <c r="R2817" i="1" s="1"/>
  <c r="P2561" i="1"/>
  <c r="P2305" i="1"/>
  <c r="Q2305" i="1" s="1"/>
  <c r="R2305" i="1" s="1"/>
  <c r="P1887" i="1"/>
  <c r="Q1887" i="1" s="1"/>
  <c r="R1887" i="1" s="1"/>
  <c r="P3224" i="1"/>
  <c r="Q3224" i="1" s="1"/>
  <c r="R3224" i="1" s="1"/>
  <c r="P3160" i="1"/>
  <c r="Q3160" i="1" s="1"/>
  <c r="R3160" i="1" s="1"/>
  <c r="P3096" i="1"/>
  <c r="P3032" i="1"/>
  <c r="Q3032" i="1" s="1"/>
  <c r="R3032" i="1" s="1"/>
  <c r="P2968" i="1"/>
  <c r="Q2968" i="1" s="1"/>
  <c r="R2968" i="1" s="1"/>
  <c r="P2904" i="1"/>
  <c r="Q2904" i="1" s="1"/>
  <c r="R2904" i="1" s="1"/>
  <c r="P2840" i="1"/>
  <c r="Q2840" i="1" s="1"/>
  <c r="R2840" i="1" s="1"/>
  <c r="P2776" i="1"/>
  <c r="Q2776" i="1" s="1"/>
  <c r="R2776" i="1" s="1"/>
  <c r="P2712" i="1"/>
  <c r="Q2712" i="1" s="1"/>
  <c r="R2712" i="1" s="1"/>
  <c r="P2648" i="1"/>
  <c r="Q2648" i="1" s="1"/>
  <c r="R2648" i="1" s="1"/>
  <c r="P2584" i="1"/>
  <c r="Q2584" i="1" s="1"/>
  <c r="R2584" i="1" s="1"/>
  <c r="P2520" i="1"/>
  <c r="Q2520" i="1" s="1"/>
  <c r="R2520" i="1" s="1"/>
  <c r="P2456" i="1"/>
  <c r="Q2456" i="1" s="1"/>
  <c r="R2456" i="1" s="1"/>
  <c r="P2392" i="1"/>
  <c r="Q2392" i="1" s="1"/>
  <c r="R2392" i="1" s="1"/>
  <c r="P2328" i="1"/>
  <c r="Q2328" i="1" s="1"/>
  <c r="R2328" i="1" s="1"/>
  <c r="P2264" i="1"/>
  <c r="Q2264" i="1" s="1"/>
  <c r="R2264" i="1" s="1"/>
  <c r="P2183" i="1"/>
  <c r="P2097" i="1"/>
  <c r="Q2097" i="1" s="1"/>
  <c r="R2097" i="1" s="1"/>
  <c r="P1979" i="1"/>
  <c r="Q1979" i="1" s="1"/>
  <c r="R1979" i="1" s="1"/>
  <c r="P1723" i="1"/>
  <c r="P1467" i="1"/>
  <c r="Q1467" i="1" s="1"/>
  <c r="R1467" i="1" s="1"/>
  <c r="P2899" i="1"/>
  <c r="P2835" i="1"/>
  <c r="Q2835" i="1" s="1"/>
  <c r="R2835" i="1" s="1"/>
  <c r="P2771" i="1"/>
  <c r="Q2771" i="1" s="1"/>
  <c r="R2771" i="1" s="1"/>
  <c r="P2707" i="1"/>
  <c r="P2643" i="1"/>
  <c r="Q2643" i="1" s="1"/>
  <c r="R2643" i="1" s="1"/>
  <c r="P2579" i="1"/>
  <c r="Q2579" i="1" s="1"/>
  <c r="R2579" i="1" s="1"/>
  <c r="P2515" i="1"/>
  <c r="P2451" i="1"/>
  <c r="Q2451" i="1" s="1"/>
  <c r="R2451" i="1" s="1"/>
  <c r="P2387" i="1"/>
  <c r="Q2387" i="1" s="1"/>
  <c r="R2387" i="1" s="1"/>
  <c r="P2323" i="1"/>
  <c r="P2259" i="1"/>
  <c r="Q2259" i="1" s="1"/>
  <c r="R2259" i="1" s="1"/>
  <c r="P2176" i="1"/>
  <c r="Q2176" i="1" s="1"/>
  <c r="R2176" i="1" s="1"/>
  <c r="P2091" i="1"/>
  <c r="Q2091" i="1" s="1"/>
  <c r="R2091" i="1" s="1"/>
  <c r="P1959" i="1"/>
  <c r="Q1959" i="1" s="1"/>
  <c r="R1959" i="1" s="1"/>
  <c r="P1703" i="1"/>
  <c r="Q1703" i="1" s="1"/>
  <c r="R1703" i="1" s="1"/>
  <c r="P1447" i="1"/>
  <c r="Q1447" i="1" s="1"/>
  <c r="R1447" i="1" s="1"/>
  <c r="P2894" i="1"/>
  <c r="Q2894" i="1" s="1"/>
  <c r="R2894" i="1" s="1"/>
  <c r="P2830" i="1"/>
  <c r="P2766" i="1"/>
  <c r="Q2766" i="1" s="1"/>
  <c r="R2766" i="1" s="1"/>
  <c r="P2702" i="1"/>
  <c r="Q2702" i="1" s="1"/>
  <c r="R2702" i="1" s="1"/>
  <c r="P2638" i="1"/>
  <c r="P2574" i="1"/>
  <c r="Q2574" i="1" s="1"/>
  <c r="R2574" i="1" s="1"/>
  <c r="P2510" i="1"/>
  <c r="Q2510" i="1" s="1"/>
  <c r="R2510" i="1" s="1"/>
  <c r="P2446" i="1"/>
  <c r="P2382" i="1"/>
  <c r="Q2382" i="1" s="1"/>
  <c r="R2382" i="1" s="1"/>
  <c r="P2318" i="1"/>
  <c r="Q2318" i="1" s="1"/>
  <c r="R2318" i="1" s="1"/>
  <c r="P2254" i="1"/>
  <c r="P2169" i="1"/>
  <c r="Q2169" i="1" s="1"/>
  <c r="R2169" i="1" s="1"/>
  <c r="P2084" i="1"/>
  <c r="P1939" i="1"/>
  <c r="P1683" i="1"/>
  <c r="Q1683" i="1" s="1"/>
  <c r="R1683" i="1" s="1"/>
  <c r="P1427" i="1"/>
  <c r="Q1427" i="1" s="1"/>
  <c r="R1427" i="1" s="1"/>
  <c r="P2238" i="1"/>
  <c r="Q2238" i="1" s="1"/>
  <c r="R2238" i="1" s="1"/>
  <c r="P2174" i="1"/>
  <c r="Q2174" i="1" s="1"/>
  <c r="R2174" i="1" s="1"/>
  <c r="P2110" i="1"/>
  <c r="P2046" i="1"/>
  <c r="Q2046" i="1" s="1"/>
  <c r="R2046" i="1" s="1"/>
  <c r="P1982" i="1"/>
  <c r="Q1982" i="1" s="1"/>
  <c r="R1982" i="1" s="1"/>
  <c r="P1918" i="1"/>
  <c r="P1854" i="1"/>
  <c r="Q1854" i="1" s="1"/>
  <c r="R1854" i="1" s="1"/>
  <c r="P1790" i="1"/>
  <c r="Q1790" i="1" s="1"/>
  <c r="R1790" i="1" s="1"/>
  <c r="P1726" i="1"/>
  <c r="P1662" i="1"/>
  <c r="Q1662" i="1" s="1"/>
  <c r="R1662" i="1" s="1"/>
  <c r="P1598" i="1"/>
  <c r="Q1598" i="1" s="1"/>
  <c r="R1598" i="1" s="1"/>
  <c r="P1534" i="1"/>
  <c r="Q1534" i="1" s="1"/>
  <c r="R1534" i="1" s="1"/>
  <c r="P1470" i="1"/>
  <c r="Q1470" i="1" s="1"/>
  <c r="R1470" i="1" s="1"/>
  <c r="P1406" i="1"/>
  <c r="Q1406" i="1" s="1"/>
  <c r="R1406" i="1" s="1"/>
  <c r="P1342" i="1"/>
  <c r="Q1342" i="1" s="1"/>
  <c r="R1342" i="1" s="1"/>
  <c r="P1278" i="1"/>
  <c r="Q1278" i="1" s="1"/>
  <c r="R1278" i="1" s="1"/>
  <c r="P2013" i="1"/>
  <c r="P1949" i="1"/>
  <c r="Q1949" i="1" s="1"/>
  <c r="R1949" i="1" s="1"/>
  <c r="P1885" i="1"/>
  <c r="Q1885" i="1" s="1"/>
  <c r="R1885" i="1" s="1"/>
  <c r="P1821" i="1"/>
  <c r="P1757" i="1"/>
  <c r="Q1757" i="1" s="1"/>
  <c r="R1757" i="1" s="1"/>
  <c r="P1693" i="1"/>
  <c r="Q1693" i="1" s="1"/>
  <c r="R1693" i="1" s="1"/>
  <c r="P1629" i="1"/>
  <c r="P1565" i="1"/>
  <c r="Q1565" i="1" s="1"/>
  <c r="R1565" i="1" s="1"/>
  <c r="P1501" i="1"/>
  <c r="Q1501" i="1" s="1"/>
  <c r="R1501" i="1" s="1"/>
  <c r="P1437" i="1"/>
  <c r="Q1437" i="1" s="1"/>
  <c r="R1437" i="1" s="1"/>
  <c r="P1373" i="1"/>
  <c r="Q1373" i="1" s="1"/>
  <c r="R1373" i="1" s="1"/>
  <c r="P1309" i="1"/>
  <c r="Q1309" i="1" s="1"/>
  <c r="R1309" i="1" s="1"/>
  <c r="P1245" i="1"/>
  <c r="Q1245" i="1" s="1"/>
  <c r="R1245" i="1" s="1"/>
  <c r="P1976" i="1"/>
  <c r="Q1976" i="1" s="1"/>
  <c r="R1976" i="1" s="1"/>
  <c r="P1912" i="1"/>
  <c r="Q1912" i="1" s="1"/>
  <c r="R1912" i="1" s="1"/>
  <c r="P1848" i="1"/>
  <c r="Q1848" i="1" s="1"/>
  <c r="R1848" i="1" s="1"/>
  <c r="P1784" i="1"/>
  <c r="Q1784" i="1" s="1"/>
  <c r="R1784" i="1" s="1"/>
  <c r="P1720" i="1"/>
  <c r="Q1720" i="1" s="1"/>
  <c r="R1720" i="1" s="1"/>
  <c r="P1656" i="1"/>
  <c r="Q1656" i="1" s="1"/>
  <c r="R1656" i="1" s="1"/>
  <c r="P1592" i="1"/>
  <c r="Q1592" i="1" s="1"/>
  <c r="R1592" i="1" s="1"/>
  <c r="P1528" i="1"/>
  <c r="Q1528" i="1" s="1"/>
  <c r="R1528" i="1" s="1"/>
  <c r="P1464" i="1"/>
  <c r="Q1464" i="1" s="1"/>
  <c r="R1464" i="1" s="1"/>
  <c r="P1400" i="1"/>
  <c r="Q1400" i="1" s="1"/>
  <c r="R1400" i="1" s="1"/>
  <c r="P1336" i="1"/>
  <c r="Q1336" i="1" s="1"/>
  <c r="R1336" i="1" s="1"/>
  <c r="P1272" i="1"/>
  <c r="Q1272" i="1" s="1"/>
  <c r="R1272" i="1" s="1"/>
  <c r="P1210" i="1"/>
  <c r="Q1210" i="1" s="1"/>
  <c r="R1210" i="1" s="1"/>
  <c r="P1146" i="1"/>
  <c r="Q1146" i="1" s="1"/>
  <c r="R1146" i="1" s="1"/>
  <c r="P1082" i="1"/>
  <c r="Q1082" i="1" s="1"/>
  <c r="R1082" i="1" s="1"/>
  <c r="P1018" i="1"/>
  <c r="Q1018" i="1" s="1"/>
  <c r="R1018" i="1" s="1"/>
  <c r="P954" i="1"/>
  <c r="Q954" i="1" s="1"/>
  <c r="R954" i="1" s="1"/>
  <c r="P890" i="1"/>
  <c r="Q890" i="1" s="1"/>
  <c r="R890" i="1" s="1"/>
  <c r="P823" i="1"/>
  <c r="Q823" i="1" s="1"/>
  <c r="R823" i="1" s="1"/>
  <c r="P687" i="1"/>
  <c r="Q687" i="1" s="1"/>
  <c r="R687" i="1" s="1"/>
  <c r="P1205" i="1"/>
  <c r="Q1205" i="1" s="1"/>
  <c r="R1205" i="1" s="1"/>
  <c r="P1141" i="1"/>
  <c r="Q1141" i="1" s="1"/>
  <c r="R1141" i="1" s="1"/>
  <c r="P1077" i="1"/>
  <c r="Q1077" i="1" s="1"/>
  <c r="R1077" i="1" s="1"/>
  <c r="P1013" i="1"/>
  <c r="Q1013" i="1" s="1"/>
  <c r="R1013" i="1" s="1"/>
  <c r="P949" i="1"/>
  <c r="Q949" i="1" s="1"/>
  <c r="R949" i="1" s="1"/>
  <c r="P885" i="1"/>
  <c r="Q885" i="1" s="1"/>
  <c r="R885" i="1" s="1"/>
  <c r="P817" i="1"/>
  <c r="Q817" i="1" s="1"/>
  <c r="R817" i="1" s="1"/>
  <c r="P667" i="1"/>
  <c r="Q667" i="1" s="1"/>
  <c r="R667" i="1" s="1"/>
  <c r="P1204" i="1"/>
  <c r="Q1204" i="1" s="1"/>
  <c r="R1204" i="1" s="1"/>
  <c r="P1140" i="1"/>
  <c r="Q1140" i="1" s="1"/>
  <c r="R1140" i="1" s="1"/>
  <c r="P1076" i="1"/>
  <c r="Q1076" i="1" s="1"/>
  <c r="R1076" i="1" s="1"/>
  <c r="P1012" i="1"/>
  <c r="Q1012" i="1" s="1"/>
  <c r="R1012" i="1" s="1"/>
  <c r="P948" i="1"/>
  <c r="Q948" i="1" s="1"/>
  <c r="R948" i="1" s="1"/>
  <c r="P884" i="1"/>
  <c r="Q884" i="1" s="1"/>
  <c r="R884" i="1" s="1"/>
  <c r="P815" i="1"/>
  <c r="Q815" i="1" s="1"/>
  <c r="R815" i="1" s="1"/>
  <c r="P663" i="1"/>
  <c r="Q663" i="1" s="1"/>
  <c r="R663" i="1" s="1"/>
  <c r="P1199" i="1"/>
  <c r="Q1199" i="1" s="1"/>
  <c r="R1199" i="1" s="1"/>
  <c r="P1135" i="1"/>
  <c r="Q1135" i="1" s="1"/>
  <c r="R1135" i="1" s="1"/>
  <c r="P1071" i="1"/>
  <c r="Q1071" i="1" s="1"/>
  <c r="R1071" i="1" s="1"/>
  <c r="P1007" i="1"/>
  <c r="Q1007" i="1" s="1"/>
  <c r="R1007" i="1" s="1"/>
  <c r="P943" i="1"/>
  <c r="Q943" i="1" s="1"/>
  <c r="R943" i="1" s="1"/>
  <c r="P879" i="1"/>
  <c r="Q879" i="1" s="1"/>
  <c r="R879" i="1" s="1"/>
  <c r="P809" i="1"/>
  <c r="Q809" i="1" s="1"/>
  <c r="R809" i="1" s="1"/>
  <c r="P643" i="1"/>
  <c r="Q643" i="1" s="1"/>
  <c r="R643" i="1" s="1"/>
  <c r="P488" i="1"/>
  <c r="Q488" i="1" s="1"/>
  <c r="R488" i="1" s="1"/>
  <c r="P400" i="1"/>
  <c r="Q400" i="1" s="1"/>
  <c r="R400" i="1" s="1"/>
  <c r="P169" i="1"/>
  <c r="Q169" i="1" s="1"/>
  <c r="R169" i="1" s="1"/>
  <c r="P746" i="1"/>
  <c r="Q746" i="1" s="1"/>
  <c r="R746" i="1" s="1"/>
  <c r="P682" i="1"/>
  <c r="Q682" i="1" s="1"/>
  <c r="R682" i="1" s="1"/>
  <c r="P618" i="1"/>
  <c r="Q618" i="1" s="1"/>
  <c r="R618" i="1" s="1"/>
  <c r="P554" i="1"/>
  <c r="Q554" i="1" s="1"/>
  <c r="R554" i="1" s="1"/>
  <c r="P481" i="1"/>
  <c r="Q481" i="1" s="1"/>
  <c r="R481" i="1" s="1"/>
  <c r="P389" i="1"/>
  <c r="Q389" i="1" s="1"/>
  <c r="R389" i="1" s="1"/>
  <c r="P149" i="1"/>
  <c r="Q149" i="1" s="1"/>
  <c r="R149" i="1" s="1"/>
  <c r="P725" i="1"/>
  <c r="Q725" i="1" s="1"/>
  <c r="R725" i="1" s="1"/>
  <c r="P661" i="1"/>
  <c r="Q661" i="1" s="1"/>
  <c r="R661" i="1" s="1"/>
  <c r="P597" i="1"/>
  <c r="Q597" i="1" s="1"/>
  <c r="R597" i="1" s="1"/>
  <c r="P533" i="1"/>
  <c r="Q533" i="1" s="1"/>
  <c r="R533" i="1" s="1"/>
  <c r="P453" i="1"/>
  <c r="Q453" i="1" s="1"/>
  <c r="R453" i="1" s="1"/>
  <c r="P321" i="1"/>
  <c r="Q321" i="1" s="1"/>
  <c r="R321" i="1" s="1"/>
  <c r="P65" i="1"/>
  <c r="Q65" i="1" s="1"/>
  <c r="R65" i="1" s="1"/>
  <c r="P784" i="1"/>
  <c r="Q784" i="1" s="1"/>
  <c r="R784" i="1" s="1"/>
  <c r="P720" i="1"/>
  <c r="Q720" i="1" s="1"/>
  <c r="R720" i="1" s="1"/>
  <c r="P656" i="1"/>
  <c r="Q656" i="1" s="1"/>
  <c r="R656" i="1" s="1"/>
  <c r="P592" i="1"/>
  <c r="Q592" i="1" s="1"/>
  <c r="R592" i="1" s="1"/>
  <c r="P528" i="1"/>
  <c r="Q528" i="1" s="1"/>
  <c r="R528" i="1" s="1"/>
  <c r="P446" i="1"/>
  <c r="Q446" i="1" s="1"/>
  <c r="R446" i="1" s="1"/>
  <c r="P301" i="1"/>
  <c r="Q301" i="1" s="1"/>
  <c r="R301" i="1" s="1"/>
  <c r="P45" i="1"/>
  <c r="Q45" i="1" s="1"/>
  <c r="R45" i="1" s="1"/>
  <c r="P320" i="1"/>
  <c r="Q320" i="1" s="1"/>
  <c r="R320" i="1" s="1"/>
  <c r="P256" i="1"/>
  <c r="Q256" i="1" s="1"/>
  <c r="R256" i="1" s="1"/>
  <c r="P192" i="1"/>
  <c r="Q192" i="1" s="1"/>
  <c r="R192" i="1" s="1"/>
  <c r="P128" i="1"/>
  <c r="Q128" i="1" s="1"/>
  <c r="R128" i="1" s="1"/>
  <c r="P64" i="1"/>
  <c r="Q64" i="1" s="1"/>
  <c r="R64" i="1" s="1"/>
  <c r="P507" i="1"/>
  <c r="Q507" i="1" s="1"/>
  <c r="R507" i="1" s="1"/>
  <c r="P443" i="1"/>
  <c r="Q443" i="1" s="1"/>
  <c r="R443" i="1" s="1"/>
  <c r="P379" i="1"/>
  <c r="Q379" i="1" s="1"/>
  <c r="R379" i="1" s="1"/>
  <c r="P315" i="1"/>
  <c r="Q315" i="1" s="1"/>
  <c r="R315" i="1" s="1"/>
  <c r="P251" i="1"/>
  <c r="Q251" i="1" s="1"/>
  <c r="R251" i="1" s="1"/>
  <c r="P187" i="1"/>
  <c r="Q187" i="1" s="1"/>
  <c r="R187" i="1" s="1"/>
  <c r="P123" i="1"/>
  <c r="Q123" i="1" s="1"/>
  <c r="R123" i="1" s="1"/>
  <c r="P59" i="1"/>
  <c r="Q59" i="1" s="1"/>
  <c r="R59" i="1" s="1"/>
  <c r="P394" i="1"/>
  <c r="Q394" i="1" s="1"/>
  <c r="R394" i="1" s="1"/>
  <c r="P330" i="1"/>
  <c r="Q330" i="1" s="1"/>
  <c r="R330" i="1" s="1"/>
  <c r="P266" i="1"/>
  <c r="Q266" i="1" s="1"/>
  <c r="R266" i="1" s="1"/>
  <c r="P202" i="1"/>
  <c r="Q202" i="1" s="1"/>
  <c r="R202" i="1" s="1"/>
  <c r="P138" i="1"/>
  <c r="Q138" i="1" s="1"/>
  <c r="R138" i="1" s="1"/>
  <c r="P66" i="1"/>
  <c r="Q66" i="1" s="1"/>
  <c r="R66" i="1" s="1"/>
  <c r="P46" i="1"/>
  <c r="Q46" i="1" s="1"/>
  <c r="R46" i="1" s="1"/>
  <c r="L7855" i="1"/>
  <c r="L7515" i="1"/>
  <c r="L7299" i="1"/>
  <c r="L7131" i="1"/>
  <c r="L6959" i="1"/>
  <c r="L6715" i="1"/>
  <c r="L6203" i="1"/>
  <c r="L5691" i="1"/>
  <c r="L5025" i="1"/>
  <c r="L6710" i="1"/>
  <c r="L6198" i="1"/>
  <c r="L5686" i="1"/>
  <c r="L5018" i="1"/>
  <c r="L6577" i="1"/>
  <c r="L6065" i="1"/>
  <c r="L5523" i="1"/>
  <c r="L4513" i="1"/>
  <c r="L5360" i="1"/>
  <c r="L4848" i="1"/>
  <c r="L4336" i="1"/>
  <c r="L3643" i="1"/>
  <c r="L4719" i="1"/>
  <c r="L4207" i="1"/>
  <c r="L3087" i="1"/>
  <c r="L4590" i="1"/>
  <c r="L4056" i="1"/>
  <c r="L4114" i="1"/>
  <c r="L3538" i="1"/>
  <c r="L2361" i="1"/>
  <c r="L3175" i="1"/>
  <c r="L1823" i="1"/>
  <c r="L2255" i="1"/>
  <c r="L1594" i="1"/>
  <c r="L1142" i="1"/>
  <c r="L392" i="1"/>
  <c r="L311" i="1"/>
  <c r="N5687" i="1"/>
  <c r="M5687" i="1"/>
  <c r="L7991" i="1"/>
  <c r="L8680" i="1"/>
  <c r="L8713" i="1"/>
  <c r="L7689" i="1"/>
  <c r="L8685" i="1"/>
  <c r="L7577" i="1"/>
  <c r="L5197" i="1"/>
  <c r="L8607" i="1"/>
  <c r="L8095" i="1"/>
  <c r="L7486" i="1"/>
  <c r="L6700" i="1"/>
  <c r="L8719" i="1"/>
  <c r="L6348" i="1"/>
  <c r="L7684" i="1"/>
  <c r="L8704" i="1"/>
  <c r="L8315" i="1"/>
  <c r="L7780" i="1"/>
  <c r="L7097" i="1"/>
  <c r="L5495" i="1"/>
  <c r="L8686" i="1"/>
  <c r="L8494" i="1"/>
  <c r="L8366" i="1"/>
  <c r="L8238" i="1"/>
  <c r="L8110" i="1"/>
  <c r="L7982" i="1"/>
  <c r="L7848" i="1"/>
  <c r="L7677" i="1"/>
  <c r="L7506" i="1"/>
  <c r="L7336" i="1"/>
  <c r="L7165" i="1"/>
  <c r="L6994" i="1"/>
  <c r="L6909" i="1"/>
  <c r="L8761" i="1"/>
  <c r="L6028" i="1"/>
  <c r="L7236" i="1"/>
  <c r="L7753" i="1"/>
  <c r="L8531" i="1"/>
  <c r="L7257" i="1"/>
  <c r="L8764" i="1"/>
  <c r="L8367" i="1"/>
  <c r="L7849" i="1"/>
  <c r="L6996" i="1"/>
  <c r="L5090" i="1"/>
  <c r="L6604" i="1"/>
  <c r="L7172" i="1"/>
  <c r="L8667" i="1"/>
  <c r="L8075" i="1"/>
  <c r="L7289" i="1"/>
  <c r="L6108" i="1"/>
  <c r="L8706" i="1"/>
  <c r="L8562" i="1"/>
  <c r="L8434" i="1"/>
  <c r="L8306" i="1"/>
  <c r="L8146" i="1"/>
  <c r="L8018" i="1"/>
  <c r="L7853" i="1"/>
  <c r="L7682" i="1"/>
  <c r="L7512" i="1"/>
  <c r="L7298" i="1"/>
  <c r="L7128" i="1"/>
  <c r="L6936" i="1"/>
  <c r="L6520" i="1"/>
  <c r="L6008" i="1"/>
  <c r="L5447" i="1"/>
  <c r="L3439" i="1"/>
  <c r="L8525" i="1"/>
  <c r="L8365" i="1"/>
  <c r="L8237" i="1"/>
  <c r="L8109" i="1"/>
  <c r="L7949" i="1"/>
  <c r="L7804" i="1"/>
  <c r="L7633" i="1"/>
  <c r="L7420" i="1"/>
  <c r="L7249" i="1"/>
  <c r="L7078" i="1"/>
  <c r="L6865" i="1"/>
  <c r="L6372" i="1"/>
  <c r="L5860" i="1"/>
  <c r="L5037" i="1"/>
  <c r="L8564" i="1"/>
  <c r="L8392" i="1"/>
  <c r="L8180" i="1"/>
  <c r="L8008" i="1"/>
  <c r="L7797" i="1"/>
  <c r="L7541" i="1"/>
  <c r="L7317" i="1"/>
  <c r="L7029" i="1"/>
  <c r="L6704" i="1"/>
  <c r="L6016" i="1"/>
  <c r="L5223" i="1"/>
  <c r="L7791" i="1"/>
  <c r="L7619" i="1"/>
  <c r="L7491" i="1"/>
  <c r="L7407" i="1"/>
  <c r="L7279" i="1"/>
  <c r="L7195" i="1"/>
  <c r="L7107" i="1"/>
  <c r="L7023" i="1"/>
  <c r="L6939" i="1"/>
  <c r="L6851" i="1"/>
  <c r="L6651" i="1"/>
  <c r="L6395" i="1"/>
  <c r="L6139" i="1"/>
  <c r="L5883" i="1"/>
  <c r="L5622" i="1"/>
  <c r="L5281" i="1"/>
  <c r="L4809" i="1"/>
  <c r="L3487" i="1"/>
  <c r="L6646" i="1"/>
  <c r="L6390" i="1"/>
  <c r="L6134" i="1"/>
  <c r="L5878" i="1"/>
  <c r="L5615" i="1"/>
  <c r="L5274" i="1"/>
  <c r="L4789" i="1"/>
  <c r="L6769" i="1"/>
  <c r="L6513" i="1"/>
  <c r="L6257" i="1"/>
  <c r="L6001" i="1"/>
  <c r="L5745" i="1"/>
  <c r="L5438" i="1"/>
  <c r="L5097" i="1"/>
  <c r="L4257" i="1"/>
  <c r="L5552" i="1"/>
  <c r="L5296" i="1"/>
  <c r="L5040" i="1"/>
  <c r="L4784" i="1"/>
  <c r="L4528" i="1"/>
  <c r="L4272" i="1"/>
  <c r="L3973" i="1"/>
  <c r="L3387" i="1"/>
  <c r="L4911" i="1"/>
  <c r="L4655" i="1"/>
  <c r="L4399" i="1"/>
  <c r="L4143" i="1"/>
  <c r="L3801" i="1"/>
  <c r="L2429" i="1"/>
  <c r="L4782" i="1"/>
  <c r="L4526" i="1"/>
  <c r="L4270" i="1"/>
  <c r="L3971" i="1"/>
  <c r="L3379" i="1"/>
  <c r="L4050" i="1"/>
  <c r="L3794" i="1"/>
  <c r="L3454" i="1"/>
  <c r="L3065" i="1"/>
  <c r="L1791" i="1"/>
  <c r="L3449" i="1"/>
  <c r="L3058" i="1"/>
  <c r="L3540" i="1"/>
  <c r="L3028" i="1"/>
  <c r="L1707" i="1"/>
  <c r="L1687" i="1"/>
  <c r="L1667" i="1"/>
  <c r="L1338" i="1"/>
  <c r="L1908" i="1"/>
  <c r="L886" i="1"/>
  <c r="L880" i="1"/>
  <c r="L614" i="1"/>
  <c r="L524" i="1"/>
  <c r="L55" i="1"/>
  <c r="N7480" i="1"/>
  <c r="M7480" i="1"/>
  <c r="N7792" i="1"/>
  <c r="M7792" i="1"/>
  <c r="L8665" i="1"/>
  <c r="L7732" i="1"/>
  <c r="L5900" i="1"/>
  <c r="L8515" i="1"/>
  <c r="L7470" i="1"/>
  <c r="L8671" i="1"/>
  <c r="L8151" i="1"/>
  <c r="L7518" i="1"/>
  <c r="L6540" i="1"/>
  <c r="L8643" i="1"/>
  <c r="L8067" i="1"/>
  <c r="L7364" i="1"/>
  <c r="L6460" i="1"/>
  <c r="L4557" i="1"/>
  <c r="L8695" i="1"/>
  <c r="L8543" i="1"/>
  <c r="L8287" i="1"/>
  <c r="L8031" i="1"/>
  <c r="L7742" i="1"/>
  <c r="L7401" i="1"/>
  <c r="L7060" i="1"/>
  <c r="L6444" i="1"/>
  <c r="L5346" i="1"/>
  <c r="L8631" i="1"/>
  <c r="L7646" i="1"/>
  <c r="L5708" i="1"/>
  <c r="L8451" i="1"/>
  <c r="L7385" i="1"/>
  <c r="L8768" i="1"/>
  <c r="L8683" i="1"/>
  <c r="L8507" i="1"/>
  <c r="L8251" i="1"/>
  <c r="L7995" i="1"/>
  <c r="L7694" i="1"/>
  <c r="L7353" i="1"/>
  <c r="L7012" i="1"/>
  <c r="L6300" i="1"/>
  <c r="L5154" i="1"/>
  <c r="L8734" i="1"/>
  <c r="L8670" i="1"/>
  <c r="L8606" i="1"/>
  <c r="L8542" i="1"/>
  <c r="L8478" i="1"/>
  <c r="L8414" i="1"/>
  <c r="L8350" i="1"/>
  <c r="L8286" i="1"/>
  <c r="L8222" i="1"/>
  <c r="L8158" i="1"/>
  <c r="L8094" i="1"/>
  <c r="L8030" i="1"/>
  <c r="L7966" i="1"/>
  <c r="L7902" i="1"/>
  <c r="L7826" i="1"/>
  <c r="L7741" i="1"/>
  <c r="L7656" i="1"/>
  <c r="L7570" i="1"/>
  <c r="L7485" i="1"/>
  <c r="L7400" i="1"/>
  <c r="L7314" i="1"/>
  <c r="L7229" i="1"/>
  <c r="L7144" i="1"/>
  <c r="L7058" i="1"/>
  <c r="L6973" i="1"/>
  <c r="L6888" i="1"/>
  <c r="L6696" i="1"/>
  <c r="L6440" i="1"/>
  <c r="L6184" i="1"/>
  <c r="L5928" i="1"/>
  <c r="L5672" i="1"/>
  <c r="L5341" i="1"/>
  <c r="L4989" i="1"/>
  <c r="L3905" i="1"/>
  <c r="L8601" i="1"/>
  <c r="L8537" i="1"/>
  <c r="L8473" i="1"/>
  <c r="L8409" i="1"/>
  <c r="L8345" i="1"/>
  <c r="L8281" i="1"/>
  <c r="L8217" i="1"/>
  <c r="L8153" i="1"/>
  <c r="L8089" i="1"/>
  <c r="L8025" i="1"/>
  <c r="L7961" i="1"/>
  <c r="L7897" i="1"/>
  <c r="L7820" i="1"/>
  <c r="L7734" i="1"/>
  <c r="L7649" i="1"/>
  <c r="L7564" i="1"/>
  <c r="L7478" i="1"/>
  <c r="L7393" i="1"/>
  <c r="L7308" i="1"/>
  <c r="L7222" i="1"/>
  <c r="L7137" i="1"/>
  <c r="L7052" i="1"/>
  <c r="L6966" i="1"/>
  <c r="L6881" i="1"/>
  <c r="L6676" i="1"/>
  <c r="L6420" i="1"/>
  <c r="L6164" i="1"/>
  <c r="L5908" i="1"/>
  <c r="L5652" i="1"/>
  <c r="L5314" i="1"/>
  <c r="L4653" i="1"/>
  <c r="L8624" i="1"/>
  <c r="L8536" i="1"/>
  <c r="L8452" i="1"/>
  <c r="L8368" i="1"/>
  <c r="L8280" i="1"/>
  <c r="L8196" i="1"/>
  <c r="L8112" i="1"/>
  <c r="L8024" i="1"/>
  <c r="L7940" i="1"/>
  <c r="L7850" i="1"/>
  <c r="L7733" i="1"/>
  <c r="L7621" i="1"/>
  <c r="L7509" i="1"/>
  <c r="L7392" i="1"/>
  <c r="L7280" i="1"/>
  <c r="L7168" i="1"/>
  <c r="L7050" i="1"/>
  <c r="L6938" i="1"/>
  <c r="L6768" i="1"/>
  <c r="L6416" i="1"/>
  <c r="L6080" i="1"/>
  <c r="L5744" i="1"/>
  <c r="L5309" i="1"/>
  <c r="L4573" i="1"/>
  <c r="L7851" i="1"/>
  <c r="L7763" i="1"/>
  <c r="L7679" i="1"/>
  <c r="L7595" i="1"/>
  <c r="L7507" i="1"/>
  <c r="L7423" i="1"/>
  <c r="L7339" i="1"/>
  <c r="L7251" i="1"/>
  <c r="L7167" i="1"/>
  <c r="L7083" i="1"/>
  <c r="L6995" i="1"/>
  <c r="L6911" i="1"/>
  <c r="L6827" i="1"/>
  <c r="L6571" i="1"/>
  <c r="L6315" i="1"/>
  <c r="L6059" i="1"/>
  <c r="L5803" i="1"/>
  <c r="L5515" i="1"/>
  <c r="L5174" i="1"/>
  <c r="L4489" i="1"/>
  <c r="L6822" i="1"/>
  <c r="L6566" i="1"/>
  <c r="L6310" i="1"/>
  <c r="L6054" i="1"/>
  <c r="L5798" i="1"/>
  <c r="L5509" i="1"/>
  <c r="L5167" i="1"/>
  <c r="L4469" i="1"/>
  <c r="L6817" i="1"/>
  <c r="L6561" i="1"/>
  <c r="L6305" i="1"/>
  <c r="L6049" i="1"/>
  <c r="L5793" i="1"/>
  <c r="L5502" i="1"/>
  <c r="L5161" i="1"/>
  <c r="L4449" i="1"/>
  <c r="L5600" i="1"/>
  <c r="L5344" i="1"/>
  <c r="L5088" i="1"/>
  <c r="L4832" i="1"/>
  <c r="L4576" i="1"/>
  <c r="L4320" i="1"/>
  <c r="L4037" i="1"/>
  <c r="L3579" i="1"/>
  <c r="L4959" i="1"/>
  <c r="L4703" i="1"/>
  <c r="L4447" i="1"/>
  <c r="L4191" i="1"/>
  <c r="L3865" i="1"/>
  <c r="L3002" i="1"/>
  <c r="L4830" i="1"/>
  <c r="L4574" i="1"/>
  <c r="L4318" i="1"/>
  <c r="L4035" i="1"/>
  <c r="L3571" i="1"/>
  <c r="L4098" i="1"/>
  <c r="L3842" i="1"/>
  <c r="L3518" i="1"/>
  <c r="L3150" i="1"/>
  <c r="L2281" i="1"/>
  <c r="L3513" i="1"/>
  <c r="L3143" i="1"/>
  <c r="L3732" i="1"/>
  <c r="L3220" i="1"/>
  <c r="L2177" i="1"/>
  <c r="L2171" i="1"/>
  <c r="L2164" i="1"/>
  <c r="L1530" i="1"/>
  <c r="L1305" i="1"/>
  <c r="L1078" i="1"/>
  <c r="L1072" i="1"/>
  <c r="L153" i="1"/>
  <c r="L716" i="1"/>
  <c r="L247" i="1"/>
  <c r="N7144" i="1"/>
  <c r="M7144" i="1"/>
  <c r="N8568" i="1"/>
  <c r="M8568" i="1"/>
  <c r="L8681" i="1"/>
  <c r="L8099" i="1"/>
  <c r="L7582" i="1"/>
  <c r="L7598" i="1"/>
  <c r="L8679" i="1"/>
  <c r="L7764" i="1"/>
  <c r="L5996" i="1"/>
  <c r="L5836" i="1"/>
  <c r="L8731" i="1"/>
  <c r="L7947" i="1"/>
  <c r="L6620" i="1"/>
  <c r="L8658" i="1"/>
  <c r="L8418" i="1"/>
  <c r="L8178" i="1"/>
  <c r="L7954" i="1"/>
  <c r="L7661" i="1"/>
  <c r="L7320" i="1"/>
  <c r="L7000" i="1"/>
  <c r="L6328" i="1"/>
  <c r="L5277" i="1"/>
  <c r="L8557" i="1"/>
  <c r="L8317" i="1"/>
  <c r="L8077" i="1"/>
  <c r="L7825" i="1"/>
  <c r="L7526" i="1"/>
  <c r="L7206" i="1"/>
  <c r="L6908" i="1"/>
  <c r="L6052" i="1"/>
  <c r="L4397" i="1"/>
  <c r="L8372" i="1"/>
  <c r="L8032" i="1"/>
  <c r="L7685" i="1"/>
  <c r="L7258" i="1"/>
  <c r="L6784" i="1"/>
  <c r="L5458" i="1"/>
  <c r="L7727" i="1"/>
  <c r="L3407" i="1"/>
  <c r="L8183" i="1"/>
  <c r="L7028" i="1"/>
  <c r="L8739" i="1"/>
  <c r="L7987" i="1"/>
  <c r="L8751" i="1"/>
  <c r="L8391" i="1"/>
  <c r="L7838" i="1"/>
  <c r="L7113" i="1"/>
  <c r="L8712" i="1"/>
  <c r="L8307" i="1"/>
  <c r="L7726" i="1"/>
  <c r="L6980" i="1"/>
  <c r="L5453" i="1"/>
  <c r="L8732" i="1"/>
  <c r="L8647" i="1"/>
  <c r="L8399" i="1"/>
  <c r="L8143" i="1"/>
  <c r="L7887" i="1"/>
  <c r="L7550" i="1"/>
  <c r="L7209" i="1"/>
  <c r="L6868" i="1"/>
  <c r="L5868" i="1"/>
  <c r="L3247" i="1"/>
  <c r="L8119" i="1"/>
  <c r="L6921" i="1"/>
  <c r="L8717" i="1"/>
  <c r="L7907" i="1"/>
  <c r="L6588" i="1"/>
  <c r="L8720" i="1"/>
  <c r="L8619" i="1"/>
  <c r="L8363" i="1"/>
  <c r="L8107" i="1"/>
  <c r="L7844" i="1"/>
  <c r="L7502" i="1"/>
  <c r="L7161" i="1"/>
  <c r="L6748" i="1"/>
  <c r="L5724" i="1"/>
  <c r="L8762" i="1"/>
  <c r="L8698" i="1"/>
  <c r="L8634" i="1"/>
  <c r="L8570" i="1"/>
  <c r="L8506" i="1"/>
  <c r="L8442" i="1"/>
  <c r="L8378" i="1"/>
  <c r="L8314" i="1"/>
  <c r="L8250" i="1"/>
  <c r="L8186" i="1"/>
  <c r="L8122" i="1"/>
  <c r="L8058" i="1"/>
  <c r="L7994" i="1"/>
  <c r="L7930" i="1"/>
  <c r="L7864" i="1"/>
  <c r="L7778" i="1"/>
  <c r="L7693" i="1"/>
  <c r="L7608" i="1"/>
  <c r="L7522" i="1"/>
  <c r="L7437" i="1"/>
  <c r="L7352" i="1"/>
  <c r="L7266" i="1"/>
  <c r="L7181" i="1"/>
  <c r="L7096" i="1"/>
  <c r="L7010" i="1"/>
  <c r="L6925" i="1"/>
  <c r="L6808" i="1"/>
  <c r="L6552" i="1"/>
  <c r="L6296" i="1"/>
  <c r="L6040" i="1"/>
  <c r="L5784" i="1"/>
  <c r="L5490" i="1"/>
  <c r="L5149" i="1"/>
  <c r="L4413" i="1"/>
  <c r="L8629" i="1"/>
  <c r="L8565" i="1"/>
  <c r="L8501" i="1"/>
  <c r="L8437" i="1"/>
  <c r="L8373" i="1"/>
  <c r="L8309" i="1"/>
  <c r="L8245" i="1"/>
  <c r="L8181" i="1"/>
  <c r="L8117" i="1"/>
  <c r="L8053" i="1"/>
  <c r="L7989" i="1"/>
  <c r="L7925" i="1"/>
  <c r="L7857" i="1"/>
  <c r="L7772" i="1"/>
  <c r="L7686" i="1"/>
  <c r="L7601" i="1"/>
  <c r="L7516" i="1"/>
  <c r="L7430" i="1"/>
  <c r="L7345" i="1"/>
  <c r="L7260" i="1"/>
  <c r="L7174" i="1"/>
  <c r="L7089" i="1"/>
  <c r="L7004" i="1"/>
  <c r="L6918" i="1"/>
  <c r="L6788" i="1"/>
  <c r="L6532" i="1"/>
  <c r="L6276" i="1"/>
  <c r="L6020" i="1"/>
  <c r="L5764" i="1"/>
  <c r="L5463" i="1"/>
  <c r="L5079" i="1"/>
  <c r="L3799" i="1"/>
  <c r="L8576" i="1"/>
  <c r="L8488" i="1"/>
  <c r="L8404" i="1"/>
  <c r="L8320" i="1"/>
  <c r="L8232" i="1"/>
  <c r="L8148" i="1"/>
  <c r="L8064" i="1"/>
  <c r="L7976" i="1"/>
  <c r="L7892" i="1"/>
  <c r="L7786" i="1"/>
  <c r="L7669" i="1"/>
  <c r="L7557" i="1"/>
  <c r="L7445" i="1"/>
  <c r="L7328" i="1"/>
  <c r="L7216" i="1"/>
  <c r="L7104" i="1"/>
  <c r="L6986" i="1"/>
  <c r="L6874" i="1"/>
  <c r="L6576" i="1"/>
  <c r="L6224" i="1"/>
  <c r="L5888" i="1"/>
  <c r="L5522" i="1"/>
  <c r="L5053" i="1"/>
  <c r="L3567" i="1"/>
  <c r="L7803" i="1"/>
  <c r="L7715" i="1"/>
  <c r="L7631" i="1"/>
  <c r="L7547" i="1"/>
  <c r="L7459" i="1"/>
  <c r="L7375" i="1"/>
  <c r="L7291" i="1"/>
  <c r="L7203" i="1"/>
  <c r="L7119" i="1"/>
  <c r="L7035" i="1"/>
  <c r="L6947" i="1"/>
  <c r="L6863" i="1"/>
  <c r="L6683" i="1"/>
  <c r="L6427" i="1"/>
  <c r="L6171" i="1"/>
  <c r="L5915" i="1"/>
  <c r="L5659" i="1"/>
  <c r="L5323" i="1"/>
  <c r="L4937" i="1"/>
  <c r="L3836" i="1"/>
  <c r="L6678" i="1"/>
  <c r="L6422" i="1"/>
  <c r="L6166" i="1"/>
  <c r="L5910" i="1"/>
  <c r="L5654" i="1"/>
  <c r="L5317" i="1"/>
  <c r="L4917" i="1"/>
  <c r="L3809" i="1"/>
  <c r="L6673" i="1"/>
  <c r="L6417" i="1"/>
  <c r="L6161" i="1"/>
  <c r="L5905" i="1"/>
  <c r="L5649" i="1"/>
  <c r="L5310" i="1"/>
  <c r="L4897" i="1"/>
  <c r="L3783" i="1"/>
  <c r="L5456" i="1"/>
  <c r="L5200" i="1"/>
  <c r="L4944" i="1"/>
  <c r="L4688" i="1"/>
  <c r="L4432" i="1"/>
  <c r="L4176" i="1"/>
  <c r="L3845" i="1"/>
  <c r="L2922" i="1"/>
  <c r="L4815" i="1"/>
  <c r="L4559" i="1"/>
  <c r="L4303" i="1"/>
  <c r="L4015" i="1"/>
  <c r="L3511" i="1"/>
  <c r="L4942" i="1"/>
  <c r="L4686" i="1"/>
  <c r="L4430" i="1"/>
  <c r="L4174" i="1"/>
  <c r="L3843" i="1"/>
  <c r="L2911" i="1"/>
  <c r="L3954" i="1"/>
  <c r="L3666" i="1"/>
  <c r="L3326" i="1"/>
  <c r="L2873" i="1"/>
  <c r="L3661" i="1"/>
  <c r="L3321" i="1"/>
  <c r="L2853" i="1"/>
  <c r="L3126" i="1"/>
  <c r="L2644" i="1"/>
  <c r="L2639" i="1"/>
  <c r="L2634" i="1"/>
  <c r="L1978" i="1"/>
  <c r="L1753" i="1"/>
  <c r="L1524" i="1"/>
  <c r="L1009" i="1"/>
  <c r="L1003" i="1"/>
  <c r="L657" i="1"/>
  <c r="L188" i="1"/>
  <c r="L58" i="1"/>
  <c r="N8317" i="1"/>
  <c r="M8317" i="1"/>
  <c r="N4991" i="1"/>
  <c r="M4991" i="1"/>
  <c r="L5474" i="1"/>
  <c r="L8327" i="1"/>
  <c r="L8648" i="1"/>
  <c r="L5282" i="1"/>
  <c r="L8239" i="1"/>
  <c r="L7081" i="1"/>
  <c r="L8231" i="1"/>
  <c r="L7449" i="1"/>
  <c r="L8395" i="1"/>
  <c r="L7374" i="1"/>
  <c r="L8754" i="1"/>
  <c r="L8530" i="1"/>
  <c r="L8274" i="1"/>
  <c r="L8050" i="1"/>
  <c r="L7789" i="1"/>
  <c r="L7469" i="1"/>
  <c r="L7170" i="1"/>
  <c r="L6872" i="1"/>
  <c r="L5944" i="1"/>
  <c r="L4285" i="1"/>
  <c r="L8445" i="1"/>
  <c r="L8221" i="1"/>
  <c r="L7981" i="1"/>
  <c r="L7697" i="1"/>
  <c r="L7377" i="1"/>
  <c r="L7036" i="1"/>
  <c r="L6436" i="1"/>
  <c r="L5421" i="1"/>
  <c r="L8520" i="1"/>
  <c r="L8224" i="1"/>
  <c r="L7904" i="1"/>
  <c r="L7514" i="1"/>
  <c r="L7088" i="1"/>
  <c r="L6272" i="1"/>
  <c r="L4317" i="1"/>
  <c r="L7579" i="1"/>
  <c r="L8599" i="1"/>
  <c r="L7540" i="1"/>
  <c r="L5644" i="1"/>
  <c r="L8403" i="1"/>
  <c r="L7321" i="1"/>
  <c r="L8649" i="1"/>
  <c r="L8087" i="1"/>
  <c r="L7433" i="1"/>
  <c r="L6284" i="1"/>
  <c r="L8547" i="1"/>
  <c r="L7492" i="1"/>
  <c r="L8575" i="1"/>
  <c r="L7444" i="1"/>
  <c r="L8676" i="1"/>
  <c r="L7534" i="1"/>
  <c r="L8283" i="1"/>
  <c r="L7054" i="1"/>
  <c r="L8678" i="1"/>
  <c r="L8422" i="1"/>
  <c r="L8166" i="1"/>
  <c r="L7910" i="1"/>
  <c r="L7581" i="1"/>
  <c r="L7240" i="1"/>
  <c r="L6898" i="1"/>
  <c r="L5960" i="1"/>
  <c r="L4076" i="1"/>
  <c r="L8417" i="1"/>
  <c r="L8161" i="1"/>
  <c r="L7905" i="1"/>
  <c r="L7574" i="1"/>
  <c r="L7233" i="1"/>
  <c r="L6892" i="1"/>
  <c r="L5940" i="1"/>
  <c r="L8632" i="1"/>
  <c r="L8292" i="1"/>
  <c r="L7952" i="1"/>
  <c r="L7520" i="1"/>
  <c r="L7066" i="1"/>
  <c r="L6128" i="1"/>
  <c r="L7859" i="1"/>
  <c r="L7519" i="1"/>
  <c r="L7179" i="1"/>
  <c r="L6835" i="1"/>
  <c r="L5835" i="1"/>
  <c r="L6854" i="1"/>
  <c r="L5830" i="1"/>
  <c r="L6849" i="1"/>
  <c r="L5825" i="1"/>
  <c r="L5632" i="1"/>
  <c r="L4608" i="1"/>
  <c r="L4991" i="1"/>
  <c r="L3908" i="1"/>
  <c r="L4350" i="1"/>
  <c r="L3874" i="1"/>
  <c r="L3553" i="1"/>
  <c r="L2324" i="1"/>
  <c r="L1433" i="1"/>
  <c r="L49" i="1"/>
  <c r="N4901" i="1"/>
  <c r="M4901" i="1"/>
  <c r="L8524" i="1"/>
  <c r="L8268" i="1"/>
  <c r="L8012" i="1"/>
  <c r="L7717" i="1"/>
  <c r="L7376" i="1"/>
  <c r="L7034" i="1"/>
  <c r="L6368" i="1"/>
  <c r="L5245" i="1"/>
  <c r="L7751" i="1"/>
  <c r="L7495" i="1"/>
  <c r="L7239" i="1"/>
  <c r="L6983" i="1"/>
  <c r="L6727" i="1"/>
  <c r="L6471" i="1"/>
  <c r="L6215" i="1"/>
  <c r="L5959" i="1"/>
  <c r="L5703" i="1"/>
  <c r="L5382" i="1"/>
  <c r="L5041" i="1"/>
  <c r="L4071" i="1"/>
  <c r="L6722" i="1"/>
  <c r="L6466" i="1"/>
  <c r="L6210" i="1"/>
  <c r="L5954" i="1"/>
  <c r="L5698" i="1"/>
  <c r="L5375" i="1"/>
  <c r="L5034" i="1"/>
  <c r="L4044" i="1"/>
  <c r="L6717" i="1"/>
  <c r="L6461" i="1"/>
  <c r="L6205" i="1"/>
  <c r="L5949" i="1"/>
  <c r="L5693" i="1"/>
  <c r="L5369" i="1"/>
  <c r="L5027" i="1"/>
  <c r="L4017" i="1"/>
  <c r="L5500" i="1"/>
  <c r="L9" i="1"/>
  <c r="L8039" i="1"/>
  <c r="L8355" i="1"/>
  <c r="L8487" i="1"/>
  <c r="L6985" i="1"/>
  <c r="L7955" i="1"/>
  <c r="L6076" i="1"/>
  <c r="L8623" i="1"/>
  <c r="L8111" i="1"/>
  <c r="L7337" i="1"/>
  <c r="L6252" i="1"/>
  <c r="L8007" i="1"/>
  <c r="L8675" i="1"/>
  <c r="L8752" i="1"/>
  <c r="L8331" i="1"/>
  <c r="L7801" i="1"/>
  <c r="L6948" i="1"/>
  <c r="L4685" i="1"/>
  <c r="L8626" i="1"/>
  <c r="L8498" i="1"/>
  <c r="L8370" i="1"/>
  <c r="L8210" i="1"/>
  <c r="L8082" i="1"/>
  <c r="L7938" i="1"/>
  <c r="L7768" i="1"/>
  <c r="L7597" i="1"/>
  <c r="L7384" i="1"/>
  <c r="L7213" i="1"/>
  <c r="L7042" i="1"/>
  <c r="L6776" i="1"/>
  <c r="L6264" i="1"/>
  <c r="L5752" i="1"/>
  <c r="L4797" i="1"/>
  <c r="L8589" i="1"/>
  <c r="L8461" i="1"/>
  <c r="L8301" i="1"/>
  <c r="L8173" i="1"/>
  <c r="L8029" i="1"/>
  <c r="L7885" i="1"/>
  <c r="L7718" i="1"/>
  <c r="L7505" i="1"/>
  <c r="L7334" i="1"/>
  <c r="L7164" i="1"/>
  <c r="L6993" i="1"/>
  <c r="L6628" i="1"/>
  <c r="L6116" i="1"/>
  <c r="L5591" i="1"/>
  <c r="L3077" i="1"/>
  <c r="L8480" i="1"/>
  <c r="L8288" i="1"/>
  <c r="L8096" i="1"/>
  <c r="L7924" i="1"/>
  <c r="L7658" i="1"/>
  <c r="L7429" i="1"/>
  <c r="L7173" i="1"/>
  <c r="L6917" i="1"/>
  <c r="L6352" i="1"/>
  <c r="L5680" i="1"/>
  <c r="L2104" i="1"/>
  <c r="L7707" i="1"/>
  <c r="L7535" i="1"/>
  <c r="L7451" i="1"/>
  <c r="L7323" i="1"/>
  <c r="L7235" i="1"/>
  <c r="L7151" i="1"/>
  <c r="L7067" i="1"/>
  <c r="L6979" i="1"/>
  <c r="L6895" i="1"/>
  <c r="L6779" i="1"/>
  <c r="L6523" i="1"/>
  <c r="L6267" i="1"/>
  <c r="L6011" i="1"/>
  <c r="L5755" i="1"/>
  <c r="L5451" i="1"/>
  <c r="L5110" i="1"/>
  <c r="L4297" i="1"/>
  <c r="L6774" i="1"/>
  <c r="L6518" i="1"/>
  <c r="L6262" i="1"/>
  <c r="L6006" i="1"/>
  <c r="L5750" i="1"/>
  <c r="L5445" i="1"/>
  <c r="L5103" i="1"/>
  <c r="L4277" i="1"/>
  <c r="L6641" i="1"/>
  <c r="L6385" i="1"/>
  <c r="L6129" i="1"/>
  <c r="L5873" i="1"/>
  <c r="L5609" i="1"/>
  <c r="L5267" i="1"/>
  <c r="L4769" i="1"/>
  <c r="L3327" i="1"/>
  <c r="L5424" i="1"/>
  <c r="L5168" i="1"/>
  <c r="L4912" i="1"/>
  <c r="L4656" i="1"/>
  <c r="L4400" i="1"/>
  <c r="L4144" i="1"/>
  <c r="L3803" i="1"/>
  <c r="L2445" i="1"/>
  <c r="L4783" i="1"/>
  <c r="L4527" i="1"/>
  <c r="L4271" i="1"/>
  <c r="L3972" i="1"/>
  <c r="L3383" i="1"/>
  <c r="L4910" i="1"/>
  <c r="L4654" i="1"/>
  <c r="L4398" i="1"/>
  <c r="N9" i="1"/>
  <c r="M9" i="1"/>
  <c r="L7177" i="1"/>
  <c r="L7875" i="1"/>
  <c r="L8199" i="1"/>
  <c r="L8744" i="1"/>
  <c r="L7812" i="1"/>
  <c r="L4813" i="1"/>
  <c r="L8559" i="1"/>
  <c r="L7919" i="1"/>
  <c r="L7252" i="1"/>
  <c r="L5431" i="1"/>
  <c r="L7710" i="1"/>
  <c r="L8019" i="1"/>
  <c r="L8688" i="1"/>
  <c r="L8267" i="1"/>
  <c r="L7545" i="1"/>
  <c r="L6862" i="1"/>
  <c r="L8738" i="1"/>
  <c r="L8594" i="1"/>
  <c r="L8450" i="1"/>
  <c r="L8322" i="1"/>
  <c r="L8194" i="1"/>
  <c r="L8034" i="1"/>
  <c r="L7906" i="1"/>
  <c r="L7725" i="1"/>
  <c r="L7533" i="1"/>
  <c r="L7362" i="1"/>
  <c r="L7192" i="1"/>
  <c r="L6978" i="1"/>
  <c r="L6712" i="1"/>
  <c r="L6072" i="1"/>
  <c r="L5533" i="1"/>
  <c r="L4541" i="1"/>
  <c r="L8541" i="1"/>
  <c r="L8413" i="1"/>
  <c r="L8285" i="1"/>
  <c r="L8125" i="1"/>
  <c r="L7997" i="1"/>
  <c r="L7868" i="1"/>
  <c r="L7654" i="1"/>
  <c r="L7484" i="1"/>
  <c r="L7313" i="1"/>
  <c r="L7100" i="1"/>
  <c r="L6929" i="1"/>
  <c r="L6564" i="1"/>
  <c r="L5924" i="1"/>
  <c r="L5335" i="1"/>
  <c r="L8628" i="1"/>
  <c r="L8416" i="1"/>
  <c r="L8244" i="1"/>
  <c r="L8072" i="1"/>
  <c r="L7856" i="1"/>
  <c r="L7626" i="1"/>
  <c r="L7344" i="1"/>
  <c r="L7114" i="1"/>
  <c r="L6890" i="1"/>
  <c r="L6096" i="1"/>
  <c r="L5351" i="1"/>
  <c r="L7643" i="1"/>
  <c r="L7427" i="1"/>
  <c r="L7215" i="1"/>
  <c r="L7043" i="1"/>
  <c r="L6875" i="1"/>
  <c r="L6459" i="1"/>
  <c r="L5947" i="1"/>
  <c r="L5366" i="1"/>
  <c r="L4007" i="1"/>
  <c r="L6454" i="1"/>
  <c r="L5942" i="1"/>
  <c r="L5359" i="1"/>
  <c r="L6833" i="1"/>
  <c r="L6321" i="1"/>
  <c r="L5809" i="1"/>
  <c r="L5182" i="1"/>
  <c r="L5616" i="1"/>
  <c r="L5104" i="1"/>
  <c r="L4592" i="1"/>
  <c r="L4059" i="1"/>
  <c r="L4975" i="1"/>
  <c r="L4463" i="1"/>
  <c r="L3887" i="1"/>
  <c r="L4846" i="1"/>
  <c r="L4334" i="1"/>
  <c r="L3635" i="1"/>
  <c r="L3858" i="1"/>
  <c r="L3182" i="1"/>
  <c r="L3533" i="1"/>
  <c r="L1903" i="1"/>
  <c r="L2260" i="1"/>
  <c r="L2249" i="1"/>
  <c r="L1369" i="1"/>
  <c r="L1136" i="1"/>
  <c r="L780" i="1"/>
  <c r="N8306" i="1"/>
  <c r="M8306" i="1"/>
  <c r="L8740" i="1"/>
  <c r="L6668" i="1"/>
  <c r="L7790" i="1"/>
  <c r="L8311" i="1"/>
  <c r="L6964" i="1"/>
  <c r="L8195" i="1"/>
  <c r="L6844" i="1"/>
  <c r="L8716" i="1"/>
  <c r="L8351" i="1"/>
  <c r="L7828" i="1"/>
  <c r="L7145" i="1"/>
  <c r="L5676" i="1"/>
  <c r="L7943" i="1"/>
  <c r="L8653" i="1"/>
  <c r="L6012" i="1"/>
  <c r="L8571" i="1"/>
  <c r="L8059" i="1"/>
  <c r="L7438" i="1"/>
  <c r="L6556" i="1"/>
  <c r="L8750" i="1"/>
  <c r="L8622" i="1"/>
  <c r="L8558" i="1"/>
  <c r="L8430" i="1"/>
  <c r="L8302" i="1"/>
  <c r="L8174" i="1"/>
  <c r="L8046" i="1"/>
  <c r="L7918" i="1"/>
  <c r="L7762" i="1"/>
  <c r="L7592" i="1"/>
  <c r="L7421" i="1"/>
  <c r="L7250" i="1"/>
  <c r="L7080" i="1"/>
  <c r="L6760" i="1"/>
  <c r="L8279" i="1"/>
  <c r="L4365" i="1"/>
  <c r="L8687" i="1"/>
  <c r="L7198" i="1"/>
  <c r="L8371" i="1"/>
  <c r="L6524" i="1"/>
  <c r="L8700" i="1"/>
  <c r="L8175" i="1"/>
  <c r="L7593" i="1"/>
  <c r="L6508" i="1"/>
  <c r="L8660" i="1"/>
  <c r="L8755" i="1"/>
  <c r="L6873" i="1"/>
  <c r="L8523" i="1"/>
  <c r="L7883" i="1"/>
  <c r="L7204" i="1"/>
  <c r="L5239" i="1"/>
  <c r="L8674" i="1"/>
  <c r="L8514" i="1"/>
  <c r="L8386" i="1"/>
  <c r="L8258" i="1"/>
  <c r="L8114" i="1"/>
  <c r="L7970" i="1"/>
  <c r="L7832" i="1"/>
  <c r="L7618" i="1"/>
  <c r="L7448" i="1"/>
  <c r="L7277" i="1"/>
  <c r="L7064" i="1"/>
  <c r="L6893" i="1"/>
  <c r="L6456" i="1"/>
  <c r="L5816" i="1"/>
  <c r="L5191" i="1"/>
  <c r="L8621" i="1"/>
  <c r="L8477" i="1"/>
  <c r="L8349" i="1"/>
  <c r="L8189" i="1"/>
  <c r="L8061" i="1"/>
  <c r="L7933" i="1"/>
  <c r="L7740" i="1"/>
  <c r="L7569" i="1"/>
  <c r="L7398" i="1"/>
  <c r="L7185" i="1"/>
  <c r="L7014" i="1"/>
  <c r="L6820" i="1"/>
  <c r="L6180" i="1"/>
  <c r="L5668" i="1"/>
  <c r="L4717" i="1"/>
  <c r="L8500" i="1"/>
  <c r="L8328" i="1"/>
  <c r="L8160" i="1"/>
  <c r="L7944" i="1"/>
  <c r="L7744" i="1"/>
  <c r="L7456" i="1"/>
  <c r="L7232" i="1"/>
  <c r="L7002" i="1"/>
  <c r="L6608" i="1"/>
  <c r="L5760" i="1"/>
  <c r="L4637" i="1"/>
  <c r="L7771" i="1"/>
  <c r="L7599" i="1"/>
  <c r="L7471" i="1"/>
  <c r="L7387" i="1"/>
  <c r="L7259" i="1"/>
  <c r="L7171" i="1"/>
  <c r="L7087" i="1"/>
  <c r="L7003" i="1"/>
  <c r="L6915" i="1"/>
  <c r="L6831" i="1"/>
  <c r="L6587" i="1"/>
  <c r="L6331" i="1"/>
  <c r="L6075" i="1"/>
  <c r="L5819" i="1"/>
  <c r="L5537" i="1"/>
  <c r="L5195" i="1"/>
  <c r="L4553" i="1"/>
  <c r="L6838" i="1"/>
  <c r="L6582" i="1"/>
  <c r="L6326" i="1"/>
  <c r="L6070" i="1"/>
  <c r="L5814" i="1"/>
  <c r="L5530" i="1"/>
  <c r="L5189" i="1"/>
  <c r="L4533" i="1"/>
  <c r="L6705" i="1"/>
  <c r="L6449" i="1"/>
  <c r="L6193" i="1"/>
  <c r="L5937" i="1"/>
  <c r="L5681" i="1"/>
  <c r="L5353" i="1"/>
  <c r="L5011" i="1"/>
  <c r="L3953" i="1"/>
  <c r="L5488" i="1"/>
  <c r="L5232" i="1"/>
  <c r="L4976" i="1"/>
  <c r="L4720" i="1"/>
  <c r="L4464" i="1"/>
  <c r="L4208" i="1"/>
  <c r="L3888" i="1"/>
  <c r="L3093" i="1"/>
  <c r="L4847" i="1"/>
  <c r="L4591" i="1"/>
  <c r="L4335" i="1"/>
  <c r="L4057" i="1"/>
  <c r="L3639" i="1"/>
  <c r="L4974" i="1"/>
  <c r="L4718" i="1"/>
  <c r="L4462" i="1"/>
  <c r="L4206" i="1"/>
  <c r="L3885" i="1"/>
  <c r="L3082" i="1"/>
  <c r="L3986" i="1"/>
  <c r="L3710" i="1"/>
  <c r="L3366" i="1"/>
  <c r="L2953" i="1"/>
  <c r="L3705" i="1"/>
  <c r="L3361" i="1"/>
  <c r="L2946" i="1"/>
  <c r="L3284" i="1"/>
  <c r="L2772" i="1"/>
  <c r="L2767" i="1"/>
  <c r="L2762" i="1"/>
  <c r="L2106" i="1"/>
  <c r="L1881" i="1"/>
  <c r="L1652" i="1"/>
  <c r="L1137" i="1"/>
  <c r="L1131" i="1"/>
  <c r="L133" i="1"/>
  <c r="L316" i="1"/>
  <c r="L198" i="1"/>
  <c r="N5739" i="1"/>
  <c r="M5739" i="1"/>
  <c r="N4834" i="1"/>
  <c r="M4834" i="1"/>
  <c r="L8471" i="1"/>
  <c r="L7412" i="1"/>
  <c r="L5303" i="1"/>
  <c r="L8291" i="1"/>
  <c r="L7129" i="1"/>
  <c r="L8583" i="1"/>
  <c r="L8023" i="1"/>
  <c r="L7348" i="1"/>
  <c r="L3756" i="1"/>
  <c r="L8483" i="1"/>
  <c r="L7939" i="1"/>
  <c r="L7193" i="1"/>
  <c r="L5948" i="1"/>
  <c r="L8759" i="1"/>
  <c r="L8673" i="1"/>
  <c r="L8479" i="1"/>
  <c r="L8223" i="1"/>
  <c r="L7967" i="1"/>
  <c r="L7657" i="1"/>
  <c r="L7316" i="1"/>
  <c r="L6974" i="1"/>
  <c r="L6188" i="1"/>
  <c r="L5005" i="1"/>
  <c r="L8407" i="1"/>
  <c r="L7305" i="1"/>
  <c r="L5047" i="1"/>
  <c r="L8211" i="1"/>
  <c r="L7086" i="1"/>
  <c r="L8747" i="1"/>
  <c r="L8661" i="1"/>
  <c r="L8443" i="1"/>
  <c r="L8187" i="1"/>
  <c r="L7931" i="1"/>
  <c r="L7609" i="1"/>
  <c r="L7268" i="1"/>
  <c r="L6926" i="1"/>
  <c r="L6044" i="1"/>
  <c r="L4429" i="1"/>
  <c r="L8718" i="1"/>
  <c r="L8654" i="1"/>
  <c r="L8590" i="1"/>
  <c r="L8526" i="1"/>
  <c r="L8462" i="1"/>
  <c r="L8398" i="1"/>
  <c r="L8334" i="1"/>
  <c r="L8270" i="1"/>
  <c r="L8206" i="1"/>
  <c r="L8142" i="1"/>
  <c r="L8078" i="1"/>
  <c r="L8014" i="1"/>
  <c r="L7950" i="1"/>
  <c r="L7886" i="1"/>
  <c r="L7805" i="1"/>
  <c r="L7720" i="1"/>
  <c r="L7634" i="1"/>
  <c r="L7549" i="1"/>
  <c r="L7464" i="1"/>
  <c r="L7378" i="1"/>
  <c r="L7293" i="1"/>
  <c r="L7208" i="1"/>
  <c r="L7122" i="1"/>
  <c r="L7037" i="1"/>
  <c r="L6952" i="1"/>
  <c r="L6866" i="1"/>
  <c r="L6632" i="1"/>
  <c r="L6376" i="1"/>
  <c r="L6120" i="1"/>
  <c r="L5864" i="1"/>
  <c r="L5597" i="1"/>
  <c r="L5255" i="1"/>
  <c r="L4733" i="1"/>
  <c r="L3162" i="1"/>
  <c r="L8585" i="1"/>
  <c r="L8521" i="1"/>
  <c r="L8457" i="1"/>
  <c r="L8393" i="1"/>
  <c r="L8329" i="1"/>
  <c r="L8265" i="1"/>
  <c r="L8201" i="1"/>
  <c r="L8137" i="1"/>
  <c r="L8073" i="1"/>
  <c r="L8009" i="1"/>
  <c r="L7945" i="1"/>
  <c r="L7881" i="1"/>
  <c r="L7798" i="1"/>
  <c r="L7713" i="1"/>
  <c r="L7628" i="1"/>
  <c r="L7542" i="1"/>
  <c r="L7457" i="1"/>
  <c r="L7372" i="1"/>
  <c r="L7286" i="1"/>
  <c r="L7201" i="1"/>
  <c r="L7116" i="1"/>
  <c r="L7030" i="1"/>
  <c r="L6945" i="1"/>
  <c r="L6860" i="1"/>
  <c r="L6612" i="1"/>
  <c r="L6356" i="1"/>
  <c r="L6100" i="1"/>
  <c r="L5844" i="1"/>
  <c r="L5570" i="1"/>
  <c r="L5229" i="1"/>
  <c r="L4333" i="1"/>
  <c r="L8600" i="1"/>
  <c r="L8516" i="1"/>
  <c r="L8432" i="1"/>
  <c r="L8344" i="1"/>
  <c r="L8260" i="1"/>
  <c r="L8176" i="1"/>
  <c r="L8088" i="1"/>
  <c r="L8004" i="1"/>
  <c r="L7920" i="1"/>
  <c r="L7818" i="1"/>
  <c r="L7706" i="1"/>
  <c r="L7594" i="1"/>
  <c r="L7477" i="1"/>
  <c r="L7365" i="1"/>
  <c r="L7253" i="1"/>
  <c r="L7136" i="1"/>
  <c r="L7024" i="1"/>
  <c r="L6912" i="1"/>
  <c r="L6672" i="1"/>
  <c r="L6336" i="1"/>
  <c r="L6000" i="1"/>
  <c r="L5648" i="1"/>
  <c r="L5202" i="1"/>
  <c r="L4253" i="1"/>
  <c r="L7827" i="1"/>
  <c r="L7743" i="1"/>
  <c r="L7659" i="1"/>
  <c r="L7571" i="1"/>
  <c r="L7487" i="1"/>
  <c r="L7403" i="1"/>
  <c r="L7315" i="1"/>
  <c r="L7231" i="1"/>
  <c r="L7147" i="1"/>
  <c r="L7059" i="1"/>
  <c r="L6975" i="1"/>
  <c r="L6891" i="1"/>
  <c r="L6763" i="1"/>
  <c r="L6507" i="1"/>
  <c r="L6251" i="1"/>
  <c r="L5995" i="1"/>
  <c r="L5739" i="1"/>
  <c r="L5430" i="1"/>
  <c r="L5089" i="1"/>
  <c r="L4233" i="1"/>
  <c r="L6758" i="1"/>
  <c r="L6502" i="1"/>
  <c r="L6246" i="1"/>
  <c r="L5990" i="1"/>
  <c r="L5734" i="1"/>
  <c r="L5423" i="1"/>
  <c r="L5082" i="1"/>
  <c r="L4213" i="1"/>
  <c r="L6753" i="1"/>
  <c r="L6497" i="1"/>
  <c r="L6241" i="1"/>
  <c r="L5985" i="1"/>
  <c r="L5729" i="1"/>
  <c r="L5417" i="1"/>
  <c r="L5075" i="1"/>
  <c r="L4193" i="1"/>
  <c r="L5536" i="1"/>
  <c r="L5280" i="1"/>
  <c r="L5024" i="1"/>
  <c r="L4768" i="1"/>
  <c r="L4512" i="1"/>
  <c r="L4256" i="1"/>
  <c r="L3952" i="1"/>
  <c r="L3323" i="1"/>
  <c r="L4895" i="1"/>
  <c r="L4639" i="1"/>
  <c r="L4383" i="1"/>
  <c r="L4121" i="1"/>
  <c r="L3780" i="1"/>
  <c r="L2147" i="1"/>
  <c r="L4766" i="1"/>
  <c r="L4510" i="1"/>
  <c r="L4254" i="1"/>
  <c r="L3949" i="1"/>
  <c r="L3315" i="1"/>
  <c r="L4034" i="1"/>
  <c r="L3774" i="1"/>
  <c r="L3430" i="1"/>
  <c r="L3038" i="1"/>
  <c r="L1471" i="1"/>
  <c r="L3425" i="1"/>
  <c r="L3031" i="1"/>
  <c r="L3476" i="1"/>
  <c r="L2964" i="1"/>
  <c r="L1451" i="1"/>
  <c r="L1431" i="1"/>
  <c r="L1411" i="1"/>
  <c r="L1274" i="1"/>
  <c r="L1844" i="1"/>
  <c r="L818" i="1"/>
  <c r="L810" i="1"/>
  <c r="L550" i="1"/>
  <c r="L441" i="1"/>
  <c r="L390" i="1"/>
  <c r="N8751" i="1"/>
  <c r="M8751" i="1"/>
  <c r="N7451" i="1"/>
  <c r="M7451" i="1"/>
  <c r="L7817" i="1"/>
  <c r="L6332" i="1"/>
  <c r="L6732" i="1"/>
  <c r="L7044" i="1"/>
  <c r="L8495" i="1"/>
  <c r="L7508" i="1"/>
  <c r="L4237" i="1"/>
  <c r="L8499" i="1"/>
  <c r="L8645" i="1"/>
  <c r="L7716" i="1"/>
  <c r="L5852" i="1"/>
  <c r="L8610" i="1"/>
  <c r="L8354" i="1"/>
  <c r="L8130" i="1"/>
  <c r="L7890" i="1"/>
  <c r="L7576" i="1"/>
  <c r="L7234" i="1"/>
  <c r="L6914" i="1"/>
  <c r="L6136" i="1"/>
  <c r="L5021" i="1"/>
  <c r="L8493" i="1"/>
  <c r="L8253" i="1"/>
  <c r="L8013" i="1"/>
  <c r="L7761" i="1"/>
  <c r="L7441" i="1"/>
  <c r="L7142" i="1"/>
  <c r="L6756" i="1"/>
  <c r="L5796" i="1"/>
  <c r="L8608" i="1"/>
  <c r="L8308" i="1"/>
  <c r="L7968" i="1"/>
  <c r="L7573" i="1"/>
  <c r="L7146" i="1"/>
  <c r="L6448" i="1"/>
  <c r="L5010" i="1"/>
  <c r="L7663" i="1"/>
  <c r="L8724" i="1"/>
  <c r="L7927" i="1"/>
  <c r="L6412" i="1"/>
  <c r="L8659" i="1"/>
  <c r="L7705" i="1"/>
  <c r="L8708" i="1"/>
  <c r="L8263" i="1"/>
  <c r="L7668" i="1"/>
  <c r="L6900" i="1"/>
  <c r="L8669" i="1"/>
  <c r="L8179" i="1"/>
  <c r="L7513" i="1"/>
  <c r="L6780" i="1"/>
  <c r="L5111" i="1"/>
  <c r="L8711" i="1"/>
  <c r="L8591" i="1"/>
  <c r="L8335" i="1"/>
  <c r="L8079" i="1"/>
  <c r="L7806" i="1"/>
  <c r="L7465" i="1"/>
  <c r="L7124" i="1"/>
  <c r="L6636" i="1"/>
  <c r="L5602" i="1"/>
  <c r="L8697" i="1"/>
  <c r="L7895" i="1"/>
  <c r="L6156" i="1"/>
  <c r="L8611" i="1"/>
  <c r="L7620" i="1"/>
  <c r="L5820" i="1"/>
  <c r="L8699" i="1"/>
  <c r="L8555" i="1"/>
  <c r="L8299" i="1"/>
  <c r="L8043" i="1"/>
  <c r="L7758" i="1"/>
  <c r="L7417" i="1"/>
  <c r="L7076" i="1"/>
  <c r="L6492" i="1"/>
  <c r="L5410" i="1"/>
  <c r="L8746" i="1"/>
  <c r="L8682" i="1"/>
  <c r="L8618" i="1"/>
  <c r="L8554" i="1"/>
  <c r="L8490" i="1"/>
  <c r="L8426" i="1"/>
  <c r="L8362" i="1"/>
  <c r="L8298" i="1"/>
  <c r="L8234" i="1"/>
  <c r="L8170" i="1"/>
  <c r="L8106" i="1"/>
  <c r="L8042" i="1"/>
  <c r="L7978" i="1"/>
  <c r="L7914" i="1"/>
  <c r="L7842" i="1"/>
  <c r="L7757" i="1"/>
  <c r="L7672" i="1"/>
  <c r="L7586" i="1"/>
  <c r="L7501" i="1"/>
  <c r="L7416" i="1"/>
  <c r="L7330" i="1"/>
  <c r="L7245" i="1"/>
  <c r="L7160" i="1"/>
  <c r="L7074" i="1"/>
  <c r="L6989" i="1"/>
  <c r="L6904" i="1"/>
  <c r="L6744" i="1"/>
  <c r="L6488" i="1"/>
  <c r="L6232" i="1"/>
  <c r="L5976" i="1"/>
  <c r="L5720" i="1"/>
  <c r="L5405" i="1"/>
  <c r="L5063" i="1"/>
  <c r="L4157" i="1"/>
  <c r="L8613" i="1"/>
  <c r="L8549" i="1"/>
  <c r="L8485" i="1"/>
  <c r="L8421" i="1"/>
  <c r="L8357" i="1"/>
  <c r="L8293" i="1"/>
  <c r="L8229" i="1"/>
  <c r="L8165" i="1"/>
  <c r="L8101" i="1"/>
  <c r="L8037" i="1"/>
  <c r="L7973" i="1"/>
  <c r="L7909" i="1"/>
  <c r="L7836" i="1"/>
  <c r="L7750" i="1"/>
  <c r="L7665" i="1"/>
  <c r="L7580" i="1"/>
  <c r="L7494" i="1"/>
  <c r="L7409" i="1"/>
  <c r="L7324" i="1"/>
  <c r="L7238" i="1"/>
  <c r="L7153" i="1"/>
  <c r="L7068" i="1"/>
  <c r="L6982" i="1"/>
  <c r="L6897" i="1"/>
  <c r="L6724" i="1"/>
  <c r="L6468" i="1"/>
  <c r="L6212" i="1"/>
  <c r="L5956" i="1"/>
  <c r="L5700" i="1"/>
  <c r="L5378" i="1"/>
  <c r="L4909" i="1"/>
  <c r="L8640" i="1"/>
  <c r="L8552" i="1"/>
  <c r="L8468" i="1"/>
  <c r="L8384" i="1"/>
  <c r="L8296" i="1"/>
  <c r="L8212" i="1"/>
  <c r="L8128" i="1"/>
  <c r="L8040" i="1"/>
  <c r="L7956" i="1"/>
  <c r="L7872" i="1"/>
  <c r="L7754" i="1"/>
  <c r="L7642" i="1"/>
  <c r="L7530" i="1"/>
  <c r="L7413" i="1"/>
  <c r="L7301" i="1"/>
  <c r="L7189" i="1"/>
  <c r="L7072" i="1"/>
  <c r="L6960" i="1"/>
  <c r="L6832" i="1"/>
  <c r="L6480" i="1"/>
  <c r="L6144" i="1"/>
  <c r="L5808" i="1"/>
  <c r="L5394" i="1"/>
  <c r="L4829" i="1"/>
  <c r="L7867" i="1"/>
  <c r="L7779" i="1"/>
  <c r="L7695" i="1"/>
  <c r="L7611" i="1"/>
  <c r="L7523" i="1"/>
  <c r="L7439" i="1"/>
  <c r="L7355" i="1"/>
  <c r="L7267" i="1"/>
  <c r="L7183" i="1"/>
  <c r="L7099" i="1"/>
  <c r="L7011" i="1"/>
  <c r="L6927" i="1"/>
  <c r="L6843" i="1"/>
  <c r="L6619" i="1"/>
  <c r="L6363" i="1"/>
  <c r="L6107" i="1"/>
  <c r="L5851" i="1"/>
  <c r="L5579" i="1"/>
  <c r="L5238" i="1"/>
  <c r="L4681" i="1"/>
  <c r="L2845" i="1"/>
  <c r="L6614" i="1"/>
  <c r="L6358" i="1"/>
  <c r="L6102" i="1"/>
  <c r="L5846" i="1"/>
  <c r="L5573" i="1"/>
  <c r="L5231" i="1"/>
  <c r="L4661" i="1"/>
  <c r="L2525" i="1"/>
  <c r="L6609" i="1"/>
  <c r="L6353" i="1"/>
  <c r="L6097" i="1"/>
  <c r="L5841" i="1"/>
  <c r="L5566" i="1"/>
  <c r="L5225" i="1"/>
  <c r="L4641" i="1"/>
  <c r="L2189" i="1"/>
  <c r="L5392" i="1"/>
  <c r="L5136" i="1"/>
  <c r="L4880" i="1"/>
  <c r="L4624" i="1"/>
  <c r="L4368" i="1"/>
  <c r="L4101" i="1"/>
  <c r="L3760" i="1"/>
  <c r="L1423" i="1"/>
  <c r="L4751" i="1"/>
  <c r="L4495" i="1"/>
  <c r="L4239" i="1"/>
  <c r="L3929" i="1"/>
  <c r="L3255" i="1"/>
  <c r="L4878" i="1"/>
  <c r="L4622" i="1"/>
  <c r="L4366" i="1"/>
  <c r="L4099" i="1"/>
  <c r="L3757" i="1"/>
  <c r="L1295" i="1"/>
  <c r="L3890" i="1"/>
  <c r="L3582" i="1"/>
  <c r="L3235" i="1"/>
  <c r="L2537" i="1"/>
  <c r="L3577" i="1"/>
  <c r="L3229" i="1"/>
  <c r="L2517" i="1"/>
  <c r="L2545" i="1"/>
  <c r="L2388" i="1"/>
  <c r="L2383" i="1"/>
  <c r="L2378" i="1"/>
  <c r="L1722" i="1"/>
  <c r="L1497" i="1"/>
  <c r="L1268" i="1"/>
  <c r="L651" i="1"/>
  <c r="L627" i="1"/>
  <c r="L305" i="1"/>
  <c r="L439" i="1"/>
  <c r="M8728" i="1"/>
  <c r="N8728" i="1"/>
  <c r="M7116" i="1"/>
  <c r="N7116" i="1"/>
  <c r="M5773" i="1"/>
  <c r="N5773" i="1"/>
  <c r="L8579" i="1"/>
  <c r="L7911" i="1"/>
  <c r="L8115" i="1"/>
  <c r="L8721" i="1"/>
  <c r="L7983" i="1"/>
  <c r="L6764" i="1"/>
  <c r="L7070" i="1"/>
  <c r="L4012" i="1"/>
  <c r="L8203" i="1"/>
  <c r="L7033" i="1"/>
  <c r="L8690" i="1"/>
  <c r="L8466" i="1"/>
  <c r="L8226" i="1"/>
  <c r="L7986" i="1"/>
  <c r="L7704" i="1"/>
  <c r="L7405" i="1"/>
  <c r="L7106" i="1"/>
  <c r="L6648" i="1"/>
  <c r="L5688" i="1"/>
  <c r="L8637" i="1"/>
  <c r="L8397" i="1"/>
  <c r="L8157" i="1"/>
  <c r="L7917" i="1"/>
  <c r="L7612" i="1"/>
  <c r="L7292" i="1"/>
  <c r="L6950" i="1"/>
  <c r="L6244" i="1"/>
  <c r="L5143" i="1"/>
  <c r="L8436" i="1"/>
  <c r="L8136" i="1"/>
  <c r="L7829" i="1"/>
  <c r="L7402" i="1"/>
  <c r="L6976" i="1"/>
  <c r="L5936" i="1"/>
  <c r="L7835" i="1"/>
  <c r="L7363" i="1"/>
  <c r="L8359" i="1"/>
  <c r="L7262" i="1"/>
  <c r="L4621" i="1"/>
  <c r="L8163" i="1"/>
  <c r="L6958" i="1"/>
  <c r="L8503" i="1"/>
  <c r="L7959" i="1"/>
  <c r="L7220" i="1"/>
  <c r="L8749" i="1"/>
  <c r="L8419" i="1"/>
  <c r="L6652" i="1"/>
  <c r="L8319" i="1"/>
  <c r="L7102" i="1"/>
  <c r="L7796" i="1"/>
  <c r="L5623" i="1"/>
  <c r="L8027" i="1"/>
  <c r="L6428" i="1"/>
  <c r="L8614" i="1"/>
  <c r="L8358" i="1"/>
  <c r="L8102" i="1"/>
  <c r="L7837" i="1"/>
  <c r="L7496" i="1"/>
  <c r="L7154" i="1"/>
  <c r="L6728" i="1"/>
  <c r="L5704" i="1"/>
  <c r="L8609" i="1"/>
  <c r="L8353" i="1"/>
  <c r="L8097" i="1"/>
  <c r="L7830" i="1"/>
  <c r="L7489" i="1"/>
  <c r="L7148" i="1"/>
  <c r="L6708" i="1"/>
  <c r="L5684" i="1"/>
  <c r="L8548" i="1"/>
  <c r="L8208" i="1"/>
  <c r="L7861" i="1"/>
  <c r="L7408" i="1"/>
  <c r="L6954" i="1"/>
  <c r="L5776" i="1"/>
  <c r="L7775" i="1"/>
  <c r="L7435" i="1"/>
  <c r="L7091" i="1"/>
  <c r="L6603" i="1"/>
  <c r="L5558" i="1"/>
  <c r="L6598" i="1"/>
  <c r="L5551" i="1"/>
  <c r="L6593" i="1"/>
  <c r="L5545" i="1"/>
  <c r="L5376" i="1"/>
  <c r="L4352" i="1"/>
  <c r="L4735" i="1"/>
  <c r="L3173" i="1"/>
  <c r="L4077" i="1"/>
  <c r="L3558" i="1"/>
  <c r="L3202" i="1"/>
  <c r="L2319" i="1"/>
  <c r="L1206" i="1"/>
  <c r="L375" i="1"/>
  <c r="L4781" i="1"/>
  <c r="L8460" i="1"/>
  <c r="L8204" i="1"/>
  <c r="L7948" i="1"/>
  <c r="L7632" i="1"/>
  <c r="L7290" i="1"/>
  <c r="L6949" i="1"/>
  <c r="L6112" i="1"/>
  <c r="L4701" i="1"/>
  <c r="L7687" i="1"/>
  <c r="L7431" i="1"/>
  <c r="L7175" i="1"/>
  <c r="L6919" i="1"/>
  <c r="L6663" i="1"/>
  <c r="L6407" i="1"/>
  <c r="L6151" i="1"/>
  <c r="L5895" i="1"/>
  <c r="L5638" i="1"/>
  <c r="L5297" i="1"/>
  <c r="L4857" i="1"/>
  <c r="L3679" i="1"/>
  <c r="L6658" i="1"/>
  <c r="L6402" i="1"/>
  <c r="L6146" i="1"/>
  <c r="L5890" i="1"/>
  <c r="L5631" i="1"/>
  <c r="L5290" i="1"/>
  <c r="L4837" i="1"/>
  <c r="L3599" i="1"/>
  <c r="L6653" i="1"/>
  <c r="L6397" i="1"/>
  <c r="L6141" i="1"/>
  <c r="L5885" i="1"/>
  <c r="L5625" i="1"/>
  <c r="L5283" i="1"/>
  <c r="L4817" i="1"/>
  <c r="L3519" i="1"/>
  <c r="L5436" i="1"/>
  <c r="L4141" i="1"/>
  <c r="L3800" i="1"/>
  <c r="L2413" i="1"/>
  <c r="L3922" i="1"/>
  <c r="L3622" i="1"/>
  <c r="L3282" i="1"/>
  <c r="L2713" i="1"/>
  <c r="L3617" i="1"/>
  <c r="L3277" i="1"/>
  <c r="L2693" i="1"/>
  <c r="L2955" i="1"/>
  <c r="L2516" i="1"/>
  <c r="L2511" i="1"/>
  <c r="L2506" i="1"/>
  <c r="L1850" i="1"/>
  <c r="L1625" i="1"/>
  <c r="L1396" i="1"/>
  <c r="L881" i="1"/>
  <c r="L875" i="1"/>
  <c r="L529" i="1"/>
  <c r="L60" i="1"/>
  <c r="N8086" i="1"/>
  <c r="M8086" i="1"/>
  <c r="N7799" i="1"/>
  <c r="M7799" i="1"/>
  <c r="N5870" i="1"/>
  <c r="M5870" i="1"/>
  <c r="L8247" i="1"/>
  <c r="L7092" i="1"/>
  <c r="L8760" i="1"/>
  <c r="L8035" i="1"/>
  <c r="L8756" i="1"/>
  <c r="L8439" i="1"/>
  <c r="L7860" i="1"/>
  <c r="L7134" i="1"/>
  <c r="L8728" i="1"/>
  <c r="L8339" i="1"/>
  <c r="L7748" i="1"/>
  <c r="L7022" i="1"/>
  <c r="L5538" i="1"/>
  <c r="L8737" i="1"/>
  <c r="L8652" i="1"/>
  <c r="L8415" i="1"/>
  <c r="L8159" i="1"/>
  <c r="L7903" i="1"/>
  <c r="L7572" i="1"/>
  <c r="L7230" i="1"/>
  <c r="L6889" i="1"/>
  <c r="L5932" i="1"/>
  <c r="L3927" i="1"/>
  <c r="L8167" i="1"/>
  <c r="L7006" i="1"/>
  <c r="L8733" i="1"/>
  <c r="L7971" i="1"/>
  <c r="L6716" i="1"/>
  <c r="L8725" i="1"/>
  <c r="L8635" i="1"/>
  <c r="L8379" i="1"/>
  <c r="L8123" i="1"/>
  <c r="L7865" i="1"/>
  <c r="L7524" i="1"/>
  <c r="L7182" i="1"/>
  <c r="L6812" i="1"/>
  <c r="L5788" i="1"/>
  <c r="L8766" i="1"/>
  <c r="L8702" i="1"/>
  <c r="L8638" i="1"/>
  <c r="L8574" i="1"/>
  <c r="L8510" i="1"/>
  <c r="L8446" i="1"/>
  <c r="L8382" i="1"/>
  <c r="L8318" i="1"/>
  <c r="L8254" i="1"/>
  <c r="L8190" i="1"/>
  <c r="L8126" i="1"/>
  <c r="L8062" i="1"/>
  <c r="L7998" i="1"/>
  <c r="L7934" i="1"/>
  <c r="L7869" i="1"/>
  <c r="L7784" i="1"/>
  <c r="L7698" i="1"/>
  <c r="L7613" i="1"/>
  <c r="L7528" i="1"/>
  <c r="L7442" i="1"/>
  <c r="L7357" i="1"/>
  <c r="L7272" i="1"/>
  <c r="L7186" i="1"/>
  <c r="L7101" i="1"/>
  <c r="L7016" i="1"/>
  <c r="L6930" i="1"/>
  <c r="L6824" i="1"/>
  <c r="L6568" i="1"/>
  <c r="L6312" i="1"/>
  <c r="L6056" i="1"/>
  <c r="L5800" i="1"/>
  <c r="L5511" i="1"/>
  <c r="L5170" i="1"/>
  <c r="L4477" i="1"/>
  <c r="L8633" i="1"/>
  <c r="L8569" i="1"/>
  <c r="L8505" i="1"/>
  <c r="L8441" i="1"/>
  <c r="L8377" i="1"/>
  <c r="L8313" i="1"/>
  <c r="L8249" i="1"/>
  <c r="L8185" i="1"/>
  <c r="L8121" i="1"/>
  <c r="L8057" i="1"/>
  <c r="L7993" i="1"/>
  <c r="L7929" i="1"/>
  <c r="L7862" i="1"/>
  <c r="L7777" i="1"/>
  <c r="L7692" i="1"/>
  <c r="L7606" i="1"/>
  <c r="L7521" i="1"/>
  <c r="L7436" i="1"/>
  <c r="L7350" i="1"/>
  <c r="L7265" i="1"/>
  <c r="L7180" i="1"/>
  <c r="L7094" i="1"/>
  <c r="L7009" i="1"/>
  <c r="L6924" i="1"/>
  <c r="L6804" i="1"/>
  <c r="L6548" i="1"/>
  <c r="L6292" i="1"/>
  <c r="L6036" i="1"/>
  <c r="L5780" i="1"/>
  <c r="L5485" i="1"/>
  <c r="L5122" i="1"/>
  <c r="L3884" i="1"/>
  <c r="L8580" i="1"/>
  <c r="L8496" i="1"/>
  <c r="L8408" i="1"/>
  <c r="L8324" i="1"/>
  <c r="L8240" i="1"/>
  <c r="L8152" i="1"/>
  <c r="L8068" i="1"/>
  <c r="L7984" i="1"/>
  <c r="L7896" i="1"/>
  <c r="L7792" i="1"/>
  <c r="L7680" i="1"/>
  <c r="L7562" i="1"/>
  <c r="L7450" i="1"/>
  <c r="L7338" i="1"/>
  <c r="L7221" i="1"/>
  <c r="L7109" i="1"/>
  <c r="L6997" i="1"/>
  <c r="L6880" i="1"/>
  <c r="L6592" i="1"/>
  <c r="L6256" i="1"/>
  <c r="L5904" i="1"/>
  <c r="L5543" i="1"/>
  <c r="L5095" i="1"/>
  <c r="L3777" i="1"/>
  <c r="L7807" i="1"/>
  <c r="L7723" i="1"/>
  <c r="L7635" i="1"/>
  <c r="L7551" i="1"/>
  <c r="L7467" i="1"/>
  <c r="L7379" i="1"/>
  <c r="L7295" i="1"/>
  <c r="L7211" i="1"/>
  <c r="L7123" i="1"/>
  <c r="L7039" i="1"/>
  <c r="L6955" i="1"/>
  <c r="L6867" i="1"/>
  <c r="L6699" i="1"/>
  <c r="L6443" i="1"/>
  <c r="L6187" i="1"/>
  <c r="L5931" i="1"/>
  <c r="L5675" i="1"/>
  <c r="L5345" i="1"/>
  <c r="L5001" i="1"/>
  <c r="L3921" i="1"/>
  <c r="L6694" i="1"/>
  <c r="L6438" i="1"/>
  <c r="L6182" i="1"/>
  <c r="L5926" i="1"/>
  <c r="L5670" i="1"/>
  <c r="L5338" i="1"/>
  <c r="L4981" i="1"/>
  <c r="L3895" i="1"/>
  <c r="L6689" i="1"/>
  <c r="L6433" i="1"/>
  <c r="L6177" i="1"/>
  <c r="L5921" i="1"/>
  <c r="L5665" i="1"/>
  <c r="L5331" i="1"/>
  <c r="L4961" i="1"/>
  <c r="L3868" i="1"/>
  <c r="L5472" i="1"/>
  <c r="L5216" i="1"/>
  <c r="L4960" i="1"/>
  <c r="L4704" i="1"/>
  <c r="L4448" i="1"/>
  <c r="L4192" i="1"/>
  <c r="L3867" i="1"/>
  <c r="L3007" i="1"/>
  <c r="L4831" i="1"/>
  <c r="L4575" i="1"/>
  <c r="L4319" i="1"/>
  <c r="L4036" i="1"/>
  <c r="L3575" i="1"/>
  <c r="L4958" i="1"/>
  <c r="L4702" i="1"/>
  <c r="L4446" i="1"/>
  <c r="L4190" i="1"/>
  <c r="L3864" i="1"/>
  <c r="L2997" i="1"/>
  <c r="L3970" i="1"/>
  <c r="L3686" i="1"/>
  <c r="L3346" i="1"/>
  <c r="L2926" i="1"/>
  <c r="L3681" i="1"/>
  <c r="L3341" i="1"/>
  <c r="L2919" i="1"/>
  <c r="L3211" i="1"/>
  <c r="L2708" i="1"/>
  <c r="L2703" i="1"/>
  <c r="L2698" i="1"/>
  <c r="L2042" i="1"/>
  <c r="L1817" i="1"/>
  <c r="L1588" i="1"/>
  <c r="L1073" i="1"/>
  <c r="L1067" i="1"/>
  <c r="L721" i="1"/>
  <c r="L252" i="1"/>
  <c r="L134" i="1"/>
  <c r="N8573" i="1"/>
  <c r="M8573" i="1"/>
  <c r="N7615" i="1"/>
  <c r="M7615" i="1"/>
  <c r="L6878" i="1"/>
  <c r="L8615" i="1"/>
  <c r="L8691" i="1"/>
  <c r="L5692" i="1"/>
  <c r="L8303" i="1"/>
  <c r="L7166" i="1"/>
  <c r="L8455" i="1"/>
  <c r="L7769" i="1"/>
  <c r="L8459" i="1"/>
  <c r="L7460" i="1"/>
  <c r="L2906" i="1"/>
  <c r="L8546" i="1"/>
  <c r="L8290" i="1"/>
  <c r="L8066" i="1"/>
  <c r="L7810" i="1"/>
  <c r="L7490" i="1"/>
  <c r="L7149" i="1"/>
  <c r="L6840" i="1"/>
  <c r="L5880" i="1"/>
  <c r="L3991" i="1"/>
  <c r="L8429" i="1"/>
  <c r="L8205" i="1"/>
  <c r="L7965" i="1"/>
  <c r="L7676" i="1"/>
  <c r="L7356" i="1"/>
  <c r="L7057" i="1"/>
  <c r="L6500" i="1"/>
  <c r="L5506" i="1"/>
  <c r="L8544" i="1"/>
  <c r="L8200" i="1"/>
  <c r="L7880" i="1"/>
  <c r="L7488" i="1"/>
  <c r="L7061" i="1"/>
  <c r="L6192" i="1"/>
  <c r="L3948" i="1"/>
  <c r="L7555" i="1"/>
  <c r="L8644" i="1"/>
  <c r="L7625" i="1"/>
  <c r="L5772" i="1"/>
  <c r="L8467" i="1"/>
  <c r="L7406" i="1"/>
  <c r="L8655" i="1"/>
  <c r="L8135" i="1"/>
  <c r="L7454" i="1"/>
  <c r="L6476" i="1"/>
  <c r="L8595" i="1"/>
  <c r="L8051" i="1"/>
  <c r="L7342" i="1"/>
  <c r="L6268" i="1"/>
  <c r="L4301" i="1"/>
  <c r="L8689" i="1"/>
  <c r="L8527" i="1"/>
  <c r="L8271" i="1"/>
  <c r="L8015" i="1"/>
  <c r="L7721" i="1"/>
  <c r="L7380" i="1"/>
  <c r="L7038" i="1"/>
  <c r="L6380" i="1"/>
  <c r="L5261" i="1"/>
  <c r="L8567" i="1"/>
  <c r="L7561" i="1"/>
  <c r="L5559" i="1"/>
  <c r="L8387" i="1"/>
  <c r="L7300" i="1"/>
  <c r="L8763" i="1"/>
  <c r="L8677" i="1"/>
  <c r="L8491" i="1"/>
  <c r="L8235" i="1"/>
  <c r="L7979" i="1"/>
  <c r="L7673" i="1"/>
  <c r="L7332" i="1"/>
  <c r="L6990" i="1"/>
  <c r="L6236" i="1"/>
  <c r="L5069" i="1"/>
  <c r="L8730" i="1"/>
  <c r="L8666" i="1"/>
  <c r="L8602" i="1"/>
  <c r="L8538" i="1"/>
  <c r="L8474" i="1"/>
  <c r="L8410" i="1"/>
  <c r="L8346" i="1"/>
  <c r="L8282" i="1"/>
  <c r="L8218" i="1"/>
  <c r="L8154" i="1"/>
  <c r="L8090" i="1"/>
  <c r="L8026" i="1"/>
  <c r="L7962" i="1"/>
  <c r="L7898" i="1"/>
  <c r="L7821" i="1"/>
  <c r="L7736" i="1"/>
  <c r="L7650" i="1"/>
  <c r="L7565" i="1"/>
  <c r="L7480" i="1"/>
  <c r="L7394" i="1"/>
  <c r="L7309" i="1"/>
  <c r="L7224" i="1"/>
  <c r="L7138" i="1"/>
  <c r="L7053" i="1"/>
  <c r="L6968" i="1"/>
  <c r="L6882" i="1"/>
  <c r="L6680" i="1"/>
  <c r="L6424" i="1"/>
  <c r="L6168" i="1"/>
  <c r="L5912" i="1"/>
  <c r="L5656" i="1"/>
  <c r="L5319" i="1"/>
  <c r="L4925" i="1"/>
  <c r="L3820" i="1"/>
  <c r="L8597" i="1"/>
  <c r="L8533" i="1"/>
  <c r="L8469" i="1"/>
  <c r="L8405" i="1"/>
  <c r="L8341" i="1"/>
  <c r="L8277" i="1"/>
  <c r="L8213" i="1"/>
  <c r="L8149" i="1"/>
  <c r="L8085" i="1"/>
  <c r="L8021" i="1"/>
  <c r="L7957" i="1"/>
  <c r="L7893" i="1"/>
  <c r="L7814" i="1"/>
  <c r="L7729" i="1"/>
  <c r="L7644" i="1"/>
  <c r="L7558" i="1"/>
  <c r="L7473" i="1"/>
  <c r="L7388" i="1"/>
  <c r="L7302" i="1"/>
  <c r="L7217" i="1"/>
  <c r="L7132" i="1"/>
  <c r="L7046" i="1"/>
  <c r="L6961" i="1"/>
  <c r="L6876" i="1"/>
  <c r="L6660" i="1"/>
  <c r="L6404" i="1"/>
  <c r="L6148" i="1"/>
  <c r="L5892" i="1"/>
  <c r="L5634" i="1"/>
  <c r="L5293" i="1"/>
  <c r="L4589" i="1"/>
  <c r="L8616" i="1"/>
  <c r="L8532" i="1"/>
  <c r="L8448" i="1"/>
  <c r="L8360" i="1"/>
  <c r="L8276" i="1"/>
  <c r="L8192" i="1"/>
  <c r="L8104" i="1"/>
  <c r="L8020" i="1"/>
  <c r="L7936" i="1"/>
  <c r="L7840" i="1"/>
  <c r="L7728" i="1"/>
  <c r="L7616" i="1"/>
  <c r="L7498" i="1"/>
  <c r="L7386" i="1"/>
  <c r="L7274" i="1"/>
  <c r="L7157" i="1"/>
  <c r="L7045" i="1"/>
  <c r="L6933" i="1"/>
  <c r="L6736" i="1"/>
  <c r="L6400" i="1"/>
  <c r="L6064" i="1"/>
  <c r="L5712" i="1"/>
  <c r="L5287" i="1"/>
  <c r="L4509" i="1"/>
  <c r="L7843" i="1"/>
  <c r="L7759" i="1"/>
  <c r="L7675" i="1"/>
  <c r="L7587" i="1"/>
  <c r="L7503" i="1"/>
  <c r="L7419" i="1"/>
  <c r="L7331" i="1"/>
  <c r="L7247" i="1"/>
  <c r="L7163" i="1"/>
  <c r="L7075" i="1"/>
  <c r="L6991" i="1"/>
  <c r="L6907" i="1"/>
  <c r="L6811" i="1"/>
  <c r="L6555" i="1"/>
  <c r="L6299" i="1"/>
  <c r="L6043" i="1"/>
  <c r="L5787" i="1"/>
  <c r="L5494" i="1"/>
  <c r="L5153" i="1"/>
  <c r="L4425" i="1"/>
  <c r="L6806" i="1"/>
  <c r="L6550" i="1"/>
  <c r="L6294" i="1"/>
  <c r="L6038" i="1"/>
  <c r="L5782" i="1"/>
  <c r="L5487" i="1"/>
  <c r="L5146" i="1"/>
  <c r="L4405" i="1"/>
  <c r="L6801" i="1"/>
  <c r="L6545" i="1"/>
  <c r="L6289" i="1"/>
  <c r="L6033" i="1"/>
  <c r="L5777" i="1"/>
  <c r="L5481" i="1"/>
  <c r="L5139" i="1"/>
  <c r="L4385" i="1"/>
  <c r="L5584" i="1"/>
  <c r="L5328" i="1"/>
  <c r="L5072" i="1"/>
  <c r="L4816" i="1"/>
  <c r="L4560" i="1"/>
  <c r="L4304" i="1"/>
  <c r="L4016" i="1"/>
  <c r="L3515" i="1"/>
  <c r="L4943" i="1"/>
  <c r="L4687" i="1"/>
  <c r="L4431" i="1"/>
  <c r="L4175" i="1"/>
  <c r="L3844" i="1"/>
  <c r="L2917" i="1"/>
  <c r="L4814" i="1"/>
  <c r="L4558" i="1"/>
  <c r="L4302" i="1"/>
  <c r="L4013" i="1"/>
  <c r="L3507" i="1"/>
  <c r="L4082" i="1"/>
  <c r="L3826" i="1"/>
  <c r="L3494" i="1"/>
  <c r="L3123" i="1"/>
  <c r="L2184" i="1"/>
  <c r="L3489" i="1"/>
  <c r="L3117" i="1"/>
  <c r="L3668" i="1"/>
  <c r="L3156" i="1"/>
  <c r="L2092" i="1"/>
  <c r="L2085" i="1"/>
  <c r="L2079" i="1"/>
  <c r="L1466" i="1"/>
  <c r="L1241" i="1"/>
  <c r="L1014" i="1"/>
  <c r="L1008" i="1"/>
  <c r="L742" i="1"/>
  <c r="L652" i="1"/>
  <c r="L183" i="1"/>
  <c r="N8182" i="1"/>
  <c r="M8182" i="1"/>
  <c r="N8312" i="1"/>
  <c r="M8312" i="1"/>
  <c r="L8535" i="1"/>
  <c r="L7556" i="1"/>
  <c r="L7369" i="1"/>
  <c r="L7428" i="1"/>
  <c r="L8657" i="1"/>
  <c r="L7678" i="1"/>
  <c r="L5740" i="1"/>
  <c r="L5218" i="1"/>
  <c r="L8709" i="1"/>
  <c r="L8011" i="1"/>
  <c r="L6364" i="1"/>
  <c r="L8642" i="1"/>
  <c r="L8402" i="1"/>
  <c r="L8162" i="1"/>
  <c r="L7922" i="1"/>
  <c r="L7640" i="1"/>
  <c r="L7341" i="1"/>
  <c r="L7021" i="1"/>
  <c r="L6392" i="1"/>
  <c r="L5362" i="1"/>
  <c r="L8573" i="1"/>
  <c r="L8333" i="1"/>
  <c r="L8093" i="1"/>
  <c r="L7846" i="1"/>
  <c r="L7548" i="1"/>
  <c r="L7228" i="1"/>
  <c r="L6886" i="1"/>
  <c r="L5988" i="1"/>
  <c r="L4055" i="1"/>
  <c r="L8352" i="1"/>
  <c r="L8052" i="1"/>
  <c r="L7712" i="1"/>
  <c r="L7285" i="1"/>
  <c r="L6858" i="1"/>
  <c r="L5565" i="1"/>
  <c r="L7747" i="1"/>
  <c r="L3980" i="1"/>
  <c r="L8103" i="1"/>
  <c r="L6942" i="1"/>
  <c r="L8723" i="1"/>
  <c r="L7923" i="1"/>
  <c r="L8735" i="1"/>
  <c r="L8375" i="1"/>
  <c r="L7774" i="1"/>
  <c r="L7049" i="1"/>
  <c r="L8707" i="1"/>
  <c r="L8259" i="1"/>
  <c r="L5026" i="1"/>
  <c r="L8063" i="1"/>
  <c r="L6572" i="1"/>
  <c r="L5964" i="1"/>
  <c r="L8693" i="1"/>
  <c r="L7737" i="1"/>
  <c r="L5325" i="1"/>
  <c r="L8550" i="1"/>
  <c r="L8294" i="1"/>
  <c r="L8038" i="1"/>
  <c r="L7752" i="1"/>
  <c r="L7410" i="1"/>
  <c r="L7069" i="1"/>
  <c r="L6472" i="1"/>
  <c r="L5383" i="1"/>
  <c r="L8545" i="1"/>
  <c r="L8289" i="1"/>
  <c r="L8033" i="1"/>
  <c r="L7745" i="1"/>
  <c r="L7404" i="1"/>
  <c r="L7062" i="1"/>
  <c r="L6452" i="1"/>
  <c r="L5357" i="1"/>
  <c r="L8464" i="1"/>
  <c r="L8120" i="1"/>
  <c r="L7749" i="1"/>
  <c r="L7296" i="1"/>
  <c r="L6800" i="1"/>
  <c r="L5373" i="1"/>
  <c r="L7691" i="1"/>
  <c r="L7347" i="1"/>
  <c r="L7007" i="1"/>
  <c r="L6347" i="1"/>
  <c r="L5217" i="1"/>
  <c r="L6342" i="1"/>
  <c r="L5210" i="1"/>
  <c r="L6337" i="1"/>
  <c r="L5203" i="1"/>
  <c r="L5120" i="1"/>
  <c r="L4080" i="1"/>
  <c r="L4479" i="1"/>
  <c r="L4862" i="1"/>
  <c r="L3699" i="1"/>
  <c r="L3209" i="1"/>
  <c r="L2309" i="1"/>
  <c r="L2314" i="1"/>
  <c r="L1200" i="1"/>
  <c r="N8616" i="1"/>
  <c r="M8616" i="1"/>
  <c r="L3375" i="1"/>
  <c r="L8396" i="1"/>
  <c r="L8140" i="1"/>
  <c r="L7884" i="1"/>
  <c r="L7546" i="1"/>
  <c r="L7205" i="1"/>
  <c r="L6864" i="1"/>
  <c r="L5856" i="1"/>
  <c r="L2991" i="1"/>
  <c r="L7623" i="1"/>
  <c r="L7367" i="1"/>
  <c r="L7111" i="1"/>
  <c r="L6855" i="1"/>
  <c r="L6599" i="1"/>
  <c r="L6343" i="1"/>
  <c r="L6087" i="1"/>
  <c r="L5831" i="1"/>
  <c r="L5553" i="1"/>
  <c r="L5211" i="1"/>
  <c r="L4601" i="1"/>
  <c r="L6850" i="1"/>
  <c r="L6594" i="1"/>
  <c r="L6338" i="1"/>
  <c r="L6082" i="1"/>
  <c r="L5826" i="1"/>
  <c r="L5546" i="1"/>
  <c r="L5205" i="1"/>
  <c r="L4581" i="1"/>
  <c r="L6845" i="1"/>
  <c r="L6589" i="1"/>
  <c r="L6333" i="1"/>
  <c r="L6077" i="1"/>
  <c r="L5821" i="1"/>
  <c r="L5539" i="1"/>
  <c r="L5198" i="1"/>
  <c r="L4561" i="1"/>
  <c r="L5628" i="1"/>
  <c r="L5372" i="1"/>
  <c r="L6504" i="1"/>
  <c r="L6248" i="1"/>
  <c r="L5992" i="1"/>
  <c r="L5736" i="1"/>
  <c r="L5426" i="1"/>
  <c r="L5085" i="1"/>
  <c r="L4221" i="1"/>
  <c r="L8617" i="1"/>
  <c r="L8553" i="1"/>
  <c r="L8489" i="1"/>
  <c r="L8425" i="1"/>
  <c r="L8361" i="1"/>
  <c r="L8297" i="1"/>
  <c r="L8233" i="1"/>
  <c r="L8169" i="1"/>
  <c r="L8105" i="1"/>
  <c r="L8041" i="1"/>
  <c r="L7977" i="1"/>
  <c r="L7913" i="1"/>
  <c r="L7841" i="1"/>
  <c r="L7756" i="1"/>
  <c r="L7670" i="1"/>
  <c r="L7585" i="1"/>
  <c r="L7500" i="1"/>
  <c r="L7414" i="1"/>
  <c r="L7329" i="1"/>
  <c r="L7244" i="1"/>
  <c r="L7158" i="1"/>
  <c r="L7073" i="1"/>
  <c r="L6988" i="1"/>
  <c r="L6902" i="1"/>
  <c r="L6740" i="1"/>
  <c r="L6484" i="1"/>
  <c r="L6228" i="1"/>
  <c r="L5972" i="1"/>
  <c r="L5716" i="1"/>
  <c r="L5399" i="1"/>
  <c r="L4973" i="1"/>
  <c r="L2397" i="1"/>
  <c r="L8560" i="1"/>
  <c r="L8472" i="1"/>
  <c r="L8388" i="1"/>
  <c r="L8304" i="1"/>
  <c r="L8216" i="1"/>
  <c r="L8132" i="1"/>
  <c r="L8048" i="1"/>
  <c r="L7960" i="1"/>
  <c r="L7876" i="1"/>
  <c r="L7765" i="1"/>
  <c r="L7648" i="1"/>
  <c r="L7536" i="1"/>
  <c r="L7424" i="1"/>
  <c r="L7306" i="1"/>
  <c r="L7194" i="1"/>
  <c r="L7082" i="1"/>
  <c r="L6965" i="1"/>
  <c r="L6848" i="1"/>
  <c r="L6512" i="1"/>
  <c r="L6160" i="1"/>
  <c r="L5824" i="1"/>
  <c r="L5437" i="1"/>
  <c r="L4893" i="1"/>
  <c r="L7871" i="1"/>
  <c r="L7787" i="1"/>
  <c r="L7699" i="1"/>
  <c r="L7615" i="1"/>
  <c r="L7531" i="1"/>
  <c r="L7443" i="1"/>
  <c r="L7359" i="1"/>
  <c r="L7275" i="1"/>
  <c r="L7187" i="1"/>
  <c r="L7103" i="1"/>
  <c r="L7019" i="1"/>
  <c r="L6931" i="1"/>
  <c r="L6847" i="1"/>
  <c r="L6635" i="1"/>
  <c r="L6379" i="1"/>
  <c r="L6123" i="1"/>
  <c r="L5867" i="1"/>
  <c r="L5601" i="1"/>
  <c r="L5259" i="1"/>
  <c r="L4745" i="1"/>
  <c r="L3226" i="1"/>
  <c r="L6630" i="1"/>
  <c r="L6374" i="1"/>
  <c r="L6118" i="1"/>
  <c r="L5862" i="1"/>
  <c r="L5594" i="1"/>
  <c r="L5253" i="1"/>
  <c r="L4725" i="1"/>
  <c r="L3119" i="1"/>
  <c r="L6625" i="1"/>
  <c r="L6369" i="1"/>
  <c r="L6113" i="1"/>
  <c r="L5857" i="1"/>
  <c r="L5587" i="1"/>
  <c r="L5246" i="1"/>
  <c r="L4705" i="1"/>
  <c r="L3013" i="1"/>
  <c r="L5408" i="1"/>
  <c r="L5152" i="1"/>
  <c r="L4896" i="1"/>
  <c r="L4640" i="1"/>
  <c r="L4384" i="1"/>
  <c r="L4123" i="1"/>
  <c r="L3781" i="1"/>
  <c r="L2168" i="1"/>
  <c r="L4767" i="1"/>
  <c r="L4511" i="1"/>
  <c r="L4255" i="1"/>
  <c r="L3951" i="1"/>
  <c r="L3319" i="1"/>
  <c r="L4894" i="1"/>
  <c r="L4638" i="1"/>
  <c r="L4382" i="1"/>
  <c r="L4120" i="1"/>
  <c r="L3779" i="1"/>
  <c r="L2125" i="1"/>
  <c r="L3906" i="1"/>
  <c r="L3602" i="1"/>
  <c r="L3262" i="1"/>
  <c r="L2617" i="1"/>
  <c r="L3597" i="1"/>
  <c r="L3257" i="1"/>
  <c r="L2597" i="1"/>
  <c r="L2801" i="1"/>
  <c r="L2452" i="1"/>
  <c r="L2447" i="1"/>
  <c r="L2442" i="1"/>
  <c r="L1786" i="1"/>
  <c r="L1561" i="1"/>
  <c r="L1332" i="1"/>
  <c r="L811" i="1"/>
  <c r="L803" i="1"/>
  <c r="L448" i="1"/>
  <c r="L503" i="1"/>
  <c r="N7149" i="1"/>
  <c r="M7149" i="1"/>
  <c r="N7457" i="1"/>
  <c r="M7457" i="1"/>
  <c r="N3786" i="1"/>
  <c r="M3786" i="1"/>
  <c r="L8701" i="1"/>
  <c r="L8055" i="1"/>
  <c r="L8243" i="1"/>
  <c r="L8743" i="1"/>
  <c r="L8047" i="1"/>
  <c r="L6910" i="1"/>
  <c r="L7390" i="1"/>
  <c r="L6140" i="1"/>
  <c r="L8139" i="1"/>
  <c r="L7118" i="1"/>
  <c r="L8722" i="1"/>
  <c r="L8482" i="1"/>
  <c r="L8242" i="1"/>
  <c r="L8002" i="1"/>
  <c r="L7746" i="1"/>
  <c r="L7426" i="1"/>
  <c r="L7085" i="1"/>
  <c r="L6584" i="1"/>
  <c r="L5618" i="1"/>
  <c r="L8605" i="1"/>
  <c r="L8381" i="1"/>
  <c r="L8141" i="1"/>
  <c r="L7901" i="1"/>
  <c r="L7590" i="1"/>
  <c r="L7270" i="1"/>
  <c r="L6972" i="1"/>
  <c r="L6308" i="1"/>
  <c r="L5250" i="1"/>
  <c r="L8456" i="1"/>
  <c r="L8116" i="1"/>
  <c r="L7770" i="1"/>
  <c r="L7370" i="1"/>
  <c r="L6944" i="1"/>
  <c r="L5840" i="1"/>
  <c r="L7811" i="1"/>
  <c r="L7343" i="1"/>
  <c r="L8423" i="1"/>
  <c r="L7326" i="1"/>
  <c r="L5133" i="1"/>
  <c r="L8227" i="1"/>
  <c r="L7065" i="1"/>
  <c r="L8551" i="1"/>
  <c r="L7975" i="1"/>
  <c r="L7284" i="1"/>
  <c r="L8765" i="1"/>
  <c r="L8435" i="1"/>
  <c r="L7891" i="1"/>
  <c r="L7150" i="1"/>
  <c r="L5884" i="1"/>
  <c r="L8753" i="1"/>
  <c r="L8668" i="1"/>
  <c r="L8463" i="1"/>
  <c r="L8207" i="1"/>
  <c r="L7951" i="1"/>
  <c r="L7636" i="1"/>
  <c r="L7294" i="1"/>
  <c r="L6953" i="1"/>
  <c r="L6124" i="1"/>
  <c r="L4749" i="1"/>
  <c r="L8343" i="1"/>
  <c r="L7241" i="1"/>
  <c r="L4877" i="1"/>
  <c r="L8147" i="1"/>
  <c r="L7001" i="1"/>
  <c r="L8741" i="1"/>
  <c r="L8656" i="1"/>
  <c r="L8427" i="1"/>
  <c r="L8171" i="1"/>
  <c r="L7915" i="1"/>
  <c r="L7588" i="1"/>
  <c r="L7246" i="1"/>
  <c r="L6905" i="1"/>
  <c r="L5980" i="1"/>
  <c r="L4173" i="1"/>
  <c r="L8714" i="1"/>
  <c r="L8650" i="1"/>
  <c r="L8586" i="1"/>
  <c r="L8522" i="1"/>
  <c r="L8458" i="1"/>
  <c r="L8394" i="1"/>
  <c r="L8330" i="1"/>
  <c r="L8266" i="1"/>
  <c r="L8202" i="1"/>
  <c r="L8138" i="1"/>
  <c r="L8074" i="1"/>
  <c r="L8010" i="1"/>
  <c r="L7946" i="1"/>
  <c r="L7882" i="1"/>
  <c r="L7800" i="1"/>
  <c r="L7714" i="1"/>
  <c r="L7629" i="1"/>
  <c r="L7544" i="1"/>
  <c r="L7458" i="1"/>
  <c r="L7373" i="1"/>
  <c r="L7288" i="1"/>
  <c r="L7202" i="1"/>
  <c r="L7117" i="1"/>
  <c r="L7032" i="1"/>
  <c r="L6946" i="1"/>
  <c r="L6861" i="1"/>
  <c r="L6616" i="1"/>
  <c r="L6360" i="1"/>
  <c r="L6104" i="1"/>
  <c r="L5848" i="1"/>
  <c r="L5575" i="1"/>
  <c r="L5234" i="1"/>
  <c r="L4669" i="1"/>
  <c r="L2653" i="1"/>
  <c r="L8581" i="1"/>
  <c r="L8517" i="1"/>
  <c r="L8453" i="1"/>
  <c r="L8389" i="1"/>
  <c r="L8325" i="1"/>
  <c r="L8261" i="1"/>
  <c r="L8197" i="1"/>
  <c r="L8133" i="1"/>
  <c r="L8069" i="1"/>
  <c r="L8005" i="1"/>
  <c r="L7941" i="1"/>
  <c r="L7877" i="1"/>
  <c r="L7793" i="1"/>
  <c r="L7708" i="1"/>
  <c r="L7622" i="1"/>
  <c r="L7537" i="1"/>
  <c r="L7452" i="1"/>
  <c r="L7366" i="1"/>
  <c r="L7281" i="1"/>
  <c r="L7196" i="1"/>
  <c r="L7110" i="1"/>
  <c r="L7025" i="1"/>
  <c r="L6940" i="1"/>
  <c r="L6852" i="1"/>
  <c r="L6596" i="1"/>
  <c r="L6340" i="1"/>
  <c r="L6084" i="1"/>
  <c r="L5828" i="1"/>
  <c r="L5549" i="1"/>
  <c r="L5207" i="1"/>
  <c r="L4205" i="1"/>
  <c r="L8596" i="1"/>
  <c r="L8512" i="1"/>
  <c r="L8424" i="1"/>
  <c r="L8340" i="1"/>
  <c r="L8256" i="1"/>
  <c r="L8168" i="1"/>
  <c r="L8084" i="1"/>
  <c r="L8000" i="1"/>
  <c r="L7912" i="1"/>
  <c r="L7813" i="1"/>
  <c r="L7701" i="1"/>
  <c r="L7584" i="1"/>
  <c r="L7472" i="1"/>
  <c r="L7360" i="1"/>
  <c r="L7242" i="1"/>
  <c r="L7130" i="1"/>
  <c r="L7018" i="1"/>
  <c r="L6901" i="1"/>
  <c r="L6656" i="1"/>
  <c r="L6320" i="1"/>
  <c r="L5968" i="1"/>
  <c r="L5629" i="1"/>
  <c r="L5181" i="1"/>
  <c r="L4119" i="1"/>
  <c r="L7823" i="1"/>
  <c r="L7739" i="1"/>
  <c r="L7651" i="1"/>
  <c r="L7567" i="1"/>
  <c r="L7483" i="1"/>
  <c r="L7395" i="1"/>
  <c r="L7311" i="1"/>
  <c r="L7227" i="1"/>
  <c r="L7139" i="1"/>
  <c r="L7055" i="1"/>
  <c r="L6971" i="1"/>
  <c r="L6883" i="1"/>
  <c r="L6747" i="1"/>
  <c r="L6491" i="1"/>
  <c r="L6235" i="1"/>
  <c r="L5979" i="1"/>
  <c r="L5723" i="1"/>
  <c r="L5409" i="1"/>
  <c r="L5067" i="1"/>
  <c r="L4169" i="1"/>
  <c r="L6742" i="1"/>
  <c r="L6486" i="1"/>
  <c r="L6230" i="1"/>
  <c r="L5974" i="1"/>
  <c r="L5718" i="1"/>
  <c r="L5402" i="1"/>
  <c r="L5061" i="1"/>
  <c r="L4149" i="1"/>
  <c r="L6737" i="1"/>
  <c r="L6481" i="1"/>
  <c r="L6225" i="1"/>
  <c r="L5969" i="1"/>
  <c r="L5713" i="1"/>
  <c r="L5395" i="1"/>
  <c r="L5054" i="1"/>
  <c r="L4124" i="1"/>
  <c r="L5520" i="1"/>
  <c r="L5264" i="1"/>
  <c r="L5008" i="1"/>
  <c r="L4752" i="1"/>
  <c r="L4496" i="1"/>
  <c r="L4240" i="1"/>
  <c r="L3931" i="1"/>
  <c r="L3259" i="1"/>
  <c r="L4879" i="1"/>
  <c r="L4623" i="1"/>
  <c r="L4367" i="1"/>
  <c r="L4100" i="1"/>
  <c r="L3759" i="1"/>
  <c r="L1359" i="1"/>
  <c r="L4750" i="1"/>
  <c r="L4494" i="1"/>
  <c r="L4238" i="1"/>
  <c r="L3928" i="1"/>
  <c r="L3251" i="1"/>
  <c r="L4018" i="1"/>
  <c r="L3750" i="1"/>
  <c r="L3410" i="1"/>
  <c r="L3011" i="1"/>
  <c r="L3745" i="1"/>
  <c r="L3405" i="1"/>
  <c r="L3005" i="1"/>
  <c r="L3412" i="1"/>
  <c r="L2900" i="1"/>
  <c r="L2895" i="1"/>
  <c r="L2890" i="1"/>
  <c r="L2234" i="1"/>
  <c r="L2009" i="1"/>
  <c r="L1780" i="1"/>
  <c r="L671" i="1"/>
  <c r="L647" i="1"/>
  <c r="L476" i="1"/>
  <c r="L285" i="1"/>
  <c r="L326" i="1"/>
  <c r="M8678" i="1"/>
  <c r="N8678" i="1"/>
  <c r="M7109" i="1"/>
  <c r="N7109" i="1"/>
  <c r="L7497" i="1"/>
  <c r="L8729" i="1"/>
  <c r="L6092" i="1"/>
  <c r="L6894" i="1"/>
  <c r="L8431" i="1"/>
  <c r="L7422" i="1"/>
  <c r="L8745" i="1"/>
  <c r="L8275" i="1"/>
  <c r="L8587" i="1"/>
  <c r="L7630" i="1"/>
  <c r="L5581" i="1"/>
  <c r="L8578" i="1"/>
  <c r="L8338" i="1"/>
  <c r="L8098" i="1"/>
  <c r="L7874" i="1"/>
  <c r="L7554" i="1"/>
  <c r="L7256" i="1"/>
  <c r="L6957" i="1"/>
  <c r="L6200" i="1"/>
  <c r="L5106" i="1"/>
  <c r="L8509" i="1"/>
  <c r="L8269" i="1"/>
  <c r="L8045" i="1"/>
  <c r="L7782" i="1"/>
  <c r="L7462" i="1"/>
  <c r="L7121" i="1"/>
  <c r="L6692" i="1"/>
  <c r="L5732" i="1"/>
  <c r="L8584" i="1"/>
  <c r="L8264" i="1"/>
  <c r="L7988" i="1"/>
  <c r="L7600" i="1"/>
  <c r="L7200" i="1"/>
  <c r="L6528" i="1"/>
  <c r="L5117" i="1"/>
  <c r="L7683" i="1"/>
  <c r="L8703" i="1"/>
  <c r="L7879" i="1"/>
  <c r="L6220" i="1"/>
  <c r="L8627" i="1"/>
  <c r="L7641" i="1"/>
  <c r="L8692" i="1"/>
  <c r="L8215" i="1"/>
  <c r="L7604" i="1"/>
  <c r="L6857" i="1"/>
  <c r="L8664" i="1"/>
  <c r="L8131" i="1"/>
  <c r="L8705" i="1"/>
  <c r="L7785" i="1"/>
  <c r="L5517" i="1"/>
  <c r="L8563" i="1"/>
  <c r="L8539" i="1"/>
  <c r="L7396" i="1"/>
  <c r="L8742" i="1"/>
  <c r="L8486" i="1"/>
  <c r="L8230" i="1"/>
  <c r="L7974" i="1"/>
  <c r="L7666" i="1"/>
  <c r="L7325" i="1"/>
  <c r="L6984" i="1"/>
  <c r="L6216" i="1"/>
  <c r="L5042" i="1"/>
  <c r="L8481" i="1"/>
  <c r="L8225" i="1"/>
  <c r="L7969" i="1"/>
  <c r="L7660" i="1"/>
  <c r="L7318" i="1"/>
  <c r="L6977" i="1"/>
  <c r="L6196" i="1"/>
  <c r="L4845" i="1"/>
  <c r="L8376" i="1"/>
  <c r="L8036" i="1"/>
  <c r="L7637" i="1"/>
  <c r="L7178" i="1"/>
  <c r="L6464" i="1"/>
  <c r="L4765" i="1"/>
  <c r="L7603" i="1"/>
  <c r="L7263" i="1"/>
  <c r="L6923" i="1"/>
  <c r="L6091" i="1"/>
  <c r="L4617" i="1"/>
  <c r="L6086" i="1"/>
  <c r="L4597" i="1"/>
  <c r="L6081" i="1"/>
  <c r="L4577" i="1"/>
  <c r="L4864" i="1"/>
  <c r="L3707" i="1"/>
  <c r="L4223" i="1"/>
  <c r="L4606" i="1"/>
  <c r="L4130" i="1"/>
  <c r="L2457" i="1"/>
  <c r="L2289" i="1"/>
  <c r="L1658" i="1"/>
  <c r="L482" i="1"/>
  <c r="N6711" i="1"/>
  <c r="M6711" i="1"/>
  <c r="L8588" i="1"/>
  <c r="L8332" i="1"/>
  <c r="L8076" i="1"/>
  <c r="L7802" i="1"/>
  <c r="L7461" i="1"/>
  <c r="L7120" i="1"/>
  <c r="L6624" i="1"/>
  <c r="L5586" i="1"/>
  <c r="L7815" i="1"/>
  <c r="L7559" i="1"/>
  <c r="L7303" i="1"/>
  <c r="L7047" i="1"/>
  <c r="L6791" i="1"/>
  <c r="L6535" i="1"/>
  <c r="L6279" i="1"/>
  <c r="L6023" i="1"/>
  <c r="L5767" i="1"/>
  <c r="L5467" i="1"/>
  <c r="L5126" i="1"/>
  <c r="L4345" i="1"/>
  <c r="L6786" i="1"/>
  <c r="L6530" i="1"/>
  <c r="L6274" i="1"/>
  <c r="L6018" i="1"/>
  <c r="L5762" i="1"/>
  <c r="L5461" i="1"/>
  <c r="L5119" i="1"/>
  <c r="L4325" i="1"/>
  <c r="L6781" i="1"/>
  <c r="L6525" i="1"/>
  <c r="L6269" i="1"/>
  <c r="L6013" i="1"/>
  <c r="L5757" i="1"/>
  <c r="L5454" i="1"/>
  <c r="L5113" i="1"/>
  <c r="L4305" i="1"/>
  <c r="L5564" i="1"/>
  <c r="L5308" i="1"/>
  <c r="L5244" i="1"/>
  <c r="L5180" i="1"/>
  <c r="L5116" i="1"/>
  <c r="L5052" i="1"/>
  <c r="L4988" i="1"/>
  <c r="L4924" i="1"/>
  <c r="L4860" i="1"/>
  <c r="L4796" i="1"/>
  <c r="L4732" i="1"/>
  <c r="L4668" i="1"/>
  <c r="L4604" i="1"/>
  <c r="L4540" i="1"/>
  <c r="L4476" i="1"/>
  <c r="L4412" i="1"/>
  <c r="L4348" i="1"/>
  <c r="L4284" i="1"/>
  <c r="L4220" i="1"/>
  <c r="L4156" i="1"/>
  <c r="L4075" i="1"/>
  <c r="L3989" i="1"/>
  <c r="L3904" i="1"/>
  <c r="L3819" i="1"/>
  <c r="L3691" i="1"/>
  <c r="L3435" i="1"/>
  <c r="L3157" i="1"/>
  <c r="L2637" i="1"/>
  <c r="L4987" i="1"/>
  <c r="L4923" i="1"/>
  <c r="L4859" i="1"/>
  <c r="L4795" i="1"/>
  <c r="L4731" i="1"/>
  <c r="L4667" i="1"/>
  <c r="L4603" i="1"/>
  <c r="L4539" i="1"/>
  <c r="L4475" i="1"/>
  <c r="L4411" i="1"/>
  <c r="L4347" i="1"/>
  <c r="L4283" i="1"/>
  <c r="L4219" i="1"/>
  <c r="L4155" i="1"/>
  <c r="L4073" i="1"/>
  <c r="L3988" i="1"/>
  <c r="L3903" i="1"/>
  <c r="L3817" i="1"/>
  <c r="L3687" i="1"/>
  <c r="L3431" i="1"/>
  <c r="L3151" i="1"/>
  <c r="L2621" i="1"/>
  <c r="L4986" i="1"/>
  <c r="L4922" i="1"/>
  <c r="L4858" i="1"/>
  <c r="L4794" i="1"/>
  <c r="L4730" i="1"/>
  <c r="L4666" i="1"/>
  <c r="L4602" i="1"/>
  <c r="L4538" i="1"/>
  <c r="L4474" i="1"/>
  <c r="L4410" i="1"/>
  <c r="L4346" i="1"/>
  <c r="L4282" i="1"/>
  <c r="L4218" i="1"/>
  <c r="L4154" i="1"/>
  <c r="L4072" i="1"/>
  <c r="L3987" i="1"/>
  <c r="L3901" i="1"/>
  <c r="L3816" i="1"/>
  <c r="L3683" i="1"/>
  <c r="L3427" i="1"/>
  <c r="L3146" i="1"/>
  <c r="L2605" i="1"/>
  <c r="L4126" i="1"/>
  <c r="L4062" i="1"/>
  <c r="L3998" i="1"/>
  <c r="L3934" i="1"/>
  <c r="L3870" i="1"/>
  <c r="L3806" i="1"/>
  <c r="L3726" i="1"/>
  <c r="L3638" i="1"/>
  <c r="L3554" i="1"/>
  <c r="L3470" i="1"/>
  <c r="L3382" i="1"/>
  <c r="L3298" i="1"/>
  <c r="L3203" i="1"/>
  <c r="L3086" i="1"/>
  <c r="L2974" i="1"/>
  <c r="L2777" i="1"/>
  <c r="L2425" i="1"/>
  <c r="L2035" i="1"/>
  <c r="L3721" i="1"/>
  <c r="L3633" i="1"/>
  <c r="L3549" i="1"/>
  <c r="L3465" i="1"/>
  <c r="L3377" i="1"/>
  <c r="L3293" i="1"/>
  <c r="L3197" i="1"/>
  <c r="L3079" i="1"/>
  <c r="L2967" i="1"/>
  <c r="L2757" i="1"/>
  <c r="L2243" i="1"/>
  <c r="L3588" i="1"/>
  <c r="L3332" i="1"/>
  <c r="L3019" i="1"/>
  <c r="L2216" i="1"/>
  <c r="L3076" i="1"/>
  <c r="L2820" i="1"/>
  <c r="L2564" i="1"/>
  <c r="L2308" i="1"/>
  <c r="L1899" i="1"/>
  <c r="L2815" i="1"/>
  <c r="L2559" i="1"/>
  <c r="L2303" i="1"/>
  <c r="L1879" i="1"/>
  <c r="L2810" i="1"/>
  <c r="L2554" i="1"/>
  <c r="L2298" i="1"/>
  <c r="L1859" i="1"/>
  <c r="L2154" i="1"/>
  <c r="L1898" i="1"/>
  <c r="L1642" i="1"/>
  <c r="L1386" i="1"/>
  <c r="L1929" i="1"/>
  <c r="L1673" i="1"/>
  <c r="L1417" i="1"/>
  <c r="L1956" i="1"/>
  <c r="L1700" i="1"/>
  <c r="L1444" i="1"/>
  <c r="L1190" i="1"/>
  <c r="L934" i="1"/>
  <c r="L1185" i="1"/>
  <c r="L929" i="1"/>
  <c r="L1184" i="1"/>
  <c r="L928" i="1"/>
  <c r="L1179" i="1"/>
  <c r="L923" i="1"/>
  <c r="L461" i="1"/>
  <c r="L662" i="1"/>
  <c r="L325" i="1"/>
  <c r="L577" i="1"/>
  <c r="L828" i="1"/>
  <c r="L572" i="1"/>
  <c r="L364" i="1"/>
  <c r="L108" i="1"/>
  <c r="L359" i="1"/>
  <c r="L103" i="1"/>
  <c r="L246" i="1"/>
  <c r="N8618" i="1"/>
  <c r="M8618" i="1"/>
  <c r="N8562" i="1"/>
  <c r="M8562" i="1"/>
  <c r="N8334" i="1"/>
  <c r="M8334" i="1"/>
  <c r="N7475" i="1"/>
  <c r="M7475" i="1"/>
  <c r="N7997" i="1"/>
  <c r="M7997" i="1"/>
  <c r="N6455" i="1"/>
  <c r="M6455" i="1"/>
  <c r="N7992" i="1"/>
  <c r="M7992" i="1"/>
  <c r="N6115" i="1"/>
  <c r="M6115" i="1"/>
  <c r="N6638" i="1"/>
  <c r="M6638" i="1"/>
  <c r="N3816" i="1"/>
  <c r="M3816" i="1"/>
  <c r="L6771" i="1"/>
  <c r="L6707" i="1"/>
  <c r="L6643" i="1"/>
  <c r="L6579" i="1"/>
  <c r="L6515" i="1"/>
  <c r="L6451" i="1"/>
  <c r="L6387" i="1"/>
  <c r="L6323" i="1"/>
  <c r="L6259" i="1"/>
  <c r="L6195" i="1"/>
  <c r="L6131" i="1"/>
  <c r="L6067" i="1"/>
  <c r="L6003" i="1"/>
  <c r="L5939" i="1"/>
  <c r="L5875" i="1"/>
  <c r="L5811" i="1"/>
  <c r="L5747" i="1"/>
  <c r="L5683" i="1"/>
  <c r="L5611" i="1"/>
  <c r="L5526" i="1"/>
  <c r="L5441" i="1"/>
  <c r="L5355" i="1"/>
  <c r="L5270" i="1"/>
  <c r="L5185" i="1"/>
  <c r="L5099" i="1"/>
  <c r="L5014" i="1"/>
  <c r="L4777" i="1"/>
  <c r="L4521" i="1"/>
  <c r="L4265" i="1"/>
  <c r="L3964" i="1"/>
  <c r="L3359" i="1"/>
  <c r="L6830" i="1"/>
  <c r="L6766" i="1"/>
  <c r="L6702" i="1"/>
  <c r="L6638" i="1"/>
  <c r="L6574" i="1"/>
  <c r="L6510" i="1"/>
  <c r="L6446" i="1"/>
  <c r="L6382" i="1"/>
  <c r="L6318" i="1"/>
  <c r="L6254" i="1"/>
  <c r="L6190" i="1"/>
  <c r="L6126" i="1"/>
  <c r="L6062" i="1"/>
  <c r="L5998" i="1"/>
  <c r="L5934" i="1"/>
  <c r="L5870" i="1"/>
  <c r="L5806" i="1"/>
  <c r="L5742" i="1"/>
  <c r="L5678" i="1"/>
  <c r="L5605" i="1"/>
  <c r="L5519" i="1"/>
  <c r="L5434" i="1"/>
  <c r="L5349" i="1"/>
  <c r="L5263" i="1"/>
  <c r="L5178" i="1"/>
  <c r="L5093" i="1"/>
  <c r="L5007" i="1"/>
  <c r="L4757" i="1"/>
  <c r="L4501" i="1"/>
  <c r="L4245" i="1"/>
  <c r="L3937" i="1"/>
  <c r="L3279" i="1"/>
  <c r="L6825" i="1"/>
  <c r="L6761" i="1"/>
  <c r="L6697" i="1"/>
  <c r="L6633" i="1"/>
  <c r="L6569" i="1"/>
  <c r="L6505" i="1"/>
  <c r="L6441" i="1"/>
  <c r="L6377" i="1"/>
  <c r="L6313" i="1"/>
  <c r="L6249" i="1"/>
  <c r="L6185" i="1"/>
  <c r="L6121" i="1"/>
  <c r="L6057" i="1"/>
  <c r="L5993" i="1"/>
  <c r="L5929" i="1"/>
  <c r="L5865" i="1"/>
  <c r="L5801" i="1"/>
  <c r="L5737" i="1"/>
  <c r="L5673" i="1"/>
  <c r="L5598" i="1"/>
  <c r="L5513" i="1"/>
  <c r="L5427" i="1"/>
  <c r="L5342" i="1"/>
  <c r="L5257" i="1"/>
  <c r="L5171" i="1"/>
  <c r="L5086" i="1"/>
  <c r="L4993" i="1"/>
  <c r="L4737" i="1"/>
  <c r="L4481" i="1"/>
  <c r="L4225" i="1"/>
  <c r="L3911" i="1"/>
  <c r="L3183" i="1"/>
  <c r="L5608" i="1"/>
  <c r="L5544" i="1"/>
  <c r="L5480" i="1"/>
  <c r="L5416" i="1"/>
  <c r="L5352" i="1"/>
  <c r="L5288" i="1"/>
  <c r="L5224" i="1"/>
  <c r="L5160" i="1"/>
  <c r="L5096" i="1"/>
  <c r="L5032" i="1"/>
  <c r="L4968" i="1"/>
  <c r="L4904" i="1"/>
  <c r="L4840" i="1"/>
  <c r="L4776" i="1"/>
  <c r="L4712" i="1"/>
  <c r="L4648" i="1"/>
  <c r="L4584" i="1"/>
  <c r="L4520" i="1"/>
  <c r="L4456" i="1"/>
  <c r="L4392" i="1"/>
  <c r="L4328" i="1"/>
  <c r="L4264" i="1"/>
  <c r="L4200" i="1"/>
  <c r="L4133" i="1"/>
  <c r="L4048" i="1"/>
  <c r="L3963" i="1"/>
  <c r="L3877" i="1"/>
  <c r="L3792" i="1"/>
  <c r="L3611" i="1"/>
  <c r="L3355" i="1"/>
  <c r="L3050" i="1"/>
  <c r="L2317" i="1"/>
  <c r="L4967" i="1"/>
  <c r="L4903" i="1"/>
  <c r="L4839" i="1"/>
  <c r="L4775" i="1"/>
  <c r="L4711" i="1"/>
  <c r="L4647" i="1"/>
  <c r="L4583" i="1"/>
  <c r="L4519" i="1"/>
  <c r="L4455" i="1"/>
  <c r="L4391" i="1"/>
  <c r="L4327" i="1"/>
  <c r="L4263" i="1"/>
  <c r="L4199" i="1"/>
  <c r="L4132" i="1"/>
  <c r="L4047" i="1"/>
  <c r="L3961" i="1"/>
  <c r="L3876" i="1"/>
  <c r="L3791" i="1"/>
  <c r="L3607" i="1"/>
  <c r="L3351" i="1"/>
  <c r="L3045" i="1"/>
  <c r="L2301" i="1"/>
  <c r="L4966" i="1"/>
  <c r="L4902" i="1"/>
  <c r="L4838" i="1"/>
  <c r="L4774" i="1"/>
  <c r="L4710" i="1"/>
  <c r="L4646" i="1"/>
  <c r="L4582" i="1"/>
  <c r="L4518" i="1"/>
  <c r="L4454" i="1"/>
  <c r="L4390" i="1"/>
  <c r="L4326" i="1"/>
  <c r="L4262" i="1"/>
  <c r="L4198" i="1"/>
  <c r="L4131" i="1"/>
  <c r="L4045" i="1"/>
  <c r="L3960" i="1"/>
  <c r="L3875" i="1"/>
  <c r="L3789" i="1"/>
  <c r="L3603" i="1"/>
  <c r="L3347" i="1"/>
  <c r="L3039" i="1"/>
  <c r="L2285" i="1"/>
  <c r="L4106" i="1"/>
  <c r="L4042" i="1"/>
  <c r="L3978" i="1"/>
  <c r="L3914" i="1"/>
  <c r="L3850" i="1"/>
  <c r="L3782" i="1"/>
  <c r="L3698" i="1"/>
  <c r="L3614" i="1"/>
  <c r="L3526" i="1"/>
  <c r="L3442" i="1"/>
  <c r="L3358" i="1"/>
  <c r="L3270" i="1"/>
  <c r="L3166" i="1"/>
  <c r="L3054" i="1"/>
  <c r="L2937" i="1"/>
  <c r="L2665" i="1"/>
  <c r="L2329" i="1"/>
  <c r="L1599" i="1"/>
  <c r="L3693" i="1"/>
  <c r="L3609" i="1"/>
  <c r="L3521" i="1"/>
  <c r="L3437" i="1"/>
  <c r="L3353" i="1"/>
  <c r="L3265" i="1"/>
  <c r="L3159" i="1"/>
  <c r="L3047" i="1"/>
  <c r="L2930" i="1"/>
  <c r="L2645" i="1"/>
  <c r="L1391" i="1"/>
  <c r="L3508" i="1"/>
  <c r="L3252" i="1"/>
  <c r="L2913" i="1"/>
  <c r="L1311" i="1"/>
  <c r="L2996" i="1"/>
  <c r="L2740" i="1"/>
  <c r="L2484" i="1"/>
  <c r="L2220" i="1"/>
  <c r="L1579" i="1"/>
  <c r="L2735" i="1"/>
  <c r="L2479" i="1"/>
  <c r="L2213" i="1"/>
  <c r="L1559" i="1"/>
  <c r="L2730" i="1"/>
  <c r="L2474" i="1"/>
  <c r="L2207" i="1"/>
  <c r="L1539" i="1"/>
  <c r="L2074" i="1"/>
  <c r="L1818" i="1"/>
  <c r="L1562" i="1"/>
  <c r="L1306" i="1"/>
  <c r="L1849" i="1"/>
  <c r="L1593" i="1"/>
  <c r="L1337" i="1"/>
  <c r="L1876" i="1"/>
  <c r="L1620" i="1"/>
  <c r="L1364" i="1"/>
  <c r="L1110" i="1"/>
  <c r="L854" i="1"/>
  <c r="L1105" i="1"/>
  <c r="L849" i="1"/>
  <c r="L1104" i="1"/>
  <c r="L848" i="1"/>
  <c r="L1099" i="1"/>
  <c r="L843" i="1"/>
  <c r="L281" i="1"/>
  <c r="L582" i="1"/>
  <c r="L753" i="1"/>
  <c r="L490" i="1"/>
  <c r="L748" i="1"/>
  <c r="L484" i="1"/>
  <c r="L284" i="1"/>
  <c r="L28" i="1"/>
  <c r="L279" i="1"/>
  <c r="L23" i="1"/>
  <c r="L166" i="1"/>
  <c r="N7683" i="1"/>
  <c r="M7683" i="1"/>
  <c r="N7826" i="1"/>
  <c r="M7826" i="1"/>
  <c r="N6779" i="1"/>
  <c r="M6779" i="1"/>
  <c r="N8701" i="1"/>
  <c r="M8701" i="1"/>
  <c r="N7628" i="1"/>
  <c r="M7628" i="1"/>
  <c r="N5044" i="1"/>
  <c r="M5044" i="1"/>
  <c r="N7621" i="1"/>
  <c r="M7621" i="1"/>
  <c r="N8179" i="1"/>
  <c r="M8179" i="1"/>
  <c r="N5288" i="1"/>
  <c r="M5288" i="1"/>
  <c r="L6815" i="1"/>
  <c r="L6751" i="1"/>
  <c r="L6687" i="1"/>
  <c r="L6623" i="1"/>
  <c r="L6559" i="1"/>
  <c r="L6495" i="1"/>
  <c r="L6431" i="1"/>
  <c r="L6367" i="1"/>
  <c r="L6303" i="1"/>
  <c r="L6239" i="1"/>
  <c r="L6175" i="1"/>
  <c r="L6111" i="1"/>
  <c r="L6047" i="1"/>
  <c r="L5983" i="1"/>
  <c r="L5919" i="1"/>
  <c r="L5855" i="1"/>
  <c r="L5791" i="1"/>
  <c r="L5727" i="1"/>
  <c r="L5663" i="1"/>
  <c r="L5585" i="1"/>
  <c r="L5499" i="1"/>
  <c r="L5414" i="1"/>
  <c r="L5329" i="1"/>
  <c r="L5243" i="1"/>
  <c r="L5158" i="1"/>
  <c r="L5073" i="1"/>
  <c r="L4953" i="1"/>
  <c r="L4697" i="1"/>
  <c r="L4441" i="1"/>
  <c r="L4185" i="1"/>
  <c r="L3857" i="1"/>
  <c r="L2970" i="1"/>
  <c r="L6810" i="1"/>
  <c r="L6746" i="1"/>
  <c r="L6682" i="1"/>
  <c r="L6618" i="1"/>
  <c r="L6554" i="1"/>
  <c r="L6490" i="1"/>
  <c r="L6426" i="1"/>
  <c r="L6362" i="1"/>
  <c r="L6298" i="1"/>
  <c r="L6234" i="1"/>
  <c r="L6170" i="1"/>
  <c r="L6106" i="1"/>
  <c r="L6042" i="1"/>
  <c r="L5978" i="1"/>
  <c r="L5914" i="1"/>
  <c r="L5850" i="1"/>
  <c r="L5786" i="1"/>
  <c r="L5722" i="1"/>
  <c r="L5658" i="1"/>
  <c r="L5578" i="1"/>
  <c r="L5493" i="1"/>
  <c r="L5407" i="1"/>
  <c r="L5322" i="1"/>
  <c r="L5237" i="1"/>
  <c r="L5151" i="1"/>
  <c r="L5066" i="1"/>
  <c r="L4933" i="1"/>
  <c r="L4677" i="1"/>
  <c r="L4421" i="1"/>
  <c r="L4165" i="1"/>
  <c r="L3831" i="1"/>
  <c r="L2781" i="1"/>
  <c r="L6805" i="1"/>
  <c r="L6741" i="1"/>
  <c r="L6677" i="1"/>
  <c r="L6613" i="1"/>
  <c r="L6549" i="1"/>
  <c r="L6485" i="1"/>
  <c r="L6421" i="1"/>
  <c r="L6357" i="1"/>
  <c r="L6293" i="1"/>
  <c r="L6229" i="1"/>
  <c r="L6165" i="1"/>
  <c r="L6101" i="1"/>
  <c r="L6037" i="1"/>
  <c r="L5973" i="1"/>
  <c r="L5909" i="1"/>
  <c r="L5845" i="1"/>
  <c r="L5781" i="1"/>
  <c r="L5717" i="1"/>
  <c r="L5653" i="1"/>
  <c r="L5571" i="1"/>
  <c r="L5486" i="1"/>
  <c r="L5401" i="1"/>
  <c r="L5315" i="1"/>
  <c r="L5230" i="1"/>
  <c r="L5145" i="1"/>
  <c r="L5059" i="1"/>
  <c r="L4913" i="1"/>
  <c r="L4657" i="1"/>
  <c r="L4401" i="1"/>
  <c r="L4145" i="1"/>
  <c r="L3804" i="1"/>
  <c r="L2461" i="1"/>
  <c r="L5588" i="1"/>
  <c r="L5524" i="1"/>
  <c r="L5460" i="1"/>
  <c r="L5396" i="1"/>
  <c r="L5332" i="1"/>
  <c r="L8003" i="1"/>
  <c r="L7278" i="1"/>
  <c r="L6204" i="1"/>
  <c r="L3503" i="1"/>
  <c r="L8684" i="1"/>
  <c r="L8511" i="1"/>
  <c r="L8255" i="1"/>
  <c r="L7999" i="1"/>
  <c r="L7700" i="1"/>
  <c r="L7358" i="1"/>
  <c r="L7017" i="1"/>
  <c r="L6316" i="1"/>
  <c r="L5175" i="1"/>
  <c r="L8519" i="1"/>
  <c r="L7476" i="1"/>
  <c r="L5389" i="1"/>
  <c r="L8323" i="1"/>
  <c r="L7214" i="1"/>
  <c r="L8757" i="1"/>
  <c r="L8672" i="1"/>
  <c r="L8475" i="1"/>
  <c r="L8219" i="1"/>
  <c r="L7963" i="1"/>
  <c r="L7652" i="1"/>
  <c r="L7310" i="1"/>
  <c r="L6969" i="1"/>
  <c r="L6172" i="1"/>
  <c r="L4941" i="1"/>
  <c r="L8726" i="1"/>
  <c r="L8662" i="1"/>
  <c r="L8598" i="1"/>
  <c r="L8534" i="1"/>
  <c r="L8470" i="1"/>
  <c r="L8406" i="1"/>
  <c r="L8342" i="1"/>
  <c r="L8278" i="1"/>
  <c r="L8214" i="1"/>
  <c r="L8150" i="1"/>
  <c r="L8086" i="1"/>
  <c r="L8022" i="1"/>
  <c r="L7958" i="1"/>
  <c r="L7894" i="1"/>
  <c r="L7816" i="1"/>
  <c r="L7730" i="1"/>
  <c r="L7645" i="1"/>
  <c r="L7560" i="1"/>
  <c r="L7474" i="1"/>
  <c r="L7389" i="1"/>
  <c r="L7304" i="1"/>
  <c r="L7218" i="1"/>
  <c r="L7133" i="1"/>
  <c r="L7048" i="1"/>
  <c r="L6962" i="1"/>
  <c r="L6877" i="1"/>
  <c r="L6664" i="1"/>
  <c r="L6408" i="1"/>
  <c r="L6152" i="1"/>
  <c r="L5896" i="1"/>
  <c r="L5639" i="1"/>
  <c r="L5298" i="1"/>
  <c r="L4861" i="1"/>
  <c r="L3695" i="1"/>
  <c r="L8593" i="1"/>
  <c r="L8529" i="1"/>
  <c r="L8465" i="1"/>
  <c r="L8401" i="1"/>
  <c r="L8337" i="1"/>
  <c r="L8273" i="1"/>
  <c r="L8209" i="1"/>
  <c r="L8145" i="1"/>
  <c r="L8081" i="1"/>
  <c r="L8017" i="1"/>
  <c r="L7953" i="1"/>
  <c r="L7889" i="1"/>
  <c r="L7809" i="1"/>
  <c r="L7724" i="1"/>
  <c r="L7638" i="1"/>
  <c r="L7553" i="1"/>
  <c r="L7468" i="1"/>
  <c r="L7382" i="1"/>
  <c r="L7297" i="1"/>
  <c r="L7212" i="1"/>
  <c r="L7126" i="1"/>
  <c r="L7041" i="1"/>
  <c r="L6956" i="1"/>
  <c r="L6870" i="1"/>
  <c r="L6644" i="1"/>
  <c r="L6388" i="1"/>
  <c r="L6132" i="1"/>
  <c r="L5876" i="1"/>
  <c r="L5613" i="1"/>
  <c r="L5271" i="1"/>
  <c r="L4461" i="1"/>
  <c r="L8612" i="1"/>
  <c r="L8528" i="1"/>
  <c r="L8440" i="1"/>
  <c r="L8356" i="1"/>
  <c r="L8272" i="1"/>
  <c r="L8184" i="1"/>
  <c r="L8100" i="1"/>
  <c r="L8016" i="1"/>
  <c r="L7928" i="1"/>
  <c r="L7834" i="1"/>
  <c r="L7722" i="1"/>
  <c r="L7605" i="1"/>
  <c r="L7493" i="1"/>
  <c r="L7381" i="1"/>
  <c r="L7264" i="1"/>
  <c r="L7152" i="1"/>
  <c r="L7040" i="1"/>
  <c r="L6922" i="1"/>
  <c r="L6720" i="1"/>
  <c r="L6384" i="1"/>
  <c r="L6032" i="1"/>
  <c r="L5696" i="1"/>
  <c r="L5266" i="1"/>
  <c r="L4381" i="1"/>
  <c r="L7839" i="1"/>
  <c r="L7755" i="1"/>
  <c r="L7667" i="1"/>
  <c r="L7583" i="1"/>
  <c r="L7499" i="1"/>
  <c r="L7411" i="1"/>
  <c r="L7327" i="1"/>
  <c r="L7243" i="1"/>
  <c r="L7155" i="1"/>
  <c r="L7071" i="1"/>
  <c r="L6987" i="1"/>
  <c r="L6899" i="1"/>
  <c r="L6795" i="1"/>
  <c r="L6539" i="1"/>
  <c r="L6283" i="1"/>
  <c r="L6027" i="1"/>
  <c r="L5771" i="1"/>
  <c r="L5473" i="1"/>
  <c r="L5131" i="1"/>
  <c r="L4361" i="1"/>
  <c r="L6790" i="1"/>
  <c r="L6534" i="1"/>
  <c r="L6278" i="1"/>
  <c r="L6022" i="1"/>
  <c r="L5766" i="1"/>
  <c r="L5466" i="1"/>
  <c r="L5125" i="1"/>
  <c r="L4341" i="1"/>
  <c r="L6785" i="1"/>
  <c r="L6529" i="1"/>
  <c r="L6273" i="1"/>
  <c r="L6017" i="1"/>
  <c r="L5761" i="1"/>
  <c r="L5459" i="1"/>
  <c r="L5118" i="1"/>
  <c r="L4321" i="1"/>
  <c r="L5568" i="1"/>
  <c r="L5312" i="1"/>
  <c r="L5056" i="1"/>
  <c r="L4800" i="1"/>
  <c r="L4544" i="1"/>
  <c r="L4288" i="1"/>
  <c r="L3995" i="1"/>
  <c r="L3451" i="1"/>
  <c r="L4927" i="1"/>
  <c r="L4671" i="1"/>
  <c r="L4415" i="1"/>
  <c r="L4159" i="1"/>
  <c r="L3823" i="1"/>
  <c r="L2685" i="1"/>
  <c r="L4798" i="1"/>
  <c r="L4542" i="1"/>
  <c r="L4286" i="1"/>
  <c r="L3992" i="1"/>
  <c r="L3443" i="1"/>
  <c r="L4066" i="1"/>
  <c r="L3810" i="1"/>
  <c r="L3474" i="1"/>
  <c r="L3097" i="1"/>
  <c r="L2056" i="1"/>
  <c r="L3469" i="1"/>
  <c r="L3090" i="1"/>
  <c r="L3604" i="1"/>
  <c r="L3092" i="1"/>
  <c r="L1963" i="1"/>
  <c r="L1943" i="1"/>
  <c r="L1923" i="1"/>
  <c r="L1402" i="1"/>
  <c r="L1972" i="1"/>
  <c r="L950" i="1"/>
  <c r="L944" i="1"/>
  <c r="L678" i="1"/>
  <c r="L588" i="1"/>
  <c r="L119" i="1"/>
  <c r="M8590" i="1"/>
  <c r="N8590" i="1"/>
  <c r="M8056" i="1"/>
  <c r="N8056" i="1"/>
  <c r="L5186" i="1"/>
  <c r="L4525" i="1"/>
  <c r="L8636" i="1"/>
  <c r="L8572" i="1"/>
  <c r="L8508" i="1"/>
  <c r="L8444" i="1"/>
  <c r="L8380" i="1"/>
  <c r="L8316" i="1"/>
  <c r="L8252" i="1"/>
  <c r="L8188" i="1"/>
  <c r="L8124" i="1"/>
  <c r="L8060" i="1"/>
  <c r="L7996" i="1"/>
  <c r="L7932" i="1"/>
  <c r="L7866" i="1"/>
  <c r="L7781" i="1"/>
  <c r="L7696" i="1"/>
  <c r="L7610" i="1"/>
  <c r="L7525" i="1"/>
  <c r="L7440" i="1"/>
  <c r="L7354" i="1"/>
  <c r="L7269" i="1"/>
  <c r="L7184" i="1"/>
  <c r="L7098" i="1"/>
  <c r="L7013" i="1"/>
  <c r="L6928" i="1"/>
  <c r="L6816" i="1"/>
  <c r="L6560" i="1"/>
  <c r="L6304" i="1"/>
  <c r="L6048" i="1"/>
  <c r="L5792" i="1"/>
  <c r="L5501" i="1"/>
  <c r="L5159" i="1"/>
  <c r="L4445" i="1"/>
  <c r="L7863" i="1"/>
  <c r="L7799" i="1"/>
  <c r="L7735" i="1"/>
  <c r="L7671" i="1"/>
  <c r="L7607" i="1"/>
  <c r="L7543" i="1"/>
  <c r="L7479" i="1"/>
  <c r="L7415" i="1"/>
  <c r="L7351" i="1"/>
  <c r="L7287" i="1"/>
  <c r="L7223" i="1"/>
  <c r="L7159" i="1"/>
  <c r="L7095" i="1"/>
  <c r="L7031" i="1"/>
  <c r="L6967" i="1"/>
  <c r="L6903" i="1"/>
  <c r="L6839" i="1"/>
  <c r="L6775" i="1"/>
  <c r="L6711" i="1"/>
  <c r="L6647" i="1"/>
  <c r="L6583" i="1"/>
  <c r="L6519" i="1"/>
  <c r="L6455" i="1"/>
  <c r="L6391" i="1"/>
  <c r="L6327" i="1"/>
  <c r="L6263" i="1"/>
  <c r="L6199" i="1"/>
  <c r="L6135" i="1"/>
  <c r="L6071" i="1"/>
  <c r="L6007" i="1"/>
  <c r="L5943" i="1"/>
  <c r="L5879" i="1"/>
  <c r="L5815" i="1"/>
  <c r="L5751" i="1"/>
  <c r="L5687" i="1"/>
  <c r="L5617" i="1"/>
  <c r="L5531" i="1"/>
  <c r="L5446" i="1"/>
  <c r="L5361" i="1"/>
  <c r="L5275" i="1"/>
  <c r="L5190" i="1"/>
  <c r="L5105" i="1"/>
  <c r="L5019" i="1"/>
  <c r="L4793" i="1"/>
  <c r="L4537" i="1"/>
  <c r="L4281" i="1"/>
  <c r="L3985" i="1"/>
  <c r="L3423" i="1"/>
  <c r="L6834" i="1"/>
  <c r="L6770" i="1"/>
  <c r="L6706" i="1"/>
  <c r="L6642" i="1"/>
  <c r="L6578" i="1"/>
  <c r="L6514" i="1"/>
  <c r="L6450" i="1"/>
  <c r="L6386" i="1"/>
  <c r="L6322" i="1"/>
  <c r="L6258" i="1"/>
  <c r="L6194" i="1"/>
  <c r="L6130" i="1"/>
  <c r="L6066" i="1"/>
  <c r="L6002" i="1"/>
  <c r="L5938" i="1"/>
  <c r="L5874" i="1"/>
  <c r="L5810" i="1"/>
  <c r="L5746" i="1"/>
  <c r="L5682" i="1"/>
  <c r="L5610" i="1"/>
  <c r="L5525" i="1"/>
  <c r="L5439" i="1"/>
  <c r="L5354" i="1"/>
  <c r="L5269" i="1"/>
  <c r="L5183" i="1"/>
  <c r="L5098" i="1"/>
  <c r="L5013" i="1"/>
  <c r="L4773" i="1"/>
  <c r="L4517" i="1"/>
  <c r="L4261" i="1"/>
  <c r="L3959" i="1"/>
  <c r="L3343" i="1"/>
  <c r="L6829" i="1"/>
  <c r="L6765" i="1"/>
  <c r="L6701" i="1"/>
  <c r="L6637" i="1"/>
  <c r="L6573" i="1"/>
  <c r="L6509" i="1"/>
  <c r="L6445" i="1"/>
  <c r="L6381" i="1"/>
  <c r="L6317" i="1"/>
  <c r="L6253" i="1"/>
  <c r="L6189" i="1"/>
  <c r="L6125" i="1"/>
  <c r="L6061" i="1"/>
  <c r="L5997" i="1"/>
  <c r="L5933" i="1"/>
  <c r="L5869" i="1"/>
  <c r="L5805" i="1"/>
  <c r="L5741" i="1"/>
  <c r="L5677" i="1"/>
  <c r="L5603" i="1"/>
  <c r="L5518" i="1"/>
  <c r="L5433" i="1"/>
  <c r="L5347" i="1"/>
  <c r="L5262" i="1"/>
  <c r="L5177" i="1"/>
  <c r="L5091" i="1"/>
  <c r="L5006" i="1"/>
  <c r="L4753" i="1"/>
  <c r="L4497" i="1"/>
  <c r="L4241" i="1"/>
  <c r="L3932" i="1"/>
  <c r="L3263" i="1"/>
  <c r="L5612" i="1"/>
  <c r="L5548" i="1"/>
  <c r="L5484" i="1"/>
  <c r="L5420" i="1"/>
  <c r="L5356" i="1"/>
  <c r="L5292" i="1"/>
  <c r="L5228" i="1"/>
  <c r="L5164" i="1"/>
  <c r="L5100" i="1"/>
  <c r="L5036" i="1"/>
  <c r="L4972" i="1"/>
  <c r="L4908" i="1"/>
  <c r="L4844" i="1"/>
  <c r="L4780" i="1"/>
  <c r="L4716" i="1"/>
  <c r="L4652" i="1"/>
  <c r="L4588" i="1"/>
  <c r="L4524" i="1"/>
  <c r="L4460" i="1"/>
  <c r="L4396" i="1"/>
  <c r="L4332" i="1"/>
  <c r="L4268" i="1"/>
  <c r="L4204" i="1"/>
  <c r="L4139" i="1"/>
  <c r="L4053" i="1"/>
  <c r="L3968" i="1"/>
  <c r="L3883" i="1"/>
  <c r="L3797" i="1"/>
  <c r="L3627" i="1"/>
  <c r="L3371" i="1"/>
  <c r="L3071" i="1"/>
  <c r="L2381" i="1"/>
  <c r="L4971" i="1"/>
  <c r="L4907" i="1"/>
  <c r="L4843" i="1"/>
  <c r="L4779" i="1"/>
  <c r="L4715" i="1"/>
  <c r="L4651" i="1"/>
  <c r="L4587" i="1"/>
  <c r="L4523" i="1"/>
  <c r="L4459" i="1"/>
  <c r="L4395" i="1"/>
  <c r="L4331" i="1"/>
  <c r="L4267" i="1"/>
  <c r="L4203" i="1"/>
  <c r="L4137" i="1"/>
  <c r="L4052" i="1"/>
  <c r="L3967" i="1"/>
  <c r="L3881" i="1"/>
  <c r="L3796" i="1"/>
  <c r="L3623" i="1"/>
  <c r="L3367" i="1"/>
  <c r="L3066" i="1"/>
  <c r="L2365" i="1"/>
  <c r="L4970" i="1"/>
  <c r="L4906" i="1"/>
  <c r="L4842" i="1"/>
  <c r="L4778" i="1"/>
  <c r="L4714" i="1"/>
  <c r="L4650" i="1"/>
  <c r="L4586" i="1"/>
  <c r="L4522" i="1"/>
  <c r="L4458" i="1"/>
  <c r="L4394" i="1"/>
  <c r="L4330" i="1"/>
  <c r="L4266" i="1"/>
  <c r="L4202" i="1"/>
  <c r="L4136" i="1"/>
  <c r="L4051" i="1"/>
  <c r="L3965" i="1"/>
  <c r="L3880" i="1"/>
  <c r="L3795" i="1"/>
  <c r="L3619" i="1"/>
  <c r="L3363" i="1"/>
  <c r="L3061" i="1"/>
  <c r="L2349" i="1"/>
  <c r="L4110" i="1"/>
  <c r="L4046" i="1"/>
  <c r="L3982" i="1"/>
  <c r="L3918" i="1"/>
  <c r="L3854" i="1"/>
  <c r="L3790" i="1"/>
  <c r="L3702" i="1"/>
  <c r="L3618" i="1"/>
  <c r="L3534" i="1"/>
  <c r="L3446" i="1"/>
  <c r="L3362" i="1"/>
  <c r="L3278" i="1"/>
  <c r="L3171" i="1"/>
  <c r="L3059" i="1"/>
  <c r="L2947" i="1"/>
  <c r="L2681" i="1"/>
  <c r="L2345" i="1"/>
  <c r="L1727" i="1"/>
  <c r="L3697" i="1"/>
  <c r="L3613" i="1"/>
  <c r="L3529" i="1"/>
  <c r="L3441" i="1"/>
  <c r="L3357" i="1"/>
  <c r="L3273" i="1"/>
  <c r="L3165" i="1"/>
  <c r="L3053" i="1"/>
  <c r="L2941" i="1"/>
  <c r="L2661" i="1"/>
  <c r="L1647" i="1"/>
  <c r="L3524" i="1"/>
  <c r="L3268" i="1"/>
  <c r="L2934" i="1"/>
  <c r="L1567" i="1"/>
  <c r="L3012" i="1"/>
  <c r="L2756" i="1"/>
  <c r="L2500" i="1"/>
  <c r="L2241" i="1"/>
  <c r="L1643" i="1"/>
  <c r="L2751" i="1"/>
  <c r="L2495" i="1"/>
  <c r="L2235" i="1"/>
  <c r="L1623" i="1"/>
  <c r="L2746" i="1"/>
  <c r="L2490" i="1"/>
  <c r="L2228" i="1"/>
  <c r="L1603" i="1"/>
  <c r="L2090" i="1"/>
  <c r="L1834" i="1"/>
  <c r="L1578" i="1"/>
  <c r="L1322" i="1"/>
  <c r="L1865" i="1"/>
  <c r="L1609" i="1"/>
  <c r="L1353" i="1"/>
  <c r="L1892" i="1"/>
  <c r="L1636" i="1"/>
  <c r="L1380" i="1"/>
  <c r="L1126" i="1"/>
  <c r="L870" i="1"/>
  <c r="L1121" i="1"/>
  <c r="L865" i="1"/>
  <c r="L1120" i="1"/>
  <c r="L864" i="1"/>
  <c r="L1115" i="1"/>
  <c r="L859" i="1"/>
  <c r="L345" i="1"/>
  <c r="L598" i="1"/>
  <c r="L69" i="1"/>
  <c r="L512" i="1"/>
  <c r="L764" i="1"/>
  <c r="L505" i="1"/>
  <c r="L300" i="1"/>
  <c r="L44" i="1"/>
  <c r="L295" i="1"/>
  <c r="L39" i="1"/>
  <c r="L182" i="1"/>
  <c r="N7862" i="1"/>
  <c r="M7862" i="1"/>
  <c r="N8082" i="1"/>
  <c r="M8082" i="1"/>
  <c r="N7139" i="1"/>
  <c r="M7139" i="1"/>
  <c r="N8765" i="1"/>
  <c r="M8765" i="1"/>
  <c r="N7713" i="1"/>
  <c r="M7713" i="1"/>
  <c r="N5386" i="1"/>
  <c r="M5386" i="1"/>
  <c r="N7707" i="1"/>
  <c r="M7707" i="1"/>
  <c r="N8435" i="1"/>
  <c r="M8435" i="1"/>
  <c r="N5614" i="1"/>
  <c r="M5614" i="1"/>
  <c r="L6819" i="1"/>
  <c r="L6755" i="1"/>
  <c r="L6691" i="1"/>
  <c r="L6627" i="1"/>
  <c r="L6563" i="1"/>
  <c r="L6499" i="1"/>
  <c r="L6435" i="1"/>
  <c r="L6371" i="1"/>
  <c r="L6307" i="1"/>
  <c r="L6243" i="1"/>
  <c r="L6179" i="1"/>
  <c r="L6115" i="1"/>
  <c r="L6051" i="1"/>
  <c r="L5987" i="1"/>
  <c r="L5923" i="1"/>
  <c r="L5859" i="1"/>
  <c r="L5795" i="1"/>
  <c r="L5731" i="1"/>
  <c r="L5667" i="1"/>
  <c r="L5590" i="1"/>
  <c r="L5505" i="1"/>
  <c r="L5419" i="1"/>
  <c r="L5334" i="1"/>
  <c r="L5249" i="1"/>
  <c r="L5163" i="1"/>
  <c r="L5078" i="1"/>
  <c r="L4969" i="1"/>
  <c r="L4713" i="1"/>
  <c r="L4457" i="1"/>
  <c r="L4201" i="1"/>
  <c r="L3879" i="1"/>
  <c r="L3055" i="1"/>
  <c r="L6814" i="1"/>
  <c r="L6750" i="1"/>
  <c r="L6686" i="1"/>
  <c r="L6622" i="1"/>
  <c r="L6558" i="1"/>
  <c r="L6494" i="1"/>
  <c r="L6430" i="1"/>
  <c r="L6366" i="1"/>
  <c r="L6302" i="1"/>
  <c r="L6238" i="1"/>
  <c r="L6174" i="1"/>
  <c r="L6110" i="1"/>
  <c r="L6046" i="1"/>
  <c r="L5982" i="1"/>
  <c r="L5918" i="1"/>
  <c r="L5854" i="1"/>
  <c r="L5790" i="1"/>
  <c r="L5726" i="1"/>
  <c r="L5662" i="1"/>
  <c r="L5583" i="1"/>
  <c r="L5498" i="1"/>
  <c r="L5413" i="1"/>
  <c r="L5327" i="1"/>
  <c r="L5242" i="1"/>
  <c r="L5157" i="1"/>
  <c r="L5071" i="1"/>
  <c r="L4949" i="1"/>
  <c r="L4693" i="1"/>
  <c r="L4437" i="1"/>
  <c r="L4181" i="1"/>
  <c r="L3852" i="1"/>
  <c r="L2949" i="1"/>
  <c r="L6809" i="1"/>
  <c r="L6745" i="1"/>
  <c r="L6681" i="1"/>
  <c r="L6617" i="1"/>
  <c r="L6553" i="1"/>
  <c r="L6489" i="1"/>
  <c r="L6425" i="1"/>
  <c r="L6361" i="1"/>
  <c r="L6297" i="1"/>
  <c r="L6233" i="1"/>
  <c r="L6169" i="1"/>
  <c r="L6105" i="1"/>
  <c r="L6041" i="1"/>
  <c r="L5977" i="1"/>
  <c r="L5913" i="1"/>
  <c r="L5849" i="1"/>
  <c r="L5785" i="1"/>
  <c r="L5721" i="1"/>
  <c r="L5657" i="1"/>
  <c r="L5577" i="1"/>
  <c r="L5491" i="1"/>
  <c r="L5406" i="1"/>
  <c r="L5321" i="1"/>
  <c r="L5235" i="1"/>
  <c r="L5150" i="1"/>
  <c r="L5065" i="1"/>
  <c r="L4929" i="1"/>
  <c r="L4673" i="1"/>
  <c r="L4417" i="1"/>
  <c r="L4161" i="1"/>
  <c r="L3825" i="1"/>
  <c r="L2717" i="1"/>
  <c r="L5592" i="1"/>
  <c r="L5528" i="1"/>
  <c r="L5464" i="1"/>
  <c r="L5400" i="1"/>
  <c r="L5336" i="1"/>
  <c r="L5272" i="1"/>
  <c r="L5208" i="1"/>
  <c r="L5144" i="1"/>
  <c r="L5080" i="1"/>
  <c r="L5016" i="1"/>
  <c r="L4952" i="1"/>
  <c r="L4888" i="1"/>
  <c r="L4824" i="1"/>
  <c r="L4760" i="1"/>
  <c r="L4696" i="1"/>
  <c r="L4632" i="1"/>
  <c r="L4568" i="1"/>
  <c r="L4504" i="1"/>
  <c r="L4440" i="1"/>
  <c r="L4376" i="1"/>
  <c r="L4312" i="1"/>
  <c r="L4248" i="1"/>
  <c r="L4184" i="1"/>
  <c r="L4112" i="1"/>
  <c r="L4027" i="1"/>
  <c r="L3941" i="1"/>
  <c r="L3856" i="1"/>
  <c r="L3771" i="1"/>
  <c r="L3547" i="1"/>
  <c r="L3291" i="1"/>
  <c r="L2965" i="1"/>
  <c r="L1935" i="1"/>
  <c r="L4951" i="1"/>
  <c r="L4887" i="1"/>
  <c r="L4823" i="1"/>
  <c r="L4759" i="1"/>
  <c r="L4695" i="1"/>
  <c r="L4631" i="1"/>
  <c r="L4567" i="1"/>
  <c r="L4503" i="1"/>
  <c r="L4439" i="1"/>
  <c r="L4375" i="1"/>
  <c r="L4311" i="1"/>
  <c r="L4247" i="1"/>
  <c r="L4183" i="1"/>
  <c r="L4111" i="1"/>
  <c r="L4025" i="1"/>
  <c r="L3940" i="1"/>
  <c r="L3855" i="1"/>
  <c r="L3769" i="1"/>
  <c r="L3543" i="1"/>
  <c r="L3287" i="1"/>
  <c r="L2959" i="1"/>
  <c r="L1871" i="1"/>
  <c r="L4950" i="1"/>
  <c r="L4886" i="1"/>
  <c r="L4822" i="1"/>
  <c r="L4758" i="1"/>
  <c r="L4694" i="1"/>
  <c r="L4630" i="1"/>
  <c r="L4566" i="1"/>
  <c r="L4502" i="1"/>
  <c r="L4438" i="1"/>
  <c r="L4374" i="1"/>
  <c r="L4310" i="1"/>
  <c r="L4246" i="1"/>
  <c r="L4182" i="1"/>
  <c r="L4109" i="1"/>
  <c r="L4024" i="1"/>
  <c r="L3939" i="1"/>
  <c r="L3853" i="1"/>
  <c r="L3768" i="1"/>
  <c r="L3539" i="1"/>
  <c r="L3283" i="1"/>
  <c r="L2954" i="1"/>
  <c r="L1807" i="1"/>
  <c r="L4090" i="1"/>
  <c r="L4026" i="1"/>
  <c r="L3962" i="1"/>
  <c r="L3898" i="1"/>
  <c r="L3834" i="1"/>
  <c r="L3762" i="1"/>
  <c r="L3678" i="1"/>
  <c r="L3590" i="1"/>
  <c r="L3506" i="1"/>
  <c r="L3422" i="1"/>
  <c r="L3334" i="1"/>
  <c r="L3250" i="1"/>
  <c r="L3139" i="1"/>
  <c r="L3022" i="1"/>
  <c r="L2910" i="1"/>
  <c r="L2585" i="1"/>
  <c r="L2227" i="1"/>
  <c r="L1279" i="1"/>
  <c r="L3673" i="1"/>
  <c r="L3585" i="1"/>
  <c r="L3501" i="1"/>
  <c r="L3417" i="1"/>
  <c r="L3329" i="1"/>
  <c r="L3245" i="1"/>
  <c r="L3133" i="1"/>
  <c r="L3015" i="1"/>
  <c r="L2901" i="1"/>
  <c r="L2565" i="1"/>
  <c r="L3700" i="1"/>
  <c r="L3444" i="1"/>
  <c r="L3169" i="1"/>
  <c r="L2673" i="1"/>
  <c r="L3188" i="1"/>
  <c r="L2932" i="1"/>
  <c r="L2676" i="1"/>
  <c r="L2420" i="1"/>
  <c r="L2135" i="1"/>
  <c r="L1323" i="1"/>
  <c r="L2671" i="1"/>
  <c r="L2415" i="1"/>
  <c r="L2128" i="1"/>
  <c r="L1303" i="1"/>
  <c r="L2666" i="1"/>
  <c r="L2410" i="1"/>
  <c r="L2121" i="1"/>
  <c r="L1283" i="1"/>
  <c r="L2010" i="1"/>
  <c r="L1754" i="1"/>
  <c r="L1498" i="1"/>
  <c r="L1242" i="1"/>
  <c r="L1785" i="1"/>
  <c r="L1529" i="1"/>
  <c r="L1273" i="1"/>
  <c r="L1812" i="1"/>
  <c r="L1556" i="1"/>
  <c r="L1300" i="1"/>
  <c r="L1046" i="1"/>
  <c r="L775" i="1"/>
  <c r="L1041" i="1"/>
  <c r="L767" i="1"/>
  <c r="L1040" i="1"/>
  <c r="L765" i="1"/>
  <c r="L1035" i="1"/>
  <c r="L755" i="1"/>
  <c r="L25" i="1"/>
  <c r="L518" i="1"/>
  <c r="L689" i="1"/>
  <c r="L404" i="1"/>
  <c r="L684" i="1"/>
  <c r="L393" i="1"/>
  <c r="L220" i="1"/>
  <c r="L471" i="1"/>
  <c r="L215" i="1"/>
  <c r="L358" i="1"/>
  <c r="L102" i="1"/>
  <c r="M6427" i="1"/>
  <c r="N6427" i="1"/>
  <c r="M5771" i="1"/>
  <c r="N5771" i="1"/>
  <c r="M6957" i="1"/>
  <c r="N6957" i="1"/>
  <c r="M8445" i="1"/>
  <c r="N8445" i="1"/>
  <c r="M7287" i="1"/>
  <c r="N7287" i="1"/>
  <c r="M8440" i="1"/>
  <c r="N8440" i="1"/>
  <c r="M7280" i="1"/>
  <c r="N7280" i="1"/>
  <c r="M6932" i="1"/>
  <c r="N6932" i="1"/>
  <c r="M6377" i="1"/>
  <c r="N6377" i="1"/>
  <c r="L6799" i="1"/>
  <c r="L6735" i="1"/>
  <c r="L6671" i="1"/>
  <c r="L6607" i="1"/>
  <c r="L6543" i="1"/>
  <c r="L6479" i="1"/>
  <c r="L6415" i="1"/>
  <c r="L6351" i="1"/>
  <c r="L6287" i="1"/>
  <c r="L6223" i="1"/>
  <c r="L6159" i="1"/>
  <c r="L6095" i="1"/>
  <c r="L6031" i="1"/>
  <c r="L5967" i="1"/>
  <c r="L5903" i="1"/>
  <c r="L5839" i="1"/>
  <c r="L5775" i="1"/>
  <c r="L5711" i="1"/>
  <c r="L5647" i="1"/>
  <c r="L5563" i="1"/>
  <c r="L5478" i="1"/>
  <c r="L5393" i="1"/>
  <c r="L5307" i="1"/>
  <c r="L5222" i="1"/>
  <c r="L5137" i="1"/>
  <c r="L5051" i="1"/>
  <c r="L4889" i="1"/>
  <c r="L4633" i="1"/>
  <c r="L4377" i="1"/>
  <c r="L4113" i="1"/>
  <c r="L3772" i="1"/>
  <c r="L1999" i="1"/>
  <c r="L6794" i="1"/>
  <c r="L6730" i="1"/>
  <c r="L6666" i="1"/>
  <c r="L6602" i="1"/>
  <c r="L6538" i="1"/>
  <c r="L6474" i="1"/>
  <c r="L6410" i="1"/>
  <c r="L6346" i="1"/>
  <c r="L6282" i="1"/>
  <c r="L6218" i="1"/>
  <c r="L6154" i="1"/>
  <c r="L6090" i="1"/>
  <c r="L6026" i="1"/>
  <c r="L5962" i="1"/>
  <c r="L5898" i="1"/>
  <c r="L5834" i="1"/>
  <c r="L5770" i="1"/>
  <c r="L5706" i="1"/>
  <c r="L5642" i="1"/>
  <c r="L5557" i="1"/>
  <c r="L5471" i="1"/>
  <c r="L5386" i="1"/>
  <c r="L5301" i="1"/>
  <c r="L5215" i="1"/>
  <c r="L5130" i="1"/>
  <c r="L5045" i="1"/>
  <c r="L4869" i="1"/>
  <c r="L4613" i="1"/>
  <c r="L4357" i="1"/>
  <c r="L4087" i="1"/>
  <c r="L3727" i="1"/>
  <c r="L6853" i="1"/>
  <c r="L6789" i="1"/>
  <c r="L6725" i="1"/>
  <c r="L6661" i="1"/>
  <c r="L6597" i="1"/>
  <c r="L6533" i="1"/>
  <c r="L6469" i="1"/>
  <c r="L6405" i="1"/>
  <c r="L6341" i="1"/>
  <c r="L6277" i="1"/>
  <c r="L6213" i="1"/>
  <c r="L6149" i="1"/>
  <c r="L6085" i="1"/>
  <c r="L6021" i="1"/>
  <c r="L5957" i="1"/>
  <c r="L5893" i="1"/>
  <c r="L5829" i="1"/>
  <c r="L5765" i="1"/>
  <c r="L5701" i="1"/>
  <c r="L5635" i="1"/>
  <c r="L5550" i="1"/>
  <c r="L5465" i="1"/>
  <c r="L5379" i="1"/>
  <c r="L5294" i="1"/>
  <c r="L5209" i="1"/>
  <c r="L5123" i="1"/>
  <c r="L5038" i="1"/>
  <c r="L4849" i="1"/>
  <c r="L4593" i="1"/>
  <c r="L4337" i="1"/>
  <c r="L4060" i="1"/>
  <c r="L3647" i="1"/>
  <c r="L5636" i="1"/>
  <c r="L5572" i="1"/>
  <c r="L5508" i="1"/>
  <c r="L5444" i="1"/>
  <c r="L5380" i="1"/>
  <c r="L5316" i="1"/>
  <c r="L7833" i="1"/>
  <c r="L7108" i="1"/>
  <c r="L5756" i="1"/>
  <c r="L8748" i="1"/>
  <c r="L8663" i="1"/>
  <c r="L8447" i="1"/>
  <c r="L8191" i="1"/>
  <c r="L7935" i="1"/>
  <c r="L7614" i="1"/>
  <c r="L7273" i="1"/>
  <c r="L6932" i="1"/>
  <c r="L6060" i="1"/>
  <c r="L4493" i="1"/>
  <c r="L8295" i="1"/>
  <c r="L7156" i="1"/>
  <c r="L4097" i="1"/>
  <c r="L8083" i="1"/>
  <c r="L6916" i="1"/>
  <c r="L8736" i="1"/>
  <c r="L8651" i="1"/>
  <c r="L8411" i="1"/>
  <c r="L8155" i="1"/>
  <c r="L7899" i="1"/>
  <c r="L7566" i="1"/>
  <c r="L7225" i="1"/>
  <c r="L6884" i="1"/>
  <c r="L5916" i="1"/>
  <c r="L3841" i="1"/>
  <c r="L8710" i="1"/>
  <c r="L8646" i="1"/>
  <c r="L8582" i="1"/>
  <c r="L8518" i="1"/>
  <c r="L8454" i="1"/>
  <c r="L8390" i="1"/>
  <c r="L8326" i="1"/>
  <c r="L8262" i="1"/>
  <c r="L8198" i="1"/>
  <c r="L8134" i="1"/>
  <c r="L8070" i="1"/>
  <c r="L8006" i="1"/>
  <c r="L7942" i="1"/>
  <c r="L7878" i="1"/>
  <c r="L7794" i="1"/>
  <c r="L7709" i="1"/>
  <c r="L7624" i="1"/>
  <c r="L7538" i="1"/>
  <c r="L7453" i="1"/>
  <c r="L7368" i="1"/>
  <c r="L7282" i="1"/>
  <c r="L7197" i="1"/>
  <c r="L7112" i="1"/>
  <c r="L7026" i="1"/>
  <c r="L6941" i="1"/>
  <c r="L6856" i="1"/>
  <c r="L6600" i="1"/>
  <c r="L6344" i="1"/>
  <c r="L6088" i="1"/>
  <c r="L5832" i="1"/>
  <c r="L5554" i="1"/>
  <c r="L5213" i="1"/>
  <c r="L4605" i="1"/>
  <c r="L8641" i="1"/>
  <c r="L8577" i="1"/>
  <c r="L8513" i="1"/>
  <c r="L8449" i="1"/>
  <c r="L8385" i="1"/>
  <c r="L8321" i="1"/>
  <c r="L8257" i="1"/>
  <c r="L8193" i="1"/>
  <c r="L8129" i="1"/>
  <c r="L8065" i="1"/>
  <c r="L8001" i="1"/>
  <c r="L7937" i="1"/>
  <c r="L7873" i="1"/>
  <c r="L7788" i="1"/>
  <c r="L7702" i="1"/>
  <c r="L7617" i="1"/>
  <c r="L7532" i="1"/>
  <c r="L7446" i="1"/>
  <c r="L7361" i="1"/>
  <c r="L7276" i="1"/>
  <c r="L7190" i="1"/>
  <c r="L7105" i="1"/>
  <c r="L7020" i="1"/>
  <c r="L6934" i="1"/>
  <c r="L6836" i="1"/>
  <c r="L6580" i="1"/>
  <c r="L6324" i="1"/>
  <c r="L6068" i="1"/>
  <c r="L5812" i="1"/>
  <c r="L5527" i="1"/>
  <c r="L5165" i="1"/>
  <c r="L4140" i="1"/>
  <c r="L8592" i="1"/>
  <c r="L8504" i="1"/>
  <c r="L8420" i="1"/>
  <c r="L8336" i="1"/>
  <c r="L8248" i="1"/>
  <c r="L8164" i="1"/>
  <c r="L8080" i="1"/>
  <c r="L7992" i="1"/>
  <c r="L7908" i="1"/>
  <c r="L7808" i="1"/>
  <c r="L7690" i="1"/>
  <c r="L7578" i="1"/>
  <c r="L7466" i="1"/>
  <c r="L7349" i="1"/>
  <c r="L7237" i="1"/>
  <c r="L7125" i="1"/>
  <c r="L7008" i="1"/>
  <c r="L6896" i="1"/>
  <c r="L6640" i="1"/>
  <c r="L6288" i="1"/>
  <c r="L5952" i="1"/>
  <c r="L5607" i="1"/>
  <c r="L5138" i="1"/>
  <c r="L4033" i="1"/>
  <c r="L7819" i="1"/>
  <c r="L7731" i="1"/>
  <c r="L7647" i="1"/>
  <c r="L7563" i="1"/>
  <c r="L7475" i="1"/>
  <c r="L7391" i="1"/>
  <c r="L7307" i="1"/>
  <c r="L7219" i="1"/>
  <c r="L7135" i="1"/>
  <c r="L7051" i="1"/>
  <c r="L6963" i="1"/>
  <c r="L6879" i="1"/>
  <c r="L6731" i="1"/>
  <c r="L6475" i="1"/>
  <c r="L6219" i="1"/>
  <c r="L5963" i="1"/>
  <c r="L5707" i="1"/>
  <c r="L5387" i="1"/>
  <c r="L5046" i="1"/>
  <c r="L4092" i="1"/>
  <c r="L6726" i="1"/>
  <c r="L6470" i="1"/>
  <c r="L6214" i="1"/>
  <c r="L5958" i="1"/>
  <c r="L5702" i="1"/>
  <c r="L5381" i="1"/>
  <c r="L5039" i="1"/>
  <c r="L4065" i="1"/>
  <c r="L6721" i="1"/>
  <c r="L6465" i="1"/>
  <c r="L6209" i="1"/>
  <c r="L5953" i="1"/>
  <c r="L5697" i="1"/>
  <c r="L5374" i="1"/>
  <c r="L5033" i="1"/>
  <c r="L4039" i="1"/>
  <c r="L5504" i="1"/>
  <c r="L5248" i="1"/>
  <c r="L4992" i="1"/>
  <c r="L4736" i="1"/>
  <c r="L4480" i="1"/>
  <c r="L4224" i="1"/>
  <c r="L3909" i="1"/>
  <c r="L3178" i="1"/>
  <c r="L4863" i="1"/>
  <c r="L4607" i="1"/>
  <c r="L4351" i="1"/>
  <c r="L4079" i="1"/>
  <c r="L3703" i="1"/>
  <c r="L4990" i="1"/>
  <c r="L4734" i="1"/>
  <c r="L4478" i="1"/>
  <c r="L4222" i="1"/>
  <c r="L3907" i="1"/>
  <c r="L3167" i="1"/>
  <c r="L4002" i="1"/>
  <c r="L3730" i="1"/>
  <c r="L3390" i="1"/>
  <c r="L2979" i="1"/>
  <c r="L3725" i="1"/>
  <c r="L3385" i="1"/>
  <c r="L2973" i="1"/>
  <c r="L3348" i="1"/>
  <c r="L2836" i="1"/>
  <c r="L2831" i="1"/>
  <c r="L2826" i="1"/>
  <c r="L2170" i="1"/>
  <c r="L1945" i="1"/>
  <c r="L1716" i="1"/>
  <c r="L1201" i="1"/>
  <c r="L1195" i="1"/>
  <c r="L381" i="1"/>
  <c r="L29" i="1"/>
  <c r="L262" i="1"/>
  <c r="N7816" i="1"/>
  <c r="M7816" i="1"/>
  <c r="N6451" i="1"/>
  <c r="M6451" i="1"/>
  <c r="L5101" i="1"/>
  <c r="L4269" i="1"/>
  <c r="L8620" i="1"/>
  <c r="L8556" i="1"/>
  <c r="L8492" i="1"/>
  <c r="L8428" i="1"/>
  <c r="L8364" i="1"/>
  <c r="L8300" i="1"/>
  <c r="L8236" i="1"/>
  <c r="L8172" i="1"/>
  <c r="L8108" i="1"/>
  <c r="L8044" i="1"/>
  <c r="L7980" i="1"/>
  <c r="L7916" i="1"/>
  <c r="L7845" i="1"/>
  <c r="L7760" i="1"/>
  <c r="L7674" i="1"/>
  <c r="L7589" i="1"/>
  <c r="L7504" i="1"/>
  <c r="L7418" i="1"/>
  <c r="L7333" i="1"/>
  <c r="L7248" i="1"/>
  <c r="L7162" i="1"/>
  <c r="L7077" i="1"/>
  <c r="L6992" i="1"/>
  <c r="L6906" i="1"/>
  <c r="L6752" i="1"/>
  <c r="L6496" i="1"/>
  <c r="L6240" i="1"/>
  <c r="L5984" i="1"/>
  <c r="L5728" i="1"/>
  <c r="L5415" i="1"/>
  <c r="L5074" i="1"/>
  <c r="L4189" i="1"/>
  <c r="L7847" i="1"/>
  <c r="L7783" i="1"/>
  <c r="L7719" i="1"/>
  <c r="L7655" i="1"/>
  <c r="L7591" i="1"/>
  <c r="L7527" i="1"/>
  <c r="L7463" i="1"/>
  <c r="L7399" i="1"/>
  <c r="L7335" i="1"/>
  <c r="L7271" i="1"/>
  <c r="L7207" i="1"/>
  <c r="L7143" i="1"/>
  <c r="L7079" i="1"/>
  <c r="L7015" i="1"/>
  <c r="L6951" i="1"/>
  <c r="L6887" i="1"/>
  <c r="L6823" i="1"/>
  <c r="L6759" i="1"/>
  <c r="L6695" i="1"/>
  <c r="L6631" i="1"/>
  <c r="L6567" i="1"/>
  <c r="L6503" i="1"/>
  <c r="L6439" i="1"/>
  <c r="L6375" i="1"/>
  <c r="L6311" i="1"/>
  <c r="L6247" i="1"/>
  <c r="L6183" i="1"/>
  <c r="L6119" i="1"/>
  <c r="L6055" i="1"/>
  <c r="L5991" i="1"/>
  <c r="L5927" i="1"/>
  <c r="L5863" i="1"/>
  <c r="L5799" i="1"/>
  <c r="L5735" i="1"/>
  <c r="L5671" i="1"/>
  <c r="L5595" i="1"/>
  <c r="L5510" i="1"/>
  <c r="L5425" i="1"/>
  <c r="L5339" i="1"/>
  <c r="L5254" i="1"/>
  <c r="L5169" i="1"/>
  <c r="L5083" i="1"/>
  <c r="L4985" i="1"/>
  <c r="L4729" i="1"/>
  <c r="L4473" i="1"/>
  <c r="L4217" i="1"/>
  <c r="L3900" i="1"/>
  <c r="L3141" i="1"/>
  <c r="L6818" i="1"/>
  <c r="L6754" i="1"/>
  <c r="L6690" i="1"/>
  <c r="L6626" i="1"/>
  <c r="L6562" i="1"/>
  <c r="L6498" i="1"/>
  <c r="L6434" i="1"/>
  <c r="L6370" i="1"/>
  <c r="L6306" i="1"/>
  <c r="L6242" i="1"/>
  <c r="L6178" i="1"/>
  <c r="L6114" i="1"/>
  <c r="L6050" i="1"/>
  <c r="L5986" i="1"/>
  <c r="L5922" i="1"/>
  <c r="L5858" i="1"/>
  <c r="L5794" i="1"/>
  <c r="L5730" i="1"/>
  <c r="L5666" i="1"/>
  <c r="L5589" i="1"/>
  <c r="L5503" i="1"/>
  <c r="L5418" i="1"/>
  <c r="L5333" i="1"/>
  <c r="L5247" i="1"/>
  <c r="L5162" i="1"/>
  <c r="L5077" i="1"/>
  <c r="L4965" i="1"/>
  <c r="L4709" i="1"/>
  <c r="L4453" i="1"/>
  <c r="L4197" i="1"/>
  <c r="L3873" i="1"/>
  <c r="L3034" i="1"/>
  <c r="L6813" i="1"/>
  <c r="L6749" i="1"/>
  <c r="L6685" i="1"/>
  <c r="L6621" i="1"/>
  <c r="L6557" i="1"/>
  <c r="L6493" i="1"/>
  <c r="L6429" i="1"/>
  <c r="L6365" i="1"/>
  <c r="L6301" i="1"/>
  <c r="L6237" i="1"/>
  <c r="L6173" i="1"/>
  <c r="L6109" i="1"/>
  <c r="L6045" i="1"/>
  <c r="L5981" i="1"/>
  <c r="L5917" i="1"/>
  <c r="L5853" i="1"/>
  <c r="L5789" i="1"/>
  <c r="L5725" i="1"/>
  <c r="L5661" i="1"/>
  <c r="L5582" i="1"/>
  <c r="L5497" i="1"/>
  <c r="L5411" i="1"/>
  <c r="L5326" i="1"/>
  <c r="L5241" i="1"/>
  <c r="L5155" i="1"/>
  <c r="L5070" i="1"/>
  <c r="L4945" i="1"/>
  <c r="L4689" i="1"/>
  <c r="L4433" i="1"/>
  <c r="L4177" i="1"/>
  <c r="L3847" i="1"/>
  <c r="L2927" i="1"/>
  <c r="L5596" i="1"/>
  <c r="L5532" i="1"/>
  <c r="L5468" i="1"/>
  <c r="L5404" i="1"/>
  <c r="L5340" i="1"/>
  <c r="L5276" i="1"/>
  <c r="L5212" i="1"/>
  <c r="L5148" i="1"/>
  <c r="L5084" i="1"/>
  <c r="L5020" i="1"/>
  <c r="L4956" i="1"/>
  <c r="L4892" i="1"/>
  <c r="L4828" i="1"/>
  <c r="L4764" i="1"/>
  <c r="L4700" i="1"/>
  <c r="L4636" i="1"/>
  <c r="L4572" i="1"/>
  <c r="L4508" i="1"/>
  <c r="L4444" i="1"/>
  <c r="L4380" i="1"/>
  <c r="L4316" i="1"/>
  <c r="L4252" i="1"/>
  <c r="L4188" i="1"/>
  <c r="L4117" i="1"/>
  <c r="L4032" i="1"/>
  <c r="L3947" i="1"/>
  <c r="L3861" i="1"/>
  <c r="L3776" i="1"/>
  <c r="L3563" i="1"/>
  <c r="L3307" i="1"/>
  <c r="L2986" i="1"/>
  <c r="L2083" i="1"/>
  <c r="L4955" i="1"/>
  <c r="L4891" i="1"/>
  <c r="L4827" i="1"/>
  <c r="L4763" i="1"/>
  <c r="L4699" i="1"/>
  <c r="L4635" i="1"/>
  <c r="L4571" i="1"/>
  <c r="L4507" i="1"/>
  <c r="L4443" i="1"/>
  <c r="L4379" i="1"/>
  <c r="L4315" i="1"/>
  <c r="L4251" i="1"/>
  <c r="L4187" i="1"/>
  <c r="L4116" i="1"/>
  <c r="L4031" i="1"/>
  <c r="L3945" i="1"/>
  <c r="L3860" i="1"/>
  <c r="L3775" i="1"/>
  <c r="L3559" i="1"/>
  <c r="L3303" i="1"/>
  <c r="L2981" i="1"/>
  <c r="L2061" i="1"/>
  <c r="L4954" i="1"/>
  <c r="L4890" i="1"/>
  <c r="L4826" i="1"/>
  <c r="L4762" i="1"/>
  <c r="L4698" i="1"/>
  <c r="L4634" i="1"/>
  <c r="L4570" i="1"/>
  <c r="L4506" i="1"/>
  <c r="L4442" i="1"/>
  <c r="L4378" i="1"/>
  <c r="L4314" i="1"/>
  <c r="L4250" i="1"/>
  <c r="L4186" i="1"/>
  <c r="L4115" i="1"/>
  <c r="L4029" i="1"/>
  <c r="L3944" i="1"/>
  <c r="L3859" i="1"/>
  <c r="L3773" i="1"/>
  <c r="L3555" i="1"/>
  <c r="L3299" i="1"/>
  <c r="L2975" i="1"/>
  <c r="L2040" i="1"/>
  <c r="L4094" i="1"/>
  <c r="L4030" i="1"/>
  <c r="L3966" i="1"/>
  <c r="L3902" i="1"/>
  <c r="L3838" i="1"/>
  <c r="L3766" i="1"/>
  <c r="L3682" i="1"/>
  <c r="L3598" i="1"/>
  <c r="L3510" i="1"/>
  <c r="L3426" i="1"/>
  <c r="L3342" i="1"/>
  <c r="L3254" i="1"/>
  <c r="L3145" i="1"/>
  <c r="L3033" i="1"/>
  <c r="L2915" i="1"/>
  <c r="L2601" i="1"/>
  <c r="L2265" i="1"/>
  <c r="L1343" i="1"/>
  <c r="L3677" i="1"/>
  <c r="L3593" i="1"/>
  <c r="L3505" i="1"/>
  <c r="L3421" i="1"/>
  <c r="L3337" i="1"/>
  <c r="L3249" i="1"/>
  <c r="L3138" i="1"/>
  <c r="L3026" i="1"/>
  <c r="L2909" i="1"/>
  <c r="L2581" i="1"/>
  <c r="L3716" i="1"/>
  <c r="L3460" i="1"/>
  <c r="L3190" i="1"/>
  <c r="L2737" i="1"/>
  <c r="L3204" i="1"/>
  <c r="L2948" i="1"/>
  <c r="L2692" i="1"/>
  <c r="L2436" i="1"/>
  <c r="L2156" i="1"/>
  <c r="L1387" i="1"/>
  <c r="L2687" i="1"/>
  <c r="L2431" i="1"/>
  <c r="L2149" i="1"/>
  <c r="L1367" i="1"/>
  <c r="L2682" i="1"/>
  <c r="L2426" i="1"/>
  <c r="L2143" i="1"/>
  <c r="L1347" i="1"/>
  <c r="L2026" i="1"/>
  <c r="L1770" i="1"/>
  <c r="L1514" i="1"/>
  <c r="L1258" i="1"/>
  <c r="L1801" i="1"/>
  <c r="L1545" i="1"/>
  <c r="L1289" i="1"/>
  <c r="L1828" i="1"/>
  <c r="L1572" i="1"/>
  <c r="L1316" i="1"/>
  <c r="L1062" i="1"/>
  <c r="L797" i="1"/>
  <c r="L1057" i="1"/>
  <c r="L790" i="1"/>
  <c r="L1056" i="1"/>
  <c r="L789" i="1"/>
  <c r="L1051" i="1"/>
  <c r="L782" i="1"/>
  <c r="L89" i="1"/>
  <c r="L534" i="1"/>
  <c r="L705" i="1"/>
  <c r="L426" i="1"/>
  <c r="L700" i="1"/>
  <c r="L420" i="1"/>
  <c r="L236" i="1"/>
  <c r="L487" i="1"/>
  <c r="L231" i="1"/>
  <c r="L374" i="1"/>
  <c r="L118" i="1"/>
  <c r="N6915" i="1"/>
  <c r="M6915" i="1"/>
  <c r="N6795" i="1"/>
  <c r="M6795" i="1"/>
  <c r="N8102" i="1"/>
  <c r="M8102" i="1"/>
  <c r="N8509" i="1"/>
  <c r="M8509" i="1"/>
  <c r="N7372" i="1"/>
  <c r="M7372" i="1"/>
  <c r="N8504" i="1"/>
  <c r="M8504" i="1"/>
  <c r="N7365" i="1"/>
  <c r="M7365" i="1"/>
  <c r="N7273" i="1"/>
  <c r="M7273" i="1"/>
  <c r="N6633" i="1"/>
  <c r="M6633" i="1"/>
  <c r="L6803" i="1"/>
  <c r="L6739" i="1"/>
  <c r="L6675" i="1"/>
  <c r="L6611" i="1"/>
  <c r="L6547" i="1"/>
  <c r="L6483" i="1"/>
  <c r="L6419" i="1"/>
  <c r="L6355" i="1"/>
  <c r="L6291" i="1"/>
  <c r="L6227" i="1"/>
  <c r="L6163" i="1"/>
  <c r="L6099" i="1"/>
  <c r="L6035" i="1"/>
  <c r="L5971" i="1"/>
  <c r="L5907" i="1"/>
  <c r="L5843" i="1"/>
  <c r="L5779" i="1"/>
  <c r="L5715" i="1"/>
  <c r="L5651" i="1"/>
  <c r="L5569" i="1"/>
  <c r="L5483" i="1"/>
  <c r="L5398" i="1"/>
  <c r="L5313" i="1"/>
  <c r="L5227" i="1"/>
  <c r="L5142" i="1"/>
  <c r="L5057" i="1"/>
  <c r="L4905" i="1"/>
  <c r="L4649" i="1"/>
  <c r="L4393" i="1"/>
  <c r="L4135" i="1"/>
  <c r="L3793" i="1"/>
  <c r="L2333" i="1"/>
  <c r="L6798" i="1"/>
  <c r="L6734" i="1"/>
  <c r="L6670" i="1"/>
  <c r="L6606" i="1"/>
  <c r="L6542" i="1"/>
  <c r="L6478" i="1"/>
  <c r="L6414" i="1"/>
  <c r="L6350" i="1"/>
  <c r="L6286" i="1"/>
  <c r="L6222" i="1"/>
  <c r="L6158" i="1"/>
  <c r="L6094" i="1"/>
  <c r="L6030" i="1"/>
  <c r="L5966" i="1"/>
  <c r="L5902" i="1"/>
  <c r="L5838" i="1"/>
  <c r="L5774" i="1"/>
  <c r="L5710" i="1"/>
  <c r="L5646" i="1"/>
  <c r="L5562" i="1"/>
  <c r="L5477" i="1"/>
  <c r="L5391" i="1"/>
  <c r="L5306" i="1"/>
  <c r="L5221" i="1"/>
  <c r="L5135" i="1"/>
  <c r="L5050" i="1"/>
  <c r="L4885" i="1"/>
  <c r="L4629" i="1"/>
  <c r="L4373" i="1"/>
  <c r="L4108" i="1"/>
  <c r="L3767" i="1"/>
  <c r="L1743" i="1"/>
  <c r="L6793" i="1"/>
  <c r="L6729" i="1"/>
  <c r="L6665" i="1"/>
  <c r="L6601" i="1"/>
  <c r="L6537" i="1"/>
  <c r="L6473" i="1"/>
  <c r="L6409" i="1"/>
  <c r="L6345" i="1"/>
  <c r="L6281" i="1"/>
  <c r="L6217" i="1"/>
  <c r="L6153" i="1"/>
  <c r="L6089" i="1"/>
  <c r="L6025" i="1"/>
  <c r="L5961" i="1"/>
  <c r="L5897" i="1"/>
  <c r="L5833" i="1"/>
  <c r="L5769" i="1"/>
  <c r="L5705" i="1"/>
  <c r="L5641" i="1"/>
  <c r="L5555" i="1"/>
  <c r="L5470" i="1"/>
  <c r="L5385" i="1"/>
  <c r="L5299" i="1"/>
  <c r="L5214" i="1"/>
  <c r="L5129" i="1"/>
  <c r="L5043" i="1"/>
  <c r="L4865" i="1"/>
  <c r="L4609" i="1"/>
  <c r="L4353" i="1"/>
  <c r="L4081" i="1"/>
  <c r="L3711" i="1"/>
  <c r="L5640" i="1"/>
  <c r="L5576" i="1"/>
  <c r="L5512" i="1"/>
  <c r="L5448" i="1"/>
  <c r="L5384" i="1"/>
  <c r="L5320" i="1"/>
  <c r="L5256" i="1"/>
  <c r="L5192" i="1"/>
  <c r="L5128" i="1"/>
  <c r="L5064" i="1"/>
  <c r="L5000" i="1"/>
  <c r="L4936" i="1"/>
  <c r="L4872" i="1"/>
  <c r="L4808" i="1"/>
  <c r="L4744" i="1"/>
  <c r="L4680" i="1"/>
  <c r="L4616" i="1"/>
  <c r="L4552" i="1"/>
  <c r="L4488" i="1"/>
  <c r="L4424" i="1"/>
  <c r="L4360" i="1"/>
  <c r="L4296" i="1"/>
  <c r="L4232" i="1"/>
  <c r="L4168" i="1"/>
  <c r="L4091" i="1"/>
  <c r="L4005" i="1"/>
  <c r="L3920" i="1"/>
  <c r="L3835" i="1"/>
  <c r="L3739" i="1"/>
  <c r="L3483" i="1"/>
  <c r="L3221" i="1"/>
  <c r="L2829" i="1"/>
  <c r="L4999" i="1"/>
  <c r="L4935" i="1"/>
  <c r="L4871" i="1"/>
  <c r="L4807" i="1"/>
  <c r="L4743" i="1"/>
  <c r="L4679" i="1"/>
  <c r="L4615" i="1"/>
  <c r="L4551" i="1"/>
  <c r="L4487" i="1"/>
  <c r="L4423" i="1"/>
  <c r="L4359" i="1"/>
  <c r="L4295" i="1"/>
  <c r="L4231" i="1"/>
  <c r="L4167" i="1"/>
  <c r="L4089" i="1"/>
  <c r="L4004" i="1"/>
  <c r="L3919" i="1"/>
  <c r="L3833" i="1"/>
  <c r="L3735" i="1"/>
  <c r="L3479" i="1"/>
  <c r="L3215" i="1"/>
  <c r="L2813" i="1"/>
  <c r="L4998" i="1"/>
  <c r="L4934" i="1"/>
  <c r="L4870" i="1"/>
  <c r="L4806" i="1"/>
  <c r="L4742" i="1"/>
  <c r="L4678" i="1"/>
  <c r="L4614" i="1"/>
  <c r="L4550" i="1"/>
  <c r="L4486" i="1"/>
  <c r="L4422" i="1"/>
  <c r="L4358" i="1"/>
  <c r="L4294" i="1"/>
  <c r="L4230" i="1"/>
  <c r="L4166" i="1"/>
  <c r="L4088" i="1"/>
  <c r="L4003" i="1"/>
  <c r="L3917" i="1"/>
  <c r="L3832" i="1"/>
  <c r="L3731" i="1"/>
  <c r="L3475" i="1"/>
  <c r="L3210" i="1"/>
  <c r="L2797" i="1"/>
  <c r="L4138" i="1"/>
  <c r="L4074" i="1"/>
  <c r="L4010" i="1"/>
  <c r="L3946" i="1"/>
  <c r="L3882" i="1"/>
  <c r="L3818" i="1"/>
  <c r="L3742" i="1"/>
  <c r="L3654" i="1"/>
  <c r="L3570" i="1"/>
  <c r="L3486" i="1"/>
  <c r="L3398" i="1"/>
  <c r="L3314" i="1"/>
  <c r="L3225" i="1"/>
  <c r="L3107" i="1"/>
  <c r="L2995" i="1"/>
  <c r="L2841" i="1"/>
  <c r="L2489" i="1"/>
  <c r="L2120" i="1"/>
  <c r="L3737" i="1"/>
  <c r="L3649" i="1"/>
  <c r="L3565" i="1"/>
  <c r="L3481" i="1"/>
  <c r="L3393" i="1"/>
  <c r="L3309" i="1"/>
  <c r="L3218" i="1"/>
  <c r="L3101" i="1"/>
  <c r="L2989" i="1"/>
  <c r="L2821" i="1"/>
  <c r="L2437" i="1"/>
  <c r="L3636" i="1"/>
  <c r="L3380" i="1"/>
  <c r="L3083" i="1"/>
  <c r="L2417" i="1"/>
  <c r="L3124" i="1"/>
  <c r="L2868" i="1"/>
  <c r="L2612" i="1"/>
  <c r="L2356" i="1"/>
  <c r="L2049" i="1"/>
  <c r="L2863" i="1"/>
  <c r="L2607" i="1"/>
  <c r="L2351" i="1"/>
  <c r="L2043" i="1"/>
  <c r="L2858" i="1"/>
  <c r="L2602" i="1"/>
  <c r="L2346" i="1"/>
  <c r="L2036" i="1"/>
  <c r="L2202" i="1"/>
  <c r="L1946" i="1"/>
  <c r="L1690" i="1"/>
  <c r="L1434" i="1"/>
  <c r="L1977" i="1"/>
  <c r="L1721" i="1"/>
  <c r="L1465" i="1"/>
  <c r="L2004" i="1"/>
  <c r="L1748" i="1"/>
  <c r="L1492" i="1"/>
  <c r="L1236" i="1"/>
  <c r="L982" i="1"/>
  <c r="L543" i="1"/>
  <c r="L977" i="1"/>
  <c r="L1232" i="1"/>
  <c r="L976" i="1"/>
  <c r="L1227" i="1"/>
  <c r="L971" i="1"/>
  <c r="L523" i="1"/>
  <c r="L710" i="1"/>
  <c r="L433" i="1"/>
  <c r="L625" i="1"/>
  <c r="L177" i="1"/>
  <c r="L620" i="1"/>
  <c r="L157" i="1"/>
  <c r="L156" i="1"/>
  <c r="L407" i="1"/>
  <c r="L151" i="1"/>
  <c r="L294" i="1"/>
  <c r="L18" i="1"/>
  <c r="N8670" i="1"/>
  <c r="M8670" i="1"/>
  <c r="N8764" i="1"/>
  <c r="M8764" i="1"/>
  <c r="N8330" i="1"/>
  <c r="M8330" i="1"/>
  <c r="N8189" i="1"/>
  <c r="M8189" i="1"/>
  <c r="N6945" i="1"/>
  <c r="M6945" i="1"/>
  <c r="N8184" i="1"/>
  <c r="M8184" i="1"/>
  <c r="N6917" i="1"/>
  <c r="M6917" i="1"/>
  <c r="N7406" i="1"/>
  <c r="M7406" i="1"/>
  <c r="N6144" i="1"/>
  <c r="M6144" i="1"/>
  <c r="L6783" i="1"/>
  <c r="L6719" i="1"/>
  <c r="L6655" i="1"/>
  <c r="L6591" i="1"/>
  <c r="L6527" i="1"/>
  <c r="L6463" i="1"/>
  <c r="L6399" i="1"/>
  <c r="L6335" i="1"/>
  <c r="L6271" i="1"/>
  <c r="L6207" i="1"/>
  <c r="L6143" i="1"/>
  <c r="L6079" i="1"/>
  <c r="L6015" i="1"/>
  <c r="L5951" i="1"/>
  <c r="L5887" i="1"/>
  <c r="L5823" i="1"/>
  <c r="L5759" i="1"/>
  <c r="L5695" i="1"/>
  <c r="L5627" i="1"/>
  <c r="L5542" i="1"/>
  <c r="L5457" i="1"/>
  <c r="L5371" i="1"/>
  <c r="L5286" i="1"/>
  <c r="L5201" i="1"/>
  <c r="L5115" i="1"/>
  <c r="L5030" i="1"/>
  <c r="L4825" i="1"/>
  <c r="L4569" i="1"/>
  <c r="L4313" i="1"/>
  <c r="L4028" i="1"/>
  <c r="L3551" i="1"/>
  <c r="L6842" i="1"/>
  <c r="L6778" i="1"/>
  <c r="L6714" i="1"/>
  <c r="L6650" i="1"/>
  <c r="L6586" i="1"/>
  <c r="L6522" i="1"/>
  <c r="L6458" i="1"/>
  <c r="L6394" i="1"/>
  <c r="L6330" i="1"/>
  <c r="L6266" i="1"/>
  <c r="L6202" i="1"/>
  <c r="L6138" i="1"/>
  <c r="L6074" i="1"/>
  <c r="L6010" i="1"/>
  <c r="L5946" i="1"/>
  <c r="L5882" i="1"/>
  <c r="L5818" i="1"/>
  <c r="L5754" i="1"/>
  <c r="L5690" i="1"/>
  <c r="L5621" i="1"/>
  <c r="L5535" i="1"/>
  <c r="L5450" i="1"/>
  <c r="L5365" i="1"/>
  <c r="L5279" i="1"/>
  <c r="L5194" i="1"/>
  <c r="L5109" i="1"/>
  <c r="L5023" i="1"/>
  <c r="L4805" i="1"/>
  <c r="L4549" i="1"/>
  <c r="L4293" i="1"/>
  <c r="L4001" i="1"/>
  <c r="L3471" i="1"/>
  <c r="L6837" i="1"/>
  <c r="L6773" i="1"/>
  <c r="L6709" i="1"/>
  <c r="L6645" i="1"/>
  <c r="L6581" i="1"/>
  <c r="L6517" i="1"/>
  <c r="L6453" i="1"/>
  <c r="L6389" i="1"/>
  <c r="L6325" i="1"/>
  <c r="L6261" i="1"/>
  <c r="L6197" i="1"/>
  <c r="L6133" i="1"/>
  <c r="L6069" i="1"/>
  <c r="L6005" i="1"/>
  <c r="L5941" i="1"/>
  <c r="L5877" i="1"/>
  <c r="L5813" i="1"/>
  <c r="L5749" i="1"/>
  <c r="L5685" i="1"/>
  <c r="L5614" i="1"/>
  <c r="L5529" i="1"/>
  <c r="L5443" i="1"/>
  <c r="L5358" i="1"/>
  <c r="L5273" i="1"/>
  <c r="L5187" i="1"/>
  <c r="L5102" i="1"/>
  <c r="L5017" i="1"/>
  <c r="L4785" i="1"/>
  <c r="L4529" i="1"/>
  <c r="L4273" i="1"/>
  <c r="L3975" i="1"/>
  <c r="L3391" i="1"/>
  <c r="L5620" i="1"/>
  <c r="L5556" i="1"/>
  <c r="L5492" i="1"/>
  <c r="L5428" i="1"/>
  <c r="L5364" i="1"/>
  <c r="L5300" i="1"/>
  <c r="L7662" i="1"/>
  <c r="L6937" i="1"/>
  <c r="L5367" i="1"/>
  <c r="L8727" i="1"/>
  <c r="L8639" i="1"/>
  <c r="L8383" i="1"/>
  <c r="L8127" i="1"/>
  <c r="L7870" i="1"/>
  <c r="L7529" i="1"/>
  <c r="L7188" i="1"/>
  <c r="L6828" i="1"/>
  <c r="L5804" i="1"/>
  <c r="L8767" i="1"/>
  <c r="L8071" i="1"/>
  <c r="L6796" i="1"/>
  <c r="L8696" i="1"/>
  <c r="L7854" i="1"/>
  <c r="L6396" i="1"/>
  <c r="L8715" i="1"/>
  <c r="L8603" i="1"/>
  <c r="L8347" i="1"/>
  <c r="L8091" i="1"/>
  <c r="L7822" i="1"/>
  <c r="L7481" i="1"/>
  <c r="L7140" i="1"/>
  <c r="L6684" i="1"/>
  <c r="L5660" i="1"/>
  <c r="L8758" i="1"/>
  <c r="L8694" i="1"/>
  <c r="L8630" i="1"/>
  <c r="L8566" i="1"/>
  <c r="L8502" i="1"/>
  <c r="L8438" i="1"/>
  <c r="L8374" i="1"/>
  <c r="L8310" i="1"/>
  <c r="L8246" i="1"/>
  <c r="L8182" i="1"/>
  <c r="L8118" i="1"/>
  <c r="L8054" i="1"/>
  <c r="L7990" i="1"/>
  <c r="L7926" i="1"/>
  <c r="L7858" i="1"/>
  <c r="L7773" i="1"/>
  <c r="L7688" i="1"/>
  <c r="L7602" i="1"/>
  <c r="L7517" i="1"/>
  <c r="L7432" i="1"/>
  <c r="L7346" i="1"/>
  <c r="L7261" i="1"/>
  <c r="L7176" i="1"/>
  <c r="L7090" i="1"/>
  <c r="L7005" i="1"/>
  <c r="L6920" i="1"/>
  <c r="L6792" i="1"/>
  <c r="L6536" i="1"/>
  <c r="L6280" i="1"/>
  <c r="L6024" i="1"/>
  <c r="L5768" i="1"/>
  <c r="L5469" i="1"/>
  <c r="L5127" i="1"/>
  <c r="L4349" i="1"/>
  <c r="L8625" i="1"/>
  <c r="L8561" i="1"/>
  <c r="L8497" i="1"/>
  <c r="L8433" i="1"/>
  <c r="L8369" i="1"/>
  <c r="L8305" i="1"/>
  <c r="L8241" i="1"/>
  <c r="L8177" i="1"/>
  <c r="L8113" i="1"/>
  <c r="L8049" i="1"/>
  <c r="L7985" i="1"/>
  <c r="L7921" i="1"/>
  <c r="L7852" i="1"/>
  <c r="L7766" i="1"/>
  <c r="L7681" i="1"/>
  <c r="L7596" i="1"/>
  <c r="L7510" i="1"/>
  <c r="L7425" i="1"/>
  <c r="L7340" i="1"/>
  <c r="L7254" i="1"/>
  <c r="L7169" i="1"/>
  <c r="L7084" i="1"/>
  <c r="L6998" i="1"/>
  <c r="L6913" i="1"/>
  <c r="L6772" i="1"/>
  <c r="L6516" i="1"/>
  <c r="L6260" i="1"/>
  <c r="L6004" i="1"/>
  <c r="L5748" i="1"/>
  <c r="L5442" i="1"/>
  <c r="L5058" i="1"/>
  <c r="L3631" i="1"/>
  <c r="L8568" i="1"/>
  <c r="L8484" i="1"/>
  <c r="L8400" i="1"/>
  <c r="L8312" i="1"/>
  <c r="L8228" i="1"/>
  <c r="L8144" i="1"/>
  <c r="L8056" i="1"/>
  <c r="L7972" i="1"/>
  <c r="L7888" i="1"/>
  <c r="L7776" i="1"/>
  <c r="L7664" i="1"/>
  <c r="L7552" i="1"/>
  <c r="L7434" i="1"/>
  <c r="L7322" i="1"/>
  <c r="L7210" i="1"/>
  <c r="L7093" i="1"/>
  <c r="L6981" i="1"/>
  <c r="L6869" i="1"/>
  <c r="L6544" i="1"/>
  <c r="L6208" i="1"/>
  <c r="L5872" i="1"/>
  <c r="L5479" i="1"/>
  <c r="L5031" i="1"/>
  <c r="L3311" i="1"/>
  <c r="L7795" i="1"/>
  <c r="L7711" i="1"/>
  <c r="L7627" i="1"/>
  <c r="L7539" i="1"/>
  <c r="L7455" i="1"/>
  <c r="L7371" i="1"/>
  <c r="L7283" i="1"/>
  <c r="L7199" i="1"/>
  <c r="L7115" i="1"/>
  <c r="L7027" i="1"/>
  <c r="L6943" i="1"/>
  <c r="L6859" i="1"/>
  <c r="L6667" i="1"/>
  <c r="L6411" i="1"/>
  <c r="L6155" i="1"/>
  <c r="L5899" i="1"/>
  <c r="L5643" i="1"/>
  <c r="L5302" i="1"/>
  <c r="L4873" i="1"/>
  <c r="L3743" i="1"/>
  <c r="L6662" i="1"/>
  <c r="L6406" i="1"/>
  <c r="L6150" i="1"/>
  <c r="L5894" i="1"/>
  <c r="L5637" i="1"/>
  <c r="L5295" i="1"/>
  <c r="L4853" i="1"/>
  <c r="L3663" i="1"/>
  <c r="L6657" i="1"/>
  <c r="L6401" i="1"/>
  <c r="L6145" i="1"/>
  <c r="L5889" i="1"/>
  <c r="L5630" i="1"/>
  <c r="L5289" i="1"/>
  <c r="L4833" i="1"/>
  <c r="L3583" i="1"/>
  <c r="L5440" i="1"/>
  <c r="L5184" i="1"/>
  <c r="L4928" i="1"/>
  <c r="L4672" i="1"/>
  <c r="L4416" i="1"/>
  <c r="L4160" i="1"/>
  <c r="L3824" i="1"/>
  <c r="L2701" i="1"/>
  <c r="L4799" i="1"/>
  <c r="L4543" i="1"/>
  <c r="L4287" i="1"/>
  <c r="L3993" i="1"/>
  <c r="L3447" i="1"/>
  <c r="L4926" i="1"/>
  <c r="L4670" i="1"/>
  <c r="L4414" i="1"/>
  <c r="L4158" i="1"/>
  <c r="L3821" i="1"/>
  <c r="L2669" i="1"/>
  <c r="L3938" i="1"/>
  <c r="L3646" i="1"/>
  <c r="L3302" i="1"/>
  <c r="L2793" i="1"/>
  <c r="L3641" i="1"/>
  <c r="L3297" i="1"/>
  <c r="L2773" i="1"/>
  <c r="L3041" i="1"/>
  <c r="L2580" i="1"/>
  <c r="L2575" i="1"/>
  <c r="L2570" i="1"/>
  <c r="L1914" i="1"/>
  <c r="L1689" i="1"/>
  <c r="L1460" i="1"/>
  <c r="L945" i="1"/>
  <c r="L939" i="1"/>
  <c r="L593" i="1"/>
  <c r="L124" i="1"/>
  <c r="M8676" i="1"/>
  <c r="N8676" i="1"/>
  <c r="M8061" i="1"/>
  <c r="N8061" i="1"/>
  <c r="M6894" i="1"/>
  <c r="N6894" i="1"/>
  <c r="L5015" i="1"/>
  <c r="L3969" i="1"/>
  <c r="L8604" i="1"/>
  <c r="L8540" i="1"/>
  <c r="L8476" i="1"/>
  <c r="L8412" i="1"/>
  <c r="L8348" i="1"/>
  <c r="L8284" i="1"/>
  <c r="L8220" i="1"/>
  <c r="L8156" i="1"/>
  <c r="L8092" i="1"/>
  <c r="L8028" i="1"/>
  <c r="L7964" i="1"/>
  <c r="L7900" i="1"/>
  <c r="L7824" i="1"/>
  <c r="L7738" i="1"/>
  <c r="L7653" i="1"/>
  <c r="L7568" i="1"/>
  <c r="L7482" i="1"/>
  <c r="L7397" i="1"/>
  <c r="L7312" i="1"/>
  <c r="L7226" i="1"/>
  <c r="L7141" i="1"/>
  <c r="L7056" i="1"/>
  <c r="L6970" i="1"/>
  <c r="L6885" i="1"/>
  <c r="L6688" i="1"/>
  <c r="L6432" i="1"/>
  <c r="L6176" i="1"/>
  <c r="L5920" i="1"/>
  <c r="L5664" i="1"/>
  <c r="L5330" i="1"/>
  <c r="L4957" i="1"/>
  <c r="L3863" i="1"/>
  <c r="L7831" i="1"/>
  <c r="L7767" i="1"/>
  <c r="L7703" i="1"/>
  <c r="L7639" i="1"/>
  <c r="L7575" i="1"/>
  <c r="L7511" i="1"/>
  <c r="L7447" i="1"/>
  <c r="L7383" i="1"/>
  <c r="L7319" i="1"/>
  <c r="L7255" i="1"/>
  <c r="L7191" i="1"/>
  <c r="L7127" i="1"/>
  <c r="L7063" i="1"/>
  <c r="L6999" i="1"/>
  <c r="L6935" i="1"/>
  <c r="L6871" i="1"/>
  <c r="L6807" i="1"/>
  <c r="L6743" i="1"/>
  <c r="L6679" i="1"/>
  <c r="L6615" i="1"/>
  <c r="L6551" i="1"/>
  <c r="L6487" i="1"/>
  <c r="L6423" i="1"/>
  <c r="L6359" i="1"/>
  <c r="L6295" i="1"/>
  <c r="L6231" i="1"/>
  <c r="L6167" i="1"/>
  <c r="L6103" i="1"/>
  <c r="L6039" i="1"/>
  <c r="L5975" i="1"/>
  <c r="L5911" i="1"/>
  <c r="L5847" i="1"/>
  <c r="L5783" i="1"/>
  <c r="L5719" i="1"/>
  <c r="L5655" i="1"/>
  <c r="L5574" i="1"/>
  <c r="L5489" i="1"/>
  <c r="L5403" i="1"/>
  <c r="L5318" i="1"/>
  <c r="L5233" i="1"/>
  <c r="L5147" i="1"/>
  <c r="L5062" i="1"/>
  <c r="L4921" i="1"/>
  <c r="L4665" i="1"/>
  <c r="L4409" i="1"/>
  <c r="L4153" i="1"/>
  <c r="L3815" i="1"/>
  <c r="L2589" i="1"/>
  <c r="L6802" i="1"/>
  <c r="L6738" i="1"/>
  <c r="L6674" i="1"/>
  <c r="L6610" i="1"/>
  <c r="L6546" i="1"/>
  <c r="L6482" i="1"/>
  <c r="L6418" i="1"/>
  <c r="L6354" i="1"/>
  <c r="L6290" i="1"/>
  <c r="L6226" i="1"/>
  <c r="L6162" i="1"/>
  <c r="L6098" i="1"/>
  <c r="L6034" i="1"/>
  <c r="L5970" i="1"/>
  <c r="L5906" i="1"/>
  <c r="L5842" i="1"/>
  <c r="L5778" i="1"/>
  <c r="L5714" i="1"/>
  <c r="L5650" i="1"/>
  <c r="L5567" i="1"/>
  <c r="L5482" i="1"/>
  <c r="L5397" i="1"/>
  <c r="L5311" i="1"/>
  <c r="L5226" i="1"/>
  <c r="L5141" i="1"/>
  <c r="L5055" i="1"/>
  <c r="L4901" i="1"/>
  <c r="L4645" i="1"/>
  <c r="L4389" i="1"/>
  <c r="L4129" i="1"/>
  <c r="L3788" i="1"/>
  <c r="L2269" i="1"/>
  <c r="L6797" i="1"/>
  <c r="L6733" i="1"/>
  <c r="L6669" i="1"/>
  <c r="L6605" i="1"/>
  <c r="L6541" i="1"/>
  <c r="L6477" i="1"/>
  <c r="L6413" i="1"/>
  <c r="L6349" i="1"/>
  <c r="L6285" i="1"/>
  <c r="L6221" i="1"/>
  <c r="L6157" i="1"/>
  <c r="L6093" i="1"/>
  <c r="L6029" i="1"/>
  <c r="L5965" i="1"/>
  <c r="L5901" i="1"/>
  <c r="L5837" i="1"/>
  <c r="L5773" i="1"/>
  <c r="L5709" i="1"/>
  <c r="L5645" i="1"/>
  <c r="L5561" i="1"/>
  <c r="L5475" i="1"/>
  <c r="L5390" i="1"/>
  <c r="L5305" i="1"/>
  <c r="L5219" i="1"/>
  <c r="L5134" i="1"/>
  <c r="L5049" i="1"/>
  <c r="L4881" i="1"/>
  <c r="L4625" i="1"/>
  <c r="L4369" i="1"/>
  <c r="L4103" i="1"/>
  <c r="L3761" i="1"/>
  <c r="L1487" i="1"/>
  <c r="L5580" i="1"/>
  <c r="L5516" i="1"/>
  <c r="L5452" i="1"/>
  <c r="L5388" i="1"/>
  <c r="L5324" i="1"/>
  <c r="L5260" i="1"/>
  <c r="L5196" i="1"/>
  <c r="L5132" i="1"/>
  <c r="L5068" i="1"/>
  <c r="L5004" i="1"/>
  <c r="L4940" i="1"/>
  <c r="L4876" i="1"/>
  <c r="L4812" i="1"/>
  <c r="L4748" i="1"/>
  <c r="L4684" i="1"/>
  <c r="L4620" i="1"/>
  <c r="L4556" i="1"/>
  <c r="L4492" i="1"/>
  <c r="L4428" i="1"/>
  <c r="L4364" i="1"/>
  <c r="L4300" i="1"/>
  <c r="L4236" i="1"/>
  <c r="L4172" i="1"/>
  <c r="L4096" i="1"/>
  <c r="L4011" i="1"/>
  <c r="L3925" i="1"/>
  <c r="L3840" i="1"/>
  <c r="L3755" i="1"/>
  <c r="L3499" i="1"/>
  <c r="L3242" i="1"/>
  <c r="L2893" i="1"/>
  <c r="L5003" i="1"/>
  <c r="L4939" i="1"/>
  <c r="L4875" i="1"/>
  <c r="L4811" i="1"/>
  <c r="L4747" i="1"/>
  <c r="L4683" i="1"/>
  <c r="L4619" i="1"/>
  <c r="L4555" i="1"/>
  <c r="L4491" i="1"/>
  <c r="L4427" i="1"/>
  <c r="L4363" i="1"/>
  <c r="L4299" i="1"/>
  <c r="L4235" i="1"/>
  <c r="L4171" i="1"/>
  <c r="L4095" i="1"/>
  <c r="L4009" i="1"/>
  <c r="L3924" i="1"/>
  <c r="L3839" i="1"/>
  <c r="L3751" i="1"/>
  <c r="L3495" i="1"/>
  <c r="L3237" i="1"/>
  <c r="L2877" i="1"/>
  <c r="L5002" i="1"/>
  <c r="L4938" i="1"/>
  <c r="L4874" i="1"/>
  <c r="L4810" i="1"/>
  <c r="L4746" i="1"/>
  <c r="L4682" i="1"/>
  <c r="L4618" i="1"/>
  <c r="L4554" i="1"/>
  <c r="L4490" i="1"/>
  <c r="L4426" i="1"/>
  <c r="L4362" i="1"/>
  <c r="L4298" i="1"/>
  <c r="L4234" i="1"/>
  <c r="L4170" i="1"/>
  <c r="L4093" i="1"/>
  <c r="L4008" i="1"/>
  <c r="L3923" i="1"/>
  <c r="L3837" i="1"/>
  <c r="L3747" i="1"/>
  <c r="L3491" i="1"/>
  <c r="L3231" i="1"/>
  <c r="L2861" i="1"/>
  <c r="L4142" i="1"/>
  <c r="L4078" i="1"/>
  <c r="L4014" i="1"/>
  <c r="L3950" i="1"/>
  <c r="L3886" i="1"/>
  <c r="L3822" i="1"/>
  <c r="L3746" i="1"/>
  <c r="L3662" i="1"/>
  <c r="L3574" i="1"/>
  <c r="L3490" i="1"/>
  <c r="L3406" i="1"/>
  <c r="L3318" i="1"/>
  <c r="L3230" i="1"/>
  <c r="L3118" i="1"/>
  <c r="L3001" i="1"/>
  <c r="L2857" i="1"/>
  <c r="L2521" i="1"/>
  <c r="L2141" i="1"/>
  <c r="L3741" i="1"/>
  <c r="L3657" i="1"/>
  <c r="L3569" i="1"/>
  <c r="L3485" i="1"/>
  <c r="L3401" i="1"/>
  <c r="L3313" i="1"/>
  <c r="L3223" i="1"/>
  <c r="L3111" i="1"/>
  <c r="L2994" i="1"/>
  <c r="L2837" i="1"/>
  <c r="L2501" i="1"/>
  <c r="L3652" i="1"/>
  <c r="L3396" i="1"/>
  <c r="L3105" i="1"/>
  <c r="L2481" i="1"/>
  <c r="L3140" i="1"/>
  <c r="L2884" i="1"/>
  <c r="L2628" i="1"/>
  <c r="L2372" i="1"/>
  <c r="L2071" i="1"/>
  <c r="L2879" i="1"/>
  <c r="L2623" i="1"/>
  <c r="L2367" i="1"/>
  <c r="L2064" i="1"/>
  <c r="L2874" i="1"/>
  <c r="L2618" i="1"/>
  <c r="L2362" i="1"/>
  <c r="L2057" i="1"/>
  <c r="L2218" i="1"/>
  <c r="L1962" i="1"/>
  <c r="L1706" i="1"/>
  <c r="L1450" i="1"/>
  <c r="L1993" i="1"/>
  <c r="L1737" i="1"/>
  <c r="L1481" i="1"/>
  <c r="L2020" i="1"/>
  <c r="L1764" i="1"/>
  <c r="L1508" i="1"/>
  <c r="L1252" i="1"/>
  <c r="L998" i="1"/>
  <c r="L607" i="1"/>
  <c r="L993" i="1"/>
  <c r="L587" i="1"/>
  <c r="L992" i="1"/>
  <c r="L583" i="1"/>
  <c r="L987" i="1"/>
  <c r="L563" i="1"/>
  <c r="L726" i="1"/>
  <c r="L454" i="1"/>
  <c r="L641" i="1"/>
  <c r="L241" i="1"/>
  <c r="L636" i="1"/>
  <c r="L221" i="1"/>
  <c r="L172" i="1"/>
  <c r="L423" i="1"/>
  <c r="L167" i="1"/>
  <c r="L310" i="1"/>
  <c r="L38" i="1"/>
  <c r="N8702" i="1"/>
  <c r="M8702" i="1"/>
  <c r="N7043" i="1"/>
  <c r="M7043" i="1"/>
  <c r="N8586" i="1"/>
  <c r="M8586" i="1"/>
  <c r="N8253" i="1"/>
  <c r="M8253" i="1"/>
  <c r="N7031" i="1"/>
  <c r="M7031" i="1"/>
  <c r="N8248" i="1"/>
  <c r="M8248" i="1"/>
  <c r="N7024" i="1"/>
  <c r="M7024" i="1"/>
  <c r="N7662" i="1"/>
  <c r="M7662" i="1"/>
  <c r="N4970" i="1"/>
  <c r="M4970" i="1"/>
  <c r="L6787" i="1"/>
  <c r="L6723" i="1"/>
  <c r="L6659" i="1"/>
  <c r="L6595" i="1"/>
  <c r="L6531" i="1"/>
  <c r="L6467" i="1"/>
  <c r="L6403" i="1"/>
  <c r="L6339" i="1"/>
  <c r="L6275" i="1"/>
  <c r="L6211" i="1"/>
  <c r="L6147" i="1"/>
  <c r="L6083" i="1"/>
  <c r="L6019" i="1"/>
  <c r="L5955" i="1"/>
  <c r="L5891" i="1"/>
  <c r="L5827" i="1"/>
  <c r="L5763" i="1"/>
  <c r="L5699" i="1"/>
  <c r="L5633" i="1"/>
  <c r="L5547" i="1"/>
  <c r="L5462" i="1"/>
  <c r="L5377" i="1"/>
  <c r="L5291" i="1"/>
  <c r="L5206" i="1"/>
  <c r="L5121" i="1"/>
  <c r="L5035" i="1"/>
  <c r="L4841" i="1"/>
  <c r="L4585" i="1"/>
  <c r="L4329" i="1"/>
  <c r="L4049" i="1"/>
  <c r="L3615" i="1"/>
  <c r="L6846" i="1"/>
  <c r="L6782" i="1"/>
  <c r="L6718" i="1"/>
  <c r="L6654" i="1"/>
  <c r="L6590" i="1"/>
  <c r="L6526" i="1"/>
  <c r="L6462" i="1"/>
  <c r="L6398" i="1"/>
  <c r="L6334" i="1"/>
  <c r="L6270" i="1"/>
  <c r="L6206" i="1"/>
  <c r="L6142" i="1"/>
  <c r="L6078" i="1"/>
  <c r="L6014" i="1"/>
  <c r="L5950" i="1"/>
  <c r="L5886" i="1"/>
  <c r="L5822" i="1"/>
  <c r="L5758" i="1"/>
  <c r="L5694" i="1"/>
  <c r="L5626" i="1"/>
  <c r="L5541" i="1"/>
  <c r="L5455" i="1"/>
  <c r="L5370" i="1"/>
  <c r="L5285" i="1"/>
  <c r="L5199" i="1"/>
  <c r="L5114" i="1"/>
  <c r="L5029" i="1"/>
  <c r="L4821" i="1"/>
  <c r="L4565" i="1"/>
  <c r="L4309" i="1"/>
  <c r="L4023" i="1"/>
  <c r="L3535" i="1"/>
  <c r="L6841" i="1"/>
  <c r="L6777" i="1"/>
  <c r="L6713" i="1"/>
  <c r="L6649" i="1"/>
  <c r="L6585" i="1"/>
  <c r="L6521" i="1"/>
  <c r="L6457" i="1"/>
  <c r="L6393" i="1"/>
  <c r="L6329" i="1"/>
  <c r="L6265" i="1"/>
  <c r="L6201" i="1"/>
  <c r="L6137" i="1"/>
  <c r="L6073" i="1"/>
  <c r="L6009" i="1"/>
  <c r="L5945" i="1"/>
  <c r="L5881" i="1"/>
  <c r="L5817" i="1"/>
  <c r="L5753" i="1"/>
  <c r="L5689" i="1"/>
  <c r="L5619" i="1"/>
  <c r="L5534" i="1"/>
  <c r="L5449" i="1"/>
  <c r="L5363" i="1"/>
  <c r="L5278" i="1"/>
  <c r="L5193" i="1"/>
  <c r="L5107" i="1"/>
  <c r="L5022" i="1"/>
  <c r="L4801" i="1"/>
  <c r="L4545" i="1"/>
  <c r="L4289" i="1"/>
  <c r="L3996" i="1"/>
  <c r="L3455" i="1"/>
  <c r="L5624" i="1"/>
  <c r="L5560" i="1"/>
  <c r="L5496" i="1"/>
  <c r="L5432" i="1"/>
  <c r="L5368" i="1"/>
  <c r="L5304" i="1"/>
  <c r="L5240" i="1"/>
  <c r="L5176" i="1"/>
  <c r="L5112" i="1"/>
  <c r="L5048" i="1"/>
  <c r="L4984" i="1"/>
  <c r="L4920" i="1"/>
  <c r="L4856" i="1"/>
  <c r="L4792" i="1"/>
  <c r="L4728" i="1"/>
  <c r="L4664" i="1"/>
  <c r="L4600" i="1"/>
  <c r="L4536" i="1"/>
  <c r="L4472" i="1"/>
  <c r="L4408" i="1"/>
  <c r="L4344" i="1"/>
  <c r="L4280" i="1"/>
  <c r="L4216" i="1"/>
  <c r="L4152" i="1"/>
  <c r="L4069" i="1"/>
  <c r="L3984" i="1"/>
  <c r="L3899" i="1"/>
  <c r="L3813" i="1"/>
  <c r="L3675" i="1"/>
  <c r="L3419" i="1"/>
  <c r="L3135" i="1"/>
  <c r="L2573" i="1"/>
  <c r="L4983" i="1"/>
  <c r="L4919" i="1"/>
  <c r="L4855" i="1"/>
  <c r="L4791" i="1"/>
  <c r="L4727" i="1"/>
  <c r="L4663" i="1"/>
  <c r="L4599" i="1"/>
  <c r="L4535" i="1"/>
  <c r="L4471" i="1"/>
  <c r="L4407" i="1"/>
  <c r="L4343" i="1"/>
  <c r="L4279" i="1"/>
  <c r="L4215" i="1"/>
  <c r="L4151" i="1"/>
  <c r="L4068" i="1"/>
  <c r="L3983" i="1"/>
  <c r="L3897" i="1"/>
  <c r="L3812" i="1"/>
  <c r="L3671" i="1"/>
  <c r="L3415" i="1"/>
  <c r="L3130" i="1"/>
  <c r="L2557" i="1"/>
  <c r="L4982" i="1"/>
  <c r="L4918" i="1"/>
  <c r="L4854" i="1"/>
  <c r="L4790" i="1"/>
  <c r="L4726" i="1"/>
  <c r="L4662" i="1"/>
  <c r="L4598" i="1"/>
  <c r="L4534" i="1"/>
  <c r="L4470" i="1"/>
  <c r="L4406" i="1"/>
  <c r="L4342" i="1"/>
  <c r="L4278" i="1"/>
  <c r="L4214" i="1"/>
  <c r="L4150" i="1"/>
  <c r="L4067" i="1"/>
  <c r="L3981" i="1"/>
  <c r="L3896" i="1"/>
  <c r="L3811" i="1"/>
  <c r="L3667" i="1"/>
  <c r="L3411" i="1"/>
  <c r="L3125" i="1"/>
  <c r="L2541" i="1"/>
  <c r="L4122" i="1"/>
  <c r="L4058" i="1"/>
  <c r="L3994" i="1"/>
  <c r="L3930" i="1"/>
  <c r="L3866" i="1"/>
  <c r="L3802" i="1"/>
  <c r="L3718" i="1"/>
  <c r="L3634" i="1"/>
  <c r="L3550" i="1"/>
  <c r="L3462" i="1"/>
  <c r="L3378" i="1"/>
  <c r="L3294" i="1"/>
  <c r="L3193" i="1"/>
  <c r="L3081" i="1"/>
  <c r="L2969" i="1"/>
  <c r="L2745" i="1"/>
  <c r="L2409" i="1"/>
  <c r="L1983" i="1"/>
  <c r="L3713" i="1"/>
  <c r="L3629" i="1"/>
  <c r="L3545" i="1"/>
  <c r="L3457" i="1"/>
  <c r="L3373" i="1"/>
  <c r="L3289" i="1"/>
  <c r="L3186" i="1"/>
  <c r="L3074" i="1"/>
  <c r="L2962" i="1"/>
  <c r="L2725" i="1"/>
  <c r="L2157" i="1"/>
  <c r="L3572" i="1"/>
  <c r="L3316" i="1"/>
  <c r="L2998" i="1"/>
  <c r="L2131" i="1"/>
  <c r="L3060" i="1"/>
  <c r="L2804" i="1"/>
  <c r="L2548" i="1"/>
  <c r="L2292" i="1"/>
  <c r="L1835" i="1"/>
  <c r="L2799" i="1"/>
  <c r="L2543" i="1"/>
  <c r="L2287" i="1"/>
  <c r="L1815" i="1"/>
  <c r="L2794" i="1"/>
  <c r="L2538" i="1"/>
  <c r="L2282" i="1"/>
  <c r="L1795" i="1"/>
  <c r="L2138" i="1"/>
  <c r="L1882" i="1"/>
  <c r="L1626" i="1"/>
  <c r="L1370" i="1"/>
  <c r="L1913" i="1"/>
  <c r="L1657" i="1"/>
  <c r="L1401" i="1"/>
  <c r="L1940" i="1"/>
  <c r="L1684" i="1"/>
  <c r="L1428" i="1"/>
  <c r="L1174" i="1"/>
  <c r="L918" i="1"/>
  <c r="L1169" i="1"/>
  <c r="L913" i="1"/>
  <c r="L1168" i="1"/>
  <c r="L912" i="1"/>
  <c r="L1163" i="1"/>
  <c r="L907" i="1"/>
  <c r="L440" i="1"/>
  <c r="L646" i="1"/>
  <c r="L261" i="1"/>
  <c r="L561" i="1"/>
  <c r="L812" i="1"/>
  <c r="L556" i="1"/>
  <c r="L348" i="1"/>
  <c r="L92" i="1"/>
  <c r="L343" i="1"/>
  <c r="L87" i="1"/>
  <c r="L230" i="1"/>
  <c r="M8470" i="1"/>
  <c r="N8470" i="1"/>
  <c r="M8482" i="1"/>
  <c r="N8482" i="1"/>
  <c r="M8078" i="1"/>
  <c r="N8078" i="1"/>
  <c r="M7133" i="1"/>
  <c r="N7133" i="1"/>
  <c r="M7933" i="1"/>
  <c r="N7933" i="1"/>
  <c r="M6199" i="1"/>
  <c r="N6199" i="1"/>
  <c r="M7928" i="1"/>
  <c r="N7928" i="1"/>
  <c r="M5779" i="1"/>
  <c r="N5779" i="1"/>
  <c r="M6382" i="1"/>
  <c r="N6382" i="1"/>
  <c r="M4312" i="1"/>
  <c r="N4312" i="1"/>
  <c r="L6767" i="1"/>
  <c r="L6703" i="1"/>
  <c r="L6639" i="1"/>
  <c r="L6575" i="1"/>
  <c r="L6511" i="1"/>
  <c r="L6447" i="1"/>
  <c r="L6383" i="1"/>
  <c r="L6319" i="1"/>
  <c r="L6255" i="1"/>
  <c r="L6191" i="1"/>
  <c r="L6127" i="1"/>
  <c r="L6063" i="1"/>
  <c r="L5999" i="1"/>
  <c r="L5935" i="1"/>
  <c r="L5871" i="1"/>
  <c r="L5807" i="1"/>
  <c r="L5743" i="1"/>
  <c r="L5679" i="1"/>
  <c r="L5606" i="1"/>
  <c r="L5521" i="1"/>
  <c r="L5435" i="1"/>
  <c r="L5350" i="1"/>
  <c r="L5265" i="1"/>
  <c r="L5179" i="1"/>
  <c r="L5094" i="1"/>
  <c r="L5009" i="1"/>
  <c r="L4761" i="1"/>
  <c r="L4505" i="1"/>
  <c r="L4249" i="1"/>
  <c r="L3943" i="1"/>
  <c r="L3295" i="1"/>
  <c r="L6826" i="1"/>
  <c r="L6762" i="1"/>
  <c r="L6698" i="1"/>
  <c r="L6634" i="1"/>
  <c r="L6570" i="1"/>
  <c r="L6506" i="1"/>
  <c r="L6442" i="1"/>
  <c r="L6378" i="1"/>
  <c r="L6314" i="1"/>
  <c r="L6250" i="1"/>
  <c r="L6186" i="1"/>
  <c r="L6122" i="1"/>
  <c r="L6058" i="1"/>
  <c r="L5994" i="1"/>
  <c r="L5930" i="1"/>
  <c r="L5866" i="1"/>
  <c r="L5802" i="1"/>
  <c r="L5738" i="1"/>
  <c r="L5674" i="1"/>
  <c r="L5599" i="1"/>
  <c r="L5514" i="1"/>
  <c r="L5429" i="1"/>
  <c r="L5343" i="1"/>
  <c r="L5258" i="1"/>
  <c r="L5173" i="1"/>
  <c r="L5087" i="1"/>
  <c r="L4997" i="1"/>
  <c r="L4741" i="1"/>
  <c r="L4485" i="1"/>
  <c r="L4229" i="1"/>
  <c r="L3916" i="1"/>
  <c r="L3205" i="1"/>
  <c r="L6821" i="1"/>
  <c r="L6757" i="1"/>
  <c r="L6693" i="1"/>
  <c r="L6629" i="1"/>
  <c r="L6565" i="1"/>
  <c r="L6501" i="1"/>
  <c r="L6437" i="1"/>
  <c r="L6373" i="1"/>
  <c r="L6309" i="1"/>
  <c r="L6245" i="1"/>
  <c r="L6181" i="1"/>
  <c r="L6117" i="1"/>
  <c r="L6053" i="1"/>
  <c r="L5989" i="1"/>
  <c r="L5925" i="1"/>
  <c r="L5861" i="1"/>
  <c r="L5797" i="1"/>
  <c r="L5733" i="1"/>
  <c r="L5669" i="1"/>
  <c r="L5593" i="1"/>
  <c r="L5507" i="1"/>
  <c r="L5422" i="1"/>
  <c r="L5337" i="1"/>
  <c r="L5251" i="1"/>
  <c r="L5166" i="1"/>
  <c r="L5081" i="1"/>
  <c r="L4977" i="1"/>
  <c r="L4721" i="1"/>
  <c r="L4465" i="1"/>
  <c r="L4209" i="1"/>
  <c r="L3889" i="1"/>
  <c r="L3098" i="1"/>
  <c r="L5604" i="1"/>
  <c r="L5540" i="1"/>
  <c r="L5476" i="1"/>
  <c r="L5412" i="1"/>
  <c r="L5348" i="1"/>
  <c r="L5284" i="1"/>
  <c r="L5236" i="1"/>
  <c r="L5172" i="1"/>
  <c r="L5108" i="1"/>
  <c r="L5044" i="1"/>
  <c r="L4980" i="1"/>
  <c r="L4916" i="1"/>
  <c r="L4852" i="1"/>
  <c r="L4788" i="1"/>
  <c r="L4724" i="1"/>
  <c r="L4660" i="1"/>
  <c r="L4596" i="1"/>
  <c r="L4532" i="1"/>
  <c r="L4468" i="1"/>
  <c r="L4404" i="1"/>
  <c r="L4340" i="1"/>
  <c r="L4276" i="1"/>
  <c r="L4212" i="1"/>
  <c r="L4148" i="1"/>
  <c r="L4064" i="1"/>
  <c r="L3979" i="1"/>
  <c r="L3893" i="1"/>
  <c r="L3808" i="1"/>
  <c r="L3659" i="1"/>
  <c r="L3403" i="1"/>
  <c r="L3114" i="1"/>
  <c r="L2509" i="1"/>
  <c r="L4979" i="1"/>
  <c r="L4915" i="1"/>
  <c r="L4851" i="1"/>
  <c r="L4787" i="1"/>
  <c r="L4723" i="1"/>
  <c r="L4659" i="1"/>
  <c r="L4595" i="1"/>
  <c r="L4531" i="1"/>
  <c r="L4467" i="1"/>
  <c r="L4403" i="1"/>
  <c r="L4339" i="1"/>
  <c r="L4275" i="1"/>
  <c r="L4211" i="1"/>
  <c r="L4147" i="1"/>
  <c r="L4063" i="1"/>
  <c r="L3977" i="1"/>
  <c r="L3892" i="1"/>
  <c r="L3807" i="1"/>
  <c r="L3655" i="1"/>
  <c r="L3399" i="1"/>
  <c r="L3109" i="1"/>
  <c r="L2493" i="1"/>
  <c r="L4978" i="1"/>
  <c r="L4914" i="1"/>
  <c r="L4850" i="1"/>
  <c r="L4786" i="1"/>
  <c r="L4722" i="1"/>
  <c r="L4658" i="1"/>
  <c r="L4594" i="1"/>
  <c r="L4530" i="1"/>
  <c r="L4466" i="1"/>
  <c r="L4402" i="1"/>
  <c r="L4338" i="1"/>
  <c r="L4274" i="1"/>
  <c r="L4210" i="1"/>
  <c r="L4146" i="1"/>
  <c r="L4061" i="1"/>
  <c r="L3976" i="1"/>
  <c r="L3891" i="1"/>
  <c r="L3805" i="1"/>
  <c r="L3651" i="1"/>
  <c r="L3395" i="1"/>
  <c r="L3103" i="1"/>
  <c r="L2477" i="1"/>
  <c r="L4118" i="1"/>
  <c r="L4054" i="1"/>
  <c r="L3990" i="1"/>
  <c r="L3926" i="1"/>
  <c r="L3862" i="1"/>
  <c r="L3798" i="1"/>
  <c r="L3714" i="1"/>
  <c r="L3630" i="1"/>
  <c r="L3542" i="1"/>
  <c r="L3458" i="1"/>
  <c r="L3374" i="1"/>
  <c r="L3286" i="1"/>
  <c r="L3187" i="1"/>
  <c r="L3075" i="1"/>
  <c r="L2958" i="1"/>
  <c r="L2729" i="1"/>
  <c r="L2393" i="1"/>
  <c r="L1855" i="1"/>
  <c r="L3709" i="1"/>
  <c r="L3625" i="1"/>
  <c r="L3537" i="1"/>
  <c r="L3453" i="1"/>
  <c r="L3369" i="1"/>
  <c r="L3281" i="1"/>
  <c r="L3181" i="1"/>
  <c r="L3069" i="1"/>
  <c r="L2951" i="1"/>
  <c r="L2709" i="1"/>
  <c r="L2072" i="1"/>
  <c r="L3556" i="1"/>
  <c r="L3300" i="1"/>
  <c r="L2977" i="1"/>
  <c r="L2045" i="1"/>
  <c r="L3044" i="1"/>
  <c r="L2788" i="1"/>
  <c r="L2532" i="1"/>
  <c r="L2276" i="1"/>
  <c r="L1771" i="1"/>
  <c r="L2783" i="1"/>
  <c r="L2527" i="1"/>
  <c r="L2271" i="1"/>
  <c r="L1751" i="1"/>
  <c r="L2778" i="1"/>
  <c r="L2522" i="1"/>
  <c r="L2266" i="1"/>
  <c r="L1731" i="1"/>
  <c r="L2122" i="1"/>
  <c r="L1866" i="1"/>
  <c r="L1610" i="1"/>
  <c r="L1354" i="1"/>
  <c r="L1897" i="1"/>
  <c r="L1641" i="1"/>
  <c r="L1385" i="1"/>
  <c r="L1924" i="1"/>
  <c r="L1668" i="1"/>
  <c r="L1412" i="1"/>
  <c r="L1158" i="1"/>
  <c r="L902" i="1"/>
  <c r="L1153" i="1"/>
  <c r="L897" i="1"/>
  <c r="L1152" i="1"/>
  <c r="L896" i="1"/>
  <c r="L1147" i="1"/>
  <c r="L891" i="1"/>
  <c r="L418" i="1"/>
  <c r="L630" i="1"/>
  <c r="L197" i="1"/>
  <c r="L545" i="1"/>
  <c r="L796" i="1"/>
  <c r="L540" i="1"/>
  <c r="L332" i="1"/>
  <c r="L76" i="1"/>
  <c r="L327" i="1"/>
  <c r="L71" i="1"/>
  <c r="L214" i="1"/>
  <c r="N8262" i="1"/>
  <c r="M8262" i="1"/>
  <c r="M8402" i="1"/>
  <c r="N8402" i="1"/>
  <c r="N7821" i="1"/>
  <c r="M7821" i="1"/>
  <c r="M6763" i="1"/>
  <c r="N6763" i="1"/>
  <c r="N7869" i="1"/>
  <c r="M7869" i="1"/>
  <c r="M5943" i="1"/>
  <c r="N5943" i="1"/>
  <c r="N7864" i="1"/>
  <c r="M7864" i="1"/>
  <c r="M5380" i="1"/>
  <c r="N5380" i="1"/>
  <c r="N6126" i="1"/>
  <c r="M6126" i="1"/>
  <c r="M4703" i="1"/>
  <c r="N4703" i="1"/>
  <c r="L3738" i="1"/>
  <c r="L3674" i="1"/>
  <c r="L3610" i="1"/>
  <c r="L3546" i="1"/>
  <c r="L3482" i="1"/>
  <c r="L3418" i="1"/>
  <c r="L3354" i="1"/>
  <c r="L3290" i="1"/>
  <c r="L3219" i="1"/>
  <c r="L3134" i="1"/>
  <c r="L3049" i="1"/>
  <c r="L2963" i="1"/>
  <c r="L2825" i="1"/>
  <c r="L2569" i="1"/>
  <c r="L2313" i="1"/>
  <c r="L1919" i="1"/>
  <c r="L3733" i="1"/>
  <c r="L3669" i="1"/>
  <c r="L3605" i="1"/>
  <c r="L3541" i="1"/>
  <c r="L3477" i="1"/>
  <c r="L3413" i="1"/>
  <c r="L3349" i="1"/>
  <c r="L3285" i="1"/>
  <c r="L3213" i="1"/>
  <c r="L3127" i="1"/>
  <c r="L3042" i="1"/>
  <c r="L2957" i="1"/>
  <c r="L2805" i="1"/>
  <c r="L2549" i="1"/>
  <c r="L2293" i="1"/>
  <c r="L1839" i="1"/>
  <c r="L3728" i="1"/>
  <c r="L3664" i="1"/>
  <c r="L3600" i="1"/>
  <c r="L3536" i="1"/>
  <c r="L3472" i="1"/>
  <c r="L3408" i="1"/>
  <c r="L3344" i="1"/>
  <c r="L3280" i="1"/>
  <c r="L3206" i="1"/>
  <c r="L3121" i="1"/>
  <c r="L3035" i="1"/>
  <c r="L2950" i="1"/>
  <c r="L2785" i="1"/>
  <c r="L2529" i="1"/>
  <c r="L2273" i="1"/>
  <c r="L1759" i="1"/>
  <c r="L3216" i="1"/>
  <c r="L3152" i="1"/>
  <c r="L3088" i="1"/>
  <c r="L3024" i="1"/>
  <c r="L2960" i="1"/>
  <c r="L2896" i="1"/>
  <c r="L2832" i="1"/>
  <c r="L2768" i="1"/>
  <c r="L2704" i="1"/>
  <c r="L2640" i="1"/>
  <c r="L2576" i="1"/>
  <c r="L2512" i="1"/>
  <c r="L2448" i="1"/>
  <c r="L2384" i="1"/>
  <c r="L2320" i="1"/>
  <c r="L2256" i="1"/>
  <c r="L2172" i="1"/>
  <c r="L2087" i="1"/>
  <c r="L1947" i="1"/>
  <c r="L1691" i="1"/>
  <c r="L1435" i="1"/>
  <c r="L2891" i="1"/>
  <c r="L2827" i="1"/>
  <c r="L2763" i="1"/>
  <c r="L2699" i="1"/>
  <c r="L2635" i="1"/>
  <c r="L2571" i="1"/>
  <c r="L2507" i="1"/>
  <c r="L2443" i="1"/>
  <c r="L2379" i="1"/>
  <c r="L2315" i="1"/>
  <c r="L2251" i="1"/>
  <c r="L2165" i="1"/>
  <c r="L2080" i="1"/>
  <c r="L1927" i="1"/>
  <c r="L1671" i="1"/>
  <c r="L1415" i="1"/>
  <c r="L2886" i="1"/>
  <c r="L2822" i="1"/>
  <c r="L2758" i="1"/>
  <c r="L2694" i="1"/>
  <c r="L2630" i="1"/>
  <c r="L2566" i="1"/>
  <c r="L2502" i="1"/>
  <c r="L2438" i="1"/>
  <c r="L2374" i="1"/>
  <c r="L2310" i="1"/>
  <c r="L2244" i="1"/>
  <c r="L2159" i="1"/>
  <c r="L2073" i="1"/>
  <c r="L1907" i="1"/>
  <c r="L1651" i="1"/>
  <c r="L1395" i="1"/>
  <c r="L2230" i="1"/>
  <c r="L2166" i="1"/>
  <c r="L2102" i="1"/>
  <c r="L2038" i="1"/>
  <c r="L1974" i="1"/>
  <c r="L1910" i="1"/>
  <c r="L1846" i="1"/>
  <c r="L1782" i="1"/>
  <c r="L1718" i="1"/>
  <c r="L1654" i="1"/>
  <c r="L1590" i="1"/>
  <c r="L1526" i="1"/>
  <c r="L1462" i="1"/>
  <c r="L1398" i="1"/>
  <c r="L1334" i="1"/>
  <c r="L1270" i="1"/>
  <c r="L2005" i="1"/>
  <c r="L1941" i="1"/>
  <c r="L1877" i="1"/>
  <c r="L1813" i="1"/>
  <c r="L1749" i="1"/>
  <c r="L1685" i="1"/>
  <c r="L1621" i="1"/>
  <c r="L1557" i="1"/>
  <c r="L1493" i="1"/>
  <c r="L1429" i="1"/>
  <c r="L1365" i="1"/>
  <c r="L1301" i="1"/>
  <c r="L1237" i="1"/>
  <c r="L1968" i="1"/>
  <c r="L1904" i="1"/>
  <c r="L1840" i="1"/>
  <c r="L1776" i="1"/>
  <c r="L1712" i="1"/>
  <c r="L1648" i="1"/>
  <c r="L1584" i="1"/>
  <c r="L1520" i="1"/>
  <c r="L1456" i="1"/>
  <c r="L1392" i="1"/>
  <c r="L1328" i="1"/>
  <c r="L1264" i="1"/>
  <c r="L1202" i="1"/>
  <c r="L1138" i="1"/>
  <c r="L1074" i="1"/>
  <c r="L1010" i="1"/>
  <c r="L946" i="1"/>
  <c r="L882" i="1"/>
  <c r="L813" i="1"/>
  <c r="L655" i="1"/>
  <c r="L1197" i="1"/>
  <c r="L1133" i="1"/>
  <c r="L1069" i="1"/>
  <c r="L1005" i="1"/>
  <c r="L941" i="1"/>
  <c r="L877" i="1"/>
  <c r="L806" i="1"/>
  <c r="L635" i="1"/>
  <c r="L1196" i="1"/>
  <c r="L1132" i="1"/>
  <c r="L1068" i="1"/>
  <c r="L1004" i="1"/>
  <c r="L940" i="1"/>
  <c r="L876" i="1"/>
  <c r="L805" i="1"/>
  <c r="L631" i="1"/>
  <c r="L1191" i="1"/>
  <c r="L1127" i="1"/>
  <c r="L1063" i="1"/>
  <c r="L999" i="1"/>
  <c r="L935" i="1"/>
  <c r="L871" i="1"/>
  <c r="L798" i="1"/>
  <c r="L611" i="1"/>
  <c r="L477" i="1"/>
  <c r="L384" i="1"/>
  <c r="L137" i="1"/>
  <c r="L738" i="1"/>
  <c r="L674" i="1"/>
  <c r="L610" i="1"/>
  <c r="L546" i="1"/>
  <c r="L470" i="1"/>
  <c r="L373" i="1"/>
  <c r="L117" i="1"/>
  <c r="L717" i="1"/>
  <c r="L653" i="1"/>
  <c r="L589" i="1"/>
  <c r="L525" i="1"/>
  <c r="L442" i="1"/>
  <c r="L289" i="1"/>
  <c r="L33" i="1"/>
  <c r="L776" i="1"/>
  <c r="L712" i="1"/>
  <c r="L648" i="1"/>
  <c r="L584" i="1"/>
  <c r="L520" i="1"/>
  <c r="L436" i="1"/>
  <c r="L269" i="1"/>
  <c r="L13" i="1"/>
  <c r="L312" i="1"/>
  <c r="L248" i="1"/>
  <c r="L184" i="1"/>
  <c r="L120" i="1"/>
  <c r="L56" i="1"/>
  <c r="L499" i="1"/>
  <c r="L435" i="1"/>
  <c r="L371" i="1"/>
  <c r="L307" i="1"/>
  <c r="L243" i="1"/>
  <c r="L179" i="1"/>
  <c r="L115" i="1"/>
  <c r="L51" i="1"/>
  <c r="L386" i="1"/>
  <c r="L322" i="1"/>
  <c r="L258" i="1"/>
  <c r="L194" i="1"/>
  <c r="L130" i="1"/>
  <c r="L54" i="1"/>
  <c r="M8666" i="1"/>
  <c r="N8666" i="1"/>
  <c r="M8022" i="1"/>
  <c r="N8022" i="1"/>
  <c r="M7085" i="1"/>
  <c r="N7085" i="1"/>
  <c r="M8723" i="1"/>
  <c r="N8723" i="1"/>
  <c r="M8606" i="1"/>
  <c r="N8606" i="1"/>
  <c r="M8274" i="1"/>
  <c r="N8274" i="1"/>
  <c r="M7059" i="1"/>
  <c r="N7059" i="1"/>
  <c r="M7942" i="1"/>
  <c r="N7942" i="1"/>
  <c r="M8526" i="1"/>
  <c r="N8526" i="1"/>
  <c r="M7395" i="1"/>
  <c r="N7395" i="1"/>
  <c r="M8671" i="1"/>
  <c r="N8671" i="1"/>
  <c r="M8656" i="1"/>
  <c r="N8656" i="1"/>
  <c r="M7731" i="1"/>
  <c r="N7731" i="1"/>
  <c r="M5455" i="1"/>
  <c r="N5455" i="1"/>
  <c r="M8557" i="1"/>
  <c r="N8557" i="1"/>
  <c r="M8301" i="1"/>
  <c r="N8301" i="1"/>
  <c r="M8045" i="1"/>
  <c r="N8045" i="1"/>
  <c r="M7777" i="1"/>
  <c r="N7777" i="1"/>
  <c r="M7436" i="1"/>
  <c r="N7436" i="1"/>
  <c r="M7095" i="1"/>
  <c r="N7095" i="1"/>
  <c r="M6647" i="1"/>
  <c r="N6647" i="1"/>
  <c r="M5623" i="1"/>
  <c r="N5623" i="1"/>
  <c r="M8552" i="1"/>
  <c r="N8552" i="1"/>
  <c r="M8296" i="1"/>
  <c r="N8296" i="1"/>
  <c r="M8040" i="1"/>
  <c r="N8040" i="1"/>
  <c r="M7771" i="1"/>
  <c r="N7771" i="1"/>
  <c r="M7429" i="1"/>
  <c r="N7429" i="1"/>
  <c r="M7088" i="1"/>
  <c r="N7088" i="1"/>
  <c r="M6371" i="1"/>
  <c r="N6371" i="1"/>
  <c r="M3983" i="1"/>
  <c r="N3983" i="1"/>
  <c r="M7529" i="1"/>
  <c r="N7529" i="1"/>
  <c r="M3962" i="1"/>
  <c r="N3962" i="1"/>
  <c r="M6830" i="1"/>
  <c r="N6830" i="1"/>
  <c r="M5806" i="1"/>
  <c r="N5806" i="1"/>
  <c r="M2904" i="1"/>
  <c r="N2904" i="1"/>
  <c r="M5689" i="1"/>
  <c r="N5689" i="1"/>
  <c r="M4645" i="1"/>
  <c r="N4645" i="1"/>
  <c r="L2469" i="1"/>
  <c r="L2200" i="1"/>
  <c r="L1519" i="1"/>
  <c r="L3708" i="1"/>
  <c r="L3644" i="1"/>
  <c r="L3580" i="1"/>
  <c r="L3516" i="1"/>
  <c r="L3452" i="1"/>
  <c r="L3388" i="1"/>
  <c r="L3324" i="1"/>
  <c r="L3260" i="1"/>
  <c r="L3179" i="1"/>
  <c r="L3094" i="1"/>
  <c r="L3009" i="1"/>
  <c r="L2923" i="1"/>
  <c r="L2705" i="1"/>
  <c r="L2449" i="1"/>
  <c r="L2173" i="1"/>
  <c r="L1439" i="1"/>
  <c r="L3196" i="1"/>
  <c r="L3132" i="1"/>
  <c r="L3068" i="1"/>
  <c r="L3004" i="1"/>
  <c r="L2940" i="1"/>
  <c r="L2876" i="1"/>
  <c r="L2812" i="1"/>
  <c r="L2748" i="1"/>
  <c r="L2684" i="1"/>
  <c r="L2620" i="1"/>
  <c r="L2556" i="1"/>
  <c r="L2492" i="1"/>
  <c r="L2428" i="1"/>
  <c r="L2364" i="1"/>
  <c r="L2300" i="1"/>
  <c r="L2231" i="1"/>
  <c r="L2145" i="1"/>
  <c r="L2060" i="1"/>
  <c r="L1867" i="1"/>
  <c r="L1611" i="1"/>
  <c r="L1355" i="1"/>
  <c r="L2871" i="1"/>
  <c r="L2807" i="1"/>
  <c r="L2743" i="1"/>
  <c r="L2679" i="1"/>
  <c r="L2615" i="1"/>
  <c r="L2551" i="1"/>
  <c r="L2487" i="1"/>
  <c r="L2423" i="1"/>
  <c r="L2359" i="1"/>
  <c r="L2295" i="1"/>
  <c r="L2224" i="1"/>
  <c r="L2139" i="1"/>
  <c r="L2053" i="1"/>
  <c r="L1847" i="1"/>
  <c r="L1591" i="1"/>
  <c r="L1335" i="1"/>
  <c r="L2866" i="1"/>
  <c r="L2802" i="1"/>
  <c r="L2738" i="1"/>
  <c r="L2674" i="1"/>
  <c r="L2610" i="1"/>
  <c r="L2546" i="1"/>
  <c r="L2482" i="1"/>
  <c r="L2418" i="1"/>
  <c r="L2354" i="1"/>
  <c r="L2290" i="1"/>
  <c r="L2217" i="1"/>
  <c r="L2132" i="1"/>
  <c r="L2047" i="1"/>
  <c r="L1827" i="1"/>
  <c r="L1571" i="1"/>
  <c r="L1315" i="1"/>
  <c r="L2210" i="1"/>
  <c r="L2146" i="1"/>
  <c r="L2082" i="1"/>
  <c r="L2018" i="1"/>
  <c r="L1954" i="1"/>
  <c r="L1890" i="1"/>
  <c r="L1826" i="1"/>
  <c r="L1762" i="1"/>
  <c r="L1698" i="1"/>
  <c r="L1634" i="1"/>
  <c r="L1570" i="1"/>
  <c r="L1506" i="1"/>
  <c r="L1442" i="1"/>
  <c r="L1378" i="1"/>
  <c r="L1314" i="1"/>
  <c r="L1905" i="1"/>
  <c r="L1649" i="1"/>
  <c r="L1393" i="1"/>
  <c r="L1932" i="1"/>
  <c r="L1676" i="1"/>
  <c r="L1420" i="1"/>
  <c r="L1166" i="1"/>
  <c r="L910" i="1"/>
  <c r="L1161" i="1"/>
  <c r="L905" i="1"/>
  <c r="L1160" i="1"/>
  <c r="L904" i="1"/>
  <c r="L1155" i="1"/>
  <c r="L899" i="1"/>
  <c r="L5220" i="1"/>
  <c r="L5156" i="1"/>
  <c r="L5092" i="1"/>
  <c r="L5028" i="1"/>
  <c r="L4964" i="1"/>
  <c r="L4900" i="1"/>
  <c r="L4836" i="1"/>
  <c r="L4772" i="1"/>
  <c r="L4708" i="1"/>
  <c r="L4644" i="1"/>
  <c r="L4580" i="1"/>
  <c r="L4516" i="1"/>
  <c r="L4452" i="1"/>
  <c r="L4388" i="1"/>
  <c r="L4324" i="1"/>
  <c r="L4260" i="1"/>
  <c r="L4196" i="1"/>
  <c r="L4128" i="1"/>
  <c r="L4043" i="1"/>
  <c r="L3957" i="1"/>
  <c r="L3872" i="1"/>
  <c r="L3787" i="1"/>
  <c r="L3595" i="1"/>
  <c r="L3339" i="1"/>
  <c r="L3029" i="1"/>
  <c r="L2253" i="1"/>
  <c r="L4963" i="1"/>
  <c r="L4899" i="1"/>
  <c r="L4835" i="1"/>
  <c r="L4771" i="1"/>
  <c r="L4707" i="1"/>
  <c r="L4643" i="1"/>
  <c r="L4579" i="1"/>
  <c r="L4515" i="1"/>
  <c r="L4451" i="1"/>
  <c r="L4387" i="1"/>
  <c r="L4323" i="1"/>
  <c r="L4259" i="1"/>
  <c r="L4195" i="1"/>
  <c r="L4127" i="1"/>
  <c r="L4041" i="1"/>
  <c r="L3956" i="1"/>
  <c r="L3871" i="1"/>
  <c r="L3785" i="1"/>
  <c r="L3591" i="1"/>
  <c r="L3335" i="1"/>
  <c r="L3023" i="1"/>
  <c r="L2232" i="1"/>
  <c r="L4962" i="1"/>
  <c r="L4898" i="1"/>
  <c r="L4834" i="1"/>
  <c r="L4770" i="1"/>
  <c r="L4706" i="1"/>
  <c r="L4642" i="1"/>
  <c r="L4578" i="1"/>
  <c r="L4514" i="1"/>
  <c r="L4450" i="1"/>
  <c r="L4386" i="1"/>
  <c r="L4322" i="1"/>
  <c r="L4258" i="1"/>
  <c r="L4194" i="1"/>
  <c r="L4125" i="1"/>
  <c r="L4040" i="1"/>
  <c r="L3955" i="1"/>
  <c r="L3869" i="1"/>
  <c r="L3784" i="1"/>
  <c r="L3587" i="1"/>
  <c r="L3331" i="1"/>
  <c r="L3018" i="1"/>
  <c r="L2211" i="1"/>
  <c r="L4102" i="1"/>
  <c r="L4038" i="1"/>
  <c r="L3974" i="1"/>
  <c r="L3910" i="1"/>
  <c r="L3846" i="1"/>
  <c r="L3778" i="1"/>
  <c r="L3694" i="1"/>
  <c r="L3606" i="1"/>
  <c r="L3522" i="1"/>
  <c r="L3438" i="1"/>
  <c r="L3350" i="1"/>
  <c r="L3266" i="1"/>
  <c r="L3161" i="1"/>
  <c r="L3043" i="1"/>
  <c r="L2931" i="1"/>
  <c r="L2649" i="1"/>
  <c r="L2297" i="1"/>
  <c r="L1535" i="1"/>
  <c r="L3689" i="1"/>
  <c r="L3601" i="1"/>
  <c r="L3517" i="1"/>
  <c r="L3433" i="1"/>
  <c r="L3345" i="1"/>
  <c r="L3261" i="1"/>
  <c r="L3154" i="1"/>
  <c r="L3037" i="1"/>
  <c r="L2925" i="1"/>
  <c r="L2629" i="1"/>
  <c r="L3748" i="1"/>
  <c r="L3492" i="1"/>
  <c r="L3233" i="1"/>
  <c r="L2865" i="1"/>
  <c r="L3236" i="1"/>
  <c r="L2980" i="1"/>
  <c r="L2724" i="1"/>
  <c r="L2468" i="1"/>
  <c r="L2199" i="1"/>
  <c r="L1515" i="1"/>
  <c r="L2719" i="1"/>
  <c r="L2463" i="1"/>
  <c r="L2192" i="1"/>
  <c r="L1495" i="1"/>
  <c r="L2714" i="1"/>
  <c r="L2458" i="1"/>
  <c r="L2185" i="1"/>
  <c r="L1475" i="1"/>
  <c r="L2058" i="1"/>
  <c r="L1802" i="1"/>
  <c r="L1546" i="1"/>
  <c r="L1290" i="1"/>
  <c r="L1833" i="1"/>
  <c r="L1577" i="1"/>
  <c r="L1321" i="1"/>
  <c r="L1860" i="1"/>
  <c r="L1604" i="1"/>
  <c r="L1348" i="1"/>
  <c r="L1094" i="1"/>
  <c r="L838" i="1"/>
  <c r="L1089" i="1"/>
  <c r="L833" i="1"/>
  <c r="L1088" i="1"/>
  <c r="L831" i="1"/>
  <c r="L1083" i="1"/>
  <c r="L825" i="1"/>
  <c r="L217" i="1"/>
  <c r="L566" i="1"/>
  <c r="L737" i="1"/>
  <c r="L469" i="1"/>
  <c r="L732" i="1"/>
  <c r="L462" i="1"/>
  <c r="L268" i="1"/>
  <c r="L12" i="1"/>
  <c r="L263" i="1"/>
  <c r="L406" i="1"/>
  <c r="L150" i="1"/>
  <c r="N7405" i="1"/>
  <c r="M7405" i="1"/>
  <c r="N7485" i="1"/>
  <c r="M7485" i="1"/>
  <c r="N5755" i="1"/>
  <c r="M5755" i="1"/>
  <c r="N8637" i="1"/>
  <c r="M8637" i="1"/>
  <c r="N7543" i="1"/>
  <c r="M7543" i="1"/>
  <c r="N4146" i="1"/>
  <c r="M4146" i="1"/>
  <c r="N7536" i="1"/>
  <c r="M7536" i="1"/>
  <c r="N7923" i="1"/>
  <c r="M7923" i="1"/>
  <c r="N4878" i="1"/>
  <c r="M4878" i="1"/>
  <c r="L3786" i="1"/>
  <c r="L3722" i="1"/>
  <c r="L3658" i="1"/>
  <c r="L3594" i="1"/>
  <c r="L3530" i="1"/>
  <c r="L3466" i="1"/>
  <c r="L3402" i="1"/>
  <c r="L3338" i="1"/>
  <c r="L3274" i="1"/>
  <c r="L3198" i="1"/>
  <c r="L3113" i="1"/>
  <c r="L3027" i="1"/>
  <c r="L2942" i="1"/>
  <c r="L2761" i="1"/>
  <c r="L2505" i="1"/>
  <c r="L2248" i="1"/>
  <c r="L1663" i="1"/>
  <c r="L3717" i="1"/>
  <c r="L3653" i="1"/>
  <c r="L3589" i="1"/>
  <c r="L3525" i="1"/>
  <c r="L3461" i="1"/>
  <c r="L3397" i="1"/>
  <c r="L3333" i="1"/>
  <c r="L3269" i="1"/>
  <c r="L3191" i="1"/>
  <c r="L3106" i="1"/>
  <c r="L3021" i="1"/>
  <c r="L2935" i="1"/>
  <c r="L2741" i="1"/>
  <c r="L2485" i="1"/>
  <c r="L2221" i="1"/>
  <c r="L1583" i="1"/>
  <c r="L3712" i="1"/>
  <c r="L3648" i="1"/>
  <c r="L3584" i="1"/>
  <c r="L3520" i="1"/>
  <c r="L3456" i="1"/>
  <c r="L3392" i="1"/>
  <c r="L3328" i="1"/>
  <c r="L3264" i="1"/>
  <c r="L3185" i="1"/>
  <c r="L3099" i="1"/>
  <c r="L3014" i="1"/>
  <c r="L2929" i="1"/>
  <c r="L2721" i="1"/>
  <c r="L2465" i="1"/>
  <c r="L2195" i="1"/>
  <c r="L1503" i="1"/>
  <c r="L3200" i="1"/>
  <c r="L3136" i="1"/>
  <c r="L3072" i="1"/>
  <c r="L3008" i="1"/>
  <c r="L2944" i="1"/>
  <c r="L2880" i="1"/>
  <c r="L2816" i="1"/>
  <c r="L2752" i="1"/>
  <c r="L2688" i="1"/>
  <c r="L2624" i="1"/>
  <c r="L2560" i="1"/>
  <c r="L2496" i="1"/>
  <c r="L2432" i="1"/>
  <c r="L2368" i="1"/>
  <c r="L2304" i="1"/>
  <c r="L2236" i="1"/>
  <c r="L2151" i="1"/>
  <c r="L2065" i="1"/>
  <c r="L1883" i="1"/>
  <c r="L1627" i="1"/>
  <c r="L1371" i="1"/>
  <c r="L2875" i="1"/>
  <c r="L2811" i="1"/>
  <c r="L2747" i="1"/>
  <c r="L2683" i="1"/>
  <c r="L2619" i="1"/>
  <c r="L2555" i="1"/>
  <c r="L2491" i="1"/>
  <c r="L2427" i="1"/>
  <c r="L2363" i="1"/>
  <c r="L2299" i="1"/>
  <c r="L2229" i="1"/>
  <c r="L2144" i="1"/>
  <c r="L2059" i="1"/>
  <c r="L1863" i="1"/>
  <c r="L1607" i="1"/>
  <c r="L1351" i="1"/>
  <c r="L2870" i="1"/>
  <c r="L2806" i="1"/>
  <c r="L2742" i="1"/>
  <c r="L2678" i="1"/>
  <c r="L2614" i="1"/>
  <c r="L2550" i="1"/>
  <c r="L2486" i="1"/>
  <c r="L2422" i="1"/>
  <c r="L2358" i="1"/>
  <c r="L2294" i="1"/>
  <c r="L2223" i="1"/>
  <c r="L2137" i="1"/>
  <c r="L2052" i="1"/>
  <c r="L1843" i="1"/>
  <c r="L1587" i="1"/>
  <c r="L1331" i="1"/>
  <c r="L2214" i="1"/>
  <c r="L2150" i="1"/>
  <c r="L2086" i="1"/>
  <c r="L2022" i="1"/>
  <c r="L1958" i="1"/>
  <c r="L1894" i="1"/>
  <c r="L1830" i="1"/>
  <c r="L1766" i="1"/>
  <c r="L1702" i="1"/>
  <c r="L1638" i="1"/>
  <c r="L1574" i="1"/>
  <c r="L1510" i="1"/>
  <c r="L1446" i="1"/>
  <c r="L1382" i="1"/>
  <c r="L1318" i="1"/>
  <c r="L1254" i="1"/>
  <c r="L1989" i="1"/>
  <c r="L1925" i="1"/>
  <c r="L1861" i="1"/>
  <c r="L1797" i="1"/>
  <c r="L1733" i="1"/>
  <c r="L1669" i="1"/>
  <c r="L1605" i="1"/>
  <c r="L1541" i="1"/>
  <c r="L1477" i="1"/>
  <c r="L1413" i="1"/>
  <c r="L1349" i="1"/>
  <c r="L1285" i="1"/>
  <c r="L2016" i="1"/>
  <c r="L1952" i="1"/>
  <c r="L1888" i="1"/>
  <c r="L1824" i="1"/>
  <c r="L1760" i="1"/>
  <c r="L1696" i="1"/>
  <c r="L1632" i="1"/>
  <c r="L1568" i="1"/>
  <c r="L1504" i="1"/>
  <c r="L1440" i="1"/>
  <c r="L1376" i="1"/>
  <c r="L1312" i="1"/>
  <c r="L1248" i="1"/>
  <c r="L1186" i="1"/>
  <c r="L1122" i="1"/>
  <c r="L1058" i="1"/>
  <c r="L994" i="1"/>
  <c r="L930" i="1"/>
  <c r="L866" i="1"/>
  <c r="L791" i="1"/>
  <c r="L591" i="1"/>
  <c r="L1181" i="1"/>
  <c r="L1117" i="1"/>
  <c r="L1053" i="1"/>
  <c r="L989" i="1"/>
  <c r="L925" i="1"/>
  <c r="L861" i="1"/>
  <c r="L785" i="1"/>
  <c r="L571" i="1"/>
  <c r="L1180" i="1"/>
  <c r="L1116" i="1"/>
  <c r="L1052" i="1"/>
  <c r="L988" i="1"/>
  <c r="L924" i="1"/>
  <c r="L860" i="1"/>
  <c r="L783" i="1"/>
  <c r="L567" i="1"/>
  <c r="L1175" i="1"/>
  <c r="L1111" i="1"/>
  <c r="L1047" i="1"/>
  <c r="L983" i="1"/>
  <c r="L919" i="1"/>
  <c r="L855" i="1"/>
  <c r="L777" i="1"/>
  <c r="L547" i="1"/>
  <c r="L456" i="1"/>
  <c r="L329" i="1"/>
  <c r="L73" i="1"/>
  <c r="L722" i="1"/>
  <c r="L658" i="1"/>
  <c r="L594" i="1"/>
  <c r="L530" i="1"/>
  <c r="L449" i="1"/>
  <c r="L309" i="1"/>
  <c r="L53" i="1"/>
  <c r="L701" i="1"/>
  <c r="L637" i="1"/>
  <c r="L573" i="1"/>
  <c r="L506" i="1"/>
  <c r="L421" i="1"/>
  <c r="L225" i="1"/>
  <c r="L824" i="1"/>
  <c r="L760" i="1"/>
  <c r="L696" i="1"/>
  <c r="L632" i="1"/>
  <c r="L568" i="1"/>
  <c r="L500" i="1"/>
  <c r="L414" i="1"/>
  <c r="L205" i="1"/>
  <c r="L360" i="1"/>
  <c r="L296" i="1"/>
  <c r="L232" i="1"/>
  <c r="L168" i="1"/>
  <c r="L104" i="1"/>
  <c r="L40" i="1"/>
  <c r="L483" i="1"/>
  <c r="L419" i="1"/>
  <c r="L355" i="1"/>
  <c r="L291" i="1"/>
  <c r="L227" i="1"/>
  <c r="L163" i="1"/>
  <c r="L99" i="1"/>
  <c r="L35" i="1"/>
  <c r="L370" i="1"/>
  <c r="L306" i="1"/>
  <c r="L242" i="1"/>
  <c r="L178" i="1"/>
  <c r="L114" i="1"/>
  <c r="L34" i="1"/>
  <c r="N8596" i="1"/>
  <c r="M8596" i="1"/>
  <c r="N7846" i="1"/>
  <c r="M7846" i="1"/>
  <c r="N6851" i="1"/>
  <c r="M6851" i="1"/>
  <c r="N8691" i="1"/>
  <c r="M8691" i="1"/>
  <c r="N8546" i="1"/>
  <c r="M8546" i="1"/>
  <c r="N8018" i="1"/>
  <c r="M8018" i="1"/>
  <c r="N6539" i="1"/>
  <c r="M6539" i="1"/>
  <c r="N6619" i="1"/>
  <c r="M6619" i="1"/>
  <c r="N8270" i="1"/>
  <c r="M8270" i="1"/>
  <c r="N7053" i="1"/>
  <c r="M7053" i="1"/>
  <c r="N7878" i="1"/>
  <c r="M7878" i="1"/>
  <c r="N8522" i="1"/>
  <c r="M8522" i="1"/>
  <c r="N7389" i="1"/>
  <c r="M7389" i="1"/>
  <c r="N8749" i="1"/>
  <c r="M8749" i="1"/>
  <c r="N8493" i="1"/>
  <c r="M8493" i="1"/>
  <c r="N8237" i="1"/>
  <c r="M8237" i="1"/>
  <c r="N7981" i="1"/>
  <c r="M7981" i="1"/>
  <c r="N7692" i="1"/>
  <c r="M7692" i="1"/>
  <c r="N7351" i="1"/>
  <c r="M7351" i="1"/>
  <c r="N7009" i="1"/>
  <c r="M7009" i="1"/>
  <c r="N6391" i="1"/>
  <c r="M6391" i="1"/>
  <c r="N5300" i="1"/>
  <c r="M5300" i="1"/>
  <c r="N8488" i="1"/>
  <c r="M8488" i="1"/>
  <c r="N8232" i="1"/>
  <c r="M8232" i="1"/>
  <c r="N7976" i="1"/>
  <c r="M7976" i="1"/>
  <c r="N7685" i="1"/>
  <c r="M7685" i="1"/>
  <c r="N7344" i="1"/>
  <c r="M7344" i="1"/>
  <c r="N7003" i="1"/>
  <c r="M7003" i="1"/>
  <c r="N6035" i="1"/>
  <c r="M6035" i="1"/>
  <c r="N8371" i="1"/>
  <c r="M8371" i="1"/>
  <c r="N7188" i="1"/>
  <c r="M7188" i="1"/>
  <c r="N7598" i="1"/>
  <c r="M7598" i="1"/>
  <c r="N6574" i="1"/>
  <c r="M6574" i="1"/>
  <c r="N5544" i="1"/>
  <c r="M5544" i="1"/>
  <c r="N6569" i="1"/>
  <c r="M6569" i="1"/>
  <c r="N3908" i="1"/>
  <c r="M3908" i="1"/>
  <c r="N3027" i="1"/>
  <c r="M3027" i="1"/>
  <c r="L2405" i="1"/>
  <c r="L2115" i="1"/>
  <c r="L1263" i="1"/>
  <c r="L3692" i="1"/>
  <c r="L3628" i="1"/>
  <c r="L3564" i="1"/>
  <c r="L3500" i="1"/>
  <c r="L3436" i="1"/>
  <c r="L3372" i="1"/>
  <c r="L3308" i="1"/>
  <c r="L3243" i="1"/>
  <c r="L3158" i="1"/>
  <c r="L3073" i="1"/>
  <c r="L2987" i="1"/>
  <c r="L2897" i="1"/>
  <c r="L2641" i="1"/>
  <c r="L2385" i="1"/>
  <c r="L2088" i="1"/>
  <c r="L3244" i="1"/>
  <c r="L3180" i="1"/>
  <c r="L3116" i="1"/>
  <c r="L3052" i="1"/>
  <c r="L2988" i="1"/>
  <c r="L2924" i="1"/>
  <c r="L2860" i="1"/>
  <c r="L2796" i="1"/>
  <c r="L2732" i="1"/>
  <c r="L2668" i="1"/>
  <c r="L2604" i="1"/>
  <c r="L2540" i="1"/>
  <c r="L2476" i="1"/>
  <c r="L2412" i="1"/>
  <c r="L2348" i="1"/>
  <c r="L2284" i="1"/>
  <c r="L2209" i="1"/>
  <c r="L2124" i="1"/>
  <c r="L2039" i="1"/>
  <c r="L1803" i="1"/>
  <c r="L1547" i="1"/>
  <c r="L1291" i="1"/>
  <c r="L2855" i="1"/>
  <c r="L2791" i="1"/>
  <c r="L2727" i="1"/>
  <c r="L2663" i="1"/>
  <c r="L2599" i="1"/>
  <c r="L2535" i="1"/>
  <c r="L2471" i="1"/>
  <c r="L2407" i="1"/>
  <c r="L2343" i="1"/>
  <c r="L2279" i="1"/>
  <c r="L2203" i="1"/>
  <c r="L2117" i="1"/>
  <c r="L2032" i="1"/>
  <c r="L1783" i="1"/>
  <c r="L1527" i="1"/>
  <c r="L1271" i="1"/>
  <c r="L2850" i="1"/>
  <c r="L2786" i="1"/>
  <c r="L2722" i="1"/>
  <c r="L2658" i="1"/>
  <c r="L2594" i="1"/>
  <c r="L2530" i="1"/>
  <c r="L2466" i="1"/>
  <c r="L2402" i="1"/>
  <c r="L2338" i="1"/>
  <c r="L2274" i="1"/>
  <c r="L2196" i="1"/>
  <c r="L2111" i="1"/>
  <c r="L2019" i="1"/>
  <c r="L1763" i="1"/>
  <c r="L1507" i="1"/>
  <c r="L1251" i="1"/>
  <c r="L2194" i="1"/>
  <c r="L2130" i="1"/>
  <c r="L2066" i="1"/>
  <c r="L2002" i="1"/>
  <c r="L1938" i="1"/>
  <c r="L1874" i="1"/>
  <c r="L1810" i="1"/>
  <c r="L1746" i="1"/>
  <c r="L1682" i="1"/>
  <c r="L1618" i="1"/>
  <c r="L1554" i="1"/>
  <c r="L1490" i="1"/>
  <c r="L1426" i="1"/>
  <c r="L1362" i="1"/>
  <c r="L1298" i="1"/>
  <c r="L1841" i="1"/>
  <c r="L1585" i="1"/>
  <c r="L1329" i="1"/>
  <c r="L1868" i="1"/>
  <c r="L1612" i="1"/>
  <c r="L1356" i="1"/>
  <c r="L1102" i="1"/>
  <c r="L846" i="1"/>
  <c r="L1097" i="1"/>
  <c r="L841" i="1"/>
  <c r="L1096" i="1"/>
  <c r="L840" i="1"/>
  <c r="L1091" i="1"/>
  <c r="L835" i="1"/>
  <c r="L5268" i="1"/>
  <c r="L5204" i="1"/>
  <c r="L5140" i="1"/>
  <c r="L5076" i="1"/>
  <c r="L5012" i="1"/>
  <c r="L4948" i="1"/>
  <c r="L4884" i="1"/>
  <c r="L4820" i="1"/>
  <c r="L4756" i="1"/>
  <c r="L4692" i="1"/>
  <c r="L4628" i="1"/>
  <c r="L4564" i="1"/>
  <c r="L4500" i="1"/>
  <c r="L4436" i="1"/>
  <c r="L4372" i="1"/>
  <c r="L4308" i="1"/>
  <c r="L4244" i="1"/>
  <c r="L4180" i="1"/>
  <c r="L4107" i="1"/>
  <c r="L4021" i="1"/>
  <c r="L3936" i="1"/>
  <c r="L3851" i="1"/>
  <c r="L3765" i="1"/>
  <c r="L3531" i="1"/>
  <c r="L3275" i="1"/>
  <c r="L2943" i="1"/>
  <c r="L1679" i="1"/>
  <c r="L4947" i="1"/>
  <c r="L4883" i="1"/>
  <c r="L4819" i="1"/>
  <c r="L4755" i="1"/>
  <c r="L4691" i="1"/>
  <c r="L4627" i="1"/>
  <c r="L4563" i="1"/>
  <c r="L4499" i="1"/>
  <c r="L4435" i="1"/>
  <c r="L4371" i="1"/>
  <c r="L4307" i="1"/>
  <c r="L4243" i="1"/>
  <c r="L4179" i="1"/>
  <c r="L4105" i="1"/>
  <c r="L4020" i="1"/>
  <c r="L3935" i="1"/>
  <c r="L3849" i="1"/>
  <c r="L3764" i="1"/>
  <c r="L3527" i="1"/>
  <c r="L3271" i="1"/>
  <c r="L2938" i="1"/>
  <c r="L1615" i="1"/>
  <c r="L4946" i="1"/>
  <c r="L4882" i="1"/>
  <c r="L4818" i="1"/>
  <c r="L4754" i="1"/>
  <c r="L4690" i="1"/>
  <c r="L4626" i="1"/>
  <c r="L4562" i="1"/>
  <c r="L4498" i="1"/>
  <c r="L4434" i="1"/>
  <c r="L4370" i="1"/>
  <c r="L4306" i="1"/>
  <c r="L4242" i="1"/>
  <c r="L4178" i="1"/>
  <c r="L4104" i="1"/>
  <c r="L4019" i="1"/>
  <c r="L3933" i="1"/>
  <c r="L3848" i="1"/>
  <c r="L3763" i="1"/>
  <c r="L3523" i="1"/>
  <c r="L3267" i="1"/>
  <c r="L2933" i="1"/>
  <c r="L1551" i="1"/>
  <c r="L4086" i="1"/>
  <c r="L4022" i="1"/>
  <c r="L3958" i="1"/>
  <c r="L3894" i="1"/>
  <c r="L3830" i="1"/>
  <c r="L3758" i="1"/>
  <c r="L3670" i="1"/>
  <c r="L3586" i="1"/>
  <c r="L3502" i="1"/>
  <c r="L3414" i="1"/>
  <c r="L3330" i="1"/>
  <c r="L3246" i="1"/>
  <c r="L3129" i="1"/>
  <c r="L3017" i="1"/>
  <c r="L2905" i="1"/>
  <c r="L2553" i="1"/>
  <c r="L2205" i="1"/>
  <c r="L3753" i="1"/>
  <c r="L3665" i="1"/>
  <c r="L3581" i="1"/>
  <c r="L3497" i="1"/>
  <c r="L3409" i="1"/>
  <c r="L3325" i="1"/>
  <c r="L3239" i="1"/>
  <c r="L3122" i="1"/>
  <c r="L3010" i="1"/>
  <c r="L2885" i="1"/>
  <c r="L2533" i="1"/>
  <c r="L3684" i="1"/>
  <c r="L3428" i="1"/>
  <c r="L3147" i="1"/>
  <c r="L2609" i="1"/>
  <c r="L3172" i="1"/>
  <c r="L2916" i="1"/>
  <c r="L2660" i="1"/>
  <c r="L2404" i="1"/>
  <c r="L2113" i="1"/>
  <c r="L1259" i="1"/>
  <c r="L2655" i="1"/>
  <c r="L2399" i="1"/>
  <c r="L2107" i="1"/>
  <c r="L1239" i="1"/>
  <c r="L2650" i="1"/>
  <c r="L2394" i="1"/>
  <c r="L2100" i="1"/>
  <c r="L2250" i="1"/>
  <c r="L1994" i="1"/>
  <c r="L1738" i="1"/>
  <c r="L1482" i="1"/>
  <c r="L2025" i="1"/>
  <c r="L1769" i="1"/>
  <c r="L1513" i="1"/>
  <c r="L1257" i="1"/>
  <c r="L1796" i="1"/>
  <c r="L1540" i="1"/>
  <c r="L1284" i="1"/>
  <c r="L1030" i="1"/>
  <c r="L735" i="1"/>
  <c r="L1025" i="1"/>
  <c r="L715" i="1"/>
  <c r="L1024" i="1"/>
  <c r="L711" i="1"/>
  <c r="L1019" i="1"/>
  <c r="L691" i="1"/>
  <c r="L758" i="1"/>
  <c r="L497" i="1"/>
  <c r="L673" i="1"/>
  <c r="L369" i="1"/>
  <c r="L668" i="1"/>
  <c r="L349" i="1"/>
  <c r="L204" i="1"/>
  <c r="L455" i="1"/>
  <c r="L199" i="1"/>
  <c r="L342" i="1"/>
  <c r="L82" i="1"/>
  <c r="N8755" i="1"/>
  <c r="M8755" i="1"/>
  <c r="N8767" i="1"/>
  <c r="M8767" i="1"/>
  <c r="N8763" i="1"/>
  <c r="M8763" i="1"/>
  <c r="N8381" i="1"/>
  <c r="M8381" i="1"/>
  <c r="N7201" i="1"/>
  <c r="M7201" i="1"/>
  <c r="N8376" i="1"/>
  <c r="M8376" i="1"/>
  <c r="N7195" i="1"/>
  <c r="M7195" i="1"/>
  <c r="N6159" i="1"/>
  <c r="M6159" i="1"/>
  <c r="N6117" i="1"/>
  <c r="M6117" i="1"/>
  <c r="L3770" i="1"/>
  <c r="L3706" i="1"/>
  <c r="L3642" i="1"/>
  <c r="L3578" i="1"/>
  <c r="L3514" i="1"/>
  <c r="L3450" i="1"/>
  <c r="L3386" i="1"/>
  <c r="L3322" i="1"/>
  <c r="L3258" i="1"/>
  <c r="L3177" i="1"/>
  <c r="L3091" i="1"/>
  <c r="L3006" i="1"/>
  <c r="L2921" i="1"/>
  <c r="L2697" i="1"/>
  <c r="L2441" i="1"/>
  <c r="L2163" i="1"/>
  <c r="L1407" i="1"/>
  <c r="L3701" i="1"/>
  <c r="L3637" i="1"/>
  <c r="L3573" i="1"/>
  <c r="L3509" i="1"/>
  <c r="L3445" i="1"/>
  <c r="L3381" i="1"/>
  <c r="L3317" i="1"/>
  <c r="L3253" i="1"/>
  <c r="L3170" i="1"/>
  <c r="L3085" i="1"/>
  <c r="L2999" i="1"/>
  <c r="L2914" i="1"/>
  <c r="L2677" i="1"/>
  <c r="L2421" i="1"/>
  <c r="L2136" i="1"/>
  <c r="L1327" i="1"/>
  <c r="L3696" i="1"/>
  <c r="L3632" i="1"/>
  <c r="L3568" i="1"/>
  <c r="L3504" i="1"/>
  <c r="L3440" i="1"/>
  <c r="L3376" i="1"/>
  <c r="L3312" i="1"/>
  <c r="L3248" i="1"/>
  <c r="L3163" i="1"/>
  <c r="L3078" i="1"/>
  <c r="L2993" i="1"/>
  <c r="L2907" i="1"/>
  <c r="L2657" i="1"/>
  <c r="L2401" i="1"/>
  <c r="L2109" i="1"/>
  <c r="L1247" i="1"/>
  <c r="L3184" i="1"/>
  <c r="L3120" i="1"/>
  <c r="L3056" i="1"/>
  <c r="L2992" i="1"/>
  <c r="L2928" i="1"/>
  <c r="L2864" i="1"/>
  <c r="L2800" i="1"/>
  <c r="L2736" i="1"/>
  <c r="L2672" i="1"/>
  <c r="L2608" i="1"/>
  <c r="L2544" i="1"/>
  <c r="L2480" i="1"/>
  <c r="L2416" i="1"/>
  <c r="L2352" i="1"/>
  <c r="L2288" i="1"/>
  <c r="L2215" i="1"/>
  <c r="L2129" i="1"/>
  <c r="L2044" i="1"/>
  <c r="L1819" i="1"/>
  <c r="L1563" i="1"/>
  <c r="L1307" i="1"/>
  <c r="L2859" i="1"/>
  <c r="L2795" i="1"/>
  <c r="L2731" i="1"/>
  <c r="L2667" i="1"/>
  <c r="L2603" i="1"/>
  <c r="L2539" i="1"/>
  <c r="L2475" i="1"/>
  <c r="L2411" i="1"/>
  <c r="L2347" i="1"/>
  <c r="L2283" i="1"/>
  <c r="L2208" i="1"/>
  <c r="L2123" i="1"/>
  <c r="L2037" i="1"/>
  <c r="L1799" i="1"/>
  <c r="L1543" i="1"/>
  <c r="L1287" i="1"/>
  <c r="L2854" i="1"/>
  <c r="L2790" i="1"/>
  <c r="L2726" i="1"/>
  <c r="L2662" i="1"/>
  <c r="L2598" i="1"/>
  <c r="L2534" i="1"/>
  <c r="L2470" i="1"/>
  <c r="L2406" i="1"/>
  <c r="L2342" i="1"/>
  <c r="L2278" i="1"/>
  <c r="L2201" i="1"/>
  <c r="L2116" i="1"/>
  <c r="L2031" i="1"/>
  <c r="L1779" i="1"/>
  <c r="L1523" i="1"/>
  <c r="L1267" i="1"/>
  <c r="L2198" i="1"/>
  <c r="L2134" i="1"/>
  <c r="L2070" i="1"/>
  <c r="L2006" i="1"/>
  <c r="L1942" i="1"/>
  <c r="L1878" i="1"/>
  <c r="L1814" i="1"/>
  <c r="L1750" i="1"/>
  <c r="L1686" i="1"/>
  <c r="L1622" i="1"/>
  <c r="L1558" i="1"/>
  <c r="L1494" i="1"/>
  <c r="L1430" i="1"/>
  <c r="L1366" i="1"/>
  <c r="L1302" i="1"/>
  <c r="L1238" i="1"/>
  <c r="L1973" i="1"/>
  <c r="L1909" i="1"/>
  <c r="L1845" i="1"/>
  <c r="L1781" i="1"/>
  <c r="L1717" i="1"/>
  <c r="L1653" i="1"/>
  <c r="L1589" i="1"/>
  <c r="L1525" i="1"/>
  <c r="L1461" i="1"/>
  <c r="L1397" i="1"/>
  <c r="L1333" i="1"/>
  <c r="L1269" i="1"/>
  <c r="L2000" i="1"/>
  <c r="L1936" i="1"/>
  <c r="L1872" i="1"/>
  <c r="L1808" i="1"/>
  <c r="L1744" i="1"/>
  <c r="L1680" i="1"/>
  <c r="L1616" i="1"/>
  <c r="L1552" i="1"/>
  <c r="L1488" i="1"/>
  <c r="L1424" i="1"/>
  <c r="L1360" i="1"/>
  <c r="L1296" i="1"/>
  <c r="L1231" i="1"/>
  <c r="L1170" i="1"/>
  <c r="L1106" i="1"/>
  <c r="L1042" i="1"/>
  <c r="L978" i="1"/>
  <c r="L914" i="1"/>
  <c r="L850" i="1"/>
  <c r="L769" i="1"/>
  <c r="L1229" i="1"/>
  <c r="L1165" i="1"/>
  <c r="L1101" i="1"/>
  <c r="L1037" i="1"/>
  <c r="L973" i="1"/>
  <c r="L909" i="1"/>
  <c r="L845" i="1"/>
  <c r="L759" i="1"/>
  <c r="L1228" i="1"/>
  <c r="L1164" i="1"/>
  <c r="L1100" i="1"/>
  <c r="L1036" i="1"/>
  <c r="L972" i="1"/>
  <c r="L908" i="1"/>
  <c r="L844" i="1"/>
  <c r="L757" i="1"/>
  <c r="L1223" i="1"/>
  <c r="L1159" i="1"/>
  <c r="L1095" i="1"/>
  <c r="L1031" i="1"/>
  <c r="L967" i="1"/>
  <c r="L903" i="1"/>
  <c r="L839" i="1"/>
  <c r="L739" i="1"/>
  <c r="L519" i="1"/>
  <c r="L434" i="1"/>
  <c r="L265" i="1"/>
  <c r="L770" i="1"/>
  <c r="L706" i="1"/>
  <c r="L642" i="1"/>
  <c r="L578" i="1"/>
  <c r="L513" i="1"/>
  <c r="L428" i="1"/>
  <c r="L245" i="1"/>
  <c r="L749" i="1"/>
  <c r="L685" i="1"/>
  <c r="L621" i="1"/>
  <c r="L557" i="1"/>
  <c r="L485" i="1"/>
  <c r="L396" i="1"/>
  <c r="L161" i="1"/>
  <c r="L808" i="1"/>
  <c r="L744" i="1"/>
  <c r="L680" i="1"/>
  <c r="L616" i="1"/>
  <c r="L552" i="1"/>
  <c r="L478" i="1"/>
  <c r="L385" i="1"/>
  <c r="L141" i="1"/>
  <c r="L344" i="1"/>
  <c r="L280" i="1"/>
  <c r="L216" i="1"/>
  <c r="L152" i="1"/>
  <c r="L88" i="1"/>
  <c r="L24" i="1"/>
  <c r="L467" i="1"/>
  <c r="L403" i="1"/>
  <c r="L339" i="1"/>
  <c r="L275" i="1"/>
  <c r="L211" i="1"/>
  <c r="L147" i="1"/>
  <c r="L83" i="1"/>
  <c r="L19" i="1"/>
  <c r="L354" i="1"/>
  <c r="L290" i="1"/>
  <c r="L226" i="1"/>
  <c r="L162" i="1"/>
  <c r="L98" i="1"/>
  <c r="L10" i="1"/>
  <c r="M8422" i="1"/>
  <c r="N8422" i="1"/>
  <c r="M7619" i="1"/>
  <c r="N7619" i="1"/>
  <c r="M6043" i="1"/>
  <c r="N6043" i="1"/>
  <c r="M8664" i="1"/>
  <c r="N8664" i="1"/>
  <c r="M8466" i="1"/>
  <c r="N8466" i="1"/>
  <c r="M7741" i="1"/>
  <c r="N7741" i="1"/>
  <c r="M5498" i="1"/>
  <c r="N5498" i="1"/>
  <c r="M8743" i="1"/>
  <c r="N8743" i="1"/>
  <c r="M8014" i="1"/>
  <c r="N8014" i="1"/>
  <c r="M6523" i="1"/>
  <c r="N6523" i="1"/>
  <c r="M6299" i="1"/>
  <c r="N6299" i="1"/>
  <c r="M8266" i="1"/>
  <c r="N8266" i="1"/>
  <c r="M7048" i="1"/>
  <c r="N7048" i="1"/>
  <c r="M8685" i="1"/>
  <c r="N8685" i="1"/>
  <c r="M8429" i="1"/>
  <c r="N8429" i="1"/>
  <c r="M8173" i="1"/>
  <c r="N8173" i="1"/>
  <c r="M7917" i="1"/>
  <c r="N7917" i="1"/>
  <c r="M7607" i="1"/>
  <c r="N7607" i="1"/>
  <c r="M7265" i="1"/>
  <c r="N7265" i="1"/>
  <c r="M6924" i="1"/>
  <c r="N6924" i="1"/>
  <c r="M6135" i="1"/>
  <c r="N6135" i="1"/>
  <c r="M4914" i="1"/>
  <c r="N4914" i="1"/>
  <c r="M8424" i="1"/>
  <c r="N8424" i="1"/>
  <c r="M8168" i="1"/>
  <c r="N8168" i="1"/>
  <c r="M7912" i="1"/>
  <c r="N7912" i="1"/>
  <c r="M7600" i="1"/>
  <c r="N7600" i="1"/>
  <c r="M7259" i="1"/>
  <c r="N7259" i="1"/>
  <c r="M6891" i="1"/>
  <c r="N6891" i="1"/>
  <c r="M5683" i="1"/>
  <c r="N5683" i="1"/>
  <c r="M8115" i="1"/>
  <c r="N8115" i="1"/>
  <c r="M6847" i="1"/>
  <c r="N6847" i="1"/>
  <c r="M7342" i="1"/>
  <c r="N7342" i="1"/>
  <c r="M6318" i="1"/>
  <c r="N6318" i="1"/>
  <c r="M5203" i="1"/>
  <c r="N5203" i="1"/>
  <c r="M6313" i="1"/>
  <c r="N6313" i="1"/>
  <c r="M5888" i="1"/>
  <c r="N5888" i="1"/>
  <c r="M4055" i="1"/>
  <c r="N4055" i="1"/>
  <c r="L2341" i="1"/>
  <c r="L2028" i="1"/>
  <c r="L3740" i="1"/>
  <c r="L3676" i="1"/>
  <c r="L3612" i="1"/>
  <c r="L3548" i="1"/>
  <c r="L3484" i="1"/>
  <c r="L3420" i="1"/>
  <c r="L3356" i="1"/>
  <c r="L3292" i="1"/>
  <c r="L3222" i="1"/>
  <c r="L3137" i="1"/>
  <c r="L3051" i="1"/>
  <c r="L2966" i="1"/>
  <c r="L2833" i="1"/>
  <c r="L2577" i="1"/>
  <c r="L2321" i="1"/>
  <c r="L1951" i="1"/>
  <c r="L3228" i="1"/>
  <c r="L3164" i="1"/>
  <c r="L3100" i="1"/>
  <c r="L3036" i="1"/>
  <c r="L2972" i="1"/>
  <c r="L2908" i="1"/>
  <c r="L2844" i="1"/>
  <c r="L2780" i="1"/>
  <c r="L2716" i="1"/>
  <c r="L2652" i="1"/>
  <c r="L2588" i="1"/>
  <c r="L2524" i="1"/>
  <c r="L2460" i="1"/>
  <c r="L2396" i="1"/>
  <c r="L2332" i="1"/>
  <c r="L2268" i="1"/>
  <c r="L2188" i="1"/>
  <c r="L2103" i="1"/>
  <c r="L1995" i="1"/>
  <c r="L1739" i="1"/>
  <c r="L1483" i="1"/>
  <c r="L2903" i="1"/>
  <c r="L2839" i="1"/>
  <c r="L2775" i="1"/>
  <c r="L2711" i="1"/>
  <c r="L2647" i="1"/>
  <c r="L2583" i="1"/>
  <c r="L2519" i="1"/>
  <c r="L2455" i="1"/>
  <c r="L2391" i="1"/>
  <c r="L2327" i="1"/>
  <c r="L2263" i="1"/>
  <c r="L2181" i="1"/>
  <c r="L2096" i="1"/>
  <c r="L1975" i="1"/>
  <c r="L1719" i="1"/>
  <c r="L1463" i="1"/>
  <c r="L2898" i="1"/>
  <c r="L2834" i="1"/>
  <c r="L2770" i="1"/>
  <c r="L2706" i="1"/>
  <c r="L2642" i="1"/>
  <c r="L2578" i="1"/>
  <c r="L2514" i="1"/>
  <c r="L2450" i="1"/>
  <c r="L2386" i="1"/>
  <c r="L2322" i="1"/>
  <c r="L2258" i="1"/>
  <c r="L2175" i="1"/>
  <c r="L2089" i="1"/>
  <c r="L1955" i="1"/>
  <c r="L1699" i="1"/>
  <c r="L1443" i="1"/>
  <c r="L2242" i="1"/>
  <c r="L2178" i="1"/>
  <c r="L2114" i="1"/>
  <c r="L2050" i="1"/>
  <c r="L1986" i="1"/>
  <c r="L1922" i="1"/>
  <c r="L1858" i="1"/>
  <c r="L1794" i="1"/>
  <c r="L1730" i="1"/>
  <c r="L1666" i="1"/>
  <c r="L1602" i="1"/>
  <c r="L1538" i="1"/>
  <c r="L1474" i="1"/>
  <c r="L1410" i="1"/>
  <c r="L1346" i="1"/>
  <c r="L1234" i="1"/>
  <c r="L1777" i="1"/>
  <c r="L1521" i="1"/>
  <c r="L1265" i="1"/>
  <c r="L1804" i="1"/>
  <c r="L1548" i="1"/>
  <c r="L1292" i="1"/>
  <c r="L1038" i="1"/>
  <c r="L761" i="1"/>
  <c r="L1033" i="1"/>
  <c r="L747" i="1"/>
  <c r="L1032" i="1"/>
  <c r="L743" i="1"/>
  <c r="L1027" i="1"/>
  <c r="L723" i="1"/>
  <c r="L5252" i="1"/>
  <c r="L5188" i="1"/>
  <c r="L5124" i="1"/>
  <c r="L5060" i="1"/>
  <c r="L4996" i="1"/>
  <c r="L4932" i="1"/>
  <c r="L4868" i="1"/>
  <c r="L4804" i="1"/>
  <c r="L4740" i="1"/>
  <c r="L4676" i="1"/>
  <c r="L4612" i="1"/>
  <c r="L4548" i="1"/>
  <c r="L4484" i="1"/>
  <c r="L4420" i="1"/>
  <c r="L4356" i="1"/>
  <c r="L4292" i="1"/>
  <c r="L4228" i="1"/>
  <c r="L4164" i="1"/>
  <c r="L4085" i="1"/>
  <c r="L4000" i="1"/>
  <c r="L3915" i="1"/>
  <c r="L3829" i="1"/>
  <c r="L3723" i="1"/>
  <c r="L3467" i="1"/>
  <c r="L3199" i="1"/>
  <c r="L2765" i="1"/>
  <c r="L4995" i="1"/>
  <c r="L4931" i="1"/>
  <c r="L4867" i="1"/>
  <c r="L4803" i="1"/>
  <c r="L4739" i="1"/>
  <c r="L4675" i="1"/>
  <c r="L4611" i="1"/>
  <c r="L4547" i="1"/>
  <c r="L4483" i="1"/>
  <c r="L4419" i="1"/>
  <c r="L4355" i="1"/>
  <c r="L4291" i="1"/>
  <c r="L4227" i="1"/>
  <c r="L4163" i="1"/>
  <c r="L4084" i="1"/>
  <c r="L3999" i="1"/>
  <c r="L3913" i="1"/>
  <c r="L3828" i="1"/>
  <c r="L3719" i="1"/>
  <c r="L3463" i="1"/>
  <c r="L3194" i="1"/>
  <c r="L2749" i="1"/>
  <c r="L4994" i="1"/>
  <c r="L4930" i="1"/>
  <c r="L4866" i="1"/>
  <c r="L4802" i="1"/>
  <c r="L4738" i="1"/>
  <c r="L4674" i="1"/>
  <c r="L4610" i="1"/>
  <c r="L4546" i="1"/>
  <c r="L4482" i="1"/>
  <c r="L4418" i="1"/>
  <c r="L4354" i="1"/>
  <c r="L4290" i="1"/>
  <c r="L4226" i="1"/>
  <c r="L4162" i="1"/>
  <c r="L4083" i="1"/>
  <c r="L3997" i="1"/>
  <c r="L3912" i="1"/>
  <c r="L3827" i="1"/>
  <c r="L3715" i="1"/>
  <c r="L3459" i="1"/>
  <c r="L3189" i="1"/>
  <c r="L2733" i="1"/>
  <c r="L4134" i="1"/>
  <c r="L4070" i="1"/>
  <c r="L4006" i="1"/>
  <c r="L3942" i="1"/>
  <c r="L3878" i="1"/>
  <c r="L3814" i="1"/>
  <c r="L3734" i="1"/>
  <c r="L3650" i="1"/>
  <c r="L3566" i="1"/>
  <c r="L3478" i="1"/>
  <c r="L3394" i="1"/>
  <c r="L3310" i="1"/>
  <c r="L3214" i="1"/>
  <c r="L3102" i="1"/>
  <c r="L2990" i="1"/>
  <c r="L2809" i="1"/>
  <c r="L2473" i="1"/>
  <c r="L2099" i="1"/>
  <c r="L3729" i="1"/>
  <c r="L3645" i="1"/>
  <c r="L3561" i="1"/>
  <c r="L3473" i="1"/>
  <c r="L3389" i="1"/>
  <c r="L3305" i="1"/>
  <c r="L3207" i="1"/>
  <c r="L3095" i="1"/>
  <c r="L2983" i="1"/>
  <c r="L2789" i="1"/>
  <c r="L2373" i="1"/>
  <c r="L3620" i="1"/>
  <c r="L3364" i="1"/>
  <c r="L3062" i="1"/>
  <c r="L2353" i="1"/>
  <c r="L3108" i="1"/>
  <c r="L2852" i="1"/>
  <c r="L2596" i="1"/>
  <c r="L2340" i="1"/>
  <c r="L2027" i="1"/>
  <c r="L2847" i="1"/>
  <c r="L2591" i="1"/>
  <c r="L2335" i="1"/>
  <c r="L2007" i="1"/>
  <c r="L2842" i="1"/>
  <c r="L2586" i="1"/>
  <c r="L2330" i="1"/>
  <c r="L1987" i="1"/>
  <c r="L2186" i="1"/>
  <c r="L1930" i="1"/>
  <c r="L1674" i="1"/>
  <c r="L1418" i="1"/>
  <c r="L1961" i="1"/>
  <c r="L1705" i="1"/>
  <c r="L1449" i="1"/>
  <c r="L1988" i="1"/>
  <c r="L1732" i="1"/>
  <c r="L1476" i="1"/>
  <c r="L1222" i="1"/>
  <c r="L966" i="1"/>
  <c r="L1217" i="1"/>
  <c r="L961" i="1"/>
  <c r="L1216" i="1"/>
  <c r="L960" i="1"/>
  <c r="L1211" i="1"/>
  <c r="L955" i="1"/>
  <c r="L504" i="1"/>
  <c r="L694" i="1"/>
  <c r="L412" i="1"/>
  <c r="L609" i="1"/>
  <c r="L113" i="1"/>
  <c r="L604" i="1"/>
  <c r="L93" i="1"/>
  <c r="L140" i="1"/>
  <c r="L391" i="1"/>
  <c r="L135" i="1"/>
  <c r="L278" i="1"/>
  <c r="N8735" i="1"/>
  <c r="M8735" i="1"/>
  <c r="N8643" i="1"/>
  <c r="M8643" i="1"/>
  <c r="N8679" i="1"/>
  <c r="M8679" i="1"/>
  <c r="N8074" i="1"/>
  <c r="M8074" i="1"/>
  <c r="N8125" i="1"/>
  <c r="M8125" i="1"/>
  <c r="N6860" i="1"/>
  <c r="M6860" i="1"/>
  <c r="N8120" i="1"/>
  <c r="M8120" i="1"/>
  <c r="N6803" i="1"/>
  <c r="M6803" i="1"/>
  <c r="N7150" i="1"/>
  <c r="M7150" i="1"/>
  <c r="N4950" i="1"/>
  <c r="M4950" i="1"/>
  <c r="L3754" i="1"/>
  <c r="L3690" i="1"/>
  <c r="L3626" i="1"/>
  <c r="L3562" i="1"/>
  <c r="L3498" i="1"/>
  <c r="L3434" i="1"/>
  <c r="L3370" i="1"/>
  <c r="L3306" i="1"/>
  <c r="L3241" i="1"/>
  <c r="L3155" i="1"/>
  <c r="L3070" i="1"/>
  <c r="L2985" i="1"/>
  <c r="L2889" i="1"/>
  <c r="L2633" i="1"/>
  <c r="L2377" i="1"/>
  <c r="L2077" i="1"/>
  <c r="L3749" i="1"/>
  <c r="L3685" i="1"/>
  <c r="L3621" i="1"/>
  <c r="L3557" i="1"/>
  <c r="L3493" i="1"/>
  <c r="L3429" i="1"/>
  <c r="L3365" i="1"/>
  <c r="L3301" i="1"/>
  <c r="L3234" i="1"/>
  <c r="L3149" i="1"/>
  <c r="L3063" i="1"/>
  <c r="L2978" i="1"/>
  <c r="L2869" i="1"/>
  <c r="L2613" i="1"/>
  <c r="L2357" i="1"/>
  <c r="L2051" i="1"/>
  <c r="L3744" i="1"/>
  <c r="L3680" i="1"/>
  <c r="L3616" i="1"/>
  <c r="L3552" i="1"/>
  <c r="L3488" i="1"/>
  <c r="L3424" i="1"/>
  <c r="L3360" i="1"/>
  <c r="L3296" i="1"/>
  <c r="L3227" i="1"/>
  <c r="L3142" i="1"/>
  <c r="L3057" i="1"/>
  <c r="L2971" i="1"/>
  <c r="L2849" i="1"/>
  <c r="L2593" i="1"/>
  <c r="L2337" i="1"/>
  <c r="L2015" i="1"/>
  <c r="L3232" i="1"/>
  <c r="L3168" i="1"/>
  <c r="L3104" i="1"/>
  <c r="L3040" i="1"/>
  <c r="L2976" i="1"/>
  <c r="L2912" i="1"/>
  <c r="L2848" i="1"/>
  <c r="L2784" i="1"/>
  <c r="L2720" i="1"/>
  <c r="L2656" i="1"/>
  <c r="L2592" i="1"/>
  <c r="L2528" i="1"/>
  <c r="L2464" i="1"/>
  <c r="L2400" i="1"/>
  <c r="L2336" i="1"/>
  <c r="L2272" i="1"/>
  <c r="L2193" i="1"/>
  <c r="L2108" i="1"/>
  <c r="L2011" i="1"/>
  <c r="L1755" i="1"/>
  <c r="L1499" i="1"/>
  <c r="L1243" i="1"/>
  <c r="L2843" i="1"/>
  <c r="L2779" i="1"/>
  <c r="L2715" i="1"/>
  <c r="L2651" i="1"/>
  <c r="L2587" i="1"/>
  <c r="L2523" i="1"/>
  <c r="L2459" i="1"/>
  <c r="L2395" i="1"/>
  <c r="L2331" i="1"/>
  <c r="L2267" i="1"/>
  <c r="L2187" i="1"/>
  <c r="L2101" i="1"/>
  <c r="L1991" i="1"/>
  <c r="L1735" i="1"/>
  <c r="L1479" i="1"/>
  <c r="L2902" i="1"/>
  <c r="L2838" i="1"/>
  <c r="L2774" i="1"/>
  <c r="L2710" i="1"/>
  <c r="L2646" i="1"/>
  <c r="L2582" i="1"/>
  <c r="L2518" i="1"/>
  <c r="L2454" i="1"/>
  <c r="L2390" i="1"/>
  <c r="L2326" i="1"/>
  <c r="L2262" i="1"/>
  <c r="L2180" i="1"/>
  <c r="L2095" i="1"/>
  <c r="L1971" i="1"/>
  <c r="L1715" i="1"/>
  <c r="L1459" i="1"/>
  <c r="L2246" i="1"/>
  <c r="L2182" i="1"/>
  <c r="L2118" i="1"/>
  <c r="L2054" i="1"/>
  <c r="L1990" i="1"/>
  <c r="L1926" i="1"/>
  <c r="L1862" i="1"/>
  <c r="L1798" i="1"/>
  <c r="L1734" i="1"/>
  <c r="L1670" i="1"/>
  <c r="L1606" i="1"/>
  <c r="L1542" i="1"/>
  <c r="L1478" i="1"/>
  <c r="L1414" i="1"/>
  <c r="L1350" i="1"/>
  <c r="L1286" i="1"/>
  <c r="L2021" i="1"/>
  <c r="L1957" i="1"/>
  <c r="L1893" i="1"/>
  <c r="L1829" i="1"/>
  <c r="L1765" i="1"/>
  <c r="L1701" i="1"/>
  <c r="L1637" i="1"/>
  <c r="L1573" i="1"/>
  <c r="L1509" i="1"/>
  <c r="L1445" i="1"/>
  <c r="L1381" i="1"/>
  <c r="L1317" i="1"/>
  <c r="L1253" i="1"/>
  <c r="L1984" i="1"/>
  <c r="L1920" i="1"/>
  <c r="L1856" i="1"/>
  <c r="L1792" i="1"/>
  <c r="L1728" i="1"/>
  <c r="L1664" i="1"/>
  <c r="L1600" i="1"/>
  <c r="L1536" i="1"/>
  <c r="L1472" i="1"/>
  <c r="L1408" i="1"/>
  <c r="L1344" i="1"/>
  <c r="L1280" i="1"/>
  <c r="L1218" i="1"/>
  <c r="L1154" i="1"/>
  <c r="L1090" i="1"/>
  <c r="L1026" i="1"/>
  <c r="L962" i="1"/>
  <c r="L898" i="1"/>
  <c r="L834" i="1"/>
  <c r="L719" i="1"/>
  <c r="L1213" i="1"/>
  <c r="L1149" i="1"/>
  <c r="L1085" i="1"/>
  <c r="L1021" i="1"/>
  <c r="L957" i="1"/>
  <c r="L893" i="1"/>
  <c r="L827" i="1"/>
  <c r="L699" i="1"/>
  <c r="L1212" i="1"/>
  <c r="L1148" i="1"/>
  <c r="L1084" i="1"/>
  <c r="L1020" i="1"/>
  <c r="L956" i="1"/>
  <c r="L892" i="1"/>
  <c r="L826" i="1"/>
  <c r="L695" i="1"/>
  <c r="L1207" i="1"/>
  <c r="L1143" i="1"/>
  <c r="L1079" i="1"/>
  <c r="L1015" i="1"/>
  <c r="L951" i="1"/>
  <c r="L887" i="1"/>
  <c r="L819" i="1"/>
  <c r="L675" i="1"/>
  <c r="L498" i="1"/>
  <c r="L413" i="1"/>
  <c r="L201" i="1"/>
  <c r="L754" i="1"/>
  <c r="L690" i="1"/>
  <c r="L626" i="1"/>
  <c r="L562" i="1"/>
  <c r="L492" i="1"/>
  <c r="L405" i="1"/>
  <c r="L181" i="1"/>
  <c r="L733" i="1"/>
  <c r="L669" i="1"/>
  <c r="L605" i="1"/>
  <c r="L541" i="1"/>
  <c r="L464" i="1"/>
  <c r="L353" i="1"/>
  <c r="L97" i="1"/>
  <c r="L792" i="1"/>
  <c r="L728" i="1"/>
  <c r="L664" i="1"/>
  <c r="L600" i="1"/>
  <c r="L536" i="1"/>
  <c r="L457" i="1"/>
  <c r="L333" i="1"/>
  <c r="L77" i="1"/>
  <c r="L328" i="1"/>
  <c r="L264" i="1"/>
  <c r="L200" i="1"/>
  <c r="L136" i="1"/>
  <c r="L72" i="1"/>
  <c r="L515" i="1"/>
  <c r="L451" i="1"/>
  <c r="L387" i="1"/>
  <c r="L323" i="1"/>
  <c r="L259" i="1"/>
  <c r="L195" i="1"/>
  <c r="L131" i="1"/>
  <c r="L67" i="1"/>
  <c r="L402" i="1"/>
  <c r="L338" i="1"/>
  <c r="L274" i="1"/>
  <c r="L210" i="1"/>
  <c r="L146" i="1"/>
  <c r="L74" i="1"/>
  <c r="N8719" i="1"/>
  <c r="M8719" i="1"/>
  <c r="N8246" i="1"/>
  <c r="M8246" i="1"/>
  <c r="N7320" i="1"/>
  <c r="M7320" i="1"/>
  <c r="N8750" i="1"/>
  <c r="M8750" i="1"/>
  <c r="N8638" i="1"/>
  <c r="M8638" i="1"/>
  <c r="N8370" i="1"/>
  <c r="M8370" i="1"/>
  <c r="N7400" i="1"/>
  <c r="M7400" i="1"/>
  <c r="N8682" i="1"/>
  <c r="M8682" i="1"/>
  <c r="N8658" i="1"/>
  <c r="M8658" i="1"/>
  <c r="N7736" i="1"/>
  <c r="M7736" i="1"/>
  <c r="N5476" i="1"/>
  <c r="M5476" i="1"/>
  <c r="N8742" i="1"/>
  <c r="M8742" i="1"/>
  <c r="N8010" i="1"/>
  <c r="M8010" i="1"/>
  <c r="N6507" i="1"/>
  <c r="M6507" i="1"/>
  <c r="N8621" i="1"/>
  <c r="M8621" i="1"/>
  <c r="N8365" i="1"/>
  <c r="M8365" i="1"/>
  <c r="N8109" i="1"/>
  <c r="M8109" i="1"/>
  <c r="N7853" i="1"/>
  <c r="M7853" i="1"/>
  <c r="N7521" i="1"/>
  <c r="M7521" i="1"/>
  <c r="N7180" i="1"/>
  <c r="M7180" i="1"/>
  <c r="N6839" i="1"/>
  <c r="M6839" i="1"/>
  <c r="N5879" i="1"/>
  <c r="M5879" i="1"/>
  <c r="N3834" i="1"/>
  <c r="M3834" i="1"/>
  <c r="N8360" i="1"/>
  <c r="M8360" i="1"/>
  <c r="N8104" i="1"/>
  <c r="M8104" i="1"/>
  <c r="N7848" i="1"/>
  <c r="M7848" i="1"/>
  <c r="N7515" i="1"/>
  <c r="M7515" i="1"/>
  <c r="N7173" i="1"/>
  <c r="M7173" i="1"/>
  <c r="N6707" i="1"/>
  <c r="M6707" i="1"/>
  <c r="N5274" i="1"/>
  <c r="M5274" i="1"/>
  <c r="N7859" i="1"/>
  <c r="M7859" i="1"/>
  <c r="N5903" i="1"/>
  <c r="M5903" i="1"/>
  <c r="N7086" i="1"/>
  <c r="M7086" i="1"/>
  <c r="N6062" i="1"/>
  <c r="M6062" i="1"/>
  <c r="N4622" i="1"/>
  <c r="M4622" i="1"/>
  <c r="N6029" i="1"/>
  <c r="M6029" i="1"/>
  <c r="N3882" i="1"/>
  <c r="M3882" i="1"/>
  <c r="N3322" i="1"/>
  <c r="M3322" i="1"/>
  <c r="L2277" i="1"/>
  <c r="L1775" i="1"/>
  <c r="L3724" i="1"/>
  <c r="L3660" i="1"/>
  <c r="L3596" i="1"/>
  <c r="L3532" i="1"/>
  <c r="L3468" i="1"/>
  <c r="L3404" i="1"/>
  <c r="L3340" i="1"/>
  <c r="L3276" i="1"/>
  <c r="L3201" i="1"/>
  <c r="L3115" i="1"/>
  <c r="L3030" i="1"/>
  <c r="L2945" i="1"/>
  <c r="L2769" i="1"/>
  <c r="L2513" i="1"/>
  <c r="L2257" i="1"/>
  <c r="L1695" i="1"/>
  <c r="L3212" i="1"/>
  <c r="L3148" i="1"/>
  <c r="L3084" i="1"/>
  <c r="L3020" i="1"/>
  <c r="L2956" i="1"/>
  <c r="L2892" i="1"/>
  <c r="L2828" i="1"/>
  <c r="L2764" i="1"/>
  <c r="L2700" i="1"/>
  <c r="L2636" i="1"/>
  <c r="L2572" i="1"/>
  <c r="L2508" i="1"/>
  <c r="L2444" i="1"/>
  <c r="L2380" i="1"/>
  <c r="L2316" i="1"/>
  <c r="L2252" i="1"/>
  <c r="L2167" i="1"/>
  <c r="L2081" i="1"/>
  <c r="L1931" i="1"/>
  <c r="L1675" i="1"/>
  <c r="L1419" i="1"/>
  <c r="L2887" i="1"/>
  <c r="L2823" i="1"/>
  <c r="L2759" i="1"/>
  <c r="L2695" i="1"/>
  <c r="L2631" i="1"/>
  <c r="L2567" i="1"/>
  <c r="L2503" i="1"/>
  <c r="L2439" i="1"/>
  <c r="L2375" i="1"/>
  <c r="L2311" i="1"/>
  <c r="L2245" i="1"/>
  <c r="L2160" i="1"/>
  <c r="L2075" i="1"/>
  <c r="L1911" i="1"/>
  <c r="L1655" i="1"/>
  <c r="L1399" i="1"/>
  <c r="L2882" i="1"/>
  <c r="L2818" i="1"/>
  <c r="L2754" i="1"/>
  <c r="L2690" i="1"/>
  <c r="L2626" i="1"/>
  <c r="L2562" i="1"/>
  <c r="L2498" i="1"/>
  <c r="L2434" i="1"/>
  <c r="L2370" i="1"/>
  <c r="L2306" i="1"/>
  <c r="L2239" i="1"/>
  <c r="L2153" i="1"/>
  <c r="L2068" i="1"/>
  <c r="L1891" i="1"/>
  <c r="L1635" i="1"/>
  <c r="L1379" i="1"/>
  <c r="L2226" i="1"/>
  <c r="L2162" i="1"/>
  <c r="L2098" i="1"/>
  <c r="L2034" i="1"/>
  <c r="L1970" i="1"/>
  <c r="L1906" i="1"/>
  <c r="L1842" i="1"/>
  <c r="L1778" i="1"/>
  <c r="L1714" i="1"/>
  <c r="L1650" i="1"/>
  <c r="L1586" i="1"/>
  <c r="L1522" i="1"/>
  <c r="L1458" i="1"/>
  <c r="L1394" i="1"/>
  <c r="L1330" i="1"/>
  <c r="L1969" i="1"/>
  <c r="L1713" i="1"/>
  <c r="L1457" i="1"/>
  <c r="L1996" i="1"/>
  <c r="L1740" i="1"/>
  <c r="L1484" i="1"/>
  <c r="L1230" i="1"/>
  <c r="L974" i="1"/>
  <c r="L1225" i="1"/>
  <c r="L969" i="1"/>
  <c r="L1224" i="1"/>
  <c r="L968" i="1"/>
  <c r="L1219" i="1"/>
  <c r="L963" i="1"/>
  <c r="L514" i="1"/>
  <c r="L1282" i="1"/>
  <c r="L2017" i="1"/>
  <c r="L1953" i="1"/>
  <c r="L1889" i="1"/>
  <c r="L1825" i="1"/>
  <c r="L1761" i="1"/>
  <c r="L1697" i="1"/>
  <c r="L1633" i="1"/>
  <c r="L1569" i="1"/>
  <c r="L1505" i="1"/>
  <c r="L1441" i="1"/>
  <c r="L1377" i="1"/>
  <c r="L1313" i="1"/>
  <c r="L1249" i="1"/>
  <c r="L1980" i="1"/>
  <c r="L1916" i="1"/>
  <c r="L1852" i="1"/>
  <c r="L1788" i="1"/>
  <c r="L1724" i="1"/>
  <c r="L1660" i="1"/>
  <c r="L1596" i="1"/>
  <c r="L1532" i="1"/>
  <c r="L1468" i="1"/>
  <c r="L1404" i="1"/>
  <c r="L1340" i="1"/>
  <c r="L1276" i="1"/>
  <c r="L1214" i="1"/>
  <c r="L1150" i="1"/>
  <c r="L1086" i="1"/>
  <c r="L1022" i="1"/>
  <c r="L958" i="1"/>
  <c r="L894" i="1"/>
  <c r="L829" i="1"/>
  <c r="L703" i="1"/>
  <c r="L1209" i="1"/>
  <c r="L1145" i="1"/>
  <c r="L1081" i="1"/>
  <c r="L1017" i="1"/>
  <c r="L953" i="1"/>
  <c r="L889" i="1"/>
  <c r="L822" i="1"/>
  <c r="L683" i="1"/>
  <c r="L1208" i="1"/>
  <c r="L1144" i="1"/>
  <c r="L1080" i="1"/>
  <c r="L1016" i="1"/>
  <c r="L952" i="1"/>
  <c r="L888" i="1"/>
  <c r="L821" i="1"/>
  <c r="L679" i="1"/>
  <c r="L1203" i="1"/>
  <c r="L1139" i="1"/>
  <c r="L1075" i="1"/>
  <c r="L1011" i="1"/>
  <c r="L947" i="1"/>
  <c r="L883" i="1"/>
  <c r="L814" i="1"/>
  <c r="L659" i="1"/>
  <c r="L493" i="1"/>
  <c r="L408" i="1"/>
  <c r="L185" i="1"/>
  <c r="L750" i="1"/>
  <c r="L686" i="1"/>
  <c r="L622" i="1"/>
  <c r="L558" i="1"/>
  <c r="L486" i="1"/>
  <c r="L397" i="1"/>
  <c r="L165" i="1"/>
  <c r="L729" i="1"/>
  <c r="L665" i="1"/>
  <c r="L601" i="1"/>
  <c r="L537" i="1"/>
  <c r="L458" i="1"/>
  <c r="L337" i="1"/>
  <c r="L81" i="1"/>
  <c r="L788" i="1"/>
  <c r="L724" i="1"/>
  <c r="L660" i="1"/>
  <c r="L596" i="1"/>
  <c r="L532" i="1"/>
  <c r="L452" i="1"/>
  <c r="L317" i="1"/>
  <c r="L61" i="1"/>
  <c r="L324" i="1"/>
  <c r="L260" i="1"/>
  <c r="L196" i="1"/>
  <c r="L132" i="1"/>
  <c r="L68" i="1"/>
  <c r="L511" i="1"/>
  <c r="L447" i="1"/>
  <c r="L383" i="1"/>
  <c r="L319" i="1"/>
  <c r="L255" i="1"/>
  <c r="L191" i="1"/>
  <c r="L127" i="1"/>
  <c r="L63" i="1"/>
  <c r="L398" i="1"/>
  <c r="L334" i="1"/>
  <c r="L270" i="1"/>
  <c r="L206" i="1"/>
  <c r="L142" i="1"/>
  <c r="L70" i="1"/>
  <c r="N8714" i="1"/>
  <c r="M8714" i="1"/>
  <c r="N8150" i="1"/>
  <c r="M8150" i="1"/>
  <c r="N7299" i="1"/>
  <c r="M7299" i="1"/>
  <c r="N8744" i="1"/>
  <c r="M8744" i="1"/>
  <c r="N8627" i="1"/>
  <c r="M8627" i="1"/>
  <c r="N8354" i="1"/>
  <c r="M8354" i="1"/>
  <c r="N7315" i="1"/>
  <c r="M7315" i="1"/>
  <c r="N8602" i="1"/>
  <c r="M8602" i="1"/>
  <c r="N8636" i="1"/>
  <c r="M8636" i="1"/>
  <c r="N7651" i="1"/>
  <c r="M7651" i="1"/>
  <c r="N5135" i="1"/>
  <c r="M5135" i="1"/>
  <c r="N8720" i="1"/>
  <c r="M8720" i="1"/>
  <c r="N7946" i="1"/>
  <c r="M7946" i="1"/>
  <c r="N6251" i="1"/>
  <c r="M6251" i="1"/>
  <c r="N8605" i="1"/>
  <c r="M8605" i="1"/>
  <c r="N8349" i="1"/>
  <c r="M8349" i="1"/>
  <c r="N8093" i="1"/>
  <c r="M8093" i="1"/>
  <c r="N7837" i="1"/>
  <c r="M7837" i="1"/>
  <c r="N7500" i="1"/>
  <c r="M7500" i="1"/>
  <c r="N7159" i="1"/>
  <c r="M7159" i="1"/>
  <c r="N6817" i="1"/>
  <c r="M6817" i="1"/>
  <c r="N5815" i="1"/>
  <c r="M5815" i="1"/>
  <c r="N3096" i="1"/>
  <c r="M3096" i="1"/>
  <c r="N8344" i="1"/>
  <c r="M8344" i="1"/>
  <c r="N8088" i="1"/>
  <c r="M8088" i="1"/>
  <c r="N7832" i="1"/>
  <c r="M7832" i="1"/>
  <c r="N7493" i="1"/>
  <c r="M7493" i="1"/>
  <c r="N7152" i="1"/>
  <c r="M7152" i="1"/>
  <c r="N6627" i="1"/>
  <c r="M6627" i="1"/>
  <c r="N5167" i="1"/>
  <c r="M5167" i="1"/>
  <c r="N7785" i="1"/>
  <c r="M7785" i="1"/>
  <c r="N5647" i="1"/>
  <c r="M5647" i="1"/>
  <c r="N7022" i="1"/>
  <c r="M7022" i="1"/>
  <c r="N5998" i="1"/>
  <c r="M5998" i="1"/>
  <c r="N4366" i="1"/>
  <c r="M4366" i="1"/>
  <c r="N5945" i="1"/>
  <c r="M5945" i="1"/>
  <c r="N5413" i="1"/>
  <c r="M5413" i="1"/>
  <c r="N3201" i="1"/>
  <c r="M3201" i="1"/>
  <c r="L2261" i="1"/>
  <c r="L1711" i="1"/>
  <c r="L3720" i="1"/>
  <c r="L3656" i="1"/>
  <c r="L3592" i="1"/>
  <c r="L3528" i="1"/>
  <c r="L3464" i="1"/>
  <c r="L3400" i="1"/>
  <c r="L3336" i="1"/>
  <c r="L3272" i="1"/>
  <c r="L3195" i="1"/>
  <c r="L3110" i="1"/>
  <c r="L3025" i="1"/>
  <c r="L2939" i="1"/>
  <c r="L2753" i="1"/>
  <c r="L2497" i="1"/>
  <c r="L2237" i="1"/>
  <c r="L1631" i="1"/>
  <c r="L3208" i="1"/>
  <c r="L3144" i="1"/>
  <c r="L3080" i="1"/>
  <c r="L3016" i="1"/>
  <c r="L2952" i="1"/>
  <c r="L2888" i="1"/>
  <c r="L2824" i="1"/>
  <c r="L2760" i="1"/>
  <c r="L2696" i="1"/>
  <c r="L2632" i="1"/>
  <c r="L2568" i="1"/>
  <c r="L2504" i="1"/>
  <c r="L2440" i="1"/>
  <c r="L2376" i="1"/>
  <c r="L2312" i="1"/>
  <c r="L2247" i="1"/>
  <c r="L2161" i="1"/>
  <c r="L2076" i="1"/>
  <c r="L1915" i="1"/>
  <c r="L1659" i="1"/>
  <c r="L1403" i="1"/>
  <c r="L2883" i="1"/>
  <c r="L2819" i="1"/>
  <c r="L2755" i="1"/>
  <c r="L2691" i="1"/>
  <c r="L2627" i="1"/>
  <c r="L2563" i="1"/>
  <c r="L2499" i="1"/>
  <c r="L2435" i="1"/>
  <c r="L2371" i="1"/>
  <c r="L2307" i="1"/>
  <c r="L2240" i="1"/>
  <c r="L2155" i="1"/>
  <c r="L2069" i="1"/>
  <c r="L1895" i="1"/>
  <c r="L1639" i="1"/>
  <c r="L1383" i="1"/>
  <c r="L2878" i="1"/>
  <c r="L2814" i="1"/>
  <c r="L2750" i="1"/>
  <c r="L2686" i="1"/>
  <c r="L2622" i="1"/>
  <c r="L2558" i="1"/>
  <c r="L2494" i="1"/>
  <c r="L2430" i="1"/>
  <c r="L2366" i="1"/>
  <c r="L2302" i="1"/>
  <c r="L2233" i="1"/>
  <c r="L2148" i="1"/>
  <c r="L2063" i="1"/>
  <c r="L1875" i="1"/>
  <c r="L1619" i="1"/>
  <c r="L1363" i="1"/>
  <c r="L2222" i="1"/>
  <c r="L2158" i="1"/>
  <c r="L2094" i="1"/>
  <c r="L2030" i="1"/>
  <c r="L1966" i="1"/>
  <c r="L1902" i="1"/>
  <c r="L1838" i="1"/>
  <c r="L1774" i="1"/>
  <c r="L1710" i="1"/>
  <c r="L1646" i="1"/>
  <c r="L1582" i="1"/>
  <c r="L1518" i="1"/>
  <c r="L1454" i="1"/>
  <c r="L1390" i="1"/>
  <c r="L1326" i="1"/>
  <c r="L1262" i="1"/>
  <c r="L1997" i="1"/>
  <c r="L1933" i="1"/>
  <c r="L1869" i="1"/>
  <c r="L1805" i="1"/>
  <c r="L1741" i="1"/>
  <c r="L1677" i="1"/>
  <c r="L1613" i="1"/>
  <c r="L1549" i="1"/>
  <c r="L1485" i="1"/>
  <c r="L1421" i="1"/>
  <c r="L1357" i="1"/>
  <c r="L1293" i="1"/>
  <c r="L2024" i="1"/>
  <c r="L1960" i="1"/>
  <c r="L1896" i="1"/>
  <c r="L1832" i="1"/>
  <c r="L1768" i="1"/>
  <c r="L1704" i="1"/>
  <c r="L1640" i="1"/>
  <c r="L1576" i="1"/>
  <c r="L1512" i="1"/>
  <c r="L1448" i="1"/>
  <c r="L1384" i="1"/>
  <c r="L1320" i="1"/>
  <c r="L1256" i="1"/>
  <c r="L1194" i="1"/>
  <c r="L1130" i="1"/>
  <c r="L1066" i="1"/>
  <c r="L1002" i="1"/>
  <c r="L938" i="1"/>
  <c r="L874" i="1"/>
  <c r="L802" i="1"/>
  <c r="L623" i="1"/>
  <c r="L1189" i="1"/>
  <c r="L1125" i="1"/>
  <c r="L1061" i="1"/>
  <c r="L997" i="1"/>
  <c r="L933" i="1"/>
  <c r="L869" i="1"/>
  <c r="L795" i="1"/>
  <c r="L603" i="1"/>
  <c r="L1188" i="1"/>
  <c r="L1124" i="1"/>
  <c r="L1060" i="1"/>
  <c r="L996" i="1"/>
  <c r="L932" i="1"/>
  <c r="L868" i="1"/>
  <c r="L794" i="1"/>
  <c r="L599" i="1"/>
  <c r="L1183" i="1"/>
  <c r="L1119" i="1"/>
  <c r="L1055" i="1"/>
  <c r="L991" i="1"/>
  <c r="L927" i="1"/>
  <c r="L863" i="1"/>
  <c r="L787" i="1"/>
  <c r="L579" i="1"/>
  <c r="L466" i="1"/>
  <c r="L361" i="1"/>
  <c r="L105" i="1"/>
  <c r="L730" i="1"/>
  <c r="L666" i="1"/>
  <c r="L602" i="1"/>
  <c r="L538" i="1"/>
  <c r="L460" i="1"/>
  <c r="L341" i="1"/>
  <c r="L85" i="1"/>
  <c r="L709" i="1"/>
  <c r="L645" i="1"/>
  <c r="L581" i="1"/>
  <c r="L517" i="1"/>
  <c r="L432" i="1"/>
  <c r="L257" i="1"/>
  <c r="L832" i="1"/>
  <c r="L768" i="1"/>
  <c r="L704" i="1"/>
  <c r="L640" i="1"/>
  <c r="L576" i="1"/>
  <c r="L510" i="1"/>
  <c r="L425" i="1"/>
  <c r="L237" i="1"/>
  <c r="L368" i="1"/>
  <c r="L304" i="1"/>
  <c r="L240" i="1"/>
  <c r="L176" i="1"/>
  <c r="L112" i="1"/>
  <c r="L48" i="1"/>
  <c r="L491" i="1"/>
  <c r="L427" i="1"/>
  <c r="L363" i="1"/>
  <c r="L299" i="1"/>
  <c r="L235" i="1"/>
  <c r="L171" i="1"/>
  <c r="L107" i="1"/>
  <c r="L43" i="1"/>
  <c r="L378" i="1"/>
  <c r="L314" i="1"/>
  <c r="L250" i="1"/>
  <c r="L186" i="1"/>
  <c r="L122" i="1"/>
  <c r="L42" i="1"/>
  <c r="N8634" i="1"/>
  <c r="M8634" i="1"/>
  <c r="N7958" i="1"/>
  <c r="M7958" i="1"/>
  <c r="N6936" i="1"/>
  <c r="M6936" i="1"/>
  <c r="N8707" i="1"/>
  <c r="M8707" i="1"/>
  <c r="N8594" i="1"/>
  <c r="M8594" i="1"/>
  <c r="N8146" i="1"/>
  <c r="M8146" i="1"/>
  <c r="N6888" i="1"/>
  <c r="M6888" i="1"/>
  <c r="N7363" i="1"/>
  <c r="M7363" i="1"/>
  <c r="N8398" i="1"/>
  <c r="M8398" i="1"/>
  <c r="N7224" i="1"/>
  <c r="M7224" i="1"/>
  <c r="N8342" i="1"/>
  <c r="M8342" i="1"/>
  <c r="N8614" i="1"/>
  <c r="M8614" i="1"/>
  <c r="N7560" i="1"/>
  <c r="M7560" i="1"/>
  <c r="N4354" i="1"/>
  <c r="M4354" i="1"/>
  <c r="N8525" i="1"/>
  <c r="M8525" i="1"/>
  <c r="N8269" i="1"/>
  <c r="M8269" i="1"/>
  <c r="N8013" i="1"/>
  <c r="M8013" i="1"/>
  <c r="N7735" i="1"/>
  <c r="M7735" i="1"/>
  <c r="N7393" i="1"/>
  <c r="M7393" i="1"/>
  <c r="N7052" i="1"/>
  <c r="M7052" i="1"/>
  <c r="N6519" i="1"/>
  <c r="M6519" i="1"/>
  <c r="N5471" i="1"/>
  <c r="M5471" i="1"/>
  <c r="N8520" i="1"/>
  <c r="M8520" i="1"/>
  <c r="N8264" i="1"/>
  <c r="M8264" i="1"/>
  <c r="N8008" i="1"/>
  <c r="M8008" i="1"/>
  <c r="N7728" i="1"/>
  <c r="M7728" i="1"/>
  <c r="N7387" i="1"/>
  <c r="M7387" i="1"/>
  <c r="N7045" i="1"/>
  <c r="M7045" i="1"/>
  <c r="N6195" i="1"/>
  <c r="M6195" i="1"/>
  <c r="N8499" i="1"/>
  <c r="M8499" i="1"/>
  <c r="N7359" i="1"/>
  <c r="M7359" i="1"/>
  <c r="N7726" i="1"/>
  <c r="M7726" i="1"/>
  <c r="N6702" i="1"/>
  <c r="M6702" i="1"/>
  <c r="N5678" i="1"/>
  <c r="M5678" i="1"/>
  <c r="N6697" i="1"/>
  <c r="M6697" i="1"/>
  <c r="N5319" i="1"/>
  <c r="M5319" i="1"/>
  <c r="N4133" i="1"/>
  <c r="M4133" i="1"/>
  <c r="L94" i="1"/>
  <c r="L30" i="1"/>
  <c r="M8655" i="1"/>
  <c r="N8655" i="1"/>
  <c r="M8198" i="1"/>
  <c r="N8198" i="1"/>
  <c r="M7555" i="1"/>
  <c r="N7555" i="1"/>
  <c r="M6808" i="1"/>
  <c r="N6808" i="1"/>
  <c r="M8718" i="1"/>
  <c r="N8718" i="1"/>
  <c r="M8632" i="1"/>
  <c r="N8632" i="1"/>
  <c r="M8450" i="1"/>
  <c r="N8450" i="1"/>
  <c r="M8194" i="1"/>
  <c r="N8194" i="1"/>
  <c r="M7938" i="1"/>
  <c r="N7938" i="1"/>
  <c r="M7635" i="1"/>
  <c r="N7635" i="1"/>
  <c r="M7293" i="1"/>
  <c r="N7293" i="1"/>
  <c r="M6952" i="1"/>
  <c r="N6952" i="1"/>
  <c r="M6219" i="1"/>
  <c r="N6219" i="1"/>
  <c r="M5071" i="1"/>
  <c r="N5071" i="1"/>
  <c r="M8566" i="1"/>
  <c r="N8566" i="1"/>
  <c r="M7576" i="1"/>
  <c r="N7576" i="1"/>
  <c r="M5723" i="1"/>
  <c r="N5723" i="1"/>
  <c r="M8716" i="1"/>
  <c r="N8716" i="1"/>
  <c r="M8631" i="1"/>
  <c r="N8631" i="1"/>
  <c r="M8446" i="1"/>
  <c r="N8446" i="1"/>
  <c r="M8190" i="1"/>
  <c r="N8190" i="1"/>
  <c r="M7934" i="1"/>
  <c r="N7934" i="1"/>
  <c r="M7629" i="1"/>
  <c r="N7629" i="1"/>
  <c r="M7288" i="1"/>
  <c r="N7288" i="1"/>
  <c r="M6947" i="1"/>
  <c r="N6947" i="1"/>
  <c r="M6203" i="1"/>
  <c r="N6203" i="1"/>
  <c r="M5050" i="1"/>
  <c r="N5050" i="1"/>
  <c r="M8518" i="1"/>
  <c r="N8518" i="1"/>
  <c r="M7512" i="1"/>
  <c r="N7512" i="1"/>
  <c r="M5519" i="1"/>
  <c r="N5519" i="1"/>
  <c r="M8715" i="1"/>
  <c r="N8715" i="1"/>
  <c r="M8630" i="1"/>
  <c r="N8630" i="1"/>
  <c r="M8442" i="1"/>
  <c r="N8442" i="1"/>
  <c r="M8186" i="1"/>
  <c r="N8186" i="1"/>
  <c r="M7930" i="1"/>
  <c r="N7930" i="1"/>
  <c r="M7624" i="1"/>
  <c r="N7624" i="1"/>
  <c r="M7283" i="1"/>
  <c r="N7283" i="1"/>
  <c r="M6941" i="1"/>
  <c r="N6941" i="1"/>
  <c r="M6187" i="1"/>
  <c r="N6187" i="1"/>
  <c r="M5028" i="1"/>
  <c r="N5028" i="1"/>
  <c r="M8729" i="1"/>
  <c r="N8729" i="1"/>
  <c r="M8665" i="1"/>
  <c r="N8665" i="1"/>
  <c r="M8601" i="1"/>
  <c r="N8601" i="1"/>
  <c r="M8537" i="1"/>
  <c r="N8537" i="1"/>
  <c r="M8473" i="1"/>
  <c r="N8473" i="1"/>
  <c r="M8409" i="1"/>
  <c r="N8409" i="1"/>
  <c r="M8345" i="1"/>
  <c r="N8345" i="1"/>
  <c r="M8281" i="1"/>
  <c r="N8281" i="1"/>
  <c r="M8217" i="1"/>
  <c r="N8217" i="1"/>
  <c r="M8153" i="1"/>
  <c r="N8153" i="1"/>
  <c r="M8089" i="1"/>
  <c r="N8089" i="1"/>
  <c r="M8025" i="1"/>
  <c r="N8025" i="1"/>
  <c r="M7961" i="1"/>
  <c r="N7961" i="1"/>
  <c r="M7897" i="1"/>
  <c r="N7897" i="1"/>
  <c r="M7833" i="1"/>
  <c r="N7833" i="1"/>
  <c r="M7751" i="1"/>
  <c r="N7751" i="1"/>
  <c r="M7665" i="1"/>
  <c r="N7665" i="1"/>
  <c r="M7580" i="1"/>
  <c r="N7580" i="1"/>
  <c r="M7495" i="1"/>
  <c r="N7495" i="1"/>
  <c r="M7409" i="1"/>
  <c r="N7409" i="1"/>
  <c r="M7324" i="1"/>
  <c r="N7324" i="1"/>
  <c r="M7239" i="1"/>
  <c r="N7239" i="1"/>
  <c r="M7153" i="1"/>
  <c r="N7153" i="1"/>
  <c r="M7068" i="1"/>
  <c r="N7068" i="1"/>
  <c r="M6983" i="1"/>
  <c r="N6983" i="1"/>
  <c r="M6897" i="1"/>
  <c r="N6897" i="1"/>
  <c r="M6812" i="1"/>
  <c r="N6812" i="1"/>
  <c r="M6567" i="1"/>
  <c r="N6567" i="1"/>
  <c r="M6311" i="1"/>
  <c r="N6311" i="1"/>
  <c r="M6055" i="1"/>
  <c r="N6055" i="1"/>
  <c r="M5799" i="1"/>
  <c r="N5799" i="1"/>
  <c r="M5535" i="1"/>
  <c r="N5535" i="1"/>
  <c r="M5194" i="1"/>
  <c r="N5194" i="1"/>
  <c r="M4594" i="1"/>
  <c r="N4594" i="1"/>
  <c r="M2590" i="1"/>
  <c r="N2590" i="1"/>
  <c r="M8532" i="1"/>
  <c r="N8532" i="1"/>
  <c r="M8468" i="1"/>
  <c r="N8468" i="1"/>
  <c r="M8404" i="1"/>
  <c r="N8404" i="1"/>
  <c r="M8340" i="1"/>
  <c r="N8340" i="1"/>
  <c r="M8276" i="1"/>
  <c r="N8276" i="1"/>
  <c r="M8212" i="1"/>
  <c r="N8212" i="1"/>
  <c r="M8148" i="1"/>
  <c r="N8148" i="1"/>
  <c r="M8084" i="1"/>
  <c r="N8084" i="1"/>
  <c r="M8020" i="1"/>
  <c r="N8020" i="1"/>
  <c r="M7956" i="1"/>
  <c r="N7956" i="1"/>
  <c r="M7892" i="1"/>
  <c r="N7892" i="1"/>
  <c r="M7828" i="1"/>
  <c r="N7828" i="1"/>
  <c r="M7744" i="1"/>
  <c r="N7744" i="1"/>
  <c r="M7659" i="1"/>
  <c r="N7659" i="1"/>
  <c r="M7573" i="1"/>
  <c r="N7573" i="1"/>
  <c r="M7488" i="1"/>
  <c r="N7488" i="1"/>
  <c r="M7403" i="1"/>
  <c r="N7403" i="1"/>
  <c r="M7317" i="1"/>
  <c r="N7317" i="1"/>
  <c r="M7232" i="1"/>
  <c r="N7232" i="1"/>
  <c r="M7147" i="1"/>
  <c r="N7147" i="1"/>
  <c r="M7061" i="1"/>
  <c r="N7061" i="1"/>
  <c r="M6965" i="1"/>
  <c r="N6965" i="1"/>
  <c r="M6853" i="1"/>
  <c r="N6853" i="1"/>
  <c r="M6611" i="1"/>
  <c r="N6611" i="1"/>
  <c r="M6259" i="1"/>
  <c r="N6259" i="1"/>
  <c r="M5923" i="1"/>
  <c r="N5923" i="1"/>
  <c r="M5587" i="1"/>
  <c r="N5587" i="1"/>
  <c r="M5124" i="1"/>
  <c r="N5124" i="1"/>
  <c r="M8547" i="1"/>
  <c r="N8547" i="1"/>
  <c r="M8291" i="1"/>
  <c r="N8291" i="1"/>
  <c r="M8035" i="1"/>
  <c r="N8035" i="1"/>
  <c r="M7764" i="1"/>
  <c r="N7764" i="1"/>
  <c r="M7423" i="1"/>
  <c r="N7423" i="1"/>
  <c r="M7081" i="1"/>
  <c r="N7081" i="1"/>
  <c r="M6607" i="1"/>
  <c r="N6607" i="1"/>
  <c r="M5583" i="1"/>
  <c r="N5583" i="1"/>
  <c r="M7774" i="1"/>
  <c r="N7774" i="1"/>
  <c r="M7518" i="1"/>
  <c r="N7518" i="1"/>
  <c r="M7262" i="1"/>
  <c r="N7262" i="1"/>
  <c r="M7006" i="1"/>
  <c r="N7006" i="1"/>
  <c r="M6750" i="1"/>
  <c r="N6750" i="1"/>
  <c r="M6494" i="1"/>
  <c r="N6494" i="1"/>
  <c r="M6238" i="1"/>
  <c r="N6238" i="1"/>
  <c r="M5982" i="1"/>
  <c r="N5982" i="1"/>
  <c r="M5726" i="1"/>
  <c r="N5726" i="1"/>
  <c r="M5438" i="1"/>
  <c r="N5438" i="1"/>
  <c r="M5096" i="1"/>
  <c r="N5096" i="1"/>
  <c r="M4302" i="1"/>
  <c r="N4302" i="1"/>
  <c r="M6745" i="1"/>
  <c r="N6745" i="1"/>
  <c r="M6489" i="1"/>
  <c r="N6489" i="1"/>
  <c r="M6233" i="1"/>
  <c r="N6233" i="1"/>
  <c r="M5925" i="1"/>
  <c r="N5925" i="1"/>
  <c r="M5573" i="1"/>
  <c r="N5573" i="1"/>
  <c r="M6592" i="1"/>
  <c r="N6592" i="1"/>
  <c r="M5568" i="1"/>
  <c r="N5568" i="1"/>
  <c r="M5349" i="1"/>
  <c r="N5349" i="1"/>
  <c r="M4325" i="1"/>
  <c r="N4325" i="1"/>
  <c r="M4760" i="1"/>
  <c r="N4760" i="1"/>
  <c r="M3518" i="1"/>
  <c r="N3518" i="1"/>
  <c r="M2876" i="1"/>
  <c r="N2876" i="1"/>
  <c r="M8114" i="1"/>
  <c r="N8114" i="1"/>
  <c r="M7858" i="1"/>
  <c r="N7858" i="1"/>
  <c r="M7528" i="1"/>
  <c r="N7528" i="1"/>
  <c r="M7187" i="1"/>
  <c r="N7187" i="1"/>
  <c r="M6845" i="1"/>
  <c r="N6845" i="1"/>
  <c r="M5899" i="1"/>
  <c r="N5899" i="1"/>
  <c r="M3940" i="1"/>
  <c r="N3940" i="1"/>
  <c r="M8278" i="1"/>
  <c r="N8278" i="1"/>
  <c r="M7213" i="1"/>
  <c r="N7213" i="1"/>
  <c r="L1266" i="1"/>
  <c r="L2001" i="1"/>
  <c r="L1937" i="1"/>
  <c r="L1873" i="1"/>
  <c r="L1809" i="1"/>
  <c r="L1745" i="1"/>
  <c r="L1681" i="1"/>
  <c r="L1617" i="1"/>
  <c r="L1553" i="1"/>
  <c r="L1489" i="1"/>
  <c r="L1425" i="1"/>
  <c r="L1361" i="1"/>
  <c r="L1297" i="1"/>
  <c r="L1233" i="1"/>
  <c r="L1964" i="1"/>
  <c r="L1900" i="1"/>
  <c r="L1836" i="1"/>
  <c r="L1772" i="1"/>
  <c r="L1708" i="1"/>
  <c r="L1644" i="1"/>
  <c r="L1580" i="1"/>
  <c r="L1516" i="1"/>
  <c r="L1452" i="1"/>
  <c r="L1388" i="1"/>
  <c r="L1324" i="1"/>
  <c r="L1260" i="1"/>
  <c r="L1198" i="1"/>
  <c r="L1134" i="1"/>
  <c r="L1070" i="1"/>
  <c r="L1006" i="1"/>
  <c r="L942" i="1"/>
  <c r="L878" i="1"/>
  <c r="L807" i="1"/>
  <c r="L639" i="1"/>
  <c r="L1193" i="1"/>
  <c r="L1129" i="1"/>
  <c r="L1065" i="1"/>
  <c r="L1001" i="1"/>
  <c r="L937" i="1"/>
  <c r="L873" i="1"/>
  <c r="L801" i="1"/>
  <c r="L619" i="1"/>
  <c r="L1192" i="1"/>
  <c r="L1128" i="1"/>
  <c r="L1064" i="1"/>
  <c r="L1000" i="1"/>
  <c r="L936" i="1"/>
  <c r="L872" i="1"/>
  <c r="L799" i="1"/>
  <c r="L615" i="1"/>
  <c r="L1187" i="1"/>
  <c r="L1123" i="1"/>
  <c r="L1059" i="1"/>
  <c r="L995" i="1"/>
  <c r="L931" i="1"/>
  <c r="L867" i="1"/>
  <c r="L793" i="1"/>
  <c r="L595" i="1"/>
  <c r="L472" i="1"/>
  <c r="L376" i="1"/>
  <c r="L121" i="1"/>
  <c r="L734" i="1"/>
  <c r="L670" i="1"/>
  <c r="L606" i="1"/>
  <c r="L542" i="1"/>
  <c r="L465" i="1"/>
  <c r="L357" i="1"/>
  <c r="L101" i="1"/>
  <c r="L713" i="1"/>
  <c r="L649" i="1"/>
  <c r="L585" i="1"/>
  <c r="L521" i="1"/>
  <c r="L437" i="1"/>
  <c r="L273" i="1"/>
  <c r="L17" i="1"/>
  <c r="L772" i="1"/>
  <c r="L708" i="1"/>
  <c r="L644" i="1"/>
  <c r="L580" i="1"/>
  <c r="L516" i="1"/>
  <c r="L430" i="1"/>
  <c r="L253" i="1"/>
  <c r="L372" i="1"/>
  <c r="L308" i="1"/>
  <c r="L244" i="1"/>
  <c r="L180" i="1"/>
  <c r="L116" i="1"/>
  <c r="L52" i="1"/>
  <c r="L495" i="1"/>
  <c r="L431" i="1"/>
  <c r="L367" i="1"/>
  <c r="L303" i="1"/>
  <c r="L239" i="1"/>
  <c r="L175" i="1"/>
  <c r="L111" i="1"/>
  <c r="L47" i="1"/>
  <c r="L382" i="1"/>
  <c r="L318" i="1"/>
  <c r="L254" i="1"/>
  <c r="L190" i="1"/>
  <c r="L126" i="1"/>
  <c r="L50" i="1"/>
  <c r="N8639" i="1"/>
  <c r="M8639" i="1"/>
  <c r="N7974" i="1"/>
  <c r="M7974" i="1"/>
  <c r="N7064" i="1"/>
  <c r="M7064" i="1"/>
  <c r="N8712" i="1"/>
  <c r="M8712" i="1"/>
  <c r="N8600" i="1"/>
  <c r="M8600" i="1"/>
  <c r="N8210" i="1"/>
  <c r="M8210" i="1"/>
  <c r="N6973" i="1"/>
  <c r="M6973" i="1"/>
  <c r="N7640" i="1"/>
  <c r="M7640" i="1"/>
  <c r="N8462" i="1"/>
  <c r="M8462" i="1"/>
  <c r="N7309" i="1"/>
  <c r="M7309" i="1"/>
  <c r="N8582" i="1"/>
  <c r="M8582" i="1"/>
  <c r="N8635" i="1"/>
  <c r="M8635" i="1"/>
  <c r="N7645" i="1"/>
  <c r="M7645" i="1"/>
  <c r="N5114" i="1"/>
  <c r="M5114" i="1"/>
  <c r="N8541" i="1"/>
  <c r="M8541" i="1"/>
  <c r="N8285" i="1"/>
  <c r="M8285" i="1"/>
  <c r="N8029" i="1"/>
  <c r="M8029" i="1"/>
  <c r="N7756" i="1"/>
  <c r="M7756" i="1"/>
  <c r="N7415" i="1"/>
  <c r="M7415" i="1"/>
  <c r="N7073" i="1"/>
  <c r="M7073" i="1"/>
  <c r="N6583" i="1"/>
  <c r="M6583" i="1"/>
  <c r="N5556" i="1"/>
  <c r="M5556" i="1"/>
  <c r="N8536" i="1"/>
  <c r="M8536" i="1"/>
  <c r="N8280" i="1"/>
  <c r="M8280" i="1"/>
  <c r="N8024" i="1"/>
  <c r="M8024" i="1"/>
  <c r="N7749" i="1"/>
  <c r="M7749" i="1"/>
  <c r="N7408" i="1"/>
  <c r="M7408" i="1"/>
  <c r="N7067" i="1"/>
  <c r="M7067" i="1"/>
  <c r="N6291" i="1"/>
  <c r="M6291" i="1"/>
  <c r="N8563" i="1"/>
  <c r="M8563" i="1"/>
  <c r="N7444" i="1"/>
  <c r="M7444" i="1"/>
  <c r="N7790" i="1"/>
  <c r="M7790" i="1"/>
  <c r="N6766" i="1"/>
  <c r="M6766" i="1"/>
  <c r="N5742" i="1"/>
  <c r="M5742" i="1"/>
  <c r="N6761" i="1"/>
  <c r="M6761" i="1"/>
  <c r="N5605" i="1"/>
  <c r="M5605" i="1"/>
  <c r="N4389" i="1"/>
  <c r="M4389" i="1"/>
  <c r="L2453" i="1"/>
  <c r="L2179" i="1"/>
  <c r="L1455" i="1"/>
  <c r="L3704" i="1"/>
  <c r="L3640" i="1"/>
  <c r="L3576" i="1"/>
  <c r="L3512" i="1"/>
  <c r="L3448" i="1"/>
  <c r="L3384" i="1"/>
  <c r="L3320" i="1"/>
  <c r="L3256" i="1"/>
  <c r="L3174" i="1"/>
  <c r="L3089" i="1"/>
  <c r="L3003" i="1"/>
  <c r="L2918" i="1"/>
  <c r="L2689" i="1"/>
  <c r="L2433" i="1"/>
  <c r="L2152" i="1"/>
  <c r="L1375" i="1"/>
  <c r="L3192" i="1"/>
  <c r="L3128" i="1"/>
  <c r="L3064" i="1"/>
  <c r="L3000" i="1"/>
  <c r="L2936" i="1"/>
  <c r="L2872" i="1"/>
  <c r="L2808" i="1"/>
  <c r="L2744" i="1"/>
  <c r="L2680" i="1"/>
  <c r="L2616" i="1"/>
  <c r="L2552" i="1"/>
  <c r="L2488" i="1"/>
  <c r="L2424" i="1"/>
  <c r="L2360" i="1"/>
  <c r="L2296" i="1"/>
  <c r="L2225" i="1"/>
  <c r="L2140" i="1"/>
  <c r="L2055" i="1"/>
  <c r="L1851" i="1"/>
  <c r="L1595" i="1"/>
  <c r="L1339" i="1"/>
  <c r="L2867" i="1"/>
  <c r="L2803" i="1"/>
  <c r="L2739" i="1"/>
  <c r="L2675" i="1"/>
  <c r="L2611" i="1"/>
  <c r="L2547" i="1"/>
  <c r="L2483" i="1"/>
  <c r="L2419" i="1"/>
  <c r="L2355" i="1"/>
  <c r="L2291" i="1"/>
  <c r="L2219" i="1"/>
  <c r="L2133" i="1"/>
  <c r="L2048" i="1"/>
  <c r="L1831" i="1"/>
  <c r="L1575" i="1"/>
  <c r="L1319" i="1"/>
  <c r="L2862" i="1"/>
  <c r="L2798" i="1"/>
  <c r="L2734" i="1"/>
  <c r="L2670" i="1"/>
  <c r="L2606" i="1"/>
  <c r="L2542" i="1"/>
  <c r="L2478" i="1"/>
  <c r="L2414" i="1"/>
  <c r="L2350" i="1"/>
  <c r="L2286" i="1"/>
  <c r="L2212" i="1"/>
  <c r="L2127" i="1"/>
  <c r="L2041" i="1"/>
  <c r="L1811" i="1"/>
  <c r="L1555" i="1"/>
  <c r="L1299" i="1"/>
  <c r="L2206" i="1"/>
  <c r="L2142" i="1"/>
  <c r="L2078" i="1"/>
  <c r="L2014" i="1"/>
  <c r="L1950" i="1"/>
  <c r="L1886" i="1"/>
  <c r="L1822" i="1"/>
  <c r="L1758" i="1"/>
  <c r="L1694" i="1"/>
  <c r="L1630" i="1"/>
  <c r="L1566" i="1"/>
  <c r="L1502" i="1"/>
  <c r="L1438" i="1"/>
  <c r="L1374" i="1"/>
  <c r="L1310" i="1"/>
  <c r="L1246" i="1"/>
  <c r="L1981" i="1"/>
  <c r="L1917" i="1"/>
  <c r="L1853" i="1"/>
  <c r="L1789" i="1"/>
  <c r="L1725" i="1"/>
  <c r="L1661" i="1"/>
  <c r="L1597" i="1"/>
  <c r="L1533" i="1"/>
  <c r="L1469" i="1"/>
  <c r="L1405" i="1"/>
  <c r="L1341" i="1"/>
  <c r="L1277" i="1"/>
  <c r="L2008" i="1"/>
  <c r="L1944" i="1"/>
  <c r="L1880" i="1"/>
  <c r="L1816" i="1"/>
  <c r="L1752" i="1"/>
  <c r="L1688" i="1"/>
  <c r="L1624" i="1"/>
  <c r="L1560" i="1"/>
  <c r="L1496" i="1"/>
  <c r="L1432" i="1"/>
  <c r="L1368" i="1"/>
  <c r="L1304" i="1"/>
  <c r="L1240" i="1"/>
  <c r="L1178" i="1"/>
  <c r="L1114" i="1"/>
  <c r="L1050" i="1"/>
  <c r="L986" i="1"/>
  <c r="L922" i="1"/>
  <c r="L858" i="1"/>
  <c r="L781" i="1"/>
  <c r="L559" i="1"/>
  <c r="L1173" i="1"/>
  <c r="L1109" i="1"/>
  <c r="L1045" i="1"/>
  <c r="L981" i="1"/>
  <c r="L917" i="1"/>
  <c r="L853" i="1"/>
  <c r="L774" i="1"/>
  <c r="L539" i="1"/>
  <c r="L1172" i="1"/>
  <c r="L1108" i="1"/>
  <c r="L1044" i="1"/>
  <c r="L980" i="1"/>
  <c r="L916" i="1"/>
  <c r="L852" i="1"/>
  <c r="L773" i="1"/>
  <c r="L535" i="1"/>
  <c r="L1167" i="1"/>
  <c r="L1103" i="1"/>
  <c r="L1039" i="1"/>
  <c r="L975" i="1"/>
  <c r="L911" i="1"/>
  <c r="L847" i="1"/>
  <c r="L763" i="1"/>
  <c r="L527" i="1"/>
  <c r="L445" i="1"/>
  <c r="L297" i="1"/>
  <c r="L41" i="1"/>
  <c r="L714" i="1"/>
  <c r="L650" i="1"/>
  <c r="L586" i="1"/>
  <c r="L522" i="1"/>
  <c r="L438" i="1"/>
  <c r="L277" i="1"/>
  <c r="L21" i="1"/>
  <c r="L693" i="1"/>
  <c r="L629" i="1"/>
  <c r="L565" i="1"/>
  <c r="L496" i="1"/>
  <c r="L410" i="1"/>
  <c r="L193" i="1"/>
  <c r="L816" i="1"/>
  <c r="L752" i="1"/>
  <c r="L688" i="1"/>
  <c r="L624" i="1"/>
  <c r="L560" i="1"/>
  <c r="L489" i="1"/>
  <c r="L401" i="1"/>
  <c r="L173" i="1"/>
  <c r="L352" i="1"/>
  <c r="L288" i="1"/>
  <c r="L224" i="1"/>
  <c r="L160" i="1"/>
  <c r="L96" i="1"/>
  <c r="L32" i="1"/>
  <c r="L475" i="1"/>
  <c r="L411" i="1"/>
  <c r="L347" i="1"/>
  <c r="L283" i="1"/>
  <c r="L219" i="1"/>
  <c r="L155" i="1"/>
  <c r="L91" i="1"/>
  <c r="L27" i="1"/>
  <c r="L362" i="1"/>
  <c r="L298" i="1"/>
  <c r="L234" i="1"/>
  <c r="L170" i="1"/>
  <c r="L106" i="1"/>
  <c r="L22" i="1"/>
  <c r="M8534" i="1"/>
  <c r="N8534" i="1"/>
  <c r="M7704" i="1"/>
  <c r="N7704" i="1"/>
  <c r="M6491" i="1"/>
  <c r="N6491" i="1"/>
  <c r="M8680" i="1"/>
  <c r="N8680" i="1"/>
  <c r="M8498" i="1"/>
  <c r="N8498" i="1"/>
  <c r="M7890" i="1"/>
  <c r="N7890" i="1"/>
  <c r="M6027" i="1"/>
  <c r="N6027" i="1"/>
  <c r="M5263" i="1"/>
  <c r="N5263" i="1"/>
  <c r="M8142" i="1"/>
  <c r="N8142" i="1"/>
  <c r="M6883" i="1"/>
  <c r="N6883" i="1"/>
  <c r="M7256" i="1"/>
  <c r="N7256" i="1"/>
  <c r="M8394" i="1"/>
  <c r="N8394" i="1"/>
  <c r="M7219" i="1"/>
  <c r="N7219" i="1"/>
  <c r="M8717" i="1"/>
  <c r="N8717" i="1"/>
  <c r="M8461" i="1"/>
  <c r="N8461" i="1"/>
  <c r="M8205" i="1"/>
  <c r="N8205" i="1"/>
  <c r="M7949" i="1"/>
  <c r="N7949" i="1"/>
  <c r="M7649" i="1"/>
  <c r="N7649" i="1"/>
  <c r="M7308" i="1"/>
  <c r="N7308" i="1"/>
  <c r="M6967" i="1"/>
  <c r="N6967" i="1"/>
  <c r="M6263" i="1"/>
  <c r="N6263" i="1"/>
  <c r="M5130" i="1"/>
  <c r="N5130" i="1"/>
  <c r="M8456" i="1"/>
  <c r="N8456" i="1"/>
  <c r="M8200" i="1"/>
  <c r="N8200" i="1"/>
  <c r="M7944" i="1"/>
  <c r="N7944" i="1"/>
  <c r="M7643" i="1"/>
  <c r="N7643" i="1"/>
  <c r="M7301" i="1"/>
  <c r="N7301" i="1"/>
  <c r="M6944" i="1"/>
  <c r="N6944" i="1"/>
  <c r="M5859" i="1"/>
  <c r="N5859" i="1"/>
  <c r="M8243" i="1"/>
  <c r="N8243" i="1"/>
  <c r="M7017" i="1"/>
  <c r="N7017" i="1"/>
  <c r="M7470" i="1"/>
  <c r="N7470" i="1"/>
  <c r="M6446" i="1"/>
  <c r="N6446" i="1"/>
  <c r="M5374" i="1"/>
  <c r="N5374" i="1"/>
  <c r="M6441" i="1"/>
  <c r="N6441" i="1"/>
  <c r="M6400" i="1"/>
  <c r="N6400" i="1"/>
  <c r="M4568" i="1"/>
  <c r="N4568" i="1"/>
  <c r="L78" i="1"/>
  <c r="L14" i="1"/>
  <c r="N8612" i="1"/>
  <c r="M8612" i="1"/>
  <c r="N8070" i="1"/>
  <c r="M8070" i="1"/>
  <c r="N7384" i="1"/>
  <c r="M7384" i="1"/>
  <c r="N6235" i="1"/>
  <c r="M6235" i="1"/>
  <c r="N8696" i="1"/>
  <c r="M8696" i="1"/>
  <c r="N8611" i="1"/>
  <c r="M8611" i="1"/>
  <c r="N8386" i="1"/>
  <c r="M8386" i="1"/>
  <c r="N8130" i="1"/>
  <c r="M8130" i="1"/>
  <c r="N7874" i="1"/>
  <c r="M7874" i="1"/>
  <c r="N7549" i="1"/>
  <c r="M7549" i="1"/>
  <c r="N7208" i="1"/>
  <c r="M7208" i="1"/>
  <c r="N6867" i="1"/>
  <c r="M6867" i="1"/>
  <c r="N5963" i="1"/>
  <c r="M5963" i="1"/>
  <c r="N4226" i="1"/>
  <c r="M4226" i="1"/>
  <c r="N8326" i="1"/>
  <c r="M8326" i="1"/>
  <c r="N7277" i="1"/>
  <c r="M7277" i="1"/>
  <c r="N5092" i="1"/>
  <c r="M5092" i="1"/>
  <c r="N8695" i="1"/>
  <c r="M8695" i="1"/>
  <c r="N8610" i="1"/>
  <c r="M8610" i="1"/>
  <c r="N8382" i="1"/>
  <c r="M8382" i="1"/>
  <c r="N8126" i="1"/>
  <c r="M8126" i="1"/>
  <c r="N7870" i="1"/>
  <c r="M7870" i="1"/>
  <c r="N7544" i="1"/>
  <c r="M7544" i="1"/>
  <c r="N7203" i="1"/>
  <c r="M7203" i="1"/>
  <c r="N6861" i="1"/>
  <c r="M6861" i="1"/>
  <c r="N5947" i="1"/>
  <c r="M5947" i="1"/>
  <c r="N4162" i="1"/>
  <c r="M4162" i="1"/>
  <c r="N8294" i="1"/>
  <c r="M8294" i="1"/>
  <c r="N7192" i="1"/>
  <c r="M7192" i="1"/>
  <c r="N4546" i="1"/>
  <c r="M4546" i="1"/>
  <c r="N8694" i="1"/>
  <c r="M8694" i="1"/>
  <c r="N8608" i="1"/>
  <c r="M8608" i="1"/>
  <c r="N8378" i="1"/>
  <c r="M8378" i="1"/>
  <c r="N8122" i="1"/>
  <c r="M8122" i="1"/>
  <c r="N7866" i="1"/>
  <c r="M7866" i="1"/>
  <c r="N7539" i="1"/>
  <c r="M7539" i="1"/>
  <c r="N7197" i="1"/>
  <c r="M7197" i="1"/>
  <c r="N6856" i="1"/>
  <c r="M6856" i="1"/>
  <c r="N5931" i="1"/>
  <c r="M5931" i="1"/>
  <c r="N4098" i="1"/>
  <c r="M4098" i="1"/>
  <c r="M8713" i="1"/>
  <c r="N8713" i="1"/>
  <c r="M8649" i="1"/>
  <c r="N8649" i="1"/>
  <c r="M8585" i="1"/>
  <c r="N8585" i="1"/>
  <c r="M8521" i="1"/>
  <c r="N8521" i="1"/>
  <c r="M8457" i="1"/>
  <c r="N8457" i="1"/>
  <c r="M8393" i="1"/>
  <c r="N8393" i="1"/>
  <c r="M8329" i="1"/>
  <c r="N8329" i="1"/>
  <c r="M8265" i="1"/>
  <c r="N8265" i="1"/>
  <c r="M8201" i="1"/>
  <c r="N8201" i="1"/>
  <c r="M8137" i="1"/>
  <c r="N8137" i="1"/>
  <c r="N8073" i="1"/>
  <c r="M8073" i="1"/>
  <c r="N8009" i="1"/>
  <c r="M8009" i="1"/>
  <c r="N7945" i="1"/>
  <c r="M7945" i="1"/>
  <c r="N7881" i="1"/>
  <c r="M7881" i="1"/>
  <c r="N7815" i="1"/>
  <c r="M7815" i="1"/>
  <c r="N7729" i="1"/>
  <c r="M7729" i="1"/>
  <c r="N7644" i="1"/>
  <c r="M7644" i="1"/>
  <c r="N7559" i="1"/>
  <c r="M7559" i="1"/>
  <c r="N7473" i="1"/>
  <c r="M7473" i="1"/>
  <c r="N7388" i="1"/>
  <c r="M7388" i="1"/>
  <c r="N7303" i="1"/>
  <c r="M7303" i="1"/>
  <c r="N7217" i="1"/>
  <c r="M7217" i="1"/>
  <c r="N7132" i="1"/>
  <c r="M7132" i="1"/>
  <c r="N7047" i="1"/>
  <c r="M7047" i="1"/>
  <c r="N6961" i="1"/>
  <c r="M6961" i="1"/>
  <c r="N6876" i="1"/>
  <c r="M6876" i="1"/>
  <c r="N6759" i="1"/>
  <c r="M6759" i="1"/>
  <c r="N6503" i="1"/>
  <c r="M6503" i="1"/>
  <c r="N6247" i="1"/>
  <c r="M6247" i="1"/>
  <c r="N5991" i="1"/>
  <c r="M5991" i="1"/>
  <c r="N5735" i="1"/>
  <c r="M5735" i="1"/>
  <c r="N5450" i="1"/>
  <c r="M5450" i="1"/>
  <c r="N5108" i="1"/>
  <c r="M5108" i="1"/>
  <c r="N4338" i="1"/>
  <c r="M4338" i="1"/>
  <c r="N8580" i="1"/>
  <c r="M8580" i="1"/>
  <c r="N8516" i="1"/>
  <c r="M8516" i="1"/>
  <c r="N8452" i="1"/>
  <c r="M8452" i="1"/>
  <c r="N8388" i="1"/>
  <c r="M8388" i="1"/>
  <c r="N8324" i="1"/>
  <c r="M8324" i="1"/>
  <c r="N8260" i="1"/>
  <c r="M8260" i="1"/>
  <c r="N8196" i="1"/>
  <c r="M8196" i="1"/>
  <c r="N8132" i="1"/>
  <c r="M8132" i="1"/>
  <c r="N8068" i="1"/>
  <c r="M8068" i="1"/>
  <c r="N8004" i="1"/>
  <c r="M8004" i="1"/>
  <c r="N7940" i="1"/>
  <c r="M7940" i="1"/>
  <c r="N7876" i="1"/>
  <c r="M7876" i="1"/>
  <c r="M7808" i="1"/>
  <c r="N7808" i="1"/>
  <c r="N7723" i="1"/>
  <c r="M7723" i="1"/>
  <c r="N7637" i="1"/>
  <c r="M7637" i="1"/>
  <c r="N7552" i="1"/>
  <c r="M7552" i="1"/>
  <c r="N7467" i="1"/>
  <c r="M7467" i="1"/>
  <c r="N7381" i="1"/>
  <c r="M7381" i="1"/>
  <c r="N7296" i="1"/>
  <c r="M7296" i="1"/>
  <c r="N7211" i="1"/>
  <c r="M7211" i="1"/>
  <c r="N7125" i="1"/>
  <c r="M7125" i="1"/>
  <c r="N7040" i="1"/>
  <c r="M7040" i="1"/>
  <c r="N6939" i="1"/>
  <c r="M6939" i="1"/>
  <c r="N6827" i="1"/>
  <c r="M6827" i="1"/>
  <c r="N6515" i="1"/>
  <c r="M6515" i="1"/>
  <c r="N6179" i="1"/>
  <c r="M6179" i="1"/>
  <c r="N5843" i="1"/>
  <c r="M5843" i="1"/>
  <c r="N5466" i="1"/>
  <c r="M5466" i="1"/>
  <c r="N5018" i="1"/>
  <c r="M5018" i="1"/>
  <c r="N8483" i="1"/>
  <c r="M8483" i="1"/>
  <c r="N8227" i="1"/>
  <c r="M8227" i="1"/>
  <c r="N7971" i="1"/>
  <c r="M7971" i="1"/>
  <c r="N7679" i="1"/>
  <c r="M7679" i="1"/>
  <c r="N7337" i="1"/>
  <c r="M7337" i="1"/>
  <c r="N6996" i="1"/>
  <c r="M6996" i="1"/>
  <c r="N6351" i="1"/>
  <c r="M6351" i="1"/>
  <c r="N5247" i="1"/>
  <c r="M5247" i="1"/>
  <c r="N7710" i="1"/>
  <c r="M7710" i="1"/>
  <c r="N7454" i="1"/>
  <c r="M7454" i="1"/>
  <c r="N7198" i="1"/>
  <c r="M7198" i="1"/>
  <c r="N6942" i="1"/>
  <c r="M6942" i="1"/>
  <c r="N6686" i="1"/>
  <c r="M6686" i="1"/>
  <c r="N6430" i="1"/>
  <c r="M6430" i="1"/>
  <c r="N6174" i="1"/>
  <c r="M6174" i="1"/>
  <c r="N5918" i="1"/>
  <c r="M5918" i="1"/>
  <c r="N5662" i="1"/>
  <c r="M5662" i="1"/>
  <c r="N5352" i="1"/>
  <c r="M5352" i="1"/>
  <c r="N5011" i="1"/>
  <c r="M5011" i="1"/>
  <c r="N4042" i="1"/>
  <c r="M4042" i="1"/>
  <c r="N6681" i="1"/>
  <c r="M6681" i="1"/>
  <c r="N6425" i="1"/>
  <c r="M6425" i="1"/>
  <c r="N6169" i="1"/>
  <c r="M6169" i="1"/>
  <c r="N5837" i="1"/>
  <c r="M5837" i="1"/>
  <c r="N5234" i="1"/>
  <c r="M5234" i="1"/>
  <c r="N6336" i="1"/>
  <c r="M6336" i="1"/>
  <c r="N5227" i="1"/>
  <c r="M5227" i="1"/>
  <c r="N5093" i="1"/>
  <c r="M5093" i="1"/>
  <c r="N4069" i="1"/>
  <c r="M4069" i="1"/>
  <c r="N4504" i="1"/>
  <c r="M4504" i="1"/>
  <c r="N4939" i="1"/>
  <c r="M4939" i="1"/>
  <c r="N3163" i="1"/>
  <c r="M3163" i="1"/>
  <c r="N8050" i="1"/>
  <c r="M8050" i="1"/>
  <c r="N7784" i="1"/>
  <c r="M7784" i="1"/>
  <c r="N7443" i="1"/>
  <c r="M7443" i="1"/>
  <c r="N7101" i="1"/>
  <c r="M7101" i="1"/>
  <c r="N6667" i="1"/>
  <c r="M6667" i="1"/>
  <c r="N5643" i="1"/>
  <c r="M5643" i="1"/>
  <c r="N8724" i="1"/>
  <c r="M8724" i="1"/>
  <c r="N8054" i="1"/>
  <c r="M8054" i="1"/>
  <c r="N6893" i="1"/>
  <c r="M6893" i="1"/>
  <c r="L1250" i="1"/>
  <c r="L1985" i="1"/>
  <c r="L1921" i="1"/>
  <c r="L1857" i="1"/>
  <c r="L1793" i="1"/>
  <c r="L1729" i="1"/>
  <c r="L1665" i="1"/>
  <c r="L1601" i="1"/>
  <c r="L1537" i="1"/>
  <c r="L1473" i="1"/>
  <c r="L1409" i="1"/>
  <c r="L1345" i="1"/>
  <c r="L1281" i="1"/>
  <c r="L2012" i="1"/>
  <c r="L1948" i="1"/>
  <c r="L1884" i="1"/>
  <c r="L1820" i="1"/>
  <c r="L1756" i="1"/>
  <c r="L1692" i="1"/>
  <c r="L1628" i="1"/>
  <c r="L1564" i="1"/>
  <c r="L1500" i="1"/>
  <c r="L1436" i="1"/>
  <c r="L1372" i="1"/>
  <c r="L1308" i="1"/>
  <c r="L1244" i="1"/>
  <c r="L1182" i="1"/>
  <c r="L1118" i="1"/>
  <c r="L1054" i="1"/>
  <c r="L990" i="1"/>
  <c r="L926" i="1"/>
  <c r="L862" i="1"/>
  <c r="L786" i="1"/>
  <c r="L575" i="1"/>
  <c r="L1177" i="1"/>
  <c r="L1113" i="1"/>
  <c r="L1049" i="1"/>
  <c r="L985" i="1"/>
  <c r="L921" i="1"/>
  <c r="L857" i="1"/>
  <c r="L779" i="1"/>
  <c r="L555" i="1"/>
  <c r="L1176" i="1"/>
  <c r="L1112" i="1"/>
  <c r="L1048" i="1"/>
  <c r="L984" i="1"/>
  <c r="L920" i="1"/>
  <c r="L856" i="1"/>
  <c r="L778" i="1"/>
  <c r="L551" i="1"/>
  <c r="L1171" i="1"/>
  <c r="L1107" i="1"/>
  <c r="L1043" i="1"/>
  <c r="L979" i="1"/>
  <c r="L915" i="1"/>
  <c r="L851" i="1"/>
  <c r="L771" i="1"/>
  <c r="L531" i="1"/>
  <c r="L450" i="1"/>
  <c r="L313" i="1"/>
  <c r="L57" i="1"/>
  <c r="L718" i="1"/>
  <c r="L654" i="1"/>
  <c r="L590" i="1"/>
  <c r="L526" i="1"/>
  <c r="L444" i="1"/>
  <c r="L293" i="1"/>
  <c r="L37" i="1"/>
  <c r="L697" i="1"/>
  <c r="L633" i="1"/>
  <c r="L569" i="1"/>
  <c r="L501" i="1"/>
  <c r="L416" i="1"/>
  <c r="L209" i="1"/>
  <c r="L820" i="1"/>
  <c r="L756" i="1"/>
  <c r="L692" i="1"/>
  <c r="L628" i="1"/>
  <c r="L564" i="1"/>
  <c r="L494" i="1"/>
  <c r="L409" i="1"/>
  <c r="L189" i="1"/>
  <c r="L356" i="1"/>
  <c r="L292" i="1"/>
  <c r="L228" i="1"/>
  <c r="L164" i="1"/>
  <c r="L100" i="1"/>
  <c r="L36" i="1"/>
  <c r="L479" i="1"/>
  <c r="L415" i="1"/>
  <c r="L351" i="1"/>
  <c r="L287" i="1"/>
  <c r="L223" i="1"/>
  <c r="L159" i="1"/>
  <c r="L95" i="1"/>
  <c r="L31" i="1"/>
  <c r="L366" i="1"/>
  <c r="L302" i="1"/>
  <c r="L238" i="1"/>
  <c r="L174" i="1"/>
  <c r="L110" i="1"/>
  <c r="L26" i="1"/>
  <c r="N8550" i="1"/>
  <c r="M8550" i="1"/>
  <c r="N7789" i="1"/>
  <c r="M7789" i="1"/>
  <c r="N6683" i="1"/>
  <c r="M6683" i="1"/>
  <c r="N8686" i="1"/>
  <c r="M8686" i="1"/>
  <c r="N8530" i="1"/>
  <c r="M8530" i="1"/>
  <c r="N7954" i="1"/>
  <c r="M7954" i="1"/>
  <c r="N6283" i="1"/>
  <c r="M6283" i="1"/>
  <c r="N5851" i="1"/>
  <c r="M5851" i="1"/>
  <c r="N8206" i="1"/>
  <c r="M8206" i="1"/>
  <c r="N6968" i="1"/>
  <c r="M6968" i="1"/>
  <c r="N7597" i="1"/>
  <c r="M7597" i="1"/>
  <c r="N8458" i="1"/>
  <c r="M8458" i="1"/>
  <c r="N7304" i="1"/>
  <c r="M7304" i="1"/>
  <c r="N8733" i="1"/>
  <c r="M8733" i="1"/>
  <c r="N8477" i="1"/>
  <c r="M8477" i="1"/>
  <c r="N8221" i="1"/>
  <c r="M8221" i="1"/>
  <c r="N7965" i="1"/>
  <c r="M7965" i="1"/>
  <c r="N7671" i="1"/>
  <c r="M7671" i="1"/>
  <c r="N7329" i="1"/>
  <c r="M7329" i="1"/>
  <c r="N6988" i="1"/>
  <c r="M6988" i="1"/>
  <c r="N6327" i="1"/>
  <c r="M6327" i="1"/>
  <c r="N5215" i="1"/>
  <c r="M5215" i="1"/>
  <c r="N8472" i="1"/>
  <c r="M8472" i="1"/>
  <c r="N8216" i="1"/>
  <c r="M8216" i="1"/>
  <c r="N7960" i="1"/>
  <c r="M7960" i="1"/>
  <c r="N7664" i="1"/>
  <c r="M7664" i="1"/>
  <c r="N7323" i="1"/>
  <c r="M7323" i="1"/>
  <c r="N6976" i="1"/>
  <c r="M6976" i="1"/>
  <c r="N5939" i="1"/>
  <c r="M5939" i="1"/>
  <c r="N8307" i="1"/>
  <c r="M8307" i="1"/>
  <c r="N7103" i="1"/>
  <c r="M7103" i="1"/>
  <c r="N7534" i="1"/>
  <c r="M7534" i="1"/>
  <c r="N6510" i="1"/>
  <c r="M6510" i="1"/>
  <c r="N5459" i="1"/>
  <c r="M5459" i="1"/>
  <c r="N6505" i="1"/>
  <c r="M6505" i="1"/>
  <c r="N6656" i="1"/>
  <c r="M6656" i="1"/>
  <c r="N4824" i="1"/>
  <c r="M4824" i="1"/>
  <c r="L2389" i="1"/>
  <c r="L2093" i="1"/>
  <c r="L3752" i="1"/>
  <c r="L3688" i="1"/>
  <c r="L3624" i="1"/>
  <c r="L3560" i="1"/>
  <c r="L3496" i="1"/>
  <c r="L3432" i="1"/>
  <c r="L3368" i="1"/>
  <c r="L3304" i="1"/>
  <c r="L3238" i="1"/>
  <c r="L3153" i="1"/>
  <c r="L3067" i="1"/>
  <c r="L2982" i="1"/>
  <c r="L2881" i="1"/>
  <c r="L2625" i="1"/>
  <c r="L2369" i="1"/>
  <c r="L2067" i="1"/>
  <c r="L3240" i="1"/>
  <c r="L3176" i="1"/>
  <c r="L3112" i="1"/>
  <c r="L3048" i="1"/>
  <c r="L2984" i="1"/>
  <c r="L2920" i="1"/>
  <c r="L2856" i="1"/>
  <c r="L2792" i="1"/>
  <c r="L2728" i="1"/>
  <c r="L2664" i="1"/>
  <c r="L2600" i="1"/>
  <c r="L2536" i="1"/>
  <c r="L2472" i="1"/>
  <c r="L2408" i="1"/>
  <c r="L2344" i="1"/>
  <c r="L2280" i="1"/>
  <c r="L2204" i="1"/>
  <c r="L2119" i="1"/>
  <c r="L2033" i="1"/>
  <c r="L1787" i="1"/>
  <c r="L1531" i="1"/>
  <c r="L1275" i="1"/>
  <c r="L2851" i="1"/>
  <c r="L2787" i="1"/>
  <c r="L2723" i="1"/>
  <c r="L2659" i="1"/>
  <c r="L2595" i="1"/>
  <c r="L2531" i="1"/>
  <c r="L2467" i="1"/>
  <c r="L2403" i="1"/>
  <c r="L2339" i="1"/>
  <c r="L2275" i="1"/>
  <c r="L2197" i="1"/>
  <c r="L2112" i="1"/>
  <c r="L2023" i="1"/>
  <c r="L1767" i="1"/>
  <c r="L1511" i="1"/>
  <c r="L1255" i="1"/>
  <c r="L2846" i="1"/>
  <c r="L2782" i="1"/>
  <c r="L2718" i="1"/>
  <c r="L2654" i="1"/>
  <c r="L2590" i="1"/>
  <c r="L2526" i="1"/>
  <c r="L2462" i="1"/>
  <c r="L2398" i="1"/>
  <c r="L2334" i="1"/>
  <c r="L2270" i="1"/>
  <c r="L2191" i="1"/>
  <c r="L2105" i="1"/>
  <c r="L2003" i="1"/>
  <c r="L1747" i="1"/>
  <c r="L1491" i="1"/>
  <c r="L1235" i="1"/>
  <c r="L2190" i="1"/>
  <c r="L2126" i="1"/>
  <c r="L2062" i="1"/>
  <c r="L1998" i="1"/>
  <c r="L1934" i="1"/>
  <c r="L1870" i="1"/>
  <c r="L1806" i="1"/>
  <c r="L1742" i="1"/>
  <c r="L1678" i="1"/>
  <c r="L1614" i="1"/>
  <c r="L1550" i="1"/>
  <c r="L1486" i="1"/>
  <c r="L1422" i="1"/>
  <c r="L1358" i="1"/>
  <c r="L1294" i="1"/>
  <c r="L2029" i="1"/>
  <c r="L1965" i="1"/>
  <c r="L1901" i="1"/>
  <c r="L1837" i="1"/>
  <c r="L1773" i="1"/>
  <c r="L1709" i="1"/>
  <c r="L1645" i="1"/>
  <c r="L1581" i="1"/>
  <c r="L1517" i="1"/>
  <c r="L1453" i="1"/>
  <c r="L1389" i="1"/>
  <c r="L1325" i="1"/>
  <c r="L1261" i="1"/>
  <c r="L1992" i="1"/>
  <c r="L1928" i="1"/>
  <c r="L1864" i="1"/>
  <c r="L1800" i="1"/>
  <c r="L1736" i="1"/>
  <c r="L1672" i="1"/>
  <c r="L1608" i="1"/>
  <c r="L1544" i="1"/>
  <c r="L1480" i="1"/>
  <c r="L1416" i="1"/>
  <c r="L1352" i="1"/>
  <c r="L1288" i="1"/>
  <c r="L1226" i="1"/>
  <c r="L1162" i="1"/>
  <c r="L1098" i="1"/>
  <c r="L1034" i="1"/>
  <c r="L970" i="1"/>
  <c r="L906" i="1"/>
  <c r="L842" i="1"/>
  <c r="L751" i="1"/>
  <c r="L1221" i="1"/>
  <c r="L1157" i="1"/>
  <c r="L1093" i="1"/>
  <c r="L1029" i="1"/>
  <c r="L965" i="1"/>
  <c r="L901" i="1"/>
  <c r="L837" i="1"/>
  <c r="L731" i="1"/>
  <c r="L1220" i="1"/>
  <c r="L1156" i="1"/>
  <c r="L1092" i="1"/>
  <c r="L1028" i="1"/>
  <c r="L964" i="1"/>
  <c r="L900" i="1"/>
  <c r="L836" i="1"/>
  <c r="L727" i="1"/>
  <c r="L1215" i="1"/>
  <c r="L1151" i="1"/>
  <c r="L1087" i="1"/>
  <c r="L1023" i="1"/>
  <c r="L959" i="1"/>
  <c r="L895" i="1"/>
  <c r="L830" i="1"/>
  <c r="L707" i="1"/>
  <c r="L509" i="1"/>
  <c r="L424" i="1"/>
  <c r="L233" i="1"/>
  <c r="L762" i="1"/>
  <c r="L698" i="1"/>
  <c r="L634" i="1"/>
  <c r="L570" i="1"/>
  <c r="L502" i="1"/>
  <c r="L417" i="1"/>
  <c r="L213" i="1"/>
  <c r="L741" i="1"/>
  <c r="L677" i="1"/>
  <c r="L613" i="1"/>
  <c r="L549" i="1"/>
  <c r="L474" i="1"/>
  <c r="L380" i="1"/>
  <c r="L129" i="1"/>
  <c r="L800" i="1"/>
  <c r="L736" i="1"/>
  <c r="L672" i="1"/>
  <c r="L608" i="1"/>
  <c r="L544" i="1"/>
  <c r="L468" i="1"/>
  <c r="L365" i="1"/>
  <c r="L109" i="1"/>
  <c r="L336" i="1"/>
  <c r="L272" i="1"/>
  <c r="L208" i="1"/>
  <c r="L144" i="1"/>
  <c r="L80" i="1"/>
  <c r="L16" i="1"/>
  <c r="L459" i="1"/>
  <c r="L395" i="1"/>
  <c r="L331" i="1"/>
  <c r="L267" i="1"/>
  <c r="L203" i="1"/>
  <c r="L139" i="1"/>
  <c r="L75" i="1"/>
  <c r="L11" i="1"/>
  <c r="L346" i="1"/>
  <c r="L282" i="1"/>
  <c r="L218" i="1"/>
  <c r="L154" i="1"/>
  <c r="L86" i="1"/>
  <c r="N8756" i="1"/>
  <c r="M8756" i="1"/>
  <c r="N8310" i="1"/>
  <c r="M8310" i="1"/>
  <c r="N7469" i="1"/>
  <c r="M7469" i="1"/>
  <c r="N8766" i="1"/>
  <c r="M8766" i="1"/>
  <c r="N8648" i="1"/>
  <c r="M8648" i="1"/>
  <c r="N8418" i="1"/>
  <c r="M8418" i="1"/>
  <c r="N7571" i="1"/>
  <c r="M7571" i="1"/>
  <c r="N4482" i="1"/>
  <c r="M4482" i="1"/>
  <c r="N8700" i="1"/>
  <c r="M8700" i="1"/>
  <c r="N7886" i="1"/>
  <c r="M7886" i="1"/>
  <c r="N6011" i="1"/>
  <c r="M6011" i="1"/>
  <c r="N5007" i="1"/>
  <c r="M5007" i="1"/>
  <c r="N8138" i="1"/>
  <c r="M8138" i="1"/>
  <c r="N6877" i="1"/>
  <c r="M6877" i="1"/>
  <c r="N8653" i="1"/>
  <c r="M8653" i="1"/>
  <c r="N8397" i="1"/>
  <c r="M8397" i="1"/>
  <c r="N8141" i="1"/>
  <c r="M8141" i="1"/>
  <c r="N7885" i="1"/>
  <c r="M7885" i="1"/>
  <c r="N7564" i="1"/>
  <c r="M7564" i="1"/>
  <c r="N7223" i="1"/>
  <c r="M7223" i="1"/>
  <c r="N6881" i="1"/>
  <c r="M6881" i="1"/>
  <c r="N6007" i="1"/>
  <c r="M6007" i="1"/>
  <c r="N4402" i="1"/>
  <c r="M4402" i="1"/>
  <c r="N8392" i="1"/>
  <c r="M8392" i="1"/>
  <c r="N8136" i="1"/>
  <c r="M8136" i="1"/>
  <c r="N7880" i="1"/>
  <c r="M7880" i="1"/>
  <c r="N7557" i="1"/>
  <c r="M7557" i="1"/>
  <c r="N7216" i="1"/>
  <c r="M7216" i="1"/>
  <c r="N6832" i="1"/>
  <c r="M6832" i="1"/>
  <c r="N5508" i="1"/>
  <c r="M5508" i="1"/>
  <c r="N7987" i="1"/>
  <c r="M7987" i="1"/>
  <c r="N6415" i="1"/>
  <c r="M6415" i="1"/>
  <c r="N7214" i="1"/>
  <c r="M7214" i="1"/>
  <c r="N6190" i="1"/>
  <c r="M6190" i="1"/>
  <c r="N5032" i="1"/>
  <c r="M5032" i="1"/>
  <c r="N6185" i="1"/>
  <c r="M6185" i="1"/>
  <c r="N5312" i="1"/>
  <c r="M5312" i="1"/>
  <c r="N2174" i="1"/>
  <c r="M2174" i="1"/>
  <c r="L62" i="1"/>
  <c r="M8740" i="1"/>
  <c r="N8740" i="1"/>
  <c r="M8486" i="1"/>
  <c r="N8486" i="1"/>
  <c r="M7910" i="1"/>
  <c r="N7910" i="1"/>
  <c r="M7171" i="1"/>
  <c r="N7171" i="1"/>
  <c r="M8760" i="1"/>
  <c r="N8760" i="1"/>
  <c r="M8675" i="1"/>
  <c r="N8675" i="1"/>
  <c r="M8578" i="1"/>
  <c r="N8578" i="1"/>
  <c r="M8322" i="1"/>
  <c r="N8322" i="1"/>
  <c r="M8066" i="1"/>
  <c r="N8066" i="1"/>
  <c r="M7805" i="1"/>
  <c r="N7805" i="1"/>
  <c r="M7464" i="1"/>
  <c r="N7464" i="1"/>
  <c r="M7123" i="1"/>
  <c r="N7123" i="1"/>
  <c r="M6731" i="1"/>
  <c r="N6731" i="1"/>
  <c r="M5707" i="1"/>
  <c r="N5707" i="1"/>
  <c r="M8746" i="1"/>
  <c r="N8746" i="1"/>
  <c r="M8118" i="1"/>
  <c r="N8118" i="1"/>
  <c r="M6979" i="1"/>
  <c r="N6979" i="1"/>
  <c r="M8759" i="1"/>
  <c r="N8759" i="1"/>
  <c r="M8674" i="1"/>
  <c r="N8674" i="1"/>
  <c r="M8574" i="1"/>
  <c r="N8574" i="1"/>
  <c r="M8318" i="1"/>
  <c r="N8318" i="1"/>
  <c r="M8062" i="1"/>
  <c r="N8062" i="1"/>
  <c r="M7800" i="1"/>
  <c r="N7800" i="1"/>
  <c r="M7459" i="1"/>
  <c r="N7459" i="1"/>
  <c r="M7117" i="1"/>
  <c r="N7117" i="1"/>
  <c r="M6715" i="1"/>
  <c r="N6715" i="1"/>
  <c r="M5691" i="1"/>
  <c r="N5691" i="1"/>
  <c r="M8730" i="1"/>
  <c r="N8730" i="1"/>
  <c r="M8038" i="1"/>
  <c r="N8038" i="1"/>
  <c r="M6872" i="1"/>
  <c r="N6872" i="1"/>
  <c r="M8758" i="1"/>
  <c r="N8758" i="1"/>
  <c r="M8672" i="1"/>
  <c r="N8672" i="1"/>
  <c r="M8570" i="1"/>
  <c r="N8570" i="1"/>
  <c r="M8314" i="1"/>
  <c r="N8314" i="1"/>
  <c r="M8058" i="1"/>
  <c r="N8058" i="1"/>
  <c r="M7795" i="1"/>
  <c r="N7795" i="1"/>
  <c r="M7453" i="1"/>
  <c r="N7453" i="1"/>
  <c r="M7112" i="1"/>
  <c r="N7112" i="1"/>
  <c r="M6699" i="1"/>
  <c r="N6699" i="1"/>
  <c r="M5675" i="1"/>
  <c r="N5675" i="1"/>
  <c r="M8761" i="1"/>
  <c r="N8761" i="1"/>
  <c r="M8697" i="1"/>
  <c r="N8697" i="1"/>
  <c r="M8633" i="1"/>
  <c r="N8633" i="1"/>
  <c r="M8569" i="1"/>
  <c r="N8569" i="1"/>
  <c r="M8505" i="1"/>
  <c r="N8505" i="1"/>
  <c r="M8441" i="1"/>
  <c r="N8441" i="1"/>
  <c r="M8377" i="1"/>
  <c r="N8377" i="1"/>
  <c r="M8313" i="1"/>
  <c r="N8313" i="1"/>
  <c r="M8249" i="1"/>
  <c r="N8249" i="1"/>
  <c r="M8185" i="1"/>
  <c r="N8185" i="1"/>
  <c r="M8121" i="1"/>
  <c r="N8121" i="1"/>
  <c r="M8057" i="1"/>
  <c r="N8057" i="1"/>
  <c r="M7993" i="1"/>
  <c r="N7993" i="1"/>
  <c r="M7929" i="1"/>
  <c r="N7929" i="1"/>
  <c r="M7865" i="1"/>
  <c r="N7865" i="1"/>
  <c r="M7793" i="1"/>
  <c r="N7793" i="1"/>
  <c r="M7708" i="1"/>
  <c r="N7708" i="1"/>
  <c r="M7623" i="1"/>
  <c r="N7623" i="1"/>
  <c r="M7537" i="1"/>
  <c r="N7537" i="1"/>
  <c r="M7452" i="1"/>
  <c r="N7452" i="1"/>
  <c r="M7367" i="1"/>
  <c r="N7367" i="1"/>
  <c r="M7281" i="1"/>
  <c r="N7281" i="1"/>
  <c r="M7196" i="1"/>
  <c r="N7196" i="1"/>
  <c r="M7111" i="1"/>
  <c r="N7111" i="1"/>
  <c r="M7025" i="1"/>
  <c r="N7025" i="1"/>
  <c r="M6940" i="1"/>
  <c r="N6940" i="1"/>
  <c r="M6855" i="1"/>
  <c r="N6855" i="1"/>
  <c r="M6695" i="1"/>
  <c r="N6695" i="1"/>
  <c r="M6439" i="1"/>
  <c r="N6439" i="1"/>
  <c r="M6183" i="1"/>
  <c r="N6183" i="1"/>
  <c r="M5927" i="1"/>
  <c r="N5927" i="1"/>
  <c r="M5671" i="1"/>
  <c r="N5671" i="1"/>
  <c r="M5364" i="1"/>
  <c r="N5364" i="1"/>
  <c r="M5023" i="1"/>
  <c r="N5023" i="1"/>
  <c r="M4082" i="1"/>
  <c r="N4082" i="1"/>
  <c r="M8564" i="1"/>
  <c r="N8564" i="1"/>
  <c r="M8500" i="1"/>
  <c r="N8500" i="1"/>
  <c r="M8436" i="1"/>
  <c r="N8436" i="1"/>
  <c r="M8372" i="1"/>
  <c r="N8372" i="1"/>
  <c r="M8308" i="1"/>
  <c r="N8308" i="1"/>
  <c r="M8244" i="1"/>
  <c r="N8244" i="1"/>
  <c r="M8180" i="1"/>
  <c r="N8180" i="1"/>
  <c r="M8116" i="1"/>
  <c r="N8116" i="1"/>
  <c r="M8052" i="1"/>
  <c r="N8052" i="1"/>
  <c r="M7988" i="1"/>
  <c r="N7988" i="1"/>
  <c r="M7924" i="1"/>
  <c r="N7924" i="1"/>
  <c r="M7860" i="1"/>
  <c r="N7860" i="1"/>
  <c r="M7787" i="1"/>
  <c r="N7787" i="1"/>
  <c r="M7701" i="1"/>
  <c r="N7701" i="1"/>
  <c r="M7616" i="1"/>
  <c r="N7616" i="1"/>
  <c r="M7531" i="1"/>
  <c r="N7531" i="1"/>
  <c r="M7445" i="1"/>
  <c r="N7445" i="1"/>
  <c r="M7360" i="1"/>
  <c r="N7360" i="1"/>
  <c r="M7275" i="1"/>
  <c r="N7275" i="1"/>
  <c r="M7189" i="1"/>
  <c r="N7189" i="1"/>
  <c r="M7104" i="1"/>
  <c r="N7104" i="1"/>
  <c r="M7019" i="1"/>
  <c r="N7019" i="1"/>
  <c r="M6912" i="1"/>
  <c r="N6912" i="1"/>
  <c r="M6771" i="1"/>
  <c r="N6771" i="1"/>
  <c r="M6435" i="1"/>
  <c r="N6435" i="1"/>
  <c r="M6099" i="1"/>
  <c r="N6099" i="1"/>
  <c r="M5747" i="1"/>
  <c r="N5747" i="1"/>
  <c r="M5359" i="1"/>
  <c r="N5359" i="1"/>
  <c r="M4770" i="1"/>
  <c r="N4770" i="1"/>
  <c r="M8419" i="1"/>
  <c r="N8419" i="1"/>
  <c r="M8163" i="1"/>
  <c r="N8163" i="1"/>
  <c r="M7907" i="1"/>
  <c r="N7907" i="1"/>
  <c r="M7593" i="1"/>
  <c r="N7593" i="1"/>
  <c r="M7252" i="1"/>
  <c r="N7252" i="1"/>
  <c r="M6911" i="1"/>
  <c r="N6911" i="1"/>
  <c r="M6095" i="1"/>
  <c r="N6095" i="1"/>
  <c r="M4754" i="1"/>
  <c r="N4754" i="1"/>
  <c r="M7646" i="1"/>
  <c r="N7646" i="1"/>
  <c r="M7390" i="1"/>
  <c r="N7390" i="1"/>
  <c r="M7134" i="1"/>
  <c r="N7134" i="1"/>
  <c r="M6878" i="1"/>
  <c r="N6878" i="1"/>
  <c r="M6622" i="1"/>
  <c r="N6622" i="1"/>
  <c r="M6366" i="1"/>
  <c r="N6366" i="1"/>
  <c r="M6110" i="1"/>
  <c r="N6110" i="1"/>
  <c r="M5854" i="1"/>
  <c r="N5854" i="1"/>
  <c r="M5598" i="1"/>
  <c r="N5598" i="1"/>
  <c r="M5267" i="1"/>
  <c r="N5267" i="1"/>
  <c r="M4814" i="1"/>
  <c r="N4814" i="1"/>
  <c r="M3700" i="1"/>
  <c r="N3700" i="1"/>
  <c r="M6617" i="1"/>
  <c r="N6617" i="1"/>
  <c r="M6361" i="1"/>
  <c r="N6361" i="1"/>
  <c r="M6093" i="1"/>
  <c r="N6093" i="1"/>
  <c r="M5753" i="1"/>
  <c r="N5753" i="1"/>
  <c r="M4714" i="1"/>
  <c r="N4714" i="1"/>
  <c r="M6080" i="1"/>
  <c r="N6080" i="1"/>
  <c r="M4694" i="1"/>
  <c r="N4694" i="1"/>
  <c r="M4837" i="1"/>
  <c r="N4837" i="1"/>
  <c r="M3731" i="1"/>
  <c r="N3731" i="1"/>
  <c r="M4248" i="1"/>
  <c r="N4248" i="1"/>
  <c r="M4455" i="1"/>
  <c r="N4455" i="1"/>
  <c r="M8242" i="1"/>
  <c r="N8242" i="1"/>
  <c r="M7986" i="1"/>
  <c r="N7986" i="1"/>
  <c r="M7699" i="1"/>
  <c r="N7699" i="1"/>
  <c r="M7357" i="1"/>
  <c r="N7357" i="1"/>
  <c r="M7016" i="1"/>
  <c r="N7016" i="1"/>
  <c r="M6411" i="1"/>
  <c r="N6411" i="1"/>
  <c r="M5327" i="1"/>
  <c r="N5327" i="1"/>
  <c r="M8644" i="1"/>
  <c r="N8644" i="1"/>
  <c r="M7830" i="1"/>
  <c r="N7830" i="1"/>
  <c r="M6171" i="1"/>
  <c r="N6171" i="1"/>
  <c r="L429" i="1"/>
  <c r="L249" i="1"/>
  <c r="L766" i="1"/>
  <c r="L702" i="1"/>
  <c r="L638" i="1"/>
  <c r="L574" i="1"/>
  <c r="L508" i="1"/>
  <c r="L422" i="1"/>
  <c r="L229" i="1"/>
  <c r="L745" i="1"/>
  <c r="L681" i="1"/>
  <c r="L617" i="1"/>
  <c r="L553" i="1"/>
  <c r="L480" i="1"/>
  <c r="L388" i="1"/>
  <c r="L145" i="1"/>
  <c r="L804" i="1"/>
  <c r="L740" i="1"/>
  <c r="L676" i="1"/>
  <c r="L612" i="1"/>
  <c r="L548" i="1"/>
  <c r="L473" i="1"/>
  <c r="L377" i="1"/>
  <c r="L125" i="1"/>
  <c r="L340" i="1"/>
  <c r="L276" i="1"/>
  <c r="L212" i="1"/>
  <c r="L148" i="1"/>
  <c r="L84" i="1"/>
  <c r="L20" i="1"/>
  <c r="L463" i="1"/>
  <c r="L399" i="1"/>
  <c r="L335" i="1"/>
  <c r="L271" i="1"/>
  <c r="L207" i="1"/>
  <c r="L143" i="1"/>
  <c r="L79" i="1"/>
  <c r="L15" i="1"/>
  <c r="L350" i="1"/>
  <c r="L286" i="1"/>
  <c r="L222" i="1"/>
  <c r="L158" i="1"/>
  <c r="L90" i="1"/>
  <c r="N8762" i="1"/>
  <c r="M8762" i="1"/>
  <c r="N8374" i="1"/>
  <c r="M8374" i="1"/>
  <c r="N7533" i="1"/>
  <c r="M7533" i="1"/>
  <c r="N4290" i="1"/>
  <c r="M4290" i="1"/>
  <c r="N8659" i="1"/>
  <c r="M8659" i="1"/>
  <c r="N8434" i="1"/>
  <c r="M8434" i="1"/>
  <c r="N7656" i="1"/>
  <c r="M7656" i="1"/>
  <c r="N5156" i="1"/>
  <c r="M5156" i="1"/>
  <c r="N8722" i="1"/>
  <c r="M8722" i="1"/>
  <c r="N7950" i="1"/>
  <c r="M7950" i="1"/>
  <c r="N6267" i="1"/>
  <c r="M6267" i="1"/>
  <c r="N5659" i="1"/>
  <c r="M5659" i="1"/>
  <c r="N8202" i="1"/>
  <c r="M8202" i="1"/>
  <c r="N6963" i="1"/>
  <c r="M6963" i="1"/>
  <c r="N8669" i="1"/>
  <c r="M8669" i="1"/>
  <c r="N8413" i="1"/>
  <c r="M8413" i="1"/>
  <c r="N8157" i="1"/>
  <c r="M8157" i="1"/>
  <c r="N7901" i="1"/>
  <c r="M7901" i="1"/>
  <c r="N7585" i="1"/>
  <c r="M7585" i="1"/>
  <c r="N7244" i="1"/>
  <c r="M7244" i="1"/>
  <c r="N6903" i="1"/>
  <c r="M6903" i="1"/>
  <c r="N6071" i="1"/>
  <c r="M6071" i="1"/>
  <c r="N4658" i="1"/>
  <c r="M4658" i="1"/>
  <c r="N8408" i="1"/>
  <c r="M8408" i="1"/>
  <c r="N8152" i="1"/>
  <c r="M8152" i="1"/>
  <c r="N7896" i="1"/>
  <c r="M7896" i="1"/>
  <c r="N7579" i="1"/>
  <c r="M7579" i="1"/>
  <c r="N7237" i="1"/>
  <c r="M7237" i="1"/>
  <c r="N6859" i="1"/>
  <c r="M6859" i="1"/>
  <c r="N5603" i="1"/>
  <c r="M5603" i="1"/>
  <c r="N8051" i="1"/>
  <c r="M8051" i="1"/>
  <c r="N6671" i="1"/>
  <c r="M6671" i="1"/>
  <c r="N7278" i="1"/>
  <c r="M7278" i="1"/>
  <c r="N6254" i="1"/>
  <c r="M6254" i="1"/>
  <c r="N5118" i="1"/>
  <c r="M5118" i="1"/>
  <c r="N6249" i="1"/>
  <c r="M6249" i="1"/>
  <c r="N5632" i="1"/>
  <c r="M5632" i="1"/>
  <c r="N3714" i="1"/>
  <c r="M3714" i="1"/>
  <c r="L2325" i="1"/>
  <c r="L1967" i="1"/>
  <c r="L3736" i="1"/>
  <c r="L3672" i="1"/>
  <c r="L3608" i="1"/>
  <c r="L3544" i="1"/>
  <c r="L3480" i="1"/>
  <c r="L3416" i="1"/>
  <c r="L3352" i="1"/>
  <c r="L3288" i="1"/>
  <c r="L3217" i="1"/>
  <c r="L3131" i="1"/>
  <c r="L3046" i="1"/>
  <c r="L2961" i="1"/>
  <c r="L2817" i="1"/>
  <c r="L2561" i="1"/>
  <c r="L2305" i="1"/>
  <c r="L1887" i="1"/>
  <c r="L3224" i="1"/>
  <c r="L3160" i="1"/>
  <c r="L3096" i="1"/>
  <c r="L3032" i="1"/>
  <c r="L2968" i="1"/>
  <c r="L2904" i="1"/>
  <c r="L2840" i="1"/>
  <c r="L2776" i="1"/>
  <c r="L2712" i="1"/>
  <c r="L2648" i="1"/>
  <c r="L2584" i="1"/>
  <c r="L2520" i="1"/>
  <c r="L2456" i="1"/>
  <c r="L2392" i="1"/>
  <c r="L2328" i="1"/>
  <c r="L2264" i="1"/>
  <c r="L2183" i="1"/>
  <c r="L2097" i="1"/>
  <c r="L1979" i="1"/>
  <c r="L1723" i="1"/>
  <c r="L1467" i="1"/>
  <c r="L2899" i="1"/>
  <c r="L2835" i="1"/>
  <c r="L2771" i="1"/>
  <c r="L2707" i="1"/>
  <c r="L2643" i="1"/>
  <c r="L2579" i="1"/>
  <c r="L2515" i="1"/>
  <c r="L2451" i="1"/>
  <c r="L2387" i="1"/>
  <c r="L2323" i="1"/>
  <c r="L2259" i="1"/>
  <c r="L2176" i="1"/>
  <c r="L2091" i="1"/>
  <c r="L1959" i="1"/>
  <c r="L1703" i="1"/>
  <c r="L1447" i="1"/>
  <c r="L2894" i="1"/>
  <c r="L2830" i="1"/>
  <c r="L2766" i="1"/>
  <c r="L2702" i="1"/>
  <c r="L2638" i="1"/>
  <c r="L2574" i="1"/>
  <c r="L2510" i="1"/>
  <c r="L2446" i="1"/>
  <c r="L2382" i="1"/>
  <c r="L2318" i="1"/>
  <c r="L2254" i="1"/>
  <c r="L2169" i="1"/>
  <c r="L2084" i="1"/>
  <c r="L1939" i="1"/>
  <c r="L1683" i="1"/>
  <c r="L1427" i="1"/>
  <c r="L2238" i="1"/>
  <c r="L2174" i="1"/>
  <c r="L2110" i="1"/>
  <c r="L2046" i="1"/>
  <c r="L1982" i="1"/>
  <c r="L1918" i="1"/>
  <c r="L1854" i="1"/>
  <c r="L1790" i="1"/>
  <c r="L1726" i="1"/>
  <c r="L1662" i="1"/>
  <c r="L1598" i="1"/>
  <c r="L1534" i="1"/>
  <c r="L1470" i="1"/>
  <c r="L1406" i="1"/>
  <c r="L1342" i="1"/>
  <c r="L1278" i="1"/>
  <c r="L2013" i="1"/>
  <c r="L1949" i="1"/>
  <c r="L1885" i="1"/>
  <c r="L1821" i="1"/>
  <c r="L1757" i="1"/>
  <c r="L1693" i="1"/>
  <c r="L1629" i="1"/>
  <c r="L1565" i="1"/>
  <c r="L1501" i="1"/>
  <c r="L1437" i="1"/>
  <c r="L1373" i="1"/>
  <c r="L1309" i="1"/>
  <c r="L1245" i="1"/>
  <c r="L1976" i="1"/>
  <c r="L1912" i="1"/>
  <c r="L1848" i="1"/>
  <c r="L1784" i="1"/>
  <c r="L1720" i="1"/>
  <c r="L1656" i="1"/>
  <c r="L1592" i="1"/>
  <c r="L1528" i="1"/>
  <c r="L1464" i="1"/>
  <c r="L1400" i="1"/>
  <c r="L1336" i="1"/>
  <c r="L1272" i="1"/>
  <c r="L1210" i="1"/>
  <c r="L1146" i="1"/>
  <c r="L1082" i="1"/>
  <c r="L1018" i="1"/>
  <c r="L954" i="1"/>
  <c r="L890" i="1"/>
  <c r="L823" i="1"/>
  <c r="L687" i="1"/>
  <c r="L1205" i="1"/>
  <c r="L1141" i="1"/>
  <c r="L1077" i="1"/>
  <c r="L1013" i="1"/>
  <c r="L949" i="1"/>
  <c r="L885" i="1"/>
  <c r="L817" i="1"/>
  <c r="L667" i="1"/>
  <c r="L1204" i="1"/>
  <c r="L1140" i="1"/>
  <c r="L1076" i="1"/>
  <c r="L1012" i="1"/>
  <c r="L948" i="1"/>
  <c r="L884" i="1"/>
  <c r="L815" i="1"/>
  <c r="L663" i="1"/>
  <c r="L1199" i="1"/>
  <c r="L1135" i="1"/>
  <c r="L1071" i="1"/>
  <c r="L1007" i="1"/>
  <c r="L943" i="1"/>
  <c r="L879" i="1"/>
  <c r="L809" i="1"/>
  <c r="L643" i="1"/>
  <c r="L488" i="1"/>
  <c r="L400" i="1"/>
  <c r="L169" i="1"/>
  <c r="L746" i="1"/>
  <c r="L682" i="1"/>
  <c r="L618" i="1"/>
  <c r="L554" i="1"/>
  <c r="L481" i="1"/>
  <c r="L389" i="1"/>
  <c r="L149" i="1"/>
  <c r="L725" i="1"/>
  <c r="L661" i="1"/>
  <c r="L597" i="1"/>
  <c r="L533" i="1"/>
  <c r="L453" i="1"/>
  <c r="L321" i="1"/>
  <c r="L65" i="1"/>
  <c r="L784" i="1"/>
  <c r="L720" i="1"/>
  <c r="L656" i="1"/>
  <c r="L592" i="1"/>
  <c r="L528" i="1"/>
  <c r="L446" i="1"/>
  <c r="L301" i="1"/>
  <c r="L45" i="1"/>
  <c r="L320" i="1"/>
  <c r="L256" i="1"/>
  <c r="L192" i="1"/>
  <c r="L128" i="1"/>
  <c r="L64" i="1"/>
  <c r="L507" i="1"/>
  <c r="L443" i="1"/>
  <c r="L379" i="1"/>
  <c r="L315" i="1"/>
  <c r="L251" i="1"/>
  <c r="L187" i="1"/>
  <c r="L123" i="1"/>
  <c r="L59" i="1"/>
  <c r="L394" i="1"/>
  <c r="L330" i="1"/>
  <c r="L266" i="1"/>
  <c r="L202" i="1"/>
  <c r="L138" i="1"/>
  <c r="L66" i="1"/>
  <c r="M8692" i="1"/>
  <c r="N8692" i="1"/>
  <c r="M8134" i="1"/>
  <c r="N8134" i="1"/>
  <c r="M7235" i="1"/>
  <c r="N7235" i="1"/>
  <c r="M8734" i="1"/>
  <c r="N8734" i="1"/>
  <c r="M8622" i="1"/>
  <c r="N8622" i="1"/>
  <c r="M8338" i="1"/>
  <c r="N8338" i="1"/>
  <c r="M7229" i="1"/>
  <c r="N7229" i="1"/>
  <c r="M8390" i="1"/>
  <c r="N8390" i="1"/>
  <c r="M8615" i="1"/>
  <c r="N8615" i="1"/>
  <c r="M7565" i="1"/>
  <c r="N7565" i="1"/>
  <c r="M4418" i="1"/>
  <c r="N4418" i="1"/>
  <c r="M8699" i="1"/>
  <c r="N8699" i="1"/>
  <c r="M7882" i="1"/>
  <c r="N7882" i="1"/>
  <c r="M5995" i="1"/>
  <c r="N5995" i="1"/>
  <c r="M8589" i="1"/>
  <c r="N8589" i="1"/>
  <c r="M8333" i="1"/>
  <c r="N8333" i="1"/>
  <c r="M8077" i="1"/>
  <c r="N8077" i="1"/>
  <c r="M7820" i="1"/>
  <c r="N7820" i="1"/>
  <c r="M7479" i="1"/>
  <c r="N7479" i="1"/>
  <c r="M7137" i="1"/>
  <c r="N7137" i="1"/>
  <c r="M6775" i="1"/>
  <c r="N6775" i="1"/>
  <c r="M5751" i="1"/>
  <c r="N5751" i="1"/>
  <c r="M8584" i="1"/>
  <c r="N8584" i="1"/>
  <c r="M8328" i="1"/>
  <c r="N8328" i="1"/>
  <c r="M8072" i="1"/>
  <c r="N8072" i="1"/>
  <c r="M7813" i="1"/>
  <c r="N7813" i="1"/>
  <c r="M7472" i="1"/>
  <c r="N7472" i="1"/>
  <c r="M7131" i="1"/>
  <c r="N7131" i="1"/>
  <c r="M6547" i="1"/>
  <c r="N6547" i="1"/>
  <c r="M5039" i="1"/>
  <c r="N5039" i="1"/>
  <c r="M7700" i="1"/>
  <c r="N7700" i="1"/>
  <c r="M5332" i="1"/>
  <c r="N5332" i="1"/>
  <c r="M6958" i="1"/>
  <c r="N6958" i="1"/>
  <c r="M5934" i="1"/>
  <c r="N5934" i="1"/>
  <c r="M4110" i="1"/>
  <c r="N4110" i="1"/>
  <c r="M5861" i="1"/>
  <c r="N5861" i="1"/>
  <c r="M5157" i="1"/>
  <c r="N5157" i="1"/>
  <c r="M3156" i="1"/>
  <c r="N3156" i="1"/>
  <c r="L46" i="1"/>
  <c r="N8698" i="1"/>
  <c r="M8698" i="1"/>
  <c r="N8358" i="1"/>
  <c r="M8358" i="1"/>
  <c r="N7768" i="1"/>
  <c r="M7768" i="1"/>
  <c r="N7000" i="1"/>
  <c r="M7000" i="1"/>
  <c r="N8739" i="1"/>
  <c r="M8739" i="1"/>
  <c r="N8654" i="1"/>
  <c r="M8654" i="1"/>
  <c r="N8514" i="1"/>
  <c r="M8514" i="1"/>
  <c r="N8258" i="1"/>
  <c r="M8258" i="1"/>
  <c r="N8002" i="1"/>
  <c r="M8002" i="1"/>
  <c r="N7720" i="1"/>
  <c r="M7720" i="1"/>
  <c r="N7379" i="1"/>
  <c r="M7379" i="1"/>
  <c r="N7037" i="1"/>
  <c r="M7037" i="1"/>
  <c r="N6475" i="1"/>
  <c r="M6475" i="1"/>
  <c r="N5412" i="1"/>
  <c r="M5412" i="1"/>
  <c r="N8660" i="1"/>
  <c r="M8660" i="1"/>
  <c r="N7894" i="1"/>
  <c r="M7894" i="1"/>
  <c r="N6363" i="1"/>
  <c r="M6363" i="1"/>
  <c r="N8738" i="1"/>
  <c r="M8738" i="1"/>
  <c r="N8652" i="1"/>
  <c r="M8652" i="1"/>
  <c r="N8510" i="1"/>
  <c r="M8510" i="1"/>
  <c r="N8254" i="1"/>
  <c r="M8254" i="1"/>
  <c r="N7998" i="1"/>
  <c r="M7998" i="1"/>
  <c r="N7715" i="1"/>
  <c r="M7715" i="1"/>
  <c r="N7373" i="1"/>
  <c r="M7373" i="1"/>
  <c r="N7032" i="1"/>
  <c r="M7032" i="1"/>
  <c r="N6459" i="1"/>
  <c r="M6459" i="1"/>
  <c r="N5391" i="1"/>
  <c r="M5391" i="1"/>
  <c r="N8650" i="1"/>
  <c r="M8650" i="1"/>
  <c r="N7811" i="1"/>
  <c r="M7811" i="1"/>
  <c r="N6107" i="1"/>
  <c r="M6107" i="1"/>
  <c r="N8736" i="1"/>
  <c r="M8736" i="1"/>
  <c r="N8651" i="1"/>
  <c r="M8651" i="1"/>
  <c r="N8506" i="1"/>
  <c r="M8506" i="1"/>
  <c r="N8250" i="1"/>
  <c r="M8250" i="1"/>
  <c r="N7994" i="1"/>
  <c r="M7994" i="1"/>
  <c r="N7709" i="1"/>
  <c r="M7709" i="1"/>
  <c r="N7368" i="1"/>
  <c r="M7368" i="1"/>
  <c r="N7027" i="1"/>
  <c r="M7027" i="1"/>
  <c r="N6443" i="1"/>
  <c r="M6443" i="1"/>
  <c r="N5370" i="1"/>
  <c r="M5370" i="1"/>
  <c r="N8745" i="1"/>
  <c r="M8745" i="1"/>
  <c r="M8681" i="1"/>
  <c r="N8681" i="1"/>
  <c r="N8617" i="1"/>
  <c r="M8617" i="1"/>
  <c r="M8553" i="1"/>
  <c r="N8553" i="1"/>
  <c r="N8489" i="1"/>
  <c r="M8489" i="1"/>
  <c r="M8425" i="1"/>
  <c r="N8425" i="1"/>
  <c r="N8361" i="1"/>
  <c r="M8361" i="1"/>
  <c r="M8297" i="1"/>
  <c r="N8297" i="1"/>
  <c r="N8233" i="1"/>
  <c r="M8233" i="1"/>
  <c r="M8169" i="1"/>
  <c r="N8169" i="1"/>
  <c r="N8105" i="1"/>
  <c r="M8105" i="1"/>
  <c r="N8041" i="1"/>
  <c r="M8041" i="1"/>
  <c r="N7977" i="1"/>
  <c r="M7977" i="1"/>
  <c r="N7913" i="1"/>
  <c r="M7913" i="1"/>
  <c r="N7849" i="1"/>
  <c r="M7849" i="1"/>
  <c r="N7772" i="1"/>
  <c r="M7772" i="1"/>
  <c r="N7687" i="1"/>
  <c r="M7687" i="1"/>
  <c r="N7601" i="1"/>
  <c r="M7601" i="1"/>
  <c r="N7516" i="1"/>
  <c r="M7516" i="1"/>
  <c r="N7431" i="1"/>
  <c r="M7431" i="1"/>
  <c r="N7345" i="1"/>
  <c r="M7345" i="1"/>
  <c r="N7260" i="1"/>
  <c r="M7260" i="1"/>
  <c r="N7175" i="1"/>
  <c r="M7175" i="1"/>
  <c r="N7089" i="1"/>
  <c r="M7089" i="1"/>
  <c r="N7004" i="1"/>
  <c r="M7004" i="1"/>
  <c r="N6919" i="1"/>
  <c r="M6919" i="1"/>
  <c r="N6833" i="1"/>
  <c r="M6833" i="1"/>
  <c r="N6631" i="1"/>
  <c r="M6631" i="1"/>
  <c r="N6375" i="1"/>
  <c r="M6375" i="1"/>
  <c r="N6119" i="1"/>
  <c r="M6119" i="1"/>
  <c r="N5863" i="1"/>
  <c r="M5863" i="1"/>
  <c r="N5607" i="1"/>
  <c r="M5607" i="1"/>
  <c r="N5279" i="1"/>
  <c r="M5279" i="1"/>
  <c r="N4850" i="1"/>
  <c r="M4850" i="1"/>
  <c r="N3748" i="1"/>
  <c r="M3748" i="1"/>
  <c r="N8548" i="1"/>
  <c r="M8548" i="1"/>
  <c r="N8484" i="1"/>
  <c r="M8484" i="1"/>
  <c r="N8420" i="1"/>
  <c r="M8420" i="1"/>
  <c r="N8356" i="1"/>
  <c r="M8356" i="1"/>
  <c r="N8292" i="1"/>
  <c r="M8292" i="1"/>
  <c r="N8228" i="1"/>
  <c r="M8228" i="1"/>
  <c r="N8164" i="1"/>
  <c r="M8164" i="1"/>
  <c r="N8100" i="1"/>
  <c r="M8100" i="1"/>
  <c r="N8036" i="1"/>
  <c r="M8036" i="1"/>
  <c r="N7972" i="1"/>
  <c r="M7972" i="1"/>
  <c r="N7908" i="1"/>
  <c r="M7908" i="1"/>
  <c r="N7844" i="1"/>
  <c r="M7844" i="1"/>
  <c r="N7765" i="1"/>
  <c r="M7765" i="1"/>
  <c r="N7680" i="1"/>
  <c r="M7680" i="1"/>
  <c r="N7595" i="1"/>
  <c r="M7595" i="1"/>
  <c r="N7509" i="1"/>
  <c r="M7509" i="1"/>
  <c r="N7424" i="1"/>
  <c r="M7424" i="1"/>
  <c r="N7339" i="1"/>
  <c r="M7339" i="1"/>
  <c r="N7253" i="1"/>
  <c r="M7253" i="1"/>
  <c r="N7168" i="1"/>
  <c r="M7168" i="1"/>
  <c r="N7083" i="1"/>
  <c r="M7083" i="1"/>
  <c r="N6997" i="1"/>
  <c r="M6997" i="1"/>
  <c r="N6880" i="1"/>
  <c r="M6880" i="1"/>
  <c r="N6691" i="1"/>
  <c r="M6691" i="1"/>
  <c r="N6355" i="1"/>
  <c r="M6355" i="1"/>
  <c r="N6003" i="1"/>
  <c r="M6003" i="1"/>
  <c r="N5667" i="1"/>
  <c r="M5667" i="1"/>
  <c r="N5252" i="1"/>
  <c r="M5252" i="1"/>
  <c r="N3558" i="1"/>
  <c r="M3558" i="1"/>
  <c r="N8355" i="1"/>
  <c r="M8355" i="1"/>
  <c r="N8099" i="1"/>
  <c r="M8099" i="1"/>
  <c r="N7843" i="1"/>
  <c r="M7843" i="1"/>
  <c r="N7508" i="1"/>
  <c r="M7508" i="1"/>
  <c r="N7167" i="1"/>
  <c r="M7167" i="1"/>
  <c r="N6825" i="1"/>
  <c r="M6825" i="1"/>
  <c r="N5839" i="1"/>
  <c r="M5839" i="1"/>
  <c r="N3494" i="1"/>
  <c r="M3494" i="1"/>
  <c r="N7582" i="1"/>
  <c r="M7582" i="1"/>
  <c r="N7326" i="1"/>
  <c r="M7326" i="1"/>
  <c r="N7070" i="1"/>
  <c r="M7070" i="1"/>
  <c r="N6814" i="1"/>
  <c r="M6814" i="1"/>
  <c r="N6558" i="1"/>
  <c r="M6558" i="1"/>
  <c r="N6302" i="1"/>
  <c r="M6302" i="1"/>
  <c r="N6046" i="1"/>
  <c r="M6046" i="1"/>
  <c r="N5790" i="1"/>
  <c r="M5790" i="1"/>
  <c r="N5523" i="1"/>
  <c r="M5523" i="1"/>
  <c r="N5182" i="1"/>
  <c r="M5182" i="1"/>
  <c r="N4558" i="1"/>
  <c r="M4558" i="1"/>
  <c r="N1913" i="1"/>
  <c r="M1913" i="1"/>
  <c r="N6553" i="1"/>
  <c r="M6553" i="1"/>
  <c r="N6297" i="1"/>
  <c r="M6297" i="1"/>
  <c r="N6009" i="1"/>
  <c r="M6009" i="1"/>
  <c r="N5669" i="1"/>
  <c r="M5669" i="1"/>
  <c r="N3334" i="1"/>
  <c r="M3334" i="1"/>
  <c r="N5824" i="1"/>
  <c r="M5824" i="1"/>
  <c r="N3254" i="1"/>
  <c r="M3254" i="1"/>
  <c r="N4581" i="1"/>
  <c r="M4581" i="1"/>
  <c r="N2382" i="1"/>
  <c r="M2382" i="1"/>
  <c r="N3970" i="1"/>
  <c r="M3970" i="1"/>
  <c r="N3969" i="1"/>
  <c r="M3969" i="1"/>
  <c r="N8178" i="1"/>
  <c r="M8178" i="1"/>
  <c r="N7922" i="1"/>
  <c r="M7922" i="1"/>
  <c r="N7613" i="1"/>
  <c r="M7613" i="1"/>
  <c r="N7272" i="1"/>
  <c r="M7272" i="1"/>
  <c r="N6931" i="1"/>
  <c r="M6931" i="1"/>
  <c r="N6155" i="1"/>
  <c r="M6155" i="1"/>
  <c r="N4986" i="1"/>
  <c r="M4986" i="1"/>
  <c r="N8502" i="1"/>
  <c r="M8502" i="1"/>
  <c r="N7491" i="1"/>
  <c r="M7491" i="1"/>
  <c r="N5595" i="1"/>
  <c r="M5595" i="1"/>
  <c r="M4802" i="1"/>
  <c r="N4802" i="1"/>
  <c r="M8690" i="1"/>
  <c r="N8690" i="1"/>
  <c r="M8604" i="1"/>
  <c r="N8604" i="1"/>
  <c r="M8366" i="1"/>
  <c r="N8366" i="1"/>
  <c r="M8110" i="1"/>
  <c r="N8110" i="1"/>
  <c r="M7854" i="1"/>
  <c r="N7854" i="1"/>
  <c r="M7523" i="1"/>
  <c r="N7523" i="1"/>
  <c r="M7181" i="1"/>
  <c r="N7181" i="1"/>
  <c r="M6840" i="1"/>
  <c r="N6840" i="1"/>
  <c r="M5883" i="1"/>
  <c r="N5883" i="1"/>
  <c r="M3855" i="1"/>
  <c r="N3855" i="1"/>
  <c r="M8230" i="1"/>
  <c r="N8230" i="1"/>
  <c r="M7128" i="1"/>
  <c r="N7128" i="1"/>
  <c r="M4026" i="1"/>
  <c r="N4026" i="1"/>
  <c r="N8688" i="1"/>
  <c r="M8688" i="1"/>
  <c r="N8603" i="1"/>
  <c r="M8603" i="1"/>
  <c r="N8362" i="1"/>
  <c r="M8362" i="1"/>
  <c r="N8106" i="1"/>
  <c r="M8106" i="1"/>
  <c r="N7850" i="1"/>
  <c r="M7850" i="1"/>
  <c r="N7517" i="1"/>
  <c r="M7517" i="1"/>
  <c r="N7176" i="1"/>
  <c r="M7176" i="1"/>
  <c r="N6835" i="1"/>
  <c r="M6835" i="1"/>
  <c r="N5867" i="1"/>
  <c r="M5867" i="1"/>
  <c r="N3770" i="1"/>
  <c r="M3770" i="1"/>
  <c r="N8709" i="1"/>
  <c r="M8709" i="1"/>
  <c r="N8645" i="1"/>
  <c r="M8645" i="1"/>
  <c r="N8581" i="1"/>
  <c r="M8581" i="1"/>
  <c r="N8517" i="1"/>
  <c r="M8517" i="1"/>
  <c r="N8453" i="1"/>
  <c r="M8453" i="1"/>
  <c r="N8389" i="1"/>
  <c r="M8389" i="1"/>
  <c r="N8325" i="1"/>
  <c r="M8325" i="1"/>
  <c r="N8261" i="1"/>
  <c r="M8261" i="1"/>
  <c r="N8197" i="1"/>
  <c r="M8197" i="1"/>
  <c r="N8133" i="1"/>
  <c r="M8133" i="1"/>
  <c r="N8069" i="1"/>
  <c r="M8069" i="1"/>
  <c r="N8005" i="1"/>
  <c r="M8005" i="1"/>
  <c r="N7941" i="1"/>
  <c r="M7941" i="1"/>
  <c r="N7877" i="1"/>
  <c r="M7877" i="1"/>
  <c r="N7809" i="1"/>
  <c r="M7809" i="1"/>
  <c r="N7724" i="1"/>
  <c r="M7724" i="1"/>
  <c r="N7639" i="1"/>
  <c r="M7639" i="1"/>
  <c r="N7553" i="1"/>
  <c r="M7553" i="1"/>
  <c r="N7468" i="1"/>
  <c r="M7468" i="1"/>
  <c r="N7383" i="1"/>
  <c r="M7383" i="1"/>
  <c r="N7297" i="1"/>
  <c r="M7297" i="1"/>
  <c r="N7212" i="1"/>
  <c r="M7212" i="1"/>
  <c r="N7127" i="1"/>
  <c r="M7127" i="1"/>
  <c r="N7041" i="1"/>
  <c r="M7041" i="1"/>
  <c r="N6956" i="1"/>
  <c r="M6956" i="1"/>
  <c r="N6871" i="1"/>
  <c r="M6871" i="1"/>
  <c r="N6743" i="1"/>
  <c r="M6743" i="1"/>
  <c r="N6487" i="1"/>
  <c r="M6487" i="1"/>
  <c r="N6231" i="1"/>
  <c r="M6231" i="1"/>
  <c r="N5975" i="1"/>
  <c r="M5975" i="1"/>
  <c r="N5719" i="1"/>
  <c r="M5719" i="1"/>
  <c r="N5428" i="1"/>
  <c r="M5428" i="1"/>
  <c r="N5087" i="1"/>
  <c r="M5087" i="1"/>
  <c r="N4274" i="1"/>
  <c r="M4274" i="1"/>
  <c r="N8576" i="1"/>
  <c r="M8576" i="1"/>
  <c r="N8512" i="1"/>
  <c r="M8512" i="1"/>
  <c r="N8448" i="1"/>
  <c r="M8448" i="1"/>
  <c r="N8384" i="1"/>
  <c r="M8384" i="1"/>
  <c r="N8320" i="1"/>
  <c r="M8320" i="1"/>
  <c r="N8256" i="1"/>
  <c r="M8256" i="1"/>
  <c r="N8192" i="1"/>
  <c r="M8192" i="1"/>
  <c r="N8128" i="1"/>
  <c r="M8128" i="1"/>
  <c r="N8064" i="1"/>
  <c r="M8064" i="1"/>
  <c r="N8000" i="1"/>
  <c r="M8000" i="1"/>
  <c r="M7936" i="1"/>
  <c r="N7936" i="1"/>
  <c r="N7872" i="1"/>
  <c r="M7872" i="1"/>
  <c r="N7803" i="1"/>
  <c r="M7803" i="1"/>
  <c r="N7717" i="1"/>
  <c r="M7717" i="1"/>
  <c r="N7632" i="1"/>
  <c r="M7632" i="1"/>
  <c r="N7547" i="1"/>
  <c r="M7547" i="1"/>
  <c r="N7461" i="1"/>
  <c r="M7461" i="1"/>
  <c r="N7376" i="1"/>
  <c r="M7376" i="1"/>
  <c r="N7291" i="1"/>
  <c r="M7291" i="1"/>
  <c r="N7205" i="1"/>
  <c r="M7205" i="1"/>
  <c r="N7120" i="1"/>
  <c r="M7120" i="1"/>
  <c r="N7035" i="1"/>
  <c r="M7035" i="1"/>
  <c r="N6933" i="1"/>
  <c r="M6933" i="1"/>
  <c r="N6816" i="1"/>
  <c r="M6816" i="1"/>
  <c r="N6499" i="1"/>
  <c r="M6499" i="1"/>
  <c r="N6163" i="1"/>
  <c r="M6163" i="1"/>
  <c r="N5811" i="1"/>
  <c r="M5811" i="1"/>
  <c r="N5444" i="1"/>
  <c r="M5444" i="1"/>
  <c r="N4996" i="1"/>
  <c r="M4996" i="1"/>
  <c r="N8467" i="1"/>
  <c r="M8467" i="1"/>
  <c r="N8211" i="1"/>
  <c r="M8211" i="1"/>
  <c r="N7955" i="1"/>
  <c r="M7955" i="1"/>
  <c r="N7657" i="1"/>
  <c r="M7657" i="1"/>
  <c r="N7316" i="1"/>
  <c r="M7316" i="1"/>
  <c r="N6975" i="1"/>
  <c r="M6975" i="1"/>
  <c r="N6287" i="1"/>
  <c r="M6287" i="1"/>
  <c r="N5162" i="1"/>
  <c r="M5162" i="1"/>
  <c r="N7694" i="1"/>
  <c r="M7694" i="1"/>
  <c r="N7438" i="1"/>
  <c r="M7438" i="1"/>
  <c r="N7182" i="1"/>
  <c r="M7182" i="1"/>
  <c r="N6926" i="1"/>
  <c r="M6926" i="1"/>
  <c r="N6670" i="1"/>
  <c r="M6670" i="1"/>
  <c r="N6414" i="1"/>
  <c r="M6414" i="1"/>
  <c r="N6158" i="1"/>
  <c r="M6158" i="1"/>
  <c r="N5902" i="1"/>
  <c r="M5902" i="1"/>
  <c r="N5646" i="1"/>
  <c r="M5646" i="1"/>
  <c r="N5331" i="1"/>
  <c r="M5331" i="1"/>
  <c r="N4990" i="1"/>
  <c r="M4990" i="1"/>
  <c r="N3956" i="1"/>
  <c r="M3956" i="1"/>
  <c r="N6665" i="1"/>
  <c r="M6665" i="1"/>
  <c r="N6409" i="1"/>
  <c r="M6409" i="1"/>
  <c r="N6153" i="1"/>
  <c r="M6153" i="1"/>
  <c r="N5817" i="1"/>
  <c r="M5817" i="1"/>
  <c r="N5148" i="1"/>
  <c r="M5148" i="1"/>
  <c r="N6272" i="1"/>
  <c r="M6272" i="1"/>
  <c r="N5142" i="1"/>
  <c r="M5142" i="1"/>
  <c r="N5029" i="1"/>
  <c r="M5029" i="1"/>
  <c r="N3987" i="1"/>
  <c r="M3987" i="1"/>
  <c r="N4440" i="1"/>
  <c r="M4440" i="1"/>
  <c r="N4875" i="1"/>
  <c r="M4875" i="1"/>
  <c r="N2629" i="1"/>
  <c r="M2629" i="1"/>
  <c r="N8098" i="1"/>
  <c r="M8098" i="1"/>
  <c r="N7842" i="1"/>
  <c r="M7842" i="1"/>
  <c r="N7507" i="1"/>
  <c r="M7507" i="1"/>
  <c r="N7165" i="1"/>
  <c r="M7165" i="1"/>
  <c r="N6824" i="1"/>
  <c r="M6824" i="1"/>
  <c r="N5835" i="1"/>
  <c r="M5835" i="1"/>
  <c r="N3430" i="1"/>
  <c r="M3430" i="1"/>
  <c r="N8214" i="1"/>
  <c r="M8214" i="1"/>
  <c r="N7107" i="1"/>
  <c r="M7107" i="1"/>
  <c r="N3683" i="1"/>
  <c r="M3683" i="1"/>
  <c r="N8684" i="1"/>
  <c r="M8684" i="1"/>
  <c r="N8599" i="1"/>
  <c r="M8599" i="1"/>
  <c r="N8350" i="1"/>
  <c r="M8350" i="1"/>
  <c r="N8094" i="1"/>
  <c r="M8094" i="1"/>
  <c r="N7838" i="1"/>
  <c r="M7838" i="1"/>
  <c r="N7501" i="1"/>
  <c r="M7501" i="1"/>
  <c r="N7160" i="1"/>
  <c r="M7160" i="1"/>
  <c r="N6819" i="1"/>
  <c r="M6819" i="1"/>
  <c r="N5819" i="1"/>
  <c r="M5819" i="1"/>
  <c r="N3174" i="1"/>
  <c r="M3174" i="1"/>
  <c r="N8166" i="1"/>
  <c r="M8166" i="1"/>
  <c r="N7021" i="1"/>
  <c r="M7021" i="1"/>
  <c r="N8768" i="1"/>
  <c r="M8768" i="1"/>
  <c r="N8683" i="1"/>
  <c r="M8683" i="1"/>
  <c r="N8598" i="1"/>
  <c r="M8598" i="1"/>
  <c r="N8346" i="1"/>
  <c r="M8346" i="1"/>
  <c r="N8090" i="1"/>
  <c r="M8090" i="1"/>
  <c r="N7834" i="1"/>
  <c r="M7834" i="1"/>
  <c r="N7496" i="1"/>
  <c r="M7496" i="1"/>
  <c r="N7155" i="1"/>
  <c r="M7155" i="1"/>
  <c r="N6813" i="1"/>
  <c r="M6813" i="1"/>
  <c r="N5803" i="1"/>
  <c r="M5803" i="1"/>
  <c r="N2839" i="1"/>
  <c r="M2839" i="1"/>
  <c r="N8705" i="1"/>
  <c r="M8705" i="1"/>
  <c r="N8641" i="1"/>
  <c r="M8641" i="1"/>
  <c r="N8577" i="1"/>
  <c r="M8577" i="1"/>
  <c r="N8513" i="1"/>
  <c r="M8513" i="1"/>
  <c r="N8449" i="1"/>
  <c r="M8449" i="1"/>
  <c r="N8385" i="1"/>
  <c r="M8385" i="1"/>
  <c r="N8321" i="1"/>
  <c r="M8321" i="1"/>
  <c r="N8257" i="1"/>
  <c r="M8257" i="1"/>
  <c r="N8193" i="1"/>
  <c r="M8193" i="1"/>
  <c r="N8129" i="1"/>
  <c r="M8129" i="1"/>
  <c r="N8065" i="1"/>
  <c r="M8065" i="1"/>
  <c r="N8001" i="1"/>
  <c r="M8001" i="1"/>
  <c r="N7937" i="1"/>
  <c r="M7937" i="1"/>
  <c r="N7873" i="1"/>
  <c r="M7873" i="1"/>
  <c r="N7804" i="1"/>
  <c r="M7804" i="1"/>
  <c r="N7719" i="1"/>
  <c r="M7719" i="1"/>
  <c r="N7633" i="1"/>
  <c r="M7633" i="1"/>
  <c r="N7548" i="1"/>
  <c r="M7548" i="1"/>
  <c r="N7463" i="1"/>
  <c r="M7463" i="1"/>
  <c r="N7377" i="1"/>
  <c r="M7377" i="1"/>
  <c r="N7292" i="1"/>
  <c r="M7292" i="1"/>
  <c r="N7207" i="1"/>
  <c r="M7207" i="1"/>
  <c r="N7121" i="1"/>
  <c r="M7121" i="1"/>
  <c r="N7036" i="1"/>
  <c r="M7036" i="1"/>
  <c r="N6951" i="1"/>
  <c r="M6951" i="1"/>
  <c r="N6865" i="1"/>
  <c r="M6865" i="1"/>
  <c r="N6727" i="1"/>
  <c r="M6727" i="1"/>
  <c r="N6471" i="1"/>
  <c r="M6471" i="1"/>
  <c r="N6215" i="1"/>
  <c r="M6215" i="1"/>
  <c r="N5959" i="1"/>
  <c r="M5959" i="1"/>
  <c r="N5703" i="1"/>
  <c r="M5703" i="1"/>
  <c r="N5407" i="1"/>
  <c r="M5407" i="1"/>
  <c r="N5066" i="1"/>
  <c r="M5066" i="1"/>
  <c r="M4210" i="1"/>
  <c r="N4210" i="1"/>
  <c r="M8572" i="1"/>
  <c r="N8572" i="1"/>
  <c r="M8508" i="1"/>
  <c r="N8508" i="1"/>
  <c r="M8444" i="1"/>
  <c r="N8444" i="1"/>
  <c r="M8380" i="1"/>
  <c r="N8380" i="1"/>
  <c r="M8316" i="1"/>
  <c r="N8316" i="1"/>
  <c r="M8252" i="1"/>
  <c r="N8252" i="1"/>
  <c r="M8188" i="1"/>
  <c r="N8188" i="1"/>
  <c r="M8124" i="1"/>
  <c r="N8124" i="1"/>
  <c r="M8060" i="1"/>
  <c r="N8060" i="1"/>
  <c r="M7996" i="1"/>
  <c r="N7996" i="1"/>
  <c r="M7932" i="1"/>
  <c r="N7932" i="1"/>
  <c r="M7868" i="1"/>
  <c r="N7868" i="1"/>
  <c r="M7797" i="1"/>
  <c r="N7797" i="1"/>
  <c r="M7712" i="1"/>
  <c r="N7712" i="1"/>
  <c r="M7627" i="1"/>
  <c r="N7627" i="1"/>
  <c r="M7541" i="1"/>
  <c r="N7541" i="1"/>
  <c r="M7456" i="1"/>
  <c r="N7456" i="1"/>
  <c r="M7371" i="1"/>
  <c r="N7371" i="1"/>
  <c r="M7285" i="1"/>
  <c r="N7285" i="1"/>
  <c r="M7200" i="1"/>
  <c r="N7200" i="1"/>
  <c r="M7115" i="1"/>
  <c r="N7115" i="1"/>
  <c r="M7029" i="1"/>
  <c r="N7029" i="1"/>
  <c r="M6923" i="1"/>
  <c r="N6923" i="1"/>
  <c r="M6811" i="1"/>
  <c r="N6811" i="1"/>
  <c r="M6483" i="1"/>
  <c r="N6483" i="1"/>
  <c r="M6131" i="1"/>
  <c r="N6131" i="1"/>
  <c r="M5795" i="1"/>
  <c r="N5795" i="1"/>
  <c r="M5423" i="1"/>
  <c r="N5423" i="1"/>
  <c r="M4898" i="1"/>
  <c r="N4898" i="1"/>
  <c r="M8451" i="1"/>
  <c r="N8451" i="1"/>
  <c r="M8195" i="1"/>
  <c r="N8195" i="1"/>
  <c r="M7939" i="1"/>
  <c r="N7939" i="1"/>
  <c r="M7636" i="1"/>
  <c r="N7636" i="1"/>
  <c r="M7295" i="1"/>
  <c r="N7295" i="1"/>
  <c r="M6953" i="1"/>
  <c r="N6953" i="1"/>
  <c r="M6223" i="1"/>
  <c r="N6223" i="1"/>
  <c r="M5076" i="1"/>
  <c r="N5076" i="1"/>
  <c r="M7678" i="1"/>
  <c r="N7678" i="1"/>
  <c r="M7422" i="1"/>
  <c r="N7422" i="1"/>
  <c r="M7166" i="1"/>
  <c r="N7166" i="1"/>
  <c r="M6910" i="1"/>
  <c r="N6910" i="1"/>
  <c r="M6654" i="1"/>
  <c r="N6654" i="1"/>
  <c r="M6398" i="1"/>
  <c r="N6398" i="1"/>
  <c r="M6142" i="1"/>
  <c r="N6142" i="1"/>
  <c r="M5886" i="1"/>
  <c r="N5886" i="1"/>
  <c r="M5630" i="1"/>
  <c r="N5630" i="1"/>
  <c r="M5310" i="1"/>
  <c r="N5310" i="1"/>
  <c r="M4942" i="1"/>
  <c r="N4942" i="1"/>
  <c r="M3871" i="1"/>
  <c r="N3871" i="1"/>
  <c r="M6649" i="1"/>
  <c r="N6649" i="1"/>
  <c r="M6393" i="1"/>
  <c r="N6393" i="1"/>
  <c r="M6137" i="1"/>
  <c r="N6137" i="1"/>
  <c r="M5797" i="1"/>
  <c r="N5797" i="1"/>
  <c r="M5063" i="1"/>
  <c r="N5063" i="1"/>
  <c r="M6208" i="1"/>
  <c r="N6208" i="1"/>
  <c r="M5056" i="1"/>
  <c r="N5056" i="1"/>
  <c r="M4965" i="1"/>
  <c r="N4965" i="1"/>
  <c r="M3902" i="1"/>
  <c r="N3902" i="1"/>
  <c r="M4376" i="1"/>
  <c r="N4376" i="1"/>
  <c r="M4791" i="1"/>
  <c r="N4791" i="1"/>
  <c r="M2592" i="1"/>
  <c r="N2592" i="1"/>
  <c r="M6928" i="1"/>
  <c r="N6928" i="1"/>
  <c r="M6843" i="1"/>
  <c r="N6843" i="1"/>
  <c r="M6659" i="1"/>
  <c r="N6659" i="1"/>
  <c r="M6403" i="1"/>
  <c r="N6403" i="1"/>
  <c r="M6147" i="1"/>
  <c r="N6147" i="1"/>
  <c r="M5891" i="1"/>
  <c r="N5891" i="1"/>
  <c r="M5635" i="1"/>
  <c r="N5635" i="1"/>
  <c r="M5316" i="1"/>
  <c r="N5316" i="1"/>
  <c r="M4962" i="1"/>
  <c r="N4962" i="1"/>
  <c r="M3898" i="1"/>
  <c r="N3898" i="1"/>
  <c r="M8559" i="1"/>
  <c r="N8559" i="1"/>
  <c r="M8495" i="1"/>
  <c r="N8495" i="1"/>
  <c r="M8431" i="1"/>
  <c r="N8431" i="1"/>
  <c r="M8367" i="1"/>
  <c r="N8367" i="1"/>
  <c r="M8303" i="1"/>
  <c r="N8303" i="1"/>
  <c r="M8239" i="1"/>
  <c r="N8239" i="1"/>
  <c r="M8175" i="1"/>
  <c r="N8175" i="1"/>
  <c r="M8111" i="1"/>
  <c r="N8111" i="1"/>
  <c r="M8047" i="1"/>
  <c r="N8047" i="1"/>
  <c r="M7983" i="1"/>
  <c r="N7983" i="1"/>
  <c r="M7919" i="1"/>
  <c r="N7919" i="1"/>
  <c r="M7855" i="1"/>
  <c r="N7855" i="1"/>
  <c r="M7780" i="1"/>
  <c r="N7780" i="1"/>
  <c r="M7695" i="1"/>
  <c r="N7695" i="1"/>
  <c r="M7609" i="1"/>
  <c r="N7609" i="1"/>
  <c r="M7524" i="1"/>
  <c r="N7524" i="1"/>
  <c r="M7439" i="1"/>
  <c r="N7439" i="1"/>
  <c r="M7353" i="1"/>
  <c r="N7353" i="1"/>
  <c r="M7268" i="1"/>
  <c r="N7268" i="1"/>
  <c r="M7183" i="1"/>
  <c r="N7183" i="1"/>
  <c r="M7097" i="1"/>
  <c r="N7097" i="1"/>
  <c r="M7012" i="1"/>
  <c r="N7012" i="1"/>
  <c r="M6927" i="1"/>
  <c r="N6927" i="1"/>
  <c r="M6841" i="1"/>
  <c r="N6841" i="1"/>
  <c r="M6655" i="1"/>
  <c r="N6655" i="1"/>
  <c r="M6399" i="1"/>
  <c r="N6399" i="1"/>
  <c r="M6143" i="1"/>
  <c r="N6143" i="1"/>
  <c r="M5887" i="1"/>
  <c r="N5887" i="1"/>
  <c r="M5631" i="1"/>
  <c r="N5631" i="1"/>
  <c r="M5311" i="1"/>
  <c r="N5311" i="1"/>
  <c r="M4946" i="1"/>
  <c r="N4946" i="1"/>
  <c r="M3876" i="1"/>
  <c r="N3876" i="1"/>
  <c r="M7786" i="1"/>
  <c r="N7786" i="1"/>
  <c r="M7722" i="1"/>
  <c r="N7722" i="1"/>
  <c r="M7658" i="1"/>
  <c r="N7658" i="1"/>
  <c r="M7594" i="1"/>
  <c r="N7594" i="1"/>
  <c r="M7530" i="1"/>
  <c r="N7530" i="1"/>
  <c r="M7466" i="1"/>
  <c r="N7466" i="1"/>
  <c r="M7402" i="1"/>
  <c r="N7402" i="1"/>
  <c r="M7338" i="1"/>
  <c r="N7338" i="1"/>
  <c r="M7274" i="1"/>
  <c r="N7274" i="1"/>
  <c r="M7210" i="1"/>
  <c r="N7210" i="1"/>
  <c r="M7146" i="1"/>
  <c r="N7146" i="1"/>
  <c r="M7082" i="1"/>
  <c r="N7082" i="1"/>
  <c r="M7018" i="1"/>
  <c r="N7018" i="1"/>
  <c r="M6954" i="1"/>
  <c r="N6954" i="1"/>
  <c r="M6890" i="1"/>
  <c r="N6890" i="1"/>
  <c r="M6826" i="1"/>
  <c r="N6826" i="1"/>
  <c r="M6762" i="1"/>
  <c r="N6762" i="1"/>
  <c r="M6698" i="1"/>
  <c r="N6698" i="1"/>
  <c r="M6634" i="1"/>
  <c r="N6634" i="1"/>
  <c r="M6570" i="1"/>
  <c r="N6570" i="1"/>
  <c r="M6506" i="1"/>
  <c r="N6506" i="1"/>
  <c r="M6442" i="1"/>
  <c r="N6442" i="1"/>
  <c r="M6378" i="1"/>
  <c r="N6378" i="1"/>
  <c r="M6314" i="1"/>
  <c r="N6314" i="1"/>
  <c r="M6250" i="1"/>
  <c r="N6250" i="1"/>
  <c r="M6186" i="1"/>
  <c r="N6186" i="1"/>
  <c r="M6122" i="1"/>
  <c r="N6122" i="1"/>
  <c r="M6058" i="1"/>
  <c r="N6058" i="1"/>
  <c r="M5994" i="1"/>
  <c r="N5994" i="1"/>
  <c r="M5930" i="1"/>
  <c r="N5930" i="1"/>
  <c r="M5866" i="1"/>
  <c r="N5866" i="1"/>
  <c r="M5802" i="1"/>
  <c r="N5802" i="1"/>
  <c r="M5738" i="1"/>
  <c r="N5738" i="1"/>
  <c r="M5674" i="1"/>
  <c r="N5674" i="1"/>
  <c r="M5610" i="1"/>
  <c r="N5610" i="1"/>
  <c r="M5539" i="1"/>
  <c r="N5539" i="1"/>
  <c r="M5454" i="1"/>
  <c r="N5454" i="1"/>
  <c r="M5368" i="1"/>
  <c r="N5368" i="1"/>
  <c r="M5283" i="1"/>
  <c r="N5283" i="1"/>
  <c r="M5198" i="1"/>
  <c r="N5198" i="1"/>
  <c r="M5112" i="1"/>
  <c r="N5112" i="1"/>
  <c r="M5027" i="1"/>
  <c r="N5027" i="1"/>
  <c r="M4862" i="1"/>
  <c r="N4862" i="1"/>
  <c r="M4606" i="1"/>
  <c r="N4606" i="1"/>
  <c r="M4350" i="1"/>
  <c r="N4350" i="1"/>
  <c r="M4094" i="1"/>
  <c r="N4094" i="1"/>
  <c r="M3764" i="1"/>
  <c r="N3764" i="1"/>
  <c r="M2782" i="1"/>
  <c r="N2782" i="1"/>
  <c r="M6757" i="1"/>
  <c r="N6757" i="1"/>
  <c r="M6693" i="1"/>
  <c r="N6693" i="1"/>
  <c r="M6629" i="1"/>
  <c r="N6629" i="1"/>
  <c r="M6565" i="1"/>
  <c r="N6565" i="1"/>
  <c r="M6501" i="1"/>
  <c r="N6501" i="1"/>
  <c r="M6437" i="1"/>
  <c r="N6437" i="1"/>
  <c r="M6373" i="1"/>
  <c r="N6373" i="1"/>
  <c r="M6309" i="1"/>
  <c r="N6309" i="1"/>
  <c r="M6245" i="1"/>
  <c r="N6245" i="1"/>
  <c r="M6181" i="1"/>
  <c r="N6181" i="1"/>
  <c r="M6109" i="1"/>
  <c r="N6109" i="1"/>
  <c r="M6025" i="1"/>
  <c r="N6025" i="1"/>
  <c r="M5941" i="1"/>
  <c r="N5941" i="1"/>
  <c r="M5853" i="1"/>
  <c r="N5853" i="1"/>
  <c r="M5769" i="1"/>
  <c r="N5769" i="1"/>
  <c r="M5685" i="1"/>
  <c r="N5685" i="1"/>
  <c r="M5597" i="1"/>
  <c r="N5597" i="1"/>
  <c r="M5298" i="1"/>
  <c r="N5298" i="1"/>
  <c r="M4906" i="1"/>
  <c r="N4906" i="1"/>
  <c r="M3823" i="1"/>
  <c r="N3823" i="1"/>
  <c r="M6640" i="1"/>
  <c r="N6640" i="1"/>
  <c r="M6384" i="1"/>
  <c r="N6384" i="1"/>
  <c r="M6128" i="1"/>
  <c r="N6128" i="1"/>
  <c r="M5872" i="1"/>
  <c r="N5872" i="1"/>
  <c r="M5616" i="1"/>
  <c r="N5616" i="1"/>
  <c r="M5291" i="1"/>
  <c r="N5291" i="1"/>
  <c r="M4886" i="1"/>
  <c r="N4886" i="1"/>
  <c r="M3796" i="1"/>
  <c r="N3796" i="1"/>
  <c r="M5397" i="1"/>
  <c r="N5397" i="1"/>
  <c r="M5141" i="1"/>
  <c r="N5141" i="1"/>
  <c r="M4885" i="1"/>
  <c r="N4885" i="1"/>
  <c r="M4629" i="1"/>
  <c r="N4629" i="1"/>
  <c r="M4373" i="1"/>
  <c r="N4373" i="1"/>
  <c r="M4117" i="1"/>
  <c r="N4117" i="1"/>
  <c r="M3795" i="1"/>
  <c r="N3795" i="1"/>
  <c r="M2942" i="1"/>
  <c r="N2942" i="1"/>
  <c r="M4808" i="1"/>
  <c r="N4808" i="1"/>
  <c r="M4552" i="1"/>
  <c r="N4552" i="1"/>
  <c r="M4296" i="1"/>
  <c r="N4296" i="1"/>
  <c r="M4034" i="1"/>
  <c r="N4034" i="1"/>
  <c r="M3692" i="1"/>
  <c r="N3692" i="1"/>
  <c r="M1529" i="1"/>
  <c r="N1529" i="1"/>
  <c r="M4647" i="1"/>
  <c r="N4647" i="1"/>
  <c r="M3038" i="1"/>
  <c r="N3038" i="1"/>
  <c r="M3132" i="1"/>
  <c r="N3132" i="1"/>
  <c r="M2822" i="1"/>
  <c r="N2822" i="1"/>
  <c r="M4642" i="1"/>
  <c r="N4642" i="1"/>
  <c r="M3011" i="1"/>
  <c r="N3011" i="1"/>
  <c r="M8539" i="1"/>
  <c r="N8539" i="1"/>
  <c r="M8475" i="1"/>
  <c r="N8475" i="1"/>
  <c r="M8411" i="1"/>
  <c r="N8411" i="1"/>
  <c r="M8347" i="1"/>
  <c r="N8347" i="1"/>
  <c r="M8283" i="1"/>
  <c r="N8283" i="1"/>
  <c r="M8219" i="1"/>
  <c r="N8219" i="1"/>
  <c r="M8155" i="1"/>
  <c r="N8155" i="1"/>
  <c r="M8091" i="1"/>
  <c r="N8091" i="1"/>
  <c r="M8027" i="1"/>
  <c r="N8027" i="1"/>
  <c r="M7963" i="1"/>
  <c r="N7963" i="1"/>
  <c r="M7899" i="1"/>
  <c r="N7899" i="1"/>
  <c r="M7835" i="1"/>
  <c r="N7835" i="1"/>
  <c r="M7753" i="1"/>
  <c r="N7753" i="1"/>
  <c r="M7668" i="1"/>
  <c r="N7668" i="1"/>
  <c r="M7583" i="1"/>
  <c r="N7583" i="1"/>
  <c r="M7497" i="1"/>
  <c r="N7497" i="1"/>
  <c r="M7412" i="1"/>
  <c r="N7412" i="1"/>
  <c r="M7327" i="1"/>
  <c r="N7327" i="1"/>
  <c r="M7241" i="1"/>
  <c r="N7241" i="1"/>
  <c r="M7156" i="1"/>
  <c r="N7156" i="1"/>
  <c r="M7071" i="1"/>
  <c r="N7071" i="1"/>
  <c r="M6985" i="1"/>
  <c r="N6985" i="1"/>
  <c r="M6900" i="1"/>
  <c r="N6900" i="1"/>
  <c r="M6815" i="1"/>
  <c r="N6815" i="1"/>
  <c r="M6575" i="1"/>
  <c r="N6575" i="1"/>
  <c r="M6319" i="1"/>
  <c r="N6319" i="1"/>
  <c r="M6063" i="1"/>
  <c r="N6063" i="1"/>
  <c r="M5807" i="1"/>
  <c r="N5807" i="1"/>
  <c r="M5546" i="1"/>
  <c r="N5546" i="1"/>
  <c r="M5204" i="1"/>
  <c r="N5204" i="1"/>
  <c r="M4626" i="1"/>
  <c r="N4626" i="1"/>
  <c r="M2926" i="1"/>
  <c r="N2926" i="1"/>
  <c r="M7766" i="1"/>
  <c r="N7766" i="1"/>
  <c r="M7702" i="1"/>
  <c r="N7702" i="1"/>
  <c r="M7638" i="1"/>
  <c r="N7638" i="1"/>
  <c r="M7574" i="1"/>
  <c r="N7574" i="1"/>
  <c r="M7510" i="1"/>
  <c r="N7510" i="1"/>
  <c r="M7446" i="1"/>
  <c r="N7446" i="1"/>
  <c r="M7382" i="1"/>
  <c r="N7382" i="1"/>
  <c r="M7318" i="1"/>
  <c r="N7318" i="1"/>
  <c r="M7254" i="1"/>
  <c r="N7254" i="1"/>
  <c r="M7190" i="1"/>
  <c r="N7190" i="1"/>
  <c r="M7126" i="1"/>
  <c r="N7126" i="1"/>
  <c r="M7062" i="1"/>
  <c r="N7062" i="1"/>
  <c r="M6998" i="1"/>
  <c r="N6998" i="1"/>
  <c r="M6934" i="1"/>
  <c r="N6934" i="1"/>
  <c r="M6870" i="1"/>
  <c r="N6870" i="1"/>
  <c r="M6806" i="1"/>
  <c r="N6806" i="1"/>
  <c r="M6742" i="1"/>
  <c r="N6742" i="1"/>
  <c r="M6678" i="1"/>
  <c r="N6678" i="1"/>
  <c r="M6614" i="1"/>
  <c r="N6614" i="1"/>
  <c r="M6550" i="1"/>
  <c r="N6550" i="1"/>
  <c r="M6486" i="1"/>
  <c r="N6486" i="1"/>
  <c r="M6422" i="1"/>
  <c r="N6422" i="1"/>
  <c r="M6358" i="1"/>
  <c r="N6358" i="1"/>
  <c r="M6294" i="1"/>
  <c r="N6294" i="1"/>
  <c r="M6230" i="1"/>
  <c r="N6230" i="1"/>
  <c r="M6166" i="1"/>
  <c r="N6166" i="1"/>
  <c r="M6102" i="1"/>
  <c r="N6102" i="1"/>
  <c r="M6038" i="1"/>
  <c r="N6038" i="1"/>
  <c r="M5974" i="1"/>
  <c r="N5974" i="1"/>
  <c r="M5910" i="1"/>
  <c r="N5910" i="1"/>
  <c r="M5846" i="1"/>
  <c r="N5846" i="1"/>
  <c r="M5782" i="1"/>
  <c r="N5782" i="1"/>
  <c r="M5718" i="1"/>
  <c r="N5718" i="1"/>
  <c r="M5654" i="1"/>
  <c r="N5654" i="1"/>
  <c r="M5590" i="1"/>
  <c r="N5590" i="1"/>
  <c r="M5512" i="1"/>
  <c r="N5512" i="1"/>
  <c r="M5427" i="1"/>
  <c r="N5427" i="1"/>
  <c r="M5342" i="1"/>
  <c r="N5342" i="1"/>
  <c r="M5256" i="1"/>
  <c r="N5256" i="1"/>
  <c r="M5171" i="1"/>
  <c r="N5171" i="1"/>
  <c r="M5086" i="1"/>
  <c r="N5086" i="1"/>
  <c r="M5000" i="1"/>
  <c r="N5000" i="1"/>
  <c r="M4782" i="1"/>
  <c r="N4782" i="1"/>
  <c r="M4526" i="1"/>
  <c r="N4526" i="1"/>
  <c r="M4270" i="1"/>
  <c r="N4270" i="1"/>
  <c r="M3999" i="1"/>
  <c r="N3999" i="1"/>
  <c r="M3606" i="1"/>
  <c r="N3606" i="1"/>
  <c r="M6801" i="1"/>
  <c r="N6801" i="1"/>
  <c r="M6737" i="1"/>
  <c r="N6737" i="1"/>
  <c r="M6673" i="1"/>
  <c r="N6673" i="1"/>
  <c r="M6609" i="1"/>
  <c r="N6609" i="1"/>
  <c r="M6545" i="1"/>
  <c r="N6545" i="1"/>
  <c r="M6481" i="1"/>
  <c r="N6481" i="1"/>
  <c r="M6417" i="1"/>
  <c r="N6417" i="1"/>
  <c r="M6353" i="1"/>
  <c r="N6353" i="1"/>
  <c r="M6289" i="1"/>
  <c r="N6289" i="1"/>
  <c r="M6225" i="1"/>
  <c r="N6225" i="1"/>
  <c r="M6161" i="1"/>
  <c r="N6161" i="1"/>
  <c r="M6085" i="1"/>
  <c r="N6085" i="1"/>
  <c r="M5997" i="1"/>
  <c r="N5997" i="1"/>
  <c r="M5913" i="1"/>
  <c r="N5913" i="1"/>
  <c r="M5829" i="1"/>
  <c r="N5829" i="1"/>
  <c r="M5741" i="1"/>
  <c r="N5741" i="1"/>
  <c r="M5657" i="1"/>
  <c r="N5657" i="1"/>
  <c r="M5532" i="1"/>
  <c r="N5532" i="1"/>
  <c r="M5191" i="1"/>
  <c r="N5191" i="1"/>
  <c r="M4586" i="1"/>
  <c r="N4586" i="1"/>
  <c r="M2462" i="1"/>
  <c r="N2462" i="1"/>
  <c r="M6560" i="1"/>
  <c r="N6560" i="1"/>
  <c r="M6304" i="1"/>
  <c r="N6304" i="1"/>
  <c r="M6048" i="1"/>
  <c r="N6048" i="1"/>
  <c r="M5792" i="1"/>
  <c r="N5792" i="1"/>
  <c r="M5526" i="1"/>
  <c r="N5526" i="1"/>
  <c r="M5184" i="1"/>
  <c r="N5184" i="1"/>
  <c r="M4566" i="1"/>
  <c r="N4566" i="1"/>
  <c r="M2134" i="1"/>
  <c r="N2134" i="1"/>
  <c r="M5317" i="1"/>
  <c r="N5317" i="1"/>
  <c r="M5061" i="1"/>
  <c r="N5061" i="1"/>
  <c r="M4805" i="1"/>
  <c r="N4805" i="1"/>
  <c r="M4549" i="1"/>
  <c r="N4549" i="1"/>
  <c r="M4293" i="1"/>
  <c r="N4293" i="1"/>
  <c r="M4030" i="1"/>
  <c r="N4030" i="1"/>
  <c r="M3688" i="1"/>
  <c r="N3688" i="1"/>
  <c r="M1337" i="1"/>
  <c r="N1337" i="1"/>
  <c r="M4728" i="1"/>
  <c r="N4728" i="1"/>
  <c r="M4472" i="1"/>
  <c r="N4472" i="1"/>
  <c r="M4216" i="1"/>
  <c r="N4216" i="1"/>
  <c r="M3927" i="1"/>
  <c r="N3927" i="1"/>
  <c r="M3390" i="1"/>
  <c r="N3390" i="1"/>
  <c r="M4907" i="1"/>
  <c r="N4907" i="1"/>
  <c r="M4327" i="1"/>
  <c r="N4327" i="1"/>
  <c r="M3841" i="1"/>
  <c r="N3841" i="1"/>
  <c r="M2442" i="1"/>
  <c r="N2442" i="1"/>
  <c r="M3141" i="1"/>
  <c r="N3141" i="1"/>
  <c r="N8754" i="1"/>
  <c r="M8754" i="1"/>
  <c r="N8668" i="1"/>
  <c r="M8668" i="1"/>
  <c r="N8558" i="1"/>
  <c r="M8558" i="1"/>
  <c r="N8302" i="1"/>
  <c r="M8302" i="1"/>
  <c r="N8046" i="1"/>
  <c r="M8046" i="1"/>
  <c r="N7779" i="1"/>
  <c r="M7779" i="1"/>
  <c r="N7437" i="1"/>
  <c r="M7437" i="1"/>
  <c r="N7096" i="1"/>
  <c r="M7096" i="1"/>
  <c r="N6651" i="1"/>
  <c r="M6651" i="1"/>
  <c r="N5627" i="1"/>
  <c r="M5627" i="1"/>
  <c r="N8708" i="1"/>
  <c r="M8708" i="1"/>
  <c r="N8006" i="1"/>
  <c r="M8006" i="1"/>
  <c r="N6747" i="1"/>
  <c r="M6747" i="1"/>
  <c r="N8752" i="1"/>
  <c r="M8752" i="1"/>
  <c r="N8667" i="1"/>
  <c r="M8667" i="1"/>
  <c r="N8554" i="1"/>
  <c r="M8554" i="1"/>
  <c r="N8298" i="1"/>
  <c r="M8298" i="1"/>
  <c r="N8042" i="1"/>
  <c r="M8042" i="1"/>
  <c r="N7773" i="1"/>
  <c r="M7773" i="1"/>
  <c r="N7432" i="1"/>
  <c r="M7432" i="1"/>
  <c r="N7091" i="1"/>
  <c r="M7091" i="1"/>
  <c r="N6635" i="1"/>
  <c r="M6635" i="1"/>
  <c r="N5611" i="1"/>
  <c r="M5611" i="1"/>
  <c r="N8757" i="1"/>
  <c r="M8757" i="1"/>
  <c r="N8693" i="1"/>
  <c r="M8693" i="1"/>
  <c r="N8629" i="1"/>
  <c r="M8629" i="1"/>
  <c r="N8565" i="1"/>
  <c r="M8565" i="1"/>
  <c r="N8501" i="1"/>
  <c r="M8501" i="1"/>
  <c r="N8437" i="1"/>
  <c r="M8437" i="1"/>
  <c r="N8373" i="1"/>
  <c r="M8373" i="1"/>
  <c r="N8309" i="1"/>
  <c r="M8309" i="1"/>
  <c r="N8245" i="1"/>
  <c r="M8245" i="1"/>
  <c r="N8181" i="1"/>
  <c r="M8181" i="1"/>
  <c r="N8117" i="1"/>
  <c r="M8117" i="1"/>
  <c r="N8053" i="1"/>
  <c r="M8053" i="1"/>
  <c r="N7989" i="1"/>
  <c r="M7989" i="1"/>
  <c r="N7925" i="1"/>
  <c r="M7925" i="1"/>
  <c r="N7861" i="1"/>
  <c r="M7861" i="1"/>
  <c r="N7788" i="1"/>
  <c r="M7788" i="1"/>
  <c r="N7703" i="1"/>
  <c r="M7703" i="1"/>
  <c r="N7617" i="1"/>
  <c r="M7617" i="1"/>
  <c r="N7532" i="1"/>
  <c r="M7532" i="1"/>
  <c r="N7447" i="1"/>
  <c r="M7447" i="1"/>
  <c r="N7361" i="1"/>
  <c r="M7361" i="1"/>
  <c r="N7276" i="1"/>
  <c r="M7276" i="1"/>
  <c r="N7191" i="1"/>
  <c r="M7191" i="1"/>
  <c r="N7105" i="1"/>
  <c r="M7105" i="1"/>
  <c r="N7020" i="1"/>
  <c r="M7020" i="1"/>
  <c r="N6935" i="1"/>
  <c r="M6935" i="1"/>
  <c r="N6849" i="1"/>
  <c r="M6849" i="1"/>
  <c r="N6679" i="1"/>
  <c r="M6679" i="1"/>
  <c r="N6423" i="1"/>
  <c r="M6423" i="1"/>
  <c r="N6167" i="1"/>
  <c r="M6167" i="1"/>
  <c r="N5911" i="1"/>
  <c r="M5911" i="1"/>
  <c r="N5655" i="1"/>
  <c r="M5655" i="1"/>
  <c r="N5343" i="1"/>
  <c r="M5343" i="1"/>
  <c r="N5002" i="1"/>
  <c r="M5002" i="1"/>
  <c r="N4004" i="1"/>
  <c r="M4004" i="1"/>
  <c r="N8560" i="1"/>
  <c r="M8560" i="1"/>
  <c r="N8496" i="1"/>
  <c r="M8496" i="1"/>
  <c r="N8432" i="1"/>
  <c r="M8432" i="1"/>
  <c r="N8368" i="1"/>
  <c r="M8368" i="1"/>
  <c r="N8304" i="1"/>
  <c r="M8304" i="1"/>
  <c r="N8240" i="1"/>
  <c r="M8240" i="1"/>
  <c r="N8176" i="1"/>
  <c r="M8176" i="1"/>
  <c r="N8112" i="1"/>
  <c r="M8112" i="1"/>
  <c r="N8048" i="1"/>
  <c r="M8048" i="1"/>
  <c r="N7984" i="1"/>
  <c r="M7984" i="1"/>
  <c r="N7920" i="1"/>
  <c r="M7920" i="1"/>
  <c r="N7856" i="1"/>
  <c r="M7856" i="1"/>
  <c r="N7781" i="1"/>
  <c r="M7781" i="1"/>
  <c r="N7696" i="1"/>
  <c r="M7696" i="1"/>
  <c r="N7611" i="1"/>
  <c r="M7611" i="1"/>
  <c r="N7525" i="1"/>
  <c r="M7525" i="1"/>
  <c r="N7440" i="1"/>
  <c r="M7440" i="1"/>
  <c r="N7355" i="1"/>
  <c r="M7355" i="1"/>
  <c r="N7269" i="1"/>
  <c r="M7269" i="1"/>
  <c r="N7184" i="1"/>
  <c r="M7184" i="1"/>
  <c r="N7099" i="1"/>
  <c r="M7099" i="1"/>
  <c r="N7013" i="1"/>
  <c r="M7013" i="1"/>
  <c r="N6901" i="1"/>
  <c r="M6901" i="1"/>
  <c r="N6755" i="1"/>
  <c r="M6755" i="1"/>
  <c r="N6419" i="1"/>
  <c r="M6419" i="1"/>
  <c r="N6067" i="1"/>
  <c r="M6067" i="1"/>
  <c r="N5731" i="1"/>
  <c r="M5731" i="1"/>
  <c r="N5338" i="1"/>
  <c r="M5338" i="1"/>
  <c r="N4514" i="1"/>
  <c r="M4514" i="1"/>
  <c r="N8403" i="1"/>
  <c r="M8403" i="1"/>
  <c r="N8147" i="1"/>
  <c r="M8147" i="1"/>
  <c r="N7891" i="1"/>
  <c r="M7891" i="1"/>
  <c r="N7572" i="1"/>
  <c r="M7572" i="1"/>
  <c r="N7231" i="1"/>
  <c r="M7231" i="1"/>
  <c r="N6889" i="1"/>
  <c r="M6889" i="1"/>
  <c r="N6031" i="1"/>
  <c r="M6031" i="1"/>
  <c r="N4498" i="1"/>
  <c r="M4498" i="1"/>
  <c r="N7630" i="1"/>
  <c r="M7630" i="1"/>
  <c r="N7374" i="1"/>
  <c r="M7374" i="1"/>
  <c r="N7118" i="1"/>
  <c r="M7118" i="1"/>
  <c r="N6862" i="1"/>
  <c r="M6862" i="1"/>
  <c r="N6606" i="1"/>
  <c r="M6606" i="1"/>
  <c r="N6350" i="1"/>
  <c r="M6350" i="1"/>
  <c r="N6094" i="1"/>
  <c r="M6094" i="1"/>
  <c r="N5838" i="1"/>
  <c r="M5838" i="1"/>
  <c r="N5582" i="1"/>
  <c r="M5582" i="1"/>
  <c r="N5246" i="1"/>
  <c r="M5246" i="1"/>
  <c r="N4750" i="1"/>
  <c r="M4750" i="1"/>
  <c r="N3478" i="1"/>
  <c r="M3478" i="1"/>
  <c r="N6601" i="1"/>
  <c r="M6601" i="1"/>
  <c r="N6345" i="1"/>
  <c r="M6345" i="1"/>
  <c r="N6073" i="1"/>
  <c r="M6073" i="1"/>
  <c r="N5733" i="1"/>
  <c r="M5733" i="1"/>
  <c r="N4458" i="1"/>
  <c r="M4458" i="1"/>
  <c r="N6016" i="1"/>
  <c r="M6016" i="1"/>
  <c r="N4438" i="1"/>
  <c r="M4438" i="1"/>
  <c r="N4773" i="1"/>
  <c r="M4773" i="1"/>
  <c r="N3570" i="1"/>
  <c r="M3570" i="1"/>
  <c r="N4184" i="1"/>
  <c r="M4184" i="1"/>
  <c r="N4199" i="1"/>
  <c r="M4199" i="1"/>
  <c r="N8290" i="1"/>
  <c r="M8290" i="1"/>
  <c r="N8034" i="1"/>
  <c r="M8034" i="1"/>
  <c r="N7763" i="1"/>
  <c r="M7763" i="1"/>
  <c r="N7421" i="1"/>
  <c r="M7421" i="1"/>
  <c r="N7080" i="1"/>
  <c r="M7080" i="1"/>
  <c r="N6603" i="1"/>
  <c r="M6603" i="1"/>
  <c r="N5579" i="1"/>
  <c r="M5579" i="1"/>
  <c r="N8703" i="1"/>
  <c r="M8703" i="1"/>
  <c r="N7990" i="1"/>
  <c r="M7990" i="1"/>
  <c r="N6829" i="1"/>
  <c r="M6829" i="1"/>
  <c r="N8748" i="1"/>
  <c r="M8748" i="1"/>
  <c r="N8663" i="1"/>
  <c r="M8663" i="1"/>
  <c r="N8542" i="1"/>
  <c r="M8542" i="1"/>
  <c r="N8286" i="1"/>
  <c r="M8286" i="1"/>
  <c r="N8030" i="1"/>
  <c r="M8030" i="1"/>
  <c r="N7757" i="1"/>
  <c r="M7757" i="1"/>
  <c r="N7416" i="1"/>
  <c r="M7416" i="1"/>
  <c r="N7075" i="1"/>
  <c r="M7075" i="1"/>
  <c r="N6587" i="1"/>
  <c r="M6587" i="1"/>
  <c r="N5562" i="1"/>
  <c r="M5562" i="1"/>
  <c r="N8687" i="1"/>
  <c r="M8687" i="1"/>
  <c r="N7926" i="1"/>
  <c r="M7926" i="1"/>
  <c r="N6555" i="1"/>
  <c r="M6555" i="1"/>
  <c r="N8747" i="1"/>
  <c r="M8747" i="1"/>
  <c r="N8662" i="1"/>
  <c r="M8662" i="1"/>
  <c r="N8538" i="1"/>
  <c r="M8538" i="1"/>
  <c r="N8282" i="1"/>
  <c r="M8282" i="1"/>
  <c r="N8026" i="1"/>
  <c r="M8026" i="1"/>
  <c r="N7752" i="1"/>
  <c r="M7752" i="1"/>
  <c r="N7411" i="1"/>
  <c r="M7411" i="1"/>
  <c r="N7069" i="1"/>
  <c r="M7069" i="1"/>
  <c r="N6571" i="1"/>
  <c r="M6571" i="1"/>
  <c r="N5540" i="1"/>
  <c r="M5540" i="1"/>
  <c r="N8753" i="1"/>
  <c r="M8753" i="1"/>
  <c r="N8689" i="1"/>
  <c r="M8689" i="1"/>
  <c r="N8625" i="1"/>
  <c r="M8625" i="1"/>
  <c r="N8561" i="1"/>
  <c r="M8561" i="1"/>
  <c r="N8497" i="1"/>
  <c r="M8497" i="1"/>
  <c r="N8433" i="1"/>
  <c r="M8433" i="1"/>
  <c r="N8369" i="1"/>
  <c r="M8369" i="1"/>
  <c r="N8305" i="1"/>
  <c r="M8305" i="1"/>
  <c r="N8241" i="1"/>
  <c r="M8241" i="1"/>
  <c r="N8177" i="1"/>
  <c r="M8177" i="1"/>
  <c r="N8113" i="1"/>
  <c r="M8113" i="1"/>
  <c r="N8049" i="1"/>
  <c r="M8049" i="1"/>
  <c r="N7985" i="1"/>
  <c r="M7985" i="1"/>
  <c r="N7921" i="1"/>
  <c r="M7921" i="1"/>
  <c r="N7857" i="1"/>
  <c r="M7857" i="1"/>
  <c r="N7783" i="1"/>
  <c r="M7783" i="1"/>
  <c r="N7697" i="1"/>
  <c r="M7697" i="1"/>
  <c r="N7612" i="1"/>
  <c r="M7612" i="1"/>
  <c r="N7527" i="1"/>
  <c r="M7527" i="1"/>
  <c r="N7441" i="1"/>
  <c r="M7441" i="1"/>
  <c r="N7356" i="1"/>
  <c r="M7356" i="1"/>
  <c r="N7271" i="1"/>
  <c r="M7271" i="1"/>
  <c r="N7185" i="1"/>
  <c r="M7185" i="1"/>
  <c r="N7100" i="1"/>
  <c r="M7100" i="1"/>
  <c r="N7015" i="1"/>
  <c r="M7015" i="1"/>
  <c r="N6929" i="1"/>
  <c r="M6929" i="1"/>
  <c r="N6844" i="1"/>
  <c r="M6844" i="1"/>
  <c r="N6663" i="1"/>
  <c r="M6663" i="1"/>
  <c r="N6407" i="1"/>
  <c r="M6407" i="1"/>
  <c r="N6151" i="1"/>
  <c r="M6151" i="1"/>
  <c r="N5895" i="1"/>
  <c r="M5895" i="1"/>
  <c r="N5639" i="1"/>
  <c r="M5639" i="1"/>
  <c r="N5322" i="1"/>
  <c r="M5322" i="1"/>
  <c r="N4978" i="1"/>
  <c r="M4978" i="1"/>
  <c r="M3919" i="1"/>
  <c r="N3919" i="1"/>
  <c r="M8556" i="1"/>
  <c r="N8556" i="1"/>
  <c r="M8492" i="1"/>
  <c r="N8492" i="1"/>
  <c r="M8428" i="1"/>
  <c r="N8428" i="1"/>
  <c r="M8364" i="1"/>
  <c r="N8364" i="1"/>
  <c r="M8300" i="1"/>
  <c r="N8300" i="1"/>
  <c r="M8236" i="1"/>
  <c r="N8236" i="1"/>
  <c r="M8172" i="1"/>
  <c r="N8172" i="1"/>
  <c r="M8108" i="1"/>
  <c r="N8108" i="1"/>
  <c r="M8044" i="1"/>
  <c r="N8044" i="1"/>
  <c r="M7980" i="1"/>
  <c r="N7980" i="1"/>
  <c r="M7916" i="1"/>
  <c r="N7916" i="1"/>
  <c r="M7852" i="1"/>
  <c r="N7852" i="1"/>
  <c r="M7776" i="1"/>
  <c r="N7776" i="1"/>
  <c r="M7691" i="1"/>
  <c r="N7691" i="1"/>
  <c r="M7605" i="1"/>
  <c r="N7605" i="1"/>
  <c r="M7520" i="1"/>
  <c r="N7520" i="1"/>
  <c r="M7435" i="1"/>
  <c r="N7435" i="1"/>
  <c r="M7349" i="1"/>
  <c r="N7349" i="1"/>
  <c r="M7264" i="1"/>
  <c r="N7264" i="1"/>
  <c r="M7179" i="1"/>
  <c r="N7179" i="1"/>
  <c r="M7093" i="1"/>
  <c r="N7093" i="1"/>
  <c r="M7008" i="1"/>
  <c r="N7008" i="1"/>
  <c r="M6896" i="1"/>
  <c r="N6896" i="1"/>
  <c r="M6739" i="1"/>
  <c r="N6739" i="1"/>
  <c r="M6387" i="1"/>
  <c r="N6387" i="1"/>
  <c r="M6051" i="1"/>
  <c r="N6051" i="1"/>
  <c r="M5715" i="1"/>
  <c r="N5715" i="1"/>
  <c r="M5295" i="1"/>
  <c r="N5295" i="1"/>
  <c r="M4258" i="1"/>
  <c r="N4258" i="1"/>
  <c r="M8387" i="1"/>
  <c r="N8387" i="1"/>
  <c r="M8131" i="1"/>
  <c r="N8131" i="1"/>
  <c r="M7875" i="1"/>
  <c r="N7875" i="1"/>
  <c r="M7551" i="1"/>
  <c r="N7551" i="1"/>
  <c r="M7209" i="1"/>
  <c r="N7209" i="1"/>
  <c r="M6868" i="1"/>
  <c r="N6868" i="1"/>
  <c r="M5967" i="1"/>
  <c r="N5967" i="1"/>
  <c r="M4242" i="1"/>
  <c r="N4242" i="1"/>
  <c r="M7614" i="1"/>
  <c r="N7614" i="1"/>
  <c r="M7358" i="1"/>
  <c r="N7358" i="1"/>
  <c r="M7102" i="1"/>
  <c r="N7102" i="1"/>
  <c r="M6846" i="1"/>
  <c r="N6846" i="1"/>
  <c r="M6590" i="1"/>
  <c r="N6590" i="1"/>
  <c r="M6334" i="1"/>
  <c r="N6334" i="1"/>
  <c r="M6078" i="1"/>
  <c r="N6078" i="1"/>
  <c r="M5822" i="1"/>
  <c r="N5822" i="1"/>
  <c r="M5566" i="1"/>
  <c r="N5566" i="1"/>
  <c r="M5224" i="1"/>
  <c r="N5224" i="1"/>
  <c r="M4686" i="1"/>
  <c r="N4686" i="1"/>
  <c r="M3222" i="1"/>
  <c r="N3222" i="1"/>
  <c r="M6585" i="1"/>
  <c r="N6585" i="1"/>
  <c r="M6329" i="1"/>
  <c r="N6329" i="1"/>
  <c r="M6053" i="1"/>
  <c r="N6053" i="1"/>
  <c r="M5709" i="1"/>
  <c r="N5709" i="1"/>
  <c r="M4202" i="1"/>
  <c r="N4202" i="1"/>
  <c r="M5952" i="1"/>
  <c r="N5952" i="1"/>
  <c r="M4182" i="1"/>
  <c r="N4182" i="1"/>
  <c r="M4709" i="1"/>
  <c r="N4709" i="1"/>
  <c r="M3314" i="1"/>
  <c r="N3314" i="1"/>
  <c r="M4120" i="1"/>
  <c r="N4120" i="1"/>
  <c r="M3904" i="1"/>
  <c r="N3904" i="1"/>
  <c r="M6992" i="1"/>
  <c r="N6992" i="1"/>
  <c r="M6907" i="1"/>
  <c r="N6907" i="1"/>
  <c r="M6821" i="1"/>
  <c r="N6821" i="1"/>
  <c r="M6595" i="1"/>
  <c r="N6595" i="1"/>
  <c r="M6339" i="1"/>
  <c r="N6339" i="1"/>
  <c r="M6083" i="1"/>
  <c r="N6083" i="1"/>
  <c r="M5827" i="1"/>
  <c r="N5827" i="1"/>
  <c r="M5571" i="1"/>
  <c r="N5571" i="1"/>
  <c r="M5231" i="1"/>
  <c r="N5231" i="1"/>
  <c r="M4706" i="1"/>
  <c r="N4706" i="1"/>
  <c r="M3302" i="1"/>
  <c r="N3302" i="1"/>
  <c r="M8543" i="1"/>
  <c r="N8543" i="1"/>
  <c r="M8479" i="1"/>
  <c r="N8479" i="1"/>
  <c r="M8415" i="1"/>
  <c r="N8415" i="1"/>
  <c r="M8351" i="1"/>
  <c r="N8351" i="1"/>
  <c r="M8287" i="1"/>
  <c r="N8287" i="1"/>
  <c r="M8223" i="1"/>
  <c r="N8223" i="1"/>
  <c r="M8159" i="1"/>
  <c r="N8159" i="1"/>
  <c r="M8095" i="1"/>
  <c r="N8095" i="1"/>
  <c r="M8031" i="1"/>
  <c r="N8031" i="1"/>
  <c r="M7967" i="1"/>
  <c r="N7967" i="1"/>
  <c r="M7903" i="1"/>
  <c r="N7903" i="1"/>
  <c r="M7839" i="1"/>
  <c r="N7839" i="1"/>
  <c r="M7759" i="1"/>
  <c r="N7759" i="1"/>
  <c r="M7673" i="1"/>
  <c r="N7673" i="1"/>
  <c r="M7588" i="1"/>
  <c r="N7588" i="1"/>
  <c r="M7503" i="1"/>
  <c r="N7503" i="1"/>
  <c r="M7417" i="1"/>
  <c r="N7417" i="1"/>
  <c r="M7332" i="1"/>
  <c r="N7332" i="1"/>
  <c r="M7247" i="1"/>
  <c r="N7247" i="1"/>
  <c r="M7161" i="1"/>
  <c r="N7161" i="1"/>
  <c r="M7076" i="1"/>
  <c r="N7076" i="1"/>
  <c r="M6991" i="1"/>
  <c r="N6991" i="1"/>
  <c r="M6905" i="1"/>
  <c r="N6905" i="1"/>
  <c r="M6820" i="1"/>
  <c r="N6820" i="1"/>
  <c r="M6591" i="1"/>
  <c r="N6591" i="1"/>
  <c r="M6335" i="1"/>
  <c r="N6335" i="1"/>
  <c r="M6079" i="1"/>
  <c r="N6079" i="1"/>
  <c r="M5823" i="1"/>
  <c r="N5823" i="1"/>
  <c r="M5567" i="1"/>
  <c r="N5567" i="1"/>
  <c r="M5226" i="1"/>
  <c r="N5226" i="1"/>
  <c r="M4690" i="1"/>
  <c r="N4690" i="1"/>
  <c r="M3238" i="1"/>
  <c r="N3238" i="1"/>
  <c r="M7770" i="1"/>
  <c r="N7770" i="1"/>
  <c r="M7706" i="1"/>
  <c r="N7706" i="1"/>
  <c r="M7642" i="1"/>
  <c r="N7642" i="1"/>
  <c r="M7578" i="1"/>
  <c r="N7578" i="1"/>
  <c r="M7514" i="1"/>
  <c r="N7514" i="1"/>
  <c r="M7450" i="1"/>
  <c r="N7450" i="1"/>
  <c r="M7386" i="1"/>
  <c r="N7386" i="1"/>
  <c r="M7322" i="1"/>
  <c r="N7322" i="1"/>
  <c r="M7258" i="1"/>
  <c r="N7258" i="1"/>
  <c r="M7194" i="1"/>
  <c r="N7194" i="1"/>
  <c r="M7130" i="1"/>
  <c r="N7130" i="1"/>
  <c r="M7066" i="1"/>
  <c r="N7066" i="1"/>
  <c r="M7002" i="1"/>
  <c r="N7002" i="1"/>
  <c r="M6938" i="1"/>
  <c r="N6938" i="1"/>
  <c r="M6874" i="1"/>
  <c r="N6874" i="1"/>
  <c r="M6810" i="1"/>
  <c r="N6810" i="1"/>
  <c r="M6746" i="1"/>
  <c r="N6746" i="1"/>
  <c r="M6682" i="1"/>
  <c r="N6682" i="1"/>
  <c r="M6618" i="1"/>
  <c r="N6618" i="1"/>
  <c r="M6554" i="1"/>
  <c r="N6554" i="1"/>
  <c r="M6490" i="1"/>
  <c r="N6490" i="1"/>
  <c r="M6426" i="1"/>
  <c r="N6426" i="1"/>
  <c r="M6362" i="1"/>
  <c r="N6362" i="1"/>
  <c r="M6298" i="1"/>
  <c r="N6298" i="1"/>
  <c r="M6234" i="1"/>
  <c r="N6234" i="1"/>
  <c r="M6170" i="1"/>
  <c r="N6170" i="1"/>
  <c r="M6106" i="1"/>
  <c r="N6106" i="1"/>
  <c r="M6042" i="1"/>
  <c r="N6042" i="1"/>
  <c r="M5978" i="1"/>
  <c r="N5978" i="1"/>
  <c r="M5914" i="1"/>
  <c r="N5914" i="1"/>
  <c r="M5850" i="1"/>
  <c r="N5850" i="1"/>
  <c r="M5786" i="1"/>
  <c r="N5786" i="1"/>
  <c r="M5722" i="1"/>
  <c r="N5722" i="1"/>
  <c r="M5658" i="1"/>
  <c r="N5658" i="1"/>
  <c r="M5594" i="1"/>
  <c r="N5594" i="1"/>
  <c r="M5518" i="1"/>
  <c r="N5518" i="1"/>
  <c r="M5432" i="1"/>
  <c r="N5432" i="1"/>
  <c r="M5347" i="1"/>
  <c r="N5347" i="1"/>
  <c r="M5262" i="1"/>
  <c r="N5262" i="1"/>
  <c r="M5176" i="1"/>
  <c r="N5176" i="1"/>
  <c r="M5091" i="1"/>
  <c r="N5091" i="1"/>
  <c r="M5006" i="1"/>
  <c r="N5006" i="1"/>
  <c r="M4798" i="1"/>
  <c r="N4798" i="1"/>
  <c r="M4542" i="1"/>
  <c r="N4542" i="1"/>
  <c r="M4286" i="1"/>
  <c r="N4286" i="1"/>
  <c r="M4020" i="1"/>
  <c r="N4020" i="1"/>
  <c r="M3670" i="1"/>
  <c r="N3670" i="1"/>
  <c r="M6805" i="1"/>
  <c r="N6805" i="1"/>
  <c r="M6741" i="1"/>
  <c r="N6741" i="1"/>
  <c r="M6677" i="1"/>
  <c r="N6677" i="1"/>
  <c r="M6613" i="1"/>
  <c r="N6613" i="1"/>
  <c r="M6549" i="1"/>
  <c r="N6549" i="1"/>
  <c r="M6485" i="1"/>
  <c r="N6485" i="1"/>
  <c r="M6421" i="1"/>
  <c r="N6421" i="1"/>
  <c r="M6357" i="1"/>
  <c r="N6357" i="1"/>
  <c r="M6293" i="1"/>
  <c r="N6293" i="1"/>
  <c r="M6229" i="1"/>
  <c r="N6229" i="1"/>
  <c r="M6165" i="1"/>
  <c r="N6165" i="1"/>
  <c r="M6089" i="1"/>
  <c r="N6089" i="1"/>
  <c r="M6005" i="1"/>
  <c r="N6005" i="1"/>
  <c r="M5917" i="1"/>
  <c r="N5917" i="1"/>
  <c r="M5833" i="1"/>
  <c r="N5833" i="1"/>
  <c r="M5749" i="1"/>
  <c r="N5749" i="1"/>
  <c r="M5661" i="1"/>
  <c r="N5661" i="1"/>
  <c r="M5554" i="1"/>
  <c r="N5554" i="1"/>
  <c r="M5212" i="1"/>
  <c r="N5212" i="1"/>
  <c r="M4650" i="1"/>
  <c r="N4650" i="1"/>
  <c r="M3054" i="1"/>
  <c r="N3054" i="1"/>
  <c r="M6576" i="1"/>
  <c r="N6576" i="1"/>
  <c r="M6320" i="1"/>
  <c r="N6320" i="1"/>
  <c r="M6064" i="1"/>
  <c r="N6064" i="1"/>
  <c r="M5808" i="1"/>
  <c r="N5808" i="1"/>
  <c r="M5547" i="1"/>
  <c r="N5547" i="1"/>
  <c r="M5206" i="1"/>
  <c r="N5206" i="1"/>
  <c r="M4630" i="1"/>
  <c r="N4630" i="1"/>
  <c r="M2947" i="1"/>
  <c r="N2947" i="1"/>
  <c r="M5333" i="1"/>
  <c r="N5333" i="1"/>
  <c r="M5077" i="1"/>
  <c r="N5077" i="1"/>
  <c r="M4821" i="1"/>
  <c r="N4821" i="1"/>
  <c r="M4565" i="1"/>
  <c r="N4565" i="1"/>
  <c r="M4309" i="1"/>
  <c r="N4309" i="1"/>
  <c r="M4051" i="1"/>
  <c r="N4051" i="1"/>
  <c r="M3710" i="1"/>
  <c r="N3710" i="1"/>
  <c r="M2113" i="1"/>
  <c r="N2113" i="1"/>
  <c r="M4744" i="1"/>
  <c r="N4744" i="1"/>
  <c r="M4488" i="1"/>
  <c r="N4488" i="1"/>
  <c r="M4232" i="1"/>
  <c r="N4232" i="1"/>
  <c r="M3948" i="1"/>
  <c r="N3948" i="1"/>
  <c r="M3454" i="1"/>
  <c r="N3454" i="1"/>
  <c r="M4923" i="1"/>
  <c r="N4923" i="1"/>
  <c r="M4391" i="1"/>
  <c r="N4391" i="1"/>
  <c r="M3905" i="1"/>
  <c r="N3905" i="1"/>
  <c r="M2698" i="1"/>
  <c r="N2698" i="1"/>
  <c r="M2802" i="1"/>
  <c r="N2802" i="1"/>
  <c r="M4386" i="1"/>
  <c r="N4386" i="1"/>
  <c r="M8587" i="1"/>
  <c r="N8587" i="1"/>
  <c r="M8523" i="1"/>
  <c r="N8523" i="1"/>
  <c r="M8459" i="1"/>
  <c r="N8459" i="1"/>
  <c r="M8395" i="1"/>
  <c r="N8395" i="1"/>
  <c r="M8331" i="1"/>
  <c r="N8331" i="1"/>
  <c r="M8267" i="1"/>
  <c r="N8267" i="1"/>
  <c r="M8203" i="1"/>
  <c r="N8203" i="1"/>
  <c r="M8139" i="1"/>
  <c r="N8139" i="1"/>
  <c r="M8075" i="1"/>
  <c r="N8075" i="1"/>
  <c r="M8011" i="1"/>
  <c r="N8011" i="1"/>
  <c r="M7947" i="1"/>
  <c r="N7947" i="1"/>
  <c r="M7883" i="1"/>
  <c r="N7883" i="1"/>
  <c r="M7817" i="1"/>
  <c r="N7817" i="1"/>
  <c r="M7732" i="1"/>
  <c r="N7732" i="1"/>
  <c r="M7647" i="1"/>
  <c r="N7647" i="1"/>
  <c r="M7561" i="1"/>
  <c r="N7561" i="1"/>
  <c r="M7476" i="1"/>
  <c r="N7476" i="1"/>
  <c r="M7391" i="1"/>
  <c r="N7391" i="1"/>
  <c r="M7305" i="1"/>
  <c r="N7305" i="1"/>
  <c r="M7220" i="1"/>
  <c r="N7220" i="1"/>
  <c r="M7135" i="1"/>
  <c r="N7135" i="1"/>
  <c r="M7049" i="1"/>
  <c r="N7049" i="1"/>
  <c r="M6964" i="1"/>
  <c r="N6964" i="1"/>
  <c r="M6879" i="1"/>
  <c r="N6879" i="1"/>
  <c r="M6767" i="1"/>
  <c r="N6767" i="1"/>
  <c r="M6511" i="1"/>
  <c r="N6511" i="1"/>
  <c r="M6255" i="1"/>
  <c r="N6255" i="1"/>
  <c r="M5999" i="1"/>
  <c r="N5999" i="1"/>
  <c r="M5743" i="1"/>
  <c r="N5743" i="1"/>
  <c r="M5460" i="1"/>
  <c r="N5460" i="1"/>
  <c r="M5119" i="1"/>
  <c r="N5119" i="1"/>
  <c r="M4370" i="1"/>
  <c r="N4370" i="1"/>
  <c r="M7814" i="1"/>
  <c r="N7814" i="1"/>
  <c r="M7750" i="1"/>
  <c r="N7750" i="1"/>
  <c r="M7686" i="1"/>
  <c r="N7686" i="1"/>
  <c r="M7622" i="1"/>
  <c r="N7622" i="1"/>
  <c r="M7558" i="1"/>
  <c r="N7558" i="1"/>
  <c r="M7494" i="1"/>
  <c r="N7494" i="1"/>
  <c r="M7430" i="1"/>
  <c r="N7430" i="1"/>
  <c r="M7366" i="1"/>
  <c r="N7366" i="1"/>
  <c r="M7302" i="1"/>
  <c r="N7302" i="1"/>
  <c r="M7238" i="1"/>
  <c r="N7238" i="1"/>
  <c r="M7174" i="1"/>
  <c r="N7174" i="1"/>
  <c r="M7110" i="1"/>
  <c r="N7110" i="1"/>
  <c r="M7046" i="1"/>
  <c r="N7046" i="1"/>
  <c r="M6982" i="1"/>
  <c r="N6982" i="1"/>
  <c r="M6918" i="1"/>
  <c r="N6918" i="1"/>
  <c r="M6854" i="1"/>
  <c r="N6854" i="1"/>
  <c r="M6790" i="1"/>
  <c r="N6790" i="1"/>
  <c r="M6726" i="1"/>
  <c r="N6726" i="1"/>
  <c r="M6662" i="1"/>
  <c r="N6662" i="1"/>
  <c r="M6598" i="1"/>
  <c r="N6598" i="1"/>
  <c r="M6534" i="1"/>
  <c r="N6534" i="1"/>
  <c r="M6470" i="1"/>
  <c r="N6470" i="1"/>
  <c r="M6406" i="1"/>
  <c r="N6406" i="1"/>
  <c r="M6342" i="1"/>
  <c r="N6342" i="1"/>
  <c r="M6278" i="1"/>
  <c r="N6278" i="1"/>
  <c r="M6214" i="1"/>
  <c r="N6214" i="1"/>
  <c r="M6150" i="1"/>
  <c r="N6150" i="1"/>
  <c r="M6086" i="1"/>
  <c r="N6086" i="1"/>
  <c r="M6022" i="1"/>
  <c r="N6022" i="1"/>
  <c r="M5958" i="1"/>
  <c r="N5958" i="1"/>
  <c r="M5894" i="1"/>
  <c r="N5894" i="1"/>
  <c r="M5830" i="1"/>
  <c r="N5830" i="1"/>
  <c r="M5766" i="1"/>
  <c r="N5766" i="1"/>
  <c r="M5702" i="1"/>
  <c r="N5702" i="1"/>
  <c r="M5638" i="1"/>
  <c r="N5638" i="1"/>
  <c r="M5574" i="1"/>
  <c r="N5574" i="1"/>
  <c r="M5491" i="1"/>
  <c r="N5491" i="1"/>
  <c r="M5406" i="1"/>
  <c r="N5406" i="1"/>
  <c r="M5320" i="1"/>
  <c r="N5320" i="1"/>
  <c r="M5235" i="1"/>
  <c r="N5235" i="1"/>
  <c r="M5150" i="1"/>
  <c r="N5150" i="1"/>
  <c r="M5064" i="1"/>
  <c r="N5064" i="1"/>
  <c r="M4974" i="1"/>
  <c r="N4974" i="1"/>
  <c r="M4718" i="1"/>
  <c r="N4718" i="1"/>
  <c r="M4462" i="1"/>
  <c r="N4462" i="1"/>
  <c r="M4206" i="1"/>
  <c r="N4206" i="1"/>
  <c r="M3914" i="1"/>
  <c r="N3914" i="1"/>
  <c r="M3350" i="1"/>
  <c r="N3350" i="1"/>
  <c r="M6785" i="1"/>
  <c r="N6785" i="1"/>
  <c r="M6721" i="1"/>
  <c r="N6721" i="1"/>
  <c r="M6657" i="1"/>
  <c r="N6657" i="1"/>
  <c r="M6593" i="1"/>
  <c r="N6593" i="1"/>
  <c r="M6529" i="1"/>
  <c r="N6529" i="1"/>
  <c r="M6465" i="1"/>
  <c r="N6465" i="1"/>
  <c r="M6401" i="1"/>
  <c r="N6401" i="1"/>
  <c r="M6337" i="1"/>
  <c r="N6337" i="1"/>
  <c r="M6273" i="1"/>
  <c r="N6273" i="1"/>
  <c r="M6209" i="1"/>
  <c r="N6209" i="1"/>
  <c r="M6145" i="1"/>
  <c r="N6145" i="1"/>
  <c r="M6061" i="1"/>
  <c r="N6061" i="1"/>
  <c r="M5977" i="1"/>
  <c r="N5977" i="1"/>
  <c r="M5893" i="1"/>
  <c r="N5893" i="1"/>
  <c r="M5805" i="1"/>
  <c r="N5805" i="1"/>
  <c r="M5721" i="1"/>
  <c r="N5721" i="1"/>
  <c r="M5637" i="1"/>
  <c r="N5637" i="1"/>
  <c r="M5447" i="1"/>
  <c r="N5447" i="1"/>
  <c r="M5106" i="1"/>
  <c r="N5106" i="1"/>
  <c r="M4330" i="1"/>
  <c r="N4330" i="1"/>
  <c r="M6752" i="1"/>
  <c r="N6752" i="1"/>
  <c r="M6496" i="1"/>
  <c r="N6496" i="1"/>
  <c r="M6240" i="1"/>
  <c r="N6240" i="1"/>
  <c r="M5984" i="1"/>
  <c r="N5984" i="1"/>
  <c r="M5728" i="1"/>
  <c r="N5728" i="1"/>
  <c r="M5440" i="1"/>
  <c r="N5440" i="1"/>
  <c r="M5099" i="1"/>
  <c r="N5099" i="1"/>
  <c r="M4310" i="1"/>
  <c r="N4310" i="1"/>
  <c r="M5509" i="1"/>
  <c r="N5509" i="1"/>
  <c r="M5253" i="1"/>
  <c r="N5253" i="1"/>
  <c r="M4997" i="1"/>
  <c r="N4997" i="1"/>
  <c r="M4741" i="1"/>
  <c r="N4741" i="1"/>
  <c r="M4485" i="1"/>
  <c r="N4485" i="1"/>
  <c r="M4229" i="1"/>
  <c r="N4229" i="1"/>
  <c r="M3944" i="1"/>
  <c r="N3944" i="1"/>
  <c r="M3442" i="1"/>
  <c r="N3442" i="1"/>
  <c r="M4920" i="1"/>
  <c r="N4920" i="1"/>
  <c r="M4664" i="1"/>
  <c r="N4664" i="1"/>
  <c r="M4408" i="1"/>
  <c r="N4408" i="1"/>
  <c r="M4152" i="1"/>
  <c r="N4152" i="1"/>
  <c r="M3842" i="1"/>
  <c r="N3842" i="1"/>
  <c r="M3128" i="1"/>
  <c r="N3128" i="1"/>
  <c r="M4831" i="1"/>
  <c r="N4831" i="1"/>
  <c r="M4071" i="1"/>
  <c r="N4071" i="1"/>
  <c r="M3585" i="1"/>
  <c r="N3585" i="1"/>
  <c r="M3584" i="1"/>
  <c r="N3584" i="1"/>
  <c r="M2101" i="1"/>
  <c r="N2101" i="1"/>
  <c r="M8732" i="1"/>
  <c r="N8732" i="1"/>
  <c r="M8647" i="1"/>
  <c r="N8647" i="1"/>
  <c r="M8494" i="1"/>
  <c r="N8494" i="1"/>
  <c r="M8238" i="1"/>
  <c r="N8238" i="1"/>
  <c r="M7982" i="1"/>
  <c r="N7982" i="1"/>
  <c r="M7693" i="1"/>
  <c r="N7693" i="1"/>
  <c r="M7352" i="1"/>
  <c r="N7352" i="1"/>
  <c r="M7011" i="1"/>
  <c r="N7011" i="1"/>
  <c r="M6395" i="1"/>
  <c r="N6395" i="1"/>
  <c r="M5306" i="1"/>
  <c r="N5306" i="1"/>
  <c r="M8628" i="1"/>
  <c r="N8628" i="1"/>
  <c r="M7747" i="1"/>
  <c r="N7747" i="1"/>
  <c r="M5915" i="1"/>
  <c r="N5915" i="1"/>
  <c r="M8731" i="1"/>
  <c r="N8731" i="1"/>
  <c r="N8646" i="1"/>
  <c r="M8646" i="1"/>
  <c r="N8490" i="1"/>
  <c r="M8490" i="1"/>
  <c r="N8234" i="1"/>
  <c r="M8234" i="1"/>
  <c r="N7978" i="1"/>
  <c r="M7978" i="1"/>
  <c r="N7688" i="1"/>
  <c r="M7688" i="1"/>
  <c r="N7347" i="1"/>
  <c r="M7347" i="1"/>
  <c r="N7005" i="1"/>
  <c r="M7005" i="1"/>
  <c r="N6379" i="1"/>
  <c r="M6379" i="1"/>
  <c r="N5284" i="1"/>
  <c r="M5284" i="1"/>
  <c r="N8741" i="1"/>
  <c r="M8741" i="1"/>
  <c r="N8677" i="1"/>
  <c r="M8677" i="1"/>
  <c r="N8613" i="1"/>
  <c r="M8613" i="1"/>
  <c r="N8549" i="1"/>
  <c r="M8549" i="1"/>
  <c r="N8485" i="1"/>
  <c r="M8485" i="1"/>
  <c r="N8421" i="1"/>
  <c r="M8421" i="1"/>
  <c r="N8357" i="1"/>
  <c r="M8357" i="1"/>
  <c r="N8293" i="1"/>
  <c r="M8293" i="1"/>
  <c r="N8229" i="1"/>
  <c r="M8229" i="1"/>
  <c r="N8165" i="1"/>
  <c r="M8165" i="1"/>
  <c r="N8101" i="1"/>
  <c r="M8101" i="1"/>
  <c r="N8037" i="1"/>
  <c r="M8037" i="1"/>
  <c r="N7973" i="1"/>
  <c r="M7973" i="1"/>
  <c r="N7909" i="1"/>
  <c r="M7909" i="1"/>
  <c r="N7845" i="1"/>
  <c r="M7845" i="1"/>
  <c r="N7767" i="1"/>
  <c r="M7767" i="1"/>
  <c r="N7681" i="1"/>
  <c r="M7681" i="1"/>
  <c r="N7596" i="1"/>
  <c r="M7596" i="1"/>
  <c r="N7511" i="1"/>
  <c r="M7511" i="1"/>
  <c r="N7425" i="1"/>
  <c r="M7425" i="1"/>
  <c r="N7340" i="1"/>
  <c r="M7340" i="1"/>
  <c r="N7255" i="1"/>
  <c r="M7255" i="1"/>
  <c r="N7169" i="1"/>
  <c r="M7169" i="1"/>
  <c r="N7084" i="1"/>
  <c r="M7084" i="1"/>
  <c r="N6999" i="1"/>
  <c r="M6999" i="1"/>
  <c r="N6913" i="1"/>
  <c r="M6913" i="1"/>
  <c r="N6828" i="1"/>
  <c r="M6828" i="1"/>
  <c r="N6615" i="1"/>
  <c r="M6615" i="1"/>
  <c r="N6359" i="1"/>
  <c r="M6359" i="1"/>
  <c r="N6103" i="1"/>
  <c r="M6103" i="1"/>
  <c r="N5847" i="1"/>
  <c r="M5847" i="1"/>
  <c r="N5591" i="1"/>
  <c r="M5591" i="1"/>
  <c r="N5258" i="1"/>
  <c r="M5258" i="1"/>
  <c r="N4786" i="1"/>
  <c r="M4786" i="1"/>
  <c r="N3622" i="1"/>
  <c r="M3622" i="1"/>
  <c r="N8544" i="1"/>
  <c r="M8544" i="1"/>
  <c r="N8480" i="1"/>
  <c r="M8480" i="1"/>
  <c r="N8416" i="1"/>
  <c r="M8416" i="1"/>
  <c r="N8352" i="1"/>
  <c r="M8352" i="1"/>
  <c r="N8288" i="1"/>
  <c r="M8288" i="1"/>
  <c r="N8224" i="1"/>
  <c r="M8224" i="1"/>
  <c r="N8160" i="1"/>
  <c r="M8160" i="1"/>
  <c r="N8096" i="1"/>
  <c r="M8096" i="1"/>
  <c r="N8032" i="1"/>
  <c r="M8032" i="1"/>
  <c r="N7968" i="1"/>
  <c r="M7968" i="1"/>
  <c r="N7904" i="1"/>
  <c r="M7904" i="1"/>
  <c r="N7840" i="1"/>
  <c r="M7840" i="1"/>
  <c r="N7760" i="1"/>
  <c r="M7760" i="1"/>
  <c r="N7675" i="1"/>
  <c r="M7675" i="1"/>
  <c r="N7589" i="1"/>
  <c r="M7589" i="1"/>
  <c r="N7504" i="1"/>
  <c r="M7504" i="1"/>
  <c r="N7419" i="1"/>
  <c r="M7419" i="1"/>
  <c r="N7333" i="1"/>
  <c r="M7333" i="1"/>
  <c r="N7248" i="1"/>
  <c r="M7248" i="1"/>
  <c r="N7163" i="1"/>
  <c r="M7163" i="1"/>
  <c r="N7077" i="1"/>
  <c r="M7077" i="1"/>
  <c r="N6987" i="1"/>
  <c r="M6987" i="1"/>
  <c r="N6875" i="1"/>
  <c r="M6875" i="1"/>
  <c r="N6675" i="1"/>
  <c r="M6675" i="1"/>
  <c r="N6323" i="1"/>
  <c r="M6323" i="1"/>
  <c r="N5987" i="1"/>
  <c r="M5987" i="1"/>
  <c r="N5651" i="1"/>
  <c r="M5651" i="1"/>
  <c r="N5210" i="1"/>
  <c r="M5210" i="1"/>
  <c r="N8595" i="1"/>
  <c r="M8595" i="1"/>
  <c r="N8339" i="1"/>
  <c r="M8339" i="1"/>
  <c r="N8083" i="1"/>
  <c r="M8083" i="1"/>
  <c r="N7827" i="1"/>
  <c r="M7827" i="1"/>
  <c r="N7487" i="1"/>
  <c r="M7487" i="1"/>
  <c r="N7145" i="1"/>
  <c r="M7145" i="1"/>
  <c r="N6799" i="1"/>
  <c r="M6799" i="1"/>
  <c r="N5775" i="1"/>
  <c r="M5775" i="1"/>
  <c r="N7822" i="1"/>
  <c r="M7822" i="1"/>
  <c r="N7566" i="1"/>
  <c r="M7566" i="1"/>
  <c r="N7310" i="1"/>
  <c r="M7310" i="1"/>
  <c r="N7054" i="1"/>
  <c r="M7054" i="1"/>
  <c r="N6798" i="1"/>
  <c r="M6798" i="1"/>
  <c r="N6542" i="1"/>
  <c r="M6542" i="1"/>
  <c r="N6286" i="1"/>
  <c r="M6286" i="1"/>
  <c r="N6030" i="1"/>
  <c r="M6030" i="1"/>
  <c r="N5774" i="1"/>
  <c r="M5774" i="1"/>
  <c r="N5502" i="1"/>
  <c r="M5502" i="1"/>
  <c r="N5160" i="1"/>
  <c r="M5160" i="1"/>
  <c r="N4494" i="1"/>
  <c r="M4494" i="1"/>
  <c r="N6793" i="1"/>
  <c r="M6793" i="1"/>
  <c r="N6537" i="1"/>
  <c r="M6537" i="1"/>
  <c r="N6281" i="1"/>
  <c r="M6281" i="1"/>
  <c r="N5989" i="1"/>
  <c r="M5989" i="1"/>
  <c r="N5645" i="1"/>
  <c r="M5645" i="1"/>
  <c r="N6784" i="1"/>
  <c r="M6784" i="1"/>
  <c r="N5760" i="1"/>
  <c r="M5760" i="1"/>
  <c r="N5541" i="1"/>
  <c r="M5541" i="1"/>
  <c r="N4517" i="1"/>
  <c r="M4517" i="1"/>
  <c r="N4952" i="1"/>
  <c r="M4952" i="1"/>
  <c r="N3884" i="1"/>
  <c r="M3884" i="1"/>
  <c r="N3713" i="1"/>
  <c r="M3713" i="1"/>
  <c r="N8226" i="1"/>
  <c r="M8226" i="1"/>
  <c r="N7970" i="1"/>
  <c r="M7970" i="1"/>
  <c r="N7677" i="1"/>
  <c r="M7677" i="1"/>
  <c r="N7336" i="1"/>
  <c r="M7336" i="1"/>
  <c r="N6995" i="1"/>
  <c r="M6995" i="1"/>
  <c r="N6347" i="1"/>
  <c r="M6347" i="1"/>
  <c r="N5242" i="1"/>
  <c r="M5242" i="1"/>
  <c r="N8623" i="1"/>
  <c r="M8623" i="1"/>
  <c r="N7725" i="1"/>
  <c r="M7725" i="1"/>
  <c r="N5979" i="1"/>
  <c r="M5979" i="1"/>
  <c r="N8727" i="1"/>
  <c r="M8727" i="1"/>
  <c r="N8642" i="1"/>
  <c r="M8642" i="1"/>
  <c r="N8478" i="1"/>
  <c r="M8478" i="1"/>
  <c r="N8222" i="1"/>
  <c r="M8222" i="1"/>
  <c r="N7966" i="1"/>
  <c r="M7966" i="1"/>
  <c r="N7672" i="1"/>
  <c r="M7672" i="1"/>
  <c r="N7331" i="1"/>
  <c r="M7331" i="1"/>
  <c r="N6989" i="1"/>
  <c r="M6989" i="1"/>
  <c r="N6331" i="1"/>
  <c r="M6331" i="1"/>
  <c r="N5220" i="1"/>
  <c r="M5220" i="1"/>
  <c r="N8607" i="1"/>
  <c r="M8607" i="1"/>
  <c r="N7661" i="1"/>
  <c r="M7661" i="1"/>
  <c r="N5787" i="1"/>
  <c r="M5787" i="1"/>
  <c r="N8726" i="1"/>
  <c r="M8726" i="1"/>
  <c r="N8640" i="1"/>
  <c r="M8640" i="1"/>
  <c r="N8474" i="1"/>
  <c r="M8474" i="1"/>
  <c r="N8218" i="1"/>
  <c r="M8218" i="1"/>
  <c r="N7962" i="1"/>
  <c r="M7962" i="1"/>
  <c r="N7667" i="1"/>
  <c r="M7667" i="1"/>
  <c r="N7325" i="1"/>
  <c r="M7325" i="1"/>
  <c r="N6984" i="1"/>
  <c r="M6984" i="1"/>
  <c r="N6315" i="1"/>
  <c r="M6315" i="1"/>
  <c r="N5199" i="1"/>
  <c r="M5199" i="1"/>
  <c r="N8737" i="1"/>
  <c r="M8737" i="1"/>
  <c r="N8673" i="1"/>
  <c r="M8673" i="1"/>
  <c r="N8609" i="1"/>
  <c r="M8609" i="1"/>
  <c r="N8545" i="1"/>
  <c r="M8545" i="1"/>
  <c r="N8481" i="1"/>
  <c r="M8481" i="1"/>
  <c r="N8417" i="1"/>
  <c r="M8417" i="1"/>
  <c r="N8353" i="1"/>
  <c r="M8353" i="1"/>
  <c r="N8289" i="1"/>
  <c r="M8289" i="1"/>
  <c r="N8225" i="1"/>
  <c r="M8225" i="1"/>
  <c r="N8161" i="1"/>
  <c r="M8161" i="1"/>
  <c r="N8097" i="1"/>
  <c r="M8097" i="1"/>
  <c r="N8033" i="1"/>
  <c r="M8033" i="1"/>
  <c r="N7969" i="1"/>
  <c r="M7969" i="1"/>
  <c r="N7905" i="1"/>
  <c r="M7905" i="1"/>
  <c r="N7841" i="1"/>
  <c r="M7841" i="1"/>
  <c r="N7761" i="1"/>
  <c r="M7761" i="1"/>
  <c r="N7676" i="1"/>
  <c r="M7676" i="1"/>
  <c r="N7591" i="1"/>
  <c r="M7591" i="1"/>
  <c r="N7505" i="1"/>
  <c r="M7505" i="1"/>
  <c r="N7420" i="1"/>
  <c r="M7420" i="1"/>
  <c r="N7335" i="1"/>
  <c r="M7335" i="1"/>
  <c r="N7249" i="1"/>
  <c r="M7249" i="1"/>
  <c r="N7164" i="1"/>
  <c r="M7164" i="1"/>
  <c r="N7079" i="1"/>
  <c r="M7079" i="1"/>
  <c r="N6993" i="1"/>
  <c r="M6993" i="1"/>
  <c r="N6908" i="1"/>
  <c r="M6908" i="1"/>
  <c r="N6823" i="1"/>
  <c r="M6823" i="1"/>
  <c r="N6599" i="1"/>
  <c r="M6599" i="1"/>
  <c r="N6343" i="1"/>
  <c r="M6343" i="1"/>
  <c r="N6087" i="1"/>
  <c r="M6087" i="1"/>
  <c r="N5831" i="1"/>
  <c r="M5831" i="1"/>
  <c r="N5575" i="1"/>
  <c r="M5575" i="1"/>
  <c r="N5236" i="1"/>
  <c r="M5236" i="1"/>
  <c r="N4722" i="1"/>
  <c r="M4722" i="1"/>
  <c r="M3366" i="1"/>
  <c r="N3366" i="1"/>
  <c r="M8540" i="1"/>
  <c r="N8540" i="1"/>
  <c r="M8476" i="1"/>
  <c r="N8476" i="1"/>
  <c r="M8412" i="1"/>
  <c r="N8412" i="1"/>
  <c r="M8348" i="1"/>
  <c r="N8348" i="1"/>
  <c r="M8284" i="1"/>
  <c r="N8284" i="1"/>
  <c r="M8220" i="1"/>
  <c r="N8220" i="1"/>
  <c r="M8156" i="1"/>
  <c r="N8156" i="1"/>
  <c r="M8092" i="1"/>
  <c r="N8092" i="1"/>
  <c r="M8028" i="1"/>
  <c r="N8028" i="1"/>
  <c r="M7964" i="1"/>
  <c r="N7964" i="1"/>
  <c r="M7900" i="1"/>
  <c r="N7900" i="1"/>
  <c r="M7836" i="1"/>
  <c r="N7836" i="1"/>
  <c r="M7755" i="1"/>
  <c r="N7755" i="1"/>
  <c r="M7669" i="1"/>
  <c r="N7669" i="1"/>
  <c r="M7584" i="1"/>
  <c r="N7584" i="1"/>
  <c r="M7499" i="1"/>
  <c r="N7499" i="1"/>
  <c r="M7413" i="1"/>
  <c r="N7413" i="1"/>
  <c r="M7328" i="1"/>
  <c r="N7328" i="1"/>
  <c r="M7243" i="1"/>
  <c r="N7243" i="1"/>
  <c r="M7157" i="1"/>
  <c r="N7157" i="1"/>
  <c r="M7072" i="1"/>
  <c r="N7072" i="1"/>
  <c r="M6981" i="1"/>
  <c r="N6981" i="1"/>
  <c r="M6869" i="1"/>
  <c r="N6869" i="1"/>
  <c r="M6643" i="1"/>
  <c r="N6643" i="1"/>
  <c r="M6307" i="1"/>
  <c r="N6307" i="1"/>
  <c r="M5971" i="1"/>
  <c r="N5971" i="1"/>
  <c r="M5619" i="1"/>
  <c r="N5619" i="1"/>
  <c r="M5188" i="1"/>
  <c r="N5188" i="1"/>
  <c r="M8579" i="1"/>
  <c r="N8579" i="1"/>
  <c r="M8323" i="1"/>
  <c r="N8323" i="1"/>
  <c r="M8067" i="1"/>
  <c r="N8067" i="1"/>
  <c r="M7807" i="1"/>
  <c r="N7807" i="1"/>
  <c r="M7465" i="1"/>
  <c r="N7465" i="1"/>
  <c r="M7124" i="1"/>
  <c r="N7124" i="1"/>
  <c r="M6735" i="1"/>
  <c r="N6735" i="1"/>
  <c r="M5711" i="1"/>
  <c r="N5711" i="1"/>
  <c r="M7806" i="1"/>
  <c r="N7806" i="1"/>
  <c r="M7550" i="1"/>
  <c r="N7550" i="1"/>
  <c r="M7294" i="1"/>
  <c r="N7294" i="1"/>
  <c r="M7038" i="1"/>
  <c r="N7038" i="1"/>
  <c r="M6782" i="1"/>
  <c r="N6782" i="1"/>
  <c r="M6526" i="1"/>
  <c r="N6526" i="1"/>
  <c r="M6270" i="1"/>
  <c r="N6270" i="1"/>
  <c r="M6014" i="1"/>
  <c r="N6014" i="1"/>
  <c r="M5758" i="1"/>
  <c r="N5758" i="1"/>
  <c r="M5480" i="1"/>
  <c r="N5480" i="1"/>
  <c r="M5139" i="1"/>
  <c r="N5139" i="1"/>
  <c r="M4430" i="1"/>
  <c r="N4430" i="1"/>
  <c r="M6777" i="1"/>
  <c r="N6777" i="1"/>
  <c r="M6521" i="1"/>
  <c r="N6521" i="1"/>
  <c r="M6265" i="1"/>
  <c r="N6265" i="1"/>
  <c r="M5965" i="1"/>
  <c r="N5965" i="1"/>
  <c r="M5625" i="1"/>
  <c r="N5625" i="1"/>
  <c r="M6720" i="1"/>
  <c r="N6720" i="1"/>
  <c r="M5696" i="1"/>
  <c r="N5696" i="1"/>
  <c r="M5477" i="1"/>
  <c r="N5477" i="1"/>
  <c r="M4453" i="1"/>
  <c r="N4453" i="1"/>
  <c r="M4888" i="1"/>
  <c r="N4888" i="1"/>
  <c r="M3799" i="1"/>
  <c r="N3799" i="1"/>
  <c r="M3457" i="1"/>
  <c r="N3457" i="1"/>
  <c r="M6971" i="1"/>
  <c r="N6971" i="1"/>
  <c r="M6885" i="1"/>
  <c r="N6885" i="1"/>
  <c r="M6787" i="1"/>
  <c r="N6787" i="1"/>
  <c r="M6531" i="1"/>
  <c r="N6531" i="1"/>
  <c r="M6275" i="1"/>
  <c r="N6275" i="1"/>
  <c r="M6019" i="1"/>
  <c r="N6019" i="1"/>
  <c r="M5763" i="1"/>
  <c r="N5763" i="1"/>
  <c r="M5487" i="1"/>
  <c r="N5487" i="1"/>
  <c r="M5146" i="1"/>
  <c r="N5146" i="1"/>
  <c r="M4450" i="1"/>
  <c r="N4450" i="1"/>
  <c r="M8591" i="1"/>
  <c r="N8591" i="1"/>
  <c r="M8527" i="1"/>
  <c r="N8527" i="1"/>
  <c r="M8463" i="1"/>
  <c r="N8463" i="1"/>
  <c r="M8399" i="1"/>
  <c r="N8399" i="1"/>
  <c r="M8335" i="1"/>
  <c r="N8335" i="1"/>
  <c r="M8271" i="1"/>
  <c r="N8271" i="1"/>
  <c r="M8207" i="1"/>
  <c r="N8207" i="1"/>
  <c r="M8143" i="1"/>
  <c r="N8143" i="1"/>
  <c r="M8079" i="1"/>
  <c r="N8079" i="1"/>
  <c r="M8015" i="1"/>
  <c r="N8015" i="1"/>
  <c r="M7951" i="1"/>
  <c r="N7951" i="1"/>
  <c r="M7887" i="1"/>
  <c r="N7887" i="1"/>
  <c r="M7823" i="1"/>
  <c r="N7823" i="1"/>
  <c r="M7737" i="1"/>
  <c r="N7737" i="1"/>
  <c r="M7652" i="1"/>
  <c r="N7652" i="1"/>
  <c r="M7567" i="1"/>
  <c r="N7567" i="1"/>
  <c r="M7481" i="1"/>
  <c r="N7481" i="1"/>
  <c r="M7396" i="1"/>
  <c r="N7396" i="1"/>
  <c r="M7311" i="1"/>
  <c r="N7311" i="1"/>
  <c r="M7225" i="1"/>
  <c r="N7225" i="1"/>
  <c r="M7140" i="1"/>
  <c r="N7140" i="1"/>
  <c r="M7055" i="1"/>
  <c r="N7055" i="1"/>
  <c r="M6969" i="1"/>
  <c r="N6969" i="1"/>
  <c r="M6884" i="1"/>
  <c r="N6884" i="1"/>
  <c r="M6783" i="1"/>
  <c r="N6783" i="1"/>
  <c r="M6527" i="1"/>
  <c r="N6527" i="1"/>
  <c r="M6271" i="1"/>
  <c r="N6271" i="1"/>
  <c r="M6015" i="1"/>
  <c r="N6015" i="1"/>
  <c r="M5759" i="1"/>
  <c r="N5759" i="1"/>
  <c r="M5482" i="1"/>
  <c r="N5482" i="1"/>
  <c r="M5140" i="1"/>
  <c r="N5140" i="1"/>
  <c r="M4434" i="1"/>
  <c r="N4434" i="1"/>
  <c r="M7818" i="1"/>
  <c r="N7818" i="1"/>
  <c r="M7754" i="1"/>
  <c r="N7754" i="1"/>
  <c r="M7690" i="1"/>
  <c r="N7690" i="1"/>
  <c r="M7626" i="1"/>
  <c r="N7626" i="1"/>
  <c r="M7562" i="1"/>
  <c r="N7562" i="1"/>
  <c r="M7498" i="1"/>
  <c r="N7498" i="1"/>
  <c r="M7434" i="1"/>
  <c r="N7434" i="1"/>
  <c r="M7370" i="1"/>
  <c r="N7370" i="1"/>
  <c r="M7306" i="1"/>
  <c r="N7306" i="1"/>
  <c r="M7242" i="1"/>
  <c r="N7242" i="1"/>
  <c r="M7178" i="1"/>
  <c r="N7178" i="1"/>
  <c r="M7114" i="1"/>
  <c r="N7114" i="1"/>
  <c r="M7050" i="1"/>
  <c r="N7050" i="1"/>
  <c r="M6986" i="1"/>
  <c r="N6986" i="1"/>
  <c r="M6922" i="1"/>
  <c r="N6922" i="1"/>
  <c r="M6858" i="1"/>
  <c r="N6858" i="1"/>
  <c r="M6794" i="1"/>
  <c r="N6794" i="1"/>
  <c r="M6730" i="1"/>
  <c r="N6730" i="1"/>
  <c r="M6666" i="1"/>
  <c r="N6666" i="1"/>
  <c r="M6602" i="1"/>
  <c r="N6602" i="1"/>
  <c r="M6538" i="1"/>
  <c r="N6538" i="1"/>
  <c r="M6474" i="1"/>
  <c r="N6474" i="1"/>
  <c r="M6410" i="1"/>
  <c r="N6410" i="1"/>
  <c r="M6346" i="1"/>
  <c r="N6346" i="1"/>
  <c r="M6282" i="1"/>
  <c r="N6282" i="1"/>
  <c r="M6218" i="1"/>
  <c r="N6218" i="1"/>
  <c r="M6154" i="1"/>
  <c r="N6154" i="1"/>
  <c r="M6090" i="1"/>
  <c r="N6090" i="1"/>
  <c r="M6026" i="1"/>
  <c r="N6026" i="1"/>
  <c r="M5962" i="1"/>
  <c r="N5962" i="1"/>
  <c r="M5898" i="1"/>
  <c r="N5898" i="1"/>
  <c r="M5834" i="1"/>
  <c r="N5834" i="1"/>
  <c r="M5770" i="1"/>
  <c r="N5770" i="1"/>
  <c r="M5706" i="1"/>
  <c r="N5706" i="1"/>
  <c r="M5642" i="1"/>
  <c r="N5642" i="1"/>
  <c r="M5578" i="1"/>
  <c r="N5578" i="1"/>
  <c r="M5496" i="1"/>
  <c r="N5496" i="1"/>
  <c r="M5411" i="1"/>
  <c r="N5411" i="1"/>
  <c r="M5326" i="1"/>
  <c r="N5326" i="1"/>
  <c r="M5240" i="1"/>
  <c r="N5240" i="1"/>
  <c r="M5155" i="1"/>
  <c r="N5155" i="1"/>
  <c r="M5070" i="1"/>
  <c r="N5070" i="1"/>
  <c r="M4984" i="1"/>
  <c r="N4984" i="1"/>
  <c r="M4734" i="1"/>
  <c r="N4734" i="1"/>
  <c r="M4478" i="1"/>
  <c r="N4478" i="1"/>
  <c r="M4222" i="1"/>
  <c r="N4222" i="1"/>
  <c r="M3935" i="1"/>
  <c r="N3935" i="1"/>
  <c r="M3414" i="1"/>
  <c r="N3414" i="1"/>
  <c r="M6789" i="1"/>
  <c r="N6789" i="1"/>
  <c r="M6725" i="1"/>
  <c r="N6725" i="1"/>
  <c r="M6661" i="1"/>
  <c r="N6661" i="1"/>
  <c r="M6597" i="1"/>
  <c r="N6597" i="1"/>
  <c r="M6533" i="1"/>
  <c r="N6533" i="1"/>
  <c r="M6469" i="1"/>
  <c r="N6469" i="1"/>
  <c r="M6405" i="1"/>
  <c r="N6405" i="1"/>
  <c r="M6341" i="1"/>
  <c r="N6341" i="1"/>
  <c r="M6277" i="1"/>
  <c r="N6277" i="1"/>
  <c r="M6213" i="1"/>
  <c r="N6213" i="1"/>
  <c r="M6149" i="1"/>
  <c r="N6149" i="1"/>
  <c r="M6069" i="1"/>
  <c r="N6069" i="1"/>
  <c r="M5981" i="1"/>
  <c r="N5981" i="1"/>
  <c r="M5897" i="1"/>
  <c r="N5897" i="1"/>
  <c r="M5813" i="1"/>
  <c r="N5813" i="1"/>
  <c r="M5725" i="1"/>
  <c r="N5725" i="1"/>
  <c r="M5641" i="1"/>
  <c r="N5641" i="1"/>
  <c r="M5468" i="1"/>
  <c r="N5468" i="1"/>
  <c r="M5127" i="1"/>
  <c r="N5127" i="1"/>
  <c r="M4394" i="1"/>
  <c r="N4394" i="1"/>
  <c r="M6768" i="1"/>
  <c r="N6768" i="1"/>
  <c r="M6512" i="1"/>
  <c r="N6512" i="1"/>
  <c r="M6256" i="1"/>
  <c r="N6256" i="1"/>
  <c r="M6000" i="1"/>
  <c r="N6000" i="1"/>
  <c r="M5744" i="1"/>
  <c r="N5744" i="1"/>
  <c r="M5462" i="1"/>
  <c r="N5462" i="1"/>
  <c r="M5120" i="1"/>
  <c r="N5120" i="1"/>
  <c r="M4374" i="1"/>
  <c r="N4374" i="1"/>
  <c r="M5525" i="1"/>
  <c r="N5525" i="1"/>
  <c r="M5269" i="1"/>
  <c r="N5269" i="1"/>
  <c r="M5013" i="1"/>
  <c r="N5013" i="1"/>
  <c r="M4757" i="1"/>
  <c r="N4757" i="1"/>
  <c r="M4501" i="1"/>
  <c r="N4501" i="1"/>
  <c r="M4245" i="1"/>
  <c r="N4245" i="1"/>
  <c r="M3966" i="1"/>
  <c r="N3966" i="1"/>
  <c r="M3506" i="1"/>
  <c r="N3506" i="1"/>
  <c r="M4936" i="1"/>
  <c r="N4936" i="1"/>
  <c r="M4680" i="1"/>
  <c r="N4680" i="1"/>
  <c r="M4424" i="1"/>
  <c r="N4424" i="1"/>
  <c r="M4168" i="1"/>
  <c r="N4168" i="1"/>
  <c r="M3863" i="1"/>
  <c r="N3863" i="1"/>
  <c r="M3198" i="1"/>
  <c r="N3198" i="1"/>
  <c r="M4855" i="1"/>
  <c r="N4855" i="1"/>
  <c r="M4135" i="1"/>
  <c r="N4135" i="1"/>
  <c r="M3649" i="1"/>
  <c r="N3649" i="1"/>
  <c r="M3648" i="1"/>
  <c r="N3648" i="1"/>
  <c r="M2373" i="1"/>
  <c r="N2373" i="1"/>
  <c r="M4130" i="1"/>
  <c r="N4130" i="1"/>
  <c r="M8571" i="1"/>
  <c r="N8571" i="1"/>
  <c r="M8507" i="1"/>
  <c r="N8507" i="1"/>
  <c r="M8443" i="1"/>
  <c r="N8443" i="1"/>
  <c r="M8379" i="1"/>
  <c r="N8379" i="1"/>
  <c r="M8315" i="1"/>
  <c r="N8315" i="1"/>
  <c r="M8251" i="1"/>
  <c r="N8251" i="1"/>
  <c r="M8187" i="1"/>
  <c r="N8187" i="1"/>
  <c r="M8123" i="1"/>
  <c r="N8123" i="1"/>
  <c r="M8059" i="1"/>
  <c r="N8059" i="1"/>
  <c r="M7995" i="1"/>
  <c r="N7995" i="1"/>
  <c r="M7931" i="1"/>
  <c r="N7931" i="1"/>
  <c r="M7867" i="1"/>
  <c r="N7867" i="1"/>
  <c r="M7796" i="1"/>
  <c r="N7796" i="1"/>
  <c r="M7711" i="1"/>
  <c r="N7711" i="1"/>
  <c r="M7625" i="1"/>
  <c r="N7625" i="1"/>
  <c r="M7540" i="1"/>
  <c r="N7540" i="1"/>
  <c r="M7455" i="1"/>
  <c r="N7455" i="1"/>
  <c r="M7369" i="1"/>
  <c r="N7369" i="1"/>
  <c r="M7284" i="1"/>
  <c r="N7284" i="1"/>
  <c r="M7199" i="1"/>
  <c r="N7199" i="1"/>
  <c r="M7113" i="1"/>
  <c r="N7113" i="1"/>
  <c r="M7028" i="1"/>
  <c r="N7028" i="1"/>
  <c r="M6943" i="1"/>
  <c r="N6943" i="1"/>
  <c r="M6857" i="1"/>
  <c r="N6857" i="1"/>
  <c r="M6703" i="1"/>
  <c r="N6703" i="1"/>
  <c r="M6447" i="1"/>
  <c r="N6447" i="1"/>
  <c r="M6191" i="1"/>
  <c r="N6191" i="1"/>
  <c r="M5935" i="1"/>
  <c r="N5935" i="1"/>
  <c r="M5679" i="1"/>
  <c r="N5679" i="1"/>
  <c r="M5375" i="1"/>
  <c r="N5375" i="1"/>
  <c r="M5034" i="1"/>
  <c r="N5034" i="1"/>
  <c r="M4114" i="1"/>
  <c r="N4114" i="1"/>
  <c r="M7798" i="1"/>
  <c r="N7798" i="1"/>
  <c r="M7734" i="1"/>
  <c r="N7734" i="1"/>
  <c r="M7670" i="1"/>
  <c r="N7670" i="1"/>
  <c r="M7606" i="1"/>
  <c r="N7606" i="1"/>
  <c r="M7542" i="1"/>
  <c r="N7542" i="1"/>
  <c r="M7478" i="1"/>
  <c r="N7478" i="1"/>
  <c r="M7414" i="1"/>
  <c r="N7414" i="1"/>
  <c r="M7350" i="1"/>
  <c r="N7350" i="1"/>
  <c r="M7286" i="1"/>
  <c r="N7286" i="1"/>
  <c r="M7222" i="1"/>
  <c r="N7222" i="1"/>
  <c r="M7158" i="1"/>
  <c r="N7158" i="1"/>
  <c r="M7094" i="1"/>
  <c r="N7094" i="1"/>
  <c r="M7030" i="1"/>
  <c r="N7030" i="1"/>
  <c r="M6966" i="1"/>
  <c r="N6966" i="1"/>
  <c r="M6902" i="1"/>
  <c r="N6902" i="1"/>
  <c r="M6838" i="1"/>
  <c r="N6838" i="1"/>
  <c r="M6774" i="1"/>
  <c r="N6774" i="1"/>
  <c r="M6710" i="1"/>
  <c r="N6710" i="1"/>
  <c r="M6646" i="1"/>
  <c r="N6646" i="1"/>
  <c r="M6582" i="1"/>
  <c r="N6582" i="1"/>
  <c r="M6518" i="1"/>
  <c r="N6518" i="1"/>
  <c r="M6454" i="1"/>
  <c r="N6454" i="1"/>
  <c r="M6390" i="1"/>
  <c r="N6390" i="1"/>
  <c r="M6326" i="1"/>
  <c r="N6326" i="1"/>
  <c r="M6262" i="1"/>
  <c r="N6262" i="1"/>
  <c r="M6198" i="1"/>
  <c r="N6198" i="1"/>
  <c r="M6134" i="1"/>
  <c r="N6134" i="1"/>
  <c r="M6070" i="1"/>
  <c r="N6070" i="1"/>
  <c r="M6006" i="1"/>
  <c r="N6006" i="1"/>
  <c r="M5942" i="1"/>
  <c r="N5942" i="1"/>
  <c r="M5878" i="1"/>
  <c r="N5878" i="1"/>
  <c r="M5814" i="1"/>
  <c r="N5814" i="1"/>
  <c r="M5750" i="1"/>
  <c r="N5750" i="1"/>
  <c r="M5686" i="1"/>
  <c r="N5686" i="1"/>
  <c r="M5622" i="1"/>
  <c r="N5622" i="1"/>
  <c r="M5555" i="1"/>
  <c r="N5555" i="1"/>
  <c r="M5470" i="1"/>
  <c r="N5470" i="1"/>
  <c r="M5384" i="1"/>
  <c r="N5384" i="1"/>
  <c r="M5299" i="1"/>
  <c r="N5299" i="1"/>
  <c r="M5214" i="1"/>
  <c r="N5214" i="1"/>
  <c r="M5128" i="1"/>
  <c r="N5128" i="1"/>
  <c r="M5043" i="1"/>
  <c r="N5043" i="1"/>
  <c r="M4910" i="1"/>
  <c r="N4910" i="1"/>
  <c r="M4654" i="1"/>
  <c r="N4654" i="1"/>
  <c r="M4398" i="1"/>
  <c r="N4398" i="1"/>
  <c r="M4142" i="1"/>
  <c r="N4142" i="1"/>
  <c r="M3828" i="1"/>
  <c r="N3828" i="1"/>
  <c r="M3075" i="1"/>
  <c r="N3075" i="1"/>
  <c r="M6769" i="1"/>
  <c r="N6769" i="1"/>
  <c r="M6705" i="1"/>
  <c r="N6705" i="1"/>
  <c r="M6641" i="1"/>
  <c r="N6641" i="1"/>
  <c r="M6577" i="1"/>
  <c r="N6577" i="1"/>
  <c r="M6513" i="1"/>
  <c r="N6513" i="1"/>
  <c r="M6449" i="1"/>
  <c r="N6449" i="1"/>
  <c r="M6385" i="1"/>
  <c r="N6385" i="1"/>
  <c r="M6321" i="1"/>
  <c r="N6321" i="1"/>
  <c r="M6257" i="1"/>
  <c r="N6257" i="1"/>
  <c r="M6193" i="1"/>
  <c r="N6193" i="1"/>
  <c r="M6125" i="1"/>
  <c r="N6125" i="1"/>
  <c r="M6041" i="1"/>
  <c r="N6041" i="1"/>
  <c r="M5957" i="1"/>
  <c r="N5957" i="1"/>
  <c r="M5869" i="1"/>
  <c r="N5869" i="1"/>
  <c r="M5785" i="1"/>
  <c r="N5785" i="1"/>
  <c r="M5701" i="1"/>
  <c r="N5701" i="1"/>
  <c r="M5613" i="1"/>
  <c r="N5613" i="1"/>
  <c r="M5362" i="1"/>
  <c r="N5362" i="1"/>
  <c r="M5020" i="1"/>
  <c r="N5020" i="1"/>
  <c r="M4074" i="1"/>
  <c r="N4074" i="1"/>
  <c r="M6688" i="1"/>
  <c r="N6688" i="1"/>
  <c r="M6432" i="1"/>
  <c r="N6432" i="1"/>
  <c r="M6176" i="1"/>
  <c r="N6176" i="1"/>
  <c r="M5920" i="1"/>
  <c r="N5920" i="1"/>
  <c r="M5664" i="1"/>
  <c r="N5664" i="1"/>
  <c r="M5355" i="1"/>
  <c r="N5355" i="1"/>
  <c r="M5014" i="1"/>
  <c r="N5014" i="1"/>
  <c r="M4052" i="1"/>
  <c r="N4052" i="1"/>
  <c r="M5445" i="1"/>
  <c r="N5445" i="1"/>
  <c r="M5189" i="1"/>
  <c r="N5189" i="1"/>
  <c r="M4933" i="1"/>
  <c r="N4933" i="1"/>
  <c r="M4677" i="1"/>
  <c r="N4677" i="1"/>
  <c r="M4421" i="1"/>
  <c r="N4421" i="1"/>
  <c r="M4165" i="1"/>
  <c r="N4165" i="1"/>
  <c r="M3859" i="1"/>
  <c r="N3859" i="1"/>
  <c r="M3186" i="1"/>
  <c r="N3186" i="1"/>
  <c r="M4856" i="1"/>
  <c r="N4856" i="1"/>
  <c r="M4600" i="1"/>
  <c r="N4600" i="1"/>
  <c r="M4344" i="1"/>
  <c r="N4344" i="1"/>
  <c r="M4088" i="1"/>
  <c r="N4088" i="1"/>
  <c r="M3756" i="1"/>
  <c r="N3756" i="1"/>
  <c r="M2686" i="1"/>
  <c r="N2686" i="1"/>
  <c r="M4747" i="1"/>
  <c r="N4747" i="1"/>
  <c r="M3734" i="1"/>
  <c r="N3734" i="1"/>
  <c r="M3329" i="1"/>
  <c r="N3329" i="1"/>
  <c r="M3328" i="1"/>
  <c r="N3328" i="1"/>
  <c r="M2040" i="1"/>
  <c r="N2040" i="1"/>
  <c r="N8711" i="1"/>
  <c r="M8711" i="1"/>
  <c r="N8626" i="1"/>
  <c r="M8626" i="1"/>
  <c r="N8430" i="1"/>
  <c r="M8430" i="1"/>
  <c r="N8174" i="1"/>
  <c r="M8174" i="1"/>
  <c r="N7918" i="1"/>
  <c r="M7918" i="1"/>
  <c r="N7608" i="1"/>
  <c r="M7608" i="1"/>
  <c r="N7267" i="1"/>
  <c r="M7267" i="1"/>
  <c r="N6925" i="1"/>
  <c r="M6925" i="1"/>
  <c r="N6139" i="1"/>
  <c r="M6139" i="1"/>
  <c r="N4930" i="1"/>
  <c r="M4930" i="1"/>
  <c r="N8454" i="1"/>
  <c r="M8454" i="1"/>
  <c r="N7448" i="1"/>
  <c r="M7448" i="1"/>
  <c r="N5348" i="1"/>
  <c r="M5348" i="1"/>
  <c r="N8710" i="1"/>
  <c r="M8710" i="1"/>
  <c r="N8624" i="1"/>
  <c r="M8624" i="1"/>
  <c r="N8426" i="1"/>
  <c r="M8426" i="1"/>
  <c r="N8170" i="1"/>
  <c r="M8170" i="1"/>
  <c r="N7914" i="1"/>
  <c r="M7914" i="1"/>
  <c r="N7603" i="1"/>
  <c r="M7603" i="1"/>
  <c r="N7261" i="1"/>
  <c r="M7261" i="1"/>
  <c r="N6920" i="1"/>
  <c r="M6920" i="1"/>
  <c r="N6123" i="1"/>
  <c r="M6123" i="1"/>
  <c r="N4866" i="1"/>
  <c r="M4866" i="1"/>
  <c r="N8725" i="1"/>
  <c r="M8725" i="1"/>
  <c r="N8661" i="1"/>
  <c r="M8661" i="1"/>
  <c r="N8597" i="1"/>
  <c r="M8597" i="1"/>
  <c r="N8533" i="1"/>
  <c r="M8533" i="1"/>
  <c r="N8469" i="1"/>
  <c r="M8469" i="1"/>
  <c r="N8405" i="1"/>
  <c r="M8405" i="1"/>
  <c r="N8341" i="1"/>
  <c r="M8341" i="1"/>
  <c r="N8277" i="1"/>
  <c r="M8277" i="1"/>
  <c r="N8213" i="1"/>
  <c r="M8213" i="1"/>
  <c r="N8149" i="1"/>
  <c r="M8149" i="1"/>
  <c r="N8085" i="1"/>
  <c r="M8085" i="1"/>
  <c r="N8021" i="1"/>
  <c r="M8021" i="1"/>
  <c r="N7957" i="1"/>
  <c r="M7957" i="1"/>
  <c r="N7893" i="1"/>
  <c r="M7893" i="1"/>
  <c r="N7829" i="1"/>
  <c r="M7829" i="1"/>
  <c r="N7745" i="1"/>
  <c r="M7745" i="1"/>
  <c r="N7660" i="1"/>
  <c r="M7660" i="1"/>
  <c r="N7575" i="1"/>
  <c r="M7575" i="1"/>
  <c r="N7489" i="1"/>
  <c r="M7489" i="1"/>
  <c r="N7404" i="1"/>
  <c r="M7404" i="1"/>
  <c r="N7319" i="1"/>
  <c r="M7319" i="1"/>
  <c r="N7233" i="1"/>
  <c r="M7233" i="1"/>
  <c r="N7148" i="1"/>
  <c r="M7148" i="1"/>
  <c r="N7063" i="1"/>
  <c r="M7063" i="1"/>
  <c r="N6977" i="1"/>
  <c r="M6977" i="1"/>
  <c r="N6892" i="1"/>
  <c r="M6892" i="1"/>
  <c r="N6807" i="1"/>
  <c r="M6807" i="1"/>
  <c r="N6551" i="1"/>
  <c r="M6551" i="1"/>
  <c r="N6295" i="1"/>
  <c r="M6295" i="1"/>
  <c r="N6039" i="1"/>
  <c r="M6039" i="1"/>
  <c r="N5783" i="1"/>
  <c r="M5783" i="1"/>
  <c r="N5514" i="1"/>
  <c r="M5514" i="1"/>
  <c r="N5172" i="1"/>
  <c r="M5172" i="1"/>
  <c r="N4530" i="1"/>
  <c r="M4530" i="1"/>
  <c r="N8592" i="1"/>
  <c r="M8592" i="1"/>
  <c r="N8528" i="1"/>
  <c r="M8528" i="1"/>
  <c r="N8464" i="1"/>
  <c r="M8464" i="1"/>
  <c r="N8400" i="1"/>
  <c r="M8400" i="1"/>
  <c r="N8336" i="1"/>
  <c r="M8336" i="1"/>
  <c r="N8272" i="1"/>
  <c r="M8272" i="1"/>
  <c r="N8208" i="1"/>
  <c r="M8208" i="1"/>
  <c r="N8144" i="1"/>
  <c r="M8144" i="1"/>
  <c r="N8080" i="1"/>
  <c r="M8080" i="1"/>
  <c r="N8016" i="1"/>
  <c r="M8016" i="1"/>
  <c r="N7952" i="1"/>
  <c r="M7952" i="1"/>
  <c r="N7888" i="1"/>
  <c r="M7888" i="1"/>
  <c r="N7824" i="1"/>
  <c r="M7824" i="1"/>
  <c r="N7739" i="1"/>
  <c r="M7739" i="1"/>
  <c r="N7653" i="1"/>
  <c r="M7653" i="1"/>
  <c r="N7568" i="1"/>
  <c r="M7568" i="1"/>
  <c r="N7483" i="1"/>
  <c r="M7483" i="1"/>
  <c r="N7397" i="1"/>
  <c r="M7397" i="1"/>
  <c r="N7312" i="1"/>
  <c r="M7312" i="1"/>
  <c r="N7227" i="1"/>
  <c r="M7227" i="1"/>
  <c r="N7141" i="1"/>
  <c r="M7141" i="1"/>
  <c r="N7056" i="1"/>
  <c r="M7056" i="1"/>
  <c r="N6960" i="1"/>
  <c r="M6960" i="1"/>
  <c r="N6848" i="1"/>
  <c r="M6848" i="1"/>
  <c r="N6579" i="1"/>
  <c r="M6579" i="1"/>
  <c r="N6243" i="1"/>
  <c r="M6243" i="1"/>
  <c r="N5907" i="1"/>
  <c r="M5907" i="1"/>
  <c r="N5551" i="1"/>
  <c r="M5551" i="1"/>
  <c r="N5103" i="1"/>
  <c r="M5103" i="1"/>
  <c r="N8531" i="1"/>
  <c r="M8531" i="1"/>
  <c r="N8275" i="1"/>
  <c r="M8275" i="1"/>
  <c r="N8019" i="1"/>
  <c r="M8019" i="1"/>
  <c r="N7743" i="1"/>
  <c r="M7743" i="1"/>
  <c r="N7401" i="1"/>
  <c r="M7401" i="1"/>
  <c r="N7060" i="1"/>
  <c r="M7060" i="1"/>
  <c r="N6543" i="1"/>
  <c r="M6543" i="1"/>
  <c r="N5503" i="1"/>
  <c r="M5503" i="1"/>
  <c r="N7758" i="1"/>
  <c r="M7758" i="1"/>
  <c r="N7502" i="1"/>
  <c r="M7502" i="1"/>
  <c r="N7246" i="1"/>
  <c r="M7246" i="1"/>
  <c r="N6990" i="1"/>
  <c r="M6990" i="1"/>
  <c r="N6734" i="1"/>
  <c r="M6734" i="1"/>
  <c r="N6478" i="1"/>
  <c r="M6478" i="1"/>
  <c r="N6222" i="1"/>
  <c r="M6222" i="1"/>
  <c r="N5966" i="1"/>
  <c r="M5966" i="1"/>
  <c r="N5710" i="1"/>
  <c r="M5710" i="1"/>
  <c r="N5416" i="1"/>
  <c r="M5416" i="1"/>
  <c r="N5075" i="1"/>
  <c r="M5075" i="1"/>
  <c r="N4238" i="1"/>
  <c r="M4238" i="1"/>
  <c r="N6729" i="1"/>
  <c r="M6729" i="1"/>
  <c r="N6473" i="1"/>
  <c r="M6473" i="1"/>
  <c r="N6217" i="1"/>
  <c r="M6217" i="1"/>
  <c r="N5901" i="1"/>
  <c r="M5901" i="1"/>
  <c r="N5490" i="1"/>
  <c r="M5490" i="1"/>
  <c r="N6528" i="1"/>
  <c r="M6528" i="1"/>
  <c r="N5483" i="1"/>
  <c r="M5483" i="1"/>
  <c r="N5285" i="1"/>
  <c r="M5285" i="1"/>
  <c r="N4261" i="1"/>
  <c r="M4261" i="1"/>
  <c r="N4696" i="1"/>
  <c r="M4696" i="1"/>
  <c r="N3262" i="1"/>
  <c r="M3262" i="1"/>
  <c r="N1577" i="1"/>
  <c r="M1577" i="1"/>
  <c r="N8162" i="1"/>
  <c r="M8162" i="1"/>
  <c r="N7906" i="1"/>
  <c r="M7906" i="1"/>
  <c r="N7592" i="1"/>
  <c r="M7592" i="1"/>
  <c r="N7251" i="1"/>
  <c r="M7251" i="1"/>
  <c r="N6909" i="1"/>
  <c r="M6909" i="1"/>
  <c r="N6091" i="1"/>
  <c r="M6091" i="1"/>
  <c r="N4738" i="1"/>
  <c r="M4738" i="1"/>
  <c r="N8438" i="1"/>
  <c r="M8438" i="1"/>
  <c r="N7427" i="1"/>
  <c r="M7427" i="1"/>
  <c r="N5434" i="1"/>
  <c r="M5434" i="1"/>
  <c r="N8706" i="1"/>
  <c r="M8706" i="1"/>
  <c r="N8620" i="1"/>
  <c r="M8620" i="1"/>
  <c r="N8414" i="1"/>
  <c r="M8414" i="1"/>
  <c r="N8158" i="1"/>
  <c r="M8158" i="1"/>
  <c r="N7902" i="1"/>
  <c r="M7902" i="1"/>
  <c r="N7587" i="1"/>
  <c r="M7587" i="1"/>
  <c r="N7245" i="1"/>
  <c r="M7245" i="1"/>
  <c r="N6904" i="1"/>
  <c r="M6904" i="1"/>
  <c r="N6075" i="1"/>
  <c r="M6075" i="1"/>
  <c r="N4674" i="1"/>
  <c r="M4674" i="1"/>
  <c r="N8406" i="1"/>
  <c r="M8406" i="1"/>
  <c r="N7341" i="1"/>
  <c r="M7341" i="1"/>
  <c r="N5178" i="1"/>
  <c r="M5178" i="1"/>
  <c r="N8704" i="1"/>
  <c r="M8704" i="1"/>
  <c r="N8619" i="1"/>
  <c r="M8619" i="1"/>
  <c r="N8410" i="1"/>
  <c r="M8410" i="1"/>
  <c r="N8154" i="1"/>
  <c r="M8154" i="1"/>
  <c r="N7898" i="1"/>
  <c r="M7898" i="1"/>
  <c r="N7581" i="1"/>
  <c r="M7581" i="1"/>
  <c r="N7240" i="1"/>
  <c r="M7240" i="1"/>
  <c r="N6899" i="1"/>
  <c r="M6899" i="1"/>
  <c r="N6059" i="1"/>
  <c r="M6059" i="1"/>
  <c r="N4610" i="1"/>
  <c r="M4610" i="1"/>
  <c r="N8721" i="1"/>
  <c r="M8721" i="1"/>
  <c r="N8657" i="1"/>
  <c r="M8657" i="1"/>
  <c r="N8593" i="1"/>
  <c r="M8593" i="1"/>
  <c r="N8529" i="1"/>
  <c r="M8529" i="1"/>
  <c r="N8465" i="1"/>
  <c r="M8465" i="1"/>
  <c r="N8401" i="1"/>
  <c r="M8401" i="1"/>
  <c r="N8337" i="1"/>
  <c r="M8337" i="1"/>
  <c r="N8273" i="1"/>
  <c r="M8273" i="1"/>
  <c r="N8209" i="1"/>
  <c r="M8209" i="1"/>
  <c r="N8145" i="1"/>
  <c r="M8145" i="1"/>
  <c r="N8081" i="1"/>
  <c r="M8081" i="1"/>
  <c r="N8017" i="1"/>
  <c r="M8017" i="1"/>
  <c r="N7953" i="1"/>
  <c r="M7953" i="1"/>
  <c r="N7889" i="1"/>
  <c r="M7889" i="1"/>
  <c r="N7825" i="1"/>
  <c r="M7825" i="1"/>
  <c r="N7740" i="1"/>
  <c r="M7740" i="1"/>
  <c r="N7655" i="1"/>
  <c r="M7655" i="1"/>
  <c r="N7569" i="1"/>
  <c r="M7569" i="1"/>
  <c r="N7484" i="1"/>
  <c r="M7484" i="1"/>
  <c r="N7399" i="1"/>
  <c r="M7399" i="1"/>
  <c r="N7313" i="1"/>
  <c r="M7313" i="1"/>
  <c r="N7228" i="1"/>
  <c r="M7228" i="1"/>
  <c r="N7143" i="1"/>
  <c r="M7143" i="1"/>
  <c r="N7057" i="1"/>
  <c r="M7057" i="1"/>
  <c r="N6972" i="1"/>
  <c r="M6972" i="1"/>
  <c r="N6887" i="1"/>
  <c r="M6887" i="1"/>
  <c r="N6791" i="1"/>
  <c r="M6791" i="1"/>
  <c r="N6535" i="1"/>
  <c r="M6535" i="1"/>
  <c r="N6279" i="1"/>
  <c r="M6279" i="1"/>
  <c r="N6023" i="1"/>
  <c r="M6023" i="1"/>
  <c r="N5767" i="1"/>
  <c r="M5767" i="1"/>
  <c r="N5492" i="1"/>
  <c r="M5492" i="1"/>
  <c r="N5151" i="1"/>
  <c r="M5151" i="1"/>
  <c r="N4466" i="1"/>
  <c r="M4466" i="1"/>
  <c r="M8588" i="1"/>
  <c r="N8588" i="1"/>
  <c r="M8524" i="1"/>
  <c r="N8524" i="1"/>
  <c r="M8460" i="1"/>
  <c r="N8460" i="1"/>
  <c r="M8396" i="1"/>
  <c r="N8396" i="1"/>
  <c r="M8332" i="1"/>
  <c r="N8332" i="1"/>
  <c r="M8268" i="1"/>
  <c r="N8268" i="1"/>
  <c r="M8204" i="1"/>
  <c r="N8204" i="1"/>
  <c r="M8140" i="1"/>
  <c r="N8140" i="1"/>
  <c r="M8076" i="1"/>
  <c r="N8076" i="1"/>
  <c r="M8012" i="1"/>
  <c r="N8012" i="1"/>
  <c r="M7948" i="1"/>
  <c r="N7948" i="1"/>
  <c r="M7884" i="1"/>
  <c r="N7884" i="1"/>
  <c r="M7819" i="1"/>
  <c r="N7819" i="1"/>
  <c r="M7733" i="1"/>
  <c r="N7733" i="1"/>
  <c r="M7648" i="1"/>
  <c r="N7648" i="1"/>
  <c r="M7563" i="1"/>
  <c r="N7563" i="1"/>
  <c r="M7477" i="1"/>
  <c r="N7477" i="1"/>
  <c r="M7392" i="1"/>
  <c r="N7392" i="1"/>
  <c r="M7307" i="1"/>
  <c r="N7307" i="1"/>
  <c r="M7221" i="1"/>
  <c r="N7221" i="1"/>
  <c r="M7136" i="1"/>
  <c r="N7136" i="1"/>
  <c r="M7051" i="1"/>
  <c r="N7051" i="1"/>
  <c r="M6955" i="1"/>
  <c r="N6955" i="1"/>
  <c r="M6837" i="1"/>
  <c r="N6837" i="1"/>
  <c r="M6563" i="1"/>
  <c r="N6563" i="1"/>
  <c r="M6227" i="1"/>
  <c r="N6227" i="1"/>
  <c r="M5875" i="1"/>
  <c r="N5875" i="1"/>
  <c r="M5530" i="1"/>
  <c r="N5530" i="1"/>
  <c r="M5082" i="1"/>
  <c r="N5082" i="1"/>
  <c r="M8515" i="1"/>
  <c r="N8515" i="1"/>
  <c r="M8259" i="1"/>
  <c r="N8259" i="1"/>
  <c r="M8003" i="1"/>
  <c r="N8003" i="1"/>
  <c r="M7721" i="1"/>
  <c r="N7721" i="1"/>
  <c r="M7380" i="1"/>
  <c r="N7380" i="1"/>
  <c r="M7039" i="1"/>
  <c r="N7039" i="1"/>
  <c r="M6479" i="1"/>
  <c r="N6479" i="1"/>
  <c r="M5418" i="1"/>
  <c r="N5418" i="1"/>
  <c r="M7742" i="1"/>
  <c r="N7742" i="1"/>
  <c r="M7486" i="1"/>
  <c r="N7486" i="1"/>
  <c r="M7230" i="1"/>
  <c r="N7230" i="1"/>
  <c r="M6974" i="1"/>
  <c r="N6974" i="1"/>
  <c r="M6718" i="1"/>
  <c r="N6718" i="1"/>
  <c r="M6462" i="1"/>
  <c r="N6462" i="1"/>
  <c r="M6206" i="1"/>
  <c r="N6206" i="1"/>
  <c r="M5950" i="1"/>
  <c r="N5950" i="1"/>
  <c r="M5694" i="1"/>
  <c r="N5694" i="1"/>
  <c r="M5395" i="1"/>
  <c r="N5395" i="1"/>
  <c r="M5054" i="1"/>
  <c r="N5054" i="1"/>
  <c r="M4174" i="1"/>
  <c r="N4174" i="1"/>
  <c r="M6713" i="1"/>
  <c r="N6713" i="1"/>
  <c r="M6457" i="1"/>
  <c r="N6457" i="1"/>
  <c r="M6201" i="1"/>
  <c r="N6201" i="1"/>
  <c r="M5881" i="1"/>
  <c r="N5881" i="1"/>
  <c r="M5404" i="1"/>
  <c r="N5404" i="1"/>
  <c r="M6464" i="1"/>
  <c r="N6464" i="1"/>
  <c r="M5398" i="1"/>
  <c r="N5398" i="1"/>
  <c r="M5221" i="1"/>
  <c r="N5221" i="1"/>
  <c r="M4197" i="1"/>
  <c r="N4197" i="1"/>
  <c r="M4632" i="1"/>
  <c r="N4632" i="1"/>
  <c r="M2958" i="1"/>
  <c r="N2958" i="1"/>
  <c r="M3456" i="1"/>
  <c r="N3456" i="1"/>
  <c r="M6949" i="1"/>
  <c r="N6949" i="1"/>
  <c r="M6864" i="1"/>
  <c r="N6864" i="1"/>
  <c r="M6723" i="1"/>
  <c r="N6723" i="1"/>
  <c r="M6467" i="1"/>
  <c r="N6467" i="1"/>
  <c r="M6211" i="1"/>
  <c r="N6211" i="1"/>
  <c r="M5955" i="1"/>
  <c r="N5955" i="1"/>
  <c r="M5699" i="1"/>
  <c r="N5699" i="1"/>
  <c r="M5402" i="1"/>
  <c r="N5402" i="1"/>
  <c r="M5060" i="1"/>
  <c r="N5060" i="1"/>
  <c r="M4194" i="1"/>
  <c r="N4194" i="1"/>
  <c r="M8575" i="1"/>
  <c r="N8575" i="1"/>
  <c r="M8511" i="1"/>
  <c r="N8511" i="1"/>
  <c r="M8447" i="1"/>
  <c r="N8447" i="1"/>
  <c r="M8383" i="1"/>
  <c r="N8383" i="1"/>
  <c r="M8319" i="1"/>
  <c r="N8319" i="1"/>
  <c r="M8255" i="1"/>
  <c r="N8255" i="1"/>
  <c r="M8191" i="1"/>
  <c r="N8191" i="1"/>
  <c r="M8127" i="1"/>
  <c r="N8127" i="1"/>
  <c r="M8063" i="1"/>
  <c r="N8063" i="1"/>
  <c r="M7999" i="1"/>
  <c r="N7999" i="1"/>
  <c r="M7935" i="1"/>
  <c r="N7935" i="1"/>
  <c r="M7871" i="1"/>
  <c r="N7871" i="1"/>
  <c r="M7801" i="1"/>
  <c r="N7801" i="1"/>
  <c r="M7716" i="1"/>
  <c r="N7716" i="1"/>
  <c r="M7631" i="1"/>
  <c r="N7631" i="1"/>
  <c r="M7545" i="1"/>
  <c r="N7545" i="1"/>
  <c r="M7460" i="1"/>
  <c r="N7460" i="1"/>
  <c r="M7375" i="1"/>
  <c r="N7375" i="1"/>
  <c r="M7289" i="1"/>
  <c r="N7289" i="1"/>
  <c r="M7204" i="1"/>
  <c r="N7204" i="1"/>
  <c r="M7119" i="1"/>
  <c r="N7119" i="1"/>
  <c r="M7033" i="1"/>
  <c r="N7033" i="1"/>
  <c r="M6948" i="1"/>
  <c r="N6948" i="1"/>
  <c r="M6863" i="1"/>
  <c r="N6863" i="1"/>
  <c r="M6719" i="1"/>
  <c r="N6719" i="1"/>
  <c r="M6463" i="1"/>
  <c r="N6463" i="1"/>
  <c r="M6207" i="1"/>
  <c r="N6207" i="1"/>
  <c r="M5951" i="1"/>
  <c r="N5951" i="1"/>
  <c r="M5695" i="1"/>
  <c r="N5695" i="1"/>
  <c r="M5396" i="1"/>
  <c r="N5396" i="1"/>
  <c r="M5055" i="1"/>
  <c r="N5055" i="1"/>
  <c r="M4178" i="1"/>
  <c r="N4178" i="1"/>
  <c r="M7802" i="1"/>
  <c r="N7802" i="1"/>
  <c r="M7738" i="1"/>
  <c r="N7738" i="1"/>
  <c r="M7674" i="1"/>
  <c r="N7674" i="1"/>
  <c r="M7610" i="1"/>
  <c r="N7610" i="1"/>
  <c r="M7546" i="1"/>
  <c r="N7546" i="1"/>
  <c r="M7482" i="1"/>
  <c r="N7482" i="1"/>
  <c r="M7418" i="1"/>
  <c r="N7418" i="1"/>
  <c r="M7354" i="1"/>
  <c r="N7354" i="1"/>
  <c r="M7290" i="1"/>
  <c r="N7290" i="1"/>
  <c r="M7226" i="1"/>
  <c r="N7226" i="1"/>
  <c r="M7162" i="1"/>
  <c r="N7162" i="1"/>
  <c r="M7098" i="1"/>
  <c r="N7098" i="1"/>
  <c r="M7034" i="1"/>
  <c r="N7034" i="1"/>
  <c r="M6970" i="1"/>
  <c r="N6970" i="1"/>
  <c r="M6906" i="1"/>
  <c r="N6906" i="1"/>
  <c r="M6842" i="1"/>
  <c r="N6842" i="1"/>
  <c r="M6778" i="1"/>
  <c r="N6778" i="1"/>
  <c r="M6714" i="1"/>
  <c r="N6714" i="1"/>
  <c r="M6650" i="1"/>
  <c r="N6650" i="1"/>
  <c r="M6586" i="1"/>
  <c r="N6586" i="1"/>
  <c r="M6522" i="1"/>
  <c r="N6522" i="1"/>
  <c r="M6458" i="1"/>
  <c r="N6458" i="1"/>
  <c r="M6394" i="1"/>
  <c r="N6394" i="1"/>
  <c r="M6330" i="1"/>
  <c r="N6330" i="1"/>
  <c r="M6266" i="1"/>
  <c r="N6266" i="1"/>
  <c r="M6202" i="1"/>
  <c r="N6202" i="1"/>
  <c r="M6138" i="1"/>
  <c r="N6138" i="1"/>
  <c r="M6074" i="1"/>
  <c r="N6074" i="1"/>
  <c r="M6010" i="1"/>
  <c r="N6010" i="1"/>
  <c r="M5946" i="1"/>
  <c r="N5946" i="1"/>
  <c r="M5882" i="1"/>
  <c r="N5882" i="1"/>
  <c r="M5818" i="1"/>
  <c r="N5818" i="1"/>
  <c r="M5754" i="1"/>
  <c r="N5754" i="1"/>
  <c r="M5690" i="1"/>
  <c r="N5690" i="1"/>
  <c r="M5626" i="1"/>
  <c r="N5626" i="1"/>
  <c r="M5560" i="1"/>
  <c r="N5560" i="1"/>
  <c r="M5475" i="1"/>
  <c r="N5475" i="1"/>
  <c r="M5390" i="1"/>
  <c r="N5390" i="1"/>
  <c r="M5304" i="1"/>
  <c r="N5304" i="1"/>
  <c r="M5219" i="1"/>
  <c r="N5219" i="1"/>
  <c r="M5134" i="1"/>
  <c r="N5134" i="1"/>
  <c r="M5048" i="1"/>
  <c r="N5048" i="1"/>
  <c r="M4926" i="1"/>
  <c r="N4926" i="1"/>
  <c r="M4670" i="1"/>
  <c r="N4670" i="1"/>
  <c r="M4414" i="1"/>
  <c r="N4414" i="1"/>
  <c r="M4158" i="1"/>
  <c r="N4158" i="1"/>
  <c r="M3850" i="1"/>
  <c r="N3850" i="1"/>
  <c r="M3158" i="1"/>
  <c r="N3158" i="1"/>
  <c r="M6773" i="1"/>
  <c r="N6773" i="1"/>
  <c r="M6709" i="1"/>
  <c r="N6709" i="1"/>
  <c r="M6645" i="1"/>
  <c r="N6645" i="1"/>
  <c r="M6581" i="1"/>
  <c r="N6581" i="1"/>
  <c r="M6517" i="1"/>
  <c r="N6517" i="1"/>
  <c r="M6453" i="1"/>
  <c r="N6453" i="1"/>
  <c r="M6389" i="1"/>
  <c r="N6389" i="1"/>
  <c r="M6325" i="1"/>
  <c r="N6325" i="1"/>
  <c r="M6261" i="1"/>
  <c r="N6261" i="1"/>
  <c r="M6197" i="1"/>
  <c r="N6197" i="1"/>
  <c r="M6133" i="1"/>
  <c r="N6133" i="1"/>
  <c r="M6045" i="1"/>
  <c r="N6045" i="1"/>
  <c r="M5961" i="1"/>
  <c r="N5961" i="1"/>
  <c r="M5877" i="1"/>
  <c r="N5877" i="1"/>
  <c r="M5789" i="1"/>
  <c r="N5789" i="1"/>
  <c r="M5705" i="1"/>
  <c r="N5705" i="1"/>
  <c r="M5621" i="1"/>
  <c r="N5621" i="1"/>
  <c r="M5383" i="1"/>
  <c r="N5383" i="1"/>
  <c r="M5042" i="1"/>
  <c r="N5042" i="1"/>
  <c r="M4138" i="1"/>
  <c r="N4138" i="1"/>
  <c r="M6704" i="1"/>
  <c r="N6704" i="1"/>
  <c r="M6448" i="1"/>
  <c r="N6448" i="1"/>
  <c r="M6192" i="1"/>
  <c r="N6192" i="1"/>
  <c r="M5936" i="1"/>
  <c r="N5936" i="1"/>
  <c r="M5680" i="1"/>
  <c r="N5680" i="1"/>
  <c r="M5376" i="1"/>
  <c r="N5376" i="1"/>
  <c r="M5035" i="1"/>
  <c r="N5035" i="1"/>
  <c r="M4118" i="1"/>
  <c r="N4118" i="1"/>
  <c r="M5461" i="1"/>
  <c r="N5461" i="1"/>
  <c r="M5205" i="1"/>
  <c r="N5205" i="1"/>
  <c r="M4949" i="1"/>
  <c r="N4949" i="1"/>
  <c r="M4693" i="1"/>
  <c r="N4693" i="1"/>
  <c r="M4437" i="1"/>
  <c r="N4437" i="1"/>
  <c r="M4181" i="1"/>
  <c r="N4181" i="1"/>
  <c r="M3880" i="1"/>
  <c r="N3880" i="1"/>
  <c r="M3250" i="1"/>
  <c r="N3250" i="1"/>
  <c r="M4872" i="1"/>
  <c r="N4872" i="1"/>
  <c r="M4616" i="1"/>
  <c r="N4616" i="1"/>
  <c r="M4360" i="1"/>
  <c r="N4360" i="1"/>
  <c r="M4104" i="1"/>
  <c r="N4104" i="1"/>
  <c r="M3778" i="1"/>
  <c r="N3778" i="1"/>
  <c r="M2872" i="1"/>
  <c r="N2872" i="1"/>
  <c r="M4767" i="1"/>
  <c r="N4767" i="1"/>
  <c r="M3819" i="1"/>
  <c r="N3819" i="1"/>
  <c r="M3393" i="1"/>
  <c r="N3393" i="1"/>
  <c r="M3392" i="1"/>
  <c r="N3392" i="1"/>
  <c r="M2719" i="1"/>
  <c r="N2719" i="1"/>
  <c r="M3812" i="1"/>
  <c r="N3812" i="1"/>
  <c r="M8555" i="1"/>
  <c r="N8555" i="1"/>
  <c r="M8491" i="1"/>
  <c r="N8491" i="1"/>
  <c r="M8427" i="1"/>
  <c r="N8427" i="1"/>
  <c r="M8363" i="1"/>
  <c r="N8363" i="1"/>
  <c r="M8299" i="1"/>
  <c r="N8299" i="1"/>
  <c r="M8235" i="1"/>
  <c r="N8235" i="1"/>
  <c r="M8171" i="1"/>
  <c r="N8171" i="1"/>
  <c r="M8107" i="1"/>
  <c r="N8107" i="1"/>
  <c r="M8043" i="1"/>
  <c r="N8043" i="1"/>
  <c r="M7979" i="1"/>
  <c r="N7979" i="1"/>
  <c r="M7915" i="1"/>
  <c r="N7915" i="1"/>
  <c r="M7851" i="1"/>
  <c r="N7851" i="1"/>
  <c r="M7775" i="1"/>
  <c r="N7775" i="1"/>
  <c r="M7689" i="1"/>
  <c r="N7689" i="1"/>
  <c r="M7604" i="1"/>
  <c r="N7604" i="1"/>
  <c r="M7519" i="1"/>
  <c r="N7519" i="1"/>
  <c r="M7433" i="1"/>
  <c r="N7433" i="1"/>
  <c r="M7348" i="1"/>
  <c r="N7348" i="1"/>
  <c r="M7263" i="1"/>
  <c r="N7263" i="1"/>
  <c r="M7177" i="1"/>
  <c r="N7177" i="1"/>
  <c r="M7092" i="1"/>
  <c r="N7092" i="1"/>
  <c r="M7007" i="1"/>
  <c r="N7007" i="1"/>
  <c r="M6921" i="1"/>
  <c r="N6921" i="1"/>
  <c r="M6836" i="1"/>
  <c r="N6836" i="1"/>
  <c r="M6639" i="1"/>
  <c r="N6639" i="1"/>
  <c r="M6383" i="1"/>
  <c r="N6383" i="1"/>
  <c r="M6127" i="1"/>
  <c r="N6127" i="1"/>
  <c r="M5871" i="1"/>
  <c r="N5871" i="1"/>
  <c r="M5615" i="1"/>
  <c r="N5615" i="1"/>
  <c r="M5290" i="1"/>
  <c r="N5290" i="1"/>
  <c r="M4882" i="1"/>
  <c r="N4882" i="1"/>
  <c r="M3791" i="1"/>
  <c r="N3791" i="1"/>
  <c r="M7782" i="1"/>
  <c r="N7782" i="1"/>
  <c r="M7718" i="1"/>
  <c r="N7718" i="1"/>
  <c r="M7654" i="1"/>
  <c r="N7654" i="1"/>
  <c r="M7590" i="1"/>
  <c r="N7590" i="1"/>
  <c r="M7526" i="1"/>
  <c r="N7526" i="1"/>
  <c r="M7462" i="1"/>
  <c r="N7462" i="1"/>
  <c r="M7398" i="1"/>
  <c r="N7398" i="1"/>
  <c r="M7334" i="1"/>
  <c r="N7334" i="1"/>
  <c r="M7270" i="1"/>
  <c r="N7270" i="1"/>
  <c r="M7206" i="1"/>
  <c r="N7206" i="1"/>
  <c r="M7142" i="1"/>
  <c r="N7142" i="1"/>
  <c r="M7078" i="1"/>
  <c r="N7078" i="1"/>
  <c r="M7014" i="1"/>
  <c r="N7014" i="1"/>
  <c r="M6950" i="1"/>
  <c r="N6950" i="1"/>
  <c r="M6886" i="1"/>
  <c r="N6886" i="1"/>
  <c r="M6822" i="1"/>
  <c r="N6822" i="1"/>
  <c r="M6758" i="1"/>
  <c r="N6758" i="1"/>
  <c r="M6694" i="1"/>
  <c r="N6694" i="1"/>
  <c r="M6630" i="1"/>
  <c r="N6630" i="1"/>
  <c r="M6566" i="1"/>
  <c r="N6566" i="1"/>
  <c r="M6502" i="1"/>
  <c r="N6502" i="1"/>
  <c r="M6438" i="1"/>
  <c r="N6438" i="1"/>
  <c r="M6374" i="1"/>
  <c r="N6374" i="1"/>
  <c r="M6310" i="1"/>
  <c r="N6310" i="1"/>
  <c r="M6246" i="1"/>
  <c r="N6246" i="1"/>
  <c r="M6182" i="1"/>
  <c r="N6182" i="1"/>
  <c r="M6118" i="1"/>
  <c r="N6118" i="1"/>
  <c r="M6054" i="1"/>
  <c r="N6054" i="1"/>
  <c r="M5990" i="1"/>
  <c r="N5990" i="1"/>
  <c r="M5926" i="1"/>
  <c r="N5926" i="1"/>
  <c r="M5862" i="1"/>
  <c r="N5862" i="1"/>
  <c r="M5798" i="1"/>
  <c r="N5798" i="1"/>
  <c r="M5734" i="1"/>
  <c r="N5734" i="1"/>
  <c r="M5670" i="1"/>
  <c r="N5670" i="1"/>
  <c r="M5606" i="1"/>
  <c r="N5606" i="1"/>
  <c r="M5534" i="1"/>
  <c r="N5534" i="1"/>
  <c r="M5448" i="1"/>
  <c r="N5448" i="1"/>
  <c r="M5363" i="1"/>
  <c r="N5363" i="1"/>
  <c r="M5278" i="1"/>
  <c r="N5278" i="1"/>
  <c r="M5192" i="1"/>
  <c r="N5192" i="1"/>
  <c r="M5107" i="1"/>
  <c r="N5107" i="1"/>
  <c r="M5022" i="1"/>
  <c r="N5022" i="1"/>
  <c r="M4846" i="1"/>
  <c r="N4846" i="1"/>
  <c r="M4590" i="1"/>
  <c r="N4590" i="1"/>
  <c r="M4334" i="1"/>
  <c r="N4334" i="1"/>
  <c r="M4078" i="1"/>
  <c r="N4078" i="1"/>
  <c r="M3743" i="1"/>
  <c r="N3743" i="1"/>
  <c r="M2526" i="1"/>
  <c r="N2526" i="1"/>
  <c r="M6753" i="1"/>
  <c r="N6753" i="1"/>
  <c r="M6689" i="1"/>
  <c r="N6689" i="1"/>
  <c r="M6625" i="1"/>
  <c r="N6625" i="1"/>
  <c r="M6561" i="1"/>
  <c r="N6561" i="1"/>
  <c r="M6497" i="1"/>
  <c r="N6497" i="1"/>
  <c r="M6433" i="1"/>
  <c r="N6433" i="1"/>
  <c r="M6369" i="1"/>
  <c r="N6369" i="1"/>
  <c r="M6305" i="1"/>
  <c r="N6305" i="1"/>
  <c r="M6241" i="1"/>
  <c r="N6241" i="1"/>
  <c r="M6177" i="1"/>
  <c r="N6177" i="1"/>
  <c r="M6105" i="1"/>
  <c r="N6105" i="1"/>
  <c r="M6021" i="1"/>
  <c r="N6021" i="1"/>
  <c r="M5933" i="1"/>
  <c r="N5933" i="1"/>
  <c r="M5849" i="1"/>
  <c r="N5849" i="1"/>
  <c r="M5765" i="1"/>
  <c r="N5765" i="1"/>
  <c r="M5677" i="1"/>
  <c r="N5677" i="1"/>
  <c r="M5593" i="1"/>
  <c r="N5593" i="1"/>
  <c r="M5276" i="1"/>
  <c r="N5276" i="1"/>
  <c r="M4842" i="1"/>
  <c r="N4842" i="1"/>
  <c r="M3738" i="1"/>
  <c r="N3738" i="1"/>
  <c r="M6624" i="1"/>
  <c r="N6624" i="1"/>
  <c r="M6368" i="1"/>
  <c r="N6368" i="1"/>
  <c r="M6112" i="1"/>
  <c r="N6112" i="1"/>
  <c r="M5856" i="1"/>
  <c r="N5856" i="1"/>
  <c r="M5600" i="1"/>
  <c r="N5600" i="1"/>
  <c r="M5270" i="1"/>
  <c r="N5270" i="1"/>
  <c r="M4822" i="1"/>
  <c r="N4822" i="1"/>
  <c r="M3711" i="1"/>
  <c r="N3711" i="1"/>
  <c r="M5381" i="1"/>
  <c r="N5381" i="1"/>
  <c r="M5125" i="1"/>
  <c r="N5125" i="1"/>
  <c r="M4869" i="1"/>
  <c r="N4869" i="1"/>
  <c r="M4613" i="1"/>
  <c r="N4613" i="1"/>
  <c r="M4357" i="1"/>
  <c r="N4357" i="1"/>
  <c r="M4101" i="1"/>
  <c r="N4101" i="1"/>
  <c r="M3774" i="1"/>
  <c r="N3774" i="1"/>
  <c r="M2856" i="1"/>
  <c r="N2856" i="1"/>
  <c r="M4792" i="1"/>
  <c r="N4792" i="1"/>
  <c r="M4536" i="1"/>
  <c r="N4536" i="1"/>
  <c r="M4280" i="1"/>
  <c r="N4280" i="1"/>
  <c r="M4012" i="1"/>
  <c r="N4012" i="1"/>
  <c r="M3646" i="1"/>
  <c r="N3646" i="1"/>
  <c r="M4971" i="1"/>
  <c r="N4971" i="1"/>
  <c r="M4583" i="1"/>
  <c r="N4583" i="1"/>
  <c r="M2414" i="1"/>
  <c r="N2414" i="1"/>
  <c r="M3047" i="1"/>
  <c r="N3047" i="1"/>
  <c r="M3675" i="1"/>
  <c r="N3675" i="1"/>
  <c r="M4578" i="1"/>
  <c r="N4578" i="1"/>
  <c r="M2334" i="1"/>
  <c r="N2334" i="1"/>
  <c r="M8535" i="1"/>
  <c r="N8535" i="1"/>
  <c r="M8471" i="1"/>
  <c r="N8471" i="1"/>
  <c r="M8407" i="1"/>
  <c r="N8407" i="1"/>
  <c r="M8343" i="1"/>
  <c r="N8343" i="1"/>
  <c r="M8279" i="1"/>
  <c r="N8279" i="1"/>
  <c r="M8215" i="1"/>
  <c r="N8215" i="1"/>
  <c r="M8151" i="1"/>
  <c r="N8151" i="1"/>
  <c r="M8087" i="1"/>
  <c r="N8087" i="1"/>
  <c r="M8023" i="1"/>
  <c r="N8023" i="1"/>
  <c r="M7959" i="1"/>
  <c r="N7959" i="1"/>
  <c r="M7895" i="1"/>
  <c r="N7895" i="1"/>
  <c r="M7831" i="1"/>
  <c r="N7831" i="1"/>
  <c r="M7748" i="1"/>
  <c r="N7748" i="1"/>
  <c r="M7663" i="1"/>
  <c r="N7663" i="1"/>
  <c r="M7577" i="1"/>
  <c r="N7577" i="1"/>
  <c r="M7492" i="1"/>
  <c r="N7492" i="1"/>
  <c r="M7407" i="1"/>
  <c r="N7407" i="1"/>
  <c r="M7321" i="1"/>
  <c r="N7321" i="1"/>
  <c r="M7236" i="1"/>
  <c r="N7236" i="1"/>
  <c r="M7151" i="1"/>
  <c r="N7151" i="1"/>
  <c r="M7065" i="1"/>
  <c r="N7065" i="1"/>
  <c r="M6980" i="1"/>
  <c r="N6980" i="1"/>
  <c r="M6895" i="1"/>
  <c r="N6895" i="1"/>
  <c r="M6809" i="1"/>
  <c r="N6809" i="1"/>
  <c r="M6559" i="1"/>
  <c r="N6559" i="1"/>
  <c r="M6303" i="1"/>
  <c r="N6303" i="1"/>
  <c r="M6047" i="1"/>
  <c r="N6047" i="1"/>
  <c r="M5791" i="1"/>
  <c r="N5791" i="1"/>
  <c r="M5524" i="1"/>
  <c r="N5524" i="1"/>
  <c r="M5183" i="1"/>
  <c r="N5183" i="1"/>
  <c r="M4562" i="1"/>
  <c r="N4562" i="1"/>
  <c r="M2049" i="1"/>
  <c r="N2049" i="1"/>
  <c r="M7762" i="1"/>
  <c r="N7762" i="1"/>
  <c r="M7698" i="1"/>
  <c r="N7698" i="1"/>
  <c r="M7634" i="1"/>
  <c r="N7634" i="1"/>
  <c r="M7570" i="1"/>
  <c r="N7570" i="1"/>
  <c r="M7506" i="1"/>
  <c r="N7506" i="1"/>
  <c r="M7442" i="1"/>
  <c r="N7442" i="1"/>
  <c r="M7378" i="1"/>
  <c r="N7378" i="1"/>
  <c r="M7314" i="1"/>
  <c r="N7314" i="1"/>
  <c r="M7250" i="1"/>
  <c r="N7250" i="1"/>
  <c r="M7186" i="1"/>
  <c r="N7186" i="1"/>
  <c r="M7122" i="1"/>
  <c r="N7122" i="1"/>
  <c r="M7058" i="1"/>
  <c r="N7058" i="1"/>
  <c r="M6994" i="1"/>
  <c r="N6994" i="1"/>
  <c r="M6930" i="1"/>
  <c r="N6930" i="1"/>
  <c r="M6866" i="1"/>
  <c r="N6866" i="1"/>
  <c r="M6802" i="1"/>
  <c r="N6802" i="1"/>
  <c r="M6738" i="1"/>
  <c r="N6738" i="1"/>
  <c r="M6674" i="1"/>
  <c r="N6674" i="1"/>
  <c r="M6610" i="1"/>
  <c r="N6610" i="1"/>
  <c r="M6546" i="1"/>
  <c r="N6546" i="1"/>
  <c r="M6482" i="1"/>
  <c r="N6482" i="1"/>
  <c r="M6418" i="1"/>
  <c r="N6418" i="1"/>
  <c r="M6354" i="1"/>
  <c r="N6354" i="1"/>
  <c r="M6290" i="1"/>
  <c r="N6290" i="1"/>
  <c r="M6226" i="1"/>
  <c r="N6226" i="1"/>
  <c r="M6162" i="1"/>
  <c r="N6162" i="1"/>
  <c r="M6098" i="1"/>
  <c r="N6098" i="1"/>
  <c r="M6034" i="1"/>
  <c r="N6034" i="1"/>
  <c r="M5970" i="1"/>
  <c r="N5970" i="1"/>
  <c r="M5906" i="1"/>
  <c r="N5906" i="1"/>
  <c r="M5842" i="1"/>
  <c r="N5842" i="1"/>
  <c r="M5778" i="1"/>
  <c r="N5778" i="1"/>
  <c r="M5714" i="1"/>
  <c r="N5714" i="1"/>
  <c r="M5650" i="1"/>
  <c r="N5650" i="1"/>
  <c r="M5586" i="1"/>
  <c r="N5586" i="1"/>
  <c r="M5507" i="1"/>
  <c r="N5507" i="1"/>
  <c r="M5422" i="1"/>
  <c r="N5422" i="1"/>
  <c r="M5336" i="1"/>
  <c r="N5336" i="1"/>
  <c r="M5251" i="1"/>
  <c r="N5251" i="1"/>
  <c r="M5166" i="1"/>
  <c r="N5166" i="1"/>
  <c r="M5080" i="1"/>
  <c r="N5080" i="1"/>
  <c r="M4995" i="1"/>
  <c r="N4995" i="1"/>
  <c r="M4766" i="1"/>
  <c r="N4766" i="1"/>
  <c r="M4510" i="1"/>
  <c r="N4510" i="1"/>
  <c r="M4254" i="1"/>
  <c r="N4254" i="1"/>
  <c r="M3978" i="1"/>
  <c r="N3978" i="1"/>
  <c r="M3542" i="1"/>
  <c r="N3542" i="1"/>
  <c r="M6797" i="1"/>
  <c r="N6797" i="1"/>
  <c r="M6733" i="1"/>
  <c r="N6733" i="1"/>
  <c r="M6669" i="1"/>
  <c r="N6669" i="1"/>
  <c r="M6605" i="1"/>
  <c r="N6605" i="1"/>
  <c r="M6541" i="1"/>
  <c r="N6541" i="1"/>
  <c r="M6477" i="1"/>
  <c r="N6477" i="1"/>
  <c r="M6413" i="1"/>
  <c r="N6413" i="1"/>
  <c r="M6349" i="1"/>
  <c r="N6349" i="1"/>
  <c r="M6285" i="1"/>
  <c r="N6285" i="1"/>
  <c r="M6221" i="1"/>
  <c r="N6221" i="1"/>
  <c r="M6157" i="1"/>
  <c r="N6157" i="1"/>
  <c r="M6077" i="1"/>
  <c r="N6077" i="1"/>
  <c r="M5993" i="1"/>
  <c r="N5993" i="1"/>
  <c r="M5909" i="1"/>
  <c r="N5909" i="1"/>
  <c r="M5821" i="1"/>
  <c r="N5821" i="1"/>
  <c r="M5737" i="1"/>
  <c r="N5737" i="1"/>
  <c r="M5653" i="1"/>
  <c r="N5653" i="1"/>
  <c r="M5511" i="1"/>
  <c r="N5511" i="1"/>
  <c r="M5170" i="1"/>
  <c r="N5170" i="1"/>
  <c r="M4522" i="1"/>
  <c r="N4522" i="1"/>
  <c r="M6800" i="1"/>
  <c r="N6800" i="1"/>
  <c r="M6544" i="1"/>
  <c r="N6544" i="1"/>
  <c r="M6288" i="1"/>
  <c r="N6288" i="1"/>
  <c r="M6032" i="1"/>
  <c r="N6032" i="1"/>
  <c r="M5776" i="1"/>
  <c r="N5776" i="1"/>
  <c r="M5504" i="1"/>
  <c r="N5504" i="1"/>
  <c r="M5163" i="1"/>
  <c r="N5163" i="1"/>
  <c r="M4502" i="1"/>
  <c r="N4502" i="1"/>
  <c r="M5557" i="1"/>
  <c r="N5557" i="1"/>
  <c r="M5301" i="1"/>
  <c r="N5301" i="1"/>
  <c r="M5045" i="1"/>
  <c r="N5045" i="1"/>
  <c r="M4789" i="1"/>
  <c r="N4789" i="1"/>
  <c r="M4533" i="1"/>
  <c r="N4533" i="1"/>
  <c r="M4277" i="1"/>
  <c r="N4277" i="1"/>
  <c r="M4008" i="1"/>
  <c r="N4008" i="1"/>
  <c r="M3634" i="1"/>
  <c r="N3634" i="1"/>
  <c r="M4968" i="1"/>
  <c r="N4968" i="1"/>
  <c r="M4712" i="1"/>
  <c r="N4712" i="1"/>
  <c r="M4456" i="1"/>
  <c r="N4456" i="1"/>
  <c r="M4200" i="1"/>
  <c r="N4200" i="1"/>
  <c r="M3906" i="1"/>
  <c r="N3906" i="1"/>
  <c r="M3326" i="1"/>
  <c r="N3326" i="1"/>
  <c r="M4891" i="1"/>
  <c r="N4891" i="1"/>
  <c r="M4263" i="1"/>
  <c r="N4263" i="1"/>
  <c r="M3777" i="1"/>
  <c r="N3777" i="1"/>
  <c r="M2186" i="1"/>
  <c r="N2186" i="1"/>
  <c r="M2885" i="1"/>
  <c r="N2885" i="1"/>
  <c r="M6113" i="1"/>
  <c r="N6113" i="1"/>
  <c r="M6049" i="1"/>
  <c r="N6049" i="1"/>
  <c r="M5985" i="1"/>
  <c r="N5985" i="1"/>
  <c r="M5921" i="1"/>
  <c r="N5921" i="1"/>
  <c r="M5857" i="1"/>
  <c r="N5857" i="1"/>
  <c r="M5793" i="1"/>
  <c r="N5793" i="1"/>
  <c r="M5729" i="1"/>
  <c r="N5729" i="1"/>
  <c r="M5665" i="1"/>
  <c r="N5665" i="1"/>
  <c r="M5601" i="1"/>
  <c r="N5601" i="1"/>
  <c r="M5527" i="1"/>
  <c r="N5527" i="1"/>
  <c r="M5442" i="1"/>
  <c r="N5442" i="1"/>
  <c r="M5356" i="1"/>
  <c r="N5356" i="1"/>
  <c r="M5271" i="1"/>
  <c r="N5271" i="1"/>
  <c r="M5186" i="1"/>
  <c r="N5186" i="1"/>
  <c r="M5100" i="1"/>
  <c r="N5100" i="1"/>
  <c r="M5015" i="1"/>
  <c r="N5015" i="1"/>
  <c r="M4826" i="1"/>
  <c r="N4826" i="1"/>
  <c r="M4570" i="1"/>
  <c r="N4570" i="1"/>
  <c r="M4314" i="1"/>
  <c r="N4314" i="1"/>
  <c r="M4058" i="1"/>
  <c r="N4058" i="1"/>
  <c r="M3716" i="1"/>
  <c r="N3716" i="1"/>
  <c r="M2206" i="1"/>
  <c r="N2206" i="1"/>
  <c r="M6748" i="1"/>
  <c r="N6748" i="1"/>
  <c r="M6684" i="1"/>
  <c r="N6684" i="1"/>
  <c r="M6620" i="1"/>
  <c r="N6620" i="1"/>
  <c r="M6556" i="1"/>
  <c r="N6556" i="1"/>
  <c r="M6492" i="1"/>
  <c r="N6492" i="1"/>
  <c r="M6428" i="1"/>
  <c r="N6428" i="1"/>
  <c r="M6364" i="1"/>
  <c r="N6364" i="1"/>
  <c r="M6300" i="1"/>
  <c r="N6300" i="1"/>
  <c r="M6236" i="1"/>
  <c r="N6236" i="1"/>
  <c r="M6172" i="1"/>
  <c r="N6172" i="1"/>
  <c r="M6108" i="1"/>
  <c r="N6108" i="1"/>
  <c r="M6044" i="1"/>
  <c r="N6044" i="1"/>
  <c r="M5980" i="1"/>
  <c r="N5980" i="1"/>
  <c r="M5916" i="1"/>
  <c r="N5916" i="1"/>
  <c r="M5852" i="1"/>
  <c r="N5852" i="1"/>
  <c r="M5788" i="1"/>
  <c r="N5788" i="1"/>
  <c r="M5724" i="1"/>
  <c r="N5724" i="1"/>
  <c r="M5660" i="1"/>
  <c r="N5660" i="1"/>
  <c r="M5596" i="1"/>
  <c r="N5596" i="1"/>
  <c r="M5520" i="1"/>
  <c r="N5520" i="1"/>
  <c r="M5435" i="1"/>
  <c r="N5435" i="1"/>
  <c r="M5350" i="1"/>
  <c r="N5350" i="1"/>
  <c r="M5264" i="1"/>
  <c r="N5264" i="1"/>
  <c r="M5179" i="1"/>
  <c r="N5179" i="1"/>
  <c r="M5094" i="1"/>
  <c r="N5094" i="1"/>
  <c r="M5008" i="1"/>
  <c r="N5008" i="1"/>
  <c r="M4806" i="1"/>
  <c r="N4806" i="1"/>
  <c r="M4550" i="1"/>
  <c r="N4550" i="1"/>
  <c r="M4294" i="1"/>
  <c r="N4294" i="1"/>
  <c r="M4031" i="1"/>
  <c r="N4031" i="1"/>
  <c r="M3690" i="1"/>
  <c r="N3690" i="1"/>
  <c r="M1401" i="1"/>
  <c r="N1401" i="1"/>
  <c r="M5505" i="1"/>
  <c r="N5505" i="1"/>
  <c r="M5441" i="1"/>
  <c r="N5441" i="1"/>
  <c r="M5377" i="1"/>
  <c r="N5377" i="1"/>
  <c r="M5313" i="1"/>
  <c r="N5313" i="1"/>
  <c r="M5249" i="1"/>
  <c r="N5249" i="1"/>
  <c r="M5185" i="1"/>
  <c r="N5185" i="1"/>
  <c r="M5121" i="1"/>
  <c r="N5121" i="1"/>
  <c r="M5057" i="1"/>
  <c r="N5057" i="1"/>
  <c r="M4993" i="1"/>
  <c r="N4993" i="1"/>
  <c r="M4929" i="1"/>
  <c r="N4929" i="1"/>
  <c r="M4865" i="1"/>
  <c r="N4865" i="1"/>
  <c r="M4801" i="1"/>
  <c r="N4801" i="1"/>
  <c r="M4737" i="1"/>
  <c r="N4737" i="1"/>
  <c r="M4673" i="1"/>
  <c r="N4673" i="1"/>
  <c r="M4609" i="1"/>
  <c r="N4609" i="1"/>
  <c r="M4545" i="1"/>
  <c r="N4545" i="1"/>
  <c r="M4481" i="1"/>
  <c r="N4481" i="1"/>
  <c r="M4417" i="1"/>
  <c r="N4417" i="1"/>
  <c r="M4353" i="1"/>
  <c r="N4353" i="1"/>
  <c r="M4289" i="1"/>
  <c r="N4289" i="1"/>
  <c r="M4225" i="1"/>
  <c r="N4225" i="1"/>
  <c r="M4161" i="1"/>
  <c r="N4161" i="1"/>
  <c r="M4097" i="1"/>
  <c r="N4097" i="1"/>
  <c r="M4024" i="1"/>
  <c r="N4024" i="1"/>
  <c r="M3939" i="1"/>
  <c r="N3939" i="1"/>
  <c r="M3854" i="1"/>
  <c r="N3854" i="1"/>
  <c r="M3768" i="1"/>
  <c r="N3768" i="1"/>
  <c r="M3682" i="1"/>
  <c r="N3682" i="1"/>
  <c r="M3426" i="1"/>
  <c r="N3426" i="1"/>
  <c r="M3170" i="1"/>
  <c r="N3170" i="1"/>
  <c r="M2830" i="1"/>
  <c r="N2830" i="1"/>
  <c r="M4980" i="1"/>
  <c r="N4980" i="1"/>
  <c r="M4916" i="1"/>
  <c r="N4916" i="1"/>
  <c r="M4852" i="1"/>
  <c r="N4852" i="1"/>
  <c r="M4788" i="1"/>
  <c r="N4788" i="1"/>
  <c r="M4724" i="1"/>
  <c r="N4724" i="1"/>
  <c r="M4660" i="1"/>
  <c r="N4660" i="1"/>
  <c r="M4596" i="1"/>
  <c r="N4596" i="1"/>
  <c r="M4532" i="1"/>
  <c r="N4532" i="1"/>
  <c r="M4468" i="1"/>
  <c r="N4468" i="1"/>
  <c r="M4404" i="1"/>
  <c r="N4404" i="1"/>
  <c r="M4340" i="1"/>
  <c r="N4340" i="1"/>
  <c r="M4276" i="1"/>
  <c r="N4276" i="1"/>
  <c r="M4212" i="1"/>
  <c r="N4212" i="1"/>
  <c r="M4148" i="1"/>
  <c r="N4148" i="1"/>
  <c r="M4084" i="1"/>
  <c r="N4084" i="1"/>
  <c r="M4007" i="1"/>
  <c r="N4007" i="1"/>
  <c r="M3922" i="1"/>
  <c r="N3922" i="1"/>
  <c r="M3836" i="1"/>
  <c r="N3836" i="1"/>
  <c r="M3751" i="1"/>
  <c r="N3751" i="1"/>
  <c r="M3630" i="1"/>
  <c r="N3630" i="1"/>
  <c r="M3374" i="1"/>
  <c r="N3374" i="1"/>
  <c r="M3107" i="1"/>
  <c r="N3107" i="1"/>
  <c r="M2622" i="1"/>
  <c r="N2622" i="1"/>
  <c r="M4967" i="1"/>
  <c r="N4967" i="1"/>
  <c r="M4903" i="1"/>
  <c r="N4903" i="1"/>
  <c r="M4827" i="1"/>
  <c r="N4827" i="1"/>
  <c r="M4695" i="1"/>
  <c r="N4695" i="1"/>
  <c r="M4375" i="1"/>
  <c r="N4375" i="1"/>
  <c r="M4054" i="1"/>
  <c r="N4054" i="1"/>
  <c r="M3258" i="1"/>
  <c r="N3258" i="1"/>
  <c r="M3889" i="1"/>
  <c r="N3889" i="1"/>
  <c r="M3441" i="1"/>
  <c r="N3441" i="1"/>
  <c r="M3440" i="1"/>
  <c r="N3440" i="1"/>
  <c r="M2476" i="1"/>
  <c r="N2476" i="1"/>
  <c r="M5330" i="1"/>
  <c r="N5330" i="1"/>
  <c r="M4988" i="1"/>
  <c r="N4988" i="1"/>
  <c r="M3951" i="1"/>
  <c r="N3951" i="1"/>
  <c r="M6664" i="1"/>
  <c r="N6664" i="1"/>
  <c r="M6408" i="1"/>
  <c r="N6408" i="1"/>
  <c r="M6152" i="1"/>
  <c r="N6152" i="1"/>
  <c r="M5896" i="1"/>
  <c r="N5896" i="1"/>
  <c r="M5640" i="1"/>
  <c r="N5640" i="1"/>
  <c r="M5323" i="1"/>
  <c r="N5323" i="1"/>
  <c r="M4322" i="1"/>
  <c r="N4322" i="1"/>
  <c r="M8583" i="1"/>
  <c r="N8583" i="1"/>
  <c r="M8519" i="1"/>
  <c r="N8519" i="1"/>
  <c r="M8455" i="1"/>
  <c r="N8455" i="1"/>
  <c r="M8391" i="1"/>
  <c r="N8391" i="1"/>
  <c r="M8327" i="1"/>
  <c r="N8327" i="1"/>
  <c r="M8263" i="1"/>
  <c r="N8263" i="1"/>
  <c r="M8199" i="1"/>
  <c r="N8199" i="1"/>
  <c r="M8135" i="1"/>
  <c r="N8135" i="1"/>
  <c r="M8071" i="1"/>
  <c r="N8071" i="1"/>
  <c r="M8007" i="1"/>
  <c r="N8007" i="1"/>
  <c r="M7943" i="1"/>
  <c r="N7943" i="1"/>
  <c r="M7879" i="1"/>
  <c r="N7879" i="1"/>
  <c r="M7812" i="1"/>
  <c r="N7812" i="1"/>
  <c r="M7727" i="1"/>
  <c r="N7727" i="1"/>
  <c r="M7641" i="1"/>
  <c r="N7641" i="1"/>
  <c r="M7556" i="1"/>
  <c r="N7556" i="1"/>
  <c r="M7471" i="1"/>
  <c r="N7471" i="1"/>
  <c r="M7385" i="1"/>
  <c r="N7385" i="1"/>
  <c r="M7300" i="1"/>
  <c r="N7300" i="1"/>
  <c r="M7215" i="1"/>
  <c r="N7215" i="1"/>
  <c r="M7129" i="1"/>
  <c r="N7129" i="1"/>
  <c r="M7044" i="1"/>
  <c r="N7044" i="1"/>
  <c r="M6959" i="1"/>
  <c r="N6959" i="1"/>
  <c r="M6873" i="1"/>
  <c r="N6873" i="1"/>
  <c r="M6751" i="1"/>
  <c r="N6751" i="1"/>
  <c r="M6495" i="1"/>
  <c r="N6495" i="1"/>
  <c r="M6239" i="1"/>
  <c r="N6239" i="1"/>
  <c r="M5983" i="1"/>
  <c r="N5983" i="1"/>
  <c r="M5727" i="1"/>
  <c r="N5727" i="1"/>
  <c r="M5439" i="1"/>
  <c r="N5439" i="1"/>
  <c r="M5098" i="1"/>
  <c r="N5098" i="1"/>
  <c r="M4306" i="1"/>
  <c r="N4306" i="1"/>
  <c r="M7810" i="1"/>
  <c r="N7810" i="1"/>
  <c r="M7746" i="1"/>
  <c r="N7746" i="1"/>
  <c r="M7682" i="1"/>
  <c r="N7682" i="1"/>
  <c r="M7618" i="1"/>
  <c r="N7618" i="1"/>
  <c r="M7554" i="1"/>
  <c r="N7554" i="1"/>
  <c r="M7490" i="1"/>
  <c r="N7490" i="1"/>
  <c r="M7426" i="1"/>
  <c r="N7426" i="1"/>
  <c r="M7362" i="1"/>
  <c r="N7362" i="1"/>
  <c r="M7298" i="1"/>
  <c r="N7298" i="1"/>
  <c r="M7234" i="1"/>
  <c r="N7234" i="1"/>
  <c r="M7170" i="1"/>
  <c r="N7170" i="1"/>
  <c r="M7106" i="1"/>
  <c r="N7106" i="1"/>
  <c r="M7042" i="1"/>
  <c r="N7042" i="1"/>
  <c r="M6978" i="1"/>
  <c r="N6978" i="1"/>
  <c r="M6914" i="1"/>
  <c r="N6914" i="1"/>
  <c r="M6850" i="1"/>
  <c r="N6850" i="1"/>
  <c r="M6786" i="1"/>
  <c r="N6786" i="1"/>
  <c r="M6722" i="1"/>
  <c r="N6722" i="1"/>
  <c r="M6658" i="1"/>
  <c r="N6658" i="1"/>
  <c r="M6594" i="1"/>
  <c r="N6594" i="1"/>
  <c r="M6530" i="1"/>
  <c r="N6530" i="1"/>
  <c r="M6466" i="1"/>
  <c r="N6466" i="1"/>
  <c r="M6402" i="1"/>
  <c r="N6402" i="1"/>
  <c r="M6338" i="1"/>
  <c r="N6338" i="1"/>
  <c r="M6274" i="1"/>
  <c r="N6274" i="1"/>
  <c r="M6210" i="1"/>
  <c r="N6210" i="1"/>
  <c r="M6146" i="1"/>
  <c r="N6146" i="1"/>
  <c r="M6082" i="1"/>
  <c r="N6082" i="1"/>
  <c r="M6018" i="1"/>
  <c r="N6018" i="1"/>
  <c r="M5954" i="1"/>
  <c r="N5954" i="1"/>
  <c r="M5890" i="1"/>
  <c r="N5890" i="1"/>
  <c r="M5826" i="1"/>
  <c r="N5826" i="1"/>
  <c r="M5762" i="1"/>
  <c r="N5762" i="1"/>
  <c r="M5698" i="1"/>
  <c r="N5698" i="1"/>
  <c r="M5634" i="1"/>
  <c r="N5634" i="1"/>
  <c r="M5570" i="1"/>
  <c r="N5570" i="1"/>
  <c r="M5486" i="1"/>
  <c r="N5486" i="1"/>
  <c r="M5400" i="1"/>
  <c r="N5400" i="1"/>
  <c r="M5315" i="1"/>
  <c r="N5315" i="1"/>
  <c r="M5230" i="1"/>
  <c r="N5230" i="1"/>
  <c r="M5144" i="1"/>
  <c r="N5144" i="1"/>
  <c r="M5059" i="1"/>
  <c r="N5059" i="1"/>
  <c r="M4958" i="1"/>
  <c r="N4958" i="1"/>
  <c r="M4702" i="1"/>
  <c r="N4702" i="1"/>
  <c r="M4446" i="1"/>
  <c r="N4446" i="1"/>
  <c r="M4190" i="1"/>
  <c r="N4190" i="1"/>
  <c r="M3892" i="1"/>
  <c r="N3892" i="1"/>
  <c r="M3286" i="1"/>
  <c r="N3286" i="1"/>
  <c r="M6781" i="1"/>
  <c r="N6781" i="1"/>
  <c r="M6717" i="1"/>
  <c r="N6717" i="1"/>
  <c r="M6653" i="1"/>
  <c r="N6653" i="1"/>
  <c r="M6589" i="1"/>
  <c r="N6589" i="1"/>
  <c r="M6525" i="1"/>
  <c r="N6525" i="1"/>
  <c r="M6461" i="1"/>
  <c r="N6461" i="1"/>
  <c r="M6397" i="1"/>
  <c r="N6397" i="1"/>
  <c r="M6333" i="1"/>
  <c r="N6333" i="1"/>
  <c r="M6269" i="1"/>
  <c r="N6269" i="1"/>
  <c r="M6205" i="1"/>
  <c r="N6205" i="1"/>
  <c r="M6141" i="1"/>
  <c r="N6141" i="1"/>
  <c r="M6057" i="1"/>
  <c r="N6057" i="1"/>
  <c r="M5973" i="1"/>
  <c r="N5973" i="1"/>
  <c r="M5885" i="1"/>
  <c r="N5885" i="1"/>
  <c r="M5801" i="1"/>
  <c r="N5801" i="1"/>
  <c r="M5717" i="1"/>
  <c r="N5717" i="1"/>
  <c r="M5629" i="1"/>
  <c r="N5629" i="1"/>
  <c r="M5426" i="1"/>
  <c r="N5426" i="1"/>
  <c r="M5084" i="1"/>
  <c r="N5084" i="1"/>
  <c r="M4266" i="1"/>
  <c r="N4266" i="1"/>
  <c r="M6736" i="1"/>
  <c r="N6736" i="1"/>
  <c r="M6480" i="1"/>
  <c r="N6480" i="1"/>
  <c r="M6224" i="1"/>
  <c r="N6224" i="1"/>
  <c r="M5968" i="1"/>
  <c r="N5968" i="1"/>
  <c r="M5712" i="1"/>
  <c r="N5712" i="1"/>
  <c r="M5419" i="1"/>
  <c r="N5419" i="1"/>
  <c r="M5078" i="1"/>
  <c r="N5078" i="1"/>
  <c r="M4246" i="1"/>
  <c r="N4246" i="1"/>
  <c r="M5493" i="1"/>
  <c r="N5493" i="1"/>
  <c r="M5237" i="1"/>
  <c r="N5237" i="1"/>
  <c r="M4981" i="1"/>
  <c r="N4981" i="1"/>
  <c r="M4725" i="1"/>
  <c r="N4725" i="1"/>
  <c r="M4469" i="1"/>
  <c r="N4469" i="1"/>
  <c r="M4213" i="1"/>
  <c r="N4213" i="1"/>
  <c r="M3923" i="1"/>
  <c r="N3923" i="1"/>
  <c r="M3378" i="1"/>
  <c r="N3378" i="1"/>
  <c r="M4904" i="1"/>
  <c r="N4904" i="1"/>
  <c r="M4648" i="1"/>
  <c r="N4648" i="1"/>
  <c r="M4392" i="1"/>
  <c r="N4392" i="1"/>
  <c r="M4136" i="1"/>
  <c r="N4136" i="1"/>
  <c r="M3820" i="1"/>
  <c r="N3820" i="1"/>
  <c r="M3043" i="1"/>
  <c r="N3043" i="1"/>
  <c r="M4811" i="1"/>
  <c r="N4811" i="1"/>
  <c r="M3990" i="1"/>
  <c r="N3990" i="1"/>
  <c r="M3521" i="1"/>
  <c r="N3521" i="1"/>
  <c r="M3520" i="1"/>
  <c r="N3520" i="1"/>
  <c r="M1301" i="1"/>
  <c r="N1301" i="1"/>
  <c r="M6097" i="1"/>
  <c r="N6097" i="1"/>
  <c r="M6033" i="1"/>
  <c r="N6033" i="1"/>
  <c r="M5969" i="1"/>
  <c r="N5969" i="1"/>
  <c r="M5905" i="1"/>
  <c r="N5905" i="1"/>
  <c r="M5841" i="1"/>
  <c r="N5841" i="1"/>
  <c r="M5777" i="1"/>
  <c r="N5777" i="1"/>
  <c r="M5713" i="1"/>
  <c r="N5713" i="1"/>
  <c r="M5649" i="1"/>
  <c r="N5649" i="1"/>
  <c r="M5585" i="1"/>
  <c r="N5585" i="1"/>
  <c r="M5506" i="1"/>
  <c r="N5506" i="1"/>
  <c r="M5420" i="1"/>
  <c r="N5420" i="1"/>
  <c r="M5335" i="1"/>
  <c r="N5335" i="1"/>
  <c r="M5250" i="1"/>
  <c r="N5250" i="1"/>
  <c r="M5164" i="1"/>
  <c r="N5164" i="1"/>
  <c r="M5079" i="1"/>
  <c r="N5079" i="1"/>
  <c r="M4994" i="1"/>
  <c r="N4994" i="1"/>
  <c r="M4762" i="1"/>
  <c r="N4762" i="1"/>
  <c r="M4506" i="1"/>
  <c r="N4506" i="1"/>
  <c r="M4250" i="1"/>
  <c r="N4250" i="1"/>
  <c r="M3972" i="1"/>
  <c r="N3972" i="1"/>
  <c r="M3526" i="1"/>
  <c r="N3526" i="1"/>
  <c r="M6796" i="1"/>
  <c r="N6796" i="1"/>
  <c r="M6732" i="1"/>
  <c r="N6732" i="1"/>
  <c r="M6668" i="1"/>
  <c r="N6668" i="1"/>
  <c r="M6604" i="1"/>
  <c r="N6604" i="1"/>
  <c r="M6540" i="1"/>
  <c r="N6540" i="1"/>
  <c r="M6476" i="1"/>
  <c r="N6476" i="1"/>
  <c r="M6412" i="1"/>
  <c r="N6412" i="1"/>
  <c r="M6348" i="1"/>
  <c r="N6348" i="1"/>
  <c r="M6284" i="1"/>
  <c r="N6284" i="1"/>
  <c r="M6220" i="1"/>
  <c r="N6220" i="1"/>
  <c r="M6156" i="1"/>
  <c r="N6156" i="1"/>
  <c r="M6092" i="1"/>
  <c r="N6092" i="1"/>
  <c r="M6028" i="1"/>
  <c r="N6028" i="1"/>
  <c r="M5964" i="1"/>
  <c r="N5964" i="1"/>
  <c r="M5900" i="1"/>
  <c r="N5900" i="1"/>
  <c r="M5836" i="1"/>
  <c r="N5836" i="1"/>
  <c r="M5772" i="1"/>
  <c r="N5772" i="1"/>
  <c r="M5708" i="1"/>
  <c r="N5708" i="1"/>
  <c r="M5644" i="1"/>
  <c r="N5644" i="1"/>
  <c r="M5580" i="1"/>
  <c r="N5580" i="1"/>
  <c r="M5499" i="1"/>
  <c r="N5499" i="1"/>
  <c r="M5414" i="1"/>
  <c r="N5414" i="1"/>
  <c r="M5328" i="1"/>
  <c r="N5328" i="1"/>
  <c r="M5243" i="1"/>
  <c r="N5243" i="1"/>
  <c r="M5158" i="1"/>
  <c r="N5158" i="1"/>
  <c r="M5072" i="1"/>
  <c r="N5072" i="1"/>
  <c r="M4987" i="1"/>
  <c r="N4987" i="1"/>
  <c r="M4742" i="1"/>
  <c r="N4742" i="1"/>
  <c r="M4486" i="1"/>
  <c r="N4486" i="1"/>
  <c r="M4230" i="1"/>
  <c r="N4230" i="1"/>
  <c r="M3946" i="1"/>
  <c r="N3946" i="1"/>
  <c r="M3446" i="1"/>
  <c r="N3446" i="1"/>
  <c r="M5553" i="1"/>
  <c r="N5553" i="1"/>
  <c r="M5489" i="1"/>
  <c r="N5489" i="1"/>
  <c r="M5425" i="1"/>
  <c r="N5425" i="1"/>
  <c r="M5361" i="1"/>
  <c r="N5361" i="1"/>
  <c r="M5297" i="1"/>
  <c r="N5297" i="1"/>
  <c r="M5233" i="1"/>
  <c r="N5233" i="1"/>
  <c r="M5169" i="1"/>
  <c r="N5169" i="1"/>
  <c r="M5105" i="1"/>
  <c r="N5105" i="1"/>
  <c r="M5041" i="1"/>
  <c r="N5041" i="1"/>
  <c r="M4977" i="1"/>
  <c r="N4977" i="1"/>
  <c r="M4913" i="1"/>
  <c r="N4913" i="1"/>
  <c r="M4849" i="1"/>
  <c r="N4849" i="1"/>
  <c r="M4785" i="1"/>
  <c r="N4785" i="1"/>
  <c r="M4721" i="1"/>
  <c r="N4721" i="1"/>
  <c r="M4657" i="1"/>
  <c r="N4657" i="1"/>
  <c r="M4593" i="1"/>
  <c r="N4593" i="1"/>
  <c r="M4529" i="1"/>
  <c r="N4529" i="1"/>
  <c r="M4465" i="1"/>
  <c r="N4465" i="1"/>
  <c r="M4401" i="1"/>
  <c r="N4401" i="1"/>
  <c r="M4337" i="1"/>
  <c r="N4337" i="1"/>
  <c r="M4273" i="1"/>
  <c r="N4273" i="1"/>
  <c r="M4209" i="1"/>
  <c r="N4209" i="1"/>
  <c r="M4145" i="1"/>
  <c r="N4145" i="1"/>
  <c r="M4081" i="1"/>
  <c r="N4081" i="1"/>
  <c r="M4003" i="1"/>
  <c r="N4003" i="1"/>
  <c r="M3918" i="1"/>
  <c r="N3918" i="1"/>
  <c r="M3832" i="1"/>
  <c r="N3832" i="1"/>
  <c r="M3747" i="1"/>
  <c r="N3747" i="1"/>
  <c r="M3618" i="1"/>
  <c r="N3618" i="1"/>
  <c r="M3362" i="1"/>
  <c r="N3362" i="1"/>
  <c r="M3091" i="1"/>
  <c r="N3091" i="1"/>
  <c r="M2574" i="1"/>
  <c r="N2574" i="1"/>
  <c r="M4964" i="1"/>
  <c r="N4964" i="1"/>
  <c r="M4900" i="1"/>
  <c r="N4900" i="1"/>
  <c r="M4836" i="1"/>
  <c r="N4836" i="1"/>
  <c r="M4772" i="1"/>
  <c r="N4772" i="1"/>
  <c r="M4708" i="1"/>
  <c r="N4708" i="1"/>
  <c r="M4644" i="1"/>
  <c r="N4644" i="1"/>
  <c r="M4580" i="1"/>
  <c r="N4580" i="1"/>
  <c r="M4516" i="1"/>
  <c r="N4516" i="1"/>
  <c r="M4452" i="1"/>
  <c r="N4452" i="1"/>
  <c r="M4388" i="1"/>
  <c r="N4388" i="1"/>
  <c r="M4324" i="1"/>
  <c r="N4324" i="1"/>
  <c r="M4260" i="1"/>
  <c r="N4260" i="1"/>
  <c r="M4196" i="1"/>
  <c r="N4196" i="1"/>
  <c r="M4132" i="1"/>
  <c r="N4132" i="1"/>
  <c r="M4068" i="1"/>
  <c r="N4068" i="1"/>
  <c r="M3986" i="1"/>
  <c r="N3986" i="1"/>
  <c r="M3900" i="1"/>
  <c r="N3900" i="1"/>
  <c r="M3815" i="1"/>
  <c r="N3815" i="1"/>
  <c r="M3730" i="1"/>
  <c r="N3730" i="1"/>
  <c r="M3566" i="1"/>
  <c r="N3566" i="1"/>
  <c r="M3310" i="1"/>
  <c r="N3310" i="1"/>
  <c r="M3022" i="1"/>
  <c r="N3022" i="1"/>
  <c r="M2366" i="1"/>
  <c r="N2366" i="1"/>
  <c r="M4951" i="1"/>
  <c r="N4951" i="1"/>
  <c r="M4887" i="1"/>
  <c r="N4887" i="1"/>
  <c r="M4783" i="1"/>
  <c r="N4783" i="1"/>
  <c r="M4631" i="1"/>
  <c r="N4631" i="1"/>
  <c r="M4311" i="1"/>
  <c r="N4311" i="1"/>
  <c r="M3883" i="1"/>
  <c r="N3883" i="1"/>
  <c r="M2952" i="1"/>
  <c r="N2952" i="1"/>
  <c r="M3825" i="1"/>
  <c r="N3825" i="1"/>
  <c r="M3185" i="1"/>
  <c r="N3185" i="1"/>
  <c r="M3088" i="1"/>
  <c r="N3088" i="1"/>
  <c r="M5581" i="1"/>
  <c r="N5581" i="1"/>
  <c r="M5244" i="1"/>
  <c r="N5244" i="1"/>
  <c r="M4746" i="1"/>
  <c r="N4746" i="1"/>
  <c r="M3462" i="1"/>
  <c r="N3462" i="1"/>
  <c r="M6600" i="1"/>
  <c r="N6600" i="1"/>
  <c r="M6344" i="1"/>
  <c r="N6344" i="1"/>
  <c r="M6088" i="1"/>
  <c r="N6088" i="1"/>
  <c r="M5832" i="1"/>
  <c r="N5832" i="1"/>
  <c r="M5576" i="1"/>
  <c r="N5576" i="1"/>
  <c r="M5238" i="1"/>
  <c r="N5238" i="1"/>
  <c r="M4066" i="1"/>
  <c r="N4066" i="1"/>
  <c r="M8567" i="1"/>
  <c r="N8567" i="1"/>
  <c r="M8503" i="1"/>
  <c r="N8503" i="1"/>
  <c r="M8439" i="1"/>
  <c r="N8439" i="1"/>
  <c r="M8375" i="1"/>
  <c r="N8375" i="1"/>
  <c r="M8311" i="1"/>
  <c r="N8311" i="1"/>
  <c r="M8247" i="1"/>
  <c r="N8247" i="1"/>
  <c r="M8183" i="1"/>
  <c r="N8183" i="1"/>
  <c r="M8119" i="1"/>
  <c r="N8119" i="1"/>
  <c r="M8055" i="1"/>
  <c r="N8055" i="1"/>
  <c r="M7991" i="1"/>
  <c r="N7991" i="1"/>
  <c r="M7927" i="1"/>
  <c r="N7927" i="1"/>
  <c r="M7863" i="1"/>
  <c r="N7863" i="1"/>
  <c r="M7791" i="1"/>
  <c r="N7791" i="1"/>
  <c r="M7705" i="1"/>
  <c r="N7705" i="1"/>
  <c r="M7620" i="1"/>
  <c r="N7620" i="1"/>
  <c r="M7535" i="1"/>
  <c r="N7535" i="1"/>
  <c r="M7449" i="1"/>
  <c r="N7449" i="1"/>
  <c r="M7364" i="1"/>
  <c r="N7364" i="1"/>
  <c r="M7279" i="1"/>
  <c r="N7279" i="1"/>
  <c r="M7193" i="1"/>
  <c r="N7193" i="1"/>
  <c r="M7108" i="1"/>
  <c r="N7108" i="1"/>
  <c r="M7023" i="1"/>
  <c r="N7023" i="1"/>
  <c r="M6937" i="1"/>
  <c r="N6937" i="1"/>
  <c r="M6852" i="1"/>
  <c r="N6852" i="1"/>
  <c r="M6687" i="1"/>
  <c r="N6687" i="1"/>
  <c r="M6431" i="1"/>
  <c r="N6431" i="1"/>
  <c r="M6175" i="1"/>
  <c r="N6175" i="1"/>
  <c r="M5919" i="1"/>
  <c r="N5919" i="1"/>
  <c r="M5663" i="1"/>
  <c r="N5663" i="1"/>
  <c r="M5354" i="1"/>
  <c r="N5354" i="1"/>
  <c r="M5012" i="1"/>
  <c r="N5012" i="1"/>
  <c r="M4047" i="1"/>
  <c r="N4047" i="1"/>
  <c r="M7794" i="1"/>
  <c r="N7794" i="1"/>
  <c r="M7730" i="1"/>
  <c r="N7730" i="1"/>
  <c r="M7666" i="1"/>
  <c r="N7666" i="1"/>
  <c r="M7602" i="1"/>
  <c r="N7602" i="1"/>
  <c r="M7538" i="1"/>
  <c r="N7538" i="1"/>
  <c r="M7474" i="1"/>
  <c r="N7474" i="1"/>
  <c r="M7410" i="1"/>
  <c r="N7410" i="1"/>
  <c r="M7346" i="1"/>
  <c r="N7346" i="1"/>
  <c r="M7282" i="1"/>
  <c r="N7282" i="1"/>
  <c r="M7218" i="1"/>
  <c r="N7218" i="1"/>
  <c r="M7154" i="1"/>
  <c r="N7154" i="1"/>
  <c r="M7090" i="1"/>
  <c r="N7090" i="1"/>
  <c r="M7026" i="1"/>
  <c r="N7026" i="1"/>
  <c r="M6962" i="1"/>
  <c r="N6962" i="1"/>
  <c r="M6898" i="1"/>
  <c r="N6898" i="1"/>
  <c r="M6834" i="1"/>
  <c r="N6834" i="1"/>
  <c r="M6770" i="1"/>
  <c r="N6770" i="1"/>
  <c r="M6706" i="1"/>
  <c r="N6706" i="1"/>
  <c r="M6642" i="1"/>
  <c r="N6642" i="1"/>
  <c r="M6578" i="1"/>
  <c r="N6578" i="1"/>
  <c r="M6514" i="1"/>
  <c r="N6514" i="1"/>
  <c r="M6450" i="1"/>
  <c r="N6450" i="1"/>
  <c r="M6386" i="1"/>
  <c r="N6386" i="1"/>
  <c r="M6322" i="1"/>
  <c r="N6322" i="1"/>
  <c r="M6258" i="1"/>
  <c r="N6258" i="1"/>
  <c r="M6194" i="1"/>
  <c r="N6194" i="1"/>
  <c r="M6130" i="1"/>
  <c r="N6130" i="1"/>
  <c r="M6066" i="1"/>
  <c r="N6066" i="1"/>
  <c r="M6002" i="1"/>
  <c r="N6002" i="1"/>
  <c r="M5938" i="1"/>
  <c r="N5938" i="1"/>
  <c r="M5874" i="1"/>
  <c r="N5874" i="1"/>
  <c r="M5810" i="1"/>
  <c r="N5810" i="1"/>
  <c r="M5746" i="1"/>
  <c r="N5746" i="1"/>
  <c r="M5682" i="1"/>
  <c r="N5682" i="1"/>
  <c r="M5618" i="1"/>
  <c r="N5618" i="1"/>
  <c r="M5550" i="1"/>
  <c r="N5550" i="1"/>
  <c r="M5464" i="1"/>
  <c r="N5464" i="1"/>
  <c r="M5379" i="1"/>
  <c r="N5379" i="1"/>
  <c r="M5294" i="1"/>
  <c r="N5294" i="1"/>
  <c r="M5208" i="1"/>
  <c r="N5208" i="1"/>
  <c r="M5123" i="1"/>
  <c r="N5123" i="1"/>
  <c r="M5038" i="1"/>
  <c r="N5038" i="1"/>
  <c r="M4894" i="1"/>
  <c r="N4894" i="1"/>
  <c r="M4638" i="1"/>
  <c r="N4638" i="1"/>
  <c r="M4382" i="1"/>
  <c r="N4382" i="1"/>
  <c r="M4126" i="1"/>
  <c r="N4126" i="1"/>
  <c r="M3807" i="1"/>
  <c r="N3807" i="1"/>
  <c r="M2990" i="1"/>
  <c r="N2990" i="1"/>
  <c r="M6765" i="1"/>
  <c r="N6765" i="1"/>
  <c r="M6701" i="1"/>
  <c r="N6701" i="1"/>
  <c r="M6637" i="1"/>
  <c r="N6637" i="1"/>
  <c r="M6573" i="1"/>
  <c r="N6573" i="1"/>
  <c r="M6509" i="1"/>
  <c r="N6509" i="1"/>
  <c r="M6445" i="1"/>
  <c r="N6445" i="1"/>
  <c r="M6381" i="1"/>
  <c r="N6381" i="1"/>
  <c r="M6317" i="1"/>
  <c r="N6317" i="1"/>
  <c r="M6253" i="1"/>
  <c r="N6253" i="1"/>
  <c r="M6189" i="1"/>
  <c r="N6189" i="1"/>
  <c r="M6121" i="1"/>
  <c r="N6121" i="1"/>
  <c r="M6037" i="1"/>
  <c r="N6037" i="1"/>
  <c r="M5949" i="1"/>
  <c r="N5949" i="1"/>
  <c r="M5865" i="1"/>
  <c r="N5865" i="1"/>
  <c r="M5781" i="1"/>
  <c r="N5781" i="1"/>
  <c r="M5693" i="1"/>
  <c r="N5693" i="1"/>
  <c r="M5609" i="1"/>
  <c r="N5609" i="1"/>
  <c r="M5340" i="1"/>
  <c r="N5340" i="1"/>
  <c r="M4999" i="1"/>
  <c r="N4999" i="1"/>
  <c r="M3994" i="1"/>
  <c r="N3994" i="1"/>
  <c r="M6672" i="1"/>
  <c r="N6672" i="1"/>
  <c r="M6416" i="1"/>
  <c r="N6416" i="1"/>
  <c r="M6160" i="1"/>
  <c r="N6160" i="1"/>
  <c r="M5904" i="1"/>
  <c r="N5904" i="1"/>
  <c r="M5648" i="1"/>
  <c r="N5648" i="1"/>
  <c r="M5334" i="1"/>
  <c r="N5334" i="1"/>
  <c r="M4992" i="1"/>
  <c r="N4992" i="1"/>
  <c r="M3967" i="1"/>
  <c r="N3967" i="1"/>
  <c r="M5429" i="1"/>
  <c r="N5429" i="1"/>
  <c r="M5173" i="1"/>
  <c r="N5173" i="1"/>
  <c r="M4917" i="1"/>
  <c r="N4917" i="1"/>
  <c r="M4661" i="1"/>
  <c r="N4661" i="1"/>
  <c r="M4405" i="1"/>
  <c r="N4405" i="1"/>
  <c r="M4149" i="1"/>
  <c r="N4149" i="1"/>
  <c r="M3838" i="1"/>
  <c r="N3838" i="1"/>
  <c r="M3112" i="1"/>
  <c r="N3112" i="1"/>
  <c r="M4840" i="1"/>
  <c r="N4840" i="1"/>
  <c r="M4584" i="1"/>
  <c r="N4584" i="1"/>
  <c r="M4328" i="1"/>
  <c r="N4328" i="1"/>
  <c r="M4072" i="1"/>
  <c r="N4072" i="1"/>
  <c r="M3735" i="1"/>
  <c r="N3735" i="1"/>
  <c r="M2430" i="1"/>
  <c r="N2430" i="1"/>
  <c r="M4727" i="1"/>
  <c r="N4727" i="1"/>
  <c r="M3578" i="1"/>
  <c r="N3578" i="1"/>
  <c r="M3265" i="1"/>
  <c r="N3265" i="1"/>
  <c r="M3240" i="1"/>
  <c r="N3240" i="1"/>
  <c r="M1859" i="1"/>
  <c r="N1859" i="1"/>
  <c r="M6081" i="1"/>
  <c r="N6081" i="1"/>
  <c r="M6017" i="1"/>
  <c r="N6017" i="1"/>
  <c r="M5953" i="1"/>
  <c r="N5953" i="1"/>
  <c r="M5889" i="1"/>
  <c r="N5889" i="1"/>
  <c r="M5825" i="1"/>
  <c r="N5825" i="1"/>
  <c r="M5761" i="1"/>
  <c r="N5761" i="1"/>
  <c r="M5697" i="1"/>
  <c r="N5697" i="1"/>
  <c r="M5633" i="1"/>
  <c r="N5633" i="1"/>
  <c r="M5569" i="1"/>
  <c r="N5569" i="1"/>
  <c r="M5484" i="1"/>
  <c r="N5484" i="1"/>
  <c r="M5399" i="1"/>
  <c r="N5399" i="1"/>
  <c r="M5314" i="1"/>
  <c r="N5314" i="1"/>
  <c r="M5228" i="1"/>
  <c r="N5228" i="1"/>
  <c r="M5143" i="1"/>
  <c r="N5143" i="1"/>
  <c r="M5058" i="1"/>
  <c r="N5058" i="1"/>
  <c r="M4954" i="1"/>
  <c r="N4954" i="1"/>
  <c r="M4698" i="1"/>
  <c r="N4698" i="1"/>
  <c r="M4442" i="1"/>
  <c r="N4442" i="1"/>
  <c r="M4186" i="1"/>
  <c r="N4186" i="1"/>
  <c r="M3887" i="1"/>
  <c r="N3887" i="1"/>
  <c r="M3270" i="1"/>
  <c r="N3270" i="1"/>
  <c r="M6780" i="1"/>
  <c r="N6780" i="1"/>
  <c r="M6716" i="1"/>
  <c r="N6716" i="1"/>
  <c r="M6652" i="1"/>
  <c r="N6652" i="1"/>
  <c r="M6588" i="1"/>
  <c r="N6588" i="1"/>
  <c r="M6524" i="1"/>
  <c r="N6524" i="1"/>
  <c r="M6460" i="1"/>
  <c r="N6460" i="1"/>
  <c r="M6396" i="1"/>
  <c r="N6396" i="1"/>
  <c r="M6332" i="1"/>
  <c r="N6332" i="1"/>
  <c r="M6268" i="1"/>
  <c r="N6268" i="1"/>
  <c r="M6204" i="1"/>
  <c r="N6204" i="1"/>
  <c r="M6140" i="1"/>
  <c r="N6140" i="1"/>
  <c r="M6076" i="1"/>
  <c r="N6076" i="1"/>
  <c r="M6012" i="1"/>
  <c r="N6012" i="1"/>
  <c r="M5948" i="1"/>
  <c r="N5948" i="1"/>
  <c r="M5884" i="1"/>
  <c r="N5884" i="1"/>
  <c r="M5820" i="1"/>
  <c r="N5820" i="1"/>
  <c r="M5756" i="1"/>
  <c r="N5756" i="1"/>
  <c r="M5692" i="1"/>
  <c r="N5692" i="1"/>
  <c r="M5628" i="1"/>
  <c r="N5628" i="1"/>
  <c r="M5563" i="1"/>
  <c r="N5563" i="1"/>
  <c r="M5478" i="1"/>
  <c r="N5478" i="1"/>
  <c r="M5392" i="1"/>
  <c r="N5392" i="1"/>
  <c r="M5307" i="1"/>
  <c r="N5307" i="1"/>
  <c r="M5222" i="1"/>
  <c r="N5222" i="1"/>
  <c r="M5136" i="1"/>
  <c r="N5136" i="1"/>
  <c r="M5051" i="1"/>
  <c r="N5051" i="1"/>
  <c r="M4934" i="1"/>
  <c r="N4934" i="1"/>
  <c r="M4678" i="1"/>
  <c r="N4678" i="1"/>
  <c r="M4422" i="1"/>
  <c r="N4422" i="1"/>
  <c r="M4166" i="1"/>
  <c r="N4166" i="1"/>
  <c r="M3860" i="1"/>
  <c r="N3860" i="1"/>
  <c r="M3190" i="1"/>
  <c r="N3190" i="1"/>
  <c r="M5537" i="1"/>
  <c r="N5537" i="1"/>
  <c r="M5473" i="1"/>
  <c r="N5473" i="1"/>
  <c r="M5409" i="1"/>
  <c r="N5409" i="1"/>
  <c r="M5345" i="1"/>
  <c r="N5345" i="1"/>
  <c r="M5281" i="1"/>
  <c r="N5281" i="1"/>
  <c r="M5217" i="1"/>
  <c r="N5217" i="1"/>
  <c r="M5153" i="1"/>
  <c r="N5153" i="1"/>
  <c r="M5089" i="1"/>
  <c r="N5089" i="1"/>
  <c r="M5025" i="1"/>
  <c r="N5025" i="1"/>
  <c r="M4961" i="1"/>
  <c r="N4961" i="1"/>
  <c r="M4897" i="1"/>
  <c r="N4897" i="1"/>
  <c r="M4833" i="1"/>
  <c r="N4833" i="1"/>
  <c r="M4769" i="1"/>
  <c r="N4769" i="1"/>
  <c r="M4705" i="1"/>
  <c r="N4705" i="1"/>
  <c r="M4641" i="1"/>
  <c r="N4641" i="1"/>
  <c r="M4577" i="1"/>
  <c r="N4577" i="1"/>
  <c r="M4513" i="1"/>
  <c r="N4513" i="1"/>
  <c r="M4449" i="1"/>
  <c r="N4449" i="1"/>
  <c r="M4385" i="1"/>
  <c r="N4385" i="1"/>
  <c r="M4321" i="1"/>
  <c r="N4321" i="1"/>
  <c r="M4257" i="1"/>
  <c r="N4257" i="1"/>
  <c r="M4193" i="1"/>
  <c r="N4193" i="1"/>
  <c r="M4129" i="1"/>
  <c r="N4129" i="1"/>
  <c r="M4065" i="1"/>
  <c r="N4065" i="1"/>
  <c r="M3982" i="1"/>
  <c r="N3982" i="1"/>
  <c r="M3896" i="1"/>
  <c r="N3896" i="1"/>
  <c r="M3811" i="1"/>
  <c r="N3811" i="1"/>
  <c r="M3726" i="1"/>
  <c r="N3726" i="1"/>
  <c r="M3554" i="1"/>
  <c r="N3554" i="1"/>
  <c r="M3298" i="1"/>
  <c r="N3298" i="1"/>
  <c r="M3006" i="1"/>
  <c r="N3006" i="1"/>
  <c r="M2318" i="1"/>
  <c r="N2318" i="1"/>
  <c r="M4948" i="1"/>
  <c r="N4948" i="1"/>
  <c r="M4884" i="1"/>
  <c r="N4884" i="1"/>
  <c r="M4820" i="1"/>
  <c r="N4820" i="1"/>
  <c r="M4756" i="1"/>
  <c r="N4756" i="1"/>
  <c r="M4692" i="1"/>
  <c r="N4692" i="1"/>
  <c r="M4628" i="1"/>
  <c r="N4628" i="1"/>
  <c r="M4564" i="1"/>
  <c r="N4564" i="1"/>
  <c r="M4500" i="1"/>
  <c r="N4500" i="1"/>
  <c r="M4436" i="1"/>
  <c r="N4436" i="1"/>
  <c r="M4372" i="1"/>
  <c r="N4372" i="1"/>
  <c r="M4308" i="1"/>
  <c r="N4308" i="1"/>
  <c r="M4244" i="1"/>
  <c r="N4244" i="1"/>
  <c r="M4180" i="1"/>
  <c r="N4180" i="1"/>
  <c r="M4116" i="1"/>
  <c r="N4116" i="1"/>
  <c r="M4050" i="1"/>
  <c r="N4050" i="1"/>
  <c r="M3964" i="1"/>
  <c r="N3964" i="1"/>
  <c r="M3879" i="1"/>
  <c r="N3879" i="1"/>
  <c r="M3794" i="1"/>
  <c r="N3794" i="1"/>
  <c r="M3708" i="1"/>
  <c r="N3708" i="1"/>
  <c r="M3502" i="1"/>
  <c r="N3502" i="1"/>
  <c r="M3246" i="1"/>
  <c r="N3246" i="1"/>
  <c r="M2936" i="1"/>
  <c r="N2936" i="1"/>
  <c r="M2091" i="1"/>
  <c r="N2091" i="1"/>
  <c r="M4935" i="1"/>
  <c r="N4935" i="1"/>
  <c r="M4871" i="1"/>
  <c r="N4871" i="1"/>
  <c r="M4763" i="1"/>
  <c r="N4763" i="1"/>
  <c r="M4567" i="1"/>
  <c r="N4567" i="1"/>
  <c r="M4183" i="1"/>
  <c r="N4183" i="1"/>
  <c r="M3798" i="1"/>
  <c r="N3798" i="1"/>
  <c r="M2155" i="1"/>
  <c r="N2155" i="1"/>
  <c r="M3697" i="1"/>
  <c r="N3697" i="1"/>
  <c r="M2855" i="1"/>
  <c r="N2855" i="1"/>
  <c r="M3082" i="1"/>
  <c r="N3082" i="1"/>
  <c r="M5500" i="1"/>
  <c r="N5500" i="1"/>
  <c r="M5159" i="1"/>
  <c r="N5159" i="1"/>
  <c r="M4490" i="1"/>
  <c r="N4490" i="1"/>
  <c r="M6792" i="1"/>
  <c r="N6792" i="1"/>
  <c r="M6536" i="1"/>
  <c r="N6536" i="1"/>
  <c r="M6280" i="1"/>
  <c r="N6280" i="1"/>
  <c r="M6024" i="1"/>
  <c r="N6024" i="1"/>
  <c r="M5768" i="1"/>
  <c r="N5768" i="1"/>
  <c r="M5494" i="1"/>
  <c r="N5494" i="1"/>
  <c r="M5152" i="1"/>
  <c r="N5152" i="1"/>
  <c r="M3727" i="1"/>
  <c r="N3727" i="1"/>
  <c r="M8551" i="1"/>
  <c r="N8551" i="1"/>
  <c r="M8487" i="1"/>
  <c r="N8487" i="1"/>
  <c r="M8423" i="1"/>
  <c r="N8423" i="1"/>
  <c r="M8359" i="1"/>
  <c r="N8359" i="1"/>
  <c r="M8295" i="1"/>
  <c r="N8295" i="1"/>
  <c r="M8231" i="1"/>
  <c r="N8231" i="1"/>
  <c r="M8167" i="1"/>
  <c r="N8167" i="1"/>
  <c r="M8103" i="1"/>
  <c r="N8103" i="1"/>
  <c r="M8039" i="1"/>
  <c r="N8039" i="1"/>
  <c r="M7975" i="1"/>
  <c r="N7975" i="1"/>
  <c r="M7911" i="1"/>
  <c r="N7911" i="1"/>
  <c r="M7847" i="1"/>
  <c r="N7847" i="1"/>
  <c r="M7769" i="1"/>
  <c r="N7769" i="1"/>
  <c r="M7684" i="1"/>
  <c r="N7684" i="1"/>
  <c r="M7599" i="1"/>
  <c r="N7599" i="1"/>
  <c r="M7513" i="1"/>
  <c r="N7513" i="1"/>
  <c r="M7428" i="1"/>
  <c r="N7428" i="1"/>
  <c r="M7343" i="1"/>
  <c r="N7343" i="1"/>
  <c r="M7257" i="1"/>
  <c r="N7257" i="1"/>
  <c r="M7172" i="1"/>
  <c r="N7172" i="1"/>
  <c r="M7087" i="1"/>
  <c r="N7087" i="1"/>
  <c r="M7001" i="1"/>
  <c r="N7001" i="1"/>
  <c r="M6916" i="1"/>
  <c r="N6916" i="1"/>
  <c r="M6831" i="1"/>
  <c r="N6831" i="1"/>
  <c r="M6623" i="1"/>
  <c r="N6623" i="1"/>
  <c r="M6367" i="1"/>
  <c r="N6367" i="1"/>
  <c r="M6111" i="1"/>
  <c r="N6111" i="1"/>
  <c r="M5855" i="1"/>
  <c r="N5855" i="1"/>
  <c r="M5599" i="1"/>
  <c r="N5599" i="1"/>
  <c r="M5268" i="1"/>
  <c r="N5268" i="1"/>
  <c r="M4818" i="1"/>
  <c r="N4818" i="1"/>
  <c r="M3706" i="1"/>
  <c r="N3706" i="1"/>
  <c r="M7778" i="1"/>
  <c r="N7778" i="1"/>
  <c r="M7714" i="1"/>
  <c r="N7714" i="1"/>
  <c r="M7650" i="1"/>
  <c r="N7650" i="1"/>
  <c r="M7586" i="1"/>
  <c r="N7586" i="1"/>
  <c r="M7522" i="1"/>
  <c r="N7522" i="1"/>
  <c r="M7458" i="1"/>
  <c r="N7458" i="1"/>
  <c r="M7394" i="1"/>
  <c r="N7394" i="1"/>
  <c r="M7330" i="1"/>
  <c r="N7330" i="1"/>
  <c r="M7266" i="1"/>
  <c r="N7266" i="1"/>
  <c r="M7202" i="1"/>
  <c r="N7202" i="1"/>
  <c r="M7138" i="1"/>
  <c r="N7138" i="1"/>
  <c r="M7074" i="1"/>
  <c r="N7074" i="1"/>
  <c r="M7010" i="1"/>
  <c r="N7010" i="1"/>
  <c r="M6946" i="1"/>
  <c r="N6946" i="1"/>
  <c r="M6882" i="1"/>
  <c r="N6882" i="1"/>
  <c r="M6818" i="1"/>
  <c r="N6818" i="1"/>
  <c r="M6754" i="1"/>
  <c r="N6754" i="1"/>
  <c r="M6690" i="1"/>
  <c r="N6690" i="1"/>
  <c r="M6626" i="1"/>
  <c r="N6626" i="1"/>
  <c r="M6562" i="1"/>
  <c r="N6562" i="1"/>
  <c r="M6498" i="1"/>
  <c r="N6498" i="1"/>
  <c r="M6434" i="1"/>
  <c r="N6434" i="1"/>
  <c r="M6370" i="1"/>
  <c r="N6370" i="1"/>
  <c r="M6306" i="1"/>
  <c r="N6306" i="1"/>
  <c r="M6242" i="1"/>
  <c r="N6242" i="1"/>
  <c r="M6178" i="1"/>
  <c r="N6178" i="1"/>
  <c r="M6114" i="1"/>
  <c r="N6114" i="1"/>
  <c r="M6050" i="1"/>
  <c r="N6050" i="1"/>
  <c r="M5986" i="1"/>
  <c r="N5986" i="1"/>
  <c r="M5922" i="1"/>
  <c r="N5922" i="1"/>
  <c r="M5858" i="1"/>
  <c r="N5858" i="1"/>
  <c r="M5794" i="1"/>
  <c r="N5794" i="1"/>
  <c r="M5730" i="1"/>
  <c r="N5730" i="1"/>
  <c r="M5666" i="1"/>
  <c r="N5666" i="1"/>
  <c r="M5602" i="1"/>
  <c r="N5602" i="1"/>
  <c r="M5528" i="1"/>
  <c r="N5528" i="1"/>
  <c r="M5443" i="1"/>
  <c r="N5443" i="1"/>
  <c r="M5358" i="1"/>
  <c r="N5358" i="1"/>
  <c r="M5272" i="1"/>
  <c r="N5272" i="1"/>
  <c r="M5187" i="1"/>
  <c r="N5187" i="1"/>
  <c r="M5102" i="1"/>
  <c r="N5102" i="1"/>
  <c r="M5016" i="1"/>
  <c r="N5016" i="1"/>
  <c r="M4830" i="1"/>
  <c r="N4830" i="1"/>
  <c r="M4574" i="1"/>
  <c r="N4574" i="1"/>
  <c r="M4318" i="1"/>
  <c r="N4318" i="1"/>
  <c r="M4062" i="1"/>
  <c r="N4062" i="1"/>
  <c r="M3722" i="1"/>
  <c r="N3722" i="1"/>
  <c r="M2270" i="1"/>
  <c r="N2270" i="1"/>
  <c r="M6749" i="1"/>
  <c r="N6749" i="1"/>
  <c r="M6685" i="1"/>
  <c r="N6685" i="1"/>
  <c r="M6621" i="1"/>
  <c r="N6621" i="1"/>
  <c r="M6557" i="1"/>
  <c r="N6557" i="1"/>
  <c r="M6493" i="1"/>
  <c r="N6493" i="1"/>
  <c r="M6429" i="1"/>
  <c r="N6429" i="1"/>
  <c r="M6365" i="1"/>
  <c r="N6365" i="1"/>
  <c r="M6301" i="1"/>
  <c r="N6301" i="1"/>
  <c r="M6237" i="1"/>
  <c r="N6237" i="1"/>
  <c r="M6173" i="1"/>
  <c r="N6173" i="1"/>
  <c r="M6101" i="1"/>
  <c r="N6101" i="1"/>
  <c r="M6013" i="1"/>
  <c r="N6013" i="1"/>
  <c r="M5929" i="1"/>
  <c r="N5929" i="1"/>
  <c r="M5845" i="1"/>
  <c r="N5845" i="1"/>
  <c r="M5757" i="1"/>
  <c r="N5757" i="1"/>
  <c r="M5673" i="1"/>
  <c r="N5673" i="1"/>
  <c r="M5589" i="1"/>
  <c r="N5589" i="1"/>
  <c r="M5255" i="1"/>
  <c r="N5255" i="1"/>
  <c r="M4778" i="1"/>
  <c r="N4778" i="1"/>
  <c r="M3590" i="1"/>
  <c r="N3590" i="1"/>
  <c r="M6608" i="1"/>
  <c r="N6608" i="1"/>
  <c r="M6352" i="1"/>
  <c r="N6352" i="1"/>
  <c r="M6096" i="1"/>
  <c r="N6096" i="1"/>
  <c r="M5840" i="1"/>
  <c r="N5840" i="1"/>
  <c r="M5584" i="1"/>
  <c r="N5584" i="1"/>
  <c r="M5248" i="1"/>
  <c r="N5248" i="1"/>
  <c r="M4758" i="1"/>
  <c r="N4758" i="1"/>
  <c r="M3510" i="1"/>
  <c r="N3510" i="1"/>
  <c r="M5365" i="1"/>
  <c r="N5365" i="1"/>
  <c r="M5109" i="1"/>
  <c r="N5109" i="1"/>
  <c r="M4853" i="1"/>
  <c r="N4853" i="1"/>
  <c r="M4597" i="1"/>
  <c r="N4597" i="1"/>
  <c r="M4341" i="1"/>
  <c r="N4341" i="1"/>
  <c r="M4085" i="1"/>
  <c r="N4085" i="1"/>
  <c r="M3752" i="1"/>
  <c r="N3752" i="1"/>
  <c r="M2638" i="1"/>
  <c r="N2638" i="1"/>
  <c r="M4776" i="1"/>
  <c r="N4776" i="1"/>
  <c r="M4520" i="1"/>
  <c r="N4520" i="1"/>
  <c r="M4264" i="1"/>
  <c r="N4264" i="1"/>
  <c r="M3991" i="1"/>
  <c r="N3991" i="1"/>
  <c r="M3582" i="1"/>
  <c r="N3582" i="1"/>
  <c r="M4955" i="1"/>
  <c r="N4955" i="1"/>
  <c r="M4519" i="1"/>
  <c r="N4519" i="1"/>
  <c r="M4033" i="1"/>
  <c r="N4033" i="1"/>
  <c r="M2962" i="1"/>
  <c r="N2962" i="1"/>
  <c r="M3419" i="1"/>
  <c r="N3419" i="1"/>
  <c r="M6129" i="1"/>
  <c r="N6129" i="1"/>
  <c r="M6065" i="1"/>
  <c r="N6065" i="1"/>
  <c r="M6001" i="1"/>
  <c r="N6001" i="1"/>
  <c r="M5937" i="1"/>
  <c r="N5937" i="1"/>
  <c r="M5873" i="1"/>
  <c r="N5873" i="1"/>
  <c r="M5809" i="1"/>
  <c r="N5809" i="1"/>
  <c r="M5745" i="1"/>
  <c r="N5745" i="1"/>
  <c r="M5681" i="1"/>
  <c r="N5681" i="1"/>
  <c r="M5617" i="1"/>
  <c r="N5617" i="1"/>
  <c r="M5548" i="1"/>
  <c r="N5548" i="1"/>
  <c r="M5463" i="1"/>
  <c r="N5463" i="1"/>
  <c r="M5378" i="1"/>
  <c r="N5378" i="1"/>
  <c r="M5292" i="1"/>
  <c r="N5292" i="1"/>
  <c r="M5207" i="1"/>
  <c r="N5207" i="1"/>
  <c r="M5122" i="1"/>
  <c r="N5122" i="1"/>
  <c r="M5036" i="1"/>
  <c r="N5036" i="1"/>
  <c r="M4890" i="1"/>
  <c r="N4890" i="1"/>
  <c r="M4634" i="1"/>
  <c r="N4634" i="1"/>
  <c r="M4378" i="1"/>
  <c r="N4378" i="1"/>
  <c r="M4122" i="1"/>
  <c r="N4122" i="1"/>
  <c r="M3802" i="1"/>
  <c r="N3802" i="1"/>
  <c r="M2968" i="1"/>
  <c r="N2968" i="1"/>
  <c r="M6764" i="1"/>
  <c r="N6764" i="1"/>
  <c r="M6700" i="1"/>
  <c r="N6700" i="1"/>
  <c r="M6636" i="1"/>
  <c r="N6636" i="1"/>
  <c r="M6572" i="1"/>
  <c r="N6572" i="1"/>
  <c r="M6508" i="1"/>
  <c r="N6508" i="1"/>
  <c r="M6444" i="1"/>
  <c r="N6444" i="1"/>
  <c r="M6380" i="1"/>
  <c r="N6380" i="1"/>
  <c r="M6316" i="1"/>
  <c r="N6316" i="1"/>
  <c r="M6252" i="1"/>
  <c r="N6252" i="1"/>
  <c r="M6188" i="1"/>
  <c r="N6188" i="1"/>
  <c r="M6124" i="1"/>
  <c r="N6124" i="1"/>
  <c r="M6060" i="1"/>
  <c r="N6060" i="1"/>
  <c r="M5996" i="1"/>
  <c r="N5996" i="1"/>
  <c r="M5932" i="1"/>
  <c r="N5932" i="1"/>
  <c r="M5868" i="1"/>
  <c r="N5868" i="1"/>
  <c r="M5804" i="1"/>
  <c r="N5804" i="1"/>
  <c r="M5740" i="1"/>
  <c r="N5740" i="1"/>
  <c r="M5676" i="1"/>
  <c r="N5676" i="1"/>
  <c r="M5612" i="1"/>
  <c r="N5612" i="1"/>
  <c r="M5542" i="1"/>
  <c r="N5542" i="1"/>
  <c r="M5456" i="1"/>
  <c r="N5456" i="1"/>
  <c r="M5371" i="1"/>
  <c r="N5371" i="1"/>
  <c r="M5286" i="1"/>
  <c r="N5286" i="1"/>
  <c r="M5200" i="1"/>
  <c r="N5200" i="1"/>
  <c r="M5115" i="1"/>
  <c r="N5115" i="1"/>
  <c r="M5030" i="1"/>
  <c r="N5030" i="1"/>
  <c r="M4870" i="1"/>
  <c r="N4870" i="1"/>
  <c r="M4614" i="1"/>
  <c r="N4614" i="1"/>
  <c r="M4358" i="1"/>
  <c r="N4358" i="1"/>
  <c r="M4102" i="1"/>
  <c r="N4102" i="1"/>
  <c r="M3775" i="1"/>
  <c r="N3775" i="1"/>
  <c r="M2862" i="1"/>
  <c r="N2862" i="1"/>
  <c r="M5521" i="1"/>
  <c r="N5521" i="1"/>
  <c r="M5457" i="1"/>
  <c r="N5457" i="1"/>
  <c r="M5393" i="1"/>
  <c r="N5393" i="1"/>
  <c r="M5329" i="1"/>
  <c r="N5329" i="1"/>
  <c r="M5265" i="1"/>
  <c r="N5265" i="1"/>
  <c r="M5201" i="1"/>
  <c r="N5201" i="1"/>
  <c r="M5137" i="1"/>
  <c r="N5137" i="1"/>
  <c r="M5073" i="1"/>
  <c r="N5073" i="1"/>
  <c r="M5009" i="1"/>
  <c r="N5009" i="1"/>
  <c r="M4945" i="1"/>
  <c r="N4945" i="1"/>
  <c r="M4881" i="1"/>
  <c r="N4881" i="1"/>
  <c r="M4817" i="1"/>
  <c r="N4817" i="1"/>
  <c r="M4753" i="1"/>
  <c r="N4753" i="1"/>
  <c r="M4689" i="1"/>
  <c r="N4689" i="1"/>
  <c r="M4625" i="1"/>
  <c r="N4625" i="1"/>
  <c r="M4561" i="1"/>
  <c r="N4561" i="1"/>
  <c r="M4497" i="1"/>
  <c r="N4497" i="1"/>
  <c r="M4433" i="1"/>
  <c r="N4433" i="1"/>
  <c r="M4369" i="1"/>
  <c r="N4369" i="1"/>
  <c r="M4305" i="1"/>
  <c r="N4305" i="1"/>
  <c r="M4241" i="1"/>
  <c r="N4241" i="1"/>
  <c r="M4177" i="1"/>
  <c r="N4177" i="1"/>
  <c r="M4113" i="1"/>
  <c r="N4113" i="1"/>
  <c r="M4046" i="1"/>
  <c r="N4046" i="1"/>
  <c r="M3960" i="1"/>
  <c r="N3960" i="1"/>
  <c r="M3875" i="1"/>
  <c r="N3875" i="1"/>
  <c r="M3790" i="1"/>
  <c r="N3790" i="1"/>
  <c r="M3704" i="1"/>
  <c r="N3704" i="1"/>
  <c r="M3490" i="1"/>
  <c r="N3490" i="1"/>
  <c r="M3234" i="1"/>
  <c r="N3234" i="1"/>
  <c r="M2920" i="1"/>
  <c r="N2920" i="1"/>
  <c r="M2027" i="1"/>
  <c r="N2027" i="1"/>
  <c r="M4932" i="1"/>
  <c r="N4932" i="1"/>
  <c r="M4868" i="1"/>
  <c r="N4868" i="1"/>
  <c r="M4804" i="1"/>
  <c r="N4804" i="1"/>
  <c r="M4740" i="1"/>
  <c r="N4740" i="1"/>
  <c r="M4676" i="1"/>
  <c r="N4676" i="1"/>
  <c r="M4612" i="1"/>
  <c r="N4612" i="1"/>
  <c r="M4548" i="1"/>
  <c r="N4548" i="1"/>
  <c r="M4484" i="1"/>
  <c r="N4484" i="1"/>
  <c r="M4420" i="1"/>
  <c r="N4420" i="1"/>
  <c r="M4356" i="1"/>
  <c r="N4356" i="1"/>
  <c r="M4292" i="1"/>
  <c r="N4292" i="1"/>
  <c r="M4228" i="1"/>
  <c r="N4228" i="1"/>
  <c r="M4164" i="1"/>
  <c r="N4164" i="1"/>
  <c r="M4100" i="1"/>
  <c r="N4100" i="1"/>
  <c r="M4028" i="1"/>
  <c r="N4028" i="1"/>
  <c r="M3943" i="1"/>
  <c r="N3943" i="1"/>
  <c r="M3858" i="1"/>
  <c r="N3858" i="1"/>
  <c r="M3772" i="1"/>
  <c r="N3772" i="1"/>
  <c r="M3687" i="1"/>
  <c r="N3687" i="1"/>
  <c r="M3438" i="1"/>
  <c r="N3438" i="1"/>
  <c r="M3182" i="1"/>
  <c r="N3182" i="1"/>
  <c r="M2851" i="1"/>
  <c r="N2851" i="1"/>
  <c r="M1267" i="1"/>
  <c r="N1267" i="1"/>
  <c r="M4919" i="1"/>
  <c r="N4919" i="1"/>
  <c r="M4847" i="1"/>
  <c r="N4847" i="1"/>
  <c r="M4743" i="1"/>
  <c r="N4743" i="1"/>
  <c r="M4439" i="1"/>
  <c r="N4439" i="1"/>
  <c r="M4119" i="1"/>
  <c r="N4119" i="1"/>
  <c r="M3712" i="1"/>
  <c r="N3712" i="1"/>
  <c r="M3953" i="1"/>
  <c r="N3953" i="1"/>
  <c r="M3633" i="1"/>
  <c r="N3633" i="1"/>
  <c r="M1321" i="1"/>
  <c r="N1321" i="1"/>
  <c r="M2565" i="1"/>
  <c r="N2565" i="1"/>
  <c r="M5415" i="1"/>
  <c r="N5415" i="1"/>
  <c r="M5074" i="1"/>
  <c r="N5074" i="1"/>
  <c r="M4234" i="1"/>
  <c r="N4234" i="1"/>
  <c r="M6728" i="1"/>
  <c r="N6728" i="1"/>
  <c r="M6472" i="1"/>
  <c r="N6472" i="1"/>
  <c r="M6216" i="1"/>
  <c r="N6216" i="1"/>
  <c r="M5960" i="1"/>
  <c r="N5960" i="1"/>
  <c r="M5704" i="1"/>
  <c r="N5704" i="1"/>
  <c r="M5408" i="1"/>
  <c r="N5408" i="1"/>
  <c r="M5067" i="1"/>
  <c r="N5067" i="1"/>
  <c r="M4982" i="1"/>
  <c r="N4982" i="1"/>
  <c r="M4726" i="1"/>
  <c r="N4726" i="1"/>
  <c r="M4470" i="1"/>
  <c r="N4470" i="1"/>
  <c r="M4214" i="1"/>
  <c r="N4214" i="1"/>
  <c r="M3924" i="1"/>
  <c r="N3924" i="1"/>
  <c r="M3382" i="1"/>
  <c r="N3382" i="1"/>
  <c r="M5549" i="1"/>
  <c r="N5549" i="1"/>
  <c r="M5485" i="1"/>
  <c r="N5485" i="1"/>
  <c r="M5421" i="1"/>
  <c r="N5421" i="1"/>
  <c r="M5357" i="1"/>
  <c r="N5357" i="1"/>
  <c r="M5293" i="1"/>
  <c r="N5293" i="1"/>
  <c r="M5229" i="1"/>
  <c r="N5229" i="1"/>
  <c r="M5165" i="1"/>
  <c r="N5165" i="1"/>
  <c r="M5101" i="1"/>
  <c r="N5101" i="1"/>
  <c r="M5037" i="1"/>
  <c r="N5037" i="1"/>
  <c r="M4973" i="1"/>
  <c r="N4973" i="1"/>
  <c r="M4909" i="1"/>
  <c r="N4909" i="1"/>
  <c r="M4845" i="1"/>
  <c r="N4845" i="1"/>
  <c r="M4781" i="1"/>
  <c r="N4781" i="1"/>
  <c r="M4717" i="1"/>
  <c r="N4717" i="1"/>
  <c r="M4653" i="1"/>
  <c r="N4653" i="1"/>
  <c r="M4589" i="1"/>
  <c r="N4589" i="1"/>
  <c r="M4525" i="1"/>
  <c r="N4525" i="1"/>
  <c r="M4461" i="1"/>
  <c r="N4461" i="1"/>
  <c r="M4397" i="1"/>
  <c r="N4397" i="1"/>
  <c r="M4333" i="1"/>
  <c r="N4333" i="1"/>
  <c r="M4269" i="1"/>
  <c r="N4269" i="1"/>
  <c r="M4205" i="1"/>
  <c r="N4205" i="1"/>
  <c r="M4141" i="1"/>
  <c r="N4141" i="1"/>
  <c r="M4077" i="1"/>
  <c r="N4077" i="1"/>
  <c r="M3998" i="1"/>
  <c r="N3998" i="1"/>
  <c r="M3912" i="1"/>
  <c r="N3912" i="1"/>
  <c r="M3827" i="1"/>
  <c r="N3827" i="1"/>
  <c r="M3742" i="1"/>
  <c r="N3742" i="1"/>
  <c r="M3602" i="1"/>
  <c r="N3602" i="1"/>
  <c r="M3346" i="1"/>
  <c r="N3346" i="1"/>
  <c r="M3070" i="1"/>
  <c r="N3070" i="1"/>
  <c r="M2510" i="1"/>
  <c r="N2510" i="1"/>
  <c r="M4960" i="1"/>
  <c r="N4960" i="1"/>
  <c r="M4896" i="1"/>
  <c r="N4896" i="1"/>
  <c r="M4832" i="1"/>
  <c r="N4832" i="1"/>
  <c r="M4768" i="1"/>
  <c r="N4768" i="1"/>
  <c r="M4704" i="1"/>
  <c r="N4704" i="1"/>
  <c r="M4640" i="1"/>
  <c r="N4640" i="1"/>
  <c r="M4576" i="1"/>
  <c r="N4576" i="1"/>
  <c r="M4512" i="1"/>
  <c r="N4512" i="1"/>
  <c r="M4448" i="1"/>
  <c r="N4448" i="1"/>
  <c r="M4384" i="1"/>
  <c r="N4384" i="1"/>
  <c r="M4320" i="1"/>
  <c r="N4320" i="1"/>
  <c r="M4256" i="1"/>
  <c r="N4256" i="1"/>
  <c r="M4192" i="1"/>
  <c r="N4192" i="1"/>
  <c r="M4128" i="1"/>
  <c r="N4128" i="1"/>
  <c r="M4064" i="1"/>
  <c r="N4064" i="1"/>
  <c r="M3980" i="1"/>
  <c r="N3980" i="1"/>
  <c r="M3895" i="1"/>
  <c r="N3895" i="1"/>
  <c r="M3810" i="1"/>
  <c r="N3810" i="1"/>
  <c r="M3724" i="1"/>
  <c r="N3724" i="1"/>
  <c r="M3550" i="1"/>
  <c r="N3550" i="1"/>
  <c r="M3294" i="1"/>
  <c r="N3294" i="1"/>
  <c r="M3000" i="1"/>
  <c r="N3000" i="1"/>
  <c r="M2302" i="1"/>
  <c r="N2302" i="1"/>
  <c r="M4947" i="1"/>
  <c r="N4947" i="1"/>
  <c r="M4883" i="1"/>
  <c r="N4883" i="1"/>
  <c r="M4799" i="1"/>
  <c r="N4799" i="1"/>
  <c r="M4715" i="1"/>
  <c r="N4715" i="1"/>
  <c r="M4487" i="1"/>
  <c r="N4487" i="1"/>
  <c r="M4231" i="1"/>
  <c r="N4231" i="1"/>
  <c r="M3947" i="1"/>
  <c r="N3947" i="1"/>
  <c r="M3450" i="1"/>
  <c r="N3450" i="1"/>
  <c r="M4001" i="1"/>
  <c r="N4001" i="1"/>
  <c r="M3745" i="1"/>
  <c r="N3745" i="1"/>
  <c r="M3489" i="1"/>
  <c r="N3489" i="1"/>
  <c r="M3233" i="1"/>
  <c r="N3233" i="1"/>
  <c r="M2919" i="1"/>
  <c r="N2919" i="1"/>
  <c r="M2022" i="1"/>
  <c r="N2022" i="1"/>
  <c r="M3488" i="1"/>
  <c r="N3488" i="1"/>
  <c r="M3200" i="1"/>
  <c r="N3200" i="1"/>
  <c r="M3291" i="1"/>
  <c r="N3291" i="1"/>
  <c r="M2757" i="1"/>
  <c r="N2757" i="1"/>
  <c r="M2752" i="1"/>
  <c r="N2752" i="1"/>
  <c r="M1335" i="1"/>
  <c r="N1335" i="1"/>
  <c r="M5516" i="1"/>
  <c r="N5516" i="1"/>
  <c r="M5431" i="1"/>
  <c r="N5431" i="1"/>
  <c r="M5346" i="1"/>
  <c r="N5346" i="1"/>
  <c r="M5260" i="1"/>
  <c r="N5260" i="1"/>
  <c r="M5175" i="1"/>
  <c r="N5175" i="1"/>
  <c r="M5090" i="1"/>
  <c r="N5090" i="1"/>
  <c r="M5004" i="1"/>
  <c r="N5004" i="1"/>
  <c r="M4794" i="1"/>
  <c r="N4794" i="1"/>
  <c r="M4538" i="1"/>
  <c r="N4538" i="1"/>
  <c r="M4218" i="1"/>
  <c r="N4218" i="1"/>
  <c r="M3844" i="1"/>
  <c r="N3844" i="1"/>
  <c r="M6804" i="1"/>
  <c r="N6804" i="1"/>
  <c r="M6724" i="1"/>
  <c r="N6724" i="1"/>
  <c r="M6644" i="1"/>
  <c r="N6644" i="1"/>
  <c r="M6548" i="1"/>
  <c r="N6548" i="1"/>
  <c r="M6468" i="1"/>
  <c r="N6468" i="1"/>
  <c r="M6388" i="1"/>
  <c r="N6388" i="1"/>
  <c r="M6292" i="1"/>
  <c r="N6292" i="1"/>
  <c r="M6212" i="1"/>
  <c r="N6212" i="1"/>
  <c r="M6132" i="1"/>
  <c r="N6132" i="1"/>
  <c r="M6036" i="1"/>
  <c r="N6036" i="1"/>
  <c r="M5956" i="1"/>
  <c r="N5956" i="1"/>
  <c r="M5876" i="1"/>
  <c r="N5876" i="1"/>
  <c r="M5780" i="1"/>
  <c r="N5780" i="1"/>
  <c r="M5700" i="1"/>
  <c r="N5700" i="1"/>
  <c r="M5620" i="1"/>
  <c r="N5620" i="1"/>
  <c r="M5510" i="1"/>
  <c r="N5510" i="1"/>
  <c r="M5403" i="1"/>
  <c r="N5403" i="1"/>
  <c r="M5296" i="1"/>
  <c r="N5296" i="1"/>
  <c r="M5168" i="1"/>
  <c r="N5168" i="1"/>
  <c r="M5062" i="1"/>
  <c r="N5062" i="1"/>
  <c r="M4902" i="1"/>
  <c r="N4902" i="1"/>
  <c r="M4518" i="1"/>
  <c r="N4518" i="1"/>
  <c r="M4198" i="1"/>
  <c r="N4198" i="1"/>
  <c r="M3818" i="1"/>
  <c r="N3818" i="1"/>
  <c r="M5561" i="1"/>
  <c r="N5561" i="1"/>
  <c r="M5481" i="1"/>
  <c r="N5481" i="1"/>
  <c r="M5401" i="1"/>
  <c r="N5401" i="1"/>
  <c r="M5305" i="1"/>
  <c r="N5305" i="1"/>
  <c r="M5225" i="1"/>
  <c r="N5225" i="1"/>
  <c r="M5145" i="1"/>
  <c r="N5145" i="1"/>
  <c r="M5049" i="1"/>
  <c r="N5049" i="1"/>
  <c r="M4969" i="1"/>
  <c r="N4969" i="1"/>
  <c r="M4889" i="1"/>
  <c r="N4889" i="1"/>
  <c r="M4793" i="1"/>
  <c r="N4793" i="1"/>
  <c r="M4713" i="1"/>
  <c r="N4713" i="1"/>
  <c r="M4633" i="1"/>
  <c r="N4633" i="1"/>
  <c r="M4537" i="1"/>
  <c r="N4537" i="1"/>
  <c r="M4457" i="1"/>
  <c r="N4457" i="1"/>
  <c r="M4377" i="1"/>
  <c r="N4377" i="1"/>
  <c r="M4281" i="1"/>
  <c r="N4281" i="1"/>
  <c r="M4201" i="1"/>
  <c r="N4201" i="1"/>
  <c r="M4121" i="1"/>
  <c r="N4121" i="1"/>
  <c r="M4014" i="1"/>
  <c r="N4014" i="1"/>
  <c r="M3907" i="1"/>
  <c r="N3907" i="1"/>
  <c r="M3800" i="1"/>
  <c r="N3800" i="1"/>
  <c r="M3650" i="1"/>
  <c r="N3650" i="1"/>
  <c r="M3330" i="1"/>
  <c r="N3330" i="1"/>
  <c r="M2963" i="1"/>
  <c r="N2963" i="1"/>
  <c r="M4956" i="1"/>
  <c r="N4956" i="1"/>
  <c r="M4828" i="1"/>
  <c r="N4828" i="1"/>
  <c r="M4700" i="1"/>
  <c r="N4700" i="1"/>
  <c r="M4572" i="1"/>
  <c r="N4572" i="1"/>
  <c r="M4444" i="1"/>
  <c r="N4444" i="1"/>
  <c r="M4316" i="1"/>
  <c r="N4316" i="1"/>
  <c r="M4188" i="1"/>
  <c r="N4188" i="1"/>
  <c r="M4060" i="1"/>
  <c r="N4060" i="1"/>
  <c r="M3890" i="1"/>
  <c r="N3890" i="1"/>
  <c r="M3719" i="1"/>
  <c r="N3719" i="1"/>
  <c r="M3278" i="1"/>
  <c r="N3278" i="1"/>
  <c r="M2238" i="1"/>
  <c r="N2238" i="1"/>
  <c r="M4879" i="1"/>
  <c r="N4879" i="1"/>
  <c r="M4711" i="1"/>
  <c r="N4711" i="1"/>
  <c r="M4215" i="1"/>
  <c r="N4215" i="1"/>
  <c r="M3386" i="1"/>
  <c r="N3386" i="1"/>
  <c r="M3729" i="1"/>
  <c r="N3729" i="1"/>
  <c r="M3217" i="1"/>
  <c r="N3217" i="1"/>
  <c r="M1833" i="1"/>
  <c r="N1833" i="1"/>
  <c r="M3176" i="1"/>
  <c r="N3176" i="1"/>
  <c r="M2693" i="1"/>
  <c r="N2693" i="1"/>
  <c r="M626" i="1"/>
  <c r="N626" i="1"/>
  <c r="M4755" i="1"/>
  <c r="N4755" i="1"/>
  <c r="M4627" i="1"/>
  <c r="N4627" i="1"/>
  <c r="M4499" i="1"/>
  <c r="N4499" i="1"/>
  <c r="M4371" i="1"/>
  <c r="N4371" i="1"/>
  <c r="M4243" i="1"/>
  <c r="N4243" i="1"/>
  <c r="M4115" i="1"/>
  <c r="N4115" i="1"/>
  <c r="M3963" i="1"/>
  <c r="N3963" i="1"/>
  <c r="M3792" i="1"/>
  <c r="N3792" i="1"/>
  <c r="M3498" i="1"/>
  <c r="N3498" i="1"/>
  <c r="M2931" i="1"/>
  <c r="N2931" i="1"/>
  <c r="M4013" i="1"/>
  <c r="N4013" i="1"/>
  <c r="M3885" i="1"/>
  <c r="N3885" i="1"/>
  <c r="M3757" i="1"/>
  <c r="N3757" i="1"/>
  <c r="M3629" i="1"/>
  <c r="N3629" i="1"/>
  <c r="M3501" i="1"/>
  <c r="N3501" i="1"/>
  <c r="M3373" i="1"/>
  <c r="N3373" i="1"/>
  <c r="M3245" i="1"/>
  <c r="N3245" i="1"/>
  <c r="M3106" i="1"/>
  <c r="N3106" i="1"/>
  <c r="M2935" i="1"/>
  <c r="N2935" i="1"/>
  <c r="M2618" i="1"/>
  <c r="N2618" i="1"/>
  <c r="M2086" i="1"/>
  <c r="N2086" i="1"/>
  <c r="M3628" i="1"/>
  <c r="N3628" i="1"/>
  <c r="M3500" i="1"/>
  <c r="N3500" i="1"/>
  <c r="M3372" i="1"/>
  <c r="N3372" i="1"/>
  <c r="M3216" i="1"/>
  <c r="N3216" i="1"/>
  <c r="M2502" i="1"/>
  <c r="N2502" i="1"/>
  <c r="M3339" i="1"/>
  <c r="N3339" i="1"/>
  <c r="M2482" i="1"/>
  <c r="N2482" i="1"/>
  <c r="M2805" i="1"/>
  <c r="N2805" i="1"/>
  <c r="M2293" i="1"/>
  <c r="N2293" i="1"/>
  <c r="M2800" i="1"/>
  <c r="N2800" i="1"/>
  <c r="M2399" i="1"/>
  <c r="N2399" i="1"/>
  <c r="M1539" i="1"/>
  <c r="N1539" i="1"/>
  <c r="M4607" i="1"/>
  <c r="N4607" i="1"/>
  <c r="M4479" i="1"/>
  <c r="N4479" i="1"/>
  <c r="M4351" i="1"/>
  <c r="N4351" i="1"/>
  <c r="M4223" i="1"/>
  <c r="N4223" i="1"/>
  <c r="M4095" i="1"/>
  <c r="N4095" i="1"/>
  <c r="M3936" i="1"/>
  <c r="N3936" i="1"/>
  <c r="M3766" i="1"/>
  <c r="N3766" i="1"/>
  <c r="M3418" i="1"/>
  <c r="N3418" i="1"/>
  <c r="M2798" i="1"/>
  <c r="N2798" i="1"/>
  <c r="M3993" i="1"/>
  <c r="N3993" i="1"/>
  <c r="M3865" i="1"/>
  <c r="N3865" i="1"/>
  <c r="M3737" i="1"/>
  <c r="N3737" i="1"/>
  <c r="M3377" i="1"/>
  <c r="N3377" i="1"/>
  <c r="M3111" i="1"/>
  <c r="N3111" i="1"/>
  <c r="M2634" i="1"/>
  <c r="N2634" i="1"/>
  <c r="M3632" i="1"/>
  <c r="N3632" i="1"/>
  <c r="M3376" i="1"/>
  <c r="N3376" i="1"/>
  <c r="M2566" i="1"/>
  <c r="N2566" i="1"/>
  <c r="M2546" i="1"/>
  <c r="N2546" i="1"/>
  <c r="M2309" i="1"/>
  <c r="N2309" i="1"/>
  <c r="M2463" i="1"/>
  <c r="N2463" i="1"/>
  <c r="M5564" i="1"/>
  <c r="N5564" i="1"/>
  <c r="M5479" i="1"/>
  <c r="N5479" i="1"/>
  <c r="M5394" i="1"/>
  <c r="N5394" i="1"/>
  <c r="M5308" i="1"/>
  <c r="N5308" i="1"/>
  <c r="M5223" i="1"/>
  <c r="N5223" i="1"/>
  <c r="M5138" i="1"/>
  <c r="N5138" i="1"/>
  <c r="M5052" i="1"/>
  <c r="N5052" i="1"/>
  <c r="M4938" i="1"/>
  <c r="N4938" i="1"/>
  <c r="M4682" i="1"/>
  <c r="N4682" i="1"/>
  <c r="M4426" i="1"/>
  <c r="N4426" i="1"/>
  <c r="M4170" i="1"/>
  <c r="N4170" i="1"/>
  <c r="M3866" i="1"/>
  <c r="N3866" i="1"/>
  <c r="M3206" i="1"/>
  <c r="N3206" i="1"/>
  <c r="M6776" i="1"/>
  <c r="N6776" i="1"/>
  <c r="M6712" i="1"/>
  <c r="N6712" i="1"/>
  <c r="M6648" i="1"/>
  <c r="N6648" i="1"/>
  <c r="M6584" i="1"/>
  <c r="N6584" i="1"/>
  <c r="M6520" i="1"/>
  <c r="N6520" i="1"/>
  <c r="M6456" i="1"/>
  <c r="N6456" i="1"/>
  <c r="M6392" i="1"/>
  <c r="N6392" i="1"/>
  <c r="M6328" i="1"/>
  <c r="N6328" i="1"/>
  <c r="M6264" i="1"/>
  <c r="N6264" i="1"/>
  <c r="M6200" i="1"/>
  <c r="N6200" i="1"/>
  <c r="M6136" i="1"/>
  <c r="N6136" i="1"/>
  <c r="M6072" i="1"/>
  <c r="N6072" i="1"/>
  <c r="M6008" i="1"/>
  <c r="N6008" i="1"/>
  <c r="M5944" i="1"/>
  <c r="N5944" i="1"/>
  <c r="M5880" i="1"/>
  <c r="N5880" i="1"/>
  <c r="M5816" i="1"/>
  <c r="N5816" i="1"/>
  <c r="M5752" i="1"/>
  <c r="N5752" i="1"/>
  <c r="M5688" i="1"/>
  <c r="N5688" i="1"/>
  <c r="M5624" i="1"/>
  <c r="N5624" i="1"/>
  <c r="M5558" i="1"/>
  <c r="N5558" i="1"/>
  <c r="M5472" i="1"/>
  <c r="N5472" i="1"/>
  <c r="M5387" i="1"/>
  <c r="N5387" i="1"/>
  <c r="M5302" i="1"/>
  <c r="N5302" i="1"/>
  <c r="M5216" i="1"/>
  <c r="N5216" i="1"/>
  <c r="M5131" i="1"/>
  <c r="N5131" i="1"/>
  <c r="M5046" i="1"/>
  <c r="N5046" i="1"/>
  <c r="M4918" i="1"/>
  <c r="N4918" i="1"/>
  <c r="M4662" i="1"/>
  <c r="N4662" i="1"/>
  <c r="M4406" i="1"/>
  <c r="N4406" i="1"/>
  <c r="M4150" i="1"/>
  <c r="N4150" i="1"/>
  <c r="M3839" i="1"/>
  <c r="N3839" i="1"/>
  <c r="M3118" i="1"/>
  <c r="N3118" i="1"/>
  <c r="M5533" i="1"/>
  <c r="N5533" i="1"/>
  <c r="M5469" i="1"/>
  <c r="N5469" i="1"/>
  <c r="M5405" i="1"/>
  <c r="N5405" i="1"/>
  <c r="M5341" i="1"/>
  <c r="N5341" i="1"/>
  <c r="M5277" i="1"/>
  <c r="N5277" i="1"/>
  <c r="M5213" i="1"/>
  <c r="N5213" i="1"/>
  <c r="M5149" i="1"/>
  <c r="N5149" i="1"/>
  <c r="M5085" i="1"/>
  <c r="N5085" i="1"/>
  <c r="M5021" i="1"/>
  <c r="N5021" i="1"/>
  <c r="M4957" i="1"/>
  <c r="N4957" i="1"/>
  <c r="M4893" i="1"/>
  <c r="N4893" i="1"/>
  <c r="M4829" i="1"/>
  <c r="N4829" i="1"/>
  <c r="M4765" i="1"/>
  <c r="N4765" i="1"/>
  <c r="M4701" i="1"/>
  <c r="N4701" i="1"/>
  <c r="M4637" i="1"/>
  <c r="N4637" i="1"/>
  <c r="M4573" i="1"/>
  <c r="N4573" i="1"/>
  <c r="M4509" i="1"/>
  <c r="N4509" i="1"/>
  <c r="M4445" i="1"/>
  <c r="N4445" i="1"/>
  <c r="M4381" i="1"/>
  <c r="N4381" i="1"/>
  <c r="M4317" i="1"/>
  <c r="N4317" i="1"/>
  <c r="M4253" i="1"/>
  <c r="N4253" i="1"/>
  <c r="M4189" i="1"/>
  <c r="N4189" i="1"/>
  <c r="M4125" i="1"/>
  <c r="N4125" i="1"/>
  <c r="M4061" i="1"/>
  <c r="N4061" i="1"/>
  <c r="M3976" i="1"/>
  <c r="N3976" i="1"/>
  <c r="M3891" i="1"/>
  <c r="N3891" i="1"/>
  <c r="M3806" i="1"/>
  <c r="N3806" i="1"/>
  <c r="M3720" i="1"/>
  <c r="N3720" i="1"/>
  <c r="M3538" i="1"/>
  <c r="N3538" i="1"/>
  <c r="M3282" i="1"/>
  <c r="N3282" i="1"/>
  <c r="M2984" i="1"/>
  <c r="N2984" i="1"/>
  <c r="M2254" i="1"/>
  <c r="N2254" i="1"/>
  <c r="M4944" i="1"/>
  <c r="N4944" i="1"/>
  <c r="M4880" i="1"/>
  <c r="N4880" i="1"/>
  <c r="M4816" i="1"/>
  <c r="N4816" i="1"/>
  <c r="M4752" i="1"/>
  <c r="N4752" i="1"/>
  <c r="M4688" i="1"/>
  <c r="N4688" i="1"/>
  <c r="M4624" i="1"/>
  <c r="N4624" i="1"/>
  <c r="M4560" i="1"/>
  <c r="N4560" i="1"/>
  <c r="M4496" i="1"/>
  <c r="N4496" i="1"/>
  <c r="M4432" i="1"/>
  <c r="N4432" i="1"/>
  <c r="M4368" i="1"/>
  <c r="N4368" i="1"/>
  <c r="M4304" i="1"/>
  <c r="N4304" i="1"/>
  <c r="M4240" i="1"/>
  <c r="N4240" i="1"/>
  <c r="M4176" i="1"/>
  <c r="N4176" i="1"/>
  <c r="M4112" i="1"/>
  <c r="N4112" i="1"/>
  <c r="M4044" i="1"/>
  <c r="N4044" i="1"/>
  <c r="M3959" i="1"/>
  <c r="N3959" i="1"/>
  <c r="M3874" i="1"/>
  <c r="N3874" i="1"/>
  <c r="M3788" i="1"/>
  <c r="N3788" i="1"/>
  <c r="M3703" i="1"/>
  <c r="N3703" i="1"/>
  <c r="M3486" i="1"/>
  <c r="N3486" i="1"/>
  <c r="M3230" i="1"/>
  <c r="N3230" i="1"/>
  <c r="M2915" i="1"/>
  <c r="N2915" i="1"/>
  <c r="M2006" i="1"/>
  <c r="N2006" i="1"/>
  <c r="M4931" i="1"/>
  <c r="N4931" i="1"/>
  <c r="M4863" i="1"/>
  <c r="N4863" i="1"/>
  <c r="M4779" i="1"/>
  <c r="N4779" i="1"/>
  <c r="M4679" i="1"/>
  <c r="N4679" i="1"/>
  <c r="M4423" i="1"/>
  <c r="N4423" i="1"/>
  <c r="M4167" i="1"/>
  <c r="N4167" i="1"/>
  <c r="M3862" i="1"/>
  <c r="N3862" i="1"/>
  <c r="M3194" i="1"/>
  <c r="N3194" i="1"/>
  <c r="M3937" i="1"/>
  <c r="N3937" i="1"/>
  <c r="M3681" i="1"/>
  <c r="N3681" i="1"/>
  <c r="M3425" i="1"/>
  <c r="N3425" i="1"/>
  <c r="M3169" i="1"/>
  <c r="N3169" i="1"/>
  <c r="M2826" i="1"/>
  <c r="N2826" i="1"/>
  <c r="M3680" i="1"/>
  <c r="N3680" i="1"/>
  <c r="M3424" i="1"/>
  <c r="N3424" i="1"/>
  <c r="M3003" i="1"/>
  <c r="N3003" i="1"/>
  <c r="M2996" i="1"/>
  <c r="N2996" i="1"/>
  <c r="M2501" i="1"/>
  <c r="N2501" i="1"/>
  <c r="M2220" i="1"/>
  <c r="N2220" i="1"/>
  <c r="M5577" i="1"/>
  <c r="N5577" i="1"/>
  <c r="M5495" i="1"/>
  <c r="N5495" i="1"/>
  <c r="M5410" i="1"/>
  <c r="N5410" i="1"/>
  <c r="M5324" i="1"/>
  <c r="N5324" i="1"/>
  <c r="M5239" i="1"/>
  <c r="N5239" i="1"/>
  <c r="M5154" i="1"/>
  <c r="N5154" i="1"/>
  <c r="M5068" i="1"/>
  <c r="N5068" i="1"/>
  <c r="M4983" i="1"/>
  <c r="N4983" i="1"/>
  <c r="M4730" i="1"/>
  <c r="N4730" i="1"/>
  <c r="M4474" i="1"/>
  <c r="N4474" i="1"/>
  <c r="M4154" i="1"/>
  <c r="N4154" i="1"/>
  <c r="M3654" i="1"/>
  <c r="N3654" i="1"/>
  <c r="M6788" i="1"/>
  <c r="N6788" i="1"/>
  <c r="M6708" i="1"/>
  <c r="N6708" i="1"/>
  <c r="M6612" i="1"/>
  <c r="N6612" i="1"/>
  <c r="M6532" i="1"/>
  <c r="N6532" i="1"/>
  <c r="M6452" i="1"/>
  <c r="N6452" i="1"/>
  <c r="M6356" i="1"/>
  <c r="N6356" i="1"/>
  <c r="M6276" i="1"/>
  <c r="N6276" i="1"/>
  <c r="M6196" i="1"/>
  <c r="N6196" i="1"/>
  <c r="M6100" i="1"/>
  <c r="N6100" i="1"/>
  <c r="M6020" i="1"/>
  <c r="N6020" i="1"/>
  <c r="M5940" i="1"/>
  <c r="N5940" i="1"/>
  <c r="M5844" i="1"/>
  <c r="N5844" i="1"/>
  <c r="M5764" i="1"/>
  <c r="N5764" i="1"/>
  <c r="M5684" i="1"/>
  <c r="N5684" i="1"/>
  <c r="M5588" i="1"/>
  <c r="N5588" i="1"/>
  <c r="M5488" i="1"/>
  <c r="N5488" i="1"/>
  <c r="M5382" i="1"/>
  <c r="N5382" i="1"/>
  <c r="M5254" i="1"/>
  <c r="N5254" i="1"/>
  <c r="M5147" i="1"/>
  <c r="N5147" i="1"/>
  <c r="M5040" i="1"/>
  <c r="N5040" i="1"/>
  <c r="M4774" i="1"/>
  <c r="N4774" i="1"/>
  <c r="M4454" i="1"/>
  <c r="N4454" i="1"/>
  <c r="M4134" i="1"/>
  <c r="N4134" i="1"/>
  <c r="M3574" i="1"/>
  <c r="N3574" i="1"/>
  <c r="M5545" i="1"/>
  <c r="N5545" i="1"/>
  <c r="M5465" i="1"/>
  <c r="N5465" i="1"/>
  <c r="M5369" i="1"/>
  <c r="N5369" i="1"/>
  <c r="M5289" i="1"/>
  <c r="N5289" i="1"/>
  <c r="M5209" i="1"/>
  <c r="N5209" i="1"/>
  <c r="M5113" i="1"/>
  <c r="N5113" i="1"/>
  <c r="M5033" i="1"/>
  <c r="N5033" i="1"/>
  <c r="M4953" i="1"/>
  <c r="N4953" i="1"/>
  <c r="M4857" i="1"/>
  <c r="N4857" i="1"/>
  <c r="M4777" i="1"/>
  <c r="N4777" i="1"/>
  <c r="M4697" i="1"/>
  <c r="N4697" i="1"/>
  <c r="M4601" i="1"/>
  <c r="N4601" i="1"/>
  <c r="M4521" i="1"/>
  <c r="N4521" i="1"/>
  <c r="M4441" i="1"/>
  <c r="N4441" i="1"/>
  <c r="M4345" i="1"/>
  <c r="N4345" i="1"/>
  <c r="M4265" i="1"/>
  <c r="N4265" i="1"/>
  <c r="M4185" i="1"/>
  <c r="N4185" i="1"/>
  <c r="M4089" i="1"/>
  <c r="N4089" i="1"/>
  <c r="M3992" i="1"/>
  <c r="N3992" i="1"/>
  <c r="M3886" i="1"/>
  <c r="N3886" i="1"/>
  <c r="M3758" i="1"/>
  <c r="N3758" i="1"/>
  <c r="M3586" i="1"/>
  <c r="N3586" i="1"/>
  <c r="M3266" i="1"/>
  <c r="N3266" i="1"/>
  <c r="M2702" i="1"/>
  <c r="N2702" i="1"/>
  <c r="M4940" i="1"/>
  <c r="N4940" i="1"/>
  <c r="M4812" i="1"/>
  <c r="N4812" i="1"/>
  <c r="M4684" i="1"/>
  <c r="N4684" i="1"/>
  <c r="M4556" i="1"/>
  <c r="N4556" i="1"/>
  <c r="M4428" i="1"/>
  <c r="N4428" i="1"/>
  <c r="M4300" i="1"/>
  <c r="N4300" i="1"/>
  <c r="M4172" i="1"/>
  <c r="N4172" i="1"/>
  <c r="M4039" i="1"/>
  <c r="N4039" i="1"/>
  <c r="M3868" i="1"/>
  <c r="N3868" i="1"/>
  <c r="M3698" i="1"/>
  <c r="N3698" i="1"/>
  <c r="M3214" i="1"/>
  <c r="N3214" i="1"/>
  <c r="M1785" i="1"/>
  <c r="N1785" i="1"/>
  <c r="M4859" i="1"/>
  <c r="N4859" i="1"/>
  <c r="M4663" i="1"/>
  <c r="N4663" i="1"/>
  <c r="M4151" i="1"/>
  <c r="N4151" i="1"/>
  <c r="M3123" i="1"/>
  <c r="N3123" i="1"/>
  <c r="M3665" i="1"/>
  <c r="N3665" i="1"/>
  <c r="M3153" i="1"/>
  <c r="N3153" i="1"/>
  <c r="M3664" i="1"/>
  <c r="N3664" i="1"/>
  <c r="M2918" i="1"/>
  <c r="N2918" i="1"/>
  <c r="M2437" i="1"/>
  <c r="N2437" i="1"/>
  <c r="M4867" i="1"/>
  <c r="N4867" i="1"/>
  <c r="M4739" i="1"/>
  <c r="N4739" i="1"/>
  <c r="M4611" i="1"/>
  <c r="N4611" i="1"/>
  <c r="M4483" i="1"/>
  <c r="N4483" i="1"/>
  <c r="M4355" i="1"/>
  <c r="N4355" i="1"/>
  <c r="M4227" i="1"/>
  <c r="N4227" i="1"/>
  <c r="M4099" i="1"/>
  <c r="N4099" i="1"/>
  <c r="M3942" i="1"/>
  <c r="N3942" i="1"/>
  <c r="M3771" i="1"/>
  <c r="N3771" i="1"/>
  <c r="M3434" i="1"/>
  <c r="N3434" i="1"/>
  <c r="M2846" i="1"/>
  <c r="N2846" i="1"/>
  <c r="M3997" i="1"/>
  <c r="N3997" i="1"/>
  <c r="M3869" i="1"/>
  <c r="N3869" i="1"/>
  <c r="M3741" i="1"/>
  <c r="N3741" i="1"/>
  <c r="M3613" i="1"/>
  <c r="N3613" i="1"/>
  <c r="M3485" i="1"/>
  <c r="N3485" i="1"/>
  <c r="M3357" i="1"/>
  <c r="N3357" i="1"/>
  <c r="M3229" i="1"/>
  <c r="N3229" i="1"/>
  <c r="M3084" i="1"/>
  <c r="N3084" i="1"/>
  <c r="M2914" i="1"/>
  <c r="N2914" i="1"/>
  <c r="M2554" i="1"/>
  <c r="N2554" i="1"/>
  <c r="M2001" i="1"/>
  <c r="N2001" i="1"/>
  <c r="M3612" i="1"/>
  <c r="N3612" i="1"/>
  <c r="M3484" i="1"/>
  <c r="N3484" i="1"/>
  <c r="M3356" i="1"/>
  <c r="N3356" i="1"/>
  <c r="M3192" i="1"/>
  <c r="N3192" i="1"/>
  <c r="M2246" i="1"/>
  <c r="N2246" i="1"/>
  <c r="M3275" i="1"/>
  <c r="N3275" i="1"/>
  <c r="M2226" i="1"/>
  <c r="N2226" i="1"/>
  <c r="M2741" i="1"/>
  <c r="N2741" i="1"/>
  <c r="M2229" i="1"/>
  <c r="N2229" i="1"/>
  <c r="M2736" i="1"/>
  <c r="N2736" i="1"/>
  <c r="M2135" i="1"/>
  <c r="N2135" i="1"/>
  <c r="M1930" i="1"/>
  <c r="N1930" i="1"/>
  <c r="M4591" i="1"/>
  <c r="N4591" i="1"/>
  <c r="M4463" i="1"/>
  <c r="N4463" i="1"/>
  <c r="M4335" i="1"/>
  <c r="N4335" i="1"/>
  <c r="M4207" i="1"/>
  <c r="N4207" i="1"/>
  <c r="M4079" i="1"/>
  <c r="N4079" i="1"/>
  <c r="M3915" i="1"/>
  <c r="N3915" i="1"/>
  <c r="M3744" i="1"/>
  <c r="N3744" i="1"/>
  <c r="M3354" i="1"/>
  <c r="N3354" i="1"/>
  <c r="M2542" i="1"/>
  <c r="N2542" i="1"/>
  <c r="M3977" i="1"/>
  <c r="N3977" i="1"/>
  <c r="M3849" i="1"/>
  <c r="N3849" i="1"/>
  <c r="M3721" i="1"/>
  <c r="N3721" i="1"/>
  <c r="M3569" i="1"/>
  <c r="N3569" i="1"/>
  <c r="M3313" i="1"/>
  <c r="N3313" i="1"/>
  <c r="M3026" i="1"/>
  <c r="N3026" i="1"/>
  <c r="M2378" i="1"/>
  <c r="N2378" i="1"/>
  <c r="M3568" i="1"/>
  <c r="N3568" i="1"/>
  <c r="M3304" i="1"/>
  <c r="N3304" i="1"/>
  <c r="M3611" i="1"/>
  <c r="N3611" i="1"/>
  <c r="M3077" i="1"/>
  <c r="N3077" i="1"/>
  <c r="M2015" i="1"/>
  <c r="N2015" i="1"/>
  <c r="M1784" i="1"/>
  <c r="N1784" i="1"/>
  <c r="M5543" i="1"/>
  <c r="N5543" i="1"/>
  <c r="M5458" i="1"/>
  <c r="N5458" i="1"/>
  <c r="M5372" i="1"/>
  <c r="N5372" i="1"/>
  <c r="M5287" i="1"/>
  <c r="N5287" i="1"/>
  <c r="M5202" i="1"/>
  <c r="N5202" i="1"/>
  <c r="M5116" i="1"/>
  <c r="N5116" i="1"/>
  <c r="M5031" i="1"/>
  <c r="N5031" i="1"/>
  <c r="M4874" i="1"/>
  <c r="N4874" i="1"/>
  <c r="M4618" i="1"/>
  <c r="N4618" i="1"/>
  <c r="M4362" i="1"/>
  <c r="N4362" i="1"/>
  <c r="M4106" i="1"/>
  <c r="N4106" i="1"/>
  <c r="M3780" i="1"/>
  <c r="N3780" i="1"/>
  <c r="M2883" i="1"/>
  <c r="N2883" i="1"/>
  <c r="M6760" i="1"/>
  <c r="N6760" i="1"/>
  <c r="M6696" i="1"/>
  <c r="N6696" i="1"/>
  <c r="M6632" i="1"/>
  <c r="N6632" i="1"/>
  <c r="M6568" i="1"/>
  <c r="N6568" i="1"/>
  <c r="M6504" i="1"/>
  <c r="N6504" i="1"/>
  <c r="M6440" i="1"/>
  <c r="N6440" i="1"/>
  <c r="M6376" i="1"/>
  <c r="N6376" i="1"/>
  <c r="M6312" i="1"/>
  <c r="N6312" i="1"/>
  <c r="M6248" i="1"/>
  <c r="N6248" i="1"/>
  <c r="M6184" i="1"/>
  <c r="N6184" i="1"/>
  <c r="M6120" i="1"/>
  <c r="N6120" i="1"/>
  <c r="M6056" i="1"/>
  <c r="N6056" i="1"/>
  <c r="M5992" i="1"/>
  <c r="N5992" i="1"/>
  <c r="M5928" i="1"/>
  <c r="N5928" i="1"/>
  <c r="M5864" i="1"/>
  <c r="N5864" i="1"/>
  <c r="M5800" i="1"/>
  <c r="N5800" i="1"/>
  <c r="M5736" i="1"/>
  <c r="N5736" i="1"/>
  <c r="M5672" i="1"/>
  <c r="N5672" i="1"/>
  <c r="M5608" i="1"/>
  <c r="N5608" i="1"/>
  <c r="M5536" i="1"/>
  <c r="N5536" i="1"/>
  <c r="M5451" i="1"/>
  <c r="N5451" i="1"/>
  <c r="M5366" i="1"/>
  <c r="N5366" i="1"/>
  <c r="M5280" i="1"/>
  <c r="N5280" i="1"/>
  <c r="M5195" i="1"/>
  <c r="N5195" i="1"/>
  <c r="M5110" i="1"/>
  <c r="N5110" i="1"/>
  <c r="M5024" i="1"/>
  <c r="N5024" i="1"/>
  <c r="M4854" i="1"/>
  <c r="N4854" i="1"/>
  <c r="M4598" i="1"/>
  <c r="N4598" i="1"/>
  <c r="M4342" i="1"/>
  <c r="N4342" i="1"/>
  <c r="M4086" i="1"/>
  <c r="N4086" i="1"/>
  <c r="M3754" i="1"/>
  <c r="N3754" i="1"/>
  <c r="M2654" i="1"/>
  <c r="N2654" i="1"/>
  <c r="M5517" i="1"/>
  <c r="N5517" i="1"/>
  <c r="M5453" i="1"/>
  <c r="N5453" i="1"/>
  <c r="M5389" i="1"/>
  <c r="N5389" i="1"/>
  <c r="M5325" i="1"/>
  <c r="N5325" i="1"/>
  <c r="M5261" i="1"/>
  <c r="N5261" i="1"/>
  <c r="M5197" i="1"/>
  <c r="N5197" i="1"/>
  <c r="M5133" i="1"/>
  <c r="N5133" i="1"/>
  <c r="M5069" i="1"/>
  <c r="N5069" i="1"/>
  <c r="M5005" i="1"/>
  <c r="N5005" i="1"/>
  <c r="M4941" i="1"/>
  <c r="N4941" i="1"/>
  <c r="M4877" i="1"/>
  <c r="N4877" i="1"/>
  <c r="M4813" i="1"/>
  <c r="N4813" i="1"/>
  <c r="M4749" i="1"/>
  <c r="N4749" i="1"/>
  <c r="M4685" i="1"/>
  <c r="N4685" i="1"/>
  <c r="M4621" i="1"/>
  <c r="N4621" i="1"/>
  <c r="M4557" i="1"/>
  <c r="N4557" i="1"/>
  <c r="M4493" i="1"/>
  <c r="N4493" i="1"/>
  <c r="M4429" i="1"/>
  <c r="N4429" i="1"/>
  <c r="M4365" i="1"/>
  <c r="N4365" i="1"/>
  <c r="M4301" i="1"/>
  <c r="N4301" i="1"/>
  <c r="M4237" i="1"/>
  <c r="N4237" i="1"/>
  <c r="M4173" i="1"/>
  <c r="N4173" i="1"/>
  <c r="M4109" i="1"/>
  <c r="N4109" i="1"/>
  <c r="M4040" i="1"/>
  <c r="N4040" i="1"/>
  <c r="M3955" i="1"/>
  <c r="N3955" i="1"/>
  <c r="M3870" i="1"/>
  <c r="N3870" i="1"/>
  <c r="M3784" i="1"/>
  <c r="N3784" i="1"/>
  <c r="M3699" i="1"/>
  <c r="N3699" i="1"/>
  <c r="M3474" i="1"/>
  <c r="N3474" i="1"/>
  <c r="M3218" i="1"/>
  <c r="N3218" i="1"/>
  <c r="M2899" i="1"/>
  <c r="N2899" i="1"/>
  <c r="M1849" i="1"/>
  <c r="N1849" i="1"/>
  <c r="M4928" i="1"/>
  <c r="N4928" i="1"/>
  <c r="M4864" i="1"/>
  <c r="N4864" i="1"/>
  <c r="M4800" i="1"/>
  <c r="N4800" i="1"/>
  <c r="M4736" i="1"/>
  <c r="N4736" i="1"/>
  <c r="M4672" i="1"/>
  <c r="N4672" i="1"/>
  <c r="M4608" i="1"/>
  <c r="N4608" i="1"/>
  <c r="M4544" i="1"/>
  <c r="N4544" i="1"/>
  <c r="M4480" i="1"/>
  <c r="N4480" i="1"/>
  <c r="M4416" i="1"/>
  <c r="N4416" i="1"/>
  <c r="M4352" i="1"/>
  <c r="N4352" i="1"/>
  <c r="M4288" i="1"/>
  <c r="N4288" i="1"/>
  <c r="M4224" i="1"/>
  <c r="N4224" i="1"/>
  <c r="M4160" i="1"/>
  <c r="N4160" i="1"/>
  <c r="M4096" i="1"/>
  <c r="N4096" i="1"/>
  <c r="M4023" i="1"/>
  <c r="N4023" i="1"/>
  <c r="M3938" i="1"/>
  <c r="N3938" i="1"/>
  <c r="M3852" i="1"/>
  <c r="N3852" i="1"/>
  <c r="M3767" i="1"/>
  <c r="N3767" i="1"/>
  <c r="M3678" i="1"/>
  <c r="N3678" i="1"/>
  <c r="M3422" i="1"/>
  <c r="N3422" i="1"/>
  <c r="M3166" i="1"/>
  <c r="N3166" i="1"/>
  <c r="M2814" i="1"/>
  <c r="N2814" i="1"/>
  <c r="M4979" i="1"/>
  <c r="N4979" i="1"/>
  <c r="M4915" i="1"/>
  <c r="N4915" i="1"/>
  <c r="M4843" i="1"/>
  <c r="N4843" i="1"/>
  <c r="M4759" i="1"/>
  <c r="N4759" i="1"/>
  <c r="M4615" i="1"/>
  <c r="N4615" i="1"/>
  <c r="M4359" i="1"/>
  <c r="N4359" i="1"/>
  <c r="M4103" i="1"/>
  <c r="N4103" i="1"/>
  <c r="M3776" i="1"/>
  <c r="N3776" i="1"/>
  <c r="M2867" i="1"/>
  <c r="N2867" i="1"/>
  <c r="M3873" i="1"/>
  <c r="N3873" i="1"/>
  <c r="M3617" i="1"/>
  <c r="N3617" i="1"/>
  <c r="M3361" i="1"/>
  <c r="N3361" i="1"/>
  <c r="M3090" i="1"/>
  <c r="N3090" i="1"/>
  <c r="M2570" i="1"/>
  <c r="N2570" i="1"/>
  <c r="M3616" i="1"/>
  <c r="N3616" i="1"/>
  <c r="M3360" i="1"/>
  <c r="N3360" i="1"/>
  <c r="M2310" i="1"/>
  <c r="N2310" i="1"/>
  <c r="M2290" i="1"/>
  <c r="N2290" i="1"/>
  <c r="M2245" i="1"/>
  <c r="N2245" i="1"/>
  <c r="M2207" i="1"/>
  <c r="N2207" i="1"/>
  <c r="M5559" i="1"/>
  <c r="N5559" i="1"/>
  <c r="M5474" i="1"/>
  <c r="N5474" i="1"/>
  <c r="M5388" i="1"/>
  <c r="N5388" i="1"/>
  <c r="M5303" i="1"/>
  <c r="N5303" i="1"/>
  <c r="M5218" i="1"/>
  <c r="N5218" i="1"/>
  <c r="M5132" i="1"/>
  <c r="N5132" i="1"/>
  <c r="M5047" i="1"/>
  <c r="N5047" i="1"/>
  <c r="M4922" i="1"/>
  <c r="N4922" i="1"/>
  <c r="M4666" i="1"/>
  <c r="N4666" i="1"/>
  <c r="M4410" i="1"/>
  <c r="N4410" i="1"/>
  <c r="M4015" i="1"/>
  <c r="N4015" i="1"/>
  <c r="M3398" i="1"/>
  <c r="N3398" i="1"/>
  <c r="M6772" i="1"/>
  <c r="N6772" i="1"/>
  <c r="M6676" i="1"/>
  <c r="N6676" i="1"/>
  <c r="M6596" i="1"/>
  <c r="N6596" i="1"/>
  <c r="M6516" i="1"/>
  <c r="N6516" i="1"/>
  <c r="M6420" i="1"/>
  <c r="N6420" i="1"/>
  <c r="M6340" i="1"/>
  <c r="N6340" i="1"/>
  <c r="M6260" i="1"/>
  <c r="N6260" i="1"/>
  <c r="M6164" i="1"/>
  <c r="N6164" i="1"/>
  <c r="M6084" i="1"/>
  <c r="N6084" i="1"/>
  <c r="M6004" i="1"/>
  <c r="N6004" i="1"/>
  <c r="M5908" i="1"/>
  <c r="N5908" i="1"/>
  <c r="M5828" i="1"/>
  <c r="N5828" i="1"/>
  <c r="M5748" i="1"/>
  <c r="N5748" i="1"/>
  <c r="M5652" i="1"/>
  <c r="N5652" i="1"/>
  <c r="M5572" i="1"/>
  <c r="N5572" i="1"/>
  <c r="M5467" i="1"/>
  <c r="N5467" i="1"/>
  <c r="M5339" i="1"/>
  <c r="N5339" i="1"/>
  <c r="M5232" i="1"/>
  <c r="N5232" i="1"/>
  <c r="M5126" i="1"/>
  <c r="N5126" i="1"/>
  <c r="M4998" i="1"/>
  <c r="N4998" i="1"/>
  <c r="M4710" i="1"/>
  <c r="N4710" i="1"/>
  <c r="M4390" i="1"/>
  <c r="N4390" i="1"/>
  <c r="M3988" i="1"/>
  <c r="N3988" i="1"/>
  <c r="M3318" i="1"/>
  <c r="N3318" i="1"/>
  <c r="M5529" i="1"/>
  <c r="N5529" i="1"/>
  <c r="M5433" i="1"/>
  <c r="N5433" i="1"/>
  <c r="M5353" i="1"/>
  <c r="N5353" i="1"/>
  <c r="M5273" i="1"/>
  <c r="N5273" i="1"/>
  <c r="M5177" i="1"/>
  <c r="N5177" i="1"/>
  <c r="M5097" i="1"/>
  <c r="N5097" i="1"/>
  <c r="M5017" i="1"/>
  <c r="N5017" i="1"/>
  <c r="M4921" i="1"/>
  <c r="N4921" i="1"/>
  <c r="M4841" i="1"/>
  <c r="N4841" i="1"/>
  <c r="M4761" i="1"/>
  <c r="N4761" i="1"/>
  <c r="M4665" i="1"/>
  <c r="N4665" i="1"/>
  <c r="M4585" i="1"/>
  <c r="N4585" i="1"/>
  <c r="M4505" i="1"/>
  <c r="N4505" i="1"/>
  <c r="M4409" i="1"/>
  <c r="N4409" i="1"/>
  <c r="M4329" i="1"/>
  <c r="N4329" i="1"/>
  <c r="M4249" i="1"/>
  <c r="N4249" i="1"/>
  <c r="M4153" i="1"/>
  <c r="N4153" i="1"/>
  <c r="M4073" i="1"/>
  <c r="N4073" i="1"/>
  <c r="M3971" i="1"/>
  <c r="N3971" i="1"/>
  <c r="M3843" i="1"/>
  <c r="N3843" i="1"/>
  <c r="M3736" i="1"/>
  <c r="N3736" i="1"/>
  <c r="M3522" i="1"/>
  <c r="N3522" i="1"/>
  <c r="M3134" i="1"/>
  <c r="N3134" i="1"/>
  <c r="M2446" i="1"/>
  <c r="N2446" i="1"/>
  <c r="M4892" i="1"/>
  <c r="N4892" i="1"/>
  <c r="M4764" i="1"/>
  <c r="N4764" i="1"/>
  <c r="M4636" i="1"/>
  <c r="N4636" i="1"/>
  <c r="M4508" i="1"/>
  <c r="N4508" i="1"/>
  <c r="M4380" i="1"/>
  <c r="N4380" i="1"/>
  <c r="M4252" i="1"/>
  <c r="N4252" i="1"/>
  <c r="M4124" i="1"/>
  <c r="N4124" i="1"/>
  <c r="M3975" i="1"/>
  <c r="N3975" i="1"/>
  <c r="M3804" i="1"/>
  <c r="N3804" i="1"/>
  <c r="M3534" i="1"/>
  <c r="N3534" i="1"/>
  <c r="M2979" i="1"/>
  <c r="N2979" i="1"/>
  <c r="M4943" i="1"/>
  <c r="N4943" i="1"/>
  <c r="M4795" i="1"/>
  <c r="N4795" i="1"/>
  <c r="M4471" i="1"/>
  <c r="N4471" i="1"/>
  <c r="M3926" i="1"/>
  <c r="N3926" i="1"/>
  <c r="M3985" i="1"/>
  <c r="N3985" i="1"/>
  <c r="M3473" i="1"/>
  <c r="N3473" i="1"/>
  <c r="M2898" i="1"/>
  <c r="N2898" i="1"/>
  <c r="M3472" i="1"/>
  <c r="N3472" i="1"/>
  <c r="M3227" i="1"/>
  <c r="N3227" i="1"/>
  <c r="M2676" i="1"/>
  <c r="N2676" i="1"/>
  <c r="M4819" i="1"/>
  <c r="N4819" i="1"/>
  <c r="M4691" i="1"/>
  <c r="N4691" i="1"/>
  <c r="M4563" i="1"/>
  <c r="N4563" i="1"/>
  <c r="M4435" i="1"/>
  <c r="N4435" i="1"/>
  <c r="M4307" i="1"/>
  <c r="N4307" i="1"/>
  <c r="M4179" i="1"/>
  <c r="N4179" i="1"/>
  <c r="M4048" i="1"/>
  <c r="N4048" i="1"/>
  <c r="M3878" i="1"/>
  <c r="N3878" i="1"/>
  <c r="M3707" i="1"/>
  <c r="N3707" i="1"/>
  <c r="M3242" i="1"/>
  <c r="N3242" i="1"/>
  <c r="M2070" i="1"/>
  <c r="N2070" i="1"/>
  <c r="M3949" i="1"/>
  <c r="N3949" i="1"/>
  <c r="M3821" i="1"/>
  <c r="N3821" i="1"/>
  <c r="M3693" i="1"/>
  <c r="N3693" i="1"/>
  <c r="M3565" i="1"/>
  <c r="N3565" i="1"/>
  <c r="M3437" i="1"/>
  <c r="N3437" i="1"/>
  <c r="M3309" i="1"/>
  <c r="N3309" i="1"/>
  <c r="M3181" i="1"/>
  <c r="N3181" i="1"/>
  <c r="M3020" i="1"/>
  <c r="N3020" i="1"/>
  <c r="M2850" i="1"/>
  <c r="N2850" i="1"/>
  <c r="M2362" i="1"/>
  <c r="N2362" i="1"/>
  <c r="M1215" i="1"/>
  <c r="N1215" i="1"/>
  <c r="M3564" i="1"/>
  <c r="N3564" i="1"/>
  <c r="M3436" i="1"/>
  <c r="N3436" i="1"/>
  <c r="M3300" i="1"/>
  <c r="N3300" i="1"/>
  <c r="M3067" i="1"/>
  <c r="N3067" i="1"/>
  <c r="M3595" i="1"/>
  <c r="N3595" i="1"/>
  <c r="M3060" i="1"/>
  <c r="N3060" i="1"/>
  <c r="M3061" i="1"/>
  <c r="N3061" i="1"/>
  <c r="M2549" i="1"/>
  <c r="N2549" i="1"/>
  <c r="M1994" i="1"/>
  <c r="N1994" i="1"/>
  <c r="M2412" i="1"/>
  <c r="N2412" i="1"/>
  <c r="M1720" i="1"/>
  <c r="N1720" i="1"/>
  <c r="M4671" i="1"/>
  <c r="N4671" i="1"/>
  <c r="M4543" i="1"/>
  <c r="N4543" i="1"/>
  <c r="M4415" i="1"/>
  <c r="N4415" i="1"/>
  <c r="M4287" i="1"/>
  <c r="N4287" i="1"/>
  <c r="M4159" i="1"/>
  <c r="N4159" i="1"/>
  <c r="M4022" i="1"/>
  <c r="N4022" i="1"/>
  <c r="M3851" i="1"/>
  <c r="N3851" i="1"/>
  <c r="M3674" i="1"/>
  <c r="N3674" i="1"/>
  <c r="M3162" i="1"/>
  <c r="N3162" i="1"/>
  <c r="M4057" i="1"/>
  <c r="N4057" i="1"/>
  <c r="M3929" i="1"/>
  <c r="N3929" i="1"/>
  <c r="M3801" i="1"/>
  <c r="N3801" i="1"/>
  <c r="M3657" i="1"/>
  <c r="N3657" i="1"/>
  <c r="M4807" i="1"/>
  <c r="N4807" i="1"/>
  <c r="M4719" i="1"/>
  <c r="N4719" i="1"/>
  <c r="M4503" i="1"/>
  <c r="N4503" i="1"/>
  <c r="M4247" i="1"/>
  <c r="N4247" i="1"/>
  <c r="M3968" i="1"/>
  <c r="N3968" i="1"/>
  <c r="M3514" i="1"/>
  <c r="N3514" i="1"/>
  <c r="M4017" i="1"/>
  <c r="N4017" i="1"/>
  <c r="M3761" i="1"/>
  <c r="N3761" i="1"/>
  <c r="M3505" i="1"/>
  <c r="N3505" i="1"/>
  <c r="M3249" i="1"/>
  <c r="N3249" i="1"/>
  <c r="M2940" i="1"/>
  <c r="N2940" i="1"/>
  <c r="M2107" i="1"/>
  <c r="N2107" i="1"/>
  <c r="M3504" i="1"/>
  <c r="N3504" i="1"/>
  <c r="M3220" i="1"/>
  <c r="N3220" i="1"/>
  <c r="M3355" i="1"/>
  <c r="N3355" i="1"/>
  <c r="M2821" i="1"/>
  <c r="N2821" i="1"/>
  <c r="M2816" i="1"/>
  <c r="N2816" i="1"/>
  <c r="M1603" i="1"/>
  <c r="N1603" i="1"/>
  <c r="M5522" i="1"/>
  <c r="N5522" i="1"/>
  <c r="M5436" i="1"/>
  <c r="N5436" i="1"/>
  <c r="M5351" i="1"/>
  <c r="N5351" i="1"/>
  <c r="M5266" i="1"/>
  <c r="N5266" i="1"/>
  <c r="M5180" i="1"/>
  <c r="N5180" i="1"/>
  <c r="M5095" i="1"/>
  <c r="N5095" i="1"/>
  <c r="M5010" i="1"/>
  <c r="N5010" i="1"/>
  <c r="M4810" i="1"/>
  <c r="N4810" i="1"/>
  <c r="M4554" i="1"/>
  <c r="N4554" i="1"/>
  <c r="M4298" i="1"/>
  <c r="N4298" i="1"/>
  <c r="M4036" i="1"/>
  <c r="N4036" i="1"/>
  <c r="M3695" i="1"/>
  <c r="N3695" i="1"/>
  <c r="M1657" i="1"/>
  <c r="N1657" i="1"/>
  <c r="M6744" i="1"/>
  <c r="N6744" i="1"/>
  <c r="M6680" i="1"/>
  <c r="N6680" i="1"/>
  <c r="M6616" i="1"/>
  <c r="N6616" i="1"/>
  <c r="M6552" i="1"/>
  <c r="N6552" i="1"/>
  <c r="M6488" i="1"/>
  <c r="N6488" i="1"/>
  <c r="M6424" i="1"/>
  <c r="N6424" i="1"/>
  <c r="M6360" i="1"/>
  <c r="N6360" i="1"/>
  <c r="M6296" i="1"/>
  <c r="N6296" i="1"/>
  <c r="M6232" i="1"/>
  <c r="N6232" i="1"/>
  <c r="M6168" i="1"/>
  <c r="N6168" i="1"/>
  <c r="M6104" i="1"/>
  <c r="N6104" i="1"/>
  <c r="M6040" i="1"/>
  <c r="N6040" i="1"/>
  <c r="M5976" i="1"/>
  <c r="N5976" i="1"/>
  <c r="M5912" i="1"/>
  <c r="N5912" i="1"/>
  <c r="M5848" i="1"/>
  <c r="N5848" i="1"/>
  <c r="M5784" i="1"/>
  <c r="N5784" i="1"/>
  <c r="M5720" i="1"/>
  <c r="N5720" i="1"/>
  <c r="M5656" i="1"/>
  <c r="N5656" i="1"/>
  <c r="M5592" i="1"/>
  <c r="N5592" i="1"/>
  <c r="M5515" i="1"/>
  <c r="N5515" i="1"/>
  <c r="M5430" i="1"/>
  <c r="N5430" i="1"/>
  <c r="M5344" i="1"/>
  <c r="N5344" i="1"/>
  <c r="M5259" i="1"/>
  <c r="N5259" i="1"/>
  <c r="M5174" i="1"/>
  <c r="N5174" i="1"/>
  <c r="M5088" i="1"/>
  <c r="N5088" i="1"/>
  <c r="M5003" i="1"/>
  <c r="N5003" i="1"/>
  <c r="M4790" i="1"/>
  <c r="N4790" i="1"/>
  <c r="M4534" i="1"/>
  <c r="N4534" i="1"/>
  <c r="M4278" i="1"/>
  <c r="N4278" i="1"/>
  <c r="M4010" i="1"/>
  <c r="N4010" i="1"/>
  <c r="M3638" i="1"/>
  <c r="N3638" i="1"/>
  <c r="M5565" i="1"/>
  <c r="N5565" i="1"/>
  <c r="M5501" i="1"/>
  <c r="N5501" i="1"/>
  <c r="M5437" i="1"/>
  <c r="N5437" i="1"/>
  <c r="M5373" i="1"/>
  <c r="N5373" i="1"/>
  <c r="M5309" i="1"/>
  <c r="N5309" i="1"/>
  <c r="M5245" i="1"/>
  <c r="N5245" i="1"/>
  <c r="M5181" i="1"/>
  <c r="N5181" i="1"/>
  <c r="M5117" i="1"/>
  <c r="N5117" i="1"/>
  <c r="M5053" i="1"/>
  <c r="N5053" i="1"/>
  <c r="M4989" i="1"/>
  <c r="N4989" i="1"/>
  <c r="M4925" i="1"/>
  <c r="N4925" i="1"/>
  <c r="M4861" i="1"/>
  <c r="N4861" i="1"/>
  <c r="M4797" i="1"/>
  <c r="N4797" i="1"/>
  <c r="M4733" i="1"/>
  <c r="N4733" i="1"/>
  <c r="M4669" i="1"/>
  <c r="N4669" i="1"/>
  <c r="M4605" i="1"/>
  <c r="N4605" i="1"/>
  <c r="M4541" i="1"/>
  <c r="N4541" i="1"/>
  <c r="M4477" i="1"/>
  <c r="N4477" i="1"/>
  <c r="M4413" i="1"/>
  <c r="N4413" i="1"/>
  <c r="M4349" i="1"/>
  <c r="N4349" i="1"/>
  <c r="M4285" i="1"/>
  <c r="N4285" i="1"/>
  <c r="M4221" i="1"/>
  <c r="N4221" i="1"/>
  <c r="M4157" i="1"/>
  <c r="N4157" i="1"/>
  <c r="M4093" i="1"/>
  <c r="N4093" i="1"/>
  <c r="M4019" i="1"/>
  <c r="N4019" i="1"/>
  <c r="M3934" i="1"/>
  <c r="N3934" i="1"/>
  <c r="M3848" i="1"/>
  <c r="N3848" i="1"/>
  <c r="M3763" i="1"/>
  <c r="N3763" i="1"/>
  <c r="M3666" i="1"/>
  <c r="N3666" i="1"/>
  <c r="M3410" i="1"/>
  <c r="N3410" i="1"/>
  <c r="M3154" i="1"/>
  <c r="N3154" i="1"/>
  <c r="M2766" i="1"/>
  <c r="N2766" i="1"/>
  <c r="M4976" i="1"/>
  <c r="N4976" i="1"/>
  <c r="M4912" i="1"/>
  <c r="N4912" i="1"/>
  <c r="M4848" i="1"/>
  <c r="N4848" i="1"/>
  <c r="M4784" i="1"/>
  <c r="N4784" i="1"/>
  <c r="M4720" i="1"/>
  <c r="N4720" i="1"/>
  <c r="M4656" i="1"/>
  <c r="N4656" i="1"/>
  <c r="M4592" i="1"/>
  <c r="N4592" i="1"/>
  <c r="M4528" i="1"/>
  <c r="N4528" i="1"/>
  <c r="M4464" i="1"/>
  <c r="N4464" i="1"/>
  <c r="M4400" i="1"/>
  <c r="N4400" i="1"/>
  <c r="M4336" i="1"/>
  <c r="N4336" i="1"/>
  <c r="M4272" i="1"/>
  <c r="N4272" i="1"/>
  <c r="M4208" i="1"/>
  <c r="N4208" i="1"/>
  <c r="M4144" i="1"/>
  <c r="N4144" i="1"/>
  <c r="M4080" i="1"/>
  <c r="N4080" i="1"/>
  <c r="M4002" i="1"/>
  <c r="N4002" i="1"/>
  <c r="M3916" i="1"/>
  <c r="N3916" i="1"/>
  <c r="M3831" i="1"/>
  <c r="N3831" i="1"/>
  <c r="M3746" i="1"/>
  <c r="N3746" i="1"/>
  <c r="M3614" i="1"/>
  <c r="N3614" i="1"/>
  <c r="M3358" i="1"/>
  <c r="N3358" i="1"/>
  <c r="M3086" i="1"/>
  <c r="N3086" i="1"/>
  <c r="M2558" i="1"/>
  <c r="N2558" i="1"/>
  <c r="M4963" i="1"/>
  <c r="N4963" i="1"/>
  <c r="M4899" i="1"/>
  <c r="N4899" i="1"/>
  <c r="M4823" i="1"/>
  <c r="N4823" i="1"/>
  <c r="M4735" i="1"/>
  <c r="N4735" i="1"/>
  <c r="M4551" i="1"/>
  <c r="N4551" i="1"/>
  <c r="M4295" i="1"/>
  <c r="N4295" i="1"/>
  <c r="M4032" i="1"/>
  <c r="N4032" i="1"/>
  <c r="M3691" i="1"/>
  <c r="N3691" i="1"/>
  <c r="M1465" i="1"/>
  <c r="N1465" i="1"/>
  <c r="M3809" i="1"/>
  <c r="N3809" i="1"/>
  <c r="M3553" i="1"/>
  <c r="N3553" i="1"/>
  <c r="M3297" i="1"/>
  <c r="N3297" i="1"/>
  <c r="M3004" i="1"/>
  <c r="N3004" i="1"/>
  <c r="M2314" i="1"/>
  <c r="N2314" i="1"/>
  <c r="M3552" i="1"/>
  <c r="N3552" i="1"/>
  <c r="M3284" i="1"/>
  <c r="N3284" i="1"/>
  <c r="M3547" i="1"/>
  <c r="N3547" i="1"/>
  <c r="M3013" i="1"/>
  <c r="N3013" i="1"/>
  <c r="M1813" i="1"/>
  <c r="N1813" i="1"/>
  <c r="M1528" i="1"/>
  <c r="N1528" i="1"/>
  <c r="M5538" i="1"/>
  <c r="N5538" i="1"/>
  <c r="M5452" i="1"/>
  <c r="N5452" i="1"/>
  <c r="M5367" i="1"/>
  <c r="N5367" i="1"/>
  <c r="M5282" i="1"/>
  <c r="N5282" i="1"/>
  <c r="M5196" i="1"/>
  <c r="N5196" i="1"/>
  <c r="M5111" i="1"/>
  <c r="N5111" i="1"/>
  <c r="M5026" i="1"/>
  <c r="N5026" i="1"/>
  <c r="M4858" i="1"/>
  <c r="N4858" i="1"/>
  <c r="M4602" i="1"/>
  <c r="N4602" i="1"/>
  <c r="M4282" i="1"/>
  <c r="N4282" i="1"/>
  <c r="M3930" i="1"/>
  <c r="N3930" i="1"/>
  <c r="M3139" i="1"/>
  <c r="N3139" i="1"/>
  <c r="M6740" i="1"/>
  <c r="N6740" i="1"/>
  <c r="M6660" i="1"/>
  <c r="N6660" i="1"/>
  <c r="M6580" i="1"/>
  <c r="N6580" i="1"/>
  <c r="M6484" i="1"/>
  <c r="N6484" i="1"/>
  <c r="M6404" i="1"/>
  <c r="N6404" i="1"/>
  <c r="M6324" i="1"/>
  <c r="N6324" i="1"/>
  <c r="M6228" i="1"/>
  <c r="N6228" i="1"/>
  <c r="M6148" i="1"/>
  <c r="N6148" i="1"/>
  <c r="M6068" i="1"/>
  <c r="N6068" i="1"/>
  <c r="M5972" i="1"/>
  <c r="N5972" i="1"/>
  <c r="M5892" i="1"/>
  <c r="N5892" i="1"/>
  <c r="M5812" i="1"/>
  <c r="N5812" i="1"/>
  <c r="M5716" i="1"/>
  <c r="N5716" i="1"/>
  <c r="M5636" i="1"/>
  <c r="N5636" i="1"/>
  <c r="M5552" i="1"/>
  <c r="N5552" i="1"/>
  <c r="M5424" i="1"/>
  <c r="N5424" i="1"/>
  <c r="M5318" i="1"/>
  <c r="N5318" i="1"/>
  <c r="M5211" i="1"/>
  <c r="N5211" i="1"/>
  <c r="M5083" i="1"/>
  <c r="N5083" i="1"/>
  <c r="M4966" i="1"/>
  <c r="N4966" i="1"/>
  <c r="M4646" i="1"/>
  <c r="N4646" i="1"/>
  <c r="M4262" i="1"/>
  <c r="N4262" i="1"/>
  <c r="M3903" i="1"/>
  <c r="N3903" i="1"/>
  <c r="M3032" i="1"/>
  <c r="N3032" i="1"/>
  <c r="M5497" i="1"/>
  <c r="N5497" i="1"/>
  <c r="M5417" i="1"/>
  <c r="N5417" i="1"/>
  <c r="M5337" i="1"/>
  <c r="N5337" i="1"/>
  <c r="M5241" i="1"/>
  <c r="N5241" i="1"/>
  <c r="M5161" i="1"/>
  <c r="N5161" i="1"/>
  <c r="M5081" i="1"/>
  <c r="N5081" i="1"/>
  <c r="M4985" i="1"/>
  <c r="N4985" i="1"/>
  <c r="M4905" i="1"/>
  <c r="N4905" i="1"/>
  <c r="M4825" i="1"/>
  <c r="N4825" i="1"/>
  <c r="M4729" i="1"/>
  <c r="N4729" i="1"/>
  <c r="M4649" i="1"/>
  <c r="N4649" i="1"/>
  <c r="M4569" i="1"/>
  <c r="N4569" i="1"/>
  <c r="M4473" i="1"/>
  <c r="N4473" i="1"/>
  <c r="M4393" i="1"/>
  <c r="N4393" i="1"/>
  <c r="M4313" i="1"/>
  <c r="N4313" i="1"/>
  <c r="M4217" i="1"/>
  <c r="N4217" i="1"/>
  <c r="M4137" i="1"/>
  <c r="N4137" i="1"/>
  <c r="M4056" i="1"/>
  <c r="N4056" i="1"/>
  <c r="M3928" i="1"/>
  <c r="N3928" i="1"/>
  <c r="M3822" i="1"/>
  <c r="N3822" i="1"/>
  <c r="M3715" i="1"/>
  <c r="N3715" i="1"/>
  <c r="M3394" i="1"/>
  <c r="N3394" i="1"/>
  <c r="M3048" i="1"/>
  <c r="N3048" i="1"/>
  <c r="M2190" i="1"/>
  <c r="N2190" i="1"/>
  <c r="M4876" i="1"/>
  <c r="N4876" i="1"/>
  <c r="M4748" i="1"/>
  <c r="N4748" i="1"/>
  <c r="M4620" i="1"/>
  <c r="N4620" i="1"/>
  <c r="M4492" i="1"/>
  <c r="N4492" i="1"/>
  <c r="M4364" i="1"/>
  <c r="N4364" i="1"/>
  <c r="M4236" i="1"/>
  <c r="N4236" i="1"/>
  <c r="M4108" i="1"/>
  <c r="N4108" i="1"/>
  <c r="M3954" i="1"/>
  <c r="N3954" i="1"/>
  <c r="M3783" i="1"/>
  <c r="N3783" i="1"/>
  <c r="M3470" i="1"/>
  <c r="N3470" i="1"/>
  <c r="M2894" i="1"/>
  <c r="N2894" i="1"/>
  <c r="M4927" i="1"/>
  <c r="N4927" i="1"/>
  <c r="M4775" i="1"/>
  <c r="N4775" i="1"/>
  <c r="M4407" i="1"/>
  <c r="N4407" i="1"/>
  <c r="M3840" i="1"/>
  <c r="N3840" i="1"/>
  <c r="M3921" i="1"/>
  <c r="N3921" i="1"/>
  <c r="M3409" i="1"/>
  <c r="N3409" i="1"/>
  <c r="M2762" i="1"/>
  <c r="N2762" i="1"/>
  <c r="M3408" i="1"/>
  <c r="N3408" i="1"/>
  <c r="M2911" i="1"/>
  <c r="N2911" i="1"/>
  <c r="M1713" i="1"/>
  <c r="N1713" i="1"/>
  <c r="M4803" i="1"/>
  <c r="N4803" i="1"/>
  <c r="M4675" i="1"/>
  <c r="N4675" i="1"/>
  <c r="M4547" i="1"/>
  <c r="N4547" i="1"/>
  <c r="M4419" i="1"/>
  <c r="N4419" i="1"/>
  <c r="M4291" i="1"/>
  <c r="N4291" i="1"/>
  <c r="M4163" i="1"/>
  <c r="N4163" i="1"/>
  <c r="M4027" i="1"/>
  <c r="N4027" i="1"/>
  <c r="M3856" i="1"/>
  <c r="N3856" i="1"/>
  <c r="M3686" i="1"/>
  <c r="N3686" i="1"/>
  <c r="M3178" i="1"/>
  <c r="N3178" i="1"/>
  <c r="M1023" i="1"/>
  <c r="N1023" i="1"/>
  <c r="M3933" i="1"/>
  <c r="N3933" i="1"/>
  <c r="M3805" i="1"/>
  <c r="N3805" i="1"/>
  <c r="M3677" i="1"/>
  <c r="N3677" i="1"/>
  <c r="M3549" i="1"/>
  <c r="N3549" i="1"/>
  <c r="M3421" i="1"/>
  <c r="N3421" i="1"/>
  <c r="M3293" i="1"/>
  <c r="N3293" i="1"/>
  <c r="M3165" i="1"/>
  <c r="N3165" i="1"/>
  <c r="M2999" i="1"/>
  <c r="N2999" i="1"/>
  <c r="M2810" i="1"/>
  <c r="N2810" i="1"/>
  <c r="M2298" i="1"/>
  <c r="N2298" i="1"/>
  <c r="M3676" i="1"/>
  <c r="N3676" i="1"/>
  <c r="M3548" i="1"/>
  <c r="N3548" i="1"/>
  <c r="M3420" i="1"/>
  <c r="N3420" i="1"/>
  <c r="M3280" i="1"/>
  <c r="N3280" i="1"/>
  <c r="M2982" i="1"/>
  <c r="N2982" i="1"/>
  <c r="M3531" i="1"/>
  <c r="N3531" i="1"/>
  <c r="M2975" i="1"/>
  <c r="N2975" i="1"/>
  <c r="M2997" i="1"/>
  <c r="N2997" i="1"/>
  <c r="M2485" i="1"/>
  <c r="N2485" i="1"/>
  <c r="M1749" i="1"/>
  <c r="N1749" i="1"/>
  <c r="M2153" i="1"/>
  <c r="N2153" i="1"/>
  <c r="M1464" i="1"/>
  <c r="N1464" i="1"/>
  <c r="M4655" i="1"/>
  <c r="N4655" i="1"/>
  <c r="M4527" i="1"/>
  <c r="N4527" i="1"/>
  <c r="M4399" i="1"/>
  <c r="N4399" i="1"/>
  <c r="M4271" i="1"/>
  <c r="N4271" i="1"/>
  <c r="M4143" i="1"/>
  <c r="N4143" i="1"/>
  <c r="M4000" i="1"/>
  <c r="N4000" i="1"/>
  <c r="M3830" i="1"/>
  <c r="N3830" i="1"/>
  <c r="M3610" i="1"/>
  <c r="N3610" i="1"/>
  <c r="M3080" i="1"/>
  <c r="N3080" i="1"/>
  <c r="M4041" i="1"/>
  <c r="N4041" i="1"/>
  <c r="M3913" i="1"/>
  <c r="N3913" i="1"/>
  <c r="M3785" i="1"/>
  <c r="N3785" i="1"/>
  <c r="M3593" i="1"/>
  <c r="N3593" i="1"/>
  <c r="M3673" i="1"/>
  <c r="N3673" i="1"/>
  <c r="M3609" i="1"/>
  <c r="N3609" i="1"/>
  <c r="M3545" i="1"/>
  <c r="N3545" i="1"/>
  <c r="M3481" i="1"/>
  <c r="N3481" i="1"/>
  <c r="M3417" i="1"/>
  <c r="N3417" i="1"/>
  <c r="M3353" i="1"/>
  <c r="N3353" i="1"/>
  <c r="M3289" i="1"/>
  <c r="N3289" i="1"/>
  <c r="M3225" i="1"/>
  <c r="N3225" i="1"/>
  <c r="M3161" i="1"/>
  <c r="N3161" i="1"/>
  <c r="M3079" i="1"/>
  <c r="N3079" i="1"/>
  <c r="M2994" i="1"/>
  <c r="N2994" i="1"/>
  <c r="M2908" i="1"/>
  <c r="N2908" i="1"/>
  <c r="M2794" i="1"/>
  <c r="N2794" i="1"/>
  <c r="M2538" i="1"/>
  <c r="N2538" i="1"/>
  <c r="M2282" i="1"/>
  <c r="N2282" i="1"/>
  <c r="M1961" i="1"/>
  <c r="N1961" i="1"/>
  <c r="M3672" i="1"/>
  <c r="N3672" i="1"/>
  <c r="M3608" i="1"/>
  <c r="N3608" i="1"/>
  <c r="M3544" i="1"/>
  <c r="N3544" i="1"/>
  <c r="M3480" i="1"/>
  <c r="N3480" i="1"/>
  <c r="M3416" i="1"/>
  <c r="N3416" i="1"/>
  <c r="M3352" i="1"/>
  <c r="N3352" i="1"/>
  <c r="M3272" i="1"/>
  <c r="N3272" i="1"/>
  <c r="M3188" i="1"/>
  <c r="N3188" i="1"/>
  <c r="M2960" i="1"/>
  <c r="N2960" i="1"/>
  <c r="M2182" i="1"/>
  <c r="N2182" i="1"/>
  <c r="M3515" i="1"/>
  <c r="N3515" i="1"/>
  <c r="M3259" i="1"/>
  <c r="N3259" i="1"/>
  <c r="M2954" i="1"/>
  <c r="N2954" i="1"/>
  <c r="M2161" i="1"/>
  <c r="N2161" i="1"/>
  <c r="M2981" i="1"/>
  <c r="N2981" i="1"/>
  <c r="M2725" i="1"/>
  <c r="N2725" i="1"/>
  <c r="M2469" i="1"/>
  <c r="N2469" i="1"/>
  <c r="M2213" i="1"/>
  <c r="N2213" i="1"/>
  <c r="M1685" i="1"/>
  <c r="N1685" i="1"/>
  <c r="M2720" i="1"/>
  <c r="N2720" i="1"/>
  <c r="M2067" i="1"/>
  <c r="N2067" i="1"/>
  <c r="M2050" i="1"/>
  <c r="N2050" i="1"/>
  <c r="M1400" i="1"/>
  <c r="N1400" i="1"/>
  <c r="M1674" i="1"/>
  <c r="N1674" i="1"/>
  <c r="M4667" i="1"/>
  <c r="N4667" i="1"/>
  <c r="M4603" i="1"/>
  <c r="N4603" i="1"/>
  <c r="M4539" i="1"/>
  <c r="N4539" i="1"/>
  <c r="M4475" i="1"/>
  <c r="N4475" i="1"/>
  <c r="M4411" i="1"/>
  <c r="N4411" i="1"/>
  <c r="M4347" i="1"/>
  <c r="N4347" i="1"/>
  <c r="M4283" i="1"/>
  <c r="N4283" i="1"/>
  <c r="M4219" i="1"/>
  <c r="N4219" i="1"/>
  <c r="M4155" i="1"/>
  <c r="N4155" i="1"/>
  <c r="M4091" i="1"/>
  <c r="N4091" i="1"/>
  <c r="M4016" i="1"/>
  <c r="N4016" i="1"/>
  <c r="M3931" i="1"/>
  <c r="N3931" i="1"/>
  <c r="M3846" i="1"/>
  <c r="N3846" i="1"/>
  <c r="M3760" i="1"/>
  <c r="N3760" i="1"/>
  <c r="M3658" i="1"/>
  <c r="N3658" i="1"/>
  <c r="M3402" i="1"/>
  <c r="N3402" i="1"/>
  <c r="M3144" i="1"/>
  <c r="N3144" i="1"/>
  <c r="M2734" i="1"/>
  <c r="N2734" i="1"/>
  <c r="M4053" i="1"/>
  <c r="N4053" i="1"/>
  <c r="M3989" i="1"/>
  <c r="N3989" i="1"/>
  <c r="M3925" i="1"/>
  <c r="N3925" i="1"/>
  <c r="M3861" i="1"/>
  <c r="N3861" i="1"/>
  <c r="M3797" i="1"/>
  <c r="N3797" i="1"/>
  <c r="M3733" i="1"/>
  <c r="N3733" i="1"/>
  <c r="M3669" i="1"/>
  <c r="N3669" i="1"/>
  <c r="M3605" i="1"/>
  <c r="N3605" i="1"/>
  <c r="M3541" i="1"/>
  <c r="N3541" i="1"/>
  <c r="M3477" i="1"/>
  <c r="N3477" i="1"/>
  <c r="M3413" i="1"/>
  <c r="N3413" i="1"/>
  <c r="M3333" i="1"/>
  <c r="N3333" i="1"/>
  <c r="M3237" i="1"/>
  <c r="N3237" i="1"/>
  <c r="M3157" i="1"/>
  <c r="N3157" i="1"/>
  <c r="M3052" i="1"/>
  <c r="N3052" i="1"/>
  <c r="M2458" i="1"/>
  <c r="N2458" i="1"/>
  <c r="M3588" i="1"/>
  <c r="N3588" i="1"/>
  <c r="M3332" i="1"/>
  <c r="N3332" i="1"/>
  <c r="M1305" i="1"/>
  <c r="N1305" i="1"/>
  <c r="M1087" i="1"/>
  <c r="N1087" i="1"/>
  <c r="M2122" i="1"/>
  <c r="N2122" i="1"/>
  <c r="M2104" i="1"/>
  <c r="N2104" i="1"/>
  <c r="M3212" i="1"/>
  <c r="N3212" i="1"/>
  <c r="M2891" i="1"/>
  <c r="N2891" i="1"/>
  <c r="M1753" i="1"/>
  <c r="N1753" i="1"/>
  <c r="M3463" i="1"/>
  <c r="N3463" i="1"/>
  <c r="M3207" i="1"/>
  <c r="N3207" i="1"/>
  <c r="M2884" i="1"/>
  <c r="N2884" i="1"/>
  <c r="M1673" i="1"/>
  <c r="N1673" i="1"/>
  <c r="M2929" i="1"/>
  <c r="N2929" i="1"/>
  <c r="M2673" i="1"/>
  <c r="N2673" i="1"/>
  <c r="M2417" i="1"/>
  <c r="N2417" i="1"/>
  <c r="M2159" i="1"/>
  <c r="N2159" i="1"/>
  <c r="M1477" i="1"/>
  <c r="N1477" i="1"/>
  <c r="M2652" i="1"/>
  <c r="N2652" i="1"/>
  <c r="M1393" i="1"/>
  <c r="N1393" i="1"/>
  <c r="M1341" i="1"/>
  <c r="N1341" i="1"/>
  <c r="M943" i="1"/>
  <c r="N943" i="1"/>
  <c r="M942" i="1"/>
  <c r="N942" i="1"/>
  <c r="M2864" i="1"/>
  <c r="N2864" i="1"/>
  <c r="M1433" i="1"/>
  <c r="N1433" i="1"/>
  <c r="M3443" i="1"/>
  <c r="N3443" i="1"/>
  <c r="M3187" i="1"/>
  <c r="N3187" i="1"/>
  <c r="M2858" i="1"/>
  <c r="N2858" i="1"/>
  <c r="M1353" i="1"/>
  <c r="N1353" i="1"/>
  <c r="N2909" i="1"/>
  <c r="M2909" i="1"/>
  <c r="N2653" i="1"/>
  <c r="M2653" i="1"/>
  <c r="N2397" i="1"/>
  <c r="M2397" i="1"/>
  <c r="N2133" i="1"/>
  <c r="M2133" i="1"/>
  <c r="N1397" i="1"/>
  <c r="M1397" i="1"/>
  <c r="N2624" i="1"/>
  <c r="M2624" i="1"/>
  <c r="N2815" i="1"/>
  <c r="M2815" i="1"/>
  <c r="N2136" i="1"/>
  <c r="M2136" i="1"/>
  <c r="N1955" i="1"/>
  <c r="M1955" i="1"/>
  <c r="N425" i="1"/>
  <c r="M425" i="1"/>
  <c r="N2835" i="1"/>
  <c r="M2835" i="1"/>
  <c r="N3679" i="1"/>
  <c r="M3679" i="1"/>
  <c r="N3423" i="1"/>
  <c r="M3423" i="1"/>
  <c r="N3167" i="1"/>
  <c r="M3167" i="1"/>
  <c r="N2818" i="1"/>
  <c r="M2818" i="1"/>
  <c r="N3145" i="1"/>
  <c r="M3145" i="1"/>
  <c r="N2889" i="1"/>
  <c r="M2889" i="1"/>
  <c r="N2633" i="1"/>
  <c r="M2633" i="1"/>
  <c r="M3529" i="1"/>
  <c r="N3529" i="1"/>
  <c r="M3465" i="1"/>
  <c r="N3465" i="1"/>
  <c r="M3401" i="1"/>
  <c r="N3401" i="1"/>
  <c r="M3337" i="1"/>
  <c r="N3337" i="1"/>
  <c r="M3273" i="1"/>
  <c r="N3273" i="1"/>
  <c r="M3209" i="1"/>
  <c r="N3209" i="1"/>
  <c r="M3143" i="1"/>
  <c r="N3143" i="1"/>
  <c r="M3058" i="1"/>
  <c r="N3058" i="1"/>
  <c r="M2972" i="1"/>
  <c r="N2972" i="1"/>
  <c r="M2887" i="1"/>
  <c r="N2887" i="1"/>
  <c r="M2730" i="1"/>
  <c r="N2730" i="1"/>
  <c r="M2474" i="1"/>
  <c r="N2474" i="1"/>
  <c r="M2218" i="1"/>
  <c r="N2218" i="1"/>
  <c r="M1705" i="1"/>
  <c r="N1705" i="1"/>
  <c r="M3656" i="1"/>
  <c r="N3656" i="1"/>
  <c r="M3592" i="1"/>
  <c r="N3592" i="1"/>
  <c r="M3528" i="1"/>
  <c r="N3528" i="1"/>
  <c r="M3464" i="1"/>
  <c r="N3464" i="1"/>
  <c r="M3400" i="1"/>
  <c r="N3400" i="1"/>
  <c r="M3336" i="1"/>
  <c r="N3336" i="1"/>
  <c r="M3252" i="1"/>
  <c r="N3252" i="1"/>
  <c r="M3168" i="1"/>
  <c r="N3168" i="1"/>
  <c r="M2875" i="1"/>
  <c r="N2875" i="1"/>
  <c r="M1561" i="1"/>
  <c r="N1561" i="1"/>
  <c r="M3451" i="1"/>
  <c r="N3451" i="1"/>
  <c r="M3195" i="1"/>
  <c r="N3195" i="1"/>
  <c r="M2868" i="1"/>
  <c r="N2868" i="1"/>
  <c r="M1481" i="1"/>
  <c r="N1481" i="1"/>
  <c r="M2917" i="1"/>
  <c r="N2917" i="1"/>
  <c r="M2661" i="1"/>
  <c r="N2661" i="1"/>
  <c r="M2405" i="1"/>
  <c r="N2405" i="1"/>
  <c r="M2143" i="1"/>
  <c r="N2143" i="1"/>
  <c r="M1429" i="1"/>
  <c r="N1429" i="1"/>
  <c r="M2636" i="1"/>
  <c r="N2636" i="1"/>
  <c r="M991" i="1"/>
  <c r="N991" i="1"/>
  <c r="M265" i="1"/>
  <c r="N265" i="1"/>
  <c r="M1987" i="1"/>
  <c r="N1987" i="1"/>
  <c r="M1273" i="1"/>
  <c r="N1273" i="1"/>
  <c r="M4651" i="1"/>
  <c r="N4651" i="1"/>
  <c r="M4587" i="1"/>
  <c r="N4587" i="1"/>
  <c r="M4523" i="1"/>
  <c r="N4523" i="1"/>
  <c r="M4459" i="1"/>
  <c r="N4459" i="1"/>
  <c r="M4395" i="1"/>
  <c r="N4395" i="1"/>
  <c r="M4331" i="1"/>
  <c r="N4331" i="1"/>
  <c r="M4267" i="1"/>
  <c r="N4267" i="1"/>
  <c r="M4203" i="1"/>
  <c r="N4203" i="1"/>
  <c r="M4139" i="1"/>
  <c r="N4139" i="1"/>
  <c r="M4075" i="1"/>
  <c r="N4075" i="1"/>
  <c r="M3995" i="1"/>
  <c r="N3995" i="1"/>
  <c r="M3910" i="1"/>
  <c r="N3910" i="1"/>
  <c r="M3824" i="1"/>
  <c r="N3824" i="1"/>
  <c r="M3739" i="1"/>
  <c r="N3739" i="1"/>
  <c r="M3594" i="1"/>
  <c r="N3594" i="1"/>
  <c r="M3338" i="1"/>
  <c r="N3338" i="1"/>
  <c r="M3059" i="1"/>
  <c r="N3059" i="1"/>
  <c r="M2478" i="1"/>
  <c r="N2478" i="1"/>
  <c r="M4037" i="1"/>
  <c r="N4037" i="1"/>
  <c r="M3973" i="1"/>
  <c r="N3973" i="1"/>
  <c r="M3909" i="1"/>
  <c r="N3909" i="1"/>
  <c r="M3845" i="1"/>
  <c r="N3845" i="1"/>
  <c r="M3781" i="1"/>
  <c r="N3781" i="1"/>
  <c r="M3717" i="1"/>
  <c r="N3717" i="1"/>
  <c r="M3653" i="1"/>
  <c r="N3653" i="1"/>
  <c r="M3589" i="1"/>
  <c r="N3589" i="1"/>
  <c r="M3525" i="1"/>
  <c r="N3525" i="1"/>
  <c r="M3461" i="1"/>
  <c r="N3461" i="1"/>
  <c r="M3397" i="1"/>
  <c r="N3397" i="1"/>
  <c r="M3301" i="1"/>
  <c r="N3301" i="1"/>
  <c r="M3221" i="1"/>
  <c r="N3221" i="1"/>
  <c r="M3138" i="1"/>
  <c r="N3138" i="1"/>
  <c r="M2967" i="1"/>
  <c r="N2967" i="1"/>
  <c r="M2202" i="1"/>
  <c r="N2202" i="1"/>
  <c r="M3524" i="1"/>
  <c r="N3524" i="1"/>
  <c r="M3248" i="1"/>
  <c r="N3248" i="1"/>
  <c r="M3435" i="1"/>
  <c r="N3435" i="1"/>
  <c r="M2901" i="1"/>
  <c r="N2901" i="1"/>
  <c r="M1365" i="1"/>
  <c r="N1365" i="1"/>
  <c r="M1923" i="1"/>
  <c r="N1923" i="1"/>
  <c r="M3147" i="1"/>
  <c r="N3147" i="1"/>
  <c r="M2742" i="1"/>
  <c r="N2742" i="1"/>
  <c r="M3655" i="1"/>
  <c r="N3655" i="1"/>
  <c r="M3399" i="1"/>
  <c r="N3399" i="1"/>
  <c r="M3140" i="1"/>
  <c r="N3140" i="1"/>
  <c r="M2722" i="1"/>
  <c r="N2722" i="1"/>
  <c r="M3121" i="1"/>
  <c r="N3121" i="1"/>
  <c r="M2865" i="1"/>
  <c r="N2865" i="1"/>
  <c r="M2609" i="1"/>
  <c r="N2609" i="1"/>
  <c r="M2353" i="1"/>
  <c r="N2353" i="1"/>
  <c r="M2074" i="1"/>
  <c r="N2074" i="1"/>
  <c r="M1071" i="1"/>
  <c r="N1071" i="1"/>
  <c r="M2564" i="1"/>
  <c r="N2564" i="1"/>
  <c r="M2639" i="1"/>
  <c r="N2639" i="1"/>
  <c r="M1960" i="1"/>
  <c r="N1960" i="1"/>
  <c r="M1779" i="1"/>
  <c r="N1779" i="1"/>
  <c r="M3120" i="1"/>
  <c r="N3120" i="1"/>
  <c r="M2662" i="1"/>
  <c r="N2662" i="1"/>
  <c r="M3635" i="1"/>
  <c r="N3635" i="1"/>
  <c r="M3379" i="1"/>
  <c r="N3379" i="1"/>
  <c r="M3114" i="1"/>
  <c r="N3114" i="1"/>
  <c r="M2642" i="1"/>
  <c r="N2642" i="1"/>
  <c r="M3101" i="1"/>
  <c r="N3101" i="1"/>
  <c r="N2845" i="1"/>
  <c r="M2845" i="1"/>
  <c r="N2589" i="1"/>
  <c r="M2589" i="1"/>
  <c r="N2333" i="1"/>
  <c r="M2333" i="1"/>
  <c r="N2047" i="1"/>
  <c r="M2047" i="1"/>
  <c r="N2840" i="1"/>
  <c r="M2840" i="1"/>
  <c r="N2540" i="1"/>
  <c r="M2540" i="1"/>
  <c r="N2559" i="1"/>
  <c r="M2559" i="1"/>
  <c r="N1880" i="1"/>
  <c r="M1880" i="1"/>
  <c r="N1699" i="1"/>
  <c r="M1699" i="1"/>
  <c r="N3094" i="1"/>
  <c r="M3094" i="1"/>
  <c r="N2582" i="1"/>
  <c r="M2582" i="1"/>
  <c r="N3615" i="1"/>
  <c r="M3615" i="1"/>
  <c r="N3359" i="1"/>
  <c r="M3359" i="1"/>
  <c r="N3087" i="1"/>
  <c r="M3087" i="1"/>
  <c r="N2562" i="1"/>
  <c r="M2562" i="1"/>
  <c r="N3081" i="1"/>
  <c r="M3081" i="1"/>
  <c r="N2825" i="1"/>
  <c r="M2825" i="1"/>
  <c r="N2569" i="1"/>
  <c r="M2569" i="1"/>
  <c r="M4346" i="1"/>
  <c r="N4346" i="1"/>
  <c r="M4090" i="1"/>
  <c r="N4090" i="1"/>
  <c r="M3759" i="1"/>
  <c r="N3759" i="1"/>
  <c r="M2718" i="1"/>
  <c r="N2718" i="1"/>
  <c r="M6756" i="1"/>
  <c r="N6756" i="1"/>
  <c r="M6692" i="1"/>
  <c r="N6692" i="1"/>
  <c r="M6628" i="1"/>
  <c r="N6628" i="1"/>
  <c r="M6564" i="1"/>
  <c r="N6564" i="1"/>
  <c r="M6500" i="1"/>
  <c r="N6500" i="1"/>
  <c r="M6436" i="1"/>
  <c r="N6436" i="1"/>
  <c r="M6372" i="1"/>
  <c r="N6372" i="1"/>
  <c r="M6308" i="1"/>
  <c r="N6308" i="1"/>
  <c r="M6244" i="1"/>
  <c r="N6244" i="1"/>
  <c r="M6180" i="1"/>
  <c r="N6180" i="1"/>
  <c r="M6116" i="1"/>
  <c r="N6116" i="1"/>
  <c r="M6052" i="1"/>
  <c r="N6052" i="1"/>
  <c r="M5988" i="1"/>
  <c r="N5988" i="1"/>
  <c r="M5924" i="1"/>
  <c r="N5924" i="1"/>
  <c r="M5860" i="1"/>
  <c r="N5860" i="1"/>
  <c r="M5796" i="1"/>
  <c r="N5796" i="1"/>
  <c r="M5732" i="1"/>
  <c r="N5732" i="1"/>
  <c r="M5668" i="1"/>
  <c r="N5668" i="1"/>
  <c r="M5604" i="1"/>
  <c r="N5604" i="1"/>
  <c r="M5531" i="1"/>
  <c r="N5531" i="1"/>
  <c r="M5446" i="1"/>
  <c r="N5446" i="1"/>
  <c r="M5360" i="1"/>
  <c r="N5360" i="1"/>
  <c r="M5275" i="1"/>
  <c r="N5275" i="1"/>
  <c r="M5190" i="1"/>
  <c r="N5190" i="1"/>
  <c r="M5104" i="1"/>
  <c r="N5104" i="1"/>
  <c r="M5019" i="1"/>
  <c r="N5019" i="1"/>
  <c r="M4838" i="1"/>
  <c r="N4838" i="1"/>
  <c r="M4582" i="1"/>
  <c r="N4582" i="1"/>
  <c r="M4326" i="1"/>
  <c r="N4326" i="1"/>
  <c r="M4070" i="1"/>
  <c r="N4070" i="1"/>
  <c r="M3732" i="1"/>
  <c r="N3732" i="1"/>
  <c r="M2398" i="1"/>
  <c r="N2398" i="1"/>
  <c r="M5513" i="1"/>
  <c r="N5513" i="1"/>
  <c r="M5449" i="1"/>
  <c r="N5449" i="1"/>
  <c r="M5385" i="1"/>
  <c r="N5385" i="1"/>
  <c r="M5321" i="1"/>
  <c r="N5321" i="1"/>
  <c r="M5257" i="1"/>
  <c r="N5257" i="1"/>
  <c r="M5193" i="1"/>
  <c r="N5193" i="1"/>
  <c r="M5129" i="1"/>
  <c r="N5129" i="1"/>
  <c r="M5065" i="1"/>
  <c r="N5065" i="1"/>
  <c r="M5001" i="1"/>
  <c r="N5001" i="1"/>
  <c r="M4937" i="1"/>
  <c r="N4937" i="1"/>
  <c r="M4873" i="1"/>
  <c r="N4873" i="1"/>
  <c r="M4809" i="1"/>
  <c r="N4809" i="1"/>
  <c r="M4745" i="1"/>
  <c r="N4745" i="1"/>
  <c r="M4681" i="1"/>
  <c r="N4681" i="1"/>
  <c r="M4617" i="1"/>
  <c r="N4617" i="1"/>
  <c r="M4553" i="1"/>
  <c r="N4553" i="1"/>
  <c r="M4489" i="1"/>
  <c r="N4489" i="1"/>
  <c r="M4425" i="1"/>
  <c r="N4425" i="1"/>
  <c r="M4361" i="1"/>
  <c r="N4361" i="1"/>
  <c r="M4297" i="1"/>
  <c r="N4297" i="1"/>
  <c r="M4233" i="1"/>
  <c r="N4233" i="1"/>
  <c r="M4169" i="1"/>
  <c r="N4169" i="1"/>
  <c r="M4105" i="1"/>
  <c r="N4105" i="1"/>
  <c r="M4035" i="1"/>
  <c r="N4035" i="1"/>
  <c r="M3950" i="1"/>
  <c r="N3950" i="1"/>
  <c r="M3864" i="1"/>
  <c r="N3864" i="1"/>
  <c r="M3779" i="1"/>
  <c r="N3779" i="1"/>
  <c r="M3694" i="1"/>
  <c r="N3694" i="1"/>
  <c r="M3458" i="1"/>
  <c r="N3458" i="1"/>
  <c r="M3202" i="1"/>
  <c r="N3202" i="1"/>
  <c r="M2878" i="1"/>
  <c r="N2878" i="1"/>
  <c r="M1593" i="1"/>
  <c r="N1593" i="1"/>
  <c r="M4924" i="1"/>
  <c r="N4924" i="1"/>
  <c r="M4860" i="1"/>
  <c r="N4860" i="1"/>
  <c r="M4796" i="1"/>
  <c r="N4796" i="1"/>
  <c r="M4732" i="1"/>
  <c r="N4732" i="1"/>
  <c r="M4668" i="1"/>
  <c r="N4668" i="1"/>
  <c r="M4604" i="1"/>
  <c r="N4604" i="1"/>
  <c r="M4540" i="1"/>
  <c r="N4540" i="1"/>
  <c r="M4476" i="1"/>
  <c r="N4476" i="1"/>
  <c r="M4412" i="1"/>
  <c r="N4412" i="1"/>
  <c r="M4348" i="1"/>
  <c r="N4348" i="1"/>
  <c r="M4284" i="1"/>
  <c r="N4284" i="1"/>
  <c r="M4220" i="1"/>
  <c r="N4220" i="1"/>
  <c r="M4156" i="1"/>
  <c r="N4156" i="1"/>
  <c r="M4092" i="1"/>
  <c r="N4092" i="1"/>
  <c r="M4018" i="1"/>
  <c r="N4018" i="1"/>
  <c r="M3932" i="1"/>
  <c r="N3932" i="1"/>
  <c r="M3847" i="1"/>
  <c r="N3847" i="1"/>
  <c r="M3762" i="1"/>
  <c r="N3762" i="1"/>
  <c r="M3662" i="1"/>
  <c r="N3662" i="1"/>
  <c r="M3406" i="1"/>
  <c r="N3406" i="1"/>
  <c r="M3150" i="1"/>
  <c r="N3150" i="1"/>
  <c r="M2750" i="1"/>
  <c r="N2750" i="1"/>
  <c r="M4975" i="1"/>
  <c r="N4975" i="1"/>
  <c r="M4911" i="1"/>
  <c r="N4911" i="1"/>
  <c r="M4839" i="1"/>
  <c r="N4839" i="1"/>
  <c r="M4751" i="1"/>
  <c r="N4751" i="1"/>
  <c r="M4599" i="1"/>
  <c r="N4599" i="1"/>
  <c r="M4343" i="1"/>
  <c r="N4343" i="1"/>
  <c r="M4087" i="1"/>
  <c r="N4087" i="1"/>
  <c r="M3755" i="1"/>
  <c r="N3755" i="1"/>
  <c r="M2670" i="1"/>
  <c r="N2670" i="1"/>
  <c r="M3857" i="1"/>
  <c r="N3857" i="1"/>
  <c r="M3601" i="1"/>
  <c r="N3601" i="1"/>
  <c r="M3345" i="1"/>
  <c r="N3345" i="1"/>
  <c r="M3068" i="1"/>
  <c r="N3068" i="1"/>
  <c r="M2506" i="1"/>
  <c r="N2506" i="1"/>
  <c r="M3600" i="1"/>
  <c r="N3600" i="1"/>
  <c r="M3344" i="1"/>
  <c r="N3344" i="1"/>
  <c r="M2017" i="1"/>
  <c r="N2017" i="1"/>
  <c r="M1990" i="1"/>
  <c r="N1990" i="1"/>
  <c r="M2181" i="1"/>
  <c r="N2181" i="1"/>
  <c r="M1661" i="1"/>
  <c r="N1661" i="1"/>
  <c r="M4851" i="1"/>
  <c r="N4851" i="1"/>
  <c r="M4787" i="1"/>
  <c r="N4787" i="1"/>
  <c r="M4723" i="1"/>
  <c r="N4723" i="1"/>
  <c r="M4659" i="1"/>
  <c r="N4659" i="1"/>
  <c r="M4595" i="1"/>
  <c r="N4595" i="1"/>
  <c r="M4531" i="1"/>
  <c r="N4531" i="1"/>
  <c r="M4467" i="1"/>
  <c r="N4467" i="1"/>
  <c r="M4403" i="1"/>
  <c r="N4403" i="1"/>
  <c r="M4339" i="1"/>
  <c r="N4339" i="1"/>
  <c r="M4275" i="1"/>
  <c r="N4275" i="1"/>
  <c r="M4211" i="1"/>
  <c r="N4211" i="1"/>
  <c r="M4147" i="1"/>
  <c r="N4147" i="1"/>
  <c r="M4083" i="1"/>
  <c r="N4083" i="1"/>
  <c r="M4006" i="1"/>
  <c r="N4006" i="1"/>
  <c r="M3920" i="1"/>
  <c r="N3920" i="1"/>
  <c r="M3835" i="1"/>
  <c r="N3835" i="1"/>
  <c r="M3750" i="1"/>
  <c r="N3750" i="1"/>
  <c r="M3626" i="1"/>
  <c r="N3626" i="1"/>
  <c r="M3370" i="1"/>
  <c r="N3370" i="1"/>
  <c r="M3102" i="1"/>
  <c r="N3102" i="1"/>
  <c r="M2606" i="1"/>
  <c r="N2606" i="1"/>
  <c r="M4045" i="1"/>
  <c r="N4045" i="1"/>
  <c r="M3981" i="1"/>
  <c r="N3981" i="1"/>
  <c r="M3917" i="1"/>
  <c r="N3917" i="1"/>
  <c r="M3853" i="1"/>
  <c r="N3853" i="1"/>
  <c r="M3789" i="1"/>
  <c r="N3789" i="1"/>
  <c r="M3725" i="1"/>
  <c r="N3725" i="1"/>
  <c r="M3661" i="1"/>
  <c r="N3661" i="1"/>
  <c r="M3597" i="1"/>
  <c r="N3597" i="1"/>
  <c r="M3533" i="1"/>
  <c r="N3533" i="1"/>
  <c r="M3469" i="1"/>
  <c r="N3469" i="1"/>
  <c r="M3405" i="1"/>
  <c r="N3405" i="1"/>
  <c r="M3341" i="1"/>
  <c r="N3341" i="1"/>
  <c r="M3277" i="1"/>
  <c r="N3277" i="1"/>
  <c r="M3213" i="1"/>
  <c r="N3213" i="1"/>
  <c r="M3148" i="1"/>
  <c r="N3148" i="1"/>
  <c r="M3063" i="1"/>
  <c r="N3063" i="1"/>
  <c r="M2978" i="1"/>
  <c r="N2978" i="1"/>
  <c r="M2892" i="1"/>
  <c r="N2892" i="1"/>
  <c r="M2746" i="1"/>
  <c r="N2746" i="1"/>
  <c r="M2490" i="1"/>
  <c r="N2490" i="1"/>
  <c r="M2234" i="1"/>
  <c r="N2234" i="1"/>
  <c r="M1769" i="1"/>
  <c r="N1769" i="1"/>
  <c r="M3660" i="1"/>
  <c r="N3660" i="1"/>
  <c r="M3596" i="1"/>
  <c r="N3596" i="1"/>
  <c r="M3532" i="1"/>
  <c r="N3532" i="1"/>
  <c r="M3468" i="1"/>
  <c r="N3468" i="1"/>
  <c r="M3404" i="1"/>
  <c r="N3404" i="1"/>
  <c r="M3340" i="1"/>
  <c r="N3340" i="1"/>
  <c r="M3256" i="1"/>
  <c r="N3256" i="1"/>
  <c r="M3172" i="1"/>
  <c r="N3172" i="1"/>
  <c r="M2896" i="1"/>
  <c r="N2896" i="1"/>
  <c r="M1817" i="1"/>
  <c r="N1817" i="1"/>
  <c r="M3467" i="1"/>
  <c r="N3467" i="1"/>
  <c r="M3211" i="1"/>
  <c r="N3211" i="1"/>
  <c r="M2890" i="1"/>
  <c r="N2890" i="1"/>
  <c r="M1737" i="1"/>
  <c r="N1737" i="1"/>
  <c r="M2933" i="1"/>
  <c r="N2933" i="1"/>
  <c r="M2677" i="1"/>
  <c r="N2677" i="1"/>
  <c r="M2421" i="1"/>
  <c r="N2421" i="1"/>
  <c r="M2165" i="1"/>
  <c r="N2165" i="1"/>
  <c r="M1493" i="1"/>
  <c r="N1493" i="1"/>
  <c r="M2656" i="1"/>
  <c r="N2656" i="1"/>
  <c r="M1457" i="1"/>
  <c r="N1457" i="1"/>
  <c r="M1405" i="1"/>
  <c r="N1405" i="1"/>
  <c r="M1019" i="1"/>
  <c r="N1019" i="1"/>
  <c r="M1018" i="1"/>
  <c r="N1018" i="1"/>
  <c r="M4639" i="1"/>
  <c r="N4639" i="1"/>
  <c r="M4575" i="1"/>
  <c r="N4575" i="1"/>
  <c r="M4511" i="1"/>
  <c r="N4511" i="1"/>
  <c r="M4447" i="1"/>
  <c r="N4447" i="1"/>
  <c r="M4383" i="1"/>
  <c r="N4383" i="1"/>
  <c r="M4319" i="1"/>
  <c r="N4319" i="1"/>
  <c r="M4255" i="1"/>
  <c r="N4255" i="1"/>
  <c r="M4191" i="1"/>
  <c r="N4191" i="1"/>
  <c r="M4127" i="1"/>
  <c r="N4127" i="1"/>
  <c r="M4063" i="1"/>
  <c r="N4063" i="1"/>
  <c r="M3979" i="1"/>
  <c r="N3979" i="1"/>
  <c r="M3894" i="1"/>
  <c r="N3894" i="1"/>
  <c r="M3808" i="1"/>
  <c r="N3808" i="1"/>
  <c r="M3723" i="1"/>
  <c r="N3723" i="1"/>
  <c r="M3546" i="1"/>
  <c r="N3546" i="1"/>
  <c r="M3290" i="1"/>
  <c r="N3290" i="1"/>
  <c r="M2995" i="1"/>
  <c r="N2995" i="1"/>
  <c r="M2286" i="1"/>
  <c r="N2286" i="1"/>
  <c r="M4025" i="1"/>
  <c r="N4025" i="1"/>
  <c r="M3961" i="1"/>
  <c r="N3961" i="1"/>
  <c r="M3897" i="1"/>
  <c r="N3897" i="1"/>
  <c r="M3833" i="1"/>
  <c r="N3833" i="1"/>
  <c r="M3769" i="1"/>
  <c r="N3769" i="1"/>
  <c r="M3705" i="1"/>
  <c r="N3705" i="1"/>
  <c r="M3641" i="1"/>
  <c r="N3641" i="1"/>
  <c r="M3577" i="1"/>
  <c r="N3577" i="1"/>
  <c r="M3513" i="1"/>
  <c r="N3513" i="1"/>
  <c r="M3449" i="1"/>
  <c r="N3449" i="1"/>
  <c r="M3385" i="1"/>
  <c r="N3385" i="1"/>
  <c r="M3321" i="1"/>
  <c r="N3321" i="1"/>
  <c r="M3257" i="1"/>
  <c r="N3257" i="1"/>
  <c r="M3193" i="1"/>
  <c r="N3193" i="1"/>
  <c r="M3122" i="1"/>
  <c r="N3122" i="1"/>
  <c r="M3036" i="1"/>
  <c r="N3036" i="1"/>
  <c r="M2951" i="1"/>
  <c r="N2951" i="1"/>
  <c r="M2866" i="1"/>
  <c r="N2866" i="1"/>
  <c r="M2666" i="1"/>
  <c r="N2666" i="1"/>
  <c r="M2410" i="1"/>
  <c r="N2410" i="1"/>
  <c r="M2150" i="1"/>
  <c r="N2150" i="1"/>
  <c r="M1449" i="1"/>
  <c r="N1449" i="1"/>
  <c r="M3640" i="1"/>
  <c r="N3640" i="1"/>
  <c r="M3576" i="1"/>
  <c r="N3576" i="1"/>
  <c r="M3512" i="1"/>
  <c r="N3512" i="1"/>
  <c r="M3448" i="1"/>
  <c r="N3448" i="1"/>
  <c r="M3384" i="1"/>
  <c r="N3384" i="1"/>
  <c r="M3316" i="1"/>
  <c r="N3316" i="1"/>
  <c r="M3232" i="1"/>
  <c r="N3232" i="1"/>
  <c r="M3131" i="1"/>
  <c r="N3131" i="1"/>
  <c r="M2694" i="1"/>
  <c r="N2694" i="1"/>
  <c r="M3643" i="1"/>
  <c r="N3643" i="1"/>
  <c r="M3387" i="1"/>
  <c r="N3387" i="1"/>
  <c r="M3124" i="1"/>
  <c r="N3124" i="1"/>
  <c r="M2674" i="1"/>
  <c r="N2674" i="1"/>
  <c r="M3109" i="1"/>
  <c r="N3109" i="1"/>
  <c r="M2853" i="1"/>
  <c r="N2853" i="1"/>
  <c r="M2597" i="1"/>
  <c r="N2597" i="1"/>
  <c r="M2341" i="1"/>
  <c r="N2341" i="1"/>
  <c r="M2058" i="1"/>
  <c r="N2058" i="1"/>
  <c r="M802" i="1"/>
  <c r="N802" i="1"/>
  <c r="M2548" i="1"/>
  <c r="N2548" i="1"/>
  <c r="M2591" i="1"/>
  <c r="N2591" i="1"/>
  <c r="M1912" i="1"/>
  <c r="N1912" i="1"/>
  <c r="M1731" i="1"/>
  <c r="N1731" i="1"/>
  <c r="M4699" i="1"/>
  <c r="N4699" i="1"/>
  <c r="M4635" i="1"/>
  <c r="N4635" i="1"/>
  <c r="M4571" i="1"/>
  <c r="N4571" i="1"/>
  <c r="M4507" i="1"/>
  <c r="N4507" i="1"/>
  <c r="M4443" i="1"/>
  <c r="N4443" i="1"/>
  <c r="M4379" i="1"/>
  <c r="N4379" i="1"/>
  <c r="M4315" i="1"/>
  <c r="N4315" i="1"/>
  <c r="M4251" i="1"/>
  <c r="N4251" i="1"/>
  <c r="M4187" i="1"/>
  <c r="N4187" i="1"/>
  <c r="M4123" i="1"/>
  <c r="N4123" i="1"/>
  <c r="M4059" i="1"/>
  <c r="N4059" i="1"/>
  <c r="M3974" i="1"/>
  <c r="N3974" i="1"/>
  <c r="M3888" i="1"/>
  <c r="N3888" i="1"/>
  <c r="M3803" i="1"/>
  <c r="N3803" i="1"/>
  <c r="M3718" i="1"/>
  <c r="N3718" i="1"/>
  <c r="M3530" i="1"/>
  <c r="N3530" i="1"/>
  <c r="M3274" i="1"/>
  <c r="N3274" i="1"/>
  <c r="M2974" i="1"/>
  <c r="N2974" i="1"/>
  <c r="M2222" i="1"/>
  <c r="N2222" i="1"/>
  <c r="M4021" i="1"/>
  <c r="N4021" i="1"/>
  <c r="M3957" i="1"/>
  <c r="N3957" i="1"/>
  <c r="M3893" i="1"/>
  <c r="N3893" i="1"/>
  <c r="M3829" i="1"/>
  <c r="N3829" i="1"/>
  <c r="M3765" i="1"/>
  <c r="N3765" i="1"/>
  <c r="M3701" i="1"/>
  <c r="N3701" i="1"/>
  <c r="M3637" i="1"/>
  <c r="N3637" i="1"/>
  <c r="M3573" i="1"/>
  <c r="N3573" i="1"/>
  <c r="M3509" i="1"/>
  <c r="N3509" i="1"/>
  <c r="M3445" i="1"/>
  <c r="N3445" i="1"/>
  <c r="M3365" i="1"/>
  <c r="N3365" i="1"/>
  <c r="M3285" i="1"/>
  <c r="N3285" i="1"/>
  <c r="M3205" i="1"/>
  <c r="N3205" i="1"/>
  <c r="M3095" i="1"/>
  <c r="N3095" i="1"/>
  <c r="M2882" i="1"/>
  <c r="N2882" i="1"/>
  <c r="M1641" i="1"/>
  <c r="N1641" i="1"/>
  <c r="M3460" i="1"/>
  <c r="N3460" i="1"/>
  <c r="M3160" i="1"/>
  <c r="N3160" i="1"/>
  <c r="M3179" i="1"/>
  <c r="N3179" i="1"/>
  <c r="M2645" i="1"/>
  <c r="N2645" i="1"/>
  <c r="M2612" i="1"/>
  <c r="N2612" i="1"/>
  <c r="M345" i="1"/>
  <c r="N345" i="1"/>
  <c r="M3062" i="1"/>
  <c r="N3062" i="1"/>
  <c r="M2486" i="1"/>
  <c r="N2486" i="1"/>
  <c r="M3591" i="1"/>
  <c r="N3591" i="1"/>
  <c r="M3335" i="1"/>
  <c r="N3335" i="1"/>
  <c r="M3055" i="1"/>
  <c r="N3055" i="1"/>
  <c r="M2466" i="1"/>
  <c r="N2466" i="1"/>
  <c r="M3057" i="1"/>
  <c r="N3057" i="1"/>
  <c r="M2801" i="1"/>
  <c r="N2801" i="1"/>
  <c r="M2545" i="1"/>
  <c r="N2545" i="1"/>
  <c r="M2289" i="1"/>
  <c r="N2289" i="1"/>
  <c r="M1989" i="1"/>
  <c r="N1989" i="1"/>
  <c r="M2796" i="1"/>
  <c r="N2796" i="1"/>
  <c r="M2396" i="1"/>
  <c r="N2396" i="1"/>
  <c r="M2383" i="1"/>
  <c r="N2383" i="1"/>
  <c r="M1704" i="1"/>
  <c r="N1704" i="1"/>
  <c r="M1523" i="1"/>
  <c r="N1523" i="1"/>
  <c r="M3035" i="1"/>
  <c r="N3035" i="1"/>
  <c r="M2406" i="1"/>
  <c r="N2406" i="1"/>
  <c r="M3571" i="1"/>
  <c r="N3571" i="1"/>
  <c r="M3315" i="1"/>
  <c r="N3315" i="1"/>
  <c r="M3028" i="1"/>
  <c r="N3028" i="1"/>
  <c r="M2386" i="1"/>
  <c r="N2386" i="1"/>
  <c r="N3037" i="1"/>
  <c r="M3037" i="1"/>
  <c r="N2781" i="1"/>
  <c r="M2781" i="1"/>
  <c r="N2525" i="1"/>
  <c r="M2525" i="1"/>
  <c r="N2269" i="1"/>
  <c r="M2269" i="1"/>
  <c r="N1909" i="1"/>
  <c r="M1909" i="1"/>
  <c r="N2776" i="1"/>
  <c r="M2776" i="1"/>
  <c r="N2316" i="1"/>
  <c r="M2316" i="1"/>
  <c r="N2303" i="1"/>
  <c r="M2303" i="1"/>
  <c r="N1624" i="1"/>
  <c r="M1624" i="1"/>
  <c r="N1443" i="1"/>
  <c r="M1443" i="1"/>
  <c r="N3008" i="1"/>
  <c r="M3008" i="1"/>
  <c r="N2326" i="1"/>
  <c r="M2326" i="1"/>
  <c r="N3551" i="1"/>
  <c r="M3551" i="1"/>
  <c r="N3295" i="1"/>
  <c r="M3295" i="1"/>
  <c r="N3002" i="1"/>
  <c r="M3002" i="1"/>
  <c r="N2306" i="1"/>
  <c r="M2306" i="1"/>
  <c r="N3017" i="1"/>
  <c r="M3017" i="1"/>
  <c r="N2761" i="1"/>
  <c r="M2761" i="1"/>
  <c r="N2505" i="1"/>
  <c r="M2505" i="1"/>
  <c r="M4972" i="1"/>
  <c r="N4972" i="1"/>
  <c r="M4908" i="1"/>
  <c r="N4908" i="1"/>
  <c r="M4844" i="1"/>
  <c r="N4844" i="1"/>
  <c r="M4780" i="1"/>
  <c r="N4780" i="1"/>
  <c r="M4716" i="1"/>
  <c r="N4716" i="1"/>
  <c r="M4652" i="1"/>
  <c r="N4652" i="1"/>
  <c r="M4588" i="1"/>
  <c r="N4588" i="1"/>
  <c r="M4524" i="1"/>
  <c r="N4524" i="1"/>
  <c r="M4460" i="1"/>
  <c r="N4460" i="1"/>
  <c r="M4396" i="1"/>
  <c r="N4396" i="1"/>
  <c r="M4332" i="1"/>
  <c r="N4332" i="1"/>
  <c r="M4268" i="1"/>
  <c r="N4268" i="1"/>
  <c r="M4204" i="1"/>
  <c r="N4204" i="1"/>
  <c r="M4140" i="1"/>
  <c r="N4140" i="1"/>
  <c r="M4076" i="1"/>
  <c r="N4076" i="1"/>
  <c r="M3996" i="1"/>
  <c r="N3996" i="1"/>
  <c r="M3911" i="1"/>
  <c r="N3911" i="1"/>
  <c r="M3826" i="1"/>
  <c r="N3826" i="1"/>
  <c r="M3740" i="1"/>
  <c r="N3740" i="1"/>
  <c r="M3598" i="1"/>
  <c r="N3598" i="1"/>
  <c r="M3342" i="1"/>
  <c r="N3342" i="1"/>
  <c r="M3064" i="1"/>
  <c r="N3064" i="1"/>
  <c r="M2494" i="1"/>
  <c r="N2494" i="1"/>
  <c r="M4959" i="1"/>
  <c r="N4959" i="1"/>
  <c r="M4895" i="1"/>
  <c r="N4895" i="1"/>
  <c r="M4815" i="1"/>
  <c r="N4815" i="1"/>
  <c r="M4731" i="1"/>
  <c r="N4731" i="1"/>
  <c r="M4535" i="1"/>
  <c r="N4535" i="1"/>
  <c r="M4279" i="1"/>
  <c r="N4279" i="1"/>
  <c r="M4011" i="1"/>
  <c r="N4011" i="1"/>
  <c r="M3642" i="1"/>
  <c r="N3642" i="1"/>
  <c r="M4049" i="1"/>
  <c r="N4049" i="1"/>
  <c r="M3793" i="1"/>
  <c r="N3793" i="1"/>
  <c r="M3537" i="1"/>
  <c r="N3537" i="1"/>
  <c r="M3281" i="1"/>
  <c r="N3281" i="1"/>
  <c r="M2983" i="1"/>
  <c r="N2983" i="1"/>
  <c r="M2250" i="1"/>
  <c r="N2250" i="1"/>
  <c r="M3536" i="1"/>
  <c r="N3536" i="1"/>
  <c r="M3264" i="1"/>
  <c r="N3264" i="1"/>
  <c r="M3483" i="1"/>
  <c r="N3483" i="1"/>
  <c r="M2949" i="1"/>
  <c r="N2949" i="1"/>
  <c r="M1557" i="1"/>
  <c r="N1557" i="1"/>
  <c r="M1266" i="1"/>
  <c r="N1266" i="1"/>
  <c r="M4835" i="1"/>
  <c r="N4835" i="1"/>
  <c r="M4771" i="1"/>
  <c r="N4771" i="1"/>
  <c r="M4707" i="1"/>
  <c r="N4707" i="1"/>
  <c r="M4643" i="1"/>
  <c r="N4643" i="1"/>
  <c r="M4579" i="1"/>
  <c r="N4579" i="1"/>
  <c r="M4515" i="1"/>
  <c r="N4515" i="1"/>
  <c r="M4451" i="1"/>
  <c r="N4451" i="1"/>
  <c r="M4387" i="1"/>
  <c r="N4387" i="1"/>
  <c r="M4323" i="1"/>
  <c r="N4323" i="1"/>
  <c r="M4259" i="1"/>
  <c r="N4259" i="1"/>
  <c r="M4195" i="1"/>
  <c r="N4195" i="1"/>
  <c r="M4131" i="1"/>
  <c r="N4131" i="1"/>
  <c r="M4067" i="1"/>
  <c r="N4067" i="1"/>
  <c r="M3984" i="1"/>
  <c r="N3984" i="1"/>
  <c r="M3899" i="1"/>
  <c r="N3899" i="1"/>
  <c r="M3814" i="1"/>
  <c r="N3814" i="1"/>
  <c r="M3728" i="1"/>
  <c r="N3728" i="1"/>
  <c r="M3562" i="1"/>
  <c r="N3562" i="1"/>
  <c r="M3306" i="1"/>
  <c r="N3306" i="1"/>
  <c r="M3016" i="1"/>
  <c r="N3016" i="1"/>
  <c r="M2350" i="1"/>
  <c r="N2350" i="1"/>
  <c r="M4029" i="1"/>
  <c r="N4029" i="1"/>
  <c r="M3965" i="1"/>
  <c r="N3965" i="1"/>
  <c r="M3901" i="1"/>
  <c r="N3901" i="1"/>
  <c r="M3837" i="1"/>
  <c r="N3837" i="1"/>
  <c r="M3773" i="1"/>
  <c r="N3773" i="1"/>
  <c r="M3709" i="1"/>
  <c r="N3709" i="1"/>
  <c r="M3645" i="1"/>
  <c r="N3645" i="1"/>
  <c r="M3581" i="1"/>
  <c r="N3581" i="1"/>
  <c r="M3517" i="1"/>
  <c r="N3517" i="1"/>
  <c r="M3453" i="1"/>
  <c r="N3453" i="1"/>
  <c r="M3389" i="1"/>
  <c r="N3389" i="1"/>
  <c r="M3325" i="1"/>
  <c r="N3325" i="1"/>
  <c r="M3261" i="1"/>
  <c r="N3261" i="1"/>
  <c r="M3197" i="1"/>
  <c r="N3197" i="1"/>
  <c r="M3127" i="1"/>
  <c r="N3127" i="1"/>
  <c r="M3042" i="1"/>
  <c r="N3042" i="1"/>
  <c r="M2956" i="1"/>
  <c r="N2956" i="1"/>
  <c r="M2871" i="1"/>
  <c r="N2871" i="1"/>
  <c r="M2682" i="1"/>
  <c r="N2682" i="1"/>
  <c r="M2426" i="1"/>
  <c r="N2426" i="1"/>
  <c r="M2170" i="1"/>
  <c r="N2170" i="1"/>
  <c r="M1513" i="1"/>
  <c r="N1513" i="1"/>
  <c r="M3644" i="1"/>
  <c r="N3644" i="1"/>
  <c r="M3580" i="1"/>
  <c r="N3580" i="1"/>
  <c r="M3516" i="1"/>
  <c r="N3516" i="1"/>
  <c r="M3452" i="1"/>
  <c r="N3452" i="1"/>
  <c r="M3388" i="1"/>
  <c r="N3388" i="1"/>
  <c r="M3320" i="1"/>
  <c r="N3320" i="1"/>
  <c r="M3236" i="1"/>
  <c r="N3236" i="1"/>
  <c r="M3152" i="1"/>
  <c r="N3152" i="1"/>
  <c r="M2758" i="1"/>
  <c r="N2758" i="1"/>
  <c r="M3659" i="1"/>
  <c r="N3659" i="1"/>
  <c r="M3403" i="1"/>
  <c r="N3403" i="1"/>
  <c r="M3146" i="1"/>
  <c r="N3146" i="1"/>
  <c r="M2738" i="1"/>
  <c r="N2738" i="1"/>
  <c r="M3125" i="1"/>
  <c r="N3125" i="1"/>
  <c r="M2869" i="1"/>
  <c r="N2869" i="1"/>
  <c r="M2613" i="1"/>
  <c r="N2613" i="1"/>
  <c r="M2357" i="1"/>
  <c r="N2357" i="1"/>
  <c r="M2079" i="1"/>
  <c r="N2079" i="1"/>
  <c r="M1135" i="1"/>
  <c r="N1135" i="1"/>
  <c r="M2572" i="1"/>
  <c r="N2572" i="1"/>
  <c r="M2655" i="1"/>
  <c r="N2655" i="1"/>
  <c r="M1976" i="1"/>
  <c r="N1976" i="1"/>
  <c r="M1795" i="1"/>
  <c r="N1795" i="1"/>
  <c r="M4687" i="1"/>
  <c r="N4687" i="1"/>
  <c r="M4623" i="1"/>
  <c r="N4623" i="1"/>
  <c r="M4559" i="1"/>
  <c r="N4559" i="1"/>
  <c r="M4495" i="1"/>
  <c r="N4495" i="1"/>
  <c r="M4431" i="1"/>
  <c r="N4431" i="1"/>
  <c r="M4367" i="1"/>
  <c r="N4367" i="1"/>
  <c r="M4303" i="1"/>
  <c r="N4303" i="1"/>
  <c r="M4239" i="1"/>
  <c r="N4239" i="1"/>
  <c r="M4175" i="1"/>
  <c r="N4175" i="1"/>
  <c r="M4111" i="1"/>
  <c r="N4111" i="1"/>
  <c r="M4043" i="1"/>
  <c r="N4043" i="1"/>
  <c r="M3958" i="1"/>
  <c r="N3958" i="1"/>
  <c r="M3872" i="1"/>
  <c r="N3872" i="1"/>
  <c r="M3787" i="1"/>
  <c r="N3787" i="1"/>
  <c r="M3702" i="1"/>
  <c r="N3702" i="1"/>
  <c r="M3482" i="1"/>
  <c r="N3482" i="1"/>
  <c r="M3226" i="1"/>
  <c r="N3226" i="1"/>
  <c r="M2910" i="1"/>
  <c r="N2910" i="1"/>
  <c r="M1977" i="1"/>
  <c r="N1977" i="1"/>
  <c r="M4009" i="1"/>
  <c r="N4009" i="1"/>
  <c r="M3945" i="1"/>
  <c r="N3945" i="1"/>
  <c r="M3881" i="1"/>
  <c r="N3881" i="1"/>
  <c r="M3817" i="1"/>
  <c r="N3817" i="1"/>
  <c r="M3753" i="1"/>
  <c r="N3753" i="1"/>
  <c r="M3689" i="1"/>
  <c r="N3689" i="1"/>
  <c r="M3625" i="1"/>
  <c r="N3625" i="1"/>
  <c r="M3561" i="1"/>
  <c r="N3561" i="1"/>
  <c r="M3497" i="1"/>
  <c r="N3497" i="1"/>
  <c r="M3433" i="1"/>
  <c r="N3433" i="1"/>
  <c r="M3369" i="1"/>
  <c r="N3369" i="1"/>
  <c r="M3305" i="1"/>
  <c r="N3305" i="1"/>
  <c r="M3241" i="1"/>
  <c r="N3241" i="1"/>
  <c r="M3177" i="1"/>
  <c r="N3177" i="1"/>
  <c r="M3100" i="1"/>
  <c r="N3100" i="1"/>
  <c r="M3015" i="1"/>
  <c r="N3015" i="1"/>
  <c r="M2930" i="1"/>
  <c r="N2930" i="1"/>
  <c r="M2844" i="1"/>
  <c r="N2844" i="1"/>
  <c r="M2602" i="1"/>
  <c r="N2602" i="1"/>
  <c r="M2346" i="1"/>
  <c r="N2346" i="1"/>
  <c r="M2065" i="1"/>
  <c r="N2065" i="1"/>
  <c r="M948" i="1"/>
  <c r="N948" i="1"/>
  <c r="M3624" i="1"/>
  <c r="N3624" i="1"/>
  <c r="M3560" i="1"/>
  <c r="N3560" i="1"/>
  <c r="M3496" i="1"/>
  <c r="N3496" i="1"/>
  <c r="M3432" i="1"/>
  <c r="N3432" i="1"/>
  <c r="M3368" i="1"/>
  <c r="N3368" i="1"/>
  <c r="M3296" i="1"/>
  <c r="N3296" i="1"/>
  <c r="M3208" i="1"/>
  <c r="N3208" i="1"/>
  <c r="M3046" i="1"/>
  <c r="N3046" i="1"/>
  <c r="M2438" i="1"/>
  <c r="N2438" i="1"/>
  <c r="M3579" i="1"/>
  <c r="N3579" i="1"/>
  <c r="M3323" i="1"/>
  <c r="N3323" i="1"/>
  <c r="M3039" i="1"/>
  <c r="N3039" i="1"/>
  <c r="M2418" i="1"/>
  <c r="N2418" i="1"/>
  <c r="M3045" i="1"/>
  <c r="N3045" i="1"/>
  <c r="M2789" i="1"/>
  <c r="N2789" i="1"/>
  <c r="M2533" i="1"/>
  <c r="N2533" i="1"/>
  <c r="M2277" i="1"/>
  <c r="N2277" i="1"/>
  <c r="M1941" i="1"/>
  <c r="N1941" i="1"/>
  <c r="M2784" i="1"/>
  <c r="N2784" i="1"/>
  <c r="M2348" i="1"/>
  <c r="N2348" i="1"/>
  <c r="M2335" i="1"/>
  <c r="N2335" i="1"/>
  <c r="M1656" i="1"/>
  <c r="N1656" i="1"/>
  <c r="M1475" i="1"/>
  <c r="N1475" i="1"/>
  <c r="M4683" i="1"/>
  <c r="N4683" i="1"/>
  <c r="M4619" i="1"/>
  <c r="N4619" i="1"/>
  <c r="M4555" i="1"/>
  <c r="N4555" i="1"/>
  <c r="M4491" i="1"/>
  <c r="N4491" i="1"/>
  <c r="M4427" i="1"/>
  <c r="N4427" i="1"/>
  <c r="M4363" i="1"/>
  <c r="N4363" i="1"/>
  <c r="M4299" i="1"/>
  <c r="N4299" i="1"/>
  <c r="M4235" i="1"/>
  <c r="N4235" i="1"/>
  <c r="M4171" i="1"/>
  <c r="N4171" i="1"/>
  <c r="M4107" i="1"/>
  <c r="N4107" i="1"/>
  <c r="M4038" i="1"/>
  <c r="N4038" i="1"/>
  <c r="M3952" i="1"/>
  <c r="N3952" i="1"/>
  <c r="M3867" i="1"/>
  <c r="N3867" i="1"/>
  <c r="M3782" i="1"/>
  <c r="N3782" i="1"/>
  <c r="M3696" i="1"/>
  <c r="N3696" i="1"/>
  <c r="M3466" i="1"/>
  <c r="N3466" i="1"/>
  <c r="M3210" i="1"/>
  <c r="N3210" i="1"/>
  <c r="M2888" i="1"/>
  <c r="N2888" i="1"/>
  <c r="M1721" i="1"/>
  <c r="N1721" i="1"/>
  <c r="M4005" i="1"/>
  <c r="N4005" i="1"/>
  <c r="M3941" i="1"/>
  <c r="N3941" i="1"/>
  <c r="M3877" i="1"/>
  <c r="N3877" i="1"/>
  <c r="M3813" i="1"/>
  <c r="N3813" i="1"/>
  <c r="M3749" i="1"/>
  <c r="N3749" i="1"/>
  <c r="M3685" i="1"/>
  <c r="N3685" i="1"/>
  <c r="M3621" i="1"/>
  <c r="N3621" i="1"/>
  <c r="M3557" i="1"/>
  <c r="N3557" i="1"/>
  <c r="M3493" i="1"/>
  <c r="N3493" i="1"/>
  <c r="M3429" i="1"/>
  <c r="N3429" i="1"/>
  <c r="M3349" i="1"/>
  <c r="N3349" i="1"/>
  <c r="M3269" i="1"/>
  <c r="N3269" i="1"/>
  <c r="M3173" i="1"/>
  <c r="N3173" i="1"/>
  <c r="M3074" i="1"/>
  <c r="N3074" i="1"/>
  <c r="M2714" i="1"/>
  <c r="N2714" i="1"/>
  <c r="M3652" i="1"/>
  <c r="N3652" i="1"/>
  <c r="M3396" i="1"/>
  <c r="N3396" i="1"/>
  <c r="M2854" i="1"/>
  <c r="N2854" i="1"/>
  <c r="M2847" i="1"/>
  <c r="N2847" i="1"/>
  <c r="M2389" i="1"/>
  <c r="N2389" i="1"/>
  <c r="M2783" i="1"/>
  <c r="N2783" i="1"/>
  <c r="M3276" i="1"/>
  <c r="N3276" i="1"/>
  <c r="M2976" i="1"/>
  <c r="N2976" i="1"/>
  <c r="M2230" i="1"/>
  <c r="N2230" i="1"/>
  <c r="M3527" i="1"/>
  <c r="N3527" i="1"/>
  <c r="M3271" i="1"/>
  <c r="N3271" i="1"/>
  <c r="M2970" i="1"/>
  <c r="N2970" i="1"/>
  <c r="M2210" i="1"/>
  <c r="N2210" i="1"/>
  <c r="M2993" i="1"/>
  <c r="N2993" i="1"/>
  <c r="M2737" i="1"/>
  <c r="N2737" i="1"/>
  <c r="M2481" i="1"/>
  <c r="N2481" i="1"/>
  <c r="M2225" i="1"/>
  <c r="N2225" i="1"/>
  <c r="M1733" i="1"/>
  <c r="N1733" i="1"/>
  <c r="M2732" i="1"/>
  <c r="N2732" i="1"/>
  <c r="M2131" i="1"/>
  <c r="N2131" i="1"/>
  <c r="M2114" i="1"/>
  <c r="N2114" i="1"/>
  <c r="M1448" i="1"/>
  <c r="N1448" i="1"/>
  <c r="M1866" i="1"/>
  <c r="N1866" i="1"/>
  <c r="M2950" i="1"/>
  <c r="N2950" i="1"/>
  <c r="M2145" i="1"/>
  <c r="N2145" i="1"/>
  <c r="M3507" i="1"/>
  <c r="N3507" i="1"/>
  <c r="M3251" i="1"/>
  <c r="N3251" i="1"/>
  <c r="M2943" i="1"/>
  <c r="N2943" i="1"/>
  <c r="M2118" i="1"/>
  <c r="N2118" i="1"/>
  <c r="N2973" i="1"/>
  <c r="M2973" i="1"/>
  <c r="N2717" i="1"/>
  <c r="M2717" i="1"/>
  <c r="N2461" i="1"/>
  <c r="M2461" i="1"/>
  <c r="N2205" i="1"/>
  <c r="M2205" i="1"/>
  <c r="N1653" i="1"/>
  <c r="M1653" i="1"/>
  <c r="N2708" i="1"/>
  <c r="M2708" i="1"/>
  <c r="N2025" i="1"/>
  <c r="M2025" i="1"/>
  <c r="N2007" i="1"/>
  <c r="M2007" i="1"/>
  <c r="N1368" i="1"/>
  <c r="M1368" i="1"/>
  <c r="N1546" i="1"/>
  <c r="M1546" i="1"/>
  <c r="N2923" i="1"/>
  <c r="M2923" i="1"/>
  <c r="N2038" i="1"/>
  <c r="M2038" i="1"/>
  <c r="N3487" i="1"/>
  <c r="M3487" i="1"/>
  <c r="N3231" i="1"/>
  <c r="M3231" i="1"/>
  <c r="N2916" i="1"/>
  <c r="M2916" i="1"/>
  <c r="N2011" i="1"/>
  <c r="M2011" i="1"/>
  <c r="N2953" i="1"/>
  <c r="M2953" i="1"/>
  <c r="N2697" i="1"/>
  <c r="M2697" i="1"/>
  <c r="N2441" i="1"/>
  <c r="M2441" i="1"/>
  <c r="M2988" i="1"/>
  <c r="N2988" i="1"/>
  <c r="M2903" i="1"/>
  <c r="N2903" i="1"/>
  <c r="M2778" i="1"/>
  <c r="N2778" i="1"/>
  <c r="M2522" i="1"/>
  <c r="N2522" i="1"/>
  <c r="M2266" i="1"/>
  <c r="N2266" i="1"/>
  <c r="M1897" i="1"/>
  <c r="N1897" i="1"/>
  <c r="M3668" i="1"/>
  <c r="N3668" i="1"/>
  <c r="M3604" i="1"/>
  <c r="N3604" i="1"/>
  <c r="M3540" i="1"/>
  <c r="N3540" i="1"/>
  <c r="M3476" i="1"/>
  <c r="N3476" i="1"/>
  <c r="M3412" i="1"/>
  <c r="N3412" i="1"/>
  <c r="M3348" i="1"/>
  <c r="N3348" i="1"/>
  <c r="M3268" i="1"/>
  <c r="N3268" i="1"/>
  <c r="M3184" i="1"/>
  <c r="N3184" i="1"/>
  <c r="M2939" i="1"/>
  <c r="N2939" i="1"/>
  <c r="M2102" i="1"/>
  <c r="N2102" i="1"/>
  <c r="M3499" i="1"/>
  <c r="N3499" i="1"/>
  <c r="M3243" i="1"/>
  <c r="N3243" i="1"/>
  <c r="M2932" i="1"/>
  <c r="N2932" i="1"/>
  <c r="M2075" i="1"/>
  <c r="N2075" i="1"/>
  <c r="M2965" i="1"/>
  <c r="N2965" i="1"/>
  <c r="M2709" i="1"/>
  <c r="N2709" i="1"/>
  <c r="M2453" i="1"/>
  <c r="N2453" i="1"/>
  <c r="M2197" i="1"/>
  <c r="N2197" i="1"/>
  <c r="M1621" i="1"/>
  <c r="N1621" i="1"/>
  <c r="M2700" i="1"/>
  <c r="N2700" i="1"/>
  <c r="M1969" i="1"/>
  <c r="N1969" i="1"/>
  <c r="M1917" i="1"/>
  <c r="N1917" i="1"/>
  <c r="M1336" i="1"/>
  <c r="N1336" i="1"/>
  <c r="M1418" i="1"/>
  <c r="N1418" i="1"/>
  <c r="M3292" i="1"/>
  <c r="N3292" i="1"/>
  <c r="M3228" i="1"/>
  <c r="N3228" i="1"/>
  <c r="M3164" i="1"/>
  <c r="N3164" i="1"/>
  <c r="M3083" i="1"/>
  <c r="N3083" i="1"/>
  <c r="M2998" i="1"/>
  <c r="N2998" i="1"/>
  <c r="M2912" i="1"/>
  <c r="N2912" i="1"/>
  <c r="M2806" i="1"/>
  <c r="N2806" i="1"/>
  <c r="M2550" i="1"/>
  <c r="N2550" i="1"/>
  <c r="M2294" i="1"/>
  <c r="N2294" i="1"/>
  <c r="M1995" i="1"/>
  <c r="N1995" i="1"/>
  <c r="M3671" i="1"/>
  <c r="N3671" i="1"/>
  <c r="M3607" i="1"/>
  <c r="N3607" i="1"/>
  <c r="M3543" i="1"/>
  <c r="N3543" i="1"/>
  <c r="M3479" i="1"/>
  <c r="N3479" i="1"/>
  <c r="M3415" i="1"/>
  <c r="N3415" i="1"/>
  <c r="M3351" i="1"/>
  <c r="N3351" i="1"/>
  <c r="M3287" i="1"/>
  <c r="N3287" i="1"/>
  <c r="M3223" i="1"/>
  <c r="N3223" i="1"/>
  <c r="M3159" i="1"/>
  <c r="N3159" i="1"/>
  <c r="M3076" i="1"/>
  <c r="N3076" i="1"/>
  <c r="M2991" i="1"/>
  <c r="N2991" i="1"/>
  <c r="M2906" i="1"/>
  <c r="N2906" i="1"/>
  <c r="M2786" i="1"/>
  <c r="N2786" i="1"/>
  <c r="M2530" i="1"/>
  <c r="N2530" i="1"/>
  <c r="M2274" i="1"/>
  <c r="N2274" i="1"/>
  <c r="M1929" i="1"/>
  <c r="N1929" i="1"/>
  <c r="M3137" i="1"/>
  <c r="N3137" i="1"/>
  <c r="M3073" i="1"/>
  <c r="N3073" i="1"/>
  <c r="M3009" i="1"/>
  <c r="N3009" i="1"/>
  <c r="M2945" i="1"/>
  <c r="N2945" i="1"/>
  <c r="M2881" i="1"/>
  <c r="N2881" i="1"/>
  <c r="M2817" i="1"/>
  <c r="N2817" i="1"/>
  <c r="M2753" i="1"/>
  <c r="N2753" i="1"/>
  <c r="M2689" i="1"/>
  <c r="N2689" i="1"/>
  <c r="M2625" i="1"/>
  <c r="N2625" i="1"/>
  <c r="M2561" i="1"/>
  <c r="N2561" i="1"/>
  <c r="M2497" i="1"/>
  <c r="N2497" i="1"/>
  <c r="M2433" i="1"/>
  <c r="N2433" i="1"/>
  <c r="M2369" i="1"/>
  <c r="N2369" i="1"/>
  <c r="M2305" i="1"/>
  <c r="N2305" i="1"/>
  <c r="M2241" i="1"/>
  <c r="N2241" i="1"/>
  <c r="M2177" i="1"/>
  <c r="N2177" i="1"/>
  <c r="M2095" i="1"/>
  <c r="N2095" i="1"/>
  <c r="M2010" i="1"/>
  <c r="N2010" i="1"/>
  <c r="M1797" i="1"/>
  <c r="N1797" i="1"/>
  <c r="M1541" i="1"/>
  <c r="N1541" i="1"/>
  <c r="M1285" i="1"/>
  <c r="N1285" i="1"/>
  <c r="M2812" i="1"/>
  <c r="N2812" i="1"/>
  <c r="M2748" i="1"/>
  <c r="N2748" i="1"/>
  <c r="M2672" i="1"/>
  <c r="N2672" i="1"/>
  <c r="M2588" i="1"/>
  <c r="N2588" i="1"/>
  <c r="M2460" i="1"/>
  <c r="N2460" i="1"/>
  <c r="M2204" i="1"/>
  <c r="N2204" i="1"/>
  <c r="M1649" i="1"/>
  <c r="N1649" i="1"/>
  <c r="M2703" i="1"/>
  <c r="N2703" i="1"/>
  <c r="M2447" i="1"/>
  <c r="N2447" i="1"/>
  <c r="M2191" i="1"/>
  <c r="N2191" i="1"/>
  <c r="M1597" i="1"/>
  <c r="N1597" i="1"/>
  <c r="M2024" i="1"/>
  <c r="N2024" i="1"/>
  <c r="M1768" i="1"/>
  <c r="N1768" i="1"/>
  <c r="M1512" i="1"/>
  <c r="N1512" i="1"/>
  <c r="M1211" i="1"/>
  <c r="N1211" i="1"/>
  <c r="M1843" i="1"/>
  <c r="N1843" i="1"/>
  <c r="M1587" i="1"/>
  <c r="N1587" i="1"/>
  <c r="M1278" i="1"/>
  <c r="N1278" i="1"/>
  <c r="M1210" i="1"/>
  <c r="N1210" i="1"/>
  <c r="M3142" i="1"/>
  <c r="N3142" i="1"/>
  <c r="M3056" i="1"/>
  <c r="N3056" i="1"/>
  <c r="M2971" i="1"/>
  <c r="N2971" i="1"/>
  <c r="M2886" i="1"/>
  <c r="N2886" i="1"/>
  <c r="M2726" i="1"/>
  <c r="N2726" i="1"/>
  <c r="M2470" i="1"/>
  <c r="N2470" i="1"/>
  <c r="M2214" i="1"/>
  <c r="N2214" i="1"/>
  <c r="M1689" i="1"/>
  <c r="N1689" i="1"/>
  <c r="M3651" i="1"/>
  <c r="N3651" i="1"/>
  <c r="M3587" i="1"/>
  <c r="N3587" i="1"/>
  <c r="M3523" i="1"/>
  <c r="N3523" i="1"/>
  <c r="M3459" i="1"/>
  <c r="N3459" i="1"/>
  <c r="M3395" i="1"/>
  <c r="N3395" i="1"/>
  <c r="M3331" i="1"/>
  <c r="N3331" i="1"/>
  <c r="M3267" i="1"/>
  <c r="N3267" i="1"/>
  <c r="M3203" i="1"/>
  <c r="N3203" i="1"/>
  <c r="M3135" i="1"/>
  <c r="N3135" i="1"/>
  <c r="M3050" i="1"/>
  <c r="N3050" i="1"/>
  <c r="M2964" i="1"/>
  <c r="N2964" i="1"/>
  <c r="M2879" i="1"/>
  <c r="N2879" i="1"/>
  <c r="M2706" i="1"/>
  <c r="N2706" i="1"/>
  <c r="M2450" i="1"/>
  <c r="N2450" i="1"/>
  <c r="M2194" i="1"/>
  <c r="N2194" i="1"/>
  <c r="M1609" i="1"/>
  <c r="N1609" i="1"/>
  <c r="M3117" i="1"/>
  <c r="N3117" i="1"/>
  <c r="M3053" i="1"/>
  <c r="N3053" i="1"/>
  <c r="N2989" i="1"/>
  <c r="M2989" i="1"/>
  <c r="N2925" i="1"/>
  <c r="M2925" i="1"/>
  <c r="N2861" i="1"/>
  <c r="M2861" i="1"/>
  <c r="N2797" i="1"/>
  <c r="M2797" i="1"/>
  <c r="N2733" i="1"/>
  <c r="M2733" i="1"/>
  <c r="N2669" i="1"/>
  <c r="M2669" i="1"/>
  <c r="N2605" i="1"/>
  <c r="M2605" i="1"/>
  <c r="N2541" i="1"/>
  <c r="M2541" i="1"/>
  <c r="N2477" i="1"/>
  <c r="M2477" i="1"/>
  <c r="N2413" i="1"/>
  <c r="M2413" i="1"/>
  <c r="N2349" i="1"/>
  <c r="M2349" i="1"/>
  <c r="N2285" i="1"/>
  <c r="M2285" i="1"/>
  <c r="N2221" i="1"/>
  <c r="M2221" i="1"/>
  <c r="N2154" i="1"/>
  <c r="M2154" i="1"/>
  <c r="N2069" i="1"/>
  <c r="M2069" i="1"/>
  <c r="N1973" i="1"/>
  <c r="M1973" i="1"/>
  <c r="N1717" i="1"/>
  <c r="M1717" i="1"/>
  <c r="N1461" i="1"/>
  <c r="M1461" i="1"/>
  <c r="N1007" i="1"/>
  <c r="M1007" i="1"/>
  <c r="N2792" i="1"/>
  <c r="M2792" i="1"/>
  <c r="N2728" i="1"/>
  <c r="M2728" i="1"/>
  <c r="N2644" i="1"/>
  <c r="M2644" i="1"/>
  <c r="N2560" i="1"/>
  <c r="M2560" i="1"/>
  <c r="N2380" i="1"/>
  <c r="M2380" i="1"/>
  <c r="N2110" i="1"/>
  <c r="M2110" i="1"/>
  <c r="N1329" i="1"/>
  <c r="M1329" i="1"/>
  <c r="N2623" i="1"/>
  <c r="M2623" i="1"/>
  <c r="N2367" i="1"/>
  <c r="M2367" i="1"/>
  <c r="N2093" i="1"/>
  <c r="M2093" i="1"/>
  <c r="N1275" i="1"/>
  <c r="M1275" i="1"/>
  <c r="N1944" i="1"/>
  <c r="M1944" i="1"/>
  <c r="N1688" i="1"/>
  <c r="M1688" i="1"/>
  <c r="N1432" i="1"/>
  <c r="M1432" i="1"/>
  <c r="N850" i="1"/>
  <c r="M850" i="1"/>
  <c r="N1763" i="1"/>
  <c r="M1763" i="1"/>
  <c r="N1507" i="1"/>
  <c r="M1507" i="1"/>
  <c r="N1802" i="1"/>
  <c r="M1802" i="1"/>
  <c r="N846" i="1"/>
  <c r="M846" i="1"/>
  <c r="N3115" i="1"/>
  <c r="M3115" i="1"/>
  <c r="N3030" i="1"/>
  <c r="M3030" i="1"/>
  <c r="N2944" i="1"/>
  <c r="M2944" i="1"/>
  <c r="N2859" i="1"/>
  <c r="M2859" i="1"/>
  <c r="N2646" i="1"/>
  <c r="M2646" i="1"/>
  <c r="N2390" i="1"/>
  <c r="M2390" i="1"/>
  <c r="N2123" i="1"/>
  <c r="M2123" i="1"/>
  <c r="N1369" i="1"/>
  <c r="M1369" i="1"/>
  <c r="N3631" i="1"/>
  <c r="M3631" i="1"/>
  <c r="N3567" i="1"/>
  <c r="M3567" i="1"/>
  <c r="N3503" i="1"/>
  <c r="M3503" i="1"/>
  <c r="N3439" i="1"/>
  <c r="M3439" i="1"/>
  <c r="N3375" i="1"/>
  <c r="M3375" i="1"/>
  <c r="N3311" i="1"/>
  <c r="M3311" i="1"/>
  <c r="N3247" i="1"/>
  <c r="M3247" i="1"/>
  <c r="N3183" i="1"/>
  <c r="M3183" i="1"/>
  <c r="N3108" i="1"/>
  <c r="M3108" i="1"/>
  <c r="N3023" i="1"/>
  <c r="M3023" i="1"/>
  <c r="N2938" i="1"/>
  <c r="M2938" i="1"/>
  <c r="N2852" i="1"/>
  <c r="M2852" i="1"/>
  <c r="N2626" i="1"/>
  <c r="M2626" i="1"/>
  <c r="N2370" i="1"/>
  <c r="M2370" i="1"/>
  <c r="N2097" i="1"/>
  <c r="M2097" i="1"/>
  <c r="N1289" i="1"/>
  <c r="M1289" i="1"/>
  <c r="N3097" i="1"/>
  <c r="M3097" i="1"/>
  <c r="N3033" i="1"/>
  <c r="M3033" i="1"/>
  <c r="N2969" i="1"/>
  <c r="M2969" i="1"/>
  <c r="N2905" i="1"/>
  <c r="M2905" i="1"/>
  <c r="N2841" i="1"/>
  <c r="M2841" i="1"/>
  <c r="N2777" i="1"/>
  <c r="M2777" i="1"/>
  <c r="N2713" i="1"/>
  <c r="M2713" i="1"/>
  <c r="N2649" i="1"/>
  <c r="M2649" i="1"/>
  <c r="N2585" i="1"/>
  <c r="M2585" i="1"/>
  <c r="N2521" i="1"/>
  <c r="M2521" i="1"/>
  <c r="N2457" i="1"/>
  <c r="M2457" i="1"/>
  <c r="N2393" i="1"/>
  <c r="M2393" i="1"/>
  <c r="N2329" i="1"/>
  <c r="M2329" i="1"/>
  <c r="N2265" i="1"/>
  <c r="M2265" i="1"/>
  <c r="N2201" i="1"/>
  <c r="M2201" i="1"/>
  <c r="N2127" i="1"/>
  <c r="M2127" i="1"/>
  <c r="N2042" i="1"/>
  <c r="M2042" i="1"/>
  <c r="N1893" i="1"/>
  <c r="M1893" i="1"/>
  <c r="N1637" i="1"/>
  <c r="M1637" i="1"/>
  <c r="N1381" i="1"/>
  <c r="M1381" i="1"/>
  <c r="N2836" i="1"/>
  <c r="M2836" i="1"/>
  <c r="N2772" i="1"/>
  <c r="M2772" i="1"/>
  <c r="N2704" i="1"/>
  <c r="M2704" i="1"/>
  <c r="N2620" i="1"/>
  <c r="M2620" i="1"/>
  <c r="N2532" i="1"/>
  <c r="M2532" i="1"/>
  <c r="N2300" i="1"/>
  <c r="M2300" i="1"/>
  <c r="N2003" i="1"/>
  <c r="M2003" i="1"/>
  <c r="N2799" i="1"/>
  <c r="M2799" i="1"/>
  <c r="N2543" i="1"/>
  <c r="M2543" i="1"/>
  <c r="N2287" i="1"/>
  <c r="M2287" i="1"/>
  <c r="N1981" i="1"/>
  <c r="M1981" i="1"/>
  <c r="N2120" i="1"/>
  <c r="M2120" i="1"/>
  <c r="N1864" i="1"/>
  <c r="M1864" i="1"/>
  <c r="N1608" i="1"/>
  <c r="M1608" i="1"/>
  <c r="N1352" i="1"/>
  <c r="M1352" i="1"/>
  <c r="N1939" i="1"/>
  <c r="M1939" i="1"/>
  <c r="N1683" i="1"/>
  <c r="M1683" i="1"/>
  <c r="N1427" i="1"/>
  <c r="M1427" i="1"/>
  <c r="N1482" i="1"/>
  <c r="M1482" i="1"/>
  <c r="N1044" i="1"/>
  <c r="M1044" i="1"/>
  <c r="N2680" i="1"/>
  <c r="M2680" i="1"/>
  <c r="N2616" i="1"/>
  <c r="M2616" i="1"/>
  <c r="N2552" i="1"/>
  <c r="M2552" i="1"/>
  <c r="N2488" i="1"/>
  <c r="M2488" i="1"/>
  <c r="N2424" i="1"/>
  <c r="M2424" i="1"/>
  <c r="N2360" i="1"/>
  <c r="M2360" i="1"/>
  <c r="N2296" i="1"/>
  <c r="M2296" i="1"/>
  <c r="N2232" i="1"/>
  <c r="M2232" i="1"/>
  <c r="N2168" i="1"/>
  <c r="M2168" i="1"/>
  <c r="N2083" i="1"/>
  <c r="M2083" i="1"/>
  <c r="N1998" i="1"/>
  <c r="M1998" i="1"/>
  <c r="N1761" i="1"/>
  <c r="M1761" i="1"/>
  <c r="N1505" i="1"/>
  <c r="M1505" i="1"/>
  <c r="N1183" i="1"/>
  <c r="M1183" i="1"/>
  <c r="N2795" i="1"/>
  <c r="M2795" i="1"/>
  <c r="N2731" i="1"/>
  <c r="M2731" i="1"/>
  <c r="N2667" i="1"/>
  <c r="M2667" i="1"/>
  <c r="N2603" i="1"/>
  <c r="M2603" i="1"/>
  <c r="N2539" i="1"/>
  <c r="M2539" i="1"/>
  <c r="N2475" i="1"/>
  <c r="M2475" i="1"/>
  <c r="N2411" i="1"/>
  <c r="M2411" i="1"/>
  <c r="N2347" i="1"/>
  <c r="M2347" i="1"/>
  <c r="N2283" i="1"/>
  <c r="M2283" i="1"/>
  <c r="N2219" i="1"/>
  <c r="M2219" i="1"/>
  <c r="N2151" i="1"/>
  <c r="M2151" i="1"/>
  <c r="N2377" i="1"/>
  <c r="M2377" i="1"/>
  <c r="N2313" i="1"/>
  <c r="M2313" i="1"/>
  <c r="N2249" i="1"/>
  <c r="M2249" i="1"/>
  <c r="N2185" i="1"/>
  <c r="M2185" i="1"/>
  <c r="N2106" i="1"/>
  <c r="M2106" i="1"/>
  <c r="N2021" i="1"/>
  <c r="M2021" i="1"/>
  <c r="N1829" i="1"/>
  <c r="M1829" i="1"/>
  <c r="N1573" i="1"/>
  <c r="M1573" i="1"/>
  <c r="N1317" i="1"/>
  <c r="M1317" i="1"/>
  <c r="N2820" i="1"/>
  <c r="M2820" i="1"/>
  <c r="N2756" i="1"/>
  <c r="M2756" i="1"/>
  <c r="N2684" i="1"/>
  <c r="M2684" i="1"/>
  <c r="N2596" i="1"/>
  <c r="M2596" i="1"/>
  <c r="N2492" i="1"/>
  <c r="M2492" i="1"/>
  <c r="N2236" i="1"/>
  <c r="M2236" i="1"/>
  <c r="N1777" i="1"/>
  <c r="M1777" i="1"/>
  <c r="N2735" i="1"/>
  <c r="M2735" i="1"/>
  <c r="N2479" i="1"/>
  <c r="M2479" i="1"/>
  <c r="N2223" i="1"/>
  <c r="M2223" i="1"/>
  <c r="N1725" i="1"/>
  <c r="M1725" i="1"/>
  <c r="N2056" i="1"/>
  <c r="M2056" i="1"/>
  <c r="N1800" i="1"/>
  <c r="M1800" i="1"/>
  <c r="N1544" i="1"/>
  <c r="M1544" i="1"/>
  <c r="N1288" i="1"/>
  <c r="M1288" i="1"/>
  <c r="N1875" i="1"/>
  <c r="M1875" i="1"/>
  <c r="N1619" i="1"/>
  <c r="M1619" i="1"/>
  <c r="N1359" i="1"/>
  <c r="M1359" i="1"/>
  <c r="N1091" i="1"/>
  <c r="M1091" i="1"/>
  <c r="N752" i="1"/>
  <c r="M752" i="1"/>
  <c r="N2664" i="1"/>
  <c r="M2664" i="1"/>
  <c r="N2600" i="1"/>
  <c r="M2600" i="1"/>
  <c r="N2536" i="1"/>
  <c r="M2536" i="1"/>
  <c r="N2472" i="1"/>
  <c r="M2472" i="1"/>
  <c r="N2408" i="1"/>
  <c r="M2408" i="1"/>
  <c r="N2344" i="1"/>
  <c r="M2344" i="1"/>
  <c r="N2280" i="1"/>
  <c r="M2280" i="1"/>
  <c r="N2216" i="1"/>
  <c r="M2216" i="1"/>
  <c r="N2147" i="1"/>
  <c r="M2147" i="1"/>
  <c r="N2062" i="1"/>
  <c r="M2062" i="1"/>
  <c r="N1953" i="1"/>
  <c r="M1953" i="1"/>
  <c r="N1697" i="1"/>
  <c r="M1697" i="1"/>
  <c r="N1441" i="1"/>
  <c r="M1441" i="1"/>
  <c r="N906" i="1"/>
  <c r="M906" i="1"/>
  <c r="N2779" i="1"/>
  <c r="M2779" i="1"/>
  <c r="N2715" i="1"/>
  <c r="M2715" i="1"/>
  <c r="N2651" i="1"/>
  <c r="M2651" i="1"/>
  <c r="N2587" i="1"/>
  <c r="M2587" i="1"/>
  <c r="N2523" i="1"/>
  <c r="M2523" i="1"/>
  <c r="N2459" i="1"/>
  <c r="M2459" i="1"/>
  <c r="N2395" i="1"/>
  <c r="M2395" i="1"/>
  <c r="N2331" i="1"/>
  <c r="M2331" i="1"/>
  <c r="N2267" i="1"/>
  <c r="M2267" i="1"/>
  <c r="N2203" i="1"/>
  <c r="M2203" i="1"/>
  <c r="N2130" i="1"/>
  <c r="M2130" i="1"/>
  <c r="M3381" i="1"/>
  <c r="N3381" i="1"/>
  <c r="M3317" i="1"/>
  <c r="N3317" i="1"/>
  <c r="M3253" i="1"/>
  <c r="N3253" i="1"/>
  <c r="M3189" i="1"/>
  <c r="N3189" i="1"/>
  <c r="M3116" i="1"/>
  <c r="N3116" i="1"/>
  <c r="M3031" i="1"/>
  <c r="N3031" i="1"/>
  <c r="M2946" i="1"/>
  <c r="N2946" i="1"/>
  <c r="M2860" i="1"/>
  <c r="N2860" i="1"/>
  <c r="M2650" i="1"/>
  <c r="N2650" i="1"/>
  <c r="M2394" i="1"/>
  <c r="N2394" i="1"/>
  <c r="M2129" i="1"/>
  <c r="N2129" i="1"/>
  <c r="M1385" i="1"/>
  <c r="N1385" i="1"/>
  <c r="M3636" i="1"/>
  <c r="N3636" i="1"/>
  <c r="M3572" i="1"/>
  <c r="N3572" i="1"/>
  <c r="M3508" i="1"/>
  <c r="N3508" i="1"/>
  <c r="M3444" i="1"/>
  <c r="N3444" i="1"/>
  <c r="M3380" i="1"/>
  <c r="N3380" i="1"/>
  <c r="M3312" i="1"/>
  <c r="N3312" i="1"/>
  <c r="M3224" i="1"/>
  <c r="N3224" i="1"/>
  <c r="M3110" i="1"/>
  <c r="N3110" i="1"/>
  <c r="M2630" i="1"/>
  <c r="N2630" i="1"/>
  <c r="M3627" i="1"/>
  <c r="N3627" i="1"/>
  <c r="M3371" i="1"/>
  <c r="N3371" i="1"/>
  <c r="M3103" i="1"/>
  <c r="N3103" i="1"/>
  <c r="M2610" i="1"/>
  <c r="N2610" i="1"/>
  <c r="M3093" i="1"/>
  <c r="N3093" i="1"/>
  <c r="M2837" i="1"/>
  <c r="N2837" i="1"/>
  <c r="M2581" i="1"/>
  <c r="N2581" i="1"/>
  <c r="M2325" i="1"/>
  <c r="N2325" i="1"/>
  <c r="M2037" i="1"/>
  <c r="N2037" i="1"/>
  <c r="M2832" i="1"/>
  <c r="N2832" i="1"/>
  <c r="M2528" i="1"/>
  <c r="N2528" i="1"/>
  <c r="M2527" i="1"/>
  <c r="N2527" i="1"/>
  <c r="M1848" i="1"/>
  <c r="N1848" i="1"/>
  <c r="M1667" i="1"/>
  <c r="N1667" i="1"/>
  <c r="M3324" i="1"/>
  <c r="N3324" i="1"/>
  <c r="M3260" i="1"/>
  <c r="N3260" i="1"/>
  <c r="M3196" i="1"/>
  <c r="N3196" i="1"/>
  <c r="M3126" i="1"/>
  <c r="N3126" i="1"/>
  <c r="M3040" i="1"/>
  <c r="N3040" i="1"/>
  <c r="M2955" i="1"/>
  <c r="N2955" i="1"/>
  <c r="M2870" i="1"/>
  <c r="N2870" i="1"/>
  <c r="M2678" i="1"/>
  <c r="N2678" i="1"/>
  <c r="M2422" i="1"/>
  <c r="N2422" i="1"/>
  <c r="M2166" i="1"/>
  <c r="N2166" i="1"/>
  <c r="M1497" i="1"/>
  <c r="N1497" i="1"/>
  <c r="M3639" i="1"/>
  <c r="N3639" i="1"/>
  <c r="M3575" i="1"/>
  <c r="N3575" i="1"/>
  <c r="M3511" i="1"/>
  <c r="N3511" i="1"/>
  <c r="M3447" i="1"/>
  <c r="N3447" i="1"/>
  <c r="M3383" i="1"/>
  <c r="N3383" i="1"/>
  <c r="M3319" i="1"/>
  <c r="N3319" i="1"/>
  <c r="M3255" i="1"/>
  <c r="N3255" i="1"/>
  <c r="M3191" i="1"/>
  <c r="N3191" i="1"/>
  <c r="M3119" i="1"/>
  <c r="N3119" i="1"/>
  <c r="M3034" i="1"/>
  <c r="N3034" i="1"/>
  <c r="M2948" i="1"/>
  <c r="N2948" i="1"/>
  <c r="M2863" i="1"/>
  <c r="N2863" i="1"/>
  <c r="M2658" i="1"/>
  <c r="N2658" i="1"/>
  <c r="M2402" i="1"/>
  <c r="N2402" i="1"/>
  <c r="M2139" i="1"/>
  <c r="N2139" i="1"/>
  <c r="M1417" i="1"/>
  <c r="N1417" i="1"/>
  <c r="M3105" i="1"/>
  <c r="N3105" i="1"/>
  <c r="M3041" i="1"/>
  <c r="N3041" i="1"/>
  <c r="M2977" i="1"/>
  <c r="N2977" i="1"/>
  <c r="M2913" i="1"/>
  <c r="N2913" i="1"/>
  <c r="M2849" i="1"/>
  <c r="N2849" i="1"/>
  <c r="M2785" i="1"/>
  <c r="N2785" i="1"/>
  <c r="M2721" i="1"/>
  <c r="N2721" i="1"/>
  <c r="M2657" i="1"/>
  <c r="N2657" i="1"/>
  <c r="M2593" i="1"/>
  <c r="N2593" i="1"/>
  <c r="M2529" i="1"/>
  <c r="N2529" i="1"/>
  <c r="M2465" i="1"/>
  <c r="N2465" i="1"/>
  <c r="M2401" i="1"/>
  <c r="N2401" i="1"/>
  <c r="M2337" i="1"/>
  <c r="N2337" i="1"/>
  <c r="M2273" i="1"/>
  <c r="N2273" i="1"/>
  <c r="M2209" i="1"/>
  <c r="N2209" i="1"/>
  <c r="M2138" i="1"/>
  <c r="N2138" i="1"/>
  <c r="M2053" i="1"/>
  <c r="N2053" i="1"/>
  <c r="M1925" i="1"/>
  <c r="N1925" i="1"/>
  <c r="M1669" i="1"/>
  <c r="N1669" i="1"/>
  <c r="M1413" i="1"/>
  <c r="N1413" i="1"/>
  <c r="M546" i="1"/>
  <c r="N546" i="1"/>
  <c r="M2780" i="1"/>
  <c r="N2780" i="1"/>
  <c r="M2716" i="1"/>
  <c r="N2716" i="1"/>
  <c r="M2628" i="1"/>
  <c r="N2628" i="1"/>
  <c r="M2544" i="1"/>
  <c r="N2544" i="1"/>
  <c r="M2332" i="1"/>
  <c r="N2332" i="1"/>
  <c r="M2046" i="1"/>
  <c r="N2046" i="1"/>
  <c r="M2831" i="1"/>
  <c r="N2831" i="1"/>
  <c r="M2575" i="1"/>
  <c r="N2575" i="1"/>
  <c r="M2319" i="1"/>
  <c r="N2319" i="1"/>
  <c r="M2029" i="1"/>
  <c r="N2029" i="1"/>
  <c r="M2152" i="1"/>
  <c r="N2152" i="1"/>
  <c r="M1896" i="1"/>
  <c r="N1896" i="1"/>
  <c r="M1640" i="1"/>
  <c r="N1640" i="1"/>
  <c r="M1384" i="1"/>
  <c r="N1384" i="1"/>
  <c r="M1971" i="1"/>
  <c r="N1971" i="1"/>
  <c r="M1715" i="1"/>
  <c r="N1715" i="1"/>
  <c r="M1459" i="1"/>
  <c r="N1459" i="1"/>
  <c r="M1610" i="1"/>
  <c r="N1610" i="1"/>
  <c r="M1049" i="1"/>
  <c r="N1049" i="1"/>
  <c r="M3099" i="1"/>
  <c r="N3099" i="1"/>
  <c r="M3014" i="1"/>
  <c r="N3014" i="1"/>
  <c r="M2928" i="1"/>
  <c r="N2928" i="1"/>
  <c r="M2843" i="1"/>
  <c r="N2843" i="1"/>
  <c r="M2598" i="1"/>
  <c r="N2598" i="1"/>
  <c r="M2342" i="1"/>
  <c r="N2342" i="1"/>
  <c r="M2059" i="1"/>
  <c r="N2059" i="1"/>
  <c r="M863" i="1"/>
  <c r="N863" i="1"/>
  <c r="M3619" i="1"/>
  <c r="N3619" i="1"/>
  <c r="M3555" i="1"/>
  <c r="N3555" i="1"/>
  <c r="M3491" i="1"/>
  <c r="N3491" i="1"/>
  <c r="M3427" i="1"/>
  <c r="N3427" i="1"/>
  <c r="M3363" i="1"/>
  <c r="N3363" i="1"/>
  <c r="M3299" i="1"/>
  <c r="N3299" i="1"/>
  <c r="M3235" i="1"/>
  <c r="N3235" i="1"/>
  <c r="M3171" i="1"/>
  <c r="N3171" i="1"/>
  <c r="M3092" i="1"/>
  <c r="N3092" i="1"/>
  <c r="M3007" i="1"/>
  <c r="N3007" i="1"/>
  <c r="M2922" i="1"/>
  <c r="N2922" i="1"/>
  <c r="M2834" i="1"/>
  <c r="N2834" i="1"/>
  <c r="M2578" i="1"/>
  <c r="N2578" i="1"/>
  <c r="M2322" i="1"/>
  <c r="N2322" i="1"/>
  <c r="M2033" i="1"/>
  <c r="N2033" i="1"/>
  <c r="M3149" i="1"/>
  <c r="N3149" i="1"/>
  <c r="M3085" i="1"/>
  <c r="N3085" i="1"/>
  <c r="N3021" i="1"/>
  <c r="M3021" i="1"/>
  <c r="N2957" i="1"/>
  <c r="M2957" i="1"/>
  <c r="N2893" i="1"/>
  <c r="M2893" i="1"/>
  <c r="N2829" i="1"/>
  <c r="M2829" i="1"/>
  <c r="N2765" i="1"/>
  <c r="M2765" i="1"/>
  <c r="N2701" i="1"/>
  <c r="M2701" i="1"/>
  <c r="N2637" i="1"/>
  <c r="M2637" i="1"/>
  <c r="N2573" i="1"/>
  <c r="M2573" i="1"/>
  <c r="N2509" i="1"/>
  <c r="M2509" i="1"/>
  <c r="N2445" i="1"/>
  <c r="M2445" i="1"/>
  <c r="N2381" i="1"/>
  <c r="M2381" i="1"/>
  <c r="N2317" i="1"/>
  <c r="M2317" i="1"/>
  <c r="N2253" i="1"/>
  <c r="M2253" i="1"/>
  <c r="N2189" i="1"/>
  <c r="M2189" i="1"/>
  <c r="N2111" i="1"/>
  <c r="M2111" i="1"/>
  <c r="N2026" i="1"/>
  <c r="M2026" i="1"/>
  <c r="N1845" i="1"/>
  <c r="M1845" i="1"/>
  <c r="N1589" i="1"/>
  <c r="M1589" i="1"/>
  <c r="N1333" i="1"/>
  <c r="M1333" i="1"/>
  <c r="N2824" i="1"/>
  <c r="M2824" i="1"/>
  <c r="N2760" i="1"/>
  <c r="M2760" i="1"/>
  <c r="N2688" i="1"/>
  <c r="M2688" i="1"/>
  <c r="N2604" i="1"/>
  <c r="M2604" i="1"/>
  <c r="N2508" i="1"/>
  <c r="M2508" i="1"/>
  <c r="N2252" i="1"/>
  <c r="M2252" i="1"/>
  <c r="N1841" i="1"/>
  <c r="M1841" i="1"/>
  <c r="N2751" i="1"/>
  <c r="M2751" i="1"/>
  <c r="N2495" i="1"/>
  <c r="M2495" i="1"/>
  <c r="N2239" i="1"/>
  <c r="M2239" i="1"/>
  <c r="N1789" i="1"/>
  <c r="M1789" i="1"/>
  <c r="N2072" i="1"/>
  <c r="M2072" i="1"/>
  <c r="N1816" i="1"/>
  <c r="M1816" i="1"/>
  <c r="N1560" i="1"/>
  <c r="M1560" i="1"/>
  <c r="N1304" i="1"/>
  <c r="M1304" i="1"/>
  <c r="N1891" i="1"/>
  <c r="M1891" i="1"/>
  <c r="N1635" i="1"/>
  <c r="M1635" i="1"/>
  <c r="N1379" i="1"/>
  <c r="M1379" i="1"/>
  <c r="N1290" i="1"/>
  <c r="M1290" i="1"/>
  <c r="N495" i="1"/>
  <c r="M495" i="1"/>
  <c r="N3072" i="1"/>
  <c r="M3072" i="1"/>
  <c r="N2987" i="1"/>
  <c r="M2987" i="1"/>
  <c r="N2902" i="1"/>
  <c r="M2902" i="1"/>
  <c r="N2774" i="1"/>
  <c r="M2774" i="1"/>
  <c r="N2518" i="1"/>
  <c r="M2518" i="1"/>
  <c r="N2262" i="1"/>
  <c r="M2262" i="1"/>
  <c r="N1881" i="1"/>
  <c r="M1881" i="1"/>
  <c r="N3663" i="1"/>
  <c r="M3663" i="1"/>
  <c r="N3599" i="1"/>
  <c r="M3599" i="1"/>
  <c r="N3535" i="1"/>
  <c r="M3535" i="1"/>
  <c r="N3471" i="1"/>
  <c r="M3471" i="1"/>
  <c r="N3407" i="1"/>
  <c r="M3407" i="1"/>
  <c r="N3343" i="1"/>
  <c r="M3343" i="1"/>
  <c r="N3279" i="1"/>
  <c r="M3279" i="1"/>
  <c r="N3215" i="1"/>
  <c r="M3215" i="1"/>
  <c r="N3151" i="1"/>
  <c r="M3151" i="1"/>
  <c r="N3066" i="1"/>
  <c r="M3066" i="1"/>
  <c r="N2980" i="1"/>
  <c r="M2980" i="1"/>
  <c r="N2895" i="1"/>
  <c r="M2895" i="1"/>
  <c r="N2754" i="1"/>
  <c r="M2754" i="1"/>
  <c r="N2498" i="1"/>
  <c r="M2498" i="1"/>
  <c r="N2242" i="1"/>
  <c r="M2242" i="1"/>
  <c r="N1801" i="1"/>
  <c r="M1801" i="1"/>
  <c r="N3129" i="1"/>
  <c r="M3129" i="1"/>
  <c r="N3065" i="1"/>
  <c r="M3065" i="1"/>
  <c r="N3001" i="1"/>
  <c r="M3001" i="1"/>
  <c r="N2937" i="1"/>
  <c r="M2937" i="1"/>
  <c r="N2873" i="1"/>
  <c r="M2873" i="1"/>
  <c r="N2809" i="1"/>
  <c r="M2809" i="1"/>
  <c r="N2745" i="1"/>
  <c r="M2745" i="1"/>
  <c r="N2681" i="1"/>
  <c r="M2681" i="1"/>
  <c r="N2617" i="1"/>
  <c r="M2617" i="1"/>
  <c r="N2553" i="1"/>
  <c r="M2553" i="1"/>
  <c r="N2489" i="1"/>
  <c r="M2489" i="1"/>
  <c r="N2425" i="1"/>
  <c r="M2425" i="1"/>
  <c r="N2361" i="1"/>
  <c r="M2361" i="1"/>
  <c r="N2297" i="1"/>
  <c r="M2297" i="1"/>
  <c r="N2233" i="1"/>
  <c r="M2233" i="1"/>
  <c r="N2169" i="1"/>
  <c r="M2169" i="1"/>
  <c r="N2085" i="1"/>
  <c r="M2085" i="1"/>
  <c r="N1999" i="1"/>
  <c r="M1999" i="1"/>
  <c r="N1765" i="1"/>
  <c r="M1765" i="1"/>
  <c r="N1509" i="1"/>
  <c r="M1509" i="1"/>
  <c r="N1199" i="1"/>
  <c r="M1199" i="1"/>
  <c r="N2804" i="1"/>
  <c r="M2804" i="1"/>
  <c r="N2740" i="1"/>
  <c r="M2740" i="1"/>
  <c r="N2660" i="1"/>
  <c r="M2660" i="1"/>
  <c r="N2576" i="1"/>
  <c r="M2576" i="1"/>
  <c r="N2428" i="1"/>
  <c r="M2428" i="1"/>
  <c r="N2172" i="1"/>
  <c r="M2172" i="1"/>
  <c r="N1521" i="1"/>
  <c r="M1521" i="1"/>
  <c r="N2671" i="1"/>
  <c r="M2671" i="1"/>
  <c r="N2415" i="1"/>
  <c r="M2415" i="1"/>
  <c r="N2157" i="1"/>
  <c r="M2157" i="1"/>
  <c r="N1469" i="1"/>
  <c r="M1469" i="1"/>
  <c r="N1992" i="1"/>
  <c r="M1992" i="1"/>
  <c r="N1736" i="1"/>
  <c r="M1736" i="1"/>
  <c r="N1480" i="1"/>
  <c r="M1480" i="1"/>
  <c r="N1083" i="1"/>
  <c r="M1083" i="1"/>
  <c r="N1811" i="1"/>
  <c r="M1811" i="1"/>
  <c r="N1555" i="1"/>
  <c r="M1555" i="1"/>
  <c r="N393" i="1"/>
  <c r="M393" i="1"/>
  <c r="N1082" i="1"/>
  <c r="M1082" i="1"/>
  <c r="N2712" i="1"/>
  <c r="M2712" i="1"/>
  <c r="N2648" i="1"/>
  <c r="M2648" i="1"/>
  <c r="N2584" i="1"/>
  <c r="M2584" i="1"/>
  <c r="N2520" i="1"/>
  <c r="M2520" i="1"/>
  <c r="N2456" i="1"/>
  <c r="M2456" i="1"/>
  <c r="N2392" i="1"/>
  <c r="M2392" i="1"/>
  <c r="N2328" i="1"/>
  <c r="M2328" i="1"/>
  <c r="N2264" i="1"/>
  <c r="M2264" i="1"/>
  <c r="N2200" i="1"/>
  <c r="M2200" i="1"/>
  <c r="N2126" i="1"/>
  <c r="M2126" i="1"/>
  <c r="N2041" i="1"/>
  <c r="M2041" i="1"/>
  <c r="N1889" i="1"/>
  <c r="M1889" i="1"/>
  <c r="N1633" i="1"/>
  <c r="M1633" i="1"/>
  <c r="N1377" i="1"/>
  <c r="M1377" i="1"/>
  <c r="N2827" i="1"/>
  <c r="M2827" i="1"/>
  <c r="N2763" i="1"/>
  <c r="M2763" i="1"/>
  <c r="N2699" i="1"/>
  <c r="M2699" i="1"/>
  <c r="N2635" i="1"/>
  <c r="M2635" i="1"/>
  <c r="N2571" i="1"/>
  <c r="M2571" i="1"/>
  <c r="N2507" i="1"/>
  <c r="M2507" i="1"/>
  <c r="N2443" i="1"/>
  <c r="M2443" i="1"/>
  <c r="N2379" i="1"/>
  <c r="M2379" i="1"/>
  <c r="N2315" i="1"/>
  <c r="M2315" i="1"/>
  <c r="N2251" i="1"/>
  <c r="M2251" i="1"/>
  <c r="N2187" i="1"/>
  <c r="M2187" i="1"/>
  <c r="N2109" i="1"/>
  <c r="M2109" i="1"/>
  <c r="M3010" i="1"/>
  <c r="N3010" i="1"/>
  <c r="M2924" i="1"/>
  <c r="N2924" i="1"/>
  <c r="M2838" i="1"/>
  <c r="N2838" i="1"/>
  <c r="M2586" i="1"/>
  <c r="N2586" i="1"/>
  <c r="M2330" i="1"/>
  <c r="N2330" i="1"/>
  <c r="M2043" i="1"/>
  <c r="N2043" i="1"/>
  <c r="M3684" i="1"/>
  <c r="N3684" i="1"/>
  <c r="M3620" i="1"/>
  <c r="N3620" i="1"/>
  <c r="M3556" i="1"/>
  <c r="N3556" i="1"/>
  <c r="M3492" i="1"/>
  <c r="N3492" i="1"/>
  <c r="M3428" i="1"/>
  <c r="N3428" i="1"/>
  <c r="M3364" i="1"/>
  <c r="N3364" i="1"/>
  <c r="M3288" i="1"/>
  <c r="N3288" i="1"/>
  <c r="M3204" i="1"/>
  <c r="N3204" i="1"/>
  <c r="M3024" i="1"/>
  <c r="N3024" i="1"/>
  <c r="M2374" i="1"/>
  <c r="N2374" i="1"/>
  <c r="M3563" i="1"/>
  <c r="N3563" i="1"/>
  <c r="M3307" i="1"/>
  <c r="N3307" i="1"/>
  <c r="M3018" i="1"/>
  <c r="N3018" i="1"/>
  <c r="M2354" i="1"/>
  <c r="N2354" i="1"/>
  <c r="M3029" i="1"/>
  <c r="N3029" i="1"/>
  <c r="M2773" i="1"/>
  <c r="N2773" i="1"/>
  <c r="M2517" i="1"/>
  <c r="N2517" i="1"/>
  <c r="M2261" i="1"/>
  <c r="N2261" i="1"/>
  <c r="M1877" i="1"/>
  <c r="N1877" i="1"/>
  <c r="M2768" i="1"/>
  <c r="N2768" i="1"/>
  <c r="M2284" i="1"/>
  <c r="N2284" i="1"/>
  <c r="M2271" i="1"/>
  <c r="N2271" i="1"/>
  <c r="M1592" i="1"/>
  <c r="N1592" i="1"/>
  <c r="M1411" i="1"/>
  <c r="N1411" i="1"/>
  <c r="M3308" i="1"/>
  <c r="N3308" i="1"/>
  <c r="M3244" i="1"/>
  <c r="N3244" i="1"/>
  <c r="M3180" i="1"/>
  <c r="N3180" i="1"/>
  <c r="M3104" i="1"/>
  <c r="N3104" i="1"/>
  <c r="M3019" i="1"/>
  <c r="N3019" i="1"/>
  <c r="M2934" i="1"/>
  <c r="N2934" i="1"/>
  <c r="M2848" i="1"/>
  <c r="N2848" i="1"/>
  <c r="M2614" i="1"/>
  <c r="N2614" i="1"/>
  <c r="M2358" i="1"/>
  <c r="N2358" i="1"/>
  <c r="M2081" i="1"/>
  <c r="N2081" i="1"/>
  <c r="M1151" i="1"/>
  <c r="N1151" i="1"/>
  <c r="M3623" i="1"/>
  <c r="N3623" i="1"/>
  <c r="M3559" i="1"/>
  <c r="N3559" i="1"/>
  <c r="M3495" i="1"/>
  <c r="N3495" i="1"/>
  <c r="M3431" i="1"/>
  <c r="N3431" i="1"/>
  <c r="M3367" i="1"/>
  <c r="N3367" i="1"/>
  <c r="M3303" i="1"/>
  <c r="N3303" i="1"/>
  <c r="M3239" i="1"/>
  <c r="N3239" i="1"/>
  <c r="M3175" i="1"/>
  <c r="N3175" i="1"/>
  <c r="M3098" i="1"/>
  <c r="N3098" i="1"/>
  <c r="M3012" i="1"/>
  <c r="N3012" i="1"/>
  <c r="M2927" i="1"/>
  <c r="N2927" i="1"/>
  <c r="M2842" i="1"/>
  <c r="N2842" i="1"/>
  <c r="M2594" i="1"/>
  <c r="N2594" i="1"/>
  <c r="M2338" i="1"/>
  <c r="N2338" i="1"/>
  <c r="M2054" i="1"/>
  <c r="N2054" i="1"/>
  <c r="M610" i="1"/>
  <c r="N610" i="1"/>
  <c r="M3089" i="1"/>
  <c r="N3089" i="1"/>
  <c r="M3025" i="1"/>
  <c r="N3025" i="1"/>
  <c r="M2961" i="1"/>
  <c r="N2961" i="1"/>
  <c r="M2897" i="1"/>
  <c r="N2897" i="1"/>
  <c r="M2833" i="1"/>
  <c r="N2833" i="1"/>
  <c r="M2769" i="1"/>
  <c r="N2769" i="1"/>
  <c r="M2705" i="1"/>
  <c r="N2705" i="1"/>
  <c r="M2641" i="1"/>
  <c r="N2641" i="1"/>
  <c r="M2577" i="1"/>
  <c r="N2577" i="1"/>
  <c r="M2513" i="1"/>
  <c r="N2513" i="1"/>
  <c r="M2449" i="1"/>
  <c r="N2449" i="1"/>
  <c r="M2385" i="1"/>
  <c r="N2385" i="1"/>
  <c r="M2321" i="1"/>
  <c r="N2321" i="1"/>
  <c r="M2257" i="1"/>
  <c r="N2257" i="1"/>
  <c r="M2193" i="1"/>
  <c r="N2193" i="1"/>
  <c r="M2117" i="1"/>
  <c r="N2117" i="1"/>
  <c r="M2031" i="1"/>
  <c r="N2031" i="1"/>
  <c r="M1861" i="1"/>
  <c r="N1861" i="1"/>
  <c r="M1605" i="1"/>
  <c r="N1605" i="1"/>
  <c r="M1349" i="1"/>
  <c r="N1349" i="1"/>
  <c r="M2828" i="1"/>
  <c r="N2828" i="1"/>
  <c r="M2764" i="1"/>
  <c r="N2764" i="1"/>
  <c r="M2692" i="1"/>
  <c r="N2692" i="1"/>
  <c r="M2608" i="1"/>
  <c r="N2608" i="1"/>
  <c r="M2524" i="1"/>
  <c r="N2524" i="1"/>
  <c r="M2268" i="1"/>
  <c r="N2268" i="1"/>
  <c r="M1905" i="1"/>
  <c r="N1905" i="1"/>
  <c r="M2767" i="1"/>
  <c r="N2767" i="1"/>
  <c r="M2511" i="1"/>
  <c r="N2511" i="1"/>
  <c r="M2255" i="1"/>
  <c r="N2255" i="1"/>
  <c r="M1853" i="1"/>
  <c r="N1853" i="1"/>
  <c r="M2088" i="1"/>
  <c r="N2088" i="1"/>
  <c r="M1832" i="1"/>
  <c r="N1832" i="1"/>
  <c r="M1576" i="1"/>
  <c r="N1576" i="1"/>
  <c r="M1320" i="1"/>
  <c r="N1320" i="1"/>
  <c r="M1907" i="1"/>
  <c r="N1907" i="1"/>
  <c r="M1651" i="1"/>
  <c r="N1651" i="1"/>
  <c r="M1395" i="1"/>
  <c r="N1395" i="1"/>
  <c r="M1354" i="1"/>
  <c r="N1354" i="1"/>
  <c r="M757" i="1"/>
  <c r="N757" i="1"/>
  <c r="M3078" i="1"/>
  <c r="N3078" i="1"/>
  <c r="M2992" i="1"/>
  <c r="N2992" i="1"/>
  <c r="M2907" i="1"/>
  <c r="N2907" i="1"/>
  <c r="M2790" i="1"/>
  <c r="N2790" i="1"/>
  <c r="M2534" i="1"/>
  <c r="N2534" i="1"/>
  <c r="M2278" i="1"/>
  <c r="N2278" i="1"/>
  <c r="M1945" i="1"/>
  <c r="N1945" i="1"/>
  <c r="M3667" i="1"/>
  <c r="N3667" i="1"/>
  <c r="M3603" i="1"/>
  <c r="N3603" i="1"/>
  <c r="M3539" i="1"/>
  <c r="N3539" i="1"/>
  <c r="M3475" i="1"/>
  <c r="N3475" i="1"/>
  <c r="M3411" i="1"/>
  <c r="N3411" i="1"/>
  <c r="M3347" i="1"/>
  <c r="N3347" i="1"/>
  <c r="M3283" i="1"/>
  <c r="N3283" i="1"/>
  <c r="M3219" i="1"/>
  <c r="N3219" i="1"/>
  <c r="M3155" i="1"/>
  <c r="N3155" i="1"/>
  <c r="M3071" i="1"/>
  <c r="N3071" i="1"/>
  <c r="M2986" i="1"/>
  <c r="N2986" i="1"/>
  <c r="M2900" i="1"/>
  <c r="N2900" i="1"/>
  <c r="M2770" i="1"/>
  <c r="N2770" i="1"/>
  <c r="M2514" i="1"/>
  <c r="N2514" i="1"/>
  <c r="M2258" i="1"/>
  <c r="N2258" i="1"/>
  <c r="M1865" i="1"/>
  <c r="N1865" i="1"/>
  <c r="M3133" i="1"/>
  <c r="N3133" i="1"/>
  <c r="M3069" i="1"/>
  <c r="N3069" i="1"/>
  <c r="N3005" i="1"/>
  <c r="M3005" i="1"/>
  <c r="N2941" i="1"/>
  <c r="M2941" i="1"/>
  <c r="N2877" i="1"/>
  <c r="M2877" i="1"/>
  <c r="N2813" i="1"/>
  <c r="M2813" i="1"/>
  <c r="N2749" i="1"/>
  <c r="M2749" i="1"/>
  <c r="N2685" i="1"/>
  <c r="M2685" i="1"/>
  <c r="N2621" i="1"/>
  <c r="M2621" i="1"/>
  <c r="N2557" i="1"/>
  <c r="M2557" i="1"/>
  <c r="N2493" i="1"/>
  <c r="M2493" i="1"/>
  <c r="N2429" i="1"/>
  <c r="M2429" i="1"/>
  <c r="N2365" i="1"/>
  <c r="M2365" i="1"/>
  <c r="N2301" i="1"/>
  <c r="M2301" i="1"/>
  <c r="N2237" i="1"/>
  <c r="M2237" i="1"/>
  <c r="N2173" i="1"/>
  <c r="M2173" i="1"/>
  <c r="N2090" i="1"/>
  <c r="M2090" i="1"/>
  <c r="N2005" i="1"/>
  <c r="M2005" i="1"/>
  <c r="N1781" i="1"/>
  <c r="M1781" i="1"/>
  <c r="N1525" i="1"/>
  <c r="M1525" i="1"/>
  <c r="N1259" i="1"/>
  <c r="M1259" i="1"/>
  <c r="N2808" i="1"/>
  <c r="M2808" i="1"/>
  <c r="N2744" i="1"/>
  <c r="M2744" i="1"/>
  <c r="N2668" i="1"/>
  <c r="M2668" i="1"/>
  <c r="N2580" i="1"/>
  <c r="M2580" i="1"/>
  <c r="N2444" i="1"/>
  <c r="M2444" i="1"/>
  <c r="N2188" i="1"/>
  <c r="M2188" i="1"/>
  <c r="N1585" i="1"/>
  <c r="M1585" i="1"/>
  <c r="N2687" i="1"/>
  <c r="M2687" i="1"/>
  <c r="N2431" i="1"/>
  <c r="M2431" i="1"/>
  <c r="N2175" i="1"/>
  <c r="M2175" i="1"/>
  <c r="N1533" i="1"/>
  <c r="M1533" i="1"/>
  <c r="N2008" i="1"/>
  <c r="M2008" i="1"/>
  <c r="N1752" i="1"/>
  <c r="M1752" i="1"/>
  <c r="N1496" i="1"/>
  <c r="M1496" i="1"/>
  <c r="N1147" i="1"/>
  <c r="M1147" i="1"/>
  <c r="N1827" i="1"/>
  <c r="M1827" i="1"/>
  <c r="N1571" i="1"/>
  <c r="M1571" i="1"/>
  <c r="N1047" i="1"/>
  <c r="M1047" i="1"/>
  <c r="N1146" i="1"/>
  <c r="M1146" i="1"/>
  <c r="N3136" i="1"/>
  <c r="M3136" i="1"/>
  <c r="N3051" i="1"/>
  <c r="M3051" i="1"/>
  <c r="N2966" i="1"/>
  <c r="M2966" i="1"/>
  <c r="N2880" i="1"/>
  <c r="M2880" i="1"/>
  <c r="N2710" i="1"/>
  <c r="M2710" i="1"/>
  <c r="N2454" i="1"/>
  <c r="M2454" i="1"/>
  <c r="N2198" i="1"/>
  <c r="M2198" i="1"/>
  <c r="N1625" i="1"/>
  <c r="M1625" i="1"/>
  <c r="N3647" i="1"/>
  <c r="M3647" i="1"/>
  <c r="N3583" i="1"/>
  <c r="M3583" i="1"/>
  <c r="N3519" i="1"/>
  <c r="M3519" i="1"/>
  <c r="N3455" i="1"/>
  <c r="M3455" i="1"/>
  <c r="N3391" i="1"/>
  <c r="M3391" i="1"/>
  <c r="N3327" i="1"/>
  <c r="M3327" i="1"/>
  <c r="N3263" i="1"/>
  <c r="M3263" i="1"/>
  <c r="N3199" i="1"/>
  <c r="M3199" i="1"/>
  <c r="N3130" i="1"/>
  <c r="M3130" i="1"/>
  <c r="N3044" i="1"/>
  <c r="M3044" i="1"/>
  <c r="N2959" i="1"/>
  <c r="M2959" i="1"/>
  <c r="N2874" i="1"/>
  <c r="M2874" i="1"/>
  <c r="N2690" i="1"/>
  <c r="M2690" i="1"/>
  <c r="N2434" i="1"/>
  <c r="M2434" i="1"/>
  <c r="N2178" i="1"/>
  <c r="M2178" i="1"/>
  <c r="N1545" i="1"/>
  <c r="M1545" i="1"/>
  <c r="N3113" i="1"/>
  <c r="M3113" i="1"/>
  <c r="N3049" i="1"/>
  <c r="M3049" i="1"/>
  <c r="N2985" i="1"/>
  <c r="M2985" i="1"/>
  <c r="N2921" i="1"/>
  <c r="M2921" i="1"/>
  <c r="N2857" i="1"/>
  <c r="M2857" i="1"/>
  <c r="N2793" i="1"/>
  <c r="M2793" i="1"/>
  <c r="N2729" i="1"/>
  <c r="M2729" i="1"/>
  <c r="N2665" i="1"/>
  <c r="M2665" i="1"/>
  <c r="N2601" i="1"/>
  <c r="M2601" i="1"/>
  <c r="N2537" i="1"/>
  <c r="M2537" i="1"/>
  <c r="N2473" i="1"/>
  <c r="M2473" i="1"/>
  <c r="N2409" i="1"/>
  <c r="M2409" i="1"/>
  <c r="N2345" i="1"/>
  <c r="M2345" i="1"/>
  <c r="N2281" i="1"/>
  <c r="M2281" i="1"/>
  <c r="N2217" i="1"/>
  <c r="M2217" i="1"/>
  <c r="N2149" i="1"/>
  <c r="M2149" i="1"/>
  <c r="N2063" i="1"/>
  <c r="M2063" i="1"/>
  <c r="N1957" i="1"/>
  <c r="M1957" i="1"/>
  <c r="N1701" i="1"/>
  <c r="M1701" i="1"/>
  <c r="N1445" i="1"/>
  <c r="M1445" i="1"/>
  <c r="N927" i="1"/>
  <c r="M927" i="1"/>
  <c r="N2788" i="1"/>
  <c r="M2788" i="1"/>
  <c r="N2724" i="1"/>
  <c r="M2724" i="1"/>
  <c r="N2640" i="1"/>
  <c r="M2640" i="1"/>
  <c r="N2556" i="1"/>
  <c r="M2556" i="1"/>
  <c r="N2364" i="1"/>
  <c r="M2364" i="1"/>
  <c r="N2089" i="1"/>
  <c r="M2089" i="1"/>
  <c r="N1247" i="1"/>
  <c r="M1247" i="1"/>
  <c r="N2607" i="1"/>
  <c r="M2607" i="1"/>
  <c r="N2351" i="1"/>
  <c r="M2351" i="1"/>
  <c r="N2071" i="1"/>
  <c r="M2071" i="1"/>
  <c r="N1039" i="1"/>
  <c r="M1039" i="1"/>
  <c r="N1928" i="1"/>
  <c r="M1928" i="1"/>
  <c r="N1672" i="1"/>
  <c r="M1672" i="1"/>
  <c r="N1416" i="1"/>
  <c r="M1416" i="1"/>
  <c r="N594" i="1"/>
  <c r="M594" i="1"/>
  <c r="N1747" i="1"/>
  <c r="M1747" i="1"/>
  <c r="N1491" i="1"/>
  <c r="M1491" i="1"/>
  <c r="N1738" i="1"/>
  <c r="M1738" i="1"/>
  <c r="N590" i="1"/>
  <c r="M590" i="1"/>
  <c r="N2696" i="1"/>
  <c r="M2696" i="1"/>
  <c r="N2632" i="1"/>
  <c r="M2632" i="1"/>
  <c r="N2568" i="1"/>
  <c r="M2568" i="1"/>
  <c r="N2504" i="1"/>
  <c r="M2504" i="1"/>
  <c r="N2440" i="1"/>
  <c r="M2440" i="1"/>
  <c r="N2376" i="1"/>
  <c r="M2376" i="1"/>
  <c r="N2312" i="1"/>
  <c r="M2312" i="1"/>
  <c r="N2248" i="1"/>
  <c r="M2248" i="1"/>
  <c r="N2184" i="1"/>
  <c r="M2184" i="1"/>
  <c r="N2105" i="1"/>
  <c r="M2105" i="1"/>
  <c r="N2019" i="1"/>
  <c r="M2019" i="1"/>
  <c r="N1825" i="1"/>
  <c r="M1825" i="1"/>
  <c r="N1569" i="1"/>
  <c r="M1569" i="1"/>
  <c r="N1313" i="1"/>
  <c r="M1313" i="1"/>
  <c r="N2811" i="1"/>
  <c r="M2811" i="1"/>
  <c r="N2747" i="1"/>
  <c r="M2747" i="1"/>
  <c r="N2683" i="1"/>
  <c r="M2683" i="1"/>
  <c r="N2619" i="1"/>
  <c r="M2619" i="1"/>
  <c r="N2555" i="1"/>
  <c r="M2555" i="1"/>
  <c r="N2491" i="1"/>
  <c r="M2491" i="1"/>
  <c r="N2427" i="1"/>
  <c r="M2427" i="1"/>
  <c r="N2363" i="1"/>
  <c r="M2363" i="1"/>
  <c r="N2299" i="1"/>
  <c r="M2299" i="1"/>
  <c r="N2235" i="1"/>
  <c r="M2235" i="1"/>
  <c r="N2171" i="1"/>
  <c r="M2171" i="1"/>
  <c r="N2087" i="1"/>
  <c r="M2087" i="1"/>
  <c r="N2002" i="1"/>
  <c r="M2002" i="1"/>
  <c r="N1773" i="1"/>
  <c r="M1773" i="1"/>
  <c r="N1517" i="1"/>
  <c r="M1517" i="1"/>
  <c r="N1231" i="1"/>
  <c r="M1231" i="1"/>
  <c r="N2132" i="1"/>
  <c r="M2132" i="1"/>
  <c r="N2068" i="1"/>
  <c r="M2068" i="1"/>
  <c r="N2004" i="1"/>
  <c r="M2004" i="1"/>
  <c r="N1940" i="1"/>
  <c r="M1940" i="1"/>
  <c r="N1876" i="1"/>
  <c r="M1876" i="1"/>
  <c r="N1812" i="1"/>
  <c r="M1812" i="1"/>
  <c r="N1748" i="1"/>
  <c r="M1748" i="1"/>
  <c r="N1684" i="1"/>
  <c r="M1684" i="1"/>
  <c r="N1620" i="1"/>
  <c r="M1620" i="1"/>
  <c r="N1556" i="1"/>
  <c r="M1556" i="1"/>
  <c r="N1492" i="1"/>
  <c r="M1492" i="1"/>
  <c r="N1428" i="1"/>
  <c r="M1428" i="1"/>
  <c r="N1364" i="1"/>
  <c r="M1364" i="1"/>
  <c r="N1300" i="1"/>
  <c r="M1300" i="1"/>
  <c r="N1131" i="1"/>
  <c r="M1131" i="1"/>
  <c r="N786" i="1"/>
  <c r="M786" i="1"/>
  <c r="N1951" i="1"/>
  <c r="M1951" i="1"/>
  <c r="N1887" i="1"/>
  <c r="M1887" i="1"/>
  <c r="N1823" i="1"/>
  <c r="M1823" i="1"/>
  <c r="N1759" i="1"/>
  <c r="M1759" i="1"/>
  <c r="N1695" i="1"/>
  <c r="M1695" i="1"/>
  <c r="N1631" i="1"/>
  <c r="M1631" i="1"/>
  <c r="N1567" i="1"/>
  <c r="M1567" i="1"/>
  <c r="N1503" i="1"/>
  <c r="M1503" i="1"/>
  <c r="N1439" i="1"/>
  <c r="M1439" i="1"/>
  <c r="N1375" i="1"/>
  <c r="M1375" i="1"/>
  <c r="N980" i="1"/>
  <c r="M980" i="1"/>
  <c r="N1786" i="1"/>
  <c r="M1786" i="1"/>
  <c r="N1530" i="1"/>
  <c r="M1530" i="1"/>
  <c r="N1270" i="1"/>
  <c r="M1270" i="1"/>
  <c r="N1130" i="1"/>
  <c r="M1130" i="1"/>
  <c r="N782" i="1"/>
  <c r="M782" i="1"/>
  <c r="N1236" i="1"/>
  <c r="M1236" i="1"/>
  <c r="M341" i="1"/>
  <c r="N341" i="1"/>
  <c r="N2484" i="1"/>
  <c r="M2484" i="1"/>
  <c r="N2420" i="1"/>
  <c r="M2420" i="1"/>
  <c r="N2356" i="1"/>
  <c r="M2356" i="1"/>
  <c r="N2292" i="1"/>
  <c r="M2292" i="1"/>
  <c r="N2228" i="1"/>
  <c r="M2228" i="1"/>
  <c r="N2163" i="1"/>
  <c r="M2163" i="1"/>
  <c r="N2078" i="1"/>
  <c r="M2078" i="1"/>
  <c r="N1993" i="1"/>
  <c r="M1993" i="1"/>
  <c r="N1745" i="1"/>
  <c r="M1745" i="1"/>
  <c r="N1489" i="1"/>
  <c r="M1489" i="1"/>
  <c r="N1119" i="1"/>
  <c r="M1119" i="1"/>
  <c r="N2791" i="1"/>
  <c r="M2791" i="1"/>
  <c r="N2727" i="1"/>
  <c r="M2727" i="1"/>
  <c r="N2663" i="1"/>
  <c r="M2663" i="1"/>
  <c r="N2599" i="1"/>
  <c r="M2599" i="1"/>
  <c r="N2535" i="1"/>
  <c r="M2535" i="1"/>
  <c r="N2471" i="1"/>
  <c r="M2471" i="1"/>
  <c r="N2407" i="1"/>
  <c r="M2407" i="1"/>
  <c r="N2343" i="1"/>
  <c r="M2343" i="1"/>
  <c r="N2279" i="1"/>
  <c r="M2279" i="1"/>
  <c r="N2215" i="1"/>
  <c r="M2215" i="1"/>
  <c r="N2146" i="1"/>
  <c r="M2146" i="1"/>
  <c r="N2061" i="1"/>
  <c r="M2061" i="1"/>
  <c r="N1949" i="1"/>
  <c r="M1949" i="1"/>
  <c r="N1693" i="1"/>
  <c r="M1693" i="1"/>
  <c r="N1437" i="1"/>
  <c r="M1437" i="1"/>
  <c r="N884" i="1"/>
  <c r="M884" i="1"/>
  <c r="N2112" i="1"/>
  <c r="M2112" i="1"/>
  <c r="N2048" i="1"/>
  <c r="M2048" i="1"/>
  <c r="N1984" i="1"/>
  <c r="M1984" i="1"/>
  <c r="N1920" i="1"/>
  <c r="M1920" i="1"/>
  <c r="N1856" i="1"/>
  <c r="M1856" i="1"/>
  <c r="N1792" i="1"/>
  <c r="M1792" i="1"/>
  <c r="N1728" i="1"/>
  <c r="M1728" i="1"/>
  <c r="N1664" i="1"/>
  <c r="M1664" i="1"/>
  <c r="N1600" i="1"/>
  <c r="M1600" i="1"/>
  <c r="N1536" i="1"/>
  <c r="M1536" i="1"/>
  <c r="N1472" i="1"/>
  <c r="M1472" i="1"/>
  <c r="N1408" i="1"/>
  <c r="M1408" i="1"/>
  <c r="N1344" i="1"/>
  <c r="M1344" i="1"/>
  <c r="N1279" i="1"/>
  <c r="M1279" i="1"/>
  <c r="N1051" i="1"/>
  <c r="M1051" i="1"/>
  <c r="N449" i="1"/>
  <c r="M449" i="1"/>
  <c r="N1931" i="1"/>
  <c r="M1931" i="1"/>
  <c r="N1867" i="1"/>
  <c r="M1867" i="1"/>
  <c r="N1803" i="1"/>
  <c r="M1803" i="1"/>
  <c r="N1739" i="1"/>
  <c r="M1739" i="1"/>
  <c r="N1675" i="1"/>
  <c r="M1675" i="1"/>
  <c r="N1611" i="1"/>
  <c r="M1611" i="1"/>
  <c r="N1547" i="1"/>
  <c r="M1547" i="1"/>
  <c r="N1483" i="1"/>
  <c r="M1483" i="1"/>
  <c r="N1419" i="1"/>
  <c r="M1419" i="1"/>
  <c r="N1347" i="1"/>
  <c r="M1347" i="1"/>
  <c r="N1962" i="1"/>
  <c r="M1962" i="1"/>
  <c r="N1706" i="1"/>
  <c r="M1706" i="1"/>
  <c r="N1450" i="1"/>
  <c r="M1450" i="1"/>
  <c r="N954" i="1"/>
  <c r="M954" i="1"/>
  <c r="N1050" i="1"/>
  <c r="M1050" i="1"/>
  <c r="N441" i="1"/>
  <c r="M441" i="1"/>
  <c r="N891" i="1"/>
  <c r="M891" i="1"/>
  <c r="N624" i="1"/>
  <c r="M624" i="1"/>
  <c r="N2464" i="1"/>
  <c r="M2464" i="1"/>
  <c r="N2400" i="1"/>
  <c r="M2400" i="1"/>
  <c r="N2336" i="1"/>
  <c r="M2336" i="1"/>
  <c r="N2272" i="1"/>
  <c r="M2272" i="1"/>
  <c r="N2208" i="1"/>
  <c r="M2208" i="1"/>
  <c r="N2137" i="1"/>
  <c r="M2137" i="1"/>
  <c r="N2051" i="1"/>
  <c r="M2051" i="1"/>
  <c r="N1921" i="1"/>
  <c r="M1921" i="1"/>
  <c r="N1665" i="1"/>
  <c r="M1665" i="1"/>
  <c r="N1409" i="1"/>
  <c r="M1409" i="1"/>
  <c r="N470" i="1"/>
  <c r="M470" i="1"/>
  <c r="N2771" i="1"/>
  <c r="M2771" i="1"/>
  <c r="N2707" i="1"/>
  <c r="M2707" i="1"/>
  <c r="N2611" i="1"/>
  <c r="M2611" i="1"/>
  <c r="N2483" i="1"/>
  <c r="M2483" i="1"/>
  <c r="N2355" i="1"/>
  <c r="M2355" i="1"/>
  <c r="N2227" i="1"/>
  <c r="M2227" i="1"/>
  <c r="N2077" i="1"/>
  <c r="M2077" i="1"/>
  <c r="N1741" i="1"/>
  <c r="M1741" i="1"/>
  <c r="N1103" i="1"/>
  <c r="M1103" i="1"/>
  <c r="N2060" i="1"/>
  <c r="M2060" i="1"/>
  <c r="N1932" i="1"/>
  <c r="M1932" i="1"/>
  <c r="N1804" i="1"/>
  <c r="M1804" i="1"/>
  <c r="N1548" i="1"/>
  <c r="M1548" i="1"/>
  <c r="N1292" i="1"/>
  <c r="M1292" i="1"/>
  <c r="N1879" i="1"/>
  <c r="M1879" i="1"/>
  <c r="N1623" i="1"/>
  <c r="M1623" i="1"/>
  <c r="N1363" i="1"/>
  <c r="M1363" i="1"/>
  <c r="N2066" i="1"/>
  <c r="M2066" i="1"/>
  <c r="N1965" i="1"/>
  <c r="M1965" i="1"/>
  <c r="N1709" i="1"/>
  <c r="M1709" i="1"/>
  <c r="N1453" i="1"/>
  <c r="M1453" i="1"/>
  <c r="N970" i="1"/>
  <c r="M970" i="1"/>
  <c r="N2116" i="1"/>
  <c r="M2116" i="1"/>
  <c r="N2052" i="1"/>
  <c r="M2052" i="1"/>
  <c r="N1988" i="1"/>
  <c r="M1988" i="1"/>
  <c r="N1924" i="1"/>
  <c r="M1924" i="1"/>
  <c r="N1860" i="1"/>
  <c r="M1860" i="1"/>
  <c r="N1796" i="1"/>
  <c r="M1796" i="1"/>
  <c r="N1732" i="1"/>
  <c r="M1732" i="1"/>
  <c r="N1668" i="1"/>
  <c r="M1668" i="1"/>
  <c r="N1604" i="1"/>
  <c r="M1604" i="1"/>
  <c r="N1540" i="1"/>
  <c r="M1540" i="1"/>
  <c r="N1476" i="1"/>
  <c r="M1476" i="1"/>
  <c r="N1412" i="1"/>
  <c r="M1412" i="1"/>
  <c r="N1348" i="1"/>
  <c r="M1348" i="1"/>
  <c r="N1284" i="1"/>
  <c r="M1284" i="1"/>
  <c r="N1067" i="1"/>
  <c r="M1067" i="1"/>
  <c r="N530" i="1"/>
  <c r="M530" i="1"/>
  <c r="N1935" i="1"/>
  <c r="M1935" i="1"/>
  <c r="N1871" i="1"/>
  <c r="M1871" i="1"/>
  <c r="N1807" i="1"/>
  <c r="M1807" i="1"/>
  <c r="N1743" i="1"/>
  <c r="M1743" i="1"/>
  <c r="N1679" i="1"/>
  <c r="M1679" i="1"/>
  <c r="N1615" i="1"/>
  <c r="M1615" i="1"/>
  <c r="N1551" i="1"/>
  <c r="M1551" i="1"/>
  <c r="N1487" i="1"/>
  <c r="M1487" i="1"/>
  <c r="N1423" i="1"/>
  <c r="M1423" i="1"/>
  <c r="N1351" i="1"/>
  <c r="M1351" i="1"/>
  <c r="N1978" i="1"/>
  <c r="M1978" i="1"/>
  <c r="N1722" i="1"/>
  <c r="M1722" i="1"/>
  <c r="N1466" i="1"/>
  <c r="M1466" i="1"/>
  <c r="N1027" i="1"/>
  <c r="M1027" i="1"/>
  <c r="N1066" i="1"/>
  <c r="M1066" i="1"/>
  <c r="N526" i="1"/>
  <c r="M526" i="1"/>
  <c r="N976" i="1"/>
  <c r="M976" i="1"/>
  <c r="N688" i="1"/>
  <c r="M688" i="1"/>
  <c r="N2468" i="1"/>
  <c r="M2468" i="1"/>
  <c r="N2404" i="1"/>
  <c r="M2404" i="1"/>
  <c r="N2340" i="1"/>
  <c r="M2340" i="1"/>
  <c r="N2276" i="1"/>
  <c r="M2276" i="1"/>
  <c r="N2212" i="1"/>
  <c r="M2212" i="1"/>
  <c r="N2142" i="1"/>
  <c r="M2142" i="1"/>
  <c r="N2057" i="1"/>
  <c r="M2057" i="1"/>
  <c r="N1937" i="1"/>
  <c r="M1937" i="1"/>
  <c r="N1681" i="1"/>
  <c r="M1681" i="1"/>
  <c r="N1425" i="1"/>
  <c r="M1425" i="1"/>
  <c r="N738" i="1"/>
  <c r="M738" i="1"/>
  <c r="N2775" i="1"/>
  <c r="M2775" i="1"/>
  <c r="N2711" i="1"/>
  <c r="M2711" i="1"/>
  <c r="N2647" i="1"/>
  <c r="M2647" i="1"/>
  <c r="N2583" i="1"/>
  <c r="M2583" i="1"/>
  <c r="N2519" i="1"/>
  <c r="M2519" i="1"/>
  <c r="N2455" i="1"/>
  <c r="M2455" i="1"/>
  <c r="N2391" i="1"/>
  <c r="M2391" i="1"/>
  <c r="N2327" i="1"/>
  <c r="M2327" i="1"/>
  <c r="N2263" i="1"/>
  <c r="M2263" i="1"/>
  <c r="N2199" i="1"/>
  <c r="M2199" i="1"/>
  <c r="N2125" i="1"/>
  <c r="M2125" i="1"/>
  <c r="N2039" i="1"/>
  <c r="M2039" i="1"/>
  <c r="N1885" i="1"/>
  <c r="M1885" i="1"/>
  <c r="N1629" i="1"/>
  <c r="M1629" i="1"/>
  <c r="N1373" i="1"/>
  <c r="M1373" i="1"/>
  <c r="N2160" i="1"/>
  <c r="M2160" i="1"/>
  <c r="N2096" i="1"/>
  <c r="M2096" i="1"/>
  <c r="N2032" i="1"/>
  <c r="M2032" i="1"/>
  <c r="N1968" i="1"/>
  <c r="M1968" i="1"/>
  <c r="N1904" i="1"/>
  <c r="M1904" i="1"/>
  <c r="N1840" i="1"/>
  <c r="M1840" i="1"/>
  <c r="N1776" i="1"/>
  <c r="M1776" i="1"/>
  <c r="N1712" i="1"/>
  <c r="M1712" i="1"/>
  <c r="N1648" i="1"/>
  <c r="M1648" i="1"/>
  <c r="N1584" i="1"/>
  <c r="M1584" i="1"/>
  <c r="N1520" i="1"/>
  <c r="M1520" i="1"/>
  <c r="N1456" i="1"/>
  <c r="M1456" i="1"/>
  <c r="N1392" i="1"/>
  <c r="M1392" i="1"/>
  <c r="N1328" i="1"/>
  <c r="M1328" i="1"/>
  <c r="N1243" i="1"/>
  <c r="M1243" i="1"/>
  <c r="N986" i="1"/>
  <c r="M986" i="1"/>
  <c r="N1979" i="1"/>
  <c r="M1979" i="1"/>
  <c r="N1915" i="1"/>
  <c r="M1915" i="1"/>
  <c r="N1851" i="1"/>
  <c r="M1851" i="1"/>
  <c r="N1787" i="1"/>
  <c r="M1787" i="1"/>
  <c r="N1723" i="1"/>
  <c r="M1723" i="1"/>
  <c r="N1659" i="1"/>
  <c r="M1659" i="1"/>
  <c r="N1595" i="1"/>
  <c r="M1595" i="1"/>
  <c r="N1531" i="1"/>
  <c r="M1531" i="1"/>
  <c r="N1467" i="1"/>
  <c r="M1467" i="1"/>
  <c r="N1403" i="1"/>
  <c r="M1403" i="1"/>
  <c r="N1311" i="1"/>
  <c r="M1311" i="1"/>
  <c r="N1898" i="1"/>
  <c r="M1898" i="1"/>
  <c r="N1642" i="1"/>
  <c r="M1642" i="1"/>
  <c r="N1386" i="1"/>
  <c r="M1386" i="1"/>
  <c r="N1242" i="1"/>
  <c r="M1242" i="1"/>
  <c r="N984" i="1"/>
  <c r="M984" i="1"/>
  <c r="N1177" i="1"/>
  <c r="M1177" i="1"/>
  <c r="N885" i="1"/>
  <c r="M885" i="1"/>
  <c r="N2512" i="1"/>
  <c r="M2512" i="1"/>
  <c r="N2448" i="1"/>
  <c r="M2448" i="1"/>
  <c r="N2384" i="1"/>
  <c r="M2384" i="1"/>
  <c r="N2320" i="1"/>
  <c r="M2320" i="1"/>
  <c r="N2256" i="1"/>
  <c r="M2256" i="1"/>
  <c r="N2192" i="1"/>
  <c r="M2192" i="1"/>
  <c r="N2115" i="1"/>
  <c r="M2115" i="1"/>
  <c r="N2030" i="1"/>
  <c r="M2030" i="1"/>
  <c r="N1857" i="1"/>
  <c r="M1857" i="1"/>
  <c r="N1601" i="1"/>
  <c r="M1601" i="1"/>
  <c r="N1345" i="1"/>
  <c r="M1345" i="1"/>
  <c r="N2819" i="1"/>
  <c r="M2819" i="1"/>
  <c r="N2755" i="1"/>
  <c r="M2755" i="1"/>
  <c r="N2691" i="1"/>
  <c r="M2691" i="1"/>
  <c r="N2595" i="1"/>
  <c r="M2595" i="1"/>
  <c r="N2467" i="1"/>
  <c r="M2467" i="1"/>
  <c r="N2339" i="1"/>
  <c r="M2339" i="1"/>
  <c r="N2211" i="1"/>
  <c r="M2211" i="1"/>
  <c r="N2055" i="1"/>
  <c r="M2055" i="1"/>
  <c r="N1677" i="1"/>
  <c r="M1677" i="1"/>
  <c r="N674" i="1"/>
  <c r="M674" i="1"/>
  <c r="N2044" i="1"/>
  <c r="M2044" i="1"/>
  <c r="N1916" i="1"/>
  <c r="M1916" i="1"/>
  <c r="N1740" i="1"/>
  <c r="M1740" i="1"/>
  <c r="N1484" i="1"/>
  <c r="M1484" i="1"/>
  <c r="N1099" i="1"/>
  <c r="M1099" i="1"/>
  <c r="N1815" i="1"/>
  <c r="M1815" i="1"/>
  <c r="N1559" i="1"/>
  <c r="M1559" i="1"/>
  <c r="N706" i="1"/>
  <c r="M706" i="1"/>
  <c r="N2045" i="1"/>
  <c r="M2045" i="1"/>
  <c r="N1901" i="1"/>
  <c r="M1901" i="1"/>
  <c r="N1645" i="1"/>
  <c r="M1645" i="1"/>
  <c r="N1389" i="1"/>
  <c r="M1389" i="1"/>
  <c r="N2164" i="1"/>
  <c r="M2164" i="1"/>
  <c r="N2100" i="1"/>
  <c r="M2100" i="1"/>
  <c r="N2036" i="1"/>
  <c r="M2036" i="1"/>
  <c r="N1972" i="1"/>
  <c r="M1972" i="1"/>
  <c r="N1908" i="1"/>
  <c r="M1908" i="1"/>
  <c r="N1844" i="1"/>
  <c r="M1844" i="1"/>
  <c r="N1780" i="1"/>
  <c r="M1780" i="1"/>
  <c r="N1716" i="1"/>
  <c r="M1716" i="1"/>
  <c r="N1652" i="1"/>
  <c r="M1652" i="1"/>
  <c r="N1588" i="1"/>
  <c r="M1588" i="1"/>
  <c r="N1524" i="1"/>
  <c r="M1524" i="1"/>
  <c r="N1460" i="1"/>
  <c r="M1460" i="1"/>
  <c r="N1396" i="1"/>
  <c r="M1396" i="1"/>
  <c r="N1332" i="1"/>
  <c r="M1332" i="1"/>
  <c r="N1258" i="1"/>
  <c r="M1258" i="1"/>
  <c r="N1003" i="1"/>
  <c r="M1003" i="1"/>
  <c r="N1983" i="1"/>
  <c r="M1983" i="1"/>
  <c r="N1919" i="1"/>
  <c r="M1919" i="1"/>
  <c r="N1855" i="1"/>
  <c r="M1855" i="1"/>
  <c r="N1791" i="1"/>
  <c r="M1791" i="1"/>
  <c r="N1727" i="1"/>
  <c r="M1727" i="1"/>
  <c r="N1663" i="1"/>
  <c r="M1663" i="1"/>
  <c r="N1599" i="1"/>
  <c r="M1599" i="1"/>
  <c r="N1535" i="1"/>
  <c r="M1535" i="1"/>
  <c r="N1471" i="1"/>
  <c r="M1471" i="1"/>
  <c r="N1407" i="1"/>
  <c r="M1407" i="1"/>
  <c r="N1327" i="1"/>
  <c r="M1327" i="1"/>
  <c r="N1914" i="1"/>
  <c r="M1914" i="1"/>
  <c r="N1658" i="1"/>
  <c r="M1658" i="1"/>
  <c r="N1402" i="1"/>
  <c r="M1402" i="1"/>
  <c r="N73" i="1"/>
  <c r="M73" i="1"/>
  <c r="N1002" i="1"/>
  <c r="M1002" i="1"/>
  <c r="N1241" i="1"/>
  <c r="M1241" i="1"/>
  <c r="N949" i="1"/>
  <c r="M949" i="1"/>
  <c r="N2516" i="1"/>
  <c r="M2516" i="1"/>
  <c r="N2452" i="1"/>
  <c r="M2452" i="1"/>
  <c r="N2388" i="1"/>
  <c r="M2388" i="1"/>
  <c r="N2324" i="1"/>
  <c r="M2324" i="1"/>
  <c r="N2260" i="1"/>
  <c r="M2260" i="1"/>
  <c r="N2196" i="1"/>
  <c r="M2196" i="1"/>
  <c r="N2121" i="1"/>
  <c r="M2121" i="1"/>
  <c r="N2035" i="1"/>
  <c r="M2035" i="1"/>
  <c r="N1873" i="1"/>
  <c r="M1873" i="1"/>
  <c r="N1617" i="1"/>
  <c r="M1617" i="1"/>
  <c r="N1361" i="1"/>
  <c r="M1361" i="1"/>
  <c r="N2823" i="1"/>
  <c r="M2823" i="1"/>
  <c r="N2759" i="1"/>
  <c r="M2759" i="1"/>
  <c r="N2695" i="1"/>
  <c r="M2695" i="1"/>
  <c r="N2631" i="1"/>
  <c r="M2631" i="1"/>
  <c r="N2567" i="1"/>
  <c r="M2567" i="1"/>
  <c r="N2503" i="1"/>
  <c r="M2503" i="1"/>
  <c r="N2439" i="1"/>
  <c r="M2439" i="1"/>
  <c r="N2375" i="1"/>
  <c r="M2375" i="1"/>
  <c r="N2311" i="1"/>
  <c r="M2311" i="1"/>
  <c r="N2247" i="1"/>
  <c r="M2247" i="1"/>
  <c r="N2183" i="1"/>
  <c r="M2183" i="1"/>
  <c r="N2103" i="1"/>
  <c r="M2103" i="1"/>
  <c r="N2018" i="1"/>
  <c r="M2018" i="1"/>
  <c r="N1821" i="1"/>
  <c r="M1821" i="1"/>
  <c r="N1565" i="1"/>
  <c r="M1565" i="1"/>
  <c r="N1309" i="1"/>
  <c r="M1309" i="1"/>
  <c r="N2144" i="1"/>
  <c r="M2144" i="1"/>
  <c r="N2080" i="1"/>
  <c r="M2080" i="1"/>
  <c r="N2016" i="1"/>
  <c r="M2016" i="1"/>
  <c r="N1952" i="1"/>
  <c r="M1952" i="1"/>
  <c r="N1888" i="1"/>
  <c r="M1888" i="1"/>
  <c r="N1824" i="1"/>
  <c r="M1824" i="1"/>
  <c r="N1760" i="1"/>
  <c r="M1760" i="1"/>
  <c r="N1696" i="1"/>
  <c r="M1696" i="1"/>
  <c r="N1632" i="1"/>
  <c r="M1632" i="1"/>
  <c r="N1568" i="1"/>
  <c r="M1568" i="1"/>
  <c r="N1504" i="1"/>
  <c r="M1504" i="1"/>
  <c r="N1440" i="1"/>
  <c r="M1440" i="1"/>
  <c r="N1376" i="1"/>
  <c r="M1376" i="1"/>
  <c r="N1312" i="1"/>
  <c r="M1312" i="1"/>
  <c r="N1179" i="1"/>
  <c r="M1179" i="1"/>
  <c r="N900" i="1"/>
  <c r="M900" i="1"/>
  <c r="N1963" i="1"/>
  <c r="M1963" i="1"/>
  <c r="N1899" i="1"/>
  <c r="M1899" i="1"/>
  <c r="N1835" i="1"/>
  <c r="M1835" i="1"/>
  <c r="N1771" i="1"/>
  <c r="M1771" i="1"/>
  <c r="N1707" i="1"/>
  <c r="M1707" i="1"/>
  <c r="N1643" i="1"/>
  <c r="M1643" i="1"/>
  <c r="N1579" i="1"/>
  <c r="M1579" i="1"/>
  <c r="N1515" i="1"/>
  <c r="M1515" i="1"/>
  <c r="N1451" i="1"/>
  <c r="M1451" i="1"/>
  <c r="N1387" i="1"/>
  <c r="M1387" i="1"/>
  <c r="N1175" i="1"/>
  <c r="M1175" i="1"/>
  <c r="N1834" i="1"/>
  <c r="M1834" i="1"/>
  <c r="N1578" i="1"/>
  <c r="M1578" i="1"/>
  <c r="N1322" i="1"/>
  <c r="M1322" i="1"/>
  <c r="N1178" i="1"/>
  <c r="M1178" i="1"/>
  <c r="N899" i="1"/>
  <c r="M899" i="1"/>
  <c r="N898" i="1"/>
  <c r="M898" i="1"/>
  <c r="N629" i="1"/>
  <c r="M629" i="1"/>
  <c r="N2496" i="1"/>
  <c r="M2496" i="1"/>
  <c r="N2432" i="1"/>
  <c r="M2432" i="1"/>
  <c r="N2368" i="1"/>
  <c r="M2368" i="1"/>
  <c r="N2304" i="1"/>
  <c r="M2304" i="1"/>
  <c r="N2240" i="1"/>
  <c r="M2240" i="1"/>
  <c r="N2176" i="1"/>
  <c r="M2176" i="1"/>
  <c r="N2094" i="1"/>
  <c r="M2094" i="1"/>
  <c r="N2009" i="1"/>
  <c r="M2009" i="1"/>
  <c r="N1793" i="1"/>
  <c r="M1793" i="1"/>
  <c r="N1537" i="1"/>
  <c r="M1537" i="1"/>
  <c r="N1280" i="1"/>
  <c r="M1280" i="1"/>
  <c r="N2803" i="1"/>
  <c r="M2803" i="1"/>
  <c r="N2739" i="1"/>
  <c r="M2739" i="1"/>
  <c r="N2675" i="1"/>
  <c r="M2675" i="1"/>
  <c r="N2547" i="1"/>
  <c r="M2547" i="1"/>
  <c r="N2419" i="1"/>
  <c r="M2419" i="1"/>
  <c r="N2291" i="1"/>
  <c r="M2291" i="1"/>
  <c r="N2162" i="1"/>
  <c r="M2162" i="1"/>
  <c r="N1991" i="1"/>
  <c r="M1991" i="1"/>
  <c r="N1485" i="1"/>
  <c r="M1485" i="1"/>
  <c r="N2124" i="1"/>
  <c r="M2124" i="1"/>
  <c r="N1996" i="1"/>
  <c r="M1996" i="1"/>
  <c r="N1868" i="1"/>
  <c r="M1868" i="1"/>
  <c r="N1676" i="1"/>
  <c r="M1676" i="1"/>
  <c r="N1420" i="1"/>
  <c r="M1420" i="1"/>
  <c r="N658" i="1"/>
  <c r="M658" i="1"/>
  <c r="N1751" i="1"/>
  <c r="M1751" i="1"/>
  <c r="N1495" i="1"/>
  <c r="M1495" i="1"/>
  <c r="N1754" i="1"/>
  <c r="M1754" i="1"/>
  <c r="N2023" i="1"/>
  <c r="M2023" i="1"/>
  <c r="N1837" i="1"/>
  <c r="M1837" i="1"/>
  <c r="N1581" i="1"/>
  <c r="M1581" i="1"/>
  <c r="N1325" i="1"/>
  <c r="M1325" i="1"/>
  <c r="N2148" i="1"/>
  <c r="M2148" i="1"/>
  <c r="N2084" i="1"/>
  <c r="M2084" i="1"/>
  <c r="N2020" i="1"/>
  <c r="M2020" i="1"/>
  <c r="N1956" i="1"/>
  <c r="M1956" i="1"/>
  <c r="N1892" i="1"/>
  <c r="M1892" i="1"/>
  <c r="N1828" i="1"/>
  <c r="M1828" i="1"/>
  <c r="N1764" i="1"/>
  <c r="M1764" i="1"/>
  <c r="N1700" i="1"/>
  <c r="M1700" i="1"/>
  <c r="N1636" i="1"/>
  <c r="M1636" i="1"/>
  <c r="N1572" i="1"/>
  <c r="M1572" i="1"/>
  <c r="N1508" i="1"/>
  <c r="M1508" i="1"/>
  <c r="N1444" i="1"/>
  <c r="M1444" i="1"/>
  <c r="N1380" i="1"/>
  <c r="M1380" i="1"/>
  <c r="N1316" i="1"/>
  <c r="M1316" i="1"/>
  <c r="N1195" i="1"/>
  <c r="M1195" i="1"/>
  <c r="N922" i="1"/>
  <c r="M922" i="1"/>
  <c r="N1967" i="1"/>
  <c r="M1967" i="1"/>
  <c r="N1903" i="1"/>
  <c r="M1903" i="1"/>
  <c r="N1839" i="1"/>
  <c r="M1839" i="1"/>
  <c r="N1775" i="1"/>
  <c r="M1775" i="1"/>
  <c r="N1711" i="1"/>
  <c r="M1711" i="1"/>
  <c r="N1647" i="1"/>
  <c r="M1647" i="1"/>
  <c r="N1583" i="1"/>
  <c r="M1583" i="1"/>
  <c r="N1519" i="1"/>
  <c r="M1519" i="1"/>
  <c r="N1455" i="1"/>
  <c r="M1455" i="1"/>
  <c r="N1391" i="1"/>
  <c r="M1391" i="1"/>
  <c r="N1239" i="1"/>
  <c r="M1239" i="1"/>
  <c r="N1850" i="1"/>
  <c r="M1850" i="1"/>
  <c r="N1594" i="1"/>
  <c r="M1594" i="1"/>
  <c r="N1338" i="1"/>
  <c r="M1338" i="1"/>
  <c r="N1194" i="1"/>
  <c r="M1194" i="1"/>
  <c r="N920" i="1"/>
  <c r="M920" i="1"/>
  <c r="N983" i="1"/>
  <c r="M983" i="1"/>
  <c r="N693" i="1"/>
  <c r="M693" i="1"/>
  <c r="N2500" i="1"/>
  <c r="M2500" i="1"/>
  <c r="N2436" i="1"/>
  <c r="M2436" i="1"/>
  <c r="N2372" i="1"/>
  <c r="M2372" i="1"/>
  <c r="N2308" i="1"/>
  <c r="M2308" i="1"/>
  <c r="N2244" i="1"/>
  <c r="M2244" i="1"/>
  <c r="N2180" i="1"/>
  <c r="M2180" i="1"/>
  <c r="N2099" i="1"/>
  <c r="M2099" i="1"/>
  <c r="N2014" i="1"/>
  <c r="M2014" i="1"/>
  <c r="N1809" i="1"/>
  <c r="M1809" i="1"/>
  <c r="N1553" i="1"/>
  <c r="M1553" i="1"/>
  <c r="N1297" i="1"/>
  <c r="M1297" i="1"/>
  <c r="N2807" i="1"/>
  <c r="M2807" i="1"/>
  <c r="N2743" i="1"/>
  <c r="M2743" i="1"/>
  <c r="N2679" i="1"/>
  <c r="M2679" i="1"/>
  <c r="N2615" i="1"/>
  <c r="M2615" i="1"/>
  <c r="N2551" i="1"/>
  <c r="M2551" i="1"/>
  <c r="N2487" i="1"/>
  <c r="M2487" i="1"/>
  <c r="N2423" i="1"/>
  <c r="M2423" i="1"/>
  <c r="N2359" i="1"/>
  <c r="M2359" i="1"/>
  <c r="N2295" i="1"/>
  <c r="M2295" i="1"/>
  <c r="N2231" i="1"/>
  <c r="M2231" i="1"/>
  <c r="N2167" i="1"/>
  <c r="M2167" i="1"/>
  <c r="N2082" i="1"/>
  <c r="M2082" i="1"/>
  <c r="N1997" i="1"/>
  <c r="M1997" i="1"/>
  <c r="N1757" i="1"/>
  <c r="M1757" i="1"/>
  <c r="N1501" i="1"/>
  <c r="M1501" i="1"/>
  <c r="N1167" i="1"/>
  <c r="M1167" i="1"/>
  <c r="N2128" i="1"/>
  <c r="M2128" i="1"/>
  <c r="N2064" i="1"/>
  <c r="M2064" i="1"/>
  <c r="N2000" i="1"/>
  <c r="M2000" i="1"/>
  <c r="N1936" i="1"/>
  <c r="M1936" i="1"/>
  <c r="N1872" i="1"/>
  <c r="M1872" i="1"/>
  <c r="N1808" i="1"/>
  <c r="M1808" i="1"/>
  <c r="N1744" i="1"/>
  <c r="M1744" i="1"/>
  <c r="N1680" i="1"/>
  <c r="M1680" i="1"/>
  <c r="N1616" i="1"/>
  <c r="M1616" i="1"/>
  <c r="N1552" i="1"/>
  <c r="M1552" i="1"/>
  <c r="N1488" i="1"/>
  <c r="M1488" i="1"/>
  <c r="N1424" i="1"/>
  <c r="M1424" i="1"/>
  <c r="N1360" i="1"/>
  <c r="M1360" i="1"/>
  <c r="N1296" i="1"/>
  <c r="M1296" i="1"/>
  <c r="N1115" i="1"/>
  <c r="M1115" i="1"/>
  <c r="N722" i="1"/>
  <c r="M722" i="1"/>
  <c r="N1947" i="1"/>
  <c r="M1947" i="1"/>
  <c r="N1883" i="1"/>
  <c r="M1883" i="1"/>
  <c r="N1819" i="1"/>
  <c r="M1819" i="1"/>
  <c r="N1755" i="1"/>
  <c r="M1755" i="1"/>
  <c r="N1691" i="1"/>
  <c r="M1691" i="1"/>
  <c r="N1627" i="1"/>
  <c r="M1627" i="1"/>
  <c r="N1563" i="1"/>
  <c r="M1563" i="1"/>
  <c r="N1499" i="1"/>
  <c r="M1499" i="1"/>
  <c r="N1435" i="1"/>
  <c r="M1435" i="1"/>
  <c r="N1367" i="1"/>
  <c r="M1367" i="1"/>
  <c r="N895" i="1"/>
  <c r="M895" i="1"/>
  <c r="N1770" i="1"/>
  <c r="M1770" i="1"/>
  <c r="N1514" i="1"/>
  <c r="M1514" i="1"/>
  <c r="N1219" i="1"/>
  <c r="M1219" i="1"/>
  <c r="N1114" i="1"/>
  <c r="M1114" i="1"/>
  <c r="N718" i="1"/>
  <c r="M718" i="1"/>
  <c r="N1172" i="1"/>
  <c r="M1172" i="1"/>
  <c r="M85" i="1"/>
  <c r="N85" i="1"/>
  <c r="N2480" i="1"/>
  <c r="M2480" i="1"/>
  <c r="N2416" i="1"/>
  <c r="M2416" i="1"/>
  <c r="N2352" i="1"/>
  <c r="M2352" i="1"/>
  <c r="N2288" i="1"/>
  <c r="M2288" i="1"/>
  <c r="N2224" i="1"/>
  <c r="M2224" i="1"/>
  <c r="N2158" i="1"/>
  <c r="M2158" i="1"/>
  <c r="N2073" i="1"/>
  <c r="M2073" i="1"/>
  <c r="N1985" i="1"/>
  <c r="M1985" i="1"/>
  <c r="N1729" i="1"/>
  <c r="M1729" i="1"/>
  <c r="N1473" i="1"/>
  <c r="M1473" i="1"/>
  <c r="N1055" i="1"/>
  <c r="M1055" i="1"/>
  <c r="N2787" i="1"/>
  <c r="M2787" i="1"/>
  <c r="N2723" i="1"/>
  <c r="M2723" i="1"/>
  <c r="N2659" i="1"/>
  <c r="M2659" i="1"/>
  <c r="N2531" i="1"/>
  <c r="M2531" i="1"/>
  <c r="N2403" i="1"/>
  <c r="M2403" i="1"/>
  <c r="N2275" i="1"/>
  <c r="M2275" i="1"/>
  <c r="N2141" i="1"/>
  <c r="M2141" i="1"/>
  <c r="N1933" i="1"/>
  <c r="M1933" i="1"/>
  <c r="N1421" i="1"/>
  <c r="M1421" i="1"/>
  <c r="N2108" i="1"/>
  <c r="M2108" i="1"/>
  <c r="N1980" i="1"/>
  <c r="M1980" i="1"/>
  <c r="N1852" i="1"/>
  <c r="M1852" i="1"/>
  <c r="N1612" i="1"/>
  <c r="M1612" i="1"/>
  <c r="N1356" i="1"/>
  <c r="M1356" i="1"/>
  <c r="N1943" i="1"/>
  <c r="M1943" i="1"/>
  <c r="N1687" i="1"/>
  <c r="M1687" i="1"/>
  <c r="N1431" i="1"/>
  <c r="M1431" i="1"/>
  <c r="N1498" i="1"/>
  <c r="M1498" i="1"/>
  <c r="N1788" i="1"/>
  <c r="M1788" i="1"/>
  <c r="N1724" i="1"/>
  <c r="M1724" i="1"/>
  <c r="N1660" i="1"/>
  <c r="M1660" i="1"/>
  <c r="N1596" i="1"/>
  <c r="M1596" i="1"/>
  <c r="N1532" i="1"/>
  <c r="M1532" i="1"/>
  <c r="N1468" i="1"/>
  <c r="M1468" i="1"/>
  <c r="N1404" i="1"/>
  <c r="M1404" i="1"/>
  <c r="N1340" i="1"/>
  <c r="M1340" i="1"/>
  <c r="N1274" i="1"/>
  <c r="M1274" i="1"/>
  <c r="N1035" i="1"/>
  <c r="M1035" i="1"/>
  <c r="N201" i="1"/>
  <c r="M201" i="1"/>
  <c r="N1927" i="1"/>
  <c r="M1927" i="1"/>
  <c r="N1863" i="1"/>
  <c r="M1863" i="1"/>
  <c r="N1799" i="1"/>
  <c r="M1799" i="1"/>
  <c r="N1735" i="1"/>
  <c r="M1735" i="1"/>
  <c r="N1671" i="1"/>
  <c r="M1671" i="1"/>
  <c r="N1607" i="1"/>
  <c r="M1607" i="1"/>
  <c r="N1543" i="1"/>
  <c r="M1543" i="1"/>
  <c r="N1479" i="1"/>
  <c r="M1479" i="1"/>
  <c r="N1415" i="1"/>
  <c r="M1415" i="1"/>
  <c r="N1343" i="1"/>
  <c r="M1343" i="1"/>
  <c r="N1946" i="1"/>
  <c r="M1946" i="1"/>
  <c r="N1690" i="1"/>
  <c r="M1690" i="1"/>
  <c r="N1434" i="1"/>
  <c r="M1434" i="1"/>
  <c r="N868" i="1"/>
  <c r="M868" i="1"/>
  <c r="N1034" i="1"/>
  <c r="M1034" i="1"/>
  <c r="N185" i="1"/>
  <c r="M185" i="1"/>
  <c r="N694" i="1"/>
  <c r="M694" i="1"/>
  <c r="N560" i="1"/>
  <c r="M560" i="1"/>
  <c r="N1323" i="1"/>
  <c r="M1323" i="1"/>
  <c r="N1223" i="1"/>
  <c r="M1223" i="1"/>
  <c r="N959" i="1"/>
  <c r="M959" i="1"/>
  <c r="N1974" i="1"/>
  <c r="M1974" i="1"/>
  <c r="N1910" i="1"/>
  <c r="M1910" i="1"/>
  <c r="N1846" i="1"/>
  <c r="M1846" i="1"/>
  <c r="N1782" i="1"/>
  <c r="M1782" i="1"/>
  <c r="N1718" i="1"/>
  <c r="M1718" i="1"/>
  <c r="N1654" i="1"/>
  <c r="M1654" i="1"/>
  <c r="N1590" i="1"/>
  <c r="M1590" i="1"/>
  <c r="N1526" i="1"/>
  <c r="M1526" i="1"/>
  <c r="N1462" i="1"/>
  <c r="M1462" i="1"/>
  <c r="N1398" i="1"/>
  <c r="M1398" i="1"/>
  <c r="N1334" i="1"/>
  <c r="M1334" i="1"/>
  <c r="N1262" i="1"/>
  <c r="M1262" i="1"/>
  <c r="N1011" i="1"/>
  <c r="M1011" i="1"/>
  <c r="N1254" i="1"/>
  <c r="M1254" i="1"/>
  <c r="N1190" i="1"/>
  <c r="M1190" i="1"/>
  <c r="N1126" i="1"/>
  <c r="M1126" i="1"/>
  <c r="N1062" i="1"/>
  <c r="M1062" i="1"/>
  <c r="N998" i="1"/>
  <c r="M998" i="1"/>
  <c r="N915" i="1"/>
  <c r="M915" i="1"/>
  <c r="N766" i="1"/>
  <c r="M766" i="1"/>
  <c r="N507" i="1"/>
  <c r="M507" i="1"/>
  <c r="N1225" i="1"/>
  <c r="M1225" i="1"/>
  <c r="N962" i="1"/>
  <c r="M962" i="1"/>
  <c r="N1220" i="1"/>
  <c r="M1220" i="1"/>
  <c r="N955" i="1"/>
  <c r="M955" i="1"/>
  <c r="N933" i="1"/>
  <c r="M933" i="1"/>
  <c r="N677" i="1"/>
  <c r="M677" i="1"/>
  <c r="M277" i="1"/>
  <c r="N277" i="1"/>
  <c r="M672" i="1"/>
  <c r="N672" i="1"/>
  <c r="M1303" i="1"/>
  <c r="N1303" i="1"/>
  <c r="M1143" i="1"/>
  <c r="N1143" i="1"/>
  <c r="M834" i="1"/>
  <c r="N834" i="1"/>
  <c r="M1954" i="1"/>
  <c r="N1954" i="1"/>
  <c r="M1890" i="1"/>
  <c r="N1890" i="1"/>
  <c r="M1826" i="1"/>
  <c r="N1826" i="1"/>
  <c r="M1762" i="1"/>
  <c r="N1762" i="1"/>
  <c r="M1698" i="1"/>
  <c r="N1698" i="1"/>
  <c r="M1634" i="1"/>
  <c r="N1634" i="1"/>
  <c r="M1570" i="1"/>
  <c r="N1570" i="1"/>
  <c r="M1506" i="1"/>
  <c r="N1506" i="1"/>
  <c r="M1442" i="1"/>
  <c r="N1442" i="1"/>
  <c r="M1378" i="1"/>
  <c r="N1378" i="1"/>
  <c r="M1314" i="1"/>
  <c r="N1314" i="1"/>
  <c r="M1187" i="1"/>
  <c r="N1187" i="1"/>
  <c r="M911" i="1"/>
  <c r="N911" i="1"/>
  <c r="M1234" i="1"/>
  <c r="N1234" i="1"/>
  <c r="M1170" i="1"/>
  <c r="N1170" i="1"/>
  <c r="M1106" i="1"/>
  <c r="N1106" i="1"/>
  <c r="M1042" i="1"/>
  <c r="N1042" i="1"/>
  <c r="M974" i="1"/>
  <c r="N974" i="1"/>
  <c r="M888" i="1"/>
  <c r="N888" i="1"/>
  <c r="M686" i="1"/>
  <c r="N686" i="1"/>
  <c r="M313" i="1"/>
  <c r="N313" i="1"/>
  <c r="M1145" i="1"/>
  <c r="N1145" i="1"/>
  <c r="M842" i="1"/>
  <c r="N842" i="1"/>
  <c r="M1140" i="1"/>
  <c r="N1140" i="1"/>
  <c r="M822" i="1"/>
  <c r="N822" i="1"/>
  <c r="M853" i="1"/>
  <c r="N853" i="1"/>
  <c r="M597" i="1"/>
  <c r="N597" i="1"/>
  <c r="M848" i="1"/>
  <c r="N848" i="1"/>
  <c r="M1315" i="1"/>
  <c r="N1315" i="1"/>
  <c r="M1902" i="1"/>
  <c r="N1902" i="1"/>
  <c r="M1646" i="1"/>
  <c r="N1646" i="1"/>
  <c r="M1390" i="1"/>
  <c r="N1390" i="1"/>
  <c r="M1246" i="1"/>
  <c r="N1246" i="1"/>
  <c r="M990" i="1"/>
  <c r="N990" i="1"/>
  <c r="M1193" i="1"/>
  <c r="N1193" i="1"/>
  <c r="M901" i="1"/>
  <c r="N901" i="1"/>
  <c r="M1269" i="1"/>
  <c r="N1269" i="1"/>
  <c r="M1013" i="1"/>
  <c r="N1013" i="1"/>
  <c r="M1264" i="1"/>
  <c r="N1264" i="1"/>
  <c r="M1008" i="1"/>
  <c r="N1008" i="1"/>
  <c r="M977" i="1"/>
  <c r="N977" i="1"/>
  <c r="M721" i="1"/>
  <c r="N721" i="1"/>
  <c r="M447" i="1"/>
  <c r="N447" i="1"/>
  <c r="M716" i="1"/>
  <c r="N716" i="1"/>
  <c r="N2643" i="1"/>
  <c r="M2643" i="1"/>
  <c r="N2579" i="1"/>
  <c r="M2579" i="1"/>
  <c r="N2515" i="1"/>
  <c r="M2515" i="1"/>
  <c r="N2451" i="1"/>
  <c r="M2451" i="1"/>
  <c r="N2387" i="1"/>
  <c r="M2387" i="1"/>
  <c r="N2323" i="1"/>
  <c r="M2323" i="1"/>
  <c r="N2259" i="1"/>
  <c r="M2259" i="1"/>
  <c r="N2195" i="1"/>
  <c r="M2195" i="1"/>
  <c r="N2119" i="1"/>
  <c r="M2119" i="1"/>
  <c r="N2034" i="1"/>
  <c r="M2034" i="1"/>
  <c r="N1869" i="1"/>
  <c r="M1869" i="1"/>
  <c r="N1613" i="1"/>
  <c r="M1613" i="1"/>
  <c r="N1357" i="1"/>
  <c r="M1357" i="1"/>
  <c r="N2156" i="1"/>
  <c r="M2156" i="1"/>
  <c r="N2092" i="1"/>
  <c r="M2092" i="1"/>
  <c r="N2028" i="1"/>
  <c r="M2028" i="1"/>
  <c r="N1964" i="1"/>
  <c r="M1964" i="1"/>
  <c r="N1900" i="1"/>
  <c r="M1900" i="1"/>
  <c r="N1836" i="1"/>
  <c r="M1836" i="1"/>
  <c r="N1772" i="1"/>
  <c r="M1772" i="1"/>
  <c r="N1708" i="1"/>
  <c r="M1708" i="1"/>
  <c r="N1644" i="1"/>
  <c r="M1644" i="1"/>
  <c r="N1580" i="1"/>
  <c r="M1580" i="1"/>
  <c r="N1516" i="1"/>
  <c r="M1516" i="1"/>
  <c r="N1452" i="1"/>
  <c r="M1452" i="1"/>
  <c r="N1388" i="1"/>
  <c r="M1388" i="1"/>
  <c r="N1324" i="1"/>
  <c r="M1324" i="1"/>
  <c r="N1227" i="1"/>
  <c r="M1227" i="1"/>
  <c r="N964" i="1"/>
  <c r="M964" i="1"/>
  <c r="N1975" i="1"/>
  <c r="M1975" i="1"/>
  <c r="N1911" i="1"/>
  <c r="M1911" i="1"/>
  <c r="N1847" i="1"/>
  <c r="M1847" i="1"/>
  <c r="N1783" i="1"/>
  <c r="M1783" i="1"/>
  <c r="N1719" i="1"/>
  <c r="M1719" i="1"/>
  <c r="N1655" i="1"/>
  <c r="M1655" i="1"/>
  <c r="N1591" i="1"/>
  <c r="M1591" i="1"/>
  <c r="N1527" i="1"/>
  <c r="M1527" i="1"/>
  <c r="N1463" i="1"/>
  <c r="M1463" i="1"/>
  <c r="N1399" i="1"/>
  <c r="M1399" i="1"/>
  <c r="N1295" i="1"/>
  <c r="M1295" i="1"/>
  <c r="N1882" i="1"/>
  <c r="M1882" i="1"/>
  <c r="N1626" i="1"/>
  <c r="M1626" i="1"/>
  <c r="N1370" i="1"/>
  <c r="M1370" i="1"/>
  <c r="N1226" i="1"/>
  <c r="M1226" i="1"/>
  <c r="N963" i="1"/>
  <c r="M963" i="1"/>
  <c r="N1113" i="1"/>
  <c r="M1113" i="1"/>
  <c r="N821" i="1"/>
  <c r="M821" i="1"/>
  <c r="N1371" i="1"/>
  <c r="M1371" i="1"/>
  <c r="N1307" i="1"/>
  <c r="M1307" i="1"/>
  <c r="N1159" i="1"/>
  <c r="M1159" i="1"/>
  <c r="N874" i="1"/>
  <c r="M874" i="1"/>
  <c r="N1958" i="1"/>
  <c r="M1958" i="1"/>
  <c r="N1894" i="1"/>
  <c r="M1894" i="1"/>
  <c r="N1830" i="1"/>
  <c r="M1830" i="1"/>
  <c r="N1766" i="1"/>
  <c r="M1766" i="1"/>
  <c r="N1702" i="1"/>
  <c r="M1702" i="1"/>
  <c r="N1638" i="1"/>
  <c r="M1638" i="1"/>
  <c r="N1574" i="1"/>
  <c r="M1574" i="1"/>
  <c r="N1510" i="1"/>
  <c r="M1510" i="1"/>
  <c r="N1446" i="1"/>
  <c r="M1446" i="1"/>
  <c r="N1382" i="1"/>
  <c r="M1382" i="1"/>
  <c r="N1318" i="1"/>
  <c r="M1318" i="1"/>
  <c r="N1203" i="1"/>
  <c r="M1203" i="1"/>
  <c r="N932" i="1"/>
  <c r="M932" i="1"/>
  <c r="N1238" i="1"/>
  <c r="M1238" i="1"/>
  <c r="N1174" i="1"/>
  <c r="M1174" i="1"/>
  <c r="N1110" i="1"/>
  <c r="M1110" i="1"/>
  <c r="N1046" i="1"/>
  <c r="M1046" i="1"/>
  <c r="N979" i="1"/>
  <c r="M979" i="1"/>
  <c r="N894" i="1"/>
  <c r="M894" i="1"/>
  <c r="N702" i="1"/>
  <c r="M702" i="1"/>
  <c r="N377" i="1"/>
  <c r="M377" i="1"/>
  <c r="N1161" i="1"/>
  <c r="M1161" i="1"/>
  <c r="N876" i="1"/>
  <c r="M876" i="1"/>
  <c r="N1156" i="1"/>
  <c r="M1156" i="1"/>
  <c r="N870" i="1"/>
  <c r="M870" i="1"/>
  <c r="N869" i="1"/>
  <c r="M869" i="1"/>
  <c r="N613" i="1"/>
  <c r="M613" i="1"/>
  <c r="M21" i="1"/>
  <c r="N21" i="1"/>
  <c r="M608" i="1"/>
  <c r="N608" i="1"/>
  <c r="M1287" i="1"/>
  <c r="N1287" i="1"/>
  <c r="M1079" i="1"/>
  <c r="N1079" i="1"/>
  <c r="M578" i="1"/>
  <c r="N578" i="1"/>
  <c r="M1938" i="1"/>
  <c r="N1938" i="1"/>
  <c r="M1874" i="1"/>
  <c r="N1874" i="1"/>
  <c r="M1810" i="1"/>
  <c r="N1810" i="1"/>
  <c r="M1746" i="1"/>
  <c r="N1746" i="1"/>
  <c r="M1682" i="1"/>
  <c r="N1682" i="1"/>
  <c r="M1618" i="1"/>
  <c r="N1618" i="1"/>
  <c r="M1554" i="1"/>
  <c r="N1554" i="1"/>
  <c r="M1490" i="1"/>
  <c r="N1490" i="1"/>
  <c r="M1426" i="1"/>
  <c r="N1426" i="1"/>
  <c r="M1362" i="1"/>
  <c r="N1362" i="1"/>
  <c r="M1298" i="1"/>
  <c r="N1298" i="1"/>
  <c r="M1123" i="1"/>
  <c r="N1123" i="1"/>
  <c r="M754" i="1"/>
  <c r="N754" i="1"/>
  <c r="M1218" i="1"/>
  <c r="N1218" i="1"/>
  <c r="M1154" i="1"/>
  <c r="N1154" i="1"/>
  <c r="M1090" i="1"/>
  <c r="N1090" i="1"/>
  <c r="M1026" i="1"/>
  <c r="N1026" i="1"/>
  <c r="M952" i="1"/>
  <c r="N952" i="1"/>
  <c r="M867" i="1"/>
  <c r="N867" i="1"/>
  <c r="M622" i="1"/>
  <c r="N622" i="1"/>
  <c r="M1281" i="1"/>
  <c r="N1281" i="1"/>
  <c r="M1081" i="1"/>
  <c r="N1081" i="1"/>
  <c r="M586" i="1"/>
  <c r="N586" i="1"/>
  <c r="M1076" i="1"/>
  <c r="N1076" i="1"/>
  <c r="M566" i="1"/>
  <c r="N566" i="1"/>
  <c r="M789" i="1"/>
  <c r="N789" i="1"/>
  <c r="M533" i="1"/>
  <c r="N533" i="1"/>
  <c r="M784" i="1"/>
  <c r="N784" i="1"/>
  <c r="M1191" i="1"/>
  <c r="N1191" i="1"/>
  <c r="M1838" i="1"/>
  <c r="N1838" i="1"/>
  <c r="M1582" i="1"/>
  <c r="N1582" i="1"/>
  <c r="M1326" i="1"/>
  <c r="N1326" i="1"/>
  <c r="M1182" i="1"/>
  <c r="N1182" i="1"/>
  <c r="M904" i="1"/>
  <c r="N904" i="1"/>
  <c r="M919" i="1"/>
  <c r="N919" i="1"/>
  <c r="M645" i="1"/>
  <c r="N645" i="1"/>
  <c r="M1205" i="1"/>
  <c r="N1205" i="1"/>
  <c r="M935" i="1"/>
  <c r="N935" i="1"/>
  <c r="M1200" i="1"/>
  <c r="N1200" i="1"/>
  <c r="M928" i="1"/>
  <c r="N928" i="1"/>
  <c r="M913" i="1"/>
  <c r="N913" i="1"/>
  <c r="M657" i="1"/>
  <c r="N657" i="1"/>
  <c r="M197" i="1"/>
  <c r="N197" i="1"/>
  <c r="M652" i="1"/>
  <c r="N652" i="1"/>
  <c r="N2627" i="1"/>
  <c r="M2627" i="1"/>
  <c r="N2563" i="1"/>
  <c r="M2563" i="1"/>
  <c r="N2499" i="1"/>
  <c r="M2499" i="1"/>
  <c r="N2435" i="1"/>
  <c r="M2435" i="1"/>
  <c r="N2371" i="1"/>
  <c r="M2371" i="1"/>
  <c r="N2307" i="1"/>
  <c r="M2307" i="1"/>
  <c r="N2243" i="1"/>
  <c r="M2243" i="1"/>
  <c r="N2179" i="1"/>
  <c r="M2179" i="1"/>
  <c r="N2098" i="1"/>
  <c r="M2098" i="1"/>
  <c r="N2013" i="1"/>
  <c r="M2013" i="1"/>
  <c r="N1805" i="1"/>
  <c r="M1805" i="1"/>
  <c r="N1549" i="1"/>
  <c r="M1549" i="1"/>
  <c r="N1293" i="1"/>
  <c r="M1293" i="1"/>
  <c r="N2140" i="1"/>
  <c r="M2140" i="1"/>
  <c r="N2076" i="1"/>
  <c r="M2076" i="1"/>
  <c r="N2012" i="1"/>
  <c r="M2012" i="1"/>
  <c r="N1948" i="1"/>
  <c r="M1948" i="1"/>
  <c r="N1884" i="1"/>
  <c r="M1884" i="1"/>
  <c r="N1820" i="1"/>
  <c r="M1820" i="1"/>
  <c r="N1756" i="1"/>
  <c r="M1756" i="1"/>
  <c r="N1692" i="1"/>
  <c r="M1692" i="1"/>
  <c r="N1628" i="1"/>
  <c r="M1628" i="1"/>
  <c r="N1564" i="1"/>
  <c r="M1564" i="1"/>
  <c r="N1500" i="1"/>
  <c r="M1500" i="1"/>
  <c r="N1436" i="1"/>
  <c r="M1436" i="1"/>
  <c r="N1372" i="1"/>
  <c r="M1372" i="1"/>
  <c r="N1308" i="1"/>
  <c r="M1308" i="1"/>
  <c r="N1163" i="1"/>
  <c r="M1163" i="1"/>
  <c r="N879" i="1"/>
  <c r="M879" i="1"/>
  <c r="N1959" i="1"/>
  <c r="M1959" i="1"/>
  <c r="N1895" i="1"/>
  <c r="M1895" i="1"/>
  <c r="N1831" i="1"/>
  <c r="M1831" i="1"/>
  <c r="N1767" i="1"/>
  <c r="M1767" i="1"/>
  <c r="N1703" i="1"/>
  <c r="M1703" i="1"/>
  <c r="N1639" i="1"/>
  <c r="M1639" i="1"/>
  <c r="N1575" i="1"/>
  <c r="M1575" i="1"/>
  <c r="N1511" i="1"/>
  <c r="M1511" i="1"/>
  <c r="N1447" i="1"/>
  <c r="M1447" i="1"/>
  <c r="N1383" i="1"/>
  <c r="M1383" i="1"/>
  <c r="N1111" i="1"/>
  <c r="M1111" i="1"/>
  <c r="N1818" i="1"/>
  <c r="M1818" i="1"/>
  <c r="N1562" i="1"/>
  <c r="M1562" i="1"/>
  <c r="N1306" i="1"/>
  <c r="M1306" i="1"/>
  <c r="N1162" i="1"/>
  <c r="M1162" i="1"/>
  <c r="N878" i="1"/>
  <c r="M878" i="1"/>
  <c r="N714" i="1"/>
  <c r="M714" i="1"/>
  <c r="N565" i="1"/>
  <c r="M565" i="1"/>
  <c r="N1355" i="1"/>
  <c r="M1355" i="1"/>
  <c r="N1291" i="1"/>
  <c r="M1291" i="1"/>
  <c r="N1095" i="1"/>
  <c r="M1095" i="1"/>
  <c r="N642" i="1"/>
  <c r="M642" i="1"/>
  <c r="N1942" i="1"/>
  <c r="M1942" i="1"/>
  <c r="N1878" i="1"/>
  <c r="M1878" i="1"/>
  <c r="N1814" i="1"/>
  <c r="M1814" i="1"/>
  <c r="N1750" i="1"/>
  <c r="M1750" i="1"/>
  <c r="N1686" i="1"/>
  <c r="M1686" i="1"/>
  <c r="N1622" i="1"/>
  <c r="M1622" i="1"/>
  <c r="N1558" i="1"/>
  <c r="M1558" i="1"/>
  <c r="N1494" i="1"/>
  <c r="M1494" i="1"/>
  <c r="N1430" i="1"/>
  <c r="M1430" i="1"/>
  <c r="N1366" i="1"/>
  <c r="M1366" i="1"/>
  <c r="N1302" i="1"/>
  <c r="M1302" i="1"/>
  <c r="N1139" i="1"/>
  <c r="M1139" i="1"/>
  <c r="N818" i="1"/>
  <c r="M818" i="1"/>
  <c r="N1222" i="1"/>
  <c r="M1222" i="1"/>
  <c r="N1158" i="1"/>
  <c r="M1158" i="1"/>
  <c r="N1094" i="1"/>
  <c r="M1094" i="1"/>
  <c r="N1030" i="1"/>
  <c r="M1030" i="1"/>
  <c r="N958" i="1"/>
  <c r="M958" i="1"/>
  <c r="N872" i="1"/>
  <c r="M872" i="1"/>
  <c r="N638" i="1"/>
  <c r="M638" i="1"/>
  <c r="N121" i="1"/>
  <c r="M121" i="1"/>
  <c r="N1097" i="1"/>
  <c r="M1097" i="1"/>
  <c r="N650" i="1"/>
  <c r="M650" i="1"/>
  <c r="N1092" i="1"/>
  <c r="M1092" i="1"/>
  <c r="N630" i="1"/>
  <c r="M630" i="1"/>
  <c r="N805" i="1"/>
  <c r="M805" i="1"/>
  <c r="N549" i="1"/>
  <c r="M549" i="1"/>
  <c r="M800" i="1"/>
  <c r="N800" i="1"/>
  <c r="M544" i="1"/>
  <c r="N544" i="1"/>
  <c r="M1263" i="1"/>
  <c r="N1263" i="1"/>
  <c r="M1015" i="1"/>
  <c r="N1015" i="1"/>
  <c r="M1986" i="1"/>
  <c r="N1986" i="1"/>
  <c r="M1922" i="1"/>
  <c r="N1922" i="1"/>
  <c r="M1858" i="1"/>
  <c r="N1858" i="1"/>
  <c r="M1794" i="1"/>
  <c r="N1794" i="1"/>
  <c r="M1730" i="1"/>
  <c r="N1730" i="1"/>
  <c r="M1666" i="1"/>
  <c r="N1666" i="1"/>
  <c r="M1602" i="1"/>
  <c r="N1602" i="1"/>
  <c r="M1538" i="1"/>
  <c r="N1538" i="1"/>
  <c r="M1474" i="1"/>
  <c r="N1474" i="1"/>
  <c r="M1410" i="1"/>
  <c r="N1410" i="1"/>
  <c r="M1346" i="1"/>
  <c r="N1346" i="1"/>
  <c r="M1282" i="1"/>
  <c r="N1282" i="1"/>
  <c r="M1059" i="1"/>
  <c r="N1059" i="1"/>
  <c r="M491" i="1"/>
  <c r="N491" i="1"/>
  <c r="M1202" i="1"/>
  <c r="N1202" i="1"/>
  <c r="M1138" i="1"/>
  <c r="N1138" i="1"/>
  <c r="M1074" i="1"/>
  <c r="N1074" i="1"/>
  <c r="M1010" i="1"/>
  <c r="N1010" i="1"/>
  <c r="M931" i="1"/>
  <c r="N931" i="1"/>
  <c r="M814" i="1"/>
  <c r="N814" i="1"/>
  <c r="M558" i="1"/>
  <c r="N558" i="1"/>
  <c r="M1261" i="1"/>
  <c r="N1261" i="1"/>
  <c r="M1017" i="1"/>
  <c r="N1017" i="1"/>
  <c r="M1268" i="1"/>
  <c r="N1268" i="1"/>
  <c r="M1012" i="1"/>
  <c r="N1012" i="1"/>
  <c r="M981" i="1"/>
  <c r="N981" i="1"/>
  <c r="M725" i="1"/>
  <c r="N725" i="1"/>
  <c r="M453" i="1"/>
  <c r="N453" i="1"/>
  <c r="M720" i="1"/>
  <c r="N720" i="1"/>
  <c r="M916" i="1"/>
  <c r="N916" i="1"/>
  <c r="M1774" i="1"/>
  <c r="N1774" i="1"/>
  <c r="M1518" i="1"/>
  <c r="N1518" i="1"/>
  <c r="M1235" i="1"/>
  <c r="N1235" i="1"/>
  <c r="M1118" i="1"/>
  <c r="N1118" i="1"/>
  <c r="M734" i="1"/>
  <c r="N734" i="1"/>
  <c r="M1188" i="1"/>
  <c r="N1188" i="1"/>
  <c r="N149" i="1"/>
  <c r="M149" i="1"/>
  <c r="M1141" i="1"/>
  <c r="N1141" i="1"/>
  <c r="M826" i="1"/>
  <c r="N826" i="1"/>
  <c r="M1136" i="1"/>
  <c r="N1136" i="1"/>
  <c r="M806" i="1"/>
  <c r="N806" i="1"/>
  <c r="M849" i="1"/>
  <c r="N849" i="1"/>
  <c r="M593" i="1"/>
  <c r="N593" i="1"/>
  <c r="M844" i="1"/>
  <c r="N844" i="1"/>
  <c r="M588" i="1"/>
  <c r="N588" i="1"/>
  <c r="N1155" i="1"/>
  <c r="M1155" i="1"/>
  <c r="N1098" i="1"/>
  <c r="M1098" i="1"/>
  <c r="N654" i="1"/>
  <c r="M654" i="1"/>
  <c r="N1108" i="1"/>
  <c r="M1108" i="1"/>
  <c r="N816" i="1"/>
  <c r="M816" i="1"/>
  <c r="N1339" i="1"/>
  <c r="M1339" i="1"/>
  <c r="N1271" i="1"/>
  <c r="M1271" i="1"/>
  <c r="N1031" i="1"/>
  <c r="M1031" i="1"/>
  <c r="N137" i="1"/>
  <c r="M137" i="1"/>
  <c r="N1926" i="1"/>
  <c r="M1926" i="1"/>
  <c r="N1862" i="1"/>
  <c r="M1862" i="1"/>
  <c r="N1798" i="1"/>
  <c r="M1798" i="1"/>
  <c r="N1734" i="1"/>
  <c r="M1734" i="1"/>
  <c r="N1670" i="1"/>
  <c r="M1670" i="1"/>
  <c r="N1606" i="1"/>
  <c r="M1606" i="1"/>
  <c r="N1542" i="1"/>
  <c r="M1542" i="1"/>
  <c r="N1478" i="1"/>
  <c r="M1478" i="1"/>
  <c r="N1414" i="1"/>
  <c r="M1414" i="1"/>
  <c r="N1350" i="1"/>
  <c r="M1350" i="1"/>
  <c r="N1286" i="1"/>
  <c r="M1286" i="1"/>
  <c r="N1075" i="1"/>
  <c r="M1075" i="1"/>
  <c r="N562" i="1"/>
  <c r="M562" i="1"/>
  <c r="N1206" i="1"/>
  <c r="M1206" i="1"/>
  <c r="N1142" i="1"/>
  <c r="M1142" i="1"/>
  <c r="N1078" i="1"/>
  <c r="M1078" i="1"/>
  <c r="N1014" i="1"/>
  <c r="M1014" i="1"/>
  <c r="N936" i="1"/>
  <c r="M936" i="1"/>
  <c r="N830" i="1"/>
  <c r="M830" i="1"/>
  <c r="N574" i="1"/>
  <c r="M574" i="1"/>
  <c r="N1265" i="1"/>
  <c r="M1265" i="1"/>
  <c r="N1033" i="1"/>
  <c r="M1033" i="1"/>
  <c r="N169" i="1"/>
  <c r="M169" i="1"/>
  <c r="N1028" i="1"/>
  <c r="M1028" i="1"/>
  <c r="N89" i="1"/>
  <c r="M89" i="1"/>
  <c r="N741" i="1"/>
  <c r="M741" i="1"/>
  <c r="N474" i="1"/>
  <c r="M474" i="1"/>
  <c r="M736" i="1"/>
  <c r="N736" i="1"/>
  <c r="M1319" i="1"/>
  <c r="N1319" i="1"/>
  <c r="M1207" i="1"/>
  <c r="N1207" i="1"/>
  <c r="M938" i="1"/>
  <c r="N938" i="1"/>
  <c r="M1970" i="1"/>
  <c r="N1970" i="1"/>
  <c r="M1906" i="1"/>
  <c r="N1906" i="1"/>
  <c r="M1842" i="1"/>
  <c r="N1842" i="1"/>
  <c r="M1778" i="1"/>
  <c r="N1778" i="1"/>
  <c r="M1714" i="1"/>
  <c r="N1714" i="1"/>
  <c r="M1650" i="1"/>
  <c r="N1650" i="1"/>
  <c r="M1586" i="1"/>
  <c r="N1586" i="1"/>
  <c r="M1522" i="1"/>
  <c r="N1522" i="1"/>
  <c r="M1458" i="1"/>
  <c r="N1458" i="1"/>
  <c r="M1394" i="1"/>
  <c r="N1394" i="1"/>
  <c r="M1330" i="1"/>
  <c r="N1330" i="1"/>
  <c r="M1251" i="1"/>
  <c r="N1251" i="1"/>
  <c r="M995" i="1"/>
  <c r="N995" i="1"/>
  <c r="M1250" i="1"/>
  <c r="N1250" i="1"/>
  <c r="M1186" i="1"/>
  <c r="N1186" i="1"/>
  <c r="M1122" i="1"/>
  <c r="N1122" i="1"/>
  <c r="M1058" i="1"/>
  <c r="N1058" i="1"/>
  <c r="M994" i="1"/>
  <c r="N994" i="1"/>
  <c r="M910" i="1"/>
  <c r="N910" i="1"/>
  <c r="M750" i="1"/>
  <c r="N750" i="1"/>
  <c r="M486" i="1"/>
  <c r="N486" i="1"/>
  <c r="M1209" i="1"/>
  <c r="N1209" i="1"/>
  <c r="M940" i="1"/>
  <c r="N940" i="1"/>
  <c r="M1204" i="1"/>
  <c r="N1204" i="1"/>
  <c r="M934" i="1"/>
  <c r="N934" i="1"/>
  <c r="M917" i="1"/>
  <c r="N917" i="1"/>
  <c r="M661" i="1"/>
  <c r="N661" i="1"/>
  <c r="N213" i="1"/>
  <c r="M213" i="1"/>
  <c r="M656" i="1"/>
  <c r="N656" i="1"/>
  <c r="M1966" i="1"/>
  <c r="N1966" i="1"/>
  <c r="M1710" i="1"/>
  <c r="N1710" i="1"/>
  <c r="M1454" i="1"/>
  <c r="N1454" i="1"/>
  <c r="M975" i="1"/>
  <c r="N975" i="1"/>
  <c r="M1054" i="1"/>
  <c r="N1054" i="1"/>
  <c r="M465" i="1"/>
  <c r="N465" i="1"/>
  <c r="M912" i="1"/>
  <c r="N912" i="1"/>
  <c r="M640" i="1"/>
  <c r="N640" i="1"/>
  <c r="M1077" i="1"/>
  <c r="N1077" i="1"/>
  <c r="M570" i="1"/>
  <c r="N570" i="1"/>
  <c r="M1072" i="1"/>
  <c r="N1072" i="1"/>
  <c r="M550" i="1"/>
  <c r="N550" i="1"/>
  <c r="M785" i="1"/>
  <c r="N785" i="1"/>
  <c r="M529" i="1"/>
  <c r="N529" i="1"/>
  <c r="M780" i="1"/>
  <c r="N780" i="1"/>
  <c r="M524" i="1"/>
  <c r="N524" i="1"/>
  <c r="M1217" i="1"/>
  <c r="N1217" i="1"/>
  <c r="M1153" i="1"/>
  <c r="N1153" i="1"/>
  <c r="M1089" i="1"/>
  <c r="N1089" i="1"/>
  <c r="M1025" i="1"/>
  <c r="N1025" i="1"/>
  <c r="M951" i="1"/>
  <c r="N951" i="1"/>
  <c r="M866" i="1"/>
  <c r="N866" i="1"/>
  <c r="M618" i="1"/>
  <c r="N618" i="1"/>
  <c r="M41" i="1"/>
  <c r="N41" i="1"/>
  <c r="M1212" i="1"/>
  <c r="N1212" i="1"/>
  <c r="M1148" i="1"/>
  <c r="N1148" i="1"/>
  <c r="M1084" i="1"/>
  <c r="N1084" i="1"/>
  <c r="M1020" i="1"/>
  <c r="N1020" i="1"/>
  <c r="M944" i="1"/>
  <c r="N944" i="1"/>
  <c r="M854" i="1"/>
  <c r="N854" i="1"/>
  <c r="M598" i="1"/>
  <c r="N598" i="1"/>
  <c r="M989" i="1"/>
  <c r="N989" i="1"/>
  <c r="M925" i="1"/>
  <c r="N925" i="1"/>
  <c r="M861" i="1"/>
  <c r="N861" i="1"/>
  <c r="M797" i="1"/>
  <c r="N797" i="1"/>
  <c r="M733" i="1"/>
  <c r="N733" i="1"/>
  <c r="M669" i="1"/>
  <c r="N669" i="1"/>
  <c r="M605" i="1"/>
  <c r="N605" i="1"/>
  <c r="M541" i="1"/>
  <c r="N541" i="1"/>
  <c r="M463" i="1"/>
  <c r="N463" i="1"/>
  <c r="M245" i="1"/>
  <c r="N245" i="1"/>
  <c r="N856" i="1"/>
  <c r="M856" i="1"/>
  <c r="N792" i="1"/>
  <c r="M792" i="1"/>
  <c r="N728" i="1"/>
  <c r="M728" i="1"/>
  <c r="N664" i="1"/>
  <c r="M664" i="1"/>
  <c r="N600" i="1"/>
  <c r="M600" i="1"/>
  <c r="N536" i="1"/>
  <c r="M536" i="1"/>
  <c r="N1229" i="1"/>
  <c r="M1229" i="1"/>
  <c r="N1165" i="1"/>
  <c r="M1165" i="1"/>
  <c r="N1101" i="1"/>
  <c r="M1101" i="1"/>
  <c r="N1037" i="1"/>
  <c r="M1037" i="1"/>
  <c r="N967" i="1"/>
  <c r="M967" i="1"/>
  <c r="N882" i="1"/>
  <c r="M882" i="1"/>
  <c r="N666" i="1"/>
  <c r="M666" i="1"/>
  <c r="N233" i="1"/>
  <c r="M233" i="1"/>
  <c r="N1224" i="1"/>
  <c r="M1224" i="1"/>
  <c r="N1160" i="1"/>
  <c r="M1160" i="1"/>
  <c r="N1096" i="1"/>
  <c r="M1096" i="1"/>
  <c r="N1032" i="1"/>
  <c r="M1032" i="1"/>
  <c r="N960" i="1"/>
  <c r="M960" i="1"/>
  <c r="N875" i="1"/>
  <c r="M875" i="1"/>
  <c r="N646" i="1"/>
  <c r="M646" i="1"/>
  <c r="N153" i="1"/>
  <c r="M153" i="1"/>
  <c r="N937" i="1"/>
  <c r="M937" i="1"/>
  <c r="N873" i="1"/>
  <c r="M873" i="1"/>
  <c r="N809" i="1"/>
  <c r="M809" i="1"/>
  <c r="N745" i="1"/>
  <c r="M745" i="1"/>
  <c r="N681" i="1"/>
  <c r="M681" i="1"/>
  <c r="N617" i="1"/>
  <c r="M617" i="1"/>
  <c r="N553" i="1"/>
  <c r="M553" i="1"/>
  <c r="N479" i="1"/>
  <c r="M479" i="1"/>
  <c r="N293" i="1"/>
  <c r="M293" i="1"/>
  <c r="M37" i="1"/>
  <c r="N37" i="1"/>
  <c r="M804" i="1"/>
  <c r="N804" i="1"/>
  <c r="M740" i="1"/>
  <c r="N740" i="1"/>
  <c r="M676" i="1"/>
  <c r="N676" i="1"/>
  <c r="M612" i="1"/>
  <c r="N612" i="1"/>
  <c r="M548" i="1"/>
  <c r="N548" i="1"/>
  <c r="M592" i="1"/>
  <c r="N592" i="1"/>
  <c r="M1299" i="1"/>
  <c r="N1299" i="1"/>
  <c r="M1127" i="1"/>
  <c r="N1127" i="1"/>
  <c r="M770" i="1"/>
  <c r="N770" i="1"/>
  <c r="M1950" i="1"/>
  <c r="N1950" i="1"/>
  <c r="M1886" i="1"/>
  <c r="N1886" i="1"/>
  <c r="M1822" i="1"/>
  <c r="N1822" i="1"/>
  <c r="M1758" i="1"/>
  <c r="N1758" i="1"/>
  <c r="M1694" i="1"/>
  <c r="N1694" i="1"/>
  <c r="M1630" i="1"/>
  <c r="N1630" i="1"/>
  <c r="M1566" i="1"/>
  <c r="N1566" i="1"/>
  <c r="M1502" i="1"/>
  <c r="N1502" i="1"/>
  <c r="M1438" i="1"/>
  <c r="N1438" i="1"/>
  <c r="M1374" i="1"/>
  <c r="N1374" i="1"/>
  <c r="M1310" i="1"/>
  <c r="N1310" i="1"/>
  <c r="M1171" i="1"/>
  <c r="N1171" i="1"/>
  <c r="M890" i="1"/>
  <c r="N890" i="1"/>
  <c r="M1230" i="1"/>
  <c r="N1230" i="1"/>
  <c r="M1166" i="1"/>
  <c r="N1166" i="1"/>
  <c r="M1102" i="1"/>
  <c r="N1102" i="1"/>
  <c r="M1038" i="1"/>
  <c r="N1038" i="1"/>
  <c r="M968" i="1"/>
  <c r="N968" i="1"/>
  <c r="M883" i="1"/>
  <c r="N883" i="1"/>
  <c r="M670" i="1"/>
  <c r="N670" i="1"/>
  <c r="M249" i="1"/>
  <c r="N249" i="1"/>
  <c r="M1129" i="1"/>
  <c r="N1129" i="1"/>
  <c r="M778" i="1"/>
  <c r="N778" i="1"/>
  <c r="M1124" i="1"/>
  <c r="N1124" i="1"/>
  <c r="M758" i="1"/>
  <c r="N758" i="1"/>
  <c r="M837" i="1"/>
  <c r="N837" i="1"/>
  <c r="M581" i="1"/>
  <c r="N581" i="1"/>
  <c r="M832" i="1"/>
  <c r="N832" i="1"/>
  <c r="M576" i="1"/>
  <c r="N576" i="1"/>
  <c r="M1253" i="1"/>
  <c r="N1253" i="1"/>
  <c r="M1189" i="1"/>
  <c r="N1189" i="1"/>
  <c r="M1125" i="1"/>
  <c r="N1125" i="1"/>
  <c r="M1061" i="1"/>
  <c r="N1061" i="1"/>
  <c r="M997" i="1"/>
  <c r="N997" i="1"/>
  <c r="M914" i="1"/>
  <c r="N914" i="1"/>
  <c r="M762" i="1"/>
  <c r="N762" i="1"/>
  <c r="M502" i="1"/>
  <c r="N502" i="1"/>
  <c r="M1248" i="1"/>
  <c r="N1248" i="1"/>
  <c r="M1184" i="1"/>
  <c r="N1184" i="1"/>
  <c r="M1120" i="1"/>
  <c r="N1120" i="1"/>
  <c r="M1056" i="1"/>
  <c r="N1056" i="1"/>
  <c r="M992" i="1"/>
  <c r="N992" i="1"/>
  <c r="M907" i="1"/>
  <c r="N907" i="1"/>
  <c r="M742" i="1"/>
  <c r="N742" i="1"/>
  <c r="M475" i="1"/>
  <c r="N475" i="1"/>
  <c r="M961" i="1"/>
  <c r="N961" i="1"/>
  <c r="M897" i="1"/>
  <c r="N897" i="1"/>
  <c r="M833" i="1"/>
  <c r="N833" i="1"/>
  <c r="M769" i="1"/>
  <c r="N769" i="1"/>
  <c r="M705" i="1"/>
  <c r="N705" i="1"/>
  <c r="M641" i="1"/>
  <c r="N641" i="1"/>
  <c r="M577" i="1"/>
  <c r="N577" i="1"/>
  <c r="M511" i="1"/>
  <c r="N511" i="1"/>
  <c r="M389" i="1"/>
  <c r="N389" i="1"/>
  <c r="M133" i="1"/>
  <c r="N133" i="1"/>
  <c r="M828" i="1"/>
  <c r="N828" i="1"/>
  <c r="M764" i="1"/>
  <c r="N764" i="1"/>
  <c r="M700" i="1"/>
  <c r="N700" i="1"/>
  <c r="M636" i="1"/>
  <c r="N636" i="1"/>
  <c r="M572" i="1"/>
  <c r="N572" i="1"/>
  <c r="M505" i="1"/>
  <c r="N505" i="1"/>
  <c r="M1201" i="1"/>
  <c r="N1201" i="1"/>
  <c r="M1137" i="1"/>
  <c r="N1137" i="1"/>
  <c r="M1073" i="1"/>
  <c r="N1073" i="1"/>
  <c r="M1009" i="1"/>
  <c r="N1009" i="1"/>
  <c r="M930" i="1"/>
  <c r="N930" i="1"/>
  <c r="M810" i="1"/>
  <c r="N810" i="1"/>
  <c r="M554" i="1"/>
  <c r="N554" i="1"/>
  <c r="M1260" i="1"/>
  <c r="N1260" i="1"/>
  <c r="M1196" i="1"/>
  <c r="N1196" i="1"/>
  <c r="M1132" i="1"/>
  <c r="N1132" i="1"/>
  <c r="M1068" i="1"/>
  <c r="N1068" i="1"/>
  <c r="M1004" i="1"/>
  <c r="N1004" i="1"/>
  <c r="M923" i="1"/>
  <c r="N923" i="1"/>
  <c r="M790" i="1"/>
  <c r="N790" i="1"/>
  <c r="M534" i="1"/>
  <c r="N534" i="1"/>
  <c r="M973" i="1"/>
  <c r="N973" i="1"/>
  <c r="M909" i="1"/>
  <c r="N909" i="1"/>
  <c r="M845" i="1"/>
  <c r="N845" i="1"/>
  <c r="M781" i="1"/>
  <c r="N781" i="1"/>
  <c r="M717" i="1"/>
  <c r="N717" i="1"/>
  <c r="M653" i="1"/>
  <c r="N653" i="1"/>
  <c r="M589" i="1"/>
  <c r="N589" i="1"/>
  <c r="M525" i="1"/>
  <c r="N525" i="1"/>
  <c r="M437" i="1"/>
  <c r="N437" i="1"/>
  <c r="M181" i="1"/>
  <c r="N181" i="1"/>
  <c r="N840" i="1"/>
  <c r="M840" i="1"/>
  <c r="N776" i="1"/>
  <c r="M776" i="1"/>
  <c r="N712" i="1"/>
  <c r="M712" i="1"/>
  <c r="N648" i="1"/>
  <c r="M648" i="1"/>
  <c r="N584" i="1"/>
  <c r="M584" i="1"/>
  <c r="N520" i="1"/>
  <c r="M520" i="1"/>
  <c r="N1213" i="1"/>
  <c r="M1213" i="1"/>
  <c r="N1149" i="1"/>
  <c r="M1149" i="1"/>
  <c r="N1085" i="1"/>
  <c r="M1085" i="1"/>
  <c r="N1021" i="1"/>
  <c r="M1021" i="1"/>
  <c r="N946" i="1"/>
  <c r="M946" i="1"/>
  <c r="N858" i="1"/>
  <c r="M858" i="1"/>
  <c r="N602" i="1"/>
  <c r="M602" i="1"/>
  <c r="N1272" i="1"/>
  <c r="M1272" i="1"/>
  <c r="N1208" i="1"/>
  <c r="M1208" i="1"/>
  <c r="N1144" i="1"/>
  <c r="M1144" i="1"/>
  <c r="N1080" i="1"/>
  <c r="M1080" i="1"/>
  <c r="N1016" i="1"/>
  <c r="M1016" i="1"/>
  <c r="N939" i="1"/>
  <c r="M939" i="1"/>
  <c r="N838" i="1"/>
  <c r="M838" i="1"/>
  <c r="N582" i="1"/>
  <c r="M582" i="1"/>
  <c r="N985" i="1"/>
  <c r="M985" i="1"/>
  <c r="N921" i="1"/>
  <c r="M921" i="1"/>
  <c r="N857" i="1"/>
  <c r="M857" i="1"/>
  <c r="N793" i="1"/>
  <c r="M793" i="1"/>
  <c r="N729" i="1"/>
  <c r="M729" i="1"/>
  <c r="N665" i="1"/>
  <c r="M665" i="1"/>
  <c r="N601" i="1"/>
  <c r="M601" i="1"/>
  <c r="N537" i="1"/>
  <c r="M537" i="1"/>
  <c r="N458" i="1"/>
  <c r="M458" i="1"/>
  <c r="N229" i="1"/>
  <c r="M229" i="1"/>
  <c r="M852" i="1"/>
  <c r="N852" i="1"/>
  <c r="M788" i="1"/>
  <c r="N788" i="1"/>
  <c r="M724" i="1"/>
  <c r="N724" i="1"/>
  <c r="M660" i="1"/>
  <c r="N660" i="1"/>
  <c r="M596" i="1"/>
  <c r="N596" i="1"/>
  <c r="M532" i="1"/>
  <c r="N532" i="1"/>
  <c r="M528" i="1"/>
  <c r="N528" i="1"/>
  <c r="M1283" i="1"/>
  <c r="N1283" i="1"/>
  <c r="M1063" i="1"/>
  <c r="N1063" i="1"/>
  <c r="M513" i="1"/>
  <c r="N513" i="1"/>
  <c r="M1934" i="1"/>
  <c r="N1934" i="1"/>
  <c r="M1870" i="1"/>
  <c r="N1870" i="1"/>
  <c r="M1806" i="1"/>
  <c r="N1806" i="1"/>
  <c r="M1742" i="1"/>
  <c r="N1742" i="1"/>
  <c r="M1678" i="1"/>
  <c r="N1678" i="1"/>
  <c r="M1614" i="1"/>
  <c r="N1614" i="1"/>
  <c r="M1550" i="1"/>
  <c r="N1550" i="1"/>
  <c r="M1486" i="1"/>
  <c r="N1486" i="1"/>
  <c r="M1422" i="1"/>
  <c r="N1422" i="1"/>
  <c r="M1358" i="1"/>
  <c r="N1358" i="1"/>
  <c r="M1294" i="1"/>
  <c r="N1294" i="1"/>
  <c r="M1107" i="1"/>
  <c r="N1107" i="1"/>
  <c r="M690" i="1"/>
  <c r="N690" i="1"/>
  <c r="M1214" i="1"/>
  <c r="N1214" i="1"/>
  <c r="M1150" i="1"/>
  <c r="N1150" i="1"/>
  <c r="M1086" i="1"/>
  <c r="N1086" i="1"/>
  <c r="M1022" i="1"/>
  <c r="N1022" i="1"/>
  <c r="M947" i="1"/>
  <c r="N947" i="1"/>
  <c r="M862" i="1"/>
  <c r="N862" i="1"/>
  <c r="M606" i="1"/>
  <c r="N606" i="1"/>
  <c r="M1277" i="1"/>
  <c r="N1277" i="1"/>
  <c r="M1065" i="1"/>
  <c r="N1065" i="1"/>
  <c r="M522" i="1"/>
  <c r="N522" i="1"/>
  <c r="M1060" i="1"/>
  <c r="N1060" i="1"/>
  <c r="M497" i="1"/>
  <c r="N497" i="1"/>
  <c r="M773" i="1"/>
  <c r="N773" i="1"/>
  <c r="M517" i="1"/>
  <c r="N517" i="1"/>
  <c r="M768" i="1"/>
  <c r="N768" i="1"/>
  <c r="M510" i="1"/>
  <c r="N510" i="1"/>
  <c r="M1237" i="1"/>
  <c r="N1237" i="1"/>
  <c r="M1173" i="1"/>
  <c r="N1173" i="1"/>
  <c r="M1109" i="1"/>
  <c r="N1109" i="1"/>
  <c r="M1045" i="1"/>
  <c r="N1045" i="1"/>
  <c r="M978" i="1"/>
  <c r="N978" i="1"/>
  <c r="M892" i="1"/>
  <c r="N892" i="1"/>
  <c r="M698" i="1"/>
  <c r="N698" i="1"/>
  <c r="M361" i="1"/>
  <c r="N361" i="1"/>
  <c r="M1232" i="1"/>
  <c r="N1232" i="1"/>
  <c r="M1168" i="1"/>
  <c r="N1168" i="1"/>
  <c r="M1104" i="1"/>
  <c r="N1104" i="1"/>
  <c r="M1040" i="1"/>
  <c r="N1040" i="1"/>
  <c r="M971" i="1"/>
  <c r="N971" i="1"/>
  <c r="M886" i="1"/>
  <c r="N886" i="1"/>
  <c r="M678" i="1"/>
  <c r="N678" i="1"/>
  <c r="M281" i="1"/>
  <c r="N281" i="1"/>
  <c r="M945" i="1"/>
  <c r="N945" i="1"/>
  <c r="M881" i="1"/>
  <c r="N881" i="1"/>
  <c r="M817" i="1"/>
  <c r="N817" i="1"/>
  <c r="M753" i="1"/>
  <c r="N753" i="1"/>
  <c r="M689" i="1"/>
  <c r="N689" i="1"/>
  <c r="M625" i="1"/>
  <c r="N625" i="1"/>
  <c r="M561" i="1"/>
  <c r="N561" i="1"/>
  <c r="M490" i="1"/>
  <c r="N490" i="1"/>
  <c r="M325" i="1"/>
  <c r="N325" i="1"/>
  <c r="M69" i="1"/>
  <c r="N69" i="1"/>
  <c r="M812" i="1"/>
  <c r="N812" i="1"/>
  <c r="M748" i="1"/>
  <c r="N748" i="1"/>
  <c r="M684" i="1"/>
  <c r="N684" i="1"/>
  <c r="M620" i="1"/>
  <c r="N620" i="1"/>
  <c r="M556" i="1"/>
  <c r="N556" i="1"/>
  <c r="M1249" i="1"/>
  <c r="N1249" i="1"/>
  <c r="M1185" i="1"/>
  <c r="N1185" i="1"/>
  <c r="M1121" i="1"/>
  <c r="N1121" i="1"/>
  <c r="M1057" i="1"/>
  <c r="N1057" i="1"/>
  <c r="M993" i="1"/>
  <c r="N993" i="1"/>
  <c r="M908" i="1"/>
  <c r="N908" i="1"/>
  <c r="M746" i="1"/>
  <c r="N746" i="1"/>
  <c r="M481" i="1"/>
  <c r="N481" i="1"/>
  <c r="M1244" i="1"/>
  <c r="N1244" i="1"/>
  <c r="M1180" i="1"/>
  <c r="N1180" i="1"/>
  <c r="M1116" i="1"/>
  <c r="N1116" i="1"/>
  <c r="M1052" i="1"/>
  <c r="N1052" i="1"/>
  <c r="M987" i="1"/>
  <c r="N987" i="1"/>
  <c r="M902" i="1"/>
  <c r="N902" i="1"/>
  <c r="M726" i="1"/>
  <c r="N726" i="1"/>
  <c r="M454" i="1"/>
  <c r="N454" i="1"/>
  <c r="M957" i="1"/>
  <c r="N957" i="1"/>
  <c r="M893" i="1"/>
  <c r="N893" i="1"/>
  <c r="M829" i="1"/>
  <c r="N829" i="1"/>
  <c r="M765" i="1"/>
  <c r="N765" i="1"/>
  <c r="M701" i="1"/>
  <c r="N701" i="1"/>
  <c r="M637" i="1"/>
  <c r="N637" i="1"/>
  <c r="M573" i="1"/>
  <c r="N573" i="1"/>
  <c r="M506" i="1"/>
  <c r="N506" i="1"/>
  <c r="M373" i="1"/>
  <c r="N373" i="1"/>
  <c r="M117" i="1"/>
  <c r="N117" i="1"/>
  <c r="N824" i="1"/>
  <c r="M824" i="1"/>
  <c r="N760" i="1"/>
  <c r="M760" i="1"/>
  <c r="N696" i="1"/>
  <c r="M696" i="1"/>
  <c r="N632" i="1"/>
  <c r="M632" i="1"/>
  <c r="N568" i="1"/>
  <c r="M568" i="1"/>
  <c r="N499" i="1"/>
  <c r="M499" i="1"/>
  <c r="N1197" i="1"/>
  <c r="M1197" i="1"/>
  <c r="N1133" i="1"/>
  <c r="M1133" i="1"/>
  <c r="N1069" i="1"/>
  <c r="M1069" i="1"/>
  <c r="N1005" i="1"/>
  <c r="M1005" i="1"/>
  <c r="N924" i="1"/>
  <c r="M924" i="1"/>
  <c r="N794" i="1"/>
  <c r="M794" i="1"/>
  <c r="N538" i="1"/>
  <c r="M538" i="1"/>
  <c r="N1256" i="1"/>
  <c r="M1256" i="1"/>
  <c r="N1192" i="1"/>
  <c r="M1192" i="1"/>
  <c r="N1128" i="1"/>
  <c r="M1128" i="1"/>
  <c r="N1064" i="1"/>
  <c r="M1064" i="1"/>
  <c r="N1000" i="1"/>
  <c r="M1000" i="1"/>
  <c r="N918" i="1"/>
  <c r="M918" i="1"/>
  <c r="N774" i="1"/>
  <c r="M774" i="1"/>
  <c r="N518" i="1"/>
  <c r="M518" i="1"/>
  <c r="N969" i="1"/>
  <c r="M969" i="1"/>
  <c r="N905" i="1"/>
  <c r="M905" i="1"/>
  <c r="N841" i="1"/>
  <c r="M841" i="1"/>
  <c r="N777" i="1"/>
  <c r="M777" i="1"/>
  <c r="N713" i="1"/>
  <c r="M713" i="1"/>
  <c r="N649" i="1"/>
  <c r="M649" i="1"/>
  <c r="N585" i="1"/>
  <c r="M585" i="1"/>
  <c r="N521" i="1"/>
  <c r="M521" i="1"/>
  <c r="N421" i="1"/>
  <c r="M421" i="1"/>
  <c r="N165" i="1"/>
  <c r="M165" i="1"/>
  <c r="M836" i="1"/>
  <c r="N836" i="1"/>
  <c r="M772" i="1"/>
  <c r="N772" i="1"/>
  <c r="M708" i="1"/>
  <c r="N708" i="1"/>
  <c r="M644" i="1"/>
  <c r="N644" i="1"/>
  <c r="M580" i="1"/>
  <c r="N580" i="1"/>
  <c r="M515" i="1"/>
  <c r="N515" i="1"/>
  <c r="M1331" i="1"/>
  <c r="N1331" i="1"/>
  <c r="M1255" i="1"/>
  <c r="N1255" i="1"/>
  <c r="M999" i="1"/>
  <c r="N999" i="1"/>
  <c r="M1982" i="1"/>
  <c r="N1982" i="1"/>
  <c r="M1918" i="1"/>
  <c r="N1918" i="1"/>
  <c r="M1854" i="1"/>
  <c r="N1854" i="1"/>
  <c r="M1790" i="1"/>
  <c r="N1790" i="1"/>
  <c r="M1726" i="1"/>
  <c r="N1726" i="1"/>
  <c r="M1662" i="1"/>
  <c r="N1662" i="1"/>
  <c r="M1598" i="1"/>
  <c r="N1598" i="1"/>
  <c r="M1534" i="1"/>
  <c r="N1534" i="1"/>
  <c r="M1470" i="1"/>
  <c r="N1470" i="1"/>
  <c r="M1406" i="1"/>
  <c r="N1406" i="1"/>
  <c r="M1342" i="1"/>
  <c r="N1342" i="1"/>
  <c r="M1276" i="1"/>
  <c r="N1276" i="1"/>
  <c r="M1043" i="1"/>
  <c r="N1043" i="1"/>
  <c r="M329" i="1"/>
  <c r="N329" i="1"/>
  <c r="M1198" i="1"/>
  <c r="N1198" i="1"/>
  <c r="M1134" i="1"/>
  <c r="N1134" i="1"/>
  <c r="M1070" i="1"/>
  <c r="N1070" i="1"/>
  <c r="M1006" i="1"/>
  <c r="N1006" i="1"/>
  <c r="M926" i="1"/>
  <c r="N926" i="1"/>
  <c r="M798" i="1"/>
  <c r="N798" i="1"/>
  <c r="M542" i="1"/>
  <c r="N542" i="1"/>
  <c r="M1257" i="1"/>
  <c r="N1257" i="1"/>
  <c r="M1001" i="1"/>
  <c r="N1001" i="1"/>
  <c r="M1252" i="1"/>
  <c r="N1252" i="1"/>
  <c r="M996" i="1"/>
  <c r="N996" i="1"/>
  <c r="M965" i="1"/>
  <c r="N965" i="1"/>
  <c r="M709" i="1"/>
  <c r="N709" i="1"/>
  <c r="M405" i="1"/>
  <c r="N405" i="1"/>
  <c r="M704" i="1"/>
  <c r="N704" i="1"/>
  <c r="M57" i="1"/>
  <c r="N57" i="1"/>
  <c r="M1221" i="1"/>
  <c r="N1221" i="1"/>
  <c r="M1157" i="1"/>
  <c r="N1157" i="1"/>
  <c r="M1093" i="1"/>
  <c r="N1093" i="1"/>
  <c r="M1029" i="1"/>
  <c r="N1029" i="1"/>
  <c r="M956" i="1"/>
  <c r="N956" i="1"/>
  <c r="M871" i="1"/>
  <c r="N871" i="1"/>
  <c r="M634" i="1"/>
  <c r="N634" i="1"/>
  <c r="M105" i="1"/>
  <c r="N105" i="1"/>
  <c r="M1216" i="1"/>
  <c r="N1216" i="1"/>
  <c r="M1152" i="1"/>
  <c r="N1152" i="1"/>
  <c r="M1088" i="1"/>
  <c r="N1088" i="1"/>
  <c r="M1024" i="1"/>
  <c r="N1024" i="1"/>
  <c r="M950" i="1"/>
  <c r="N950" i="1"/>
  <c r="M864" i="1"/>
  <c r="N864" i="1"/>
  <c r="M614" i="1"/>
  <c r="N614" i="1"/>
  <c r="M25" i="1"/>
  <c r="N25" i="1"/>
  <c r="M929" i="1"/>
  <c r="N929" i="1"/>
  <c r="M865" i="1"/>
  <c r="N865" i="1"/>
  <c r="M801" i="1"/>
  <c r="N801" i="1"/>
  <c r="M737" i="1"/>
  <c r="N737" i="1"/>
  <c r="M673" i="1"/>
  <c r="N673" i="1"/>
  <c r="M609" i="1"/>
  <c r="N609" i="1"/>
  <c r="M545" i="1"/>
  <c r="N545" i="1"/>
  <c r="M469" i="1"/>
  <c r="N469" i="1"/>
  <c r="M261" i="1"/>
  <c r="N261" i="1"/>
  <c r="M860" i="1"/>
  <c r="N860" i="1"/>
  <c r="M796" i="1"/>
  <c r="N796" i="1"/>
  <c r="M732" i="1"/>
  <c r="N732" i="1"/>
  <c r="M668" i="1"/>
  <c r="N668" i="1"/>
  <c r="M604" i="1"/>
  <c r="N604" i="1"/>
  <c r="M540" i="1"/>
  <c r="N540" i="1"/>
  <c r="M1233" i="1"/>
  <c r="N1233" i="1"/>
  <c r="M1169" i="1"/>
  <c r="N1169" i="1"/>
  <c r="M1105" i="1"/>
  <c r="N1105" i="1"/>
  <c r="M1041" i="1"/>
  <c r="N1041" i="1"/>
  <c r="M972" i="1"/>
  <c r="N972" i="1"/>
  <c r="M887" i="1"/>
  <c r="N887" i="1"/>
  <c r="M682" i="1"/>
  <c r="N682" i="1"/>
  <c r="M297" i="1"/>
  <c r="N297" i="1"/>
  <c r="M1228" i="1"/>
  <c r="N1228" i="1"/>
  <c r="M1164" i="1"/>
  <c r="N1164" i="1"/>
  <c r="M1100" i="1"/>
  <c r="N1100" i="1"/>
  <c r="M1036" i="1"/>
  <c r="N1036" i="1"/>
  <c r="M966" i="1"/>
  <c r="N966" i="1"/>
  <c r="M880" i="1"/>
  <c r="N880" i="1"/>
  <c r="M662" i="1"/>
  <c r="N662" i="1"/>
  <c r="M217" i="1"/>
  <c r="N217" i="1"/>
  <c r="M941" i="1"/>
  <c r="N941" i="1"/>
  <c r="M877" i="1"/>
  <c r="N877" i="1"/>
  <c r="M813" i="1"/>
  <c r="N813" i="1"/>
  <c r="M749" i="1"/>
  <c r="N749" i="1"/>
  <c r="M685" i="1"/>
  <c r="N685" i="1"/>
  <c r="M621" i="1"/>
  <c r="N621" i="1"/>
  <c r="M557" i="1"/>
  <c r="N557" i="1"/>
  <c r="M485" i="1"/>
  <c r="N485" i="1"/>
  <c r="M309" i="1"/>
  <c r="N309" i="1"/>
  <c r="M53" i="1"/>
  <c r="N53" i="1"/>
  <c r="N808" i="1"/>
  <c r="M808" i="1"/>
  <c r="N744" i="1"/>
  <c r="M744" i="1"/>
  <c r="N680" i="1"/>
  <c r="M680" i="1"/>
  <c r="N616" i="1"/>
  <c r="M616" i="1"/>
  <c r="N552" i="1"/>
  <c r="M552" i="1"/>
  <c r="N1245" i="1"/>
  <c r="M1245" i="1"/>
  <c r="N1181" i="1"/>
  <c r="M1181" i="1"/>
  <c r="N1117" i="1"/>
  <c r="M1117" i="1"/>
  <c r="N1053" i="1"/>
  <c r="M1053" i="1"/>
  <c r="N988" i="1"/>
  <c r="M988" i="1"/>
  <c r="N903" i="1"/>
  <c r="M903" i="1"/>
  <c r="N730" i="1"/>
  <c r="M730" i="1"/>
  <c r="N459" i="1"/>
  <c r="M459" i="1"/>
  <c r="N1240" i="1"/>
  <c r="M1240" i="1"/>
  <c r="N1176" i="1"/>
  <c r="M1176" i="1"/>
  <c r="N1112" i="1"/>
  <c r="M1112" i="1"/>
  <c r="N1048" i="1"/>
  <c r="M1048" i="1"/>
  <c r="N982" i="1"/>
  <c r="M982" i="1"/>
  <c r="N896" i="1"/>
  <c r="M896" i="1"/>
  <c r="N710" i="1"/>
  <c r="M710" i="1"/>
  <c r="N409" i="1"/>
  <c r="M409" i="1"/>
  <c r="N953" i="1"/>
  <c r="M953" i="1"/>
  <c r="N889" i="1"/>
  <c r="M889" i="1"/>
  <c r="N825" i="1"/>
  <c r="M825" i="1"/>
  <c r="N761" i="1"/>
  <c r="M761" i="1"/>
  <c r="M697" i="1"/>
  <c r="N697" i="1"/>
  <c r="N633" i="1"/>
  <c r="M633" i="1"/>
  <c r="M569" i="1"/>
  <c r="N569" i="1"/>
  <c r="N501" i="1"/>
  <c r="M501" i="1"/>
  <c r="N357" i="1"/>
  <c r="M357" i="1"/>
  <c r="N101" i="1"/>
  <c r="M101" i="1"/>
  <c r="M820" i="1"/>
  <c r="N820" i="1"/>
  <c r="M756" i="1"/>
  <c r="N756" i="1"/>
  <c r="M692" i="1"/>
  <c r="N692" i="1"/>
  <c r="M628" i="1"/>
  <c r="N628" i="1"/>
  <c r="M564" i="1"/>
  <c r="N564" i="1"/>
  <c r="M494" i="1"/>
  <c r="N494" i="1"/>
  <c r="M446" i="1"/>
  <c r="N446" i="1"/>
  <c r="M193" i="1"/>
  <c r="N193" i="1"/>
  <c r="M843" i="1"/>
  <c r="N843" i="1"/>
  <c r="M779" i="1"/>
  <c r="N779" i="1"/>
  <c r="M715" i="1"/>
  <c r="N715" i="1"/>
  <c r="M651" i="1"/>
  <c r="N651" i="1"/>
  <c r="M587" i="1"/>
  <c r="N587" i="1"/>
  <c r="M523" i="1"/>
  <c r="N523" i="1"/>
  <c r="M429" i="1"/>
  <c r="N429" i="1"/>
  <c r="M173" i="1"/>
  <c r="N173" i="1"/>
  <c r="N496" i="1"/>
  <c r="M496" i="1"/>
  <c r="N432" i="1"/>
  <c r="M432" i="1"/>
  <c r="M368" i="1"/>
  <c r="N368" i="1"/>
  <c r="M304" i="1"/>
  <c r="N304" i="1"/>
  <c r="M240" i="1"/>
  <c r="N240" i="1"/>
  <c r="M176" i="1"/>
  <c r="N176" i="1"/>
  <c r="M112" i="1"/>
  <c r="N112" i="1"/>
  <c r="M48" i="1"/>
  <c r="N48" i="1"/>
  <c r="M419" i="1"/>
  <c r="N419" i="1"/>
  <c r="M355" i="1"/>
  <c r="N355" i="1"/>
  <c r="M291" i="1"/>
  <c r="N291" i="1"/>
  <c r="M227" i="1"/>
  <c r="N227" i="1"/>
  <c r="M163" i="1"/>
  <c r="N163" i="1"/>
  <c r="M99" i="1"/>
  <c r="N99" i="1"/>
  <c r="M35" i="1"/>
  <c r="N35" i="1"/>
  <c r="N406" i="1"/>
  <c r="M406" i="1"/>
  <c r="N342" i="1"/>
  <c r="M342" i="1"/>
  <c r="N278" i="1"/>
  <c r="M278" i="1"/>
  <c r="N214" i="1"/>
  <c r="M214" i="1"/>
  <c r="N150" i="1"/>
  <c r="M150" i="1"/>
  <c r="N86" i="1"/>
  <c r="M86" i="1"/>
  <c r="N22" i="1"/>
  <c r="M22" i="1"/>
  <c r="N369" i="1"/>
  <c r="M369" i="1"/>
  <c r="N113" i="1"/>
  <c r="M113" i="1"/>
  <c r="N823" i="1"/>
  <c r="M823" i="1"/>
  <c r="N759" i="1"/>
  <c r="M759" i="1"/>
  <c r="N695" i="1"/>
  <c r="M695" i="1"/>
  <c r="N631" i="1"/>
  <c r="M631" i="1"/>
  <c r="N567" i="1"/>
  <c r="M567" i="1"/>
  <c r="N498" i="1"/>
  <c r="M498" i="1"/>
  <c r="N349" i="1"/>
  <c r="M349" i="1"/>
  <c r="N93" i="1"/>
  <c r="M93" i="1"/>
  <c r="M476" i="1"/>
  <c r="N476" i="1"/>
  <c r="M412" i="1"/>
  <c r="N412" i="1"/>
  <c r="M348" i="1"/>
  <c r="N348" i="1"/>
  <c r="M284" i="1"/>
  <c r="N284" i="1"/>
  <c r="M220" i="1"/>
  <c r="N220" i="1"/>
  <c r="M156" i="1"/>
  <c r="N156" i="1"/>
  <c r="M92" i="1"/>
  <c r="N92" i="1"/>
  <c r="M28" i="1"/>
  <c r="N28" i="1"/>
  <c r="N399" i="1"/>
  <c r="M399" i="1"/>
  <c r="M335" i="1"/>
  <c r="N335" i="1"/>
  <c r="M271" i="1"/>
  <c r="N271" i="1"/>
  <c r="M207" i="1"/>
  <c r="N207" i="1"/>
  <c r="M143" i="1"/>
  <c r="N143" i="1"/>
  <c r="M79" i="1"/>
  <c r="N79" i="1"/>
  <c r="M15" i="1"/>
  <c r="N15" i="1"/>
  <c r="M386" i="1"/>
  <c r="N386" i="1"/>
  <c r="M322" i="1"/>
  <c r="N322" i="1"/>
  <c r="M258" i="1"/>
  <c r="N258" i="1"/>
  <c r="M194" i="1"/>
  <c r="N194" i="1"/>
  <c r="M130" i="1"/>
  <c r="N130" i="1"/>
  <c r="M66" i="1"/>
  <c r="N66" i="1"/>
  <c r="N478" i="1"/>
  <c r="M478" i="1"/>
  <c r="N289" i="1"/>
  <c r="M289" i="1"/>
  <c r="N33" i="1"/>
  <c r="M33" i="1"/>
  <c r="N803" i="1"/>
  <c r="M803" i="1"/>
  <c r="N739" i="1"/>
  <c r="M739" i="1"/>
  <c r="N675" i="1"/>
  <c r="M675" i="1"/>
  <c r="N611" i="1"/>
  <c r="M611" i="1"/>
  <c r="N547" i="1"/>
  <c r="M547" i="1"/>
  <c r="N471" i="1"/>
  <c r="M471" i="1"/>
  <c r="N269" i="1"/>
  <c r="M269" i="1"/>
  <c r="M13" i="1"/>
  <c r="N13" i="1"/>
  <c r="M456" i="1"/>
  <c r="N456" i="1"/>
  <c r="M392" i="1"/>
  <c r="N392" i="1"/>
  <c r="M328" i="1"/>
  <c r="N328" i="1"/>
  <c r="M264" i="1"/>
  <c r="N264" i="1"/>
  <c r="M200" i="1"/>
  <c r="N200" i="1"/>
  <c r="M136" i="1"/>
  <c r="N136" i="1"/>
  <c r="M72" i="1"/>
  <c r="N72" i="1"/>
  <c r="N443" i="1"/>
  <c r="M443" i="1"/>
  <c r="M379" i="1"/>
  <c r="N379" i="1"/>
  <c r="M315" i="1"/>
  <c r="N315" i="1"/>
  <c r="M251" i="1"/>
  <c r="N251" i="1"/>
  <c r="M187" i="1"/>
  <c r="N187" i="1"/>
  <c r="M123" i="1"/>
  <c r="N123" i="1"/>
  <c r="M59" i="1"/>
  <c r="N59" i="1"/>
  <c r="M430" i="1"/>
  <c r="N430" i="1"/>
  <c r="M366" i="1"/>
  <c r="N366" i="1"/>
  <c r="M302" i="1"/>
  <c r="N302" i="1"/>
  <c r="M238" i="1"/>
  <c r="N238" i="1"/>
  <c r="M174" i="1"/>
  <c r="N174" i="1"/>
  <c r="M110" i="1"/>
  <c r="N110" i="1"/>
  <c r="M46" i="1"/>
  <c r="N46" i="1"/>
  <c r="N451" i="1"/>
  <c r="M451" i="1"/>
  <c r="N209" i="1"/>
  <c r="M209" i="1"/>
  <c r="N847" i="1"/>
  <c r="M847" i="1"/>
  <c r="N783" i="1"/>
  <c r="M783" i="1"/>
  <c r="N719" i="1"/>
  <c r="M719" i="1"/>
  <c r="N655" i="1"/>
  <c r="M655" i="1"/>
  <c r="N591" i="1"/>
  <c r="M591" i="1"/>
  <c r="N527" i="1"/>
  <c r="M527" i="1"/>
  <c r="N445" i="1"/>
  <c r="M445" i="1"/>
  <c r="N189" i="1"/>
  <c r="M189" i="1"/>
  <c r="N500" i="1"/>
  <c r="M500" i="1"/>
  <c r="N436" i="1"/>
  <c r="M436" i="1"/>
  <c r="M372" i="1"/>
  <c r="N372" i="1"/>
  <c r="M308" i="1"/>
  <c r="N308" i="1"/>
  <c r="M244" i="1"/>
  <c r="N244" i="1"/>
  <c r="M180" i="1"/>
  <c r="N180" i="1"/>
  <c r="M116" i="1"/>
  <c r="N116" i="1"/>
  <c r="M52" i="1"/>
  <c r="N52" i="1"/>
  <c r="M423" i="1"/>
  <c r="N423" i="1"/>
  <c r="M359" i="1"/>
  <c r="N359" i="1"/>
  <c r="M295" i="1"/>
  <c r="N295" i="1"/>
  <c r="M231" i="1"/>
  <c r="N231" i="1"/>
  <c r="M167" i="1"/>
  <c r="N167" i="1"/>
  <c r="M103" i="1"/>
  <c r="N103" i="1"/>
  <c r="M39" i="1"/>
  <c r="N39" i="1"/>
  <c r="N410" i="1"/>
  <c r="M410" i="1"/>
  <c r="N346" i="1"/>
  <c r="M346" i="1"/>
  <c r="N282" i="1"/>
  <c r="M282" i="1"/>
  <c r="N218" i="1"/>
  <c r="M218" i="1"/>
  <c r="N154" i="1"/>
  <c r="M154" i="1"/>
  <c r="N90" i="1"/>
  <c r="M90" i="1"/>
  <c r="M26" i="1"/>
  <c r="N26" i="1"/>
  <c r="M385" i="1"/>
  <c r="N385" i="1"/>
  <c r="M129" i="1"/>
  <c r="N129" i="1"/>
  <c r="M827" i="1"/>
  <c r="N827" i="1"/>
  <c r="M763" i="1"/>
  <c r="N763" i="1"/>
  <c r="M699" i="1"/>
  <c r="N699" i="1"/>
  <c r="M635" i="1"/>
  <c r="N635" i="1"/>
  <c r="M571" i="1"/>
  <c r="N571" i="1"/>
  <c r="M503" i="1"/>
  <c r="N503" i="1"/>
  <c r="M365" i="1"/>
  <c r="N365" i="1"/>
  <c r="M109" i="1"/>
  <c r="N109" i="1"/>
  <c r="N480" i="1"/>
  <c r="M480" i="1"/>
  <c r="N416" i="1"/>
  <c r="M416" i="1"/>
  <c r="M352" i="1"/>
  <c r="N352" i="1"/>
  <c r="N288" i="1"/>
  <c r="M288" i="1"/>
  <c r="N224" i="1"/>
  <c r="M224" i="1"/>
  <c r="N160" i="1"/>
  <c r="M160" i="1"/>
  <c r="N96" i="1"/>
  <c r="M96" i="1"/>
  <c r="N32" i="1"/>
  <c r="M32" i="1"/>
  <c r="M403" i="1"/>
  <c r="N403" i="1"/>
  <c r="N339" i="1"/>
  <c r="M339" i="1"/>
  <c r="N275" i="1"/>
  <c r="M275" i="1"/>
  <c r="N211" i="1"/>
  <c r="M211" i="1"/>
  <c r="N147" i="1"/>
  <c r="M147" i="1"/>
  <c r="N83" i="1"/>
  <c r="M83" i="1"/>
  <c r="N19" i="1"/>
  <c r="M19" i="1"/>
  <c r="N390" i="1"/>
  <c r="M390" i="1"/>
  <c r="N326" i="1"/>
  <c r="M326" i="1"/>
  <c r="N262" i="1"/>
  <c r="M262" i="1"/>
  <c r="N198" i="1"/>
  <c r="M198" i="1"/>
  <c r="N134" i="1"/>
  <c r="M134" i="1"/>
  <c r="N70" i="1"/>
  <c r="M70" i="1"/>
  <c r="N483" i="1"/>
  <c r="M483" i="1"/>
  <c r="N305" i="1"/>
  <c r="M305" i="1"/>
  <c r="N49" i="1"/>
  <c r="M49" i="1"/>
  <c r="N807" i="1"/>
  <c r="M807" i="1"/>
  <c r="N743" i="1"/>
  <c r="M743" i="1"/>
  <c r="N679" i="1"/>
  <c r="M679" i="1"/>
  <c r="N615" i="1"/>
  <c r="M615" i="1"/>
  <c r="N551" i="1"/>
  <c r="M551" i="1"/>
  <c r="N477" i="1"/>
  <c r="M477" i="1"/>
  <c r="N285" i="1"/>
  <c r="M285" i="1"/>
  <c r="M29" i="1"/>
  <c r="N29" i="1"/>
  <c r="M460" i="1"/>
  <c r="N460" i="1"/>
  <c r="M396" i="1"/>
  <c r="N396" i="1"/>
  <c r="M332" i="1"/>
  <c r="N332" i="1"/>
  <c r="M268" i="1"/>
  <c r="N268" i="1"/>
  <c r="M204" i="1"/>
  <c r="N204" i="1"/>
  <c r="M140" i="1"/>
  <c r="N140" i="1"/>
  <c r="M76" i="1"/>
  <c r="N76" i="1"/>
  <c r="N12" i="1"/>
  <c r="M12" i="1"/>
  <c r="N383" i="1"/>
  <c r="M383" i="1"/>
  <c r="M319" i="1"/>
  <c r="N319" i="1"/>
  <c r="M255" i="1"/>
  <c r="N255" i="1"/>
  <c r="M191" i="1"/>
  <c r="N191" i="1"/>
  <c r="M127" i="1"/>
  <c r="N127" i="1"/>
  <c r="M63" i="1"/>
  <c r="N63" i="1"/>
  <c r="M434" i="1"/>
  <c r="N434" i="1"/>
  <c r="M370" i="1"/>
  <c r="N370" i="1"/>
  <c r="M306" i="1"/>
  <c r="N306" i="1"/>
  <c r="M242" i="1"/>
  <c r="N242" i="1"/>
  <c r="M178" i="1"/>
  <c r="N178" i="1"/>
  <c r="M114" i="1"/>
  <c r="N114" i="1"/>
  <c r="M50" i="1"/>
  <c r="N50" i="1"/>
  <c r="N457" i="1"/>
  <c r="M457" i="1"/>
  <c r="N225" i="1"/>
  <c r="M225" i="1"/>
  <c r="N851" i="1"/>
  <c r="M851" i="1"/>
  <c r="N787" i="1"/>
  <c r="M787" i="1"/>
  <c r="N723" i="1"/>
  <c r="M723" i="1"/>
  <c r="N659" i="1"/>
  <c r="M659" i="1"/>
  <c r="N595" i="1"/>
  <c r="M595" i="1"/>
  <c r="N531" i="1"/>
  <c r="M531" i="1"/>
  <c r="N450" i="1"/>
  <c r="M450" i="1"/>
  <c r="N205" i="1"/>
  <c r="M205" i="1"/>
  <c r="M504" i="1"/>
  <c r="N504" i="1"/>
  <c r="M440" i="1"/>
  <c r="N440" i="1"/>
  <c r="N376" i="1"/>
  <c r="M376" i="1"/>
  <c r="N312" i="1"/>
  <c r="M312" i="1"/>
  <c r="N248" i="1"/>
  <c r="M248" i="1"/>
  <c r="N184" i="1"/>
  <c r="M184" i="1"/>
  <c r="N120" i="1"/>
  <c r="M120" i="1"/>
  <c r="N56" i="1"/>
  <c r="M56" i="1"/>
  <c r="N427" i="1"/>
  <c r="M427" i="1"/>
  <c r="N363" i="1"/>
  <c r="M363" i="1"/>
  <c r="N299" i="1"/>
  <c r="M299" i="1"/>
  <c r="N235" i="1"/>
  <c r="M235" i="1"/>
  <c r="M171" i="1"/>
  <c r="N171" i="1"/>
  <c r="N107" i="1"/>
  <c r="M107" i="1"/>
  <c r="M43" i="1"/>
  <c r="N43" i="1"/>
  <c r="M414" i="1"/>
  <c r="N414" i="1"/>
  <c r="M350" i="1"/>
  <c r="N350" i="1"/>
  <c r="M286" i="1"/>
  <c r="N286" i="1"/>
  <c r="M222" i="1"/>
  <c r="N222" i="1"/>
  <c r="M158" i="1"/>
  <c r="N158" i="1"/>
  <c r="M94" i="1"/>
  <c r="N94" i="1"/>
  <c r="M30" i="1"/>
  <c r="N30" i="1"/>
  <c r="N401" i="1"/>
  <c r="M401" i="1"/>
  <c r="N145" i="1"/>
  <c r="M145" i="1"/>
  <c r="N831" i="1"/>
  <c r="M831" i="1"/>
  <c r="N767" i="1"/>
  <c r="M767" i="1"/>
  <c r="N703" i="1"/>
  <c r="M703" i="1"/>
  <c r="N639" i="1"/>
  <c r="M639" i="1"/>
  <c r="N575" i="1"/>
  <c r="M575" i="1"/>
  <c r="N509" i="1"/>
  <c r="M509" i="1"/>
  <c r="N381" i="1"/>
  <c r="M381" i="1"/>
  <c r="N125" i="1"/>
  <c r="M125" i="1"/>
  <c r="N484" i="1"/>
  <c r="M484" i="1"/>
  <c r="N420" i="1"/>
  <c r="M420" i="1"/>
  <c r="M356" i="1"/>
  <c r="N356" i="1"/>
  <c r="M292" i="1"/>
  <c r="N292" i="1"/>
  <c r="M228" i="1"/>
  <c r="N228" i="1"/>
  <c r="N164" i="1"/>
  <c r="M164" i="1"/>
  <c r="N100" i="1"/>
  <c r="M100" i="1"/>
  <c r="N36" i="1"/>
  <c r="M36" i="1"/>
  <c r="M407" i="1"/>
  <c r="N407" i="1"/>
  <c r="M343" i="1"/>
  <c r="N343" i="1"/>
  <c r="M279" i="1"/>
  <c r="N279" i="1"/>
  <c r="M215" i="1"/>
  <c r="N215" i="1"/>
  <c r="M151" i="1"/>
  <c r="N151" i="1"/>
  <c r="M87" i="1"/>
  <c r="N87" i="1"/>
  <c r="M23" i="1"/>
  <c r="N23" i="1"/>
  <c r="N394" i="1"/>
  <c r="M394" i="1"/>
  <c r="N330" i="1"/>
  <c r="M330" i="1"/>
  <c r="N266" i="1"/>
  <c r="M266" i="1"/>
  <c r="N202" i="1"/>
  <c r="M202" i="1"/>
  <c r="N138" i="1"/>
  <c r="M138" i="1"/>
  <c r="N74" i="1"/>
  <c r="M74" i="1"/>
  <c r="N10" i="1"/>
  <c r="M10" i="1"/>
  <c r="M489" i="1"/>
  <c r="N489" i="1"/>
  <c r="M321" i="1"/>
  <c r="N321" i="1"/>
  <c r="M65" i="1"/>
  <c r="N65" i="1"/>
  <c r="M811" i="1"/>
  <c r="N811" i="1"/>
  <c r="M747" i="1"/>
  <c r="N747" i="1"/>
  <c r="M683" i="1"/>
  <c r="N683" i="1"/>
  <c r="M619" i="1"/>
  <c r="N619" i="1"/>
  <c r="M555" i="1"/>
  <c r="N555" i="1"/>
  <c r="M482" i="1"/>
  <c r="N482" i="1"/>
  <c r="M301" i="1"/>
  <c r="N301" i="1"/>
  <c r="M45" i="1"/>
  <c r="N45" i="1"/>
  <c r="N464" i="1"/>
  <c r="M464" i="1"/>
  <c r="N400" i="1"/>
  <c r="M400" i="1"/>
  <c r="M336" i="1"/>
  <c r="N336" i="1"/>
  <c r="M272" i="1"/>
  <c r="N272" i="1"/>
  <c r="M208" i="1"/>
  <c r="N208" i="1"/>
  <c r="M144" i="1"/>
  <c r="N144" i="1"/>
  <c r="M80" i="1"/>
  <c r="N80" i="1"/>
  <c r="M16" i="1"/>
  <c r="N16" i="1"/>
  <c r="M387" i="1"/>
  <c r="N387" i="1"/>
  <c r="M323" i="1"/>
  <c r="N323" i="1"/>
  <c r="M259" i="1"/>
  <c r="N259" i="1"/>
  <c r="M195" i="1"/>
  <c r="N195" i="1"/>
  <c r="M131" i="1"/>
  <c r="N131" i="1"/>
  <c r="M67" i="1"/>
  <c r="N67" i="1"/>
  <c r="N438" i="1"/>
  <c r="M438" i="1"/>
  <c r="N374" i="1"/>
  <c r="M374" i="1"/>
  <c r="N310" i="1"/>
  <c r="M310" i="1"/>
  <c r="N246" i="1"/>
  <c r="M246" i="1"/>
  <c r="N182" i="1"/>
  <c r="M182" i="1"/>
  <c r="N118" i="1"/>
  <c r="M118" i="1"/>
  <c r="N54" i="1"/>
  <c r="M54" i="1"/>
  <c r="N462" i="1"/>
  <c r="M462" i="1"/>
  <c r="N241" i="1"/>
  <c r="M241" i="1"/>
  <c r="N855" i="1"/>
  <c r="M855" i="1"/>
  <c r="N791" i="1"/>
  <c r="M791" i="1"/>
  <c r="N727" i="1"/>
  <c r="M727" i="1"/>
  <c r="N663" i="1"/>
  <c r="M663" i="1"/>
  <c r="N599" i="1"/>
  <c r="M599" i="1"/>
  <c r="N535" i="1"/>
  <c r="M535" i="1"/>
  <c r="N455" i="1"/>
  <c r="M455" i="1"/>
  <c r="N221" i="1"/>
  <c r="M221" i="1"/>
  <c r="M508" i="1"/>
  <c r="N508" i="1"/>
  <c r="M444" i="1"/>
  <c r="N444" i="1"/>
  <c r="M380" i="1"/>
  <c r="N380" i="1"/>
  <c r="M316" i="1"/>
  <c r="N316" i="1"/>
  <c r="M252" i="1"/>
  <c r="N252" i="1"/>
  <c r="M188" i="1"/>
  <c r="N188" i="1"/>
  <c r="M124" i="1"/>
  <c r="N124" i="1"/>
  <c r="M60" i="1"/>
  <c r="N60" i="1"/>
  <c r="N431" i="1"/>
  <c r="M431" i="1"/>
  <c r="M367" i="1"/>
  <c r="N367" i="1"/>
  <c r="M303" i="1"/>
  <c r="N303" i="1"/>
  <c r="M239" i="1"/>
  <c r="N239" i="1"/>
  <c r="M175" i="1"/>
  <c r="N175" i="1"/>
  <c r="M111" i="1"/>
  <c r="N111" i="1"/>
  <c r="M47" i="1"/>
  <c r="N47" i="1"/>
  <c r="M418" i="1"/>
  <c r="N418" i="1"/>
  <c r="M354" i="1"/>
  <c r="N354" i="1"/>
  <c r="M290" i="1"/>
  <c r="N290" i="1"/>
  <c r="M226" i="1"/>
  <c r="N226" i="1"/>
  <c r="M162" i="1"/>
  <c r="N162" i="1"/>
  <c r="M98" i="1"/>
  <c r="N98" i="1"/>
  <c r="M34" i="1"/>
  <c r="N34" i="1"/>
  <c r="N417" i="1"/>
  <c r="M417" i="1"/>
  <c r="N161" i="1"/>
  <c r="M161" i="1"/>
  <c r="N835" i="1"/>
  <c r="M835" i="1"/>
  <c r="N771" i="1"/>
  <c r="M771" i="1"/>
  <c r="N707" i="1"/>
  <c r="M707" i="1"/>
  <c r="N643" i="1"/>
  <c r="M643" i="1"/>
  <c r="N579" i="1"/>
  <c r="M579" i="1"/>
  <c r="N514" i="1"/>
  <c r="M514" i="1"/>
  <c r="N397" i="1"/>
  <c r="M397" i="1"/>
  <c r="N141" i="1"/>
  <c r="M141" i="1"/>
  <c r="M488" i="1"/>
  <c r="N488" i="1"/>
  <c r="M424" i="1"/>
  <c r="N424" i="1"/>
  <c r="M360" i="1"/>
  <c r="N360" i="1"/>
  <c r="M296" i="1"/>
  <c r="N296" i="1"/>
  <c r="M232" i="1"/>
  <c r="N232" i="1"/>
  <c r="M168" i="1"/>
  <c r="N168" i="1"/>
  <c r="M104" i="1"/>
  <c r="N104" i="1"/>
  <c r="M40" i="1"/>
  <c r="N40" i="1"/>
  <c r="N411" i="1"/>
  <c r="M411" i="1"/>
  <c r="M347" i="1"/>
  <c r="N347" i="1"/>
  <c r="M283" i="1"/>
  <c r="N283" i="1"/>
  <c r="M219" i="1"/>
  <c r="N219" i="1"/>
  <c r="M155" i="1"/>
  <c r="N155" i="1"/>
  <c r="M91" i="1"/>
  <c r="N91" i="1"/>
  <c r="M27" i="1"/>
  <c r="N27" i="1"/>
  <c r="M398" i="1"/>
  <c r="N398" i="1"/>
  <c r="M334" i="1"/>
  <c r="N334" i="1"/>
  <c r="M270" i="1"/>
  <c r="N270" i="1"/>
  <c r="M206" i="1"/>
  <c r="N206" i="1"/>
  <c r="M142" i="1"/>
  <c r="N142" i="1"/>
  <c r="M78" i="1"/>
  <c r="N78" i="1"/>
  <c r="M14" i="1"/>
  <c r="N14" i="1"/>
  <c r="N337" i="1"/>
  <c r="M337" i="1"/>
  <c r="N81" i="1"/>
  <c r="M81" i="1"/>
  <c r="N815" i="1"/>
  <c r="M815" i="1"/>
  <c r="N751" i="1"/>
  <c r="M751" i="1"/>
  <c r="N687" i="1"/>
  <c r="M687" i="1"/>
  <c r="N623" i="1"/>
  <c r="M623" i="1"/>
  <c r="N559" i="1"/>
  <c r="M559" i="1"/>
  <c r="N487" i="1"/>
  <c r="M487" i="1"/>
  <c r="N317" i="1"/>
  <c r="M317" i="1"/>
  <c r="N61" i="1"/>
  <c r="M61" i="1"/>
  <c r="N468" i="1"/>
  <c r="M468" i="1"/>
  <c r="N404" i="1"/>
  <c r="M404" i="1"/>
  <c r="M340" i="1"/>
  <c r="N340" i="1"/>
  <c r="M276" i="1"/>
  <c r="N276" i="1"/>
  <c r="M212" i="1"/>
  <c r="N212" i="1"/>
  <c r="M148" i="1"/>
  <c r="N148" i="1"/>
  <c r="M84" i="1"/>
  <c r="N84" i="1"/>
  <c r="M20" i="1"/>
  <c r="N20" i="1"/>
  <c r="M391" i="1"/>
  <c r="N391" i="1"/>
  <c r="M327" i="1"/>
  <c r="N327" i="1"/>
  <c r="M263" i="1"/>
  <c r="N263" i="1"/>
  <c r="M199" i="1"/>
  <c r="N199" i="1"/>
  <c r="M135" i="1"/>
  <c r="N135" i="1"/>
  <c r="M71" i="1"/>
  <c r="N71" i="1"/>
  <c r="N442" i="1"/>
  <c r="M442" i="1"/>
  <c r="N378" i="1"/>
  <c r="M378" i="1"/>
  <c r="N314" i="1"/>
  <c r="M314" i="1"/>
  <c r="N250" i="1"/>
  <c r="M250" i="1"/>
  <c r="N186" i="1"/>
  <c r="M186" i="1"/>
  <c r="N122" i="1"/>
  <c r="M122" i="1"/>
  <c r="M58" i="1"/>
  <c r="N58" i="1"/>
  <c r="M467" i="1"/>
  <c r="N467" i="1"/>
  <c r="M257" i="1"/>
  <c r="N257" i="1"/>
  <c r="M859" i="1"/>
  <c r="N859" i="1"/>
  <c r="M795" i="1"/>
  <c r="N795" i="1"/>
  <c r="M731" i="1"/>
  <c r="N731" i="1"/>
  <c r="M667" i="1"/>
  <c r="N667" i="1"/>
  <c r="M603" i="1"/>
  <c r="N603" i="1"/>
  <c r="M539" i="1"/>
  <c r="N539" i="1"/>
  <c r="M461" i="1"/>
  <c r="N461" i="1"/>
  <c r="M237" i="1"/>
  <c r="N237" i="1"/>
  <c r="N512" i="1"/>
  <c r="M512" i="1"/>
  <c r="N448" i="1"/>
  <c r="M448" i="1"/>
  <c r="N384" i="1"/>
  <c r="M384" i="1"/>
  <c r="N320" i="1"/>
  <c r="M320" i="1"/>
  <c r="N256" i="1"/>
  <c r="M256" i="1"/>
  <c r="N192" i="1"/>
  <c r="M192" i="1"/>
  <c r="N128" i="1"/>
  <c r="M128" i="1"/>
  <c r="N64" i="1"/>
  <c r="M64" i="1"/>
  <c r="M435" i="1"/>
  <c r="N435" i="1"/>
  <c r="N371" i="1"/>
  <c r="M371" i="1"/>
  <c r="N307" i="1"/>
  <c r="M307" i="1"/>
  <c r="N243" i="1"/>
  <c r="M243" i="1"/>
  <c r="N179" i="1"/>
  <c r="M179" i="1"/>
  <c r="N115" i="1"/>
  <c r="M115" i="1"/>
  <c r="N51" i="1"/>
  <c r="M51" i="1"/>
  <c r="N422" i="1"/>
  <c r="M422" i="1"/>
  <c r="N358" i="1"/>
  <c r="M358" i="1"/>
  <c r="N294" i="1"/>
  <c r="M294" i="1"/>
  <c r="N230" i="1"/>
  <c r="M230" i="1"/>
  <c r="N166" i="1"/>
  <c r="M166" i="1"/>
  <c r="N102" i="1"/>
  <c r="M102" i="1"/>
  <c r="N38" i="1"/>
  <c r="M38" i="1"/>
  <c r="N433" i="1"/>
  <c r="M433" i="1"/>
  <c r="N177" i="1"/>
  <c r="M177" i="1"/>
  <c r="N839" i="1"/>
  <c r="M839" i="1"/>
  <c r="N775" i="1"/>
  <c r="M775" i="1"/>
  <c r="N711" i="1"/>
  <c r="M711" i="1"/>
  <c r="N647" i="1"/>
  <c r="M647" i="1"/>
  <c r="N583" i="1"/>
  <c r="M583" i="1"/>
  <c r="N519" i="1"/>
  <c r="M519" i="1"/>
  <c r="N413" i="1"/>
  <c r="M413" i="1"/>
  <c r="N157" i="1"/>
  <c r="M157" i="1"/>
  <c r="M492" i="1"/>
  <c r="N492" i="1"/>
  <c r="M428" i="1"/>
  <c r="N428" i="1"/>
  <c r="M364" i="1"/>
  <c r="N364" i="1"/>
  <c r="M300" i="1"/>
  <c r="N300" i="1"/>
  <c r="M236" i="1"/>
  <c r="N236" i="1"/>
  <c r="M172" i="1"/>
  <c r="N172" i="1"/>
  <c r="M108" i="1"/>
  <c r="N108" i="1"/>
  <c r="M44" i="1"/>
  <c r="N44" i="1"/>
  <c r="N415" i="1"/>
  <c r="M415" i="1"/>
  <c r="N351" i="1"/>
  <c r="M351" i="1"/>
  <c r="N287" i="1"/>
  <c r="M287" i="1"/>
  <c r="N223" i="1"/>
  <c r="M223" i="1"/>
  <c r="N159" i="1"/>
  <c r="M159" i="1"/>
  <c r="N95" i="1"/>
  <c r="M95" i="1"/>
  <c r="N31" i="1"/>
  <c r="M31" i="1"/>
  <c r="M402" i="1"/>
  <c r="N402" i="1"/>
  <c r="N338" i="1"/>
  <c r="M338" i="1"/>
  <c r="M274" i="1"/>
  <c r="N274" i="1"/>
  <c r="N210" i="1"/>
  <c r="M210" i="1"/>
  <c r="M146" i="1"/>
  <c r="N146" i="1"/>
  <c r="N82" i="1"/>
  <c r="M82" i="1"/>
  <c r="M18" i="1"/>
  <c r="N18" i="1"/>
  <c r="N353" i="1"/>
  <c r="M353" i="1"/>
  <c r="N97" i="1"/>
  <c r="M97" i="1"/>
  <c r="N819" i="1"/>
  <c r="M819" i="1"/>
  <c r="N755" i="1"/>
  <c r="M755" i="1"/>
  <c r="N691" i="1"/>
  <c r="M691" i="1"/>
  <c r="N627" i="1"/>
  <c r="M627" i="1"/>
  <c r="N563" i="1"/>
  <c r="M563" i="1"/>
  <c r="N493" i="1"/>
  <c r="M493" i="1"/>
  <c r="N333" i="1"/>
  <c r="M333" i="1"/>
  <c r="N77" i="1"/>
  <c r="M77" i="1"/>
  <c r="M472" i="1"/>
  <c r="N472" i="1"/>
  <c r="M408" i="1"/>
  <c r="N408" i="1"/>
  <c r="N344" i="1"/>
  <c r="M344" i="1"/>
  <c r="N280" i="1"/>
  <c r="M280" i="1"/>
  <c r="N216" i="1"/>
  <c r="M216" i="1"/>
  <c r="N152" i="1"/>
  <c r="M152" i="1"/>
  <c r="N88" i="1"/>
  <c r="M88" i="1"/>
  <c r="N24" i="1"/>
  <c r="M24" i="1"/>
  <c r="N395" i="1"/>
  <c r="M395" i="1"/>
  <c r="N331" i="1"/>
  <c r="M331" i="1"/>
  <c r="N267" i="1"/>
  <c r="M267" i="1"/>
  <c r="N203" i="1"/>
  <c r="M203" i="1"/>
  <c r="N139" i="1"/>
  <c r="M139" i="1"/>
  <c r="N75" i="1"/>
  <c r="M75" i="1"/>
  <c r="M11" i="1"/>
  <c r="N11" i="1"/>
  <c r="M382" i="1"/>
  <c r="N382" i="1"/>
  <c r="M318" i="1"/>
  <c r="N318" i="1"/>
  <c r="M254" i="1"/>
  <c r="N254" i="1"/>
  <c r="M190" i="1"/>
  <c r="N190" i="1"/>
  <c r="M126" i="1"/>
  <c r="N126" i="1"/>
  <c r="M62" i="1"/>
  <c r="N62" i="1"/>
  <c r="N473" i="1"/>
  <c r="M473" i="1"/>
  <c r="N273" i="1"/>
  <c r="M273" i="1"/>
  <c r="N17" i="1"/>
  <c r="M17" i="1"/>
  <c r="N799" i="1"/>
  <c r="M799" i="1"/>
  <c r="N735" i="1"/>
  <c r="M735" i="1"/>
  <c r="N671" i="1"/>
  <c r="M671" i="1"/>
  <c r="N607" i="1"/>
  <c r="M607" i="1"/>
  <c r="N543" i="1"/>
  <c r="M543" i="1"/>
  <c r="N466" i="1"/>
  <c r="M466" i="1"/>
  <c r="N253" i="1"/>
  <c r="M253" i="1"/>
  <c r="N516" i="1"/>
  <c r="M516" i="1"/>
  <c r="N452" i="1"/>
  <c r="M452" i="1"/>
  <c r="N388" i="1"/>
  <c r="M388" i="1"/>
  <c r="N324" i="1"/>
  <c r="M324" i="1"/>
  <c r="N260" i="1"/>
  <c r="M260" i="1"/>
  <c r="N196" i="1"/>
  <c r="M196" i="1"/>
  <c r="N132" i="1"/>
  <c r="M132" i="1"/>
  <c r="N68" i="1"/>
  <c r="M68" i="1"/>
  <c r="M439" i="1"/>
  <c r="N439" i="1"/>
  <c r="N375" i="1"/>
  <c r="M375" i="1"/>
  <c r="M311" i="1"/>
  <c r="N311" i="1"/>
  <c r="N247" i="1"/>
  <c r="M247" i="1"/>
  <c r="N183" i="1"/>
  <c r="M183" i="1"/>
  <c r="M119" i="1"/>
  <c r="N119" i="1"/>
  <c r="M55" i="1"/>
  <c r="N55" i="1"/>
  <c r="N426" i="1"/>
  <c r="M426" i="1"/>
  <c r="N362" i="1"/>
  <c r="M362" i="1"/>
  <c r="N298" i="1"/>
  <c r="M298" i="1"/>
  <c r="N234" i="1"/>
  <c r="M234" i="1"/>
  <c r="N170" i="1"/>
  <c r="M170" i="1"/>
  <c r="N106" i="1"/>
  <c r="M106" i="1"/>
  <c r="N42" i="1"/>
  <c r="M42" i="1"/>
  <c r="Q3786" i="1" l="1"/>
  <c r="R3786" i="1" s="1"/>
  <c r="Q6115" i="1"/>
  <c r="R6115" i="1" s="1"/>
  <c r="Q5687" i="1"/>
  <c r="R5687" i="1" s="1"/>
  <c r="U46" i="1"/>
  <c r="T46" i="1"/>
  <c r="T266" i="1"/>
  <c r="U266" i="1"/>
  <c r="T123" i="1"/>
  <c r="U123" i="1"/>
  <c r="T379" i="1"/>
  <c r="U379" i="1"/>
  <c r="T128" i="1"/>
  <c r="U128" i="1"/>
  <c r="T45" i="1"/>
  <c r="U45" i="1"/>
  <c r="U592" i="1"/>
  <c r="T592" i="1"/>
  <c r="U65" i="1"/>
  <c r="T65" i="1"/>
  <c r="T597" i="1"/>
  <c r="U597" i="1"/>
  <c r="T389" i="1"/>
  <c r="U389" i="1"/>
  <c r="T682" i="1"/>
  <c r="U682" i="1"/>
  <c r="U488" i="1"/>
  <c r="T488" i="1"/>
  <c r="T943" i="1"/>
  <c r="U943" i="1"/>
  <c r="T1199" i="1"/>
  <c r="U1199" i="1"/>
  <c r="T948" i="1"/>
  <c r="U948" i="1"/>
  <c r="T1204" i="1"/>
  <c r="U1204" i="1"/>
  <c r="T949" i="1"/>
  <c r="U949" i="1"/>
  <c r="T1205" i="1"/>
  <c r="U1205" i="1"/>
  <c r="U954" i="1"/>
  <c r="T954" i="1"/>
  <c r="T1210" i="1"/>
  <c r="U1210" i="1"/>
  <c r="U1464" i="1"/>
  <c r="T1464" i="1"/>
  <c r="T1720" i="1"/>
  <c r="U1720" i="1"/>
  <c r="T1976" i="1"/>
  <c r="U1976" i="1"/>
  <c r="T1437" i="1"/>
  <c r="U1437" i="1"/>
  <c r="T1693" i="1"/>
  <c r="U1693" i="1"/>
  <c r="T1949" i="1"/>
  <c r="U1949" i="1"/>
  <c r="U1406" i="1"/>
  <c r="T1406" i="1"/>
  <c r="U1662" i="1"/>
  <c r="T1662" i="1"/>
  <c r="Q1918" i="1"/>
  <c r="R1918" i="1" s="1"/>
  <c r="U2174" i="1"/>
  <c r="T2174" i="1"/>
  <c r="Q1939" i="1"/>
  <c r="R1939" i="1" s="1"/>
  <c r="U2318" i="1"/>
  <c r="T2318" i="1"/>
  <c r="T2574" i="1"/>
  <c r="U2574" i="1"/>
  <c r="Q2830" i="1"/>
  <c r="R2830" i="1" s="1"/>
  <c r="T1959" i="1"/>
  <c r="U1959" i="1"/>
  <c r="Q2323" i="1"/>
  <c r="R2323" i="1" s="1"/>
  <c r="T2579" i="1"/>
  <c r="U2579" i="1"/>
  <c r="T2835" i="1"/>
  <c r="U2835" i="1"/>
  <c r="T1979" i="1"/>
  <c r="U1979" i="1"/>
  <c r="T2328" i="1"/>
  <c r="U2328" i="1"/>
  <c r="T2584" i="1"/>
  <c r="U2584" i="1"/>
  <c r="T2840" i="1"/>
  <c r="U2840" i="1"/>
  <c r="Q3096" i="1"/>
  <c r="R3096" i="1" s="1"/>
  <c r="U2305" i="1"/>
  <c r="T2305" i="1"/>
  <c r="Q3046" i="1"/>
  <c r="R3046" i="1" s="1"/>
  <c r="Q3352" i="1"/>
  <c r="R3352" i="1" s="1"/>
  <c r="T3608" i="1"/>
  <c r="U3608" i="1"/>
  <c r="Q2325" i="1"/>
  <c r="R2325" i="1" s="1"/>
  <c r="U286" i="1"/>
  <c r="T286" i="1"/>
  <c r="T143" i="1"/>
  <c r="U143" i="1"/>
  <c r="T399" i="1"/>
  <c r="U399" i="1"/>
  <c r="U148" i="1"/>
  <c r="T148" i="1"/>
  <c r="T125" i="1"/>
  <c r="U125" i="1"/>
  <c r="T612" i="1"/>
  <c r="U612" i="1"/>
  <c r="U145" i="1"/>
  <c r="T145" i="1"/>
  <c r="U617" i="1"/>
  <c r="T617" i="1"/>
  <c r="U422" i="1"/>
  <c r="T422" i="1"/>
  <c r="T702" i="1"/>
  <c r="U702" i="1"/>
  <c r="U62" i="1"/>
  <c r="T62" i="1"/>
  <c r="T282" i="1"/>
  <c r="U282" i="1"/>
  <c r="T139" i="1"/>
  <c r="U139" i="1"/>
  <c r="T395" i="1"/>
  <c r="U395" i="1"/>
  <c r="T144" i="1"/>
  <c r="U144" i="1"/>
  <c r="T109" i="1"/>
  <c r="U109" i="1"/>
  <c r="U608" i="1"/>
  <c r="T608" i="1"/>
  <c r="U129" i="1"/>
  <c r="T129" i="1"/>
  <c r="T613" i="1"/>
  <c r="U613" i="1"/>
  <c r="U417" i="1"/>
  <c r="T417" i="1"/>
  <c r="U698" i="1"/>
  <c r="T698" i="1"/>
  <c r="T509" i="1"/>
  <c r="U509" i="1"/>
  <c r="T959" i="1"/>
  <c r="U959" i="1"/>
  <c r="T1215" i="1"/>
  <c r="U1215" i="1"/>
  <c r="T964" i="1"/>
  <c r="U964" i="1"/>
  <c r="T1220" i="1"/>
  <c r="U1220" i="1"/>
  <c r="T965" i="1"/>
  <c r="U965" i="1"/>
  <c r="T1221" i="1"/>
  <c r="U1221" i="1"/>
  <c r="U970" i="1"/>
  <c r="T970" i="1"/>
  <c r="T1226" i="1"/>
  <c r="U1226" i="1"/>
  <c r="U1480" i="1"/>
  <c r="T1480" i="1"/>
  <c r="T1736" i="1"/>
  <c r="U1736" i="1"/>
  <c r="T1992" i="1"/>
  <c r="U1992" i="1"/>
  <c r="T1453" i="1"/>
  <c r="U1453" i="1"/>
  <c r="T1709" i="1"/>
  <c r="U1709" i="1"/>
  <c r="Q1965" i="1"/>
  <c r="R1965" i="1" s="1"/>
  <c r="U1422" i="1"/>
  <c r="T1422" i="1"/>
  <c r="U1678" i="1"/>
  <c r="T1678" i="1"/>
  <c r="U1934" i="1"/>
  <c r="T1934" i="1"/>
  <c r="U2190" i="1"/>
  <c r="T2190" i="1"/>
  <c r="T2003" i="1"/>
  <c r="U2003" i="1"/>
  <c r="T2334" i="1"/>
  <c r="U2334" i="1"/>
  <c r="Q2590" i="1"/>
  <c r="R2590" i="1" s="1"/>
  <c r="T2846" i="1"/>
  <c r="U2846" i="1"/>
  <c r="T2023" i="1"/>
  <c r="U2023" i="1"/>
  <c r="T2339" i="1"/>
  <c r="U2339" i="1"/>
  <c r="T2595" i="1"/>
  <c r="U2595" i="1"/>
  <c r="Q2851" i="1"/>
  <c r="R2851" i="1" s="1"/>
  <c r="U2033" i="1"/>
  <c r="T2033" i="1"/>
  <c r="T2344" i="1"/>
  <c r="U2344" i="1"/>
  <c r="T2600" i="1"/>
  <c r="U2600" i="1"/>
  <c r="T2856" i="1"/>
  <c r="U2856" i="1"/>
  <c r="T3112" i="1"/>
  <c r="U3112" i="1"/>
  <c r="U2369" i="1"/>
  <c r="T2369" i="1"/>
  <c r="Q3067" i="1"/>
  <c r="R3067" i="1" s="1"/>
  <c r="T3368" i="1"/>
  <c r="U3368" i="1"/>
  <c r="Q3624" i="1"/>
  <c r="R3624" i="1" s="1"/>
  <c r="T2389" i="1"/>
  <c r="U2389" i="1"/>
  <c r="U238" i="1"/>
  <c r="T238" i="1"/>
  <c r="T95" i="1"/>
  <c r="U95" i="1"/>
  <c r="T351" i="1"/>
  <c r="U351" i="1"/>
  <c r="U100" i="1"/>
  <c r="T100" i="1"/>
  <c r="U356" i="1"/>
  <c r="T356" i="1"/>
  <c r="T564" i="1"/>
  <c r="U564" i="1"/>
  <c r="T820" i="1"/>
  <c r="U820" i="1"/>
  <c r="U569" i="1"/>
  <c r="T569" i="1"/>
  <c r="T293" i="1"/>
  <c r="U293" i="1"/>
  <c r="U654" i="1"/>
  <c r="T654" i="1"/>
  <c r="T450" i="1"/>
  <c r="U450" i="1"/>
  <c r="T915" i="1"/>
  <c r="U915" i="1"/>
  <c r="T1171" i="1"/>
  <c r="U1171" i="1"/>
  <c r="U920" i="1"/>
  <c r="T920" i="1"/>
  <c r="U1176" i="1"/>
  <c r="T1176" i="1"/>
  <c r="U921" i="1"/>
  <c r="T921" i="1"/>
  <c r="U1177" i="1"/>
  <c r="T1177" i="1"/>
  <c r="T926" i="1"/>
  <c r="U926" i="1"/>
  <c r="U1182" i="1"/>
  <c r="T1182" i="1"/>
  <c r="T1436" i="1"/>
  <c r="U1436" i="1"/>
  <c r="T1692" i="1"/>
  <c r="U1692" i="1"/>
  <c r="T1948" i="1"/>
  <c r="U1948" i="1"/>
  <c r="U1409" i="1"/>
  <c r="T1409" i="1"/>
  <c r="U1665" i="1"/>
  <c r="T1665" i="1"/>
  <c r="U1921" i="1"/>
  <c r="T1921" i="1"/>
  <c r="U78" i="1"/>
  <c r="T78" i="1"/>
  <c r="T234" i="1"/>
  <c r="U234" i="1"/>
  <c r="T91" i="1"/>
  <c r="U91" i="1"/>
  <c r="T347" i="1"/>
  <c r="U347" i="1"/>
  <c r="T96" i="1"/>
  <c r="U96" i="1"/>
  <c r="T352" i="1"/>
  <c r="U352" i="1"/>
  <c r="U560" i="1"/>
  <c r="T560" i="1"/>
  <c r="U816" i="1"/>
  <c r="T816" i="1"/>
  <c r="T565" i="1"/>
  <c r="U565" i="1"/>
  <c r="T277" i="1"/>
  <c r="U277" i="1"/>
  <c r="T650" i="1"/>
  <c r="U650" i="1"/>
  <c r="T445" i="1"/>
  <c r="U445" i="1"/>
  <c r="T911" i="1"/>
  <c r="U911" i="1"/>
  <c r="T1167" i="1"/>
  <c r="U1167" i="1"/>
  <c r="T916" i="1"/>
  <c r="U916" i="1"/>
  <c r="T1172" i="1"/>
  <c r="U1172" i="1"/>
  <c r="T917" i="1"/>
  <c r="U917" i="1"/>
  <c r="T1173" i="1"/>
  <c r="U1173" i="1"/>
  <c r="U922" i="1"/>
  <c r="T922" i="1"/>
  <c r="T1178" i="1"/>
  <c r="U1178" i="1"/>
  <c r="U1432" i="1"/>
  <c r="T1432" i="1"/>
  <c r="T1688" i="1"/>
  <c r="U1688" i="1"/>
  <c r="T1944" i="1"/>
  <c r="U1944" i="1"/>
  <c r="T1405" i="1"/>
  <c r="U1405" i="1"/>
  <c r="T1661" i="1"/>
  <c r="U1661" i="1"/>
  <c r="Q1917" i="1"/>
  <c r="R1917" i="1" s="1"/>
  <c r="U1374" i="1"/>
  <c r="T1374" i="1"/>
  <c r="U1630" i="1"/>
  <c r="T1630" i="1"/>
  <c r="U1886" i="1"/>
  <c r="T1886" i="1"/>
  <c r="U2142" i="1"/>
  <c r="T2142" i="1"/>
  <c r="T1811" i="1"/>
  <c r="U1811" i="1"/>
  <c r="U2286" i="1"/>
  <c r="T2286" i="1"/>
  <c r="Q2542" i="1"/>
  <c r="R2542" i="1" s="1"/>
  <c r="T2798" i="1"/>
  <c r="U2798" i="1"/>
  <c r="T1831" i="1"/>
  <c r="U1831" i="1"/>
  <c r="T2291" i="1"/>
  <c r="U2291" i="1"/>
  <c r="T2547" i="1"/>
  <c r="U2547" i="1"/>
  <c r="Q2803" i="1"/>
  <c r="R2803" i="1" s="1"/>
  <c r="T1851" i="1"/>
  <c r="U1851" i="1"/>
  <c r="T2296" i="1"/>
  <c r="U2296" i="1"/>
  <c r="T2552" i="1"/>
  <c r="U2552" i="1"/>
  <c r="T2808" i="1"/>
  <c r="U2808" i="1"/>
  <c r="T3064" i="1"/>
  <c r="U3064" i="1"/>
  <c r="T2152" i="1"/>
  <c r="U2152" i="1"/>
  <c r="T3003" i="1"/>
  <c r="U3003" i="1"/>
  <c r="T3320" i="1"/>
  <c r="U3320" i="1"/>
  <c r="Q3576" i="1"/>
  <c r="R3576" i="1" s="1"/>
  <c r="Q2179" i="1"/>
  <c r="R2179" i="1" s="1"/>
  <c r="U190" i="1"/>
  <c r="T190" i="1"/>
  <c r="T47" i="1"/>
  <c r="U47" i="1"/>
  <c r="T303" i="1"/>
  <c r="U303" i="1"/>
  <c r="U52" i="1"/>
  <c r="T52" i="1"/>
  <c r="U308" i="1"/>
  <c r="T308" i="1"/>
  <c r="T516" i="1"/>
  <c r="U516" i="1"/>
  <c r="T772" i="1"/>
  <c r="U772" i="1"/>
  <c r="U521" i="1"/>
  <c r="T521" i="1"/>
  <c r="T101" i="1"/>
  <c r="U101" i="1"/>
  <c r="U606" i="1"/>
  <c r="T606" i="1"/>
  <c r="T376" i="1"/>
  <c r="U376" i="1"/>
  <c r="T867" i="1"/>
  <c r="U867" i="1"/>
  <c r="T1123" i="1"/>
  <c r="U1123" i="1"/>
  <c r="U872" i="1"/>
  <c r="T872" i="1"/>
  <c r="U1128" i="1"/>
  <c r="T1128" i="1"/>
  <c r="U873" i="1"/>
  <c r="T873" i="1"/>
  <c r="U1129" i="1"/>
  <c r="T1129" i="1"/>
  <c r="T878" i="1"/>
  <c r="U878" i="1"/>
  <c r="U1134" i="1"/>
  <c r="T1134" i="1"/>
  <c r="T1388" i="1"/>
  <c r="U1388" i="1"/>
  <c r="T1644" i="1"/>
  <c r="U1644" i="1"/>
  <c r="T1900" i="1"/>
  <c r="U1900" i="1"/>
  <c r="U1361" i="1"/>
  <c r="T1361" i="1"/>
  <c r="U1617" i="1"/>
  <c r="T1617" i="1"/>
  <c r="U1873" i="1"/>
  <c r="T1873" i="1"/>
  <c r="U30" i="1"/>
  <c r="T30" i="1"/>
  <c r="T186" i="1"/>
  <c r="U186" i="1"/>
  <c r="T43" i="1"/>
  <c r="U43" i="1"/>
  <c r="T299" i="1"/>
  <c r="U299" i="1"/>
  <c r="T48" i="1"/>
  <c r="U48" i="1"/>
  <c r="T304" i="1"/>
  <c r="U304" i="1"/>
  <c r="U510" i="1"/>
  <c r="T510" i="1"/>
  <c r="U768" i="1"/>
  <c r="T768" i="1"/>
  <c r="T517" i="1"/>
  <c r="U517" i="1"/>
  <c r="T85" i="1"/>
  <c r="U85" i="1"/>
  <c r="T602" i="1"/>
  <c r="U602" i="1"/>
  <c r="U361" i="1"/>
  <c r="T361" i="1"/>
  <c r="T863" i="1"/>
  <c r="U863" i="1"/>
  <c r="T1119" i="1"/>
  <c r="U1119" i="1"/>
  <c r="T868" i="1"/>
  <c r="U868" i="1"/>
  <c r="T1124" i="1"/>
  <c r="U1124" i="1"/>
  <c r="T869" i="1"/>
  <c r="U869" i="1"/>
  <c r="T1125" i="1"/>
  <c r="U1125" i="1"/>
  <c r="U874" i="1"/>
  <c r="T874" i="1"/>
  <c r="T1130" i="1"/>
  <c r="U1130" i="1"/>
  <c r="U1384" i="1"/>
  <c r="T1384" i="1"/>
  <c r="T1640" i="1"/>
  <c r="U1640" i="1"/>
  <c r="T1896" i="1"/>
  <c r="U1896" i="1"/>
  <c r="T1357" i="1"/>
  <c r="U1357" i="1"/>
  <c r="T1613" i="1"/>
  <c r="U1613" i="1"/>
  <c r="Q1869" i="1"/>
  <c r="R1869" i="1" s="1"/>
  <c r="U1326" i="1"/>
  <c r="T1326" i="1"/>
  <c r="U1582" i="1"/>
  <c r="T1582" i="1"/>
  <c r="U1838" i="1"/>
  <c r="T1838" i="1"/>
  <c r="U2094" i="1"/>
  <c r="T2094" i="1"/>
  <c r="T1619" i="1"/>
  <c r="U1619" i="1"/>
  <c r="U2233" i="1"/>
  <c r="T2233" i="1"/>
  <c r="Q2494" i="1"/>
  <c r="R2494" i="1" s="1"/>
  <c r="T2750" i="1"/>
  <c r="U2750" i="1"/>
  <c r="T1639" i="1"/>
  <c r="U1639" i="1"/>
  <c r="T2240" i="1"/>
  <c r="U2240" i="1"/>
  <c r="T2499" i="1"/>
  <c r="U2499" i="1"/>
  <c r="Q2755" i="1"/>
  <c r="R2755" i="1" s="1"/>
  <c r="T1659" i="1"/>
  <c r="U1659" i="1"/>
  <c r="T2247" i="1"/>
  <c r="U2247" i="1"/>
  <c r="T2504" i="1"/>
  <c r="U2504" i="1"/>
  <c r="T2760" i="1"/>
  <c r="U2760" i="1"/>
  <c r="T3016" i="1"/>
  <c r="U3016" i="1"/>
  <c r="T1631" i="1"/>
  <c r="U1631" i="1"/>
  <c r="T2939" i="1"/>
  <c r="U2939" i="1"/>
  <c r="T3272" i="1"/>
  <c r="U3272" i="1"/>
  <c r="Q3528" i="1"/>
  <c r="R3528" i="1" s="1"/>
  <c r="T1711" i="1"/>
  <c r="U1711" i="1"/>
  <c r="U206" i="1"/>
  <c r="T206" i="1"/>
  <c r="T63" i="1"/>
  <c r="U63" i="1"/>
  <c r="T319" i="1"/>
  <c r="U319" i="1"/>
  <c r="U68" i="1"/>
  <c r="T68" i="1"/>
  <c r="U324" i="1"/>
  <c r="T324" i="1"/>
  <c r="T532" i="1"/>
  <c r="U532" i="1"/>
  <c r="T788" i="1"/>
  <c r="U788" i="1"/>
  <c r="U537" i="1"/>
  <c r="T537" i="1"/>
  <c r="T165" i="1"/>
  <c r="U165" i="1"/>
  <c r="U622" i="1"/>
  <c r="T622" i="1"/>
  <c r="T408" i="1"/>
  <c r="U408" i="1"/>
  <c r="T883" i="1"/>
  <c r="U883" i="1"/>
  <c r="T1139" i="1"/>
  <c r="U1139" i="1"/>
  <c r="U888" i="1"/>
  <c r="T888" i="1"/>
  <c r="U1144" i="1"/>
  <c r="T1144" i="1"/>
  <c r="U889" i="1"/>
  <c r="T889" i="1"/>
  <c r="U1145" i="1"/>
  <c r="T1145" i="1"/>
  <c r="T894" i="1"/>
  <c r="U894" i="1"/>
  <c r="U1150" i="1"/>
  <c r="T1150" i="1"/>
  <c r="T1404" i="1"/>
  <c r="U1404" i="1"/>
  <c r="T1660" i="1"/>
  <c r="U1660" i="1"/>
  <c r="Q1916" i="1"/>
  <c r="R1916" i="1" s="1"/>
  <c r="U1377" i="1"/>
  <c r="T1377" i="1"/>
  <c r="U1633" i="1"/>
  <c r="T1633" i="1"/>
  <c r="U1889" i="1"/>
  <c r="T1889" i="1"/>
  <c r="T514" i="1"/>
  <c r="U514" i="1"/>
  <c r="U1224" i="1"/>
  <c r="T1224" i="1"/>
  <c r="U1230" i="1"/>
  <c r="T1230" i="1"/>
  <c r="U1457" i="1"/>
  <c r="T1457" i="1"/>
  <c r="T1394" i="1"/>
  <c r="U1394" i="1"/>
  <c r="T1650" i="1"/>
  <c r="U1650" i="1"/>
  <c r="T1906" i="1"/>
  <c r="U1906" i="1"/>
  <c r="T2162" i="1"/>
  <c r="U2162" i="1"/>
  <c r="Q1891" i="1"/>
  <c r="R1891" i="1" s="1"/>
  <c r="T2306" i="1"/>
  <c r="U2306" i="1"/>
  <c r="Q2562" i="1"/>
  <c r="R2562" i="1" s="1"/>
  <c r="T2818" i="1"/>
  <c r="U2818" i="1"/>
  <c r="T1911" i="1"/>
  <c r="U1911" i="1"/>
  <c r="T2311" i="1"/>
  <c r="U2311" i="1"/>
  <c r="Q2567" i="1"/>
  <c r="R2567" i="1" s="1"/>
  <c r="T2823" i="1"/>
  <c r="U2823" i="1"/>
  <c r="T1931" i="1"/>
  <c r="U1931" i="1"/>
  <c r="T2316" i="1"/>
  <c r="U2316" i="1"/>
  <c r="T2572" i="1"/>
  <c r="U2572" i="1"/>
  <c r="Q2828" i="1"/>
  <c r="R2828" i="1" s="1"/>
  <c r="T3084" i="1"/>
  <c r="U3084" i="1"/>
  <c r="U2257" i="1"/>
  <c r="T2257" i="1"/>
  <c r="T3030" i="1"/>
  <c r="U3030" i="1"/>
  <c r="T3340" i="1"/>
  <c r="U3340" i="1"/>
  <c r="Q3596" i="1"/>
  <c r="R3596" i="1" s="1"/>
  <c r="Q2277" i="1"/>
  <c r="R2277" i="1" s="1"/>
  <c r="T274" i="1"/>
  <c r="U274" i="1"/>
  <c r="T131" i="1"/>
  <c r="U131" i="1"/>
  <c r="T387" i="1"/>
  <c r="U387" i="1"/>
  <c r="T136" i="1"/>
  <c r="U136" i="1"/>
  <c r="T77" i="1"/>
  <c r="U77" i="1"/>
  <c r="U600" i="1"/>
  <c r="T600" i="1"/>
  <c r="U97" i="1"/>
  <c r="T97" i="1"/>
  <c r="T605" i="1"/>
  <c r="U605" i="1"/>
  <c r="T405" i="1"/>
  <c r="U405" i="1"/>
  <c r="T690" i="1"/>
  <c r="U690" i="1"/>
  <c r="T498" i="1"/>
  <c r="U498" i="1"/>
  <c r="T951" i="1"/>
  <c r="U951" i="1"/>
  <c r="T1207" i="1"/>
  <c r="U1207" i="1"/>
  <c r="T956" i="1"/>
  <c r="U956" i="1"/>
  <c r="T1212" i="1"/>
  <c r="U1212" i="1"/>
  <c r="T957" i="1"/>
  <c r="U957" i="1"/>
  <c r="T1213" i="1"/>
  <c r="U1213" i="1"/>
  <c r="U962" i="1"/>
  <c r="T962" i="1"/>
  <c r="T1218" i="1"/>
  <c r="U1218" i="1"/>
  <c r="U1472" i="1"/>
  <c r="T1472" i="1"/>
  <c r="T1728" i="1"/>
  <c r="U1728" i="1"/>
  <c r="T1984" i="1"/>
  <c r="U1984" i="1"/>
  <c r="T1445" i="1"/>
  <c r="U1445" i="1"/>
  <c r="Q1701" i="1"/>
  <c r="R1701" i="1" s="1"/>
  <c r="T1957" i="1"/>
  <c r="U1957" i="1"/>
  <c r="U1414" i="1"/>
  <c r="T1414" i="1"/>
  <c r="U1670" i="1"/>
  <c r="T1670" i="1"/>
  <c r="U1926" i="1"/>
  <c r="T1926" i="1"/>
  <c r="Q2182" i="1"/>
  <c r="R2182" i="1" s="1"/>
  <c r="T1971" i="1"/>
  <c r="U1971" i="1"/>
  <c r="Q2326" i="1"/>
  <c r="R2326" i="1" s="1"/>
  <c r="T2582" i="1"/>
  <c r="U2582" i="1"/>
  <c r="T2838" i="1"/>
  <c r="U2838" i="1"/>
  <c r="T1991" i="1"/>
  <c r="U1991" i="1"/>
  <c r="T2331" i="1"/>
  <c r="U2331" i="1"/>
  <c r="Q2587" i="1"/>
  <c r="R2587" i="1" s="1"/>
  <c r="T2843" i="1"/>
  <c r="U2843" i="1"/>
  <c r="Q2011" i="1"/>
  <c r="R2011" i="1" s="1"/>
  <c r="T2336" i="1"/>
  <c r="U2336" i="1"/>
  <c r="T2592" i="1"/>
  <c r="U2592" i="1"/>
  <c r="T2848" i="1"/>
  <c r="U2848" i="1"/>
  <c r="T3104" i="1"/>
  <c r="U3104" i="1"/>
  <c r="U2337" i="1"/>
  <c r="T2337" i="1"/>
  <c r="U3057" i="1"/>
  <c r="T3057" i="1"/>
  <c r="Q3360" i="1"/>
  <c r="R3360" i="1" s="1"/>
  <c r="Q3616" i="1"/>
  <c r="R3616" i="1" s="1"/>
  <c r="T2357" i="1"/>
  <c r="U2357" i="1"/>
  <c r="T3063" i="1"/>
  <c r="U3063" i="1"/>
  <c r="T3365" i="1"/>
  <c r="U3365" i="1"/>
  <c r="Q3621" i="1"/>
  <c r="R3621" i="1" s="1"/>
  <c r="U2377" i="1"/>
  <c r="T2377" i="1"/>
  <c r="Q3070" i="1"/>
  <c r="R3070" i="1" s="1"/>
  <c r="T3370" i="1"/>
  <c r="U3370" i="1"/>
  <c r="T3626" i="1"/>
  <c r="U3626" i="1"/>
  <c r="T135" i="1"/>
  <c r="U135" i="1"/>
  <c r="T604" i="1"/>
  <c r="U604" i="1"/>
  <c r="U694" i="1"/>
  <c r="T694" i="1"/>
  <c r="U960" i="1"/>
  <c r="T960" i="1"/>
  <c r="T966" i="1"/>
  <c r="U966" i="1"/>
  <c r="Q1988" i="1"/>
  <c r="R1988" i="1" s="1"/>
  <c r="T1418" i="1"/>
  <c r="U1418" i="1"/>
  <c r="Q1987" i="1"/>
  <c r="R1987" i="1" s="1"/>
  <c r="T2007" i="1"/>
  <c r="U2007" i="1"/>
  <c r="T2027" i="1"/>
  <c r="U2027" i="1"/>
  <c r="T3108" i="1"/>
  <c r="U3108" i="1"/>
  <c r="Q3620" i="1"/>
  <c r="R3620" i="1" s="1"/>
  <c r="Q3095" i="1"/>
  <c r="R3095" i="1" s="1"/>
  <c r="Q3473" i="1"/>
  <c r="R3473" i="1" s="1"/>
  <c r="T2099" i="1"/>
  <c r="U2099" i="1"/>
  <c r="T3102" i="1"/>
  <c r="U3102" i="1"/>
  <c r="Q3478" i="1"/>
  <c r="R3478" i="1" s="1"/>
  <c r="Q3814" i="1"/>
  <c r="R3814" i="1" s="1"/>
  <c r="T4070" i="1"/>
  <c r="U4070" i="1"/>
  <c r="T3459" i="1"/>
  <c r="U3459" i="1"/>
  <c r="T3997" i="1"/>
  <c r="U3997" i="1"/>
  <c r="Q4290" i="1"/>
  <c r="R4290" i="1" s="1"/>
  <c r="T4546" i="1"/>
  <c r="U4546" i="1"/>
  <c r="U4802" i="1"/>
  <c r="T4802" i="1"/>
  <c r="T2749" i="1"/>
  <c r="U2749" i="1"/>
  <c r="T3828" i="1"/>
  <c r="U3828" i="1"/>
  <c r="T4163" i="1"/>
  <c r="U4163" i="1"/>
  <c r="T4419" i="1"/>
  <c r="U4419" i="1"/>
  <c r="Q4675" i="1"/>
  <c r="R4675" i="1" s="1"/>
  <c r="U4931" i="1"/>
  <c r="T4931" i="1"/>
  <c r="T3467" i="1"/>
  <c r="U3467" i="1"/>
  <c r="Q4000" i="1"/>
  <c r="R4000" i="1" s="1"/>
  <c r="Q4292" i="1"/>
  <c r="R4292" i="1" s="1"/>
  <c r="T4548" i="1"/>
  <c r="U4548" i="1"/>
  <c r="T4804" i="1"/>
  <c r="U4804" i="1"/>
  <c r="Q5060" i="1"/>
  <c r="R5060" i="1" s="1"/>
  <c r="T723" i="1"/>
  <c r="U723" i="1"/>
  <c r="T747" i="1"/>
  <c r="U747" i="1"/>
  <c r="T1292" i="1"/>
  <c r="U1292" i="1"/>
  <c r="U1521" i="1"/>
  <c r="T1521" i="1"/>
  <c r="T1410" i="1"/>
  <c r="U1410" i="1"/>
  <c r="T1666" i="1"/>
  <c r="U1666" i="1"/>
  <c r="T1922" i="1"/>
  <c r="U1922" i="1"/>
  <c r="Q2178" i="1"/>
  <c r="R2178" i="1" s="1"/>
  <c r="T1955" i="1"/>
  <c r="U1955" i="1"/>
  <c r="Q2322" i="1"/>
  <c r="R2322" i="1" s="1"/>
  <c r="T2578" i="1"/>
  <c r="U2578" i="1"/>
  <c r="T2834" i="1"/>
  <c r="U2834" i="1"/>
  <c r="T1975" i="1"/>
  <c r="U1975" i="1"/>
  <c r="Q2327" i="1"/>
  <c r="R2327" i="1" s="1"/>
  <c r="T2583" i="1"/>
  <c r="U2583" i="1"/>
  <c r="T2839" i="1"/>
  <c r="U2839" i="1"/>
  <c r="T1995" i="1"/>
  <c r="U1995" i="1"/>
  <c r="T2332" i="1"/>
  <c r="U2332" i="1"/>
  <c r="Q2588" i="1"/>
  <c r="R2588" i="1" s="1"/>
  <c r="T2844" i="1"/>
  <c r="U2844" i="1"/>
  <c r="T3100" i="1"/>
  <c r="U3100" i="1"/>
  <c r="U2321" i="1"/>
  <c r="T2321" i="1"/>
  <c r="T3051" i="1"/>
  <c r="U3051" i="1"/>
  <c r="Q3356" i="1"/>
  <c r="R3356" i="1" s="1"/>
  <c r="T3612" i="1"/>
  <c r="U3612" i="1"/>
  <c r="T2341" i="1"/>
  <c r="U2341" i="1"/>
  <c r="T226" i="1"/>
  <c r="U226" i="1"/>
  <c r="T83" i="1"/>
  <c r="U83" i="1"/>
  <c r="T339" i="1"/>
  <c r="U339" i="1"/>
  <c r="T88" i="1"/>
  <c r="U88" i="1"/>
  <c r="T344" i="1"/>
  <c r="U344" i="1"/>
  <c r="U552" i="1"/>
  <c r="T552" i="1"/>
  <c r="U808" i="1"/>
  <c r="T808" i="1"/>
  <c r="T557" i="1"/>
  <c r="U557" i="1"/>
  <c r="T245" i="1"/>
  <c r="U245" i="1"/>
  <c r="T642" i="1"/>
  <c r="U642" i="1"/>
  <c r="T434" i="1"/>
  <c r="U434" i="1"/>
  <c r="T903" i="1"/>
  <c r="U903" i="1"/>
  <c r="T1159" i="1"/>
  <c r="U1159" i="1"/>
  <c r="T908" i="1"/>
  <c r="U908" i="1"/>
  <c r="T1164" i="1"/>
  <c r="U1164" i="1"/>
  <c r="T909" i="1"/>
  <c r="U909" i="1"/>
  <c r="T1165" i="1"/>
  <c r="U1165" i="1"/>
  <c r="U914" i="1"/>
  <c r="T914" i="1"/>
  <c r="T1170" i="1"/>
  <c r="U1170" i="1"/>
  <c r="U1424" i="1"/>
  <c r="T1424" i="1"/>
  <c r="T1680" i="1"/>
  <c r="U1680" i="1"/>
  <c r="T1936" i="1"/>
  <c r="U1936" i="1"/>
  <c r="T1397" i="1"/>
  <c r="U1397" i="1"/>
  <c r="Q1653" i="1"/>
  <c r="R1653" i="1" s="1"/>
  <c r="T1909" i="1"/>
  <c r="U1909" i="1"/>
  <c r="U1366" i="1"/>
  <c r="T1366" i="1"/>
  <c r="U1622" i="1"/>
  <c r="T1622" i="1"/>
  <c r="U1878" i="1"/>
  <c r="T1878" i="1"/>
  <c r="Q2134" i="1"/>
  <c r="R2134" i="1" s="1"/>
  <c r="T1779" i="1"/>
  <c r="U1779" i="1"/>
  <c r="Q2278" i="1"/>
  <c r="R2278" i="1" s="1"/>
  <c r="T2534" i="1"/>
  <c r="U2534" i="1"/>
  <c r="T2790" i="1"/>
  <c r="U2790" i="1"/>
  <c r="T1799" i="1"/>
  <c r="U1799" i="1"/>
  <c r="T2283" i="1"/>
  <c r="U2283" i="1"/>
  <c r="Q2539" i="1"/>
  <c r="R2539" i="1" s="1"/>
  <c r="T2795" i="1"/>
  <c r="U2795" i="1"/>
  <c r="Q1819" i="1"/>
  <c r="R1819" i="1" s="1"/>
  <c r="T2288" i="1"/>
  <c r="U2288" i="1"/>
  <c r="T2544" i="1"/>
  <c r="U2544" i="1"/>
  <c r="T2800" i="1"/>
  <c r="U2800" i="1"/>
  <c r="T3056" i="1"/>
  <c r="U3056" i="1"/>
  <c r="Q2109" i="1"/>
  <c r="R2109" i="1" s="1"/>
  <c r="Q2993" i="1"/>
  <c r="R2993" i="1" s="1"/>
  <c r="Q3312" i="1"/>
  <c r="R3312" i="1" s="1"/>
  <c r="Q3568" i="1"/>
  <c r="R3568" i="1" s="1"/>
  <c r="T2136" i="1"/>
  <c r="U2136" i="1"/>
  <c r="Q2999" i="1"/>
  <c r="R2999" i="1" s="1"/>
  <c r="T3317" i="1"/>
  <c r="U3317" i="1"/>
  <c r="Q3573" i="1"/>
  <c r="R3573" i="1" s="1"/>
  <c r="T2163" i="1"/>
  <c r="U2163" i="1"/>
  <c r="T3006" i="1"/>
  <c r="U3006" i="1"/>
  <c r="T3322" i="1"/>
  <c r="U3322" i="1"/>
  <c r="T3578" i="1"/>
  <c r="U3578" i="1"/>
  <c r="T82" i="1"/>
  <c r="U82" i="1"/>
  <c r="U204" i="1"/>
  <c r="T204" i="1"/>
  <c r="U673" i="1"/>
  <c r="T673" i="1"/>
  <c r="T1019" i="1"/>
  <c r="U1019" i="1"/>
  <c r="U1025" i="1"/>
  <c r="T1025" i="1"/>
  <c r="T1540" i="1"/>
  <c r="U1540" i="1"/>
  <c r="U1769" i="1"/>
  <c r="T1769" i="1"/>
  <c r="T1994" i="1"/>
  <c r="U1994" i="1"/>
  <c r="T2650" i="1"/>
  <c r="U2650" i="1"/>
  <c r="T2655" i="1"/>
  <c r="U2655" i="1"/>
  <c r="Q2660" i="1"/>
  <c r="R2660" i="1" s="1"/>
  <c r="T3147" i="1"/>
  <c r="U3147" i="1"/>
  <c r="T2885" i="1"/>
  <c r="U2885" i="1"/>
  <c r="T3325" i="1"/>
  <c r="U3325" i="1"/>
  <c r="Q3665" i="1"/>
  <c r="R3665" i="1" s="1"/>
  <c r="U2905" i="1"/>
  <c r="T2905" i="1"/>
  <c r="Q3330" i="1"/>
  <c r="R3330" i="1" s="1"/>
  <c r="Q3670" i="1"/>
  <c r="R3670" i="1" s="1"/>
  <c r="Q3958" i="1"/>
  <c r="R3958" i="1" s="1"/>
  <c r="T2933" i="1"/>
  <c r="U2933" i="1"/>
  <c r="T3848" i="1"/>
  <c r="U3848" i="1"/>
  <c r="T4178" i="1"/>
  <c r="U4178" i="1"/>
  <c r="Q4434" i="1"/>
  <c r="R4434" i="1" s="1"/>
  <c r="U4690" i="1"/>
  <c r="T4690" i="1"/>
  <c r="U4946" i="1"/>
  <c r="T4946" i="1"/>
  <c r="Q3527" i="1"/>
  <c r="R3527" i="1" s="1"/>
  <c r="T4020" i="1"/>
  <c r="U4020" i="1"/>
  <c r="T4307" i="1"/>
  <c r="U4307" i="1"/>
  <c r="T4563" i="1"/>
  <c r="U4563" i="1"/>
  <c r="Q4819" i="1"/>
  <c r="R4819" i="1" s="1"/>
  <c r="T2943" i="1"/>
  <c r="U2943" i="1"/>
  <c r="T3851" i="1"/>
  <c r="U3851" i="1"/>
  <c r="T4180" i="1"/>
  <c r="U4180" i="1"/>
  <c r="Q4436" i="1"/>
  <c r="R4436" i="1" s="1"/>
  <c r="T4692" i="1"/>
  <c r="U4692" i="1"/>
  <c r="T4948" i="1"/>
  <c r="U4948" i="1"/>
  <c r="Q5204" i="1"/>
  <c r="R5204" i="1" s="1"/>
  <c r="U840" i="1"/>
  <c r="T840" i="1"/>
  <c r="T846" i="1"/>
  <c r="U846" i="1"/>
  <c r="Q1868" i="1"/>
  <c r="R1868" i="1" s="1"/>
  <c r="T1298" i="1"/>
  <c r="U1298" i="1"/>
  <c r="T1554" i="1"/>
  <c r="U1554" i="1"/>
  <c r="T1810" i="1"/>
  <c r="U1810" i="1"/>
  <c r="T2066" i="1"/>
  <c r="U2066" i="1"/>
  <c r="T1507" i="1"/>
  <c r="U1507" i="1"/>
  <c r="T2196" i="1"/>
  <c r="U2196" i="1"/>
  <c r="Q2466" i="1"/>
  <c r="R2466" i="1" s="1"/>
  <c r="T2722" i="1"/>
  <c r="U2722" i="1"/>
  <c r="T1527" i="1"/>
  <c r="U1527" i="1"/>
  <c r="Q2203" i="1"/>
  <c r="R2203" i="1" s="1"/>
  <c r="Q2471" i="1"/>
  <c r="R2471" i="1" s="1"/>
  <c r="T2727" i="1"/>
  <c r="U2727" i="1"/>
  <c r="T1547" i="1"/>
  <c r="U1547" i="1"/>
  <c r="U2209" i="1"/>
  <c r="T2209" i="1"/>
  <c r="T2476" i="1"/>
  <c r="U2476" i="1"/>
  <c r="Q2732" i="1"/>
  <c r="R2732" i="1" s="1"/>
  <c r="T2988" i="1"/>
  <c r="U2988" i="1"/>
  <c r="T3244" i="1"/>
  <c r="U3244" i="1"/>
  <c r="Q2897" i="1"/>
  <c r="R2897" i="1" s="1"/>
  <c r="T3243" i="1"/>
  <c r="U3243" i="1"/>
  <c r="Q3500" i="1"/>
  <c r="R3500" i="1" s="1"/>
  <c r="T1263" i="1"/>
  <c r="U1263" i="1"/>
  <c r="T114" i="1"/>
  <c r="U114" i="1"/>
  <c r="T370" i="1"/>
  <c r="U370" i="1"/>
  <c r="T227" i="1"/>
  <c r="U227" i="1"/>
  <c r="T483" i="1"/>
  <c r="U483" i="1"/>
  <c r="T232" i="1"/>
  <c r="U232" i="1"/>
  <c r="U414" i="1"/>
  <c r="T414" i="1"/>
  <c r="U696" i="1"/>
  <c r="T696" i="1"/>
  <c r="T421" i="1"/>
  <c r="U421" i="1"/>
  <c r="T701" i="1"/>
  <c r="U701" i="1"/>
  <c r="T530" i="1"/>
  <c r="U530" i="1"/>
  <c r="U73" i="1"/>
  <c r="T73" i="1"/>
  <c r="U777" i="1"/>
  <c r="T777" i="1"/>
  <c r="T1047" i="1"/>
  <c r="U1047" i="1"/>
  <c r="T783" i="1"/>
  <c r="U783" i="1"/>
  <c r="T1052" i="1"/>
  <c r="U1052" i="1"/>
  <c r="U785" i="1"/>
  <c r="T785" i="1"/>
  <c r="T1053" i="1"/>
  <c r="U1053" i="1"/>
  <c r="T791" i="1"/>
  <c r="U791" i="1"/>
  <c r="T1058" i="1"/>
  <c r="U1058" i="1"/>
  <c r="U1312" i="1"/>
  <c r="T1312" i="1"/>
  <c r="U1568" i="1"/>
  <c r="T1568" i="1"/>
  <c r="T1824" i="1"/>
  <c r="U1824" i="1"/>
  <c r="T1285" i="1"/>
  <c r="U1285" i="1"/>
  <c r="T1541" i="1"/>
  <c r="U1541" i="1"/>
  <c r="Q1797" i="1"/>
  <c r="R1797" i="1" s="1"/>
  <c r="U1254" i="1"/>
  <c r="T1254" i="1"/>
  <c r="U1510" i="1"/>
  <c r="T1510" i="1"/>
  <c r="U1766" i="1"/>
  <c r="T1766" i="1"/>
  <c r="U2022" i="1"/>
  <c r="T2022" i="1"/>
  <c r="T1331" i="1"/>
  <c r="U1331" i="1"/>
  <c r="U2137" i="1"/>
  <c r="T2137" i="1"/>
  <c r="Q2422" i="1"/>
  <c r="R2422" i="1" s="1"/>
  <c r="T2678" i="1"/>
  <c r="U2678" i="1"/>
  <c r="T1351" i="1"/>
  <c r="U1351" i="1"/>
  <c r="T2144" i="1"/>
  <c r="U2144" i="1"/>
  <c r="T2427" i="1"/>
  <c r="U2427" i="1"/>
  <c r="Q2683" i="1"/>
  <c r="R2683" i="1" s="1"/>
  <c r="T1371" i="1"/>
  <c r="U1371" i="1"/>
  <c r="T2151" i="1"/>
  <c r="U2151" i="1"/>
  <c r="T2432" i="1"/>
  <c r="U2432" i="1"/>
  <c r="T2688" i="1"/>
  <c r="U2688" i="1"/>
  <c r="T2944" i="1"/>
  <c r="U2944" i="1"/>
  <c r="T3200" i="1"/>
  <c r="U3200" i="1"/>
  <c r="U2721" i="1"/>
  <c r="T2721" i="1"/>
  <c r="Q3185" i="1"/>
  <c r="R3185" i="1" s="1"/>
  <c r="Q3456" i="1"/>
  <c r="R3456" i="1" s="1"/>
  <c r="Q3712" i="1"/>
  <c r="R3712" i="1" s="1"/>
  <c r="T2741" i="1"/>
  <c r="U2741" i="1"/>
  <c r="Q3191" i="1"/>
  <c r="R3191" i="1" s="1"/>
  <c r="T3461" i="1"/>
  <c r="U3461" i="1"/>
  <c r="Q3717" i="1"/>
  <c r="R3717" i="1" s="1"/>
  <c r="U2761" i="1"/>
  <c r="T2761" i="1"/>
  <c r="T3198" i="1"/>
  <c r="U3198" i="1"/>
  <c r="T3466" i="1"/>
  <c r="U3466" i="1"/>
  <c r="T3722" i="1"/>
  <c r="U3722" i="1"/>
  <c r="T263" i="1"/>
  <c r="U263" i="1"/>
  <c r="T732" i="1"/>
  <c r="U732" i="1"/>
  <c r="U217" i="1"/>
  <c r="T217" i="1"/>
  <c r="U1088" i="1"/>
  <c r="T1088" i="1"/>
  <c r="T1094" i="1"/>
  <c r="U1094" i="1"/>
  <c r="U1321" i="1"/>
  <c r="T1321" i="1"/>
  <c r="T1546" i="1"/>
  <c r="U1546" i="1"/>
  <c r="U2185" i="1"/>
  <c r="T2185" i="1"/>
  <c r="T2192" i="1"/>
  <c r="U2192" i="1"/>
  <c r="T2199" i="1"/>
  <c r="U2199" i="1"/>
  <c r="Q3236" i="1"/>
  <c r="R3236" i="1" s="1"/>
  <c r="T3748" i="1"/>
  <c r="U3748" i="1"/>
  <c r="T3154" i="1"/>
  <c r="U3154" i="1"/>
  <c r="T3517" i="1"/>
  <c r="U3517" i="1"/>
  <c r="U2297" i="1"/>
  <c r="T2297" i="1"/>
  <c r="Q3161" i="1"/>
  <c r="R3161" i="1" s="1"/>
  <c r="Q3522" i="1"/>
  <c r="R3522" i="1" s="1"/>
  <c r="T3846" i="1"/>
  <c r="U3846" i="1"/>
  <c r="Q4102" i="1"/>
  <c r="R4102" i="1" s="1"/>
  <c r="T3587" i="1"/>
  <c r="U3587" i="1"/>
  <c r="T4040" i="1"/>
  <c r="U4040" i="1"/>
  <c r="T4322" i="1"/>
  <c r="U4322" i="1"/>
  <c r="Q4578" i="1"/>
  <c r="R4578" i="1" s="1"/>
  <c r="U4834" i="1"/>
  <c r="T4834" i="1"/>
  <c r="Q3023" i="1"/>
  <c r="R3023" i="1" s="1"/>
  <c r="T3871" i="1"/>
  <c r="U3871" i="1"/>
  <c r="Q4195" i="1"/>
  <c r="R4195" i="1" s="1"/>
  <c r="T4451" i="1"/>
  <c r="U4451" i="1"/>
  <c r="T4707" i="1"/>
  <c r="U4707" i="1"/>
  <c r="Q4963" i="1"/>
  <c r="R4963" i="1" s="1"/>
  <c r="Q3595" i="1"/>
  <c r="R3595" i="1" s="1"/>
  <c r="T4043" i="1"/>
  <c r="U4043" i="1"/>
  <c r="T4324" i="1"/>
  <c r="U4324" i="1"/>
  <c r="Q4580" i="1"/>
  <c r="R4580" i="1" s="1"/>
  <c r="T4836" i="1"/>
  <c r="U4836" i="1"/>
  <c r="T5092" i="1"/>
  <c r="U5092" i="1"/>
  <c r="T1155" i="1"/>
  <c r="U1155" i="1"/>
  <c r="U1161" i="1"/>
  <c r="T1161" i="1"/>
  <c r="Q1676" i="1"/>
  <c r="R1676" i="1" s="1"/>
  <c r="U1905" i="1"/>
  <c r="T1905" i="1"/>
  <c r="T1506" i="1"/>
  <c r="U1506" i="1"/>
  <c r="T1762" i="1"/>
  <c r="U1762" i="1"/>
  <c r="T2018" i="1"/>
  <c r="U2018" i="1"/>
  <c r="T1315" i="1"/>
  <c r="U1315" i="1"/>
  <c r="Q2132" i="1"/>
  <c r="R2132" i="1" s="1"/>
  <c r="Q2418" i="1"/>
  <c r="R2418" i="1" s="1"/>
  <c r="T2674" i="1"/>
  <c r="U2674" i="1"/>
  <c r="T1335" i="1"/>
  <c r="U1335" i="1"/>
  <c r="T2139" i="1"/>
  <c r="U2139" i="1"/>
  <c r="Q2423" i="1"/>
  <c r="R2423" i="1" s="1"/>
  <c r="T2679" i="1"/>
  <c r="U2679" i="1"/>
  <c r="T1355" i="1"/>
  <c r="U1355" i="1"/>
  <c r="U2145" i="1"/>
  <c r="T2145" i="1"/>
  <c r="T2428" i="1"/>
  <c r="U2428" i="1"/>
  <c r="Q2684" i="1"/>
  <c r="R2684" i="1" s="1"/>
  <c r="T2940" i="1"/>
  <c r="U2940" i="1"/>
  <c r="T3196" i="1"/>
  <c r="U3196" i="1"/>
  <c r="Q2705" i="1"/>
  <c r="R2705" i="1" s="1"/>
  <c r="T3179" i="1"/>
  <c r="U3179" i="1"/>
  <c r="Q3452" i="1"/>
  <c r="R3452" i="1" s="1"/>
  <c r="T3708" i="1"/>
  <c r="U3708" i="1"/>
  <c r="U54" i="1"/>
  <c r="T54" i="1"/>
  <c r="T322" i="1"/>
  <c r="U322" i="1"/>
  <c r="T179" i="1"/>
  <c r="U179" i="1"/>
  <c r="T435" i="1"/>
  <c r="U435" i="1"/>
  <c r="T184" i="1"/>
  <c r="U184" i="1"/>
  <c r="T269" i="1"/>
  <c r="U269" i="1"/>
  <c r="U648" i="1"/>
  <c r="T648" i="1"/>
  <c r="U289" i="1"/>
  <c r="T289" i="1"/>
  <c r="T653" i="1"/>
  <c r="U653" i="1"/>
  <c r="U470" i="1"/>
  <c r="T470" i="1"/>
  <c r="U738" i="1"/>
  <c r="T738" i="1"/>
  <c r="T611" i="1"/>
  <c r="U611" i="1"/>
  <c r="T999" i="1"/>
  <c r="U999" i="1"/>
  <c r="T631" i="1"/>
  <c r="U631" i="1"/>
  <c r="T1004" i="1"/>
  <c r="U1004" i="1"/>
  <c r="T635" i="1"/>
  <c r="U635" i="1"/>
  <c r="T1005" i="1"/>
  <c r="U1005" i="1"/>
  <c r="T655" i="1"/>
  <c r="U655" i="1"/>
  <c r="T1010" i="1"/>
  <c r="U1010" i="1"/>
  <c r="U1264" i="1"/>
  <c r="T1264" i="1"/>
  <c r="U1520" i="1"/>
  <c r="T1520" i="1"/>
  <c r="T1776" i="1"/>
  <c r="U1776" i="1"/>
  <c r="T1237" i="1"/>
  <c r="U1237" i="1"/>
  <c r="T1493" i="1"/>
  <c r="U1493" i="1"/>
  <c r="Q1749" i="1"/>
  <c r="R1749" i="1" s="1"/>
  <c r="T2005" i="1"/>
  <c r="U2005" i="1"/>
  <c r="U1462" i="1"/>
  <c r="T1462" i="1"/>
  <c r="U1718" i="1"/>
  <c r="T1718" i="1"/>
  <c r="U1974" i="1"/>
  <c r="T1974" i="1"/>
  <c r="Q2230" i="1"/>
  <c r="R2230" i="1" s="1"/>
  <c r="U2073" i="1"/>
  <c r="T2073" i="1"/>
  <c r="Q2374" i="1"/>
  <c r="R2374" i="1" s="1"/>
  <c r="T2630" i="1"/>
  <c r="U2630" i="1"/>
  <c r="T2886" i="1"/>
  <c r="U2886" i="1"/>
  <c r="T2080" i="1"/>
  <c r="U2080" i="1"/>
  <c r="T2379" i="1"/>
  <c r="U2379" i="1"/>
  <c r="Q2635" i="1"/>
  <c r="R2635" i="1" s="1"/>
  <c r="T2891" i="1"/>
  <c r="U2891" i="1"/>
  <c r="T2087" i="1"/>
  <c r="U2087" i="1"/>
  <c r="T2384" i="1"/>
  <c r="U2384" i="1"/>
  <c r="T2640" i="1"/>
  <c r="U2640" i="1"/>
  <c r="T2896" i="1"/>
  <c r="U2896" i="1"/>
  <c r="T3152" i="1"/>
  <c r="U3152" i="1"/>
  <c r="U2529" i="1"/>
  <c r="T2529" i="1"/>
  <c r="U3121" i="1"/>
  <c r="T3121" i="1"/>
  <c r="Q3408" i="1"/>
  <c r="R3408" i="1" s="1"/>
  <c r="Q3664" i="1"/>
  <c r="R3664" i="1" s="1"/>
  <c r="T2549" i="1"/>
  <c r="U2549" i="1"/>
  <c r="T3127" i="1"/>
  <c r="U3127" i="1"/>
  <c r="T3413" i="1"/>
  <c r="U3413" i="1"/>
  <c r="Q3669" i="1"/>
  <c r="R3669" i="1" s="1"/>
  <c r="U2569" i="1"/>
  <c r="T2569" i="1"/>
  <c r="T3134" i="1"/>
  <c r="U3134" i="1"/>
  <c r="T3418" i="1"/>
  <c r="U3418" i="1"/>
  <c r="T3674" i="1"/>
  <c r="U3674" i="1"/>
  <c r="T327" i="1"/>
  <c r="U327" i="1"/>
  <c r="T796" i="1"/>
  <c r="U796" i="1"/>
  <c r="T418" i="1"/>
  <c r="U418" i="1"/>
  <c r="U1152" i="1"/>
  <c r="T1152" i="1"/>
  <c r="U1158" i="1"/>
  <c r="T1158" i="1"/>
  <c r="U1385" i="1"/>
  <c r="T1385" i="1"/>
  <c r="T1610" i="1"/>
  <c r="U1610" i="1"/>
  <c r="T2266" i="1"/>
  <c r="U2266" i="1"/>
  <c r="T2271" i="1"/>
  <c r="U2271" i="1"/>
  <c r="Q2276" i="1"/>
  <c r="R2276" i="1" s="1"/>
  <c r="T2045" i="1"/>
  <c r="U2045" i="1"/>
  <c r="T2072" i="1"/>
  <c r="U2072" i="1"/>
  <c r="T3181" i="1"/>
  <c r="U3181" i="1"/>
  <c r="T3537" i="1"/>
  <c r="U3537" i="1"/>
  <c r="U2393" i="1"/>
  <c r="T2393" i="1"/>
  <c r="Q3187" i="1"/>
  <c r="R3187" i="1" s="1"/>
  <c r="T3542" i="1"/>
  <c r="U3542" i="1"/>
  <c r="Q3862" i="1"/>
  <c r="R3862" i="1" s="1"/>
  <c r="T4118" i="1"/>
  <c r="U4118" i="1"/>
  <c r="T3651" i="1"/>
  <c r="U3651" i="1"/>
  <c r="T4061" i="1"/>
  <c r="U4061" i="1"/>
  <c r="Q4338" i="1"/>
  <c r="R4338" i="1" s="1"/>
  <c r="U4594" i="1"/>
  <c r="T4594" i="1"/>
  <c r="U4850" i="1"/>
  <c r="T4850" i="1"/>
  <c r="T3109" i="1"/>
  <c r="U3109" i="1"/>
  <c r="T3892" i="1"/>
  <c r="U3892" i="1"/>
  <c r="T4211" i="1"/>
  <c r="U4211" i="1"/>
  <c r="T4467" i="1"/>
  <c r="U4467" i="1"/>
  <c r="Q4723" i="1"/>
  <c r="R4723" i="1" s="1"/>
  <c r="U4979" i="1"/>
  <c r="T4979" i="1"/>
  <c r="T3659" i="1"/>
  <c r="U3659" i="1"/>
  <c r="T4064" i="1"/>
  <c r="U4064" i="1"/>
  <c r="Q4340" i="1"/>
  <c r="R4340" i="1" s="1"/>
  <c r="T4596" i="1"/>
  <c r="U4596" i="1"/>
  <c r="T4852" i="1"/>
  <c r="U4852" i="1"/>
  <c r="Q5108" i="1"/>
  <c r="R5108" i="1" s="1"/>
  <c r="Q5348" i="1"/>
  <c r="R5348" i="1" s="1"/>
  <c r="T5604" i="1"/>
  <c r="U5604" i="1"/>
  <c r="T4465" i="1"/>
  <c r="U4465" i="1"/>
  <c r="U5166" i="1"/>
  <c r="T5166" i="1"/>
  <c r="U5507" i="1"/>
  <c r="T5507" i="1"/>
  <c r="U5797" i="1"/>
  <c r="T5797" i="1"/>
  <c r="T6053" i="1"/>
  <c r="U6053" i="1"/>
  <c r="Q6309" i="1"/>
  <c r="R6309" i="1" s="1"/>
  <c r="T6565" i="1"/>
  <c r="U6565" i="1"/>
  <c r="T6821" i="1"/>
  <c r="U6821" i="1"/>
  <c r="Q4485" i="1"/>
  <c r="R4485" i="1" s="1"/>
  <c r="U5173" i="1"/>
  <c r="T5173" i="1"/>
  <c r="Q5514" i="1"/>
  <c r="R5514" i="1" s="1"/>
  <c r="Q5802" i="1"/>
  <c r="R5802" i="1" s="1"/>
  <c r="T6058" i="1"/>
  <c r="U6058" i="1"/>
  <c r="T6314" i="1"/>
  <c r="U6314" i="1"/>
  <c r="T6570" i="1"/>
  <c r="U6570" i="1"/>
  <c r="T6826" i="1"/>
  <c r="U6826" i="1"/>
  <c r="Q4505" i="1"/>
  <c r="R4505" i="1" s="1"/>
  <c r="Q5179" i="1"/>
  <c r="R5179" i="1" s="1"/>
  <c r="T5521" i="1"/>
  <c r="U5521" i="1"/>
  <c r="Q5807" i="1"/>
  <c r="R5807" i="1" s="1"/>
  <c r="T6063" i="1"/>
  <c r="U6063" i="1"/>
  <c r="T6319" i="1"/>
  <c r="U6319" i="1"/>
  <c r="T6575" i="1"/>
  <c r="U6575" i="1"/>
  <c r="U230" i="1"/>
  <c r="T230" i="1"/>
  <c r="U348" i="1"/>
  <c r="T348" i="1"/>
  <c r="T261" i="1"/>
  <c r="U261" i="1"/>
  <c r="T1163" i="1"/>
  <c r="U1163" i="1"/>
  <c r="U1169" i="1"/>
  <c r="T1169" i="1"/>
  <c r="T1684" i="1"/>
  <c r="U1684" i="1"/>
  <c r="U1913" i="1"/>
  <c r="T1913" i="1"/>
  <c r="T2138" i="1"/>
  <c r="U2138" i="1"/>
  <c r="T2794" i="1"/>
  <c r="U2794" i="1"/>
  <c r="T2799" i="1"/>
  <c r="U2799" i="1"/>
  <c r="Q2804" i="1"/>
  <c r="R2804" i="1" s="1"/>
  <c r="T3316" i="1"/>
  <c r="U3316" i="1"/>
  <c r="T2962" i="1"/>
  <c r="U2962" i="1"/>
  <c r="T3373" i="1"/>
  <c r="U3373" i="1"/>
  <c r="Q3713" i="1"/>
  <c r="R3713" i="1" s="1"/>
  <c r="Q2969" i="1"/>
  <c r="R2969" i="1" s="1"/>
  <c r="Q3378" i="1"/>
  <c r="R3378" i="1" s="1"/>
  <c r="Q3718" i="1"/>
  <c r="R3718" i="1" s="1"/>
  <c r="T3994" i="1"/>
  <c r="U3994" i="1"/>
  <c r="T3125" i="1"/>
  <c r="U3125" i="1"/>
  <c r="T3896" i="1"/>
  <c r="U3896" i="1"/>
  <c r="T4214" i="1"/>
  <c r="U4214" i="1"/>
  <c r="U4470" i="1"/>
  <c r="T4470" i="1"/>
  <c r="Q4726" i="1"/>
  <c r="R4726" i="1" s="1"/>
  <c r="U4982" i="1"/>
  <c r="T4982" i="1"/>
  <c r="Q3671" i="1"/>
  <c r="R3671" i="1" s="1"/>
  <c r="T4068" i="1"/>
  <c r="U4068" i="1"/>
  <c r="Q4343" i="1"/>
  <c r="R4343" i="1" s="1"/>
  <c r="T4599" i="1"/>
  <c r="U4599" i="1"/>
  <c r="T4855" i="1"/>
  <c r="U4855" i="1"/>
  <c r="T3135" i="1"/>
  <c r="U3135" i="1"/>
  <c r="T3899" i="1"/>
  <c r="U3899" i="1"/>
  <c r="Q4216" i="1"/>
  <c r="R4216" i="1" s="1"/>
  <c r="T4472" i="1"/>
  <c r="U4472" i="1"/>
  <c r="Q4728" i="1"/>
  <c r="R4728" i="1" s="1"/>
  <c r="T4984" i="1"/>
  <c r="U4984" i="1"/>
  <c r="T5240" i="1"/>
  <c r="U5240" i="1"/>
  <c r="T5496" i="1"/>
  <c r="U5496" i="1"/>
  <c r="T3996" i="1"/>
  <c r="U3996" i="1"/>
  <c r="U5022" i="1"/>
  <c r="T5022" i="1"/>
  <c r="U5363" i="1"/>
  <c r="T5363" i="1"/>
  <c r="U5689" i="1"/>
  <c r="T5689" i="1"/>
  <c r="U5945" i="1"/>
  <c r="T5945" i="1"/>
  <c r="U6201" i="1"/>
  <c r="T6201" i="1"/>
  <c r="U6457" i="1"/>
  <c r="T6457" i="1"/>
  <c r="U6713" i="1"/>
  <c r="T6713" i="1"/>
  <c r="T4023" i="1"/>
  <c r="U4023" i="1"/>
  <c r="T5029" i="1"/>
  <c r="U5029" i="1"/>
  <c r="Q5370" i="1"/>
  <c r="R5370" i="1" s="1"/>
  <c r="U5694" i="1"/>
  <c r="T5694" i="1"/>
  <c r="Q5950" i="1"/>
  <c r="R5950" i="1" s="1"/>
  <c r="T6206" i="1"/>
  <c r="U6206" i="1"/>
  <c r="T6462" i="1"/>
  <c r="U6462" i="1"/>
  <c r="T6718" i="1"/>
  <c r="U6718" i="1"/>
  <c r="Q4049" i="1"/>
  <c r="R4049" i="1" s="1"/>
  <c r="Q5035" i="1"/>
  <c r="R5035" i="1" s="1"/>
  <c r="T5377" i="1"/>
  <c r="U5377" i="1"/>
  <c r="U5699" i="1"/>
  <c r="T5699" i="1"/>
  <c r="U5955" i="1"/>
  <c r="T5955" i="1"/>
  <c r="Q6211" i="1"/>
  <c r="R6211" i="1" s="1"/>
  <c r="U6467" i="1"/>
  <c r="T6467" i="1"/>
  <c r="U6723" i="1"/>
  <c r="T6723" i="1"/>
  <c r="T167" i="1"/>
  <c r="U167" i="1"/>
  <c r="T636" i="1"/>
  <c r="U636" i="1"/>
  <c r="U726" i="1"/>
  <c r="T726" i="1"/>
  <c r="U992" i="1"/>
  <c r="T992" i="1"/>
  <c r="T998" i="1"/>
  <c r="U998" i="1"/>
  <c r="T2020" i="1"/>
  <c r="U2020" i="1"/>
  <c r="T1450" i="1"/>
  <c r="U1450" i="1"/>
  <c r="U2057" i="1"/>
  <c r="T2057" i="1"/>
  <c r="T2064" i="1"/>
  <c r="U2064" i="1"/>
  <c r="T2071" i="1"/>
  <c r="U2071" i="1"/>
  <c r="Q3140" i="1"/>
  <c r="R3140" i="1" s="1"/>
  <c r="T3652" i="1"/>
  <c r="U3652" i="1"/>
  <c r="T3111" i="1"/>
  <c r="U3111" i="1"/>
  <c r="T3485" i="1"/>
  <c r="U3485" i="1"/>
  <c r="T2141" i="1"/>
  <c r="U2141" i="1"/>
  <c r="Q3118" i="1"/>
  <c r="R3118" i="1" s="1"/>
  <c r="T3490" i="1"/>
  <c r="U3490" i="1"/>
  <c r="T3822" i="1"/>
  <c r="U3822" i="1"/>
  <c r="Q4078" i="1"/>
  <c r="R4078" i="1" s="1"/>
  <c r="T3491" i="1"/>
  <c r="U3491" i="1"/>
  <c r="Q4008" i="1"/>
  <c r="R4008" i="1" s="1"/>
  <c r="T4298" i="1"/>
  <c r="U4298" i="1"/>
  <c r="Q4554" i="1"/>
  <c r="R4554" i="1" s="1"/>
  <c r="U4810" i="1"/>
  <c r="T4810" i="1"/>
  <c r="Q2877" i="1"/>
  <c r="R2877" i="1" s="1"/>
  <c r="Q3839" i="1"/>
  <c r="R3839" i="1" s="1"/>
  <c r="Q4171" i="1"/>
  <c r="R4171" i="1" s="1"/>
  <c r="T4427" i="1"/>
  <c r="U4427" i="1"/>
  <c r="T4683" i="1"/>
  <c r="U4683" i="1"/>
  <c r="Q4939" i="1"/>
  <c r="R4939" i="1" s="1"/>
  <c r="Q3499" i="1"/>
  <c r="R3499" i="1" s="1"/>
  <c r="T4011" i="1"/>
  <c r="U4011" i="1"/>
  <c r="T4300" i="1"/>
  <c r="U4300" i="1"/>
  <c r="Q4556" i="1"/>
  <c r="R4556" i="1" s="1"/>
  <c r="T4812" i="1"/>
  <c r="U4812" i="1"/>
  <c r="T5068" i="1"/>
  <c r="U5068" i="1"/>
  <c r="Q5324" i="1"/>
  <c r="R5324" i="1" s="1"/>
  <c r="T5580" i="1"/>
  <c r="U5580" i="1"/>
  <c r="T4369" i="1"/>
  <c r="U4369" i="1"/>
  <c r="Q5134" i="1"/>
  <c r="R5134" i="1" s="1"/>
  <c r="U5475" i="1"/>
  <c r="T5475" i="1"/>
  <c r="U5773" i="1"/>
  <c r="T5773" i="1"/>
  <c r="T6029" i="1"/>
  <c r="U6029" i="1"/>
  <c r="Q6285" i="1"/>
  <c r="R6285" i="1" s="1"/>
  <c r="T6541" i="1"/>
  <c r="U6541" i="1"/>
  <c r="T6797" i="1"/>
  <c r="U6797" i="1"/>
  <c r="Q4389" i="1"/>
  <c r="R4389" i="1" s="1"/>
  <c r="T5141" i="1"/>
  <c r="U5141" i="1"/>
  <c r="T5482" i="1"/>
  <c r="U5482" i="1"/>
  <c r="Q5778" i="1"/>
  <c r="R5778" i="1" s="1"/>
  <c r="T6034" i="1"/>
  <c r="U6034" i="1"/>
  <c r="T6290" i="1"/>
  <c r="U6290" i="1"/>
  <c r="T6546" i="1"/>
  <c r="U6546" i="1"/>
  <c r="T6802" i="1"/>
  <c r="U6802" i="1"/>
  <c r="Q4409" i="1"/>
  <c r="R4409" i="1" s="1"/>
  <c r="U5147" i="1"/>
  <c r="T5147" i="1"/>
  <c r="Q5489" i="1"/>
  <c r="R5489" i="1" s="1"/>
  <c r="Q5783" i="1"/>
  <c r="R5783" i="1" s="1"/>
  <c r="T6039" i="1"/>
  <c r="U6039" i="1"/>
  <c r="T6295" i="1"/>
  <c r="U6295" i="1"/>
  <c r="T6551" i="1"/>
  <c r="U6551" i="1"/>
  <c r="T6807" i="1"/>
  <c r="U6807" i="1"/>
  <c r="T7063" i="1"/>
  <c r="U7063" i="1"/>
  <c r="T7319" i="1"/>
  <c r="U7319" i="1"/>
  <c r="T7575" i="1"/>
  <c r="U7575" i="1"/>
  <c r="T7831" i="1"/>
  <c r="U7831" i="1"/>
  <c r="T5664" i="1"/>
  <c r="U5664" i="1"/>
  <c r="T6688" i="1"/>
  <c r="U6688" i="1"/>
  <c r="T7141" i="1"/>
  <c r="U7141" i="1"/>
  <c r="T7482" i="1"/>
  <c r="U7482" i="1"/>
  <c r="T7824" i="1"/>
  <c r="U7824" i="1"/>
  <c r="T8092" i="1"/>
  <c r="U8092" i="1"/>
  <c r="T8348" i="1"/>
  <c r="U8348" i="1"/>
  <c r="T8604" i="1"/>
  <c r="U8604" i="1"/>
  <c r="U593" i="1"/>
  <c r="T593" i="1"/>
  <c r="U1689" i="1"/>
  <c r="T1689" i="1"/>
  <c r="T2580" i="1"/>
  <c r="U2580" i="1"/>
  <c r="Q3641" i="1"/>
  <c r="R3641" i="1" s="1"/>
  <c r="T3938" i="1"/>
  <c r="U3938" i="1"/>
  <c r="Q4414" i="1"/>
  <c r="R4414" i="1" s="1"/>
  <c r="T3993" i="1"/>
  <c r="U3993" i="1"/>
  <c r="T2701" i="1"/>
  <c r="U2701" i="1"/>
  <c r="Q4672" i="1"/>
  <c r="R4672" i="1" s="1"/>
  <c r="T3583" i="1"/>
  <c r="U3583" i="1"/>
  <c r="T5889" i="1"/>
  <c r="U5889" i="1"/>
  <c r="T3663" i="1"/>
  <c r="U3663" i="1"/>
  <c r="T5894" i="1"/>
  <c r="U5894" i="1"/>
  <c r="Q3743" i="1"/>
  <c r="R3743" i="1" s="1"/>
  <c r="Q5899" i="1"/>
  <c r="R5899" i="1" s="1"/>
  <c r="U6859" i="1"/>
  <c r="T6859" i="1"/>
  <c r="T7199" i="1"/>
  <c r="U7199" i="1"/>
  <c r="U7539" i="1"/>
  <c r="T7539" i="1"/>
  <c r="Q3311" i="1"/>
  <c r="R3311" i="1" s="1"/>
  <c r="T6208" i="1"/>
  <c r="U6208" i="1"/>
  <c r="T7093" i="1"/>
  <c r="U7093" i="1"/>
  <c r="T7552" i="1"/>
  <c r="U7552" i="1"/>
  <c r="T7972" i="1"/>
  <c r="U7972" i="1"/>
  <c r="T8312" i="1"/>
  <c r="U8312" i="1"/>
  <c r="T3631" i="1"/>
  <c r="U3631" i="1"/>
  <c r="T6004" i="1"/>
  <c r="U6004" i="1"/>
  <c r="U6913" i="1"/>
  <c r="T6913" i="1"/>
  <c r="T7254" i="1"/>
  <c r="U7254" i="1"/>
  <c r="T7596" i="1"/>
  <c r="U7596" i="1"/>
  <c r="U7921" i="1"/>
  <c r="T7921" i="1"/>
  <c r="U8177" i="1"/>
  <c r="T8177" i="1"/>
  <c r="U8433" i="1"/>
  <c r="T8433" i="1"/>
  <c r="T4349" i="1"/>
  <c r="U4349" i="1"/>
  <c r="T6024" i="1"/>
  <c r="U6024" i="1"/>
  <c r="U6920" i="1"/>
  <c r="T6920" i="1"/>
  <c r="T7261" i="1"/>
  <c r="U7261" i="1"/>
  <c r="T7602" i="1"/>
  <c r="U7602" i="1"/>
  <c r="T7926" i="1"/>
  <c r="U7926" i="1"/>
  <c r="T8182" i="1"/>
  <c r="U8182" i="1"/>
  <c r="T8438" i="1"/>
  <c r="U8438" i="1"/>
  <c r="T8694" i="1"/>
  <c r="U8694" i="1"/>
  <c r="T7140" i="1"/>
  <c r="U7140" i="1"/>
  <c r="T8347" i="1"/>
  <c r="U8347" i="1"/>
  <c r="T7854" i="1"/>
  <c r="U7854" i="1"/>
  <c r="T8767" i="1"/>
  <c r="U8767" i="1"/>
  <c r="U7529" i="1"/>
  <c r="T7529" i="1"/>
  <c r="T8639" i="1"/>
  <c r="U8639" i="1"/>
  <c r="T7662" i="1"/>
  <c r="U7662" i="1"/>
  <c r="Q5492" i="1"/>
  <c r="R5492" i="1" s="1"/>
  <c r="T3975" i="1"/>
  <c r="U3975" i="1"/>
  <c r="T5017" i="1"/>
  <c r="U5017" i="1"/>
  <c r="U5358" i="1"/>
  <c r="T5358" i="1"/>
  <c r="Q5685" i="1"/>
  <c r="R5685" i="1" s="1"/>
  <c r="T5941" i="1"/>
  <c r="U5941" i="1"/>
  <c r="T6197" i="1"/>
  <c r="U6197" i="1"/>
  <c r="Q6453" i="1"/>
  <c r="R6453" i="1" s="1"/>
  <c r="T6709" i="1"/>
  <c r="U6709" i="1"/>
  <c r="Q4001" i="1"/>
  <c r="R4001" i="1" s="1"/>
  <c r="T5023" i="1"/>
  <c r="U5023" i="1"/>
  <c r="U5365" i="1"/>
  <c r="T5365" i="1"/>
  <c r="T5690" i="1"/>
  <c r="U5690" i="1"/>
  <c r="Q5946" i="1"/>
  <c r="R5946" i="1" s="1"/>
  <c r="T6202" i="1"/>
  <c r="U6202" i="1"/>
  <c r="T6458" i="1"/>
  <c r="U6458" i="1"/>
  <c r="T6714" i="1"/>
  <c r="U6714" i="1"/>
  <c r="Q4028" i="1"/>
  <c r="R4028" i="1" s="1"/>
  <c r="U5030" i="1"/>
  <c r="T5030" i="1"/>
  <c r="Q5371" i="1"/>
  <c r="R5371" i="1" s="1"/>
  <c r="T5695" i="1"/>
  <c r="U5695" i="1"/>
  <c r="Q5951" i="1"/>
  <c r="R5951" i="1" s="1"/>
  <c r="T6207" i="1"/>
  <c r="U6207" i="1"/>
  <c r="T6463" i="1"/>
  <c r="U6463" i="1"/>
  <c r="T6719" i="1"/>
  <c r="U6719" i="1"/>
  <c r="T151" i="1"/>
  <c r="U151" i="1"/>
  <c r="T620" i="1"/>
  <c r="U620" i="1"/>
  <c r="T710" i="1"/>
  <c r="U710" i="1"/>
  <c r="U976" i="1"/>
  <c r="T976" i="1"/>
  <c r="T982" i="1"/>
  <c r="U982" i="1"/>
  <c r="T2004" i="1"/>
  <c r="U2004" i="1"/>
  <c r="T1434" i="1"/>
  <c r="U1434" i="1"/>
  <c r="Q2036" i="1"/>
  <c r="R2036" i="1" s="1"/>
  <c r="T2043" i="1"/>
  <c r="U2043" i="1"/>
  <c r="U2049" i="1"/>
  <c r="T2049" i="1"/>
  <c r="T3124" i="1"/>
  <c r="U3124" i="1"/>
  <c r="T3636" i="1"/>
  <c r="U3636" i="1"/>
  <c r="T3101" i="1"/>
  <c r="U3101" i="1"/>
  <c r="U3481" i="1"/>
  <c r="T3481" i="1"/>
  <c r="T2120" i="1"/>
  <c r="U2120" i="1"/>
  <c r="T3107" i="1"/>
  <c r="U3107" i="1"/>
  <c r="T3486" i="1"/>
  <c r="U3486" i="1"/>
  <c r="T3818" i="1"/>
  <c r="U3818" i="1"/>
  <c r="Q4074" i="1"/>
  <c r="R4074" i="1" s="1"/>
  <c r="Q3475" i="1"/>
  <c r="R3475" i="1" s="1"/>
  <c r="Q4003" i="1"/>
  <c r="R4003" i="1" s="1"/>
  <c r="Q4294" i="1"/>
  <c r="R4294" i="1" s="1"/>
  <c r="U4550" i="1"/>
  <c r="T4550" i="1"/>
  <c r="U4806" i="1"/>
  <c r="T4806" i="1"/>
  <c r="T2813" i="1"/>
  <c r="U2813" i="1"/>
  <c r="Q3833" i="1"/>
  <c r="R3833" i="1" s="1"/>
  <c r="T4167" i="1"/>
  <c r="U4167" i="1"/>
  <c r="T4423" i="1"/>
  <c r="U4423" i="1"/>
  <c r="Q4679" i="1"/>
  <c r="R4679" i="1" s="1"/>
  <c r="T4935" i="1"/>
  <c r="U4935" i="1"/>
  <c r="T3483" i="1"/>
  <c r="U3483" i="1"/>
  <c r="Q4005" i="1"/>
  <c r="R4005" i="1" s="1"/>
  <c r="Q4296" i="1"/>
  <c r="R4296" i="1" s="1"/>
  <c r="Q4552" i="1"/>
  <c r="R4552" i="1" s="1"/>
  <c r="T4808" i="1"/>
  <c r="U4808" i="1"/>
  <c r="Q5064" i="1"/>
  <c r="R5064" i="1" s="1"/>
  <c r="T5320" i="1"/>
  <c r="U5320" i="1"/>
  <c r="T5576" i="1"/>
  <c r="U5576" i="1"/>
  <c r="T4353" i="1"/>
  <c r="U4353" i="1"/>
  <c r="Q5129" i="1"/>
  <c r="R5129" i="1" s="1"/>
  <c r="Q5470" i="1"/>
  <c r="R5470" i="1" s="1"/>
  <c r="T5769" i="1"/>
  <c r="U5769" i="1"/>
  <c r="U6025" i="1"/>
  <c r="T6025" i="1"/>
  <c r="U6281" i="1"/>
  <c r="T6281" i="1"/>
  <c r="U6537" i="1"/>
  <c r="T6537" i="1"/>
  <c r="U6793" i="1"/>
  <c r="T6793" i="1"/>
  <c r="T4373" i="1"/>
  <c r="U4373" i="1"/>
  <c r="Q5135" i="1"/>
  <c r="R5135" i="1" s="1"/>
  <c r="U5477" i="1"/>
  <c r="T5477" i="1"/>
  <c r="U5774" i="1"/>
  <c r="T5774" i="1"/>
  <c r="T6030" i="1"/>
  <c r="U6030" i="1"/>
  <c r="Q6286" i="1"/>
  <c r="R6286" i="1" s="1"/>
  <c r="T6542" i="1"/>
  <c r="U6542" i="1"/>
  <c r="T6798" i="1"/>
  <c r="U6798" i="1"/>
  <c r="T4393" i="1"/>
  <c r="U4393" i="1"/>
  <c r="U5142" i="1"/>
  <c r="T5142" i="1"/>
  <c r="U5483" i="1"/>
  <c r="T5483" i="1"/>
  <c r="Q5779" i="1"/>
  <c r="R5779" i="1" s="1"/>
  <c r="U6035" i="1"/>
  <c r="T6035" i="1"/>
  <c r="U6291" i="1"/>
  <c r="T6291" i="1"/>
  <c r="Q6547" i="1"/>
  <c r="R6547" i="1" s="1"/>
  <c r="U6803" i="1"/>
  <c r="T6803" i="1"/>
  <c r="T487" i="1"/>
  <c r="U487" i="1"/>
  <c r="T426" i="1"/>
  <c r="U426" i="1"/>
  <c r="T782" i="1"/>
  <c r="U782" i="1"/>
  <c r="U790" i="1"/>
  <c r="T790" i="1"/>
  <c r="T1316" i="1"/>
  <c r="U1316" i="1"/>
  <c r="U1545" i="1"/>
  <c r="T1545" i="1"/>
  <c r="T1770" i="1"/>
  <c r="U1770" i="1"/>
  <c r="T2426" i="1"/>
  <c r="U2426" i="1"/>
  <c r="T2431" i="1"/>
  <c r="U2431" i="1"/>
  <c r="T2436" i="1"/>
  <c r="U2436" i="1"/>
  <c r="U2737" i="1"/>
  <c r="T2737" i="1"/>
  <c r="T2581" i="1"/>
  <c r="U2581" i="1"/>
  <c r="U3249" i="1"/>
  <c r="T3249" i="1"/>
  <c r="Q3593" i="1"/>
  <c r="R3593" i="1" s="1"/>
  <c r="U2601" i="1"/>
  <c r="T2601" i="1"/>
  <c r="T3254" i="1"/>
  <c r="U3254" i="1"/>
  <c r="Q3598" i="1"/>
  <c r="R3598" i="1" s="1"/>
  <c r="T3902" i="1"/>
  <c r="U3902" i="1"/>
  <c r="T2040" i="1"/>
  <c r="U2040" i="1"/>
  <c r="T3773" i="1"/>
  <c r="U3773" i="1"/>
  <c r="T4115" i="1"/>
  <c r="U4115" i="1"/>
  <c r="T4378" i="1"/>
  <c r="U4378" i="1"/>
  <c r="T4634" i="1"/>
  <c r="U4634" i="1"/>
  <c r="Q4890" i="1"/>
  <c r="R4890" i="1" s="1"/>
  <c r="T3303" i="1"/>
  <c r="U3303" i="1"/>
  <c r="T3945" i="1"/>
  <c r="U3945" i="1"/>
  <c r="T4251" i="1"/>
  <c r="U4251" i="1"/>
  <c r="Q4507" i="1"/>
  <c r="R4507" i="1" s="1"/>
  <c r="T4763" i="1"/>
  <c r="U4763" i="1"/>
  <c r="Q2083" i="1"/>
  <c r="R2083" i="1" s="1"/>
  <c r="T3776" i="1"/>
  <c r="U3776" i="1"/>
  <c r="T4117" i="1"/>
  <c r="U4117" i="1"/>
  <c r="T4380" i="1"/>
  <c r="U4380" i="1"/>
  <c r="T4636" i="1"/>
  <c r="U4636" i="1"/>
  <c r="Q4892" i="1"/>
  <c r="R4892" i="1" s="1"/>
  <c r="T5148" i="1"/>
  <c r="U5148" i="1"/>
  <c r="T5404" i="1"/>
  <c r="U5404" i="1"/>
  <c r="Q2927" i="1"/>
  <c r="R2927" i="1" s="1"/>
  <c r="T4689" i="1"/>
  <c r="U4689" i="1"/>
  <c r="U5241" i="1"/>
  <c r="T5241" i="1"/>
  <c r="U5582" i="1"/>
  <c r="T5582" i="1"/>
  <c r="Q5853" i="1"/>
  <c r="R5853" i="1" s="1"/>
  <c r="T6109" i="1"/>
  <c r="U6109" i="1"/>
  <c r="T6365" i="1"/>
  <c r="U6365" i="1"/>
  <c r="Q6621" i="1"/>
  <c r="R6621" i="1" s="1"/>
  <c r="T3034" i="1"/>
  <c r="U3034" i="1"/>
  <c r="T4709" i="1"/>
  <c r="U4709" i="1"/>
  <c r="T5247" i="1"/>
  <c r="U5247" i="1"/>
  <c r="Q5589" i="1"/>
  <c r="R5589" i="1" s="1"/>
  <c r="T5858" i="1"/>
  <c r="U5858" i="1"/>
  <c r="Q6114" i="1"/>
  <c r="R6114" i="1" s="1"/>
  <c r="T6370" i="1"/>
  <c r="U6370" i="1"/>
  <c r="T6626" i="1"/>
  <c r="U6626" i="1"/>
  <c r="Q3141" i="1"/>
  <c r="R3141" i="1" s="1"/>
  <c r="T4729" i="1"/>
  <c r="U4729" i="1"/>
  <c r="Q5254" i="1"/>
  <c r="R5254" i="1" s="1"/>
  <c r="U5595" i="1"/>
  <c r="T5595" i="1"/>
  <c r="T5863" i="1"/>
  <c r="U5863" i="1"/>
  <c r="T6119" i="1"/>
  <c r="U6119" i="1"/>
  <c r="T6375" i="1"/>
  <c r="U6375" i="1"/>
  <c r="T6631" i="1"/>
  <c r="U6631" i="1"/>
  <c r="T6887" i="1"/>
  <c r="U6887" i="1"/>
  <c r="T7143" i="1"/>
  <c r="U7143" i="1"/>
  <c r="T7399" i="1"/>
  <c r="U7399" i="1"/>
  <c r="T7655" i="1"/>
  <c r="U7655" i="1"/>
  <c r="T4189" i="1"/>
  <c r="U4189" i="1"/>
  <c r="T5984" i="1"/>
  <c r="U5984" i="1"/>
  <c r="T6906" i="1"/>
  <c r="U6906" i="1"/>
  <c r="T7248" i="1"/>
  <c r="U7248" i="1"/>
  <c r="T7589" i="1"/>
  <c r="U7589" i="1"/>
  <c r="T7916" i="1"/>
  <c r="U7916" i="1"/>
  <c r="T8172" i="1"/>
  <c r="U8172" i="1"/>
  <c r="T8428" i="1"/>
  <c r="U8428" i="1"/>
  <c r="Q4269" i="1"/>
  <c r="R4269" i="1" s="1"/>
  <c r="T381" i="1"/>
  <c r="U381" i="1"/>
  <c r="U1945" i="1"/>
  <c r="T1945" i="1"/>
  <c r="T2836" i="1"/>
  <c r="U2836" i="1"/>
  <c r="T3725" i="1"/>
  <c r="U3725" i="1"/>
  <c r="Q4002" i="1"/>
  <c r="R4002" i="1" s="1"/>
  <c r="U4478" i="1"/>
  <c r="T4478" i="1"/>
  <c r="Q4079" i="1"/>
  <c r="R4079" i="1" s="1"/>
  <c r="T3178" i="1"/>
  <c r="U3178" i="1"/>
  <c r="T4736" i="1"/>
  <c r="U4736" i="1"/>
  <c r="T4039" i="1"/>
  <c r="U4039" i="1"/>
  <c r="T5953" i="1"/>
  <c r="U5953" i="1"/>
  <c r="T4065" i="1"/>
  <c r="U4065" i="1"/>
  <c r="T5958" i="1"/>
  <c r="U5958" i="1"/>
  <c r="T4092" i="1"/>
  <c r="U4092" i="1"/>
  <c r="U5963" i="1"/>
  <c r="T5963" i="1"/>
  <c r="T6879" i="1"/>
  <c r="U6879" i="1"/>
  <c r="U7219" i="1"/>
  <c r="T7219" i="1"/>
  <c r="U7563" i="1"/>
  <c r="T7563" i="1"/>
  <c r="T4033" i="1"/>
  <c r="U4033" i="1"/>
  <c r="T6288" i="1"/>
  <c r="U6288" i="1"/>
  <c r="T7125" i="1"/>
  <c r="U7125" i="1"/>
  <c r="T7578" i="1"/>
  <c r="U7578" i="1"/>
  <c r="T7992" i="1"/>
  <c r="U7992" i="1"/>
  <c r="T8336" i="1"/>
  <c r="U8336" i="1"/>
  <c r="T4140" i="1"/>
  <c r="U4140" i="1"/>
  <c r="Q6068" i="1"/>
  <c r="R6068" i="1" s="1"/>
  <c r="T6934" i="1"/>
  <c r="U6934" i="1"/>
  <c r="T7276" i="1"/>
  <c r="U7276" i="1"/>
  <c r="U7617" i="1"/>
  <c r="T7617" i="1"/>
  <c r="U7937" i="1"/>
  <c r="T7937" i="1"/>
  <c r="U8193" i="1"/>
  <c r="T8193" i="1"/>
  <c r="U8449" i="1"/>
  <c r="T8449" i="1"/>
  <c r="Q4605" i="1"/>
  <c r="R4605" i="1" s="1"/>
  <c r="T6088" i="1"/>
  <c r="U6088" i="1"/>
  <c r="T6941" i="1"/>
  <c r="U6941" i="1"/>
  <c r="T7282" i="1"/>
  <c r="U7282" i="1"/>
  <c r="T7624" i="1"/>
  <c r="U7624" i="1"/>
  <c r="T7942" i="1"/>
  <c r="U7942" i="1"/>
  <c r="T8198" i="1"/>
  <c r="U8198" i="1"/>
  <c r="T8454" i="1"/>
  <c r="U8454" i="1"/>
  <c r="T8710" i="1"/>
  <c r="U8710" i="1"/>
  <c r="U7225" i="1"/>
  <c r="T7225" i="1"/>
  <c r="T8411" i="1"/>
  <c r="U8411" i="1"/>
  <c r="T8083" i="1"/>
  <c r="U8083" i="1"/>
  <c r="T4493" i="1"/>
  <c r="U4493" i="1"/>
  <c r="T7614" i="1"/>
  <c r="U7614" i="1"/>
  <c r="T8663" i="1"/>
  <c r="U8663" i="1"/>
  <c r="U7833" i="1"/>
  <c r="T7833" i="1"/>
  <c r="T5508" i="1"/>
  <c r="U5508" i="1"/>
  <c r="T4060" i="1"/>
  <c r="U4060" i="1"/>
  <c r="Q5038" i="1"/>
  <c r="R5038" i="1" s="1"/>
  <c r="U5379" i="1"/>
  <c r="T5379" i="1"/>
  <c r="U5701" i="1"/>
  <c r="T5701" i="1"/>
  <c r="T5957" i="1"/>
  <c r="U5957" i="1"/>
  <c r="Q6213" i="1"/>
  <c r="R6213" i="1" s="1"/>
  <c r="T6469" i="1"/>
  <c r="U6469" i="1"/>
  <c r="T6725" i="1"/>
  <c r="U6725" i="1"/>
  <c r="T4087" i="1"/>
  <c r="U4087" i="1"/>
  <c r="T5045" i="1"/>
  <c r="U5045" i="1"/>
  <c r="U5386" i="1"/>
  <c r="T5386" i="1"/>
  <c r="Q5706" i="1"/>
  <c r="R5706" i="1" s="1"/>
  <c r="T5962" i="1"/>
  <c r="U5962" i="1"/>
  <c r="T6218" i="1"/>
  <c r="U6218" i="1"/>
  <c r="T6474" i="1"/>
  <c r="U6474" i="1"/>
  <c r="T6730" i="1"/>
  <c r="U6730" i="1"/>
  <c r="T4113" i="1"/>
  <c r="U4113" i="1"/>
  <c r="U5051" i="1"/>
  <c r="T5051" i="1"/>
  <c r="Q5393" i="1"/>
  <c r="R5393" i="1" s="1"/>
  <c r="Q5711" i="1"/>
  <c r="R5711" i="1" s="1"/>
  <c r="T5967" i="1"/>
  <c r="U5967" i="1"/>
  <c r="T6223" i="1"/>
  <c r="U6223" i="1"/>
  <c r="T6479" i="1"/>
  <c r="U6479" i="1"/>
  <c r="T6735" i="1"/>
  <c r="U6735" i="1"/>
  <c r="T215" i="1"/>
  <c r="U215" i="1"/>
  <c r="T684" i="1"/>
  <c r="U684" i="1"/>
  <c r="U25" i="1"/>
  <c r="T25" i="1"/>
  <c r="U1040" i="1"/>
  <c r="T1040" i="1"/>
  <c r="T1046" i="1"/>
  <c r="U1046" i="1"/>
  <c r="U1273" i="1"/>
  <c r="T1273" i="1"/>
  <c r="T1498" i="1"/>
  <c r="U1498" i="1"/>
  <c r="U2121" i="1"/>
  <c r="T2121" i="1"/>
  <c r="T2128" i="1"/>
  <c r="U2128" i="1"/>
  <c r="T2135" i="1"/>
  <c r="U2135" i="1"/>
  <c r="Q3188" i="1"/>
  <c r="R3188" i="1" s="1"/>
  <c r="T3700" i="1"/>
  <c r="U3700" i="1"/>
  <c r="T3133" i="1"/>
  <c r="U3133" i="1"/>
  <c r="Q3501" i="1"/>
  <c r="R3501" i="1" s="1"/>
  <c r="Q2227" i="1"/>
  <c r="R2227" i="1" s="1"/>
  <c r="Q3139" i="1"/>
  <c r="R3139" i="1" s="1"/>
  <c r="T3506" i="1"/>
  <c r="U3506" i="1"/>
  <c r="Q3834" i="1"/>
  <c r="R3834" i="1" s="1"/>
  <c r="T4090" i="1"/>
  <c r="U4090" i="1"/>
  <c r="T3539" i="1"/>
  <c r="U3539" i="1"/>
  <c r="Q4024" i="1"/>
  <c r="R4024" i="1" s="1"/>
  <c r="U4310" i="1"/>
  <c r="T4310" i="1"/>
  <c r="U4566" i="1"/>
  <c r="T4566" i="1"/>
  <c r="Q4822" i="1"/>
  <c r="R4822" i="1" s="1"/>
  <c r="T2959" i="1"/>
  <c r="U2959" i="1"/>
  <c r="T3855" i="1"/>
  <c r="U3855" i="1"/>
  <c r="T4183" i="1"/>
  <c r="U4183" i="1"/>
  <c r="Q4439" i="1"/>
  <c r="R4439" i="1" s="1"/>
  <c r="T4695" i="1"/>
  <c r="U4695" i="1"/>
  <c r="T4951" i="1"/>
  <c r="U4951" i="1"/>
  <c r="Q3547" i="1"/>
  <c r="R3547" i="1" s="1"/>
  <c r="Q4027" i="1"/>
  <c r="R4027" i="1" s="1"/>
  <c r="Q4312" i="1"/>
  <c r="R4312" i="1" s="1"/>
  <c r="T4568" i="1"/>
  <c r="U4568" i="1"/>
  <c r="Q4824" i="1"/>
  <c r="R4824" i="1" s="1"/>
  <c r="T5080" i="1"/>
  <c r="U5080" i="1"/>
  <c r="T5336" i="1"/>
  <c r="U5336" i="1"/>
  <c r="T5592" i="1"/>
  <c r="U5592" i="1"/>
  <c r="T4417" i="1"/>
  <c r="U4417" i="1"/>
  <c r="U5150" i="1"/>
  <c r="T5150" i="1"/>
  <c r="Q5491" i="1"/>
  <c r="R5491" i="1" s="1"/>
  <c r="U5785" i="1"/>
  <c r="T5785" i="1"/>
  <c r="U6041" i="1"/>
  <c r="T6041" i="1"/>
  <c r="U6297" i="1"/>
  <c r="T6297" i="1"/>
  <c r="U6553" i="1"/>
  <c r="T6553" i="1"/>
  <c r="U6809" i="1"/>
  <c r="T6809" i="1"/>
  <c r="Q4437" i="1"/>
  <c r="R4437" i="1" s="1"/>
  <c r="Q5157" i="1"/>
  <c r="R5157" i="1" s="1"/>
  <c r="T5498" i="1"/>
  <c r="U5498" i="1"/>
  <c r="U5790" i="1"/>
  <c r="T5790" i="1"/>
  <c r="Q6046" i="1"/>
  <c r="R6046" i="1" s="1"/>
  <c r="T6302" i="1"/>
  <c r="U6302" i="1"/>
  <c r="T6558" i="1"/>
  <c r="U6558" i="1"/>
  <c r="T6814" i="1"/>
  <c r="U6814" i="1"/>
  <c r="Q4457" i="1"/>
  <c r="R4457" i="1" s="1"/>
  <c r="U5163" i="1"/>
  <c r="T5163" i="1"/>
  <c r="T5505" i="1"/>
  <c r="U5505" i="1"/>
  <c r="U5795" i="1"/>
  <c r="T5795" i="1"/>
  <c r="U6051" i="1"/>
  <c r="T6051" i="1"/>
  <c r="Q6307" i="1"/>
  <c r="R6307" i="1" s="1"/>
  <c r="U6563" i="1"/>
  <c r="T6563" i="1"/>
  <c r="U6819" i="1"/>
  <c r="T6819" i="1"/>
  <c r="U44" i="1"/>
  <c r="T44" i="1"/>
  <c r="U512" i="1"/>
  <c r="T512" i="1"/>
  <c r="T859" i="1"/>
  <c r="U859" i="1"/>
  <c r="U865" i="1"/>
  <c r="T865" i="1"/>
  <c r="T1380" i="1"/>
  <c r="U1380" i="1"/>
  <c r="U1609" i="1"/>
  <c r="T1609" i="1"/>
  <c r="T1834" i="1"/>
  <c r="U1834" i="1"/>
  <c r="Q2490" i="1"/>
  <c r="R2490" i="1" s="1"/>
  <c r="Q2495" i="1"/>
  <c r="R2495" i="1" s="1"/>
  <c r="T2500" i="1"/>
  <c r="U2500" i="1"/>
  <c r="T2934" i="1"/>
  <c r="U2934" i="1"/>
  <c r="Q2661" i="1"/>
  <c r="R2661" i="1" s="1"/>
  <c r="U3273" i="1"/>
  <c r="T3273" i="1"/>
  <c r="T3613" i="1"/>
  <c r="U3613" i="1"/>
  <c r="Q2681" i="1"/>
  <c r="R2681" i="1" s="1"/>
  <c r="T3278" i="1"/>
  <c r="U3278" i="1"/>
  <c r="Q3618" i="1"/>
  <c r="R3618" i="1" s="1"/>
  <c r="T3918" i="1"/>
  <c r="U3918" i="1"/>
  <c r="Q2349" i="1"/>
  <c r="R2349" i="1" s="1"/>
  <c r="T3795" i="1"/>
  <c r="U3795" i="1"/>
  <c r="T4136" i="1"/>
  <c r="U4136" i="1"/>
  <c r="T4394" i="1"/>
  <c r="U4394" i="1"/>
  <c r="Q4650" i="1"/>
  <c r="R4650" i="1" s="1"/>
  <c r="U4906" i="1"/>
  <c r="T4906" i="1"/>
  <c r="T3367" i="1"/>
  <c r="U3367" i="1"/>
  <c r="T3967" i="1"/>
  <c r="U3967" i="1"/>
  <c r="Q4267" i="1"/>
  <c r="R4267" i="1" s="1"/>
  <c r="T4523" i="1"/>
  <c r="U4523" i="1"/>
  <c r="T4779" i="1"/>
  <c r="U4779" i="1"/>
  <c r="T2381" i="1"/>
  <c r="U2381" i="1"/>
  <c r="T3797" i="1"/>
  <c r="U3797" i="1"/>
  <c r="T4139" i="1"/>
  <c r="U4139" i="1"/>
  <c r="T4396" i="1"/>
  <c r="U4396" i="1"/>
  <c r="Q4652" i="1"/>
  <c r="R4652" i="1" s="1"/>
  <c r="T4908" i="1"/>
  <c r="U4908" i="1"/>
  <c r="T5164" i="1"/>
  <c r="U5164" i="1"/>
  <c r="Q5420" i="1"/>
  <c r="R5420" i="1" s="1"/>
  <c r="Q3263" i="1"/>
  <c r="R3263" i="1" s="1"/>
  <c r="T4753" i="1"/>
  <c r="U4753" i="1"/>
  <c r="U5262" i="1"/>
  <c r="T5262" i="1"/>
  <c r="U5603" i="1"/>
  <c r="T5603" i="1"/>
  <c r="T5869" i="1"/>
  <c r="U5869" i="1"/>
  <c r="T6125" i="1"/>
  <c r="U6125" i="1"/>
  <c r="Q6381" i="1"/>
  <c r="R6381" i="1" s="1"/>
  <c r="T6637" i="1"/>
  <c r="U6637" i="1"/>
  <c r="T3343" i="1"/>
  <c r="U3343" i="1"/>
  <c r="Q4773" i="1"/>
  <c r="R4773" i="1" s="1"/>
  <c r="U5269" i="1"/>
  <c r="T5269" i="1"/>
  <c r="Q5610" i="1"/>
  <c r="R5610" i="1" s="1"/>
  <c r="Q5874" i="1"/>
  <c r="R5874" i="1" s="1"/>
  <c r="T6130" i="1"/>
  <c r="U6130" i="1"/>
  <c r="T6386" i="1"/>
  <c r="U6386" i="1"/>
  <c r="T6642" i="1"/>
  <c r="U6642" i="1"/>
  <c r="T3423" i="1"/>
  <c r="U3423" i="1"/>
  <c r="Q4793" i="1"/>
  <c r="R4793" i="1" s="1"/>
  <c r="Q5275" i="1"/>
  <c r="R5275" i="1" s="1"/>
  <c r="T5617" i="1"/>
  <c r="U5617" i="1"/>
  <c r="Q5879" i="1"/>
  <c r="R5879" i="1" s="1"/>
  <c r="T6135" i="1"/>
  <c r="U6135" i="1"/>
  <c r="T6391" i="1"/>
  <c r="U6391" i="1"/>
  <c r="T6647" i="1"/>
  <c r="U6647" i="1"/>
  <c r="T6903" i="1"/>
  <c r="U6903" i="1"/>
  <c r="T7159" i="1"/>
  <c r="U7159" i="1"/>
  <c r="T7415" i="1"/>
  <c r="U7415" i="1"/>
  <c r="T7671" i="1"/>
  <c r="U7671" i="1"/>
  <c r="T4445" i="1"/>
  <c r="U4445" i="1"/>
  <c r="T6048" i="1"/>
  <c r="U6048" i="1"/>
  <c r="T6928" i="1"/>
  <c r="U6928" i="1"/>
  <c r="T7269" i="1"/>
  <c r="U7269" i="1"/>
  <c r="T7610" i="1"/>
  <c r="U7610" i="1"/>
  <c r="U7932" i="1"/>
  <c r="T7932" i="1"/>
  <c r="T8188" i="1"/>
  <c r="U8188" i="1"/>
  <c r="T8444" i="1"/>
  <c r="U8444" i="1"/>
  <c r="T4525" i="1"/>
  <c r="U4525" i="1"/>
  <c r="U678" i="1"/>
  <c r="T678" i="1"/>
  <c r="T1402" i="1"/>
  <c r="U1402" i="1"/>
  <c r="Q3092" i="1"/>
  <c r="R3092" i="1" s="1"/>
  <c r="T2056" i="1"/>
  <c r="U2056" i="1"/>
  <c r="T4066" i="1"/>
  <c r="U4066" i="1"/>
  <c r="U4542" i="1"/>
  <c r="T4542" i="1"/>
  <c r="T4159" i="1"/>
  <c r="U4159" i="1"/>
  <c r="Q3451" i="1"/>
  <c r="R3451" i="1" s="1"/>
  <c r="Q4800" i="1"/>
  <c r="R4800" i="1" s="1"/>
  <c r="T4321" i="1"/>
  <c r="U4321" i="1"/>
  <c r="T6017" i="1"/>
  <c r="U6017" i="1"/>
  <c r="Q4341" i="1"/>
  <c r="R4341" i="1" s="1"/>
  <c r="Q6022" i="1"/>
  <c r="R6022" i="1" s="1"/>
  <c r="Q4361" i="1"/>
  <c r="R4361" i="1" s="1"/>
  <c r="U6027" i="1"/>
  <c r="T6027" i="1"/>
  <c r="U6899" i="1"/>
  <c r="T6899" i="1"/>
  <c r="U7243" i="1"/>
  <c r="T7243" i="1"/>
  <c r="T7583" i="1"/>
  <c r="U7583" i="1"/>
  <c r="T4381" i="1"/>
  <c r="U4381" i="1"/>
  <c r="T6384" i="1"/>
  <c r="U6384" i="1"/>
  <c r="U7152" i="1"/>
  <c r="T7152" i="1"/>
  <c r="T7605" i="1"/>
  <c r="U7605" i="1"/>
  <c r="T8016" i="1"/>
  <c r="U8016" i="1"/>
  <c r="T8356" i="1"/>
  <c r="U8356" i="1"/>
  <c r="Q4461" i="1"/>
  <c r="R4461" i="1" s="1"/>
  <c r="T6132" i="1"/>
  <c r="U6132" i="1"/>
  <c r="T6956" i="1"/>
  <c r="U6956" i="1"/>
  <c r="U7297" i="1"/>
  <c r="T7297" i="1"/>
  <c r="T7638" i="1"/>
  <c r="U7638" i="1"/>
  <c r="U7953" i="1"/>
  <c r="T7953" i="1"/>
  <c r="U8209" i="1"/>
  <c r="T8209" i="1"/>
  <c r="U8465" i="1"/>
  <c r="T8465" i="1"/>
  <c r="T4861" i="1"/>
  <c r="U4861" i="1"/>
  <c r="T6152" i="1"/>
  <c r="U6152" i="1"/>
  <c r="T6962" i="1"/>
  <c r="U6962" i="1"/>
  <c r="T7304" i="1"/>
  <c r="U7304" i="1"/>
  <c r="T7645" i="1"/>
  <c r="U7645" i="1"/>
  <c r="T7958" i="1"/>
  <c r="U7958" i="1"/>
  <c r="T8214" i="1"/>
  <c r="U8214" i="1"/>
  <c r="T8470" i="1"/>
  <c r="U8470" i="1"/>
  <c r="T8726" i="1"/>
  <c r="U8726" i="1"/>
  <c r="T7310" i="1"/>
  <c r="U7310" i="1"/>
  <c r="T8475" i="1"/>
  <c r="U8475" i="1"/>
  <c r="T8323" i="1"/>
  <c r="U8323" i="1"/>
  <c r="T5175" i="1"/>
  <c r="U5175" i="1"/>
  <c r="T7700" i="1"/>
  <c r="U7700" i="1"/>
  <c r="T8684" i="1"/>
  <c r="U8684" i="1"/>
  <c r="T8003" i="1"/>
  <c r="U8003" i="1"/>
  <c r="T5524" i="1"/>
  <c r="U5524" i="1"/>
  <c r="Q4145" i="1"/>
  <c r="R4145" i="1" s="1"/>
  <c r="Q5059" i="1"/>
  <c r="R5059" i="1" s="1"/>
  <c r="U5401" i="1"/>
  <c r="T5401" i="1"/>
  <c r="U5717" i="1"/>
  <c r="T5717" i="1"/>
  <c r="Q5973" i="1"/>
  <c r="R5973" i="1" s="1"/>
  <c r="T6229" i="1"/>
  <c r="U6229" i="1"/>
  <c r="T6485" i="1"/>
  <c r="U6485" i="1"/>
  <c r="T6741" i="1"/>
  <c r="U6741" i="1"/>
  <c r="T4165" i="1"/>
  <c r="U4165" i="1"/>
  <c r="U5066" i="1"/>
  <c r="T5066" i="1"/>
  <c r="T5407" i="1"/>
  <c r="U5407" i="1"/>
  <c r="T5722" i="1"/>
  <c r="U5722" i="1"/>
  <c r="T5978" i="1"/>
  <c r="U5978" i="1"/>
  <c r="Q6234" i="1"/>
  <c r="R6234" i="1" s="1"/>
  <c r="T6490" i="1"/>
  <c r="U6490" i="1"/>
  <c r="T6746" i="1"/>
  <c r="U6746" i="1"/>
  <c r="T4185" i="1"/>
  <c r="U4185" i="1"/>
  <c r="T5073" i="1"/>
  <c r="U5073" i="1"/>
  <c r="U5414" i="1"/>
  <c r="T5414" i="1"/>
  <c r="T5727" i="1"/>
  <c r="U5727" i="1"/>
  <c r="T5983" i="1"/>
  <c r="U5983" i="1"/>
  <c r="T6239" i="1"/>
  <c r="U6239" i="1"/>
  <c r="T6495" i="1"/>
  <c r="U6495" i="1"/>
  <c r="T6751" i="1"/>
  <c r="U6751" i="1"/>
  <c r="T279" i="1"/>
  <c r="U279" i="1"/>
  <c r="T748" i="1"/>
  <c r="U748" i="1"/>
  <c r="U281" i="1"/>
  <c r="T281" i="1"/>
  <c r="U1104" i="1"/>
  <c r="T1104" i="1"/>
  <c r="T1110" i="1"/>
  <c r="U1110" i="1"/>
  <c r="U1337" i="1"/>
  <c r="T1337" i="1"/>
  <c r="T1562" i="1"/>
  <c r="U1562" i="1"/>
  <c r="Q2207" i="1"/>
  <c r="R2207" i="1" s="1"/>
  <c r="T2213" i="1"/>
  <c r="U2213" i="1"/>
  <c r="T2220" i="1"/>
  <c r="U2220" i="1"/>
  <c r="T1311" i="1"/>
  <c r="U1311" i="1"/>
  <c r="T1391" i="1"/>
  <c r="U1391" i="1"/>
  <c r="T3159" i="1"/>
  <c r="U3159" i="1"/>
  <c r="Q3521" i="1"/>
  <c r="R3521" i="1" s="1"/>
  <c r="U2329" i="1"/>
  <c r="T2329" i="1"/>
  <c r="Q3166" i="1"/>
  <c r="R3166" i="1" s="1"/>
  <c r="Q3526" i="1"/>
  <c r="R3526" i="1" s="1"/>
  <c r="T3850" i="1"/>
  <c r="U3850" i="1"/>
  <c r="T4106" i="1"/>
  <c r="U4106" i="1"/>
  <c r="T3603" i="1"/>
  <c r="U3603" i="1"/>
  <c r="T4045" i="1"/>
  <c r="U4045" i="1"/>
  <c r="U4326" i="1"/>
  <c r="T4326" i="1"/>
  <c r="Q4582" i="1"/>
  <c r="R4582" i="1" s="1"/>
  <c r="U4838" i="1"/>
  <c r="T4838" i="1"/>
  <c r="Q3045" i="1"/>
  <c r="R3045" i="1" s="1"/>
  <c r="T3876" i="1"/>
  <c r="U3876" i="1"/>
  <c r="Q4199" i="1"/>
  <c r="R4199" i="1" s="1"/>
  <c r="T4455" i="1"/>
  <c r="U4455" i="1"/>
  <c r="T4711" i="1"/>
  <c r="U4711" i="1"/>
  <c r="Q4967" i="1"/>
  <c r="R4967" i="1" s="1"/>
  <c r="T3611" i="1"/>
  <c r="U3611" i="1"/>
  <c r="Q4048" i="1"/>
  <c r="R4048" i="1" s="1"/>
  <c r="T4328" i="1"/>
  <c r="U4328" i="1"/>
  <c r="Q4584" i="1"/>
  <c r="R4584" i="1" s="1"/>
  <c r="T4840" i="1"/>
  <c r="U4840" i="1"/>
  <c r="T5096" i="1"/>
  <c r="U5096" i="1"/>
  <c r="Q5352" i="1"/>
  <c r="R5352" i="1" s="1"/>
  <c r="T5608" i="1"/>
  <c r="U5608" i="1"/>
  <c r="Q4481" i="1"/>
  <c r="R4481" i="1" s="1"/>
  <c r="U5171" i="1"/>
  <c r="T5171" i="1"/>
  <c r="Q5513" i="1"/>
  <c r="R5513" i="1" s="1"/>
  <c r="Q5801" i="1"/>
  <c r="R5801" i="1" s="1"/>
  <c r="U6057" i="1"/>
  <c r="T6057" i="1"/>
  <c r="U6313" i="1"/>
  <c r="T6313" i="1"/>
  <c r="U6569" i="1"/>
  <c r="T6569" i="1"/>
  <c r="U6825" i="1"/>
  <c r="T6825" i="1"/>
  <c r="T4501" i="1"/>
  <c r="U4501" i="1"/>
  <c r="Q5178" i="1"/>
  <c r="R5178" i="1" s="1"/>
  <c r="Q5519" i="1"/>
  <c r="R5519" i="1" s="1"/>
  <c r="Q5806" i="1"/>
  <c r="R5806" i="1" s="1"/>
  <c r="T6062" i="1"/>
  <c r="U6062" i="1"/>
  <c r="T6318" i="1"/>
  <c r="U6318" i="1"/>
  <c r="T6574" i="1"/>
  <c r="U6574" i="1"/>
  <c r="T6830" i="1"/>
  <c r="U6830" i="1"/>
  <c r="T4521" i="1"/>
  <c r="U4521" i="1"/>
  <c r="T5185" i="1"/>
  <c r="U5185" i="1"/>
  <c r="U5526" i="1"/>
  <c r="T5526" i="1"/>
  <c r="U5811" i="1"/>
  <c r="T5811" i="1"/>
  <c r="Q6067" i="1"/>
  <c r="R6067" i="1" s="1"/>
  <c r="U6323" i="1"/>
  <c r="T6323" i="1"/>
  <c r="U6579" i="1"/>
  <c r="T6579" i="1"/>
  <c r="U246" i="1"/>
  <c r="T246" i="1"/>
  <c r="U364" i="1"/>
  <c r="T364" i="1"/>
  <c r="T325" i="1"/>
  <c r="U325" i="1"/>
  <c r="T1179" i="1"/>
  <c r="U1179" i="1"/>
  <c r="U1185" i="1"/>
  <c r="T1185" i="1"/>
  <c r="Q1700" i="1"/>
  <c r="R1700" i="1" s="1"/>
  <c r="U1929" i="1"/>
  <c r="T1929" i="1"/>
  <c r="Q2154" i="1"/>
  <c r="R2154" i="1" s="1"/>
  <c r="T2810" i="1"/>
  <c r="U2810" i="1"/>
  <c r="T2815" i="1"/>
  <c r="U2815" i="1"/>
  <c r="T2820" i="1"/>
  <c r="U2820" i="1"/>
  <c r="Q3332" i="1"/>
  <c r="R3332" i="1" s="1"/>
  <c r="T2967" i="1"/>
  <c r="U2967" i="1"/>
  <c r="Q3377" i="1"/>
  <c r="R3377" i="1" s="1"/>
  <c r="T3721" i="1"/>
  <c r="U3721" i="1"/>
  <c r="Q2974" i="1"/>
  <c r="R2974" i="1" s="1"/>
  <c r="Q3382" i="1"/>
  <c r="R3382" i="1" s="1"/>
  <c r="T3726" i="1"/>
  <c r="U3726" i="1"/>
  <c r="T3998" i="1"/>
  <c r="U3998" i="1"/>
  <c r="T3146" i="1"/>
  <c r="U3146" i="1"/>
  <c r="T3901" i="1"/>
  <c r="U3901" i="1"/>
  <c r="Q4218" i="1"/>
  <c r="R4218" i="1" s="1"/>
  <c r="T4474" i="1"/>
  <c r="U4474" i="1"/>
  <c r="T4730" i="1"/>
  <c r="U4730" i="1"/>
  <c r="Q4986" i="1"/>
  <c r="R4986" i="1" s="1"/>
  <c r="T3687" i="1"/>
  <c r="U3687" i="1"/>
  <c r="Q4073" i="1"/>
  <c r="R4073" i="1" s="1"/>
  <c r="T4347" i="1"/>
  <c r="U4347" i="1"/>
  <c r="Q4603" i="1"/>
  <c r="R4603" i="1" s="1"/>
  <c r="T4859" i="1"/>
  <c r="U4859" i="1"/>
  <c r="T3157" i="1"/>
  <c r="U3157" i="1"/>
  <c r="Q3904" i="1"/>
  <c r="R3904" i="1" s="1"/>
  <c r="Q4220" i="1"/>
  <c r="R4220" i="1" s="1"/>
  <c r="T4476" i="1"/>
  <c r="U4476" i="1"/>
  <c r="T4732" i="1"/>
  <c r="U4732" i="1"/>
  <c r="Q4988" i="1"/>
  <c r="R4988" i="1" s="1"/>
  <c r="T5244" i="1"/>
  <c r="U5244" i="1"/>
  <c r="T5113" i="1"/>
  <c r="U5113" i="1"/>
  <c r="T6269" i="1"/>
  <c r="U6269" i="1"/>
  <c r="T5119" i="1"/>
  <c r="U5119" i="1"/>
  <c r="T6274" i="1"/>
  <c r="U6274" i="1"/>
  <c r="U5126" i="1"/>
  <c r="T5126" i="1"/>
  <c r="T6279" i="1"/>
  <c r="U6279" i="1"/>
  <c r="T7303" i="1"/>
  <c r="U7303" i="1"/>
  <c r="U6624" i="1"/>
  <c r="T6624" i="1"/>
  <c r="T8076" i="1"/>
  <c r="U8076" i="1"/>
  <c r="T1658" i="1"/>
  <c r="U1658" i="1"/>
  <c r="Q4606" i="1"/>
  <c r="R4606" i="1" s="1"/>
  <c r="Q4577" i="1"/>
  <c r="R4577" i="1" s="1"/>
  <c r="T4617" i="1"/>
  <c r="U4617" i="1"/>
  <c r="U7603" i="1"/>
  <c r="T7603" i="1"/>
  <c r="T7637" i="1"/>
  <c r="U7637" i="1"/>
  <c r="T6196" i="1"/>
  <c r="U6196" i="1"/>
  <c r="U7969" i="1"/>
  <c r="T7969" i="1"/>
  <c r="T6216" i="1"/>
  <c r="U6216" i="1"/>
  <c r="T7974" i="1"/>
  <c r="U7974" i="1"/>
  <c r="T7396" i="1"/>
  <c r="U7396" i="1"/>
  <c r="U7785" i="1"/>
  <c r="T7785" i="1"/>
  <c r="U6857" i="1"/>
  <c r="T6857" i="1"/>
  <c r="U7641" i="1"/>
  <c r="T7641" i="1"/>
  <c r="T8703" i="1"/>
  <c r="U8703" i="1"/>
  <c r="T7200" i="1"/>
  <c r="U7200" i="1"/>
  <c r="T8584" i="1"/>
  <c r="U8584" i="1"/>
  <c r="T7462" i="1"/>
  <c r="U7462" i="1"/>
  <c r="T8509" i="1"/>
  <c r="U8509" i="1"/>
  <c r="T7256" i="1"/>
  <c r="U7256" i="1"/>
  <c r="T8338" i="1"/>
  <c r="U8338" i="1"/>
  <c r="T8587" i="1"/>
  <c r="U8587" i="1"/>
  <c r="U8431" i="1"/>
  <c r="T8431" i="1"/>
  <c r="U7497" i="1"/>
  <c r="T7497" i="1"/>
  <c r="T647" i="1"/>
  <c r="U647" i="1"/>
  <c r="T2234" i="1"/>
  <c r="U2234" i="1"/>
  <c r="T3412" i="1"/>
  <c r="U3412" i="1"/>
  <c r="T3011" i="1"/>
  <c r="U3011" i="1"/>
  <c r="T3251" i="1"/>
  <c r="U3251" i="1"/>
  <c r="Q4750" i="1"/>
  <c r="R4750" i="1" s="1"/>
  <c r="Q4367" i="1"/>
  <c r="R4367" i="1" s="1"/>
  <c r="Q3931" i="1"/>
  <c r="R3931" i="1" s="1"/>
  <c r="T5008" i="1"/>
  <c r="U5008" i="1"/>
  <c r="U5054" i="1"/>
  <c r="T5054" i="1"/>
  <c r="T6225" i="1"/>
  <c r="U6225" i="1"/>
  <c r="Q5061" i="1"/>
  <c r="R5061" i="1" s="1"/>
  <c r="T6230" i="1"/>
  <c r="U6230" i="1"/>
  <c r="U5067" i="1"/>
  <c r="T5067" i="1"/>
  <c r="Q6235" i="1"/>
  <c r="R6235" i="1" s="1"/>
  <c r="U6971" i="1"/>
  <c r="T6971" i="1"/>
  <c r="T7311" i="1"/>
  <c r="U7311" i="1"/>
  <c r="U7651" i="1"/>
  <c r="T7651" i="1"/>
  <c r="Q5181" i="1"/>
  <c r="R5181" i="1" s="1"/>
  <c r="T6656" i="1"/>
  <c r="U6656" i="1"/>
  <c r="T7242" i="1"/>
  <c r="U7242" i="1"/>
  <c r="T7701" i="1"/>
  <c r="U7701" i="1"/>
  <c r="U8084" i="1"/>
  <c r="T8084" i="1"/>
  <c r="T8424" i="1"/>
  <c r="U8424" i="1"/>
  <c r="Q5207" i="1"/>
  <c r="R5207" i="1" s="1"/>
  <c r="T6340" i="1"/>
  <c r="U6340" i="1"/>
  <c r="U7025" i="1"/>
  <c r="T7025" i="1"/>
  <c r="T7366" i="1"/>
  <c r="U7366" i="1"/>
  <c r="T7708" i="1"/>
  <c r="U7708" i="1"/>
  <c r="T8005" i="1"/>
  <c r="U8005" i="1"/>
  <c r="T8261" i="1"/>
  <c r="U8261" i="1"/>
  <c r="T8517" i="1"/>
  <c r="U8517" i="1"/>
  <c r="U5234" i="1"/>
  <c r="T5234" i="1"/>
  <c r="T6360" i="1"/>
  <c r="U6360" i="1"/>
  <c r="T7032" i="1"/>
  <c r="U7032" i="1"/>
  <c r="T7373" i="1"/>
  <c r="U7373" i="1"/>
  <c r="T7714" i="1"/>
  <c r="U7714" i="1"/>
  <c r="T8010" i="1"/>
  <c r="U8010" i="1"/>
  <c r="T8266" i="1"/>
  <c r="U8266" i="1"/>
  <c r="T8522" i="1"/>
  <c r="U8522" i="1"/>
  <c r="Q4173" i="1"/>
  <c r="R4173" i="1" s="1"/>
  <c r="T7588" i="1"/>
  <c r="U7588" i="1"/>
  <c r="T8656" i="1"/>
  <c r="U8656" i="1"/>
  <c r="T4877" i="1"/>
  <c r="U4877" i="1"/>
  <c r="T6124" i="1"/>
  <c r="U6124" i="1"/>
  <c r="T7951" i="1"/>
  <c r="U7951" i="1"/>
  <c r="U8753" i="1"/>
  <c r="T8753" i="1"/>
  <c r="T8435" i="1"/>
  <c r="U8435" i="1"/>
  <c r="T8551" i="1"/>
  <c r="U8551" i="1"/>
  <c r="T7326" i="1"/>
  <c r="U7326" i="1"/>
  <c r="T5840" i="1"/>
  <c r="U5840" i="1"/>
  <c r="T8116" i="1"/>
  <c r="U8116" i="1"/>
  <c r="T6972" i="1"/>
  <c r="U6972" i="1"/>
  <c r="T8141" i="1"/>
  <c r="U8141" i="1"/>
  <c r="U6584" i="1"/>
  <c r="T6584" i="1"/>
  <c r="T8002" i="1"/>
  <c r="U8002" i="1"/>
  <c r="T7118" i="1"/>
  <c r="U7118" i="1"/>
  <c r="T6910" i="1"/>
  <c r="U6910" i="1"/>
  <c r="T8055" i="1"/>
  <c r="U8055" i="1"/>
  <c r="T803" i="1"/>
  <c r="U803" i="1"/>
  <c r="T1786" i="1"/>
  <c r="U1786" i="1"/>
  <c r="Q2801" i="1"/>
  <c r="R2801" i="1" s="1"/>
  <c r="U2617" i="1"/>
  <c r="T2617" i="1"/>
  <c r="T2125" i="1"/>
  <c r="U2125" i="1"/>
  <c r="U4638" i="1"/>
  <c r="T4638" i="1"/>
  <c r="T4255" i="1"/>
  <c r="U4255" i="1"/>
  <c r="T3781" i="1"/>
  <c r="U3781" i="1"/>
  <c r="Q4896" i="1"/>
  <c r="R4896" i="1" s="1"/>
  <c r="T4705" i="1"/>
  <c r="U4705" i="1"/>
  <c r="T6113" i="1"/>
  <c r="U6113" i="1"/>
  <c r="Q4725" i="1"/>
  <c r="R4725" i="1" s="1"/>
  <c r="Q6118" i="1"/>
  <c r="R6118" i="1" s="1"/>
  <c r="Q4745" i="1"/>
  <c r="R4745" i="1" s="1"/>
  <c r="U6123" i="1"/>
  <c r="T6123" i="1"/>
  <c r="U6931" i="1"/>
  <c r="T6931" i="1"/>
  <c r="U7275" i="1"/>
  <c r="T7275" i="1"/>
  <c r="T7615" i="1"/>
  <c r="U7615" i="1"/>
  <c r="Q4893" i="1"/>
  <c r="R4893" i="1" s="1"/>
  <c r="U6512" i="1"/>
  <c r="T6512" i="1"/>
  <c r="T7194" i="1"/>
  <c r="U7194" i="1"/>
  <c r="T7648" i="1"/>
  <c r="U7648" i="1"/>
  <c r="T8048" i="1"/>
  <c r="U8048" i="1"/>
  <c r="T8388" i="1"/>
  <c r="U8388" i="1"/>
  <c r="T4973" i="1"/>
  <c r="U4973" i="1"/>
  <c r="T6228" i="1"/>
  <c r="U6228" i="1"/>
  <c r="T6988" i="1"/>
  <c r="U6988" i="1"/>
  <c r="U7329" i="1"/>
  <c r="T7329" i="1"/>
  <c r="T7670" i="1"/>
  <c r="U7670" i="1"/>
  <c r="U7977" i="1"/>
  <c r="T7977" i="1"/>
  <c r="U8233" i="1"/>
  <c r="T8233" i="1"/>
  <c r="U8489" i="1"/>
  <c r="T8489" i="1"/>
  <c r="Q5085" i="1"/>
  <c r="R5085" i="1" s="1"/>
  <c r="T6248" i="1"/>
  <c r="U6248" i="1"/>
  <c r="T4561" i="1"/>
  <c r="U4561" i="1"/>
  <c r="T6077" i="1"/>
  <c r="U6077" i="1"/>
  <c r="Q4581" i="1"/>
  <c r="R4581" i="1" s="1"/>
  <c r="T6082" i="1"/>
  <c r="U6082" i="1"/>
  <c r="Q4601" i="1"/>
  <c r="R4601" i="1" s="1"/>
  <c r="T6087" i="1"/>
  <c r="U6087" i="1"/>
  <c r="T7111" i="1"/>
  <c r="U7111" i="1"/>
  <c r="T5856" i="1"/>
  <c r="U5856" i="1"/>
  <c r="T7884" i="1"/>
  <c r="U7884" i="1"/>
  <c r="U1200" i="1"/>
  <c r="T1200" i="1"/>
  <c r="T3699" i="1"/>
  <c r="U3699" i="1"/>
  <c r="T5120" i="1"/>
  <c r="U5120" i="1"/>
  <c r="T6342" i="1"/>
  <c r="U6342" i="1"/>
  <c r="U7347" i="1"/>
  <c r="T7347" i="1"/>
  <c r="U7296" i="1"/>
  <c r="T7296" i="1"/>
  <c r="U5357" i="1"/>
  <c r="T5357" i="1"/>
  <c r="U7745" i="1"/>
  <c r="T7745" i="1"/>
  <c r="T5383" i="1"/>
  <c r="U5383" i="1"/>
  <c r="T7752" i="1"/>
  <c r="U7752" i="1"/>
  <c r="Q5325" i="1"/>
  <c r="R5325" i="1" s="1"/>
  <c r="Q6572" i="1"/>
  <c r="R6572" i="1" s="1"/>
  <c r="T8707" i="1"/>
  <c r="U8707" i="1"/>
  <c r="U8735" i="1"/>
  <c r="T8735" i="1"/>
  <c r="T8103" i="1"/>
  <c r="U8103" i="1"/>
  <c r="T6858" i="1"/>
  <c r="U6858" i="1"/>
  <c r="T8352" i="1"/>
  <c r="U8352" i="1"/>
  <c r="T7228" i="1"/>
  <c r="U7228" i="1"/>
  <c r="T8333" i="1"/>
  <c r="U8333" i="1"/>
  <c r="T7021" i="1"/>
  <c r="U7021" i="1"/>
  <c r="T8162" i="1"/>
  <c r="U8162" i="1"/>
  <c r="U8011" i="1"/>
  <c r="T8011" i="1"/>
  <c r="T7678" i="1"/>
  <c r="U7678" i="1"/>
  <c r="T7556" i="1"/>
  <c r="U7556" i="1"/>
  <c r="T742" i="1"/>
  <c r="U742" i="1"/>
  <c r="T1466" i="1"/>
  <c r="U1466" i="1"/>
  <c r="T3156" i="1"/>
  <c r="U3156" i="1"/>
  <c r="T2184" i="1"/>
  <c r="U2184" i="1"/>
  <c r="T4082" i="1"/>
  <c r="U4082" i="1"/>
  <c r="Q4558" i="1"/>
  <c r="R4558" i="1" s="1"/>
  <c r="Q4175" i="1"/>
  <c r="R4175" i="1" s="1"/>
  <c r="T3515" i="1"/>
  <c r="U3515" i="1"/>
  <c r="Q4816" i="1"/>
  <c r="R4816" i="1" s="1"/>
  <c r="Q4385" i="1"/>
  <c r="R4385" i="1" s="1"/>
  <c r="T6033" i="1"/>
  <c r="U6033" i="1"/>
  <c r="T4405" i="1"/>
  <c r="U4405" i="1"/>
  <c r="T6038" i="1"/>
  <c r="U6038" i="1"/>
  <c r="T4425" i="1"/>
  <c r="U4425" i="1"/>
  <c r="Q6043" i="1"/>
  <c r="R6043" i="1" s="1"/>
  <c r="U6907" i="1"/>
  <c r="T6907" i="1"/>
  <c r="T7247" i="1"/>
  <c r="U7247" i="1"/>
  <c r="U7587" i="1"/>
  <c r="T7587" i="1"/>
  <c r="Q4509" i="1"/>
  <c r="R4509" i="1" s="1"/>
  <c r="T6400" i="1"/>
  <c r="U6400" i="1"/>
  <c r="T7157" i="1"/>
  <c r="U7157" i="1"/>
  <c r="U7616" i="1"/>
  <c r="T7616" i="1"/>
  <c r="T8020" i="1"/>
  <c r="U8020" i="1"/>
  <c r="T8360" i="1"/>
  <c r="U8360" i="1"/>
  <c r="T4589" i="1"/>
  <c r="U4589" i="1"/>
  <c r="T6148" i="1"/>
  <c r="U6148" i="1"/>
  <c r="U6961" i="1"/>
  <c r="T6961" i="1"/>
  <c r="T7302" i="1"/>
  <c r="U7302" i="1"/>
  <c r="T7644" i="1"/>
  <c r="U7644" i="1"/>
  <c r="T7957" i="1"/>
  <c r="U7957" i="1"/>
  <c r="T8213" i="1"/>
  <c r="U8213" i="1"/>
  <c r="T8469" i="1"/>
  <c r="U8469" i="1"/>
  <c r="T4925" i="1"/>
  <c r="U4925" i="1"/>
  <c r="T6168" i="1"/>
  <c r="U6168" i="1"/>
  <c r="T6968" i="1"/>
  <c r="U6968" i="1"/>
  <c r="T7309" i="1"/>
  <c r="U7309" i="1"/>
  <c r="T7650" i="1"/>
  <c r="U7650" i="1"/>
  <c r="T7962" i="1"/>
  <c r="U7962" i="1"/>
  <c r="T8218" i="1"/>
  <c r="U8218" i="1"/>
  <c r="T8474" i="1"/>
  <c r="U8474" i="1"/>
  <c r="T8730" i="1"/>
  <c r="U8730" i="1"/>
  <c r="T7332" i="1"/>
  <c r="U7332" i="1"/>
  <c r="U8491" i="1"/>
  <c r="T8491" i="1"/>
  <c r="T8387" i="1"/>
  <c r="U8387" i="1"/>
  <c r="U5261" i="1"/>
  <c r="T5261" i="1"/>
  <c r="U7721" i="1"/>
  <c r="T7721" i="1"/>
  <c r="U8689" i="1"/>
  <c r="T8689" i="1"/>
  <c r="T8051" i="1"/>
  <c r="U8051" i="1"/>
  <c r="U8135" i="1"/>
  <c r="T8135" i="1"/>
  <c r="T5772" i="1"/>
  <c r="U5772" i="1"/>
  <c r="T3948" i="1"/>
  <c r="U3948" i="1"/>
  <c r="T7880" i="1"/>
  <c r="U7880" i="1"/>
  <c r="Q6500" i="1"/>
  <c r="R6500" i="1" s="1"/>
  <c r="T7965" i="1"/>
  <c r="U7965" i="1"/>
  <c r="T5880" i="1"/>
  <c r="U5880" i="1"/>
  <c r="T7810" i="1"/>
  <c r="U7810" i="1"/>
  <c r="T2906" i="1"/>
  <c r="U2906" i="1"/>
  <c r="U8455" i="1"/>
  <c r="T8455" i="1"/>
  <c r="T8691" i="1"/>
  <c r="U8691" i="1"/>
  <c r="U252" i="1"/>
  <c r="T252" i="1"/>
  <c r="T1588" i="1"/>
  <c r="U1588" i="1"/>
  <c r="T2703" i="1"/>
  <c r="U2703" i="1"/>
  <c r="T3341" i="1"/>
  <c r="U3341" i="1"/>
  <c r="T3686" i="1"/>
  <c r="U3686" i="1"/>
  <c r="T4190" i="1"/>
  <c r="U4190" i="1"/>
  <c r="Q3575" i="1"/>
  <c r="R3575" i="1" s="1"/>
  <c r="T4831" i="1"/>
  <c r="U4831" i="1"/>
  <c r="T4448" i="1"/>
  <c r="U4448" i="1"/>
  <c r="T5472" i="1"/>
  <c r="U5472" i="1"/>
  <c r="T5665" i="1"/>
  <c r="U5665" i="1"/>
  <c r="U6689" i="1"/>
  <c r="T6689" i="1"/>
  <c r="U5670" i="1"/>
  <c r="T5670" i="1"/>
  <c r="T6694" i="1"/>
  <c r="U6694" i="1"/>
  <c r="U5675" i="1"/>
  <c r="T5675" i="1"/>
  <c r="U6699" i="1"/>
  <c r="T6699" i="1"/>
  <c r="U7123" i="1"/>
  <c r="T7123" i="1"/>
  <c r="U7467" i="1"/>
  <c r="T7467" i="1"/>
  <c r="T7807" i="1"/>
  <c r="U7807" i="1"/>
  <c r="T5904" i="1"/>
  <c r="U5904" i="1"/>
  <c r="T6997" i="1"/>
  <c r="U6997" i="1"/>
  <c r="T7450" i="1"/>
  <c r="U7450" i="1"/>
  <c r="T7896" i="1"/>
  <c r="U7896" i="1"/>
  <c r="T8240" i="1"/>
  <c r="U8240" i="1"/>
  <c r="T8580" i="1"/>
  <c r="U8580" i="1"/>
  <c r="Q5780" i="1"/>
  <c r="R5780" i="1" s="1"/>
  <c r="T6804" i="1"/>
  <c r="U6804" i="1"/>
  <c r="T7180" i="1"/>
  <c r="U7180" i="1"/>
  <c r="U7521" i="1"/>
  <c r="T7521" i="1"/>
  <c r="T7862" i="1"/>
  <c r="U7862" i="1"/>
  <c r="U8121" i="1"/>
  <c r="T8121" i="1"/>
  <c r="U8377" i="1"/>
  <c r="T8377" i="1"/>
  <c r="U8633" i="1"/>
  <c r="T8633" i="1"/>
  <c r="T5800" i="1"/>
  <c r="U5800" i="1"/>
  <c r="U6824" i="1"/>
  <c r="T6824" i="1"/>
  <c r="T7186" i="1"/>
  <c r="U7186" i="1"/>
  <c r="T7528" i="1"/>
  <c r="U7528" i="1"/>
  <c r="T7869" i="1"/>
  <c r="U7869" i="1"/>
  <c r="T8126" i="1"/>
  <c r="U8126" i="1"/>
  <c r="T8382" i="1"/>
  <c r="U8382" i="1"/>
  <c r="T8638" i="1"/>
  <c r="U8638" i="1"/>
  <c r="T6812" i="1"/>
  <c r="U6812" i="1"/>
  <c r="U8123" i="1"/>
  <c r="T8123" i="1"/>
  <c r="Q6716" i="1"/>
  <c r="R6716" i="1" s="1"/>
  <c r="T8167" i="1"/>
  <c r="U8167" i="1"/>
  <c r="T7230" i="1"/>
  <c r="U7230" i="1"/>
  <c r="U8415" i="1"/>
  <c r="T8415" i="1"/>
  <c r="T7022" i="1"/>
  <c r="U7022" i="1"/>
  <c r="T7134" i="1"/>
  <c r="U7134" i="1"/>
  <c r="U8035" i="1"/>
  <c r="T8035" i="1"/>
  <c r="U60" i="1"/>
  <c r="T60" i="1"/>
  <c r="T1396" i="1"/>
  <c r="U1396" i="1"/>
  <c r="T2511" i="1"/>
  <c r="U2511" i="1"/>
  <c r="T3277" i="1"/>
  <c r="U3277" i="1"/>
  <c r="Q3622" i="1"/>
  <c r="R3622" i="1" s="1"/>
  <c r="T4141" i="1"/>
  <c r="U4141" i="1"/>
  <c r="U5283" i="1"/>
  <c r="T5283" i="1"/>
  <c r="T6397" i="1"/>
  <c r="U6397" i="1"/>
  <c r="U5290" i="1"/>
  <c r="T5290" i="1"/>
  <c r="Q6402" i="1"/>
  <c r="R6402" i="1" s="1"/>
  <c r="Q5297" i="1"/>
  <c r="R5297" i="1" s="1"/>
  <c r="T6407" i="1"/>
  <c r="U6407" i="1"/>
  <c r="T7431" i="1"/>
  <c r="U7431" i="1"/>
  <c r="T6949" i="1"/>
  <c r="U6949" i="1"/>
  <c r="T8204" i="1"/>
  <c r="U8204" i="1"/>
  <c r="U1206" i="1"/>
  <c r="T1206" i="1"/>
  <c r="Q4077" i="1"/>
  <c r="R4077" i="1" s="1"/>
  <c r="Q5376" i="1"/>
  <c r="R5376" i="1" s="1"/>
  <c r="T6598" i="1"/>
  <c r="U6598" i="1"/>
  <c r="U7435" i="1"/>
  <c r="T7435" i="1"/>
  <c r="U7408" i="1"/>
  <c r="T7408" i="1"/>
  <c r="Q5684" i="1"/>
  <c r="R5684" i="1" s="1"/>
  <c r="T7830" i="1"/>
  <c r="U7830" i="1"/>
  <c r="T5704" i="1"/>
  <c r="U5704" i="1"/>
  <c r="T7837" i="1"/>
  <c r="U7837" i="1"/>
  <c r="Q6428" i="1"/>
  <c r="R6428" i="1" s="1"/>
  <c r="T7102" i="1"/>
  <c r="U7102" i="1"/>
  <c r="T8749" i="1"/>
  <c r="U8749" i="1"/>
  <c r="T6958" i="1"/>
  <c r="U6958" i="1"/>
  <c r="T8359" i="1"/>
  <c r="U8359" i="1"/>
  <c r="T6976" i="1"/>
  <c r="U6976" i="1"/>
  <c r="T8436" i="1"/>
  <c r="U8436" i="1"/>
  <c r="T7292" i="1"/>
  <c r="U7292" i="1"/>
  <c r="T8397" i="1"/>
  <c r="U8397" i="1"/>
  <c r="T7106" i="1"/>
  <c r="U7106" i="1"/>
  <c r="T8226" i="1"/>
  <c r="U8226" i="1"/>
  <c r="T8203" i="1"/>
  <c r="U8203" i="1"/>
  <c r="T7983" i="1"/>
  <c r="U7983" i="1"/>
  <c r="T8579" i="1"/>
  <c r="U8579" i="1"/>
  <c r="T651" i="1"/>
  <c r="U651" i="1"/>
  <c r="T2378" i="1"/>
  <c r="U2378" i="1"/>
  <c r="Q2517" i="1"/>
  <c r="R2517" i="1" s="1"/>
  <c r="Q3235" i="1"/>
  <c r="R3235" i="1" s="1"/>
  <c r="T3757" i="1"/>
  <c r="U3757" i="1"/>
  <c r="U4878" i="1"/>
  <c r="T4878" i="1"/>
  <c r="T4495" i="1"/>
  <c r="U4495" i="1"/>
  <c r="Q4101" i="1"/>
  <c r="R4101" i="1" s="1"/>
  <c r="Q5136" i="1"/>
  <c r="R5136" i="1" s="1"/>
  <c r="Q5225" i="1"/>
  <c r="R5225" i="1" s="1"/>
  <c r="T6353" i="1"/>
  <c r="U6353" i="1"/>
  <c r="Q5231" i="1"/>
  <c r="R5231" i="1" s="1"/>
  <c r="Q6358" i="1"/>
  <c r="R6358" i="1" s="1"/>
  <c r="U5238" i="1"/>
  <c r="T5238" i="1"/>
  <c r="U6363" i="1"/>
  <c r="T6363" i="1"/>
  <c r="U7011" i="1"/>
  <c r="T7011" i="1"/>
  <c r="U7355" i="1"/>
  <c r="T7355" i="1"/>
  <c r="T7695" i="1"/>
  <c r="U7695" i="1"/>
  <c r="Q5394" i="1"/>
  <c r="R5394" i="1" s="1"/>
  <c r="T6832" i="1"/>
  <c r="U6832" i="1"/>
  <c r="T7301" i="1"/>
  <c r="U7301" i="1"/>
  <c r="T7754" i="1"/>
  <c r="U7754" i="1"/>
  <c r="T8128" i="1"/>
  <c r="U8128" i="1"/>
  <c r="T8468" i="1"/>
  <c r="U8468" i="1"/>
  <c r="U5378" i="1"/>
  <c r="T5378" i="1"/>
  <c r="T6468" i="1"/>
  <c r="U6468" i="1"/>
  <c r="T7068" i="1"/>
  <c r="U7068" i="1"/>
  <c r="U7409" i="1"/>
  <c r="T7409" i="1"/>
  <c r="T7750" i="1"/>
  <c r="U7750" i="1"/>
  <c r="T8037" i="1"/>
  <c r="U8037" i="1"/>
  <c r="T8293" i="1"/>
  <c r="U8293" i="1"/>
  <c r="T8549" i="1"/>
  <c r="U8549" i="1"/>
  <c r="U5405" i="1"/>
  <c r="T5405" i="1"/>
  <c r="U6488" i="1"/>
  <c r="T6488" i="1"/>
  <c r="T7074" i="1"/>
  <c r="U7074" i="1"/>
  <c r="T7416" i="1"/>
  <c r="U7416" i="1"/>
  <c r="T7757" i="1"/>
  <c r="U7757" i="1"/>
  <c r="T8042" i="1"/>
  <c r="U8042" i="1"/>
  <c r="T8298" i="1"/>
  <c r="U8298" i="1"/>
  <c r="T8554" i="1"/>
  <c r="U8554" i="1"/>
  <c r="T5410" i="1"/>
  <c r="U5410" i="1"/>
  <c r="T7758" i="1"/>
  <c r="U7758" i="1"/>
  <c r="T8699" i="1"/>
  <c r="U8699" i="1"/>
  <c r="T6156" i="1"/>
  <c r="U6156" i="1"/>
  <c r="T6636" i="1"/>
  <c r="U6636" i="1"/>
  <c r="T8079" i="1"/>
  <c r="U8079" i="1"/>
  <c r="Q5111" i="1"/>
  <c r="R5111" i="1" s="1"/>
  <c r="T8669" i="1"/>
  <c r="U8669" i="1"/>
  <c r="U8708" i="1"/>
  <c r="T8708" i="1"/>
  <c r="T7927" i="1"/>
  <c r="U7927" i="1"/>
  <c r="T6448" i="1"/>
  <c r="U6448" i="1"/>
  <c r="U8308" i="1"/>
  <c r="T8308" i="1"/>
  <c r="T7142" i="1"/>
  <c r="U7142" i="1"/>
  <c r="T8253" i="1"/>
  <c r="U8253" i="1"/>
  <c r="T6914" i="1"/>
  <c r="U6914" i="1"/>
  <c r="T8130" i="1"/>
  <c r="U8130" i="1"/>
  <c r="T7716" i="1"/>
  <c r="U7716" i="1"/>
  <c r="T7508" i="1"/>
  <c r="U7508" i="1"/>
  <c r="Q6332" i="1"/>
  <c r="R6332" i="1" s="1"/>
  <c r="U550" i="1"/>
  <c r="T550" i="1"/>
  <c r="T1274" i="1"/>
  <c r="U1274" i="1"/>
  <c r="T2964" i="1"/>
  <c r="U2964" i="1"/>
  <c r="T1471" i="1"/>
  <c r="U1471" i="1"/>
  <c r="T4034" i="1"/>
  <c r="U4034" i="1"/>
  <c r="Q4510" i="1"/>
  <c r="R4510" i="1" s="1"/>
  <c r="Q4121" i="1"/>
  <c r="R4121" i="1" s="1"/>
  <c r="T3323" i="1"/>
  <c r="U3323" i="1"/>
  <c r="Q4768" i="1"/>
  <c r="R4768" i="1" s="1"/>
  <c r="Q4193" i="1"/>
  <c r="R4193" i="1" s="1"/>
  <c r="T5985" i="1"/>
  <c r="U5985" i="1"/>
  <c r="T4213" i="1"/>
  <c r="U4213" i="1"/>
  <c r="T5990" i="1"/>
  <c r="U5990" i="1"/>
  <c r="T4233" i="1"/>
  <c r="U4233" i="1"/>
  <c r="Q5995" i="1"/>
  <c r="R5995" i="1" s="1"/>
  <c r="U6891" i="1"/>
  <c r="T6891" i="1"/>
  <c r="T7231" i="1"/>
  <c r="U7231" i="1"/>
  <c r="U7571" i="1"/>
  <c r="T7571" i="1"/>
  <c r="T4253" i="1"/>
  <c r="U4253" i="1"/>
  <c r="T6336" i="1"/>
  <c r="U6336" i="1"/>
  <c r="T7136" i="1"/>
  <c r="U7136" i="1"/>
  <c r="T7594" i="1"/>
  <c r="U7594" i="1"/>
  <c r="U8004" i="1"/>
  <c r="T8004" i="1"/>
  <c r="T8344" i="1"/>
  <c r="U8344" i="1"/>
  <c r="T4333" i="1"/>
  <c r="U4333" i="1"/>
  <c r="T6100" i="1"/>
  <c r="U6100" i="1"/>
  <c r="U6945" i="1"/>
  <c r="T6945" i="1"/>
  <c r="T7286" i="1"/>
  <c r="U7286" i="1"/>
  <c r="T7628" i="1"/>
  <c r="U7628" i="1"/>
  <c r="U7945" i="1"/>
  <c r="T7945" i="1"/>
  <c r="U8201" i="1"/>
  <c r="T8201" i="1"/>
  <c r="U8457" i="1"/>
  <c r="T8457" i="1"/>
  <c r="T4733" i="1"/>
  <c r="U4733" i="1"/>
  <c r="T6120" i="1"/>
  <c r="U6120" i="1"/>
  <c r="T6952" i="1"/>
  <c r="U6952" i="1"/>
  <c r="T7293" i="1"/>
  <c r="U7293" i="1"/>
  <c r="T7634" i="1"/>
  <c r="U7634" i="1"/>
  <c r="T7950" i="1"/>
  <c r="U7950" i="1"/>
  <c r="T8206" i="1"/>
  <c r="U8206" i="1"/>
  <c r="T8462" i="1"/>
  <c r="U8462" i="1"/>
  <c r="T8718" i="1"/>
  <c r="U8718" i="1"/>
  <c r="T7268" i="1"/>
  <c r="U7268" i="1"/>
  <c r="U8443" i="1"/>
  <c r="T8443" i="1"/>
  <c r="U8211" i="1"/>
  <c r="T8211" i="1"/>
  <c r="T5005" i="1"/>
  <c r="U5005" i="1"/>
  <c r="U7657" i="1"/>
  <c r="T7657" i="1"/>
  <c r="U8673" i="1"/>
  <c r="T8673" i="1"/>
  <c r="T7939" i="1"/>
  <c r="U7939" i="1"/>
  <c r="U8023" i="1"/>
  <c r="T8023" i="1"/>
  <c r="Q5303" i="1"/>
  <c r="R5303" i="1" s="1"/>
  <c r="U316" i="1"/>
  <c r="T316" i="1"/>
  <c r="Q1652" i="1"/>
  <c r="R1652" i="1" s="1"/>
  <c r="T2767" i="1"/>
  <c r="U2767" i="1"/>
  <c r="U3361" i="1"/>
  <c r="T3361" i="1"/>
  <c r="T3710" i="1"/>
  <c r="U3710" i="1"/>
  <c r="T4206" i="1"/>
  <c r="U4206" i="1"/>
  <c r="T3639" i="1"/>
  <c r="U3639" i="1"/>
  <c r="Q4847" i="1"/>
  <c r="R4847" i="1" s="1"/>
  <c r="Q4464" i="1"/>
  <c r="R4464" i="1" s="1"/>
  <c r="T5488" i="1"/>
  <c r="U5488" i="1"/>
  <c r="Q5681" i="1"/>
  <c r="R5681" i="1" s="1"/>
  <c r="U6705" i="1"/>
  <c r="T6705" i="1"/>
  <c r="U5814" i="1"/>
  <c r="T5814" i="1"/>
  <c r="T6838" i="1"/>
  <c r="U6838" i="1"/>
  <c r="U5819" i="1"/>
  <c r="T5819" i="1"/>
  <c r="T6831" i="1"/>
  <c r="U6831" i="1"/>
  <c r="U7171" i="1"/>
  <c r="T7171" i="1"/>
  <c r="T7599" i="1"/>
  <c r="U7599" i="1"/>
  <c r="T6608" i="1"/>
  <c r="U6608" i="1"/>
  <c r="U7744" i="1"/>
  <c r="T7744" i="1"/>
  <c r="U8500" i="1"/>
  <c r="T8500" i="1"/>
  <c r="T6820" i="1"/>
  <c r="U6820" i="1"/>
  <c r="U7569" i="1"/>
  <c r="T7569" i="1"/>
  <c r="T8189" i="1"/>
  <c r="U8189" i="1"/>
  <c r="T5191" i="1"/>
  <c r="U5191" i="1"/>
  <c r="T7064" i="1"/>
  <c r="U7064" i="1"/>
  <c r="T7832" i="1"/>
  <c r="U7832" i="1"/>
  <c r="T8386" i="1"/>
  <c r="U8386" i="1"/>
  <c r="T7204" i="1"/>
  <c r="U7204" i="1"/>
  <c r="T8755" i="1"/>
  <c r="U8755" i="1"/>
  <c r="T8175" i="1"/>
  <c r="U8175" i="1"/>
  <c r="T7198" i="1"/>
  <c r="U7198" i="1"/>
  <c r="T6760" i="1"/>
  <c r="U6760" i="1"/>
  <c r="T7592" i="1"/>
  <c r="U7592" i="1"/>
  <c r="T8174" i="1"/>
  <c r="U8174" i="1"/>
  <c r="T8622" i="1"/>
  <c r="U8622" i="1"/>
  <c r="U8059" i="1"/>
  <c r="T8059" i="1"/>
  <c r="T7943" i="1"/>
  <c r="U7943" i="1"/>
  <c r="T8351" i="1"/>
  <c r="U8351" i="1"/>
  <c r="T6964" i="1"/>
  <c r="U6964" i="1"/>
  <c r="T8740" i="1"/>
  <c r="U8740" i="1"/>
  <c r="U2249" i="1"/>
  <c r="T2249" i="1"/>
  <c r="T3182" i="1"/>
  <c r="U3182" i="1"/>
  <c r="Q4846" i="1"/>
  <c r="R4846" i="1" s="1"/>
  <c r="T4059" i="1"/>
  <c r="U4059" i="1"/>
  <c r="Q5182" i="1"/>
  <c r="R5182" i="1" s="1"/>
  <c r="T5359" i="1"/>
  <c r="U5359" i="1"/>
  <c r="U5366" i="1"/>
  <c r="T5366" i="1"/>
  <c r="U7043" i="1"/>
  <c r="T7043" i="1"/>
  <c r="Q5351" i="1"/>
  <c r="R5351" i="1" s="1"/>
  <c r="T7344" i="1"/>
  <c r="U7344" i="1"/>
  <c r="T8244" i="1"/>
  <c r="U8244" i="1"/>
  <c r="Q5924" i="1"/>
  <c r="R5924" i="1" s="1"/>
  <c r="U7313" i="1"/>
  <c r="T7313" i="1"/>
  <c r="T7997" i="1"/>
  <c r="U7997" i="1"/>
  <c r="T8541" i="1"/>
  <c r="U8541" i="1"/>
  <c r="T6712" i="1"/>
  <c r="U6712" i="1"/>
  <c r="T7533" i="1"/>
  <c r="U7533" i="1"/>
  <c r="T8194" i="1"/>
  <c r="U8194" i="1"/>
  <c r="T8738" i="1"/>
  <c r="U8738" i="1"/>
  <c r="T8688" i="1"/>
  <c r="U8688" i="1"/>
  <c r="T7252" i="1"/>
  <c r="U7252" i="1"/>
  <c r="T7812" i="1"/>
  <c r="U7812" i="1"/>
  <c r="U7177" i="1"/>
  <c r="T7177" i="1"/>
  <c r="Q3383" i="1"/>
  <c r="R3383" i="1" s="1"/>
  <c r="T4783" i="1"/>
  <c r="U4783" i="1"/>
  <c r="T4400" i="1"/>
  <c r="U4400" i="1"/>
  <c r="T5424" i="1"/>
  <c r="U5424" i="1"/>
  <c r="Q5609" i="1"/>
  <c r="R5609" i="1" s="1"/>
  <c r="U6641" i="1"/>
  <c r="T6641" i="1"/>
  <c r="U5750" i="1"/>
  <c r="T5750" i="1"/>
  <c r="T6774" i="1"/>
  <c r="U6774" i="1"/>
  <c r="Q5755" i="1"/>
  <c r="R5755" i="1" s="1"/>
  <c r="U6779" i="1"/>
  <c r="T6779" i="1"/>
  <c r="T7151" i="1"/>
  <c r="U7151" i="1"/>
  <c r="T7535" i="1"/>
  <c r="U7535" i="1"/>
  <c r="T6352" i="1"/>
  <c r="U6352" i="1"/>
  <c r="T7658" i="1"/>
  <c r="U7658" i="1"/>
  <c r="T8480" i="1"/>
  <c r="U8480" i="1"/>
  <c r="T6628" i="1"/>
  <c r="U6628" i="1"/>
  <c r="U7505" i="1"/>
  <c r="T7505" i="1"/>
  <c r="T8173" i="1"/>
  <c r="U8173" i="1"/>
  <c r="Q4797" i="1"/>
  <c r="R4797" i="1" s="1"/>
  <c r="T7042" i="1"/>
  <c r="U7042" i="1"/>
  <c r="T7768" i="1"/>
  <c r="U7768" i="1"/>
  <c r="T8370" i="1"/>
  <c r="U8370" i="1"/>
  <c r="T6948" i="1"/>
  <c r="U6948" i="1"/>
  <c r="T8675" i="1"/>
  <c r="U8675" i="1"/>
  <c r="U8111" i="1"/>
  <c r="T8111" i="1"/>
  <c r="U6985" i="1"/>
  <c r="T6985" i="1"/>
  <c r="T9" i="1"/>
  <c r="U9" i="1"/>
  <c r="Q5369" i="1"/>
  <c r="R5369" i="1" s="1"/>
  <c r="T6461" i="1"/>
  <c r="U6461" i="1"/>
  <c r="Q5375" i="1"/>
  <c r="R5375" i="1" s="1"/>
  <c r="T6466" i="1"/>
  <c r="U6466" i="1"/>
  <c r="U5382" i="1"/>
  <c r="T5382" i="1"/>
  <c r="T6471" i="1"/>
  <c r="U6471" i="1"/>
  <c r="T7495" i="1"/>
  <c r="U7495" i="1"/>
  <c r="T7034" i="1"/>
  <c r="U7034" i="1"/>
  <c r="U8268" i="1"/>
  <c r="T8268" i="1"/>
  <c r="Q2324" i="1"/>
  <c r="R2324" i="1" s="1"/>
  <c r="Q3908" i="1"/>
  <c r="R3908" i="1" s="1"/>
  <c r="Q5825" i="1"/>
  <c r="R5825" i="1" s="1"/>
  <c r="U5835" i="1"/>
  <c r="T5835" i="1"/>
  <c r="T7859" i="1"/>
  <c r="U7859" i="1"/>
  <c r="T7952" i="1"/>
  <c r="U7952" i="1"/>
  <c r="T6892" i="1"/>
  <c r="U6892" i="1"/>
  <c r="U8161" i="1"/>
  <c r="T8161" i="1"/>
  <c r="T6898" i="1"/>
  <c r="U6898" i="1"/>
  <c r="T8166" i="1"/>
  <c r="U8166" i="1"/>
  <c r="T8283" i="1"/>
  <c r="U8283" i="1"/>
  <c r="T8575" i="1"/>
  <c r="U8575" i="1"/>
  <c r="U7433" i="1"/>
  <c r="T7433" i="1"/>
  <c r="U8403" i="1"/>
  <c r="T8403" i="1"/>
  <c r="U7579" i="1"/>
  <c r="T7579" i="1"/>
  <c r="T7514" i="1"/>
  <c r="U7514" i="1"/>
  <c r="Q5421" i="1"/>
  <c r="R5421" i="1" s="1"/>
  <c r="U7697" i="1"/>
  <c r="T7697" i="1"/>
  <c r="T4285" i="1"/>
  <c r="U4285" i="1"/>
  <c r="T7469" i="1"/>
  <c r="U7469" i="1"/>
  <c r="T8530" i="1"/>
  <c r="U8530" i="1"/>
  <c r="U7449" i="1"/>
  <c r="T7449" i="1"/>
  <c r="U5282" i="1"/>
  <c r="T5282" i="1"/>
  <c r="T58" i="1"/>
  <c r="U58" i="1"/>
  <c r="U1009" i="1"/>
  <c r="T1009" i="1"/>
  <c r="Q2634" i="1"/>
  <c r="R2634" i="1" s="1"/>
  <c r="Q2853" i="1"/>
  <c r="R2853" i="1" s="1"/>
  <c r="T3326" i="1"/>
  <c r="U3326" i="1"/>
  <c r="T3843" i="1"/>
  <c r="U3843" i="1"/>
  <c r="Q4942" i="1"/>
  <c r="R4942" i="1" s="1"/>
  <c r="Q4559" i="1"/>
  <c r="R4559" i="1" s="1"/>
  <c r="Q4176" i="1"/>
  <c r="R4176" i="1" s="1"/>
  <c r="T5200" i="1"/>
  <c r="U5200" i="1"/>
  <c r="U5310" i="1"/>
  <c r="T5310" i="1"/>
  <c r="U6417" i="1"/>
  <c r="T6417" i="1"/>
  <c r="U5317" i="1"/>
  <c r="T5317" i="1"/>
  <c r="T6422" i="1"/>
  <c r="U6422" i="1"/>
  <c r="Q5323" i="1"/>
  <c r="R5323" i="1" s="1"/>
  <c r="Q6427" i="1"/>
  <c r="R6427" i="1" s="1"/>
  <c r="U7035" i="1"/>
  <c r="T7035" i="1"/>
  <c r="T7375" i="1"/>
  <c r="U7375" i="1"/>
  <c r="T7715" i="1"/>
  <c r="U7715" i="1"/>
  <c r="T5522" i="1"/>
  <c r="U5522" i="1"/>
  <c r="T6874" i="1"/>
  <c r="U6874" i="1"/>
  <c r="T7328" i="1"/>
  <c r="U7328" i="1"/>
  <c r="T7786" i="1"/>
  <c r="U7786" i="1"/>
  <c r="T8148" i="1"/>
  <c r="U8148" i="1"/>
  <c r="T8488" i="1"/>
  <c r="U8488" i="1"/>
  <c r="T5463" i="1"/>
  <c r="U5463" i="1"/>
  <c r="T6532" i="1"/>
  <c r="U6532" i="1"/>
  <c r="U7089" i="1"/>
  <c r="T7089" i="1"/>
  <c r="T7430" i="1"/>
  <c r="U7430" i="1"/>
  <c r="T7772" i="1"/>
  <c r="U7772" i="1"/>
  <c r="T8053" i="1"/>
  <c r="U8053" i="1"/>
  <c r="T8309" i="1"/>
  <c r="U8309" i="1"/>
  <c r="T8565" i="1"/>
  <c r="U8565" i="1"/>
  <c r="Q5490" i="1"/>
  <c r="R5490" i="1" s="1"/>
  <c r="T6552" i="1"/>
  <c r="U6552" i="1"/>
  <c r="T7096" i="1"/>
  <c r="U7096" i="1"/>
  <c r="T7437" i="1"/>
  <c r="U7437" i="1"/>
  <c r="T7778" i="1"/>
  <c r="U7778" i="1"/>
  <c r="T8058" i="1"/>
  <c r="U8058" i="1"/>
  <c r="T8314" i="1"/>
  <c r="U8314" i="1"/>
  <c r="T8570" i="1"/>
  <c r="U8570" i="1"/>
  <c r="T5724" i="1"/>
  <c r="U5724" i="1"/>
  <c r="T7844" i="1"/>
  <c r="U7844" i="1"/>
  <c r="T8720" i="1"/>
  <c r="U8720" i="1"/>
  <c r="U6921" i="1"/>
  <c r="T6921" i="1"/>
  <c r="T6868" i="1"/>
  <c r="U6868" i="1"/>
  <c r="T8143" i="1"/>
  <c r="U8143" i="1"/>
  <c r="U5453" i="1"/>
  <c r="T5453" i="1"/>
  <c r="T8712" i="1"/>
  <c r="U8712" i="1"/>
  <c r="T8751" i="1"/>
  <c r="U8751" i="1"/>
  <c r="T8183" i="1"/>
  <c r="U8183" i="1"/>
  <c r="U6784" i="1"/>
  <c r="T6784" i="1"/>
  <c r="T8372" i="1"/>
  <c r="U8372" i="1"/>
  <c r="T7206" i="1"/>
  <c r="U7206" i="1"/>
  <c r="T8317" i="1"/>
  <c r="U8317" i="1"/>
  <c r="U7000" i="1"/>
  <c r="T7000" i="1"/>
  <c r="T8178" i="1"/>
  <c r="U8178" i="1"/>
  <c r="T7947" i="1"/>
  <c r="U7947" i="1"/>
  <c r="U7764" i="1"/>
  <c r="T7764" i="1"/>
  <c r="U8099" i="1"/>
  <c r="T8099" i="1"/>
  <c r="U153" i="1"/>
  <c r="T153" i="1"/>
  <c r="T1530" i="1"/>
  <c r="U1530" i="1"/>
  <c r="T3220" i="1"/>
  <c r="U3220" i="1"/>
  <c r="U2281" i="1"/>
  <c r="T2281" i="1"/>
  <c r="Q4098" i="1"/>
  <c r="R4098" i="1" s="1"/>
  <c r="U4574" i="1"/>
  <c r="T4574" i="1"/>
  <c r="T4191" i="1"/>
  <c r="U4191" i="1"/>
  <c r="T3579" i="1"/>
  <c r="U3579" i="1"/>
  <c r="T4832" i="1"/>
  <c r="U4832" i="1"/>
  <c r="T4449" i="1"/>
  <c r="U4449" i="1"/>
  <c r="T6049" i="1"/>
  <c r="U6049" i="1"/>
  <c r="T4469" i="1"/>
  <c r="U4469" i="1"/>
  <c r="T6054" i="1"/>
  <c r="U6054" i="1"/>
  <c r="T4489" i="1"/>
  <c r="U4489" i="1"/>
  <c r="U6059" i="1"/>
  <c r="T6059" i="1"/>
  <c r="T6911" i="1"/>
  <c r="U6911" i="1"/>
  <c r="U7251" i="1"/>
  <c r="T7251" i="1"/>
  <c r="U7595" i="1"/>
  <c r="T7595" i="1"/>
  <c r="T4573" i="1"/>
  <c r="U4573" i="1"/>
  <c r="U6416" i="1"/>
  <c r="T6416" i="1"/>
  <c r="T7168" i="1"/>
  <c r="U7168" i="1"/>
  <c r="T7621" i="1"/>
  <c r="U7621" i="1"/>
  <c r="T8024" i="1"/>
  <c r="U8024" i="1"/>
  <c r="T8368" i="1"/>
  <c r="U8368" i="1"/>
  <c r="Q4653" i="1"/>
  <c r="R4653" i="1" s="1"/>
  <c r="Q6164" i="1"/>
  <c r="R6164" i="1" s="1"/>
  <c r="T6966" i="1"/>
  <c r="U6966" i="1"/>
  <c r="T7308" i="1"/>
  <c r="U7308" i="1"/>
  <c r="U7649" i="1"/>
  <c r="T7649" i="1"/>
  <c r="U7961" i="1"/>
  <c r="T7961" i="1"/>
  <c r="U8217" i="1"/>
  <c r="T8217" i="1"/>
  <c r="U8473" i="1"/>
  <c r="T8473" i="1"/>
  <c r="Q4989" i="1"/>
  <c r="R4989" i="1" s="1"/>
  <c r="T6184" i="1"/>
  <c r="U6184" i="1"/>
  <c r="T6973" i="1"/>
  <c r="U6973" i="1"/>
  <c r="T7314" i="1"/>
  <c r="U7314" i="1"/>
  <c r="T7656" i="1"/>
  <c r="U7656" i="1"/>
  <c r="T7966" i="1"/>
  <c r="U7966" i="1"/>
  <c r="T8222" i="1"/>
  <c r="U8222" i="1"/>
  <c r="T8478" i="1"/>
  <c r="U8478" i="1"/>
  <c r="T8734" i="1"/>
  <c r="U8734" i="1"/>
  <c r="U7353" i="1"/>
  <c r="T7353" i="1"/>
  <c r="U8507" i="1"/>
  <c r="T8507" i="1"/>
  <c r="T8451" i="1"/>
  <c r="U8451" i="1"/>
  <c r="Q5346" i="1"/>
  <c r="R5346" i="1" s="1"/>
  <c r="T7742" i="1"/>
  <c r="U7742" i="1"/>
  <c r="U8695" i="1"/>
  <c r="T8695" i="1"/>
  <c r="T8067" i="1"/>
  <c r="U8067" i="1"/>
  <c r="T8151" i="1"/>
  <c r="U8151" i="1"/>
  <c r="Q5900" i="1"/>
  <c r="R5900" i="1" s="1"/>
  <c r="T524" i="1"/>
  <c r="U524" i="1"/>
  <c r="T1908" i="1"/>
  <c r="U1908" i="1"/>
  <c r="T1707" i="1"/>
  <c r="U1707" i="1"/>
  <c r="Q3449" i="1"/>
  <c r="R3449" i="1" s="1"/>
  <c r="T3794" i="1"/>
  <c r="U3794" i="1"/>
  <c r="Q4270" i="1"/>
  <c r="R4270" i="1" s="1"/>
  <c r="T3801" i="1"/>
  <c r="U3801" i="1"/>
  <c r="T4911" i="1"/>
  <c r="U4911" i="1"/>
  <c r="Q4528" i="1"/>
  <c r="R4528" i="1" s="1"/>
  <c r="T5552" i="1"/>
  <c r="U5552" i="1"/>
  <c r="T5745" i="1"/>
  <c r="U5745" i="1"/>
  <c r="U6769" i="1"/>
  <c r="T6769" i="1"/>
  <c r="Q5878" i="1"/>
  <c r="R5878" i="1" s="1"/>
  <c r="T3487" i="1"/>
  <c r="U3487" i="1"/>
  <c r="U5883" i="1"/>
  <c r="T5883" i="1"/>
  <c r="U6851" i="1"/>
  <c r="T6851" i="1"/>
  <c r="U7195" i="1"/>
  <c r="T7195" i="1"/>
  <c r="U7619" i="1"/>
  <c r="T7619" i="1"/>
  <c r="U6704" i="1"/>
  <c r="T6704" i="1"/>
  <c r="T7797" i="1"/>
  <c r="U7797" i="1"/>
  <c r="T8564" i="1"/>
  <c r="U8564" i="1"/>
  <c r="U6865" i="1"/>
  <c r="T6865" i="1"/>
  <c r="U7633" i="1"/>
  <c r="T7633" i="1"/>
  <c r="T8237" i="1"/>
  <c r="U8237" i="1"/>
  <c r="Q5447" i="1"/>
  <c r="R5447" i="1" s="1"/>
  <c r="T7128" i="1"/>
  <c r="U7128" i="1"/>
  <c r="T7853" i="1"/>
  <c r="U7853" i="1"/>
  <c r="T8434" i="1"/>
  <c r="U8434" i="1"/>
  <c r="U7289" i="1"/>
  <c r="T7289" i="1"/>
  <c r="U6604" i="1"/>
  <c r="T6604" i="1"/>
  <c r="U8367" i="1"/>
  <c r="T8367" i="1"/>
  <c r="U7753" i="1"/>
  <c r="T7753" i="1"/>
  <c r="T6909" i="1"/>
  <c r="U6909" i="1"/>
  <c r="T7506" i="1"/>
  <c r="U7506" i="1"/>
  <c r="T8110" i="1"/>
  <c r="U8110" i="1"/>
  <c r="T8686" i="1"/>
  <c r="U8686" i="1"/>
  <c r="U8315" i="1"/>
  <c r="T8315" i="1"/>
  <c r="T8719" i="1"/>
  <c r="U8719" i="1"/>
  <c r="U8607" i="1"/>
  <c r="T8607" i="1"/>
  <c r="U7689" i="1"/>
  <c r="T7689" i="1"/>
  <c r="T311" i="1"/>
  <c r="U311" i="1"/>
  <c r="Q2255" i="1"/>
  <c r="R2255" i="1" s="1"/>
  <c r="T3538" i="1"/>
  <c r="U3538" i="1"/>
  <c r="T3087" i="1"/>
  <c r="U3087" i="1"/>
  <c r="Q4336" i="1"/>
  <c r="R4336" i="1" s="1"/>
  <c r="U5523" i="1"/>
  <c r="T5523" i="1"/>
  <c r="Q5686" i="1"/>
  <c r="R5686" i="1" s="1"/>
  <c r="U5691" i="1"/>
  <c r="T5691" i="1"/>
  <c r="U7131" i="1"/>
  <c r="T7131" i="1"/>
  <c r="T66" i="1"/>
  <c r="U66" i="1"/>
  <c r="T330" i="1"/>
  <c r="U330" i="1"/>
  <c r="T187" i="1"/>
  <c r="U187" i="1"/>
  <c r="T443" i="1"/>
  <c r="U443" i="1"/>
  <c r="T192" i="1"/>
  <c r="U192" i="1"/>
  <c r="T301" i="1"/>
  <c r="U301" i="1"/>
  <c r="U656" i="1"/>
  <c r="T656" i="1"/>
  <c r="U321" i="1"/>
  <c r="T321" i="1"/>
  <c r="T661" i="1"/>
  <c r="U661" i="1"/>
  <c r="U481" i="1"/>
  <c r="T481" i="1"/>
  <c r="U746" i="1"/>
  <c r="T746" i="1"/>
  <c r="T643" i="1"/>
  <c r="U643" i="1"/>
  <c r="T1007" i="1"/>
  <c r="U1007" i="1"/>
  <c r="T663" i="1"/>
  <c r="U663" i="1"/>
  <c r="T1012" i="1"/>
  <c r="U1012" i="1"/>
  <c r="T667" i="1"/>
  <c r="U667" i="1"/>
  <c r="T1013" i="1"/>
  <c r="U1013" i="1"/>
  <c r="T687" i="1"/>
  <c r="U687" i="1"/>
  <c r="T1018" i="1"/>
  <c r="U1018" i="1"/>
  <c r="U1272" i="1"/>
  <c r="T1272" i="1"/>
  <c r="U1528" i="1"/>
  <c r="T1528" i="1"/>
  <c r="T1784" i="1"/>
  <c r="U1784" i="1"/>
  <c r="T1245" i="1"/>
  <c r="U1245" i="1"/>
  <c r="T1501" i="1"/>
  <c r="U1501" i="1"/>
  <c r="T1757" i="1"/>
  <c r="U1757" i="1"/>
  <c r="Q2013" i="1"/>
  <c r="R2013" i="1" s="1"/>
  <c r="U1470" i="1"/>
  <c r="T1470" i="1"/>
  <c r="Q1726" i="1"/>
  <c r="R1726" i="1" s="1"/>
  <c r="U1982" i="1"/>
  <c r="T1982" i="1"/>
  <c r="U2238" i="1"/>
  <c r="T2238" i="1"/>
  <c r="Q2084" i="1"/>
  <c r="R2084" i="1" s="1"/>
  <c r="T2382" i="1"/>
  <c r="U2382" i="1"/>
  <c r="Q2638" i="1"/>
  <c r="R2638" i="1" s="1"/>
  <c r="T2894" i="1"/>
  <c r="U2894" i="1"/>
  <c r="T2091" i="1"/>
  <c r="U2091" i="1"/>
  <c r="T2387" i="1"/>
  <c r="U2387" i="1"/>
  <c r="T2643" i="1"/>
  <c r="U2643" i="1"/>
  <c r="Q2899" i="1"/>
  <c r="R2899" i="1" s="1"/>
  <c r="U2097" i="1"/>
  <c r="T2097" i="1"/>
  <c r="T2392" i="1"/>
  <c r="U2392" i="1"/>
  <c r="T2648" i="1"/>
  <c r="U2648" i="1"/>
  <c r="T2904" i="1"/>
  <c r="U2904" i="1"/>
  <c r="T3160" i="1"/>
  <c r="U3160" i="1"/>
  <c r="Q2561" i="1"/>
  <c r="R2561" i="1" s="1"/>
  <c r="T3131" i="1"/>
  <c r="U3131" i="1"/>
  <c r="T3416" i="1"/>
  <c r="U3416" i="1"/>
  <c r="Q3672" i="1"/>
  <c r="R3672" i="1" s="1"/>
  <c r="T90" i="1"/>
  <c r="U90" i="1"/>
  <c r="U350" i="1"/>
  <c r="T350" i="1"/>
  <c r="T207" i="1"/>
  <c r="U207" i="1"/>
  <c r="T463" i="1"/>
  <c r="U463" i="1"/>
  <c r="U212" i="1"/>
  <c r="T212" i="1"/>
  <c r="U377" i="1"/>
  <c r="T377" i="1"/>
  <c r="T676" i="1"/>
  <c r="U676" i="1"/>
  <c r="U388" i="1"/>
  <c r="T388" i="1"/>
  <c r="U681" i="1"/>
  <c r="T681" i="1"/>
  <c r="T508" i="1"/>
  <c r="U508" i="1"/>
  <c r="T766" i="1"/>
  <c r="U766" i="1"/>
  <c r="U86" i="1"/>
  <c r="T86" i="1"/>
  <c r="T346" i="1"/>
  <c r="U346" i="1"/>
  <c r="T203" i="1"/>
  <c r="U203" i="1"/>
  <c r="T459" i="1"/>
  <c r="U459" i="1"/>
  <c r="T208" i="1"/>
  <c r="U208" i="1"/>
  <c r="T365" i="1"/>
  <c r="U365" i="1"/>
  <c r="U672" i="1"/>
  <c r="T672" i="1"/>
  <c r="U380" i="1"/>
  <c r="T380" i="1"/>
  <c r="T677" i="1"/>
  <c r="U677" i="1"/>
  <c r="U502" i="1"/>
  <c r="T502" i="1"/>
  <c r="U762" i="1"/>
  <c r="T762" i="1"/>
  <c r="T707" i="1"/>
  <c r="U707" i="1"/>
  <c r="T1023" i="1"/>
  <c r="U1023" i="1"/>
  <c r="T727" i="1"/>
  <c r="U727" i="1"/>
  <c r="T1028" i="1"/>
  <c r="U1028" i="1"/>
  <c r="T731" i="1"/>
  <c r="U731" i="1"/>
  <c r="T1029" i="1"/>
  <c r="U1029" i="1"/>
  <c r="T751" i="1"/>
  <c r="U751" i="1"/>
  <c r="T1034" i="1"/>
  <c r="U1034" i="1"/>
  <c r="U1288" i="1"/>
  <c r="T1288" i="1"/>
  <c r="U1544" i="1"/>
  <c r="T1544" i="1"/>
  <c r="T1800" i="1"/>
  <c r="U1800" i="1"/>
  <c r="T1261" i="1"/>
  <c r="U1261" i="1"/>
  <c r="T1517" i="1"/>
  <c r="U1517" i="1"/>
  <c r="Q1773" i="1"/>
  <c r="R1773" i="1" s="1"/>
  <c r="T2029" i="1"/>
  <c r="U2029" i="1"/>
  <c r="U1486" i="1"/>
  <c r="T1486" i="1"/>
  <c r="U1742" i="1"/>
  <c r="T1742" i="1"/>
  <c r="U1998" i="1"/>
  <c r="T1998" i="1"/>
  <c r="T1235" i="1"/>
  <c r="U1235" i="1"/>
  <c r="U2105" i="1"/>
  <c r="T2105" i="1"/>
  <c r="Q2398" i="1"/>
  <c r="R2398" i="1" s="1"/>
  <c r="T2654" i="1"/>
  <c r="U2654" i="1"/>
  <c r="T1255" i="1"/>
  <c r="U1255" i="1"/>
  <c r="T2112" i="1"/>
  <c r="U2112" i="1"/>
  <c r="T2403" i="1"/>
  <c r="U2403" i="1"/>
  <c r="Q2659" i="1"/>
  <c r="R2659" i="1" s="1"/>
  <c r="T1275" i="1"/>
  <c r="U1275" i="1"/>
  <c r="T2119" i="1"/>
  <c r="U2119" i="1"/>
  <c r="T2408" i="1"/>
  <c r="U2408" i="1"/>
  <c r="T2664" i="1"/>
  <c r="U2664" i="1"/>
  <c r="T2920" i="1"/>
  <c r="U2920" i="1"/>
  <c r="T3176" i="1"/>
  <c r="U3176" i="1"/>
  <c r="U2625" i="1"/>
  <c r="T2625" i="1"/>
  <c r="U3153" i="1"/>
  <c r="T3153" i="1"/>
  <c r="Q3432" i="1"/>
  <c r="R3432" i="1" s="1"/>
  <c r="Q3688" i="1"/>
  <c r="R3688" i="1" s="1"/>
  <c r="T26" i="1"/>
  <c r="U26" i="1"/>
  <c r="U302" i="1"/>
  <c r="T302" i="1"/>
  <c r="T159" i="1"/>
  <c r="U159" i="1"/>
  <c r="T415" i="1"/>
  <c r="U415" i="1"/>
  <c r="U164" i="1"/>
  <c r="T164" i="1"/>
  <c r="T189" i="1"/>
  <c r="U189" i="1"/>
  <c r="T628" i="1"/>
  <c r="U628" i="1"/>
  <c r="U209" i="1"/>
  <c r="T209" i="1"/>
  <c r="U633" i="1"/>
  <c r="T633" i="1"/>
  <c r="U444" i="1"/>
  <c r="T444" i="1"/>
  <c r="T718" i="1"/>
  <c r="U718" i="1"/>
  <c r="T531" i="1"/>
  <c r="U531" i="1"/>
  <c r="T979" i="1"/>
  <c r="U979" i="1"/>
  <c r="T551" i="1"/>
  <c r="U551" i="1"/>
  <c r="U984" i="1"/>
  <c r="T984" i="1"/>
  <c r="T555" i="1"/>
  <c r="U555" i="1"/>
  <c r="U985" i="1"/>
  <c r="T985" i="1"/>
  <c r="T575" i="1"/>
  <c r="U575" i="1"/>
  <c r="T990" i="1"/>
  <c r="U990" i="1"/>
  <c r="T1244" i="1"/>
  <c r="U1244" i="1"/>
  <c r="T1500" i="1"/>
  <c r="U1500" i="1"/>
  <c r="T1756" i="1"/>
  <c r="U1756" i="1"/>
  <c r="Q2012" i="1"/>
  <c r="R2012" i="1" s="1"/>
  <c r="U1473" i="1"/>
  <c r="T1473" i="1"/>
  <c r="U1729" i="1"/>
  <c r="T1729" i="1"/>
  <c r="U1985" i="1"/>
  <c r="T1985" i="1"/>
  <c r="U22" i="1"/>
  <c r="T22" i="1"/>
  <c r="T298" i="1"/>
  <c r="U298" i="1"/>
  <c r="T155" i="1"/>
  <c r="U155" i="1"/>
  <c r="T411" i="1"/>
  <c r="U411" i="1"/>
  <c r="T160" i="1"/>
  <c r="U160" i="1"/>
  <c r="T173" i="1"/>
  <c r="U173" i="1"/>
  <c r="U624" i="1"/>
  <c r="T624" i="1"/>
  <c r="U193" i="1"/>
  <c r="T193" i="1"/>
  <c r="T629" i="1"/>
  <c r="U629" i="1"/>
  <c r="U438" i="1"/>
  <c r="T438" i="1"/>
  <c r="U714" i="1"/>
  <c r="T714" i="1"/>
  <c r="T527" i="1"/>
  <c r="U527" i="1"/>
  <c r="T975" i="1"/>
  <c r="U975" i="1"/>
  <c r="T535" i="1"/>
  <c r="U535" i="1"/>
  <c r="T980" i="1"/>
  <c r="U980" i="1"/>
  <c r="T539" i="1"/>
  <c r="U539" i="1"/>
  <c r="T981" i="1"/>
  <c r="U981" i="1"/>
  <c r="T559" i="1"/>
  <c r="U559" i="1"/>
  <c r="T986" i="1"/>
  <c r="U986" i="1"/>
  <c r="U1240" i="1"/>
  <c r="T1240" i="1"/>
  <c r="U1496" i="1"/>
  <c r="T1496" i="1"/>
  <c r="T1752" i="1"/>
  <c r="U1752" i="1"/>
  <c r="T2008" i="1"/>
  <c r="U2008" i="1"/>
  <c r="T1469" i="1"/>
  <c r="U1469" i="1"/>
  <c r="Q1725" i="1"/>
  <c r="R1725" i="1" s="1"/>
  <c r="T1981" i="1"/>
  <c r="U1981" i="1"/>
  <c r="U1438" i="1"/>
  <c r="T1438" i="1"/>
  <c r="U1694" i="1"/>
  <c r="T1694" i="1"/>
  <c r="U1950" i="1"/>
  <c r="T1950" i="1"/>
  <c r="Q2206" i="1"/>
  <c r="R2206" i="1" s="1"/>
  <c r="U2041" i="1"/>
  <c r="T2041" i="1"/>
  <c r="Q2350" i="1"/>
  <c r="R2350" i="1" s="1"/>
  <c r="T2606" i="1"/>
  <c r="U2606" i="1"/>
  <c r="T2862" i="1"/>
  <c r="U2862" i="1"/>
  <c r="T2048" i="1"/>
  <c r="U2048" i="1"/>
  <c r="T2355" i="1"/>
  <c r="U2355" i="1"/>
  <c r="Q2611" i="1"/>
  <c r="R2611" i="1" s="1"/>
  <c r="T2867" i="1"/>
  <c r="U2867" i="1"/>
  <c r="T2055" i="1"/>
  <c r="U2055" i="1"/>
  <c r="T2360" i="1"/>
  <c r="U2360" i="1"/>
  <c r="T2616" i="1"/>
  <c r="U2616" i="1"/>
  <c r="T2872" i="1"/>
  <c r="U2872" i="1"/>
  <c r="T3128" i="1"/>
  <c r="U3128" i="1"/>
  <c r="U2433" i="1"/>
  <c r="T2433" i="1"/>
  <c r="Q3089" i="1"/>
  <c r="R3089" i="1" s="1"/>
  <c r="Q3384" i="1"/>
  <c r="R3384" i="1" s="1"/>
  <c r="Q3640" i="1"/>
  <c r="R3640" i="1" s="1"/>
  <c r="T2453" i="1"/>
  <c r="U2453" i="1"/>
  <c r="U254" i="1"/>
  <c r="T254" i="1"/>
  <c r="T111" i="1"/>
  <c r="U111" i="1"/>
  <c r="T367" i="1"/>
  <c r="U367" i="1"/>
  <c r="U116" i="1"/>
  <c r="T116" i="1"/>
  <c r="U372" i="1"/>
  <c r="T372" i="1"/>
  <c r="T580" i="1"/>
  <c r="U580" i="1"/>
  <c r="U17" i="1"/>
  <c r="T17" i="1"/>
  <c r="U585" i="1"/>
  <c r="T585" i="1"/>
  <c r="T357" i="1"/>
  <c r="U357" i="1"/>
  <c r="U670" i="1"/>
  <c r="T670" i="1"/>
  <c r="U472" i="1"/>
  <c r="T472" i="1"/>
  <c r="T931" i="1"/>
  <c r="U931" i="1"/>
  <c r="T1187" i="1"/>
  <c r="U1187" i="1"/>
  <c r="U936" i="1"/>
  <c r="T936" i="1"/>
  <c r="U1192" i="1"/>
  <c r="T1192" i="1"/>
  <c r="U937" i="1"/>
  <c r="T937" i="1"/>
  <c r="U1193" i="1"/>
  <c r="T1193" i="1"/>
  <c r="T942" i="1"/>
  <c r="U942" i="1"/>
  <c r="U1198" i="1"/>
  <c r="T1198" i="1"/>
  <c r="T1452" i="1"/>
  <c r="U1452" i="1"/>
  <c r="T1708" i="1"/>
  <c r="U1708" i="1"/>
  <c r="Q1964" i="1"/>
  <c r="R1964" i="1" s="1"/>
  <c r="U1425" i="1"/>
  <c r="T1425" i="1"/>
  <c r="U1681" i="1"/>
  <c r="T1681" i="1"/>
  <c r="U1937" i="1"/>
  <c r="T1937" i="1"/>
  <c r="U94" i="1"/>
  <c r="T94" i="1"/>
  <c r="T250" i="1"/>
  <c r="U250" i="1"/>
  <c r="T107" i="1"/>
  <c r="U107" i="1"/>
  <c r="T363" i="1"/>
  <c r="U363" i="1"/>
  <c r="T112" i="1"/>
  <c r="U112" i="1"/>
  <c r="T368" i="1"/>
  <c r="U368" i="1"/>
  <c r="U576" i="1"/>
  <c r="T576" i="1"/>
  <c r="U832" i="1"/>
  <c r="T832" i="1"/>
  <c r="T581" i="1"/>
  <c r="U581" i="1"/>
  <c r="T341" i="1"/>
  <c r="U341" i="1"/>
  <c r="T666" i="1"/>
  <c r="U666" i="1"/>
  <c r="T466" i="1"/>
  <c r="U466" i="1"/>
  <c r="T927" i="1"/>
  <c r="U927" i="1"/>
  <c r="T1183" i="1"/>
  <c r="U1183" i="1"/>
  <c r="T932" i="1"/>
  <c r="U932" i="1"/>
  <c r="T1188" i="1"/>
  <c r="U1188" i="1"/>
  <c r="T933" i="1"/>
  <c r="U933" i="1"/>
  <c r="T1189" i="1"/>
  <c r="U1189" i="1"/>
  <c r="U938" i="1"/>
  <c r="T938" i="1"/>
  <c r="T1194" i="1"/>
  <c r="U1194" i="1"/>
  <c r="U1448" i="1"/>
  <c r="T1448" i="1"/>
  <c r="T1704" i="1"/>
  <c r="U1704" i="1"/>
  <c r="T1960" i="1"/>
  <c r="U1960" i="1"/>
  <c r="T1421" i="1"/>
  <c r="U1421" i="1"/>
  <c r="Q1677" i="1"/>
  <c r="R1677" i="1" s="1"/>
  <c r="T1933" i="1"/>
  <c r="U1933" i="1"/>
  <c r="U1390" i="1"/>
  <c r="T1390" i="1"/>
  <c r="U1646" i="1"/>
  <c r="T1646" i="1"/>
  <c r="U1902" i="1"/>
  <c r="T1902" i="1"/>
  <c r="Q2158" i="1"/>
  <c r="R2158" i="1" s="1"/>
  <c r="T1875" i="1"/>
  <c r="U1875" i="1"/>
  <c r="Q2302" i="1"/>
  <c r="R2302" i="1" s="1"/>
  <c r="T2558" i="1"/>
  <c r="U2558" i="1"/>
  <c r="T2814" i="1"/>
  <c r="U2814" i="1"/>
  <c r="T1895" i="1"/>
  <c r="U1895" i="1"/>
  <c r="T2307" i="1"/>
  <c r="U2307" i="1"/>
  <c r="Q2563" i="1"/>
  <c r="R2563" i="1" s="1"/>
  <c r="T2819" i="1"/>
  <c r="U2819" i="1"/>
  <c r="Q1915" i="1"/>
  <c r="R1915" i="1" s="1"/>
  <c r="T2312" i="1"/>
  <c r="U2312" i="1"/>
  <c r="T2568" i="1"/>
  <c r="U2568" i="1"/>
  <c r="T2824" i="1"/>
  <c r="U2824" i="1"/>
  <c r="T3080" i="1"/>
  <c r="U3080" i="1"/>
  <c r="T2237" i="1"/>
  <c r="U2237" i="1"/>
  <c r="U3025" i="1"/>
  <c r="T3025" i="1"/>
  <c r="Q3336" i="1"/>
  <c r="R3336" i="1" s="1"/>
  <c r="Q3592" i="1"/>
  <c r="R3592" i="1" s="1"/>
  <c r="T2261" i="1"/>
  <c r="U2261" i="1"/>
  <c r="U270" i="1"/>
  <c r="T270" i="1"/>
  <c r="T127" i="1"/>
  <c r="U127" i="1"/>
  <c r="T383" i="1"/>
  <c r="U383" i="1"/>
  <c r="U132" i="1"/>
  <c r="T132" i="1"/>
  <c r="T61" i="1"/>
  <c r="U61" i="1"/>
  <c r="T596" i="1"/>
  <c r="U596" i="1"/>
  <c r="U81" i="1"/>
  <c r="T81" i="1"/>
  <c r="U601" i="1"/>
  <c r="T601" i="1"/>
  <c r="T397" i="1"/>
  <c r="U397" i="1"/>
  <c r="U686" i="1"/>
  <c r="T686" i="1"/>
  <c r="T493" i="1"/>
  <c r="U493" i="1"/>
  <c r="T947" i="1"/>
  <c r="U947" i="1"/>
  <c r="T1203" i="1"/>
  <c r="U1203" i="1"/>
  <c r="U952" i="1"/>
  <c r="T952" i="1"/>
  <c r="U1208" i="1"/>
  <c r="T1208" i="1"/>
  <c r="U953" i="1"/>
  <c r="T953" i="1"/>
  <c r="U1209" i="1"/>
  <c r="T1209" i="1"/>
  <c r="T958" i="1"/>
  <c r="U958" i="1"/>
  <c r="U1214" i="1"/>
  <c r="T1214" i="1"/>
  <c r="T1468" i="1"/>
  <c r="U1468" i="1"/>
  <c r="Q1724" i="1"/>
  <c r="R1724" i="1" s="1"/>
  <c r="T1980" i="1"/>
  <c r="U1980" i="1"/>
  <c r="U1441" i="1"/>
  <c r="T1441" i="1"/>
  <c r="U1697" i="1"/>
  <c r="T1697" i="1"/>
  <c r="U1953" i="1"/>
  <c r="T1953" i="1"/>
  <c r="T963" i="1"/>
  <c r="U963" i="1"/>
  <c r="U969" i="1"/>
  <c r="T969" i="1"/>
  <c r="Q1484" i="1"/>
  <c r="R1484" i="1" s="1"/>
  <c r="U1713" i="1"/>
  <c r="T1713" i="1"/>
  <c r="T1458" i="1"/>
  <c r="U1458" i="1"/>
  <c r="T1714" i="1"/>
  <c r="U1714" i="1"/>
  <c r="T1970" i="1"/>
  <c r="U1970" i="1"/>
  <c r="Q2226" i="1"/>
  <c r="R2226" i="1" s="1"/>
  <c r="T2068" i="1"/>
  <c r="U2068" i="1"/>
  <c r="Q2370" i="1"/>
  <c r="R2370" i="1" s="1"/>
  <c r="T2626" i="1"/>
  <c r="U2626" i="1"/>
  <c r="T2882" i="1"/>
  <c r="U2882" i="1"/>
  <c r="T2075" i="1"/>
  <c r="U2075" i="1"/>
  <c r="Q2375" i="1"/>
  <c r="R2375" i="1" s="1"/>
  <c r="T2631" i="1"/>
  <c r="U2631" i="1"/>
  <c r="T2887" i="1"/>
  <c r="U2887" i="1"/>
  <c r="U2081" i="1"/>
  <c r="T2081" i="1"/>
  <c r="T2380" i="1"/>
  <c r="U2380" i="1"/>
  <c r="Q2636" i="1"/>
  <c r="R2636" i="1" s="1"/>
  <c r="T2892" i="1"/>
  <c r="U2892" i="1"/>
  <c r="T3148" i="1"/>
  <c r="U3148" i="1"/>
  <c r="Q2513" i="1"/>
  <c r="R2513" i="1" s="1"/>
  <c r="Q3115" i="1"/>
  <c r="R3115" i="1" s="1"/>
  <c r="Q3404" i="1"/>
  <c r="R3404" i="1" s="1"/>
  <c r="T3660" i="1"/>
  <c r="U3660" i="1"/>
  <c r="T74" i="1"/>
  <c r="U74" i="1"/>
  <c r="T338" i="1"/>
  <c r="U338" i="1"/>
  <c r="T195" i="1"/>
  <c r="U195" i="1"/>
  <c r="T451" i="1"/>
  <c r="U451" i="1"/>
  <c r="T200" i="1"/>
  <c r="U200" i="1"/>
  <c r="T333" i="1"/>
  <c r="U333" i="1"/>
  <c r="U664" i="1"/>
  <c r="T664" i="1"/>
  <c r="U353" i="1"/>
  <c r="T353" i="1"/>
  <c r="T669" i="1"/>
  <c r="U669" i="1"/>
  <c r="T492" i="1"/>
  <c r="U492" i="1"/>
  <c r="U754" i="1"/>
  <c r="T754" i="1"/>
  <c r="T675" i="1"/>
  <c r="U675" i="1"/>
  <c r="T1015" i="1"/>
  <c r="U1015" i="1"/>
  <c r="T695" i="1"/>
  <c r="U695" i="1"/>
  <c r="T1020" i="1"/>
  <c r="U1020" i="1"/>
  <c r="T699" i="1"/>
  <c r="U699" i="1"/>
  <c r="T1021" i="1"/>
  <c r="U1021" i="1"/>
  <c r="T719" i="1"/>
  <c r="U719" i="1"/>
  <c r="T1026" i="1"/>
  <c r="U1026" i="1"/>
  <c r="U1280" i="1"/>
  <c r="T1280" i="1"/>
  <c r="U1536" i="1"/>
  <c r="T1536" i="1"/>
  <c r="T1792" i="1"/>
  <c r="U1792" i="1"/>
  <c r="T1253" i="1"/>
  <c r="U1253" i="1"/>
  <c r="Q1509" i="1"/>
  <c r="R1509" i="1" s="1"/>
  <c r="T1765" i="1"/>
  <c r="U1765" i="1"/>
  <c r="T2021" i="1"/>
  <c r="U2021" i="1"/>
  <c r="U1478" i="1"/>
  <c r="T1478" i="1"/>
  <c r="U1734" i="1"/>
  <c r="T1734" i="1"/>
  <c r="Q1990" i="1"/>
  <c r="R1990" i="1" s="1"/>
  <c r="U2246" i="1"/>
  <c r="T2246" i="1"/>
  <c r="T2095" i="1"/>
  <c r="U2095" i="1"/>
  <c r="T2390" i="1"/>
  <c r="U2390" i="1"/>
  <c r="T2646" i="1"/>
  <c r="U2646" i="1"/>
  <c r="Q2902" i="1"/>
  <c r="R2902" i="1" s="1"/>
  <c r="T2101" i="1"/>
  <c r="U2101" i="1"/>
  <c r="Q2395" i="1"/>
  <c r="R2395" i="1" s="1"/>
  <c r="T2651" i="1"/>
  <c r="U2651" i="1"/>
  <c r="T1243" i="1"/>
  <c r="U1243" i="1"/>
  <c r="Q2108" i="1"/>
  <c r="R2108" i="1" s="1"/>
  <c r="T2400" i="1"/>
  <c r="U2400" i="1"/>
  <c r="T2656" i="1"/>
  <c r="U2656" i="1"/>
  <c r="T2912" i="1"/>
  <c r="U2912" i="1"/>
  <c r="Q3168" i="1"/>
  <c r="R3168" i="1" s="1"/>
  <c r="U2593" i="1"/>
  <c r="T2593" i="1"/>
  <c r="Q3142" i="1"/>
  <c r="R3142" i="1" s="1"/>
  <c r="Q3424" i="1"/>
  <c r="R3424" i="1" s="1"/>
  <c r="T3680" i="1"/>
  <c r="U3680" i="1"/>
  <c r="Q2613" i="1"/>
  <c r="R2613" i="1" s="1"/>
  <c r="T3149" i="1"/>
  <c r="U3149" i="1"/>
  <c r="Q3429" i="1"/>
  <c r="R3429" i="1" s="1"/>
  <c r="T3685" i="1"/>
  <c r="U3685" i="1"/>
  <c r="Q2633" i="1"/>
  <c r="R2633" i="1" s="1"/>
  <c r="T3155" i="1"/>
  <c r="U3155" i="1"/>
  <c r="T3434" i="1"/>
  <c r="U3434" i="1"/>
  <c r="Q3690" i="1"/>
  <c r="R3690" i="1" s="1"/>
  <c r="T391" i="1"/>
  <c r="U391" i="1"/>
  <c r="U113" i="1"/>
  <c r="T113" i="1"/>
  <c r="U504" i="1"/>
  <c r="T504" i="1"/>
  <c r="U1216" i="1"/>
  <c r="T1216" i="1"/>
  <c r="U1222" i="1"/>
  <c r="T1222" i="1"/>
  <c r="U1449" i="1"/>
  <c r="T1449" i="1"/>
  <c r="T1674" i="1"/>
  <c r="U1674" i="1"/>
  <c r="T2330" i="1"/>
  <c r="U2330" i="1"/>
  <c r="T2335" i="1"/>
  <c r="U2335" i="1"/>
  <c r="T2340" i="1"/>
  <c r="U2340" i="1"/>
  <c r="U2353" i="1"/>
  <c r="T2353" i="1"/>
  <c r="Q2373" i="1"/>
  <c r="R2373" i="1" s="1"/>
  <c r="T3207" i="1"/>
  <c r="U3207" i="1"/>
  <c r="T3561" i="1"/>
  <c r="U3561" i="1"/>
  <c r="U2473" i="1"/>
  <c r="T2473" i="1"/>
  <c r="Q3214" i="1"/>
  <c r="R3214" i="1" s="1"/>
  <c r="T3566" i="1"/>
  <c r="U3566" i="1"/>
  <c r="T3878" i="1"/>
  <c r="U3878" i="1"/>
  <c r="T4134" i="1"/>
  <c r="U4134" i="1"/>
  <c r="Q3715" i="1"/>
  <c r="R3715" i="1" s="1"/>
  <c r="T4083" i="1"/>
  <c r="U4083" i="1"/>
  <c r="T4354" i="1"/>
  <c r="U4354" i="1"/>
  <c r="T4610" i="1"/>
  <c r="U4610" i="1"/>
  <c r="Q4866" i="1"/>
  <c r="R4866" i="1" s="1"/>
  <c r="T3194" i="1"/>
  <c r="U3194" i="1"/>
  <c r="T3913" i="1"/>
  <c r="U3913" i="1"/>
  <c r="T4227" i="1"/>
  <c r="U4227" i="1"/>
  <c r="Q4483" i="1"/>
  <c r="R4483" i="1" s="1"/>
  <c r="T4739" i="1"/>
  <c r="U4739" i="1"/>
  <c r="U4995" i="1"/>
  <c r="T4995" i="1"/>
  <c r="T3723" i="1"/>
  <c r="U3723" i="1"/>
  <c r="T4085" i="1"/>
  <c r="U4085" i="1"/>
  <c r="T4356" i="1"/>
  <c r="U4356" i="1"/>
  <c r="T4612" i="1"/>
  <c r="U4612" i="1"/>
  <c r="Q4868" i="1"/>
  <c r="R4868" i="1" s="1"/>
  <c r="T5124" i="1"/>
  <c r="U5124" i="1"/>
  <c r="T1027" i="1"/>
  <c r="U1027" i="1"/>
  <c r="U1033" i="1"/>
  <c r="T1033" i="1"/>
  <c r="T1548" i="1"/>
  <c r="U1548" i="1"/>
  <c r="U1777" i="1"/>
  <c r="T1777" i="1"/>
  <c r="T1474" i="1"/>
  <c r="U1474" i="1"/>
  <c r="T1730" i="1"/>
  <c r="U1730" i="1"/>
  <c r="Q1986" i="1"/>
  <c r="R1986" i="1" s="1"/>
  <c r="T2242" i="1"/>
  <c r="U2242" i="1"/>
  <c r="U2089" i="1"/>
  <c r="T2089" i="1"/>
  <c r="T2386" i="1"/>
  <c r="U2386" i="1"/>
  <c r="T2642" i="1"/>
  <c r="U2642" i="1"/>
  <c r="Q2898" i="1"/>
  <c r="R2898" i="1" s="1"/>
  <c r="T2096" i="1"/>
  <c r="U2096" i="1"/>
  <c r="T2391" i="1"/>
  <c r="U2391" i="1"/>
  <c r="T2647" i="1"/>
  <c r="U2647" i="1"/>
  <c r="Q2903" i="1"/>
  <c r="R2903" i="1" s="1"/>
  <c r="T2103" i="1"/>
  <c r="U2103" i="1"/>
  <c r="Q2396" i="1"/>
  <c r="R2396" i="1" s="1"/>
  <c r="T2652" i="1"/>
  <c r="U2652" i="1"/>
  <c r="T2908" i="1"/>
  <c r="U2908" i="1"/>
  <c r="Q3164" i="1"/>
  <c r="R3164" i="1" s="1"/>
  <c r="U2577" i="1"/>
  <c r="T2577" i="1"/>
  <c r="Q3137" i="1"/>
  <c r="R3137" i="1" s="1"/>
  <c r="T3420" i="1"/>
  <c r="U3420" i="1"/>
  <c r="T3676" i="1"/>
  <c r="U3676" i="1"/>
  <c r="T10" i="1"/>
  <c r="U10" i="1"/>
  <c r="T290" i="1"/>
  <c r="U290" i="1"/>
  <c r="T147" i="1"/>
  <c r="U147" i="1"/>
  <c r="T403" i="1"/>
  <c r="U403" i="1"/>
  <c r="T152" i="1"/>
  <c r="U152" i="1"/>
  <c r="T141" i="1"/>
  <c r="U141" i="1"/>
  <c r="U616" i="1"/>
  <c r="T616" i="1"/>
  <c r="U161" i="1"/>
  <c r="T161" i="1"/>
  <c r="T621" i="1"/>
  <c r="U621" i="1"/>
  <c r="U428" i="1"/>
  <c r="T428" i="1"/>
  <c r="U706" i="1"/>
  <c r="T706" i="1"/>
  <c r="T519" i="1"/>
  <c r="U519" i="1"/>
  <c r="T967" i="1"/>
  <c r="U967" i="1"/>
  <c r="T1223" i="1"/>
  <c r="U1223" i="1"/>
  <c r="T972" i="1"/>
  <c r="U972" i="1"/>
  <c r="T1228" i="1"/>
  <c r="U1228" i="1"/>
  <c r="T973" i="1"/>
  <c r="U973" i="1"/>
  <c r="T1229" i="1"/>
  <c r="U1229" i="1"/>
  <c r="T978" i="1"/>
  <c r="U978" i="1"/>
  <c r="T1231" i="1"/>
  <c r="U1231" i="1"/>
  <c r="U1488" i="1"/>
  <c r="T1488" i="1"/>
  <c r="T1744" i="1"/>
  <c r="U1744" i="1"/>
  <c r="T2000" i="1"/>
  <c r="U2000" i="1"/>
  <c r="T1461" i="1"/>
  <c r="U1461" i="1"/>
  <c r="T1717" i="1"/>
  <c r="U1717" i="1"/>
  <c r="T1973" i="1"/>
  <c r="U1973" i="1"/>
  <c r="U1430" i="1"/>
  <c r="T1430" i="1"/>
  <c r="U1686" i="1"/>
  <c r="T1686" i="1"/>
  <c r="Q1942" i="1"/>
  <c r="R1942" i="1" s="1"/>
  <c r="U2198" i="1"/>
  <c r="T2198" i="1"/>
  <c r="T2031" i="1"/>
  <c r="U2031" i="1"/>
  <c r="T2342" i="1"/>
  <c r="U2342" i="1"/>
  <c r="T2598" i="1"/>
  <c r="U2598" i="1"/>
  <c r="Q2854" i="1"/>
  <c r="R2854" i="1" s="1"/>
  <c r="Q2037" i="1"/>
  <c r="R2037" i="1" s="1"/>
  <c r="Q2347" i="1"/>
  <c r="R2347" i="1" s="1"/>
  <c r="T2603" i="1"/>
  <c r="U2603" i="1"/>
  <c r="T2859" i="1"/>
  <c r="U2859" i="1"/>
  <c r="T2044" i="1"/>
  <c r="U2044" i="1"/>
  <c r="T2352" i="1"/>
  <c r="U2352" i="1"/>
  <c r="T2608" i="1"/>
  <c r="U2608" i="1"/>
  <c r="T2864" i="1"/>
  <c r="U2864" i="1"/>
  <c r="Q3120" i="1"/>
  <c r="R3120" i="1" s="1"/>
  <c r="U2401" i="1"/>
  <c r="T2401" i="1"/>
  <c r="T3078" i="1"/>
  <c r="U3078" i="1"/>
  <c r="Q3376" i="1"/>
  <c r="R3376" i="1" s="1"/>
  <c r="T3632" i="1"/>
  <c r="U3632" i="1"/>
  <c r="Q2421" i="1"/>
  <c r="R2421" i="1" s="1"/>
  <c r="T3085" i="1"/>
  <c r="U3085" i="1"/>
  <c r="Q3381" i="1"/>
  <c r="R3381" i="1" s="1"/>
  <c r="T3637" i="1"/>
  <c r="U3637" i="1"/>
  <c r="Q2441" i="1"/>
  <c r="R2441" i="1" s="1"/>
  <c r="Q3091" i="1"/>
  <c r="R3091" i="1" s="1"/>
  <c r="T3386" i="1"/>
  <c r="U3386" i="1"/>
  <c r="Q3642" i="1"/>
  <c r="R3642" i="1" s="1"/>
  <c r="U342" i="1"/>
  <c r="T342" i="1"/>
  <c r="T349" i="1"/>
  <c r="U349" i="1"/>
  <c r="U497" i="1"/>
  <c r="T497" i="1"/>
  <c r="T711" i="1"/>
  <c r="U711" i="1"/>
  <c r="T735" i="1"/>
  <c r="U735" i="1"/>
  <c r="Q1796" i="1"/>
  <c r="R1796" i="1" s="1"/>
  <c r="U2025" i="1"/>
  <c r="T2025" i="1"/>
  <c r="Q2250" i="1"/>
  <c r="R2250" i="1" s="1"/>
  <c r="T1239" i="1"/>
  <c r="U1239" i="1"/>
  <c r="T1259" i="1"/>
  <c r="U1259" i="1"/>
  <c r="T2916" i="1"/>
  <c r="U2916" i="1"/>
  <c r="Q3428" i="1"/>
  <c r="R3428" i="1" s="1"/>
  <c r="T3010" i="1"/>
  <c r="U3010" i="1"/>
  <c r="U3409" i="1"/>
  <c r="T3409" i="1"/>
  <c r="T3753" i="1"/>
  <c r="U3753" i="1"/>
  <c r="Q3017" i="1"/>
  <c r="R3017" i="1" s="1"/>
  <c r="T3414" i="1"/>
  <c r="U3414" i="1"/>
  <c r="T3758" i="1"/>
  <c r="U3758" i="1"/>
  <c r="T4022" i="1"/>
  <c r="U4022" i="1"/>
  <c r="T3267" i="1"/>
  <c r="U3267" i="1"/>
  <c r="Q3933" i="1"/>
  <c r="R3933" i="1" s="1"/>
  <c r="Q4242" i="1"/>
  <c r="R4242" i="1" s="1"/>
  <c r="U4498" i="1"/>
  <c r="T4498" i="1"/>
  <c r="U4754" i="1"/>
  <c r="T4754" i="1"/>
  <c r="T1615" i="1"/>
  <c r="U1615" i="1"/>
  <c r="Q3764" i="1"/>
  <c r="R3764" i="1" s="1"/>
  <c r="T4105" i="1"/>
  <c r="U4105" i="1"/>
  <c r="T4371" i="1"/>
  <c r="U4371" i="1"/>
  <c r="Q4627" i="1"/>
  <c r="R4627" i="1" s="1"/>
  <c r="U4883" i="1"/>
  <c r="T4883" i="1"/>
  <c r="T3275" i="1"/>
  <c r="U3275" i="1"/>
  <c r="Q3936" i="1"/>
  <c r="R3936" i="1" s="1"/>
  <c r="Q4244" i="1"/>
  <c r="R4244" i="1" s="1"/>
  <c r="T4500" i="1"/>
  <c r="U4500" i="1"/>
  <c r="T4756" i="1"/>
  <c r="U4756" i="1"/>
  <c r="Q5012" i="1"/>
  <c r="R5012" i="1" s="1"/>
  <c r="T5268" i="1"/>
  <c r="U5268" i="1"/>
  <c r="U1096" i="1"/>
  <c r="T1096" i="1"/>
  <c r="T1102" i="1"/>
  <c r="U1102" i="1"/>
  <c r="U1329" i="1"/>
  <c r="T1329" i="1"/>
  <c r="T1362" i="1"/>
  <c r="U1362" i="1"/>
  <c r="T1618" i="1"/>
  <c r="U1618" i="1"/>
  <c r="T1874" i="1"/>
  <c r="U1874" i="1"/>
  <c r="Q2130" i="1"/>
  <c r="R2130" i="1" s="1"/>
  <c r="T1763" i="1"/>
  <c r="U1763" i="1"/>
  <c r="Q2274" i="1"/>
  <c r="R2274" i="1" s="1"/>
  <c r="T2530" i="1"/>
  <c r="U2530" i="1"/>
  <c r="T2786" i="1"/>
  <c r="U2786" i="1"/>
  <c r="T1783" i="1"/>
  <c r="U1783" i="1"/>
  <c r="Q2279" i="1"/>
  <c r="R2279" i="1" s="1"/>
  <c r="T2535" i="1"/>
  <c r="U2535" i="1"/>
  <c r="T2791" i="1"/>
  <c r="U2791" i="1"/>
  <c r="T1803" i="1"/>
  <c r="U1803" i="1"/>
  <c r="T2284" i="1"/>
  <c r="U2284" i="1"/>
  <c r="Q2540" i="1"/>
  <c r="R2540" i="1" s="1"/>
  <c r="T2796" i="1"/>
  <c r="U2796" i="1"/>
  <c r="T3052" i="1"/>
  <c r="U3052" i="1"/>
  <c r="T2088" i="1"/>
  <c r="U2088" i="1"/>
  <c r="T2987" i="1"/>
  <c r="U2987" i="1"/>
  <c r="Q3308" i="1"/>
  <c r="R3308" i="1" s="1"/>
  <c r="T3564" i="1"/>
  <c r="U3564" i="1"/>
  <c r="T2115" i="1"/>
  <c r="U2115" i="1"/>
  <c r="T178" i="1"/>
  <c r="U178" i="1"/>
  <c r="T35" i="1"/>
  <c r="U35" i="1"/>
  <c r="T291" i="1"/>
  <c r="U291" i="1"/>
  <c r="T40" i="1"/>
  <c r="U40" i="1"/>
  <c r="T296" i="1"/>
  <c r="U296" i="1"/>
  <c r="T500" i="1"/>
  <c r="U500" i="1"/>
  <c r="U760" i="1"/>
  <c r="T760" i="1"/>
  <c r="T506" i="1"/>
  <c r="U506" i="1"/>
  <c r="T53" i="1"/>
  <c r="U53" i="1"/>
  <c r="T594" i="1"/>
  <c r="U594" i="1"/>
  <c r="U329" i="1"/>
  <c r="T329" i="1"/>
  <c r="T855" i="1"/>
  <c r="U855" i="1"/>
  <c r="T1111" i="1"/>
  <c r="U1111" i="1"/>
  <c r="T860" i="1"/>
  <c r="U860" i="1"/>
  <c r="T1116" i="1"/>
  <c r="U1116" i="1"/>
  <c r="T861" i="1"/>
  <c r="U861" i="1"/>
  <c r="T1117" i="1"/>
  <c r="U1117" i="1"/>
  <c r="U866" i="1"/>
  <c r="T866" i="1"/>
  <c r="T1122" i="1"/>
  <c r="U1122" i="1"/>
  <c r="U1376" i="1"/>
  <c r="T1376" i="1"/>
  <c r="T1632" i="1"/>
  <c r="U1632" i="1"/>
  <c r="T1888" i="1"/>
  <c r="U1888" i="1"/>
  <c r="T1349" i="1"/>
  <c r="U1349" i="1"/>
  <c r="Q1605" i="1"/>
  <c r="R1605" i="1" s="1"/>
  <c r="T1861" i="1"/>
  <c r="U1861" i="1"/>
  <c r="U1318" i="1"/>
  <c r="T1318" i="1"/>
  <c r="U1574" i="1"/>
  <c r="T1574" i="1"/>
  <c r="U1830" i="1"/>
  <c r="T1830" i="1"/>
  <c r="Q2086" i="1"/>
  <c r="R2086" i="1" s="1"/>
  <c r="T1587" i="1"/>
  <c r="U1587" i="1"/>
  <c r="T2223" i="1"/>
  <c r="U2223" i="1"/>
  <c r="T2486" i="1"/>
  <c r="U2486" i="1"/>
  <c r="T2742" i="1"/>
  <c r="U2742" i="1"/>
  <c r="T1607" i="1"/>
  <c r="U1607" i="1"/>
  <c r="Q2229" i="1"/>
  <c r="R2229" i="1" s="1"/>
  <c r="Q2491" i="1"/>
  <c r="R2491" i="1" s="1"/>
  <c r="T2747" i="1"/>
  <c r="U2747" i="1"/>
  <c r="Q1627" i="1"/>
  <c r="R1627" i="1" s="1"/>
  <c r="T2236" i="1"/>
  <c r="U2236" i="1"/>
  <c r="T2496" i="1"/>
  <c r="U2496" i="1"/>
  <c r="T2752" i="1"/>
  <c r="U2752" i="1"/>
  <c r="T3008" i="1"/>
  <c r="U3008" i="1"/>
  <c r="T1503" i="1"/>
  <c r="U1503" i="1"/>
  <c r="U2929" i="1"/>
  <c r="T2929" i="1"/>
  <c r="Q3264" i="1"/>
  <c r="R3264" i="1" s="1"/>
  <c r="Q3520" i="1"/>
  <c r="R3520" i="1" s="1"/>
  <c r="T1583" i="1"/>
  <c r="U1583" i="1"/>
  <c r="T2935" i="1"/>
  <c r="U2935" i="1"/>
  <c r="T3269" i="1"/>
  <c r="U3269" i="1"/>
  <c r="Q3525" i="1"/>
  <c r="R3525" i="1" s="1"/>
  <c r="T1663" i="1"/>
  <c r="U1663" i="1"/>
  <c r="T2942" i="1"/>
  <c r="U2942" i="1"/>
  <c r="T3274" i="1"/>
  <c r="U3274" i="1"/>
  <c r="T3530" i="1"/>
  <c r="U3530" i="1"/>
  <c r="T3786" i="1"/>
  <c r="U3786" i="1"/>
  <c r="U12" i="1"/>
  <c r="T12" i="1"/>
  <c r="T469" i="1"/>
  <c r="U469" i="1"/>
  <c r="U825" i="1"/>
  <c r="T825" i="1"/>
  <c r="U833" i="1"/>
  <c r="T833" i="1"/>
  <c r="T1348" i="1"/>
  <c r="U1348" i="1"/>
  <c r="U1577" i="1"/>
  <c r="T1577" i="1"/>
  <c r="T1802" i="1"/>
  <c r="U1802" i="1"/>
  <c r="T2458" i="1"/>
  <c r="U2458" i="1"/>
  <c r="T2463" i="1"/>
  <c r="U2463" i="1"/>
  <c r="Q2468" i="1"/>
  <c r="R2468" i="1" s="1"/>
  <c r="U2865" i="1"/>
  <c r="T2865" i="1"/>
  <c r="T2629" i="1"/>
  <c r="U2629" i="1"/>
  <c r="Q3261" i="1"/>
  <c r="R3261" i="1" s="1"/>
  <c r="T3601" i="1"/>
  <c r="U3601" i="1"/>
  <c r="U2649" i="1"/>
  <c r="T2649" i="1"/>
  <c r="T3266" i="1"/>
  <c r="U3266" i="1"/>
  <c r="T3606" i="1"/>
  <c r="U3606" i="1"/>
  <c r="Q3910" i="1"/>
  <c r="R3910" i="1" s="1"/>
  <c r="T2211" i="1"/>
  <c r="U2211" i="1"/>
  <c r="Q3784" i="1"/>
  <c r="R3784" i="1" s="1"/>
  <c r="Q4125" i="1"/>
  <c r="R4125" i="1" s="1"/>
  <c r="Q4386" i="1"/>
  <c r="R4386" i="1" s="1"/>
  <c r="T4642" i="1"/>
  <c r="U4642" i="1"/>
  <c r="U4898" i="1"/>
  <c r="T4898" i="1"/>
  <c r="Q3335" i="1"/>
  <c r="R3335" i="1" s="1"/>
  <c r="Q3956" i="1"/>
  <c r="R3956" i="1" s="1"/>
  <c r="T4259" i="1"/>
  <c r="U4259" i="1"/>
  <c r="T4515" i="1"/>
  <c r="U4515" i="1"/>
  <c r="Q4771" i="1"/>
  <c r="R4771" i="1" s="1"/>
  <c r="Q2253" i="1"/>
  <c r="R2253" i="1" s="1"/>
  <c r="Q3787" i="1"/>
  <c r="R3787" i="1" s="1"/>
  <c r="Q4128" i="1"/>
  <c r="R4128" i="1" s="1"/>
  <c r="Q4388" i="1"/>
  <c r="R4388" i="1" s="1"/>
  <c r="T4644" i="1"/>
  <c r="U4644" i="1"/>
  <c r="T4900" i="1"/>
  <c r="U4900" i="1"/>
  <c r="Q5156" i="1"/>
  <c r="R5156" i="1" s="1"/>
  <c r="U904" i="1"/>
  <c r="T904" i="1"/>
  <c r="T910" i="1"/>
  <c r="U910" i="1"/>
  <c r="T1932" i="1"/>
  <c r="U1932" i="1"/>
  <c r="T1314" i="1"/>
  <c r="U1314" i="1"/>
  <c r="T1570" i="1"/>
  <c r="U1570" i="1"/>
  <c r="T1826" i="1"/>
  <c r="U1826" i="1"/>
  <c r="Q2082" i="1"/>
  <c r="R2082" i="1" s="1"/>
  <c r="T1571" i="1"/>
  <c r="U1571" i="1"/>
  <c r="U2217" i="1"/>
  <c r="T2217" i="1"/>
  <c r="T2482" i="1"/>
  <c r="U2482" i="1"/>
  <c r="T2738" i="1"/>
  <c r="U2738" i="1"/>
  <c r="T1591" i="1"/>
  <c r="U1591" i="1"/>
  <c r="T2224" i="1"/>
  <c r="U2224" i="1"/>
  <c r="T2487" i="1"/>
  <c r="U2487" i="1"/>
  <c r="T2743" i="1"/>
  <c r="U2743" i="1"/>
  <c r="T1611" i="1"/>
  <c r="U1611" i="1"/>
  <c r="Q2231" i="1"/>
  <c r="R2231" i="1" s="1"/>
  <c r="Q2492" i="1"/>
  <c r="R2492" i="1" s="1"/>
  <c r="T2748" i="1"/>
  <c r="U2748" i="1"/>
  <c r="T3004" i="1"/>
  <c r="U3004" i="1"/>
  <c r="T1439" i="1"/>
  <c r="U1439" i="1"/>
  <c r="Q2923" i="1"/>
  <c r="R2923" i="1" s="1"/>
  <c r="Q3260" i="1"/>
  <c r="R3260" i="1" s="1"/>
  <c r="T3516" i="1"/>
  <c r="U3516" i="1"/>
  <c r="T1519" i="1"/>
  <c r="U1519" i="1"/>
  <c r="T130" i="1"/>
  <c r="U130" i="1"/>
  <c r="T386" i="1"/>
  <c r="U386" i="1"/>
  <c r="T243" i="1"/>
  <c r="U243" i="1"/>
  <c r="T499" i="1"/>
  <c r="U499" i="1"/>
  <c r="T248" i="1"/>
  <c r="U248" i="1"/>
  <c r="U436" i="1"/>
  <c r="T436" i="1"/>
  <c r="U712" i="1"/>
  <c r="T712" i="1"/>
  <c r="T442" i="1"/>
  <c r="U442" i="1"/>
  <c r="T717" i="1"/>
  <c r="U717" i="1"/>
  <c r="T546" i="1"/>
  <c r="U546" i="1"/>
  <c r="U137" i="1"/>
  <c r="T137" i="1"/>
  <c r="T798" i="1"/>
  <c r="U798" i="1"/>
  <c r="T1063" i="1"/>
  <c r="U1063" i="1"/>
  <c r="T805" i="1"/>
  <c r="U805" i="1"/>
  <c r="T1068" i="1"/>
  <c r="U1068" i="1"/>
  <c r="T806" i="1"/>
  <c r="U806" i="1"/>
  <c r="T1069" i="1"/>
  <c r="U1069" i="1"/>
  <c r="T813" i="1"/>
  <c r="U813" i="1"/>
  <c r="T1074" i="1"/>
  <c r="U1074" i="1"/>
  <c r="U1328" i="1"/>
  <c r="T1328" i="1"/>
  <c r="U1584" i="1"/>
  <c r="T1584" i="1"/>
  <c r="T1840" i="1"/>
  <c r="U1840" i="1"/>
  <c r="T1301" i="1"/>
  <c r="U1301" i="1"/>
  <c r="Q1557" i="1"/>
  <c r="R1557" i="1" s="1"/>
  <c r="T1813" i="1"/>
  <c r="U1813" i="1"/>
  <c r="U1270" i="1"/>
  <c r="T1270" i="1"/>
  <c r="U1526" i="1"/>
  <c r="T1526" i="1"/>
  <c r="U1782" i="1"/>
  <c r="T1782" i="1"/>
  <c r="Q2038" i="1"/>
  <c r="R2038" i="1" s="1"/>
  <c r="T1395" i="1"/>
  <c r="U1395" i="1"/>
  <c r="Q2159" i="1"/>
  <c r="R2159" i="1" s="1"/>
  <c r="T2438" i="1"/>
  <c r="U2438" i="1"/>
  <c r="T2694" i="1"/>
  <c r="U2694" i="1"/>
  <c r="T1415" i="1"/>
  <c r="U1415" i="1"/>
  <c r="T2165" i="1"/>
  <c r="U2165" i="1"/>
  <c r="Q2443" i="1"/>
  <c r="R2443" i="1" s="1"/>
  <c r="T2699" i="1"/>
  <c r="U2699" i="1"/>
  <c r="T1435" i="1"/>
  <c r="U1435" i="1"/>
  <c r="T2172" i="1"/>
  <c r="U2172" i="1"/>
  <c r="T2448" i="1"/>
  <c r="U2448" i="1"/>
  <c r="T2704" i="1"/>
  <c r="U2704" i="1"/>
  <c r="T2960" i="1"/>
  <c r="U2960" i="1"/>
  <c r="Q3216" i="1"/>
  <c r="R3216" i="1" s="1"/>
  <c r="U2785" i="1"/>
  <c r="T2785" i="1"/>
  <c r="T3206" i="1"/>
  <c r="U3206" i="1"/>
  <c r="Q3472" i="1"/>
  <c r="R3472" i="1" s="1"/>
  <c r="T3728" i="1"/>
  <c r="U3728" i="1"/>
  <c r="Q2805" i="1"/>
  <c r="R2805" i="1" s="1"/>
  <c r="Q3213" i="1"/>
  <c r="R3213" i="1" s="1"/>
  <c r="Q3477" i="1"/>
  <c r="R3477" i="1" s="1"/>
  <c r="T3733" i="1"/>
  <c r="U3733" i="1"/>
  <c r="Q2825" i="1"/>
  <c r="R2825" i="1" s="1"/>
  <c r="T3219" i="1"/>
  <c r="U3219" i="1"/>
  <c r="T3482" i="1"/>
  <c r="U3482" i="1"/>
  <c r="Q3738" i="1"/>
  <c r="R3738" i="1" s="1"/>
  <c r="U76" i="1"/>
  <c r="T76" i="1"/>
  <c r="U545" i="1"/>
  <c r="T545" i="1"/>
  <c r="T891" i="1"/>
  <c r="U891" i="1"/>
  <c r="U897" i="1"/>
  <c r="T897" i="1"/>
  <c r="T1412" i="1"/>
  <c r="U1412" i="1"/>
  <c r="U1641" i="1"/>
  <c r="T1641" i="1"/>
  <c r="T1866" i="1"/>
  <c r="U1866" i="1"/>
  <c r="T2522" i="1"/>
  <c r="U2522" i="1"/>
  <c r="T2527" i="1"/>
  <c r="U2527" i="1"/>
  <c r="T2532" i="1"/>
  <c r="U2532" i="1"/>
  <c r="U2977" i="1"/>
  <c r="T2977" i="1"/>
  <c r="Q2709" i="1"/>
  <c r="R2709" i="1" s="1"/>
  <c r="Q3281" i="1"/>
  <c r="R3281" i="1" s="1"/>
  <c r="T3625" i="1"/>
  <c r="U3625" i="1"/>
  <c r="Q2729" i="1"/>
  <c r="R2729" i="1" s="1"/>
  <c r="Q3286" i="1"/>
  <c r="R3286" i="1" s="1"/>
  <c r="T3630" i="1"/>
  <c r="U3630" i="1"/>
  <c r="T3926" i="1"/>
  <c r="U3926" i="1"/>
  <c r="T2477" i="1"/>
  <c r="U2477" i="1"/>
  <c r="T3805" i="1"/>
  <c r="U3805" i="1"/>
  <c r="Q4146" i="1"/>
  <c r="R4146" i="1" s="1"/>
  <c r="U4402" i="1"/>
  <c r="T4402" i="1"/>
  <c r="U4658" i="1"/>
  <c r="T4658" i="1"/>
  <c r="Q4914" i="1"/>
  <c r="R4914" i="1" s="1"/>
  <c r="T3399" i="1"/>
  <c r="U3399" i="1"/>
  <c r="Q3977" i="1"/>
  <c r="R3977" i="1" s="1"/>
  <c r="T4275" i="1"/>
  <c r="U4275" i="1"/>
  <c r="Q4531" i="1"/>
  <c r="R4531" i="1" s="1"/>
  <c r="T4787" i="1"/>
  <c r="U4787" i="1"/>
  <c r="T2509" i="1"/>
  <c r="U2509" i="1"/>
  <c r="Q3808" i="1"/>
  <c r="R3808" i="1" s="1"/>
  <c r="Q4148" i="1"/>
  <c r="R4148" i="1" s="1"/>
  <c r="T4404" i="1"/>
  <c r="U4404" i="1"/>
  <c r="T4660" i="1"/>
  <c r="U4660" i="1"/>
  <c r="Q4916" i="1"/>
  <c r="R4916" i="1" s="1"/>
  <c r="T5172" i="1"/>
  <c r="U5172" i="1"/>
  <c r="T5412" i="1"/>
  <c r="U5412" i="1"/>
  <c r="T3098" i="1"/>
  <c r="U3098" i="1"/>
  <c r="Q4721" i="1"/>
  <c r="R4721" i="1" s="1"/>
  <c r="Q5251" i="1"/>
  <c r="R5251" i="1" s="1"/>
  <c r="U5593" i="1"/>
  <c r="T5593" i="1"/>
  <c r="T5861" i="1"/>
  <c r="U5861" i="1"/>
  <c r="Q6117" i="1"/>
  <c r="R6117" i="1" s="1"/>
  <c r="T6373" i="1"/>
  <c r="U6373" i="1"/>
  <c r="T6629" i="1"/>
  <c r="U6629" i="1"/>
  <c r="T3205" i="1"/>
  <c r="U3205" i="1"/>
  <c r="T4741" i="1"/>
  <c r="U4741" i="1"/>
  <c r="U5258" i="1"/>
  <c r="T5258" i="1"/>
  <c r="T5599" i="1"/>
  <c r="U5599" i="1"/>
  <c r="T5866" i="1"/>
  <c r="U5866" i="1"/>
  <c r="T6122" i="1"/>
  <c r="U6122" i="1"/>
  <c r="Q6378" i="1"/>
  <c r="R6378" i="1" s="1"/>
  <c r="T6634" i="1"/>
  <c r="U6634" i="1"/>
  <c r="T3295" i="1"/>
  <c r="U3295" i="1"/>
  <c r="T4761" i="1"/>
  <c r="U4761" i="1"/>
  <c r="T5265" i="1"/>
  <c r="U5265" i="1"/>
  <c r="U5606" i="1"/>
  <c r="T5606" i="1"/>
  <c r="T5871" i="1"/>
  <c r="U5871" i="1"/>
  <c r="T6127" i="1"/>
  <c r="U6127" i="1"/>
  <c r="T6383" i="1"/>
  <c r="U6383" i="1"/>
  <c r="T6639" i="1"/>
  <c r="U6639" i="1"/>
  <c r="T87" i="1"/>
  <c r="U87" i="1"/>
  <c r="T556" i="1"/>
  <c r="U556" i="1"/>
  <c r="U646" i="1"/>
  <c r="T646" i="1"/>
  <c r="U912" i="1"/>
  <c r="T912" i="1"/>
  <c r="U918" i="1"/>
  <c r="T918" i="1"/>
  <c r="Q1940" i="1"/>
  <c r="R1940" i="1" s="1"/>
  <c r="T1370" i="1"/>
  <c r="U1370" i="1"/>
  <c r="Q1795" i="1"/>
  <c r="R1795" i="1" s="1"/>
  <c r="T1815" i="1"/>
  <c r="U1815" i="1"/>
  <c r="T1835" i="1"/>
  <c r="U1835" i="1"/>
  <c r="T3060" i="1"/>
  <c r="U3060" i="1"/>
  <c r="Q3572" i="1"/>
  <c r="R3572" i="1" s="1"/>
  <c r="T3074" i="1"/>
  <c r="U3074" i="1"/>
  <c r="U3457" i="1"/>
  <c r="T3457" i="1"/>
  <c r="T1983" i="1"/>
  <c r="U1983" i="1"/>
  <c r="U3081" i="1"/>
  <c r="T3081" i="1"/>
  <c r="T3462" i="1"/>
  <c r="U3462" i="1"/>
  <c r="T3802" i="1"/>
  <c r="U3802" i="1"/>
  <c r="T4058" i="1"/>
  <c r="U4058" i="1"/>
  <c r="T3411" i="1"/>
  <c r="U3411" i="1"/>
  <c r="Q3981" i="1"/>
  <c r="R3981" i="1" s="1"/>
  <c r="U4278" i="1"/>
  <c r="T4278" i="1"/>
  <c r="Q4534" i="1"/>
  <c r="R4534" i="1" s="1"/>
  <c r="U4790" i="1"/>
  <c r="T4790" i="1"/>
  <c r="T2557" i="1"/>
  <c r="U2557" i="1"/>
  <c r="Q3812" i="1"/>
  <c r="R3812" i="1" s="1"/>
  <c r="Q4151" i="1"/>
  <c r="R4151" i="1" s="1"/>
  <c r="T4407" i="1"/>
  <c r="U4407" i="1"/>
  <c r="T4663" i="1"/>
  <c r="U4663" i="1"/>
  <c r="Q4919" i="1"/>
  <c r="R4919" i="1" s="1"/>
  <c r="T3419" i="1"/>
  <c r="U3419" i="1"/>
  <c r="Q3984" i="1"/>
  <c r="R3984" i="1" s="1"/>
  <c r="T4280" i="1"/>
  <c r="U4280" i="1"/>
  <c r="Q4536" i="1"/>
  <c r="R4536" i="1" s="1"/>
  <c r="Q4792" i="1"/>
  <c r="R4792" i="1" s="1"/>
  <c r="T5048" i="1"/>
  <c r="U5048" i="1"/>
  <c r="Q5304" i="1"/>
  <c r="R5304" i="1" s="1"/>
  <c r="T5560" i="1"/>
  <c r="U5560" i="1"/>
  <c r="Q4289" i="1"/>
  <c r="R4289" i="1" s="1"/>
  <c r="Q5107" i="1"/>
  <c r="R5107" i="1" s="1"/>
  <c r="T5449" i="1"/>
  <c r="U5449" i="1"/>
  <c r="Q5753" i="1"/>
  <c r="R5753" i="1" s="1"/>
  <c r="U6009" i="1"/>
  <c r="T6009" i="1"/>
  <c r="U6265" i="1"/>
  <c r="T6265" i="1"/>
  <c r="U6521" i="1"/>
  <c r="T6521" i="1"/>
  <c r="U6777" i="1"/>
  <c r="T6777" i="1"/>
  <c r="T4309" i="1"/>
  <c r="U4309" i="1"/>
  <c r="U5114" i="1"/>
  <c r="T5114" i="1"/>
  <c r="T5455" i="1"/>
  <c r="U5455" i="1"/>
  <c r="Q5758" i="1"/>
  <c r="R5758" i="1" s="1"/>
  <c r="T6014" i="1"/>
  <c r="U6014" i="1"/>
  <c r="T6270" i="1"/>
  <c r="U6270" i="1"/>
  <c r="T6526" i="1"/>
  <c r="U6526" i="1"/>
  <c r="T6782" i="1"/>
  <c r="U6782" i="1"/>
  <c r="T4329" i="1"/>
  <c r="U4329" i="1"/>
  <c r="T5121" i="1"/>
  <c r="U5121" i="1"/>
  <c r="U5462" i="1"/>
  <c r="T5462" i="1"/>
  <c r="U5763" i="1"/>
  <c r="T5763" i="1"/>
  <c r="Q6019" i="1"/>
  <c r="R6019" i="1" s="1"/>
  <c r="U6275" i="1"/>
  <c r="T6275" i="1"/>
  <c r="U6531" i="1"/>
  <c r="T6531" i="1"/>
  <c r="U6787" i="1"/>
  <c r="T6787" i="1"/>
  <c r="T423" i="1"/>
  <c r="U423" i="1"/>
  <c r="U241" i="1"/>
  <c r="T241" i="1"/>
  <c r="T563" i="1"/>
  <c r="U563" i="1"/>
  <c r="T587" i="1"/>
  <c r="U587" i="1"/>
  <c r="T1252" i="1"/>
  <c r="U1252" i="1"/>
  <c r="U1481" i="1"/>
  <c r="T1481" i="1"/>
  <c r="T1706" i="1"/>
  <c r="U1706" i="1"/>
  <c r="T2362" i="1"/>
  <c r="U2362" i="1"/>
  <c r="T2367" i="1"/>
  <c r="U2367" i="1"/>
  <c r="Q2372" i="1"/>
  <c r="R2372" i="1" s="1"/>
  <c r="U2481" i="1"/>
  <c r="T2481" i="1"/>
  <c r="T2501" i="1"/>
  <c r="U2501" i="1"/>
  <c r="T3223" i="1"/>
  <c r="U3223" i="1"/>
  <c r="Q3569" i="1"/>
  <c r="R3569" i="1" s="1"/>
  <c r="U2521" i="1"/>
  <c r="T2521" i="1"/>
  <c r="T3230" i="1"/>
  <c r="U3230" i="1"/>
  <c r="Q3574" i="1"/>
  <c r="R3574" i="1" s="1"/>
  <c r="Q3886" i="1"/>
  <c r="R3886" i="1" s="1"/>
  <c r="T4142" i="1"/>
  <c r="U4142" i="1"/>
  <c r="T3747" i="1"/>
  <c r="U3747" i="1"/>
  <c r="T4093" i="1"/>
  <c r="U4093" i="1"/>
  <c r="Q4362" i="1"/>
  <c r="R4362" i="1" s="1"/>
  <c r="T4618" i="1"/>
  <c r="U4618" i="1"/>
  <c r="U4874" i="1"/>
  <c r="T4874" i="1"/>
  <c r="Q3237" i="1"/>
  <c r="R3237" i="1" s="1"/>
  <c r="T3924" i="1"/>
  <c r="U3924" i="1"/>
  <c r="T4235" i="1"/>
  <c r="U4235" i="1"/>
  <c r="T4491" i="1"/>
  <c r="U4491" i="1"/>
  <c r="Q4747" i="1"/>
  <c r="R4747" i="1" s="1"/>
  <c r="U5003" i="1"/>
  <c r="T5003" i="1"/>
  <c r="T3755" i="1"/>
  <c r="U3755" i="1"/>
  <c r="Q4096" i="1"/>
  <c r="R4096" i="1" s="1"/>
  <c r="Q4364" i="1"/>
  <c r="R4364" i="1" s="1"/>
  <c r="T4620" i="1"/>
  <c r="U4620" i="1"/>
  <c r="T4876" i="1"/>
  <c r="U4876" i="1"/>
  <c r="Q5132" i="1"/>
  <c r="R5132" i="1" s="1"/>
  <c r="T5388" i="1"/>
  <c r="U5388" i="1"/>
  <c r="T1487" i="1"/>
  <c r="U1487" i="1"/>
  <c r="Q4625" i="1"/>
  <c r="R4625" i="1" s="1"/>
  <c r="U5219" i="1"/>
  <c r="T5219" i="1"/>
  <c r="Q5561" i="1"/>
  <c r="R5561" i="1" s="1"/>
  <c r="T5837" i="1"/>
  <c r="U5837" i="1"/>
  <c r="Q6093" i="1"/>
  <c r="R6093" i="1" s="1"/>
  <c r="T6349" i="1"/>
  <c r="U6349" i="1"/>
  <c r="T6605" i="1"/>
  <c r="U6605" i="1"/>
  <c r="T2269" i="1"/>
  <c r="U2269" i="1"/>
  <c r="T4645" i="1"/>
  <c r="U4645" i="1"/>
  <c r="Q5226" i="1"/>
  <c r="R5226" i="1" s="1"/>
  <c r="Q5567" i="1"/>
  <c r="R5567" i="1" s="1"/>
  <c r="T5842" i="1"/>
  <c r="U5842" i="1"/>
  <c r="T6098" i="1"/>
  <c r="U6098" i="1"/>
  <c r="Q6354" i="1"/>
  <c r="R6354" i="1" s="1"/>
  <c r="T6610" i="1"/>
  <c r="U6610" i="1"/>
  <c r="Q2589" i="1"/>
  <c r="R2589" i="1" s="1"/>
  <c r="T4665" i="1"/>
  <c r="U4665" i="1"/>
  <c r="T5233" i="1"/>
  <c r="U5233" i="1"/>
  <c r="U5574" i="1"/>
  <c r="T5574" i="1"/>
  <c r="T5847" i="1"/>
  <c r="U5847" i="1"/>
  <c r="T6103" i="1"/>
  <c r="U6103" i="1"/>
  <c r="T6359" i="1"/>
  <c r="U6359" i="1"/>
  <c r="T6615" i="1"/>
  <c r="U6615" i="1"/>
  <c r="T6871" i="1"/>
  <c r="U6871" i="1"/>
  <c r="T7127" i="1"/>
  <c r="U7127" i="1"/>
  <c r="T7383" i="1"/>
  <c r="U7383" i="1"/>
  <c r="T7639" i="1"/>
  <c r="U7639" i="1"/>
  <c r="Q3863" i="1"/>
  <c r="R3863" i="1" s="1"/>
  <c r="T5920" i="1"/>
  <c r="U5920" i="1"/>
  <c r="T6885" i="1"/>
  <c r="U6885" i="1"/>
  <c r="T7226" i="1"/>
  <c r="U7226" i="1"/>
  <c r="T7568" i="1"/>
  <c r="U7568" i="1"/>
  <c r="T7900" i="1"/>
  <c r="U7900" i="1"/>
  <c r="T8156" i="1"/>
  <c r="U8156" i="1"/>
  <c r="T8412" i="1"/>
  <c r="U8412" i="1"/>
  <c r="T3969" i="1"/>
  <c r="U3969" i="1"/>
  <c r="T939" i="1"/>
  <c r="U939" i="1"/>
  <c r="T1914" i="1"/>
  <c r="U1914" i="1"/>
  <c r="Q3041" i="1"/>
  <c r="R3041" i="1" s="1"/>
  <c r="U2793" i="1"/>
  <c r="T2793" i="1"/>
  <c r="T2669" i="1"/>
  <c r="U2669" i="1"/>
  <c r="U4670" i="1"/>
  <c r="T4670" i="1"/>
  <c r="T4287" i="1"/>
  <c r="U4287" i="1"/>
  <c r="T3824" i="1"/>
  <c r="U3824" i="1"/>
  <c r="T4928" i="1"/>
  <c r="U4928" i="1"/>
  <c r="T4833" i="1"/>
  <c r="U4833" i="1"/>
  <c r="T6145" i="1"/>
  <c r="U6145" i="1"/>
  <c r="T4853" i="1"/>
  <c r="U4853" i="1"/>
  <c r="T6150" i="1"/>
  <c r="U6150" i="1"/>
  <c r="T4873" i="1"/>
  <c r="U4873" i="1"/>
  <c r="U6155" i="1"/>
  <c r="T6155" i="1"/>
  <c r="T6943" i="1"/>
  <c r="U6943" i="1"/>
  <c r="U7283" i="1"/>
  <c r="T7283" i="1"/>
  <c r="U7627" i="1"/>
  <c r="T7627" i="1"/>
  <c r="T5031" i="1"/>
  <c r="U5031" i="1"/>
  <c r="U6544" i="1"/>
  <c r="T6544" i="1"/>
  <c r="T7210" i="1"/>
  <c r="U7210" i="1"/>
  <c r="T7664" i="1"/>
  <c r="U7664" i="1"/>
  <c r="T8056" i="1"/>
  <c r="U8056" i="1"/>
  <c r="T8400" i="1"/>
  <c r="U8400" i="1"/>
  <c r="Q5058" i="1"/>
  <c r="R5058" i="1" s="1"/>
  <c r="Q6260" i="1"/>
  <c r="R6260" i="1" s="1"/>
  <c r="T6998" i="1"/>
  <c r="U6998" i="1"/>
  <c r="T7340" i="1"/>
  <c r="U7340" i="1"/>
  <c r="U7681" i="1"/>
  <c r="T7681" i="1"/>
  <c r="U7985" i="1"/>
  <c r="T7985" i="1"/>
  <c r="U8241" i="1"/>
  <c r="T8241" i="1"/>
  <c r="U8497" i="1"/>
  <c r="T8497" i="1"/>
  <c r="T5127" i="1"/>
  <c r="U5127" i="1"/>
  <c r="T6280" i="1"/>
  <c r="U6280" i="1"/>
  <c r="T7005" i="1"/>
  <c r="U7005" i="1"/>
  <c r="T7346" i="1"/>
  <c r="U7346" i="1"/>
  <c r="U7688" i="1"/>
  <c r="T7688" i="1"/>
  <c r="T7990" i="1"/>
  <c r="U7990" i="1"/>
  <c r="T8246" i="1"/>
  <c r="U8246" i="1"/>
  <c r="T8502" i="1"/>
  <c r="U8502" i="1"/>
  <c r="T8758" i="1"/>
  <c r="U8758" i="1"/>
  <c r="U7481" i="1"/>
  <c r="T7481" i="1"/>
  <c r="T8603" i="1"/>
  <c r="U8603" i="1"/>
  <c r="T8696" i="1"/>
  <c r="U8696" i="1"/>
  <c r="Q5804" i="1"/>
  <c r="R5804" i="1" s="1"/>
  <c r="T7870" i="1"/>
  <c r="U7870" i="1"/>
  <c r="T8727" i="1"/>
  <c r="U8727" i="1"/>
  <c r="Q5300" i="1"/>
  <c r="R5300" i="1" s="1"/>
  <c r="T5556" i="1"/>
  <c r="U5556" i="1"/>
  <c r="T4273" i="1"/>
  <c r="U4273" i="1"/>
  <c r="U5102" i="1"/>
  <c r="T5102" i="1"/>
  <c r="Q5443" i="1"/>
  <c r="R5443" i="1" s="1"/>
  <c r="U5749" i="1"/>
  <c r="T5749" i="1"/>
  <c r="T6005" i="1"/>
  <c r="U6005" i="1"/>
  <c r="Q6261" i="1"/>
  <c r="R6261" i="1" s="1"/>
  <c r="T6517" i="1"/>
  <c r="U6517" i="1"/>
  <c r="T6773" i="1"/>
  <c r="U6773" i="1"/>
  <c r="Q4293" i="1"/>
  <c r="R4293" i="1" s="1"/>
  <c r="Q5109" i="1"/>
  <c r="R5109" i="1" s="1"/>
  <c r="T5450" i="1"/>
  <c r="U5450" i="1"/>
  <c r="Q5754" i="1"/>
  <c r="R5754" i="1" s="1"/>
  <c r="T6010" i="1"/>
  <c r="U6010" i="1"/>
  <c r="T6266" i="1"/>
  <c r="U6266" i="1"/>
  <c r="T6522" i="1"/>
  <c r="U6522" i="1"/>
  <c r="T6778" i="1"/>
  <c r="U6778" i="1"/>
  <c r="Q4313" i="1"/>
  <c r="R4313" i="1" s="1"/>
  <c r="U5115" i="1"/>
  <c r="T5115" i="1"/>
  <c r="T5457" i="1"/>
  <c r="U5457" i="1"/>
  <c r="Q5759" i="1"/>
  <c r="R5759" i="1" s="1"/>
  <c r="T6015" i="1"/>
  <c r="U6015" i="1"/>
  <c r="T6271" i="1"/>
  <c r="U6271" i="1"/>
  <c r="T6527" i="1"/>
  <c r="U6527" i="1"/>
  <c r="T6783" i="1"/>
  <c r="U6783" i="1"/>
  <c r="T407" i="1"/>
  <c r="U407" i="1"/>
  <c r="U177" i="1"/>
  <c r="T177" i="1"/>
  <c r="T523" i="1"/>
  <c r="U523" i="1"/>
  <c r="U1232" i="1"/>
  <c r="T1232" i="1"/>
  <c r="T1236" i="1"/>
  <c r="U1236" i="1"/>
  <c r="U1465" i="1"/>
  <c r="T1465" i="1"/>
  <c r="T1690" i="1"/>
  <c r="U1690" i="1"/>
  <c r="Q2346" i="1"/>
  <c r="R2346" i="1" s="1"/>
  <c r="Q2351" i="1"/>
  <c r="R2351" i="1" s="1"/>
  <c r="T2356" i="1"/>
  <c r="U2356" i="1"/>
  <c r="Q2417" i="1"/>
  <c r="R2417" i="1" s="1"/>
  <c r="T2437" i="1"/>
  <c r="U2437" i="1"/>
  <c r="T3218" i="1"/>
  <c r="U3218" i="1"/>
  <c r="T3565" i="1"/>
  <c r="U3565" i="1"/>
  <c r="Q2489" i="1"/>
  <c r="R2489" i="1" s="1"/>
  <c r="U3225" i="1"/>
  <c r="T3225" i="1"/>
  <c r="Q3570" i="1"/>
  <c r="R3570" i="1" s="1"/>
  <c r="Q3882" i="1"/>
  <c r="R3882" i="1" s="1"/>
  <c r="T4138" i="1"/>
  <c r="U4138" i="1"/>
  <c r="T3731" i="1"/>
  <c r="U3731" i="1"/>
  <c r="T4088" i="1"/>
  <c r="U4088" i="1"/>
  <c r="U4358" i="1"/>
  <c r="T4358" i="1"/>
  <c r="U4614" i="1"/>
  <c r="T4614" i="1"/>
  <c r="Q4870" i="1"/>
  <c r="R4870" i="1" s="1"/>
  <c r="Q3215" i="1"/>
  <c r="R3215" i="1" s="1"/>
  <c r="T3919" i="1"/>
  <c r="U3919" i="1"/>
  <c r="T4231" i="1"/>
  <c r="U4231" i="1"/>
  <c r="Q4487" i="1"/>
  <c r="R4487" i="1" s="1"/>
  <c r="T4743" i="1"/>
  <c r="U4743" i="1"/>
  <c r="T4999" i="1"/>
  <c r="U4999" i="1"/>
  <c r="Q3739" i="1"/>
  <c r="R3739" i="1" s="1"/>
  <c r="T4091" i="1"/>
  <c r="U4091" i="1"/>
  <c r="Q4360" i="1"/>
  <c r="R4360" i="1" s="1"/>
  <c r="T4616" i="1"/>
  <c r="U4616" i="1"/>
  <c r="Q4872" i="1"/>
  <c r="R4872" i="1" s="1"/>
  <c r="T5128" i="1"/>
  <c r="U5128" i="1"/>
  <c r="T5384" i="1"/>
  <c r="U5384" i="1"/>
  <c r="T5640" i="1"/>
  <c r="U5640" i="1"/>
  <c r="T4609" i="1"/>
  <c r="U4609" i="1"/>
  <c r="U5214" i="1"/>
  <c r="T5214" i="1"/>
  <c r="U5555" i="1"/>
  <c r="T5555" i="1"/>
  <c r="U5833" i="1"/>
  <c r="T5833" i="1"/>
  <c r="U6089" i="1"/>
  <c r="T6089" i="1"/>
  <c r="U6345" i="1"/>
  <c r="T6345" i="1"/>
  <c r="U6601" i="1"/>
  <c r="T6601" i="1"/>
  <c r="T1743" i="1"/>
  <c r="U1743" i="1"/>
  <c r="Q4629" i="1"/>
  <c r="R4629" i="1" s="1"/>
  <c r="U5221" i="1"/>
  <c r="T5221" i="1"/>
  <c r="Q5562" i="1"/>
  <c r="R5562" i="1" s="1"/>
  <c r="U5838" i="1"/>
  <c r="T5838" i="1"/>
  <c r="Q6094" i="1"/>
  <c r="R6094" i="1" s="1"/>
  <c r="T6350" i="1"/>
  <c r="U6350" i="1"/>
  <c r="T6606" i="1"/>
  <c r="U6606" i="1"/>
  <c r="T2333" i="1"/>
  <c r="U2333" i="1"/>
  <c r="Q4649" i="1"/>
  <c r="R4649" i="1" s="1"/>
  <c r="Q5227" i="1"/>
  <c r="R5227" i="1" s="1"/>
  <c r="T5569" i="1"/>
  <c r="U5569" i="1"/>
  <c r="U5843" i="1"/>
  <c r="T5843" i="1"/>
  <c r="U6099" i="1"/>
  <c r="T6099" i="1"/>
  <c r="Q6355" i="1"/>
  <c r="R6355" i="1" s="1"/>
  <c r="U6611" i="1"/>
  <c r="T6611" i="1"/>
  <c r="U118" i="1"/>
  <c r="T118" i="1"/>
  <c r="U236" i="1"/>
  <c r="T236" i="1"/>
  <c r="U705" i="1"/>
  <c r="T705" i="1"/>
  <c r="T1051" i="1"/>
  <c r="U1051" i="1"/>
  <c r="U1057" i="1"/>
  <c r="T1057" i="1"/>
  <c r="T1572" i="1"/>
  <c r="U1572" i="1"/>
  <c r="U1801" i="1"/>
  <c r="T1801" i="1"/>
  <c r="T2026" i="1"/>
  <c r="U2026" i="1"/>
  <c r="Q2682" i="1"/>
  <c r="R2682" i="1" s="1"/>
  <c r="Q2687" i="1"/>
  <c r="R2687" i="1" s="1"/>
  <c r="T2692" i="1"/>
  <c r="U2692" i="1"/>
  <c r="Q3190" i="1"/>
  <c r="R3190" i="1" s="1"/>
  <c r="T2909" i="1"/>
  <c r="U2909" i="1"/>
  <c r="U3337" i="1"/>
  <c r="T3337" i="1"/>
  <c r="T3677" i="1"/>
  <c r="U3677" i="1"/>
  <c r="T2915" i="1"/>
  <c r="U2915" i="1"/>
  <c r="T3342" i="1"/>
  <c r="U3342" i="1"/>
  <c r="T3682" i="1"/>
  <c r="U3682" i="1"/>
  <c r="T3966" i="1"/>
  <c r="U3966" i="1"/>
  <c r="Q2975" i="1"/>
  <c r="R2975" i="1" s="1"/>
  <c r="Q3859" i="1"/>
  <c r="R3859" i="1" s="1"/>
  <c r="T4186" i="1"/>
  <c r="U4186" i="1"/>
  <c r="T4442" i="1"/>
  <c r="U4442" i="1"/>
  <c r="Q4698" i="1"/>
  <c r="R4698" i="1" s="1"/>
  <c r="U4954" i="1"/>
  <c r="T4954" i="1"/>
  <c r="T3559" i="1"/>
  <c r="U3559" i="1"/>
  <c r="Q4031" i="1"/>
  <c r="R4031" i="1" s="1"/>
  <c r="Q4315" i="1"/>
  <c r="R4315" i="1" s="1"/>
  <c r="T4571" i="1"/>
  <c r="U4571" i="1"/>
  <c r="T4827" i="1"/>
  <c r="U4827" i="1"/>
  <c r="T2986" i="1"/>
  <c r="U2986" i="1"/>
  <c r="Q3861" i="1"/>
  <c r="R3861" i="1" s="1"/>
  <c r="T4188" i="1"/>
  <c r="U4188" i="1"/>
  <c r="T4444" i="1"/>
  <c r="U4444" i="1"/>
  <c r="Q4700" i="1"/>
  <c r="R4700" i="1" s="1"/>
  <c r="T4956" i="1"/>
  <c r="U4956" i="1"/>
  <c r="T5212" i="1"/>
  <c r="U5212" i="1"/>
  <c r="Q5468" i="1"/>
  <c r="R5468" i="1" s="1"/>
  <c r="T3847" i="1"/>
  <c r="U3847" i="1"/>
  <c r="T4945" i="1"/>
  <c r="U4945" i="1"/>
  <c r="Q5326" i="1"/>
  <c r="R5326" i="1" s="1"/>
  <c r="Q5661" i="1"/>
  <c r="R5661" i="1" s="1"/>
  <c r="T5917" i="1"/>
  <c r="U5917" i="1"/>
  <c r="T6173" i="1"/>
  <c r="U6173" i="1"/>
  <c r="Q6429" i="1"/>
  <c r="R6429" i="1" s="1"/>
  <c r="T6685" i="1"/>
  <c r="U6685" i="1"/>
  <c r="T3873" i="1"/>
  <c r="U3873" i="1"/>
  <c r="Q4965" i="1"/>
  <c r="R4965" i="1" s="1"/>
  <c r="U5333" i="1"/>
  <c r="T5333" i="1"/>
  <c r="T5666" i="1"/>
  <c r="U5666" i="1"/>
  <c r="Q5922" i="1"/>
  <c r="R5922" i="1" s="1"/>
  <c r="T6178" i="1"/>
  <c r="U6178" i="1"/>
  <c r="T6434" i="1"/>
  <c r="U6434" i="1"/>
  <c r="T6690" i="1"/>
  <c r="U6690" i="1"/>
  <c r="T3900" i="1"/>
  <c r="U3900" i="1"/>
  <c r="Q4985" i="1"/>
  <c r="R4985" i="1" s="1"/>
  <c r="U5339" i="1"/>
  <c r="T5339" i="1"/>
  <c r="T5671" i="1"/>
  <c r="U5671" i="1"/>
  <c r="Q5927" i="1"/>
  <c r="R5927" i="1" s="1"/>
  <c r="T6183" i="1"/>
  <c r="U6183" i="1"/>
  <c r="T6439" i="1"/>
  <c r="U6439" i="1"/>
  <c r="T6695" i="1"/>
  <c r="U6695" i="1"/>
  <c r="T6951" i="1"/>
  <c r="U6951" i="1"/>
  <c r="T7207" i="1"/>
  <c r="U7207" i="1"/>
  <c r="T7463" i="1"/>
  <c r="U7463" i="1"/>
  <c r="T7719" i="1"/>
  <c r="U7719" i="1"/>
  <c r="U5074" i="1"/>
  <c r="T5074" i="1"/>
  <c r="T6240" i="1"/>
  <c r="U6240" i="1"/>
  <c r="T6992" i="1"/>
  <c r="U6992" i="1"/>
  <c r="T7333" i="1"/>
  <c r="U7333" i="1"/>
  <c r="T7674" i="1"/>
  <c r="U7674" i="1"/>
  <c r="T7980" i="1"/>
  <c r="U7980" i="1"/>
  <c r="T8236" i="1"/>
  <c r="U8236" i="1"/>
  <c r="T8492" i="1"/>
  <c r="U8492" i="1"/>
  <c r="T5101" i="1"/>
  <c r="U5101" i="1"/>
  <c r="T1195" i="1"/>
  <c r="U1195" i="1"/>
  <c r="T2170" i="1"/>
  <c r="U2170" i="1"/>
  <c r="T3348" i="1"/>
  <c r="U3348" i="1"/>
  <c r="T2979" i="1"/>
  <c r="U2979" i="1"/>
  <c r="Q3167" i="1"/>
  <c r="R3167" i="1" s="1"/>
  <c r="U4734" i="1"/>
  <c r="T4734" i="1"/>
  <c r="T4351" i="1"/>
  <c r="U4351" i="1"/>
  <c r="Q3909" i="1"/>
  <c r="R3909" i="1" s="1"/>
  <c r="Q4992" i="1"/>
  <c r="R4992" i="1" s="1"/>
  <c r="Q5033" i="1"/>
  <c r="R5033" i="1" s="1"/>
  <c r="T6209" i="1"/>
  <c r="U6209" i="1"/>
  <c r="Q5039" i="1"/>
  <c r="R5039" i="1" s="1"/>
  <c r="Q6214" i="1"/>
  <c r="R6214" i="1" s="1"/>
  <c r="U5046" i="1"/>
  <c r="T5046" i="1"/>
  <c r="U6219" i="1"/>
  <c r="T6219" i="1"/>
  <c r="U6963" i="1"/>
  <c r="T6963" i="1"/>
  <c r="U7307" i="1"/>
  <c r="T7307" i="1"/>
  <c r="T7647" i="1"/>
  <c r="U7647" i="1"/>
  <c r="U5138" i="1"/>
  <c r="T5138" i="1"/>
  <c r="T6640" i="1"/>
  <c r="U6640" i="1"/>
  <c r="T7237" i="1"/>
  <c r="U7237" i="1"/>
  <c r="T7690" i="1"/>
  <c r="U7690" i="1"/>
  <c r="T8080" i="1"/>
  <c r="U8080" i="1"/>
  <c r="U8420" i="1"/>
  <c r="T8420" i="1"/>
  <c r="T5165" i="1"/>
  <c r="U5165" i="1"/>
  <c r="T6324" i="1"/>
  <c r="U6324" i="1"/>
  <c r="U7020" i="1"/>
  <c r="T7020" i="1"/>
  <c r="U7361" i="1"/>
  <c r="T7361" i="1"/>
  <c r="T7702" i="1"/>
  <c r="U7702" i="1"/>
  <c r="U8001" i="1"/>
  <c r="T8001" i="1"/>
  <c r="U8257" i="1"/>
  <c r="T8257" i="1"/>
  <c r="U8513" i="1"/>
  <c r="T8513" i="1"/>
  <c r="U5213" i="1"/>
  <c r="T5213" i="1"/>
  <c r="T6344" i="1"/>
  <c r="U6344" i="1"/>
  <c r="T7026" i="1"/>
  <c r="U7026" i="1"/>
  <c r="U7368" i="1"/>
  <c r="T7368" i="1"/>
  <c r="T7709" i="1"/>
  <c r="U7709" i="1"/>
  <c r="T8006" i="1"/>
  <c r="U8006" i="1"/>
  <c r="T8262" i="1"/>
  <c r="U8262" i="1"/>
  <c r="T8518" i="1"/>
  <c r="U8518" i="1"/>
  <c r="T3841" i="1"/>
  <c r="U3841" i="1"/>
  <c r="T7566" i="1"/>
  <c r="U7566" i="1"/>
  <c r="T8651" i="1"/>
  <c r="U8651" i="1"/>
  <c r="Q4097" i="1"/>
  <c r="R4097" i="1" s="1"/>
  <c r="T6060" i="1"/>
  <c r="U6060" i="1"/>
  <c r="T7935" i="1"/>
  <c r="U7935" i="1"/>
  <c r="U8748" i="1"/>
  <c r="T8748" i="1"/>
  <c r="T5316" i="1"/>
  <c r="U5316" i="1"/>
  <c r="T5572" i="1"/>
  <c r="U5572" i="1"/>
  <c r="Q4337" i="1"/>
  <c r="R4337" i="1" s="1"/>
  <c r="U5123" i="1"/>
  <c r="T5123" i="1"/>
  <c r="Q5465" i="1"/>
  <c r="R5465" i="1" s="1"/>
  <c r="U5765" i="1"/>
  <c r="T5765" i="1"/>
  <c r="Q6021" i="1"/>
  <c r="R6021" i="1" s="1"/>
  <c r="T6277" i="1"/>
  <c r="U6277" i="1"/>
  <c r="T6533" i="1"/>
  <c r="U6533" i="1"/>
  <c r="T6789" i="1"/>
  <c r="U6789" i="1"/>
  <c r="T4357" i="1"/>
  <c r="U4357" i="1"/>
  <c r="Q5130" i="1"/>
  <c r="R5130" i="1" s="1"/>
  <c r="Q5471" i="1"/>
  <c r="R5471" i="1" s="1"/>
  <c r="T5770" i="1"/>
  <c r="U5770" i="1"/>
  <c r="T6026" i="1"/>
  <c r="U6026" i="1"/>
  <c r="Q6282" i="1"/>
  <c r="R6282" i="1" s="1"/>
  <c r="T6538" i="1"/>
  <c r="U6538" i="1"/>
  <c r="T6794" i="1"/>
  <c r="U6794" i="1"/>
  <c r="T4377" i="1"/>
  <c r="U4377" i="1"/>
  <c r="T5137" i="1"/>
  <c r="U5137" i="1"/>
  <c r="U5478" i="1"/>
  <c r="T5478" i="1"/>
  <c r="T5775" i="1"/>
  <c r="U5775" i="1"/>
  <c r="T6031" i="1"/>
  <c r="U6031" i="1"/>
  <c r="T6287" i="1"/>
  <c r="U6287" i="1"/>
  <c r="T6543" i="1"/>
  <c r="U6543" i="1"/>
  <c r="T6799" i="1"/>
  <c r="U6799" i="1"/>
  <c r="T471" i="1"/>
  <c r="U471" i="1"/>
  <c r="U404" i="1"/>
  <c r="T404" i="1"/>
  <c r="T755" i="1"/>
  <c r="U755" i="1"/>
  <c r="T767" i="1"/>
  <c r="U767" i="1"/>
  <c r="T1300" i="1"/>
  <c r="U1300" i="1"/>
  <c r="U1529" i="1"/>
  <c r="T1529" i="1"/>
  <c r="T1754" i="1"/>
  <c r="U1754" i="1"/>
  <c r="T2410" i="1"/>
  <c r="U2410" i="1"/>
  <c r="T2415" i="1"/>
  <c r="U2415" i="1"/>
  <c r="Q2420" i="1"/>
  <c r="R2420" i="1" s="1"/>
  <c r="U2673" i="1"/>
  <c r="T2673" i="1"/>
  <c r="Q2565" i="1"/>
  <c r="R2565" i="1" s="1"/>
  <c r="T3245" i="1"/>
  <c r="U3245" i="1"/>
  <c r="T3585" i="1"/>
  <c r="U3585" i="1"/>
  <c r="Q2585" i="1"/>
  <c r="R2585" i="1" s="1"/>
  <c r="T3250" i="1"/>
  <c r="U3250" i="1"/>
  <c r="T3590" i="1"/>
  <c r="U3590" i="1"/>
  <c r="T3898" i="1"/>
  <c r="U3898" i="1"/>
  <c r="T1807" i="1"/>
  <c r="U1807" i="1"/>
  <c r="Q3768" i="1"/>
  <c r="R3768" i="1" s="1"/>
  <c r="T4109" i="1"/>
  <c r="U4109" i="1"/>
  <c r="U4374" i="1"/>
  <c r="T4374" i="1"/>
  <c r="Q4630" i="1"/>
  <c r="R4630" i="1" s="1"/>
  <c r="U4886" i="1"/>
  <c r="T4886" i="1"/>
  <c r="Q3287" i="1"/>
  <c r="R3287" i="1" s="1"/>
  <c r="T3940" i="1"/>
  <c r="U3940" i="1"/>
  <c r="Q4247" i="1"/>
  <c r="R4247" i="1" s="1"/>
  <c r="T4503" i="1"/>
  <c r="U4503" i="1"/>
  <c r="T4759" i="1"/>
  <c r="U4759" i="1"/>
  <c r="T1935" i="1"/>
  <c r="U1935" i="1"/>
  <c r="T3771" i="1"/>
  <c r="U3771" i="1"/>
  <c r="T4112" i="1"/>
  <c r="U4112" i="1"/>
  <c r="T4376" i="1"/>
  <c r="U4376" i="1"/>
  <c r="Q4632" i="1"/>
  <c r="R4632" i="1" s="1"/>
  <c r="T4888" i="1"/>
  <c r="U4888" i="1"/>
  <c r="T5144" i="1"/>
  <c r="U5144" i="1"/>
  <c r="T5400" i="1"/>
  <c r="U5400" i="1"/>
  <c r="T2717" i="1"/>
  <c r="U2717" i="1"/>
  <c r="Q4673" i="1"/>
  <c r="R4673" i="1" s="1"/>
  <c r="U5235" i="1"/>
  <c r="T5235" i="1"/>
  <c r="T5577" i="1"/>
  <c r="U5577" i="1"/>
  <c r="U5849" i="1"/>
  <c r="T5849" i="1"/>
  <c r="U6105" i="1"/>
  <c r="T6105" i="1"/>
  <c r="U6361" i="1"/>
  <c r="T6361" i="1"/>
  <c r="U6617" i="1"/>
  <c r="T6617" i="1"/>
  <c r="Q2949" i="1"/>
  <c r="R2949" i="1" s="1"/>
  <c r="T4693" i="1"/>
  <c r="U4693" i="1"/>
  <c r="U5242" i="1"/>
  <c r="T5242" i="1"/>
  <c r="T5583" i="1"/>
  <c r="U5583" i="1"/>
  <c r="Q5854" i="1"/>
  <c r="R5854" i="1" s="1"/>
  <c r="T6110" i="1"/>
  <c r="U6110" i="1"/>
  <c r="T6366" i="1"/>
  <c r="U6366" i="1"/>
  <c r="T6622" i="1"/>
  <c r="U6622" i="1"/>
  <c r="T3055" i="1"/>
  <c r="U3055" i="1"/>
  <c r="T4713" i="1"/>
  <c r="U4713" i="1"/>
  <c r="Q5249" i="1"/>
  <c r="R5249" i="1" s="1"/>
  <c r="Q5590" i="1"/>
  <c r="R5590" i="1" s="1"/>
  <c r="U5859" i="1"/>
  <c r="T5859" i="1"/>
  <c r="U6115" i="1"/>
  <c r="T6115" i="1"/>
  <c r="U6371" i="1"/>
  <c r="T6371" i="1"/>
  <c r="U6627" i="1"/>
  <c r="T6627" i="1"/>
  <c r="U182" i="1"/>
  <c r="T182" i="1"/>
  <c r="U300" i="1"/>
  <c r="T300" i="1"/>
  <c r="T69" i="1"/>
  <c r="U69" i="1"/>
  <c r="T1115" i="1"/>
  <c r="U1115" i="1"/>
  <c r="U1121" i="1"/>
  <c r="T1121" i="1"/>
  <c r="T1636" i="1"/>
  <c r="U1636" i="1"/>
  <c r="U1865" i="1"/>
  <c r="T1865" i="1"/>
  <c r="T2090" i="1"/>
  <c r="U2090" i="1"/>
  <c r="T2746" i="1"/>
  <c r="U2746" i="1"/>
  <c r="T2751" i="1"/>
  <c r="U2751" i="1"/>
  <c r="Q2756" i="1"/>
  <c r="R2756" i="1" s="1"/>
  <c r="T3268" i="1"/>
  <c r="U3268" i="1"/>
  <c r="T2941" i="1"/>
  <c r="U2941" i="1"/>
  <c r="Q3357" i="1"/>
  <c r="R3357" i="1" s="1"/>
  <c r="T3697" i="1"/>
  <c r="U3697" i="1"/>
  <c r="Q2947" i="1"/>
  <c r="R2947" i="1" s="1"/>
  <c r="T3362" i="1"/>
  <c r="U3362" i="1"/>
  <c r="T3702" i="1"/>
  <c r="U3702" i="1"/>
  <c r="Q3982" i="1"/>
  <c r="R3982" i="1" s="1"/>
  <c r="T3061" i="1"/>
  <c r="U3061" i="1"/>
  <c r="Q3880" i="1"/>
  <c r="R3880" i="1" s="1"/>
  <c r="T4202" i="1"/>
  <c r="U4202" i="1"/>
  <c r="Q4458" i="1"/>
  <c r="R4458" i="1" s="1"/>
  <c r="T4714" i="1"/>
  <c r="U4714" i="1"/>
  <c r="U4970" i="1"/>
  <c r="T4970" i="1"/>
  <c r="Q3623" i="1"/>
  <c r="R3623" i="1" s="1"/>
  <c r="Q4052" i="1"/>
  <c r="R4052" i="1" s="1"/>
  <c r="T4331" i="1"/>
  <c r="U4331" i="1"/>
  <c r="T4587" i="1"/>
  <c r="U4587" i="1"/>
  <c r="Q4843" i="1"/>
  <c r="R4843" i="1" s="1"/>
  <c r="Q3071" i="1"/>
  <c r="R3071" i="1" s="1"/>
  <c r="Q3883" i="1"/>
  <c r="R3883" i="1" s="1"/>
  <c r="T4204" i="1"/>
  <c r="U4204" i="1"/>
  <c r="Q4460" i="1"/>
  <c r="R4460" i="1" s="1"/>
  <c r="T4716" i="1"/>
  <c r="U4716" i="1"/>
  <c r="T4972" i="1"/>
  <c r="U4972" i="1"/>
  <c r="Q5228" i="1"/>
  <c r="R5228" i="1" s="1"/>
  <c r="T5484" i="1"/>
  <c r="U5484" i="1"/>
  <c r="Q3932" i="1"/>
  <c r="R3932" i="1" s="1"/>
  <c r="U5006" i="1"/>
  <c r="T5006" i="1"/>
  <c r="Q5347" i="1"/>
  <c r="R5347" i="1" s="1"/>
  <c r="U5677" i="1"/>
  <c r="T5677" i="1"/>
  <c r="T5933" i="1"/>
  <c r="U5933" i="1"/>
  <c r="Q6189" i="1"/>
  <c r="R6189" i="1" s="1"/>
  <c r="T6445" i="1"/>
  <c r="U6445" i="1"/>
  <c r="T6701" i="1"/>
  <c r="U6701" i="1"/>
  <c r="Q3959" i="1"/>
  <c r="R3959" i="1" s="1"/>
  <c r="Q5013" i="1"/>
  <c r="R5013" i="1" s="1"/>
  <c r="U5354" i="1"/>
  <c r="T5354" i="1"/>
  <c r="Q5682" i="1"/>
  <c r="R5682" i="1" s="1"/>
  <c r="T5938" i="1"/>
  <c r="U5938" i="1"/>
  <c r="T6194" i="1"/>
  <c r="U6194" i="1"/>
  <c r="T6450" i="1"/>
  <c r="U6450" i="1"/>
  <c r="T6706" i="1"/>
  <c r="U6706" i="1"/>
  <c r="T3985" i="1"/>
  <c r="U3985" i="1"/>
  <c r="U5019" i="1"/>
  <c r="T5019" i="1"/>
  <c r="T5361" i="1"/>
  <c r="U5361" i="1"/>
  <c r="T5687" i="1"/>
  <c r="U5687" i="1"/>
  <c r="T5943" i="1"/>
  <c r="U5943" i="1"/>
  <c r="T6199" i="1"/>
  <c r="U6199" i="1"/>
  <c r="T6455" i="1"/>
  <c r="U6455" i="1"/>
  <c r="T6711" i="1"/>
  <c r="U6711" i="1"/>
  <c r="T6967" i="1"/>
  <c r="U6967" i="1"/>
  <c r="T7223" i="1"/>
  <c r="U7223" i="1"/>
  <c r="T7479" i="1"/>
  <c r="U7479" i="1"/>
  <c r="T7735" i="1"/>
  <c r="U7735" i="1"/>
  <c r="Q5159" i="1"/>
  <c r="R5159" i="1" s="1"/>
  <c r="T6304" i="1"/>
  <c r="U6304" i="1"/>
  <c r="T7013" i="1"/>
  <c r="U7013" i="1"/>
  <c r="T7354" i="1"/>
  <c r="U7354" i="1"/>
  <c r="T7696" i="1"/>
  <c r="U7696" i="1"/>
  <c r="T7996" i="1"/>
  <c r="U7996" i="1"/>
  <c r="U8252" i="1"/>
  <c r="T8252" i="1"/>
  <c r="T8508" i="1"/>
  <c r="U8508" i="1"/>
  <c r="U5186" i="1"/>
  <c r="T5186" i="1"/>
  <c r="U944" i="1"/>
  <c r="T944" i="1"/>
  <c r="T1923" i="1"/>
  <c r="U1923" i="1"/>
  <c r="T3604" i="1"/>
  <c r="U3604" i="1"/>
  <c r="U3097" i="1"/>
  <c r="T3097" i="1"/>
  <c r="T3443" i="1"/>
  <c r="U3443" i="1"/>
  <c r="Q4798" i="1"/>
  <c r="R4798" i="1" s="1"/>
  <c r="Q4415" i="1"/>
  <c r="R4415" i="1" s="1"/>
  <c r="T3995" i="1"/>
  <c r="U3995" i="1"/>
  <c r="T5056" i="1"/>
  <c r="U5056" i="1"/>
  <c r="U5118" i="1"/>
  <c r="T5118" i="1"/>
  <c r="T6273" i="1"/>
  <c r="U6273" i="1"/>
  <c r="T5125" i="1"/>
  <c r="U5125" i="1"/>
  <c r="T6278" i="1"/>
  <c r="U6278" i="1"/>
  <c r="Q5131" i="1"/>
  <c r="R5131" i="1" s="1"/>
  <c r="Q6283" i="1"/>
  <c r="R6283" i="1" s="1"/>
  <c r="U6987" i="1"/>
  <c r="T6987" i="1"/>
  <c r="T7327" i="1"/>
  <c r="U7327" i="1"/>
  <c r="U7667" i="1"/>
  <c r="T7667" i="1"/>
  <c r="U5266" i="1"/>
  <c r="T5266" i="1"/>
  <c r="T6720" i="1"/>
  <c r="U6720" i="1"/>
  <c r="U7264" i="1"/>
  <c r="T7264" i="1"/>
  <c r="T7722" i="1"/>
  <c r="U7722" i="1"/>
  <c r="U8100" i="1"/>
  <c r="T8100" i="1"/>
  <c r="U8440" i="1"/>
  <c r="T8440" i="1"/>
  <c r="T5271" i="1"/>
  <c r="U5271" i="1"/>
  <c r="T6388" i="1"/>
  <c r="U6388" i="1"/>
  <c r="U7041" i="1"/>
  <c r="T7041" i="1"/>
  <c r="T7382" i="1"/>
  <c r="U7382" i="1"/>
  <c r="T7724" i="1"/>
  <c r="U7724" i="1"/>
  <c r="U8017" i="1"/>
  <c r="T8017" i="1"/>
  <c r="U8273" i="1"/>
  <c r="T8273" i="1"/>
  <c r="U8529" i="1"/>
  <c r="T8529" i="1"/>
  <c r="Q5298" i="1"/>
  <c r="R5298" i="1" s="1"/>
  <c r="T6408" i="1"/>
  <c r="U6408" i="1"/>
  <c r="T7048" i="1"/>
  <c r="U7048" i="1"/>
  <c r="T7389" i="1"/>
  <c r="U7389" i="1"/>
  <c r="T7730" i="1"/>
  <c r="U7730" i="1"/>
  <c r="T8022" i="1"/>
  <c r="U8022" i="1"/>
  <c r="T8278" i="1"/>
  <c r="U8278" i="1"/>
  <c r="T8534" i="1"/>
  <c r="U8534" i="1"/>
  <c r="Q4941" i="1"/>
  <c r="R4941" i="1" s="1"/>
  <c r="U7652" i="1"/>
  <c r="T7652" i="1"/>
  <c r="T8672" i="1"/>
  <c r="U8672" i="1"/>
  <c r="U5389" i="1"/>
  <c r="T5389" i="1"/>
  <c r="T6316" i="1"/>
  <c r="U6316" i="1"/>
  <c r="T7999" i="1"/>
  <c r="U7999" i="1"/>
  <c r="Q3503" i="1"/>
  <c r="R3503" i="1" s="1"/>
  <c r="T5332" i="1"/>
  <c r="U5332" i="1"/>
  <c r="Q5588" i="1"/>
  <c r="R5588" i="1" s="1"/>
  <c r="T4401" i="1"/>
  <c r="U4401" i="1"/>
  <c r="T5145" i="1"/>
  <c r="U5145" i="1"/>
  <c r="U5486" i="1"/>
  <c r="T5486" i="1"/>
  <c r="Q5781" i="1"/>
  <c r="R5781" i="1" s="1"/>
  <c r="T6037" i="1"/>
  <c r="U6037" i="1"/>
  <c r="T6293" i="1"/>
  <c r="U6293" i="1"/>
  <c r="Q6549" i="1"/>
  <c r="R6549" i="1" s="1"/>
  <c r="T6805" i="1"/>
  <c r="U6805" i="1"/>
  <c r="T4421" i="1"/>
  <c r="U4421" i="1"/>
  <c r="T5151" i="1"/>
  <c r="U5151" i="1"/>
  <c r="Q5493" i="1"/>
  <c r="R5493" i="1" s="1"/>
  <c r="T5786" i="1"/>
  <c r="U5786" i="1"/>
  <c r="Q6042" i="1"/>
  <c r="R6042" i="1" s="1"/>
  <c r="T6298" i="1"/>
  <c r="U6298" i="1"/>
  <c r="T6554" i="1"/>
  <c r="U6554" i="1"/>
  <c r="T6810" i="1"/>
  <c r="U6810" i="1"/>
  <c r="T4441" i="1"/>
  <c r="U4441" i="1"/>
  <c r="Q5158" i="1"/>
  <c r="R5158" i="1" s="1"/>
  <c r="U5499" i="1"/>
  <c r="T5499" i="1"/>
  <c r="T5791" i="1"/>
  <c r="U5791" i="1"/>
  <c r="T6047" i="1"/>
  <c r="U6047" i="1"/>
  <c r="T6303" i="1"/>
  <c r="U6303" i="1"/>
  <c r="T6559" i="1"/>
  <c r="U6559" i="1"/>
  <c r="T6815" i="1"/>
  <c r="U6815" i="1"/>
  <c r="U28" i="1"/>
  <c r="T28" i="1"/>
  <c r="T490" i="1"/>
  <c r="U490" i="1"/>
  <c r="T843" i="1"/>
  <c r="U843" i="1"/>
  <c r="U849" i="1"/>
  <c r="T849" i="1"/>
  <c r="T1364" i="1"/>
  <c r="U1364" i="1"/>
  <c r="U1593" i="1"/>
  <c r="T1593" i="1"/>
  <c r="T1818" i="1"/>
  <c r="U1818" i="1"/>
  <c r="T2474" i="1"/>
  <c r="U2474" i="1"/>
  <c r="T2479" i="1"/>
  <c r="U2479" i="1"/>
  <c r="T2484" i="1"/>
  <c r="U2484" i="1"/>
  <c r="U2913" i="1"/>
  <c r="T2913" i="1"/>
  <c r="T2645" i="1"/>
  <c r="U2645" i="1"/>
  <c r="U3265" i="1"/>
  <c r="T3265" i="1"/>
  <c r="T3609" i="1"/>
  <c r="U3609" i="1"/>
  <c r="U2665" i="1"/>
  <c r="T2665" i="1"/>
  <c r="T3270" i="1"/>
  <c r="U3270" i="1"/>
  <c r="T3614" i="1"/>
  <c r="U3614" i="1"/>
  <c r="T3914" i="1"/>
  <c r="U3914" i="1"/>
  <c r="T2285" i="1"/>
  <c r="U2285" i="1"/>
  <c r="Q3789" i="1"/>
  <c r="R3789" i="1" s="1"/>
  <c r="T4131" i="1"/>
  <c r="U4131" i="1"/>
  <c r="Q4390" i="1"/>
  <c r="R4390" i="1" s="1"/>
  <c r="U4646" i="1"/>
  <c r="T4646" i="1"/>
  <c r="U4902" i="1"/>
  <c r="T4902" i="1"/>
  <c r="T3351" i="1"/>
  <c r="U3351" i="1"/>
  <c r="T3961" i="1"/>
  <c r="U3961" i="1"/>
  <c r="T4263" i="1"/>
  <c r="U4263" i="1"/>
  <c r="T4519" i="1"/>
  <c r="U4519" i="1"/>
  <c r="Q4775" i="1"/>
  <c r="R4775" i="1" s="1"/>
  <c r="T2317" i="1"/>
  <c r="U2317" i="1"/>
  <c r="Q3792" i="1"/>
  <c r="R3792" i="1" s="1"/>
  <c r="T4133" i="1"/>
  <c r="U4133" i="1"/>
  <c r="Q4392" i="1"/>
  <c r="R4392" i="1" s="1"/>
  <c r="Q4648" i="1"/>
  <c r="R4648" i="1" s="1"/>
  <c r="T4904" i="1"/>
  <c r="U4904" i="1"/>
  <c r="Q5160" i="1"/>
  <c r="R5160" i="1" s="1"/>
  <c r="T5416" i="1"/>
  <c r="U5416" i="1"/>
  <c r="T3183" i="1"/>
  <c r="U3183" i="1"/>
  <c r="T4737" i="1"/>
  <c r="U4737" i="1"/>
  <c r="T5257" i="1"/>
  <c r="U5257" i="1"/>
  <c r="U5598" i="1"/>
  <c r="T5598" i="1"/>
  <c r="U5865" i="1"/>
  <c r="T5865" i="1"/>
  <c r="U6121" i="1"/>
  <c r="T6121" i="1"/>
  <c r="U6377" i="1"/>
  <c r="T6377" i="1"/>
  <c r="U6633" i="1"/>
  <c r="T6633" i="1"/>
  <c r="T3279" i="1"/>
  <c r="U3279" i="1"/>
  <c r="T4757" i="1"/>
  <c r="U4757" i="1"/>
  <c r="T5263" i="1"/>
  <c r="U5263" i="1"/>
  <c r="U5605" i="1"/>
  <c r="T5605" i="1"/>
  <c r="T5870" i="1"/>
  <c r="U5870" i="1"/>
  <c r="T6126" i="1"/>
  <c r="U6126" i="1"/>
  <c r="Q6382" i="1"/>
  <c r="R6382" i="1" s="1"/>
  <c r="T6638" i="1"/>
  <c r="U6638" i="1"/>
  <c r="Q3359" i="1"/>
  <c r="R3359" i="1" s="1"/>
  <c r="T4777" i="1"/>
  <c r="U4777" i="1"/>
  <c r="U5270" i="1"/>
  <c r="T5270" i="1"/>
  <c r="Q5611" i="1"/>
  <c r="R5611" i="1" s="1"/>
  <c r="Q5875" i="1"/>
  <c r="R5875" i="1" s="1"/>
  <c r="U6131" i="1"/>
  <c r="T6131" i="1"/>
  <c r="U6387" i="1"/>
  <c r="T6387" i="1"/>
  <c r="Q6643" i="1"/>
  <c r="R6643" i="1" s="1"/>
  <c r="T103" i="1"/>
  <c r="U103" i="1"/>
  <c r="T572" i="1"/>
  <c r="U572" i="1"/>
  <c r="U662" i="1"/>
  <c r="T662" i="1"/>
  <c r="U928" i="1"/>
  <c r="T928" i="1"/>
  <c r="T934" i="1"/>
  <c r="U934" i="1"/>
  <c r="T1956" i="1"/>
  <c r="U1956" i="1"/>
  <c r="T1386" i="1"/>
  <c r="U1386" i="1"/>
  <c r="T1859" i="1"/>
  <c r="U1859" i="1"/>
  <c r="T1879" i="1"/>
  <c r="U1879" i="1"/>
  <c r="T1899" i="1"/>
  <c r="U1899" i="1"/>
  <c r="T3076" i="1"/>
  <c r="U3076" i="1"/>
  <c r="T3588" i="1"/>
  <c r="U3588" i="1"/>
  <c r="T3079" i="1"/>
  <c r="U3079" i="1"/>
  <c r="U3465" i="1"/>
  <c r="T3465" i="1"/>
  <c r="Q2035" i="1"/>
  <c r="R2035" i="1" s="1"/>
  <c r="T3086" i="1"/>
  <c r="U3086" i="1"/>
  <c r="T3470" i="1"/>
  <c r="U3470" i="1"/>
  <c r="T3806" i="1"/>
  <c r="U3806" i="1"/>
  <c r="T4062" i="1"/>
  <c r="U4062" i="1"/>
  <c r="Q3427" i="1"/>
  <c r="R3427" i="1" s="1"/>
  <c r="T3987" i="1"/>
  <c r="U3987" i="1"/>
  <c r="T4282" i="1"/>
  <c r="U4282" i="1"/>
  <c r="T4538" i="1"/>
  <c r="U4538" i="1"/>
  <c r="Q4794" i="1"/>
  <c r="R4794" i="1" s="1"/>
  <c r="T2621" i="1"/>
  <c r="U2621" i="1"/>
  <c r="T3817" i="1"/>
  <c r="U3817" i="1"/>
  <c r="T4155" i="1"/>
  <c r="U4155" i="1"/>
  <c r="Q4411" i="1"/>
  <c r="R4411" i="1" s="1"/>
  <c r="T4667" i="1"/>
  <c r="U4667" i="1"/>
  <c r="U4923" i="1"/>
  <c r="T4923" i="1"/>
  <c r="T3435" i="1"/>
  <c r="U3435" i="1"/>
  <c r="T3989" i="1"/>
  <c r="U3989" i="1"/>
  <c r="T4284" i="1"/>
  <c r="U4284" i="1"/>
  <c r="T4540" i="1"/>
  <c r="U4540" i="1"/>
  <c r="Q4796" i="1"/>
  <c r="R4796" i="1" s="1"/>
  <c r="T5052" i="1"/>
  <c r="U5052" i="1"/>
  <c r="T5308" i="1"/>
  <c r="U5308" i="1"/>
  <c r="U5454" i="1"/>
  <c r="T5454" i="1"/>
  <c r="Q6525" i="1"/>
  <c r="R6525" i="1" s="1"/>
  <c r="U5461" i="1"/>
  <c r="T5461" i="1"/>
  <c r="T6530" i="1"/>
  <c r="U6530" i="1"/>
  <c r="Q5467" i="1"/>
  <c r="R5467" i="1" s="1"/>
  <c r="T6535" i="1"/>
  <c r="U6535" i="1"/>
  <c r="T7559" i="1"/>
  <c r="U7559" i="1"/>
  <c r="T7120" i="1"/>
  <c r="U7120" i="1"/>
  <c r="T8332" i="1"/>
  <c r="U8332" i="1"/>
  <c r="U2289" i="1"/>
  <c r="T2289" i="1"/>
  <c r="Q4223" i="1"/>
  <c r="R4223" i="1" s="1"/>
  <c r="T6081" i="1"/>
  <c r="U6081" i="1"/>
  <c r="Q6091" i="1"/>
  <c r="R6091" i="1" s="1"/>
  <c r="T4765" i="1"/>
  <c r="U4765" i="1"/>
  <c r="T8036" i="1"/>
  <c r="U8036" i="1"/>
  <c r="U6977" i="1"/>
  <c r="T6977" i="1"/>
  <c r="U8225" i="1"/>
  <c r="T8225" i="1"/>
  <c r="T6984" i="1"/>
  <c r="U6984" i="1"/>
  <c r="T8230" i="1"/>
  <c r="U8230" i="1"/>
  <c r="T8539" i="1"/>
  <c r="U8539" i="1"/>
  <c r="U8705" i="1"/>
  <c r="T8705" i="1"/>
  <c r="T7604" i="1"/>
  <c r="U7604" i="1"/>
  <c r="T8627" i="1"/>
  <c r="U8627" i="1"/>
  <c r="U7683" i="1"/>
  <c r="T7683" i="1"/>
  <c r="U7600" i="1"/>
  <c r="T7600" i="1"/>
  <c r="Q5732" i="1"/>
  <c r="R5732" i="1" s="1"/>
  <c r="T7782" i="1"/>
  <c r="U7782" i="1"/>
  <c r="Q5106" i="1"/>
  <c r="R5106" i="1" s="1"/>
  <c r="T7554" i="1"/>
  <c r="U7554" i="1"/>
  <c r="T8578" i="1"/>
  <c r="U8578" i="1"/>
  <c r="U8275" i="1"/>
  <c r="T8275" i="1"/>
  <c r="T6894" i="1"/>
  <c r="U6894" i="1"/>
  <c r="U326" i="1"/>
  <c r="T326" i="1"/>
  <c r="T671" i="1"/>
  <c r="U671" i="1"/>
  <c r="T2890" i="1"/>
  <c r="U2890" i="1"/>
  <c r="T3005" i="1"/>
  <c r="U3005" i="1"/>
  <c r="T3410" i="1"/>
  <c r="U3410" i="1"/>
  <c r="Q3928" i="1"/>
  <c r="R3928" i="1" s="1"/>
  <c r="T1359" i="1"/>
  <c r="U1359" i="1"/>
  <c r="T4623" i="1"/>
  <c r="U4623" i="1"/>
  <c r="Q4240" i="1"/>
  <c r="R4240" i="1" s="1"/>
  <c r="T5264" i="1"/>
  <c r="U5264" i="1"/>
  <c r="Q5395" i="1"/>
  <c r="R5395" i="1" s="1"/>
  <c r="U6481" i="1"/>
  <c r="T6481" i="1"/>
  <c r="T5402" i="1"/>
  <c r="U5402" i="1"/>
  <c r="T6486" i="1"/>
  <c r="U6486" i="1"/>
  <c r="T5409" i="1"/>
  <c r="U5409" i="1"/>
  <c r="U6491" i="1"/>
  <c r="T6491" i="1"/>
  <c r="T7055" i="1"/>
  <c r="U7055" i="1"/>
  <c r="U7395" i="1"/>
  <c r="T7395" i="1"/>
  <c r="T7739" i="1"/>
  <c r="U7739" i="1"/>
  <c r="U5629" i="1"/>
  <c r="T5629" i="1"/>
  <c r="T6901" i="1"/>
  <c r="U6901" i="1"/>
  <c r="T7360" i="1"/>
  <c r="U7360" i="1"/>
  <c r="T7813" i="1"/>
  <c r="U7813" i="1"/>
  <c r="T8168" i="1"/>
  <c r="U8168" i="1"/>
  <c r="T8512" i="1"/>
  <c r="U8512" i="1"/>
  <c r="U5549" i="1"/>
  <c r="T5549" i="1"/>
  <c r="Q6596" i="1"/>
  <c r="R6596" i="1" s="1"/>
  <c r="T7110" i="1"/>
  <c r="U7110" i="1"/>
  <c r="T7452" i="1"/>
  <c r="U7452" i="1"/>
  <c r="U7793" i="1"/>
  <c r="T7793" i="1"/>
  <c r="T8069" i="1"/>
  <c r="U8069" i="1"/>
  <c r="T8325" i="1"/>
  <c r="U8325" i="1"/>
  <c r="T8581" i="1"/>
  <c r="U8581" i="1"/>
  <c r="T5575" i="1"/>
  <c r="U5575" i="1"/>
  <c r="T6616" i="1"/>
  <c r="U6616" i="1"/>
  <c r="T7117" i="1"/>
  <c r="U7117" i="1"/>
  <c r="T7458" i="1"/>
  <c r="U7458" i="1"/>
  <c r="T7800" i="1"/>
  <c r="U7800" i="1"/>
  <c r="T8074" i="1"/>
  <c r="U8074" i="1"/>
  <c r="T8330" i="1"/>
  <c r="U8330" i="1"/>
  <c r="T8586" i="1"/>
  <c r="U8586" i="1"/>
  <c r="T5980" i="1"/>
  <c r="U5980" i="1"/>
  <c r="T7915" i="1"/>
  <c r="U7915" i="1"/>
  <c r="T8741" i="1"/>
  <c r="U8741" i="1"/>
  <c r="U7241" i="1"/>
  <c r="T7241" i="1"/>
  <c r="U6953" i="1"/>
  <c r="T6953" i="1"/>
  <c r="T8207" i="1"/>
  <c r="U8207" i="1"/>
  <c r="T5884" i="1"/>
  <c r="U5884" i="1"/>
  <c r="T8765" i="1"/>
  <c r="U8765" i="1"/>
  <c r="U7065" i="1"/>
  <c r="T7065" i="1"/>
  <c r="T8423" i="1"/>
  <c r="U8423" i="1"/>
  <c r="T6944" i="1"/>
  <c r="U6944" i="1"/>
  <c r="T8456" i="1"/>
  <c r="U8456" i="1"/>
  <c r="T7270" i="1"/>
  <c r="U7270" i="1"/>
  <c r="T8381" i="1"/>
  <c r="U8381" i="1"/>
  <c r="T7085" i="1"/>
  <c r="U7085" i="1"/>
  <c r="T8242" i="1"/>
  <c r="U8242" i="1"/>
  <c r="T8139" i="1"/>
  <c r="U8139" i="1"/>
  <c r="U8047" i="1"/>
  <c r="T8047" i="1"/>
  <c r="T8701" i="1"/>
  <c r="U8701" i="1"/>
  <c r="T811" i="1"/>
  <c r="U811" i="1"/>
  <c r="Q2442" i="1"/>
  <c r="R2442" i="1" s="1"/>
  <c r="T2597" i="1"/>
  <c r="U2597" i="1"/>
  <c r="Q3262" i="1"/>
  <c r="R3262" i="1" s="1"/>
  <c r="T3779" i="1"/>
  <c r="U3779" i="1"/>
  <c r="Q4894" i="1"/>
  <c r="R4894" i="1" s="1"/>
  <c r="Q4511" i="1"/>
  <c r="R4511" i="1" s="1"/>
  <c r="Q4123" i="1"/>
  <c r="R4123" i="1" s="1"/>
  <c r="T5152" i="1"/>
  <c r="U5152" i="1"/>
  <c r="U5246" i="1"/>
  <c r="T5246" i="1"/>
  <c r="T6369" i="1"/>
  <c r="U6369" i="1"/>
  <c r="Q5253" i="1"/>
  <c r="R5253" i="1" s="1"/>
  <c r="T6374" i="1"/>
  <c r="U6374" i="1"/>
  <c r="U5259" i="1"/>
  <c r="T5259" i="1"/>
  <c r="Q6379" i="1"/>
  <c r="R6379" i="1" s="1"/>
  <c r="U7019" i="1"/>
  <c r="T7019" i="1"/>
  <c r="T7359" i="1"/>
  <c r="U7359" i="1"/>
  <c r="T7699" i="1"/>
  <c r="U7699" i="1"/>
  <c r="U5437" i="1"/>
  <c r="T5437" i="1"/>
  <c r="U6848" i="1"/>
  <c r="T6848" i="1"/>
  <c r="T7306" i="1"/>
  <c r="U7306" i="1"/>
  <c r="T7765" i="1"/>
  <c r="U7765" i="1"/>
  <c r="T8132" i="1"/>
  <c r="U8132" i="1"/>
  <c r="T8472" i="1"/>
  <c r="U8472" i="1"/>
  <c r="Q5399" i="1"/>
  <c r="R5399" i="1" s="1"/>
  <c r="T6484" i="1"/>
  <c r="U6484" i="1"/>
  <c r="U7073" i="1"/>
  <c r="T7073" i="1"/>
  <c r="T7414" i="1"/>
  <c r="U7414" i="1"/>
  <c r="T7756" i="1"/>
  <c r="U7756" i="1"/>
  <c r="U8041" i="1"/>
  <c r="T8041" i="1"/>
  <c r="U8297" i="1"/>
  <c r="T8297" i="1"/>
  <c r="U8553" i="1"/>
  <c r="T8553" i="1"/>
  <c r="T5426" i="1"/>
  <c r="U5426" i="1"/>
  <c r="T6504" i="1"/>
  <c r="U6504" i="1"/>
  <c r="U5198" i="1"/>
  <c r="T5198" i="1"/>
  <c r="Q6333" i="1"/>
  <c r="R6333" i="1" s="1"/>
  <c r="Q5205" i="1"/>
  <c r="R5205" i="1" s="1"/>
  <c r="T6338" i="1"/>
  <c r="U6338" i="1"/>
  <c r="U5211" i="1"/>
  <c r="T5211" i="1"/>
  <c r="T6343" i="1"/>
  <c r="U6343" i="1"/>
  <c r="T7367" i="1"/>
  <c r="U7367" i="1"/>
  <c r="U6864" i="1"/>
  <c r="T6864" i="1"/>
  <c r="U8140" i="1"/>
  <c r="T8140" i="1"/>
  <c r="T2314" i="1"/>
  <c r="U2314" i="1"/>
  <c r="U4862" i="1"/>
  <c r="T4862" i="1"/>
  <c r="Q5203" i="1"/>
  <c r="R5203" i="1" s="1"/>
  <c r="T5217" i="1"/>
  <c r="U5217" i="1"/>
  <c r="T7691" i="1"/>
  <c r="U7691" i="1"/>
  <c r="T7749" i="1"/>
  <c r="U7749" i="1"/>
  <c r="Q6452" i="1"/>
  <c r="R6452" i="1" s="1"/>
  <c r="U8033" i="1"/>
  <c r="T8033" i="1"/>
  <c r="U6472" i="1"/>
  <c r="T6472" i="1"/>
  <c r="T8038" i="1"/>
  <c r="U8038" i="1"/>
  <c r="U7737" i="1"/>
  <c r="T7737" i="1"/>
  <c r="T8063" i="1"/>
  <c r="U8063" i="1"/>
  <c r="U7049" i="1"/>
  <c r="T7049" i="1"/>
  <c r="T7923" i="1"/>
  <c r="U7923" i="1"/>
  <c r="Q3980" i="1"/>
  <c r="R3980" i="1" s="1"/>
  <c r="T7285" i="1"/>
  <c r="U7285" i="1"/>
  <c r="Q4055" i="1"/>
  <c r="R4055" i="1" s="1"/>
  <c r="T7548" i="1"/>
  <c r="U7548" i="1"/>
  <c r="T8573" i="1"/>
  <c r="U8573" i="1"/>
  <c r="T7341" i="1"/>
  <c r="U7341" i="1"/>
  <c r="T8402" i="1"/>
  <c r="U8402" i="1"/>
  <c r="T8709" i="1"/>
  <c r="U8709" i="1"/>
  <c r="U8657" i="1"/>
  <c r="T8657" i="1"/>
  <c r="T8535" i="1"/>
  <c r="U8535" i="1"/>
  <c r="U1008" i="1"/>
  <c r="T1008" i="1"/>
  <c r="T2079" i="1"/>
  <c r="U2079" i="1"/>
  <c r="Q3668" i="1"/>
  <c r="R3668" i="1" s="1"/>
  <c r="T3123" i="1"/>
  <c r="U3123" i="1"/>
  <c r="T3507" i="1"/>
  <c r="U3507" i="1"/>
  <c r="U4814" i="1"/>
  <c r="T4814" i="1"/>
  <c r="T4431" i="1"/>
  <c r="U4431" i="1"/>
  <c r="T4016" i="1"/>
  <c r="U4016" i="1"/>
  <c r="T5072" i="1"/>
  <c r="U5072" i="1"/>
  <c r="U5139" i="1"/>
  <c r="T5139" i="1"/>
  <c r="T6289" i="1"/>
  <c r="U6289" i="1"/>
  <c r="U5146" i="1"/>
  <c r="T5146" i="1"/>
  <c r="T6294" i="1"/>
  <c r="U6294" i="1"/>
  <c r="Q5153" i="1"/>
  <c r="R5153" i="1" s="1"/>
  <c r="U6299" i="1"/>
  <c r="T6299" i="1"/>
  <c r="T6991" i="1"/>
  <c r="U6991" i="1"/>
  <c r="U7331" i="1"/>
  <c r="T7331" i="1"/>
  <c r="U7675" i="1"/>
  <c r="T7675" i="1"/>
  <c r="T5287" i="1"/>
  <c r="U5287" i="1"/>
  <c r="T6736" i="1"/>
  <c r="U6736" i="1"/>
  <c r="T7274" i="1"/>
  <c r="U7274" i="1"/>
  <c r="U7728" i="1"/>
  <c r="T7728" i="1"/>
  <c r="T8104" i="1"/>
  <c r="U8104" i="1"/>
  <c r="T8448" i="1"/>
  <c r="U8448" i="1"/>
  <c r="U5293" i="1"/>
  <c r="T5293" i="1"/>
  <c r="Q6404" i="1"/>
  <c r="R6404" i="1" s="1"/>
  <c r="T7046" i="1"/>
  <c r="U7046" i="1"/>
  <c r="T7388" i="1"/>
  <c r="U7388" i="1"/>
  <c r="U7729" i="1"/>
  <c r="T7729" i="1"/>
  <c r="T8021" i="1"/>
  <c r="U8021" i="1"/>
  <c r="T8277" i="1"/>
  <c r="U8277" i="1"/>
  <c r="T8533" i="1"/>
  <c r="U8533" i="1"/>
  <c r="T5319" i="1"/>
  <c r="U5319" i="1"/>
  <c r="T6424" i="1"/>
  <c r="U6424" i="1"/>
  <c r="T7053" i="1"/>
  <c r="U7053" i="1"/>
  <c r="T7394" i="1"/>
  <c r="U7394" i="1"/>
  <c r="T7736" i="1"/>
  <c r="U7736" i="1"/>
  <c r="T8026" i="1"/>
  <c r="U8026" i="1"/>
  <c r="T8282" i="1"/>
  <c r="U8282" i="1"/>
  <c r="T8538" i="1"/>
  <c r="U8538" i="1"/>
  <c r="T5069" i="1"/>
  <c r="U5069" i="1"/>
  <c r="U7673" i="1"/>
  <c r="T7673" i="1"/>
  <c r="T8677" i="1"/>
  <c r="U8677" i="1"/>
  <c r="T5559" i="1"/>
  <c r="U5559" i="1"/>
  <c r="Q6380" i="1"/>
  <c r="R6380" i="1" s="1"/>
  <c r="U8015" i="1"/>
  <c r="T8015" i="1"/>
  <c r="T4301" i="1"/>
  <c r="U4301" i="1"/>
  <c r="U8595" i="1"/>
  <c r="T8595" i="1"/>
  <c r="T8655" i="1"/>
  <c r="U8655" i="1"/>
  <c r="U7625" i="1"/>
  <c r="T7625" i="1"/>
  <c r="T6192" i="1"/>
  <c r="U6192" i="1"/>
  <c r="T8200" i="1"/>
  <c r="U8200" i="1"/>
  <c r="U7057" i="1"/>
  <c r="T7057" i="1"/>
  <c r="T8205" i="1"/>
  <c r="U8205" i="1"/>
  <c r="T6840" i="1"/>
  <c r="U6840" i="1"/>
  <c r="T8066" i="1"/>
  <c r="U8066" i="1"/>
  <c r="T7460" i="1"/>
  <c r="U7460" i="1"/>
  <c r="T7166" i="1"/>
  <c r="U7166" i="1"/>
  <c r="T8615" i="1"/>
  <c r="U8615" i="1"/>
  <c r="U721" i="1"/>
  <c r="T721" i="1"/>
  <c r="U1817" i="1"/>
  <c r="T1817" i="1"/>
  <c r="Q2708" i="1"/>
  <c r="R2708" i="1" s="1"/>
  <c r="T3681" i="1"/>
  <c r="U3681" i="1"/>
  <c r="T3970" i="1"/>
  <c r="U3970" i="1"/>
  <c r="U4446" i="1"/>
  <c r="T4446" i="1"/>
  <c r="T4036" i="1"/>
  <c r="U4036" i="1"/>
  <c r="T3007" i="1"/>
  <c r="U3007" i="1"/>
  <c r="Q4704" i="1"/>
  <c r="R4704" i="1" s="1"/>
  <c r="T3868" i="1"/>
  <c r="U3868" i="1"/>
  <c r="T5921" i="1"/>
  <c r="U5921" i="1"/>
  <c r="T3895" i="1"/>
  <c r="U3895" i="1"/>
  <c r="Q5926" i="1"/>
  <c r="R5926" i="1" s="1"/>
  <c r="T3921" i="1"/>
  <c r="U3921" i="1"/>
  <c r="U5931" i="1"/>
  <c r="T5931" i="1"/>
  <c r="U6867" i="1"/>
  <c r="T6867" i="1"/>
  <c r="U7211" i="1"/>
  <c r="T7211" i="1"/>
  <c r="T7551" i="1"/>
  <c r="U7551" i="1"/>
  <c r="T3777" i="1"/>
  <c r="U3777" i="1"/>
  <c r="T6256" i="1"/>
  <c r="U6256" i="1"/>
  <c r="T7109" i="1"/>
  <c r="U7109" i="1"/>
  <c r="T7562" i="1"/>
  <c r="U7562" i="1"/>
  <c r="T7984" i="1"/>
  <c r="U7984" i="1"/>
  <c r="U8324" i="1"/>
  <c r="T8324" i="1"/>
  <c r="Q3884" i="1"/>
  <c r="R3884" i="1" s="1"/>
  <c r="T6036" i="1"/>
  <c r="U6036" i="1"/>
  <c r="T6924" i="1"/>
  <c r="U6924" i="1"/>
  <c r="U7265" i="1"/>
  <c r="T7265" i="1"/>
  <c r="T7606" i="1"/>
  <c r="U7606" i="1"/>
  <c r="U7929" i="1"/>
  <c r="T7929" i="1"/>
  <c r="U8185" i="1"/>
  <c r="T8185" i="1"/>
  <c r="U8441" i="1"/>
  <c r="T8441" i="1"/>
  <c r="T4477" i="1"/>
  <c r="U4477" i="1"/>
  <c r="T6056" i="1"/>
  <c r="U6056" i="1"/>
  <c r="T6930" i="1"/>
  <c r="U6930" i="1"/>
  <c r="T7272" i="1"/>
  <c r="U7272" i="1"/>
  <c r="T7613" i="1"/>
  <c r="U7613" i="1"/>
  <c r="T7934" i="1"/>
  <c r="U7934" i="1"/>
  <c r="T8190" i="1"/>
  <c r="U8190" i="1"/>
  <c r="T8446" i="1"/>
  <c r="U8446" i="1"/>
  <c r="T8702" i="1"/>
  <c r="U8702" i="1"/>
  <c r="T7182" i="1"/>
  <c r="U7182" i="1"/>
  <c r="U8379" i="1"/>
  <c r="T8379" i="1"/>
  <c r="T7971" i="1"/>
  <c r="U7971" i="1"/>
  <c r="T3927" i="1"/>
  <c r="U3927" i="1"/>
  <c r="T7572" i="1"/>
  <c r="U7572" i="1"/>
  <c r="U8652" i="1"/>
  <c r="T8652" i="1"/>
  <c r="T7748" i="1"/>
  <c r="U7748" i="1"/>
  <c r="T7860" i="1"/>
  <c r="U7860" i="1"/>
  <c r="T8760" i="1"/>
  <c r="U8760" i="1"/>
  <c r="U529" i="1"/>
  <c r="T529" i="1"/>
  <c r="U1625" i="1"/>
  <c r="T1625" i="1"/>
  <c r="Q2516" i="1"/>
  <c r="R2516" i="1" s="1"/>
  <c r="Q3617" i="1"/>
  <c r="R3617" i="1" s="1"/>
  <c r="T3922" i="1"/>
  <c r="U3922" i="1"/>
  <c r="T5436" i="1"/>
  <c r="U5436" i="1"/>
  <c r="U5625" i="1"/>
  <c r="T5625" i="1"/>
  <c r="T6653" i="1"/>
  <c r="U6653" i="1"/>
  <c r="T5631" i="1"/>
  <c r="U5631" i="1"/>
  <c r="T6658" i="1"/>
  <c r="U6658" i="1"/>
  <c r="Q5638" i="1"/>
  <c r="R5638" i="1" s="1"/>
  <c r="T6663" i="1"/>
  <c r="U6663" i="1"/>
  <c r="T7687" i="1"/>
  <c r="U7687" i="1"/>
  <c r="T7290" i="1"/>
  <c r="U7290" i="1"/>
  <c r="U8460" i="1"/>
  <c r="T8460" i="1"/>
  <c r="T2319" i="1"/>
  <c r="U2319" i="1"/>
  <c r="T3173" i="1"/>
  <c r="U3173" i="1"/>
  <c r="T5545" i="1"/>
  <c r="U5545" i="1"/>
  <c r="U5558" i="1"/>
  <c r="T5558" i="1"/>
  <c r="T7775" i="1"/>
  <c r="U7775" i="1"/>
  <c r="T7861" i="1"/>
  <c r="U7861" i="1"/>
  <c r="T6708" i="1"/>
  <c r="U6708" i="1"/>
  <c r="U8097" i="1"/>
  <c r="T8097" i="1"/>
  <c r="T6728" i="1"/>
  <c r="U6728" i="1"/>
  <c r="T8102" i="1"/>
  <c r="U8102" i="1"/>
  <c r="T8027" i="1"/>
  <c r="U8027" i="1"/>
  <c r="T8319" i="1"/>
  <c r="U8319" i="1"/>
  <c r="T7220" i="1"/>
  <c r="U7220" i="1"/>
  <c r="T8163" i="1"/>
  <c r="U8163" i="1"/>
  <c r="U7363" i="1"/>
  <c r="T7363" i="1"/>
  <c r="T7402" i="1"/>
  <c r="U7402" i="1"/>
  <c r="T5143" i="1"/>
  <c r="U5143" i="1"/>
  <c r="T7612" i="1"/>
  <c r="U7612" i="1"/>
  <c r="T8637" i="1"/>
  <c r="U8637" i="1"/>
  <c r="T7405" i="1"/>
  <c r="U7405" i="1"/>
  <c r="T8466" i="1"/>
  <c r="U8466" i="1"/>
  <c r="T4012" i="1"/>
  <c r="U4012" i="1"/>
  <c r="U8721" i="1"/>
  <c r="T8721" i="1"/>
  <c r="T439" i="1"/>
  <c r="U439" i="1"/>
  <c r="T1268" i="1"/>
  <c r="U1268" i="1"/>
  <c r="T2383" i="1"/>
  <c r="U2383" i="1"/>
  <c r="T3229" i="1"/>
  <c r="U3229" i="1"/>
  <c r="T3582" i="1"/>
  <c r="U3582" i="1"/>
  <c r="Q4099" i="1"/>
  <c r="R4099" i="1" s="1"/>
  <c r="T3255" i="1"/>
  <c r="U3255" i="1"/>
  <c r="Q4751" i="1"/>
  <c r="R4751" i="1" s="1"/>
  <c r="Q4368" i="1"/>
  <c r="R4368" i="1" s="1"/>
  <c r="T5392" i="1"/>
  <c r="U5392" i="1"/>
  <c r="Q5566" i="1"/>
  <c r="R5566" i="1" s="1"/>
  <c r="U6609" i="1"/>
  <c r="T6609" i="1"/>
  <c r="U5573" i="1"/>
  <c r="T5573" i="1"/>
  <c r="T6614" i="1"/>
  <c r="U6614" i="1"/>
  <c r="U5579" i="1"/>
  <c r="T5579" i="1"/>
  <c r="Q6619" i="1"/>
  <c r="R6619" i="1" s="1"/>
  <c r="U7099" i="1"/>
  <c r="T7099" i="1"/>
  <c r="T7439" i="1"/>
  <c r="U7439" i="1"/>
  <c r="T7779" i="1"/>
  <c r="U7779" i="1"/>
  <c r="T5808" i="1"/>
  <c r="U5808" i="1"/>
  <c r="U6960" i="1"/>
  <c r="T6960" i="1"/>
  <c r="T7413" i="1"/>
  <c r="U7413" i="1"/>
  <c r="T7872" i="1"/>
  <c r="U7872" i="1"/>
  <c r="U8212" i="1"/>
  <c r="T8212" i="1"/>
  <c r="T8552" i="1"/>
  <c r="U8552" i="1"/>
  <c r="T5700" i="1"/>
  <c r="U5700" i="1"/>
  <c r="U6724" i="1"/>
  <c r="T6724" i="1"/>
  <c r="U7153" i="1"/>
  <c r="T7153" i="1"/>
  <c r="T7494" i="1"/>
  <c r="U7494" i="1"/>
  <c r="U7836" i="1"/>
  <c r="T7836" i="1"/>
  <c r="T8101" i="1"/>
  <c r="U8101" i="1"/>
  <c r="T8357" i="1"/>
  <c r="U8357" i="1"/>
  <c r="T8613" i="1"/>
  <c r="U8613" i="1"/>
  <c r="T5720" i="1"/>
  <c r="U5720" i="1"/>
  <c r="U6744" i="1"/>
  <c r="T6744" i="1"/>
  <c r="T7160" i="1"/>
  <c r="U7160" i="1"/>
  <c r="T7501" i="1"/>
  <c r="U7501" i="1"/>
  <c r="T7842" i="1"/>
  <c r="U7842" i="1"/>
  <c r="T8106" i="1"/>
  <c r="U8106" i="1"/>
  <c r="T8362" i="1"/>
  <c r="U8362" i="1"/>
  <c r="T8618" i="1"/>
  <c r="U8618" i="1"/>
  <c r="T6492" i="1"/>
  <c r="U6492" i="1"/>
  <c r="T8043" i="1"/>
  <c r="U8043" i="1"/>
  <c r="T5820" i="1"/>
  <c r="U5820" i="1"/>
  <c r="T7895" i="1"/>
  <c r="U7895" i="1"/>
  <c r="T7124" i="1"/>
  <c r="U7124" i="1"/>
  <c r="T8335" i="1"/>
  <c r="U8335" i="1"/>
  <c r="T6780" i="1"/>
  <c r="U6780" i="1"/>
  <c r="T6900" i="1"/>
  <c r="U6900" i="1"/>
  <c r="U7705" i="1"/>
  <c r="T7705" i="1"/>
  <c r="U8724" i="1"/>
  <c r="T8724" i="1"/>
  <c r="T7146" i="1"/>
  <c r="U7146" i="1"/>
  <c r="T8608" i="1"/>
  <c r="U8608" i="1"/>
  <c r="U7441" i="1"/>
  <c r="T7441" i="1"/>
  <c r="T8493" i="1"/>
  <c r="U8493" i="1"/>
  <c r="T7234" i="1"/>
  <c r="U7234" i="1"/>
  <c r="T8354" i="1"/>
  <c r="U8354" i="1"/>
  <c r="T8645" i="1"/>
  <c r="U8645" i="1"/>
  <c r="T8495" i="1"/>
  <c r="U8495" i="1"/>
  <c r="U7817" i="1"/>
  <c r="T7817" i="1"/>
  <c r="U810" i="1"/>
  <c r="T810" i="1"/>
  <c r="T1411" i="1"/>
  <c r="U1411" i="1"/>
  <c r="Q3476" i="1"/>
  <c r="R3476" i="1" s="1"/>
  <c r="T3038" i="1"/>
  <c r="U3038" i="1"/>
  <c r="T3315" i="1"/>
  <c r="U3315" i="1"/>
  <c r="U4766" i="1"/>
  <c r="T4766" i="1"/>
  <c r="T4383" i="1"/>
  <c r="U4383" i="1"/>
  <c r="Q3952" i="1"/>
  <c r="R3952" i="1" s="1"/>
  <c r="T5024" i="1"/>
  <c r="U5024" i="1"/>
  <c r="U5075" i="1"/>
  <c r="T5075" i="1"/>
  <c r="T6241" i="1"/>
  <c r="U6241" i="1"/>
  <c r="Q5082" i="1"/>
  <c r="R5082" i="1" s="1"/>
  <c r="T6246" i="1"/>
  <c r="U6246" i="1"/>
  <c r="T5089" i="1"/>
  <c r="U5089" i="1"/>
  <c r="U6251" i="1"/>
  <c r="T6251" i="1"/>
  <c r="T6975" i="1"/>
  <c r="U6975" i="1"/>
  <c r="U7315" i="1"/>
  <c r="T7315" i="1"/>
  <c r="U7659" i="1"/>
  <c r="T7659" i="1"/>
  <c r="Q5202" i="1"/>
  <c r="R5202" i="1" s="1"/>
  <c r="T6672" i="1"/>
  <c r="U6672" i="1"/>
  <c r="T7253" i="1"/>
  <c r="U7253" i="1"/>
  <c r="T7706" i="1"/>
  <c r="U7706" i="1"/>
  <c r="T8088" i="1"/>
  <c r="U8088" i="1"/>
  <c r="T8432" i="1"/>
  <c r="U8432" i="1"/>
  <c r="Q5229" i="1"/>
  <c r="R5229" i="1" s="1"/>
  <c r="Q6356" i="1"/>
  <c r="R6356" i="1" s="1"/>
  <c r="T7030" i="1"/>
  <c r="U7030" i="1"/>
  <c r="T7372" i="1"/>
  <c r="U7372" i="1"/>
  <c r="U7713" i="1"/>
  <c r="T7713" i="1"/>
  <c r="U8009" i="1"/>
  <c r="T8009" i="1"/>
  <c r="U8265" i="1"/>
  <c r="T8265" i="1"/>
  <c r="U8521" i="1"/>
  <c r="T8521" i="1"/>
  <c r="Q5255" i="1"/>
  <c r="R5255" i="1" s="1"/>
  <c r="U6376" i="1"/>
  <c r="T6376" i="1"/>
  <c r="T7037" i="1"/>
  <c r="U7037" i="1"/>
  <c r="T7378" i="1"/>
  <c r="U7378" i="1"/>
  <c r="T7720" i="1"/>
  <c r="U7720" i="1"/>
  <c r="T8014" i="1"/>
  <c r="U8014" i="1"/>
  <c r="T8270" i="1"/>
  <c r="U8270" i="1"/>
  <c r="T8526" i="1"/>
  <c r="U8526" i="1"/>
  <c r="T4429" i="1"/>
  <c r="U4429" i="1"/>
  <c r="U7609" i="1"/>
  <c r="T7609" i="1"/>
  <c r="T8661" i="1"/>
  <c r="U8661" i="1"/>
  <c r="T5047" i="1"/>
  <c r="U5047" i="1"/>
  <c r="Q6188" i="1"/>
  <c r="R6188" i="1" s="1"/>
  <c r="T7967" i="1"/>
  <c r="U7967" i="1"/>
  <c r="U8759" i="1"/>
  <c r="T8759" i="1"/>
  <c r="T8483" i="1"/>
  <c r="U8483" i="1"/>
  <c r="U8583" i="1"/>
  <c r="T8583" i="1"/>
  <c r="T7412" i="1"/>
  <c r="U7412" i="1"/>
  <c r="T133" i="1"/>
  <c r="U133" i="1"/>
  <c r="U1881" i="1"/>
  <c r="T1881" i="1"/>
  <c r="T2772" i="1"/>
  <c r="U2772" i="1"/>
  <c r="T3705" i="1"/>
  <c r="U3705" i="1"/>
  <c r="T3986" i="1"/>
  <c r="U3986" i="1"/>
  <c r="Q4462" i="1"/>
  <c r="R4462" i="1" s="1"/>
  <c r="T4057" i="1"/>
  <c r="U4057" i="1"/>
  <c r="Q3093" i="1"/>
  <c r="R3093" i="1" s="1"/>
  <c r="Q4720" i="1"/>
  <c r="R4720" i="1" s="1"/>
  <c r="Q3953" i="1"/>
  <c r="R3953" i="1" s="1"/>
  <c r="T5937" i="1"/>
  <c r="U5937" i="1"/>
  <c r="Q4533" i="1"/>
  <c r="R4533" i="1" s="1"/>
  <c r="Q6070" i="1"/>
  <c r="R6070" i="1" s="1"/>
  <c r="Q4553" i="1"/>
  <c r="R4553" i="1" s="1"/>
  <c r="U6075" i="1"/>
  <c r="T6075" i="1"/>
  <c r="U6915" i="1"/>
  <c r="T6915" i="1"/>
  <c r="U7259" i="1"/>
  <c r="T7259" i="1"/>
  <c r="T7771" i="1"/>
  <c r="U7771" i="1"/>
  <c r="T7002" i="1"/>
  <c r="U7002" i="1"/>
  <c r="T7944" i="1"/>
  <c r="U7944" i="1"/>
  <c r="T4717" i="1"/>
  <c r="U4717" i="1"/>
  <c r="T7014" i="1"/>
  <c r="U7014" i="1"/>
  <c r="T7740" i="1"/>
  <c r="U7740" i="1"/>
  <c r="T8349" i="1"/>
  <c r="U8349" i="1"/>
  <c r="T5816" i="1"/>
  <c r="U5816" i="1"/>
  <c r="T7277" i="1"/>
  <c r="U7277" i="1"/>
  <c r="T7970" i="1"/>
  <c r="U7970" i="1"/>
  <c r="T8514" i="1"/>
  <c r="U8514" i="1"/>
  <c r="T7883" i="1"/>
  <c r="U7883" i="1"/>
  <c r="T8660" i="1"/>
  <c r="U8660" i="1"/>
  <c r="T8700" i="1"/>
  <c r="U8700" i="1"/>
  <c r="T8687" i="1"/>
  <c r="U8687" i="1"/>
  <c r="T7080" i="1"/>
  <c r="U7080" i="1"/>
  <c r="T7762" i="1"/>
  <c r="U7762" i="1"/>
  <c r="T8302" i="1"/>
  <c r="U8302" i="1"/>
  <c r="T8750" i="1"/>
  <c r="U8750" i="1"/>
  <c r="U8571" i="1"/>
  <c r="T8571" i="1"/>
  <c r="T5676" i="1"/>
  <c r="U5676" i="1"/>
  <c r="T8716" i="1"/>
  <c r="U8716" i="1"/>
  <c r="T8311" i="1"/>
  <c r="U8311" i="1"/>
  <c r="T780" i="1"/>
  <c r="U780" i="1"/>
  <c r="T2260" i="1"/>
  <c r="U2260" i="1"/>
  <c r="Q3858" i="1"/>
  <c r="R3858" i="1" s="1"/>
  <c r="Q3887" i="1"/>
  <c r="R3887" i="1" s="1"/>
  <c r="T4592" i="1"/>
  <c r="U4592" i="1"/>
  <c r="T5809" i="1"/>
  <c r="U5809" i="1"/>
  <c r="T5942" i="1"/>
  <c r="U5942" i="1"/>
  <c r="Q5947" i="1"/>
  <c r="R5947" i="1" s="1"/>
  <c r="T7215" i="1"/>
  <c r="U7215" i="1"/>
  <c r="T6096" i="1"/>
  <c r="U6096" i="1"/>
  <c r="T7626" i="1"/>
  <c r="U7626" i="1"/>
  <c r="T8416" i="1"/>
  <c r="U8416" i="1"/>
  <c r="T6564" i="1"/>
  <c r="U6564" i="1"/>
  <c r="T7484" i="1"/>
  <c r="U7484" i="1"/>
  <c r="T8125" i="1"/>
  <c r="U8125" i="1"/>
  <c r="T4541" i="1"/>
  <c r="U4541" i="1"/>
  <c r="T6978" i="1"/>
  <c r="U6978" i="1"/>
  <c r="T7725" i="1"/>
  <c r="U7725" i="1"/>
  <c r="T8322" i="1"/>
  <c r="U8322" i="1"/>
  <c r="T6862" i="1"/>
  <c r="U6862" i="1"/>
  <c r="T8019" i="1"/>
  <c r="U8019" i="1"/>
  <c r="T7919" i="1"/>
  <c r="U7919" i="1"/>
  <c r="T8744" i="1"/>
  <c r="U8744" i="1"/>
  <c r="U4398" i="1"/>
  <c r="T4398" i="1"/>
  <c r="T3972" i="1"/>
  <c r="U3972" i="1"/>
  <c r="Q2445" i="1"/>
  <c r="R2445" i="1" s="1"/>
  <c r="Q4656" i="1"/>
  <c r="R4656" i="1" s="1"/>
  <c r="T3327" i="1"/>
  <c r="U3327" i="1"/>
  <c r="T5873" i="1"/>
  <c r="U5873" i="1"/>
  <c r="T4277" i="1"/>
  <c r="U4277" i="1"/>
  <c r="T6006" i="1"/>
  <c r="U6006" i="1"/>
  <c r="T4297" i="1"/>
  <c r="U4297" i="1"/>
  <c r="U6011" i="1"/>
  <c r="T6011" i="1"/>
  <c r="T6895" i="1"/>
  <c r="U6895" i="1"/>
  <c r="U7235" i="1"/>
  <c r="T7235" i="1"/>
  <c r="T7707" i="1"/>
  <c r="U7707" i="1"/>
  <c r="T6917" i="1"/>
  <c r="U6917" i="1"/>
  <c r="T7924" i="1"/>
  <c r="U7924" i="1"/>
  <c r="T3077" i="1"/>
  <c r="U3077" i="1"/>
  <c r="U6993" i="1"/>
  <c r="T6993" i="1"/>
  <c r="T7718" i="1"/>
  <c r="U7718" i="1"/>
  <c r="T8301" i="1"/>
  <c r="U8301" i="1"/>
  <c r="T5752" i="1"/>
  <c r="U5752" i="1"/>
  <c r="T7213" i="1"/>
  <c r="U7213" i="1"/>
  <c r="T7938" i="1"/>
  <c r="U7938" i="1"/>
  <c r="T8498" i="1"/>
  <c r="U8498" i="1"/>
  <c r="U7801" i="1"/>
  <c r="T7801" i="1"/>
  <c r="T8007" i="1"/>
  <c r="U8007" i="1"/>
  <c r="T8623" i="1"/>
  <c r="U8623" i="1"/>
  <c r="T8487" i="1"/>
  <c r="U8487" i="1"/>
  <c r="T5500" i="1"/>
  <c r="U5500" i="1"/>
  <c r="U5693" i="1"/>
  <c r="T5693" i="1"/>
  <c r="T6717" i="1"/>
  <c r="U6717" i="1"/>
  <c r="T5698" i="1"/>
  <c r="U5698" i="1"/>
  <c r="T6722" i="1"/>
  <c r="U6722" i="1"/>
  <c r="T5703" i="1"/>
  <c r="U5703" i="1"/>
  <c r="T6727" i="1"/>
  <c r="U6727" i="1"/>
  <c r="T7751" i="1"/>
  <c r="U7751" i="1"/>
  <c r="T7376" i="1"/>
  <c r="U7376" i="1"/>
  <c r="T8524" i="1"/>
  <c r="U8524" i="1"/>
  <c r="T3553" i="1"/>
  <c r="U3553" i="1"/>
  <c r="Q4991" i="1"/>
  <c r="R4991" i="1" s="1"/>
  <c r="U6849" i="1"/>
  <c r="T6849" i="1"/>
  <c r="U6835" i="1"/>
  <c r="T6835" i="1"/>
  <c r="T6128" i="1"/>
  <c r="U6128" i="1"/>
  <c r="U8292" i="1"/>
  <c r="T8292" i="1"/>
  <c r="U7233" i="1"/>
  <c r="T7233" i="1"/>
  <c r="U8417" i="1"/>
  <c r="T8417" i="1"/>
  <c r="T7240" i="1"/>
  <c r="U7240" i="1"/>
  <c r="T8422" i="1"/>
  <c r="U8422" i="1"/>
  <c r="T7534" i="1"/>
  <c r="U7534" i="1"/>
  <c r="T7492" i="1"/>
  <c r="U7492" i="1"/>
  <c r="U8087" i="1"/>
  <c r="T8087" i="1"/>
  <c r="T5644" i="1"/>
  <c r="U5644" i="1"/>
  <c r="Q4317" i="1"/>
  <c r="R4317" i="1" s="1"/>
  <c r="T7904" i="1"/>
  <c r="U7904" i="1"/>
  <c r="U6436" i="1"/>
  <c r="T6436" i="1"/>
  <c r="T7981" i="1"/>
  <c r="U7981" i="1"/>
  <c r="T5944" i="1"/>
  <c r="U5944" i="1"/>
  <c r="T7789" i="1"/>
  <c r="U7789" i="1"/>
  <c r="T8754" i="1"/>
  <c r="U8754" i="1"/>
  <c r="T8231" i="1"/>
  <c r="U8231" i="1"/>
  <c r="T8648" i="1"/>
  <c r="U8648" i="1"/>
  <c r="U188" i="1"/>
  <c r="T188" i="1"/>
  <c r="T1524" i="1"/>
  <c r="U1524" i="1"/>
  <c r="Q2639" i="1"/>
  <c r="R2639" i="1" s="1"/>
  <c r="U3321" i="1"/>
  <c r="T3321" i="1"/>
  <c r="Q3666" i="1"/>
  <c r="R3666" i="1" s="1"/>
  <c r="Q4174" i="1"/>
  <c r="R4174" i="1" s="1"/>
  <c r="T3511" i="1"/>
  <c r="U3511" i="1"/>
  <c r="T4815" i="1"/>
  <c r="U4815" i="1"/>
  <c r="Q4432" i="1"/>
  <c r="R4432" i="1" s="1"/>
  <c r="T5456" i="1"/>
  <c r="U5456" i="1"/>
  <c r="T5649" i="1"/>
  <c r="U5649" i="1"/>
  <c r="U6673" i="1"/>
  <c r="T6673" i="1"/>
  <c r="U5654" i="1"/>
  <c r="T5654" i="1"/>
  <c r="T6678" i="1"/>
  <c r="U6678" i="1"/>
  <c r="Q5659" i="1"/>
  <c r="R5659" i="1" s="1"/>
  <c r="U6683" i="1"/>
  <c r="T6683" i="1"/>
  <c r="T7119" i="1"/>
  <c r="U7119" i="1"/>
  <c r="U7459" i="1"/>
  <c r="T7459" i="1"/>
  <c r="T7803" i="1"/>
  <c r="U7803" i="1"/>
  <c r="T5888" i="1"/>
  <c r="U5888" i="1"/>
  <c r="T6986" i="1"/>
  <c r="U6986" i="1"/>
  <c r="T7445" i="1"/>
  <c r="U7445" i="1"/>
  <c r="U7892" i="1"/>
  <c r="T7892" i="1"/>
  <c r="T8232" i="1"/>
  <c r="U8232" i="1"/>
  <c r="T8576" i="1"/>
  <c r="U8576" i="1"/>
  <c r="T5764" i="1"/>
  <c r="U5764" i="1"/>
  <c r="Q6788" i="1"/>
  <c r="R6788" i="1" s="1"/>
  <c r="T7174" i="1"/>
  <c r="U7174" i="1"/>
  <c r="T7516" i="1"/>
  <c r="U7516" i="1"/>
  <c r="U7857" i="1"/>
  <c r="T7857" i="1"/>
  <c r="T8117" i="1"/>
  <c r="U8117" i="1"/>
  <c r="T8373" i="1"/>
  <c r="U8373" i="1"/>
  <c r="T8629" i="1"/>
  <c r="U8629" i="1"/>
  <c r="T5784" i="1"/>
  <c r="U5784" i="1"/>
  <c r="U6808" i="1"/>
  <c r="T6808" i="1"/>
  <c r="T7181" i="1"/>
  <c r="U7181" i="1"/>
  <c r="T7522" i="1"/>
  <c r="U7522" i="1"/>
  <c r="T7864" i="1"/>
  <c r="U7864" i="1"/>
  <c r="T8122" i="1"/>
  <c r="U8122" i="1"/>
  <c r="T8378" i="1"/>
  <c r="U8378" i="1"/>
  <c r="T8634" i="1"/>
  <c r="U8634" i="1"/>
  <c r="T6748" i="1"/>
  <c r="U6748" i="1"/>
  <c r="T8107" i="1"/>
  <c r="U8107" i="1"/>
  <c r="T6588" i="1"/>
  <c r="U6588" i="1"/>
  <c r="T8119" i="1"/>
  <c r="U8119" i="1"/>
  <c r="U7209" i="1"/>
  <c r="T7209" i="1"/>
  <c r="T8399" i="1"/>
  <c r="U8399" i="1"/>
  <c r="U6980" i="1"/>
  <c r="T6980" i="1"/>
  <c r="U7113" i="1"/>
  <c r="T7113" i="1"/>
  <c r="T7987" i="1"/>
  <c r="U7987" i="1"/>
  <c r="Q3407" i="1"/>
  <c r="R3407" i="1" s="1"/>
  <c r="T7258" i="1"/>
  <c r="U7258" i="1"/>
  <c r="T4397" i="1"/>
  <c r="U4397" i="1"/>
  <c r="T7526" i="1"/>
  <c r="U7526" i="1"/>
  <c r="T8557" i="1"/>
  <c r="U8557" i="1"/>
  <c r="U7320" i="1"/>
  <c r="T7320" i="1"/>
  <c r="T8418" i="1"/>
  <c r="U8418" i="1"/>
  <c r="T8731" i="1"/>
  <c r="U8731" i="1"/>
  <c r="T8679" i="1"/>
  <c r="U8679" i="1"/>
  <c r="U8681" i="1"/>
  <c r="T8681" i="1"/>
  <c r="U1072" i="1"/>
  <c r="T1072" i="1"/>
  <c r="T2164" i="1"/>
  <c r="U2164" i="1"/>
  <c r="T3732" i="1"/>
  <c r="U3732" i="1"/>
  <c r="T3150" i="1"/>
  <c r="U3150" i="1"/>
  <c r="Q3571" i="1"/>
  <c r="R3571" i="1" s="1"/>
  <c r="U4830" i="1"/>
  <c r="T4830" i="1"/>
  <c r="T4447" i="1"/>
  <c r="U4447" i="1"/>
  <c r="T4037" i="1"/>
  <c r="U4037" i="1"/>
  <c r="Q5088" i="1"/>
  <c r="R5088" i="1" s="1"/>
  <c r="T5161" i="1"/>
  <c r="U5161" i="1"/>
  <c r="T6305" i="1"/>
  <c r="U6305" i="1"/>
  <c r="T5167" i="1"/>
  <c r="U5167" i="1"/>
  <c r="Q6310" i="1"/>
  <c r="R6310" i="1" s="1"/>
  <c r="U5174" i="1"/>
  <c r="T5174" i="1"/>
  <c r="U6315" i="1"/>
  <c r="T6315" i="1"/>
  <c r="U6995" i="1"/>
  <c r="T6995" i="1"/>
  <c r="U7339" i="1"/>
  <c r="T7339" i="1"/>
  <c r="T7679" i="1"/>
  <c r="U7679" i="1"/>
  <c r="U5309" i="1"/>
  <c r="T5309" i="1"/>
  <c r="U6768" i="1"/>
  <c r="T6768" i="1"/>
  <c r="U7280" i="1"/>
  <c r="T7280" i="1"/>
  <c r="T7733" i="1"/>
  <c r="U7733" i="1"/>
  <c r="T8112" i="1"/>
  <c r="U8112" i="1"/>
  <c r="T8452" i="1"/>
  <c r="U8452" i="1"/>
  <c r="U5314" i="1"/>
  <c r="T5314" i="1"/>
  <c r="T6420" i="1"/>
  <c r="U6420" i="1"/>
  <c r="T7052" i="1"/>
  <c r="U7052" i="1"/>
  <c r="U7393" i="1"/>
  <c r="T7393" i="1"/>
  <c r="T7734" i="1"/>
  <c r="U7734" i="1"/>
  <c r="U8025" i="1"/>
  <c r="T8025" i="1"/>
  <c r="U8281" i="1"/>
  <c r="T8281" i="1"/>
  <c r="U8537" i="1"/>
  <c r="T8537" i="1"/>
  <c r="U5341" i="1"/>
  <c r="T5341" i="1"/>
  <c r="T6440" i="1"/>
  <c r="U6440" i="1"/>
  <c r="T7058" i="1"/>
  <c r="U7058" i="1"/>
  <c r="T7400" i="1"/>
  <c r="U7400" i="1"/>
  <c r="T7741" i="1"/>
  <c r="U7741" i="1"/>
  <c r="T8030" i="1"/>
  <c r="U8030" i="1"/>
  <c r="T8286" i="1"/>
  <c r="U8286" i="1"/>
  <c r="T8542" i="1"/>
  <c r="U8542" i="1"/>
  <c r="Q5154" i="1"/>
  <c r="R5154" i="1" s="1"/>
  <c r="T7694" i="1"/>
  <c r="U7694" i="1"/>
  <c r="U8683" i="1"/>
  <c r="T8683" i="1"/>
  <c r="Q5708" i="1"/>
  <c r="R5708" i="1" s="1"/>
  <c r="T6444" i="1"/>
  <c r="U6444" i="1"/>
  <c r="T8031" i="1"/>
  <c r="U8031" i="1"/>
  <c r="Q4557" i="1"/>
  <c r="R4557" i="1" s="1"/>
  <c r="U8643" i="1"/>
  <c r="T8643" i="1"/>
  <c r="U8671" i="1"/>
  <c r="T8671" i="1"/>
  <c r="T7732" i="1"/>
  <c r="U7732" i="1"/>
  <c r="U614" i="1"/>
  <c r="T614" i="1"/>
  <c r="T1338" i="1"/>
  <c r="U1338" i="1"/>
  <c r="T3028" i="1"/>
  <c r="U3028" i="1"/>
  <c r="T1791" i="1"/>
  <c r="U1791" i="1"/>
  <c r="Q4050" i="1"/>
  <c r="R4050" i="1" s="1"/>
  <c r="U4526" i="1"/>
  <c r="T4526" i="1"/>
  <c r="T4143" i="1"/>
  <c r="U4143" i="1"/>
  <c r="T3387" i="1"/>
  <c r="U3387" i="1"/>
  <c r="T4784" i="1"/>
  <c r="U4784" i="1"/>
  <c r="T4257" i="1"/>
  <c r="U4257" i="1"/>
  <c r="T6001" i="1"/>
  <c r="U6001" i="1"/>
  <c r="T4789" i="1"/>
  <c r="U4789" i="1"/>
  <c r="T6134" i="1"/>
  <c r="U6134" i="1"/>
  <c r="T4809" i="1"/>
  <c r="U4809" i="1"/>
  <c r="Q6139" i="1"/>
  <c r="R6139" i="1" s="1"/>
  <c r="U6939" i="1"/>
  <c r="T6939" i="1"/>
  <c r="T7279" i="1"/>
  <c r="U7279" i="1"/>
  <c r="T7791" i="1"/>
  <c r="U7791" i="1"/>
  <c r="T7029" i="1"/>
  <c r="U7029" i="1"/>
  <c r="T8008" i="1"/>
  <c r="U8008" i="1"/>
  <c r="Q5037" i="1"/>
  <c r="R5037" i="1" s="1"/>
  <c r="T7078" i="1"/>
  <c r="U7078" i="1"/>
  <c r="U7804" i="1"/>
  <c r="T7804" i="1"/>
  <c r="T8365" i="1"/>
  <c r="U8365" i="1"/>
  <c r="T6008" i="1"/>
  <c r="U6008" i="1"/>
  <c r="T7298" i="1"/>
  <c r="U7298" i="1"/>
  <c r="T8018" i="1"/>
  <c r="U8018" i="1"/>
  <c r="T8562" i="1"/>
  <c r="U8562" i="1"/>
  <c r="U8075" i="1"/>
  <c r="T8075" i="1"/>
  <c r="U5090" i="1"/>
  <c r="T5090" i="1"/>
  <c r="U8764" i="1"/>
  <c r="T8764" i="1"/>
  <c r="T7236" i="1"/>
  <c r="U7236" i="1"/>
  <c r="T6994" i="1"/>
  <c r="U6994" i="1"/>
  <c r="T7677" i="1"/>
  <c r="U7677" i="1"/>
  <c r="T8238" i="1"/>
  <c r="U8238" i="1"/>
  <c r="Q5495" i="1"/>
  <c r="R5495" i="1" s="1"/>
  <c r="T8704" i="1"/>
  <c r="U8704" i="1"/>
  <c r="T6700" i="1"/>
  <c r="U6700" i="1"/>
  <c r="U5197" i="1"/>
  <c r="T5197" i="1"/>
  <c r="U8713" i="1"/>
  <c r="T8713" i="1"/>
  <c r="T392" i="1"/>
  <c r="U392" i="1"/>
  <c r="T1823" i="1"/>
  <c r="U1823" i="1"/>
  <c r="T4114" i="1"/>
  <c r="U4114" i="1"/>
  <c r="T4207" i="1"/>
  <c r="U4207" i="1"/>
  <c r="Q4848" i="1"/>
  <c r="R4848" i="1" s="1"/>
  <c r="T6065" i="1"/>
  <c r="U6065" i="1"/>
  <c r="T6198" i="1"/>
  <c r="U6198" i="1"/>
  <c r="U6203" i="1"/>
  <c r="T6203" i="1"/>
  <c r="U7299" i="1"/>
  <c r="T7299" i="1"/>
  <c r="T138" i="1"/>
  <c r="U138" i="1"/>
  <c r="T394" i="1"/>
  <c r="U394" i="1"/>
  <c r="T251" i="1"/>
  <c r="U251" i="1"/>
  <c r="T507" i="1"/>
  <c r="U507" i="1"/>
  <c r="T256" i="1"/>
  <c r="U256" i="1"/>
  <c r="U446" i="1"/>
  <c r="T446" i="1"/>
  <c r="U720" i="1"/>
  <c r="T720" i="1"/>
  <c r="T453" i="1"/>
  <c r="U453" i="1"/>
  <c r="T725" i="1"/>
  <c r="U725" i="1"/>
  <c r="T554" i="1"/>
  <c r="U554" i="1"/>
  <c r="U169" i="1"/>
  <c r="T169" i="1"/>
  <c r="U809" i="1"/>
  <c r="T809" i="1"/>
  <c r="T1071" i="1"/>
  <c r="U1071" i="1"/>
  <c r="T815" i="1"/>
  <c r="U815" i="1"/>
  <c r="T1076" i="1"/>
  <c r="U1076" i="1"/>
  <c r="U817" i="1"/>
  <c r="T817" i="1"/>
  <c r="T1077" i="1"/>
  <c r="U1077" i="1"/>
  <c r="T823" i="1"/>
  <c r="U823" i="1"/>
  <c r="T1082" i="1"/>
  <c r="U1082" i="1"/>
  <c r="U1336" i="1"/>
  <c r="T1336" i="1"/>
  <c r="T1592" i="1"/>
  <c r="U1592" i="1"/>
  <c r="T1848" i="1"/>
  <c r="U1848" i="1"/>
  <c r="T1309" i="1"/>
  <c r="U1309" i="1"/>
  <c r="T1565" i="1"/>
  <c r="U1565" i="1"/>
  <c r="Q1821" i="1"/>
  <c r="R1821" i="1" s="1"/>
  <c r="U1278" i="1"/>
  <c r="T1278" i="1"/>
  <c r="U1534" i="1"/>
  <c r="T1534" i="1"/>
  <c r="U1790" i="1"/>
  <c r="T1790" i="1"/>
  <c r="U2046" i="1"/>
  <c r="T2046" i="1"/>
  <c r="T1427" i="1"/>
  <c r="U1427" i="1"/>
  <c r="U2169" i="1"/>
  <c r="T2169" i="1"/>
  <c r="Q2446" i="1"/>
  <c r="R2446" i="1" s="1"/>
  <c r="T2702" i="1"/>
  <c r="U2702" i="1"/>
  <c r="T1447" i="1"/>
  <c r="U1447" i="1"/>
  <c r="T2176" i="1"/>
  <c r="U2176" i="1"/>
  <c r="T2451" i="1"/>
  <c r="U2451" i="1"/>
  <c r="Q2707" i="1"/>
  <c r="R2707" i="1" s="1"/>
  <c r="T1467" i="1"/>
  <c r="U1467" i="1"/>
  <c r="Q2183" i="1"/>
  <c r="R2183" i="1" s="1"/>
  <c r="T2456" i="1"/>
  <c r="U2456" i="1"/>
  <c r="T2712" i="1"/>
  <c r="U2712" i="1"/>
  <c r="T2968" i="1"/>
  <c r="U2968" i="1"/>
  <c r="T3224" i="1"/>
  <c r="U3224" i="1"/>
  <c r="U2817" i="1"/>
  <c r="T2817" i="1"/>
  <c r="U3217" i="1"/>
  <c r="T3217" i="1"/>
  <c r="Q3480" i="1"/>
  <c r="R3480" i="1" s="1"/>
  <c r="Q3736" i="1"/>
  <c r="R3736" i="1" s="1"/>
  <c r="U158" i="1"/>
  <c r="T158" i="1"/>
  <c r="T15" i="1"/>
  <c r="U15" i="1"/>
  <c r="T271" i="1"/>
  <c r="U271" i="1"/>
  <c r="U20" i="1"/>
  <c r="T20" i="1"/>
  <c r="U276" i="1"/>
  <c r="T276" i="1"/>
  <c r="U473" i="1"/>
  <c r="T473" i="1"/>
  <c r="T740" i="1"/>
  <c r="U740" i="1"/>
  <c r="U480" i="1"/>
  <c r="T480" i="1"/>
  <c r="U745" i="1"/>
  <c r="T745" i="1"/>
  <c r="U574" i="1"/>
  <c r="T574" i="1"/>
  <c r="U249" i="1"/>
  <c r="T249" i="1"/>
  <c r="T154" i="1"/>
  <c r="U154" i="1"/>
  <c r="T11" i="1"/>
  <c r="U11" i="1"/>
  <c r="T267" i="1"/>
  <c r="U267" i="1"/>
  <c r="T16" i="1"/>
  <c r="U16" i="1"/>
  <c r="T272" i="1"/>
  <c r="U272" i="1"/>
  <c r="T468" i="1"/>
  <c r="U468" i="1"/>
  <c r="U736" i="1"/>
  <c r="T736" i="1"/>
  <c r="T474" i="1"/>
  <c r="U474" i="1"/>
  <c r="T741" i="1"/>
  <c r="U741" i="1"/>
  <c r="T570" i="1"/>
  <c r="U570" i="1"/>
  <c r="U233" i="1"/>
  <c r="T233" i="1"/>
  <c r="T830" i="1"/>
  <c r="U830" i="1"/>
  <c r="T1087" i="1"/>
  <c r="U1087" i="1"/>
  <c r="T836" i="1"/>
  <c r="U836" i="1"/>
  <c r="T1092" i="1"/>
  <c r="U1092" i="1"/>
  <c r="T837" i="1"/>
  <c r="U837" i="1"/>
  <c r="T1093" i="1"/>
  <c r="U1093" i="1"/>
  <c r="U842" i="1"/>
  <c r="T842" i="1"/>
  <c r="T1098" i="1"/>
  <c r="U1098" i="1"/>
  <c r="U1352" i="1"/>
  <c r="T1352" i="1"/>
  <c r="T1608" i="1"/>
  <c r="U1608" i="1"/>
  <c r="T1864" i="1"/>
  <c r="U1864" i="1"/>
  <c r="T1325" i="1"/>
  <c r="U1325" i="1"/>
  <c r="Q1581" i="1"/>
  <c r="R1581" i="1" s="1"/>
  <c r="T1837" i="1"/>
  <c r="U1837" i="1"/>
  <c r="U1294" i="1"/>
  <c r="T1294" i="1"/>
  <c r="U1550" i="1"/>
  <c r="T1550" i="1"/>
  <c r="U1806" i="1"/>
  <c r="T1806" i="1"/>
  <c r="Q2062" i="1"/>
  <c r="R2062" i="1" s="1"/>
  <c r="T1491" i="1"/>
  <c r="U1491" i="1"/>
  <c r="T2191" i="1"/>
  <c r="U2191" i="1"/>
  <c r="T2462" i="1"/>
  <c r="U2462" i="1"/>
  <c r="T2718" i="1"/>
  <c r="U2718" i="1"/>
  <c r="T1511" i="1"/>
  <c r="U1511" i="1"/>
  <c r="T2197" i="1"/>
  <c r="U2197" i="1"/>
  <c r="Q2467" i="1"/>
  <c r="R2467" i="1" s="1"/>
  <c r="T2723" i="1"/>
  <c r="U2723" i="1"/>
  <c r="T1531" i="1"/>
  <c r="U1531" i="1"/>
  <c r="Q2204" i="1"/>
  <c r="R2204" i="1" s="1"/>
  <c r="T2472" i="1"/>
  <c r="U2472" i="1"/>
  <c r="T2728" i="1"/>
  <c r="U2728" i="1"/>
  <c r="T2984" i="1"/>
  <c r="U2984" i="1"/>
  <c r="Q3240" i="1"/>
  <c r="R3240" i="1" s="1"/>
  <c r="U2881" i="1"/>
  <c r="T2881" i="1"/>
  <c r="Q3238" i="1"/>
  <c r="R3238" i="1" s="1"/>
  <c r="Q3496" i="1"/>
  <c r="R3496" i="1" s="1"/>
  <c r="T3752" i="1"/>
  <c r="U3752" i="1"/>
  <c r="U110" i="1"/>
  <c r="T110" i="1"/>
  <c r="U366" i="1"/>
  <c r="T366" i="1"/>
  <c r="T223" i="1"/>
  <c r="U223" i="1"/>
  <c r="T479" i="1"/>
  <c r="U479" i="1"/>
  <c r="U228" i="1"/>
  <c r="T228" i="1"/>
  <c r="U409" i="1"/>
  <c r="T409" i="1"/>
  <c r="T692" i="1"/>
  <c r="U692" i="1"/>
  <c r="T416" i="1"/>
  <c r="U416" i="1"/>
  <c r="U697" i="1"/>
  <c r="T697" i="1"/>
  <c r="U526" i="1"/>
  <c r="T526" i="1"/>
  <c r="U57" i="1"/>
  <c r="T57" i="1"/>
  <c r="T771" i="1"/>
  <c r="U771" i="1"/>
  <c r="T1043" i="1"/>
  <c r="U1043" i="1"/>
  <c r="U778" i="1"/>
  <c r="T778" i="1"/>
  <c r="U1048" i="1"/>
  <c r="T1048" i="1"/>
  <c r="T779" i="1"/>
  <c r="U779" i="1"/>
  <c r="U1049" i="1"/>
  <c r="T1049" i="1"/>
  <c r="U786" i="1"/>
  <c r="T786" i="1"/>
  <c r="T1054" i="1"/>
  <c r="U1054" i="1"/>
  <c r="T1308" i="1"/>
  <c r="U1308" i="1"/>
  <c r="T1564" i="1"/>
  <c r="U1564" i="1"/>
  <c r="Q1820" i="1"/>
  <c r="R1820" i="1" s="1"/>
  <c r="U1281" i="1"/>
  <c r="T1281" i="1"/>
  <c r="U1537" i="1"/>
  <c r="T1537" i="1"/>
  <c r="U1793" i="1"/>
  <c r="T1793" i="1"/>
  <c r="T1250" i="1"/>
  <c r="U1250" i="1"/>
  <c r="T106" i="1"/>
  <c r="U106" i="1"/>
  <c r="T362" i="1"/>
  <c r="U362" i="1"/>
  <c r="T219" i="1"/>
  <c r="U219" i="1"/>
  <c r="T475" i="1"/>
  <c r="U475" i="1"/>
  <c r="T224" i="1"/>
  <c r="U224" i="1"/>
  <c r="U401" i="1"/>
  <c r="T401" i="1"/>
  <c r="U688" i="1"/>
  <c r="T688" i="1"/>
  <c r="T410" i="1"/>
  <c r="U410" i="1"/>
  <c r="T693" i="1"/>
  <c r="U693" i="1"/>
  <c r="T522" i="1"/>
  <c r="U522" i="1"/>
  <c r="U41" i="1"/>
  <c r="T41" i="1"/>
  <c r="T763" i="1"/>
  <c r="U763" i="1"/>
  <c r="T1039" i="1"/>
  <c r="U1039" i="1"/>
  <c r="T773" i="1"/>
  <c r="U773" i="1"/>
  <c r="T1044" i="1"/>
  <c r="U1044" i="1"/>
  <c r="T774" i="1"/>
  <c r="U774" i="1"/>
  <c r="T1045" i="1"/>
  <c r="U1045" i="1"/>
  <c r="T781" i="1"/>
  <c r="U781" i="1"/>
  <c r="T1050" i="1"/>
  <c r="U1050" i="1"/>
  <c r="U1304" i="1"/>
  <c r="T1304" i="1"/>
  <c r="U1560" i="1"/>
  <c r="T1560" i="1"/>
  <c r="T1816" i="1"/>
  <c r="U1816" i="1"/>
  <c r="T1277" i="1"/>
  <c r="U1277" i="1"/>
  <c r="Q1533" i="1"/>
  <c r="R1533" i="1" s="1"/>
  <c r="T1789" i="1"/>
  <c r="U1789" i="1"/>
  <c r="U1246" i="1"/>
  <c r="T1246" i="1"/>
  <c r="U1502" i="1"/>
  <c r="T1502" i="1"/>
  <c r="U1758" i="1"/>
  <c r="T1758" i="1"/>
  <c r="Q2014" i="1"/>
  <c r="R2014" i="1" s="1"/>
  <c r="T1299" i="1"/>
  <c r="U1299" i="1"/>
  <c r="T2127" i="1"/>
  <c r="U2127" i="1"/>
  <c r="T2414" i="1"/>
  <c r="U2414" i="1"/>
  <c r="T2670" i="1"/>
  <c r="U2670" i="1"/>
  <c r="T1319" i="1"/>
  <c r="U1319" i="1"/>
  <c r="Q2133" i="1"/>
  <c r="R2133" i="1" s="1"/>
  <c r="Q2419" i="1"/>
  <c r="R2419" i="1" s="1"/>
  <c r="T2675" i="1"/>
  <c r="U2675" i="1"/>
  <c r="T1339" i="1"/>
  <c r="U1339" i="1"/>
  <c r="T2140" i="1"/>
  <c r="U2140" i="1"/>
  <c r="T2424" i="1"/>
  <c r="U2424" i="1"/>
  <c r="T2680" i="1"/>
  <c r="U2680" i="1"/>
  <c r="T2936" i="1"/>
  <c r="U2936" i="1"/>
  <c r="Q3192" i="1"/>
  <c r="R3192" i="1" s="1"/>
  <c r="U2689" i="1"/>
  <c r="T2689" i="1"/>
  <c r="T3174" i="1"/>
  <c r="U3174" i="1"/>
  <c r="Q3448" i="1"/>
  <c r="R3448" i="1" s="1"/>
  <c r="T3704" i="1"/>
  <c r="U3704" i="1"/>
  <c r="T50" i="1"/>
  <c r="U50" i="1"/>
  <c r="U318" i="1"/>
  <c r="T318" i="1"/>
  <c r="T175" i="1"/>
  <c r="U175" i="1"/>
  <c r="T431" i="1"/>
  <c r="U431" i="1"/>
  <c r="U180" i="1"/>
  <c r="T180" i="1"/>
  <c r="T253" i="1"/>
  <c r="U253" i="1"/>
  <c r="T644" i="1"/>
  <c r="U644" i="1"/>
  <c r="U273" i="1"/>
  <c r="T273" i="1"/>
  <c r="U649" i="1"/>
  <c r="T649" i="1"/>
  <c r="U465" i="1"/>
  <c r="T465" i="1"/>
  <c r="T734" i="1"/>
  <c r="U734" i="1"/>
  <c r="T595" i="1"/>
  <c r="U595" i="1"/>
  <c r="T995" i="1"/>
  <c r="U995" i="1"/>
  <c r="T615" i="1"/>
  <c r="U615" i="1"/>
  <c r="U1000" i="1"/>
  <c r="T1000" i="1"/>
  <c r="T619" i="1"/>
  <c r="U619" i="1"/>
  <c r="U1001" i="1"/>
  <c r="T1001" i="1"/>
  <c r="T639" i="1"/>
  <c r="U639" i="1"/>
  <c r="T1006" i="1"/>
  <c r="U1006" i="1"/>
  <c r="T1260" i="1"/>
  <c r="U1260" i="1"/>
  <c r="T1516" i="1"/>
  <c r="U1516" i="1"/>
  <c r="Q1772" i="1"/>
  <c r="R1772" i="1" s="1"/>
  <c r="U1233" i="1"/>
  <c r="T1233" i="1"/>
  <c r="U1489" i="1"/>
  <c r="T1489" i="1"/>
  <c r="U1745" i="1"/>
  <c r="T1745" i="1"/>
  <c r="U2001" i="1"/>
  <c r="T2001" i="1"/>
  <c r="T42" i="1"/>
  <c r="U42" i="1"/>
  <c r="T314" i="1"/>
  <c r="U314" i="1"/>
  <c r="T171" i="1"/>
  <c r="U171" i="1"/>
  <c r="T427" i="1"/>
  <c r="U427" i="1"/>
  <c r="T176" i="1"/>
  <c r="U176" i="1"/>
  <c r="T237" i="1"/>
  <c r="U237" i="1"/>
  <c r="U640" i="1"/>
  <c r="T640" i="1"/>
  <c r="U257" i="1"/>
  <c r="T257" i="1"/>
  <c r="T645" i="1"/>
  <c r="U645" i="1"/>
  <c r="T460" i="1"/>
  <c r="U460" i="1"/>
  <c r="U730" i="1"/>
  <c r="T730" i="1"/>
  <c r="T579" i="1"/>
  <c r="U579" i="1"/>
  <c r="T991" i="1"/>
  <c r="U991" i="1"/>
  <c r="T599" i="1"/>
  <c r="U599" i="1"/>
  <c r="T996" i="1"/>
  <c r="U996" i="1"/>
  <c r="T603" i="1"/>
  <c r="U603" i="1"/>
  <c r="T997" i="1"/>
  <c r="U997" i="1"/>
  <c r="T623" i="1"/>
  <c r="U623" i="1"/>
  <c r="T1002" i="1"/>
  <c r="U1002" i="1"/>
  <c r="U1256" i="1"/>
  <c r="T1256" i="1"/>
  <c r="U1512" i="1"/>
  <c r="T1512" i="1"/>
  <c r="T1768" i="1"/>
  <c r="U1768" i="1"/>
  <c r="T2024" i="1"/>
  <c r="U2024" i="1"/>
  <c r="T1485" i="1"/>
  <c r="U1485" i="1"/>
  <c r="T1741" i="1"/>
  <c r="U1741" i="1"/>
  <c r="T1997" i="1"/>
  <c r="U1997" i="1"/>
  <c r="U1454" i="1"/>
  <c r="T1454" i="1"/>
  <c r="U1710" i="1"/>
  <c r="T1710" i="1"/>
  <c r="Q1966" i="1"/>
  <c r="R1966" i="1" s="1"/>
  <c r="U2222" i="1"/>
  <c r="T2222" i="1"/>
  <c r="T2063" i="1"/>
  <c r="U2063" i="1"/>
  <c r="T2366" i="1"/>
  <c r="U2366" i="1"/>
  <c r="T2622" i="1"/>
  <c r="U2622" i="1"/>
  <c r="Q2878" i="1"/>
  <c r="R2878" i="1" s="1"/>
  <c r="T2069" i="1"/>
  <c r="U2069" i="1"/>
  <c r="Q2371" i="1"/>
  <c r="R2371" i="1" s="1"/>
  <c r="T2627" i="1"/>
  <c r="U2627" i="1"/>
  <c r="T2883" i="1"/>
  <c r="U2883" i="1"/>
  <c r="T2076" i="1"/>
  <c r="U2076" i="1"/>
  <c r="T2376" i="1"/>
  <c r="U2376" i="1"/>
  <c r="T2632" i="1"/>
  <c r="U2632" i="1"/>
  <c r="T2888" i="1"/>
  <c r="U2888" i="1"/>
  <c r="Q3144" i="1"/>
  <c r="R3144" i="1" s="1"/>
  <c r="U2497" i="1"/>
  <c r="T2497" i="1"/>
  <c r="T3110" i="1"/>
  <c r="U3110" i="1"/>
  <c r="Q3400" i="1"/>
  <c r="R3400" i="1" s="1"/>
  <c r="T3656" i="1"/>
  <c r="U3656" i="1"/>
  <c r="U70" i="1"/>
  <c r="T70" i="1"/>
  <c r="U334" i="1"/>
  <c r="T334" i="1"/>
  <c r="T191" i="1"/>
  <c r="U191" i="1"/>
  <c r="T447" i="1"/>
  <c r="U447" i="1"/>
  <c r="U196" i="1"/>
  <c r="T196" i="1"/>
  <c r="T317" i="1"/>
  <c r="U317" i="1"/>
  <c r="T660" i="1"/>
  <c r="U660" i="1"/>
  <c r="U337" i="1"/>
  <c r="T337" i="1"/>
  <c r="U665" i="1"/>
  <c r="T665" i="1"/>
  <c r="U486" i="1"/>
  <c r="T486" i="1"/>
  <c r="T750" i="1"/>
  <c r="U750" i="1"/>
  <c r="T659" i="1"/>
  <c r="U659" i="1"/>
  <c r="T1011" i="1"/>
  <c r="U1011" i="1"/>
  <c r="T679" i="1"/>
  <c r="U679" i="1"/>
  <c r="U1016" i="1"/>
  <c r="T1016" i="1"/>
  <c r="T683" i="1"/>
  <c r="U683" i="1"/>
  <c r="U1017" i="1"/>
  <c r="T1017" i="1"/>
  <c r="T703" i="1"/>
  <c r="U703" i="1"/>
  <c r="T1022" i="1"/>
  <c r="U1022" i="1"/>
  <c r="T1276" i="1"/>
  <c r="U1276" i="1"/>
  <c r="Q1532" i="1"/>
  <c r="R1532" i="1" s="1"/>
  <c r="T1788" i="1"/>
  <c r="U1788" i="1"/>
  <c r="U1249" i="1"/>
  <c r="T1249" i="1"/>
  <c r="U1505" i="1"/>
  <c r="T1505" i="1"/>
  <c r="U1761" i="1"/>
  <c r="T1761" i="1"/>
  <c r="U2017" i="1"/>
  <c r="T2017" i="1"/>
  <c r="T1219" i="1"/>
  <c r="U1219" i="1"/>
  <c r="U1225" i="1"/>
  <c r="T1225" i="1"/>
  <c r="T1740" i="1"/>
  <c r="U1740" i="1"/>
  <c r="U1969" i="1"/>
  <c r="T1969" i="1"/>
  <c r="T1522" i="1"/>
  <c r="U1522" i="1"/>
  <c r="T1778" i="1"/>
  <c r="U1778" i="1"/>
  <c r="Q2034" i="1"/>
  <c r="R2034" i="1" s="1"/>
  <c r="T1379" i="1"/>
  <c r="U1379" i="1"/>
  <c r="U2153" i="1"/>
  <c r="T2153" i="1"/>
  <c r="T2434" i="1"/>
  <c r="U2434" i="1"/>
  <c r="T2690" i="1"/>
  <c r="U2690" i="1"/>
  <c r="T1399" i="1"/>
  <c r="U1399" i="1"/>
  <c r="T2160" i="1"/>
  <c r="U2160" i="1"/>
  <c r="T2439" i="1"/>
  <c r="U2439" i="1"/>
  <c r="T2695" i="1"/>
  <c r="U2695" i="1"/>
  <c r="T1419" i="1"/>
  <c r="U1419" i="1"/>
  <c r="T2167" i="1"/>
  <c r="U2167" i="1"/>
  <c r="Q2444" i="1"/>
  <c r="R2444" i="1" s="1"/>
  <c r="T2700" i="1"/>
  <c r="U2700" i="1"/>
  <c r="T2956" i="1"/>
  <c r="U2956" i="1"/>
  <c r="Q3212" i="1"/>
  <c r="R3212" i="1" s="1"/>
  <c r="U2769" i="1"/>
  <c r="T2769" i="1"/>
  <c r="U3201" i="1"/>
  <c r="T3201" i="1"/>
  <c r="T3468" i="1"/>
  <c r="U3468" i="1"/>
  <c r="T3724" i="1"/>
  <c r="U3724" i="1"/>
  <c r="T146" i="1"/>
  <c r="U146" i="1"/>
  <c r="T402" i="1"/>
  <c r="U402" i="1"/>
  <c r="T259" i="1"/>
  <c r="U259" i="1"/>
  <c r="T515" i="1"/>
  <c r="U515" i="1"/>
  <c r="T264" i="1"/>
  <c r="U264" i="1"/>
  <c r="U457" i="1"/>
  <c r="T457" i="1"/>
  <c r="U728" i="1"/>
  <c r="T728" i="1"/>
  <c r="U464" i="1"/>
  <c r="T464" i="1"/>
  <c r="T733" i="1"/>
  <c r="U733" i="1"/>
  <c r="T562" i="1"/>
  <c r="U562" i="1"/>
  <c r="U201" i="1"/>
  <c r="T201" i="1"/>
  <c r="T819" i="1"/>
  <c r="U819" i="1"/>
  <c r="T1079" i="1"/>
  <c r="U1079" i="1"/>
  <c r="U826" i="1"/>
  <c r="T826" i="1"/>
  <c r="T1084" i="1"/>
  <c r="U1084" i="1"/>
  <c r="T827" i="1"/>
  <c r="U827" i="1"/>
  <c r="T1085" i="1"/>
  <c r="U1085" i="1"/>
  <c r="U834" i="1"/>
  <c r="T834" i="1"/>
  <c r="T1090" i="1"/>
  <c r="U1090" i="1"/>
  <c r="U1344" i="1"/>
  <c r="T1344" i="1"/>
  <c r="T1600" i="1"/>
  <c r="U1600" i="1"/>
  <c r="T1856" i="1"/>
  <c r="U1856" i="1"/>
  <c r="T1317" i="1"/>
  <c r="U1317" i="1"/>
  <c r="T1573" i="1"/>
  <c r="U1573" i="1"/>
  <c r="T1829" i="1"/>
  <c r="U1829" i="1"/>
  <c r="U1286" i="1"/>
  <c r="T1286" i="1"/>
  <c r="U1542" i="1"/>
  <c r="T1542" i="1"/>
  <c r="Q1798" i="1"/>
  <c r="R1798" i="1" s="1"/>
  <c r="U2054" i="1"/>
  <c r="T2054" i="1"/>
  <c r="T1459" i="1"/>
  <c r="U1459" i="1"/>
  <c r="Q2180" i="1"/>
  <c r="R2180" i="1" s="1"/>
  <c r="T2454" i="1"/>
  <c r="U2454" i="1"/>
  <c r="Q2710" i="1"/>
  <c r="R2710" i="1" s="1"/>
  <c r="T1479" i="1"/>
  <c r="U1479" i="1"/>
  <c r="T2187" i="1"/>
  <c r="U2187" i="1"/>
  <c r="T2459" i="1"/>
  <c r="U2459" i="1"/>
  <c r="T2715" i="1"/>
  <c r="U2715" i="1"/>
  <c r="T1499" i="1"/>
  <c r="U1499" i="1"/>
  <c r="U2193" i="1"/>
  <c r="T2193" i="1"/>
  <c r="T2464" i="1"/>
  <c r="U2464" i="1"/>
  <c r="T2720" i="1"/>
  <c r="U2720" i="1"/>
  <c r="Q2976" i="1"/>
  <c r="R2976" i="1" s="1"/>
  <c r="Q3232" i="1"/>
  <c r="R3232" i="1" s="1"/>
  <c r="Q2849" i="1"/>
  <c r="R2849" i="1" s="1"/>
  <c r="T3227" i="1"/>
  <c r="U3227" i="1"/>
  <c r="T3488" i="1"/>
  <c r="U3488" i="1"/>
  <c r="Q3744" i="1"/>
  <c r="R3744" i="1" s="1"/>
  <c r="T2869" i="1"/>
  <c r="U2869" i="1"/>
  <c r="Q3234" i="1"/>
  <c r="R3234" i="1" s="1"/>
  <c r="T3493" i="1"/>
  <c r="U3493" i="1"/>
  <c r="T3749" i="1"/>
  <c r="U3749" i="1"/>
  <c r="U2889" i="1"/>
  <c r="T2889" i="1"/>
  <c r="U3241" i="1"/>
  <c r="T3241" i="1"/>
  <c r="Q3498" i="1"/>
  <c r="R3498" i="1" s="1"/>
  <c r="T3754" i="1"/>
  <c r="U3754" i="1"/>
  <c r="U140" i="1"/>
  <c r="T140" i="1"/>
  <c r="U609" i="1"/>
  <c r="T609" i="1"/>
  <c r="T955" i="1"/>
  <c r="U955" i="1"/>
  <c r="U961" i="1"/>
  <c r="T961" i="1"/>
  <c r="T1476" i="1"/>
  <c r="U1476" i="1"/>
  <c r="U1705" i="1"/>
  <c r="T1705" i="1"/>
  <c r="T1930" i="1"/>
  <c r="U1930" i="1"/>
  <c r="Q2586" i="1"/>
  <c r="R2586" i="1" s="1"/>
  <c r="Q2591" i="1"/>
  <c r="R2591" i="1" s="1"/>
  <c r="T2596" i="1"/>
  <c r="U2596" i="1"/>
  <c r="T3062" i="1"/>
  <c r="U3062" i="1"/>
  <c r="T2789" i="1"/>
  <c r="U2789" i="1"/>
  <c r="Q3305" i="1"/>
  <c r="R3305" i="1" s="1"/>
  <c r="Q3645" i="1"/>
  <c r="R3645" i="1" s="1"/>
  <c r="U2809" i="1"/>
  <c r="T2809" i="1"/>
  <c r="Q3310" i="1"/>
  <c r="R3310" i="1" s="1"/>
  <c r="T3650" i="1"/>
  <c r="U3650" i="1"/>
  <c r="T3942" i="1"/>
  <c r="U3942" i="1"/>
  <c r="Q2733" i="1"/>
  <c r="R2733" i="1" s="1"/>
  <c r="T3827" i="1"/>
  <c r="U3827" i="1"/>
  <c r="T4162" i="1"/>
  <c r="U4162" i="1"/>
  <c r="T4418" i="1"/>
  <c r="U4418" i="1"/>
  <c r="Q4674" i="1"/>
  <c r="R4674" i="1" s="1"/>
  <c r="U4930" i="1"/>
  <c r="T4930" i="1"/>
  <c r="T3463" i="1"/>
  <c r="U3463" i="1"/>
  <c r="T3999" i="1"/>
  <c r="U3999" i="1"/>
  <c r="Q4291" i="1"/>
  <c r="R4291" i="1" s="1"/>
  <c r="T4547" i="1"/>
  <c r="U4547" i="1"/>
  <c r="T4803" i="1"/>
  <c r="U4803" i="1"/>
  <c r="T2765" i="1"/>
  <c r="U2765" i="1"/>
  <c r="T3829" i="1"/>
  <c r="U3829" i="1"/>
  <c r="T4164" i="1"/>
  <c r="U4164" i="1"/>
  <c r="T4420" i="1"/>
  <c r="U4420" i="1"/>
  <c r="Q4676" i="1"/>
  <c r="R4676" i="1" s="1"/>
  <c r="T4932" i="1"/>
  <c r="U4932" i="1"/>
  <c r="T5188" i="1"/>
  <c r="U5188" i="1"/>
  <c r="T743" i="1"/>
  <c r="U743" i="1"/>
  <c r="U761" i="1"/>
  <c r="T761" i="1"/>
  <c r="T1804" i="1"/>
  <c r="U1804" i="1"/>
  <c r="T1234" i="1"/>
  <c r="U1234" i="1"/>
  <c r="T1538" i="1"/>
  <c r="U1538" i="1"/>
  <c r="T1794" i="1"/>
  <c r="U1794" i="1"/>
  <c r="T2050" i="1"/>
  <c r="U2050" i="1"/>
  <c r="T1443" i="1"/>
  <c r="U1443" i="1"/>
  <c r="T2175" i="1"/>
  <c r="U2175" i="1"/>
  <c r="T2450" i="1"/>
  <c r="U2450" i="1"/>
  <c r="Q2706" i="1"/>
  <c r="R2706" i="1" s="1"/>
  <c r="T1463" i="1"/>
  <c r="U1463" i="1"/>
  <c r="Q2181" i="1"/>
  <c r="R2181" i="1" s="1"/>
  <c r="T2455" i="1"/>
  <c r="U2455" i="1"/>
  <c r="Q2711" i="1"/>
  <c r="R2711" i="1" s="1"/>
  <c r="T1483" i="1"/>
  <c r="U1483" i="1"/>
  <c r="T2188" i="1"/>
  <c r="U2188" i="1"/>
  <c r="T2460" i="1"/>
  <c r="U2460" i="1"/>
  <c r="T2716" i="1"/>
  <c r="U2716" i="1"/>
  <c r="Q2972" i="1"/>
  <c r="R2972" i="1" s="1"/>
  <c r="T3228" i="1"/>
  <c r="U3228" i="1"/>
  <c r="U2833" i="1"/>
  <c r="T2833" i="1"/>
  <c r="T3222" i="1"/>
  <c r="U3222" i="1"/>
  <c r="T3484" i="1"/>
  <c r="U3484" i="1"/>
  <c r="Q3740" i="1"/>
  <c r="R3740" i="1" s="1"/>
  <c r="T98" i="1"/>
  <c r="U98" i="1"/>
  <c r="T354" i="1"/>
  <c r="U354" i="1"/>
  <c r="T211" i="1"/>
  <c r="U211" i="1"/>
  <c r="T467" i="1"/>
  <c r="U467" i="1"/>
  <c r="T216" i="1"/>
  <c r="U216" i="1"/>
  <c r="U385" i="1"/>
  <c r="T385" i="1"/>
  <c r="U680" i="1"/>
  <c r="T680" i="1"/>
  <c r="U396" i="1"/>
  <c r="T396" i="1"/>
  <c r="T685" i="1"/>
  <c r="U685" i="1"/>
  <c r="U513" i="1"/>
  <c r="T513" i="1"/>
  <c r="U770" i="1"/>
  <c r="T770" i="1"/>
  <c r="T739" i="1"/>
  <c r="U739" i="1"/>
  <c r="T1031" i="1"/>
  <c r="U1031" i="1"/>
  <c r="T757" i="1"/>
  <c r="U757" i="1"/>
  <c r="T1036" i="1"/>
  <c r="U1036" i="1"/>
  <c r="T759" i="1"/>
  <c r="U759" i="1"/>
  <c r="T1037" i="1"/>
  <c r="U1037" i="1"/>
  <c r="U769" i="1"/>
  <c r="T769" i="1"/>
  <c r="T1042" i="1"/>
  <c r="U1042" i="1"/>
  <c r="U1296" i="1"/>
  <c r="T1296" i="1"/>
  <c r="U1552" i="1"/>
  <c r="T1552" i="1"/>
  <c r="T1808" i="1"/>
  <c r="U1808" i="1"/>
  <c r="T1269" i="1"/>
  <c r="U1269" i="1"/>
  <c r="T1525" i="1"/>
  <c r="U1525" i="1"/>
  <c r="T1781" i="1"/>
  <c r="U1781" i="1"/>
  <c r="U1238" i="1"/>
  <c r="T1238" i="1"/>
  <c r="U1494" i="1"/>
  <c r="T1494" i="1"/>
  <c r="Q1750" i="1"/>
  <c r="R1750" i="1" s="1"/>
  <c r="U2006" i="1"/>
  <c r="T2006" i="1"/>
  <c r="T1267" i="1"/>
  <c r="U1267" i="1"/>
  <c r="T2116" i="1"/>
  <c r="U2116" i="1"/>
  <c r="T2406" i="1"/>
  <c r="U2406" i="1"/>
  <c r="Q2662" i="1"/>
  <c r="R2662" i="1" s="1"/>
  <c r="T1287" i="1"/>
  <c r="U1287" i="1"/>
  <c r="T2123" i="1"/>
  <c r="U2123" i="1"/>
  <c r="T2411" i="1"/>
  <c r="U2411" i="1"/>
  <c r="T2667" i="1"/>
  <c r="U2667" i="1"/>
  <c r="T1307" i="1"/>
  <c r="U1307" i="1"/>
  <c r="U2129" i="1"/>
  <c r="T2129" i="1"/>
  <c r="T2416" i="1"/>
  <c r="U2416" i="1"/>
  <c r="T2672" i="1"/>
  <c r="U2672" i="1"/>
  <c r="T2928" i="1"/>
  <c r="U2928" i="1"/>
  <c r="T3184" i="1"/>
  <c r="U3184" i="1"/>
  <c r="Q2657" i="1"/>
  <c r="R2657" i="1" s="1"/>
  <c r="Q3163" i="1"/>
  <c r="R3163" i="1" s="1"/>
  <c r="T3440" i="1"/>
  <c r="U3440" i="1"/>
  <c r="Q3696" i="1"/>
  <c r="R3696" i="1" s="1"/>
  <c r="T2677" i="1"/>
  <c r="U2677" i="1"/>
  <c r="T3170" i="1"/>
  <c r="U3170" i="1"/>
  <c r="T3445" i="1"/>
  <c r="U3445" i="1"/>
  <c r="T3701" i="1"/>
  <c r="U3701" i="1"/>
  <c r="U2697" i="1"/>
  <c r="T2697" i="1"/>
  <c r="U3177" i="1"/>
  <c r="T3177" i="1"/>
  <c r="Q3450" i="1"/>
  <c r="R3450" i="1" s="1"/>
  <c r="T3706" i="1"/>
  <c r="U3706" i="1"/>
  <c r="T199" i="1"/>
  <c r="U199" i="1"/>
  <c r="T668" i="1"/>
  <c r="U668" i="1"/>
  <c r="U758" i="1"/>
  <c r="T758" i="1"/>
  <c r="U1024" i="1"/>
  <c r="T1024" i="1"/>
  <c r="T1030" i="1"/>
  <c r="U1030" i="1"/>
  <c r="U1257" i="1"/>
  <c r="T1257" i="1"/>
  <c r="T1482" i="1"/>
  <c r="U1482" i="1"/>
  <c r="T2100" i="1"/>
  <c r="U2100" i="1"/>
  <c r="Q2107" i="1"/>
  <c r="R2107" i="1" s="1"/>
  <c r="U2113" i="1"/>
  <c r="T2113" i="1"/>
  <c r="T3172" i="1"/>
  <c r="U3172" i="1"/>
  <c r="T3684" i="1"/>
  <c r="U3684" i="1"/>
  <c r="T3122" i="1"/>
  <c r="U3122" i="1"/>
  <c r="Q3497" i="1"/>
  <c r="R3497" i="1" s="1"/>
  <c r="Q2205" i="1"/>
  <c r="R2205" i="1" s="1"/>
  <c r="U3129" i="1"/>
  <c r="T3129" i="1"/>
  <c r="Q3502" i="1"/>
  <c r="R3502" i="1" s="1"/>
  <c r="T3830" i="1"/>
  <c r="U3830" i="1"/>
  <c r="T4086" i="1"/>
  <c r="U4086" i="1"/>
  <c r="Q3523" i="1"/>
  <c r="R3523" i="1" s="1"/>
  <c r="T4019" i="1"/>
  <c r="U4019" i="1"/>
  <c r="U4306" i="1"/>
  <c r="T4306" i="1"/>
  <c r="U4562" i="1"/>
  <c r="T4562" i="1"/>
  <c r="Q4818" i="1"/>
  <c r="R4818" i="1" s="1"/>
  <c r="T2938" i="1"/>
  <c r="U2938" i="1"/>
  <c r="T3849" i="1"/>
  <c r="U3849" i="1"/>
  <c r="T4179" i="1"/>
  <c r="U4179" i="1"/>
  <c r="Q4435" i="1"/>
  <c r="R4435" i="1" s="1"/>
  <c r="T4691" i="1"/>
  <c r="U4691" i="1"/>
  <c r="U4947" i="1"/>
  <c r="T4947" i="1"/>
  <c r="T3531" i="1"/>
  <c r="U3531" i="1"/>
  <c r="T4021" i="1"/>
  <c r="U4021" i="1"/>
  <c r="T4308" i="1"/>
  <c r="U4308" i="1"/>
  <c r="T4564" i="1"/>
  <c r="U4564" i="1"/>
  <c r="Q4820" i="1"/>
  <c r="R4820" i="1" s="1"/>
  <c r="T5076" i="1"/>
  <c r="U5076" i="1"/>
  <c r="T835" i="1"/>
  <c r="U835" i="1"/>
  <c r="U841" i="1"/>
  <c r="T841" i="1"/>
  <c r="T1356" i="1"/>
  <c r="U1356" i="1"/>
  <c r="U1585" i="1"/>
  <c r="T1585" i="1"/>
  <c r="T1426" i="1"/>
  <c r="U1426" i="1"/>
  <c r="T1682" i="1"/>
  <c r="U1682" i="1"/>
  <c r="Q1938" i="1"/>
  <c r="R1938" i="1" s="1"/>
  <c r="T2194" i="1"/>
  <c r="U2194" i="1"/>
  <c r="T2019" i="1"/>
  <c r="U2019" i="1"/>
  <c r="T2338" i="1"/>
  <c r="U2338" i="1"/>
  <c r="T2594" i="1"/>
  <c r="U2594" i="1"/>
  <c r="Q2850" i="1"/>
  <c r="R2850" i="1" s="1"/>
  <c r="T2032" i="1"/>
  <c r="U2032" i="1"/>
  <c r="T2343" i="1"/>
  <c r="U2343" i="1"/>
  <c r="T2599" i="1"/>
  <c r="U2599" i="1"/>
  <c r="Q2855" i="1"/>
  <c r="R2855" i="1" s="1"/>
  <c r="T2039" i="1"/>
  <c r="U2039" i="1"/>
  <c r="Q2348" i="1"/>
  <c r="R2348" i="1" s="1"/>
  <c r="T2604" i="1"/>
  <c r="U2604" i="1"/>
  <c r="T2860" i="1"/>
  <c r="U2860" i="1"/>
  <c r="Q3116" i="1"/>
  <c r="R3116" i="1" s="1"/>
  <c r="U2385" i="1"/>
  <c r="T2385" i="1"/>
  <c r="U3073" i="1"/>
  <c r="T3073" i="1"/>
  <c r="T3372" i="1"/>
  <c r="U3372" i="1"/>
  <c r="T3628" i="1"/>
  <c r="U3628" i="1"/>
  <c r="T2405" i="1"/>
  <c r="U2405" i="1"/>
  <c r="T242" i="1"/>
  <c r="U242" i="1"/>
  <c r="T99" i="1"/>
  <c r="U99" i="1"/>
  <c r="T355" i="1"/>
  <c r="U355" i="1"/>
  <c r="T104" i="1"/>
  <c r="U104" i="1"/>
  <c r="T360" i="1"/>
  <c r="U360" i="1"/>
  <c r="U568" i="1"/>
  <c r="T568" i="1"/>
  <c r="U824" i="1"/>
  <c r="T824" i="1"/>
  <c r="T573" i="1"/>
  <c r="U573" i="1"/>
  <c r="T309" i="1"/>
  <c r="U309" i="1"/>
  <c r="T658" i="1"/>
  <c r="U658" i="1"/>
  <c r="U456" i="1"/>
  <c r="T456" i="1"/>
  <c r="T919" i="1"/>
  <c r="U919" i="1"/>
  <c r="T1175" i="1"/>
  <c r="U1175" i="1"/>
  <c r="T924" i="1"/>
  <c r="U924" i="1"/>
  <c r="T1180" i="1"/>
  <c r="U1180" i="1"/>
  <c r="T925" i="1"/>
  <c r="U925" i="1"/>
  <c r="T1181" i="1"/>
  <c r="U1181" i="1"/>
  <c r="U930" i="1"/>
  <c r="T930" i="1"/>
  <c r="T1186" i="1"/>
  <c r="U1186" i="1"/>
  <c r="U1440" i="1"/>
  <c r="T1440" i="1"/>
  <c r="T1696" i="1"/>
  <c r="U1696" i="1"/>
  <c r="T1952" i="1"/>
  <c r="U1952" i="1"/>
  <c r="T1413" i="1"/>
  <c r="U1413" i="1"/>
  <c r="T1669" i="1"/>
  <c r="U1669" i="1"/>
  <c r="T1925" i="1"/>
  <c r="U1925" i="1"/>
  <c r="U1382" i="1"/>
  <c r="T1382" i="1"/>
  <c r="U1638" i="1"/>
  <c r="T1638" i="1"/>
  <c r="Q1894" i="1"/>
  <c r="R1894" i="1" s="1"/>
  <c r="U2150" i="1"/>
  <c r="T2150" i="1"/>
  <c r="Q1843" i="1"/>
  <c r="R1843" i="1" s="1"/>
  <c r="U2294" i="1"/>
  <c r="T2294" i="1"/>
  <c r="T2550" i="1"/>
  <c r="U2550" i="1"/>
  <c r="Q2806" i="1"/>
  <c r="R2806" i="1" s="1"/>
  <c r="T1863" i="1"/>
  <c r="U1863" i="1"/>
  <c r="Q2299" i="1"/>
  <c r="R2299" i="1" s="1"/>
  <c r="T2555" i="1"/>
  <c r="U2555" i="1"/>
  <c r="T2811" i="1"/>
  <c r="U2811" i="1"/>
  <c r="T1883" i="1"/>
  <c r="U1883" i="1"/>
  <c r="T2304" i="1"/>
  <c r="U2304" i="1"/>
  <c r="T2560" i="1"/>
  <c r="U2560" i="1"/>
  <c r="T2816" i="1"/>
  <c r="U2816" i="1"/>
  <c r="Q3072" i="1"/>
  <c r="R3072" i="1" s="1"/>
  <c r="T2195" i="1"/>
  <c r="U2195" i="1"/>
  <c r="T3014" i="1"/>
  <c r="U3014" i="1"/>
  <c r="Q3328" i="1"/>
  <c r="R3328" i="1" s="1"/>
  <c r="T3584" i="1"/>
  <c r="U3584" i="1"/>
  <c r="T2221" i="1"/>
  <c r="U2221" i="1"/>
  <c r="Q3021" i="1"/>
  <c r="R3021" i="1" s="1"/>
  <c r="Q3333" i="1"/>
  <c r="R3333" i="1" s="1"/>
  <c r="T3589" i="1"/>
  <c r="U3589" i="1"/>
  <c r="T2248" i="1"/>
  <c r="U2248" i="1"/>
  <c r="T3027" i="1"/>
  <c r="U3027" i="1"/>
  <c r="T3338" i="1"/>
  <c r="U3338" i="1"/>
  <c r="Q3594" i="1"/>
  <c r="R3594" i="1" s="1"/>
  <c r="U150" i="1"/>
  <c r="T150" i="1"/>
  <c r="U268" i="1"/>
  <c r="T268" i="1"/>
  <c r="U737" i="1"/>
  <c r="T737" i="1"/>
  <c r="T1083" i="1"/>
  <c r="U1083" i="1"/>
  <c r="U1089" i="1"/>
  <c r="T1089" i="1"/>
  <c r="Q1604" i="1"/>
  <c r="R1604" i="1" s="1"/>
  <c r="U1833" i="1"/>
  <c r="T1833" i="1"/>
  <c r="Q2058" i="1"/>
  <c r="R2058" i="1" s="1"/>
  <c r="T2714" i="1"/>
  <c r="U2714" i="1"/>
  <c r="T2719" i="1"/>
  <c r="U2719" i="1"/>
  <c r="T2724" i="1"/>
  <c r="U2724" i="1"/>
  <c r="Q3233" i="1"/>
  <c r="R3233" i="1" s="1"/>
  <c r="Q2925" i="1"/>
  <c r="R2925" i="1" s="1"/>
  <c r="U3345" i="1"/>
  <c r="T3345" i="1"/>
  <c r="Q3689" i="1"/>
  <c r="R3689" i="1" s="1"/>
  <c r="T2931" i="1"/>
  <c r="U2931" i="1"/>
  <c r="T3350" i="1"/>
  <c r="U3350" i="1"/>
  <c r="Q3694" i="1"/>
  <c r="R3694" i="1" s="1"/>
  <c r="T3974" i="1"/>
  <c r="U3974" i="1"/>
  <c r="Q3018" i="1"/>
  <c r="R3018" i="1" s="1"/>
  <c r="T3869" i="1"/>
  <c r="U3869" i="1"/>
  <c r="Q4194" i="1"/>
  <c r="R4194" i="1" s="1"/>
  <c r="T4450" i="1"/>
  <c r="U4450" i="1"/>
  <c r="T4706" i="1"/>
  <c r="U4706" i="1"/>
  <c r="Q4962" i="1"/>
  <c r="R4962" i="1" s="1"/>
  <c r="T3591" i="1"/>
  <c r="U3591" i="1"/>
  <c r="T4041" i="1"/>
  <c r="U4041" i="1"/>
  <c r="T4323" i="1"/>
  <c r="U4323" i="1"/>
  <c r="Q4579" i="1"/>
  <c r="R4579" i="1" s="1"/>
  <c r="T4835" i="1"/>
  <c r="U4835" i="1"/>
  <c r="T3029" i="1"/>
  <c r="U3029" i="1"/>
  <c r="T3872" i="1"/>
  <c r="U3872" i="1"/>
  <c r="Q4196" i="1"/>
  <c r="R4196" i="1" s="1"/>
  <c r="T4452" i="1"/>
  <c r="U4452" i="1"/>
  <c r="T4708" i="1"/>
  <c r="U4708" i="1"/>
  <c r="Q4964" i="1"/>
  <c r="R4964" i="1" s="1"/>
  <c r="T5220" i="1"/>
  <c r="U5220" i="1"/>
  <c r="U1160" i="1"/>
  <c r="T1160" i="1"/>
  <c r="U1166" i="1"/>
  <c r="T1166" i="1"/>
  <c r="U1393" i="1"/>
  <c r="T1393" i="1"/>
  <c r="T1378" i="1"/>
  <c r="U1378" i="1"/>
  <c r="T1634" i="1"/>
  <c r="U1634" i="1"/>
  <c r="T1890" i="1"/>
  <c r="U1890" i="1"/>
  <c r="T2146" i="1"/>
  <c r="U2146" i="1"/>
  <c r="T1827" i="1"/>
  <c r="U1827" i="1"/>
  <c r="T2290" i="1"/>
  <c r="U2290" i="1"/>
  <c r="T2546" i="1"/>
  <c r="U2546" i="1"/>
  <c r="Q2802" i="1"/>
  <c r="R2802" i="1" s="1"/>
  <c r="T1847" i="1"/>
  <c r="U1847" i="1"/>
  <c r="T2295" i="1"/>
  <c r="U2295" i="1"/>
  <c r="T2551" i="1"/>
  <c r="U2551" i="1"/>
  <c r="Q2807" i="1"/>
  <c r="R2807" i="1" s="1"/>
  <c r="Q1867" i="1"/>
  <c r="R1867" i="1" s="1"/>
  <c r="Q2300" i="1"/>
  <c r="R2300" i="1" s="1"/>
  <c r="T2556" i="1"/>
  <c r="U2556" i="1"/>
  <c r="T2812" i="1"/>
  <c r="U2812" i="1"/>
  <c r="Q3068" i="1"/>
  <c r="R3068" i="1" s="1"/>
  <c r="T2173" i="1"/>
  <c r="U2173" i="1"/>
  <c r="U3009" i="1"/>
  <c r="T3009" i="1"/>
  <c r="T3324" i="1"/>
  <c r="U3324" i="1"/>
  <c r="T3580" i="1"/>
  <c r="U3580" i="1"/>
  <c r="T2200" i="1"/>
  <c r="U2200" i="1"/>
  <c r="T194" i="1"/>
  <c r="U194" i="1"/>
  <c r="T51" i="1"/>
  <c r="U51" i="1"/>
  <c r="T307" i="1"/>
  <c r="U307" i="1"/>
  <c r="T56" i="1"/>
  <c r="U56" i="1"/>
  <c r="T312" i="1"/>
  <c r="U312" i="1"/>
  <c r="U520" i="1"/>
  <c r="T520" i="1"/>
  <c r="U776" i="1"/>
  <c r="T776" i="1"/>
  <c r="T525" i="1"/>
  <c r="U525" i="1"/>
  <c r="T117" i="1"/>
  <c r="U117" i="1"/>
  <c r="T610" i="1"/>
  <c r="U610" i="1"/>
  <c r="T384" i="1"/>
  <c r="U384" i="1"/>
  <c r="T871" i="1"/>
  <c r="U871" i="1"/>
  <c r="T1127" i="1"/>
  <c r="U1127" i="1"/>
  <c r="T876" i="1"/>
  <c r="U876" i="1"/>
  <c r="T1132" i="1"/>
  <c r="U1132" i="1"/>
  <c r="T877" i="1"/>
  <c r="U877" i="1"/>
  <c r="T1133" i="1"/>
  <c r="U1133" i="1"/>
  <c r="U882" i="1"/>
  <c r="T882" i="1"/>
  <c r="T1138" i="1"/>
  <c r="U1138" i="1"/>
  <c r="U1392" i="1"/>
  <c r="T1392" i="1"/>
  <c r="T1648" i="1"/>
  <c r="U1648" i="1"/>
  <c r="T1904" i="1"/>
  <c r="U1904" i="1"/>
  <c r="T1365" i="1"/>
  <c r="U1365" i="1"/>
  <c r="T1621" i="1"/>
  <c r="U1621" i="1"/>
  <c r="T1877" i="1"/>
  <c r="U1877" i="1"/>
  <c r="U1334" i="1"/>
  <c r="T1334" i="1"/>
  <c r="U1590" i="1"/>
  <c r="T1590" i="1"/>
  <c r="Q1846" i="1"/>
  <c r="R1846" i="1" s="1"/>
  <c r="U2102" i="1"/>
  <c r="T2102" i="1"/>
  <c r="Q1651" i="1"/>
  <c r="R1651" i="1" s="1"/>
  <c r="T2244" i="1"/>
  <c r="U2244" i="1"/>
  <c r="T2502" i="1"/>
  <c r="U2502" i="1"/>
  <c r="Q2758" i="1"/>
  <c r="R2758" i="1" s="1"/>
  <c r="T1671" i="1"/>
  <c r="U1671" i="1"/>
  <c r="Q2251" i="1"/>
  <c r="R2251" i="1" s="1"/>
  <c r="T2507" i="1"/>
  <c r="U2507" i="1"/>
  <c r="T2763" i="1"/>
  <c r="U2763" i="1"/>
  <c r="T1691" i="1"/>
  <c r="U1691" i="1"/>
  <c r="T2256" i="1"/>
  <c r="U2256" i="1"/>
  <c r="T2512" i="1"/>
  <c r="U2512" i="1"/>
  <c r="T2768" i="1"/>
  <c r="U2768" i="1"/>
  <c r="Q3024" i="1"/>
  <c r="R3024" i="1" s="1"/>
  <c r="T1759" i="1"/>
  <c r="U1759" i="1"/>
  <c r="Q2950" i="1"/>
  <c r="R2950" i="1" s="1"/>
  <c r="Q3280" i="1"/>
  <c r="R3280" i="1" s="1"/>
  <c r="T3536" i="1"/>
  <c r="U3536" i="1"/>
  <c r="T1839" i="1"/>
  <c r="U1839" i="1"/>
  <c r="T2957" i="1"/>
  <c r="U2957" i="1"/>
  <c r="Q3285" i="1"/>
  <c r="R3285" i="1" s="1"/>
  <c r="T3541" i="1"/>
  <c r="U3541" i="1"/>
  <c r="T1919" i="1"/>
  <c r="U1919" i="1"/>
  <c r="T2963" i="1"/>
  <c r="U2963" i="1"/>
  <c r="T3290" i="1"/>
  <c r="U3290" i="1"/>
  <c r="Q3546" i="1"/>
  <c r="R3546" i="1" s="1"/>
  <c r="U214" i="1"/>
  <c r="T214" i="1"/>
  <c r="U332" i="1"/>
  <c r="T332" i="1"/>
  <c r="T197" i="1"/>
  <c r="U197" i="1"/>
  <c r="T1147" i="1"/>
  <c r="U1147" i="1"/>
  <c r="U1153" i="1"/>
  <c r="T1153" i="1"/>
  <c r="T1668" i="1"/>
  <c r="U1668" i="1"/>
  <c r="U1897" i="1"/>
  <c r="T1897" i="1"/>
  <c r="T2122" i="1"/>
  <c r="U2122" i="1"/>
  <c r="Q2778" i="1"/>
  <c r="R2778" i="1" s="1"/>
  <c r="Q2783" i="1"/>
  <c r="R2783" i="1" s="1"/>
  <c r="T2788" i="1"/>
  <c r="U2788" i="1"/>
  <c r="T3300" i="1"/>
  <c r="U3300" i="1"/>
  <c r="Q2951" i="1"/>
  <c r="R2951" i="1" s="1"/>
  <c r="U3369" i="1"/>
  <c r="T3369" i="1"/>
  <c r="T3709" i="1"/>
  <c r="U3709" i="1"/>
  <c r="T2958" i="1"/>
  <c r="U2958" i="1"/>
  <c r="T3374" i="1"/>
  <c r="U3374" i="1"/>
  <c r="Q3714" i="1"/>
  <c r="R3714" i="1" s="1"/>
  <c r="T3990" i="1"/>
  <c r="U3990" i="1"/>
  <c r="T3103" i="1"/>
  <c r="U3103" i="1"/>
  <c r="T3891" i="1"/>
  <c r="U3891" i="1"/>
  <c r="T4210" i="1"/>
  <c r="U4210" i="1"/>
  <c r="U4466" i="1"/>
  <c r="T4466" i="1"/>
  <c r="Q4722" i="1"/>
  <c r="R4722" i="1" s="1"/>
  <c r="U4978" i="1"/>
  <c r="T4978" i="1"/>
  <c r="T3655" i="1"/>
  <c r="U3655" i="1"/>
  <c r="T4063" i="1"/>
  <c r="U4063" i="1"/>
  <c r="Q4339" i="1"/>
  <c r="R4339" i="1" s="1"/>
  <c r="T4595" i="1"/>
  <c r="U4595" i="1"/>
  <c r="T4851" i="1"/>
  <c r="U4851" i="1"/>
  <c r="Q3114" i="1"/>
  <c r="R3114" i="1" s="1"/>
  <c r="T3893" i="1"/>
  <c r="U3893" i="1"/>
  <c r="T4212" i="1"/>
  <c r="U4212" i="1"/>
  <c r="T4468" i="1"/>
  <c r="U4468" i="1"/>
  <c r="Q4724" i="1"/>
  <c r="R4724" i="1" s="1"/>
  <c r="T4980" i="1"/>
  <c r="U4980" i="1"/>
  <c r="T5236" i="1"/>
  <c r="U5236" i="1"/>
  <c r="T5476" i="1"/>
  <c r="U5476" i="1"/>
  <c r="T3889" i="1"/>
  <c r="U3889" i="1"/>
  <c r="T4977" i="1"/>
  <c r="U4977" i="1"/>
  <c r="U5337" i="1"/>
  <c r="T5337" i="1"/>
  <c r="U5669" i="1"/>
  <c r="T5669" i="1"/>
  <c r="Q5925" i="1"/>
  <c r="R5925" i="1" s="1"/>
  <c r="T6181" i="1"/>
  <c r="U6181" i="1"/>
  <c r="T6437" i="1"/>
  <c r="U6437" i="1"/>
  <c r="Q6693" i="1"/>
  <c r="R6693" i="1" s="1"/>
  <c r="T3916" i="1"/>
  <c r="U3916" i="1"/>
  <c r="T4997" i="1"/>
  <c r="U4997" i="1"/>
  <c r="T5343" i="1"/>
  <c r="U5343" i="1"/>
  <c r="T5674" i="1"/>
  <c r="U5674" i="1"/>
  <c r="T5930" i="1"/>
  <c r="U5930" i="1"/>
  <c r="Q6186" i="1"/>
  <c r="R6186" i="1" s="1"/>
  <c r="T6442" i="1"/>
  <c r="U6442" i="1"/>
  <c r="T6698" i="1"/>
  <c r="U6698" i="1"/>
  <c r="T3943" i="1"/>
  <c r="U3943" i="1"/>
  <c r="Q5009" i="1"/>
  <c r="R5009" i="1" s="1"/>
  <c r="Q5350" i="1"/>
  <c r="R5350" i="1" s="1"/>
  <c r="T5679" i="1"/>
  <c r="U5679" i="1"/>
  <c r="T5935" i="1"/>
  <c r="U5935" i="1"/>
  <c r="T6191" i="1"/>
  <c r="U6191" i="1"/>
  <c r="T6447" i="1"/>
  <c r="U6447" i="1"/>
  <c r="T6703" i="1"/>
  <c r="U6703" i="1"/>
  <c r="T343" i="1"/>
  <c r="U343" i="1"/>
  <c r="T812" i="1"/>
  <c r="U812" i="1"/>
  <c r="T440" i="1"/>
  <c r="U440" i="1"/>
  <c r="U1168" i="1"/>
  <c r="T1168" i="1"/>
  <c r="U1174" i="1"/>
  <c r="T1174" i="1"/>
  <c r="U1401" i="1"/>
  <c r="T1401" i="1"/>
  <c r="T1626" i="1"/>
  <c r="U1626" i="1"/>
  <c r="T2282" i="1"/>
  <c r="U2282" i="1"/>
  <c r="T2287" i="1"/>
  <c r="U2287" i="1"/>
  <c r="T2292" i="1"/>
  <c r="U2292" i="1"/>
  <c r="Q2131" i="1"/>
  <c r="R2131" i="1" s="1"/>
  <c r="Q2157" i="1"/>
  <c r="R2157" i="1" s="1"/>
  <c r="Q3186" i="1"/>
  <c r="R3186" i="1" s="1"/>
  <c r="Q3545" i="1"/>
  <c r="R3545" i="1" s="1"/>
  <c r="U2409" i="1"/>
  <c r="T2409" i="1"/>
  <c r="U3193" i="1"/>
  <c r="T3193" i="1"/>
  <c r="Q3550" i="1"/>
  <c r="R3550" i="1" s="1"/>
  <c r="T3866" i="1"/>
  <c r="U3866" i="1"/>
  <c r="Q4122" i="1"/>
  <c r="R4122" i="1" s="1"/>
  <c r="Q3667" i="1"/>
  <c r="R3667" i="1" s="1"/>
  <c r="T4067" i="1"/>
  <c r="U4067" i="1"/>
  <c r="Q4342" i="1"/>
  <c r="R4342" i="1" s="1"/>
  <c r="U4598" i="1"/>
  <c r="T4598" i="1"/>
  <c r="U4854" i="1"/>
  <c r="T4854" i="1"/>
  <c r="T3130" i="1"/>
  <c r="U3130" i="1"/>
  <c r="T3897" i="1"/>
  <c r="U3897" i="1"/>
  <c r="T4215" i="1"/>
  <c r="U4215" i="1"/>
  <c r="T4471" i="1"/>
  <c r="U4471" i="1"/>
  <c r="Q4727" i="1"/>
  <c r="R4727" i="1" s="1"/>
  <c r="T4983" i="1"/>
  <c r="U4983" i="1"/>
  <c r="T3675" i="1"/>
  <c r="U3675" i="1"/>
  <c r="T4069" i="1"/>
  <c r="U4069" i="1"/>
  <c r="Q4344" i="1"/>
  <c r="R4344" i="1" s="1"/>
  <c r="Q4600" i="1"/>
  <c r="R4600" i="1" s="1"/>
  <c r="T4856" i="1"/>
  <c r="U4856" i="1"/>
  <c r="Q5112" i="1"/>
  <c r="R5112" i="1" s="1"/>
  <c r="T5368" i="1"/>
  <c r="U5368" i="1"/>
  <c r="T5624" i="1"/>
  <c r="U5624" i="1"/>
  <c r="T4545" i="1"/>
  <c r="U4545" i="1"/>
  <c r="T5193" i="1"/>
  <c r="U5193" i="1"/>
  <c r="U5534" i="1"/>
  <c r="T5534" i="1"/>
  <c r="U5817" i="1"/>
  <c r="T5817" i="1"/>
  <c r="U6073" i="1"/>
  <c r="T6073" i="1"/>
  <c r="U6329" i="1"/>
  <c r="T6329" i="1"/>
  <c r="U6585" i="1"/>
  <c r="T6585" i="1"/>
  <c r="U6841" i="1"/>
  <c r="T6841" i="1"/>
  <c r="T4565" i="1"/>
  <c r="U4565" i="1"/>
  <c r="T5199" i="1"/>
  <c r="U5199" i="1"/>
  <c r="Q5541" i="1"/>
  <c r="R5541" i="1" s="1"/>
  <c r="U5822" i="1"/>
  <c r="T5822" i="1"/>
  <c r="T6078" i="1"/>
  <c r="U6078" i="1"/>
  <c r="Q6334" i="1"/>
  <c r="R6334" i="1" s="1"/>
  <c r="T6590" i="1"/>
  <c r="U6590" i="1"/>
  <c r="T6846" i="1"/>
  <c r="U6846" i="1"/>
  <c r="T4585" i="1"/>
  <c r="U4585" i="1"/>
  <c r="Q5206" i="1"/>
  <c r="R5206" i="1" s="1"/>
  <c r="U5547" i="1"/>
  <c r="T5547" i="1"/>
  <c r="Q5827" i="1"/>
  <c r="R5827" i="1" s="1"/>
  <c r="U6083" i="1"/>
  <c r="T6083" i="1"/>
  <c r="U6339" i="1"/>
  <c r="T6339" i="1"/>
  <c r="Q6595" i="1"/>
  <c r="R6595" i="1" s="1"/>
  <c r="U38" i="1"/>
  <c r="T38" i="1"/>
  <c r="U172" i="1"/>
  <c r="T172" i="1"/>
  <c r="U641" i="1"/>
  <c r="T641" i="1"/>
  <c r="T987" i="1"/>
  <c r="U987" i="1"/>
  <c r="U993" i="1"/>
  <c r="T993" i="1"/>
  <c r="Q1508" i="1"/>
  <c r="R1508" i="1" s="1"/>
  <c r="U1737" i="1"/>
  <c r="T1737" i="1"/>
  <c r="Q1962" i="1"/>
  <c r="R1962" i="1" s="1"/>
  <c r="T2618" i="1"/>
  <c r="U2618" i="1"/>
  <c r="T2623" i="1"/>
  <c r="U2623" i="1"/>
  <c r="T2628" i="1"/>
  <c r="U2628" i="1"/>
  <c r="U3105" i="1"/>
  <c r="T3105" i="1"/>
  <c r="T2837" i="1"/>
  <c r="U2837" i="1"/>
  <c r="U3313" i="1"/>
  <c r="T3313" i="1"/>
  <c r="T3657" i="1"/>
  <c r="U3657" i="1"/>
  <c r="U2857" i="1"/>
  <c r="T2857" i="1"/>
  <c r="T3318" i="1"/>
  <c r="U3318" i="1"/>
  <c r="T3662" i="1"/>
  <c r="U3662" i="1"/>
  <c r="T3950" i="1"/>
  <c r="U3950" i="1"/>
  <c r="T2861" i="1"/>
  <c r="U2861" i="1"/>
  <c r="Q3837" i="1"/>
  <c r="R3837" i="1" s="1"/>
  <c r="Q4170" i="1"/>
  <c r="R4170" i="1" s="1"/>
  <c r="T4426" i="1"/>
  <c r="U4426" i="1"/>
  <c r="T4682" i="1"/>
  <c r="U4682" i="1"/>
  <c r="Q4938" i="1"/>
  <c r="R4938" i="1" s="1"/>
  <c r="T3495" i="1"/>
  <c r="U3495" i="1"/>
  <c r="T4009" i="1"/>
  <c r="U4009" i="1"/>
  <c r="T4299" i="1"/>
  <c r="U4299" i="1"/>
  <c r="Q4555" i="1"/>
  <c r="R4555" i="1" s="1"/>
  <c r="T4811" i="1"/>
  <c r="U4811" i="1"/>
  <c r="T2893" i="1"/>
  <c r="U2893" i="1"/>
  <c r="Q3840" i="1"/>
  <c r="R3840" i="1" s="1"/>
  <c r="Q4172" i="1"/>
  <c r="R4172" i="1" s="1"/>
  <c r="T4428" i="1"/>
  <c r="U4428" i="1"/>
  <c r="T4684" i="1"/>
  <c r="U4684" i="1"/>
  <c r="Q4940" i="1"/>
  <c r="R4940" i="1" s="1"/>
  <c r="T5196" i="1"/>
  <c r="U5196" i="1"/>
  <c r="T5452" i="1"/>
  <c r="U5452" i="1"/>
  <c r="Q3761" i="1"/>
  <c r="R3761" i="1" s="1"/>
  <c r="T4881" i="1"/>
  <c r="U4881" i="1"/>
  <c r="U5305" i="1"/>
  <c r="T5305" i="1"/>
  <c r="U5645" i="1"/>
  <c r="T5645" i="1"/>
  <c r="Q5901" i="1"/>
  <c r="R5901" i="1" s="1"/>
  <c r="T6157" i="1"/>
  <c r="U6157" i="1"/>
  <c r="T6413" i="1"/>
  <c r="U6413" i="1"/>
  <c r="Q6669" i="1"/>
  <c r="R6669" i="1" s="1"/>
  <c r="Q3788" i="1"/>
  <c r="R3788" i="1" s="1"/>
  <c r="T4901" i="1"/>
  <c r="U4901" i="1"/>
  <c r="T5311" i="1"/>
  <c r="U5311" i="1"/>
  <c r="T5650" i="1"/>
  <c r="U5650" i="1"/>
  <c r="T5906" i="1"/>
  <c r="U5906" i="1"/>
  <c r="Q6162" i="1"/>
  <c r="R6162" i="1" s="1"/>
  <c r="T6418" i="1"/>
  <c r="U6418" i="1"/>
  <c r="T6674" i="1"/>
  <c r="U6674" i="1"/>
  <c r="Q3815" i="1"/>
  <c r="R3815" i="1" s="1"/>
  <c r="T4921" i="1"/>
  <c r="U4921" i="1"/>
  <c r="U5318" i="1"/>
  <c r="T5318" i="1"/>
  <c r="T5655" i="1"/>
  <c r="U5655" i="1"/>
  <c r="T5911" i="1"/>
  <c r="U5911" i="1"/>
  <c r="T6167" i="1"/>
  <c r="U6167" i="1"/>
  <c r="T6423" i="1"/>
  <c r="U6423" i="1"/>
  <c r="T6679" i="1"/>
  <c r="U6679" i="1"/>
  <c r="T6935" i="1"/>
  <c r="U6935" i="1"/>
  <c r="T7191" i="1"/>
  <c r="U7191" i="1"/>
  <c r="T7447" i="1"/>
  <c r="U7447" i="1"/>
  <c r="T7703" i="1"/>
  <c r="U7703" i="1"/>
  <c r="T4957" i="1"/>
  <c r="U4957" i="1"/>
  <c r="T6176" i="1"/>
  <c r="U6176" i="1"/>
  <c r="T6970" i="1"/>
  <c r="U6970" i="1"/>
  <c r="T7312" i="1"/>
  <c r="U7312" i="1"/>
  <c r="T7653" i="1"/>
  <c r="U7653" i="1"/>
  <c r="U7964" i="1"/>
  <c r="T7964" i="1"/>
  <c r="T8220" i="1"/>
  <c r="U8220" i="1"/>
  <c r="U8476" i="1"/>
  <c r="T8476" i="1"/>
  <c r="Q5015" i="1"/>
  <c r="R5015" i="1" s="1"/>
  <c r="U945" i="1"/>
  <c r="T945" i="1"/>
  <c r="T2570" i="1"/>
  <c r="U2570" i="1"/>
  <c r="T2773" i="1"/>
  <c r="U2773" i="1"/>
  <c r="T3302" i="1"/>
  <c r="U3302" i="1"/>
  <c r="T3821" i="1"/>
  <c r="U3821" i="1"/>
  <c r="U4926" i="1"/>
  <c r="T4926" i="1"/>
  <c r="T4543" i="1"/>
  <c r="U4543" i="1"/>
  <c r="T4160" i="1"/>
  <c r="U4160" i="1"/>
  <c r="Q5184" i="1"/>
  <c r="R5184" i="1" s="1"/>
  <c r="T5289" i="1"/>
  <c r="U5289" i="1"/>
  <c r="U6401" i="1"/>
  <c r="T6401" i="1"/>
  <c r="T5295" i="1"/>
  <c r="U5295" i="1"/>
  <c r="Q6406" i="1"/>
  <c r="R6406" i="1" s="1"/>
  <c r="Q5302" i="1"/>
  <c r="R5302" i="1" s="1"/>
  <c r="U6411" i="1"/>
  <c r="T6411" i="1"/>
  <c r="U7027" i="1"/>
  <c r="T7027" i="1"/>
  <c r="U7371" i="1"/>
  <c r="T7371" i="1"/>
  <c r="T7711" i="1"/>
  <c r="U7711" i="1"/>
  <c r="T5479" i="1"/>
  <c r="U5479" i="1"/>
  <c r="T6869" i="1"/>
  <c r="U6869" i="1"/>
  <c r="T7322" i="1"/>
  <c r="U7322" i="1"/>
  <c r="T7776" i="1"/>
  <c r="U7776" i="1"/>
  <c r="T8144" i="1"/>
  <c r="U8144" i="1"/>
  <c r="T8484" i="1"/>
  <c r="U8484" i="1"/>
  <c r="Q5442" i="1"/>
  <c r="R5442" i="1" s="1"/>
  <c r="T6516" i="1"/>
  <c r="U6516" i="1"/>
  <c r="U7084" i="1"/>
  <c r="T7084" i="1"/>
  <c r="U7425" i="1"/>
  <c r="T7425" i="1"/>
  <c r="T7766" i="1"/>
  <c r="U7766" i="1"/>
  <c r="U8049" i="1"/>
  <c r="T8049" i="1"/>
  <c r="U8305" i="1"/>
  <c r="T8305" i="1"/>
  <c r="U8561" i="1"/>
  <c r="T8561" i="1"/>
  <c r="Q5469" i="1"/>
  <c r="R5469" i="1" s="1"/>
  <c r="T6536" i="1"/>
  <c r="U6536" i="1"/>
  <c r="T7090" i="1"/>
  <c r="U7090" i="1"/>
  <c r="T7432" i="1"/>
  <c r="U7432" i="1"/>
  <c r="T7773" i="1"/>
  <c r="U7773" i="1"/>
  <c r="T8054" i="1"/>
  <c r="U8054" i="1"/>
  <c r="T8310" i="1"/>
  <c r="U8310" i="1"/>
  <c r="T8566" i="1"/>
  <c r="U8566" i="1"/>
  <c r="Q5660" i="1"/>
  <c r="R5660" i="1" s="1"/>
  <c r="T7822" i="1"/>
  <c r="U7822" i="1"/>
  <c r="T8715" i="1"/>
  <c r="U8715" i="1"/>
  <c r="T6796" i="1"/>
  <c r="U6796" i="1"/>
  <c r="T6828" i="1"/>
  <c r="U6828" i="1"/>
  <c r="T8127" i="1"/>
  <c r="U8127" i="1"/>
  <c r="T5367" i="1"/>
  <c r="U5367" i="1"/>
  <c r="T5364" i="1"/>
  <c r="U5364" i="1"/>
  <c r="T5620" i="1"/>
  <c r="U5620" i="1"/>
  <c r="Q4529" i="1"/>
  <c r="R4529" i="1" s="1"/>
  <c r="U5187" i="1"/>
  <c r="T5187" i="1"/>
  <c r="U5529" i="1"/>
  <c r="T5529" i="1"/>
  <c r="U5813" i="1"/>
  <c r="T5813" i="1"/>
  <c r="Q6069" i="1"/>
  <c r="R6069" i="1" s="1"/>
  <c r="T6325" i="1"/>
  <c r="U6325" i="1"/>
  <c r="T6581" i="1"/>
  <c r="U6581" i="1"/>
  <c r="T6837" i="1"/>
  <c r="U6837" i="1"/>
  <c r="T4549" i="1"/>
  <c r="U4549" i="1"/>
  <c r="U5194" i="1"/>
  <c r="T5194" i="1"/>
  <c r="T5535" i="1"/>
  <c r="U5535" i="1"/>
  <c r="T5818" i="1"/>
  <c r="U5818" i="1"/>
  <c r="T6074" i="1"/>
  <c r="U6074" i="1"/>
  <c r="Q6330" i="1"/>
  <c r="R6330" i="1" s="1"/>
  <c r="T6586" i="1"/>
  <c r="U6586" i="1"/>
  <c r="T6842" i="1"/>
  <c r="U6842" i="1"/>
  <c r="T4569" i="1"/>
  <c r="U4569" i="1"/>
  <c r="Q5201" i="1"/>
  <c r="R5201" i="1" s="1"/>
  <c r="Q5542" i="1"/>
  <c r="R5542" i="1" s="1"/>
  <c r="T5823" i="1"/>
  <c r="U5823" i="1"/>
  <c r="T6079" i="1"/>
  <c r="U6079" i="1"/>
  <c r="T6335" i="1"/>
  <c r="U6335" i="1"/>
  <c r="T6591" i="1"/>
  <c r="U6591" i="1"/>
  <c r="T18" i="1"/>
  <c r="U18" i="1"/>
  <c r="U156" i="1"/>
  <c r="T156" i="1"/>
  <c r="U625" i="1"/>
  <c r="T625" i="1"/>
  <c r="T971" i="1"/>
  <c r="U971" i="1"/>
  <c r="U977" i="1"/>
  <c r="T977" i="1"/>
  <c r="T1492" i="1"/>
  <c r="U1492" i="1"/>
  <c r="U1721" i="1"/>
  <c r="T1721" i="1"/>
  <c r="T1946" i="1"/>
  <c r="U1946" i="1"/>
  <c r="T2602" i="1"/>
  <c r="U2602" i="1"/>
  <c r="T2607" i="1"/>
  <c r="U2607" i="1"/>
  <c r="Q2612" i="1"/>
  <c r="R2612" i="1" s="1"/>
  <c r="T3083" i="1"/>
  <c r="U3083" i="1"/>
  <c r="T2821" i="1"/>
  <c r="U2821" i="1"/>
  <c r="Q3309" i="1"/>
  <c r="R3309" i="1" s="1"/>
  <c r="T3649" i="1"/>
  <c r="U3649" i="1"/>
  <c r="U2841" i="1"/>
  <c r="T2841" i="1"/>
  <c r="T3314" i="1"/>
  <c r="U3314" i="1"/>
  <c r="T3654" i="1"/>
  <c r="U3654" i="1"/>
  <c r="T3946" i="1"/>
  <c r="U3946" i="1"/>
  <c r="T2797" i="1"/>
  <c r="U2797" i="1"/>
  <c r="Q3832" i="1"/>
  <c r="R3832" i="1" s="1"/>
  <c r="T4166" i="1"/>
  <c r="U4166" i="1"/>
  <c r="U4422" i="1"/>
  <c r="T4422" i="1"/>
  <c r="Q4678" i="1"/>
  <c r="R4678" i="1" s="1"/>
  <c r="U4934" i="1"/>
  <c r="T4934" i="1"/>
  <c r="Q3479" i="1"/>
  <c r="R3479" i="1" s="1"/>
  <c r="Q4004" i="1"/>
  <c r="R4004" i="1" s="1"/>
  <c r="Q4295" i="1"/>
  <c r="R4295" i="1" s="1"/>
  <c r="T4551" i="1"/>
  <c r="U4551" i="1"/>
  <c r="T4807" i="1"/>
  <c r="U4807" i="1"/>
  <c r="Q2829" i="1"/>
  <c r="R2829" i="1" s="1"/>
  <c r="Q3835" i="1"/>
  <c r="R3835" i="1" s="1"/>
  <c r="Q4168" i="1"/>
  <c r="R4168" i="1" s="1"/>
  <c r="T4424" i="1"/>
  <c r="U4424" i="1"/>
  <c r="Q4680" i="1"/>
  <c r="R4680" i="1" s="1"/>
  <c r="T4936" i="1"/>
  <c r="U4936" i="1"/>
  <c r="T5192" i="1"/>
  <c r="U5192" i="1"/>
  <c r="T5448" i="1"/>
  <c r="U5448" i="1"/>
  <c r="T3711" i="1"/>
  <c r="U3711" i="1"/>
  <c r="Q4865" i="1"/>
  <c r="R4865" i="1" s="1"/>
  <c r="Q5299" i="1"/>
  <c r="R5299" i="1" s="1"/>
  <c r="T5641" i="1"/>
  <c r="U5641" i="1"/>
  <c r="U5897" i="1"/>
  <c r="T5897" i="1"/>
  <c r="U6153" i="1"/>
  <c r="T6153" i="1"/>
  <c r="U6409" i="1"/>
  <c r="T6409" i="1"/>
  <c r="U6665" i="1"/>
  <c r="T6665" i="1"/>
  <c r="Q3767" i="1"/>
  <c r="R3767" i="1" s="1"/>
  <c r="T4885" i="1"/>
  <c r="U4885" i="1"/>
  <c r="U5306" i="1"/>
  <c r="T5306" i="1"/>
  <c r="U5646" i="1"/>
  <c r="T5646" i="1"/>
  <c r="Q5902" i="1"/>
  <c r="R5902" i="1" s="1"/>
  <c r="T6158" i="1"/>
  <c r="U6158" i="1"/>
  <c r="T6414" i="1"/>
  <c r="U6414" i="1"/>
  <c r="T6670" i="1"/>
  <c r="U6670" i="1"/>
  <c r="T3793" i="1"/>
  <c r="U3793" i="1"/>
  <c r="T4905" i="1"/>
  <c r="U4905" i="1"/>
  <c r="T5313" i="1"/>
  <c r="U5313" i="1"/>
  <c r="U5651" i="1"/>
  <c r="T5651" i="1"/>
  <c r="U5907" i="1"/>
  <c r="T5907" i="1"/>
  <c r="Q6163" i="1"/>
  <c r="R6163" i="1" s="1"/>
  <c r="U6419" i="1"/>
  <c r="T6419" i="1"/>
  <c r="U6675" i="1"/>
  <c r="T6675" i="1"/>
  <c r="U374" i="1"/>
  <c r="T374" i="1"/>
  <c r="U420" i="1"/>
  <c r="T420" i="1"/>
  <c r="U534" i="1"/>
  <c r="T534" i="1"/>
  <c r="T789" i="1"/>
  <c r="U789" i="1"/>
  <c r="T797" i="1"/>
  <c r="U797" i="1"/>
  <c r="T1828" i="1"/>
  <c r="U1828" i="1"/>
  <c r="T1258" i="1"/>
  <c r="U1258" i="1"/>
  <c r="T1347" i="1"/>
  <c r="U1347" i="1"/>
  <c r="T1367" i="1"/>
  <c r="U1367" i="1"/>
  <c r="T1387" i="1"/>
  <c r="U1387" i="1"/>
  <c r="Q2948" i="1"/>
  <c r="R2948" i="1" s="1"/>
  <c r="T3460" i="1"/>
  <c r="U3460" i="1"/>
  <c r="T3026" i="1"/>
  <c r="U3026" i="1"/>
  <c r="T3421" i="1"/>
  <c r="U3421" i="1"/>
  <c r="T1343" i="1"/>
  <c r="U1343" i="1"/>
  <c r="U3033" i="1"/>
  <c r="T3033" i="1"/>
  <c r="Q3426" i="1"/>
  <c r="R3426" i="1" s="1"/>
  <c r="Q3766" i="1"/>
  <c r="R3766" i="1" s="1"/>
  <c r="Q4030" i="1"/>
  <c r="R4030" i="1" s="1"/>
  <c r="T3299" i="1"/>
  <c r="U3299" i="1"/>
  <c r="T3944" i="1"/>
  <c r="U3944" i="1"/>
  <c r="T4250" i="1"/>
  <c r="U4250" i="1"/>
  <c r="Q4506" i="1"/>
  <c r="R4506" i="1" s="1"/>
  <c r="U4762" i="1"/>
  <c r="T4762" i="1"/>
  <c r="Q2061" i="1"/>
  <c r="R2061" i="1" s="1"/>
  <c r="T3775" i="1"/>
  <c r="U3775" i="1"/>
  <c r="T4116" i="1"/>
  <c r="U4116" i="1"/>
  <c r="T4379" i="1"/>
  <c r="U4379" i="1"/>
  <c r="T4635" i="1"/>
  <c r="U4635" i="1"/>
  <c r="Q4891" i="1"/>
  <c r="R4891" i="1" s="1"/>
  <c r="Q3307" i="1"/>
  <c r="R3307" i="1" s="1"/>
  <c r="T3947" i="1"/>
  <c r="U3947" i="1"/>
  <c r="T4252" i="1"/>
  <c r="U4252" i="1"/>
  <c r="Q4508" i="1"/>
  <c r="R4508" i="1" s="1"/>
  <c r="T4764" i="1"/>
  <c r="U4764" i="1"/>
  <c r="T5020" i="1"/>
  <c r="U5020" i="1"/>
  <c r="Q5276" i="1"/>
  <c r="R5276" i="1" s="1"/>
  <c r="T5532" i="1"/>
  <c r="U5532" i="1"/>
  <c r="T4177" i="1"/>
  <c r="U4177" i="1"/>
  <c r="U5070" i="1"/>
  <c r="T5070" i="1"/>
  <c r="U5411" i="1"/>
  <c r="T5411" i="1"/>
  <c r="U5725" i="1"/>
  <c r="T5725" i="1"/>
  <c r="T5981" i="1"/>
  <c r="U5981" i="1"/>
  <c r="Q6237" i="1"/>
  <c r="R6237" i="1" s="1"/>
  <c r="T6493" i="1"/>
  <c r="U6493" i="1"/>
  <c r="T6749" i="1"/>
  <c r="U6749" i="1"/>
  <c r="Q4197" i="1"/>
  <c r="R4197" i="1" s="1"/>
  <c r="T5077" i="1"/>
  <c r="U5077" i="1"/>
  <c r="Q5418" i="1"/>
  <c r="R5418" i="1" s="1"/>
  <c r="Q5730" i="1"/>
  <c r="R5730" i="1" s="1"/>
  <c r="T5986" i="1"/>
  <c r="U5986" i="1"/>
  <c r="T6242" i="1"/>
  <c r="U6242" i="1"/>
  <c r="T6498" i="1"/>
  <c r="U6498" i="1"/>
  <c r="T6754" i="1"/>
  <c r="U6754" i="1"/>
  <c r="Q4217" i="1"/>
  <c r="R4217" i="1" s="1"/>
  <c r="Q5083" i="1"/>
  <c r="R5083" i="1" s="1"/>
  <c r="T5425" i="1"/>
  <c r="U5425" i="1"/>
  <c r="Q5735" i="1"/>
  <c r="R5735" i="1" s="1"/>
  <c r="T5991" i="1"/>
  <c r="U5991" i="1"/>
  <c r="T6247" i="1"/>
  <c r="U6247" i="1"/>
  <c r="T6503" i="1"/>
  <c r="U6503" i="1"/>
  <c r="T6759" i="1"/>
  <c r="U6759" i="1"/>
  <c r="T7015" i="1"/>
  <c r="U7015" i="1"/>
  <c r="T7271" i="1"/>
  <c r="U7271" i="1"/>
  <c r="T7527" i="1"/>
  <c r="U7527" i="1"/>
  <c r="T7783" i="1"/>
  <c r="U7783" i="1"/>
  <c r="T5415" i="1"/>
  <c r="U5415" i="1"/>
  <c r="T6496" i="1"/>
  <c r="U6496" i="1"/>
  <c r="T7077" i="1"/>
  <c r="U7077" i="1"/>
  <c r="T7418" i="1"/>
  <c r="U7418" i="1"/>
  <c r="T7760" i="1"/>
  <c r="U7760" i="1"/>
  <c r="U8044" i="1"/>
  <c r="T8044" i="1"/>
  <c r="T8300" i="1"/>
  <c r="U8300" i="1"/>
  <c r="U8556" i="1"/>
  <c r="T8556" i="1"/>
  <c r="U262" i="1"/>
  <c r="T262" i="1"/>
  <c r="U1201" i="1"/>
  <c r="T1201" i="1"/>
  <c r="Q2826" i="1"/>
  <c r="R2826" i="1" s="1"/>
  <c r="Q2973" i="1"/>
  <c r="R2973" i="1" s="1"/>
  <c r="T3390" i="1"/>
  <c r="U3390" i="1"/>
  <c r="Q3907" i="1"/>
  <c r="R3907" i="1" s="1"/>
  <c r="Q4990" i="1"/>
  <c r="R4990" i="1" s="1"/>
  <c r="Q4607" i="1"/>
  <c r="R4607" i="1" s="1"/>
  <c r="Q4224" i="1"/>
  <c r="R4224" i="1" s="1"/>
  <c r="T5248" i="1"/>
  <c r="U5248" i="1"/>
  <c r="Q5374" i="1"/>
  <c r="R5374" i="1" s="1"/>
  <c r="U6465" i="1"/>
  <c r="T6465" i="1"/>
  <c r="U5381" i="1"/>
  <c r="T5381" i="1"/>
  <c r="T6470" i="1"/>
  <c r="U6470" i="1"/>
  <c r="U5387" i="1"/>
  <c r="T5387" i="1"/>
  <c r="Q6475" i="1"/>
  <c r="R6475" i="1" s="1"/>
  <c r="U7051" i="1"/>
  <c r="T7051" i="1"/>
  <c r="T7391" i="1"/>
  <c r="U7391" i="1"/>
  <c r="T7731" i="1"/>
  <c r="U7731" i="1"/>
  <c r="T5607" i="1"/>
  <c r="U5607" i="1"/>
  <c r="T6896" i="1"/>
  <c r="U6896" i="1"/>
  <c r="T7349" i="1"/>
  <c r="U7349" i="1"/>
  <c r="T7808" i="1"/>
  <c r="U7808" i="1"/>
  <c r="U8164" i="1"/>
  <c r="T8164" i="1"/>
  <c r="T8504" i="1"/>
  <c r="U8504" i="1"/>
  <c r="T5527" i="1"/>
  <c r="U5527" i="1"/>
  <c r="T6580" i="1"/>
  <c r="U6580" i="1"/>
  <c r="U7105" i="1"/>
  <c r="T7105" i="1"/>
  <c r="T7446" i="1"/>
  <c r="U7446" i="1"/>
  <c r="U7788" i="1"/>
  <c r="T7788" i="1"/>
  <c r="U8065" i="1"/>
  <c r="T8065" i="1"/>
  <c r="U8321" i="1"/>
  <c r="T8321" i="1"/>
  <c r="U8577" i="1"/>
  <c r="T8577" i="1"/>
  <c r="T5554" i="1"/>
  <c r="U5554" i="1"/>
  <c r="T6600" i="1"/>
  <c r="U6600" i="1"/>
  <c r="T7112" i="1"/>
  <c r="U7112" i="1"/>
  <c r="T7453" i="1"/>
  <c r="U7453" i="1"/>
  <c r="T7794" i="1"/>
  <c r="U7794" i="1"/>
  <c r="T8070" i="1"/>
  <c r="U8070" i="1"/>
  <c r="T8326" i="1"/>
  <c r="U8326" i="1"/>
  <c r="T8582" i="1"/>
  <c r="U8582" i="1"/>
  <c r="T5916" i="1"/>
  <c r="U5916" i="1"/>
  <c r="T7899" i="1"/>
  <c r="U7899" i="1"/>
  <c r="T8736" i="1"/>
  <c r="U8736" i="1"/>
  <c r="T7156" i="1"/>
  <c r="U7156" i="1"/>
  <c r="T6932" i="1"/>
  <c r="U6932" i="1"/>
  <c r="T8191" i="1"/>
  <c r="U8191" i="1"/>
  <c r="Q5756" i="1"/>
  <c r="R5756" i="1" s="1"/>
  <c r="T5380" i="1"/>
  <c r="U5380" i="1"/>
  <c r="Q5636" i="1"/>
  <c r="R5636" i="1" s="1"/>
  <c r="T4593" i="1"/>
  <c r="U4593" i="1"/>
  <c r="U5209" i="1"/>
  <c r="T5209" i="1"/>
  <c r="U5550" i="1"/>
  <c r="T5550" i="1"/>
  <c r="Q5829" i="1"/>
  <c r="R5829" i="1" s="1"/>
  <c r="T6085" i="1"/>
  <c r="U6085" i="1"/>
  <c r="T6341" i="1"/>
  <c r="U6341" i="1"/>
  <c r="Q6597" i="1"/>
  <c r="R6597" i="1" s="1"/>
  <c r="T6853" i="1"/>
  <c r="U6853" i="1"/>
  <c r="T4613" i="1"/>
  <c r="U4613" i="1"/>
  <c r="T5215" i="1"/>
  <c r="U5215" i="1"/>
  <c r="U5557" i="1"/>
  <c r="T5557" i="1"/>
  <c r="T5834" i="1"/>
  <c r="U5834" i="1"/>
  <c r="Q6090" i="1"/>
  <c r="R6090" i="1" s="1"/>
  <c r="T6346" i="1"/>
  <c r="U6346" i="1"/>
  <c r="T6602" i="1"/>
  <c r="U6602" i="1"/>
  <c r="T1999" i="1"/>
  <c r="U1999" i="1"/>
  <c r="T4633" i="1"/>
  <c r="U4633" i="1"/>
  <c r="U5222" i="1"/>
  <c r="T5222" i="1"/>
  <c r="Q5563" i="1"/>
  <c r="R5563" i="1" s="1"/>
  <c r="T5839" i="1"/>
  <c r="U5839" i="1"/>
  <c r="T6095" i="1"/>
  <c r="U6095" i="1"/>
  <c r="T6351" i="1"/>
  <c r="U6351" i="1"/>
  <c r="T6607" i="1"/>
  <c r="U6607" i="1"/>
  <c r="U102" i="1"/>
  <c r="T102" i="1"/>
  <c r="U220" i="1"/>
  <c r="T220" i="1"/>
  <c r="U689" i="1"/>
  <c r="T689" i="1"/>
  <c r="T1035" i="1"/>
  <c r="U1035" i="1"/>
  <c r="U1041" i="1"/>
  <c r="T1041" i="1"/>
  <c r="Q1556" i="1"/>
  <c r="R1556" i="1" s="1"/>
  <c r="U1785" i="1"/>
  <c r="T1785" i="1"/>
  <c r="Q2010" i="1"/>
  <c r="R2010" i="1" s="1"/>
  <c r="T2666" i="1"/>
  <c r="U2666" i="1"/>
  <c r="T2671" i="1"/>
  <c r="U2671" i="1"/>
  <c r="T2676" i="1"/>
  <c r="U2676" i="1"/>
  <c r="U3169" i="1"/>
  <c r="T3169" i="1"/>
  <c r="Q2901" i="1"/>
  <c r="R2901" i="1" s="1"/>
  <c r="Q3329" i="1"/>
  <c r="R3329" i="1" s="1"/>
  <c r="T3673" i="1"/>
  <c r="U3673" i="1"/>
  <c r="T2910" i="1"/>
  <c r="U2910" i="1"/>
  <c r="Q3334" i="1"/>
  <c r="R3334" i="1" s="1"/>
  <c r="T3678" i="1"/>
  <c r="U3678" i="1"/>
  <c r="T3962" i="1"/>
  <c r="U3962" i="1"/>
  <c r="T2954" i="1"/>
  <c r="U2954" i="1"/>
  <c r="T3853" i="1"/>
  <c r="U3853" i="1"/>
  <c r="T4182" i="1"/>
  <c r="U4182" i="1"/>
  <c r="Q4438" i="1"/>
  <c r="R4438" i="1" s="1"/>
  <c r="U4694" i="1"/>
  <c r="T4694" i="1"/>
  <c r="U4950" i="1"/>
  <c r="T4950" i="1"/>
  <c r="T3543" i="1"/>
  <c r="U3543" i="1"/>
  <c r="Q4025" i="1"/>
  <c r="R4025" i="1" s="1"/>
  <c r="T4311" i="1"/>
  <c r="U4311" i="1"/>
  <c r="T4567" i="1"/>
  <c r="U4567" i="1"/>
  <c r="Q4823" i="1"/>
  <c r="R4823" i="1" s="1"/>
  <c r="T2965" i="1"/>
  <c r="U2965" i="1"/>
  <c r="Q3856" i="1"/>
  <c r="R3856" i="1" s="1"/>
  <c r="T4184" i="1"/>
  <c r="U4184" i="1"/>
  <c r="Q4440" i="1"/>
  <c r="R4440" i="1" s="1"/>
  <c r="Q4696" i="1"/>
  <c r="R4696" i="1" s="1"/>
  <c r="T4952" i="1"/>
  <c r="U4952" i="1"/>
  <c r="Q5208" i="1"/>
  <c r="R5208" i="1" s="1"/>
  <c r="T5464" i="1"/>
  <c r="U5464" i="1"/>
  <c r="T3825" i="1"/>
  <c r="U3825" i="1"/>
  <c r="T4929" i="1"/>
  <c r="U4929" i="1"/>
  <c r="Q5321" i="1"/>
  <c r="R5321" i="1" s="1"/>
  <c r="Q5657" i="1"/>
  <c r="R5657" i="1" s="1"/>
  <c r="U5913" i="1"/>
  <c r="T5913" i="1"/>
  <c r="U6169" i="1"/>
  <c r="T6169" i="1"/>
  <c r="U6425" i="1"/>
  <c r="T6425" i="1"/>
  <c r="U6681" i="1"/>
  <c r="T6681" i="1"/>
  <c r="T3852" i="1"/>
  <c r="U3852" i="1"/>
  <c r="T4949" i="1"/>
  <c r="U4949" i="1"/>
  <c r="Q5327" i="1"/>
  <c r="R5327" i="1" s="1"/>
  <c r="Q5662" i="1"/>
  <c r="R5662" i="1" s="1"/>
  <c r="T5918" i="1"/>
  <c r="U5918" i="1"/>
  <c r="T6174" i="1"/>
  <c r="U6174" i="1"/>
  <c r="Q6430" i="1"/>
  <c r="R6430" i="1" s="1"/>
  <c r="T6686" i="1"/>
  <c r="U6686" i="1"/>
  <c r="T3879" i="1"/>
  <c r="U3879" i="1"/>
  <c r="T4969" i="1"/>
  <c r="U4969" i="1"/>
  <c r="U5334" i="1"/>
  <c r="T5334" i="1"/>
  <c r="U5667" i="1"/>
  <c r="T5667" i="1"/>
  <c r="Q5923" i="1"/>
  <c r="R5923" i="1" s="1"/>
  <c r="U6179" i="1"/>
  <c r="T6179" i="1"/>
  <c r="U6435" i="1"/>
  <c r="T6435" i="1"/>
  <c r="Q6691" i="1"/>
  <c r="R6691" i="1" s="1"/>
  <c r="T39" i="1"/>
  <c r="U39" i="1"/>
  <c r="U505" i="1"/>
  <c r="T505" i="1"/>
  <c r="U598" i="1"/>
  <c r="T598" i="1"/>
  <c r="U864" i="1"/>
  <c r="T864" i="1"/>
  <c r="T870" i="1"/>
  <c r="U870" i="1"/>
  <c r="Q1892" i="1"/>
  <c r="R1892" i="1" s="1"/>
  <c r="T1322" i="1"/>
  <c r="U1322" i="1"/>
  <c r="T1603" i="1"/>
  <c r="U1603" i="1"/>
  <c r="T1623" i="1"/>
  <c r="U1623" i="1"/>
  <c r="T1643" i="1"/>
  <c r="U1643" i="1"/>
  <c r="T3012" i="1"/>
  <c r="U3012" i="1"/>
  <c r="Q3524" i="1"/>
  <c r="R3524" i="1" s="1"/>
  <c r="T3053" i="1"/>
  <c r="U3053" i="1"/>
  <c r="U3441" i="1"/>
  <c r="T3441" i="1"/>
  <c r="T1727" i="1"/>
  <c r="U1727" i="1"/>
  <c r="T3059" i="1"/>
  <c r="U3059" i="1"/>
  <c r="T3446" i="1"/>
  <c r="U3446" i="1"/>
  <c r="Q3790" i="1"/>
  <c r="R3790" i="1" s="1"/>
  <c r="T4046" i="1"/>
  <c r="U4046" i="1"/>
  <c r="T3363" i="1"/>
  <c r="U3363" i="1"/>
  <c r="T3965" i="1"/>
  <c r="U3965" i="1"/>
  <c r="Q4266" i="1"/>
  <c r="R4266" i="1" s="1"/>
  <c r="T4522" i="1"/>
  <c r="U4522" i="1"/>
  <c r="U4778" i="1"/>
  <c r="T4778" i="1"/>
  <c r="T2365" i="1"/>
  <c r="U2365" i="1"/>
  <c r="T3796" i="1"/>
  <c r="U3796" i="1"/>
  <c r="T4137" i="1"/>
  <c r="U4137" i="1"/>
  <c r="T4395" i="1"/>
  <c r="U4395" i="1"/>
  <c r="Q4651" i="1"/>
  <c r="R4651" i="1" s="1"/>
  <c r="U4907" i="1"/>
  <c r="T4907" i="1"/>
  <c r="T3371" i="1"/>
  <c r="U3371" i="1"/>
  <c r="T3968" i="1"/>
  <c r="U3968" i="1"/>
  <c r="Q4268" i="1"/>
  <c r="R4268" i="1" s="1"/>
  <c r="T4524" i="1"/>
  <c r="U4524" i="1"/>
  <c r="T4780" i="1"/>
  <c r="U4780" i="1"/>
  <c r="Q5036" i="1"/>
  <c r="R5036" i="1" s="1"/>
  <c r="T5292" i="1"/>
  <c r="U5292" i="1"/>
  <c r="T5548" i="1"/>
  <c r="U5548" i="1"/>
  <c r="Q4241" i="1"/>
  <c r="R4241" i="1" s="1"/>
  <c r="U5091" i="1"/>
  <c r="T5091" i="1"/>
  <c r="U5433" i="1"/>
  <c r="T5433" i="1"/>
  <c r="U5741" i="1"/>
  <c r="T5741" i="1"/>
  <c r="Q5997" i="1"/>
  <c r="R5997" i="1" s="1"/>
  <c r="T6253" i="1"/>
  <c r="U6253" i="1"/>
  <c r="T6509" i="1"/>
  <c r="U6509" i="1"/>
  <c r="T6765" i="1"/>
  <c r="U6765" i="1"/>
  <c r="T4261" i="1"/>
  <c r="U4261" i="1"/>
  <c r="U5098" i="1"/>
  <c r="T5098" i="1"/>
  <c r="T5439" i="1"/>
  <c r="U5439" i="1"/>
  <c r="T5746" i="1"/>
  <c r="U5746" i="1"/>
  <c r="T6002" i="1"/>
  <c r="U6002" i="1"/>
  <c r="Q6258" i="1"/>
  <c r="R6258" i="1" s="1"/>
  <c r="T6514" i="1"/>
  <c r="U6514" i="1"/>
  <c r="T6770" i="1"/>
  <c r="U6770" i="1"/>
  <c r="T4281" i="1"/>
  <c r="U4281" i="1"/>
  <c r="Q5105" i="1"/>
  <c r="R5105" i="1" s="1"/>
  <c r="Q5446" i="1"/>
  <c r="R5446" i="1" s="1"/>
  <c r="T5751" i="1"/>
  <c r="U5751" i="1"/>
  <c r="T6007" i="1"/>
  <c r="U6007" i="1"/>
  <c r="T6263" i="1"/>
  <c r="U6263" i="1"/>
  <c r="T6519" i="1"/>
  <c r="U6519" i="1"/>
  <c r="T6775" i="1"/>
  <c r="U6775" i="1"/>
  <c r="T7031" i="1"/>
  <c r="U7031" i="1"/>
  <c r="T7287" i="1"/>
  <c r="U7287" i="1"/>
  <c r="T7543" i="1"/>
  <c r="U7543" i="1"/>
  <c r="T7799" i="1"/>
  <c r="U7799" i="1"/>
  <c r="U5501" i="1"/>
  <c r="T5501" i="1"/>
  <c r="T6560" i="1"/>
  <c r="U6560" i="1"/>
  <c r="T7098" i="1"/>
  <c r="U7098" i="1"/>
  <c r="T7440" i="1"/>
  <c r="U7440" i="1"/>
  <c r="T7781" i="1"/>
  <c r="U7781" i="1"/>
  <c r="U8060" i="1"/>
  <c r="T8060" i="1"/>
  <c r="T8316" i="1"/>
  <c r="U8316" i="1"/>
  <c r="U8572" i="1"/>
  <c r="T8572" i="1"/>
  <c r="T119" i="1"/>
  <c r="U119" i="1"/>
  <c r="U950" i="1"/>
  <c r="T950" i="1"/>
  <c r="T1943" i="1"/>
  <c r="U1943" i="1"/>
  <c r="Q3090" i="1"/>
  <c r="R3090" i="1" s="1"/>
  <c r="Q3474" i="1"/>
  <c r="R3474" i="1" s="1"/>
  <c r="T3992" i="1"/>
  <c r="U3992" i="1"/>
  <c r="Q2685" i="1"/>
  <c r="R2685" i="1" s="1"/>
  <c r="T4671" i="1"/>
  <c r="U4671" i="1"/>
  <c r="Q4288" i="1"/>
  <c r="R4288" i="1" s="1"/>
  <c r="T5312" i="1"/>
  <c r="U5312" i="1"/>
  <c r="U5459" i="1"/>
  <c r="T5459" i="1"/>
  <c r="U6529" i="1"/>
  <c r="T6529" i="1"/>
  <c r="Q5466" i="1"/>
  <c r="R5466" i="1" s="1"/>
  <c r="T6534" i="1"/>
  <c r="U6534" i="1"/>
  <c r="T5473" i="1"/>
  <c r="U5473" i="1"/>
  <c r="U6539" i="1"/>
  <c r="T6539" i="1"/>
  <c r="T7071" i="1"/>
  <c r="U7071" i="1"/>
  <c r="U7411" i="1"/>
  <c r="T7411" i="1"/>
  <c r="T7755" i="1"/>
  <c r="U7755" i="1"/>
  <c r="T5696" i="1"/>
  <c r="U5696" i="1"/>
  <c r="T6922" i="1"/>
  <c r="U6922" i="1"/>
  <c r="T7381" i="1"/>
  <c r="U7381" i="1"/>
  <c r="T7834" i="1"/>
  <c r="U7834" i="1"/>
  <c r="T8184" i="1"/>
  <c r="U8184" i="1"/>
  <c r="T8528" i="1"/>
  <c r="U8528" i="1"/>
  <c r="Q5613" i="1"/>
  <c r="R5613" i="1" s="1"/>
  <c r="Q6644" i="1"/>
  <c r="R6644" i="1" s="1"/>
  <c r="T7126" i="1"/>
  <c r="U7126" i="1"/>
  <c r="T7468" i="1"/>
  <c r="U7468" i="1"/>
  <c r="U7809" i="1"/>
  <c r="T7809" i="1"/>
  <c r="U8081" i="1"/>
  <c r="T8081" i="1"/>
  <c r="U8337" i="1"/>
  <c r="T8337" i="1"/>
  <c r="U8593" i="1"/>
  <c r="T8593" i="1"/>
  <c r="Q5639" i="1"/>
  <c r="R5639" i="1" s="1"/>
  <c r="U6664" i="1"/>
  <c r="T6664" i="1"/>
  <c r="T7133" i="1"/>
  <c r="U7133" i="1"/>
  <c r="T7474" i="1"/>
  <c r="U7474" i="1"/>
  <c r="T7816" i="1"/>
  <c r="U7816" i="1"/>
  <c r="T8086" i="1"/>
  <c r="U8086" i="1"/>
  <c r="T8342" i="1"/>
  <c r="U8342" i="1"/>
  <c r="T8598" i="1"/>
  <c r="U8598" i="1"/>
  <c r="T6172" i="1"/>
  <c r="U6172" i="1"/>
  <c r="T7963" i="1"/>
  <c r="U7963" i="1"/>
  <c r="T8757" i="1"/>
  <c r="U8757" i="1"/>
  <c r="T7476" i="1"/>
  <c r="U7476" i="1"/>
  <c r="U7017" i="1"/>
  <c r="T7017" i="1"/>
  <c r="T8255" i="1"/>
  <c r="U8255" i="1"/>
  <c r="T6204" i="1"/>
  <c r="U6204" i="1"/>
  <c r="Q5396" i="1"/>
  <c r="R5396" i="1" s="1"/>
  <c r="T2461" i="1"/>
  <c r="U2461" i="1"/>
  <c r="T4657" i="1"/>
  <c r="U4657" i="1"/>
  <c r="Q5230" i="1"/>
  <c r="R5230" i="1" s="1"/>
  <c r="U5571" i="1"/>
  <c r="T5571" i="1"/>
  <c r="T5845" i="1"/>
  <c r="U5845" i="1"/>
  <c r="T6101" i="1"/>
  <c r="U6101" i="1"/>
  <c r="Q6357" i="1"/>
  <c r="R6357" i="1" s="1"/>
  <c r="T6613" i="1"/>
  <c r="U6613" i="1"/>
  <c r="Q2781" i="1"/>
  <c r="R2781" i="1" s="1"/>
  <c r="Q4677" i="1"/>
  <c r="R4677" i="1" s="1"/>
  <c r="U5237" i="1"/>
  <c r="T5237" i="1"/>
  <c r="T5578" i="1"/>
  <c r="U5578" i="1"/>
  <c r="Q5850" i="1"/>
  <c r="R5850" i="1" s="1"/>
  <c r="T6106" i="1"/>
  <c r="U6106" i="1"/>
  <c r="T6362" i="1"/>
  <c r="U6362" i="1"/>
  <c r="T6618" i="1"/>
  <c r="U6618" i="1"/>
  <c r="Q2970" i="1"/>
  <c r="R2970" i="1" s="1"/>
  <c r="Q4697" i="1"/>
  <c r="R4697" i="1" s="1"/>
  <c r="U5243" i="1"/>
  <c r="T5243" i="1"/>
  <c r="Q5585" i="1"/>
  <c r="R5585" i="1" s="1"/>
  <c r="Q5855" i="1"/>
  <c r="R5855" i="1" s="1"/>
  <c r="T6111" i="1"/>
  <c r="U6111" i="1"/>
  <c r="T6367" i="1"/>
  <c r="U6367" i="1"/>
  <c r="T6623" i="1"/>
  <c r="U6623" i="1"/>
  <c r="U166" i="1"/>
  <c r="T166" i="1"/>
  <c r="U284" i="1"/>
  <c r="T284" i="1"/>
  <c r="U753" i="1"/>
  <c r="T753" i="1"/>
  <c r="T1099" i="1"/>
  <c r="U1099" i="1"/>
  <c r="U1105" i="1"/>
  <c r="T1105" i="1"/>
  <c r="T1620" i="1"/>
  <c r="U1620" i="1"/>
  <c r="U1849" i="1"/>
  <c r="T1849" i="1"/>
  <c r="T2074" i="1"/>
  <c r="U2074" i="1"/>
  <c r="Q2730" i="1"/>
  <c r="R2730" i="1" s="1"/>
  <c r="Q2735" i="1"/>
  <c r="R2735" i="1" s="1"/>
  <c r="T2740" i="1"/>
  <c r="U2740" i="1"/>
  <c r="T3252" i="1"/>
  <c r="U3252" i="1"/>
  <c r="T2930" i="1"/>
  <c r="U2930" i="1"/>
  <c r="Q3353" i="1"/>
  <c r="R3353" i="1" s="1"/>
  <c r="Q3693" i="1"/>
  <c r="R3693" i="1" s="1"/>
  <c r="U2937" i="1"/>
  <c r="T2937" i="1"/>
  <c r="Q3358" i="1"/>
  <c r="R3358" i="1" s="1"/>
  <c r="T3698" i="1"/>
  <c r="U3698" i="1"/>
  <c r="Q3978" i="1"/>
  <c r="R3978" i="1" s="1"/>
  <c r="T3039" i="1"/>
  <c r="U3039" i="1"/>
  <c r="T3875" i="1"/>
  <c r="U3875" i="1"/>
  <c r="Q4198" i="1"/>
  <c r="R4198" i="1" s="1"/>
  <c r="U4454" i="1"/>
  <c r="T4454" i="1"/>
  <c r="U4710" i="1"/>
  <c r="T4710" i="1"/>
  <c r="Q4966" i="1"/>
  <c r="R4966" i="1" s="1"/>
  <c r="T3607" i="1"/>
  <c r="U3607" i="1"/>
  <c r="T4047" i="1"/>
  <c r="U4047" i="1"/>
  <c r="T4327" i="1"/>
  <c r="U4327" i="1"/>
  <c r="Q4583" i="1"/>
  <c r="R4583" i="1" s="1"/>
  <c r="T4839" i="1"/>
  <c r="U4839" i="1"/>
  <c r="T3050" i="1"/>
  <c r="U3050" i="1"/>
  <c r="T3877" i="1"/>
  <c r="U3877" i="1"/>
  <c r="Q4200" i="1"/>
  <c r="R4200" i="1" s="1"/>
  <c r="Q4456" i="1"/>
  <c r="R4456" i="1" s="1"/>
  <c r="T4712" i="1"/>
  <c r="U4712" i="1"/>
  <c r="Q4968" i="1"/>
  <c r="R4968" i="1" s="1"/>
  <c r="T5224" i="1"/>
  <c r="U5224" i="1"/>
  <c r="T5480" i="1"/>
  <c r="U5480" i="1"/>
  <c r="Q3911" i="1"/>
  <c r="R3911" i="1" s="1"/>
  <c r="T4993" i="1"/>
  <c r="U4993" i="1"/>
  <c r="U5342" i="1"/>
  <c r="T5342" i="1"/>
  <c r="T5673" i="1"/>
  <c r="U5673" i="1"/>
  <c r="U5929" i="1"/>
  <c r="T5929" i="1"/>
  <c r="U6185" i="1"/>
  <c r="T6185" i="1"/>
  <c r="U6441" i="1"/>
  <c r="T6441" i="1"/>
  <c r="U6697" i="1"/>
  <c r="T6697" i="1"/>
  <c r="T3937" i="1"/>
  <c r="U3937" i="1"/>
  <c r="T5007" i="1"/>
  <c r="U5007" i="1"/>
  <c r="Q5349" i="1"/>
  <c r="R5349" i="1" s="1"/>
  <c r="U5678" i="1"/>
  <c r="T5678" i="1"/>
  <c r="T5934" i="1"/>
  <c r="U5934" i="1"/>
  <c r="Q6190" i="1"/>
  <c r="R6190" i="1" s="1"/>
  <c r="T6446" i="1"/>
  <c r="U6446" i="1"/>
  <c r="T6702" i="1"/>
  <c r="U6702" i="1"/>
  <c r="T3964" i="1"/>
  <c r="U3964" i="1"/>
  <c r="Q5014" i="1"/>
  <c r="R5014" i="1" s="1"/>
  <c r="U5355" i="1"/>
  <c r="T5355" i="1"/>
  <c r="Q5683" i="1"/>
  <c r="R5683" i="1" s="1"/>
  <c r="U5939" i="1"/>
  <c r="T5939" i="1"/>
  <c r="U6195" i="1"/>
  <c r="T6195" i="1"/>
  <c r="Q6451" i="1"/>
  <c r="R6451" i="1" s="1"/>
  <c r="U6707" i="1"/>
  <c r="T6707" i="1"/>
  <c r="T359" i="1"/>
  <c r="U359" i="1"/>
  <c r="T828" i="1"/>
  <c r="U828" i="1"/>
  <c r="T461" i="1"/>
  <c r="U461" i="1"/>
  <c r="U1184" i="1"/>
  <c r="T1184" i="1"/>
  <c r="U1190" i="1"/>
  <c r="T1190" i="1"/>
  <c r="U1417" i="1"/>
  <c r="T1417" i="1"/>
  <c r="T1642" i="1"/>
  <c r="U1642" i="1"/>
  <c r="Q2298" i="1"/>
  <c r="R2298" i="1" s="1"/>
  <c r="Q2303" i="1"/>
  <c r="R2303" i="1" s="1"/>
  <c r="T2308" i="1"/>
  <c r="U2308" i="1"/>
  <c r="T2216" i="1"/>
  <c r="U2216" i="1"/>
  <c r="T2243" i="1"/>
  <c r="U2243" i="1"/>
  <c r="T3197" i="1"/>
  <c r="U3197" i="1"/>
  <c r="Q3549" i="1"/>
  <c r="R3549" i="1" s="1"/>
  <c r="U2425" i="1"/>
  <c r="T2425" i="1"/>
  <c r="T3203" i="1"/>
  <c r="U3203" i="1"/>
  <c r="T3554" i="1"/>
  <c r="U3554" i="1"/>
  <c r="T3870" i="1"/>
  <c r="U3870" i="1"/>
  <c r="Q4126" i="1"/>
  <c r="R4126" i="1" s="1"/>
  <c r="T3683" i="1"/>
  <c r="U3683" i="1"/>
  <c r="Q4072" i="1"/>
  <c r="R4072" i="1" s="1"/>
  <c r="T4346" i="1"/>
  <c r="U4346" i="1"/>
  <c r="Q4602" i="1"/>
  <c r="R4602" i="1" s="1"/>
  <c r="U4858" i="1"/>
  <c r="T4858" i="1"/>
  <c r="T3151" i="1"/>
  <c r="U3151" i="1"/>
  <c r="T3903" i="1"/>
  <c r="U3903" i="1"/>
  <c r="Q4219" i="1"/>
  <c r="R4219" i="1" s="1"/>
  <c r="T4475" i="1"/>
  <c r="U4475" i="1"/>
  <c r="T4731" i="1"/>
  <c r="U4731" i="1"/>
  <c r="Q4987" i="1"/>
  <c r="R4987" i="1" s="1"/>
  <c r="Q3691" i="1"/>
  <c r="R3691" i="1" s="1"/>
  <c r="Q4075" i="1"/>
  <c r="R4075" i="1" s="1"/>
  <c r="T4348" i="1"/>
  <c r="U4348" i="1"/>
  <c r="Q4604" i="1"/>
  <c r="R4604" i="1" s="1"/>
  <c r="T4860" i="1"/>
  <c r="U4860" i="1"/>
  <c r="T5116" i="1"/>
  <c r="U5116" i="1"/>
  <c r="Q5564" i="1"/>
  <c r="R5564" i="1" s="1"/>
  <c r="Q5757" i="1"/>
  <c r="R5757" i="1" s="1"/>
  <c r="T6781" i="1"/>
  <c r="U6781" i="1"/>
  <c r="T5762" i="1"/>
  <c r="U5762" i="1"/>
  <c r="T6786" i="1"/>
  <c r="U6786" i="1"/>
  <c r="T5767" i="1"/>
  <c r="U5767" i="1"/>
  <c r="T6791" i="1"/>
  <c r="U6791" i="1"/>
  <c r="T7815" i="1"/>
  <c r="U7815" i="1"/>
  <c r="T7461" i="1"/>
  <c r="U7461" i="1"/>
  <c r="T8588" i="1"/>
  <c r="U8588" i="1"/>
  <c r="U2457" i="1"/>
  <c r="T2457" i="1"/>
  <c r="T3707" i="1"/>
  <c r="U3707" i="1"/>
  <c r="T4597" i="1"/>
  <c r="U4597" i="1"/>
  <c r="U6923" i="1"/>
  <c r="T6923" i="1"/>
  <c r="T6464" i="1"/>
  <c r="U6464" i="1"/>
  <c r="T8376" i="1"/>
  <c r="U8376" i="1"/>
  <c r="T7318" i="1"/>
  <c r="U7318" i="1"/>
  <c r="U8481" i="1"/>
  <c r="T8481" i="1"/>
  <c r="T7325" i="1"/>
  <c r="U7325" i="1"/>
  <c r="T8486" i="1"/>
  <c r="U8486" i="1"/>
  <c r="T8563" i="1"/>
  <c r="U8563" i="1"/>
  <c r="T8131" i="1"/>
  <c r="U8131" i="1"/>
  <c r="T8215" i="1"/>
  <c r="U8215" i="1"/>
  <c r="T6220" i="1"/>
  <c r="U6220" i="1"/>
  <c r="T5117" i="1"/>
  <c r="U5117" i="1"/>
  <c r="U7988" i="1"/>
  <c r="T7988" i="1"/>
  <c r="Q6692" i="1"/>
  <c r="R6692" i="1" s="1"/>
  <c r="T8045" i="1"/>
  <c r="U8045" i="1"/>
  <c r="T6200" i="1"/>
  <c r="U6200" i="1"/>
  <c r="T7874" i="1"/>
  <c r="U7874" i="1"/>
  <c r="U5581" i="1"/>
  <c r="T5581" i="1"/>
  <c r="U8745" i="1"/>
  <c r="T8745" i="1"/>
  <c r="Q6092" i="1"/>
  <c r="R6092" i="1" s="1"/>
  <c r="T285" i="1"/>
  <c r="U285" i="1"/>
  <c r="T1780" i="1"/>
  <c r="U1780" i="1"/>
  <c r="T2895" i="1"/>
  <c r="U2895" i="1"/>
  <c r="Q3405" i="1"/>
  <c r="R3405" i="1" s="1"/>
  <c r="T3750" i="1"/>
  <c r="U3750" i="1"/>
  <c r="T4238" i="1"/>
  <c r="U4238" i="1"/>
  <c r="T3759" i="1"/>
  <c r="U3759" i="1"/>
  <c r="T4879" i="1"/>
  <c r="U4879" i="1"/>
  <c r="T4496" i="1"/>
  <c r="U4496" i="1"/>
  <c r="T5520" i="1"/>
  <c r="U5520" i="1"/>
  <c r="T5713" i="1"/>
  <c r="U5713" i="1"/>
  <c r="U6737" i="1"/>
  <c r="T6737" i="1"/>
  <c r="U5718" i="1"/>
  <c r="T5718" i="1"/>
  <c r="T6742" i="1"/>
  <c r="U6742" i="1"/>
  <c r="U5723" i="1"/>
  <c r="T5723" i="1"/>
  <c r="U6747" i="1"/>
  <c r="T6747" i="1"/>
  <c r="U7139" i="1"/>
  <c r="T7139" i="1"/>
  <c r="U7483" i="1"/>
  <c r="T7483" i="1"/>
  <c r="T7823" i="1"/>
  <c r="U7823" i="1"/>
  <c r="T5968" i="1"/>
  <c r="U5968" i="1"/>
  <c r="T7018" i="1"/>
  <c r="U7018" i="1"/>
  <c r="T7472" i="1"/>
  <c r="U7472" i="1"/>
  <c r="T7912" i="1"/>
  <c r="U7912" i="1"/>
  <c r="T8256" i="1"/>
  <c r="U8256" i="1"/>
  <c r="U8596" i="1"/>
  <c r="T8596" i="1"/>
  <c r="Q5828" i="1"/>
  <c r="R5828" i="1" s="1"/>
  <c r="T6852" i="1"/>
  <c r="U6852" i="1"/>
  <c r="T7196" i="1"/>
  <c r="U7196" i="1"/>
  <c r="U7537" i="1"/>
  <c r="T7537" i="1"/>
  <c r="T7877" i="1"/>
  <c r="U7877" i="1"/>
  <c r="T8133" i="1"/>
  <c r="U8133" i="1"/>
  <c r="T8389" i="1"/>
  <c r="U8389" i="1"/>
  <c r="T2653" i="1"/>
  <c r="U2653" i="1"/>
  <c r="T5848" i="1"/>
  <c r="U5848" i="1"/>
  <c r="T6861" i="1"/>
  <c r="U6861" i="1"/>
  <c r="T7202" i="1"/>
  <c r="U7202" i="1"/>
  <c r="T7544" i="1"/>
  <c r="U7544" i="1"/>
  <c r="T7882" i="1"/>
  <c r="U7882" i="1"/>
  <c r="T8138" i="1"/>
  <c r="U8138" i="1"/>
  <c r="T8394" i="1"/>
  <c r="U8394" i="1"/>
  <c r="T8650" i="1"/>
  <c r="U8650" i="1"/>
  <c r="U6905" i="1"/>
  <c r="T6905" i="1"/>
  <c r="U8171" i="1"/>
  <c r="T8171" i="1"/>
  <c r="U7001" i="1"/>
  <c r="T7001" i="1"/>
  <c r="T8343" i="1"/>
  <c r="U8343" i="1"/>
  <c r="T7294" i="1"/>
  <c r="U7294" i="1"/>
  <c r="T8463" i="1"/>
  <c r="U8463" i="1"/>
  <c r="T7150" i="1"/>
  <c r="U7150" i="1"/>
  <c r="T7284" i="1"/>
  <c r="U7284" i="1"/>
  <c r="T8227" i="1"/>
  <c r="U8227" i="1"/>
  <c r="T7343" i="1"/>
  <c r="U7343" i="1"/>
  <c r="T7370" i="1"/>
  <c r="U7370" i="1"/>
  <c r="Q5250" i="1"/>
  <c r="R5250" i="1" s="1"/>
  <c r="T7590" i="1"/>
  <c r="U7590" i="1"/>
  <c r="T8605" i="1"/>
  <c r="U8605" i="1"/>
  <c r="T7426" i="1"/>
  <c r="U7426" i="1"/>
  <c r="T8482" i="1"/>
  <c r="U8482" i="1"/>
  <c r="Q6140" i="1"/>
  <c r="R6140" i="1" s="1"/>
  <c r="T8743" i="1"/>
  <c r="U8743" i="1"/>
  <c r="T503" i="1"/>
  <c r="U503" i="1"/>
  <c r="T1332" i="1"/>
  <c r="U1332" i="1"/>
  <c r="Q2447" i="1"/>
  <c r="R2447" i="1" s="1"/>
  <c r="Q3257" i="1"/>
  <c r="R3257" i="1" s="1"/>
  <c r="T3602" i="1"/>
  <c r="U3602" i="1"/>
  <c r="Q4120" i="1"/>
  <c r="R4120" i="1" s="1"/>
  <c r="T3319" i="1"/>
  <c r="U3319" i="1"/>
  <c r="T4767" i="1"/>
  <c r="U4767" i="1"/>
  <c r="Q4384" i="1"/>
  <c r="R4384" i="1" s="1"/>
  <c r="T5408" i="1"/>
  <c r="U5408" i="1"/>
  <c r="Q5587" i="1"/>
  <c r="R5587" i="1" s="1"/>
  <c r="U6625" i="1"/>
  <c r="T6625" i="1"/>
  <c r="T5594" i="1"/>
  <c r="U5594" i="1"/>
  <c r="T6630" i="1"/>
  <c r="U6630" i="1"/>
  <c r="T5601" i="1"/>
  <c r="U5601" i="1"/>
  <c r="U6635" i="1"/>
  <c r="T6635" i="1"/>
  <c r="T7103" i="1"/>
  <c r="U7103" i="1"/>
  <c r="U7443" i="1"/>
  <c r="T7443" i="1"/>
  <c r="T7787" i="1"/>
  <c r="U7787" i="1"/>
  <c r="T5824" i="1"/>
  <c r="U5824" i="1"/>
  <c r="T6965" i="1"/>
  <c r="U6965" i="1"/>
  <c r="U7424" i="1"/>
  <c r="T7424" i="1"/>
  <c r="U7876" i="1"/>
  <c r="T7876" i="1"/>
  <c r="T8216" i="1"/>
  <c r="U8216" i="1"/>
  <c r="T8560" i="1"/>
  <c r="U8560" i="1"/>
  <c r="T5716" i="1"/>
  <c r="U5716" i="1"/>
  <c r="Q6740" i="1"/>
  <c r="R6740" i="1" s="1"/>
  <c r="T7158" i="1"/>
  <c r="U7158" i="1"/>
  <c r="T7500" i="1"/>
  <c r="U7500" i="1"/>
  <c r="U7841" i="1"/>
  <c r="T7841" i="1"/>
  <c r="U8105" i="1"/>
  <c r="T8105" i="1"/>
  <c r="U8361" i="1"/>
  <c r="T8361" i="1"/>
  <c r="U8617" i="1"/>
  <c r="T8617" i="1"/>
  <c r="T5736" i="1"/>
  <c r="U5736" i="1"/>
  <c r="Q5372" i="1"/>
  <c r="R5372" i="1" s="1"/>
  <c r="Q5539" i="1"/>
  <c r="R5539" i="1" s="1"/>
  <c r="T6589" i="1"/>
  <c r="U6589" i="1"/>
  <c r="T5546" i="1"/>
  <c r="U5546" i="1"/>
  <c r="T6594" i="1"/>
  <c r="U6594" i="1"/>
  <c r="T5553" i="1"/>
  <c r="U5553" i="1"/>
  <c r="T6599" i="1"/>
  <c r="U6599" i="1"/>
  <c r="T7623" i="1"/>
  <c r="U7623" i="1"/>
  <c r="T7205" i="1"/>
  <c r="U7205" i="1"/>
  <c r="T8396" i="1"/>
  <c r="U8396" i="1"/>
  <c r="T2309" i="1"/>
  <c r="U2309" i="1"/>
  <c r="T4479" i="1"/>
  <c r="U4479" i="1"/>
  <c r="T6337" i="1"/>
  <c r="U6337" i="1"/>
  <c r="U6347" i="1"/>
  <c r="T6347" i="1"/>
  <c r="Q5373" i="1"/>
  <c r="R5373" i="1" s="1"/>
  <c r="T8120" i="1"/>
  <c r="U8120" i="1"/>
  <c r="T7062" i="1"/>
  <c r="U7062" i="1"/>
  <c r="U8289" i="1"/>
  <c r="T8289" i="1"/>
  <c r="T7069" i="1"/>
  <c r="U7069" i="1"/>
  <c r="T8294" i="1"/>
  <c r="U8294" i="1"/>
  <c r="T8693" i="1"/>
  <c r="U8693" i="1"/>
  <c r="U5026" i="1"/>
  <c r="T5026" i="1"/>
  <c r="T7774" i="1"/>
  <c r="U7774" i="1"/>
  <c r="U8723" i="1"/>
  <c r="T8723" i="1"/>
  <c r="T7747" i="1"/>
  <c r="U7747" i="1"/>
  <c r="T7712" i="1"/>
  <c r="U7712" i="1"/>
  <c r="T5988" i="1"/>
  <c r="U5988" i="1"/>
  <c r="T7846" i="1"/>
  <c r="U7846" i="1"/>
  <c r="U5362" i="1"/>
  <c r="T5362" i="1"/>
  <c r="T7640" i="1"/>
  <c r="U7640" i="1"/>
  <c r="T8642" i="1"/>
  <c r="U8642" i="1"/>
  <c r="U5218" i="1"/>
  <c r="T5218" i="1"/>
  <c r="T7428" i="1"/>
  <c r="U7428" i="1"/>
  <c r="T183" i="1"/>
  <c r="U183" i="1"/>
  <c r="T1014" i="1"/>
  <c r="U1014" i="1"/>
  <c r="Q2085" i="1"/>
  <c r="R2085" i="1" s="1"/>
  <c r="Q3117" i="1"/>
  <c r="R3117" i="1" s="1"/>
  <c r="T3494" i="1"/>
  <c r="U3494" i="1"/>
  <c r="T4013" i="1"/>
  <c r="U4013" i="1"/>
  <c r="T2917" i="1"/>
  <c r="U2917" i="1"/>
  <c r="T4687" i="1"/>
  <c r="U4687" i="1"/>
  <c r="T4304" i="1"/>
  <c r="U4304" i="1"/>
  <c r="Q5328" i="1"/>
  <c r="R5328" i="1" s="1"/>
  <c r="T5481" i="1"/>
  <c r="U5481" i="1"/>
  <c r="U6545" i="1"/>
  <c r="T6545" i="1"/>
  <c r="T5487" i="1"/>
  <c r="U5487" i="1"/>
  <c r="T6550" i="1"/>
  <c r="U6550" i="1"/>
  <c r="Q5494" i="1"/>
  <c r="R5494" i="1" s="1"/>
  <c r="U6555" i="1"/>
  <c r="T6555" i="1"/>
  <c r="U7075" i="1"/>
  <c r="T7075" i="1"/>
  <c r="U7419" i="1"/>
  <c r="T7419" i="1"/>
  <c r="T7759" i="1"/>
  <c r="U7759" i="1"/>
  <c r="T5712" i="1"/>
  <c r="U5712" i="1"/>
  <c r="T6933" i="1"/>
  <c r="U6933" i="1"/>
  <c r="T7386" i="1"/>
  <c r="U7386" i="1"/>
  <c r="T7840" i="1"/>
  <c r="U7840" i="1"/>
  <c r="T8192" i="1"/>
  <c r="U8192" i="1"/>
  <c r="T8532" i="1"/>
  <c r="U8532" i="1"/>
  <c r="Q5634" i="1"/>
  <c r="R5634" i="1" s="1"/>
  <c r="T6660" i="1"/>
  <c r="U6660" i="1"/>
  <c r="U7132" i="1"/>
  <c r="T7132" i="1"/>
  <c r="U7473" i="1"/>
  <c r="T7473" i="1"/>
  <c r="T7814" i="1"/>
  <c r="U7814" i="1"/>
  <c r="T8085" i="1"/>
  <c r="U8085" i="1"/>
  <c r="T8341" i="1"/>
  <c r="U8341" i="1"/>
  <c r="T8597" i="1"/>
  <c r="U8597" i="1"/>
  <c r="T5656" i="1"/>
  <c r="U5656" i="1"/>
  <c r="T6680" i="1"/>
  <c r="U6680" i="1"/>
  <c r="T7138" i="1"/>
  <c r="U7138" i="1"/>
  <c r="T7480" i="1"/>
  <c r="U7480" i="1"/>
  <c r="T7821" i="1"/>
  <c r="U7821" i="1"/>
  <c r="T8090" i="1"/>
  <c r="U8090" i="1"/>
  <c r="T8346" i="1"/>
  <c r="U8346" i="1"/>
  <c r="T8602" i="1"/>
  <c r="U8602" i="1"/>
  <c r="Q6236" i="1"/>
  <c r="R6236" i="1" s="1"/>
  <c r="T7979" i="1"/>
  <c r="U7979" i="1"/>
  <c r="T8763" i="1"/>
  <c r="U8763" i="1"/>
  <c r="U7561" i="1"/>
  <c r="T7561" i="1"/>
  <c r="T7038" i="1"/>
  <c r="U7038" i="1"/>
  <c r="T8271" i="1"/>
  <c r="U8271" i="1"/>
  <c r="T6268" i="1"/>
  <c r="U6268" i="1"/>
  <c r="Q6476" i="1"/>
  <c r="R6476" i="1" s="1"/>
  <c r="T7406" i="1"/>
  <c r="U7406" i="1"/>
  <c r="T8644" i="1"/>
  <c r="U8644" i="1"/>
  <c r="T7061" i="1"/>
  <c r="U7061" i="1"/>
  <c r="T8544" i="1"/>
  <c r="U8544" i="1"/>
  <c r="T7356" i="1"/>
  <c r="U7356" i="1"/>
  <c r="T8429" i="1"/>
  <c r="U8429" i="1"/>
  <c r="T7149" i="1"/>
  <c r="U7149" i="1"/>
  <c r="T8290" i="1"/>
  <c r="U8290" i="1"/>
  <c r="T8459" i="1"/>
  <c r="U8459" i="1"/>
  <c r="T8303" i="1"/>
  <c r="U8303" i="1"/>
  <c r="T6878" i="1"/>
  <c r="U6878" i="1"/>
  <c r="T1067" i="1"/>
  <c r="U1067" i="1"/>
  <c r="T2042" i="1"/>
  <c r="U2042" i="1"/>
  <c r="Q3211" i="1"/>
  <c r="R3211" i="1" s="1"/>
  <c r="Q2926" i="1"/>
  <c r="R2926" i="1" s="1"/>
  <c r="Q2997" i="1"/>
  <c r="R2997" i="1" s="1"/>
  <c r="Q4702" i="1"/>
  <c r="R4702" i="1" s="1"/>
  <c r="Q4319" i="1"/>
  <c r="R4319" i="1" s="1"/>
  <c r="T3867" i="1"/>
  <c r="U3867" i="1"/>
  <c r="T4960" i="1"/>
  <c r="U4960" i="1"/>
  <c r="Q4961" i="1"/>
  <c r="R4961" i="1" s="1"/>
  <c r="T6177" i="1"/>
  <c r="U6177" i="1"/>
  <c r="T4981" i="1"/>
  <c r="U4981" i="1"/>
  <c r="T6182" i="1"/>
  <c r="U6182" i="1"/>
  <c r="T5001" i="1"/>
  <c r="U5001" i="1"/>
  <c r="Q6187" i="1"/>
  <c r="R6187" i="1" s="1"/>
  <c r="U6955" i="1"/>
  <c r="T6955" i="1"/>
  <c r="T7295" i="1"/>
  <c r="U7295" i="1"/>
  <c r="U7635" i="1"/>
  <c r="T7635" i="1"/>
  <c r="T5095" i="1"/>
  <c r="U5095" i="1"/>
  <c r="T6592" i="1"/>
  <c r="U6592" i="1"/>
  <c r="T7221" i="1"/>
  <c r="U7221" i="1"/>
  <c r="T7680" i="1"/>
  <c r="U7680" i="1"/>
  <c r="T8068" i="1"/>
  <c r="U8068" i="1"/>
  <c r="T8408" i="1"/>
  <c r="U8408" i="1"/>
  <c r="U5122" i="1"/>
  <c r="T5122" i="1"/>
  <c r="T6292" i="1"/>
  <c r="U6292" i="1"/>
  <c r="U7009" i="1"/>
  <c r="T7009" i="1"/>
  <c r="T7350" i="1"/>
  <c r="U7350" i="1"/>
  <c r="T7692" i="1"/>
  <c r="U7692" i="1"/>
  <c r="U7993" i="1"/>
  <c r="T7993" i="1"/>
  <c r="U8249" i="1"/>
  <c r="T8249" i="1"/>
  <c r="U8505" i="1"/>
  <c r="T8505" i="1"/>
  <c r="U5170" i="1"/>
  <c r="T5170" i="1"/>
  <c r="T6312" i="1"/>
  <c r="U6312" i="1"/>
  <c r="T7016" i="1"/>
  <c r="U7016" i="1"/>
  <c r="T7357" i="1"/>
  <c r="U7357" i="1"/>
  <c r="T7698" i="1"/>
  <c r="U7698" i="1"/>
  <c r="T7998" i="1"/>
  <c r="U7998" i="1"/>
  <c r="T8254" i="1"/>
  <c r="U8254" i="1"/>
  <c r="T8510" i="1"/>
  <c r="U8510" i="1"/>
  <c r="T8766" i="1"/>
  <c r="U8766" i="1"/>
  <c r="T7524" i="1"/>
  <c r="U7524" i="1"/>
  <c r="T8635" i="1"/>
  <c r="U8635" i="1"/>
  <c r="T8733" i="1"/>
  <c r="U8733" i="1"/>
  <c r="T5932" i="1"/>
  <c r="U5932" i="1"/>
  <c r="T7903" i="1"/>
  <c r="U7903" i="1"/>
  <c r="U8737" i="1"/>
  <c r="T8737" i="1"/>
  <c r="U8339" i="1"/>
  <c r="T8339" i="1"/>
  <c r="T8439" i="1"/>
  <c r="U8439" i="1"/>
  <c r="T7092" i="1"/>
  <c r="U7092" i="1"/>
  <c r="T875" i="1"/>
  <c r="U875" i="1"/>
  <c r="T1850" i="1"/>
  <c r="U1850" i="1"/>
  <c r="T2955" i="1"/>
  <c r="U2955" i="1"/>
  <c r="U2713" i="1"/>
  <c r="T2713" i="1"/>
  <c r="T2413" i="1"/>
  <c r="U2413" i="1"/>
  <c r="T3519" i="1"/>
  <c r="U3519" i="1"/>
  <c r="T5885" i="1"/>
  <c r="U5885" i="1"/>
  <c r="Q3599" i="1"/>
  <c r="R3599" i="1" s="1"/>
  <c r="T5890" i="1"/>
  <c r="U5890" i="1"/>
  <c r="T3679" i="1"/>
  <c r="U3679" i="1"/>
  <c r="T5895" i="1"/>
  <c r="U5895" i="1"/>
  <c r="T6919" i="1"/>
  <c r="U6919" i="1"/>
  <c r="Q4701" i="1"/>
  <c r="R4701" i="1" s="1"/>
  <c r="U7632" i="1"/>
  <c r="T7632" i="1"/>
  <c r="T4781" i="1"/>
  <c r="U4781" i="1"/>
  <c r="T3202" i="1"/>
  <c r="U3202" i="1"/>
  <c r="T4735" i="1"/>
  <c r="U4735" i="1"/>
  <c r="U6593" i="1"/>
  <c r="T6593" i="1"/>
  <c r="U6603" i="1"/>
  <c r="T6603" i="1"/>
  <c r="T5776" i="1"/>
  <c r="U5776" i="1"/>
  <c r="T8208" i="1"/>
  <c r="U8208" i="1"/>
  <c r="T7148" i="1"/>
  <c r="U7148" i="1"/>
  <c r="U8353" i="1"/>
  <c r="T8353" i="1"/>
  <c r="T7154" i="1"/>
  <c r="U7154" i="1"/>
  <c r="T8358" i="1"/>
  <c r="U8358" i="1"/>
  <c r="T5623" i="1"/>
  <c r="U5623" i="1"/>
  <c r="T6652" i="1"/>
  <c r="U6652" i="1"/>
  <c r="T7959" i="1"/>
  <c r="U7959" i="1"/>
  <c r="T4621" i="1"/>
  <c r="U4621" i="1"/>
  <c r="T7835" i="1"/>
  <c r="U7835" i="1"/>
  <c r="T7829" i="1"/>
  <c r="U7829" i="1"/>
  <c r="T6244" i="1"/>
  <c r="U6244" i="1"/>
  <c r="T7917" i="1"/>
  <c r="U7917" i="1"/>
  <c r="T5688" i="1"/>
  <c r="U5688" i="1"/>
  <c r="U7704" i="1"/>
  <c r="T7704" i="1"/>
  <c r="T8690" i="1"/>
  <c r="U8690" i="1"/>
  <c r="T7070" i="1"/>
  <c r="U7070" i="1"/>
  <c r="T8115" i="1"/>
  <c r="U8115" i="1"/>
  <c r="U305" i="1"/>
  <c r="T305" i="1"/>
  <c r="U1497" i="1"/>
  <c r="T1497" i="1"/>
  <c r="T2388" i="1"/>
  <c r="U2388" i="1"/>
  <c r="T3577" i="1"/>
  <c r="U3577" i="1"/>
  <c r="T3890" i="1"/>
  <c r="U3890" i="1"/>
  <c r="Q4366" i="1"/>
  <c r="R4366" i="1" s="1"/>
  <c r="Q3929" i="1"/>
  <c r="R3929" i="1" s="1"/>
  <c r="T1423" i="1"/>
  <c r="U1423" i="1"/>
  <c r="Q4624" i="1"/>
  <c r="R4624" i="1" s="1"/>
  <c r="T2189" i="1"/>
  <c r="U2189" i="1"/>
  <c r="T5841" i="1"/>
  <c r="U5841" i="1"/>
  <c r="T2525" i="1"/>
  <c r="U2525" i="1"/>
  <c r="U5846" i="1"/>
  <c r="T5846" i="1"/>
  <c r="T2845" i="1"/>
  <c r="U2845" i="1"/>
  <c r="Q5851" i="1"/>
  <c r="R5851" i="1" s="1"/>
  <c r="U6843" i="1"/>
  <c r="T6843" i="1"/>
  <c r="T7183" i="1"/>
  <c r="U7183" i="1"/>
  <c r="U7523" i="1"/>
  <c r="T7523" i="1"/>
  <c r="T7867" i="1"/>
  <c r="U7867" i="1"/>
  <c r="T6144" i="1"/>
  <c r="U6144" i="1"/>
  <c r="T7072" i="1"/>
  <c r="U7072" i="1"/>
  <c r="T7530" i="1"/>
  <c r="U7530" i="1"/>
  <c r="T7956" i="1"/>
  <c r="U7956" i="1"/>
  <c r="T8296" i="1"/>
  <c r="U8296" i="1"/>
  <c r="T8640" i="1"/>
  <c r="U8640" i="1"/>
  <c r="T5956" i="1"/>
  <c r="U5956" i="1"/>
  <c r="U6897" i="1"/>
  <c r="T6897" i="1"/>
  <c r="T7238" i="1"/>
  <c r="U7238" i="1"/>
  <c r="T7580" i="1"/>
  <c r="U7580" i="1"/>
  <c r="T7909" i="1"/>
  <c r="U7909" i="1"/>
  <c r="T8165" i="1"/>
  <c r="U8165" i="1"/>
  <c r="T8421" i="1"/>
  <c r="U8421" i="1"/>
  <c r="T4157" i="1"/>
  <c r="U4157" i="1"/>
  <c r="T5976" i="1"/>
  <c r="U5976" i="1"/>
  <c r="U6904" i="1"/>
  <c r="T6904" i="1"/>
  <c r="T7245" i="1"/>
  <c r="U7245" i="1"/>
  <c r="T7586" i="1"/>
  <c r="U7586" i="1"/>
  <c r="T7914" i="1"/>
  <c r="U7914" i="1"/>
  <c r="T8170" i="1"/>
  <c r="U8170" i="1"/>
  <c r="T8426" i="1"/>
  <c r="U8426" i="1"/>
  <c r="T8682" i="1"/>
  <c r="U8682" i="1"/>
  <c r="T7076" i="1"/>
  <c r="U7076" i="1"/>
  <c r="U8299" i="1"/>
  <c r="T8299" i="1"/>
  <c r="T7620" i="1"/>
  <c r="U7620" i="1"/>
  <c r="U8697" i="1"/>
  <c r="T8697" i="1"/>
  <c r="U7465" i="1"/>
  <c r="T7465" i="1"/>
  <c r="T8591" i="1"/>
  <c r="U8591" i="1"/>
  <c r="U7513" i="1"/>
  <c r="T7513" i="1"/>
  <c r="T7668" i="1"/>
  <c r="U7668" i="1"/>
  <c r="U8659" i="1"/>
  <c r="T8659" i="1"/>
  <c r="T7663" i="1"/>
  <c r="U7663" i="1"/>
  <c r="T7573" i="1"/>
  <c r="U7573" i="1"/>
  <c r="T5796" i="1"/>
  <c r="U5796" i="1"/>
  <c r="U7761" i="1"/>
  <c r="T7761" i="1"/>
  <c r="T5021" i="1"/>
  <c r="U5021" i="1"/>
  <c r="T7576" i="1"/>
  <c r="U7576" i="1"/>
  <c r="T8610" i="1"/>
  <c r="U8610" i="1"/>
  <c r="T8499" i="1"/>
  <c r="U8499" i="1"/>
  <c r="T7044" i="1"/>
  <c r="U7044" i="1"/>
  <c r="U390" i="1"/>
  <c r="T390" i="1"/>
  <c r="U818" i="1"/>
  <c r="T818" i="1"/>
  <c r="T1431" i="1"/>
  <c r="U1431" i="1"/>
  <c r="T3031" i="1"/>
  <c r="U3031" i="1"/>
  <c r="Q3430" i="1"/>
  <c r="R3430" i="1" s="1"/>
  <c r="T3949" i="1"/>
  <c r="U3949" i="1"/>
  <c r="T2147" i="1"/>
  <c r="U2147" i="1"/>
  <c r="T4639" i="1"/>
  <c r="U4639" i="1"/>
  <c r="T4256" i="1"/>
  <c r="U4256" i="1"/>
  <c r="Q5280" i="1"/>
  <c r="R5280" i="1" s="1"/>
  <c r="Q5417" i="1"/>
  <c r="R5417" i="1" s="1"/>
  <c r="U6497" i="1"/>
  <c r="T6497" i="1"/>
  <c r="Q5423" i="1"/>
  <c r="R5423" i="1" s="1"/>
  <c r="T6502" i="1"/>
  <c r="U6502" i="1"/>
  <c r="U5430" i="1"/>
  <c r="T5430" i="1"/>
  <c r="U6507" i="1"/>
  <c r="T6507" i="1"/>
  <c r="U7059" i="1"/>
  <c r="T7059" i="1"/>
  <c r="U7403" i="1"/>
  <c r="T7403" i="1"/>
  <c r="T7743" i="1"/>
  <c r="U7743" i="1"/>
  <c r="T5648" i="1"/>
  <c r="U5648" i="1"/>
  <c r="T6912" i="1"/>
  <c r="U6912" i="1"/>
  <c r="T7365" i="1"/>
  <c r="U7365" i="1"/>
  <c r="T7818" i="1"/>
  <c r="U7818" i="1"/>
  <c r="T8176" i="1"/>
  <c r="U8176" i="1"/>
  <c r="U8516" i="1"/>
  <c r="T8516" i="1"/>
  <c r="T5570" i="1"/>
  <c r="U5570" i="1"/>
  <c r="T6612" i="1"/>
  <c r="U6612" i="1"/>
  <c r="U7116" i="1"/>
  <c r="T7116" i="1"/>
  <c r="U7457" i="1"/>
  <c r="T7457" i="1"/>
  <c r="T7798" i="1"/>
  <c r="U7798" i="1"/>
  <c r="U8073" i="1"/>
  <c r="T8073" i="1"/>
  <c r="U8329" i="1"/>
  <c r="T8329" i="1"/>
  <c r="U8585" i="1"/>
  <c r="T8585" i="1"/>
  <c r="U5597" i="1"/>
  <c r="T5597" i="1"/>
  <c r="T6632" i="1"/>
  <c r="U6632" i="1"/>
  <c r="T7122" i="1"/>
  <c r="U7122" i="1"/>
  <c r="U7464" i="1"/>
  <c r="T7464" i="1"/>
  <c r="T7805" i="1"/>
  <c r="U7805" i="1"/>
  <c r="T8078" i="1"/>
  <c r="U8078" i="1"/>
  <c r="T8334" i="1"/>
  <c r="U8334" i="1"/>
  <c r="T8590" i="1"/>
  <c r="U8590" i="1"/>
  <c r="Q6044" i="1"/>
  <c r="R6044" i="1" s="1"/>
  <c r="T7931" i="1"/>
  <c r="U7931" i="1"/>
  <c r="U8747" i="1"/>
  <c r="T8747" i="1"/>
  <c r="U7305" i="1"/>
  <c r="T7305" i="1"/>
  <c r="T6974" i="1"/>
  <c r="U6974" i="1"/>
  <c r="U8223" i="1"/>
  <c r="T8223" i="1"/>
  <c r="Q5948" i="1"/>
  <c r="R5948" i="1" s="1"/>
  <c r="T3756" i="1"/>
  <c r="U3756" i="1"/>
  <c r="U7129" i="1"/>
  <c r="T7129" i="1"/>
  <c r="T8471" i="1"/>
  <c r="U8471" i="1"/>
  <c r="T1131" i="1"/>
  <c r="U1131" i="1"/>
  <c r="Q2106" i="1"/>
  <c r="R2106" i="1" s="1"/>
  <c r="Q3284" i="1"/>
  <c r="R3284" i="1" s="1"/>
  <c r="U2953" i="1"/>
  <c r="T2953" i="1"/>
  <c r="T3082" i="1"/>
  <c r="U3082" i="1"/>
  <c r="U4718" i="1"/>
  <c r="T4718" i="1"/>
  <c r="T4335" i="1"/>
  <c r="U4335" i="1"/>
  <c r="Q3888" i="1"/>
  <c r="R3888" i="1" s="1"/>
  <c r="T4976" i="1"/>
  <c r="U4976" i="1"/>
  <c r="Q5011" i="1"/>
  <c r="R5011" i="1" s="1"/>
  <c r="T6193" i="1"/>
  <c r="U6193" i="1"/>
  <c r="U5189" i="1"/>
  <c r="T5189" i="1"/>
  <c r="T6326" i="1"/>
  <c r="U6326" i="1"/>
  <c r="U5195" i="1"/>
  <c r="T5195" i="1"/>
  <c r="Q6331" i="1"/>
  <c r="R6331" i="1" s="1"/>
  <c r="U7003" i="1"/>
  <c r="T7003" i="1"/>
  <c r="U7387" i="1"/>
  <c r="T7387" i="1"/>
  <c r="T4637" i="1"/>
  <c r="U4637" i="1"/>
  <c r="T7232" i="1"/>
  <c r="U7232" i="1"/>
  <c r="T8160" i="1"/>
  <c r="U8160" i="1"/>
  <c r="T5668" i="1"/>
  <c r="U5668" i="1"/>
  <c r="U7185" i="1"/>
  <c r="T7185" i="1"/>
  <c r="T7933" i="1"/>
  <c r="U7933" i="1"/>
  <c r="T8477" i="1"/>
  <c r="U8477" i="1"/>
  <c r="U6456" i="1"/>
  <c r="T6456" i="1"/>
  <c r="U7448" i="1"/>
  <c r="T7448" i="1"/>
  <c r="T8114" i="1"/>
  <c r="U8114" i="1"/>
  <c r="T8674" i="1"/>
  <c r="U8674" i="1"/>
  <c r="T8523" i="1"/>
  <c r="U8523" i="1"/>
  <c r="T6508" i="1"/>
  <c r="U6508" i="1"/>
  <c r="Q6524" i="1"/>
  <c r="R6524" i="1" s="1"/>
  <c r="Q4365" i="1"/>
  <c r="R4365" i="1" s="1"/>
  <c r="T7250" i="1"/>
  <c r="U7250" i="1"/>
  <c r="T7918" i="1"/>
  <c r="U7918" i="1"/>
  <c r="T8430" i="1"/>
  <c r="U8430" i="1"/>
  <c r="T6556" i="1"/>
  <c r="U6556" i="1"/>
  <c r="T6012" i="1"/>
  <c r="U6012" i="1"/>
  <c r="U7145" i="1"/>
  <c r="T7145" i="1"/>
  <c r="T6844" i="1"/>
  <c r="U6844" i="1"/>
  <c r="T7790" i="1"/>
  <c r="U7790" i="1"/>
  <c r="U1136" i="1"/>
  <c r="T1136" i="1"/>
  <c r="T1903" i="1"/>
  <c r="U1903" i="1"/>
  <c r="T3635" i="1"/>
  <c r="U3635" i="1"/>
  <c r="Q4463" i="1"/>
  <c r="R4463" i="1" s="1"/>
  <c r="T5104" i="1"/>
  <c r="U5104" i="1"/>
  <c r="T6321" i="1"/>
  <c r="U6321" i="1"/>
  <c r="T6454" i="1"/>
  <c r="U6454" i="1"/>
  <c r="U6459" i="1"/>
  <c r="T6459" i="1"/>
  <c r="U7427" i="1"/>
  <c r="T7427" i="1"/>
  <c r="T6890" i="1"/>
  <c r="U6890" i="1"/>
  <c r="U7856" i="1"/>
  <c r="T7856" i="1"/>
  <c r="U8628" i="1"/>
  <c r="T8628" i="1"/>
  <c r="U6929" i="1"/>
  <c r="T6929" i="1"/>
  <c r="T7654" i="1"/>
  <c r="U7654" i="1"/>
  <c r="T8285" i="1"/>
  <c r="U8285" i="1"/>
  <c r="U5533" i="1"/>
  <c r="T5533" i="1"/>
  <c r="T7192" i="1"/>
  <c r="U7192" i="1"/>
  <c r="T7906" i="1"/>
  <c r="U7906" i="1"/>
  <c r="T8450" i="1"/>
  <c r="U8450" i="1"/>
  <c r="U7545" i="1"/>
  <c r="T7545" i="1"/>
  <c r="T7710" i="1"/>
  <c r="U7710" i="1"/>
  <c r="U8559" i="1"/>
  <c r="T8559" i="1"/>
  <c r="U8199" i="1"/>
  <c r="T8199" i="1"/>
  <c r="Q4654" i="1"/>
  <c r="R4654" i="1" s="1"/>
  <c r="Q4271" i="1"/>
  <c r="R4271" i="1" s="1"/>
  <c r="T3803" i="1"/>
  <c r="U3803" i="1"/>
  <c r="T4912" i="1"/>
  <c r="U4912" i="1"/>
  <c r="Q4769" i="1"/>
  <c r="R4769" i="1" s="1"/>
  <c r="T6129" i="1"/>
  <c r="U6129" i="1"/>
  <c r="T5103" i="1"/>
  <c r="U5103" i="1"/>
  <c r="Q6262" i="1"/>
  <c r="R6262" i="1" s="1"/>
  <c r="Q5110" i="1"/>
  <c r="R5110" i="1" s="1"/>
  <c r="U6267" i="1"/>
  <c r="T6267" i="1"/>
  <c r="U6979" i="1"/>
  <c r="T6979" i="1"/>
  <c r="U7323" i="1"/>
  <c r="T7323" i="1"/>
  <c r="T2104" i="1"/>
  <c r="U2104" i="1"/>
  <c r="T7173" i="1"/>
  <c r="U7173" i="1"/>
  <c r="T8096" i="1"/>
  <c r="U8096" i="1"/>
  <c r="Q5591" i="1"/>
  <c r="R5591" i="1" s="1"/>
  <c r="T7164" i="1"/>
  <c r="U7164" i="1"/>
  <c r="T7885" i="1"/>
  <c r="U7885" i="1"/>
  <c r="T8461" i="1"/>
  <c r="U8461" i="1"/>
  <c r="T6264" i="1"/>
  <c r="U6264" i="1"/>
  <c r="T7384" i="1"/>
  <c r="U7384" i="1"/>
  <c r="T8082" i="1"/>
  <c r="U8082" i="1"/>
  <c r="T8626" i="1"/>
  <c r="U8626" i="1"/>
  <c r="T8331" i="1"/>
  <c r="U8331" i="1"/>
  <c r="T6252" i="1"/>
  <c r="U6252" i="1"/>
  <c r="T6076" i="1"/>
  <c r="U6076" i="1"/>
  <c r="U8355" i="1"/>
  <c r="T8355" i="1"/>
  <c r="T4017" i="1"/>
  <c r="U4017" i="1"/>
  <c r="Q5949" i="1"/>
  <c r="R5949" i="1" s="1"/>
  <c r="T4044" i="1"/>
  <c r="U4044" i="1"/>
  <c r="T5954" i="1"/>
  <c r="U5954" i="1"/>
  <c r="T4071" i="1"/>
  <c r="U4071" i="1"/>
  <c r="T5959" i="1"/>
  <c r="U5959" i="1"/>
  <c r="T6983" i="1"/>
  <c r="U6983" i="1"/>
  <c r="U5245" i="1"/>
  <c r="T5245" i="1"/>
  <c r="T7717" i="1"/>
  <c r="U7717" i="1"/>
  <c r="U49" i="1"/>
  <c r="T49" i="1"/>
  <c r="T3874" i="1"/>
  <c r="U3874" i="1"/>
  <c r="Q4608" i="1"/>
  <c r="R4608" i="1" s="1"/>
  <c r="Q5830" i="1"/>
  <c r="R5830" i="1" s="1"/>
  <c r="U7179" i="1"/>
  <c r="T7179" i="1"/>
  <c r="T7066" i="1"/>
  <c r="U7066" i="1"/>
  <c r="T8632" i="1"/>
  <c r="U8632" i="1"/>
  <c r="T7574" i="1"/>
  <c r="U7574" i="1"/>
  <c r="Q4076" i="1"/>
  <c r="R4076" i="1" s="1"/>
  <c r="T7581" i="1"/>
  <c r="U7581" i="1"/>
  <c r="T8678" i="1"/>
  <c r="U8678" i="1"/>
  <c r="T8676" i="1"/>
  <c r="U8676" i="1"/>
  <c r="T8547" i="1"/>
  <c r="U8547" i="1"/>
  <c r="U8649" i="1"/>
  <c r="T8649" i="1"/>
  <c r="U7540" i="1"/>
  <c r="T7540" i="1"/>
  <c r="T6272" i="1"/>
  <c r="U6272" i="1"/>
  <c r="T8224" i="1"/>
  <c r="U8224" i="1"/>
  <c r="T7036" i="1"/>
  <c r="U7036" i="1"/>
  <c r="T8221" i="1"/>
  <c r="U8221" i="1"/>
  <c r="T6872" i="1"/>
  <c r="U6872" i="1"/>
  <c r="T8050" i="1"/>
  <c r="U8050" i="1"/>
  <c r="T7374" i="1"/>
  <c r="U7374" i="1"/>
  <c r="U7081" i="1"/>
  <c r="T7081" i="1"/>
  <c r="U8327" i="1"/>
  <c r="T8327" i="1"/>
  <c r="U657" i="1"/>
  <c r="T657" i="1"/>
  <c r="U1753" i="1"/>
  <c r="T1753" i="1"/>
  <c r="T2644" i="1"/>
  <c r="U2644" i="1"/>
  <c r="T3661" i="1"/>
  <c r="U3661" i="1"/>
  <c r="Q3954" i="1"/>
  <c r="R3954" i="1" s="1"/>
  <c r="U4430" i="1"/>
  <c r="T4430" i="1"/>
  <c r="T4015" i="1"/>
  <c r="U4015" i="1"/>
  <c r="Q2922" i="1"/>
  <c r="R2922" i="1" s="1"/>
  <c r="T4688" i="1"/>
  <c r="U4688" i="1"/>
  <c r="T3783" i="1"/>
  <c r="U3783" i="1"/>
  <c r="T5905" i="1"/>
  <c r="U5905" i="1"/>
  <c r="Q3809" i="1"/>
  <c r="R3809" i="1" s="1"/>
  <c r="T5910" i="1"/>
  <c r="U5910" i="1"/>
  <c r="Q3836" i="1"/>
  <c r="R3836" i="1" s="1"/>
  <c r="U5915" i="1"/>
  <c r="T5915" i="1"/>
  <c r="T6863" i="1"/>
  <c r="U6863" i="1"/>
  <c r="U7203" i="1"/>
  <c r="T7203" i="1"/>
  <c r="U7547" i="1"/>
  <c r="T7547" i="1"/>
  <c r="T3567" i="1"/>
  <c r="U3567" i="1"/>
  <c r="T6224" i="1"/>
  <c r="U6224" i="1"/>
  <c r="T7104" i="1"/>
  <c r="U7104" i="1"/>
  <c r="T7557" i="1"/>
  <c r="U7557" i="1"/>
  <c r="T7976" i="1"/>
  <c r="U7976" i="1"/>
  <c r="T8320" i="1"/>
  <c r="U8320" i="1"/>
  <c r="T3799" i="1"/>
  <c r="U3799" i="1"/>
  <c r="Q6020" i="1"/>
  <c r="R6020" i="1" s="1"/>
  <c r="T6918" i="1"/>
  <c r="U6918" i="1"/>
  <c r="T7260" i="1"/>
  <c r="U7260" i="1"/>
  <c r="U7601" i="1"/>
  <c r="T7601" i="1"/>
  <c r="T7925" i="1"/>
  <c r="U7925" i="1"/>
  <c r="T8181" i="1"/>
  <c r="U8181" i="1"/>
  <c r="T8437" i="1"/>
  <c r="U8437" i="1"/>
  <c r="Q4413" i="1"/>
  <c r="R4413" i="1" s="1"/>
  <c r="T6040" i="1"/>
  <c r="U6040" i="1"/>
  <c r="T6925" i="1"/>
  <c r="U6925" i="1"/>
  <c r="T7266" i="1"/>
  <c r="U7266" i="1"/>
  <c r="T7608" i="1"/>
  <c r="U7608" i="1"/>
  <c r="T7930" i="1"/>
  <c r="U7930" i="1"/>
  <c r="T8186" i="1"/>
  <c r="U8186" i="1"/>
  <c r="T8442" i="1"/>
  <c r="U8442" i="1"/>
  <c r="T8698" i="1"/>
  <c r="U8698" i="1"/>
  <c r="U7161" i="1"/>
  <c r="T7161" i="1"/>
  <c r="T8363" i="1"/>
  <c r="U8363" i="1"/>
  <c r="T7907" i="1"/>
  <c r="U7907" i="1"/>
  <c r="T3247" i="1"/>
  <c r="U3247" i="1"/>
  <c r="T7550" i="1"/>
  <c r="U7550" i="1"/>
  <c r="T8647" i="1"/>
  <c r="U8647" i="1"/>
  <c r="T7726" i="1"/>
  <c r="U7726" i="1"/>
  <c r="T7838" i="1"/>
  <c r="U7838" i="1"/>
  <c r="T8739" i="1"/>
  <c r="U8739" i="1"/>
  <c r="T7727" i="1"/>
  <c r="U7727" i="1"/>
  <c r="T7685" i="1"/>
  <c r="U7685" i="1"/>
  <c r="T6052" i="1"/>
  <c r="U6052" i="1"/>
  <c r="U7825" i="1"/>
  <c r="T7825" i="1"/>
  <c r="Q5277" i="1"/>
  <c r="R5277" i="1" s="1"/>
  <c r="T7661" i="1"/>
  <c r="U7661" i="1"/>
  <c r="T8658" i="1"/>
  <c r="U8658" i="1"/>
  <c r="T5836" i="1"/>
  <c r="U5836" i="1"/>
  <c r="T7598" i="1"/>
  <c r="U7598" i="1"/>
  <c r="T247" i="1"/>
  <c r="U247" i="1"/>
  <c r="T1078" i="1"/>
  <c r="U1078" i="1"/>
  <c r="T2171" i="1"/>
  <c r="U2171" i="1"/>
  <c r="Q3143" i="1"/>
  <c r="R3143" i="1" s="1"/>
  <c r="T3518" i="1"/>
  <c r="U3518" i="1"/>
  <c r="T4035" i="1"/>
  <c r="U4035" i="1"/>
  <c r="T3002" i="1"/>
  <c r="U3002" i="1"/>
  <c r="Q4703" i="1"/>
  <c r="R4703" i="1" s="1"/>
  <c r="Q4320" i="1"/>
  <c r="R4320" i="1" s="1"/>
  <c r="T5344" i="1"/>
  <c r="U5344" i="1"/>
  <c r="U5502" i="1"/>
  <c r="T5502" i="1"/>
  <c r="U6561" i="1"/>
  <c r="T6561" i="1"/>
  <c r="U5509" i="1"/>
  <c r="T5509" i="1"/>
  <c r="T6566" i="1"/>
  <c r="U6566" i="1"/>
  <c r="Q5515" i="1"/>
  <c r="R5515" i="1" s="1"/>
  <c r="Q6571" i="1"/>
  <c r="R6571" i="1" s="1"/>
  <c r="U7083" i="1"/>
  <c r="T7083" i="1"/>
  <c r="T7423" i="1"/>
  <c r="U7423" i="1"/>
  <c r="T7763" i="1"/>
  <c r="U7763" i="1"/>
  <c r="T5744" i="1"/>
  <c r="U5744" i="1"/>
  <c r="T6938" i="1"/>
  <c r="U6938" i="1"/>
  <c r="U7392" i="1"/>
  <c r="T7392" i="1"/>
  <c r="T7850" i="1"/>
  <c r="U7850" i="1"/>
  <c r="U8196" i="1"/>
  <c r="T8196" i="1"/>
  <c r="T8536" i="1"/>
  <c r="U8536" i="1"/>
  <c r="T5652" i="1"/>
  <c r="U5652" i="1"/>
  <c r="T6676" i="1"/>
  <c r="U6676" i="1"/>
  <c r="U7137" i="1"/>
  <c r="T7137" i="1"/>
  <c r="T7478" i="1"/>
  <c r="U7478" i="1"/>
  <c r="U7820" i="1"/>
  <c r="T7820" i="1"/>
  <c r="U8089" i="1"/>
  <c r="T8089" i="1"/>
  <c r="U8345" i="1"/>
  <c r="T8345" i="1"/>
  <c r="U8601" i="1"/>
  <c r="T8601" i="1"/>
  <c r="T5672" i="1"/>
  <c r="U5672" i="1"/>
  <c r="T6696" i="1"/>
  <c r="U6696" i="1"/>
  <c r="T7144" i="1"/>
  <c r="U7144" i="1"/>
  <c r="T7485" i="1"/>
  <c r="U7485" i="1"/>
  <c r="T7826" i="1"/>
  <c r="U7826" i="1"/>
  <c r="T8094" i="1"/>
  <c r="U8094" i="1"/>
  <c r="T8350" i="1"/>
  <c r="U8350" i="1"/>
  <c r="T8606" i="1"/>
  <c r="U8606" i="1"/>
  <c r="T6300" i="1"/>
  <c r="U6300" i="1"/>
  <c r="T7995" i="1"/>
  <c r="U7995" i="1"/>
  <c r="T8768" i="1"/>
  <c r="U8768" i="1"/>
  <c r="T7646" i="1"/>
  <c r="U7646" i="1"/>
  <c r="U7060" i="1"/>
  <c r="T7060" i="1"/>
  <c r="U8287" i="1"/>
  <c r="T8287" i="1"/>
  <c r="T6460" i="1"/>
  <c r="U6460" i="1"/>
  <c r="T6540" i="1"/>
  <c r="U6540" i="1"/>
  <c r="T7470" i="1"/>
  <c r="U7470" i="1"/>
  <c r="U8665" i="1"/>
  <c r="T8665" i="1"/>
  <c r="U880" i="1"/>
  <c r="T880" i="1"/>
  <c r="T1667" i="1"/>
  <c r="U1667" i="1"/>
  <c r="T3540" i="1"/>
  <c r="U3540" i="1"/>
  <c r="Q3065" i="1"/>
  <c r="R3065" i="1" s="1"/>
  <c r="Q3379" i="1"/>
  <c r="R3379" i="1" s="1"/>
  <c r="U4782" i="1"/>
  <c r="T4782" i="1"/>
  <c r="T4399" i="1"/>
  <c r="U4399" i="1"/>
  <c r="T3973" i="1"/>
  <c r="U3973" i="1"/>
  <c r="Q5040" i="1"/>
  <c r="R5040" i="1" s="1"/>
  <c r="T5097" i="1"/>
  <c r="U5097" i="1"/>
  <c r="T6257" i="1"/>
  <c r="U6257" i="1"/>
  <c r="Q5274" i="1"/>
  <c r="R5274" i="1" s="1"/>
  <c r="T6390" i="1"/>
  <c r="U6390" i="1"/>
  <c r="T5281" i="1"/>
  <c r="U5281" i="1"/>
  <c r="U6395" i="1"/>
  <c r="T6395" i="1"/>
  <c r="T7023" i="1"/>
  <c r="U7023" i="1"/>
  <c r="T7407" i="1"/>
  <c r="U7407" i="1"/>
  <c r="T5223" i="1"/>
  <c r="U5223" i="1"/>
  <c r="T7317" i="1"/>
  <c r="U7317" i="1"/>
  <c r="U8180" i="1"/>
  <c r="T8180" i="1"/>
  <c r="T5860" i="1"/>
  <c r="U5860" i="1"/>
  <c r="U7249" i="1"/>
  <c r="T7249" i="1"/>
  <c r="T7949" i="1"/>
  <c r="U7949" i="1"/>
  <c r="T8525" i="1"/>
  <c r="U8525" i="1"/>
  <c r="T6520" i="1"/>
  <c r="U6520" i="1"/>
  <c r="T7512" i="1"/>
  <c r="U7512" i="1"/>
  <c r="T8146" i="1"/>
  <c r="U8146" i="1"/>
  <c r="T8706" i="1"/>
  <c r="U8706" i="1"/>
  <c r="T8667" i="1"/>
  <c r="U8667" i="1"/>
  <c r="T6996" i="1"/>
  <c r="U6996" i="1"/>
  <c r="U7257" i="1"/>
  <c r="T7257" i="1"/>
  <c r="T6028" i="1"/>
  <c r="U6028" i="1"/>
  <c r="T7165" i="1"/>
  <c r="U7165" i="1"/>
  <c r="T7848" i="1"/>
  <c r="U7848" i="1"/>
  <c r="T8366" i="1"/>
  <c r="U8366" i="1"/>
  <c r="U7097" i="1"/>
  <c r="T7097" i="1"/>
  <c r="T7684" i="1"/>
  <c r="U7684" i="1"/>
  <c r="T7486" i="1"/>
  <c r="U7486" i="1"/>
  <c r="U7577" i="1"/>
  <c r="T7577" i="1"/>
  <c r="T8680" i="1"/>
  <c r="U8680" i="1"/>
  <c r="U1142" i="1"/>
  <c r="T1142" i="1"/>
  <c r="T3175" i="1"/>
  <c r="U3175" i="1"/>
  <c r="Q4056" i="1"/>
  <c r="R4056" i="1" s="1"/>
  <c r="T4719" i="1"/>
  <c r="U4719" i="1"/>
  <c r="T5360" i="1"/>
  <c r="U5360" i="1"/>
  <c r="U6577" i="1"/>
  <c r="T6577" i="1"/>
  <c r="T6710" i="1"/>
  <c r="U6710" i="1"/>
  <c r="U6715" i="1"/>
  <c r="T6715" i="1"/>
  <c r="U7515" i="1"/>
  <c r="T7515" i="1"/>
  <c r="T202" i="1"/>
  <c r="U202" i="1"/>
  <c r="T59" i="1"/>
  <c r="U59" i="1"/>
  <c r="T315" i="1"/>
  <c r="U315" i="1"/>
  <c r="T64" i="1"/>
  <c r="U64" i="1"/>
  <c r="T320" i="1"/>
  <c r="U320" i="1"/>
  <c r="U528" i="1"/>
  <c r="T528" i="1"/>
  <c r="U784" i="1"/>
  <c r="T784" i="1"/>
  <c r="T533" i="1"/>
  <c r="U533" i="1"/>
  <c r="T149" i="1"/>
  <c r="U149" i="1"/>
  <c r="T618" i="1"/>
  <c r="U618" i="1"/>
  <c r="T400" i="1"/>
  <c r="U400" i="1"/>
  <c r="T879" i="1"/>
  <c r="U879" i="1"/>
  <c r="T1135" i="1"/>
  <c r="U1135" i="1"/>
  <c r="T884" i="1"/>
  <c r="U884" i="1"/>
  <c r="T1140" i="1"/>
  <c r="U1140" i="1"/>
  <c r="T885" i="1"/>
  <c r="U885" i="1"/>
  <c r="T1141" i="1"/>
  <c r="U1141" i="1"/>
  <c r="U890" i="1"/>
  <c r="T890" i="1"/>
  <c r="T1146" i="1"/>
  <c r="U1146" i="1"/>
  <c r="U1400" i="1"/>
  <c r="T1400" i="1"/>
  <c r="T1656" i="1"/>
  <c r="U1656" i="1"/>
  <c r="T1912" i="1"/>
  <c r="U1912" i="1"/>
  <c r="T1373" i="1"/>
  <c r="U1373" i="1"/>
  <c r="Q1629" i="1"/>
  <c r="R1629" i="1" s="1"/>
  <c r="T1885" i="1"/>
  <c r="U1885" i="1"/>
  <c r="U1342" i="1"/>
  <c r="T1342" i="1"/>
  <c r="U1598" i="1"/>
  <c r="T1598" i="1"/>
  <c r="U1854" i="1"/>
  <c r="T1854" i="1"/>
  <c r="Q2110" i="1"/>
  <c r="R2110" i="1" s="1"/>
  <c r="T1683" i="1"/>
  <c r="U1683" i="1"/>
  <c r="Q2254" i="1"/>
  <c r="R2254" i="1" s="1"/>
  <c r="T2510" i="1"/>
  <c r="U2510" i="1"/>
  <c r="T2766" i="1"/>
  <c r="U2766" i="1"/>
  <c r="T1703" i="1"/>
  <c r="U1703" i="1"/>
  <c r="T2259" i="1"/>
  <c r="U2259" i="1"/>
  <c r="Q2515" i="1"/>
  <c r="R2515" i="1" s="1"/>
  <c r="T2771" i="1"/>
  <c r="U2771" i="1"/>
  <c r="Q1723" i="1"/>
  <c r="R1723" i="1" s="1"/>
  <c r="T2264" i="1"/>
  <c r="U2264" i="1"/>
  <c r="T2520" i="1"/>
  <c r="U2520" i="1"/>
  <c r="T2776" i="1"/>
  <c r="U2776" i="1"/>
  <c r="T3032" i="1"/>
  <c r="U3032" i="1"/>
  <c r="T1887" i="1"/>
  <c r="U1887" i="1"/>
  <c r="U2961" i="1"/>
  <c r="T2961" i="1"/>
  <c r="Q3288" i="1"/>
  <c r="R3288" i="1" s="1"/>
  <c r="Q3544" i="1"/>
  <c r="R3544" i="1" s="1"/>
  <c r="T1967" i="1"/>
  <c r="U1967" i="1"/>
  <c r="U222" i="1"/>
  <c r="T222" i="1"/>
  <c r="T79" i="1"/>
  <c r="U79" i="1"/>
  <c r="T335" i="1"/>
  <c r="U335" i="1"/>
  <c r="U84" i="1"/>
  <c r="T84" i="1"/>
  <c r="U340" i="1"/>
  <c r="T340" i="1"/>
  <c r="T548" i="1"/>
  <c r="U548" i="1"/>
  <c r="T804" i="1"/>
  <c r="U804" i="1"/>
  <c r="U553" i="1"/>
  <c r="T553" i="1"/>
  <c r="T229" i="1"/>
  <c r="U229" i="1"/>
  <c r="U638" i="1"/>
  <c r="T638" i="1"/>
  <c r="T429" i="1"/>
  <c r="U429" i="1"/>
  <c r="T218" i="1"/>
  <c r="U218" i="1"/>
  <c r="T75" i="1"/>
  <c r="U75" i="1"/>
  <c r="T331" i="1"/>
  <c r="U331" i="1"/>
  <c r="T80" i="1"/>
  <c r="U80" i="1"/>
  <c r="T336" i="1"/>
  <c r="U336" i="1"/>
  <c r="U544" i="1"/>
  <c r="T544" i="1"/>
  <c r="U800" i="1"/>
  <c r="T800" i="1"/>
  <c r="T549" i="1"/>
  <c r="U549" i="1"/>
  <c r="T213" i="1"/>
  <c r="U213" i="1"/>
  <c r="T634" i="1"/>
  <c r="U634" i="1"/>
  <c r="T424" i="1"/>
  <c r="U424" i="1"/>
  <c r="T895" i="1"/>
  <c r="U895" i="1"/>
  <c r="T1151" i="1"/>
  <c r="U1151" i="1"/>
  <c r="T900" i="1"/>
  <c r="U900" i="1"/>
  <c r="T1156" i="1"/>
  <c r="U1156" i="1"/>
  <c r="T901" i="1"/>
  <c r="U901" i="1"/>
  <c r="T1157" i="1"/>
  <c r="U1157" i="1"/>
  <c r="U906" i="1"/>
  <c r="T906" i="1"/>
  <c r="T1162" i="1"/>
  <c r="U1162" i="1"/>
  <c r="U1416" i="1"/>
  <c r="T1416" i="1"/>
  <c r="T1672" i="1"/>
  <c r="U1672" i="1"/>
  <c r="T1928" i="1"/>
  <c r="U1928" i="1"/>
  <c r="T1389" i="1"/>
  <c r="U1389" i="1"/>
  <c r="T1645" i="1"/>
  <c r="U1645" i="1"/>
  <c r="T1901" i="1"/>
  <c r="U1901" i="1"/>
  <c r="U1358" i="1"/>
  <c r="T1358" i="1"/>
  <c r="U1614" i="1"/>
  <c r="T1614" i="1"/>
  <c r="Q1870" i="1"/>
  <c r="R1870" i="1" s="1"/>
  <c r="U2126" i="1"/>
  <c r="T2126" i="1"/>
  <c r="Q1747" i="1"/>
  <c r="R1747" i="1" s="1"/>
  <c r="U2270" i="1"/>
  <c r="T2270" i="1"/>
  <c r="T2526" i="1"/>
  <c r="U2526" i="1"/>
  <c r="Q2782" i="1"/>
  <c r="R2782" i="1" s="1"/>
  <c r="T1767" i="1"/>
  <c r="U1767" i="1"/>
  <c r="Q2275" i="1"/>
  <c r="R2275" i="1" s="1"/>
  <c r="T2531" i="1"/>
  <c r="U2531" i="1"/>
  <c r="T2787" i="1"/>
  <c r="U2787" i="1"/>
  <c r="T1787" i="1"/>
  <c r="U1787" i="1"/>
  <c r="T2280" i="1"/>
  <c r="U2280" i="1"/>
  <c r="T2536" i="1"/>
  <c r="U2536" i="1"/>
  <c r="T2792" i="1"/>
  <c r="U2792" i="1"/>
  <c r="Q3048" i="1"/>
  <c r="R3048" i="1" s="1"/>
  <c r="T2067" i="1"/>
  <c r="U2067" i="1"/>
  <c r="T2982" i="1"/>
  <c r="U2982" i="1"/>
  <c r="Q3304" i="1"/>
  <c r="R3304" i="1" s="1"/>
  <c r="T3560" i="1"/>
  <c r="U3560" i="1"/>
  <c r="T2093" i="1"/>
  <c r="U2093" i="1"/>
  <c r="U174" i="1"/>
  <c r="T174" i="1"/>
  <c r="T31" i="1"/>
  <c r="U31" i="1"/>
  <c r="T287" i="1"/>
  <c r="U287" i="1"/>
  <c r="U36" i="1"/>
  <c r="T36" i="1"/>
  <c r="U292" i="1"/>
  <c r="T292" i="1"/>
  <c r="U494" i="1"/>
  <c r="T494" i="1"/>
  <c r="T756" i="1"/>
  <c r="U756" i="1"/>
  <c r="T501" i="1"/>
  <c r="U501" i="1"/>
  <c r="T37" i="1"/>
  <c r="U37" i="1"/>
  <c r="U590" i="1"/>
  <c r="T590" i="1"/>
  <c r="U313" i="1"/>
  <c r="T313" i="1"/>
  <c r="T851" i="1"/>
  <c r="U851" i="1"/>
  <c r="T1107" i="1"/>
  <c r="U1107" i="1"/>
  <c r="U856" i="1"/>
  <c r="T856" i="1"/>
  <c r="U1112" i="1"/>
  <c r="T1112" i="1"/>
  <c r="U857" i="1"/>
  <c r="T857" i="1"/>
  <c r="U1113" i="1"/>
  <c r="T1113" i="1"/>
  <c r="T862" i="1"/>
  <c r="U862" i="1"/>
  <c r="T1118" i="1"/>
  <c r="U1118" i="1"/>
  <c r="T1372" i="1"/>
  <c r="U1372" i="1"/>
  <c r="Q1628" i="1"/>
  <c r="R1628" i="1" s="1"/>
  <c r="T1884" i="1"/>
  <c r="U1884" i="1"/>
  <c r="U1345" i="1"/>
  <c r="T1345" i="1"/>
  <c r="U1601" i="1"/>
  <c r="T1601" i="1"/>
  <c r="U1857" i="1"/>
  <c r="T1857" i="1"/>
  <c r="U14" i="1"/>
  <c r="T14" i="1"/>
  <c r="T170" i="1"/>
  <c r="U170" i="1"/>
  <c r="T27" i="1"/>
  <c r="U27" i="1"/>
  <c r="T283" i="1"/>
  <c r="U283" i="1"/>
  <c r="T32" i="1"/>
  <c r="U32" i="1"/>
  <c r="T288" i="1"/>
  <c r="U288" i="1"/>
  <c r="U489" i="1"/>
  <c r="T489" i="1"/>
  <c r="U752" i="1"/>
  <c r="T752" i="1"/>
  <c r="U496" i="1"/>
  <c r="T496" i="1"/>
  <c r="T21" i="1"/>
  <c r="U21" i="1"/>
  <c r="T586" i="1"/>
  <c r="U586" i="1"/>
  <c r="U297" i="1"/>
  <c r="T297" i="1"/>
  <c r="T847" i="1"/>
  <c r="U847" i="1"/>
  <c r="T1103" i="1"/>
  <c r="U1103" i="1"/>
  <c r="T852" i="1"/>
  <c r="U852" i="1"/>
  <c r="T1108" i="1"/>
  <c r="U1108" i="1"/>
  <c r="T853" i="1"/>
  <c r="U853" i="1"/>
  <c r="T1109" i="1"/>
  <c r="U1109" i="1"/>
  <c r="U858" i="1"/>
  <c r="T858" i="1"/>
  <c r="T1114" i="1"/>
  <c r="U1114" i="1"/>
  <c r="U1368" i="1"/>
  <c r="T1368" i="1"/>
  <c r="T1624" i="1"/>
  <c r="U1624" i="1"/>
  <c r="T1880" i="1"/>
  <c r="U1880" i="1"/>
  <c r="T1341" i="1"/>
  <c r="U1341" i="1"/>
  <c r="T1597" i="1"/>
  <c r="U1597" i="1"/>
  <c r="T1853" i="1"/>
  <c r="U1853" i="1"/>
  <c r="U1310" i="1"/>
  <c r="T1310" i="1"/>
  <c r="U1566" i="1"/>
  <c r="T1566" i="1"/>
  <c r="Q1822" i="1"/>
  <c r="R1822" i="1" s="1"/>
  <c r="U2078" i="1"/>
  <c r="T2078" i="1"/>
  <c r="T1555" i="1"/>
  <c r="U1555" i="1"/>
  <c r="T2212" i="1"/>
  <c r="U2212" i="1"/>
  <c r="T2478" i="1"/>
  <c r="U2478" i="1"/>
  <c r="Q2734" i="1"/>
  <c r="R2734" i="1" s="1"/>
  <c r="T1575" i="1"/>
  <c r="U1575" i="1"/>
  <c r="T2219" i="1"/>
  <c r="U2219" i="1"/>
  <c r="T2483" i="1"/>
  <c r="U2483" i="1"/>
  <c r="T2739" i="1"/>
  <c r="U2739" i="1"/>
  <c r="T1595" i="1"/>
  <c r="U1595" i="1"/>
  <c r="U2225" i="1"/>
  <c r="T2225" i="1"/>
  <c r="T2488" i="1"/>
  <c r="U2488" i="1"/>
  <c r="T2744" i="1"/>
  <c r="U2744" i="1"/>
  <c r="Q3000" i="1"/>
  <c r="R3000" i="1" s="1"/>
  <c r="T1375" i="1"/>
  <c r="U1375" i="1"/>
  <c r="T2918" i="1"/>
  <c r="U2918" i="1"/>
  <c r="Q3256" i="1"/>
  <c r="R3256" i="1" s="1"/>
  <c r="T3512" i="1"/>
  <c r="U3512" i="1"/>
  <c r="T1455" i="1"/>
  <c r="U1455" i="1"/>
  <c r="U126" i="1"/>
  <c r="T126" i="1"/>
  <c r="U382" i="1"/>
  <c r="T382" i="1"/>
  <c r="T239" i="1"/>
  <c r="U239" i="1"/>
  <c r="T495" i="1"/>
  <c r="U495" i="1"/>
  <c r="U244" i="1"/>
  <c r="T244" i="1"/>
  <c r="U430" i="1"/>
  <c r="T430" i="1"/>
  <c r="T708" i="1"/>
  <c r="U708" i="1"/>
  <c r="T437" i="1"/>
  <c r="U437" i="1"/>
  <c r="U713" i="1"/>
  <c r="T713" i="1"/>
  <c r="U542" i="1"/>
  <c r="T542" i="1"/>
  <c r="U121" i="1"/>
  <c r="T121" i="1"/>
  <c r="U793" i="1"/>
  <c r="T793" i="1"/>
  <c r="T1059" i="1"/>
  <c r="U1059" i="1"/>
  <c r="T799" i="1"/>
  <c r="U799" i="1"/>
  <c r="U1064" i="1"/>
  <c r="T1064" i="1"/>
  <c r="U801" i="1"/>
  <c r="T801" i="1"/>
  <c r="U1065" i="1"/>
  <c r="T1065" i="1"/>
  <c r="T807" i="1"/>
  <c r="U807" i="1"/>
  <c r="T1070" i="1"/>
  <c r="U1070" i="1"/>
  <c r="T1324" i="1"/>
  <c r="U1324" i="1"/>
  <c r="Q1580" i="1"/>
  <c r="R1580" i="1" s="1"/>
  <c r="T1836" i="1"/>
  <c r="U1836" i="1"/>
  <c r="U1297" i="1"/>
  <c r="T1297" i="1"/>
  <c r="U1553" i="1"/>
  <c r="T1553" i="1"/>
  <c r="U1809" i="1"/>
  <c r="T1809" i="1"/>
  <c r="T1266" i="1"/>
  <c r="U1266" i="1"/>
  <c r="T122" i="1"/>
  <c r="U122" i="1"/>
  <c r="T378" i="1"/>
  <c r="U378" i="1"/>
  <c r="T235" i="1"/>
  <c r="U235" i="1"/>
  <c r="T491" i="1"/>
  <c r="U491" i="1"/>
  <c r="T240" i="1"/>
  <c r="U240" i="1"/>
  <c r="U425" i="1"/>
  <c r="T425" i="1"/>
  <c r="U704" i="1"/>
  <c r="T704" i="1"/>
  <c r="T432" i="1"/>
  <c r="U432" i="1"/>
  <c r="T709" i="1"/>
  <c r="U709" i="1"/>
  <c r="T538" i="1"/>
  <c r="U538" i="1"/>
  <c r="U105" i="1"/>
  <c r="T105" i="1"/>
  <c r="T787" i="1"/>
  <c r="U787" i="1"/>
  <c r="T1055" i="1"/>
  <c r="U1055" i="1"/>
  <c r="U794" i="1"/>
  <c r="T794" i="1"/>
  <c r="T1060" i="1"/>
  <c r="U1060" i="1"/>
  <c r="T795" i="1"/>
  <c r="U795" i="1"/>
  <c r="T1061" i="1"/>
  <c r="U1061" i="1"/>
  <c r="U802" i="1"/>
  <c r="T802" i="1"/>
  <c r="T1066" i="1"/>
  <c r="U1066" i="1"/>
  <c r="U1320" i="1"/>
  <c r="T1320" i="1"/>
  <c r="U1576" i="1"/>
  <c r="T1576" i="1"/>
  <c r="T1832" i="1"/>
  <c r="U1832" i="1"/>
  <c r="T1293" i="1"/>
  <c r="U1293" i="1"/>
  <c r="T1549" i="1"/>
  <c r="U1549" i="1"/>
  <c r="T1805" i="1"/>
  <c r="U1805" i="1"/>
  <c r="U1262" i="1"/>
  <c r="T1262" i="1"/>
  <c r="U1518" i="1"/>
  <c r="T1518" i="1"/>
  <c r="Q1774" i="1"/>
  <c r="R1774" i="1" s="1"/>
  <c r="U2030" i="1"/>
  <c r="T2030" i="1"/>
  <c r="T1363" i="1"/>
  <c r="U1363" i="1"/>
  <c r="T2148" i="1"/>
  <c r="U2148" i="1"/>
  <c r="T2430" i="1"/>
  <c r="U2430" i="1"/>
  <c r="Q2686" i="1"/>
  <c r="R2686" i="1" s="1"/>
  <c r="T1383" i="1"/>
  <c r="U1383" i="1"/>
  <c r="Q2155" i="1"/>
  <c r="R2155" i="1" s="1"/>
  <c r="T2435" i="1"/>
  <c r="U2435" i="1"/>
  <c r="T2691" i="1"/>
  <c r="U2691" i="1"/>
  <c r="T1403" i="1"/>
  <c r="U1403" i="1"/>
  <c r="U2161" i="1"/>
  <c r="T2161" i="1"/>
  <c r="T2440" i="1"/>
  <c r="U2440" i="1"/>
  <c r="T2696" i="1"/>
  <c r="U2696" i="1"/>
  <c r="T2952" i="1"/>
  <c r="U2952" i="1"/>
  <c r="Q3208" i="1"/>
  <c r="R3208" i="1" s="1"/>
  <c r="Q2753" i="1"/>
  <c r="R2753" i="1" s="1"/>
  <c r="T3195" i="1"/>
  <c r="U3195" i="1"/>
  <c r="T3464" i="1"/>
  <c r="U3464" i="1"/>
  <c r="Q3720" i="1"/>
  <c r="R3720" i="1" s="1"/>
  <c r="U142" i="1"/>
  <c r="T142" i="1"/>
  <c r="U398" i="1"/>
  <c r="T398" i="1"/>
  <c r="T255" i="1"/>
  <c r="U255" i="1"/>
  <c r="T511" i="1"/>
  <c r="U511" i="1"/>
  <c r="U260" i="1"/>
  <c r="T260" i="1"/>
  <c r="T452" i="1"/>
  <c r="U452" i="1"/>
  <c r="T724" i="1"/>
  <c r="U724" i="1"/>
  <c r="T458" i="1"/>
  <c r="U458" i="1"/>
  <c r="U729" i="1"/>
  <c r="T729" i="1"/>
  <c r="U558" i="1"/>
  <c r="T558" i="1"/>
  <c r="U185" i="1"/>
  <c r="T185" i="1"/>
  <c r="T814" i="1"/>
  <c r="U814" i="1"/>
  <c r="T1075" i="1"/>
  <c r="U1075" i="1"/>
  <c r="T821" i="1"/>
  <c r="U821" i="1"/>
  <c r="U1080" i="1"/>
  <c r="T1080" i="1"/>
  <c r="U822" i="1"/>
  <c r="T822" i="1"/>
  <c r="U1081" i="1"/>
  <c r="T1081" i="1"/>
  <c r="T829" i="1"/>
  <c r="U829" i="1"/>
  <c r="T1086" i="1"/>
  <c r="U1086" i="1"/>
  <c r="T1340" i="1"/>
  <c r="U1340" i="1"/>
  <c r="T1596" i="1"/>
  <c r="U1596" i="1"/>
  <c r="T1852" i="1"/>
  <c r="U1852" i="1"/>
  <c r="U1313" i="1"/>
  <c r="T1313" i="1"/>
  <c r="U1569" i="1"/>
  <c r="T1569" i="1"/>
  <c r="U1825" i="1"/>
  <c r="T1825" i="1"/>
  <c r="T1282" i="1"/>
  <c r="U1282" i="1"/>
  <c r="U968" i="1"/>
  <c r="T968" i="1"/>
  <c r="T974" i="1"/>
  <c r="U974" i="1"/>
  <c r="T1996" i="1"/>
  <c r="U1996" i="1"/>
  <c r="T1330" i="1"/>
  <c r="U1330" i="1"/>
  <c r="T1586" i="1"/>
  <c r="U1586" i="1"/>
  <c r="T1842" i="1"/>
  <c r="U1842" i="1"/>
  <c r="T2098" i="1"/>
  <c r="U2098" i="1"/>
  <c r="T1635" i="1"/>
  <c r="U1635" i="1"/>
  <c r="T2239" i="1"/>
  <c r="U2239" i="1"/>
  <c r="T2498" i="1"/>
  <c r="U2498" i="1"/>
  <c r="Q2754" i="1"/>
  <c r="R2754" i="1" s="1"/>
  <c r="T1655" i="1"/>
  <c r="U1655" i="1"/>
  <c r="T2245" i="1"/>
  <c r="U2245" i="1"/>
  <c r="T2503" i="1"/>
  <c r="U2503" i="1"/>
  <c r="Q2759" i="1"/>
  <c r="R2759" i="1" s="1"/>
  <c r="Q1675" i="1"/>
  <c r="R1675" i="1" s="1"/>
  <c r="Q2252" i="1"/>
  <c r="R2252" i="1" s="1"/>
  <c r="T2508" i="1"/>
  <c r="U2508" i="1"/>
  <c r="T2764" i="1"/>
  <c r="U2764" i="1"/>
  <c r="Q3020" i="1"/>
  <c r="R3020" i="1" s="1"/>
  <c r="T1695" i="1"/>
  <c r="U1695" i="1"/>
  <c r="Q2945" i="1"/>
  <c r="R2945" i="1" s="1"/>
  <c r="T3276" i="1"/>
  <c r="U3276" i="1"/>
  <c r="T3532" i="1"/>
  <c r="U3532" i="1"/>
  <c r="T1775" i="1"/>
  <c r="U1775" i="1"/>
  <c r="T210" i="1"/>
  <c r="U210" i="1"/>
  <c r="T67" i="1"/>
  <c r="U67" i="1"/>
  <c r="T323" i="1"/>
  <c r="U323" i="1"/>
  <c r="T72" i="1"/>
  <c r="U72" i="1"/>
  <c r="T328" i="1"/>
  <c r="U328" i="1"/>
  <c r="U536" i="1"/>
  <c r="T536" i="1"/>
  <c r="U792" i="1"/>
  <c r="T792" i="1"/>
  <c r="T541" i="1"/>
  <c r="U541" i="1"/>
  <c r="T181" i="1"/>
  <c r="U181" i="1"/>
  <c r="T626" i="1"/>
  <c r="U626" i="1"/>
  <c r="T413" i="1"/>
  <c r="U413" i="1"/>
  <c r="T887" i="1"/>
  <c r="U887" i="1"/>
  <c r="T1143" i="1"/>
  <c r="U1143" i="1"/>
  <c r="T892" i="1"/>
  <c r="U892" i="1"/>
  <c r="T1148" i="1"/>
  <c r="U1148" i="1"/>
  <c r="T893" i="1"/>
  <c r="U893" i="1"/>
  <c r="T1149" i="1"/>
  <c r="U1149" i="1"/>
  <c r="U898" i="1"/>
  <c r="T898" i="1"/>
  <c r="T1154" i="1"/>
  <c r="U1154" i="1"/>
  <c r="U1408" i="1"/>
  <c r="T1408" i="1"/>
  <c r="T1664" i="1"/>
  <c r="U1664" i="1"/>
  <c r="T1920" i="1"/>
  <c r="U1920" i="1"/>
  <c r="T1381" i="1"/>
  <c r="U1381" i="1"/>
  <c r="T1637" i="1"/>
  <c r="U1637" i="1"/>
  <c r="Q1893" i="1"/>
  <c r="R1893" i="1" s="1"/>
  <c r="U1350" i="1"/>
  <c r="T1350" i="1"/>
  <c r="U1606" i="1"/>
  <c r="T1606" i="1"/>
  <c r="U1862" i="1"/>
  <c r="T1862" i="1"/>
  <c r="U2118" i="1"/>
  <c r="T2118" i="1"/>
  <c r="T1715" i="1"/>
  <c r="U1715" i="1"/>
  <c r="U2262" i="1"/>
  <c r="T2262" i="1"/>
  <c r="Q2518" i="1"/>
  <c r="R2518" i="1" s="1"/>
  <c r="T2774" i="1"/>
  <c r="U2774" i="1"/>
  <c r="T1735" i="1"/>
  <c r="U1735" i="1"/>
  <c r="T2267" i="1"/>
  <c r="U2267" i="1"/>
  <c r="T2523" i="1"/>
  <c r="U2523" i="1"/>
  <c r="Q2779" i="1"/>
  <c r="R2779" i="1" s="1"/>
  <c r="T1755" i="1"/>
  <c r="U1755" i="1"/>
  <c r="T2272" i="1"/>
  <c r="U2272" i="1"/>
  <c r="T2528" i="1"/>
  <c r="U2528" i="1"/>
  <c r="T2784" i="1"/>
  <c r="U2784" i="1"/>
  <c r="T3040" i="1"/>
  <c r="U3040" i="1"/>
  <c r="T2015" i="1"/>
  <c r="U2015" i="1"/>
  <c r="Q2971" i="1"/>
  <c r="R2971" i="1" s="1"/>
  <c r="T3296" i="1"/>
  <c r="U3296" i="1"/>
  <c r="Q3552" i="1"/>
  <c r="R3552" i="1" s="1"/>
  <c r="T2051" i="1"/>
  <c r="U2051" i="1"/>
  <c r="T2978" i="1"/>
  <c r="U2978" i="1"/>
  <c r="T3301" i="1"/>
  <c r="U3301" i="1"/>
  <c r="T3557" i="1"/>
  <c r="U3557" i="1"/>
  <c r="T2077" i="1"/>
  <c r="U2077" i="1"/>
  <c r="U2985" i="1"/>
  <c r="T2985" i="1"/>
  <c r="Q3306" i="1"/>
  <c r="R3306" i="1" s="1"/>
  <c r="T3562" i="1"/>
  <c r="U3562" i="1"/>
  <c r="U278" i="1"/>
  <c r="T278" i="1"/>
  <c r="T93" i="1"/>
  <c r="U93" i="1"/>
  <c r="U412" i="1"/>
  <c r="T412" i="1"/>
  <c r="T1211" i="1"/>
  <c r="U1211" i="1"/>
  <c r="U1217" i="1"/>
  <c r="T1217" i="1"/>
  <c r="T1732" i="1"/>
  <c r="U1732" i="1"/>
  <c r="U1961" i="1"/>
  <c r="T1961" i="1"/>
  <c r="T2186" i="1"/>
  <c r="U2186" i="1"/>
  <c r="T2842" i="1"/>
  <c r="U2842" i="1"/>
  <c r="T2847" i="1"/>
  <c r="U2847" i="1"/>
  <c r="Q2852" i="1"/>
  <c r="R2852" i="1" s="1"/>
  <c r="T3364" i="1"/>
  <c r="U3364" i="1"/>
  <c r="T2983" i="1"/>
  <c r="U2983" i="1"/>
  <c r="T3389" i="1"/>
  <c r="U3389" i="1"/>
  <c r="T3729" i="1"/>
  <c r="U3729" i="1"/>
  <c r="T2990" i="1"/>
  <c r="U2990" i="1"/>
  <c r="T3394" i="1"/>
  <c r="U3394" i="1"/>
  <c r="T3734" i="1"/>
  <c r="U3734" i="1"/>
  <c r="Q4006" i="1"/>
  <c r="R4006" i="1" s="1"/>
  <c r="Q3189" i="1"/>
  <c r="R3189" i="1" s="1"/>
  <c r="Q3912" i="1"/>
  <c r="R3912" i="1" s="1"/>
  <c r="T4226" i="1"/>
  <c r="U4226" i="1"/>
  <c r="Q4482" i="1"/>
  <c r="R4482" i="1" s="1"/>
  <c r="T4738" i="1"/>
  <c r="U4738" i="1"/>
  <c r="U4994" i="1"/>
  <c r="T4994" i="1"/>
  <c r="Q3719" i="1"/>
  <c r="R3719" i="1" s="1"/>
  <c r="T4084" i="1"/>
  <c r="U4084" i="1"/>
  <c r="T4355" i="1"/>
  <c r="U4355" i="1"/>
  <c r="T4611" i="1"/>
  <c r="U4611" i="1"/>
  <c r="Q4867" i="1"/>
  <c r="R4867" i="1" s="1"/>
  <c r="T3199" i="1"/>
  <c r="U3199" i="1"/>
  <c r="T3915" i="1"/>
  <c r="U3915" i="1"/>
  <c r="T4228" i="1"/>
  <c r="U4228" i="1"/>
  <c r="Q4484" i="1"/>
  <c r="R4484" i="1" s="1"/>
  <c r="T4740" i="1"/>
  <c r="U4740" i="1"/>
  <c r="T4996" i="1"/>
  <c r="U4996" i="1"/>
  <c r="Q5252" i="1"/>
  <c r="R5252" i="1" s="1"/>
  <c r="U1032" i="1"/>
  <c r="T1032" i="1"/>
  <c r="T1038" i="1"/>
  <c r="U1038" i="1"/>
  <c r="U1265" i="1"/>
  <c r="T1265" i="1"/>
  <c r="T1346" i="1"/>
  <c r="U1346" i="1"/>
  <c r="T1602" i="1"/>
  <c r="U1602" i="1"/>
  <c r="T1858" i="1"/>
  <c r="U1858" i="1"/>
  <c r="T2114" i="1"/>
  <c r="U2114" i="1"/>
  <c r="Q1699" i="1"/>
  <c r="R1699" i="1" s="1"/>
  <c r="T2258" i="1"/>
  <c r="U2258" i="1"/>
  <c r="Q2514" i="1"/>
  <c r="R2514" i="1" s="1"/>
  <c r="T2770" i="1"/>
  <c r="U2770" i="1"/>
  <c r="T1719" i="1"/>
  <c r="U1719" i="1"/>
  <c r="T2263" i="1"/>
  <c r="U2263" i="1"/>
  <c r="Q2519" i="1"/>
  <c r="R2519" i="1" s="1"/>
  <c r="T2775" i="1"/>
  <c r="U2775" i="1"/>
  <c r="T1739" i="1"/>
  <c r="U1739" i="1"/>
  <c r="T2268" i="1"/>
  <c r="U2268" i="1"/>
  <c r="T2524" i="1"/>
  <c r="U2524" i="1"/>
  <c r="Q2780" i="1"/>
  <c r="R2780" i="1" s="1"/>
  <c r="T3036" i="1"/>
  <c r="U3036" i="1"/>
  <c r="T1951" i="1"/>
  <c r="U1951" i="1"/>
  <c r="T2966" i="1"/>
  <c r="U2966" i="1"/>
  <c r="T3292" i="1"/>
  <c r="U3292" i="1"/>
  <c r="Q3548" i="1"/>
  <c r="R3548" i="1" s="1"/>
  <c r="T2028" i="1"/>
  <c r="U2028" i="1"/>
  <c r="T162" i="1"/>
  <c r="U162" i="1"/>
  <c r="T19" i="1"/>
  <c r="U19" i="1"/>
  <c r="T275" i="1"/>
  <c r="U275" i="1"/>
  <c r="T24" i="1"/>
  <c r="U24" i="1"/>
  <c r="T280" i="1"/>
  <c r="U280" i="1"/>
  <c r="U478" i="1"/>
  <c r="T478" i="1"/>
  <c r="U744" i="1"/>
  <c r="T744" i="1"/>
  <c r="T485" i="1"/>
  <c r="U485" i="1"/>
  <c r="T749" i="1"/>
  <c r="U749" i="1"/>
  <c r="T578" i="1"/>
  <c r="U578" i="1"/>
  <c r="U265" i="1"/>
  <c r="T265" i="1"/>
  <c r="T839" i="1"/>
  <c r="U839" i="1"/>
  <c r="T1095" i="1"/>
  <c r="U1095" i="1"/>
  <c r="T844" i="1"/>
  <c r="U844" i="1"/>
  <c r="T1100" i="1"/>
  <c r="U1100" i="1"/>
  <c r="T845" i="1"/>
  <c r="U845" i="1"/>
  <c r="T1101" i="1"/>
  <c r="U1101" i="1"/>
  <c r="U850" i="1"/>
  <c r="T850" i="1"/>
  <c r="T1106" i="1"/>
  <c r="U1106" i="1"/>
  <c r="U1360" i="1"/>
  <c r="T1360" i="1"/>
  <c r="T1616" i="1"/>
  <c r="U1616" i="1"/>
  <c r="T1872" i="1"/>
  <c r="U1872" i="1"/>
  <c r="T1333" i="1"/>
  <c r="U1333" i="1"/>
  <c r="T1589" i="1"/>
  <c r="U1589" i="1"/>
  <c r="Q1845" i="1"/>
  <c r="R1845" i="1" s="1"/>
  <c r="U1302" i="1"/>
  <c r="T1302" i="1"/>
  <c r="U1558" i="1"/>
  <c r="T1558" i="1"/>
  <c r="U1814" i="1"/>
  <c r="T1814" i="1"/>
  <c r="U2070" i="1"/>
  <c r="T2070" i="1"/>
  <c r="T1523" i="1"/>
  <c r="U1523" i="1"/>
  <c r="U2201" i="1"/>
  <c r="T2201" i="1"/>
  <c r="Q2470" i="1"/>
  <c r="R2470" i="1" s="1"/>
  <c r="T2726" i="1"/>
  <c r="U2726" i="1"/>
  <c r="T1543" i="1"/>
  <c r="U1543" i="1"/>
  <c r="T2208" i="1"/>
  <c r="U2208" i="1"/>
  <c r="T2475" i="1"/>
  <c r="U2475" i="1"/>
  <c r="Q2731" i="1"/>
  <c r="R2731" i="1" s="1"/>
  <c r="T1563" i="1"/>
  <c r="U1563" i="1"/>
  <c r="T2215" i="1"/>
  <c r="U2215" i="1"/>
  <c r="T2480" i="1"/>
  <c r="U2480" i="1"/>
  <c r="T2736" i="1"/>
  <c r="U2736" i="1"/>
  <c r="T2992" i="1"/>
  <c r="U2992" i="1"/>
  <c r="T1247" i="1"/>
  <c r="U1247" i="1"/>
  <c r="T2907" i="1"/>
  <c r="U2907" i="1"/>
  <c r="T3248" i="1"/>
  <c r="U3248" i="1"/>
  <c r="Q3504" i="1"/>
  <c r="R3504" i="1" s="1"/>
  <c r="T1327" i="1"/>
  <c r="U1327" i="1"/>
  <c r="T2914" i="1"/>
  <c r="U2914" i="1"/>
  <c r="T3253" i="1"/>
  <c r="U3253" i="1"/>
  <c r="T3509" i="1"/>
  <c r="U3509" i="1"/>
  <c r="T1407" i="1"/>
  <c r="U1407" i="1"/>
  <c r="Q2921" i="1"/>
  <c r="R2921" i="1" s="1"/>
  <c r="Q3258" i="1"/>
  <c r="R3258" i="1" s="1"/>
  <c r="T3514" i="1"/>
  <c r="U3514" i="1"/>
  <c r="T3770" i="1"/>
  <c r="U3770" i="1"/>
  <c r="T455" i="1"/>
  <c r="U455" i="1"/>
  <c r="U369" i="1"/>
  <c r="T369" i="1"/>
  <c r="T691" i="1"/>
  <c r="U691" i="1"/>
  <c r="T715" i="1"/>
  <c r="U715" i="1"/>
  <c r="T1284" i="1"/>
  <c r="U1284" i="1"/>
  <c r="U1513" i="1"/>
  <c r="T1513" i="1"/>
  <c r="T1738" i="1"/>
  <c r="U1738" i="1"/>
  <c r="Q2394" i="1"/>
  <c r="R2394" i="1" s="1"/>
  <c r="Q2399" i="1"/>
  <c r="R2399" i="1" s="1"/>
  <c r="T2404" i="1"/>
  <c r="U2404" i="1"/>
  <c r="Q2609" i="1"/>
  <c r="R2609" i="1" s="1"/>
  <c r="T2533" i="1"/>
  <c r="U2533" i="1"/>
  <c r="Q3239" i="1"/>
  <c r="R3239" i="1" s="1"/>
  <c r="T3581" i="1"/>
  <c r="U3581" i="1"/>
  <c r="U2553" i="1"/>
  <c r="T2553" i="1"/>
  <c r="T3246" i="1"/>
  <c r="U3246" i="1"/>
  <c r="T3586" i="1"/>
  <c r="U3586" i="1"/>
  <c r="T3894" i="1"/>
  <c r="U3894" i="1"/>
  <c r="T1551" i="1"/>
  <c r="U1551" i="1"/>
  <c r="Q3763" i="1"/>
  <c r="R3763" i="1" s="1"/>
  <c r="Q4104" i="1"/>
  <c r="R4104" i="1" s="1"/>
  <c r="U4370" i="1"/>
  <c r="T4370" i="1"/>
  <c r="Q4626" i="1"/>
  <c r="R4626" i="1" s="1"/>
  <c r="U4882" i="1"/>
  <c r="T4882" i="1"/>
  <c r="T3271" i="1"/>
  <c r="U3271" i="1"/>
  <c r="Q3935" i="1"/>
  <c r="R3935" i="1" s="1"/>
  <c r="Q4243" i="1"/>
  <c r="R4243" i="1" s="1"/>
  <c r="T4499" i="1"/>
  <c r="U4499" i="1"/>
  <c r="T4755" i="1"/>
  <c r="U4755" i="1"/>
  <c r="T1679" i="1"/>
  <c r="U1679" i="1"/>
  <c r="Q3765" i="1"/>
  <c r="R3765" i="1" s="1"/>
  <c r="T4107" i="1"/>
  <c r="U4107" i="1"/>
  <c r="T4372" i="1"/>
  <c r="U4372" i="1"/>
  <c r="Q4628" i="1"/>
  <c r="R4628" i="1" s="1"/>
  <c r="T4884" i="1"/>
  <c r="U4884" i="1"/>
  <c r="T5140" i="1"/>
  <c r="U5140" i="1"/>
  <c r="T1091" i="1"/>
  <c r="U1091" i="1"/>
  <c r="U1097" i="1"/>
  <c r="T1097" i="1"/>
  <c r="T1612" i="1"/>
  <c r="U1612" i="1"/>
  <c r="U1841" i="1"/>
  <c r="T1841" i="1"/>
  <c r="T1490" i="1"/>
  <c r="U1490" i="1"/>
  <c r="T1746" i="1"/>
  <c r="U1746" i="1"/>
  <c r="T2002" i="1"/>
  <c r="U2002" i="1"/>
  <c r="T1251" i="1"/>
  <c r="U1251" i="1"/>
  <c r="T2111" i="1"/>
  <c r="U2111" i="1"/>
  <c r="T2402" i="1"/>
  <c r="U2402" i="1"/>
  <c r="Q2658" i="1"/>
  <c r="R2658" i="1" s="1"/>
  <c r="T1271" i="1"/>
  <c r="U1271" i="1"/>
  <c r="T2117" i="1"/>
  <c r="U2117" i="1"/>
  <c r="T2407" i="1"/>
  <c r="U2407" i="1"/>
  <c r="Q2663" i="1"/>
  <c r="R2663" i="1" s="1"/>
  <c r="T1291" i="1"/>
  <c r="U1291" i="1"/>
  <c r="T2124" i="1"/>
  <c r="U2124" i="1"/>
  <c r="T2412" i="1"/>
  <c r="U2412" i="1"/>
  <c r="T2668" i="1"/>
  <c r="U2668" i="1"/>
  <c r="Q2924" i="1"/>
  <c r="R2924" i="1" s="1"/>
  <c r="T3180" i="1"/>
  <c r="U3180" i="1"/>
  <c r="U2641" i="1"/>
  <c r="T2641" i="1"/>
  <c r="T3158" i="1"/>
  <c r="U3158" i="1"/>
  <c r="T3436" i="1"/>
  <c r="U3436" i="1"/>
  <c r="Q3692" i="1"/>
  <c r="R3692" i="1" s="1"/>
  <c r="T34" i="1"/>
  <c r="U34" i="1"/>
  <c r="T306" i="1"/>
  <c r="U306" i="1"/>
  <c r="T163" i="1"/>
  <c r="U163" i="1"/>
  <c r="T419" i="1"/>
  <c r="U419" i="1"/>
  <c r="T168" i="1"/>
  <c r="U168" i="1"/>
  <c r="T205" i="1"/>
  <c r="U205" i="1"/>
  <c r="U632" i="1"/>
  <c r="T632" i="1"/>
  <c r="U225" i="1"/>
  <c r="T225" i="1"/>
  <c r="T637" i="1"/>
  <c r="U637" i="1"/>
  <c r="U449" i="1"/>
  <c r="T449" i="1"/>
  <c r="U722" i="1"/>
  <c r="T722" i="1"/>
  <c r="T547" i="1"/>
  <c r="U547" i="1"/>
  <c r="T983" i="1"/>
  <c r="U983" i="1"/>
  <c r="T567" i="1"/>
  <c r="U567" i="1"/>
  <c r="T988" i="1"/>
  <c r="U988" i="1"/>
  <c r="T571" i="1"/>
  <c r="U571" i="1"/>
  <c r="T989" i="1"/>
  <c r="U989" i="1"/>
  <c r="T591" i="1"/>
  <c r="U591" i="1"/>
  <c r="T994" i="1"/>
  <c r="U994" i="1"/>
  <c r="U1248" i="1"/>
  <c r="T1248" i="1"/>
  <c r="U1504" i="1"/>
  <c r="T1504" i="1"/>
  <c r="T1760" i="1"/>
  <c r="U1760" i="1"/>
  <c r="T2016" i="1"/>
  <c r="U2016" i="1"/>
  <c r="T1477" i="1"/>
  <c r="U1477" i="1"/>
  <c r="T1733" i="1"/>
  <c r="U1733" i="1"/>
  <c r="Q1989" i="1"/>
  <c r="R1989" i="1" s="1"/>
  <c r="U1446" i="1"/>
  <c r="T1446" i="1"/>
  <c r="U1702" i="1"/>
  <c r="T1702" i="1"/>
  <c r="U1958" i="1"/>
  <c r="T1958" i="1"/>
  <c r="U2214" i="1"/>
  <c r="T2214" i="1"/>
  <c r="T2052" i="1"/>
  <c r="U2052" i="1"/>
  <c r="T2358" i="1"/>
  <c r="U2358" i="1"/>
  <c r="Q2614" i="1"/>
  <c r="R2614" i="1" s="1"/>
  <c r="T2870" i="1"/>
  <c r="U2870" i="1"/>
  <c r="Q2059" i="1"/>
  <c r="R2059" i="1" s="1"/>
  <c r="T2363" i="1"/>
  <c r="U2363" i="1"/>
  <c r="T2619" i="1"/>
  <c r="U2619" i="1"/>
  <c r="Q2875" i="1"/>
  <c r="R2875" i="1" s="1"/>
  <c r="U2065" i="1"/>
  <c r="T2065" i="1"/>
  <c r="T2368" i="1"/>
  <c r="U2368" i="1"/>
  <c r="T2624" i="1"/>
  <c r="U2624" i="1"/>
  <c r="T2880" i="1"/>
  <c r="U2880" i="1"/>
  <c r="T3136" i="1"/>
  <c r="U3136" i="1"/>
  <c r="Q2465" i="1"/>
  <c r="R2465" i="1" s="1"/>
  <c r="T3099" i="1"/>
  <c r="U3099" i="1"/>
  <c r="T3392" i="1"/>
  <c r="U3392" i="1"/>
  <c r="Q3648" i="1"/>
  <c r="R3648" i="1" s="1"/>
  <c r="T2485" i="1"/>
  <c r="U2485" i="1"/>
  <c r="T3106" i="1"/>
  <c r="U3106" i="1"/>
  <c r="T3397" i="1"/>
  <c r="U3397" i="1"/>
  <c r="T3653" i="1"/>
  <c r="U3653" i="1"/>
  <c r="U2505" i="1"/>
  <c r="T2505" i="1"/>
  <c r="Q3113" i="1"/>
  <c r="R3113" i="1" s="1"/>
  <c r="Q3402" i="1"/>
  <c r="R3402" i="1" s="1"/>
  <c r="T3658" i="1"/>
  <c r="U3658" i="1"/>
  <c r="U406" i="1"/>
  <c r="T406" i="1"/>
  <c r="U462" i="1"/>
  <c r="T462" i="1"/>
  <c r="U566" i="1"/>
  <c r="T566" i="1"/>
  <c r="T831" i="1"/>
  <c r="U831" i="1"/>
  <c r="T838" i="1"/>
  <c r="U838" i="1"/>
  <c r="T1860" i="1"/>
  <c r="U1860" i="1"/>
  <c r="T1290" i="1"/>
  <c r="U1290" i="1"/>
  <c r="T1475" i="1"/>
  <c r="U1475" i="1"/>
  <c r="T1495" i="1"/>
  <c r="U1495" i="1"/>
  <c r="T1515" i="1"/>
  <c r="U1515" i="1"/>
  <c r="T2980" i="1"/>
  <c r="U2980" i="1"/>
  <c r="T3492" i="1"/>
  <c r="U3492" i="1"/>
  <c r="T3037" i="1"/>
  <c r="U3037" i="1"/>
  <c r="U3433" i="1"/>
  <c r="T3433" i="1"/>
  <c r="T1535" i="1"/>
  <c r="U1535" i="1"/>
  <c r="Q3043" i="1"/>
  <c r="R3043" i="1" s="1"/>
  <c r="T3438" i="1"/>
  <c r="U3438" i="1"/>
  <c r="T3778" i="1"/>
  <c r="U3778" i="1"/>
  <c r="T4038" i="1"/>
  <c r="U4038" i="1"/>
  <c r="Q3331" i="1"/>
  <c r="R3331" i="1" s="1"/>
  <c r="Q3955" i="1"/>
  <c r="R3955" i="1" s="1"/>
  <c r="T4258" i="1"/>
  <c r="U4258" i="1"/>
  <c r="T4514" i="1"/>
  <c r="U4514" i="1"/>
  <c r="Q4770" i="1"/>
  <c r="R4770" i="1" s="1"/>
  <c r="T2232" i="1"/>
  <c r="U2232" i="1"/>
  <c r="Q3785" i="1"/>
  <c r="R3785" i="1" s="1"/>
  <c r="Q4127" i="1"/>
  <c r="R4127" i="1" s="1"/>
  <c r="Q4387" i="1"/>
  <c r="R4387" i="1" s="1"/>
  <c r="T4643" i="1"/>
  <c r="U4643" i="1"/>
  <c r="U4899" i="1"/>
  <c r="T4899" i="1"/>
  <c r="T3339" i="1"/>
  <c r="U3339" i="1"/>
  <c r="Q3957" i="1"/>
  <c r="R3957" i="1" s="1"/>
  <c r="T4260" i="1"/>
  <c r="U4260" i="1"/>
  <c r="T4516" i="1"/>
  <c r="U4516" i="1"/>
  <c r="Q4772" i="1"/>
  <c r="R4772" i="1" s="1"/>
  <c r="T5028" i="1"/>
  <c r="U5028" i="1"/>
  <c r="T899" i="1"/>
  <c r="U899" i="1"/>
  <c r="U905" i="1"/>
  <c r="T905" i="1"/>
  <c r="T1420" i="1"/>
  <c r="U1420" i="1"/>
  <c r="U1649" i="1"/>
  <c r="T1649" i="1"/>
  <c r="T1442" i="1"/>
  <c r="U1442" i="1"/>
  <c r="T1698" i="1"/>
  <c r="U1698" i="1"/>
  <c r="T1954" i="1"/>
  <c r="U1954" i="1"/>
  <c r="T2210" i="1"/>
  <c r="U2210" i="1"/>
  <c r="T2047" i="1"/>
  <c r="U2047" i="1"/>
  <c r="T2354" i="1"/>
  <c r="U2354" i="1"/>
  <c r="Q2610" i="1"/>
  <c r="R2610" i="1" s="1"/>
  <c r="T2866" i="1"/>
  <c r="U2866" i="1"/>
  <c r="T2053" i="1"/>
  <c r="U2053" i="1"/>
  <c r="T2359" i="1"/>
  <c r="U2359" i="1"/>
  <c r="Q2615" i="1"/>
  <c r="R2615" i="1" s="1"/>
  <c r="T2871" i="1"/>
  <c r="U2871" i="1"/>
  <c r="Q2060" i="1"/>
  <c r="R2060" i="1" s="1"/>
  <c r="T2364" i="1"/>
  <c r="U2364" i="1"/>
  <c r="T2620" i="1"/>
  <c r="U2620" i="1"/>
  <c r="Q2876" i="1"/>
  <c r="R2876" i="1" s="1"/>
  <c r="T3132" i="1"/>
  <c r="U3132" i="1"/>
  <c r="U2449" i="1"/>
  <c r="T2449" i="1"/>
  <c r="Q3094" i="1"/>
  <c r="R3094" i="1" s="1"/>
  <c r="T3388" i="1"/>
  <c r="U3388" i="1"/>
  <c r="Q3644" i="1"/>
  <c r="R3644" i="1" s="1"/>
  <c r="Q2469" i="1"/>
  <c r="R2469" i="1" s="1"/>
  <c r="T258" i="1"/>
  <c r="U258" i="1"/>
  <c r="T115" i="1"/>
  <c r="U115" i="1"/>
  <c r="T371" i="1"/>
  <c r="U371" i="1"/>
  <c r="T120" i="1"/>
  <c r="U120" i="1"/>
  <c r="T13" i="1"/>
  <c r="U13" i="1"/>
  <c r="U584" i="1"/>
  <c r="T584" i="1"/>
  <c r="U33" i="1"/>
  <c r="T33" i="1"/>
  <c r="T589" i="1"/>
  <c r="U589" i="1"/>
  <c r="T373" i="1"/>
  <c r="U373" i="1"/>
  <c r="T674" i="1"/>
  <c r="U674" i="1"/>
  <c r="T477" i="1"/>
  <c r="U477" i="1"/>
  <c r="T935" i="1"/>
  <c r="U935" i="1"/>
  <c r="T1191" i="1"/>
  <c r="U1191" i="1"/>
  <c r="T940" i="1"/>
  <c r="U940" i="1"/>
  <c r="T1196" i="1"/>
  <c r="U1196" i="1"/>
  <c r="T941" i="1"/>
  <c r="U941" i="1"/>
  <c r="T1197" i="1"/>
  <c r="U1197" i="1"/>
  <c r="U946" i="1"/>
  <c r="T946" i="1"/>
  <c r="T1202" i="1"/>
  <c r="U1202" i="1"/>
  <c r="U1456" i="1"/>
  <c r="T1456" i="1"/>
  <c r="T1712" i="1"/>
  <c r="U1712" i="1"/>
  <c r="T1968" i="1"/>
  <c r="U1968" i="1"/>
  <c r="T1429" i="1"/>
  <c r="U1429" i="1"/>
  <c r="T1685" i="1"/>
  <c r="U1685" i="1"/>
  <c r="Q1941" i="1"/>
  <c r="R1941" i="1" s="1"/>
  <c r="U1398" i="1"/>
  <c r="T1398" i="1"/>
  <c r="U1654" i="1"/>
  <c r="T1654" i="1"/>
  <c r="U1910" i="1"/>
  <c r="T1910" i="1"/>
  <c r="U2166" i="1"/>
  <c r="T2166" i="1"/>
  <c r="T1907" i="1"/>
  <c r="U1907" i="1"/>
  <c r="U2310" i="1"/>
  <c r="T2310" i="1"/>
  <c r="Q2566" i="1"/>
  <c r="R2566" i="1" s="1"/>
  <c r="T2822" i="1"/>
  <c r="U2822" i="1"/>
  <c r="T1927" i="1"/>
  <c r="U1927" i="1"/>
  <c r="T2315" i="1"/>
  <c r="U2315" i="1"/>
  <c r="T2571" i="1"/>
  <c r="U2571" i="1"/>
  <c r="Q2827" i="1"/>
  <c r="R2827" i="1" s="1"/>
  <c r="T1947" i="1"/>
  <c r="U1947" i="1"/>
  <c r="T2320" i="1"/>
  <c r="U2320" i="1"/>
  <c r="T2576" i="1"/>
  <c r="U2576" i="1"/>
  <c r="T2832" i="1"/>
  <c r="U2832" i="1"/>
  <c r="T3088" i="1"/>
  <c r="U3088" i="1"/>
  <c r="U2273" i="1"/>
  <c r="T2273" i="1"/>
  <c r="T3035" i="1"/>
  <c r="U3035" i="1"/>
  <c r="T3344" i="1"/>
  <c r="U3344" i="1"/>
  <c r="Q3600" i="1"/>
  <c r="R3600" i="1" s="1"/>
  <c r="T2293" i="1"/>
  <c r="U2293" i="1"/>
  <c r="Q3042" i="1"/>
  <c r="R3042" i="1" s="1"/>
  <c r="T3349" i="1"/>
  <c r="U3349" i="1"/>
  <c r="T3605" i="1"/>
  <c r="U3605" i="1"/>
  <c r="U2313" i="1"/>
  <c r="T2313" i="1"/>
  <c r="U3049" i="1"/>
  <c r="T3049" i="1"/>
  <c r="Q3354" i="1"/>
  <c r="R3354" i="1" s="1"/>
  <c r="T3610" i="1"/>
  <c r="U3610" i="1"/>
  <c r="T71" i="1"/>
  <c r="U71" i="1"/>
  <c r="T540" i="1"/>
  <c r="U540" i="1"/>
  <c r="U630" i="1"/>
  <c r="T630" i="1"/>
  <c r="U896" i="1"/>
  <c r="T896" i="1"/>
  <c r="T902" i="1"/>
  <c r="U902" i="1"/>
  <c r="T1924" i="1"/>
  <c r="U1924" i="1"/>
  <c r="T1354" i="1"/>
  <c r="U1354" i="1"/>
  <c r="T1731" i="1"/>
  <c r="U1731" i="1"/>
  <c r="T1751" i="1"/>
  <c r="U1751" i="1"/>
  <c r="Q1771" i="1"/>
  <c r="R1771" i="1" s="1"/>
  <c r="Q3044" i="1"/>
  <c r="R3044" i="1" s="1"/>
  <c r="T3556" i="1"/>
  <c r="U3556" i="1"/>
  <c r="Q3069" i="1"/>
  <c r="R3069" i="1" s="1"/>
  <c r="Q3453" i="1"/>
  <c r="R3453" i="1" s="1"/>
  <c r="T1855" i="1"/>
  <c r="U1855" i="1"/>
  <c r="T3075" i="1"/>
  <c r="U3075" i="1"/>
  <c r="T3458" i="1"/>
  <c r="U3458" i="1"/>
  <c r="T3798" i="1"/>
  <c r="U3798" i="1"/>
  <c r="Q4054" i="1"/>
  <c r="R4054" i="1" s="1"/>
  <c r="T3395" i="1"/>
  <c r="U3395" i="1"/>
  <c r="Q3976" i="1"/>
  <c r="R3976" i="1" s="1"/>
  <c r="U4274" i="1"/>
  <c r="T4274" i="1"/>
  <c r="Q4530" i="1"/>
  <c r="R4530" i="1" s="1"/>
  <c r="U4786" i="1"/>
  <c r="T4786" i="1"/>
  <c r="Q2493" i="1"/>
  <c r="R2493" i="1" s="1"/>
  <c r="T3807" i="1"/>
  <c r="U3807" i="1"/>
  <c r="Q4147" i="1"/>
  <c r="R4147" i="1" s="1"/>
  <c r="T4403" i="1"/>
  <c r="U4403" i="1"/>
  <c r="T4659" i="1"/>
  <c r="U4659" i="1"/>
  <c r="Q4915" i="1"/>
  <c r="R4915" i="1" s="1"/>
  <c r="Q3403" i="1"/>
  <c r="R3403" i="1" s="1"/>
  <c r="Q3979" i="1"/>
  <c r="R3979" i="1" s="1"/>
  <c r="T4276" i="1"/>
  <c r="U4276" i="1"/>
  <c r="Q4532" i="1"/>
  <c r="R4532" i="1" s="1"/>
  <c r="T4788" i="1"/>
  <c r="U4788" i="1"/>
  <c r="T5044" i="1"/>
  <c r="U5044" i="1"/>
  <c r="T5284" i="1"/>
  <c r="U5284" i="1"/>
  <c r="Q5540" i="1"/>
  <c r="R5540" i="1" s="1"/>
  <c r="T4209" i="1"/>
  <c r="U4209" i="1"/>
  <c r="Q5081" i="1"/>
  <c r="R5081" i="1" s="1"/>
  <c r="Q5422" i="1"/>
  <c r="R5422" i="1" s="1"/>
  <c r="Q5733" i="1"/>
  <c r="R5733" i="1" s="1"/>
  <c r="T5989" i="1"/>
  <c r="U5989" i="1"/>
  <c r="T6245" i="1"/>
  <c r="U6245" i="1"/>
  <c r="Q6501" i="1"/>
  <c r="R6501" i="1" s="1"/>
  <c r="T6757" i="1"/>
  <c r="U6757" i="1"/>
  <c r="T4229" i="1"/>
  <c r="U4229" i="1"/>
  <c r="Q5087" i="1"/>
  <c r="R5087" i="1" s="1"/>
  <c r="U5429" i="1"/>
  <c r="T5429" i="1"/>
  <c r="T5738" i="1"/>
  <c r="U5738" i="1"/>
  <c r="Q5994" i="1"/>
  <c r="R5994" i="1" s="1"/>
  <c r="T6250" i="1"/>
  <c r="U6250" i="1"/>
  <c r="T6506" i="1"/>
  <c r="U6506" i="1"/>
  <c r="T6762" i="1"/>
  <c r="U6762" i="1"/>
  <c r="T4249" i="1"/>
  <c r="U4249" i="1"/>
  <c r="U5094" i="1"/>
  <c r="T5094" i="1"/>
  <c r="U5435" i="1"/>
  <c r="T5435" i="1"/>
  <c r="T5743" i="1"/>
  <c r="U5743" i="1"/>
  <c r="Q5999" i="1"/>
  <c r="R5999" i="1" s="1"/>
  <c r="T6255" i="1"/>
  <c r="U6255" i="1"/>
  <c r="T6511" i="1"/>
  <c r="U6511" i="1"/>
  <c r="T6767" i="1"/>
  <c r="U6767" i="1"/>
  <c r="U92" i="1"/>
  <c r="T92" i="1"/>
  <c r="U561" i="1"/>
  <c r="T561" i="1"/>
  <c r="T907" i="1"/>
  <c r="U907" i="1"/>
  <c r="U913" i="1"/>
  <c r="T913" i="1"/>
  <c r="T1428" i="1"/>
  <c r="U1428" i="1"/>
  <c r="U1657" i="1"/>
  <c r="T1657" i="1"/>
  <c r="T1882" i="1"/>
  <c r="U1882" i="1"/>
  <c r="Q2538" i="1"/>
  <c r="R2538" i="1" s="1"/>
  <c r="Q2543" i="1"/>
  <c r="R2543" i="1" s="1"/>
  <c r="T2548" i="1"/>
  <c r="U2548" i="1"/>
  <c r="Q2998" i="1"/>
  <c r="R2998" i="1" s="1"/>
  <c r="T2725" i="1"/>
  <c r="U2725" i="1"/>
  <c r="U3289" i="1"/>
  <c r="T3289" i="1"/>
  <c r="T3629" i="1"/>
  <c r="U3629" i="1"/>
  <c r="U2745" i="1"/>
  <c r="T2745" i="1"/>
  <c r="T3294" i="1"/>
  <c r="U3294" i="1"/>
  <c r="T3634" i="1"/>
  <c r="U3634" i="1"/>
  <c r="Q3930" i="1"/>
  <c r="R3930" i="1" s="1"/>
  <c r="Q2541" i="1"/>
  <c r="R2541" i="1" s="1"/>
  <c r="Q3811" i="1"/>
  <c r="R3811" i="1" s="1"/>
  <c r="Q4150" i="1"/>
  <c r="R4150" i="1" s="1"/>
  <c r="U4406" i="1"/>
  <c r="T4406" i="1"/>
  <c r="U4662" i="1"/>
  <c r="T4662" i="1"/>
  <c r="Q4918" i="1"/>
  <c r="R4918" i="1" s="1"/>
  <c r="T3415" i="1"/>
  <c r="U3415" i="1"/>
  <c r="Q3983" i="1"/>
  <c r="R3983" i="1" s="1"/>
  <c r="T4279" i="1"/>
  <c r="U4279" i="1"/>
  <c r="Q4535" i="1"/>
  <c r="R4535" i="1" s="1"/>
  <c r="T4791" i="1"/>
  <c r="U4791" i="1"/>
  <c r="T2573" i="1"/>
  <c r="U2573" i="1"/>
  <c r="Q3813" i="1"/>
  <c r="R3813" i="1" s="1"/>
  <c r="Q4152" i="1"/>
  <c r="R4152" i="1" s="1"/>
  <c r="Q4408" i="1"/>
  <c r="R4408" i="1" s="1"/>
  <c r="T4664" i="1"/>
  <c r="U4664" i="1"/>
  <c r="Q4920" i="1"/>
  <c r="R4920" i="1" s="1"/>
  <c r="T5176" i="1"/>
  <c r="U5176" i="1"/>
  <c r="T5432" i="1"/>
  <c r="U5432" i="1"/>
  <c r="Q3455" i="1"/>
  <c r="R3455" i="1" s="1"/>
  <c r="T4801" i="1"/>
  <c r="U4801" i="1"/>
  <c r="Q5278" i="1"/>
  <c r="R5278" i="1" s="1"/>
  <c r="U5619" i="1"/>
  <c r="T5619" i="1"/>
  <c r="U5881" i="1"/>
  <c r="T5881" i="1"/>
  <c r="U6137" i="1"/>
  <c r="T6137" i="1"/>
  <c r="U6393" i="1"/>
  <c r="T6393" i="1"/>
  <c r="U6649" i="1"/>
  <c r="T6649" i="1"/>
  <c r="T3535" i="1"/>
  <c r="U3535" i="1"/>
  <c r="Q4821" i="1"/>
  <c r="R4821" i="1" s="1"/>
  <c r="U5285" i="1"/>
  <c r="T5285" i="1"/>
  <c r="T5626" i="1"/>
  <c r="U5626" i="1"/>
  <c r="T5886" i="1"/>
  <c r="U5886" i="1"/>
  <c r="Q6142" i="1"/>
  <c r="R6142" i="1" s="1"/>
  <c r="T6398" i="1"/>
  <c r="U6398" i="1"/>
  <c r="T6654" i="1"/>
  <c r="U6654" i="1"/>
  <c r="T3615" i="1"/>
  <c r="U3615" i="1"/>
  <c r="Q4841" i="1"/>
  <c r="R4841" i="1" s="1"/>
  <c r="U5291" i="1"/>
  <c r="T5291" i="1"/>
  <c r="Q5633" i="1"/>
  <c r="R5633" i="1" s="1"/>
  <c r="U5891" i="1"/>
  <c r="T5891" i="1"/>
  <c r="U6147" i="1"/>
  <c r="T6147" i="1"/>
  <c r="Q6403" i="1"/>
  <c r="R6403" i="1" s="1"/>
  <c r="U6659" i="1"/>
  <c r="T6659" i="1"/>
  <c r="U310" i="1"/>
  <c r="T310" i="1"/>
  <c r="T221" i="1"/>
  <c r="U221" i="1"/>
  <c r="U454" i="1"/>
  <c r="T454" i="1"/>
  <c r="T583" i="1"/>
  <c r="U583" i="1"/>
  <c r="T607" i="1"/>
  <c r="U607" i="1"/>
  <c r="T1764" i="1"/>
  <c r="U1764" i="1"/>
  <c r="U1993" i="1"/>
  <c r="T1993" i="1"/>
  <c r="T2218" i="1"/>
  <c r="U2218" i="1"/>
  <c r="Q2874" i="1"/>
  <c r="R2874" i="1" s="1"/>
  <c r="Q2879" i="1"/>
  <c r="R2879" i="1" s="1"/>
  <c r="T2884" i="1"/>
  <c r="U2884" i="1"/>
  <c r="T3396" i="1"/>
  <c r="U3396" i="1"/>
  <c r="Q2994" i="1"/>
  <c r="R2994" i="1" s="1"/>
  <c r="Q3401" i="1"/>
  <c r="R3401" i="1" s="1"/>
  <c r="Q3741" i="1"/>
  <c r="R3741" i="1" s="1"/>
  <c r="U3001" i="1"/>
  <c r="T3001" i="1"/>
  <c r="Q3406" i="1"/>
  <c r="R3406" i="1" s="1"/>
  <c r="T3746" i="1"/>
  <c r="U3746" i="1"/>
  <c r="T4014" i="1"/>
  <c r="U4014" i="1"/>
  <c r="T3231" i="1"/>
  <c r="U3231" i="1"/>
  <c r="T3923" i="1"/>
  <c r="U3923" i="1"/>
  <c r="T4234" i="1"/>
  <c r="U4234" i="1"/>
  <c r="T4490" i="1"/>
  <c r="U4490" i="1"/>
  <c r="Q4746" i="1"/>
  <c r="R4746" i="1" s="1"/>
  <c r="U5002" i="1"/>
  <c r="T5002" i="1"/>
  <c r="T3751" i="1"/>
  <c r="U3751" i="1"/>
  <c r="T4095" i="1"/>
  <c r="U4095" i="1"/>
  <c r="Q4363" i="1"/>
  <c r="R4363" i="1" s="1"/>
  <c r="T4619" i="1"/>
  <c r="U4619" i="1"/>
  <c r="T4875" i="1"/>
  <c r="U4875" i="1"/>
  <c r="T3242" i="1"/>
  <c r="U3242" i="1"/>
  <c r="T3925" i="1"/>
  <c r="U3925" i="1"/>
  <c r="T4236" i="1"/>
  <c r="U4236" i="1"/>
  <c r="T4492" i="1"/>
  <c r="U4492" i="1"/>
  <c r="Q4748" i="1"/>
  <c r="R4748" i="1" s="1"/>
  <c r="T5004" i="1"/>
  <c r="U5004" i="1"/>
  <c r="T5260" i="1"/>
  <c r="U5260" i="1"/>
  <c r="Q5516" i="1"/>
  <c r="R5516" i="1" s="1"/>
  <c r="Q4103" i="1"/>
  <c r="R4103" i="1" s="1"/>
  <c r="T5049" i="1"/>
  <c r="U5049" i="1"/>
  <c r="U5390" i="1"/>
  <c r="T5390" i="1"/>
  <c r="Q5709" i="1"/>
  <c r="R5709" i="1" s="1"/>
  <c r="T5965" i="1"/>
  <c r="U5965" i="1"/>
  <c r="T6221" i="1"/>
  <c r="U6221" i="1"/>
  <c r="Q6477" i="1"/>
  <c r="R6477" i="1" s="1"/>
  <c r="T6733" i="1"/>
  <c r="U6733" i="1"/>
  <c r="T4129" i="1"/>
  <c r="U4129" i="1"/>
  <c r="T5055" i="1"/>
  <c r="U5055" i="1"/>
  <c r="Q5397" i="1"/>
  <c r="R5397" i="1" s="1"/>
  <c r="T5714" i="1"/>
  <c r="U5714" i="1"/>
  <c r="Q5970" i="1"/>
  <c r="R5970" i="1" s="1"/>
  <c r="T6226" i="1"/>
  <c r="U6226" i="1"/>
  <c r="T6482" i="1"/>
  <c r="U6482" i="1"/>
  <c r="T6738" i="1"/>
  <c r="U6738" i="1"/>
  <c r="T4153" i="1"/>
  <c r="U4153" i="1"/>
  <c r="Q5062" i="1"/>
  <c r="R5062" i="1" s="1"/>
  <c r="U5403" i="1"/>
  <c r="T5403" i="1"/>
  <c r="T5719" i="1"/>
  <c r="U5719" i="1"/>
  <c r="Q5975" i="1"/>
  <c r="R5975" i="1" s="1"/>
  <c r="T6231" i="1"/>
  <c r="U6231" i="1"/>
  <c r="T6487" i="1"/>
  <c r="U6487" i="1"/>
  <c r="T6743" i="1"/>
  <c r="U6743" i="1"/>
  <c r="T6999" i="1"/>
  <c r="U6999" i="1"/>
  <c r="T7255" i="1"/>
  <c r="U7255" i="1"/>
  <c r="T7511" i="1"/>
  <c r="U7511" i="1"/>
  <c r="T7767" i="1"/>
  <c r="U7767" i="1"/>
  <c r="U5330" i="1"/>
  <c r="T5330" i="1"/>
  <c r="T6432" i="1"/>
  <c r="U6432" i="1"/>
  <c r="T7056" i="1"/>
  <c r="U7056" i="1"/>
  <c r="T7397" i="1"/>
  <c r="U7397" i="1"/>
  <c r="T7738" i="1"/>
  <c r="U7738" i="1"/>
  <c r="U8028" i="1"/>
  <c r="T8028" i="1"/>
  <c r="T8284" i="1"/>
  <c r="U8284" i="1"/>
  <c r="U8540" i="1"/>
  <c r="T8540" i="1"/>
  <c r="U124" i="1"/>
  <c r="T124" i="1"/>
  <c r="T1460" i="1"/>
  <c r="U1460" i="1"/>
  <c r="T2575" i="1"/>
  <c r="U2575" i="1"/>
  <c r="U3297" i="1"/>
  <c r="T3297" i="1"/>
  <c r="Q3646" i="1"/>
  <c r="R3646" i="1" s="1"/>
  <c r="T4158" i="1"/>
  <c r="U4158" i="1"/>
  <c r="T3447" i="1"/>
  <c r="U3447" i="1"/>
  <c r="Q4799" i="1"/>
  <c r="R4799" i="1" s="1"/>
  <c r="Q4416" i="1"/>
  <c r="R4416" i="1" s="1"/>
  <c r="T5440" i="1"/>
  <c r="U5440" i="1"/>
  <c r="U5630" i="1"/>
  <c r="T5630" i="1"/>
  <c r="U6657" i="1"/>
  <c r="T6657" i="1"/>
  <c r="Q5637" i="1"/>
  <c r="R5637" i="1" s="1"/>
  <c r="T6662" i="1"/>
  <c r="U6662" i="1"/>
  <c r="U5643" i="1"/>
  <c r="T5643" i="1"/>
  <c r="Q6667" i="1"/>
  <c r="R6667" i="1" s="1"/>
  <c r="U7115" i="1"/>
  <c r="T7115" i="1"/>
  <c r="T7455" i="1"/>
  <c r="U7455" i="1"/>
  <c r="T7795" i="1"/>
  <c r="U7795" i="1"/>
  <c r="T5872" i="1"/>
  <c r="U5872" i="1"/>
  <c r="T6981" i="1"/>
  <c r="U6981" i="1"/>
  <c r="T7434" i="1"/>
  <c r="U7434" i="1"/>
  <c r="T7888" i="1"/>
  <c r="U7888" i="1"/>
  <c r="U8228" i="1"/>
  <c r="T8228" i="1"/>
  <c r="T8568" i="1"/>
  <c r="U8568" i="1"/>
  <c r="T5748" i="1"/>
  <c r="U5748" i="1"/>
  <c r="T6772" i="1"/>
  <c r="U6772" i="1"/>
  <c r="U7169" i="1"/>
  <c r="T7169" i="1"/>
  <c r="T7510" i="1"/>
  <c r="U7510" i="1"/>
  <c r="T7852" i="1"/>
  <c r="U7852" i="1"/>
  <c r="U8113" i="1"/>
  <c r="T8113" i="1"/>
  <c r="U8369" i="1"/>
  <c r="T8369" i="1"/>
  <c r="U8625" i="1"/>
  <c r="T8625" i="1"/>
  <c r="T5768" i="1"/>
  <c r="U5768" i="1"/>
  <c r="T6792" i="1"/>
  <c r="U6792" i="1"/>
  <c r="T7176" i="1"/>
  <c r="U7176" i="1"/>
  <c r="T7517" i="1"/>
  <c r="U7517" i="1"/>
  <c r="T7858" i="1"/>
  <c r="U7858" i="1"/>
  <c r="T8118" i="1"/>
  <c r="U8118" i="1"/>
  <c r="T8374" i="1"/>
  <c r="U8374" i="1"/>
  <c r="T8630" i="1"/>
  <c r="U8630" i="1"/>
  <c r="U6684" i="1"/>
  <c r="T6684" i="1"/>
  <c r="T8091" i="1"/>
  <c r="U8091" i="1"/>
  <c r="U6396" i="1"/>
  <c r="T6396" i="1"/>
  <c r="T8071" i="1"/>
  <c r="U8071" i="1"/>
  <c r="U7188" i="1"/>
  <c r="T7188" i="1"/>
  <c r="T8383" i="1"/>
  <c r="U8383" i="1"/>
  <c r="U6937" i="1"/>
  <c r="T6937" i="1"/>
  <c r="T5428" i="1"/>
  <c r="U5428" i="1"/>
  <c r="T3391" i="1"/>
  <c r="U3391" i="1"/>
  <c r="T4785" i="1"/>
  <c r="U4785" i="1"/>
  <c r="Q5273" i="1"/>
  <c r="R5273" i="1" s="1"/>
  <c r="Q5614" i="1"/>
  <c r="R5614" i="1" s="1"/>
  <c r="Q5877" i="1"/>
  <c r="R5877" i="1" s="1"/>
  <c r="T6133" i="1"/>
  <c r="U6133" i="1"/>
  <c r="T6389" i="1"/>
  <c r="U6389" i="1"/>
  <c r="Q6645" i="1"/>
  <c r="R6645" i="1" s="1"/>
  <c r="T3471" i="1"/>
  <c r="U3471" i="1"/>
  <c r="T4805" i="1"/>
  <c r="U4805" i="1"/>
  <c r="Q5279" i="1"/>
  <c r="R5279" i="1" s="1"/>
  <c r="U5621" i="1"/>
  <c r="T5621" i="1"/>
  <c r="T5882" i="1"/>
  <c r="U5882" i="1"/>
  <c r="Q6138" i="1"/>
  <c r="R6138" i="1" s="1"/>
  <c r="T6394" i="1"/>
  <c r="U6394" i="1"/>
  <c r="T6650" i="1"/>
  <c r="U6650" i="1"/>
  <c r="Q3551" i="1"/>
  <c r="R3551" i="1" s="1"/>
  <c r="T4825" i="1"/>
  <c r="U4825" i="1"/>
  <c r="U5286" i="1"/>
  <c r="T5286" i="1"/>
  <c r="U5627" i="1"/>
  <c r="T5627" i="1"/>
  <c r="T5887" i="1"/>
  <c r="U5887" i="1"/>
  <c r="T6143" i="1"/>
  <c r="U6143" i="1"/>
  <c r="T6399" i="1"/>
  <c r="U6399" i="1"/>
  <c r="T6655" i="1"/>
  <c r="U6655" i="1"/>
  <c r="U294" i="1"/>
  <c r="T294" i="1"/>
  <c r="T157" i="1"/>
  <c r="U157" i="1"/>
  <c r="U433" i="1"/>
  <c r="T433" i="1"/>
  <c r="T1227" i="1"/>
  <c r="U1227" i="1"/>
  <c r="T543" i="1"/>
  <c r="U543" i="1"/>
  <c r="Q1748" i="1"/>
  <c r="R1748" i="1" s="1"/>
  <c r="U1977" i="1"/>
  <c r="T1977" i="1"/>
  <c r="Q2202" i="1"/>
  <c r="R2202" i="1" s="1"/>
  <c r="T2858" i="1"/>
  <c r="U2858" i="1"/>
  <c r="T2863" i="1"/>
  <c r="U2863" i="1"/>
  <c r="T2868" i="1"/>
  <c r="U2868" i="1"/>
  <c r="Q3380" i="1"/>
  <c r="R3380" i="1" s="1"/>
  <c r="T2989" i="1"/>
  <c r="U2989" i="1"/>
  <c r="U3393" i="1"/>
  <c r="T3393" i="1"/>
  <c r="Q3737" i="1"/>
  <c r="R3737" i="1" s="1"/>
  <c r="Q2995" i="1"/>
  <c r="R2995" i="1" s="1"/>
  <c r="T3398" i="1"/>
  <c r="U3398" i="1"/>
  <c r="Q3742" i="1"/>
  <c r="R3742" i="1" s="1"/>
  <c r="T4010" i="1"/>
  <c r="U4010" i="1"/>
  <c r="Q3210" i="1"/>
  <c r="R3210" i="1" s="1"/>
  <c r="T3917" i="1"/>
  <c r="U3917" i="1"/>
  <c r="T4230" i="1"/>
  <c r="U4230" i="1"/>
  <c r="Q4486" i="1"/>
  <c r="R4486" i="1" s="1"/>
  <c r="U4742" i="1"/>
  <c r="T4742" i="1"/>
  <c r="U4998" i="1"/>
  <c r="T4998" i="1"/>
  <c r="T3735" i="1"/>
  <c r="U3735" i="1"/>
  <c r="T4089" i="1"/>
  <c r="U4089" i="1"/>
  <c r="T4359" i="1"/>
  <c r="U4359" i="1"/>
  <c r="T4615" i="1"/>
  <c r="U4615" i="1"/>
  <c r="Q4871" i="1"/>
  <c r="R4871" i="1" s="1"/>
  <c r="T3221" i="1"/>
  <c r="U3221" i="1"/>
  <c r="T3920" i="1"/>
  <c r="U3920" i="1"/>
  <c r="T4232" i="1"/>
  <c r="U4232" i="1"/>
  <c r="Q4488" i="1"/>
  <c r="R4488" i="1" s="1"/>
  <c r="Q4744" i="1"/>
  <c r="R4744" i="1" s="1"/>
  <c r="T5000" i="1"/>
  <c r="U5000" i="1"/>
  <c r="Q5256" i="1"/>
  <c r="R5256" i="1" s="1"/>
  <c r="T5512" i="1"/>
  <c r="U5512" i="1"/>
  <c r="T4081" i="1"/>
  <c r="U4081" i="1"/>
  <c r="U5043" i="1"/>
  <c r="T5043" i="1"/>
  <c r="T5385" i="1"/>
  <c r="U5385" i="1"/>
  <c r="Q5705" i="1"/>
  <c r="R5705" i="1" s="1"/>
  <c r="U5961" i="1"/>
  <c r="T5961" i="1"/>
  <c r="U6217" i="1"/>
  <c r="T6217" i="1"/>
  <c r="U6473" i="1"/>
  <c r="T6473" i="1"/>
  <c r="U6729" i="1"/>
  <c r="T6729" i="1"/>
  <c r="T4108" i="1"/>
  <c r="U4108" i="1"/>
  <c r="U5050" i="1"/>
  <c r="T5050" i="1"/>
  <c r="T5391" i="1"/>
  <c r="U5391" i="1"/>
  <c r="Q5710" i="1"/>
  <c r="R5710" i="1" s="1"/>
  <c r="T5966" i="1"/>
  <c r="U5966" i="1"/>
  <c r="T6222" i="1"/>
  <c r="U6222" i="1"/>
  <c r="T6478" i="1"/>
  <c r="U6478" i="1"/>
  <c r="T6734" i="1"/>
  <c r="U6734" i="1"/>
  <c r="T4135" i="1"/>
  <c r="U4135" i="1"/>
  <c r="Q5057" i="1"/>
  <c r="R5057" i="1" s="1"/>
  <c r="Q5398" i="1"/>
  <c r="R5398" i="1" s="1"/>
  <c r="U5715" i="1"/>
  <c r="T5715" i="1"/>
  <c r="Q5971" i="1"/>
  <c r="R5971" i="1" s="1"/>
  <c r="U6227" i="1"/>
  <c r="T6227" i="1"/>
  <c r="U6483" i="1"/>
  <c r="T6483" i="1"/>
  <c r="U6739" i="1"/>
  <c r="T6739" i="1"/>
  <c r="T231" i="1"/>
  <c r="U231" i="1"/>
  <c r="T700" i="1"/>
  <c r="U700" i="1"/>
  <c r="U89" i="1"/>
  <c r="T89" i="1"/>
  <c r="U1056" i="1"/>
  <c r="T1056" i="1"/>
  <c r="T1062" i="1"/>
  <c r="U1062" i="1"/>
  <c r="U1289" i="1"/>
  <c r="T1289" i="1"/>
  <c r="T1514" i="1"/>
  <c r="U1514" i="1"/>
  <c r="T2143" i="1"/>
  <c r="U2143" i="1"/>
  <c r="T2149" i="1"/>
  <c r="U2149" i="1"/>
  <c r="Q2156" i="1"/>
  <c r="R2156" i="1" s="1"/>
  <c r="T3204" i="1"/>
  <c r="U3204" i="1"/>
  <c r="Q3716" i="1"/>
  <c r="R3716" i="1" s="1"/>
  <c r="Q3138" i="1"/>
  <c r="R3138" i="1" s="1"/>
  <c r="U3505" i="1"/>
  <c r="T3505" i="1"/>
  <c r="U2265" i="1"/>
  <c r="T2265" i="1"/>
  <c r="U3145" i="1"/>
  <c r="T3145" i="1"/>
  <c r="T3510" i="1"/>
  <c r="U3510" i="1"/>
  <c r="Q3838" i="1"/>
  <c r="R3838" i="1" s="1"/>
  <c r="T4094" i="1"/>
  <c r="U4094" i="1"/>
  <c r="T3555" i="1"/>
  <c r="U3555" i="1"/>
  <c r="Q4029" i="1"/>
  <c r="R4029" i="1" s="1"/>
  <c r="Q4314" i="1"/>
  <c r="R4314" i="1" s="1"/>
  <c r="T4570" i="1"/>
  <c r="U4570" i="1"/>
  <c r="U4826" i="1"/>
  <c r="T4826" i="1"/>
  <c r="T2981" i="1"/>
  <c r="U2981" i="1"/>
  <c r="Q3860" i="1"/>
  <c r="R3860" i="1" s="1"/>
  <c r="T4187" i="1"/>
  <c r="U4187" i="1"/>
  <c r="T4443" i="1"/>
  <c r="U4443" i="1"/>
  <c r="Q4699" i="1"/>
  <c r="R4699" i="1" s="1"/>
  <c r="U4955" i="1"/>
  <c r="T4955" i="1"/>
  <c r="T3563" i="1"/>
  <c r="U3563" i="1"/>
  <c r="Q4032" i="1"/>
  <c r="R4032" i="1" s="1"/>
  <c r="Q4316" i="1"/>
  <c r="R4316" i="1" s="1"/>
  <c r="T4572" i="1"/>
  <c r="U4572" i="1"/>
  <c r="T4828" i="1"/>
  <c r="U4828" i="1"/>
  <c r="Q5084" i="1"/>
  <c r="R5084" i="1" s="1"/>
  <c r="T5340" i="1"/>
  <c r="U5340" i="1"/>
  <c r="T5596" i="1"/>
  <c r="U5596" i="1"/>
  <c r="Q4433" i="1"/>
  <c r="R4433" i="1" s="1"/>
  <c r="Q5155" i="1"/>
  <c r="R5155" i="1" s="1"/>
  <c r="U5497" i="1"/>
  <c r="T5497" i="1"/>
  <c r="U5789" i="1"/>
  <c r="T5789" i="1"/>
  <c r="Q6045" i="1"/>
  <c r="R6045" i="1" s="1"/>
  <c r="T6301" i="1"/>
  <c r="U6301" i="1"/>
  <c r="T6557" i="1"/>
  <c r="U6557" i="1"/>
  <c r="T6813" i="1"/>
  <c r="U6813" i="1"/>
  <c r="T4453" i="1"/>
  <c r="U4453" i="1"/>
  <c r="U5162" i="1"/>
  <c r="T5162" i="1"/>
  <c r="T5503" i="1"/>
  <c r="U5503" i="1"/>
  <c r="T5794" i="1"/>
  <c r="U5794" i="1"/>
  <c r="T6050" i="1"/>
  <c r="U6050" i="1"/>
  <c r="Q6306" i="1"/>
  <c r="R6306" i="1" s="1"/>
  <c r="T6562" i="1"/>
  <c r="U6562" i="1"/>
  <c r="T6818" i="1"/>
  <c r="U6818" i="1"/>
  <c r="T4473" i="1"/>
  <c r="U4473" i="1"/>
  <c r="T5169" i="1"/>
  <c r="U5169" i="1"/>
  <c r="U5510" i="1"/>
  <c r="T5510" i="1"/>
  <c r="T5799" i="1"/>
  <c r="U5799" i="1"/>
  <c r="T6055" i="1"/>
  <c r="U6055" i="1"/>
  <c r="T6311" i="1"/>
  <c r="U6311" i="1"/>
  <c r="T6567" i="1"/>
  <c r="U6567" i="1"/>
  <c r="T6823" i="1"/>
  <c r="U6823" i="1"/>
  <c r="T7079" i="1"/>
  <c r="U7079" i="1"/>
  <c r="T7335" i="1"/>
  <c r="U7335" i="1"/>
  <c r="T7591" i="1"/>
  <c r="U7591" i="1"/>
  <c r="T7847" i="1"/>
  <c r="U7847" i="1"/>
  <c r="T5728" i="1"/>
  <c r="U5728" i="1"/>
  <c r="T6752" i="1"/>
  <c r="U6752" i="1"/>
  <c r="T7162" i="1"/>
  <c r="U7162" i="1"/>
  <c r="U7504" i="1"/>
  <c r="T7504" i="1"/>
  <c r="T7845" i="1"/>
  <c r="U7845" i="1"/>
  <c r="T8108" i="1"/>
  <c r="U8108" i="1"/>
  <c r="U8364" i="1"/>
  <c r="T8364" i="1"/>
  <c r="T8620" i="1"/>
  <c r="U8620" i="1"/>
  <c r="T29" i="1"/>
  <c r="U29" i="1"/>
  <c r="T1716" i="1"/>
  <c r="U1716" i="1"/>
  <c r="Q2831" i="1"/>
  <c r="R2831" i="1" s="1"/>
  <c r="U3385" i="1"/>
  <c r="T3385" i="1"/>
  <c r="T3730" i="1"/>
  <c r="U3730" i="1"/>
  <c r="Q4222" i="1"/>
  <c r="R4222" i="1" s="1"/>
  <c r="T3703" i="1"/>
  <c r="U3703" i="1"/>
  <c r="T4863" i="1"/>
  <c r="U4863" i="1"/>
  <c r="Q4480" i="1"/>
  <c r="R4480" i="1" s="1"/>
  <c r="T5504" i="1"/>
  <c r="U5504" i="1"/>
  <c r="T5697" i="1"/>
  <c r="U5697" i="1"/>
  <c r="U6721" i="1"/>
  <c r="T6721" i="1"/>
  <c r="U5702" i="1"/>
  <c r="T5702" i="1"/>
  <c r="T6726" i="1"/>
  <c r="U6726" i="1"/>
  <c r="Q5707" i="1"/>
  <c r="R5707" i="1" s="1"/>
  <c r="U6731" i="1"/>
  <c r="T6731" i="1"/>
  <c r="T7135" i="1"/>
  <c r="U7135" i="1"/>
  <c r="U7475" i="1"/>
  <c r="T7475" i="1"/>
  <c r="T7819" i="1"/>
  <c r="U7819" i="1"/>
  <c r="T5952" i="1"/>
  <c r="U5952" i="1"/>
  <c r="T7008" i="1"/>
  <c r="U7008" i="1"/>
  <c r="T7466" i="1"/>
  <c r="U7466" i="1"/>
  <c r="U7908" i="1"/>
  <c r="T7908" i="1"/>
  <c r="T8248" i="1"/>
  <c r="U8248" i="1"/>
  <c r="T8592" i="1"/>
  <c r="U8592" i="1"/>
  <c r="T5812" i="1"/>
  <c r="U5812" i="1"/>
  <c r="T6836" i="1"/>
  <c r="U6836" i="1"/>
  <c r="T7190" i="1"/>
  <c r="U7190" i="1"/>
  <c r="T7532" i="1"/>
  <c r="U7532" i="1"/>
  <c r="U7873" i="1"/>
  <c r="T7873" i="1"/>
  <c r="U8129" i="1"/>
  <c r="T8129" i="1"/>
  <c r="U8385" i="1"/>
  <c r="T8385" i="1"/>
  <c r="U8641" i="1"/>
  <c r="T8641" i="1"/>
  <c r="T5832" i="1"/>
  <c r="U5832" i="1"/>
  <c r="T6856" i="1"/>
  <c r="U6856" i="1"/>
  <c r="T7197" i="1"/>
  <c r="U7197" i="1"/>
  <c r="T7538" i="1"/>
  <c r="U7538" i="1"/>
  <c r="T7878" i="1"/>
  <c r="U7878" i="1"/>
  <c r="T8134" i="1"/>
  <c r="U8134" i="1"/>
  <c r="T8390" i="1"/>
  <c r="U8390" i="1"/>
  <c r="T8646" i="1"/>
  <c r="U8646" i="1"/>
  <c r="U6884" i="1"/>
  <c r="T6884" i="1"/>
  <c r="T8155" i="1"/>
  <c r="U8155" i="1"/>
  <c r="T6916" i="1"/>
  <c r="U6916" i="1"/>
  <c r="T8295" i="1"/>
  <c r="U8295" i="1"/>
  <c r="U7273" i="1"/>
  <c r="T7273" i="1"/>
  <c r="T8447" i="1"/>
  <c r="U8447" i="1"/>
  <c r="T7108" i="1"/>
  <c r="U7108" i="1"/>
  <c r="Q5444" i="1"/>
  <c r="R5444" i="1" s="1"/>
  <c r="Q3647" i="1"/>
  <c r="R3647" i="1" s="1"/>
  <c r="T4849" i="1"/>
  <c r="U4849" i="1"/>
  <c r="U5294" i="1"/>
  <c r="T5294" i="1"/>
  <c r="Q5635" i="1"/>
  <c r="R5635" i="1" s="1"/>
  <c r="T5893" i="1"/>
  <c r="U5893" i="1"/>
  <c r="T6149" i="1"/>
  <c r="U6149" i="1"/>
  <c r="Q6405" i="1"/>
  <c r="R6405" i="1" s="1"/>
  <c r="T6661" i="1"/>
  <c r="U6661" i="1"/>
  <c r="T3727" i="1"/>
  <c r="U3727" i="1"/>
  <c r="Q4869" i="1"/>
  <c r="R4869" i="1" s="1"/>
  <c r="Q5301" i="1"/>
  <c r="R5301" i="1" s="1"/>
  <c r="T5642" i="1"/>
  <c r="U5642" i="1"/>
  <c r="Q5898" i="1"/>
  <c r="R5898" i="1" s="1"/>
  <c r="T6154" i="1"/>
  <c r="U6154" i="1"/>
  <c r="T6410" i="1"/>
  <c r="U6410" i="1"/>
  <c r="T6666" i="1"/>
  <c r="U6666" i="1"/>
  <c r="T3772" i="1"/>
  <c r="U3772" i="1"/>
  <c r="Q4889" i="1"/>
  <c r="R4889" i="1" s="1"/>
  <c r="U5307" i="1"/>
  <c r="T5307" i="1"/>
  <c r="T5647" i="1"/>
  <c r="U5647" i="1"/>
  <c r="Q5903" i="1"/>
  <c r="R5903" i="1" s="1"/>
  <c r="T6159" i="1"/>
  <c r="U6159" i="1"/>
  <c r="T6415" i="1"/>
  <c r="U6415" i="1"/>
  <c r="T6671" i="1"/>
  <c r="U6671" i="1"/>
  <c r="U358" i="1"/>
  <c r="T358" i="1"/>
  <c r="U393" i="1"/>
  <c r="T393" i="1"/>
  <c r="U518" i="1"/>
  <c r="T518" i="1"/>
  <c r="T765" i="1"/>
  <c r="U765" i="1"/>
  <c r="T775" i="1"/>
  <c r="U775" i="1"/>
  <c r="T1812" i="1"/>
  <c r="U1812" i="1"/>
  <c r="T1242" i="1"/>
  <c r="U1242" i="1"/>
  <c r="T1283" i="1"/>
  <c r="U1283" i="1"/>
  <c r="T1303" i="1"/>
  <c r="U1303" i="1"/>
  <c r="T1323" i="1"/>
  <c r="U1323" i="1"/>
  <c r="T2932" i="1"/>
  <c r="U2932" i="1"/>
  <c r="T3444" i="1"/>
  <c r="U3444" i="1"/>
  <c r="T3015" i="1"/>
  <c r="U3015" i="1"/>
  <c r="U3417" i="1"/>
  <c r="T3417" i="1"/>
  <c r="T1279" i="1"/>
  <c r="U1279" i="1"/>
  <c r="Q3022" i="1"/>
  <c r="R3022" i="1" s="1"/>
  <c r="T3422" i="1"/>
  <c r="U3422" i="1"/>
  <c r="Q3762" i="1"/>
  <c r="R3762" i="1" s="1"/>
  <c r="Q4026" i="1"/>
  <c r="R4026" i="1" s="1"/>
  <c r="Q3283" i="1"/>
  <c r="R3283" i="1" s="1"/>
  <c r="T3939" i="1"/>
  <c r="U3939" i="1"/>
  <c r="Q4246" i="1"/>
  <c r="R4246" i="1" s="1"/>
  <c r="U4502" i="1"/>
  <c r="T4502" i="1"/>
  <c r="U4758" i="1"/>
  <c r="T4758" i="1"/>
  <c r="T1871" i="1"/>
  <c r="U1871" i="1"/>
  <c r="T3769" i="1"/>
  <c r="U3769" i="1"/>
  <c r="T4111" i="1"/>
  <c r="U4111" i="1"/>
  <c r="T4375" i="1"/>
  <c r="U4375" i="1"/>
  <c r="Q4631" i="1"/>
  <c r="R4631" i="1" s="1"/>
  <c r="T4887" i="1"/>
  <c r="U4887" i="1"/>
  <c r="T3291" i="1"/>
  <c r="U3291" i="1"/>
  <c r="T3941" i="1"/>
  <c r="U3941" i="1"/>
  <c r="Q4248" i="1"/>
  <c r="R4248" i="1" s="1"/>
  <c r="Q4504" i="1"/>
  <c r="R4504" i="1" s="1"/>
  <c r="T4760" i="1"/>
  <c r="U4760" i="1"/>
  <c r="Q5016" i="1"/>
  <c r="R5016" i="1" s="1"/>
  <c r="T5272" i="1"/>
  <c r="U5272" i="1"/>
  <c r="T5528" i="1"/>
  <c r="U5528" i="1"/>
  <c r="T4161" i="1"/>
  <c r="U4161" i="1"/>
  <c r="T5065" i="1"/>
  <c r="U5065" i="1"/>
  <c r="U5406" i="1"/>
  <c r="T5406" i="1"/>
  <c r="U5721" i="1"/>
  <c r="T5721" i="1"/>
  <c r="U5977" i="1"/>
  <c r="T5977" i="1"/>
  <c r="U6233" i="1"/>
  <c r="T6233" i="1"/>
  <c r="U6489" i="1"/>
  <c r="T6489" i="1"/>
  <c r="U6745" i="1"/>
  <c r="T6745" i="1"/>
  <c r="T4181" i="1"/>
  <c r="U4181" i="1"/>
  <c r="T5071" i="1"/>
  <c r="U5071" i="1"/>
  <c r="U5413" i="1"/>
  <c r="T5413" i="1"/>
  <c r="U5726" i="1"/>
  <c r="T5726" i="1"/>
  <c r="T5982" i="1"/>
  <c r="U5982" i="1"/>
  <c r="Q6238" i="1"/>
  <c r="R6238" i="1" s="1"/>
  <c r="T6494" i="1"/>
  <c r="U6494" i="1"/>
  <c r="T6750" i="1"/>
  <c r="U6750" i="1"/>
  <c r="T4201" i="1"/>
  <c r="U4201" i="1"/>
  <c r="U5078" i="1"/>
  <c r="T5078" i="1"/>
  <c r="Q5419" i="1"/>
  <c r="R5419" i="1" s="1"/>
  <c r="Q5731" i="1"/>
  <c r="R5731" i="1" s="1"/>
  <c r="U5987" i="1"/>
  <c r="T5987" i="1"/>
  <c r="U6243" i="1"/>
  <c r="T6243" i="1"/>
  <c r="Q6499" i="1"/>
  <c r="R6499" i="1" s="1"/>
  <c r="U6755" i="1"/>
  <c r="T6755" i="1"/>
  <c r="T295" i="1"/>
  <c r="U295" i="1"/>
  <c r="T764" i="1"/>
  <c r="U764" i="1"/>
  <c r="U345" i="1"/>
  <c r="T345" i="1"/>
  <c r="U1120" i="1"/>
  <c r="T1120" i="1"/>
  <c r="U1126" i="1"/>
  <c r="T1126" i="1"/>
  <c r="U1353" i="1"/>
  <c r="T1353" i="1"/>
  <c r="T1578" i="1"/>
  <c r="U1578" i="1"/>
  <c r="Q2228" i="1"/>
  <c r="R2228" i="1" s="1"/>
  <c r="T2235" i="1"/>
  <c r="U2235" i="1"/>
  <c r="U2241" i="1"/>
  <c r="T2241" i="1"/>
  <c r="T1567" i="1"/>
  <c r="U1567" i="1"/>
  <c r="T1647" i="1"/>
  <c r="U1647" i="1"/>
  <c r="Q3165" i="1"/>
  <c r="R3165" i="1" s="1"/>
  <c r="T3529" i="1"/>
  <c r="U3529" i="1"/>
  <c r="U2345" i="1"/>
  <c r="T2345" i="1"/>
  <c r="T3171" i="1"/>
  <c r="U3171" i="1"/>
  <c r="T3534" i="1"/>
  <c r="U3534" i="1"/>
  <c r="T3854" i="1"/>
  <c r="U3854" i="1"/>
  <c r="T4110" i="1"/>
  <c r="U4110" i="1"/>
  <c r="Q3619" i="1"/>
  <c r="R3619" i="1" s="1"/>
  <c r="Q4051" i="1"/>
  <c r="R4051" i="1" s="1"/>
  <c r="T4330" i="1"/>
  <c r="U4330" i="1"/>
  <c r="T4586" i="1"/>
  <c r="U4586" i="1"/>
  <c r="Q4842" i="1"/>
  <c r="R4842" i="1" s="1"/>
  <c r="Q3066" i="1"/>
  <c r="R3066" i="1" s="1"/>
  <c r="Q3881" i="1"/>
  <c r="R3881" i="1" s="1"/>
  <c r="T4203" i="1"/>
  <c r="U4203" i="1"/>
  <c r="Q4459" i="1"/>
  <c r="R4459" i="1" s="1"/>
  <c r="T4715" i="1"/>
  <c r="U4715" i="1"/>
  <c r="U4971" i="1"/>
  <c r="T4971" i="1"/>
  <c r="T3627" i="1"/>
  <c r="U3627" i="1"/>
  <c r="Q4053" i="1"/>
  <c r="R4053" i="1" s="1"/>
  <c r="T4332" i="1"/>
  <c r="U4332" i="1"/>
  <c r="T4588" i="1"/>
  <c r="U4588" i="1"/>
  <c r="Q4844" i="1"/>
  <c r="R4844" i="1" s="1"/>
  <c r="T5100" i="1"/>
  <c r="U5100" i="1"/>
  <c r="T5356" i="1"/>
  <c r="U5356" i="1"/>
  <c r="Q5612" i="1"/>
  <c r="R5612" i="1" s="1"/>
  <c r="T4497" i="1"/>
  <c r="U4497" i="1"/>
  <c r="Q5177" i="1"/>
  <c r="R5177" i="1" s="1"/>
  <c r="Q5518" i="1"/>
  <c r="R5518" i="1" s="1"/>
  <c r="Q5805" i="1"/>
  <c r="R5805" i="1" s="1"/>
  <c r="T6061" i="1"/>
  <c r="U6061" i="1"/>
  <c r="T6317" i="1"/>
  <c r="U6317" i="1"/>
  <c r="Q6573" i="1"/>
  <c r="R6573" i="1" s="1"/>
  <c r="T6829" i="1"/>
  <c r="U6829" i="1"/>
  <c r="T4517" i="1"/>
  <c r="U4517" i="1"/>
  <c r="Q5183" i="1"/>
  <c r="R5183" i="1" s="1"/>
  <c r="U5525" i="1"/>
  <c r="T5525" i="1"/>
  <c r="T5810" i="1"/>
  <c r="U5810" i="1"/>
  <c r="Q6066" i="1"/>
  <c r="R6066" i="1" s="1"/>
  <c r="T6322" i="1"/>
  <c r="U6322" i="1"/>
  <c r="T6578" i="1"/>
  <c r="U6578" i="1"/>
  <c r="T6834" i="1"/>
  <c r="U6834" i="1"/>
  <c r="T4537" i="1"/>
  <c r="U4537" i="1"/>
  <c r="U5190" i="1"/>
  <c r="T5190" i="1"/>
  <c r="U5531" i="1"/>
  <c r="T5531" i="1"/>
  <c r="T5815" i="1"/>
  <c r="U5815" i="1"/>
  <c r="T6071" i="1"/>
  <c r="U6071" i="1"/>
  <c r="T6327" i="1"/>
  <c r="U6327" i="1"/>
  <c r="T6583" i="1"/>
  <c r="U6583" i="1"/>
  <c r="T6839" i="1"/>
  <c r="U6839" i="1"/>
  <c r="T7095" i="1"/>
  <c r="U7095" i="1"/>
  <c r="T7351" i="1"/>
  <c r="U7351" i="1"/>
  <c r="T7607" i="1"/>
  <c r="U7607" i="1"/>
  <c r="T7863" i="1"/>
  <c r="U7863" i="1"/>
  <c r="T5792" i="1"/>
  <c r="U5792" i="1"/>
  <c r="T6816" i="1"/>
  <c r="U6816" i="1"/>
  <c r="T7184" i="1"/>
  <c r="U7184" i="1"/>
  <c r="T7525" i="1"/>
  <c r="U7525" i="1"/>
  <c r="T7866" i="1"/>
  <c r="U7866" i="1"/>
  <c r="U8124" i="1"/>
  <c r="T8124" i="1"/>
  <c r="U8380" i="1"/>
  <c r="T8380" i="1"/>
  <c r="T8636" i="1"/>
  <c r="U8636" i="1"/>
  <c r="T588" i="1"/>
  <c r="U588" i="1"/>
  <c r="T1972" i="1"/>
  <c r="U1972" i="1"/>
  <c r="Q1963" i="1"/>
  <c r="R1963" i="1" s="1"/>
  <c r="T3469" i="1"/>
  <c r="U3469" i="1"/>
  <c r="Q3810" i="1"/>
  <c r="R3810" i="1" s="1"/>
  <c r="U4286" i="1"/>
  <c r="T4286" i="1"/>
  <c r="T3823" i="1"/>
  <c r="U3823" i="1"/>
  <c r="T4927" i="1"/>
  <c r="U4927" i="1"/>
  <c r="T4544" i="1"/>
  <c r="U4544" i="1"/>
  <c r="T5568" i="1"/>
  <c r="U5568" i="1"/>
  <c r="T5761" i="1"/>
  <c r="U5761" i="1"/>
  <c r="U6785" i="1"/>
  <c r="T6785" i="1"/>
  <c r="U5766" i="1"/>
  <c r="T5766" i="1"/>
  <c r="T6790" i="1"/>
  <c r="U6790" i="1"/>
  <c r="U5771" i="1"/>
  <c r="T5771" i="1"/>
  <c r="U6795" i="1"/>
  <c r="T6795" i="1"/>
  <c r="U7155" i="1"/>
  <c r="T7155" i="1"/>
  <c r="U7499" i="1"/>
  <c r="T7499" i="1"/>
  <c r="T7839" i="1"/>
  <c r="U7839" i="1"/>
  <c r="T6032" i="1"/>
  <c r="U6032" i="1"/>
  <c r="U7040" i="1"/>
  <c r="T7040" i="1"/>
  <c r="T7493" i="1"/>
  <c r="U7493" i="1"/>
  <c r="T7928" i="1"/>
  <c r="U7928" i="1"/>
  <c r="T8272" i="1"/>
  <c r="U8272" i="1"/>
  <c r="U8612" i="1"/>
  <c r="T8612" i="1"/>
  <c r="Q5876" i="1"/>
  <c r="R5876" i="1" s="1"/>
  <c r="T6870" i="1"/>
  <c r="U6870" i="1"/>
  <c r="T7212" i="1"/>
  <c r="U7212" i="1"/>
  <c r="U7553" i="1"/>
  <c r="T7553" i="1"/>
  <c r="U7889" i="1"/>
  <c r="T7889" i="1"/>
  <c r="U8145" i="1"/>
  <c r="T8145" i="1"/>
  <c r="U8401" i="1"/>
  <c r="T8401" i="1"/>
  <c r="Q3695" i="1"/>
  <c r="R3695" i="1" s="1"/>
  <c r="T5896" i="1"/>
  <c r="U5896" i="1"/>
  <c r="T6877" i="1"/>
  <c r="U6877" i="1"/>
  <c r="T7218" i="1"/>
  <c r="U7218" i="1"/>
  <c r="U7560" i="1"/>
  <c r="T7560" i="1"/>
  <c r="T7894" i="1"/>
  <c r="U7894" i="1"/>
  <c r="T8150" i="1"/>
  <c r="U8150" i="1"/>
  <c r="T8406" i="1"/>
  <c r="U8406" i="1"/>
  <c r="T8662" i="1"/>
  <c r="U8662" i="1"/>
  <c r="U6969" i="1"/>
  <c r="T6969" i="1"/>
  <c r="T8219" i="1"/>
  <c r="U8219" i="1"/>
  <c r="T7214" i="1"/>
  <c r="U7214" i="1"/>
  <c r="U8519" i="1"/>
  <c r="T8519" i="1"/>
  <c r="T7358" i="1"/>
  <c r="U7358" i="1"/>
  <c r="T8511" i="1"/>
  <c r="U8511" i="1"/>
  <c r="T7278" i="1"/>
  <c r="U7278" i="1"/>
  <c r="T5460" i="1"/>
  <c r="U5460" i="1"/>
  <c r="T3804" i="1"/>
  <c r="U3804" i="1"/>
  <c r="Q4913" i="1"/>
  <c r="R4913" i="1" s="1"/>
  <c r="U5315" i="1"/>
  <c r="T5315" i="1"/>
  <c r="U5653" i="1"/>
  <c r="T5653" i="1"/>
  <c r="T5909" i="1"/>
  <c r="U5909" i="1"/>
  <c r="Q6165" i="1"/>
  <c r="R6165" i="1" s="1"/>
  <c r="T6421" i="1"/>
  <c r="U6421" i="1"/>
  <c r="T6677" i="1"/>
  <c r="U6677" i="1"/>
  <c r="T3831" i="1"/>
  <c r="U3831" i="1"/>
  <c r="T4933" i="1"/>
  <c r="U4933" i="1"/>
  <c r="Q5322" i="1"/>
  <c r="R5322" i="1" s="1"/>
  <c r="Q5658" i="1"/>
  <c r="R5658" i="1" s="1"/>
  <c r="T5914" i="1"/>
  <c r="U5914" i="1"/>
  <c r="T6170" i="1"/>
  <c r="U6170" i="1"/>
  <c r="T6426" i="1"/>
  <c r="U6426" i="1"/>
  <c r="T6682" i="1"/>
  <c r="U6682" i="1"/>
  <c r="Q3857" i="1"/>
  <c r="R3857" i="1" s="1"/>
  <c r="T4953" i="1"/>
  <c r="U4953" i="1"/>
  <c r="T5329" i="1"/>
  <c r="U5329" i="1"/>
  <c r="Q5663" i="1"/>
  <c r="R5663" i="1" s="1"/>
  <c r="T5919" i="1"/>
  <c r="U5919" i="1"/>
  <c r="T6175" i="1"/>
  <c r="U6175" i="1"/>
  <c r="T6431" i="1"/>
  <c r="U6431" i="1"/>
  <c r="T6687" i="1"/>
  <c r="U6687" i="1"/>
  <c r="T23" i="1"/>
  <c r="U23" i="1"/>
  <c r="T484" i="1"/>
  <c r="U484" i="1"/>
  <c r="U582" i="1"/>
  <c r="T582" i="1"/>
  <c r="U848" i="1"/>
  <c r="T848" i="1"/>
  <c r="U854" i="1"/>
  <c r="T854" i="1"/>
  <c r="T1876" i="1"/>
  <c r="U1876" i="1"/>
  <c r="T1306" i="1"/>
  <c r="U1306" i="1"/>
  <c r="T1539" i="1"/>
  <c r="U1539" i="1"/>
  <c r="T1559" i="1"/>
  <c r="U1559" i="1"/>
  <c r="T1579" i="1"/>
  <c r="U1579" i="1"/>
  <c r="Q2996" i="1"/>
  <c r="R2996" i="1" s="1"/>
  <c r="T3508" i="1"/>
  <c r="U3508" i="1"/>
  <c r="Q3047" i="1"/>
  <c r="R3047" i="1" s="1"/>
  <c r="T3437" i="1"/>
  <c r="U3437" i="1"/>
  <c r="T1599" i="1"/>
  <c r="U1599" i="1"/>
  <c r="T3054" i="1"/>
  <c r="U3054" i="1"/>
  <c r="T3442" i="1"/>
  <c r="U3442" i="1"/>
  <c r="T3782" i="1"/>
  <c r="U3782" i="1"/>
  <c r="T4042" i="1"/>
  <c r="U4042" i="1"/>
  <c r="T3347" i="1"/>
  <c r="U3347" i="1"/>
  <c r="Q3960" i="1"/>
  <c r="R3960" i="1" s="1"/>
  <c r="U4262" i="1"/>
  <c r="T4262" i="1"/>
  <c r="U4518" i="1"/>
  <c r="T4518" i="1"/>
  <c r="Q4774" i="1"/>
  <c r="R4774" i="1" s="1"/>
  <c r="Q2301" i="1"/>
  <c r="R2301" i="1" s="1"/>
  <c r="Q3791" i="1"/>
  <c r="R3791" i="1" s="1"/>
  <c r="T4132" i="1"/>
  <c r="U4132" i="1"/>
  <c r="Q4391" i="1"/>
  <c r="R4391" i="1" s="1"/>
  <c r="T4647" i="1"/>
  <c r="U4647" i="1"/>
  <c r="T4903" i="1"/>
  <c r="U4903" i="1"/>
  <c r="Q3355" i="1"/>
  <c r="R3355" i="1" s="1"/>
  <c r="T3963" i="1"/>
  <c r="U3963" i="1"/>
  <c r="Q4264" i="1"/>
  <c r="R4264" i="1" s="1"/>
  <c r="T4520" i="1"/>
  <c r="U4520" i="1"/>
  <c r="Q4776" i="1"/>
  <c r="R4776" i="1" s="1"/>
  <c r="T5032" i="1"/>
  <c r="U5032" i="1"/>
  <c r="T5288" i="1"/>
  <c r="U5288" i="1"/>
  <c r="T5544" i="1"/>
  <c r="U5544" i="1"/>
  <c r="T4225" i="1"/>
  <c r="U4225" i="1"/>
  <c r="Q5086" i="1"/>
  <c r="R5086" i="1" s="1"/>
  <c r="U5427" i="1"/>
  <c r="T5427" i="1"/>
  <c r="T5737" i="1"/>
  <c r="U5737" i="1"/>
  <c r="U5993" i="1"/>
  <c r="T5993" i="1"/>
  <c r="U6249" i="1"/>
  <c r="T6249" i="1"/>
  <c r="U6505" i="1"/>
  <c r="T6505" i="1"/>
  <c r="U6761" i="1"/>
  <c r="T6761" i="1"/>
  <c r="Q4245" i="1"/>
  <c r="R4245" i="1" s="1"/>
  <c r="T5093" i="1"/>
  <c r="U5093" i="1"/>
  <c r="T5434" i="1"/>
  <c r="U5434" i="1"/>
  <c r="U5742" i="1"/>
  <c r="T5742" i="1"/>
  <c r="Q5998" i="1"/>
  <c r="R5998" i="1" s="1"/>
  <c r="T6254" i="1"/>
  <c r="U6254" i="1"/>
  <c r="T6510" i="1"/>
  <c r="U6510" i="1"/>
  <c r="T6766" i="1"/>
  <c r="U6766" i="1"/>
  <c r="Q4265" i="1"/>
  <c r="R4265" i="1" s="1"/>
  <c r="U5099" i="1"/>
  <c r="T5099" i="1"/>
  <c r="Q5441" i="1"/>
  <c r="R5441" i="1" s="1"/>
  <c r="U5747" i="1"/>
  <c r="T5747" i="1"/>
  <c r="U6003" i="1"/>
  <c r="T6003" i="1"/>
  <c r="Q6259" i="1"/>
  <c r="R6259" i="1" s="1"/>
  <c r="U6515" i="1"/>
  <c r="T6515" i="1"/>
  <c r="U6771" i="1"/>
  <c r="T6771" i="1"/>
  <c r="U108" i="1"/>
  <c r="T108" i="1"/>
  <c r="U577" i="1"/>
  <c r="T577" i="1"/>
  <c r="T923" i="1"/>
  <c r="U923" i="1"/>
  <c r="U929" i="1"/>
  <c r="T929" i="1"/>
  <c r="T1444" i="1"/>
  <c r="U1444" i="1"/>
  <c r="U1673" i="1"/>
  <c r="T1673" i="1"/>
  <c r="T1898" i="1"/>
  <c r="U1898" i="1"/>
  <c r="T2554" i="1"/>
  <c r="U2554" i="1"/>
  <c r="T2559" i="1"/>
  <c r="U2559" i="1"/>
  <c r="Q2564" i="1"/>
  <c r="R2564" i="1" s="1"/>
  <c r="Q3019" i="1"/>
  <c r="R3019" i="1" s="1"/>
  <c r="Q2757" i="1"/>
  <c r="R2757" i="1" s="1"/>
  <c r="T3293" i="1"/>
  <c r="U3293" i="1"/>
  <c r="T3633" i="1"/>
  <c r="U3633" i="1"/>
  <c r="Q2777" i="1"/>
  <c r="R2777" i="1" s="1"/>
  <c r="T3298" i="1"/>
  <c r="U3298" i="1"/>
  <c r="T3638" i="1"/>
  <c r="U3638" i="1"/>
  <c r="Q3934" i="1"/>
  <c r="R3934" i="1" s="1"/>
  <c r="T2605" i="1"/>
  <c r="U2605" i="1"/>
  <c r="Q3816" i="1"/>
  <c r="R3816" i="1" s="1"/>
  <c r="T4154" i="1"/>
  <c r="U4154" i="1"/>
  <c r="Q4410" i="1"/>
  <c r="R4410" i="1" s="1"/>
  <c r="T4666" i="1"/>
  <c r="U4666" i="1"/>
  <c r="U4922" i="1"/>
  <c r="T4922" i="1"/>
  <c r="Q3431" i="1"/>
  <c r="R3431" i="1" s="1"/>
  <c r="T3988" i="1"/>
  <c r="U3988" i="1"/>
  <c r="T4283" i="1"/>
  <c r="U4283" i="1"/>
  <c r="T4539" i="1"/>
  <c r="U4539" i="1"/>
  <c r="Q4795" i="1"/>
  <c r="R4795" i="1" s="1"/>
  <c r="Q2637" i="1"/>
  <c r="R2637" i="1" s="1"/>
  <c r="T3819" i="1"/>
  <c r="U3819" i="1"/>
  <c r="T4156" i="1"/>
  <c r="U4156" i="1"/>
  <c r="Q4412" i="1"/>
  <c r="R4412" i="1" s="1"/>
  <c r="T4668" i="1"/>
  <c r="U4668" i="1"/>
  <c r="T4924" i="1"/>
  <c r="U4924" i="1"/>
  <c r="Q5180" i="1"/>
  <c r="R5180" i="1" s="1"/>
  <c r="T4305" i="1"/>
  <c r="U4305" i="1"/>
  <c r="T6013" i="1"/>
  <c r="U6013" i="1"/>
  <c r="T4325" i="1"/>
  <c r="U4325" i="1"/>
  <c r="Q6018" i="1"/>
  <c r="R6018" i="1" s="1"/>
  <c r="T4345" i="1"/>
  <c r="U4345" i="1"/>
  <c r="Q6023" i="1"/>
  <c r="R6023" i="1" s="1"/>
  <c r="T7047" i="1"/>
  <c r="U7047" i="1"/>
  <c r="Q5586" i="1"/>
  <c r="R5586" i="1" s="1"/>
  <c r="T7802" i="1"/>
  <c r="U7802" i="1"/>
  <c r="T482" i="1"/>
  <c r="U482" i="1"/>
  <c r="T4130" i="1"/>
  <c r="U4130" i="1"/>
  <c r="T4864" i="1"/>
  <c r="U4864" i="1"/>
  <c r="T6086" i="1"/>
  <c r="U6086" i="1"/>
  <c r="T7263" i="1"/>
  <c r="U7263" i="1"/>
  <c r="T7178" i="1"/>
  <c r="U7178" i="1"/>
  <c r="Q4845" i="1"/>
  <c r="R4845" i="1" s="1"/>
  <c r="T7660" i="1"/>
  <c r="U7660" i="1"/>
  <c r="U5042" i="1"/>
  <c r="T5042" i="1"/>
  <c r="T7666" i="1"/>
  <c r="U7666" i="1"/>
  <c r="T8742" i="1"/>
  <c r="U8742" i="1"/>
  <c r="Q5517" i="1"/>
  <c r="R5517" i="1" s="1"/>
  <c r="T8664" i="1"/>
  <c r="U8664" i="1"/>
  <c r="U8692" i="1"/>
  <c r="T8692" i="1"/>
  <c r="T7879" i="1"/>
  <c r="U7879" i="1"/>
  <c r="U6528" i="1"/>
  <c r="T6528" i="1"/>
  <c r="T8264" i="1"/>
  <c r="U8264" i="1"/>
  <c r="U7121" i="1"/>
  <c r="T7121" i="1"/>
  <c r="T8269" i="1"/>
  <c r="U8269" i="1"/>
  <c r="T6957" i="1"/>
  <c r="U6957" i="1"/>
  <c r="T8098" i="1"/>
  <c r="U8098" i="1"/>
  <c r="T7630" i="1"/>
  <c r="U7630" i="1"/>
  <c r="T7422" i="1"/>
  <c r="U7422" i="1"/>
  <c r="U8729" i="1"/>
  <c r="T8729" i="1"/>
  <c r="T476" i="1"/>
  <c r="U476" i="1"/>
  <c r="U2009" i="1"/>
  <c r="T2009" i="1"/>
  <c r="Q2900" i="1"/>
  <c r="R2900" i="1" s="1"/>
  <c r="T3745" i="1"/>
  <c r="U3745" i="1"/>
  <c r="T4018" i="1"/>
  <c r="U4018" i="1"/>
  <c r="U4494" i="1"/>
  <c r="T4494" i="1"/>
  <c r="Q4100" i="1"/>
  <c r="R4100" i="1" s="1"/>
  <c r="Q3259" i="1"/>
  <c r="R3259" i="1" s="1"/>
  <c r="Q4752" i="1"/>
  <c r="R4752" i="1" s="1"/>
  <c r="Q4124" i="1"/>
  <c r="R4124" i="1" s="1"/>
  <c r="T5969" i="1"/>
  <c r="U5969" i="1"/>
  <c r="Q4149" i="1"/>
  <c r="R4149" i="1" s="1"/>
  <c r="Q5974" i="1"/>
  <c r="R5974" i="1" s="1"/>
  <c r="Q4169" i="1"/>
  <c r="R4169" i="1" s="1"/>
  <c r="U5979" i="1"/>
  <c r="T5979" i="1"/>
  <c r="U6883" i="1"/>
  <c r="T6883" i="1"/>
  <c r="U7227" i="1"/>
  <c r="T7227" i="1"/>
  <c r="T7567" i="1"/>
  <c r="U7567" i="1"/>
  <c r="T4119" i="1"/>
  <c r="U4119" i="1"/>
  <c r="T6320" i="1"/>
  <c r="U6320" i="1"/>
  <c r="T7130" i="1"/>
  <c r="U7130" i="1"/>
  <c r="U7584" i="1"/>
  <c r="T7584" i="1"/>
  <c r="T8000" i="1"/>
  <c r="U8000" i="1"/>
  <c r="U8340" i="1"/>
  <c r="T8340" i="1"/>
  <c r="T4205" i="1"/>
  <c r="U4205" i="1"/>
  <c r="T6084" i="1"/>
  <c r="U6084" i="1"/>
  <c r="U6940" i="1"/>
  <c r="T6940" i="1"/>
  <c r="U7281" i="1"/>
  <c r="T7281" i="1"/>
  <c r="T7622" i="1"/>
  <c r="U7622" i="1"/>
  <c r="T7941" i="1"/>
  <c r="U7941" i="1"/>
  <c r="T8197" i="1"/>
  <c r="U8197" i="1"/>
  <c r="T8453" i="1"/>
  <c r="U8453" i="1"/>
  <c r="T4669" i="1"/>
  <c r="U4669" i="1"/>
  <c r="T6104" i="1"/>
  <c r="U6104" i="1"/>
  <c r="T6946" i="1"/>
  <c r="U6946" i="1"/>
  <c r="T7288" i="1"/>
  <c r="U7288" i="1"/>
  <c r="T7629" i="1"/>
  <c r="U7629" i="1"/>
  <c r="T7946" i="1"/>
  <c r="U7946" i="1"/>
  <c r="T8202" i="1"/>
  <c r="U8202" i="1"/>
  <c r="T8458" i="1"/>
  <c r="U8458" i="1"/>
  <c r="T8714" i="1"/>
  <c r="U8714" i="1"/>
  <c r="T7246" i="1"/>
  <c r="U7246" i="1"/>
  <c r="T8427" i="1"/>
  <c r="U8427" i="1"/>
  <c r="U8147" i="1"/>
  <c r="T8147" i="1"/>
  <c r="Q4749" i="1"/>
  <c r="R4749" i="1" s="1"/>
  <c r="T7636" i="1"/>
  <c r="U7636" i="1"/>
  <c r="U8668" i="1"/>
  <c r="T8668" i="1"/>
  <c r="T7891" i="1"/>
  <c r="U7891" i="1"/>
  <c r="T7975" i="1"/>
  <c r="U7975" i="1"/>
  <c r="Q5133" i="1"/>
  <c r="R5133" i="1" s="1"/>
  <c r="T7811" i="1"/>
  <c r="U7811" i="1"/>
  <c r="T7770" i="1"/>
  <c r="U7770" i="1"/>
  <c r="Q6308" i="1"/>
  <c r="R6308" i="1" s="1"/>
  <c r="T7901" i="1"/>
  <c r="U7901" i="1"/>
  <c r="T5618" i="1"/>
  <c r="U5618" i="1"/>
  <c r="T7746" i="1"/>
  <c r="U7746" i="1"/>
  <c r="T8722" i="1"/>
  <c r="U8722" i="1"/>
  <c r="T7390" i="1"/>
  <c r="U7390" i="1"/>
  <c r="T8243" i="1"/>
  <c r="U8243" i="1"/>
  <c r="U448" i="1"/>
  <c r="T448" i="1"/>
  <c r="U1561" i="1"/>
  <c r="T1561" i="1"/>
  <c r="T2452" i="1"/>
  <c r="U2452" i="1"/>
  <c r="Q3597" i="1"/>
  <c r="R3597" i="1" s="1"/>
  <c r="Q3906" i="1"/>
  <c r="R3906" i="1" s="1"/>
  <c r="U4382" i="1"/>
  <c r="T4382" i="1"/>
  <c r="T3951" i="1"/>
  <c r="U3951" i="1"/>
  <c r="T2168" i="1"/>
  <c r="U2168" i="1"/>
  <c r="T4640" i="1"/>
  <c r="U4640" i="1"/>
  <c r="T3013" i="1"/>
  <c r="U3013" i="1"/>
  <c r="T5857" i="1"/>
  <c r="U5857" i="1"/>
  <c r="Q3119" i="1"/>
  <c r="R3119" i="1" s="1"/>
  <c r="T5862" i="1"/>
  <c r="U5862" i="1"/>
  <c r="T3226" i="1"/>
  <c r="U3226" i="1"/>
  <c r="U5867" i="1"/>
  <c r="T5867" i="1"/>
  <c r="T6847" i="1"/>
  <c r="U6847" i="1"/>
  <c r="U7187" i="1"/>
  <c r="T7187" i="1"/>
  <c r="U7531" i="1"/>
  <c r="T7531" i="1"/>
  <c r="T7871" i="1"/>
  <c r="U7871" i="1"/>
  <c r="T6160" i="1"/>
  <c r="U6160" i="1"/>
  <c r="T7082" i="1"/>
  <c r="U7082" i="1"/>
  <c r="T7536" i="1"/>
  <c r="U7536" i="1"/>
  <c r="T7960" i="1"/>
  <c r="U7960" i="1"/>
  <c r="T8304" i="1"/>
  <c r="U8304" i="1"/>
  <c r="Q2397" i="1"/>
  <c r="R2397" i="1" s="1"/>
  <c r="Q5972" i="1"/>
  <c r="R5972" i="1" s="1"/>
  <c r="T6902" i="1"/>
  <c r="U6902" i="1"/>
  <c r="U7244" i="1"/>
  <c r="T7244" i="1"/>
  <c r="U7585" i="1"/>
  <c r="T7585" i="1"/>
  <c r="U7913" i="1"/>
  <c r="T7913" i="1"/>
  <c r="U8169" i="1"/>
  <c r="T8169" i="1"/>
  <c r="U8425" i="1"/>
  <c r="T8425" i="1"/>
  <c r="Q4221" i="1"/>
  <c r="R4221" i="1" s="1"/>
  <c r="T5992" i="1"/>
  <c r="U5992" i="1"/>
  <c r="T5628" i="1"/>
  <c r="U5628" i="1"/>
  <c r="T5821" i="1"/>
  <c r="U5821" i="1"/>
  <c r="T6845" i="1"/>
  <c r="U6845" i="1"/>
  <c r="Q5826" i="1"/>
  <c r="R5826" i="1" s="1"/>
  <c r="T6850" i="1"/>
  <c r="U6850" i="1"/>
  <c r="Q5831" i="1"/>
  <c r="R5831" i="1" s="1"/>
  <c r="T6855" i="1"/>
  <c r="U6855" i="1"/>
  <c r="T2991" i="1"/>
  <c r="U2991" i="1"/>
  <c r="T7546" i="1"/>
  <c r="U7546" i="1"/>
  <c r="T3375" i="1"/>
  <c r="U3375" i="1"/>
  <c r="Q3209" i="1"/>
  <c r="R3209" i="1" s="1"/>
  <c r="Q4080" i="1"/>
  <c r="R4080" i="1" s="1"/>
  <c r="U5210" i="1"/>
  <c r="T5210" i="1"/>
  <c r="T7007" i="1"/>
  <c r="U7007" i="1"/>
  <c r="T6800" i="1"/>
  <c r="U6800" i="1"/>
  <c r="T8464" i="1"/>
  <c r="U8464" i="1"/>
  <c r="T7404" i="1"/>
  <c r="U7404" i="1"/>
  <c r="U8545" i="1"/>
  <c r="T8545" i="1"/>
  <c r="T7410" i="1"/>
  <c r="U7410" i="1"/>
  <c r="T8550" i="1"/>
  <c r="U8550" i="1"/>
  <c r="T5964" i="1"/>
  <c r="U5964" i="1"/>
  <c r="T8259" i="1"/>
  <c r="U8259" i="1"/>
  <c r="T8375" i="1"/>
  <c r="U8375" i="1"/>
  <c r="T6942" i="1"/>
  <c r="U6942" i="1"/>
  <c r="Q5565" i="1"/>
  <c r="R5565" i="1" s="1"/>
  <c r="T8052" i="1"/>
  <c r="U8052" i="1"/>
  <c r="T6886" i="1"/>
  <c r="U6886" i="1"/>
  <c r="T8093" i="1"/>
  <c r="U8093" i="1"/>
  <c r="T6392" i="1"/>
  <c r="U6392" i="1"/>
  <c r="T7922" i="1"/>
  <c r="U7922" i="1"/>
  <c r="T6364" i="1"/>
  <c r="U6364" i="1"/>
  <c r="T5740" i="1"/>
  <c r="U5740" i="1"/>
  <c r="U7369" i="1"/>
  <c r="T7369" i="1"/>
  <c r="T652" i="1"/>
  <c r="U652" i="1"/>
  <c r="U1241" i="1"/>
  <c r="T1241" i="1"/>
  <c r="T2092" i="1"/>
  <c r="U2092" i="1"/>
  <c r="U3489" i="1"/>
  <c r="T3489" i="1"/>
  <c r="T3826" i="1"/>
  <c r="U3826" i="1"/>
  <c r="U4302" i="1"/>
  <c r="T4302" i="1"/>
  <c r="T3844" i="1"/>
  <c r="U3844" i="1"/>
  <c r="Q4943" i="1"/>
  <c r="R4943" i="1" s="1"/>
  <c r="Q4560" i="1"/>
  <c r="R4560" i="1" s="1"/>
  <c r="T5584" i="1"/>
  <c r="U5584" i="1"/>
  <c r="Q5777" i="1"/>
  <c r="R5777" i="1" s="1"/>
  <c r="U6801" i="1"/>
  <c r="T6801" i="1"/>
  <c r="Q5782" i="1"/>
  <c r="R5782" i="1" s="1"/>
  <c r="T6806" i="1"/>
  <c r="U6806" i="1"/>
  <c r="U5787" i="1"/>
  <c r="T5787" i="1"/>
  <c r="U6811" i="1"/>
  <c r="T6811" i="1"/>
  <c r="U7163" i="1"/>
  <c r="T7163" i="1"/>
  <c r="T7503" i="1"/>
  <c r="U7503" i="1"/>
  <c r="T7843" i="1"/>
  <c r="U7843" i="1"/>
  <c r="T6064" i="1"/>
  <c r="U6064" i="1"/>
  <c r="T7045" i="1"/>
  <c r="U7045" i="1"/>
  <c r="T7498" i="1"/>
  <c r="U7498" i="1"/>
  <c r="T7936" i="1"/>
  <c r="U7936" i="1"/>
  <c r="T8276" i="1"/>
  <c r="U8276" i="1"/>
  <c r="T8616" i="1"/>
  <c r="U8616" i="1"/>
  <c r="T5892" i="1"/>
  <c r="U5892" i="1"/>
  <c r="T6876" i="1"/>
  <c r="U6876" i="1"/>
  <c r="U7217" i="1"/>
  <c r="T7217" i="1"/>
  <c r="T7558" i="1"/>
  <c r="U7558" i="1"/>
  <c r="T7893" i="1"/>
  <c r="U7893" i="1"/>
  <c r="T8149" i="1"/>
  <c r="U8149" i="1"/>
  <c r="T8405" i="1"/>
  <c r="U8405" i="1"/>
  <c r="T3820" i="1"/>
  <c r="U3820" i="1"/>
  <c r="T5912" i="1"/>
  <c r="U5912" i="1"/>
  <c r="T6882" i="1"/>
  <c r="U6882" i="1"/>
  <c r="U7224" i="1"/>
  <c r="T7224" i="1"/>
  <c r="T7565" i="1"/>
  <c r="U7565" i="1"/>
  <c r="T7898" i="1"/>
  <c r="U7898" i="1"/>
  <c r="T8154" i="1"/>
  <c r="U8154" i="1"/>
  <c r="T8410" i="1"/>
  <c r="U8410" i="1"/>
  <c r="T8666" i="1"/>
  <c r="U8666" i="1"/>
  <c r="T6990" i="1"/>
  <c r="U6990" i="1"/>
  <c r="T8235" i="1"/>
  <c r="U8235" i="1"/>
  <c r="T7300" i="1"/>
  <c r="U7300" i="1"/>
  <c r="T8567" i="1"/>
  <c r="U8567" i="1"/>
  <c r="T7380" i="1"/>
  <c r="U7380" i="1"/>
  <c r="T8527" i="1"/>
  <c r="U8527" i="1"/>
  <c r="T7342" i="1"/>
  <c r="U7342" i="1"/>
  <c r="T7454" i="1"/>
  <c r="U7454" i="1"/>
  <c r="U8467" i="1"/>
  <c r="T8467" i="1"/>
  <c r="U7555" i="1"/>
  <c r="T7555" i="1"/>
  <c r="U7488" i="1"/>
  <c r="T7488" i="1"/>
  <c r="T5506" i="1"/>
  <c r="U5506" i="1"/>
  <c r="T7676" i="1"/>
  <c r="U7676" i="1"/>
  <c r="T3991" i="1"/>
  <c r="U3991" i="1"/>
  <c r="T7490" i="1"/>
  <c r="U7490" i="1"/>
  <c r="T8546" i="1"/>
  <c r="U8546" i="1"/>
  <c r="U7769" i="1"/>
  <c r="T7769" i="1"/>
  <c r="T5692" i="1"/>
  <c r="U5692" i="1"/>
  <c r="U134" i="1"/>
  <c r="T134" i="1"/>
  <c r="U1073" i="1"/>
  <c r="T1073" i="1"/>
  <c r="T2698" i="1"/>
  <c r="U2698" i="1"/>
  <c r="T2919" i="1"/>
  <c r="U2919" i="1"/>
  <c r="T3346" i="1"/>
  <c r="U3346" i="1"/>
  <c r="Q3864" i="1"/>
  <c r="R3864" i="1" s="1"/>
  <c r="U4958" i="1"/>
  <c r="T4958" i="1"/>
  <c r="T4575" i="1"/>
  <c r="U4575" i="1"/>
  <c r="Q4192" i="1"/>
  <c r="R4192" i="1" s="1"/>
  <c r="T5216" i="1"/>
  <c r="U5216" i="1"/>
  <c r="U5331" i="1"/>
  <c r="T5331" i="1"/>
  <c r="U6433" i="1"/>
  <c r="T6433" i="1"/>
  <c r="U5338" i="1"/>
  <c r="T5338" i="1"/>
  <c r="T6438" i="1"/>
  <c r="U6438" i="1"/>
  <c r="Q5345" i="1"/>
  <c r="R5345" i="1" s="1"/>
  <c r="U6443" i="1"/>
  <c r="T6443" i="1"/>
  <c r="T7039" i="1"/>
  <c r="U7039" i="1"/>
  <c r="U7379" i="1"/>
  <c r="T7379" i="1"/>
  <c r="T7723" i="1"/>
  <c r="U7723" i="1"/>
  <c r="Q5543" i="1"/>
  <c r="R5543" i="1" s="1"/>
  <c r="T6880" i="1"/>
  <c r="U6880" i="1"/>
  <c r="T7338" i="1"/>
  <c r="U7338" i="1"/>
  <c r="T7792" i="1"/>
  <c r="U7792" i="1"/>
  <c r="T8152" i="1"/>
  <c r="U8152" i="1"/>
  <c r="T8496" i="1"/>
  <c r="U8496" i="1"/>
  <c r="U5485" i="1"/>
  <c r="T5485" i="1"/>
  <c r="Q6548" i="1"/>
  <c r="R6548" i="1" s="1"/>
  <c r="T7094" i="1"/>
  <c r="U7094" i="1"/>
  <c r="T7436" i="1"/>
  <c r="U7436" i="1"/>
  <c r="U7777" i="1"/>
  <c r="T7777" i="1"/>
  <c r="U8057" i="1"/>
  <c r="T8057" i="1"/>
  <c r="U8313" i="1"/>
  <c r="T8313" i="1"/>
  <c r="U8569" i="1"/>
  <c r="T8569" i="1"/>
  <c r="T5511" i="1"/>
  <c r="U5511" i="1"/>
  <c r="U6568" i="1"/>
  <c r="T6568" i="1"/>
  <c r="T7101" i="1"/>
  <c r="U7101" i="1"/>
  <c r="T7442" i="1"/>
  <c r="U7442" i="1"/>
  <c r="T7784" i="1"/>
  <c r="U7784" i="1"/>
  <c r="T8062" i="1"/>
  <c r="U8062" i="1"/>
  <c r="T8318" i="1"/>
  <c r="U8318" i="1"/>
  <c r="T8574" i="1"/>
  <c r="U8574" i="1"/>
  <c r="T5788" i="1"/>
  <c r="U5788" i="1"/>
  <c r="U7865" i="1"/>
  <c r="T7865" i="1"/>
  <c r="T8725" i="1"/>
  <c r="U8725" i="1"/>
  <c r="T7006" i="1"/>
  <c r="U7006" i="1"/>
  <c r="U6889" i="1"/>
  <c r="T6889" i="1"/>
  <c r="U8159" i="1"/>
  <c r="T8159" i="1"/>
  <c r="Q5538" i="1"/>
  <c r="R5538" i="1" s="1"/>
  <c r="T8728" i="1"/>
  <c r="U8728" i="1"/>
  <c r="T8756" i="1"/>
  <c r="U8756" i="1"/>
  <c r="T8247" i="1"/>
  <c r="U8247" i="1"/>
  <c r="U881" i="1"/>
  <c r="T881" i="1"/>
  <c r="T2506" i="1"/>
  <c r="U2506" i="1"/>
  <c r="T2693" i="1"/>
  <c r="U2693" i="1"/>
  <c r="Q3282" i="1"/>
  <c r="R3282" i="1" s="1"/>
  <c r="T3800" i="1"/>
  <c r="U3800" i="1"/>
  <c r="Q4817" i="1"/>
  <c r="R4817" i="1" s="1"/>
  <c r="Q6141" i="1"/>
  <c r="R6141" i="1" s="1"/>
  <c r="T4837" i="1"/>
  <c r="U4837" i="1"/>
  <c r="T6146" i="1"/>
  <c r="U6146" i="1"/>
  <c r="T4857" i="1"/>
  <c r="U4857" i="1"/>
  <c r="T6151" i="1"/>
  <c r="U6151" i="1"/>
  <c r="T7175" i="1"/>
  <c r="U7175" i="1"/>
  <c r="T6112" i="1"/>
  <c r="U6112" i="1"/>
  <c r="U7948" i="1"/>
  <c r="T7948" i="1"/>
  <c r="T375" i="1"/>
  <c r="U375" i="1"/>
  <c r="T3558" i="1"/>
  <c r="U3558" i="1"/>
  <c r="T4352" i="1"/>
  <c r="U4352" i="1"/>
  <c r="T5551" i="1"/>
  <c r="U5551" i="1"/>
  <c r="U7091" i="1"/>
  <c r="T7091" i="1"/>
  <c r="T6954" i="1"/>
  <c r="U6954" i="1"/>
  <c r="T8548" i="1"/>
  <c r="U8548" i="1"/>
  <c r="U7489" i="1"/>
  <c r="T7489" i="1"/>
  <c r="U8609" i="1"/>
  <c r="T8609" i="1"/>
  <c r="T7496" i="1"/>
  <c r="U7496" i="1"/>
  <c r="T8614" i="1"/>
  <c r="U8614" i="1"/>
  <c r="T7796" i="1"/>
  <c r="U7796" i="1"/>
  <c r="T8419" i="1"/>
  <c r="U8419" i="1"/>
  <c r="T8503" i="1"/>
  <c r="U8503" i="1"/>
  <c r="T7262" i="1"/>
  <c r="U7262" i="1"/>
  <c r="T5936" i="1"/>
  <c r="U5936" i="1"/>
  <c r="T8136" i="1"/>
  <c r="U8136" i="1"/>
  <c r="T6950" i="1"/>
  <c r="U6950" i="1"/>
  <c r="T8157" i="1"/>
  <c r="U8157" i="1"/>
  <c r="U6648" i="1"/>
  <c r="T6648" i="1"/>
  <c r="T7986" i="1"/>
  <c r="U7986" i="1"/>
  <c r="U7033" i="1"/>
  <c r="T7033" i="1"/>
  <c r="Q6764" i="1"/>
  <c r="R6764" i="1" s="1"/>
  <c r="T7911" i="1"/>
  <c r="U7911" i="1"/>
  <c r="T627" i="1"/>
  <c r="U627" i="1"/>
  <c r="T1722" i="1"/>
  <c r="U1722" i="1"/>
  <c r="U2545" i="1"/>
  <c r="T2545" i="1"/>
  <c r="Q2537" i="1"/>
  <c r="R2537" i="1" s="1"/>
  <c r="T1295" i="1"/>
  <c r="U1295" i="1"/>
  <c r="U4622" i="1"/>
  <c r="T4622" i="1"/>
  <c r="T4239" i="1"/>
  <c r="U4239" i="1"/>
  <c r="Q3760" i="1"/>
  <c r="R3760" i="1" s="1"/>
  <c r="T4880" i="1"/>
  <c r="U4880" i="1"/>
  <c r="T4641" i="1"/>
  <c r="U4641" i="1"/>
  <c r="T6097" i="1"/>
  <c r="U6097" i="1"/>
  <c r="T4661" i="1"/>
  <c r="U4661" i="1"/>
  <c r="T6102" i="1"/>
  <c r="U6102" i="1"/>
  <c r="T4681" i="1"/>
  <c r="U4681" i="1"/>
  <c r="U6107" i="1"/>
  <c r="T6107" i="1"/>
  <c r="T6927" i="1"/>
  <c r="U6927" i="1"/>
  <c r="U7267" i="1"/>
  <c r="T7267" i="1"/>
  <c r="U7611" i="1"/>
  <c r="T7611" i="1"/>
  <c r="T4829" i="1"/>
  <c r="U4829" i="1"/>
  <c r="T6480" i="1"/>
  <c r="U6480" i="1"/>
  <c r="T7189" i="1"/>
  <c r="U7189" i="1"/>
  <c r="T7642" i="1"/>
  <c r="U7642" i="1"/>
  <c r="T8040" i="1"/>
  <c r="U8040" i="1"/>
  <c r="T8384" i="1"/>
  <c r="U8384" i="1"/>
  <c r="T4909" i="1"/>
  <c r="U4909" i="1"/>
  <c r="Q6212" i="1"/>
  <c r="R6212" i="1" s="1"/>
  <c r="T6982" i="1"/>
  <c r="U6982" i="1"/>
  <c r="T7324" i="1"/>
  <c r="U7324" i="1"/>
  <c r="U7665" i="1"/>
  <c r="T7665" i="1"/>
  <c r="T7973" i="1"/>
  <c r="U7973" i="1"/>
  <c r="T8229" i="1"/>
  <c r="U8229" i="1"/>
  <c r="T8485" i="1"/>
  <c r="U8485" i="1"/>
  <c r="Q5063" i="1"/>
  <c r="R5063" i="1" s="1"/>
  <c r="T6232" i="1"/>
  <c r="U6232" i="1"/>
  <c r="T6989" i="1"/>
  <c r="U6989" i="1"/>
  <c r="T7330" i="1"/>
  <c r="U7330" i="1"/>
  <c r="U7672" i="1"/>
  <c r="T7672" i="1"/>
  <c r="T7978" i="1"/>
  <c r="U7978" i="1"/>
  <c r="T8234" i="1"/>
  <c r="U8234" i="1"/>
  <c r="T8490" i="1"/>
  <c r="U8490" i="1"/>
  <c r="T8746" i="1"/>
  <c r="U8746" i="1"/>
  <c r="U7417" i="1"/>
  <c r="T7417" i="1"/>
  <c r="T8555" i="1"/>
  <c r="U8555" i="1"/>
  <c r="T8611" i="1"/>
  <c r="U8611" i="1"/>
  <c r="T5602" i="1"/>
  <c r="U5602" i="1"/>
  <c r="T7806" i="1"/>
  <c r="U7806" i="1"/>
  <c r="U8711" i="1"/>
  <c r="T8711" i="1"/>
  <c r="T8179" i="1"/>
  <c r="U8179" i="1"/>
  <c r="U8263" i="1"/>
  <c r="T8263" i="1"/>
  <c r="T6412" i="1"/>
  <c r="U6412" i="1"/>
  <c r="Q5010" i="1"/>
  <c r="R5010" i="1" s="1"/>
  <c r="T7968" i="1"/>
  <c r="U7968" i="1"/>
  <c r="T6756" i="1"/>
  <c r="U6756" i="1"/>
  <c r="T8013" i="1"/>
  <c r="U8013" i="1"/>
  <c r="T6136" i="1"/>
  <c r="U6136" i="1"/>
  <c r="T7890" i="1"/>
  <c r="U7890" i="1"/>
  <c r="Q5852" i="1"/>
  <c r="R5852" i="1" s="1"/>
  <c r="T4237" i="1"/>
  <c r="U4237" i="1"/>
  <c r="T6732" i="1"/>
  <c r="U6732" i="1"/>
  <c r="U441" i="1"/>
  <c r="T441" i="1"/>
  <c r="Q1844" i="1"/>
  <c r="R1844" i="1" s="1"/>
  <c r="T1451" i="1"/>
  <c r="U1451" i="1"/>
  <c r="Q3425" i="1"/>
  <c r="R3425" i="1" s="1"/>
  <c r="T3774" i="1"/>
  <c r="U3774" i="1"/>
  <c r="U4254" i="1"/>
  <c r="T4254" i="1"/>
  <c r="T3780" i="1"/>
  <c r="U3780" i="1"/>
  <c r="Q4895" i="1"/>
  <c r="R4895" i="1" s="1"/>
  <c r="Q4512" i="1"/>
  <c r="R4512" i="1" s="1"/>
  <c r="T5536" i="1"/>
  <c r="U5536" i="1"/>
  <c r="Q5729" i="1"/>
  <c r="R5729" i="1" s="1"/>
  <c r="U6753" i="1"/>
  <c r="T6753" i="1"/>
  <c r="Q5734" i="1"/>
  <c r="R5734" i="1" s="1"/>
  <c r="T6758" i="1"/>
  <c r="U6758" i="1"/>
  <c r="U5739" i="1"/>
  <c r="T5739" i="1"/>
  <c r="U6763" i="1"/>
  <c r="T6763" i="1"/>
  <c r="U7147" i="1"/>
  <c r="T7147" i="1"/>
  <c r="T7487" i="1"/>
  <c r="U7487" i="1"/>
  <c r="T7827" i="1"/>
  <c r="U7827" i="1"/>
  <c r="T6000" i="1"/>
  <c r="U6000" i="1"/>
  <c r="T7024" i="1"/>
  <c r="U7024" i="1"/>
  <c r="T7477" i="1"/>
  <c r="U7477" i="1"/>
  <c r="T7920" i="1"/>
  <c r="U7920" i="1"/>
  <c r="T8260" i="1"/>
  <c r="U8260" i="1"/>
  <c r="T8600" i="1"/>
  <c r="U8600" i="1"/>
  <c r="T5844" i="1"/>
  <c r="U5844" i="1"/>
  <c r="T6860" i="1"/>
  <c r="U6860" i="1"/>
  <c r="U7201" i="1"/>
  <c r="T7201" i="1"/>
  <c r="T7542" i="1"/>
  <c r="U7542" i="1"/>
  <c r="U7881" i="1"/>
  <c r="T7881" i="1"/>
  <c r="U8137" i="1"/>
  <c r="T8137" i="1"/>
  <c r="U8393" i="1"/>
  <c r="T8393" i="1"/>
  <c r="Q3162" i="1"/>
  <c r="R3162" i="1" s="1"/>
  <c r="T5864" i="1"/>
  <c r="U5864" i="1"/>
  <c r="T6866" i="1"/>
  <c r="U6866" i="1"/>
  <c r="U7208" i="1"/>
  <c r="T7208" i="1"/>
  <c r="T7549" i="1"/>
  <c r="U7549" i="1"/>
  <c r="T7886" i="1"/>
  <c r="U7886" i="1"/>
  <c r="T8142" i="1"/>
  <c r="U8142" i="1"/>
  <c r="T8398" i="1"/>
  <c r="U8398" i="1"/>
  <c r="T8654" i="1"/>
  <c r="U8654" i="1"/>
  <c r="T6926" i="1"/>
  <c r="U6926" i="1"/>
  <c r="U8187" i="1"/>
  <c r="T8187" i="1"/>
  <c r="T7086" i="1"/>
  <c r="U7086" i="1"/>
  <c r="T8407" i="1"/>
  <c r="U8407" i="1"/>
  <c r="T7316" i="1"/>
  <c r="U7316" i="1"/>
  <c r="U8479" i="1"/>
  <c r="T8479" i="1"/>
  <c r="U7193" i="1"/>
  <c r="T7193" i="1"/>
  <c r="T7348" i="1"/>
  <c r="U7348" i="1"/>
  <c r="T8291" i="1"/>
  <c r="U8291" i="1"/>
  <c r="U198" i="1"/>
  <c r="T198" i="1"/>
  <c r="U1137" i="1"/>
  <c r="T1137" i="1"/>
  <c r="T2762" i="1"/>
  <c r="U2762" i="1"/>
  <c r="Q2946" i="1"/>
  <c r="R2946" i="1" s="1"/>
  <c r="T3366" i="1"/>
  <c r="U3366" i="1"/>
  <c r="Q3885" i="1"/>
  <c r="R3885" i="1" s="1"/>
  <c r="U4974" i="1"/>
  <c r="T4974" i="1"/>
  <c r="T4591" i="1"/>
  <c r="U4591" i="1"/>
  <c r="T4208" i="1"/>
  <c r="U4208" i="1"/>
  <c r="Q5232" i="1"/>
  <c r="R5232" i="1" s="1"/>
  <c r="T5353" i="1"/>
  <c r="U5353" i="1"/>
  <c r="U6449" i="1"/>
  <c r="T6449" i="1"/>
  <c r="T5530" i="1"/>
  <c r="U5530" i="1"/>
  <c r="T6582" i="1"/>
  <c r="U6582" i="1"/>
  <c r="Q5537" i="1"/>
  <c r="R5537" i="1" s="1"/>
  <c r="U6587" i="1"/>
  <c r="T6587" i="1"/>
  <c r="T7087" i="1"/>
  <c r="U7087" i="1"/>
  <c r="T7471" i="1"/>
  <c r="U7471" i="1"/>
  <c r="T5760" i="1"/>
  <c r="U5760" i="1"/>
  <c r="T7456" i="1"/>
  <c r="U7456" i="1"/>
  <c r="T8328" i="1"/>
  <c r="U8328" i="1"/>
  <c r="T6180" i="1"/>
  <c r="U6180" i="1"/>
  <c r="T7398" i="1"/>
  <c r="U7398" i="1"/>
  <c r="T8061" i="1"/>
  <c r="U8061" i="1"/>
  <c r="T8621" i="1"/>
  <c r="U8621" i="1"/>
  <c r="T6893" i="1"/>
  <c r="U6893" i="1"/>
  <c r="T7618" i="1"/>
  <c r="U7618" i="1"/>
  <c r="T8258" i="1"/>
  <c r="U8258" i="1"/>
  <c r="T5239" i="1"/>
  <c r="U5239" i="1"/>
  <c r="U6873" i="1"/>
  <c r="T6873" i="1"/>
  <c r="U7593" i="1"/>
  <c r="T7593" i="1"/>
  <c r="T8371" i="1"/>
  <c r="U8371" i="1"/>
  <c r="T8279" i="1"/>
  <c r="U8279" i="1"/>
  <c r="T7421" i="1"/>
  <c r="U7421" i="1"/>
  <c r="T8046" i="1"/>
  <c r="U8046" i="1"/>
  <c r="T8558" i="1"/>
  <c r="U8558" i="1"/>
  <c r="T7438" i="1"/>
  <c r="U7438" i="1"/>
  <c r="T8653" i="1"/>
  <c r="U8653" i="1"/>
  <c r="T7828" i="1"/>
  <c r="U7828" i="1"/>
  <c r="T8195" i="1"/>
  <c r="U8195" i="1"/>
  <c r="Q6668" i="1"/>
  <c r="R6668" i="1" s="1"/>
  <c r="U1369" i="1"/>
  <c r="T1369" i="1"/>
  <c r="T3533" i="1"/>
  <c r="U3533" i="1"/>
  <c r="U4334" i="1"/>
  <c r="T4334" i="1"/>
  <c r="T4975" i="1"/>
  <c r="U4975" i="1"/>
  <c r="T5616" i="1"/>
  <c r="U5616" i="1"/>
  <c r="U6833" i="1"/>
  <c r="T6833" i="1"/>
  <c r="Q4007" i="1"/>
  <c r="R4007" i="1" s="1"/>
  <c r="U6875" i="1"/>
  <c r="T6875" i="1"/>
  <c r="U7643" i="1"/>
  <c r="T7643" i="1"/>
  <c r="T7114" i="1"/>
  <c r="U7114" i="1"/>
  <c r="T8072" i="1"/>
  <c r="U8072" i="1"/>
  <c r="T5335" i="1"/>
  <c r="U5335" i="1"/>
  <c r="U7100" i="1"/>
  <c r="T7100" i="1"/>
  <c r="T7868" i="1"/>
  <c r="U7868" i="1"/>
  <c r="T8413" i="1"/>
  <c r="U8413" i="1"/>
  <c r="T6072" i="1"/>
  <c r="U6072" i="1"/>
  <c r="T7362" i="1"/>
  <c r="U7362" i="1"/>
  <c r="T8034" i="1"/>
  <c r="U8034" i="1"/>
  <c r="T8594" i="1"/>
  <c r="U8594" i="1"/>
  <c r="T8267" i="1"/>
  <c r="U8267" i="1"/>
  <c r="T5431" i="1"/>
  <c r="U5431" i="1"/>
  <c r="T4813" i="1"/>
  <c r="U4813" i="1"/>
  <c r="T7875" i="1"/>
  <c r="U7875" i="1"/>
  <c r="U4910" i="1"/>
  <c r="T4910" i="1"/>
  <c r="T4527" i="1"/>
  <c r="U4527" i="1"/>
  <c r="Q4144" i="1"/>
  <c r="R4144" i="1" s="1"/>
  <c r="T5168" i="1"/>
  <c r="U5168" i="1"/>
  <c r="U5267" i="1"/>
  <c r="T5267" i="1"/>
  <c r="T6385" i="1"/>
  <c r="U6385" i="1"/>
  <c r="Q5445" i="1"/>
  <c r="R5445" i="1" s="1"/>
  <c r="T6518" i="1"/>
  <c r="U6518" i="1"/>
  <c r="U5451" i="1"/>
  <c r="T5451" i="1"/>
  <c r="Q6523" i="1"/>
  <c r="R6523" i="1" s="1"/>
  <c r="U7067" i="1"/>
  <c r="T7067" i="1"/>
  <c r="U7451" i="1"/>
  <c r="T7451" i="1"/>
  <c r="T5680" i="1"/>
  <c r="U5680" i="1"/>
  <c r="T7429" i="1"/>
  <c r="U7429" i="1"/>
  <c r="T8288" i="1"/>
  <c r="U8288" i="1"/>
  <c r="Q6116" i="1"/>
  <c r="R6116" i="1" s="1"/>
  <c r="T7334" i="1"/>
  <c r="U7334" i="1"/>
  <c r="T8029" i="1"/>
  <c r="U8029" i="1"/>
  <c r="T8589" i="1"/>
  <c r="U8589" i="1"/>
  <c r="T6776" i="1"/>
  <c r="U6776" i="1"/>
  <c r="T7597" i="1"/>
  <c r="U7597" i="1"/>
  <c r="T8210" i="1"/>
  <c r="U8210" i="1"/>
  <c r="T4685" i="1"/>
  <c r="U4685" i="1"/>
  <c r="T8752" i="1"/>
  <c r="U8752" i="1"/>
  <c r="U7337" i="1"/>
  <c r="T7337" i="1"/>
  <c r="T7955" i="1"/>
  <c r="U7955" i="1"/>
  <c r="T8039" i="1"/>
  <c r="U8039" i="1"/>
  <c r="U5027" i="1"/>
  <c r="T5027" i="1"/>
  <c r="T6205" i="1"/>
  <c r="U6205" i="1"/>
  <c r="Q5034" i="1"/>
  <c r="R5034" i="1" s="1"/>
  <c r="Q6210" i="1"/>
  <c r="R6210" i="1" s="1"/>
  <c r="T5041" i="1"/>
  <c r="U5041" i="1"/>
  <c r="T6215" i="1"/>
  <c r="U6215" i="1"/>
  <c r="T7239" i="1"/>
  <c r="U7239" i="1"/>
  <c r="T6368" i="1"/>
  <c r="U6368" i="1"/>
  <c r="T8012" i="1"/>
  <c r="U8012" i="1"/>
  <c r="U1433" i="1"/>
  <c r="T1433" i="1"/>
  <c r="U4350" i="1"/>
  <c r="T4350" i="1"/>
  <c r="T5632" i="1"/>
  <c r="U5632" i="1"/>
  <c r="T6854" i="1"/>
  <c r="U6854" i="1"/>
  <c r="T7519" i="1"/>
  <c r="U7519" i="1"/>
  <c r="U7520" i="1"/>
  <c r="T7520" i="1"/>
  <c r="T5940" i="1"/>
  <c r="U5940" i="1"/>
  <c r="U7905" i="1"/>
  <c r="T7905" i="1"/>
  <c r="T5960" i="1"/>
  <c r="U5960" i="1"/>
  <c r="T7910" i="1"/>
  <c r="U7910" i="1"/>
  <c r="T7054" i="1"/>
  <c r="U7054" i="1"/>
  <c r="T7444" i="1"/>
  <c r="U7444" i="1"/>
  <c r="Q6284" i="1"/>
  <c r="R6284" i="1" s="1"/>
  <c r="U7321" i="1"/>
  <c r="T7321" i="1"/>
  <c r="T8599" i="1"/>
  <c r="U8599" i="1"/>
  <c r="T7088" i="1"/>
  <c r="U7088" i="1"/>
  <c r="T8520" i="1"/>
  <c r="U8520" i="1"/>
  <c r="U7377" i="1"/>
  <c r="T7377" i="1"/>
  <c r="T8445" i="1"/>
  <c r="U8445" i="1"/>
  <c r="T7170" i="1"/>
  <c r="U7170" i="1"/>
  <c r="T8274" i="1"/>
  <c r="U8274" i="1"/>
  <c r="T8395" i="1"/>
  <c r="U8395" i="1"/>
  <c r="U8239" i="1"/>
  <c r="T8239" i="1"/>
  <c r="T5474" i="1"/>
  <c r="U5474" i="1"/>
  <c r="T1003" i="1"/>
  <c r="U1003" i="1"/>
  <c r="T1978" i="1"/>
  <c r="U1978" i="1"/>
  <c r="T3126" i="1"/>
  <c r="U3126" i="1"/>
  <c r="Q2873" i="1"/>
  <c r="R2873" i="1" s="1"/>
  <c r="T2911" i="1"/>
  <c r="U2911" i="1"/>
  <c r="U4686" i="1"/>
  <c r="T4686" i="1"/>
  <c r="T4303" i="1"/>
  <c r="U4303" i="1"/>
  <c r="T3845" i="1"/>
  <c r="U3845" i="1"/>
  <c r="Q4944" i="1"/>
  <c r="R4944" i="1" s="1"/>
  <c r="T4897" i="1"/>
  <c r="U4897" i="1"/>
  <c r="T6161" i="1"/>
  <c r="U6161" i="1"/>
  <c r="Q4917" i="1"/>
  <c r="R4917" i="1" s="1"/>
  <c r="Q6166" i="1"/>
  <c r="R6166" i="1" s="1"/>
  <c r="Q4937" i="1"/>
  <c r="R4937" i="1" s="1"/>
  <c r="U6171" i="1"/>
  <c r="T6171" i="1"/>
  <c r="U6947" i="1"/>
  <c r="T6947" i="1"/>
  <c r="U7291" i="1"/>
  <c r="T7291" i="1"/>
  <c r="T7631" i="1"/>
  <c r="U7631" i="1"/>
  <c r="T5053" i="1"/>
  <c r="U5053" i="1"/>
  <c r="T6576" i="1"/>
  <c r="U6576" i="1"/>
  <c r="T7216" i="1"/>
  <c r="U7216" i="1"/>
  <c r="T7669" i="1"/>
  <c r="U7669" i="1"/>
  <c r="T8064" i="1"/>
  <c r="U8064" i="1"/>
  <c r="U8404" i="1"/>
  <c r="T8404" i="1"/>
  <c r="T5079" i="1"/>
  <c r="U5079" i="1"/>
  <c r="T6276" i="1"/>
  <c r="U6276" i="1"/>
  <c r="T7004" i="1"/>
  <c r="U7004" i="1"/>
  <c r="U7345" i="1"/>
  <c r="T7345" i="1"/>
  <c r="T7686" i="1"/>
  <c r="U7686" i="1"/>
  <c r="T7989" i="1"/>
  <c r="U7989" i="1"/>
  <c r="T8245" i="1"/>
  <c r="U8245" i="1"/>
  <c r="T8501" i="1"/>
  <c r="U8501" i="1"/>
  <c r="T5149" i="1"/>
  <c r="U5149" i="1"/>
  <c r="T6296" i="1"/>
  <c r="U6296" i="1"/>
  <c r="T7010" i="1"/>
  <c r="U7010" i="1"/>
  <c r="U7352" i="1"/>
  <c r="T7352" i="1"/>
  <c r="T7693" i="1"/>
  <c r="U7693" i="1"/>
  <c r="T7994" i="1"/>
  <c r="U7994" i="1"/>
  <c r="T8250" i="1"/>
  <c r="U8250" i="1"/>
  <c r="T8506" i="1"/>
  <c r="U8506" i="1"/>
  <c r="T8762" i="1"/>
  <c r="U8762" i="1"/>
  <c r="T7502" i="1"/>
  <c r="U7502" i="1"/>
  <c r="U8619" i="1"/>
  <c r="T8619" i="1"/>
  <c r="T8717" i="1"/>
  <c r="U8717" i="1"/>
  <c r="T5868" i="1"/>
  <c r="U5868" i="1"/>
  <c r="T7887" i="1"/>
  <c r="U7887" i="1"/>
  <c r="T8732" i="1"/>
  <c r="U8732" i="1"/>
  <c r="T8307" i="1"/>
  <c r="U8307" i="1"/>
  <c r="U8391" i="1"/>
  <c r="T8391" i="1"/>
  <c r="T7028" i="1"/>
  <c r="U7028" i="1"/>
  <c r="T5458" i="1"/>
  <c r="U5458" i="1"/>
  <c r="T8032" i="1"/>
  <c r="U8032" i="1"/>
  <c r="T6908" i="1"/>
  <c r="U6908" i="1"/>
  <c r="T8077" i="1"/>
  <c r="U8077" i="1"/>
  <c r="T6328" i="1"/>
  <c r="U6328" i="1"/>
  <c r="T7954" i="1"/>
  <c r="U7954" i="1"/>
  <c r="Q6620" i="1"/>
  <c r="R6620" i="1" s="1"/>
  <c r="Q5996" i="1"/>
  <c r="R5996" i="1" s="1"/>
  <c r="T7582" i="1"/>
  <c r="U7582" i="1"/>
  <c r="T716" i="1"/>
  <c r="U716" i="1"/>
  <c r="U1305" i="1"/>
  <c r="T1305" i="1"/>
  <c r="U2177" i="1"/>
  <c r="T2177" i="1"/>
  <c r="U3513" i="1"/>
  <c r="T3513" i="1"/>
  <c r="T3842" i="1"/>
  <c r="U3842" i="1"/>
  <c r="Q4318" i="1"/>
  <c r="R4318" i="1" s="1"/>
  <c r="T3865" i="1"/>
  <c r="U3865" i="1"/>
  <c r="T4959" i="1"/>
  <c r="U4959" i="1"/>
  <c r="Q4576" i="1"/>
  <c r="R4576" i="1" s="1"/>
  <c r="T5600" i="1"/>
  <c r="U5600" i="1"/>
  <c r="T5793" i="1"/>
  <c r="U5793" i="1"/>
  <c r="U6817" i="1"/>
  <c r="T6817" i="1"/>
  <c r="U5798" i="1"/>
  <c r="T5798" i="1"/>
  <c r="T6822" i="1"/>
  <c r="U6822" i="1"/>
  <c r="Q5803" i="1"/>
  <c r="R5803" i="1" s="1"/>
  <c r="U6827" i="1"/>
  <c r="T6827" i="1"/>
  <c r="T7167" i="1"/>
  <c r="U7167" i="1"/>
  <c r="U7507" i="1"/>
  <c r="T7507" i="1"/>
  <c r="T7851" i="1"/>
  <c r="U7851" i="1"/>
  <c r="T6080" i="1"/>
  <c r="U6080" i="1"/>
  <c r="T7050" i="1"/>
  <c r="U7050" i="1"/>
  <c r="T7509" i="1"/>
  <c r="U7509" i="1"/>
  <c r="T7940" i="1"/>
  <c r="U7940" i="1"/>
  <c r="T8280" i="1"/>
  <c r="U8280" i="1"/>
  <c r="T8624" i="1"/>
  <c r="U8624" i="1"/>
  <c r="T5908" i="1"/>
  <c r="U5908" i="1"/>
  <c r="U6881" i="1"/>
  <c r="T6881" i="1"/>
  <c r="T7222" i="1"/>
  <c r="U7222" i="1"/>
  <c r="T7564" i="1"/>
  <c r="U7564" i="1"/>
  <c r="U7897" i="1"/>
  <c r="T7897" i="1"/>
  <c r="U8153" i="1"/>
  <c r="T8153" i="1"/>
  <c r="U8409" i="1"/>
  <c r="T8409" i="1"/>
  <c r="Q3905" i="1"/>
  <c r="R3905" i="1" s="1"/>
  <c r="T5928" i="1"/>
  <c r="U5928" i="1"/>
  <c r="T6888" i="1"/>
  <c r="U6888" i="1"/>
  <c r="T7229" i="1"/>
  <c r="U7229" i="1"/>
  <c r="T7570" i="1"/>
  <c r="U7570" i="1"/>
  <c r="T7902" i="1"/>
  <c r="U7902" i="1"/>
  <c r="T8158" i="1"/>
  <c r="U8158" i="1"/>
  <c r="T8414" i="1"/>
  <c r="U8414" i="1"/>
  <c r="T8670" i="1"/>
  <c r="U8670" i="1"/>
  <c r="T7012" i="1"/>
  <c r="U7012" i="1"/>
  <c r="U8251" i="1"/>
  <c r="T8251" i="1"/>
  <c r="U7385" i="1"/>
  <c r="T7385" i="1"/>
  <c r="U8631" i="1"/>
  <c r="T8631" i="1"/>
  <c r="U7401" i="1"/>
  <c r="T7401" i="1"/>
  <c r="U8543" i="1"/>
  <c r="T8543" i="1"/>
  <c r="T7364" i="1"/>
  <c r="U7364" i="1"/>
  <c r="T7518" i="1"/>
  <c r="U7518" i="1"/>
  <c r="T8515" i="1"/>
  <c r="U8515" i="1"/>
  <c r="T55" i="1"/>
  <c r="U55" i="1"/>
  <c r="U886" i="1"/>
  <c r="T886" i="1"/>
  <c r="T1687" i="1"/>
  <c r="U1687" i="1"/>
  <c r="T3058" i="1"/>
  <c r="U3058" i="1"/>
  <c r="Q3454" i="1"/>
  <c r="R3454" i="1" s="1"/>
  <c r="T3971" i="1"/>
  <c r="U3971" i="1"/>
  <c r="T2429" i="1"/>
  <c r="U2429" i="1"/>
  <c r="Q4655" i="1"/>
  <c r="R4655" i="1" s="1"/>
  <c r="Q4272" i="1"/>
  <c r="R4272" i="1" s="1"/>
  <c r="T5296" i="1"/>
  <c r="U5296" i="1"/>
  <c r="U5438" i="1"/>
  <c r="T5438" i="1"/>
  <c r="U6513" i="1"/>
  <c r="T6513" i="1"/>
  <c r="Q5615" i="1"/>
  <c r="R5615" i="1" s="1"/>
  <c r="T6646" i="1"/>
  <c r="U6646" i="1"/>
  <c r="U5622" i="1"/>
  <c r="T5622" i="1"/>
  <c r="U6651" i="1"/>
  <c r="T6651" i="1"/>
  <c r="U7107" i="1"/>
  <c r="T7107" i="1"/>
  <c r="U7491" i="1"/>
  <c r="T7491" i="1"/>
  <c r="T6016" i="1"/>
  <c r="U6016" i="1"/>
  <c r="T7541" i="1"/>
  <c r="U7541" i="1"/>
  <c r="T8392" i="1"/>
  <c r="U8392" i="1"/>
  <c r="T6372" i="1"/>
  <c r="U6372" i="1"/>
  <c r="T7420" i="1"/>
  <c r="U7420" i="1"/>
  <c r="T8109" i="1"/>
  <c r="U8109" i="1"/>
  <c r="T3439" i="1"/>
  <c r="U3439" i="1"/>
  <c r="T6936" i="1"/>
  <c r="U6936" i="1"/>
  <c r="T7682" i="1"/>
  <c r="U7682" i="1"/>
  <c r="T8306" i="1"/>
  <c r="U8306" i="1"/>
  <c r="T6108" i="1"/>
  <c r="U6108" i="1"/>
  <c r="U7172" i="1"/>
  <c r="T7172" i="1"/>
  <c r="U7849" i="1"/>
  <c r="T7849" i="1"/>
  <c r="U8531" i="1"/>
  <c r="T8531" i="1"/>
  <c r="U8761" i="1"/>
  <c r="T8761" i="1"/>
  <c r="U7336" i="1"/>
  <c r="T7336" i="1"/>
  <c r="T7982" i="1"/>
  <c r="U7982" i="1"/>
  <c r="T8494" i="1"/>
  <c r="U8494" i="1"/>
  <c r="T7780" i="1"/>
  <c r="U7780" i="1"/>
  <c r="T6348" i="1"/>
  <c r="U6348" i="1"/>
  <c r="T8095" i="1"/>
  <c r="U8095" i="1"/>
  <c r="T8685" i="1"/>
  <c r="U8685" i="1"/>
  <c r="T7991" i="1"/>
  <c r="U7991" i="1"/>
  <c r="T1594" i="1"/>
  <c r="U1594" i="1"/>
  <c r="U2361" i="1"/>
  <c r="T2361" i="1"/>
  <c r="U4590" i="1"/>
  <c r="T4590" i="1"/>
  <c r="Q3643" i="1"/>
  <c r="R3643" i="1" s="1"/>
  <c r="T4513" i="1"/>
  <c r="U4513" i="1"/>
  <c r="U5018" i="1"/>
  <c r="T5018" i="1"/>
  <c r="T5025" i="1"/>
  <c r="U5025" i="1"/>
  <c r="T6959" i="1"/>
  <c r="U6959" i="1"/>
  <c r="T7855" i="1"/>
  <c r="U7855" i="1"/>
  <c r="J3" i="12" l="1"/>
  <c r="T4655" i="1"/>
  <c r="U4655" i="1"/>
  <c r="T3905" i="1"/>
  <c r="U3905" i="1"/>
  <c r="T4576" i="1"/>
  <c r="U4576" i="1"/>
  <c r="T4937" i="1"/>
  <c r="U4937" i="1"/>
  <c r="U2873" i="1"/>
  <c r="T2873" i="1"/>
  <c r="T6210" i="1"/>
  <c r="U6210" i="1"/>
  <c r="T6116" i="1"/>
  <c r="U6116" i="1"/>
  <c r="U5445" i="1"/>
  <c r="T5445" i="1"/>
  <c r="T4007" i="1"/>
  <c r="U4007" i="1"/>
  <c r="T5537" i="1"/>
  <c r="U5537" i="1"/>
  <c r="T3885" i="1"/>
  <c r="U3885" i="1"/>
  <c r="T3162" i="1"/>
  <c r="U3162" i="1"/>
  <c r="T1844" i="1"/>
  <c r="U1844" i="1"/>
  <c r="U2537" i="1"/>
  <c r="T2537" i="1"/>
  <c r="T6141" i="1"/>
  <c r="U6141" i="1"/>
  <c r="T3282" i="1"/>
  <c r="U3282" i="1"/>
  <c r="T5345" i="1"/>
  <c r="U5345" i="1"/>
  <c r="T3864" i="1"/>
  <c r="U3864" i="1"/>
  <c r="T5831" i="1"/>
  <c r="U5831" i="1"/>
  <c r="T4221" i="1"/>
  <c r="U4221" i="1"/>
  <c r="T3906" i="1"/>
  <c r="U3906" i="1"/>
  <c r="T6308" i="1"/>
  <c r="U6308" i="1"/>
  <c r="T5974" i="1"/>
  <c r="U5974" i="1"/>
  <c r="T4124" i="1"/>
  <c r="U4124" i="1"/>
  <c r="T4845" i="1"/>
  <c r="U4845" i="1"/>
  <c r="T5180" i="1"/>
  <c r="U5180" i="1"/>
  <c r="T3019" i="1"/>
  <c r="U3019" i="1"/>
  <c r="U6259" i="1"/>
  <c r="T6259" i="1"/>
  <c r="T4265" i="1"/>
  <c r="U4265" i="1"/>
  <c r="T4776" i="1"/>
  <c r="U4776" i="1"/>
  <c r="U4774" i="1"/>
  <c r="T4774" i="1"/>
  <c r="T3047" i="1"/>
  <c r="U3047" i="1"/>
  <c r="T5663" i="1"/>
  <c r="U5663" i="1"/>
  <c r="T6165" i="1"/>
  <c r="U6165" i="1"/>
  <c r="T3810" i="1"/>
  <c r="U3810" i="1"/>
  <c r="T6573" i="1"/>
  <c r="U6573" i="1"/>
  <c r="T4053" i="1"/>
  <c r="U4053" i="1"/>
  <c r="U4842" i="1"/>
  <c r="T4842" i="1"/>
  <c r="T2228" i="1"/>
  <c r="U2228" i="1"/>
  <c r="T6238" i="1"/>
  <c r="U6238" i="1"/>
  <c r="T3762" i="1"/>
  <c r="U3762" i="1"/>
  <c r="T5903" i="1"/>
  <c r="U5903" i="1"/>
  <c r="U5635" i="1"/>
  <c r="T5635" i="1"/>
  <c r="T4480" i="1"/>
  <c r="U4480" i="1"/>
  <c r="T6045" i="1"/>
  <c r="U6045" i="1"/>
  <c r="T4316" i="1"/>
  <c r="U4316" i="1"/>
  <c r="T3838" i="1"/>
  <c r="U3838" i="1"/>
  <c r="T5705" i="1"/>
  <c r="U5705" i="1"/>
  <c r="T4744" i="1"/>
  <c r="U4744" i="1"/>
  <c r="T4871" i="1"/>
  <c r="U4871" i="1"/>
  <c r="T2995" i="1"/>
  <c r="U2995" i="1"/>
  <c r="T1748" i="1"/>
  <c r="U1748" i="1"/>
  <c r="T6645" i="1"/>
  <c r="U6645" i="1"/>
  <c r="T3646" i="1"/>
  <c r="U3646" i="1"/>
  <c r="U5062" i="1"/>
  <c r="T5062" i="1"/>
  <c r="U5397" i="1"/>
  <c r="T5397" i="1"/>
  <c r="U5709" i="1"/>
  <c r="T5709" i="1"/>
  <c r="T4363" i="1"/>
  <c r="U4363" i="1"/>
  <c r="T3406" i="1"/>
  <c r="U3406" i="1"/>
  <c r="U3401" i="1"/>
  <c r="T3401" i="1"/>
  <c r="T4821" i="1"/>
  <c r="U4821" i="1"/>
  <c r="T3455" i="1"/>
  <c r="U3455" i="1"/>
  <c r="T4408" i="1"/>
  <c r="U4408" i="1"/>
  <c r="T2541" i="1"/>
  <c r="U2541" i="1"/>
  <c r="T6501" i="1"/>
  <c r="U6501" i="1"/>
  <c r="T3979" i="1"/>
  <c r="U3979" i="1"/>
  <c r="T3976" i="1"/>
  <c r="U3976" i="1"/>
  <c r="T3453" i="1"/>
  <c r="U3453" i="1"/>
  <c r="T3044" i="1"/>
  <c r="U3044" i="1"/>
  <c r="T2566" i="1"/>
  <c r="U2566" i="1"/>
  <c r="T2060" i="1"/>
  <c r="U2060" i="1"/>
  <c r="T3331" i="1"/>
  <c r="U3331" i="1"/>
  <c r="T3402" i="1"/>
  <c r="U3402" i="1"/>
  <c r="T3648" i="1"/>
  <c r="U3648" i="1"/>
  <c r="T2875" i="1"/>
  <c r="U2875" i="1"/>
  <c r="T2614" i="1"/>
  <c r="U2614" i="1"/>
  <c r="T3692" i="1"/>
  <c r="U3692" i="1"/>
  <c r="U4626" i="1"/>
  <c r="T4626" i="1"/>
  <c r="T3763" i="1"/>
  <c r="U3763" i="1"/>
  <c r="U2609" i="1"/>
  <c r="T2609" i="1"/>
  <c r="T2394" i="1"/>
  <c r="U2394" i="1"/>
  <c r="U2921" i="1"/>
  <c r="T2921" i="1"/>
  <c r="T2731" i="1"/>
  <c r="U2731" i="1"/>
  <c r="T5252" i="1"/>
  <c r="U5252" i="1"/>
  <c r="T4867" i="1"/>
  <c r="U4867" i="1"/>
  <c r="T4482" i="1"/>
  <c r="U4482" i="1"/>
  <c r="T3189" i="1"/>
  <c r="U3189" i="1"/>
  <c r="T2852" i="1"/>
  <c r="U2852" i="1"/>
  <c r="T3552" i="1"/>
  <c r="U3552" i="1"/>
  <c r="T2779" i="1"/>
  <c r="U2779" i="1"/>
  <c r="T3020" i="1"/>
  <c r="U3020" i="1"/>
  <c r="U2753" i="1"/>
  <c r="T2753" i="1"/>
  <c r="T2155" i="1"/>
  <c r="U2155" i="1"/>
  <c r="U1774" i="1"/>
  <c r="T1774" i="1"/>
  <c r="T2734" i="1"/>
  <c r="U2734" i="1"/>
  <c r="T3048" i="1"/>
  <c r="U3048" i="1"/>
  <c r="T2782" i="1"/>
  <c r="U2782" i="1"/>
  <c r="U1870" i="1"/>
  <c r="T1870" i="1"/>
  <c r="T3288" i="1"/>
  <c r="U3288" i="1"/>
  <c r="T2515" i="1"/>
  <c r="U2515" i="1"/>
  <c r="U2110" i="1"/>
  <c r="T2110" i="1"/>
  <c r="T4056" i="1"/>
  <c r="U4056" i="1"/>
  <c r="U5515" i="1"/>
  <c r="T5515" i="1"/>
  <c r="T4703" i="1"/>
  <c r="U4703" i="1"/>
  <c r="T3809" i="1"/>
  <c r="U3809" i="1"/>
  <c r="T3954" i="1"/>
  <c r="U3954" i="1"/>
  <c r="U5830" i="1"/>
  <c r="T5830" i="1"/>
  <c r="T5949" i="1"/>
  <c r="U5949" i="1"/>
  <c r="T4769" i="1"/>
  <c r="U4769" i="1"/>
  <c r="T4365" i="1"/>
  <c r="U4365" i="1"/>
  <c r="U6331" i="1"/>
  <c r="T6331" i="1"/>
  <c r="T3888" i="1"/>
  <c r="U3888" i="1"/>
  <c r="T3430" i="1"/>
  <c r="U3430" i="1"/>
  <c r="T4624" i="1"/>
  <c r="U4624" i="1"/>
  <c r="U4366" i="1"/>
  <c r="T4366" i="1"/>
  <c r="T4961" i="1"/>
  <c r="U4961" i="1"/>
  <c r="T2926" i="1"/>
  <c r="U2926" i="1"/>
  <c r="T6476" i="1"/>
  <c r="U6476" i="1"/>
  <c r="T5634" i="1"/>
  <c r="U5634" i="1"/>
  <c r="U5539" i="1"/>
  <c r="T5539" i="1"/>
  <c r="T6740" i="1"/>
  <c r="U6740" i="1"/>
  <c r="T5828" i="1"/>
  <c r="U5828" i="1"/>
  <c r="T4604" i="1"/>
  <c r="U4604" i="1"/>
  <c r="T3691" i="1"/>
  <c r="U3691" i="1"/>
  <c r="T4072" i="1"/>
  <c r="U4072" i="1"/>
  <c r="T3549" i="1"/>
  <c r="U3549" i="1"/>
  <c r="U5683" i="1"/>
  <c r="T5683" i="1"/>
  <c r="T6644" i="1"/>
  <c r="U6644" i="1"/>
  <c r="T2685" i="1"/>
  <c r="U2685" i="1"/>
  <c r="T3090" i="1"/>
  <c r="U3090" i="1"/>
  <c r="T1892" i="1"/>
  <c r="U1892" i="1"/>
  <c r="U5923" i="1"/>
  <c r="T5923" i="1"/>
  <c r="U5662" i="1"/>
  <c r="T5662" i="1"/>
  <c r="T4823" i="1"/>
  <c r="U4823" i="1"/>
  <c r="U4438" i="1"/>
  <c r="T4438" i="1"/>
  <c r="U3329" i="1"/>
  <c r="T3329" i="1"/>
  <c r="U5563" i="1"/>
  <c r="T5563" i="1"/>
  <c r="U6475" i="1"/>
  <c r="T6475" i="1"/>
  <c r="T4224" i="1"/>
  <c r="U4224" i="1"/>
  <c r="T5735" i="1"/>
  <c r="U5735" i="1"/>
  <c r="T4217" i="1"/>
  <c r="U4217" i="1"/>
  <c r="T4508" i="1"/>
  <c r="U4508" i="1"/>
  <c r="T5902" i="1"/>
  <c r="U5902" i="1"/>
  <c r="T4680" i="1"/>
  <c r="U4680" i="1"/>
  <c r="T3835" i="1"/>
  <c r="U3835" i="1"/>
  <c r="T3479" i="1"/>
  <c r="U3479" i="1"/>
  <c r="T3832" i="1"/>
  <c r="U3832" i="1"/>
  <c r="T5201" i="1"/>
  <c r="U5201" i="1"/>
  <c r="T6069" i="1"/>
  <c r="U6069" i="1"/>
  <c r="T5660" i="1"/>
  <c r="U5660" i="1"/>
  <c r="T6406" i="1"/>
  <c r="U6406" i="1"/>
  <c r="T5015" i="1"/>
  <c r="U5015" i="1"/>
  <c r="T6162" i="1"/>
  <c r="U6162" i="1"/>
  <c r="T4172" i="1"/>
  <c r="U4172" i="1"/>
  <c r="T1962" i="1"/>
  <c r="U1962" i="1"/>
  <c r="T3186" i="1"/>
  <c r="U3186" i="1"/>
  <c r="T6693" i="1"/>
  <c r="U6693" i="1"/>
  <c r="T4724" i="1"/>
  <c r="U4724" i="1"/>
  <c r="T4339" i="1"/>
  <c r="U4339" i="1"/>
  <c r="T2783" i="1"/>
  <c r="U2783" i="1"/>
  <c r="T2300" i="1"/>
  <c r="U2300" i="1"/>
  <c r="T4964" i="1"/>
  <c r="U4964" i="1"/>
  <c r="T4579" i="1"/>
  <c r="U4579" i="1"/>
  <c r="T4194" i="1"/>
  <c r="U4194" i="1"/>
  <c r="T3594" i="1"/>
  <c r="U3594" i="1"/>
  <c r="T3072" i="1"/>
  <c r="U3072" i="1"/>
  <c r="T2806" i="1"/>
  <c r="U2806" i="1"/>
  <c r="U1894" i="1"/>
  <c r="T1894" i="1"/>
  <c r="T2850" i="1"/>
  <c r="U2850" i="1"/>
  <c r="T4820" i="1"/>
  <c r="U4820" i="1"/>
  <c r="U4818" i="1"/>
  <c r="T4818" i="1"/>
  <c r="T3502" i="1"/>
  <c r="U3502" i="1"/>
  <c r="U3497" i="1"/>
  <c r="T3497" i="1"/>
  <c r="T3450" i="1"/>
  <c r="U3450" i="1"/>
  <c r="T3163" i="1"/>
  <c r="U3163" i="1"/>
  <c r="T2711" i="1"/>
  <c r="U2711" i="1"/>
  <c r="T4291" i="1"/>
  <c r="U4291" i="1"/>
  <c r="T3498" i="1"/>
  <c r="U3498" i="1"/>
  <c r="T3744" i="1"/>
  <c r="U3744" i="1"/>
  <c r="T2710" i="1"/>
  <c r="U2710" i="1"/>
  <c r="U1798" i="1"/>
  <c r="T1798" i="1"/>
  <c r="T2444" i="1"/>
  <c r="U2444" i="1"/>
  <c r="T1532" i="1"/>
  <c r="U1532" i="1"/>
  <c r="T3144" i="1"/>
  <c r="U3144" i="1"/>
  <c r="T2878" i="1"/>
  <c r="U2878" i="1"/>
  <c r="T3192" i="1"/>
  <c r="U3192" i="1"/>
  <c r="T1581" i="1"/>
  <c r="U1581" i="1"/>
  <c r="T1821" i="1"/>
  <c r="U1821" i="1"/>
  <c r="T4557" i="1"/>
  <c r="U4557" i="1"/>
  <c r="T5088" i="1"/>
  <c r="U5088" i="1"/>
  <c r="U5659" i="1"/>
  <c r="T5659" i="1"/>
  <c r="T4174" i="1"/>
  <c r="U4174" i="1"/>
  <c r="T2639" i="1"/>
  <c r="U2639" i="1"/>
  <c r="T2445" i="1"/>
  <c r="U2445" i="1"/>
  <c r="T4553" i="1"/>
  <c r="U4553" i="1"/>
  <c r="U5229" i="1"/>
  <c r="T5229" i="1"/>
  <c r="U5082" i="1"/>
  <c r="T5082" i="1"/>
  <c r="T3476" i="1"/>
  <c r="U3476" i="1"/>
  <c r="T2516" i="1"/>
  <c r="U2516" i="1"/>
  <c r="T2708" i="1"/>
  <c r="U2708" i="1"/>
  <c r="T3980" i="1"/>
  <c r="U3980" i="1"/>
  <c r="T6333" i="1"/>
  <c r="U6333" i="1"/>
  <c r="U6379" i="1"/>
  <c r="T6379" i="1"/>
  <c r="T4123" i="1"/>
  <c r="U4123" i="1"/>
  <c r="T2442" i="1"/>
  <c r="U2442" i="1"/>
  <c r="U5395" i="1"/>
  <c r="T5395" i="1"/>
  <c r="T3928" i="1"/>
  <c r="U3928" i="1"/>
  <c r="T3427" i="1"/>
  <c r="U3427" i="1"/>
  <c r="U5611" i="1"/>
  <c r="T5611" i="1"/>
  <c r="T6382" i="1"/>
  <c r="U6382" i="1"/>
  <c r="U5158" i="1"/>
  <c r="T5158" i="1"/>
  <c r="U5493" i="1"/>
  <c r="T5493" i="1"/>
  <c r="U5781" i="1"/>
  <c r="T5781" i="1"/>
  <c r="U5298" i="1"/>
  <c r="T5298" i="1"/>
  <c r="U5131" i="1"/>
  <c r="T5131" i="1"/>
  <c r="U5347" i="1"/>
  <c r="T5347" i="1"/>
  <c r="T4843" i="1"/>
  <c r="U4843" i="1"/>
  <c r="T5249" i="1"/>
  <c r="U5249" i="1"/>
  <c r="T4632" i="1"/>
  <c r="U4632" i="1"/>
  <c r="T3287" i="1"/>
  <c r="U3287" i="1"/>
  <c r="T3768" i="1"/>
  <c r="U3768" i="1"/>
  <c r="T6282" i="1"/>
  <c r="U6282" i="1"/>
  <c r="T4097" i="1"/>
  <c r="U4097" i="1"/>
  <c r="T3167" i="1"/>
  <c r="U3167" i="1"/>
  <c r="T4965" i="1"/>
  <c r="U4965" i="1"/>
  <c r="T5468" i="1"/>
  <c r="U5468" i="1"/>
  <c r="T3859" i="1"/>
  <c r="U3859" i="1"/>
  <c r="T3190" i="1"/>
  <c r="U3190" i="1"/>
  <c r="T2682" i="1"/>
  <c r="U2682" i="1"/>
  <c r="T4629" i="1"/>
  <c r="U4629" i="1"/>
  <c r="U4870" i="1"/>
  <c r="T4870" i="1"/>
  <c r="T3570" i="1"/>
  <c r="U3570" i="1"/>
  <c r="T6261" i="1"/>
  <c r="U6261" i="1"/>
  <c r="T5300" i="1"/>
  <c r="U5300" i="1"/>
  <c r="T6093" i="1"/>
  <c r="U6093" i="1"/>
  <c r="T4364" i="1"/>
  <c r="U4364" i="1"/>
  <c r="U5758" i="1"/>
  <c r="T5758" i="1"/>
  <c r="T4919" i="1"/>
  <c r="U4919" i="1"/>
  <c r="U5251" i="1"/>
  <c r="T5251" i="1"/>
  <c r="T4916" i="1"/>
  <c r="U4916" i="1"/>
  <c r="U2729" i="1"/>
  <c r="T2729" i="1"/>
  <c r="T2709" i="1"/>
  <c r="U2709" i="1"/>
  <c r="U2825" i="1"/>
  <c r="T2825" i="1"/>
  <c r="T3213" i="1"/>
  <c r="U3213" i="1"/>
  <c r="T3472" i="1"/>
  <c r="U3472" i="1"/>
  <c r="T4388" i="1"/>
  <c r="U4388" i="1"/>
  <c r="T4771" i="1"/>
  <c r="U4771" i="1"/>
  <c r="T4125" i="1"/>
  <c r="U4125" i="1"/>
  <c r="T3910" i="1"/>
  <c r="U3910" i="1"/>
  <c r="T1627" i="1"/>
  <c r="U1627" i="1"/>
  <c r="T2229" i="1"/>
  <c r="U2229" i="1"/>
  <c r="T1605" i="1"/>
  <c r="U1605" i="1"/>
  <c r="T2540" i="1"/>
  <c r="U2540" i="1"/>
  <c r="T2274" i="1"/>
  <c r="U2274" i="1"/>
  <c r="T3936" i="1"/>
  <c r="U3936" i="1"/>
  <c r="T1796" i="1"/>
  <c r="U1796" i="1"/>
  <c r="T3376" i="1"/>
  <c r="U3376" i="1"/>
  <c r="T2854" i="1"/>
  <c r="U2854" i="1"/>
  <c r="T2898" i="1"/>
  <c r="U2898" i="1"/>
  <c r="T4868" i="1"/>
  <c r="U4868" i="1"/>
  <c r="U4866" i="1"/>
  <c r="T4866" i="1"/>
  <c r="T3690" i="1"/>
  <c r="U3690" i="1"/>
  <c r="T3429" i="1"/>
  <c r="U3429" i="1"/>
  <c r="T3404" i="1"/>
  <c r="U3404" i="1"/>
  <c r="T2375" i="1"/>
  <c r="U2375" i="1"/>
  <c r="T1724" i="1"/>
  <c r="U1724" i="1"/>
  <c r="T3336" i="1"/>
  <c r="U3336" i="1"/>
  <c r="T2563" i="1"/>
  <c r="U2563" i="1"/>
  <c r="U2158" i="1"/>
  <c r="T2158" i="1"/>
  <c r="T1964" i="1"/>
  <c r="U1964" i="1"/>
  <c r="T3432" i="1"/>
  <c r="U3432" i="1"/>
  <c r="T4336" i="1"/>
  <c r="U4336" i="1"/>
  <c r="T4528" i="1"/>
  <c r="U4528" i="1"/>
  <c r="U3449" i="1"/>
  <c r="T3449" i="1"/>
  <c r="U5346" i="1"/>
  <c r="T5346" i="1"/>
  <c r="T6164" i="1"/>
  <c r="U6164" i="1"/>
  <c r="T4098" i="1"/>
  <c r="U4098" i="1"/>
  <c r="U6427" i="1"/>
  <c r="T6427" i="1"/>
  <c r="T4176" i="1"/>
  <c r="U4176" i="1"/>
  <c r="T2634" i="1"/>
  <c r="U2634" i="1"/>
  <c r="T5825" i="1"/>
  <c r="U5825" i="1"/>
  <c r="T4797" i="1"/>
  <c r="U4797" i="1"/>
  <c r="T5924" i="1"/>
  <c r="U5924" i="1"/>
  <c r="U5182" i="1"/>
  <c r="T5182" i="1"/>
  <c r="T5681" i="1"/>
  <c r="U5681" i="1"/>
  <c r="T4847" i="1"/>
  <c r="U4847" i="1"/>
  <c r="T4193" i="1"/>
  <c r="U4193" i="1"/>
  <c r="T4121" i="1"/>
  <c r="U4121" i="1"/>
  <c r="T6332" i="1"/>
  <c r="U6332" i="1"/>
  <c r="T5376" i="1"/>
  <c r="U5376" i="1"/>
  <c r="T5297" i="1"/>
  <c r="U5297" i="1"/>
  <c r="T6500" i="1"/>
  <c r="U6500" i="1"/>
  <c r="T4816" i="1"/>
  <c r="U4816" i="1"/>
  <c r="U4558" i="1"/>
  <c r="T4558" i="1"/>
  <c r="U5325" i="1"/>
  <c r="T5325" i="1"/>
  <c r="T4581" i="1"/>
  <c r="U4581" i="1"/>
  <c r="T6118" i="1"/>
  <c r="U6118" i="1"/>
  <c r="U5181" i="1"/>
  <c r="T5181" i="1"/>
  <c r="T5061" i="1"/>
  <c r="U5061" i="1"/>
  <c r="T4367" i="1"/>
  <c r="U4367" i="1"/>
  <c r="T3904" i="1"/>
  <c r="U3904" i="1"/>
  <c r="T4073" i="1"/>
  <c r="U4073" i="1"/>
  <c r="T4218" i="1"/>
  <c r="U4218" i="1"/>
  <c r="T3332" i="1"/>
  <c r="U3332" i="1"/>
  <c r="U5178" i="1"/>
  <c r="T5178" i="1"/>
  <c r="T5513" i="1"/>
  <c r="U5513" i="1"/>
  <c r="U4582" i="1"/>
  <c r="T4582" i="1"/>
  <c r="T3166" i="1"/>
  <c r="U3166" i="1"/>
  <c r="T4145" i="1"/>
  <c r="U4145" i="1"/>
  <c r="T4341" i="1"/>
  <c r="U4341" i="1"/>
  <c r="T5879" i="1"/>
  <c r="U5879" i="1"/>
  <c r="T4793" i="1"/>
  <c r="U4793" i="1"/>
  <c r="T4267" i="1"/>
  <c r="U4267" i="1"/>
  <c r="U2681" i="1"/>
  <c r="T2681" i="1"/>
  <c r="T4437" i="1"/>
  <c r="U4437" i="1"/>
  <c r="T4439" i="1"/>
  <c r="U4439" i="1"/>
  <c r="T4024" i="1"/>
  <c r="U4024" i="1"/>
  <c r="T3139" i="1"/>
  <c r="U3139" i="1"/>
  <c r="T5711" i="1"/>
  <c r="U5711" i="1"/>
  <c r="U5038" i="1"/>
  <c r="T5038" i="1"/>
  <c r="T6068" i="1"/>
  <c r="U6068" i="1"/>
  <c r="T4002" i="1"/>
  <c r="U4002" i="1"/>
  <c r="U5254" i="1"/>
  <c r="T5254" i="1"/>
  <c r="T6114" i="1"/>
  <c r="U6114" i="1"/>
  <c r="T2083" i="1"/>
  <c r="U2083" i="1"/>
  <c r="T3593" i="1"/>
  <c r="U3593" i="1"/>
  <c r="T5135" i="1"/>
  <c r="U5135" i="1"/>
  <c r="T4552" i="1"/>
  <c r="U4552" i="1"/>
  <c r="T3833" i="1"/>
  <c r="U3833" i="1"/>
  <c r="T4003" i="1"/>
  <c r="U4003" i="1"/>
  <c r="T5951" i="1"/>
  <c r="U5951" i="1"/>
  <c r="T4001" i="1"/>
  <c r="U4001" i="1"/>
  <c r="U5685" i="1"/>
  <c r="T5685" i="1"/>
  <c r="U4414" i="1"/>
  <c r="T4414" i="1"/>
  <c r="T4389" i="1"/>
  <c r="U4389" i="1"/>
  <c r="U5134" i="1"/>
  <c r="T5134" i="1"/>
  <c r="U4939" i="1"/>
  <c r="T4939" i="1"/>
  <c r="T4078" i="1"/>
  <c r="U4078" i="1"/>
  <c r="T4728" i="1"/>
  <c r="U4728" i="1"/>
  <c r="T4343" i="1"/>
  <c r="U4343" i="1"/>
  <c r="T3713" i="1"/>
  <c r="U3713" i="1"/>
  <c r="T5514" i="1"/>
  <c r="U5514" i="1"/>
  <c r="T6309" i="1"/>
  <c r="U6309" i="1"/>
  <c r="T2276" i="1"/>
  <c r="U2276" i="1"/>
  <c r="T2635" i="1"/>
  <c r="U2635" i="1"/>
  <c r="U2230" i="1"/>
  <c r="T2230" i="1"/>
  <c r="T3452" i="1"/>
  <c r="U3452" i="1"/>
  <c r="T2684" i="1"/>
  <c r="U2684" i="1"/>
  <c r="T2418" i="1"/>
  <c r="U2418" i="1"/>
  <c r="T1676" i="1"/>
  <c r="U1676" i="1"/>
  <c r="T4195" i="1"/>
  <c r="U4195" i="1"/>
  <c r="T3522" i="1"/>
  <c r="U3522" i="1"/>
  <c r="T1797" i="1"/>
  <c r="U1797" i="1"/>
  <c r="T2471" i="1"/>
  <c r="U2471" i="1"/>
  <c r="T5204" i="1"/>
  <c r="U5204" i="1"/>
  <c r="T4819" i="1"/>
  <c r="U4819" i="1"/>
  <c r="U4434" i="1"/>
  <c r="T4434" i="1"/>
  <c r="T3670" i="1"/>
  <c r="U3670" i="1"/>
  <c r="T3665" i="1"/>
  <c r="U3665" i="1"/>
  <c r="T3573" i="1"/>
  <c r="U3573" i="1"/>
  <c r="U2993" i="1"/>
  <c r="T2993" i="1"/>
  <c r="T5060" i="1"/>
  <c r="U5060" i="1"/>
  <c r="T4290" i="1"/>
  <c r="U4290" i="1"/>
  <c r="T3478" i="1"/>
  <c r="U3478" i="1"/>
  <c r="T3070" i="1"/>
  <c r="U3070" i="1"/>
  <c r="T2011" i="1"/>
  <c r="U2011" i="1"/>
  <c r="T2326" i="1"/>
  <c r="U2326" i="1"/>
  <c r="T1701" i="1"/>
  <c r="U1701" i="1"/>
  <c r="T3596" i="1"/>
  <c r="U3596" i="1"/>
  <c r="T1891" i="1"/>
  <c r="U1891" i="1"/>
  <c r="T3528" i="1"/>
  <c r="U3528" i="1"/>
  <c r="T2179" i="1"/>
  <c r="U2179" i="1"/>
  <c r="T1917" i="1"/>
  <c r="U1917" i="1"/>
  <c r="T2590" i="1"/>
  <c r="U2590" i="1"/>
  <c r="T2325" i="1"/>
  <c r="U2325" i="1"/>
  <c r="T3046" i="1"/>
  <c r="U3046" i="1"/>
  <c r="T2323" i="1"/>
  <c r="U2323" i="1"/>
  <c r="T1939" i="1"/>
  <c r="U1939" i="1"/>
  <c r="T4272" i="1"/>
  <c r="U4272" i="1"/>
  <c r="U5803" i="1"/>
  <c r="T5803" i="1"/>
  <c r="U4318" i="1"/>
  <c r="T4318" i="1"/>
  <c r="T6166" i="1"/>
  <c r="U6166" i="1"/>
  <c r="U6284" i="1"/>
  <c r="T6284" i="1"/>
  <c r="U5034" i="1"/>
  <c r="T5034" i="1"/>
  <c r="T6668" i="1"/>
  <c r="U6668" i="1"/>
  <c r="T5232" i="1"/>
  <c r="U5232" i="1"/>
  <c r="T4512" i="1"/>
  <c r="U4512" i="1"/>
  <c r="U3425" i="1"/>
  <c r="T3425" i="1"/>
  <c r="T5063" i="1"/>
  <c r="U5063" i="1"/>
  <c r="T3760" i="1"/>
  <c r="U3760" i="1"/>
  <c r="T6764" i="1"/>
  <c r="U6764" i="1"/>
  <c r="T4817" i="1"/>
  <c r="U4817" i="1"/>
  <c r="T5538" i="1"/>
  <c r="U5538" i="1"/>
  <c r="T4560" i="1"/>
  <c r="U4560" i="1"/>
  <c r="U5565" i="1"/>
  <c r="T5565" i="1"/>
  <c r="T5972" i="1"/>
  <c r="U5972" i="1"/>
  <c r="T3597" i="1"/>
  <c r="U3597" i="1"/>
  <c r="T5133" i="1"/>
  <c r="U5133" i="1"/>
  <c r="T4149" i="1"/>
  <c r="U4149" i="1"/>
  <c r="T4752" i="1"/>
  <c r="U4752" i="1"/>
  <c r="T6018" i="1"/>
  <c r="U6018" i="1"/>
  <c r="T4412" i="1"/>
  <c r="U4412" i="1"/>
  <c r="T3934" i="1"/>
  <c r="U3934" i="1"/>
  <c r="T2564" i="1"/>
  <c r="U2564" i="1"/>
  <c r="T5441" i="1"/>
  <c r="U5441" i="1"/>
  <c r="T3960" i="1"/>
  <c r="U3960" i="1"/>
  <c r="T3857" i="1"/>
  <c r="U3857" i="1"/>
  <c r="U5805" i="1"/>
  <c r="T5805" i="1"/>
  <c r="T4051" i="1"/>
  <c r="U4051" i="1"/>
  <c r="U6499" i="1"/>
  <c r="T6499" i="1"/>
  <c r="T4889" i="1"/>
  <c r="U4889" i="1"/>
  <c r="U5301" i="1"/>
  <c r="T5301" i="1"/>
  <c r="T3647" i="1"/>
  <c r="U3647" i="1"/>
  <c r="U5707" i="1"/>
  <c r="T5707" i="1"/>
  <c r="T4222" i="1"/>
  <c r="U4222" i="1"/>
  <c r="U5155" i="1"/>
  <c r="T5155" i="1"/>
  <c r="T4032" i="1"/>
  <c r="U4032" i="1"/>
  <c r="T3138" i="1"/>
  <c r="U3138" i="1"/>
  <c r="T2156" i="1"/>
  <c r="U2156" i="1"/>
  <c r="U5398" i="1"/>
  <c r="T5398" i="1"/>
  <c r="U5710" i="1"/>
  <c r="T5710" i="1"/>
  <c r="T5256" i="1"/>
  <c r="U5256" i="1"/>
  <c r="T4488" i="1"/>
  <c r="U4488" i="1"/>
  <c r="U4486" i="1"/>
  <c r="T4486" i="1"/>
  <c r="T3742" i="1"/>
  <c r="U3742" i="1"/>
  <c r="T3737" i="1"/>
  <c r="U3737" i="1"/>
  <c r="T2202" i="1"/>
  <c r="U2202" i="1"/>
  <c r="T3551" i="1"/>
  <c r="U3551" i="1"/>
  <c r="T5877" i="1"/>
  <c r="U5877" i="1"/>
  <c r="T5970" i="1"/>
  <c r="U5970" i="1"/>
  <c r="T4103" i="1"/>
  <c r="U4103" i="1"/>
  <c r="T2994" i="1"/>
  <c r="U2994" i="1"/>
  <c r="T6142" i="1"/>
  <c r="U6142" i="1"/>
  <c r="U5278" i="1"/>
  <c r="T5278" i="1"/>
  <c r="T4920" i="1"/>
  <c r="U4920" i="1"/>
  <c r="T4152" i="1"/>
  <c r="U4152" i="1"/>
  <c r="U4918" i="1"/>
  <c r="T4918" i="1"/>
  <c r="T3930" i="1"/>
  <c r="U3930" i="1"/>
  <c r="T2543" i="1"/>
  <c r="U2543" i="1"/>
  <c r="U5733" i="1"/>
  <c r="T5733" i="1"/>
  <c r="T4532" i="1"/>
  <c r="U4532" i="1"/>
  <c r="T3403" i="1"/>
  <c r="U3403" i="1"/>
  <c r="U4530" i="1"/>
  <c r="T4530" i="1"/>
  <c r="T3069" i="1"/>
  <c r="U3069" i="1"/>
  <c r="T1771" i="1"/>
  <c r="U1771" i="1"/>
  <c r="T1941" i="1"/>
  <c r="U1941" i="1"/>
  <c r="T4772" i="1"/>
  <c r="U4772" i="1"/>
  <c r="T4387" i="1"/>
  <c r="U4387" i="1"/>
  <c r="U3113" i="1"/>
  <c r="T3113" i="1"/>
  <c r="U2465" i="1"/>
  <c r="T2465" i="1"/>
  <c r="T2059" i="1"/>
  <c r="U2059" i="1"/>
  <c r="T1989" i="1"/>
  <c r="U1989" i="1"/>
  <c r="T2924" i="1"/>
  <c r="U2924" i="1"/>
  <c r="T2658" i="1"/>
  <c r="U2658" i="1"/>
  <c r="T3239" i="1"/>
  <c r="U3239" i="1"/>
  <c r="T2470" i="1"/>
  <c r="U2470" i="1"/>
  <c r="T3548" i="1"/>
  <c r="U3548" i="1"/>
  <c r="T1699" i="1"/>
  <c r="U1699" i="1"/>
  <c r="T4484" i="1"/>
  <c r="U4484" i="1"/>
  <c r="T4006" i="1"/>
  <c r="U4006" i="1"/>
  <c r="T2518" i="1"/>
  <c r="U2518" i="1"/>
  <c r="U2945" i="1"/>
  <c r="T2945" i="1"/>
  <c r="T2252" i="1"/>
  <c r="U2252" i="1"/>
  <c r="T3208" i="1"/>
  <c r="U3208" i="1"/>
  <c r="T1580" i="1"/>
  <c r="U1580" i="1"/>
  <c r="U1822" i="1"/>
  <c r="T1822" i="1"/>
  <c r="T2275" i="1"/>
  <c r="U2275" i="1"/>
  <c r="T1747" i="1"/>
  <c r="U1747" i="1"/>
  <c r="T1723" i="1"/>
  <c r="U1723" i="1"/>
  <c r="U2254" i="1"/>
  <c r="T2254" i="1"/>
  <c r="T1629" i="1"/>
  <c r="U1629" i="1"/>
  <c r="U5274" i="1"/>
  <c r="T5274" i="1"/>
  <c r="T3379" i="1"/>
  <c r="U3379" i="1"/>
  <c r="T4413" i="1"/>
  <c r="U4413" i="1"/>
  <c r="T3836" i="1"/>
  <c r="U3836" i="1"/>
  <c r="T4608" i="1"/>
  <c r="U4608" i="1"/>
  <c r="T5591" i="1"/>
  <c r="U5591" i="1"/>
  <c r="T4271" i="1"/>
  <c r="U4271" i="1"/>
  <c r="T4463" i="1"/>
  <c r="U4463" i="1"/>
  <c r="T6524" i="1"/>
  <c r="U6524" i="1"/>
  <c r="U5011" i="1"/>
  <c r="T5011" i="1"/>
  <c r="T3284" i="1"/>
  <c r="U3284" i="1"/>
  <c r="U5851" i="1"/>
  <c r="T5851" i="1"/>
  <c r="T4701" i="1"/>
  <c r="U4701" i="1"/>
  <c r="T4319" i="1"/>
  <c r="U4319" i="1"/>
  <c r="T3211" i="1"/>
  <c r="U3211" i="1"/>
  <c r="T6236" i="1"/>
  <c r="U6236" i="1"/>
  <c r="U5494" i="1"/>
  <c r="T5494" i="1"/>
  <c r="T3117" i="1"/>
  <c r="U3117" i="1"/>
  <c r="T5372" i="1"/>
  <c r="U5372" i="1"/>
  <c r="T6692" i="1"/>
  <c r="U6692" i="1"/>
  <c r="U4987" i="1"/>
  <c r="T4987" i="1"/>
  <c r="T4602" i="1"/>
  <c r="U4602" i="1"/>
  <c r="T2303" i="1"/>
  <c r="U2303" i="1"/>
  <c r="U4966" i="1"/>
  <c r="T4966" i="1"/>
  <c r="T3693" i="1"/>
  <c r="U3693" i="1"/>
  <c r="T2735" i="1"/>
  <c r="U2735" i="1"/>
  <c r="T5855" i="1"/>
  <c r="U5855" i="1"/>
  <c r="T4697" i="1"/>
  <c r="U4697" i="1"/>
  <c r="T5850" i="1"/>
  <c r="U5850" i="1"/>
  <c r="U5230" i="1"/>
  <c r="T5230" i="1"/>
  <c r="U5613" i="1"/>
  <c r="T5613" i="1"/>
  <c r="T4288" i="1"/>
  <c r="U4288" i="1"/>
  <c r="U5446" i="1"/>
  <c r="T5446" i="1"/>
  <c r="T6258" i="1"/>
  <c r="U6258" i="1"/>
  <c r="T4241" i="1"/>
  <c r="U4241" i="1"/>
  <c r="T3524" i="1"/>
  <c r="U3524" i="1"/>
  <c r="T5327" i="1"/>
  <c r="U5327" i="1"/>
  <c r="T4696" i="1"/>
  <c r="U4696" i="1"/>
  <c r="T3856" i="1"/>
  <c r="U3856" i="1"/>
  <c r="T4025" i="1"/>
  <c r="U4025" i="1"/>
  <c r="T2901" i="1"/>
  <c r="U2901" i="1"/>
  <c r="T1556" i="1"/>
  <c r="U1556" i="1"/>
  <c r="T5756" i="1"/>
  <c r="U5756" i="1"/>
  <c r="U5374" i="1"/>
  <c r="T5374" i="1"/>
  <c r="T4607" i="1"/>
  <c r="U4607" i="1"/>
  <c r="T5730" i="1"/>
  <c r="U5730" i="1"/>
  <c r="T4197" i="1"/>
  <c r="U4197" i="1"/>
  <c r="T3307" i="1"/>
  <c r="U3307" i="1"/>
  <c r="T4030" i="1"/>
  <c r="U4030" i="1"/>
  <c r="T2829" i="1"/>
  <c r="U2829" i="1"/>
  <c r="T3309" i="1"/>
  <c r="U3309" i="1"/>
  <c r="T3788" i="1"/>
  <c r="U3788" i="1"/>
  <c r="T3840" i="1"/>
  <c r="U3840" i="1"/>
  <c r="U4938" i="1"/>
  <c r="T4938" i="1"/>
  <c r="T6334" i="1"/>
  <c r="U6334" i="1"/>
  <c r="T2157" i="1"/>
  <c r="U2157" i="1"/>
  <c r="U5350" i="1"/>
  <c r="T5350" i="1"/>
  <c r="T6186" i="1"/>
  <c r="U6186" i="1"/>
  <c r="T5925" i="1"/>
  <c r="U5925" i="1"/>
  <c r="T2778" i="1"/>
  <c r="U2778" i="1"/>
  <c r="T1867" i="1"/>
  <c r="U1867" i="1"/>
  <c r="T2802" i="1"/>
  <c r="U2802" i="1"/>
  <c r="T4196" i="1"/>
  <c r="U4196" i="1"/>
  <c r="T1604" i="1"/>
  <c r="U1604" i="1"/>
  <c r="T3333" i="1"/>
  <c r="U3333" i="1"/>
  <c r="T2299" i="1"/>
  <c r="U2299" i="1"/>
  <c r="T1843" i="1"/>
  <c r="U1843" i="1"/>
  <c r="T3116" i="1"/>
  <c r="U3116" i="1"/>
  <c r="T2855" i="1"/>
  <c r="U2855" i="1"/>
  <c r="T1938" i="1"/>
  <c r="U1938" i="1"/>
  <c r="T4435" i="1"/>
  <c r="U4435" i="1"/>
  <c r="T2107" i="1"/>
  <c r="U2107" i="1"/>
  <c r="T3696" i="1"/>
  <c r="U3696" i="1"/>
  <c r="U2657" i="1"/>
  <c r="T2657" i="1"/>
  <c r="T3234" i="1"/>
  <c r="U3234" i="1"/>
  <c r="U2849" i="1"/>
  <c r="T2849" i="1"/>
  <c r="T2034" i="1"/>
  <c r="U2034" i="1"/>
  <c r="T2371" i="1"/>
  <c r="U2371" i="1"/>
  <c r="U1966" i="1"/>
  <c r="T1966" i="1"/>
  <c r="T2419" i="1"/>
  <c r="U2419" i="1"/>
  <c r="U2014" i="1"/>
  <c r="T2014" i="1"/>
  <c r="T1820" i="1"/>
  <c r="U1820" i="1"/>
  <c r="T2204" i="1"/>
  <c r="U2204" i="1"/>
  <c r="T3736" i="1"/>
  <c r="U3736" i="1"/>
  <c r="T4848" i="1"/>
  <c r="U4848" i="1"/>
  <c r="T4050" i="1"/>
  <c r="U4050" i="1"/>
  <c r="T5708" i="1"/>
  <c r="U5708" i="1"/>
  <c r="T6310" i="1"/>
  <c r="U6310" i="1"/>
  <c r="T6788" i="1"/>
  <c r="U6788" i="1"/>
  <c r="T3666" i="1"/>
  <c r="U3666" i="1"/>
  <c r="T4317" i="1"/>
  <c r="U4317" i="1"/>
  <c r="T6070" i="1"/>
  <c r="U6070" i="1"/>
  <c r="T3953" i="1"/>
  <c r="U3953" i="1"/>
  <c r="U6619" i="1"/>
  <c r="T6619" i="1"/>
  <c r="T4368" i="1"/>
  <c r="U4368" i="1"/>
  <c r="T4099" i="1"/>
  <c r="U4099" i="1"/>
  <c r="T4704" i="1"/>
  <c r="U4704" i="1"/>
  <c r="T6380" i="1"/>
  <c r="U6380" i="1"/>
  <c r="T5153" i="1"/>
  <c r="U5153" i="1"/>
  <c r="T4055" i="1"/>
  <c r="U4055" i="1"/>
  <c r="T5399" i="1"/>
  <c r="U5399" i="1"/>
  <c r="U5253" i="1"/>
  <c r="T5253" i="1"/>
  <c r="T4511" i="1"/>
  <c r="U4511" i="1"/>
  <c r="T3262" i="1"/>
  <c r="U3262" i="1"/>
  <c r="T6596" i="1"/>
  <c r="U6596" i="1"/>
  <c r="U5467" i="1"/>
  <c r="T5467" i="1"/>
  <c r="T4796" i="1"/>
  <c r="U4796" i="1"/>
  <c r="U4794" i="1"/>
  <c r="T4794" i="1"/>
  <c r="T2035" i="1"/>
  <c r="U2035" i="1"/>
  <c r="T3359" i="1"/>
  <c r="U3359" i="1"/>
  <c r="T4775" i="1"/>
  <c r="U4775" i="1"/>
  <c r="T3789" i="1"/>
  <c r="U3789" i="1"/>
  <c r="T6042" i="1"/>
  <c r="U6042" i="1"/>
  <c r="T4941" i="1"/>
  <c r="U4941" i="1"/>
  <c r="T4415" i="1"/>
  <c r="U4415" i="1"/>
  <c r="T5159" i="1"/>
  <c r="U5159" i="1"/>
  <c r="T5013" i="1"/>
  <c r="U5013" i="1"/>
  <c r="T4052" i="1"/>
  <c r="U4052" i="1"/>
  <c r="T3982" i="1"/>
  <c r="U3982" i="1"/>
  <c r="T3357" i="1"/>
  <c r="U3357" i="1"/>
  <c r="T4247" i="1"/>
  <c r="U4247" i="1"/>
  <c r="U2585" i="1"/>
  <c r="T2585" i="1"/>
  <c r="T2420" i="1"/>
  <c r="U2420" i="1"/>
  <c r="T5471" i="1"/>
  <c r="U5471" i="1"/>
  <c r="T4337" i="1"/>
  <c r="U4337" i="1"/>
  <c r="T6214" i="1"/>
  <c r="U6214" i="1"/>
  <c r="T5033" i="1"/>
  <c r="U5033" i="1"/>
  <c r="T5927" i="1"/>
  <c r="U5927" i="1"/>
  <c r="T6429" i="1"/>
  <c r="U6429" i="1"/>
  <c r="T4700" i="1"/>
  <c r="U4700" i="1"/>
  <c r="T4315" i="1"/>
  <c r="U4315" i="1"/>
  <c r="T2975" i="1"/>
  <c r="U2975" i="1"/>
  <c r="T5562" i="1"/>
  <c r="U5562" i="1"/>
  <c r="T3739" i="1"/>
  <c r="U3739" i="1"/>
  <c r="T2351" i="1"/>
  <c r="U2351" i="1"/>
  <c r="T5759" i="1"/>
  <c r="U5759" i="1"/>
  <c r="U5443" i="1"/>
  <c r="T5443" i="1"/>
  <c r="T5804" i="1"/>
  <c r="U5804" i="1"/>
  <c r="T6354" i="1"/>
  <c r="U6354" i="1"/>
  <c r="T4096" i="1"/>
  <c r="U4096" i="1"/>
  <c r="T3237" i="1"/>
  <c r="U3237" i="1"/>
  <c r="T3886" i="1"/>
  <c r="U3886" i="1"/>
  <c r="T4792" i="1"/>
  <c r="U4792" i="1"/>
  <c r="T3984" i="1"/>
  <c r="U3984" i="1"/>
  <c r="T4151" i="1"/>
  <c r="U4151" i="1"/>
  <c r="T1940" i="1"/>
  <c r="U1940" i="1"/>
  <c r="T4721" i="1"/>
  <c r="U4721" i="1"/>
  <c r="T4148" i="1"/>
  <c r="U4148" i="1"/>
  <c r="U4914" i="1"/>
  <c r="T4914" i="1"/>
  <c r="T2805" i="1"/>
  <c r="U2805" i="1"/>
  <c r="T3216" i="1"/>
  <c r="U3216" i="1"/>
  <c r="T4128" i="1"/>
  <c r="U4128" i="1"/>
  <c r="T3956" i="1"/>
  <c r="U3956" i="1"/>
  <c r="T3784" i="1"/>
  <c r="U3784" i="1"/>
  <c r="T3261" i="1"/>
  <c r="U3261" i="1"/>
  <c r="T2279" i="1"/>
  <c r="U2279" i="1"/>
  <c r="T4627" i="1"/>
  <c r="U4627" i="1"/>
  <c r="T4242" i="1"/>
  <c r="U4242" i="1"/>
  <c r="T2250" i="1"/>
  <c r="U2250" i="1"/>
  <c r="T2421" i="1"/>
  <c r="U2421" i="1"/>
  <c r="T3120" i="1"/>
  <c r="U3120" i="1"/>
  <c r="U1942" i="1"/>
  <c r="T1942" i="1"/>
  <c r="T3164" i="1"/>
  <c r="U3164" i="1"/>
  <c r="T2903" i="1"/>
  <c r="U2903" i="1"/>
  <c r="T1986" i="1"/>
  <c r="U1986" i="1"/>
  <c r="T4483" i="1"/>
  <c r="U4483" i="1"/>
  <c r="T2373" i="1"/>
  <c r="U2373" i="1"/>
  <c r="U2633" i="1"/>
  <c r="T2633" i="1"/>
  <c r="T2108" i="1"/>
  <c r="U2108" i="1"/>
  <c r="T2902" i="1"/>
  <c r="U2902" i="1"/>
  <c r="T3115" i="1"/>
  <c r="U3115" i="1"/>
  <c r="T1915" i="1"/>
  <c r="U1915" i="1"/>
  <c r="U2302" i="1"/>
  <c r="T2302" i="1"/>
  <c r="T1677" i="1"/>
  <c r="U1677" i="1"/>
  <c r="T3640" i="1"/>
  <c r="U3640" i="1"/>
  <c r="T2659" i="1"/>
  <c r="U2659" i="1"/>
  <c r="U5686" i="1"/>
  <c r="T5686" i="1"/>
  <c r="T2255" i="1"/>
  <c r="U2255" i="1"/>
  <c r="T5878" i="1"/>
  <c r="U5878" i="1"/>
  <c r="U4270" i="1"/>
  <c r="T4270" i="1"/>
  <c r="T4653" i="1"/>
  <c r="U4653" i="1"/>
  <c r="T5490" i="1"/>
  <c r="U5490" i="1"/>
  <c r="U5323" i="1"/>
  <c r="T5323" i="1"/>
  <c r="T4559" i="1"/>
  <c r="U4559" i="1"/>
  <c r="U5421" i="1"/>
  <c r="T5421" i="1"/>
  <c r="T3908" i="1"/>
  <c r="U3908" i="1"/>
  <c r="T3383" i="1"/>
  <c r="U3383" i="1"/>
  <c r="T5351" i="1"/>
  <c r="U5351" i="1"/>
  <c r="T4768" i="1"/>
  <c r="U4768" i="1"/>
  <c r="U4510" i="1"/>
  <c r="T4510" i="1"/>
  <c r="T6358" i="1"/>
  <c r="U6358" i="1"/>
  <c r="T5225" i="1"/>
  <c r="U5225" i="1"/>
  <c r="T5684" i="1"/>
  <c r="U5684" i="1"/>
  <c r="T4077" i="1"/>
  <c r="U4077" i="1"/>
  <c r="T6402" i="1"/>
  <c r="U6402" i="1"/>
  <c r="T4601" i="1"/>
  <c r="U4601" i="1"/>
  <c r="T4725" i="1"/>
  <c r="U4725" i="1"/>
  <c r="U2801" i="1"/>
  <c r="T2801" i="1"/>
  <c r="T5207" i="1"/>
  <c r="U5207" i="1"/>
  <c r="U4750" i="1"/>
  <c r="T4750" i="1"/>
  <c r="T4603" i="1"/>
  <c r="U4603" i="1"/>
  <c r="T3382" i="1"/>
  <c r="U3382" i="1"/>
  <c r="U3377" i="1"/>
  <c r="T3377" i="1"/>
  <c r="U6067" i="1"/>
  <c r="T6067" i="1"/>
  <c r="T4967" i="1"/>
  <c r="U4967" i="1"/>
  <c r="T3045" i="1"/>
  <c r="U3045" i="1"/>
  <c r="T6234" i="1"/>
  <c r="U6234" i="1"/>
  <c r="T4461" i="1"/>
  <c r="U4461" i="1"/>
  <c r="T4800" i="1"/>
  <c r="U4800" i="1"/>
  <c r="T5874" i="1"/>
  <c r="U5874" i="1"/>
  <c r="T4773" i="1"/>
  <c r="U4773" i="1"/>
  <c r="T3263" i="1"/>
  <c r="U3263" i="1"/>
  <c r="T3618" i="1"/>
  <c r="U3618" i="1"/>
  <c r="T2661" i="1"/>
  <c r="U2661" i="1"/>
  <c r="T4312" i="1"/>
  <c r="U4312" i="1"/>
  <c r="T3834" i="1"/>
  <c r="U3834" i="1"/>
  <c r="T2227" i="1"/>
  <c r="U2227" i="1"/>
  <c r="T5393" i="1"/>
  <c r="U5393" i="1"/>
  <c r="T6213" i="1"/>
  <c r="U6213" i="1"/>
  <c r="T4079" i="1"/>
  <c r="U4079" i="1"/>
  <c r="T4269" i="1"/>
  <c r="U4269" i="1"/>
  <c r="U6547" i="1"/>
  <c r="T6547" i="1"/>
  <c r="T6286" i="1"/>
  <c r="U6286" i="1"/>
  <c r="U5470" i="1"/>
  <c r="T5470" i="1"/>
  <c r="T5064" i="1"/>
  <c r="U5064" i="1"/>
  <c r="T4296" i="1"/>
  <c r="U4296" i="1"/>
  <c r="T3475" i="1"/>
  <c r="U3475" i="1"/>
  <c r="T5946" i="1"/>
  <c r="U5946" i="1"/>
  <c r="U5899" i="1"/>
  <c r="T5899" i="1"/>
  <c r="T6285" i="1"/>
  <c r="U6285" i="1"/>
  <c r="T5324" i="1"/>
  <c r="U5324" i="1"/>
  <c r="T4171" i="1"/>
  <c r="U4171" i="1"/>
  <c r="T4008" i="1"/>
  <c r="U4008" i="1"/>
  <c r="T3118" i="1"/>
  <c r="U3118" i="1"/>
  <c r="U5370" i="1"/>
  <c r="T5370" i="1"/>
  <c r="T3718" i="1"/>
  <c r="U3718" i="1"/>
  <c r="U5179" i="1"/>
  <c r="T5179" i="1"/>
  <c r="T5348" i="1"/>
  <c r="U5348" i="1"/>
  <c r="T3187" i="1"/>
  <c r="U3187" i="1"/>
  <c r="T2374" i="1"/>
  <c r="U2374" i="1"/>
  <c r="T1749" i="1"/>
  <c r="U1749" i="1"/>
  <c r="T2423" i="1"/>
  <c r="U2423" i="1"/>
  <c r="T2132" i="1"/>
  <c r="U2132" i="1"/>
  <c r="T4580" i="1"/>
  <c r="U4580" i="1"/>
  <c r="T4102" i="1"/>
  <c r="U4102" i="1"/>
  <c r="U3161" i="1"/>
  <c r="T3161" i="1"/>
  <c r="T3712" i="1"/>
  <c r="U3712" i="1"/>
  <c r="T2203" i="1"/>
  <c r="U2203" i="1"/>
  <c r="T4436" i="1"/>
  <c r="U4436" i="1"/>
  <c r="T3330" i="1"/>
  <c r="U3330" i="1"/>
  <c r="T2109" i="1"/>
  <c r="U2109" i="1"/>
  <c r="T2539" i="1"/>
  <c r="U2539" i="1"/>
  <c r="U2134" i="1"/>
  <c r="T2134" i="1"/>
  <c r="T3356" i="1"/>
  <c r="U3356" i="1"/>
  <c r="T2178" i="1"/>
  <c r="U2178" i="1"/>
  <c r="T4292" i="1"/>
  <c r="U4292" i="1"/>
  <c r="U3473" i="1"/>
  <c r="T3473" i="1"/>
  <c r="T1988" i="1"/>
  <c r="U1988" i="1"/>
  <c r="T2828" i="1"/>
  <c r="U2828" i="1"/>
  <c r="T2562" i="1"/>
  <c r="U2562" i="1"/>
  <c r="T2755" i="1"/>
  <c r="U2755" i="1"/>
  <c r="T3576" i="1"/>
  <c r="U3576" i="1"/>
  <c r="T1965" i="1"/>
  <c r="U1965" i="1"/>
  <c r="T5729" i="1"/>
  <c r="U5729" i="1"/>
  <c r="T4895" i="1"/>
  <c r="U4895" i="1"/>
  <c r="U5010" i="1"/>
  <c r="T5010" i="1"/>
  <c r="T6212" i="1"/>
  <c r="U6212" i="1"/>
  <c r="T6548" i="1"/>
  <c r="U6548" i="1"/>
  <c r="T5777" i="1"/>
  <c r="U5777" i="1"/>
  <c r="T4943" i="1"/>
  <c r="U4943" i="1"/>
  <c r="T4080" i="1"/>
  <c r="U4080" i="1"/>
  <c r="T2397" i="1"/>
  <c r="U2397" i="1"/>
  <c r="T4749" i="1"/>
  <c r="U4749" i="1"/>
  <c r="T3259" i="1"/>
  <c r="U3259" i="1"/>
  <c r="T2900" i="1"/>
  <c r="U2900" i="1"/>
  <c r="T6023" i="1"/>
  <c r="U6023" i="1"/>
  <c r="T2637" i="1"/>
  <c r="U2637" i="1"/>
  <c r="T3431" i="1"/>
  <c r="U3431" i="1"/>
  <c r="T3816" i="1"/>
  <c r="U3816" i="1"/>
  <c r="U2777" i="1"/>
  <c r="T2777" i="1"/>
  <c r="T4245" i="1"/>
  <c r="U4245" i="1"/>
  <c r="T3355" i="1"/>
  <c r="U3355" i="1"/>
  <c r="T3791" i="1"/>
  <c r="U3791" i="1"/>
  <c r="T5658" i="1"/>
  <c r="U5658" i="1"/>
  <c r="T3695" i="1"/>
  <c r="U3695" i="1"/>
  <c r="T6066" i="1"/>
  <c r="U6066" i="1"/>
  <c r="U5518" i="1"/>
  <c r="T5518" i="1"/>
  <c r="T5612" i="1"/>
  <c r="U5612" i="1"/>
  <c r="T3881" i="1"/>
  <c r="U3881" i="1"/>
  <c r="T3619" i="1"/>
  <c r="U3619" i="1"/>
  <c r="U5731" i="1"/>
  <c r="T5731" i="1"/>
  <c r="T4504" i="1"/>
  <c r="U4504" i="1"/>
  <c r="T4631" i="1"/>
  <c r="U4631" i="1"/>
  <c r="T3283" i="1"/>
  <c r="U3283" i="1"/>
  <c r="T5898" i="1"/>
  <c r="U5898" i="1"/>
  <c r="T4869" i="1"/>
  <c r="U4869" i="1"/>
  <c r="T5444" i="1"/>
  <c r="U5444" i="1"/>
  <c r="T2831" i="1"/>
  <c r="U2831" i="1"/>
  <c r="T4433" i="1"/>
  <c r="U4433" i="1"/>
  <c r="T4699" i="1"/>
  <c r="U4699" i="1"/>
  <c r="T4314" i="1"/>
  <c r="U4314" i="1"/>
  <c r="T3716" i="1"/>
  <c r="U3716" i="1"/>
  <c r="U5971" i="1"/>
  <c r="T5971" i="1"/>
  <c r="T5057" i="1"/>
  <c r="U5057" i="1"/>
  <c r="T3210" i="1"/>
  <c r="U3210" i="1"/>
  <c r="T3380" i="1"/>
  <c r="U3380" i="1"/>
  <c r="T6138" i="1"/>
  <c r="U6138" i="1"/>
  <c r="U5614" i="1"/>
  <c r="T5614" i="1"/>
  <c r="U6667" i="1"/>
  <c r="T6667" i="1"/>
  <c r="T4416" i="1"/>
  <c r="U4416" i="1"/>
  <c r="T5516" i="1"/>
  <c r="U5516" i="1"/>
  <c r="T2879" i="1"/>
  <c r="U2879" i="1"/>
  <c r="U6403" i="1"/>
  <c r="T6403" i="1"/>
  <c r="T4841" i="1"/>
  <c r="U4841" i="1"/>
  <c r="T3813" i="1"/>
  <c r="U3813" i="1"/>
  <c r="T3983" i="1"/>
  <c r="U3983" i="1"/>
  <c r="T4150" i="1"/>
  <c r="U4150" i="1"/>
  <c r="T2998" i="1"/>
  <c r="U2998" i="1"/>
  <c r="T2538" i="1"/>
  <c r="U2538" i="1"/>
  <c r="T5994" i="1"/>
  <c r="U5994" i="1"/>
  <c r="U5422" i="1"/>
  <c r="T5422" i="1"/>
  <c r="T5540" i="1"/>
  <c r="U5540" i="1"/>
  <c r="U4915" i="1"/>
  <c r="T4915" i="1"/>
  <c r="T2493" i="1"/>
  <c r="U2493" i="1"/>
  <c r="T3354" i="1"/>
  <c r="U3354" i="1"/>
  <c r="T3600" i="1"/>
  <c r="U3600" i="1"/>
  <c r="T2469" i="1"/>
  <c r="U2469" i="1"/>
  <c r="T3094" i="1"/>
  <c r="U3094" i="1"/>
  <c r="T2610" i="1"/>
  <c r="U2610" i="1"/>
  <c r="T3957" i="1"/>
  <c r="U3957" i="1"/>
  <c r="T4127" i="1"/>
  <c r="U4127" i="1"/>
  <c r="U4770" i="1"/>
  <c r="T4770" i="1"/>
  <c r="T2663" i="1"/>
  <c r="U2663" i="1"/>
  <c r="T4628" i="1"/>
  <c r="U4628" i="1"/>
  <c r="T4243" i="1"/>
  <c r="U4243" i="1"/>
  <c r="T1845" i="1"/>
  <c r="U1845" i="1"/>
  <c r="T2780" i="1"/>
  <c r="U2780" i="1"/>
  <c r="T2514" i="1"/>
  <c r="U2514" i="1"/>
  <c r="T1893" i="1"/>
  <c r="U1893" i="1"/>
  <c r="T1675" i="1"/>
  <c r="U1675" i="1"/>
  <c r="T2754" i="1"/>
  <c r="U2754" i="1"/>
  <c r="T3256" i="1"/>
  <c r="U3256" i="1"/>
  <c r="T1628" i="1"/>
  <c r="U1628" i="1"/>
  <c r="T5040" i="1"/>
  <c r="U5040" i="1"/>
  <c r="U3065" i="1"/>
  <c r="T3065" i="1"/>
  <c r="U5277" i="1"/>
  <c r="T5277" i="1"/>
  <c r="T6020" i="1"/>
  <c r="U6020" i="1"/>
  <c r="U5110" i="1"/>
  <c r="T5110" i="1"/>
  <c r="U4654" i="1"/>
  <c r="T4654" i="1"/>
  <c r="T2106" i="1"/>
  <c r="U2106" i="1"/>
  <c r="T6044" i="1"/>
  <c r="U6044" i="1"/>
  <c r="T5417" i="1"/>
  <c r="U5417" i="1"/>
  <c r="T3599" i="1"/>
  <c r="U3599" i="1"/>
  <c r="U4702" i="1"/>
  <c r="T4702" i="1"/>
  <c r="T5328" i="1"/>
  <c r="U5328" i="1"/>
  <c r="T2085" i="1"/>
  <c r="U2085" i="1"/>
  <c r="T4384" i="1"/>
  <c r="U4384" i="1"/>
  <c r="U3257" i="1"/>
  <c r="T3257" i="1"/>
  <c r="T6140" i="1"/>
  <c r="U6140" i="1"/>
  <c r="T6092" i="1"/>
  <c r="U6092" i="1"/>
  <c r="U5757" i="1"/>
  <c r="T5757" i="1"/>
  <c r="T4219" i="1"/>
  <c r="U4219" i="1"/>
  <c r="T2298" i="1"/>
  <c r="U2298" i="1"/>
  <c r="T6190" i="1"/>
  <c r="U6190" i="1"/>
  <c r="T3911" i="1"/>
  <c r="U3911" i="1"/>
  <c r="T4456" i="1"/>
  <c r="U4456" i="1"/>
  <c r="T4583" i="1"/>
  <c r="U4583" i="1"/>
  <c r="T4198" i="1"/>
  <c r="U4198" i="1"/>
  <c r="T3358" i="1"/>
  <c r="U3358" i="1"/>
  <c r="U3353" i="1"/>
  <c r="T3353" i="1"/>
  <c r="T2730" i="1"/>
  <c r="U2730" i="1"/>
  <c r="T5585" i="1"/>
  <c r="U5585" i="1"/>
  <c r="T2970" i="1"/>
  <c r="U2970" i="1"/>
  <c r="T4677" i="1"/>
  <c r="U4677" i="1"/>
  <c r="T6357" i="1"/>
  <c r="U6357" i="1"/>
  <c r="T5396" i="1"/>
  <c r="U5396" i="1"/>
  <c r="T5466" i="1"/>
  <c r="U5466" i="1"/>
  <c r="T5105" i="1"/>
  <c r="U5105" i="1"/>
  <c r="T5997" i="1"/>
  <c r="U5997" i="1"/>
  <c r="T5036" i="1"/>
  <c r="U5036" i="1"/>
  <c r="T4651" i="1"/>
  <c r="U4651" i="1"/>
  <c r="T3790" i="1"/>
  <c r="U3790" i="1"/>
  <c r="U5657" i="1"/>
  <c r="T5657" i="1"/>
  <c r="T5208" i="1"/>
  <c r="U5208" i="1"/>
  <c r="T4440" i="1"/>
  <c r="U4440" i="1"/>
  <c r="T2010" i="1"/>
  <c r="U2010" i="1"/>
  <c r="T6597" i="1"/>
  <c r="U6597" i="1"/>
  <c r="T5636" i="1"/>
  <c r="U5636" i="1"/>
  <c r="U4990" i="1"/>
  <c r="T4990" i="1"/>
  <c r="T2973" i="1"/>
  <c r="U2973" i="1"/>
  <c r="T5418" i="1"/>
  <c r="U5418" i="1"/>
  <c r="T6237" i="1"/>
  <c r="U6237" i="1"/>
  <c r="U4891" i="1"/>
  <c r="T4891" i="1"/>
  <c r="T4506" i="1"/>
  <c r="U4506" i="1"/>
  <c r="T3766" i="1"/>
  <c r="U3766" i="1"/>
  <c r="T2948" i="1"/>
  <c r="U2948" i="1"/>
  <c r="U5299" i="1"/>
  <c r="T5299" i="1"/>
  <c r="T4295" i="1"/>
  <c r="U4295" i="1"/>
  <c r="T2612" i="1"/>
  <c r="U2612" i="1"/>
  <c r="T5442" i="1"/>
  <c r="U5442" i="1"/>
  <c r="T6669" i="1"/>
  <c r="U6669" i="1"/>
  <c r="T3761" i="1"/>
  <c r="U3761" i="1"/>
  <c r="T4555" i="1"/>
  <c r="U4555" i="1"/>
  <c r="T4170" i="1"/>
  <c r="U4170" i="1"/>
  <c r="U6595" i="1"/>
  <c r="T6595" i="1"/>
  <c r="U5206" i="1"/>
  <c r="T5206" i="1"/>
  <c r="U5541" i="1"/>
  <c r="T5541" i="1"/>
  <c r="T4600" i="1"/>
  <c r="U4600" i="1"/>
  <c r="T4727" i="1"/>
  <c r="U4727" i="1"/>
  <c r="T3667" i="1"/>
  <c r="U3667" i="1"/>
  <c r="T3550" i="1"/>
  <c r="U3550" i="1"/>
  <c r="T2131" i="1"/>
  <c r="U2131" i="1"/>
  <c r="T5009" i="1"/>
  <c r="U5009" i="1"/>
  <c r="T3714" i="1"/>
  <c r="U3714" i="1"/>
  <c r="T3546" i="1"/>
  <c r="U3546" i="1"/>
  <c r="T3280" i="1"/>
  <c r="U3280" i="1"/>
  <c r="T3024" i="1"/>
  <c r="U3024" i="1"/>
  <c r="T2758" i="1"/>
  <c r="U2758" i="1"/>
  <c r="U1846" i="1"/>
  <c r="T1846" i="1"/>
  <c r="T2807" i="1"/>
  <c r="U2807" i="1"/>
  <c r="T3694" i="1"/>
  <c r="U3694" i="1"/>
  <c r="T2925" i="1"/>
  <c r="U2925" i="1"/>
  <c r="T2058" i="1"/>
  <c r="U2058" i="1"/>
  <c r="T3021" i="1"/>
  <c r="U3021" i="1"/>
  <c r="T2348" i="1"/>
  <c r="U2348" i="1"/>
  <c r="T2662" i="1"/>
  <c r="U2662" i="1"/>
  <c r="T3740" i="1"/>
  <c r="U3740" i="1"/>
  <c r="T2706" i="1"/>
  <c r="U2706" i="1"/>
  <c r="T2733" i="1"/>
  <c r="U2733" i="1"/>
  <c r="T3645" i="1"/>
  <c r="U3645" i="1"/>
  <c r="T2591" i="1"/>
  <c r="U2591" i="1"/>
  <c r="T3232" i="1"/>
  <c r="U3232" i="1"/>
  <c r="T1772" i="1"/>
  <c r="U1772" i="1"/>
  <c r="T2133" i="1"/>
  <c r="U2133" i="1"/>
  <c r="T1533" i="1"/>
  <c r="U1533" i="1"/>
  <c r="T3496" i="1"/>
  <c r="U3496" i="1"/>
  <c r="T3240" i="1"/>
  <c r="U3240" i="1"/>
  <c r="T2467" i="1"/>
  <c r="U2467" i="1"/>
  <c r="T3480" i="1"/>
  <c r="U3480" i="1"/>
  <c r="T2707" i="1"/>
  <c r="U2707" i="1"/>
  <c r="T5495" i="1"/>
  <c r="U5495" i="1"/>
  <c r="U6139" i="1"/>
  <c r="T6139" i="1"/>
  <c r="U5154" i="1"/>
  <c r="T5154" i="1"/>
  <c r="T3407" i="1"/>
  <c r="U3407" i="1"/>
  <c r="T4991" i="1"/>
  <c r="U4991" i="1"/>
  <c r="T3887" i="1"/>
  <c r="U3887" i="1"/>
  <c r="T4533" i="1"/>
  <c r="U4533" i="1"/>
  <c r="T4720" i="1"/>
  <c r="U4720" i="1"/>
  <c r="U4462" i="1"/>
  <c r="T4462" i="1"/>
  <c r="T5255" i="1"/>
  <c r="U5255" i="1"/>
  <c r="U5566" i="1"/>
  <c r="T5566" i="1"/>
  <c r="T4751" i="1"/>
  <c r="U4751" i="1"/>
  <c r="U5638" i="1"/>
  <c r="T5638" i="1"/>
  <c r="T5926" i="1"/>
  <c r="U5926" i="1"/>
  <c r="T6404" i="1"/>
  <c r="U6404" i="1"/>
  <c r="T3668" i="1"/>
  <c r="U3668" i="1"/>
  <c r="U5203" i="1"/>
  <c r="T5203" i="1"/>
  <c r="U4894" i="1"/>
  <c r="T4894" i="1"/>
  <c r="T5732" i="1"/>
  <c r="U5732" i="1"/>
  <c r="T4223" i="1"/>
  <c r="U4223" i="1"/>
  <c r="T6525" i="1"/>
  <c r="U6525" i="1"/>
  <c r="T4411" i="1"/>
  <c r="U4411" i="1"/>
  <c r="U6643" i="1"/>
  <c r="T6643" i="1"/>
  <c r="T4648" i="1"/>
  <c r="U4648" i="1"/>
  <c r="T3792" i="1"/>
  <c r="U3792" i="1"/>
  <c r="U4390" i="1"/>
  <c r="T4390" i="1"/>
  <c r="T3503" i="1"/>
  <c r="U3503" i="1"/>
  <c r="U4798" i="1"/>
  <c r="T4798" i="1"/>
  <c r="T5682" i="1"/>
  <c r="U5682" i="1"/>
  <c r="T3959" i="1"/>
  <c r="U3959" i="1"/>
  <c r="T5228" i="1"/>
  <c r="U5228" i="1"/>
  <c r="T3883" i="1"/>
  <c r="U3883" i="1"/>
  <c r="T3623" i="1"/>
  <c r="U3623" i="1"/>
  <c r="T3880" i="1"/>
  <c r="U3880" i="1"/>
  <c r="T2947" i="1"/>
  <c r="U2947" i="1"/>
  <c r="T2756" i="1"/>
  <c r="U2756" i="1"/>
  <c r="T2949" i="1"/>
  <c r="U2949" i="1"/>
  <c r="T2565" i="1"/>
  <c r="U2565" i="1"/>
  <c r="U5130" i="1"/>
  <c r="T5130" i="1"/>
  <c r="U5465" i="1"/>
  <c r="T5465" i="1"/>
  <c r="T5039" i="1"/>
  <c r="U5039" i="1"/>
  <c r="T4992" i="1"/>
  <c r="U4992" i="1"/>
  <c r="T4985" i="1"/>
  <c r="U4985" i="1"/>
  <c r="U5661" i="1"/>
  <c r="T5661" i="1"/>
  <c r="T3861" i="1"/>
  <c r="U3861" i="1"/>
  <c r="T4031" i="1"/>
  <c r="U4031" i="1"/>
  <c r="U5227" i="1"/>
  <c r="T5227" i="1"/>
  <c r="T6094" i="1"/>
  <c r="U6094" i="1"/>
  <c r="T4360" i="1"/>
  <c r="U4360" i="1"/>
  <c r="T4487" i="1"/>
  <c r="U4487" i="1"/>
  <c r="U2417" i="1"/>
  <c r="T2417" i="1"/>
  <c r="T2346" i="1"/>
  <c r="U2346" i="1"/>
  <c r="T4313" i="1"/>
  <c r="U4313" i="1"/>
  <c r="T5109" i="1"/>
  <c r="U5109" i="1"/>
  <c r="T6260" i="1"/>
  <c r="U6260" i="1"/>
  <c r="U3041" i="1"/>
  <c r="T3041" i="1"/>
  <c r="T2589" i="1"/>
  <c r="U2589" i="1"/>
  <c r="T5567" i="1"/>
  <c r="U5567" i="1"/>
  <c r="T4625" i="1"/>
  <c r="U4625" i="1"/>
  <c r="T4747" i="1"/>
  <c r="U4747" i="1"/>
  <c r="T4362" i="1"/>
  <c r="U4362" i="1"/>
  <c r="T3574" i="1"/>
  <c r="U3574" i="1"/>
  <c r="T2372" i="1"/>
  <c r="U2372" i="1"/>
  <c r="U5107" i="1"/>
  <c r="T5107" i="1"/>
  <c r="T5304" i="1"/>
  <c r="U5304" i="1"/>
  <c r="T4536" i="1"/>
  <c r="U4536" i="1"/>
  <c r="T3812" i="1"/>
  <c r="U3812" i="1"/>
  <c r="T3981" i="1"/>
  <c r="U3981" i="1"/>
  <c r="T1795" i="1"/>
  <c r="U1795" i="1"/>
  <c r="T6378" i="1"/>
  <c r="U6378" i="1"/>
  <c r="T3808" i="1"/>
  <c r="U3808" i="1"/>
  <c r="T3977" i="1"/>
  <c r="U3977" i="1"/>
  <c r="T4146" i="1"/>
  <c r="U4146" i="1"/>
  <c r="T2443" i="1"/>
  <c r="U2443" i="1"/>
  <c r="U2038" i="1"/>
  <c r="T2038" i="1"/>
  <c r="T3260" i="1"/>
  <c r="U3260" i="1"/>
  <c r="T2492" i="1"/>
  <c r="U2492" i="1"/>
  <c r="T2082" i="1"/>
  <c r="U2082" i="1"/>
  <c r="T3787" i="1"/>
  <c r="U3787" i="1"/>
  <c r="T3335" i="1"/>
  <c r="U3335" i="1"/>
  <c r="T2468" i="1"/>
  <c r="U2468" i="1"/>
  <c r="T3520" i="1"/>
  <c r="U3520" i="1"/>
  <c r="T5012" i="1"/>
  <c r="U5012" i="1"/>
  <c r="T3764" i="1"/>
  <c r="U3764" i="1"/>
  <c r="T3933" i="1"/>
  <c r="U3933" i="1"/>
  <c r="T3428" i="1"/>
  <c r="U3428" i="1"/>
  <c r="T3091" i="1"/>
  <c r="U3091" i="1"/>
  <c r="T3381" i="1"/>
  <c r="U3381" i="1"/>
  <c r="T2347" i="1"/>
  <c r="U2347" i="1"/>
  <c r="U3137" i="1"/>
  <c r="T3137" i="1"/>
  <c r="T2396" i="1"/>
  <c r="U2396" i="1"/>
  <c r="T3214" i="1"/>
  <c r="U3214" i="1"/>
  <c r="T3424" i="1"/>
  <c r="U3424" i="1"/>
  <c r="T3168" i="1"/>
  <c r="U3168" i="1"/>
  <c r="T2395" i="1"/>
  <c r="U2395" i="1"/>
  <c r="U1990" i="1"/>
  <c r="T1990" i="1"/>
  <c r="U2513" i="1"/>
  <c r="T2513" i="1"/>
  <c r="T2226" i="1"/>
  <c r="U2226" i="1"/>
  <c r="T3384" i="1"/>
  <c r="U3384" i="1"/>
  <c r="T2611" i="1"/>
  <c r="U2611" i="1"/>
  <c r="U2206" i="1"/>
  <c r="T2206" i="1"/>
  <c r="T2012" i="1"/>
  <c r="U2012" i="1"/>
  <c r="T2398" i="1"/>
  <c r="U2398" i="1"/>
  <c r="T3672" i="1"/>
  <c r="U3672" i="1"/>
  <c r="T2899" i="1"/>
  <c r="U2899" i="1"/>
  <c r="T2084" i="1"/>
  <c r="U2084" i="1"/>
  <c r="T2013" i="1"/>
  <c r="U2013" i="1"/>
  <c r="T5447" i="1"/>
  <c r="U5447" i="1"/>
  <c r="U4942" i="1"/>
  <c r="T4942" i="1"/>
  <c r="T2324" i="1"/>
  <c r="U2324" i="1"/>
  <c r="U5369" i="1"/>
  <c r="T5369" i="1"/>
  <c r="T5609" i="1"/>
  <c r="U5609" i="1"/>
  <c r="T5303" i="1"/>
  <c r="U5303" i="1"/>
  <c r="U5394" i="1"/>
  <c r="T5394" i="1"/>
  <c r="T5231" i="1"/>
  <c r="U5231" i="1"/>
  <c r="T5136" i="1"/>
  <c r="U5136" i="1"/>
  <c r="T3235" i="1"/>
  <c r="U3235" i="1"/>
  <c r="T6428" i="1"/>
  <c r="U6428" i="1"/>
  <c r="T3622" i="1"/>
  <c r="U3622" i="1"/>
  <c r="T5780" i="1"/>
  <c r="U5780" i="1"/>
  <c r="U6043" i="1"/>
  <c r="T6043" i="1"/>
  <c r="T4893" i="1"/>
  <c r="U4893" i="1"/>
  <c r="T4896" i="1"/>
  <c r="U4896" i="1"/>
  <c r="T4173" i="1"/>
  <c r="U4173" i="1"/>
  <c r="T4577" i="1"/>
  <c r="U4577" i="1"/>
  <c r="T4988" i="1"/>
  <c r="U4988" i="1"/>
  <c r="T2974" i="1"/>
  <c r="U2974" i="1"/>
  <c r="T1700" i="1"/>
  <c r="U1700" i="1"/>
  <c r="U5806" i="1"/>
  <c r="T5806" i="1"/>
  <c r="T5352" i="1"/>
  <c r="U5352" i="1"/>
  <c r="T4048" i="1"/>
  <c r="U4048" i="1"/>
  <c r="T4199" i="1"/>
  <c r="U4199" i="1"/>
  <c r="T2207" i="1"/>
  <c r="U2207" i="1"/>
  <c r="T5973" i="1"/>
  <c r="U5973" i="1"/>
  <c r="T4361" i="1"/>
  <c r="U4361" i="1"/>
  <c r="T3451" i="1"/>
  <c r="U3451" i="1"/>
  <c r="T5610" i="1"/>
  <c r="U5610" i="1"/>
  <c r="T6381" i="1"/>
  <c r="U6381" i="1"/>
  <c r="T5420" i="1"/>
  <c r="U5420" i="1"/>
  <c r="T2349" i="1"/>
  <c r="U2349" i="1"/>
  <c r="T2495" i="1"/>
  <c r="U2495" i="1"/>
  <c r="U6307" i="1"/>
  <c r="T6307" i="1"/>
  <c r="T6046" i="1"/>
  <c r="U6046" i="1"/>
  <c r="T4824" i="1"/>
  <c r="U4824" i="1"/>
  <c r="T4027" i="1"/>
  <c r="U4027" i="1"/>
  <c r="T3501" i="1"/>
  <c r="U3501" i="1"/>
  <c r="T5706" i="1"/>
  <c r="U5706" i="1"/>
  <c r="T6621" i="1"/>
  <c r="U6621" i="1"/>
  <c r="T2927" i="1"/>
  <c r="U2927" i="1"/>
  <c r="U4890" i="1"/>
  <c r="T4890" i="1"/>
  <c r="U5779" i="1"/>
  <c r="T5779" i="1"/>
  <c r="T5129" i="1"/>
  <c r="U5129" i="1"/>
  <c r="T4005" i="1"/>
  <c r="U4005" i="1"/>
  <c r="T4074" i="1"/>
  <c r="U4074" i="1"/>
  <c r="T4028" i="1"/>
  <c r="U4028" i="1"/>
  <c r="T3311" i="1"/>
  <c r="U3311" i="1"/>
  <c r="T3743" i="1"/>
  <c r="U3743" i="1"/>
  <c r="T5783" i="1"/>
  <c r="U5783" i="1"/>
  <c r="T4409" i="1"/>
  <c r="U4409" i="1"/>
  <c r="T4556" i="1"/>
  <c r="U4556" i="1"/>
  <c r="T3839" i="1"/>
  <c r="U3839" i="1"/>
  <c r="T4554" i="1"/>
  <c r="U4554" i="1"/>
  <c r="T3140" i="1"/>
  <c r="U3140" i="1"/>
  <c r="U5035" i="1"/>
  <c r="T5035" i="1"/>
  <c r="T5950" i="1"/>
  <c r="U5950" i="1"/>
  <c r="U4726" i="1"/>
  <c r="T4726" i="1"/>
  <c r="T3378" i="1"/>
  <c r="U3378" i="1"/>
  <c r="T5807" i="1"/>
  <c r="U5807" i="1"/>
  <c r="T4505" i="1"/>
  <c r="U4505" i="1"/>
  <c r="T5108" i="1"/>
  <c r="U5108" i="1"/>
  <c r="T4723" i="1"/>
  <c r="U4723" i="1"/>
  <c r="T3862" i="1"/>
  <c r="U3862" i="1"/>
  <c r="T3664" i="1"/>
  <c r="U3664" i="1"/>
  <c r="T3595" i="1"/>
  <c r="U3595" i="1"/>
  <c r="T4578" i="1"/>
  <c r="U4578" i="1"/>
  <c r="T3236" i="1"/>
  <c r="U3236" i="1"/>
  <c r="T3191" i="1"/>
  <c r="U3191" i="1"/>
  <c r="T3456" i="1"/>
  <c r="U3456" i="1"/>
  <c r="T2683" i="1"/>
  <c r="U2683" i="1"/>
  <c r="U2897" i="1"/>
  <c r="T2897" i="1"/>
  <c r="T2466" i="1"/>
  <c r="U2466" i="1"/>
  <c r="T3568" i="1"/>
  <c r="U3568" i="1"/>
  <c r="T1819" i="1"/>
  <c r="U1819" i="1"/>
  <c r="U2278" i="1"/>
  <c r="T2278" i="1"/>
  <c r="T1653" i="1"/>
  <c r="U1653" i="1"/>
  <c r="T2588" i="1"/>
  <c r="U2588" i="1"/>
  <c r="T2322" i="1"/>
  <c r="U2322" i="1"/>
  <c r="T4000" i="1"/>
  <c r="U4000" i="1"/>
  <c r="T3095" i="1"/>
  <c r="U3095" i="1"/>
  <c r="T1987" i="1"/>
  <c r="U1987" i="1"/>
  <c r="T3616" i="1"/>
  <c r="U3616" i="1"/>
  <c r="T2567" i="1"/>
  <c r="U2567" i="1"/>
  <c r="T2494" i="1"/>
  <c r="U2494" i="1"/>
  <c r="T2803" i="1"/>
  <c r="U2803" i="1"/>
  <c r="T3067" i="1"/>
  <c r="U3067" i="1"/>
  <c r="T5615" i="1"/>
  <c r="U5615" i="1"/>
  <c r="T5996" i="1"/>
  <c r="U5996" i="1"/>
  <c r="T4917" i="1"/>
  <c r="U4917" i="1"/>
  <c r="T3643" i="1"/>
  <c r="U3643" i="1"/>
  <c r="T3454" i="1"/>
  <c r="U3454" i="1"/>
  <c r="T6620" i="1"/>
  <c r="U6620" i="1"/>
  <c r="T4944" i="1"/>
  <c r="U4944" i="1"/>
  <c r="U6523" i="1"/>
  <c r="T6523" i="1"/>
  <c r="T4144" i="1"/>
  <c r="U4144" i="1"/>
  <c r="T2946" i="1"/>
  <c r="U2946" i="1"/>
  <c r="U5734" i="1"/>
  <c r="T5734" i="1"/>
  <c r="T5852" i="1"/>
  <c r="U5852" i="1"/>
  <c r="T5543" i="1"/>
  <c r="U5543" i="1"/>
  <c r="T4192" i="1"/>
  <c r="U4192" i="1"/>
  <c r="U5782" i="1"/>
  <c r="T5782" i="1"/>
  <c r="U3209" i="1"/>
  <c r="T3209" i="1"/>
  <c r="T5826" i="1"/>
  <c r="U5826" i="1"/>
  <c r="T3119" i="1"/>
  <c r="U3119" i="1"/>
  <c r="T4169" i="1"/>
  <c r="U4169" i="1"/>
  <c r="T4100" i="1"/>
  <c r="U4100" i="1"/>
  <c r="U5517" i="1"/>
  <c r="T5517" i="1"/>
  <c r="T5586" i="1"/>
  <c r="U5586" i="1"/>
  <c r="T4795" i="1"/>
  <c r="U4795" i="1"/>
  <c r="T4410" i="1"/>
  <c r="U4410" i="1"/>
  <c r="T2757" i="1"/>
  <c r="U2757" i="1"/>
  <c r="T5998" i="1"/>
  <c r="U5998" i="1"/>
  <c r="U5086" i="1"/>
  <c r="T5086" i="1"/>
  <c r="T4264" i="1"/>
  <c r="U4264" i="1"/>
  <c r="T4391" i="1"/>
  <c r="U4391" i="1"/>
  <c r="T2301" i="1"/>
  <c r="U2301" i="1"/>
  <c r="T2996" i="1"/>
  <c r="U2996" i="1"/>
  <c r="U5322" i="1"/>
  <c r="T5322" i="1"/>
  <c r="T4913" i="1"/>
  <c r="U4913" i="1"/>
  <c r="T5876" i="1"/>
  <c r="U5876" i="1"/>
  <c r="T1963" i="1"/>
  <c r="U1963" i="1"/>
  <c r="T5183" i="1"/>
  <c r="U5183" i="1"/>
  <c r="U5177" i="1"/>
  <c r="T5177" i="1"/>
  <c r="T4844" i="1"/>
  <c r="U4844" i="1"/>
  <c r="T4459" i="1"/>
  <c r="U4459" i="1"/>
  <c r="T3066" i="1"/>
  <c r="U3066" i="1"/>
  <c r="T3165" i="1"/>
  <c r="U3165" i="1"/>
  <c r="U5419" i="1"/>
  <c r="T5419" i="1"/>
  <c r="T5016" i="1"/>
  <c r="U5016" i="1"/>
  <c r="T4248" i="1"/>
  <c r="U4248" i="1"/>
  <c r="T4246" i="1"/>
  <c r="U4246" i="1"/>
  <c r="T4026" i="1"/>
  <c r="U4026" i="1"/>
  <c r="T3022" i="1"/>
  <c r="U3022" i="1"/>
  <c r="T6405" i="1"/>
  <c r="U6405" i="1"/>
  <c r="T6306" i="1"/>
  <c r="U6306" i="1"/>
  <c r="T5084" i="1"/>
  <c r="U5084" i="1"/>
  <c r="T3860" i="1"/>
  <c r="U3860" i="1"/>
  <c r="T4029" i="1"/>
  <c r="U4029" i="1"/>
  <c r="T5279" i="1"/>
  <c r="U5279" i="1"/>
  <c r="U5273" i="1"/>
  <c r="T5273" i="1"/>
  <c r="U5637" i="1"/>
  <c r="T5637" i="1"/>
  <c r="T4799" i="1"/>
  <c r="U4799" i="1"/>
  <c r="T5975" i="1"/>
  <c r="U5975" i="1"/>
  <c r="T6477" i="1"/>
  <c r="U6477" i="1"/>
  <c r="T4748" i="1"/>
  <c r="U4748" i="1"/>
  <c r="U4746" i="1"/>
  <c r="T4746" i="1"/>
  <c r="T3741" i="1"/>
  <c r="U3741" i="1"/>
  <c r="T2874" i="1"/>
  <c r="U2874" i="1"/>
  <c r="T5633" i="1"/>
  <c r="U5633" i="1"/>
  <c r="T4535" i="1"/>
  <c r="U4535" i="1"/>
  <c r="T3811" i="1"/>
  <c r="U3811" i="1"/>
  <c r="T5999" i="1"/>
  <c r="U5999" i="1"/>
  <c r="T5087" i="1"/>
  <c r="U5087" i="1"/>
  <c r="T5081" i="1"/>
  <c r="U5081" i="1"/>
  <c r="T4147" i="1"/>
  <c r="U4147" i="1"/>
  <c r="T4054" i="1"/>
  <c r="U4054" i="1"/>
  <c r="T3042" i="1"/>
  <c r="U3042" i="1"/>
  <c r="T2827" i="1"/>
  <c r="U2827" i="1"/>
  <c r="T3644" i="1"/>
  <c r="U3644" i="1"/>
  <c r="T2876" i="1"/>
  <c r="U2876" i="1"/>
  <c r="T2615" i="1"/>
  <c r="U2615" i="1"/>
  <c r="T3785" i="1"/>
  <c r="U3785" i="1"/>
  <c r="T3955" i="1"/>
  <c r="U3955" i="1"/>
  <c r="T3043" i="1"/>
  <c r="U3043" i="1"/>
  <c r="T3765" i="1"/>
  <c r="U3765" i="1"/>
  <c r="T3935" i="1"/>
  <c r="U3935" i="1"/>
  <c r="T4104" i="1"/>
  <c r="U4104" i="1"/>
  <c r="T2399" i="1"/>
  <c r="U2399" i="1"/>
  <c r="T3258" i="1"/>
  <c r="U3258" i="1"/>
  <c r="T3504" i="1"/>
  <c r="U3504" i="1"/>
  <c r="T2519" i="1"/>
  <c r="U2519" i="1"/>
  <c r="T3719" i="1"/>
  <c r="U3719" i="1"/>
  <c r="T3912" i="1"/>
  <c r="U3912" i="1"/>
  <c r="T3306" i="1"/>
  <c r="U3306" i="1"/>
  <c r="T2971" i="1"/>
  <c r="U2971" i="1"/>
  <c r="T2759" i="1"/>
  <c r="U2759" i="1"/>
  <c r="T3720" i="1"/>
  <c r="U3720" i="1"/>
  <c r="T2686" i="1"/>
  <c r="U2686" i="1"/>
  <c r="T3000" i="1"/>
  <c r="U3000" i="1"/>
  <c r="T3304" i="1"/>
  <c r="U3304" i="1"/>
  <c r="T3544" i="1"/>
  <c r="U3544" i="1"/>
  <c r="U6571" i="1"/>
  <c r="T6571" i="1"/>
  <c r="T4320" i="1"/>
  <c r="U4320" i="1"/>
  <c r="T3143" i="1"/>
  <c r="U3143" i="1"/>
  <c r="T2922" i="1"/>
  <c r="U2922" i="1"/>
  <c r="T4076" i="1"/>
  <c r="U4076" i="1"/>
  <c r="T6262" i="1"/>
  <c r="U6262" i="1"/>
  <c r="T5948" i="1"/>
  <c r="U5948" i="1"/>
  <c r="T5423" i="1"/>
  <c r="U5423" i="1"/>
  <c r="T5280" i="1"/>
  <c r="U5280" i="1"/>
  <c r="T3929" i="1"/>
  <c r="U3929" i="1"/>
  <c r="U6187" i="1"/>
  <c r="T6187" i="1"/>
  <c r="T2997" i="1"/>
  <c r="U2997" i="1"/>
  <c r="U5373" i="1"/>
  <c r="T5373" i="1"/>
  <c r="U5587" i="1"/>
  <c r="T5587" i="1"/>
  <c r="T4120" i="1"/>
  <c r="U4120" i="1"/>
  <c r="T2447" i="1"/>
  <c r="U2447" i="1"/>
  <c r="U5250" i="1"/>
  <c r="T5250" i="1"/>
  <c r="T3405" i="1"/>
  <c r="U3405" i="1"/>
  <c r="T5564" i="1"/>
  <c r="U5564" i="1"/>
  <c r="T4075" i="1"/>
  <c r="U4075" i="1"/>
  <c r="T4126" i="1"/>
  <c r="U4126" i="1"/>
  <c r="U6451" i="1"/>
  <c r="T6451" i="1"/>
  <c r="U5014" i="1"/>
  <c r="T5014" i="1"/>
  <c r="U5349" i="1"/>
  <c r="T5349" i="1"/>
  <c r="T4968" i="1"/>
  <c r="U4968" i="1"/>
  <c r="T4200" i="1"/>
  <c r="U4200" i="1"/>
  <c r="T3978" i="1"/>
  <c r="U3978" i="1"/>
  <c r="T2781" i="1"/>
  <c r="U2781" i="1"/>
  <c r="T5639" i="1"/>
  <c r="U5639" i="1"/>
  <c r="T3474" i="1"/>
  <c r="U3474" i="1"/>
  <c r="T4268" i="1"/>
  <c r="U4268" i="1"/>
  <c r="T4266" i="1"/>
  <c r="U4266" i="1"/>
  <c r="U6691" i="1"/>
  <c r="T6691" i="1"/>
  <c r="T6430" i="1"/>
  <c r="U6430" i="1"/>
  <c r="T5321" i="1"/>
  <c r="U5321" i="1"/>
  <c r="T3334" i="1"/>
  <c r="U3334" i="1"/>
  <c r="T6090" i="1"/>
  <c r="U6090" i="1"/>
  <c r="T5829" i="1"/>
  <c r="U5829" i="1"/>
  <c r="T3907" i="1"/>
  <c r="U3907" i="1"/>
  <c r="T2826" i="1"/>
  <c r="U2826" i="1"/>
  <c r="U5083" i="1"/>
  <c r="T5083" i="1"/>
  <c r="T5276" i="1"/>
  <c r="U5276" i="1"/>
  <c r="T2061" i="1"/>
  <c r="U2061" i="1"/>
  <c r="T3426" i="1"/>
  <c r="U3426" i="1"/>
  <c r="U6163" i="1"/>
  <c r="T6163" i="1"/>
  <c r="T3767" i="1"/>
  <c r="U3767" i="1"/>
  <c r="T4865" i="1"/>
  <c r="U4865" i="1"/>
  <c r="T4168" i="1"/>
  <c r="U4168" i="1"/>
  <c r="T4004" i="1"/>
  <c r="U4004" i="1"/>
  <c r="U4678" i="1"/>
  <c r="T4678" i="1"/>
  <c r="U5542" i="1"/>
  <c r="T5542" i="1"/>
  <c r="T6330" i="1"/>
  <c r="U6330" i="1"/>
  <c r="T4529" i="1"/>
  <c r="U4529" i="1"/>
  <c r="U5469" i="1"/>
  <c r="T5469" i="1"/>
  <c r="U5302" i="1"/>
  <c r="T5302" i="1"/>
  <c r="T5184" i="1"/>
  <c r="U5184" i="1"/>
  <c r="T3815" i="1"/>
  <c r="U3815" i="1"/>
  <c r="T5901" i="1"/>
  <c r="U5901" i="1"/>
  <c r="T4940" i="1"/>
  <c r="U4940" i="1"/>
  <c r="T3837" i="1"/>
  <c r="U3837" i="1"/>
  <c r="T1508" i="1"/>
  <c r="U1508" i="1"/>
  <c r="U5827" i="1"/>
  <c r="T5827" i="1"/>
  <c r="T5112" i="1"/>
  <c r="U5112" i="1"/>
  <c r="T4344" i="1"/>
  <c r="U4344" i="1"/>
  <c r="U4342" i="1"/>
  <c r="T4342" i="1"/>
  <c r="T4122" i="1"/>
  <c r="U4122" i="1"/>
  <c r="T3545" i="1"/>
  <c r="U3545" i="1"/>
  <c r="T3114" i="1"/>
  <c r="U3114" i="1"/>
  <c r="U4722" i="1"/>
  <c r="T4722" i="1"/>
  <c r="T2951" i="1"/>
  <c r="U2951" i="1"/>
  <c r="T3285" i="1"/>
  <c r="U3285" i="1"/>
  <c r="T2950" i="1"/>
  <c r="U2950" i="1"/>
  <c r="T2251" i="1"/>
  <c r="U2251" i="1"/>
  <c r="T1651" i="1"/>
  <c r="U1651" i="1"/>
  <c r="T3068" i="1"/>
  <c r="U3068" i="1"/>
  <c r="U4962" i="1"/>
  <c r="T4962" i="1"/>
  <c r="T3018" i="1"/>
  <c r="U3018" i="1"/>
  <c r="T3689" i="1"/>
  <c r="U3689" i="1"/>
  <c r="U3233" i="1"/>
  <c r="T3233" i="1"/>
  <c r="T3328" i="1"/>
  <c r="U3328" i="1"/>
  <c r="T3523" i="1"/>
  <c r="U3523" i="1"/>
  <c r="T2205" i="1"/>
  <c r="U2205" i="1"/>
  <c r="U1750" i="1"/>
  <c r="T1750" i="1"/>
  <c r="T2972" i="1"/>
  <c r="U2972" i="1"/>
  <c r="T2181" i="1"/>
  <c r="U2181" i="1"/>
  <c r="T4676" i="1"/>
  <c r="U4676" i="1"/>
  <c r="T4674" i="1"/>
  <c r="U4674" i="1"/>
  <c r="T3310" i="1"/>
  <c r="U3310" i="1"/>
  <c r="U3305" i="1"/>
  <c r="T3305" i="1"/>
  <c r="T2586" i="1"/>
  <c r="U2586" i="1"/>
  <c r="T2976" i="1"/>
  <c r="U2976" i="1"/>
  <c r="T2180" i="1"/>
  <c r="U2180" i="1"/>
  <c r="T3212" i="1"/>
  <c r="U3212" i="1"/>
  <c r="T3400" i="1"/>
  <c r="U3400" i="1"/>
  <c r="T3448" i="1"/>
  <c r="U3448" i="1"/>
  <c r="T3238" i="1"/>
  <c r="U3238" i="1"/>
  <c r="U2062" i="1"/>
  <c r="T2062" i="1"/>
  <c r="T2183" i="1"/>
  <c r="U2183" i="1"/>
  <c r="T2446" i="1"/>
  <c r="U2446" i="1"/>
  <c r="T5037" i="1"/>
  <c r="U5037" i="1"/>
  <c r="T3571" i="1"/>
  <c r="U3571" i="1"/>
  <c r="T4432" i="1"/>
  <c r="U4432" i="1"/>
  <c r="T4656" i="1"/>
  <c r="U4656" i="1"/>
  <c r="U5947" i="1"/>
  <c r="T5947" i="1"/>
  <c r="T3858" i="1"/>
  <c r="U3858" i="1"/>
  <c r="T3093" i="1"/>
  <c r="U3093" i="1"/>
  <c r="T6188" i="1"/>
  <c r="U6188" i="1"/>
  <c r="T6356" i="1"/>
  <c r="U6356" i="1"/>
  <c r="U5202" i="1"/>
  <c r="T5202" i="1"/>
  <c r="T3952" i="1"/>
  <c r="U3952" i="1"/>
  <c r="T3617" i="1"/>
  <c r="U3617" i="1"/>
  <c r="T3884" i="1"/>
  <c r="U3884" i="1"/>
  <c r="T6452" i="1"/>
  <c r="U6452" i="1"/>
  <c r="U5205" i="1"/>
  <c r="T5205" i="1"/>
  <c r="T4240" i="1"/>
  <c r="U4240" i="1"/>
  <c r="U5106" i="1"/>
  <c r="T5106" i="1"/>
  <c r="U6091" i="1"/>
  <c r="T6091" i="1"/>
  <c r="U5875" i="1"/>
  <c r="T5875" i="1"/>
  <c r="T5160" i="1"/>
  <c r="U5160" i="1"/>
  <c r="T4392" i="1"/>
  <c r="U4392" i="1"/>
  <c r="T6549" i="1"/>
  <c r="U6549" i="1"/>
  <c r="T5588" i="1"/>
  <c r="U5588" i="1"/>
  <c r="U6283" i="1"/>
  <c r="T6283" i="1"/>
  <c r="T6189" i="1"/>
  <c r="U6189" i="1"/>
  <c r="T3932" i="1"/>
  <c r="U3932" i="1"/>
  <c r="T4460" i="1"/>
  <c r="U4460" i="1"/>
  <c r="T3071" i="1"/>
  <c r="U3071" i="1"/>
  <c r="T4458" i="1"/>
  <c r="U4458" i="1"/>
  <c r="U5590" i="1"/>
  <c r="T5590" i="1"/>
  <c r="T5854" i="1"/>
  <c r="U5854" i="1"/>
  <c r="T4673" i="1"/>
  <c r="U4673" i="1"/>
  <c r="U4630" i="1"/>
  <c r="T4630" i="1"/>
  <c r="T6021" i="1"/>
  <c r="U6021" i="1"/>
  <c r="T3909" i="1"/>
  <c r="U3909" i="1"/>
  <c r="T5922" i="1"/>
  <c r="U5922" i="1"/>
  <c r="U5326" i="1"/>
  <c r="T5326" i="1"/>
  <c r="T4698" i="1"/>
  <c r="U4698" i="1"/>
  <c r="T2687" i="1"/>
  <c r="U2687" i="1"/>
  <c r="U6355" i="1"/>
  <c r="T6355" i="1"/>
  <c r="T4649" i="1"/>
  <c r="U4649" i="1"/>
  <c r="T4872" i="1"/>
  <c r="U4872" i="1"/>
  <c r="T3215" i="1"/>
  <c r="U3215" i="1"/>
  <c r="T3882" i="1"/>
  <c r="U3882" i="1"/>
  <c r="U2489" i="1"/>
  <c r="T2489" i="1"/>
  <c r="T5754" i="1"/>
  <c r="U5754" i="1"/>
  <c r="T4293" i="1"/>
  <c r="U4293" i="1"/>
  <c r="U5058" i="1"/>
  <c r="T5058" i="1"/>
  <c r="T3863" i="1"/>
  <c r="U3863" i="1"/>
  <c r="U5226" i="1"/>
  <c r="T5226" i="1"/>
  <c r="U5561" i="1"/>
  <c r="T5561" i="1"/>
  <c r="T5132" i="1"/>
  <c r="U5132" i="1"/>
  <c r="T3569" i="1"/>
  <c r="U3569" i="1"/>
  <c r="U6019" i="1"/>
  <c r="T6019" i="1"/>
  <c r="U5753" i="1"/>
  <c r="T5753" i="1"/>
  <c r="T4289" i="1"/>
  <c r="U4289" i="1"/>
  <c r="U4534" i="1"/>
  <c r="T4534" i="1"/>
  <c r="T3572" i="1"/>
  <c r="U3572" i="1"/>
  <c r="T6117" i="1"/>
  <c r="U6117" i="1"/>
  <c r="T4531" i="1"/>
  <c r="U4531" i="1"/>
  <c r="T3286" i="1"/>
  <c r="U3286" i="1"/>
  <c r="U3281" i="1"/>
  <c r="T3281" i="1"/>
  <c r="T3738" i="1"/>
  <c r="U3738" i="1"/>
  <c r="T3477" i="1"/>
  <c r="U3477" i="1"/>
  <c r="T2159" i="1"/>
  <c r="U2159" i="1"/>
  <c r="T1557" i="1"/>
  <c r="U1557" i="1"/>
  <c r="T2923" i="1"/>
  <c r="U2923" i="1"/>
  <c r="T2231" i="1"/>
  <c r="U2231" i="1"/>
  <c r="T5156" i="1"/>
  <c r="U5156" i="1"/>
  <c r="T2253" i="1"/>
  <c r="U2253" i="1"/>
  <c r="T4386" i="1"/>
  <c r="U4386" i="1"/>
  <c r="T3525" i="1"/>
  <c r="U3525" i="1"/>
  <c r="T3264" i="1"/>
  <c r="U3264" i="1"/>
  <c r="T2491" i="1"/>
  <c r="U2491" i="1"/>
  <c r="U2086" i="1"/>
  <c r="T2086" i="1"/>
  <c r="T3308" i="1"/>
  <c r="U3308" i="1"/>
  <c r="T2130" i="1"/>
  <c r="U2130" i="1"/>
  <c r="T4244" i="1"/>
  <c r="U4244" i="1"/>
  <c r="U3017" i="1"/>
  <c r="T3017" i="1"/>
  <c r="T3642" i="1"/>
  <c r="U3642" i="1"/>
  <c r="U2441" i="1"/>
  <c r="T2441" i="1"/>
  <c r="T2037" i="1"/>
  <c r="U2037" i="1"/>
  <c r="T3715" i="1"/>
  <c r="U3715" i="1"/>
  <c r="T2613" i="1"/>
  <c r="U2613" i="1"/>
  <c r="T3142" i="1"/>
  <c r="U3142" i="1"/>
  <c r="T1509" i="1"/>
  <c r="U1509" i="1"/>
  <c r="T2636" i="1"/>
  <c r="U2636" i="1"/>
  <c r="T2370" i="1"/>
  <c r="U2370" i="1"/>
  <c r="T1484" i="1"/>
  <c r="U1484" i="1"/>
  <c r="T3592" i="1"/>
  <c r="U3592" i="1"/>
  <c r="U3089" i="1"/>
  <c r="T3089" i="1"/>
  <c r="T2350" i="1"/>
  <c r="U2350" i="1"/>
  <c r="T1725" i="1"/>
  <c r="U1725" i="1"/>
  <c r="T3688" i="1"/>
  <c r="U3688" i="1"/>
  <c r="T1773" i="1"/>
  <c r="U1773" i="1"/>
  <c r="U2561" i="1"/>
  <c r="T2561" i="1"/>
  <c r="T2638" i="1"/>
  <c r="U2638" i="1"/>
  <c r="U1726" i="1"/>
  <c r="T1726" i="1"/>
  <c r="T5900" i="1"/>
  <c r="U5900" i="1"/>
  <c r="T4989" i="1"/>
  <c r="U4989" i="1"/>
  <c r="T2853" i="1"/>
  <c r="U2853" i="1"/>
  <c r="T5375" i="1"/>
  <c r="U5375" i="1"/>
  <c r="U5755" i="1"/>
  <c r="T5755" i="1"/>
  <c r="U4846" i="1"/>
  <c r="T4846" i="1"/>
  <c r="T4464" i="1"/>
  <c r="U4464" i="1"/>
  <c r="T1652" i="1"/>
  <c r="U1652" i="1"/>
  <c r="U5995" i="1"/>
  <c r="T5995" i="1"/>
  <c r="T5111" i="1"/>
  <c r="U5111" i="1"/>
  <c r="T4101" i="1"/>
  <c r="U4101" i="1"/>
  <c r="T2517" i="1"/>
  <c r="U2517" i="1"/>
  <c r="T6716" i="1"/>
  <c r="U6716" i="1"/>
  <c r="T3575" i="1"/>
  <c r="U3575" i="1"/>
  <c r="T4509" i="1"/>
  <c r="U4509" i="1"/>
  <c r="T4385" i="1"/>
  <c r="U4385" i="1"/>
  <c r="T4175" i="1"/>
  <c r="U4175" i="1"/>
  <c r="T6572" i="1"/>
  <c r="U6572" i="1"/>
  <c r="T5085" i="1"/>
  <c r="U5085" i="1"/>
  <c r="T4745" i="1"/>
  <c r="U4745" i="1"/>
  <c r="U6235" i="1"/>
  <c r="T6235" i="1"/>
  <c r="T3931" i="1"/>
  <c r="U3931" i="1"/>
  <c r="U4606" i="1"/>
  <c r="T4606" i="1"/>
  <c r="T4220" i="1"/>
  <c r="U4220" i="1"/>
  <c r="U4986" i="1"/>
  <c r="T4986" i="1"/>
  <c r="T2154" i="1"/>
  <c r="U2154" i="1"/>
  <c r="T5519" i="1"/>
  <c r="U5519" i="1"/>
  <c r="T5801" i="1"/>
  <c r="U5801" i="1"/>
  <c r="T4481" i="1"/>
  <c r="U4481" i="1"/>
  <c r="T4584" i="1"/>
  <c r="U4584" i="1"/>
  <c r="T3526" i="1"/>
  <c r="U3526" i="1"/>
  <c r="T3521" i="1"/>
  <c r="U3521" i="1"/>
  <c r="U5059" i="1"/>
  <c r="T5059" i="1"/>
  <c r="T6022" i="1"/>
  <c r="U6022" i="1"/>
  <c r="T3092" i="1"/>
  <c r="U3092" i="1"/>
  <c r="U5275" i="1"/>
  <c r="T5275" i="1"/>
  <c r="T4652" i="1"/>
  <c r="U4652" i="1"/>
  <c r="T4650" i="1"/>
  <c r="U4650" i="1"/>
  <c r="T2490" i="1"/>
  <c r="U2490" i="1"/>
  <c r="T4457" i="1"/>
  <c r="U4457" i="1"/>
  <c r="T5157" i="1"/>
  <c r="U5157" i="1"/>
  <c r="U5491" i="1"/>
  <c r="T5491" i="1"/>
  <c r="T3547" i="1"/>
  <c r="U3547" i="1"/>
  <c r="U4822" i="1"/>
  <c r="T4822" i="1"/>
  <c r="T3188" i="1"/>
  <c r="U3188" i="1"/>
  <c r="T4605" i="1"/>
  <c r="U4605" i="1"/>
  <c r="T3141" i="1"/>
  <c r="U3141" i="1"/>
  <c r="U5589" i="1"/>
  <c r="T5589" i="1"/>
  <c r="T5853" i="1"/>
  <c r="U5853" i="1"/>
  <c r="T4892" i="1"/>
  <c r="U4892" i="1"/>
  <c r="T4507" i="1"/>
  <c r="U4507" i="1"/>
  <c r="T3598" i="1"/>
  <c r="U3598" i="1"/>
  <c r="T4679" i="1"/>
  <c r="U4679" i="1"/>
  <c r="U4294" i="1"/>
  <c r="T4294" i="1"/>
  <c r="T2036" i="1"/>
  <c r="U2036" i="1"/>
  <c r="U5371" i="1"/>
  <c r="T5371" i="1"/>
  <c r="T6453" i="1"/>
  <c r="U6453" i="1"/>
  <c r="T5492" i="1"/>
  <c r="U5492" i="1"/>
  <c r="T4672" i="1"/>
  <c r="U4672" i="1"/>
  <c r="T3641" i="1"/>
  <c r="U3641" i="1"/>
  <c r="T5489" i="1"/>
  <c r="U5489" i="1"/>
  <c r="T5778" i="1"/>
  <c r="U5778" i="1"/>
  <c r="T3499" i="1"/>
  <c r="U3499" i="1"/>
  <c r="T2877" i="1"/>
  <c r="U2877" i="1"/>
  <c r="U6211" i="1"/>
  <c r="T6211" i="1"/>
  <c r="T4049" i="1"/>
  <c r="U4049" i="1"/>
  <c r="T4216" i="1"/>
  <c r="U4216" i="1"/>
  <c r="T3671" i="1"/>
  <c r="U3671" i="1"/>
  <c r="U2969" i="1"/>
  <c r="T2969" i="1"/>
  <c r="T2804" i="1"/>
  <c r="U2804" i="1"/>
  <c r="T5802" i="1"/>
  <c r="U5802" i="1"/>
  <c r="T4485" i="1"/>
  <c r="U4485" i="1"/>
  <c r="T4340" i="1"/>
  <c r="U4340" i="1"/>
  <c r="U4338" i="1"/>
  <c r="T4338" i="1"/>
  <c r="T3669" i="1"/>
  <c r="U3669" i="1"/>
  <c r="T3408" i="1"/>
  <c r="U3408" i="1"/>
  <c r="U2705" i="1"/>
  <c r="T2705" i="1"/>
  <c r="U4963" i="1"/>
  <c r="T4963" i="1"/>
  <c r="T3023" i="1"/>
  <c r="U3023" i="1"/>
  <c r="T3717" i="1"/>
  <c r="U3717" i="1"/>
  <c r="U3185" i="1"/>
  <c r="T3185" i="1"/>
  <c r="T2422" i="1"/>
  <c r="U2422" i="1"/>
  <c r="T3500" i="1"/>
  <c r="U3500" i="1"/>
  <c r="T2732" i="1"/>
  <c r="U2732" i="1"/>
  <c r="T1868" i="1"/>
  <c r="U1868" i="1"/>
  <c r="T3527" i="1"/>
  <c r="U3527" i="1"/>
  <c r="T3958" i="1"/>
  <c r="U3958" i="1"/>
  <c r="T2660" i="1"/>
  <c r="U2660" i="1"/>
  <c r="T2999" i="1"/>
  <c r="U2999" i="1"/>
  <c r="T3312" i="1"/>
  <c r="U3312" i="1"/>
  <c r="T2327" i="1"/>
  <c r="U2327" i="1"/>
  <c r="T4675" i="1"/>
  <c r="U4675" i="1"/>
  <c r="T3814" i="1"/>
  <c r="U3814" i="1"/>
  <c r="T3620" i="1"/>
  <c r="U3620" i="1"/>
  <c r="T3621" i="1"/>
  <c r="U3621" i="1"/>
  <c r="T3360" i="1"/>
  <c r="U3360" i="1"/>
  <c r="T2587" i="1"/>
  <c r="U2587" i="1"/>
  <c r="U2182" i="1"/>
  <c r="T2182" i="1"/>
  <c r="T2277" i="1"/>
  <c r="U2277" i="1"/>
  <c r="T1916" i="1"/>
  <c r="U1916" i="1"/>
  <c r="T1869" i="1"/>
  <c r="U1869" i="1"/>
  <c r="T2542" i="1"/>
  <c r="U2542" i="1"/>
  <c r="T3624" i="1"/>
  <c r="U3624" i="1"/>
  <c r="T2851" i="1"/>
  <c r="U2851" i="1"/>
  <c r="T3352" i="1"/>
  <c r="U3352" i="1"/>
  <c r="T3096" i="1"/>
  <c r="U3096" i="1"/>
  <c r="T2830" i="1"/>
  <c r="U2830" i="1"/>
  <c r="U1918" i="1"/>
  <c r="T1918" i="1"/>
  <c r="J5" i="12" l="1"/>
  <c r="J4" i="12"/>
</calcChain>
</file>

<file path=xl/sharedStrings.xml><?xml version="1.0" encoding="utf-8"?>
<sst xmlns="http://schemas.openxmlformats.org/spreadsheetml/2006/main" count="95" uniqueCount="68">
  <si>
    <t>Dry Bulb Temp °C</t>
  </si>
  <si>
    <t>Dew Point Temp °C</t>
  </si>
  <si>
    <t>RH [%]</t>
  </si>
  <si>
    <t>Month</t>
  </si>
  <si>
    <t>Day</t>
  </si>
  <si>
    <t>Hour</t>
  </si>
  <si>
    <t>Latitude</t>
  </si>
  <si>
    <t>Longitude</t>
  </si>
  <si>
    <t>Panel Angle [deg]</t>
  </si>
  <si>
    <t>Panel Azimuth</t>
  </si>
  <si>
    <t>Year</t>
  </si>
  <si>
    <t>Solar elev [deg]</t>
  </si>
  <si>
    <t>Solar azimuth [deg]</t>
  </si>
  <si>
    <t>Panel elev</t>
  </si>
  <si>
    <t>Panel solar azi</t>
  </si>
  <si>
    <t>Panel Area [m2]</t>
  </si>
  <si>
    <t>Global Horizontal Radiation [Wh/m2]</t>
  </si>
  <si>
    <t>Direct Normal Radiation [Wh/m2]</t>
  </si>
  <si>
    <t>Diffuse Horizontal Radiation [Wh/m2]</t>
  </si>
  <si>
    <t>Direct tilted</t>
  </si>
  <si>
    <t>Diffuse panel</t>
  </si>
  <si>
    <t>Total incident</t>
  </si>
  <si>
    <t>Efficiency</t>
  </si>
  <si>
    <t>Output</t>
  </si>
  <si>
    <t>Demand</t>
  </si>
  <si>
    <t>Winter</t>
  </si>
  <si>
    <t>Summer</t>
  </si>
  <si>
    <t>University of Exeter - Solar Calculations</t>
  </si>
  <si>
    <t>Number of panels</t>
  </si>
  <si>
    <t>Individual panel size</t>
  </si>
  <si>
    <t>m2</t>
  </si>
  <si>
    <t>Panel efficiency</t>
  </si>
  <si>
    <t>Roof orientation</t>
  </si>
  <si>
    <t>degrees from north</t>
  </si>
  <si>
    <t>Roof slope</t>
  </si>
  <si>
    <t>Horizon</t>
  </si>
  <si>
    <t>Horizon orientation</t>
  </si>
  <si>
    <t>Horizon height (degrees from horizontal)</t>
  </si>
  <si>
    <t>Sun path diagram</t>
  </si>
  <si>
    <t>January</t>
  </si>
  <si>
    <t>Solar Azimuth</t>
  </si>
  <si>
    <t>Solar Elevation</t>
  </si>
  <si>
    <t>Site Latitude</t>
  </si>
  <si>
    <t>Site longitude</t>
  </si>
  <si>
    <t>[degrees]</t>
  </si>
  <si>
    <t>Year for calculations</t>
  </si>
  <si>
    <t>February</t>
  </si>
  <si>
    <t>March</t>
  </si>
  <si>
    <t>April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</si>
  <si>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</si>
  <si>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</si>
  <si>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</si>
  <si>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</si>
  <si>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</si>
  <si>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</si>
  <si>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</si>
  <si>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</si>
  <si>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Yes</t>
  </si>
  <si>
    <t>kWh</t>
  </si>
  <si>
    <t>Electricity Demand (Watts)</t>
  </si>
  <si>
    <t>Offset</t>
  </si>
  <si>
    <t>Export</t>
  </si>
  <si>
    <t>Solar Used Internally</t>
  </si>
  <si>
    <t>Exported</t>
  </si>
  <si>
    <t>Annual demand</t>
  </si>
  <si>
    <t>Solar Output</t>
  </si>
  <si>
    <t>Include Horizon impact?</t>
  </si>
  <si>
    <t>degrees from horizontal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</si>
</sst>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10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7">
    <xf numFmtId="0" fontId="0" fillId="0" borderId="0" xfId="0"/>
    <xf numFmtId="0" fontId="0" fillId="0" borderId="0" xfId="0" applyFont="1"/>
    <xf numFmtId="17" fontId="0" fillId="0" borderId="0" xfId="0" applyNumberFormat="1" applyFont="1"/>
    <xf numFmtId="0" fontId="5" fillId="0" borderId="0" xfId="0" applyFont="1" applyAlignment="1">
      <alignment horizontal="left"/>
    </xf>
    <xf numFmtId="164" fontId="0" fillId="0" borderId="0" xfId="0" quotePrefix="1" applyNumberFormat="1" applyFont="1" applyFill="1" applyAlignment="1"/>
    <xf numFmtId="164" fontId="0" fillId="0" borderId="0" xfId="0" applyNumberFormat="1" applyFont="1" applyAlignment="1"/>
    <xf numFmtId="164" fontId="5" fillId="0" borderId="0" xfId="0" applyNumberFormat="1" applyFont="1" applyAlignment="1"/>
    <xf numFmtId="164" fontId="0" fillId="0" borderId="0" xfId="0" applyNumberFormat="1"/>
    <xf numFmtId="2" fontId="0" fillId="0" borderId="0" xfId="0" applyNumberFormat="1" applyFont="1"/>
    <xf numFmtId="0" fontId="0" fillId="0" borderId="0" xfId="0" applyAlignment="1">
      <alignment wrapText="1"/>
    </xf>
    <xf numFmtId="0" fontId="0" fillId="0" borderId="0" xfId="0" applyFont="1" applyAlignment="1">
      <alignment wrapText="1"/>
    </xf>
    <xf numFmtId="0" fontId="5" fillId="0" borderId="0" xfId="0" applyFont="1" applyAlignment="1">
      <alignment horizontal="left" wrapText="1"/>
    </xf>
    <xf numFmtId="164" fontId="0" fillId="0" borderId="0" xfId="0" applyNumberFormat="1" applyFont="1"/>
    <xf numFmtId="9" fontId="0" fillId="0" borderId="0" xfId="0" applyNumberFormat="1" applyFont="1"/>
    <xf numFmtId="9" fontId="0" fillId="0" borderId="0" xfId="183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9" fontId="0" fillId="0" borderId="0" xfId="0" applyNumberForma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0" xfId="0" applyBorder="1"/>
    <xf numFmtId="2" fontId="0" fillId="2" borderId="12" xfId="0" applyNumberFormat="1" applyFill="1" applyBorder="1"/>
    <xf numFmtId="0" fontId="0" fillId="2" borderId="13" xfId="0" applyFill="1" applyBorder="1"/>
    <xf numFmtId="0" fontId="0" fillId="0" borderId="14" xfId="0" applyBorder="1"/>
    <xf numFmtId="0" fontId="0" fillId="0" borderId="15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8" xfId="0" applyBorder="1" applyAlignment="1">
      <alignment wrapText="1"/>
    </xf>
    <xf numFmtId="0" fontId="7" fillId="0" borderId="0" xfId="0" applyFont="1"/>
    <xf numFmtId="0" fontId="0" fillId="0" borderId="9" xfId="0" applyBorder="1" applyAlignment="1">
      <alignment wrapText="1"/>
    </xf>
    <xf numFmtId="0" fontId="0" fillId="2" borderId="11" xfId="0" applyFill="1" applyBorder="1" applyAlignment="1">
      <alignment wrapText="1"/>
    </xf>
    <xf numFmtId="0" fontId="0" fillId="2" borderId="16" xfId="0" applyFill="1" applyBorder="1" applyAlignment="1">
      <alignment wrapText="1"/>
    </xf>
    <xf numFmtId="2" fontId="0" fillId="2" borderId="17" xfId="0" applyNumberFormat="1" applyFill="1" applyBorder="1"/>
    <xf numFmtId="0" fontId="0" fillId="2" borderId="18" xfId="0" applyFill="1" applyBorder="1"/>
    <xf numFmtId="0" fontId="0" fillId="0" borderId="6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19" xfId="0" applyBorder="1"/>
    <xf numFmtId="0" fontId="0" fillId="0" borderId="20" xfId="0" applyBorder="1"/>
    <xf numFmtId="0" fontId="6" fillId="0" borderId="20" xfId="0" applyFont="1" applyBorder="1"/>
    <xf numFmtId="0" fontId="6" fillId="0" borderId="21" xfId="0" applyFont="1" applyBorder="1"/>
    <xf numFmtId="164" fontId="0" fillId="0" borderId="0" xfId="0" applyNumberFormat="1" applyBorder="1"/>
    <xf numFmtId="164" fontId="6" fillId="0" borderId="0" xfId="0" applyNumberFormat="1" applyFont="1" applyBorder="1"/>
    <xf numFmtId="164" fontId="6" fillId="0" borderId="23" xfId="0" applyNumberFormat="1" applyFont="1" applyBorder="1"/>
    <xf numFmtId="164" fontId="0" fillId="0" borderId="12" xfId="0" applyNumberFormat="1" applyBorder="1"/>
    <xf numFmtId="164" fontId="6" fillId="0" borderId="12" xfId="0" applyNumberFormat="1" applyFont="1" applyBorder="1"/>
    <xf numFmtId="164" fontId="6" fillId="0" borderId="13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1" xfId="0" applyBorder="1"/>
    <xf numFmtId="164" fontId="0" fillId="0" borderId="22" xfId="0" applyNumberFormat="1" applyBorder="1"/>
    <xf numFmtId="164" fontId="0" fillId="0" borderId="23" xfId="0" applyNumberFormat="1" applyBorder="1"/>
    <xf numFmtId="164" fontId="0" fillId="0" borderId="11" xfId="0" applyNumberFormat="1" applyBorder="1"/>
    <xf numFmtId="164" fontId="0" fillId="0" borderId="13" xfId="0" applyNumberFormat="1" applyBorder="1"/>
    <xf numFmtId="0" fontId="6" fillId="0" borderId="19" xfId="0" applyFont="1" applyBorder="1"/>
    <xf numFmtId="164" fontId="6" fillId="0" borderId="22" xfId="0" applyNumberFormat="1" applyFont="1" applyBorder="1"/>
    <xf numFmtId="164" fontId="6" fillId="0" borderId="11" xfId="0" applyNumberFormat="1" applyFont="1" applyBorder="1"/>
    <xf numFmtId="0" fontId="0" fillId="0" borderId="13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1" xfId="0" applyBorder="1" applyAlignment="1">
      <alignment wrapText="1"/>
    </xf>
    <xf numFmtId="0" fontId="6" fillId="0" borderId="11" xfId="0" applyFont="1" applyBorder="1" applyAlignment="1">
      <alignment wrapText="1"/>
    </xf>
    <xf numFmtId="0" fontId="6" fillId="0" borderId="13" xfId="0" applyFont="1" applyBorder="1" applyAlignment="1">
      <alignment wrapText="1"/>
    </xf>
    <xf numFmtId="0" fontId="6" fillId="0" borderId="12" xfId="0" applyFont="1" applyBorder="1" applyAlignment="1">
      <alignment wrapText="1"/>
    </xf>
  </cellXfs>
  <cellStyles count="410">
    <cellStyle name="% 2" xfId="178" xr:uid="{00000000-0005-0000-0000-000000000000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80" builtinId="9" hidden="1"/>
    <cellStyle name="Followed Hyperlink" xfId="182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9" builtinId="8" hidden="1"/>
    <cellStyle name="Hyperlink" xfId="181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Normal" xfId="0" builtinId="0"/>
    <cellStyle name="Normal 2" xfId="9" xr:uid="{00000000-0005-0000-0000-000098010000}"/>
    <cellStyle name="Percent" xfId="183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Inputs!$B$20</c:f>
              <c:strCache>
                <c:ptCount val="1"/>
                <c:pt idx="0">
                  <c:v>January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Inputs!$B$22:$B$45</c:f>
              <c:numCache>
                <c:formatCode>0.0</c:formatCode>
                <c:ptCount val="24"/>
                <c:pt idx="0">
                  <c:v>17.172822000889823</c:v>
                </c:pt>
                <c:pt idx="1">
                  <c:v>41.725070493404274</c:v>
                </c:pt>
                <c:pt idx="2">
                  <c:v>60.770398921707994</c:v>
                </c:pt>
                <c:pt idx="3">
                  <c:v>75.701306146794323</c:v>
                </c:pt>
                <c:pt idx="4">
                  <c:v>88.228453611306179</c:v>
                </c:pt>
                <c:pt idx="5">
                  <c:v>99.563411461798708</c:v>
                </c:pt>
                <c:pt idx="6">
                  <c:v>110.51977575380474</c:v>
                </c:pt>
                <c:pt idx="7">
                  <c:v>121.67748684969169</c:v>
                </c:pt>
                <c:pt idx="8">
                  <c:v>133.46640135540702</c:v>
                </c:pt>
                <c:pt idx="9">
                  <c:v>146.16776391855004</c:v>
                </c:pt>
                <c:pt idx="10">
                  <c:v>159.84906284821636</c:v>
                </c:pt>
                <c:pt idx="11">
                  <c:v>174.28344850446013</c:v>
                </c:pt>
                <c:pt idx="12">
                  <c:v>188.96113309337568</c:v>
                </c:pt>
                <c:pt idx="13">
                  <c:v>203.26992415947009</c:v>
                </c:pt>
                <c:pt idx="14">
                  <c:v>216.7517925610949</c:v>
                </c:pt>
                <c:pt idx="15">
                  <c:v>229.24788266552721</c:v>
                </c:pt>
                <c:pt idx="16">
                  <c:v>240.88000012769521</c:v>
                </c:pt>
                <c:pt idx="17">
                  <c:v>251.96595486039928</c:v>
                </c:pt>
                <c:pt idx="18">
                  <c:v>262.96643893879519</c:v>
                </c:pt>
                <c:pt idx="19">
                  <c:v>274.5033465447475</c:v>
                </c:pt>
                <c:pt idx="20">
                  <c:v>287.46136170730142</c:v>
                </c:pt>
                <c:pt idx="21">
                  <c:v>303.15856134076745</c:v>
                </c:pt>
                <c:pt idx="22">
                  <c:v>323.35113572877424</c:v>
                </c:pt>
                <c:pt idx="23">
                  <c:v>348.97564409598249</c:v>
                </c:pt>
              </c:numCache>
            </c:numRef>
          </c:xVal>
          <c:yVal>
            <c:numRef>
              <c:f>Inputs!$C$22:$C$45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5.4645019943919522</c:v>
                </c:pt>
                <c:pt idx="9">
                  <c:v>11.518517258777052</c:v>
                </c:pt>
                <c:pt idx="10">
                  <c:v>15.813832928130324</c:v>
                </c:pt>
                <c:pt idx="11">
                  <c:v>17.940587782640137</c:v>
                </c:pt>
                <c:pt idx="12">
                  <c:v>17.679955417537542</c:v>
                </c:pt>
                <c:pt idx="13">
                  <c:v>15.059897101428604</c:v>
                </c:pt>
                <c:pt idx="14">
                  <c:v>10.345535530015908</c:v>
                </c:pt>
                <c:pt idx="15">
                  <c:v>3.9917038710005954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F3-8043-AFCD-4DADA6BB72BB}"/>
            </c:ext>
          </c:extLst>
        </c:ser>
        <c:ser>
          <c:idx val="1"/>
          <c:order val="1"/>
          <c:tx>
            <c:strRef>
              <c:f>Inputs!$D$20</c:f>
              <c:strCache>
                <c:ptCount val="1"/>
                <c:pt idx="0">
                  <c:v>February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Inputs!$D$22:$D$45</c:f>
              <c:numCache>
                <c:formatCode>0.0</c:formatCode>
                <c:ptCount val="24"/>
                <c:pt idx="0">
                  <c:v>12.503971351401816</c:v>
                </c:pt>
                <c:pt idx="1">
                  <c:v>34.458338277231576</c:v>
                </c:pt>
                <c:pt idx="2">
                  <c:v>52.86848957935527</c:v>
                </c:pt>
                <c:pt idx="3">
                  <c:v>68.050209055980318</c:v>
                </c:pt>
                <c:pt idx="4">
                  <c:v>81.051615865449151</c:v>
                </c:pt>
                <c:pt idx="5">
                  <c:v>92.856678235861935</c:v>
                </c:pt>
                <c:pt idx="6">
                  <c:v>104.24496307658566</c:v>
                </c:pt>
                <c:pt idx="7">
                  <c:v>115.84347804642334</c:v>
                </c:pt>
                <c:pt idx="8">
                  <c:v>128.17544032387974</c:v>
                </c:pt>
                <c:pt idx="9">
                  <c:v>141.64465071726318</c:v>
                </c:pt>
                <c:pt idx="10">
                  <c:v>156.42769898321524</c:v>
                </c:pt>
                <c:pt idx="11">
                  <c:v>172.30582573793913</c:v>
                </c:pt>
                <c:pt idx="12">
                  <c:v>188.60570980376565</c:v>
                </c:pt>
                <c:pt idx="13">
                  <c:v>204.44759701544024</c:v>
                </c:pt>
                <c:pt idx="14">
                  <c:v>219.1767488562291</c:v>
                </c:pt>
                <c:pt idx="15">
                  <c:v>232.59644433457296</c:v>
                </c:pt>
                <c:pt idx="16">
                  <c:v>244.89825902437224</c:v>
                </c:pt>
                <c:pt idx="17">
                  <c:v>256.49419535992081</c:v>
                </c:pt>
                <c:pt idx="18">
                  <c:v>267.91319422325995</c:v>
                </c:pt>
                <c:pt idx="19">
                  <c:v>279.78884323872347</c:v>
                </c:pt>
                <c:pt idx="20">
                  <c:v>292.90831711802844</c:v>
                </c:pt>
                <c:pt idx="21">
                  <c:v>308.25613342255434</c:v>
                </c:pt>
                <c:pt idx="22">
                  <c:v>326.84484583471362</c:v>
                </c:pt>
                <c:pt idx="23">
                  <c:v>348.87623881638547</c:v>
                </c:pt>
              </c:numCache>
            </c:numRef>
          </c:xVal>
          <c:yVal>
            <c:numRef>
              <c:f>Inputs!$E$22:$E$45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4.0830158236223753</c:v>
                </c:pt>
                <c:pt idx="8">
                  <c:v>12.019307762600604</c:v>
                </c:pt>
                <c:pt idx="9">
                  <c:v>18.726348742950634</c:v>
                </c:pt>
                <c:pt idx="10">
                  <c:v>23.616080524419061</c:v>
                </c:pt>
                <c:pt idx="11">
                  <c:v>26.187579113435234</c:v>
                </c:pt>
                <c:pt idx="12">
                  <c:v>26.126350113294897</c:v>
                </c:pt>
                <c:pt idx="13">
                  <c:v>23.44089520195871</c:v>
                </c:pt>
                <c:pt idx="14">
                  <c:v>18.458666447905969</c:v>
                </c:pt>
                <c:pt idx="15">
                  <c:v>11.686082679475632</c:v>
                </c:pt>
                <c:pt idx="16">
                  <c:v>3.7201015465977605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F3-8043-AFCD-4DADA6BB72BB}"/>
            </c:ext>
          </c:extLst>
        </c:ser>
        <c:ser>
          <c:idx val="2"/>
          <c:order val="2"/>
          <c:tx>
            <c:strRef>
              <c:f>Inputs!$F$20</c:f>
              <c:strCache>
                <c:ptCount val="1"/>
                <c:pt idx="0">
                  <c:v>March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Inputs!$F$22:$F$45</c:f>
              <c:numCache>
                <c:formatCode>0.0</c:formatCode>
                <c:ptCount val="24"/>
                <c:pt idx="0">
                  <c:v>12.215538000590044</c:v>
                </c:pt>
                <c:pt idx="1">
                  <c:v>31.00294308938922</c:v>
                </c:pt>
                <c:pt idx="2">
                  <c:v>47.63237289244401</c:v>
                </c:pt>
                <c:pt idx="3">
                  <c:v>62.085842459674424</c:v>
                </c:pt>
                <c:pt idx="4">
                  <c:v>74.914899726694728</c:v>
                </c:pt>
                <c:pt idx="5">
                  <c:v>86.808659198160697</c:v>
                </c:pt>
                <c:pt idx="6">
                  <c:v>98.436333887248438</c:v>
                </c:pt>
                <c:pt idx="7">
                  <c:v>110.43821957519705</c:v>
                </c:pt>
                <c:pt idx="8">
                  <c:v>123.44592484354912</c:v>
                </c:pt>
                <c:pt idx="9">
                  <c:v>138.04534505038419</c:v>
                </c:pt>
                <c:pt idx="10">
                  <c:v>154.58532891001229</c:v>
                </c:pt>
                <c:pt idx="11">
                  <c:v>172.80300592356187</c:v>
                </c:pt>
                <c:pt idx="12">
                  <c:v>191.59541179609161</c:v>
                </c:pt>
                <c:pt idx="13">
                  <c:v>209.50425672757856</c:v>
                </c:pt>
                <c:pt idx="14">
                  <c:v>225.60543335247695</c:v>
                </c:pt>
                <c:pt idx="15">
                  <c:v>239.8101408539826</c:v>
                </c:pt>
                <c:pt idx="16">
                  <c:v>252.54917607992729</c:v>
                </c:pt>
                <c:pt idx="17">
                  <c:v>264.42883862123244</c:v>
                </c:pt>
                <c:pt idx="18">
                  <c:v>276.08260290544081</c:v>
                </c:pt>
                <c:pt idx="19">
                  <c:v>288.15414157293651</c:v>
                </c:pt>
                <c:pt idx="20">
                  <c:v>301.31684243882819</c:v>
                </c:pt>
                <c:pt idx="21">
                  <c:v>316.24011981775402</c:v>
                </c:pt>
                <c:pt idx="22">
                  <c:v>333.37431542291409</c:v>
                </c:pt>
                <c:pt idx="23">
                  <c:v>352.47223961406752</c:v>
                </c:pt>
              </c:numCache>
            </c:numRef>
          </c:xVal>
          <c:yVal>
            <c:numRef>
              <c:f>Inputs!$G$22:$G$45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4.4731441798667788</c:v>
                </c:pt>
                <c:pt idx="7">
                  <c:v>13.554964519699482</c:v>
                </c:pt>
                <c:pt idx="8">
                  <c:v>21.998255145370123</c:v>
                </c:pt>
                <c:pt idx="9">
                  <c:v>29.193539176073884</c:v>
                </c:pt>
                <c:pt idx="10">
                  <c:v>34.47472894405152</c:v>
                </c:pt>
                <c:pt idx="11">
                  <c:v>37.160517395781199</c:v>
                </c:pt>
                <c:pt idx="12">
                  <c:v>36.811995770590563</c:v>
                </c:pt>
                <c:pt idx="13">
                  <c:v>33.49151154988779</c:v>
                </c:pt>
                <c:pt idx="14">
                  <c:v>27.721973642047026</c:v>
                </c:pt>
                <c:pt idx="15">
                  <c:v>20.198968335930061</c:v>
                </c:pt>
                <c:pt idx="16">
                  <c:v>11.569709134783139</c:v>
                </c:pt>
                <c:pt idx="17">
                  <c:v>2.4852949647001736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F3-8043-AFCD-4DADA6BB72BB}"/>
            </c:ext>
          </c:extLst>
        </c:ser>
        <c:ser>
          <c:idx val="3"/>
          <c:order val="3"/>
          <c:tx>
            <c:strRef>
              <c:f>Inputs!$H$20</c:f>
              <c:strCache>
                <c:ptCount val="1"/>
                <c:pt idx="0">
                  <c:v>April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Inputs!$H$22:$H$45</c:f>
              <c:numCache>
                <c:formatCode>0.0</c:formatCode>
                <c:ptCount val="24"/>
                <c:pt idx="0">
                  <c:v>12.885241365089115</c:v>
                </c:pt>
                <c:pt idx="1">
                  <c:v>29.032003956877929</c:v>
                </c:pt>
                <c:pt idx="2">
                  <c:v>43.818689997037779</c:v>
                </c:pt>
                <c:pt idx="3">
                  <c:v>57.174719454305077</c:v>
                </c:pt>
                <c:pt idx="4">
                  <c:v>69.40719054146814</c:v>
                </c:pt>
                <c:pt idx="5">
                  <c:v>81.003735961420688</c:v>
                </c:pt>
                <c:pt idx="6">
                  <c:v>92.539269906360019</c:v>
                </c:pt>
                <c:pt idx="7">
                  <c:v>104.67660289455139</c:v>
                </c:pt>
                <c:pt idx="8">
                  <c:v>118.20988864893758</c:v>
                </c:pt>
                <c:pt idx="9">
                  <c:v>134.05918099113109</c:v>
                </c:pt>
                <c:pt idx="10">
                  <c:v>152.98318817441208</c:v>
                </c:pt>
                <c:pt idx="11">
                  <c:v>174.70161202593104</c:v>
                </c:pt>
                <c:pt idx="12">
                  <c:v>197.10318056372543</c:v>
                </c:pt>
                <c:pt idx="13">
                  <c:v>217.50211605102106</c:v>
                </c:pt>
                <c:pt idx="14">
                  <c:v>234.75933900916831</c:v>
                </c:pt>
                <c:pt idx="15">
                  <c:v>249.28370560852133</c:v>
                </c:pt>
                <c:pt idx="16">
                  <c:v>261.98605008432213</c:v>
                </c:pt>
                <c:pt idx="17">
                  <c:v>273.73021611167212</c:v>
                </c:pt>
                <c:pt idx="18">
                  <c:v>285.23511125471691</c:v>
                </c:pt>
                <c:pt idx="19">
                  <c:v>297.11127256668351</c:v>
                </c:pt>
                <c:pt idx="20">
                  <c:v>309.88814971651948</c:v>
                </c:pt>
                <c:pt idx="21">
                  <c:v>323.96967402274271</c:v>
                </c:pt>
                <c:pt idx="22">
                  <c:v>339.48267664069169</c:v>
                </c:pt>
                <c:pt idx="23">
                  <c:v>356.07364869302978</c:v>
                </c:pt>
              </c:numCache>
            </c:numRef>
          </c:xVal>
          <c:yVal>
            <c:numRef>
              <c:f>Inputs!$I$22:$I$45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5.5745939394493575</c:v>
                </c:pt>
                <c:pt idx="6">
                  <c:v>14.960265024734454</c:v>
                </c:pt>
                <c:pt idx="7">
                  <c:v>24.321393538753327</c:v>
                </c:pt>
                <c:pt idx="8">
                  <c:v>33.150049654536339</c:v>
                </c:pt>
                <c:pt idx="9">
                  <c:v>40.824327966322251</c:v>
                </c:pt>
                <c:pt idx="10">
                  <c:v>46.490539006117906</c:v>
                </c:pt>
                <c:pt idx="11">
                  <c:v>49.157761149006348</c:v>
                </c:pt>
                <c:pt idx="12">
                  <c:v>48.191761547400205</c:v>
                </c:pt>
                <c:pt idx="13">
                  <c:v>43.839447302456669</c:v>
                </c:pt>
                <c:pt idx="14">
                  <c:v>37.007249879575589</c:v>
                </c:pt>
                <c:pt idx="15">
                  <c:v>28.648793619034983</c:v>
                </c:pt>
                <c:pt idx="16">
                  <c:v>19.491049577405789</c:v>
                </c:pt>
                <c:pt idx="17">
                  <c:v>10.072100145327951</c:v>
                </c:pt>
                <c:pt idx="18">
                  <c:v>1.0445741290178745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DF3-8043-AFCD-4DADA6BB72BB}"/>
            </c:ext>
          </c:extLst>
        </c:ser>
        <c:ser>
          <c:idx val="4"/>
          <c:order val="4"/>
          <c:tx>
            <c:strRef>
              <c:f>Inputs!$J$20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Inputs!$J$22:$J$45</c:f>
              <c:numCache>
                <c:formatCode>0.0</c:formatCode>
                <c:ptCount val="24"/>
                <c:pt idx="0">
                  <c:v>12.435286452597182</c:v>
                </c:pt>
                <c:pt idx="1">
                  <c:v>26.964135775905618</c:v>
                </c:pt>
                <c:pt idx="2">
                  <c:v>40.520848721581302</c:v>
                </c:pt>
                <c:pt idx="3">
                  <c:v>53.019509170327993</c:v>
                </c:pt>
                <c:pt idx="4">
                  <c:v>64.656781159752327</c:v>
                </c:pt>
                <c:pt idx="5">
                  <c:v>75.810489145560865</c:v>
                </c:pt>
                <c:pt idx="6">
                  <c:v>86.991177900204676</c:v>
                </c:pt>
                <c:pt idx="7">
                  <c:v>98.8711333099006</c:v>
                </c:pt>
                <c:pt idx="8">
                  <c:v>112.38731678120782</c:v>
                </c:pt>
                <c:pt idx="9">
                  <c:v>128.86386785712332</c:v>
                </c:pt>
                <c:pt idx="10">
                  <c:v>149.8031184302389</c:v>
                </c:pt>
                <c:pt idx="11">
                  <c:v>175.30481893825015</c:v>
                </c:pt>
                <c:pt idx="12">
                  <c:v>201.73496290985773</c:v>
                </c:pt>
                <c:pt idx="13">
                  <c:v>224.43291275302499</c:v>
                </c:pt>
                <c:pt idx="14">
                  <c:v>242.33018762052177</c:v>
                </c:pt>
                <c:pt idx="15">
                  <c:v>256.72090706111885</c:v>
                </c:pt>
                <c:pt idx="16">
                  <c:v>269.0574962050776</c:v>
                </c:pt>
                <c:pt idx="17">
                  <c:v>280.40288052920221</c:v>
                </c:pt>
                <c:pt idx="18">
                  <c:v>291.50674819677931</c:v>
                </c:pt>
                <c:pt idx="19">
                  <c:v>302.92770240091374</c:v>
                </c:pt>
                <c:pt idx="20">
                  <c:v>315.08917168802253</c:v>
                </c:pt>
                <c:pt idx="21">
                  <c:v>328.25753272365819</c:v>
                </c:pt>
                <c:pt idx="22">
                  <c:v>342.4541200252313</c:v>
                </c:pt>
                <c:pt idx="23">
                  <c:v>357.36726066753488</c:v>
                </c:pt>
              </c:numCache>
            </c:numRef>
          </c:xVal>
          <c:yVal>
            <c:numRef>
              <c:f>Inputs!$K$22:$K$45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4.2058429427518291</c:v>
                </c:pt>
                <c:pt idx="5">
                  <c:v>13.015982814987339</c:v>
                </c:pt>
                <c:pt idx="6">
                  <c:v>22.365968247064586</c:v>
                </c:pt>
                <c:pt idx="7">
                  <c:v>31.826110200131012</c:v>
                </c:pt>
                <c:pt idx="8">
                  <c:v>40.956747294288569</c:v>
                </c:pt>
                <c:pt idx="9">
                  <c:v>49.128382137264566</c:v>
                </c:pt>
                <c:pt idx="10">
                  <c:v>55.339439713661591</c:v>
                </c:pt>
                <c:pt idx="11">
                  <c:v>58.216414936659532</c:v>
                </c:pt>
                <c:pt idx="12">
                  <c:v>56.807566659620839</c:v>
                </c:pt>
                <c:pt idx="13">
                  <c:v>51.612545025173759</c:v>
                </c:pt>
                <c:pt idx="14">
                  <c:v>43.999698564510325</c:v>
                </c:pt>
                <c:pt idx="15">
                  <c:v>35.128967484181246</c:v>
                </c:pt>
                <c:pt idx="16">
                  <c:v>25.740834687992489</c:v>
                </c:pt>
                <c:pt idx="17">
                  <c:v>16.323108971335671</c:v>
                </c:pt>
                <c:pt idx="18">
                  <c:v>7.2806091490925695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DF3-8043-AFCD-4DADA6BB72BB}"/>
            </c:ext>
          </c:extLst>
        </c:ser>
        <c:ser>
          <c:idx val="5"/>
          <c:order val="5"/>
          <c:tx>
            <c:strRef>
              <c:f>Inputs!$L$20</c:f>
              <c:strCache>
                <c:ptCount val="1"/>
                <c:pt idx="0">
                  <c:v>June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Inputs!$L$22:$L$45</c:f>
              <c:numCache>
                <c:formatCode>0.0</c:formatCode>
                <c:ptCount val="24"/>
                <c:pt idx="0">
                  <c:v>10.810387527881488</c:v>
                </c:pt>
                <c:pt idx="1">
                  <c:v>24.674924293086235</c:v>
                </c:pt>
                <c:pt idx="2">
                  <c:v>37.733082478984386</c:v>
                </c:pt>
                <c:pt idx="3">
                  <c:v>49.870559403085792</c:v>
                </c:pt>
                <c:pt idx="4">
                  <c:v>61.223830109054362</c:v>
                </c:pt>
                <c:pt idx="5">
                  <c:v>72.109718530699226</c:v>
                </c:pt>
                <c:pt idx="6">
                  <c:v>82.989972781338551</c:v>
                </c:pt>
                <c:pt idx="7">
                  <c:v>94.508161743983194</c:v>
                </c:pt>
                <c:pt idx="8">
                  <c:v>107.62138467847392</c:v>
                </c:pt>
                <c:pt idx="9">
                  <c:v>123.82860762383572</c:v>
                </c:pt>
                <c:pt idx="10">
                  <c:v>145.20826670511229</c:v>
                </c:pt>
                <c:pt idx="11">
                  <c:v>172.71426554880259</c:v>
                </c:pt>
                <c:pt idx="12">
                  <c:v>202.01879783325563</c:v>
                </c:pt>
                <c:pt idx="13">
                  <c:v>226.51187268378186</c:v>
                </c:pt>
                <c:pt idx="14">
                  <c:v>244.97857455030612</c:v>
                </c:pt>
                <c:pt idx="15">
                  <c:v>259.37495422644241</c:v>
                </c:pt>
                <c:pt idx="16">
                  <c:v>271.52656649884068</c:v>
                </c:pt>
                <c:pt idx="17">
                  <c:v>282.62400741055575</c:v>
                </c:pt>
                <c:pt idx="18">
                  <c:v>293.44077185734511</c:v>
                </c:pt>
                <c:pt idx="19">
                  <c:v>304.51731005256676</c:v>
                </c:pt>
                <c:pt idx="20">
                  <c:v>316.24135913854582</c:v>
                </c:pt>
                <c:pt idx="21">
                  <c:v>328.84492582803387</c:v>
                </c:pt>
                <c:pt idx="22">
                  <c:v>342.3440905955041</c:v>
                </c:pt>
                <c:pt idx="23">
                  <c:v>356.47964221174811</c:v>
                </c:pt>
              </c:numCache>
            </c:numRef>
          </c:xVal>
          <c:yVal>
            <c:numRef>
              <c:f>Inputs!$M$22:$M$45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7.0506070168577963</c:v>
                </c:pt>
                <c:pt idx="5">
                  <c:v>15.691005400631596</c:v>
                </c:pt>
                <c:pt idx="6">
                  <c:v>24.925298987051022</c:v>
                </c:pt>
                <c:pt idx="7">
                  <c:v>34.390152963303038</c:v>
                </c:pt>
                <c:pt idx="8">
                  <c:v>43.687036370393464</c:v>
                </c:pt>
                <c:pt idx="9">
                  <c:v>52.232037138210778</c:v>
                </c:pt>
                <c:pt idx="10">
                  <c:v>59.019985054647336</c:v>
                </c:pt>
                <c:pt idx="11">
                  <c:v>62.462201457346644</c:v>
                </c:pt>
                <c:pt idx="12">
                  <c:v>61.231809491053426</c:v>
                </c:pt>
                <c:pt idx="13">
                  <c:v>55.857519280852635</c:v>
                </c:pt>
                <c:pt idx="14">
                  <c:v>48.009741024993097</c:v>
                </c:pt>
                <c:pt idx="15">
                  <c:v>38.989687760984424</c:v>
                </c:pt>
                <c:pt idx="16">
                  <c:v>29.551977448216846</c:v>
                </c:pt>
                <c:pt idx="17">
                  <c:v>20.163167350973978</c:v>
                </c:pt>
                <c:pt idx="18">
                  <c:v>11.186729838879671</c:v>
                </c:pt>
                <c:pt idx="19">
                  <c:v>3.0508623008712448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F3-8043-AFCD-4DADA6BB72BB}"/>
            </c:ext>
          </c:extLst>
        </c:ser>
        <c:ser>
          <c:idx val="6"/>
          <c:order val="6"/>
          <c:tx>
            <c:v>Horizon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381000" dist="190500" dir="10980000" algn="ctr" rotWithShape="0">
                <a:schemeClr val="bg1"/>
              </a:outerShdw>
            </a:effectLst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>
                <a:outerShdw blurRad="381000" dist="190500" dir="10980000" algn="ctr" rotWithShape="0">
                  <a:schemeClr val="bg1"/>
                </a:outerShdw>
              </a:effectLst>
            </c:spPr>
          </c:marker>
          <c:xVal>
            <c:numRef>
              <c:f>Inputs!$A$10:$A$18</c:f>
              <c:numCache>
                <c:formatCode>General</c:formatCode>
                <c:ptCount val="9"/>
                <c:pt idx="0">
                  <c:v>0</c:v>
                </c:pt>
                <c:pt idx="1">
                  <c:v>45</c:v>
                </c:pt>
                <c:pt idx="2">
                  <c:v>90</c:v>
                </c:pt>
                <c:pt idx="3">
                  <c:v>135</c:v>
                </c:pt>
                <c:pt idx="4">
                  <c:v>180</c:v>
                </c:pt>
                <c:pt idx="5">
                  <c:v>225</c:v>
                </c:pt>
                <c:pt idx="6">
                  <c:v>270</c:v>
                </c:pt>
                <c:pt idx="7">
                  <c:v>315</c:v>
                </c:pt>
                <c:pt idx="8">
                  <c:v>360</c:v>
                </c:pt>
              </c:numCache>
            </c:numRef>
          </c:xVal>
          <c:yVal>
            <c:numRef>
              <c:f>Inputs!$B$10:$B$18</c:f>
              <c:numCache>
                <c:formatCode>General</c:formatCode>
                <c:ptCount val="9"/>
                <c:pt idx="0">
                  <c:v>45</c:v>
                </c:pt>
                <c:pt idx="1">
                  <c:v>30</c:v>
                </c:pt>
                <c:pt idx="2">
                  <c:v>30</c:v>
                </c:pt>
                <c:pt idx="3">
                  <c:v>35</c:v>
                </c:pt>
                <c:pt idx="4">
                  <c:v>15</c:v>
                </c:pt>
                <c:pt idx="5">
                  <c:v>15</c:v>
                </c:pt>
                <c:pt idx="6">
                  <c:v>30</c:v>
                </c:pt>
                <c:pt idx="7">
                  <c:v>45</c:v>
                </c:pt>
                <c:pt idx="8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DF3-8043-AFCD-4DADA6BB7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302032"/>
        <c:axId val="1677768000"/>
      </c:scatterChart>
      <c:valAx>
        <c:axId val="1678302032"/>
        <c:scaling>
          <c:orientation val="minMax"/>
          <c:max val="3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Azimuth [deg]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768000"/>
        <c:crosses val="autoZero"/>
        <c:crossBetween val="midCat"/>
        <c:majorUnit val="30"/>
      </c:valAx>
      <c:valAx>
        <c:axId val="167776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Elevation [deg]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302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298449</xdr:colOff>
      <xdr:row>21</xdr:row>
      <xdr:rowOff>190500</xdr:rowOff>
    </xdr:from>
    <xdr:to>
      <xdr:col>14</xdr:col>
      <xdr:colOff>156862</xdr:colOff>
      <xdr:row>44</xdr:row>
      <xdr:rowOff>50800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CD194B-89DE-ED46-A3B6-7D1682BD0B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45D59-8C9E-2247-8D08-96F15E61AA56}">
  <dimension ref="A1:Y45"/>
  <sheetViews>
    <sheetView tabSelected="1" zoomScale="101" workbookViewId="0">
      <selection activeCell="B3" sqref="B3"/>
    </sheetView>
  </sheetViews>
  <sheetFormatPr baseColWidth="10" defaultRowHeight="16" x14ac:dyDescent="0.2"/>
  <cols>
    <col min="1" max="1" width="13" customWidth="1"/>
    <col min="2" max="2" width="13.1640625" customWidth="1"/>
    <col min="3" max="3" width="12.33203125" customWidth="1"/>
  </cols>
  <sheetData>
    <row r="1" spans="1:11" ht="21" x14ac:dyDescent="0.25">
      <c r="A1" s="31" t="s">
        <v>27</v>
      </c>
    </row>
    <row r="2" spans="1:11" ht="17" thickBot="1" x14ac:dyDescent="0.25"/>
    <row r="3" spans="1:11" ht="34" x14ac:dyDescent="0.2">
      <c r="A3" s="38" t="s">
        <v>29</v>
      </c>
      <c r="B3" s="15">
        <f>1.65*0.9</f>
        <v>1.4849999999999999</v>
      </c>
      <c r="C3" s="16" t="s">
        <v>30</v>
      </c>
      <c r="E3" s="38" t="s">
        <v>42</v>
      </c>
      <c r="F3" s="15">
        <v>50.73</v>
      </c>
      <c r="G3" s="16" t="s">
        <v>44</v>
      </c>
      <c r="I3" s="34" t="s">
        <v>65</v>
      </c>
      <c r="J3" s="35">
        <f>SUM('Hourly Calcs'!R9:R8768)/1000</f>
        <v>4952.0117992623173</v>
      </c>
      <c r="K3" s="36" t="s">
        <v>58</v>
      </c>
    </row>
    <row r="4" spans="1:11" ht="34" x14ac:dyDescent="0.2">
      <c r="A4" s="39" t="s">
        <v>28</v>
      </c>
      <c r="B4" s="18">
        <v>16</v>
      </c>
      <c r="C4" s="19"/>
      <c r="E4" s="39" t="s">
        <v>43</v>
      </c>
      <c r="F4" s="18">
        <v>-3.53</v>
      </c>
      <c r="G4" s="19" t="s">
        <v>44</v>
      </c>
      <c r="I4" s="34" t="s">
        <v>62</v>
      </c>
      <c r="J4" s="35">
        <f>SUM('Hourly Calcs'!T9:T8768)/1000</f>
        <v>1906.7389162149927</v>
      </c>
      <c r="K4" s="36" t="s">
        <v>58</v>
      </c>
    </row>
    <row r="5" spans="1:11" ht="35" thickBot="1" x14ac:dyDescent="0.25">
      <c r="A5" s="39" t="s">
        <v>31</v>
      </c>
      <c r="B5" s="20">
        <v>0.2</v>
      </c>
      <c r="C5" s="19"/>
      <c r="E5" s="37" t="s">
        <v>45</v>
      </c>
      <c r="F5" s="22">
        <v>2000</v>
      </c>
      <c r="G5" s="23"/>
      <c r="I5" s="34" t="s">
        <v>63</v>
      </c>
      <c r="J5" s="35">
        <f>SUM('Hourly Calcs'!U9:U8768)/1000</f>
        <v>3045.2728830473538</v>
      </c>
      <c r="K5" s="36" t="s">
        <v>58</v>
      </c>
    </row>
    <row r="6" spans="1:11" ht="34" x14ac:dyDescent="0.2">
      <c r="A6" s="39" t="s">
        <v>32</v>
      </c>
      <c r="B6" s="18">
        <v>165</v>
      </c>
      <c r="C6" s="29" t="s">
        <v>33</v>
      </c>
      <c r="I6" s="33" t="s">
        <v>64</v>
      </c>
      <c r="J6" s="25">
        <f>SUM('Hourly Calcs'!S9:S8768)/1000</f>
        <v>4872.75</v>
      </c>
      <c r="K6" s="26" t="s">
        <v>58</v>
      </c>
    </row>
    <row r="7" spans="1:11" ht="35" thickBot="1" x14ac:dyDescent="0.25">
      <c r="A7" s="37" t="s">
        <v>34</v>
      </c>
      <c r="B7" s="22">
        <v>34</v>
      </c>
      <c r="C7" s="30" t="s">
        <v>67</v>
      </c>
    </row>
    <row r="8" spans="1:11" ht="17" thickBot="1" x14ac:dyDescent="0.25"/>
    <row r="9" spans="1:11" ht="52" thickBot="1" x14ac:dyDescent="0.25">
      <c r="A9" s="27" t="s">
        <v>36</v>
      </c>
      <c r="B9" s="28" t="s">
        <v>37</v>
      </c>
      <c r="D9" s="32" t="s">
        <v>66</v>
      </c>
    </row>
    <row r="10" spans="1:11" ht="17" thickBot="1" x14ac:dyDescent="0.25">
      <c r="A10" s="17">
        <v>0</v>
      </c>
      <c r="B10" s="19">
        <v>45</v>
      </c>
      <c r="D10" s="24" t="s">
        <v>57</v>
      </c>
    </row>
    <row r="11" spans="1:11" x14ac:dyDescent="0.2">
      <c r="A11" s="17">
        <v>45</v>
      </c>
      <c r="B11" s="19">
        <v>30</v>
      </c>
    </row>
    <row r="12" spans="1:11" x14ac:dyDescent="0.2">
      <c r="A12" s="17">
        <v>90</v>
      </c>
      <c r="B12" s="19">
        <v>30</v>
      </c>
    </row>
    <row r="13" spans="1:11" x14ac:dyDescent="0.2">
      <c r="A13" s="17">
        <v>135</v>
      </c>
      <c r="B13" s="19">
        <v>35</v>
      </c>
    </row>
    <row r="14" spans="1:11" x14ac:dyDescent="0.2">
      <c r="A14" s="17">
        <v>180</v>
      </c>
      <c r="B14" s="19">
        <v>15</v>
      </c>
    </row>
    <row r="15" spans="1:11" x14ac:dyDescent="0.2">
      <c r="A15" s="17">
        <v>225</v>
      </c>
      <c r="B15" s="19">
        <v>15</v>
      </c>
    </row>
    <row r="16" spans="1:11" x14ac:dyDescent="0.2">
      <c r="A16" s="17">
        <v>270</v>
      </c>
      <c r="B16" s="19">
        <v>30</v>
      </c>
    </row>
    <row r="17" spans="1:25" x14ac:dyDescent="0.2">
      <c r="A17" s="17">
        <v>315</v>
      </c>
      <c r="B17" s="19">
        <v>45</v>
      </c>
    </row>
    <row r="18" spans="1:25" ht="17" thickBot="1" x14ac:dyDescent="0.25">
      <c r="A18" s="21">
        <v>360</v>
      </c>
      <c r="B18" s="23">
        <f>B10</f>
        <v>45</v>
      </c>
    </row>
    <row r="20" spans="1:25" x14ac:dyDescent="0.2">
      <c r="A20" s="50" t="s">
        <v>38</v>
      </c>
      <c r="B20" s="40" t="s">
        <v>39</v>
      </c>
      <c r="C20" s="53">
        <v>1</v>
      </c>
      <c r="D20" s="41" t="s">
        <v>46</v>
      </c>
      <c r="E20" s="41">
        <v>2</v>
      </c>
      <c r="F20" s="40" t="s">
        <v>47</v>
      </c>
      <c r="G20" s="53">
        <v>3</v>
      </c>
      <c r="H20" s="41" t="s">
        <v>48</v>
      </c>
      <c r="I20" s="41">
        <v>4</v>
      </c>
      <c r="J20" s="40" t="s">
        <v>56</v>
      </c>
      <c r="K20" s="53">
        <v>5</v>
      </c>
      <c r="L20" s="41" t="s">
        <v>55</v>
      </c>
      <c r="M20" s="41">
        <v>6</v>
      </c>
      <c r="N20" s="40" t="s">
        <v>54</v>
      </c>
      <c r="O20" s="53">
        <v>7</v>
      </c>
      <c r="P20" s="41" t="s">
        <v>53</v>
      </c>
      <c r="Q20" s="41">
        <v>8</v>
      </c>
      <c r="R20" s="58" t="s">
        <v>52</v>
      </c>
      <c r="S20" s="43">
        <v>9</v>
      </c>
      <c r="T20" s="42" t="s">
        <v>51</v>
      </c>
      <c r="U20" s="42">
        <v>10</v>
      </c>
      <c r="V20" s="58" t="s">
        <v>50</v>
      </c>
      <c r="W20" s="43">
        <v>11</v>
      </c>
      <c r="X20" s="42" t="s">
        <v>49</v>
      </c>
      <c r="Y20" s="43">
        <v>12</v>
      </c>
    </row>
    <row r="21" spans="1:25" ht="34" x14ac:dyDescent="0.2">
      <c r="A21" s="51" t="s">
        <v>5</v>
      </c>
      <c r="B21" s="63" t="s">
        <v>40</v>
      </c>
      <c r="C21" s="61" t="s">
        <v>41</v>
      </c>
      <c r="D21" s="62" t="s">
        <v>40</v>
      </c>
      <c r="E21" s="62" t="s">
        <v>41</v>
      </c>
      <c r="F21" s="63" t="s">
        <v>40</v>
      </c>
      <c r="G21" s="61" t="s">
        <v>41</v>
      </c>
      <c r="H21" s="62" t="s">
        <v>40</v>
      </c>
      <c r="I21" s="62" t="s">
        <v>41</v>
      </c>
      <c r="J21" s="63" t="s">
        <v>40</v>
      </c>
      <c r="K21" s="61" t="s">
        <v>41</v>
      </c>
      <c r="L21" s="62" t="s">
        <v>40</v>
      </c>
      <c r="M21" s="62" t="s">
        <v>41</v>
      </c>
      <c r="N21" s="63" t="s">
        <v>40</v>
      </c>
      <c r="O21" s="61" t="s">
        <v>41</v>
      </c>
      <c r="P21" s="62" t="s">
        <v>40</v>
      </c>
      <c r="Q21" s="62" t="s">
        <v>41</v>
      </c>
      <c r="R21" s="64" t="s">
        <v>40</v>
      </c>
      <c r="S21" s="65" t="s">
        <v>41</v>
      </c>
      <c r="T21" s="66" t="s">
        <v>40</v>
      </c>
      <c r="U21" s="66" t="s">
        <v>41</v>
      </c>
      <c r="V21" s="64" t="s">
        <v>40</v>
      </c>
      <c r="W21" s="65" t="s">
        <v>41</v>
      </c>
      <c r="X21" s="66" t="s">
        <v>40</v>
      </c>
      <c r="Y21" s="65" t="s">
        <v>41</v>
      </c>
    </row>
    <row r="22" spans="1:25" x14ac:dyDescent="0.2">
      <c r="A22" s="52">
        <v>1</v>
      </c>
      <c r="B22" s="54">
        <f>solarazimuth($F$3,$F$4,$F$5,C$20,15,$A22,0,0,0,0)</f>
        <v>17.172822000889823</v>
      </c>
      <c r="C22" s="55">
        <f>MAX(0,solarelevation($F$3,$F$4,$F$5,C$20,15,$A22,0,0,0,0))</f>
        <v>0</v>
      </c>
      <c r="D22" s="44">
        <f>solarazimuth($F$3,$F$4,$F$5,E$20,15,$A22,0,0,0,0)</f>
        <v>12.503971351401816</v>
      </c>
      <c r="E22" s="44">
        <f>MAX(0,solarelevation($F$3,$F$4,$F$5,E$20,15,$A22,0,0,0,0))</f>
        <v>0</v>
      </c>
      <c r="F22" s="54">
        <f>solarazimuth($F$3,$F$4,$F$5,G$20,15,$A22,0,0,0,0)</f>
        <v>12.215538000590044</v>
      </c>
      <c r="G22" s="55">
        <f>MAX(0,solarelevation($F$3,$F$4,$F$5,G$20,15,$A22,0,0,0,0))</f>
        <v>0</v>
      </c>
      <c r="H22" s="44">
        <f>solarazimuth($F$3,$F$4,$F$5,I$20,15,$A22,0,0,0,0)</f>
        <v>12.885241365089115</v>
      </c>
      <c r="I22" s="44">
        <f>MAX(0,solarelevation($F$3,$F$4,$F$5,I$20,15,$A22,0,0,0,0))</f>
        <v>0</v>
      </c>
      <c r="J22" s="54">
        <f>solarazimuth($F$3,$F$4,$F$5,K$20,15,$A22,0,0,0,0)</f>
        <v>12.435286452597182</v>
      </c>
      <c r="K22" s="55">
        <f>MAX(0,solarelevation($F$3,$F$4,$F$5,K$20,15,$A22,0,0,0,0))</f>
        <v>0</v>
      </c>
      <c r="L22" s="44">
        <f>solarazimuth($F$3,$F$4,$F$5,M$20,15,$A22,0,0,0,0)</f>
        <v>10.810387527881488</v>
      </c>
      <c r="M22" s="44">
        <f>MAX(0,solarelevation($F$3,$F$4,$F$5,M$20,15,$A22,0,0,0,0))</f>
        <v>0</v>
      </c>
      <c r="N22" s="54">
        <f>solarazimuth($F$3,$F$4,$F$5,O$20,15,$A22,0,0,0,0)</f>
        <v>9.7248075947876202</v>
      </c>
      <c r="O22" s="55">
        <f>MAX(0,solarelevation($F$3,$F$4,$F$5,O$20,15,$A22,0,0,0,0))</f>
        <v>0</v>
      </c>
      <c r="P22" s="44">
        <f>solarazimuth($F$3,$F$4,$F$5,Q$20,15,$A22,0,0,0,0)</f>
        <v>11.054112687425743</v>
      </c>
      <c r="Q22" s="44">
        <f>MAX(0,solarelevation($F$3,$F$4,$F$5,Q$20,15,$A22,0,0,0,0))</f>
        <v>0</v>
      </c>
      <c r="R22" s="59">
        <v>17.2</v>
      </c>
      <c r="S22" s="46">
        <v>0</v>
      </c>
      <c r="T22" s="45">
        <v>12.5</v>
      </c>
      <c r="U22" s="45">
        <v>0</v>
      </c>
      <c r="V22" s="59">
        <v>12.2</v>
      </c>
      <c r="W22" s="46">
        <v>0</v>
      </c>
      <c r="X22" s="45">
        <v>12.9</v>
      </c>
      <c r="Y22" s="46">
        <v>0</v>
      </c>
    </row>
    <row r="23" spans="1:25" x14ac:dyDescent="0.2">
      <c r="A23" s="52">
        <v>2</v>
      </c>
      <c r="B23" s="54">
        <f t="shared" ref="B23:D45" si="0">solarazimuth($F$3,$F$4,$F$5,C$20,15,$A23,0,0,0,0)</f>
        <v>41.725070493404274</v>
      </c>
      <c r="C23" s="55">
        <f t="shared" ref="C23:Q45" si="1">MAX(0,solarelevation($F$3,$F$4,$F$5,C$20,15,$A23,0,0,0,0))</f>
        <v>0</v>
      </c>
      <c r="D23" s="44">
        <f t="shared" si="0"/>
        <v>34.458338277231576</v>
      </c>
      <c r="E23" s="44">
        <f t="shared" si="1"/>
        <v>0</v>
      </c>
      <c r="F23" s="54">
        <f t="shared" ref="F23" si="2">solarazimuth($F$3,$F$4,$F$5,G$20,15,$A23,0,0,0,0)</f>
        <v>31.00294308938922</v>
      </c>
      <c r="G23" s="55">
        <f t="shared" si="1"/>
        <v>0</v>
      </c>
      <c r="H23" s="44">
        <f t="shared" ref="H23" si="3">solarazimuth($F$3,$F$4,$F$5,I$20,15,$A23,0,0,0,0)</f>
        <v>29.032003956877929</v>
      </c>
      <c r="I23" s="44">
        <f t="shared" si="1"/>
        <v>0</v>
      </c>
      <c r="J23" s="54">
        <f t="shared" ref="J23" si="4">solarazimuth($F$3,$F$4,$F$5,K$20,15,$A23,0,0,0,0)</f>
        <v>26.964135775905618</v>
      </c>
      <c r="K23" s="55">
        <f t="shared" si="1"/>
        <v>0</v>
      </c>
      <c r="L23" s="44">
        <f t="shared" ref="L23" si="5">solarazimuth($F$3,$F$4,$F$5,M$20,15,$A23,0,0,0,0)</f>
        <v>24.674924293086235</v>
      </c>
      <c r="M23" s="44">
        <f t="shared" si="1"/>
        <v>0</v>
      </c>
      <c r="N23" s="54">
        <f t="shared" ref="N23" si="6">solarazimuth($F$3,$F$4,$F$5,O$20,15,$A23,0,0,0,0)</f>
        <v>23.94785182631523</v>
      </c>
      <c r="O23" s="55">
        <f t="shared" si="1"/>
        <v>0</v>
      </c>
      <c r="P23" s="44">
        <f t="shared" ref="P23" si="7">solarazimuth($F$3,$F$4,$F$5,Q$20,15,$A23,0,0,0,0)</f>
        <v>26.536223976916062</v>
      </c>
      <c r="Q23" s="44">
        <f t="shared" si="1"/>
        <v>0</v>
      </c>
      <c r="R23" s="59">
        <v>41.7</v>
      </c>
      <c r="S23" s="46">
        <v>0</v>
      </c>
      <c r="T23" s="45">
        <v>34.5</v>
      </c>
      <c r="U23" s="45">
        <v>0</v>
      </c>
      <c r="V23" s="59">
        <v>31</v>
      </c>
      <c r="W23" s="46">
        <v>0</v>
      </c>
      <c r="X23" s="45">
        <v>29</v>
      </c>
      <c r="Y23" s="46">
        <v>0</v>
      </c>
    </row>
    <row r="24" spans="1:25" x14ac:dyDescent="0.2">
      <c r="A24" s="52">
        <v>3</v>
      </c>
      <c r="B24" s="54">
        <f t="shared" si="0"/>
        <v>60.770398921707994</v>
      </c>
      <c r="C24" s="55">
        <f t="shared" si="1"/>
        <v>0</v>
      </c>
      <c r="D24" s="44">
        <f t="shared" si="0"/>
        <v>52.86848957935527</v>
      </c>
      <c r="E24" s="44">
        <f t="shared" si="1"/>
        <v>0</v>
      </c>
      <c r="F24" s="54">
        <f t="shared" ref="F24" si="8">solarazimuth($F$3,$F$4,$F$5,G$20,15,$A24,0,0,0,0)</f>
        <v>47.63237289244401</v>
      </c>
      <c r="G24" s="55">
        <f t="shared" si="1"/>
        <v>0</v>
      </c>
      <c r="H24" s="44">
        <f t="shared" ref="H24" si="9">solarazimuth($F$3,$F$4,$F$5,I$20,15,$A24,0,0,0,0)</f>
        <v>43.818689997037779</v>
      </c>
      <c r="I24" s="44">
        <f t="shared" si="1"/>
        <v>0</v>
      </c>
      <c r="J24" s="54">
        <f t="shared" ref="J24" si="10">solarazimuth($F$3,$F$4,$F$5,K$20,15,$A24,0,0,0,0)</f>
        <v>40.520848721581302</v>
      </c>
      <c r="K24" s="55">
        <f t="shared" si="1"/>
        <v>0</v>
      </c>
      <c r="L24" s="44">
        <f t="shared" ref="L24" si="11">solarazimuth($F$3,$F$4,$F$5,M$20,15,$A24,0,0,0,0)</f>
        <v>37.733082478984386</v>
      </c>
      <c r="M24" s="44">
        <f t="shared" si="1"/>
        <v>0</v>
      </c>
      <c r="N24" s="54">
        <f t="shared" ref="N24" si="12">solarazimuth($F$3,$F$4,$F$5,O$20,15,$A24,0,0,0,0)</f>
        <v>37.336418179930746</v>
      </c>
      <c r="O24" s="55">
        <f t="shared" si="1"/>
        <v>0</v>
      </c>
      <c r="P24" s="44">
        <f t="shared" ref="P24" si="13">solarazimuth($F$3,$F$4,$F$5,Q$20,15,$A24,0,0,0,0)</f>
        <v>40.896024558139459</v>
      </c>
      <c r="Q24" s="44">
        <f t="shared" si="1"/>
        <v>0</v>
      </c>
      <c r="R24" s="59">
        <v>60.8</v>
      </c>
      <c r="S24" s="46">
        <v>0</v>
      </c>
      <c r="T24" s="45">
        <v>52.9</v>
      </c>
      <c r="U24" s="45">
        <v>0</v>
      </c>
      <c r="V24" s="59">
        <v>47.6</v>
      </c>
      <c r="W24" s="46">
        <v>0</v>
      </c>
      <c r="X24" s="45">
        <v>43.8</v>
      </c>
      <c r="Y24" s="46">
        <v>0</v>
      </c>
    </row>
    <row r="25" spans="1:25" x14ac:dyDescent="0.2">
      <c r="A25" s="52">
        <v>4</v>
      </c>
      <c r="B25" s="54">
        <f t="shared" si="0"/>
        <v>75.701306146794323</v>
      </c>
      <c r="C25" s="55">
        <f t="shared" si="1"/>
        <v>0</v>
      </c>
      <c r="D25" s="44">
        <f t="shared" si="0"/>
        <v>68.050209055980318</v>
      </c>
      <c r="E25" s="44">
        <f t="shared" si="1"/>
        <v>0</v>
      </c>
      <c r="F25" s="54">
        <f t="shared" ref="F25" si="14">solarazimuth($F$3,$F$4,$F$5,G$20,15,$A25,0,0,0,0)</f>
        <v>62.085842459674424</v>
      </c>
      <c r="G25" s="55">
        <f t="shared" si="1"/>
        <v>0</v>
      </c>
      <c r="H25" s="44">
        <f t="shared" ref="H25" si="15">solarazimuth($F$3,$F$4,$F$5,I$20,15,$A25,0,0,0,0)</f>
        <v>57.174719454305077</v>
      </c>
      <c r="I25" s="44">
        <f t="shared" si="1"/>
        <v>0</v>
      </c>
      <c r="J25" s="54">
        <f t="shared" ref="J25" si="16">solarazimuth($F$3,$F$4,$F$5,K$20,15,$A25,0,0,0,0)</f>
        <v>53.019509170327993</v>
      </c>
      <c r="K25" s="55">
        <f t="shared" si="1"/>
        <v>0</v>
      </c>
      <c r="L25" s="44">
        <f t="shared" ref="L25" si="17">solarazimuth($F$3,$F$4,$F$5,M$20,15,$A25,0,0,0,0)</f>
        <v>49.870559403085792</v>
      </c>
      <c r="M25" s="44">
        <f t="shared" si="1"/>
        <v>0</v>
      </c>
      <c r="N25" s="54">
        <f t="shared" ref="N25" si="18">solarazimuth($F$3,$F$4,$F$5,O$20,15,$A25,0,0,0,0)</f>
        <v>49.748905773021733</v>
      </c>
      <c r="O25" s="55">
        <f t="shared" si="1"/>
        <v>0</v>
      </c>
      <c r="P25" s="44">
        <f t="shared" ref="P25" si="19">solarazimuth($F$3,$F$4,$F$5,Q$20,15,$A25,0,0,0,0)</f>
        <v>54.006697559831252</v>
      </c>
      <c r="Q25" s="44">
        <f t="shared" si="1"/>
        <v>0</v>
      </c>
      <c r="R25" s="59">
        <v>75.7</v>
      </c>
      <c r="S25" s="46">
        <v>0</v>
      </c>
      <c r="T25" s="45">
        <v>68.099999999999994</v>
      </c>
      <c r="U25" s="45">
        <v>0</v>
      </c>
      <c r="V25" s="59">
        <v>62.1</v>
      </c>
      <c r="W25" s="46">
        <v>0</v>
      </c>
      <c r="X25" s="45">
        <v>57.2</v>
      </c>
      <c r="Y25" s="46">
        <v>0</v>
      </c>
    </row>
    <row r="26" spans="1:25" x14ac:dyDescent="0.2">
      <c r="A26" s="52">
        <v>5</v>
      </c>
      <c r="B26" s="54">
        <f t="shared" si="0"/>
        <v>88.228453611306179</v>
      </c>
      <c r="C26" s="55">
        <f t="shared" si="1"/>
        <v>0</v>
      </c>
      <c r="D26" s="44">
        <f t="shared" si="0"/>
        <v>81.051615865449151</v>
      </c>
      <c r="E26" s="44">
        <f t="shared" si="1"/>
        <v>0</v>
      </c>
      <c r="F26" s="54">
        <f t="shared" ref="F26" si="20">solarazimuth($F$3,$F$4,$F$5,G$20,15,$A26,0,0,0,0)</f>
        <v>74.914899726694728</v>
      </c>
      <c r="G26" s="55">
        <f t="shared" si="1"/>
        <v>0</v>
      </c>
      <c r="H26" s="44">
        <f t="shared" ref="H26" si="21">solarazimuth($F$3,$F$4,$F$5,I$20,15,$A26,0,0,0,0)</f>
        <v>69.40719054146814</v>
      </c>
      <c r="I26" s="44">
        <f t="shared" si="1"/>
        <v>0</v>
      </c>
      <c r="J26" s="54">
        <f t="shared" ref="J26" si="22">solarazimuth($F$3,$F$4,$F$5,K$20,15,$A26,0,0,0,0)</f>
        <v>64.656781159752327</v>
      </c>
      <c r="K26" s="55">
        <f t="shared" si="1"/>
        <v>4.2058429427518291</v>
      </c>
      <c r="L26" s="44">
        <f t="shared" ref="L26" si="23">solarazimuth($F$3,$F$4,$F$5,M$20,15,$A26,0,0,0,0)</f>
        <v>61.223830109054362</v>
      </c>
      <c r="M26" s="44">
        <f t="shared" si="1"/>
        <v>7.0506070168577963</v>
      </c>
      <c r="N26" s="54">
        <f t="shared" ref="N26" si="24">solarazimuth($F$3,$F$4,$F$5,O$20,15,$A26,0,0,0,0)</f>
        <v>61.317436500268428</v>
      </c>
      <c r="O26" s="55">
        <f t="shared" si="1"/>
        <v>4.8584714690368429</v>
      </c>
      <c r="P26" s="44">
        <f t="shared" ref="P26" si="25">solarazimuth($F$3,$F$4,$F$5,Q$20,15,$A26,0,0,0,0)</f>
        <v>66.08974032908813</v>
      </c>
      <c r="Q26" s="44">
        <f t="shared" si="1"/>
        <v>0</v>
      </c>
      <c r="R26" s="59">
        <v>88.2</v>
      </c>
      <c r="S26" s="46">
        <v>0</v>
      </c>
      <c r="T26" s="45">
        <v>81.099999999999994</v>
      </c>
      <c r="U26" s="45">
        <v>0</v>
      </c>
      <c r="V26" s="59">
        <v>74.900000000000006</v>
      </c>
      <c r="W26" s="46">
        <v>0</v>
      </c>
      <c r="X26" s="45">
        <v>69.400000000000006</v>
      </c>
      <c r="Y26" s="46">
        <v>0</v>
      </c>
    </row>
    <row r="27" spans="1:25" x14ac:dyDescent="0.2">
      <c r="A27" s="52">
        <v>6</v>
      </c>
      <c r="B27" s="54">
        <f t="shared" si="0"/>
        <v>99.563411461798708</v>
      </c>
      <c r="C27" s="55">
        <f t="shared" si="1"/>
        <v>0</v>
      </c>
      <c r="D27" s="44">
        <f t="shared" si="0"/>
        <v>92.856678235861935</v>
      </c>
      <c r="E27" s="44">
        <f t="shared" si="1"/>
        <v>0</v>
      </c>
      <c r="F27" s="54">
        <f t="shared" ref="F27" si="26">solarazimuth($F$3,$F$4,$F$5,G$20,15,$A27,0,0,0,0)</f>
        <v>86.808659198160697</v>
      </c>
      <c r="G27" s="55">
        <f t="shared" si="1"/>
        <v>0</v>
      </c>
      <c r="H27" s="44">
        <f t="shared" ref="H27" si="27">solarazimuth($F$3,$F$4,$F$5,I$20,15,$A27,0,0,0,0)</f>
        <v>81.003735961420688</v>
      </c>
      <c r="I27" s="44">
        <f t="shared" si="1"/>
        <v>5.5745939394493575</v>
      </c>
      <c r="J27" s="54">
        <f t="shared" ref="J27" si="28">solarazimuth($F$3,$F$4,$F$5,K$20,15,$A27,0,0,0,0)</f>
        <v>75.810489145560865</v>
      </c>
      <c r="K27" s="55">
        <f t="shared" si="1"/>
        <v>13.015982814987339</v>
      </c>
      <c r="L27" s="44">
        <f t="shared" ref="L27" si="29">solarazimuth($F$3,$F$4,$F$5,M$20,15,$A27,0,0,0,0)</f>
        <v>72.109718530699226</v>
      </c>
      <c r="M27" s="44">
        <f t="shared" si="1"/>
        <v>15.691005400631596</v>
      </c>
      <c r="N27" s="54">
        <f t="shared" ref="N27" si="30">solarazimuth($F$3,$F$4,$F$5,O$20,15,$A27,0,0,0,0)</f>
        <v>72.365160661051505</v>
      </c>
      <c r="O27" s="55">
        <f t="shared" si="1"/>
        <v>13.469103173301633</v>
      </c>
      <c r="P27" s="44">
        <f t="shared" ref="P27" si="31">solarazimuth($F$3,$F$4,$F$5,Q$20,15,$A27,0,0,0,0)</f>
        <v>77.564362140385214</v>
      </c>
      <c r="Q27" s="44">
        <f t="shared" si="1"/>
        <v>7.9744006373369842</v>
      </c>
      <c r="R27" s="59">
        <v>99.6</v>
      </c>
      <c r="S27" s="46">
        <v>0</v>
      </c>
      <c r="T27" s="45">
        <v>92.9</v>
      </c>
      <c r="U27" s="45">
        <v>0</v>
      </c>
      <c r="V27" s="59">
        <v>86.8</v>
      </c>
      <c r="W27" s="46">
        <v>0</v>
      </c>
      <c r="X27" s="45">
        <v>81</v>
      </c>
      <c r="Y27" s="46">
        <v>5.6</v>
      </c>
    </row>
    <row r="28" spans="1:25" x14ac:dyDescent="0.2">
      <c r="A28" s="52">
        <v>7</v>
      </c>
      <c r="B28" s="54">
        <f t="shared" si="0"/>
        <v>110.51977575380474</v>
      </c>
      <c r="C28" s="55">
        <f t="shared" si="1"/>
        <v>0</v>
      </c>
      <c r="D28" s="44">
        <f t="shared" si="0"/>
        <v>104.24496307658566</v>
      </c>
      <c r="E28" s="44">
        <f t="shared" si="1"/>
        <v>0</v>
      </c>
      <c r="F28" s="54">
        <f t="shared" ref="F28" si="32">solarazimuth($F$3,$F$4,$F$5,G$20,15,$A28,0,0,0,0)</f>
        <v>98.436333887248438</v>
      </c>
      <c r="G28" s="55">
        <f t="shared" si="1"/>
        <v>4.4731441798667788</v>
      </c>
      <c r="H28" s="44">
        <f t="shared" ref="H28" si="33">solarazimuth($F$3,$F$4,$F$5,I$20,15,$A28,0,0,0,0)</f>
        <v>92.539269906360019</v>
      </c>
      <c r="I28" s="44">
        <f t="shared" si="1"/>
        <v>14.960265024734454</v>
      </c>
      <c r="J28" s="54">
        <f t="shared" ref="J28" si="34">solarazimuth($F$3,$F$4,$F$5,K$20,15,$A28,0,0,0,0)</f>
        <v>86.991177900204676</v>
      </c>
      <c r="K28" s="55">
        <f t="shared" si="1"/>
        <v>22.365968247064586</v>
      </c>
      <c r="L28" s="44">
        <f t="shared" ref="L28" si="35">solarazimuth($F$3,$F$4,$F$5,M$20,15,$A28,0,0,0,0)</f>
        <v>82.989972781338551</v>
      </c>
      <c r="M28" s="44">
        <f t="shared" si="1"/>
        <v>24.925298987051022</v>
      </c>
      <c r="N28" s="54">
        <f t="shared" ref="N28" si="36">solarazimuth($F$3,$F$4,$F$5,O$20,15,$A28,0,0,0,0)</f>
        <v>83.357847401092386</v>
      </c>
      <c r="O28" s="55">
        <f t="shared" si="1"/>
        <v>22.703044815707784</v>
      </c>
      <c r="P28" s="44">
        <f t="shared" ref="P28" si="37">solarazimuth($F$3,$F$4,$F$5,Q$20,15,$A28,0,0,0,0)</f>
        <v>88.965396689666463</v>
      </c>
      <c r="Q28" s="44">
        <f t="shared" si="1"/>
        <v>17.320301332420556</v>
      </c>
      <c r="R28" s="59">
        <v>110.5</v>
      </c>
      <c r="S28" s="46">
        <v>0</v>
      </c>
      <c r="T28" s="45">
        <v>104.2</v>
      </c>
      <c r="U28" s="45">
        <v>0</v>
      </c>
      <c r="V28" s="59">
        <v>98.4</v>
      </c>
      <c r="W28" s="46">
        <v>4.5</v>
      </c>
      <c r="X28" s="45">
        <v>92.5</v>
      </c>
      <c r="Y28" s="46">
        <v>15</v>
      </c>
    </row>
    <row r="29" spans="1:25" x14ac:dyDescent="0.2">
      <c r="A29" s="52">
        <v>8</v>
      </c>
      <c r="B29" s="54">
        <f t="shared" si="0"/>
        <v>121.67748684969169</v>
      </c>
      <c r="C29" s="55">
        <f t="shared" si="1"/>
        <v>0</v>
      </c>
      <c r="D29" s="44">
        <f t="shared" si="0"/>
        <v>115.84347804642334</v>
      </c>
      <c r="E29" s="44">
        <f t="shared" si="1"/>
        <v>4.0830158236223753</v>
      </c>
      <c r="F29" s="54">
        <f t="shared" ref="F29" si="38">solarazimuth($F$3,$F$4,$F$5,G$20,15,$A29,0,0,0,0)</f>
        <v>110.43821957519705</v>
      </c>
      <c r="G29" s="55">
        <f t="shared" si="1"/>
        <v>13.554964519699482</v>
      </c>
      <c r="H29" s="44">
        <f t="shared" ref="H29" si="39">solarazimuth($F$3,$F$4,$F$5,I$20,15,$A29,0,0,0,0)</f>
        <v>104.67660289455139</v>
      </c>
      <c r="I29" s="44">
        <f t="shared" si="1"/>
        <v>24.321393538753327</v>
      </c>
      <c r="J29" s="54">
        <f t="shared" ref="J29" si="40">solarazimuth($F$3,$F$4,$F$5,K$20,15,$A29,0,0,0,0)</f>
        <v>98.8711333099006</v>
      </c>
      <c r="K29" s="55">
        <f t="shared" si="1"/>
        <v>31.826110200131012</v>
      </c>
      <c r="L29" s="44">
        <f t="shared" ref="L29" si="41">solarazimuth($F$3,$F$4,$F$5,M$20,15,$A29,0,0,0,0)</f>
        <v>94.508161743983194</v>
      </c>
      <c r="M29" s="44">
        <f t="shared" si="1"/>
        <v>34.390152963303038</v>
      </c>
      <c r="N29" s="54">
        <f t="shared" ref="N29" si="42">solarazimuth($F$3,$F$4,$F$5,O$20,15,$A29,0,0,0,0)</f>
        <v>94.927638641551141</v>
      </c>
      <c r="O29" s="55">
        <f t="shared" si="1"/>
        <v>32.162006418248211</v>
      </c>
      <c r="P29" s="44">
        <f t="shared" ref="P29" si="43">solarazimuth($F$3,$F$4,$F$5,Q$20,15,$A29,0,0,0,0)</f>
        <v>100.94672781487508</v>
      </c>
      <c r="Q29" s="44">
        <f t="shared" si="1"/>
        <v>26.735398235709958</v>
      </c>
      <c r="R29" s="59">
        <v>121.7</v>
      </c>
      <c r="S29" s="46">
        <v>0</v>
      </c>
      <c r="T29" s="45">
        <v>115.8</v>
      </c>
      <c r="U29" s="45">
        <v>4.0999999999999996</v>
      </c>
      <c r="V29" s="59">
        <v>110.4</v>
      </c>
      <c r="W29" s="46">
        <v>13.6</v>
      </c>
      <c r="X29" s="45">
        <v>104.7</v>
      </c>
      <c r="Y29" s="46">
        <v>24.3</v>
      </c>
    </row>
    <row r="30" spans="1:25" x14ac:dyDescent="0.2">
      <c r="A30" s="52">
        <v>9</v>
      </c>
      <c r="B30" s="54">
        <f t="shared" si="0"/>
        <v>133.46640135540702</v>
      </c>
      <c r="C30" s="55">
        <f t="shared" si="1"/>
        <v>5.4645019943919522</v>
      </c>
      <c r="D30" s="44">
        <f t="shared" si="0"/>
        <v>128.17544032387974</v>
      </c>
      <c r="E30" s="44">
        <f t="shared" si="1"/>
        <v>12.019307762600604</v>
      </c>
      <c r="F30" s="54">
        <f t="shared" ref="F30" si="44">solarazimuth($F$3,$F$4,$F$5,G$20,15,$A30,0,0,0,0)</f>
        <v>123.44592484354912</v>
      </c>
      <c r="G30" s="55">
        <f t="shared" si="1"/>
        <v>21.998255145370123</v>
      </c>
      <c r="H30" s="44">
        <f t="shared" ref="H30" si="45">solarazimuth($F$3,$F$4,$F$5,I$20,15,$A30,0,0,0,0)</f>
        <v>118.20988864893758</v>
      </c>
      <c r="I30" s="44">
        <f t="shared" si="1"/>
        <v>33.150049654536339</v>
      </c>
      <c r="J30" s="54">
        <f t="shared" ref="J30" si="46">solarazimuth($F$3,$F$4,$F$5,K$20,15,$A30,0,0,0,0)</f>
        <v>112.38731678120782</v>
      </c>
      <c r="K30" s="55">
        <f t="shared" si="1"/>
        <v>40.956747294288569</v>
      </c>
      <c r="L30" s="44">
        <f t="shared" ref="L30" si="47">solarazimuth($F$3,$F$4,$F$5,M$20,15,$A30,0,0,0,0)</f>
        <v>107.62138467847392</v>
      </c>
      <c r="M30" s="44">
        <f t="shared" si="1"/>
        <v>43.687036370393464</v>
      </c>
      <c r="N30" s="54">
        <f t="shared" ref="N30" si="48">solarazimuth($F$3,$F$4,$F$5,O$20,15,$A30,0,0,0,0)</f>
        <v>107.98180339887371</v>
      </c>
      <c r="O30" s="55">
        <f t="shared" si="1"/>
        <v>41.440113719255471</v>
      </c>
      <c r="P30" s="44">
        <f t="shared" ref="P30" si="49">solarazimuth($F$3,$F$4,$F$5,Q$20,15,$A30,0,0,0,0)</f>
        <v>114.3423620298323</v>
      </c>
      <c r="Q30" s="44">
        <f t="shared" si="1"/>
        <v>35.752196847895071</v>
      </c>
      <c r="R30" s="59">
        <v>133.5</v>
      </c>
      <c r="S30" s="46">
        <v>5.5</v>
      </c>
      <c r="T30" s="45">
        <v>128.19999999999999</v>
      </c>
      <c r="U30" s="45">
        <v>12</v>
      </c>
      <c r="V30" s="59">
        <v>123.4</v>
      </c>
      <c r="W30" s="46">
        <v>22</v>
      </c>
      <c r="X30" s="45">
        <v>118.2</v>
      </c>
      <c r="Y30" s="46">
        <v>33.200000000000003</v>
      </c>
    </row>
    <row r="31" spans="1:25" x14ac:dyDescent="0.2">
      <c r="A31" s="52">
        <v>10</v>
      </c>
      <c r="B31" s="54">
        <f t="shared" si="0"/>
        <v>146.16776391855004</v>
      </c>
      <c r="C31" s="55">
        <f t="shared" si="1"/>
        <v>11.518517258777052</v>
      </c>
      <c r="D31" s="44">
        <f t="shared" si="0"/>
        <v>141.64465071726318</v>
      </c>
      <c r="E31" s="44">
        <f t="shared" si="1"/>
        <v>18.726348742950634</v>
      </c>
      <c r="F31" s="54">
        <f t="shared" ref="F31" si="50">solarazimuth($F$3,$F$4,$F$5,G$20,15,$A31,0,0,0,0)</f>
        <v>138.04534505038419</v>
      </c>
      <c r="G31" s="55">
        <f t="shared" si="1"/>
        <v>29.193539176073884</v>
      </c>
      <c r="H31" s="44">
        <f t="shared" ref="H31" si="51">solarazimuth($F$3,$F$4,$F$5,I$20,15,$A31,0,0,0,0)</f>
        <v>134.05918099113109</v>
      </c>
      <c r="I31" s="44">
        <f t="shared" si="1"/>
        <v>40.824327966322251</v>
      </c>
      <c r="J31" s="54">
        <f t="shared" ref="J31" si="52">solarazimuth($F$3,$F$4,$F$5,K$20,15,$A31,0,0,0,0)</f>
        <v>128.86386785712332</v>
      </c>
      <c r="K31" s="55">
        <f t="shared" si="1"/>
        <v>49.128382137264566</v>
      </c>
      <c r="L31" s="44">
        <f t="shared" ref="L31" si="53">solarazimuth($F$3,$F$4,$F$5,M$20,15,$A31,0,0,0,0)</f>
        <v>123.82860762383572</v>
      </c>
      <c r="M31" s="44">
        <f t="shared" si="1"/>
        <v>52.232037138210778</v>
      </c>
      <c r="N31" s="54">
        <f t="shared" ref="N31" si="54">solarazimuth($F$3,$F$4,$F$5,O$20,15,$A31,0,0,0,0)</f>
        <v>123.88170001857884</v>
      </c>
      <c r="O31" s="55">
        <f t="shared" si="1"/>
        <v>49.963115820837821</v>
      </c>
      <c r="P31" s="44">
        <f t="shared" ref="P31" si="55">solarazimuth($F$3,$F$4,$F$5,Q$20,15,$A31,0,0,0,0)</f>
        <v>130.21136144160104</v>
      </c>
      <c r="Q31" s="44">
        <f t="shared" si="1"/>
        <v>43.761182528648298</v>
      </c>
      <c r="R31" s="59">
        <v>146.19999999999999</v>
      </c>
      <c r="S31" s="46">
        <v>11.5</v>
      </c>
      <c r="T31" s="45">
        <v>141.6</v>
      </c>
      <c r="U31" s="45">
        <v>18.7</v>
      </c>
      <c r="V31" s="59">
        <v>138</v>
      </c>
      <c r="W31" s="46">
        <v>29.2</v>
      </c>
      <c r="X31" s="45">
        <v>134.1</v>
      </c>
      <c r="Y31" s="46">
        <v>40.799999999999997</v>
      </c>
    </row>
    <row r="32" spans="1:25" x14ac:dyDescent="0.2">
      <c r="A32" s="52">
        <v>11</v>
      </c>
      <c r="B32" s="54">
        <f t="shared" si="0"/>
        <v>159.84906284821636</v>
      </c>
      <c r="C32" s="55">
        <f t="shared" si="1"/>
        <v>15.813832928130324</v>
      </c>
      <c r="D32" s="44">
        <f t="shared" si="0"/>
        <v>156.42769898321524</v>
      </c>
      <c r="E32" s="44">
        <f t="shared" si="1"/>
        <v>23.616080524419061</v>
      </c>
      <c r="F32" s="54">
        <f t="shared" ref="F32" si="56">solarazimuth($F$3,$F$4,$F$5,G$20,15,$A32,0,0,0,0)</f>
        <v>154.58532891001229</v>
      </c>
      <c r="G32" s="55">
        <f t="shared" si="1"/>
        <v>34.47472894405152</v>
      </c>
      <c r="H32" s="44">
        <f t="shared" ref="H32" si="57">solarazimuth($F$3,$F$4,$F$5,I$20,15,$A32,0,0,0,0)</f>
        <v>152.98318817441208</v>
      </c>
      <c r="I32" s="44">
        <f t="shared" si="1"/>
        <v>46.490539006117906</v>
      </c>
      <c r="J32" s="54">
        <f t="shared" ref="J32" si="58">solarazimuth($F$3,$F$4,$F$5,K$20,15,$A32,0,0,0,0)</f>
        <v>149.8031184302389</v>
      </c>
      <c r="K32" s="55">
        <f t="shared" si="1"/>
        <v>55.339439713661591</v>
      </c>
      <c r="L32" s="44">
        <f t="shared" ref="L32" si="59">solarazimuth($F$3,$F$4,$F$5,M$20,15,$A32,0,0,0,0)</f>
        <v>145.20826670511229</v>
      </c>
      <c r="M32" s="44">
        <f t="shared" si="1"/>
        <v>59.019985054647336</v>
      </c>
      <c r="N32" s="54">
        <f t="shared" ref="N32" si="60">solarazimuth($F$3,$F$4,$F$5,O$20,15,$A32,0,0,0,0)</f>
        <v>144.4321465055375</v>
      </c>
      <c r="O32" s="55">
        <f t="shared" si="1"/>
        <v>56.781981881323702</v>
      </c>
      <c r="P32" s="44">
        <f t="shared" ref="P32" si="61">solarazimuth($F$3,$F$4,$F$5,Q$20,15,$A32,0,0,0,0)</f>
        <v>149.60700528034343</v>
      </c>
      <c r="Q32" s="44">
        <f t="shared" si="1"/>
        <v>49.873057025679678</v>
      </c>
      <c r="R32" s="59">
        <v>159.80000000000001</v>
      </c>
      <c r="S32" s="46">
        <v>15.8</v>
      </c>
      <c r="T32" s="45">
        <v>156.4</v>
      </c>
      <c r="U32" s="45">
        <v>23.6</v>
      </c>
      <c r="V32" s="59">
        <v>154.6</v>
      </c>
      <c r="W32" s="46">
        <v>34.5</v>
      </c>
      <c r="X32" s="45">
        <v>153</v>
      </c>
      <c r="Y32" s="46">
        <v>46.5</v>
      </c>
    </row>
    <row r="33" spans="1:25" x14ac:dyDescent="0.2">
      <c r="A33" s="52">
        <v>12</v>
      </c>
      <c r="B33" s="54">
        <f t="shared" si="0"/>
        <v>174.28344850446013</v>
      </c>
      <c r="C33" s="55">
        <f t="shared" si="1"/>
        <v>17.940587782640137</v>
      </c>
      <c r="D33" s="44">
        <f t="shared" si="0"/>
        <v>172.30582573793913</v>
      </c>
      <c r="E33" s="44">
        <f t="shared" si="1"/>
        <v>26.187579113435234</v>
      </c>
      <c r="F33" s="54">
        <f t="shared" ref="F33" si="62">solarazimuth($F$3,$F$4,$F$5,G$20,15,$A33,0,0,0,0)</f>
        <v>172.80300592356187</v>
      </c>
      <c r="G33" s="55">
        <f t="shared" si="1"/>
        <v>37.160517395781199</v>
      </c>
      <c r="H33" s="44">
        <f t="shared" ref="H33" si="63">solarazimuth($F$3,$F$4,$F$5,I$20,15,$A33,0,0,0,0)</f>
        <v>174.70161202593104</v>
      </c>
      <c r="I33" s="44">
        <f t="shared" si="1"/>
        <v>49.157761149006348</v>
      </c>
      <c r="J33" s="54">
        <f t="shared" ref="J33" si="64">solarazimuth($F$3,$F$4,$F$5,K$20,15,$A33,0,0,0,0)</f>
        <v>175.30481893825015</v>
      </c>
      <c r="K33" s="55">
        <f t="shared" si="1"/>
        <v>58.216414936659532</v>
      </c>
      <c r="L33" s="44">
        <f t="shared" ref="L33" si="65">solarazimuth($F$3,$F$4,$F$5,M$20,15,$A33,0,0,0,0)</f>
        <v>172.71426554880259</v>
      </c>
      <c r="M33" s="44">
        <f t="shared" si="1"/>
        <v>62.462201457346644</v>
      </c>
      <c r="N33" s="54">
        <f t="shared" ref="N33" si="66">solarazimuth($F$3,$F$4,$F$5,O$20,15,$A33,0,0,0,0)</f>
        <v>170.4870325077749</v>
      </c>
      <c r="O33" s="55">
        <f t="shared" si="1"/>
        <v>60.44320743888759</v>
      </c>
      <c r="P33" s="44">
        <f t="shared" ref="P33" si="67">solarazimuth($F$3,$F$4,$F$5,Q$20,15,$A33,0,0,0,0)</f>
        <v>172.52928912945936</v>
      </c>
      <c r="Q33" s="44">
        <f t="shared" si="1"/>
        <v>52.955627710332955</v>
      </c>
      <c r="R33" s="59">
        <v>174.3</v>
      </c>
      <c r="S33" s="46">
        <v>17.899999999999999</v>
      </c>
      <c r="T33" s="45">
        <v>172.3</v>
      </c>
      <c r="U33" s="45">
        <v>26.2</v>
      </c>
      <c r="V33" s="59">
        <v>172.8</v>
      </c>
      <c r="W33" s="46">
        <v>37.200000000000003</v>
      </c>
      <c r="X33" s="45">
        <v>174.7</v>
      </c>
      <c r="Y33" s="46">
        <v>49.2</v>
      </c>
    </row>
    <row r="34" spans="1:25" x14ac:dyDescent="0.2">
      <c r="A34" s="52">
        <v>13</v>
      </c>
      <c r="B34" s="54">
        <f t="shared" si="0"/>
        <v>188.96113309337568</v>
      </c>
      <c r="C34" s="55">
        <f t="shared" si="1"/>
        <v>17.679955417537542</v>
      </c>
      <c r="D34" s="44">
        <f t="shared" si="0"/>
        <v>188.60570980376565</v>
      </c>
      <c r="E34" s="44">
        <f t="shared" si="1"/>
        <v>26.126350113294897</v>
      </c>
      <c r="F34" s="54">
        <f t="shared" ref="F34" si="68">solarazimuth($F$3,$F$4,$F$5,G$20,15,$A34,0,0,0,0)</f>
        <v>191.59541179609161</v>
      </c>
      <c r="G34" s="55">
        <f t="shared" si="1"/>
        <v>36.811995770590563</v>
      </c>
      <c r="H34" s="44">
        <f t="shared" ref="H34" si="69">solarazimuth($F$3,$F$4,$F$5,I$20,15,$A34,0,0,0,0)</f>
        <v>197.10318056372543</v>
      </c>
      <c r="I34" s="44">
        <f t="shared" si="1"/>
        <v>48.191761547400205</v>
      </c>
      <c r="J34" s="54">
        <f t="shared" ref="J34" si="70">solarazimuth($F$3,$F$4,$F$5,K$20,15,$A34,0,0,0,0)</f>
        <v>201.73496290985773</v>
      </c>
      <c r="K34" s="55">
        <f t="shared" si="1"/>
        <v>56.807566659620839</v>
      </c>
      <c r="L34" s="44">
        <f t="shared" ref="L34" si="71">solarazimuth($F$3,$F$4,$F$5,M$20,15,$A34,0,0,0,0)</f>
        <v>202.01879783325563</v>
      </c>
      <c r="M34" s="44">
        <f t="shared" si="1"/>
        <v>61.231809491053426</v>
      </c>
      <c r="N34" s="54">
        <f t="shared" ref="N34" si="72">solarazimuth($F$3,$F$4,$F$5,O$20,15,$A34,0,0,0,0)</f>
        <v>198.61604775368639</v>
      </c>
      <c r="O34" s="55">
        <f t="shared" si="1"/>
        <v>59.674996609451874</v>
      </c>
      <c r="P34" s="44">
        <f t="shared" ref="P34" si="73">solarazimuth($F$3,$F$4,$F$5,Q$20,15,$A34,0,0,0,0)</f>
        <v>196.56252915658251</v>
      </c>
      <c r="Q34" s="44">
        <f t="shared" si="1"/>
        <v>52.185299176621449</v>
      </c>
      <c r="R34" s="59">
        <v>189</v>
      </c>
      <c r="S34" s="46">
        <v>17.7</v>
      </c>
      <c r="T34" s="45">
        <v>188.6</v>
      </c>
      <c r="U34" s="45">
        <v>26.1</v>
      </c>
      <c r="V34" s="59">
        <v>191.6</v>
      </c>
      <c r="W34" s="46">
        <v>36.799999999999997</v>
      </c>
      <c r="X34" s="45">
        <v>197.1</v>
      </c>
      <c r="Y34" s="46">
        <v>48.2</v>
      </c>
    </row>
    <row r="35" spans="1:25" x14ac:dyDescent="0.2">
      <c r="A35" s="52">
        <v>14</v>
      </c>
      <c r="B35" s="54">
        <f t="shared" si="0"/>
        <v>203.26992415947009</v>
      </c>
      <c r="C35" s="55">
        <f t="shared" si="1"/>
        <v>15.059897101428604</v>
      </c>
      <c r="D35" s="44">
        <f t="shared" si="0"/>
        <v>204.44759701544024</v>
      </c>
      <c r="E35" s="44">
        <f t="shared" si="1"/>
        <v>23.44089520195871</v>
      </c>
      <c r="F35" s="54">
        <f t="shared" ref="F35" si="74">solarazimuth($F$3,$F$4,$F$5,G$20,15,$A35,0,0,0,0)</f>
        <v>209.50425672757856</v>
      </c>
      <c r="G35" s="55">
        <f t="shared" si="1"/>
        <v>33.49151154988779</v>
      </c>
      <c r="H35" s="44">
        <f t="shared" ref="H35" si="75">solarazimuth($F$3,$F$4,$F$5,I$20,15,$A35,0,0,0,0)</f>
        <v>217.50211605102106</v>
      </c>
      <c r="I35" s="44">
        <f t="shared" si="1"/>
        <v>43.839447302456669</v>
      </c>
      <c r="J35" s="54">
        <f t="shared" ref="J35" si="76">solarazimuth($F$3,$F$4,$F$5,K$20,15,$A35,0,0,0,0)</f>
        <v>224.43291275302499</v>
      </c>
      <c r="K35" s="55">
        <f t="shared" si="1"/>
        <v>51.612545025173759</v>
      </c>
      <c r="L35" s="44">
        <f t="shared" ref="L35" si="77">solarazimuth($F$3,$F$4,$F$5,M$20,15,$A35,0,0,0,0)</f>
        <v>226.51187268378186</v>
      </c>
      <c r="M35" s="44">
        <f t="shared" si="1"/>
        <v>55.857519280852635</v>
      </c>
      <c r="N35" s="54">
        <f t="shared" ref="N35" si="78">solarazimuth($F$3,$F$4,$F$5,O$20,15,$A35,0,0,0,0)</f>
        <v>222.94841550879408</v>
      </c>
      <c r="O35" s="55">
        <f t="shared" si="1"/>
        <v>54.781994611629365</v>
      </c>
      <c r="P35" s="44">
        <f t="shared" ref="P35" si="79">solarazimuth($F$3,$F$4,$F$5,Q$20,15,$A35,0,0,0,0)</f>
        <v>218.25256519827497</v>
      </c>
      <c r="Q35" s="44">
        <f t="shared" si="1"/>
        <v>47.786459519974358</v>
      </c>
      <c r="R35" s="59">
        <v>203.3</v>
      </c>
      <c r="S35" s="46">
        <v>15.1</v>
      </c>
      <c r="T35" s="45">
        <v>204.4</v>
      </c>
      <c r="U35" s="45">
        <v>23.4</v>
      </c>
      <c r="V35" s="59">
        <v>209.5</v>
      </c>
      <c r="W35" s="46">
        <v>33.5</v>
      </c>
      <c r="X35" s="45">
        <v>217.5</v>
      </c>
      <c r="Y35" s="46">
        <v>43.8</v>
      </c>
    </row>
    <row r="36" spans="1:25" x14ac:dyDescent="0.2">
      <c r="A36" s="52">
        <v>15</v>
      </c>
      <c r="B36" s="54">
        <f t="shared" si="0"/>
        <v>216.7517925610949</v>
      </c>
      <c r="C36" s="55">
        <f t="shared" si="1"/>
        <v>10.345535530015908</v>
      </c>
      <c r="D36" s="44">
        <f t="shared" si="0"/>
        <v>219.1767488562291</v>
      </c>
      <c r="E36" s="44">
        <f t="shared" si="1"/>
        <v>18.458666447905969</v>
      </c>
      <c r="F36" s="54">
        <f t="shared" ref="F36" si="80">solarazimuth($F$3,$F$4,$F$5,G$20,15,$A36,0,0,0,0)</f>
        <v>225.60543335247695</v>
      </c>
      <c r="G36" s="55">
        <f t="shared" si="1"/>
        <v>27.721973642047026</v>
      </c>
      <c r="H36" s="44">
        <f t="shared" ref="H36" si="81">solarazimuth($F$3,$F$4,$F$5,I$20,15,$A36,0,0,0,0)</f>
        <v>234.75933900916831</v>
      </c>
      <c r="I36" s="44">
        <f t="shared" si="1"/>
        <v>37.007249879575589</v>
      </c>
      <c r="J36" s="54">
        <f t="shared" ref="J36" si="82">solarazimuth($F$3,$F$4,$F$5,K$20,15,$A36,0,0,0,0)</f>
        <v>242.33018762052177</v>
      </c>
      <c r="K36" s="55">
        <f t="shared" si="1"/>
        <v>43.999698564510325</v>
      </c>
      <c r="L36" s="44">
        <f t="shared" ref="L36" si="83">solarazimuth($F$3,$F$4,$F$5,M$20,15,$A36,0,0,0,0)</f>
        <v>244.97857455030612</v>
      </c>
      <c r="M36" s="44">
        <f t="shared" si="1"/>
        <v>48.009741024993097</v>
      </c>
      <c r="N36" s="54">
        <f t="shared" ref="N36" si="84">solarazimuth($F$3,$F$4,$F$5,O$20,15,$A36,0,0,0,0)</f>
        <v>241.75255819728702</v>
      </c>
      <c r="O36" s="55">
        <f t="shared" si="1"/>
        <v>47.254643562769346</v>
      </c>
      <c r="P36" s="44">
        <f t="shared" ref="P36" si="85">solarazimuth($F$3,$F$4,$F$5,Q$20,15,$A36,0,0,0,0)</f>
        <v>236.18085893245697</v>
      </c>
      <c r="Q36" s="44">
        <f t="shared" si="1"/>
        <v>40.803732084207155</v>
      </c>
      <c r="R36" s="59">
        <v>216.8</v>
      </c>
      <c r="S36" s="46">
        <v>10.3</v>
      </c>
      <c r="T36" s="45">
        <v>219.2</v>
      </c>
      <c r="U36" s="45">
        <v>18.5</v>
      </c>
      <c r="V36" s="59">
        <v>225.6</v>
      </c>
      <c r="W36" s="46">
        <v>27.7</v>
      </c>
      <c r="X36" s="45">
        <v>234.8</v>
      </c>
      <c r="Y36" s="46">
        <v>37</v>
      </c>
    </row>
    <row r="37" spans="1:25" x14ac:dyDescent="0.2">
      <c r="A37" s="52">
        <v>16</v>
      </c>
      <c r="B37" s="54">
        <f t="shared" si="0"/>
        <v>229.24788266552721</v>
      </c>
      <c r="C37" s="55">
        <f t="shared" si="1"/>
        <v>3.9917038710005954</v>
      </c>
      <c r="D37" s="44">
        <f t="shared" si="0"/>
        <v>232.59644433457296</v>
      </c>
      <c r="E37" s="44">
        <f t="shared" si="1"/>
        <v>11.686082679475632</v>
      </c>
      <c r="F37" s="54">
        <f t="shared" ref="F37" si="86">solarazimuth($F$3,$F$4,$F$5,G$20,15,$A37,0,0,0,0)</f>
        <v>239.8101408539826</v>
      </c>
      <c r="G37" s="55">
        <f t="shared" si="1"/>
        <v>20.198968335930061</v>
      </c>
      <c r="H37" s="44">
        <f t="shared" ref="H37" si="87">solarazimuth($F$3,$F$4,$F$5,I$20,15,$A37,0,0,0,0)</f>
        <v>249.28370560852133</v>
      </c>
      <c r="I37" s="44">
        <f t="shared" si="1"/>
        <v>28.648793619034983</v>
      </c>
      <c r="J37" s="54">
        <f t="shared" ref="J37" si="88">solarazimuth($F$3,$F$4,$F$5,K$20,15,$A37,0,0,0,0)</f>
        <v>256.72090706111885</v>
      </c>
      <c r="K37" s="55">
        <f t="shared" si="1"/>
        <v>35.128967484181246</v>
      </c>
      <c r="L37" s="44">
        <f t="shared" ref="L37" si="89">solarazimuth($F$3,$F$4,$F$5,M$20,15,$A37,0,0,0,0)</f>
        <v>259.37495422644241</v>
      </c>
      <c r="M37" s="44">
        <f t="shared" si="1"/>
        <v>38.989687760984424</v>
      </c>
      <c r="N37" s="54">
        <f t="shared" ref="N37" si="90">solarazimuth($F$3,$F$4,$F$5,O$20,15,$A37,0,0,0,0)</f>
        <v>256.51909203015526</v>
      </c>
      <c r="O37" s="55">
        <f t="shared" si="1"/>
        <v>38.39274827104385</v>
      </c>
      <c r="P37" s="44">
        <f t="shared" ref="P37" si="91">solarazimuth($F$3,$F$4,$F$5,Q$20,15,$A37,0,0,0,0)</f>
        <v>250.94629395942729</v>
      </c>
      <c r="Q37" s="44">
        <f t="shared" si="1"/>
        <v>32.304473308311039</v>
      </c>
      <c r="R37" s="59">
        <v>229.2</v>
      </c>
      <c r="S37" s="46">
        <v>4</v>
      </c>
      <c r="T37" s="45">
        <v>232.6</v>
      </c>
      <c r="U37" s="45">
        <v>11.7</v>
      </c>
      <c r="V37" s="59">
        <v>239.8</v>
      </c>
      <c r="W37" s="46">
        <v>20.2</v>
      </c>
      <c r="X37" s="45">
        <v>249.3</v>
      </c>
      <c r="Y37" s="46">
        <v>28.6</v>
      </c>
    </row>
    <row r="38" spans="1:25" x14ac:dyDescent="0.2">
      <c r="A38" s="52">
        <v>17</v>
      </c>
      <c r="B38" s="54">
        <f t="shared" si="0"/>
        <v>240.88000012769521</v>
      </c>
      <c r="C38" s="55">
        <f t="shared" si="1"/>
        <v>0</v>
      </c>
      <c r="D38" s="44">
        <f t="shared" si="0"/>
        <v>244.89825902437224</v>
      </c>
      <c r="E38" s="44">
        <f t="shared" si="1"/>
        <v>3.7201015465977605</v>
      </c>
      <c r="F38" s="54">
        <f t="shared" ref="F38" si="92">solarazimuth($F$3,$F$4,$F$5,G$20,15,$A38,0,0,0,0)</f>
        <v>252.54917607992729</v>
      </c>
      <c r="G38" s="55">
        <f t="shared" si="1"/>
        <v>11.569709134783139</v>
      </c>
      <c r="H38" s="44">
        <f t="shared" ref="H38" si="93">solarazimuth($F$3,$F$4,$F$5,I$20,15,$A38,0,0,0,0)</f>
        <v>261.98605008432213</v>
      </c>
      <c r="I38" s="44">
        <f t="shared" si="1"/>
        <v>19.491049577405789</v>
      </c>
      <c r="J38" s="54">
        <f t="shared" ref="J38" si="94">solarazimuth($F$3,$F$4,$F$5,K$20,15,$A38,0,0,0,0)</f>
        <v>269.0574962050776</v>
      </c>
      <c r="K38" s="55">
        <f t="shared" si="1"/>
        <v>25.740834687992489</v>
      </c>
      <c r="L38" s="44">
        <f t="shared" ref="L38" si="95">solarazimuth($F$3,$F$4,$F$5,M$20,15,$A38,0,0,0,0)</f>
        <v>271.52656649884068</v>
      </c>
      <c r="M38" s="44">
        <f t="shared" si="1"/>
        <v>29.551977448216846</v>
      </c>
      <c r="N38" s="54">
        <f t="shared" ref="N38" si="96">solarazimuth($F$3,$F$4,$F$5,O$20,15,$A38,0,0,0,0)</f>
        <v>268.95216073241443</v>
      </c>
      <c r="O38" s="55">
        <f t="shared" si="1"/>
        <v>28.994219691647707</v>
      </c>
      <c r="P38" s="44">
        <f t="shared" ref="P38" si="97">solarazimuth($F$3,$F$4,$F$5,Q$20,15,$A38,0,0,0,0)</f>
        <v>263.67128172946514</v>
      </c>
      <c r="Q38" s="44">
        <f t="shared" si="1"/>
        <v>23.057065224115178</v>
      </c>
      <c r="R38" s="59">
        <v>240.9</v>
      </c>
      <c r="S38" s="46">
        <v>0</v>
      </c>
      <c r="T38" s="45">
        <v>244.9</v>
      </c>
      <c r="U38" s="45">
        <v>3.7</v>
      </c>
      <c r="V38" s="59">
        <v>252.5</v>
      </c>
      <c r="W38" s="46">
        <v>11.6</v>
      </c>
      <c r="X38" s="45">
        <v>262</v>
      </c>
      <c r="Y38" s="46">
        <v>19.5</v>
      </c>
    </row>
    <row r="39" spans="1:25" x14ac:dyDescent="0.2">
      <c r="A39" s="52">
        <v>18</v>
      </c>
      <c r="B39" s="54">
        <f t="shared" si="0"/>
        <v>251.96595486039928</v>
      </c>
      <c r="C39" s="55">
        <f t="shared" si="1"/>
        <v>0</v>
      </c>
      <c r="D39" s="44">
        <f t="shared" si="0"/>
        <v>256.49419535992081</v>
      </c>
      <c r="E39" s="44">
        <f t="shared" si="1"/>
        <v>0</v>
      </c>
      <c r="F39" s="54">
        <f t="shared" ref="F39" si="98">solarazimuth($F$3,$F$4,$F$5,G$20,15,$A39,0,0,0,0)</f>
        <v>264.42883862123244</v>
      </c>
      <c r="G39" s="55">
        <f t="shared" si="1"/>
        <v>2.4852949647001736</v>
      </c>
      <c r="H39" s="44">
        <f t="shared" ref="H39" si="99">solarazimuth($F$3,$F$4,$F$5,I$20,15,$A39,0,0,0,0)</f>
        <v>273.73021611167212</v>
      </c>
      <c r="I39" s="44">
        <f t="shared" si="1"/>
        <v>10.072100145327951</v>
      </c>
      <c r="J39" s="54">
        <f t="shared" ref="J39" si="100">solarazimuth($F$3,$F$4,$F$5,K$20,15,$A39,0,0,0,0)</f>
        <v>280.40288052920221</v>
      </c>
      <c r="K39" s="55">
        <f t="shared" si="1"/>
        <v>16.323108971335671</v>
      </c>
      <c r="L39" s="44">
        <f t="shared" ref="L39" si="101">solarazimuth($F$3,$F$4,$F$5,M$20,15,$A39,0,0,0,0)</f>
        <v>282.62400741055575</v>
      </c>
      <c r="M39" s="44">
        <f t="shared" si="1"/>
        <v>20.163167350973978</v>
      </c>
      <c r="N39" s="54">
        <f t="shared" ref="N39" si="102">solarazimuth($F$3,$F$4,$F$5,O$20,15,$A39,0,0,0,0)</f>
        <v>280.24270834800387</v>
      </c>
      <c r="O39" s="55">
        <f t="shared" si="1"/>
        <v>19.557878021026184</v>
      </c>
      <c r="P39" s="44">
        <f t="shared" ref="P39" si="103">solarazimuth($F$3,$F$4,$F$5,Q$20,15,$A39,0,0,0,0)</f>
        <v>275.33043418580672</v>
      </c>
      <c r="Q39" s="44">
        <f t="shared" si="1"/>
        <v>13.595721120653124</v>
      </c>
      <c r="R39" s="59">
        <v>252</v>
      </c>
      <c r="S39" s="46">
        <v>0</v>
      </c>
      <c r="T39" s="45">
        <v>256.5</v>
      </c>
      <c r="U39" s="45">
        <v>0</v>
      </c>
      <c r="V39" s="59">
        <v>264.39999999999998</v>
      </c>
      <c r="W39" s="46">
        <v>2.5</v>
      </c>
      <c r="X39" s="45">
        <v>273.7</v>
      </c>
      <c r="Y39" s="46">
        <v>10.1</v>
      </c>
    </row>
    <row r="40" spans="1:25" x14ac:dyDescent="0.2">
      <c r="A40" s="52">
        <v>19</v>
      </c>
      <c r="B40" s="54">
        <f t="shared" si="0"/>
        <v>262.96643893879519</v>
      </c>
      <c r="C40" s="55">
        <f t="shared" si="1"/>
        <v>0</v>
      </c>
      <c r="D40" s="44">
        <f t="shared" si="0"/>
        <v>267.91319422325995</v>
      </c>
      <c r="E40" s="44">
        <f t="shared" si="1"/>
        <v>0</v>
      </c>
      <c r="F40" s="54">
        <f t="shared" ref="F40" si="104">solarazimuth($F$3,$F$4,$F$5,G$20,15,$A40,0,0,0,0)</f>
        <v>276.08260290544081</v>
      </c>
      <c r="G40" s="55">
        <f t="shared" si="1"/>
        <v>0</v>
      </c>
      <c r="H40" s="44">
        <f t="shared" ref="H40" si="105">solarazimuth($F$3,$F$4,$F$5,I$20,15,$A40,0,0,0,0)</f>
        <v>285.23511125471691</v>
      </c>
      <c r="I40" s="44">
        <f t="shared" si="1"/>
        <v>1.0445741290178745</v>
      </c>
      <c r="J40" s="54">
        <f t="shared" ref="J40" si="106">solarazimuth($F$3,$F$4,$F$5,K$20,15,$A40,0,0,0,0)</f>
        <v>291.50674819677931</v>
      </c>
      <c r="K40" s="55">
        <f t="shared" si="1"/>
        <v>7.2806091490925695</v>
      </c>
      <c r="L40" s="44">
        <f t="shared" ref="L40" si="107">solarazimuth($F$3,$F$4,$F$5,M$20,15,$A40,0,0,0,0)</f>
        <v>293.44077185734511</v>
      </c>
      <c r="M40" s="44">
        <f t="shared" si="1"/>
        <v>11.186729838879671</v>
      </c>
      <c r="N40" s="54">
        <f t="shared" ref="N40" si="108">solarazimuth($F$3,$F$4,$F$5,O$20,15,$A40,0,0,0,0)</f>
        <v>291.18956327133776</v>
      </c>
      <c r="O40" s="55">
        <f t="shared" si="1"/>
        <v>10.467566932279539</v>
      </c>
      <c r="P40" s="44">
        <f t="shared" ref="P40" si="109">solarazimuth($F$3,$F$4,$F$5,Q$20,15,$A40,0,0,0,0)</f>
        <v>286.67964153493205</v>
      </c>
      <c r="Q40" s="44">
        <f t="shared" si="1"/>
        <v>4.3955697609977449</v>
      </c>
      <c r="R40" s="59">
        <v>263</v>
      </c>
      <c r="S40" s="46">
        <v>0</v>
      </c>
      <c r="T40" s="45">
        <v>267.89999999999998</v>
      </c>
      <c r="U40" s="45">
        <v>0</v>
      </c>
      <c r="V40" s="59">
        <v>276.10000000000002</v>
      </c>
      <c r="W40" s="46">
        <v>0</v>
      </c>
      <c r="X40" s="45">
        <v>285.2</v>
      </c>
      <c r="Y40" s="46">
        <v>1</v>
      </c>
    </row>
    <row r="41" spans="1:25" x14ac:dyDescent="0.2">
      <c r="A41" s="52">
        <v>20</v>
      </c>
      <c r="B41" s="54">
        <f t="shared" si="0"/>
        <v>274.5033465447475</v>
      </c>
      <c r="C41" s="55">
        <f t="shared" si="1"/>
        <v>0</v>
      </c>
      <c r="D41" s="44">
        <f t="shared" si="0"/>
        <v>279.78884323872347</v>
      </c>
      <c r="E41" s="44">
        <f t="shared" si="1"/>
        <v>0</v>
      </c>
      <c r="F41" s="54">
        <f t="shared" ref="F41" si="110">solarazimuth($F$3,$F$4,$F$5,G$20,15,$A41,0,0,0,0)</f>
        <v>288.15414157293651</v>
      </c>
      <c r="G41" s="55">
        <f t="shared" si="1"/>
        <v>0</v>
      </c>
      <c r="H41" s="44">
        <f t="shared" ref="H41" si="111">solarazimuth($F$3,$F$4,$F$5,I$20,15,$A41,0,0,0,0)</f>
        <v>297.11127256668351</v>
      </c>
      <c r="I41" s="44">
        <f t="shared" si="1"/>
        <v>0</v>
      </c>
      <c r="J41" s="54">
        <f t="shared" ref="J41" si="112">solarazimuth($F$3,$F$4,$F$5,K$20,15,$A41,0,0,0,0)</f>
        <v>302.92770240091374</v>
      </c>
      <c r="K41" s="55">
        <f t="shared" si="1"/>
        <v>0</v>
      </c>
      <c r="L41" s="44">
        <f t="shared" ref="L41" si="113">solarazimuth($F$3,$F$4,$F$5,M$20,15,$A41,0,0,0,0)</f>
        <v>304.51731005256676</v>
      </c>
      <c r="M41" s="44">
        <f t="shared" si="1"/>
        <v>3.0508623008712448</v>
      </c>
      <c r="N41" s="54">
        <f t="shared" ref="N41" si="114">solarazimuth($F$3,$F$4,$F$5,O$20,15,$A41,0,0,0,0)</f>
        <v>302.36290497795238</v>
      </c>
      <c r="O41" s="55">
        <f t="shared" si="1"/>
        <v>2.2012248519344553</v>
      </c>
      <c r="P41" s="44">
        <f t="shared" ref="P41" si="115">solarazimuth($F$3,$F$4,$F$5,Q$20,15,$A41,0,0,0,0)</f>
        <v>298.32347393654823</v>
      </c>
      <c r="Q41" s="44">
        <f t="shared" si="1"/>
        <v>0</v>
      </c>
      <c r="R41" s="59">
        <v>274.5</v>
      </c>
      <c r="S41" s="46">
        <v>0</v>
      </c>
      <c r="T41" s="45">
        <v>279.8</v>
      </c>
      <c r="U41" s="45">
        <v>0</v>
      </c>
      <c r="V41" s="59">
        <v>288.2</v>
      </c>
      <c r="W41" s="46">
        <v>0</v>
      </c>
      <c r="X41" s="45">
        <v>297.10000000000002</v>
      </c>
      <c r="Y41" s="46">
        <v>0</v>
      </c>
    </row>
    <row r="42" spans="1:25" x14ac:dyDescent="0.2">
      <c r="A42" s="52">
        <v>21</v>
      </c>
      <c r="B42" s="54">
        <f t="shared" si="0"/>
        <v>287.46136170730142</v>
      </c>
      <c r="C42" s="55">
        <f t="shared" si="1"/>
        <v>0</v>
      </c>
      <c r="D42" s="44">
        <f t="shared" si="0"/>
        <v>292.90831711802844</v>
      </c>
      <c r="E42" s="44">
        <f t="shared" si="1"/>
        <v>0</v>
      </c>
      <c r="F42" s="54">
        <f t="shared" ref="F42" si="116">solarazimuth($F$3,$F$4,$F$5,G$20,15,$A42,0,0,0,0)</f>
        <v>301.31684243882819</v>
      </c>
      <c r="G42" s="55">
        <f t="shared" si="1"/>
        <v>0</v>
      </c>
      <c r="H42" s="44">
        <f t="shared" ref="H42" si="117">solarazimuth($F$3,$F$4,$F$5,I$20,15,$A42,0,0,0,0)</f>
        <v>309.88814971651948</v>
      </c>
      <c r="I42" s="44">
        <f t="shared" si="1"/>
        <v>0</v>
      </c>
      <c r="J42" s="54">
        <f t="shared" ref="J42" si="118">solarazimuth($F$3,$F$4,$F$5,K$20,15,$A42,0,0,0,0)</f>
        <v>315.08917168802253</v>
      </c>
      <c r="K42" s="55">
        <f t="shared" si="1"/>
        <v>0</v>
      </c>
      <c r="L42" s="44">
        <f t="shared" ref="L42" si="119">solarazimuth($F$3,$F$4,$F$5,M$20,15,$A42,0,0,0,0)</f>
        <v>316.24135913854582</v>
      </c>
      <c r="M42" s="44">
        <f t="shared" si="1"/>
        <v>0</v>
      </c>
      <c r="N42" s="54">
        <f t="shared" ref="N42" si="120">solarazimuth($F$3,$F$4,$F$5,O$20,15,$A42,0,0,0,0)</f>
        <v>314.18410861267103</v>
      </c>
      <c r="O42" s="55">
        <f t="shared" si="1"/>
        <v>0</v>
      </c>
      <c r="P42" s="44">
        <f t="shared" ref="P42" si="121">solarazimuth($F$3,$F$4,$F$5,Q$20,15,$A42,0,0,0,0)</f>
        <v>310.75947979596754</v>
      </c>
      <c r="Q42" s="44">
        <f t="shared" si="1"/>
        <v>0</v>
      </c>
      <c r="R42" s="59">
        <v>287.5</v>
      </c>
      <c r="S42" s="46">
        <v>0</v>
      </c>
      <c r="T42" s="45">
        <v>292.89999999999998</v>
      </c>
      <c r="U42" s="45">
        <v>0</v>
      </c>
      <c r="V42" s="59">
        <v>301.3</v>
      </c>
      <c r="W42" s="46">
        <v>0</v>
      </c>
      <c r="X42" s="45">
        <v>309.89999999999998</v>
      </c>
      <c r="Y42" s="46">
        <v>0</v>
      </c>
    </row>
    <row r="43" spans="1:25" x14ac:dyDescent="0.2">
      <c r="A43" s="52">
        <v>22</v>
      </c>
      <c r="B43" s="54">
        <f t="shared" si="0"/>
        <v>303.15856134076745</v>
      </c>
      <c r="C43" s="55">
        <f t="shared" si="1"/>
        <v>0</v>
      </c>
      <c r="D43" s="44">
        <f t="shared" si="0"/>
        <v>308.25613342255434</v>
      </c>
      <c r="E43" s="44">
        <f t="shared" si="1"/>
        <v>0</v>
      </c>
      <c r="F43" s="54">
        <f t="shared" ref="F43" si="122">solarazimuth($F$3,$F$4,$F$5,G$20,15,$A43,0,0,0,0)</f>
        <v>316.24011981775402</v>
      </c>
      <c r="G43" s="55">
        <f t="shared" si="1"/>
        <v>0</v>
      </c>
      <c r="H43" s="44">
        <f t="shared" ref="H43" si="123">solarazimuth($F$3,$F$4,$F$5,I$20,15,$A43,0,0,0,0)</f>
        <v>323.96967402274271</v>
      </c>
      <c r="I43" s="44">
        <f t="shared" si="1"/>
        <v>0</v>
      </c>
      <c r="J43" s="54">
        <f t="shared" ref="J43" si="124">solarazimuth($F$3,$F$4,$F$5,K$20,15,$A43,0,0,0,0)</f>
        <v>328.25753272365819</v>
      </c>
      <c r="K43" s="55">
        <f t="shared" si="1"/>
        <v>0</v>
      </c>
      <c r="L43" s="44">
        <f t="shared" ref="L43" si="125">solarazimuth($F$3,$F$4,$F$5,M$20,15,$A43,0,0,0,0)</f>
        <v>328.84492582803387</v>
      </c>
      <c r="M43" s="44">
        <f t="shared" si="1"/>
        <v>0</v>
      </c>
      <c r="N43" s="54">
        <f t="shared" ref="N43" si="126">solarazimuth($F$3,$F$4,$F$5,O$20,15,$A43,0,0,0,0)</f>
        <v>326.92365113005303</v>
      </c>
      <c r="O43" s="55">
        <f t="shared" si="1"/>
        <v>0</v>
      </c>
      <c r="P43" s="44">
        <f t="shared" ref="P43" si="127">solarazimuth($F$3,$F$4,$F$5,Q$20,15,$A43,0,0,0,0)</f>
        <v>324.35101222090009</v>
      </c>
      <c r="Q43" s="44">
        <f t="shared" si="1"/>
        <v>0</v>
      </c>
      <c r="R43" s="59">
        <v>303.2</v>
      </c>
      <c r="S43" s="46">
        <v>0</v>
      </c>
      <c r="T43" s="45">
        <v>308.3</v>
      </c>
      <c r="U43" s="45">
        <v>0</v>
      </c>
      <c r="V43" s="59">
        <v>316.2</v>
      </c>
      <c r="W43" s="46">
        <v>0</v>
      </c>
      <c r="X43" s="45">
        <v>324</v>
      </c>
      <c r="Y43" s="46">
        <v>0</v>
      </c>
    </row>
    <row r="44" spans="1:25" x14ac:dyDescent="0.2">
      <c r="A44" s="52">
        <v>23</v>
      </c>
      <c r="B44" s="54">
        <f t="shared" si="0"/>
        <v>323.35113572877424</v>
      </c>
      <c r="C44" s="55">
        <f t="shared" si="1"/>
        <v>0</v>
      </c>
      <c r="D44" s="44">
        <f t="shared" si="0"/>
        <v>326.84484583471362</v>
      </c>
      <c r="E44" s="44">
        <f t="shared" si="1"/>
        <v>0</v>
      </c>
      <c r="F44" s="54">
        <f t="shared" ref="F44" si="128">solarazimuth($F$3,$F$4,$F$5,G$20,15,$A44,0,0,0,0)</f>
        <v>333.37431542291409</v>
      </c>
      <c r="G44" s="55">
        <f t="shared" si="1"/>
        <v>0</v>
      </c>
      <c r="H44" s="44">
        <f t="shared" ref="H44" si="129">solarazimuth($F$3,$F$4,$F$5,I$20,15,$A44,0,0,0,0)</f>
        <v>339.48267664069169</v>
      </c>
      <c r="I44" s="44">
        <f t="shared" si="1"/>
        <v>0</v>
      </c>
      <c r="J44" s="54">
        <f t="shared" ref="J44" si="130">solarazimuth($F$3,$F$4,$F$5,K$20,15,$A44,0,0,0,0)</f>
        <v>342.4541200252313</v>
      </c>
      <c r="K44" s="55">
        <f t="shared" si="1"/>
        <v>0</v>
      </c>
      <c r="L44" s="44">
        <f t="shared" ref="L44" si="131">solarazimuth($F$3,$F$4,$F$5,M$20,15,$A44,0,0,0,0)</f>
        <v>342.3440905955041</v>
      </c>
      <c r="M44" s="44">
        <f t="shared" si="1"/>
        <v>0</v>
      </c>
      <c r="N44" s="54">
        <f t="shared" ref="N44" si="132">solarazimuth($F$3,$F$4,$F$5,O$20,15,$A44,0,0,0,0)</f>
        <v>340.63413611258932</v>
      </c>
      <c r="O44" s="55">
        <f t="shared" si="1"/>
        <v>0</v>
      </c>
      <c r="P44" s="44">
        <f t="shared" ref="P44" si="133">solarazimuth($F$3,$F$4,$F$5,Q$20,15,$A44,0,0,0,0)</f>
        <v>339.2107355693891</v>
      </c>
      <c r="Q44" s="44">
        <f t="shared" si="1"/>
        <v>0</v>
      </c>
      <c r="R44" s="59">
        <v>323.39999999999998</v>
      </c>
      <c r="S44" s="46">
        <v>0</v>
      </c>
      <c r="T44" s="45">
        <v>326.8</v>
      </c>
      <c r="U44" s="45">
        <v>0</v>
      </c>
      <c r="V44" s="59">
        <v>333.4</v>
      </c>
      <c r="W44" s="46">
        <v>0</v>
      </c>
      <c r="X44" s="45">
        <v>339.5</v>
      </c>
      <c r="Y44" s="46">
        <v>0</v>
      </c>
    </row>
    <row r="45" spans="1:25" x14ac:dyDescent="0.2">
      <c r="A45" s="51">
        <v>24</v>
      </c>
      <c r="B45" s="56">
        <f t="shared" si="0"/>
        <v>348.97564409598249</v>
      </c>
      <c r="C45" s="57">
        <f t="shared" si="1"/>
        <v>0</v>
      </c>
      <c r="D45" s="47">
        <f t="shared" si="0"/>
        <v>348.87623881638547</v>
      </c>
      <c r="E45" s="47">
        <f t="shared" si="1"/>
        <v>0</v>
      </c>
      <c r="F45" s="56">
        <f t="shared" ref="F45" si="134">solarazimuth($F$3,$F$4,$F$5,G$20,15,$A45,0,0,0,0)</f>
        <v>352.47223961406752</v>
      </c>
      <c r="G45" s="57">
        <f t="shared" si="1"/>
        <v>0</v>
      </c>
      <c r="H45" s="47">
        <f t="shared" ref="H45" si="135">solarazimuth($F$3,$F$4,$F$5,I$20,15,$A45,0,0,0,0)</f>
        <v>356.07364869302978</v>
      </c>
      <c r="I45" s="47">
        <f t="shared" si="1"/>
        <v>0</v>
      </c>
      <c r="J45" s="56">
        <f t="shared" ref="J45" si="136">solarazimuth($F$3,$F$4,$F$5,K$20,15,$A45,0,0,0,0)</f>
        <v>357.36726066753488</v>
      </c>
      <c r="K45" s="57">
        <f t="shared" si="1"/>
        <v>0</v>
      </c>
      <c r="L45" s="47">
        <f t="shared" ref="L45" si="137">solarazimuth($F$3,$F$4,$F$5,M$20,15,$A45,0,0,0,0)</f>
        <v>356.47964221174811</v>
      </c>
      <c r="M45" s="47">
        <f t="shared" si="1"/>
        <v>0</v>
      </c>
      <c r="N45" s="56">
        <f t="shared" ref="N45" si="138">solarazimuth($F$3,$F$4,$F$5,O$20,15,$A45,0,0,0,0)</f>
        <v>355.07264468840265</v>
      </c>
      <c r="O45" s="57">
        <f t="shared" si="1"/>
        <v>0</v>
      </c>
      <c r="P45" s="47">
        <f t="shared" ref="P45" si="139">solarazimuth($F$3,$F$4,$F$5,Q$20,15,$A45,0,0,0,0)</f>
        <v>355.04662976055613</v>
      </c>
      <c r="Q45" s="47">
        <f t="shared" si="1"/>
        <v>0</v>
      </c>
      <c r="R45" s="60">
        <v>349</v>
      </c>
      <c r="S45" s="49">
        <v>0</v>
      </c>
      <c r="T45" s="48">
        <v>348.9</v>
      </c>
      <c r="U45" s="48">
        <v>0</v>
      </c>
      <c r="V45" s="60">
        <v>352.5</v>
      </c>
      <c r="W45" s="49">
        <v>0</v>
      </c>
      <c r="X45" s="48">
        <v>356.1</v>
      </c>
      <c r="Y45" s="49">
        <v>0</v>
      </c>
    </row>
  </sheetData>
  <dataValidations disablePrompts="1" count="1">
    <dataValidation type="list" allowBlank="1" showInputMessage="1" showErrorMessage="1" sqref="D10" xr:uid="{42F407AA-DCED-4444-A141-AB4A4C523718}">
      <formula1>"Yes,No"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U8768"/>
  <sheetViews>
    <sheetView workbookViewId="0">
      <pane xSplit="2" ySplit="8" topLeftCell="E8740" activePane="bottomRight" state="frozen"/>
      <selection pane="topRight" activeCell="C1" sqref="C1"/>
      <selection pane="bottomLeft" activeCell="A9" sqref="A9"/>
      <selection pane="bottomRight" activeCell="B6" sqref="B6"/>
    </sheetView>
  </sheetViews>
  <sheetFormatPr baseColWidth="10" defaultRowHeight="16" x14ac:dyDescent="0.2"/>
  <cols>
    <col min="1" max="1" width="18" style="1" customWidth="1"/>
    <col min="2" max="9" width="10.83203125" style="1"/>
    <col min="10" max="10" width="12.1640625" style="1" bestFit="1" customWidth="1"/>
    <col min="11" max="16384" width="10.83203125" style="1"/>
  </cols>
  <sheetData>
    <row r="1" spans="1:21" x14ac:dyDescent="0.2">
      <c r="A1" s="1" t="s">
        <v>10</v>
      </c>
      <c r="B1" s="1">
        <f>Inputs!F5</f>
        <v>2000</v>
      </c>
      <c r="D1" s="1" t="s">
        <v>22</v>
      </c>
      <c r="E1" s="14">
        <f>Inputs!B5</f>
        <v>0.2</v>
      </c>
    </row>
    <row r="2" spans="1:21" x14ac:dyDescent="0.2">
      <c r="A2" s="1" t="s">
        <v>6</v>
      </c>
      <c r="B2">
        <f>Inputs!F3</f>
        <v>50.73</v>
      </c>
      <c r="Q2" s="12"/>
    </row>
    <row r="3" spans="1:21" x14ac:dyDescent="0.2">
      <c r="A3" s="1" t="s">
        <v>7</v>
      </c>
      <c r="B3">
        <f>Inputs!F4</f>
        <v>-3.53</v>
      </c>
      <c r="E3" s="8"/>
      <c r="H3" s="13"/>
      <c r="Q3" s="12"/>
    </row>
    <row r="4" spans="1:21" x14ac:dyDescent="0.2">
      <c r="A4" s="1" t="s">
        <v>8</v>
      </c>
      <c r="B4" s="1">
        <f>Inputs!B7</f>
        <v>34</v>
      </c>
      <c r="E4" s="8"/>
    </row>
    <row r="5" spans="1:21" x14ac:dyDescent="0.2">
      <c r="A5" s="1" t="s">
        <v>9</v>
      </c>
      <c r="B5" s="1">
        <f>Inputs!B6</f>
        <v>165</v>
      </c>
    </row>
    <row r="6" spans="1:21" x14ac:dyDescent="0.2">
      <c r="A6" s="1" t="s">
        <v>15</v>
      </c>
      <c r="B6" s="1">
        <f>Inputs!B3*Inputs!B4</f>
        <v>23.759999999999998</v>
      </c>
    </row>
    <row r="7" spans="1:21" x14ac:dyDescent="0.2">
      <c r="N7" s="3"/>
      <c r="O7" s="3"/>
      <c r="P7" s="3"/>
      <c r="Q7" s="3"/>
    </row>
    <row r="8" spans="1:21" ht="68" x14ac:dyDescent="0.2">
      <c r="A8" s="1" t="s">
        <v>3</v>
      </c>
      <c r="B8" s="1" t="s">
        <v>4</v>
      </c>
      <c r="C8" s="1" t="s">
        <v>5</v>
      </c>
      <c r="D8" s="2" t="s">
        <v>0</v>
      </c>
      <c r="E8" s="1" t="s">
        <v>1</v>
      </c>
      <c r="F8" s="1" t="s">
        <v>2</v>
      </c>
      <c r="G8" s="9" t="s">
        <v>16</v>
      </c>
      <c r="H8" s="9" t="s">
        <v>17</v>
      </c>
      <c r="I8" s="9" t="s">
        <v>18</v>
      </c>
      <c r="J8" s="10" t="s">
        <v>12</v>
      </c>
      <c r="K8" s="10" t="s">
        <v>11</v>
      </c>
      <c r="L8" s="10" t="s">
        <v>14</v>
      </c>
      <c r="M8" s="10" t="s">
        <v>13</v>
      </c>
      <c r="N8" s="11" t="s">
        <v>19</v>
      </c>
      <c r="O8" s="11" t="s">
        <v>20</v>
      </c>
      <c r="P8" s="11" t="s">
        <v>35</v>
      </c>
      <c r="Q8" s="11" t="s">
        <v>21</v>
      </c>
      <c r="R8" s="11" t="s">
        <v>23</v>
      </c>
      <c r="S8" s="11" t="s">
        <v>24</v>
      </c>
      <c r="T8" t="s">
        <v>60</v>
      </c>
      <c r="U8" t="s">
        <v>61</v>
      </c>
    </row>
    <row r="9" spans="1:21" x14ac:dyDescent="0.2">
      <c r="A9" s="1">
        <v>1</v>
      </c>
      <c r="B9" s="1">
        <v>1</v>
      </c>
      <c r="C9" s="1">
        <v>1</v>
      </c>
      <c r="D9">
        <v>7.7</v>
      </c>
      <c r="E9">
        <v>6.7</v>
      </c>
      <c r="F9">
        <v>93</v>
      </c>
      <c r="G9">
        <v>0</v>
      </c>
      <c r="H9">
        <v>0</v>
      </c>
      <c r="I9">
        <v>0</v>
      </c>
      <c r="J9" s="4">
        <f>solarazimuth($B$2,$B$3,$B$1,A9,B9,C9,0,0,0,0)</f>
        <v>20.706343212044629</v>
      </c>
      <c r="K9" s="4">
        <f>solarelevation($B$2,$B$3,$B$1,A9,B9,C9,0,0,0,0)</f>
        <v>-61.110322273109659</v>
      </c>
      <c r="L9" s="5">
        <f>IF(ABS($B$5-J9)&gt;90,0,ABS($B$5-J9))</f>
        <v>0</v>
      </c>
      <c r="M9" s="5">
        <f>IF(K9&gt;0,ABS($B$4-K9),0)</f>
        <v>0</v>
      </c>
      <c r="N9" s="6">
        <f t="shared" ref="N9:N72" si="0">H9*MAX(0,COS(2*ASIN(SQRT(SIN(RADIANS($B$4))^2+COS(RADIANS($K9))^2-2*SIN(RADIANS($B$4))*COS(RADIANS($K9))*COS(RADIANS($J9-$B$5))+(SIN(RADIANS($K9))-COS(RADIANS($B$4)))^2)/2)))</f>
        <v>0</v>
      </c>
      <c r="O9" s="6">
        <f>$I9*(1+COS(RADIANS($B$4)))/2</f>
        <v>0</v>
      </c>
      <c r="P9" s="6">
        <f>FORECAST(J9,Inputs!$B$10:$B$18,Inputs!$A$10:$A$18)</f>
        <v>30.74728095566708</v>
      </c>
      <c r="Q9" s="6">
        <f>IF(Inputs!$D$10="Yes",IF('Hourly Calcs'!P9&gt;'Hourly Calcs'!K9,'Hourly Calcs'!O9,N9+O9),N9+O9)</f>
        <v>0</v>
      </c>
      <c r="R9" s="12">
        <f>$B$6*$E$1*Q9</f>
        <v>0</v>
      </c>
      <c r="S9" s="1">
        <f>IF(AND(A9&gt;=5,A9&lt;=9),INDEX(Demand!$C$3:$C$26,C9),INDEX(Demand!$B$3:$B$26,C9))</f>
        <v>350</v>
      </c>
      <c r="T9" s="7">
        <f>S9-MAX(0,S9-R9)</f>
        <v>0</v>
      </c>
      <c r="U9" s="7">
        <f>MAX(0,R9-S9)</f>
        <v>0</v>
      </c>
    </row>
    <row r="10" spans="1:21" x14ac:dyDescent="0.2">
      <c r="A10" s="1">
        <v>1</v>
      </c>
      <c r="B10" s="1">
        <v>1</v>
      </c>
      <c r="C10" s="1">
        <v>2</v>
      </c>
      <c r="D10">
        <v>8</v>
      </c>
      <c r="E10">
        <v>7.5</v>
      </c>
      <c r="F10">
        <v>96</v>
      </c>
      <c r="G10">
        <v>0</v>
      </c>
      <c r="H10">
        <v>0</v>
      </c>
      <c r="I10">
        <v>0</v>
      </c>
      <c r="J10" s="4">
        <f t="shared" ref="J10:J73" si="1">solarazimuth($B$2,$B$3,$B$1,A10,B10,C10,0,0,0,0)</f>
        <v>45.363816825412954</v>
      </c>
      <c r="K10" s="4">
        <f t="shared" ref="K10:K73" si="2">solarelevation($B$2,$B$3,$B$1,A10,B10,C10,0,0,0,0)</f>
        <v>-55.899360541028273</v>
      </c>
      <c r="L10" s="5">
        <f t="shared" ref="L10:L34" si="3">IF(ABS($B$5-J10)&gt;90,0,ABS($B$5-J10))</f>
        <v>0</v>
      </c>
      <c r="M10" s="5">
        <f t="shared" ref="M10:M34" si="4">IF(K10&gt;0,ABS($B$4-K10),0)</f>
        <v>0</v>
      </c>
      <c r="N10" s="6">
        <f t="shared" si="0"/>
        <v>0</v>
      </c>
      <c r="O10" s="6">
        <f t="shared" ref="O10:O73" si="5">$I10*(1+COS(RADIANS($B$4)))/2</f>
        <v>0</v>
      </c>
      <c r="P10" s="6">
        <f>FORECAST(J10,Inputs!$B$10:$B$18,Inputs!$A$10:$A$18)</f>
        <v>30.9755908965316</v>
      </c>
      <c r="Q10" s="6">
        <f>IF(Inputs!$D$10="Yes",IF('Hourly Calcs'!P10&gt;'Hourly Calcs'!K10,'Hourly Calcs'!O10,N10+O10),N10+O10)</f>
        <v>0</v>
      </c>
      <c r="R10" s="12">
        <f t="shared" ref="R10:R73" si="6">$B$6*$E$1*Q10</f>
        <v>0</v>
      </c>
      <c r="S10" s="1">
        <f>IF(AND(A10&gt;=5,A10&lt;=9),INDEX(Demand!$C$3:$C$26,C10),INDEX(Demand!$B$3:$B$26,C10))</f>
        <v>350</v>
      </c>
      <c r="T10" s="7">
        <f t="shared" ref="T10:T73" si="7">S10-MAX(0,S10-R10)</f>
        <v>0</v>
      </c>
      <c r="U10" s="7">
        <f t="shared" ref="U10:U73" si="8">MAX(0,R10-S10)</f>
        <v>0</v>
      </c>
    </row>
    <row r="11" spans="1:21" x14ac:dyDescent="0.2">
      <c r="A11" s="1">
        <v>1</v>
      </c>
      <c r="B11" s="1">
        <v>1</v>
      </c>
      <c r="C11" s="1">
        <v>3</v>
      </c>
      <c r="D11">
        <v>8.1999999999999993</v>
      </c>
      <c r="E11">
        <v>8.1</v>
      </c>
      <c r="F11">
        <v>99</v>
      </c>
      <c r="G11">
        <v>0</v>
      </c>
      <c r="H11">
        <v>0</v>
      </c>
      <c r="I11">
        <v>0</v>
      </c>
      <c r="J11" s="4">
        <f t="shared" si="1"/>
        <v>64.031578550910936</v>
      </c>
      <c r="K11" s="4">
        <f t="shared" si="2"/>
        <v>-48.142138425092924</v>
      </c>
      <c r="L11" s="5">
        <f t="shared" si="3"/>
        <v>0</v>
      </c>
      <c r="M11" s="5">
        <f t="shared" si="4"/>
        <v>0</v>
      </c>
      <c r="N11" s="6">
        <f t="shared" si="0"/>
        <v>0</v>
      </c>
      <c r="O11" s="6">
        <f t="shared" si="5"/>
        <v>0</v>
      </c>
      <c r="P11" s="6">
        <f>FORECAST(J11,Inputs!$B$10:$B$18,Inputs!$A$10:$A$18)</f>
        <v>31.148440542138061</v>
      </c>
      <c r="Q11" s="6">
        <f>IF(Inputs!$D$10="Yes",IF('Hourly Calcs'!P11&gt;'Hourly Calcs'!K11,'Hourly Calcs'!O11,N11+O11),N11+O11)</f>
        <v>0</v>
      </c>
      <c r="R11" s="12">
        <f t="shared" si="6"/>
        <v>0</v>
      </c>
      <c r="S11" s="1">
        <f>IF(AND(A11&gt;=5,A11&lt;=9),INDEX(Demand!$C$3:$C$26,C11),INDEX(Demand!$B$3:$B$26,C11))</f>
        <v>350</v>
      </c>
      <c r="T11" s="7">
        <f t="shared" si="7"/>
        <v>0</v>
      </c>
      <c r="U11" s="7">
        <f t="shared" si="8"/>
        <v>0</v>
      </c>
    </row>
    <row r="12" spans="1:21" x14ac:dyDescent="0.2">
      <c r="A12" s="1">
        <v>1</v>
      </c>
      <c r="B12" s="1">
        <v>1</v>
      </c>
      <c r="C12" s="1">
        <v>4</v>
      </c>
      <c r="D12">
        <v>8.4</v>
      </c>
      <c r="E12">
        <v>8.4</v>
      </c>
      <c r="F12">
        <v>100</v>
      </c>
      <c r="G12">
        <v>0</v>
      </c>
      <c r="H12">
        <v>0</v>
      </c>
      <c r="I12">
        <v>0</v>
      </c>
      <c r="J12" s="4">
        <f t="shared" si="1"/>
        <v>78.569493733121163</v>
      </c>
      <c r="K12" s="4">
        <f t="shared" si="2"/>
        <v>-39.157752212060615</v>
      </c>
      <c r="L12" s="5">
        <f t="shared" si="3"/>
        <v>86.430506266878837</v>
      </c>
      <c r="M12" s="5">
        <f t="shared" si="4"/>
        <v>0</v>
      </c>
      <c r="N12" s="6">
        <f t="shared" si="0"/>
        <v>0</v>
      </c>
      <c r="O12" s="6">
        <f t="shared" si="5"/>
        <v>0</v>
      </c>
      <c r="P12" s="6">
        <f>FORECAST(J12,Inputs!$B$10:$B$18,Inputs!$A$10:$A$18)</f>
        <v>31.283050867899266</v>
      </c>
      <c r="Q12" s="6">
        <f>IF(Inputs!$D$10="Yes",IF('Hourly Calcs'!P12&gt;'Hourly Calcs'!K12,'Hourly Calcs'!O12,N12+O12),N12+O12)</f>
        <v>0</v>
      </c>
      <c r="R12" s="12">
        <f t="shared" si="6"/>
        <v>0</v>
      </c>
      <c r="S12" s="1">
        <f>IF(AND(A12&gt;=5,A12&lt;=9),INDEX(Demand!$C$3:$C$26,C12),INDEX(Demand!$B$3:$B$26,C12))</f>
        <v>350</v>
      </c>
      <c r="T12" s="7">
        <f t="shared" si="7"/>
        <v>0</v>
      </c>
      <c r="U12" s="7">
        <f t="shared" si="8"/>
        <v>0</v>
      </c>
    </row>
    <row r="13" spans="1:21" x14ac:dyDescent="0.2">
      <c r="A13" s="1">
        <v>1</v>
      </c>
      <c r="B13" s="1">
        <v>1</v>
      </c>
      <c r="C13" s="1">
        <v>5</v>
      </c>
      <c r="D13">
        <v>8.3000000000000007</v>
      </c>
      <c r="E13">
        <v>8.3000000000000007</v>
      </c>
      <c r="F13">
        <v>100</v>
      </c>
      <c r="G13">
        <v>0</v>
      </c>
      <c r="H13">
        <v>0</v>
      </c>
      <c r="I13">
        <v>0</v>
      </c>
      <c r="J13" s="4">
        <f t="shared" si="1"/>
        <v>90.805277718959985</v>
      </c>
      <c r="K13" s="4">
        <f t="shared" si="2"/>
        <v>-29.717539914158166</v>
      </c>
      <c r="L13" s="5">
        <f t="shared" si="3"/>
        <v>74.194722281040015</v>
      </c>
      <c r="M13" s="5">
        <f t="shared" si="4"/>
        <v>0</v>
      </c>
      <c r="N13" s="6">
        <f t="shared" si="0"/>
        <v>0</v>
      </c>
      <c r="O13" s="6">
        <f t="shared" si="5"/>
        <v>0</v>
      </c>
      <c r="P13" s="6">
        <f>FORECAST(J13,Inputs!$B$10:$B$18,Inputs!$A$10:$A$18)</f>
        <v>31.396345164064442</v>
      </c>
      <c r="Q13" s="6">
        <f>IF(Inputs!$D$10="Yes",IF('Hourly Calcs'!P13&gt;'Hourly Calcs'!K13,'Hourly Calcs'!O13,N13+O13),N13+O13)</f>
        <v>0</v>
      </c>
      <c r="R13" s="12">
        <f t="shared" si="6"/>
        <v>0</v>
      </c>
      <c r="S13" s="1">
        <f>IF(AND(A13&gt;=5,A13&lt;=9),INDEX(Demand!$C$3:$C$26,C13),INDEX(Demand!$B$3:$B$26,C13))</f>
        <v>350</v>
      </c>
      <c r="T13" s="7">
        <f t="shared" si="7"/>
        <v>0</v>
      </c>
      <c r="U13" s="7">
        <f t="shared" si="8"/>
        <v>0</v>
      </c>
    </row>
    <row r="14" spans="1:21" x14ac:dyDescent="0.2">
      <c r="A14" s="1">
        <v>1</v>
      </c>
      <c r="B14" s="1">
        <v>1</v>
      </c>
      <c r="C14" s="1">
        <v>6</v>
      </c>
      <c r="D14">
        <v>8.1999999999999993</v>
      </c>
      <c r="E14">
        <v>8.1999999999999993</v>
      </c>
      <c r="F14">
        <v>100</v>
      </c>
      <c r="G14">
        <v>0</v>
      </c>
      <c r="H14">
        <v>0</v>
      </c>
      <c r="I14">
        <v>0</v>
      </c>
      <c r="J14" s="4">
        <f t="shared" si="1"/>
        <v>101.94599913225926</v>
      </c>
      <c r="K14" s="4">
        <f t="shared" si="2"/>
        <v>-20.292709718985833</v>
      </c>
      <c r="L14" s="5">
        <f t="shared" si="3"/>
        <v>63.05400086774074</v>
      </c>
      <c r="M14" s="5">
        <f t="shared" si="4"/>
        <v>0</v>
      </c>
      <c r="N14" s="6">
        <f t="shared" si="0"/>
        <v>0</v>
      </c>
      <c r="O14" s="6">
        <f t="shared" si="5"/>
        <v>0</v>
      </c>
      <c r="P14" s="6">
        <f>FORECAST(J14,Inputs!$B$10:$B$18,Inputs!$A$10:$A$18)</f>
        <v>31.499499991965362</v>
      </c>
      <c r="Q14" s="6">
        <f>IF(Inputs!$D$10="Yes",IF('Hourly Calcs'!P14&gt;'Hourly Calcs'!K14,'Hourly Calcs'!O14,N14+O14),N14+O14)</f>
        <v>0</v>
      </c>
      <c r="R14" s="12">
        <f t="shared" si="6"/>
        <v>0</v>
      </c>
      <c r="S14" s="1">
        <f>IF(AND(A14&gt;=5,A14&lt;=9),INDEX(Demand!$C$3:$C$26,C14),INDEX(Demand!$B$3:$B$26,C14))</f>
        <v>350</v>
      </c>
      <c r="T14" s="7">
        <f t="shared" si="7"/>
        <v>0</v>
      </c>
      <c r="U14" s="7">
        <f t="shared" si="8"/>
        <v>0</v>
      </c>
    </row>
    <row r="15" spans="1:21" x14ac:dyDescent="0.2">
      <c r="A15" s="1">
        <v>1</v>
      </c>
      <c r="B15" s="1">
        <v>1</v>
      </c>
      <c r="C15" s="1">
        <v>7</v>
      </c>
      <c r="D15">
        <v>8.3000000000000007</v>
      </c>
      <c r="E15">
        <v>8.3000000000000007</v>
      </c>
      <c r="F15">
        <v>100</v>
      </c>
      <c r="G15">
        <v>0</v>
      </c>
      <c r="H15">
        <v>0</v>
      </c>
      <c r="I15">
        <v>0</v>
      </c>
      <c r="J15" s="4">
        <f t="shared" si="1"/>
        <v>112.77802029428523</v>
      </c>
      <c r="K15" s="4">
        <f t="shared" si="2"/>
        <v>-11.231289081631132</v>
      </c>
      <c r="L15" s="5">
        <f t="shared" si="3"/>
        <v>52.221979705714773</v>
      </c>
      <c r="M15" s="5">
        <f t="shared" si="4"/>
        <v>0</v>
      </c>
      <c r="N15" s="6">
        <f t="shared" si="0"/>
        <v>0</v>
      </c>
      <c r="O15" s="6">
        <f t="shared" si="5"/>
        <v>0</v>
      </c>
      <c r="P15" s="6">
        <f>FORECAST(J15,Inputs!$B$10:$B$18,Inputs!$A$10:$A$18)</f>
        <v>31.599796484206344</v>
      </c>
      <c r="Q15" s="6">
        <f>IF(Inputs!$D$10="Yes",IF('Hourly Calcs'!P15&gt;'Hourly Calcs'!K15,'Hourly Calcs'!O15,N15+O15),N15+O15)</f>
        <v>0</v>
      </c>
      <c r="R15" s="12">
        <f t="shared" si="6"/>
        <v>0</v>
      </c>
      <c r="S15" s="1">
        <f>IF(AND(A15&gt;=5,A15&lt;=9),INDEX(Demand!$C$3:$C$26,C15),INDEX(Demand!$B$3:$B$26,C15))</f>
        <v>350</v>
      </c>
      <c r="T15" s="7">
        <f t="shared" si="7"/>
        <v>0</v>
      </c>
      <c r="U15" s="7">
        <f t="shared" si="8"/>
        <v>0</v>
      </c>
    </row>
    <row r="16" spans="1:21" x14ac:dyDescent="0.2">
      <c r="A16" s="1">
        <v>1</v>
      </c>
      <c r="B16" s="1">
        <v>1</v>
      </c>
      <c r="C16" s="1">
        <v>8</v>
      </c>
      <c r="D16">
        <v>7.8</v>
      </c>
      <c r="E16">
        <v>7.8</v>
      </c>
      <c r="F16">
        <v>100</v>
      </c>
      <c r="G16">
        <v>0</v>
      </c>
      <c r="H16">
        <v>0</v>
      </c>
      <c r="I16">
        <v>0</v>
      </c>
      <c r="J16" s="4">
        <f t="shared" si="1"/>
        <v>123.85140965783114</v>
      </c>
      <c r="K16" s="4">
        <f t="shared" si="2"/>
        <v>-2.7982763472202663</v>
      </c>
      <c r="L16" s="5">
        <f t="shared" si="3"/>
        <v>41.148590342168859</v>
      </c>
      <c r="M16" s="5">
        <f t="shared" si="4"/>
        <v>0</v>
      </c>
      <c r="N16" s="6">
        <f t="shared" si="0"/>
        <v>0</v>
      </c>
      <c r="O16" s="6">
        <f t="shared" si="5"/>
        <v>0</v>
      </c>
      <c r="P16" s="6">
        <f>FORECAST(J16,Inputs!$B$10:$B$18,Inputs!$A$10:$A$18)</f>
        <v>31.70232786720214</v>
      </c>
      <c r="Q16" s="6">
        <f>IF(Inputs!$D$10="Yes",IF('Hourly Calcs'!P16&gt;'Hourly Calcs'!K16,'Hourly Calcs'!O16,N16+O16),N16+O16)</f>
        <v>0</v>
      </c>
      <c r="R16" s="12">
        <f t="shared" si="6"/>
        <v>0</v>
      </c>
      <c r="S16" s="1">
        <f>IF(AND(A16&gt;=5,A16&lt;=9),INDEX(Demand!$C$3:$C$26,C16),INDEX(Demand!$B$3:$B$26,C16))</f>
        <v>350</v>
      </c>
      <c r="T16" s="7">
        <f t="shared" si="7"/>
        <v>0</v>
      </c>
      <c r="U16" s="7">
        <f t="shared" si="8"/>
        <v>0</v>
      </c>
    </row>
    <row r="17" spans="1:21" x14ac:dyDescent="0.2">
      <c r="A17" s="1">
        <v>1</v>
      </c>
      <c r="B17" s="1">
        <v>1</v>
      </c>
      <c r="C17" s="1">
        <v>9</v>
      </c>
      <c r="D17">
        <v>7.6</v>
      </c>
      <c r="E17">
        <v>7.6</v>
      </c>
      <c r="F17">
        <v>100</v>
      </c>
      <c r="G17">
        <v>5</v>
      </c>
      <c r="H17">
        <v>0</v>
      </c>
      <c r="I17">
        <v>5</v>
      </c>
      <c r="J17" s="4">
        <f t="shared" si="1"/>
        <v>135.56313851000107</v>
      </c>
      <c r="K17" s="4">
        <f t="shared" si="2"/>
        <v>4.5637248238292045</v>
      </c>
      <c r="L17" s="5">
        <f t="shared" si="3"/>
        <v>29.436861489998932</v>
      </c>
      <c r="M17" s="5">
        <f t="shared" si="4"/>
        <v>29.436275176170795</v>
      </c>
      <c r="N17" s="6">
        <f t="shared" si="0"/>
        <v>0</v>
      </c>
      <c r="O17" s="6">
        <f t="shared" si="5"/>
        <v>4.5725939313876038</v>
      </c>
      <c r="P17" s="6">
        <f>FORECAST(J17,Inputs!$B$10:$B$18,Inputs!$A$10:$A$18)</f>
        <v>31.810769801018527</v>
      </c>
      <c r="Q17" s="6">
        <f>IF(Inputs!$D$10="Yes",IF('Hourly Calcs'!P17&gt;'Hourly Calcs'!K17,'Hourly Calcs'!O17,N17+O17),N17+O17)</f>
        <v>4.5725939313876038</v>
      </c>
      <c r="R17" s="12">
        <f t="shared" si="6"/>
        <v>21.728966361953894</v>
      </c>
      <c r="S17" s="1">
        <f>IF(AND(A17&gt;=5,A17&lt;=9),INDEX(Demand!$C$3:$C$26,C17),INDEX(Demand!$B$3:$B$26,C17))</f>
        <v>350</v>
      </c>
      <c r="T17" s="7">
        <f t="shared" si="7"/>
        <v>21.728966361953894</v>
      </c>
      <c r="U17" s="7">
        <f t="shared" si="8"/>
        <v>0</v>
      </c>
    </row>
    <row r="18" spans="1:21" x14ac:dyDescent="0.2">
      <c r="A18" s="1">
        <v>1</v>
      </c>
      <c r="B18" s="1">
        <v>1</v>
      </c>
      <c r="C18" s="1">
        <v>10</v>
      </c>
      <c r="D18">
        <v>7.5</v>
      </c>
      <c r="E18">
        <v>7.5</v>
      </c>
      <c r="F18">
        <v>100</v>
      </c>
      <c r="G18">
        <v>28</v>
      </c>
      <c r="H18">
        <v>0</v>
      </c>
      <c r="I18">
        <v>28</v>
      </c>
      <c r="J18" s="4">
        <f t="shared" si="1"/>
        <v>148.15642159567895</v>
      </c>
      <c r="K18" s="4">
        <f t="shared" si="2"/>
        <v>10.33661441608767</v>
      </c>
      <c r="L18" s="5">
        <f t="shared" si="3"/>
        <v>16.84357840432105</v>
      </c>
      <c r="M18" s="5">
        <f t="shared" si="4"/>
        <v>23.66338558391233</v>
      </c>
      <c r="N18" s="6">
        <f t="shared" si="0"/>
        <v>0</v>
      </c>
      <c r="O18" s="6">
        <f t="shared" si="5"/>
        <v>25.606526015770584</v>
      </c>
      <c r="P18" s="6">
        <f>FORECAST(J18,Inputs!$B$10:$B$18,Inputs!$A$10:$A$18)</f>
        <v>31.927374274034062</v>
      </c>
      <c r="Q18" s="6">
        <f>IF(Inputs!$D$10="Yes",IF('Hourly Calcs'!P18&gt;'Hourly Calcs'!K18,'Hourly Calcs'!O18,N18+O18),N18+O18)</f>
        <v>25.606526015770584</v>
      </c>
      <c r="R18" s="12">
        <f t="shared" si="6"/>
        <v>121.68221162694181</v>
      </c>
      <c r="S18" s="1">
        <f>IF(AND(A18&gt;=5,A18&lt;=9),INDEX(Demand!$C$3:$C$26,C18),INDEX(Demand!$B$3:$B$26,C18))</f>
        <v>600</v>
      </c>
      <c r="T18" s="7">
        <f t="shared" si="7"/>
        <v>121.68221162694181</v>
      </c>
      <c r="U18" s="7">
        <f t="shared" si="8"/>
        <v>0</v>
      </c>
    </row>
    <row r="19" spans="1:21" x14ac:dyDescent="0.2">
      <c r="A19" s="1">
        <v>1</v>
      </c>
      <c r="B19" s="1">
        <v>1</v>
      </c>
      <c r="C19" s="1">
        <v>11</v>
      </c>
      <c r="D19">
        <v>7.6</v>
      </c>
      <c r="E19">
        <v>7.6</v>
      </c>
      <c r="F19">
        <v>100</v>
      </c>
      <c r="G19">
        <v>53</v>
      </c>
      <c r="H19">
        <v>0</v>
      </c>
      <c r="I19">
        <v>53</v>
      </c>
      <c r="J19" s="4">
        <f t="shared" si="1"/>
        <v>161.66063162617957</v>
      </c>
      <c r="K19" s="4">
        <f t="shared" si="2"/>
        <v>14.34211410254639</v>
      </c>
      <c r="L19" s="5">
        <f t="shared" si="3"/>
        <v>3.3393683738204345</v>
      </c>
      <c r="M19" s="5">
        <f t="shared" si="4"/>
        <v>19.65788589745361</v>
      </c>
      <c r="N19" s="6">
        <f t="shared" si="0"/>
        <v>0</v>
      </c>
      <c r="O19" s="6">
        <f t="shared" si="5"/>
        <v>48.469495672708604</v>
      </c>
      <c r="P19" s="6">
        <f>FORECAST(J19,Inputs!$B$10:$B$18,Inputs!$A$10:$A$18)</f>
        <v>32.052413255797958</v>
      </c>
      <c r="Q19" s="6">
        <f>IF(Inputs!$D$10="Yes",IF('Hourly Calcs'!P19&gt;'Hourly Calcs'!K19,'Hourly Calcs'!O19,N19+O19),N19+O19)</f>
        <v>48.469495672708604</v>
      </c>
      <c r="R19" s="12">
        <f t="shared" si="6"/>
        <v>230.32704343671128</v>
      </c>
      <c r="S19" s="1">
        <f>IF(AND(A19&gt;=5,A19&lt;=9),INDEX(Demand!$C$3:$C$26,C19),INDEX(Demand!$B$3:$B$26,C19))</f>
        <v>600</v>
      </c>
      <c r="T19" s="7">
        <f t="shared" si="7"/>
        <v>230.32704343671128</v>
      </c>
      <c r="U19" s="7">
        <f t="shared" si="8"/>
        <v>0</v>
      </c>
    </row>
    <row r="20" spans="1:21" x14ac:dyDescent="0.2">
      <c r="A20" s="1">
        <v>1</v>
      </c>
      <c r="B20" s="1">
        <v>1</v>
      </c>
      <c r="C20" s="1">
        <v>12</v>
      </c>
      <c r="D20">
        <v>7.9</v>
      </c>
      <c r="E20">
        <v>7.9</v>
      </c>
      <c r="F20">
        <v>100</v>
      </c>
      <c r="G20">
        <v>69</v>
      </c>
      <c r="H20">
        <v>0</v>
      </c>
      <c r="I20">
        <v>69</v>
      </c>
      <c r="J20" s="4">
        <f t="shared" si="1"/>
        <v>175.8278085409361</v>
      </c>
      <c r="K20" s="4">
        <f t="shared" si="2"/>
        <v>16.192113507428857</v>
      </c>
      <c r="L20" s="5">
        <f t="shared" si="3"/>
        <v>10.827808540936104</v>
      </c>
      <c r="M20" s="5">
        <f t="shared" si="4"/>
        <v>17.807886492571143</v>
      </c>
      <c r="N20" s="6">
        <f t="shared" si="0"/>
        <v>0</v>
      </c>
      <c r="O20" s="6">
        <f t="shared" si="5"/>
        <v>63.101796253148933</v>
      </c>
      <c r="P20" s="6">
        <f>FORECAST(J20,Inputs!$B$10:$B$18,Inputs!$A$10:$A$18)</f>
        <v>32.183590819823479</v>
      </c>
      <c r="Q20" s="6">
        <f>IF(Inputs!$D$10="Yes",IF('Hourly Calcs'!P20&gt;'Hourly Calcs'!K20,'Hourly Calcs'!O20,N20+O20),N20+O20)</f>
        <v>63.101796253148933</v>
      </c>
      <c r="R20" s="12">
        <f t="shared" si="6"/>
        <v>299.85973579496374</v>
      </c>
      <c r="S20" s="1">
        <f>IF(AND(A20&gt;=5,A20&lt;=9),INDEX(Demand!$C$3:$C$26,C20),INDEX(Demand!$B$3:$B$26,C20))</f>
        <v>600</v>
      </c>
      <c r="T20" s="7">
        <f t="shared" si="7"/>
        <v>299.85973579496374</v>
      </c>
      <c r="U20" s="7">
        <f t="shared" si="8"/>
        <v>0</v>
      </c>
    </row>
    <row r="21" spans="1:21" x14ac:dyDescent="0.2">
      <c r="A21" s="1">
        <v>1</v>
      </c>
      <c r="B21" s="1">
        <v>1</v>
      </c>
      <c r="C21" s="1">
        <v>13</v>
      </c>
      <c r="D21">
        <v>8.5</v>
      </c>
      <c r="E21">
        <v>8.5</v>
      </c>
      <c r="F21">
        <v>100</v>
      </c>
      <c r="G21">
        <v>144</v>
      </c>
      <c r="H21">
        <v>69</v>
      </c>
      <c r="I21">
        <v>123</v>
      </c>
      <c r="J21" s="4">
        <f t="shared" si="1"/>
        <v>190.16338851858634</v>
      </c>
      <c r="K21" s="4">
        <f t="shared" si="2"/>
        <v>15.700772259804353</v>
      </c>
      <c r="L21" s="5">
        <f t="shared" si="3"/>
        <v>25.163388518586345</v>
      </c>
      <c r="M21" s="5">
        <f t="shared" si="4"/>
        <v>18.299227740195647</v>
      </c>
      <c r="N21" s="6">
        <f t="shared" si="0"/>
        <v>49.099648886718121</v>
      </c>
      <c r="O21" s="6">
        <f t="shared" si="5"/>
        <v>112.48581071213506</v>
      </c>
      <c r="P21" s="6">
        <f>FORECAST(J21,Inputs!$B$10:$B$18,Inputs!$A$10:$A$18)</f>
        <v>32.316327671468393</v>
      </c>
      <c r="Q21" s="6">
        <f>IF(Inputs!$D$10="Yes",IF('Hourly Calcs'!P21&gt;'Hourly Calcs'!K21,'Hourly Calcs'!O21,N21+O21),N21+O21)</f>
        <v>112.48581071213506</v>
      </c>
      <c r="R21" s="12">
        <f t="shared" si="6"/>
        <v>534.5325725040658</v>
      </c>
      <c r="S21" s="1">
        <f>IF(AND(A21&gt;=5,A21&lt;=9),INDEX(Demand!$C$3:$C$26,C21),INDEX(Demand!$B$3:$B$26,C21))</f>
        <v>600</v>
      </c>
      <c r="T21" s="7">
        <f t="shared" si="7"/>
        <v>534.5325725040658</v>
      </c>
      <c r="U21" s="7">
        <f t="shared" si="8"/>
        <v>0</v>
      </c>
    </row>
    <row r="22" spans="1:21" x14ac:dyDescent="0.2">
      <c r="A22" s="1">
        <v>1</v>
      </c>
      <c r="B22" s="1">
        <v>1</v>
      </c>
      <c r="C22" s="1">
        <v>14</v>
      </c>
      <c r="D22">
        <v>9.4</v>
      </c>
      <c r="E22">
        <v>8.8000000000000007</v>
      </c>
      <c r="F22">
        <v>96</v>
      </c>
      <c r="G22">
        <v>122</v>
      </c>
      <c r="H22">
        <v>38</v>
      </c>
      <c r="I22">
        <v>111</v>
      </c>
      <c r="J22" s="4">
        <f t="shared" si="1"/>
        <v>204.10388420564871</v>
      </c>
      <c r="K22" s="4">
        <f t="shared" si="2"/>
        <v>12.918622175872059</v>
      </c>
      <c r="L22" s="5">
        <f t="shared" si="3"/>
        <v>39.103884205648711</v>
      </c>
      <c r="M22" s="5">
        <f t="shared" si="4"/>
        <v>21.081377824127941</v>
      </c>
      <c r="N22" s="6">
        <f t="shared" si="0"/>
        <v>23.115308113737552</v>
      </c>
      <c r="O22" s="6">
        <f t="shared" si="5"/>
        <v>101.51158527680481</v>
      </c>
      <c r="P22" s="6">
        <f>FORECAST(J22,Inputs!$B$10:$B$18,Inputs!$A$10:$A$18)</f>
        <v>32.445406335237486</v>
      </c>
      <c r="Q22" s="6">
        <f>IF(Inputs!$D$10="Yes",IF('Hourly Calcs'!P22&gt;'Hourly Calcs'!K22,'Hourly Calcs'!O22,N22+O22),N22+O22)</f>
        <v>101.51158527680481</v>
      </c>
      <c r="R22" s="12">
        <f t="shared" si="6"/>
        <v>482.38305323537645</v>
      </c>
      <c r="S22" s="1">
        <f>IF(AND(A22&gt;=5,A22&lt;=9),INDEX(Demand!$C$3:$C$26,C22),INDEX(Demand!$B$3:$B$26,C22))</f>
        <v>600</v>
      </c>
      <c r="T22" s="7">
        <f t="shared" si="7"/>
        <v>482.38305323537645</v>
      </c>
      <c r="U22" s="7">
        <f t="shared" si="8"/>
        <v>0</v>
      </c>
    </row>
    <row r="23" spans="1:21" x14ac:dyDescent="0.2">
      <c r="A23" s="1">
        <v>1</v>
      </c>
      <c r="B23" s="1">
        <v>1</v>
      </c>
      <c r="C23" s="1">
        <v>15</v>
      </c>
      <c r="D23">
        <v>9.1999999999999993</v>
      </c>
      <c r="E23">
        <v>8.6</v>
      </c>
      <c r="F23">
        <v>96</v>
      </c>
      <c r="G23">
        <v>77</v>
      </c>
      <c r="H23">
        <v>7</v>
      </c>
      <c r="I23">
        <v>75</v>
      </c>
      <c r="J23" s="4">
        <f t="shared" si="1"/>
        <v>217.24398062205637</v>
      </c>
      <c r="K23" s="4">
        <f t="shared" si="2"/>
        <v>8.1183528575662507</v>
      </c>
      <c r="L23" s="5">
        <f t="shared" si="3"/>
        <v>52.24398062205637</v>
      </c>
      <c r="M23" s="5">
        <f t="shared" si="4"/>
        <v>25.881647142433749</v>
      </c>
      <c r="N23" s="6">
        <f t="shared" si="0"/>
        <v>3.1922660884343119</v>
      </c>
      <c r="O23" s="6">
        <f t="shared" si="5"/>
        <v>68.58890897081406</v>
      </c>
      <c r="P23" s="6">
        <f>FORECAST(J23,Inputs!$B$10:$B$18,Inputs!$A$10:$A$18)</f>
        <v>32.567073894648665</v>
      </c>
      <c r="Q23" s="6">
        <f>IF(Inputs!$D$10="Yes",IF('Hourly Calcs'!P23&gt;'Hourly Calcs'!K23,'Hourly Calcs'!O23,N23+O23),N23+O23)</f>
        <v>68.58890897081406</v>
      </c>
      <c r="R23" s="12">
        <f t="shared" si="6"/>
        <v>325.93449542930841</v>
      </c>
      <c r="S23" s="1">
        <f>IF(AND(A23&gt;=5,A23&lt;=9),INDEX(Demand!$C$3:$C$26,C23),INDEX(Demand!$B$3:$B$26,C23))</f>
        <v>600</v>
      </c>
      <c r="T23" s="7">
        <f t="shared" si="7"/>
        <v>325.93449542930841</v>
      </c>
      <c r="U23" s="7">
        <f t="shared" si="8"/>
        <v>0</v>
      </c>
    </row>
    <row r="24" spans="1:21" x14ac:dyDescent="0.2">
      <c r="A24" s="1">
        <v>1</v>
      </c>
      <c r="B24" s="1">
        <v>1</v>
      </c>
      <c r="C24" s="1">
        <v>16</v>
      </c>
      <c r="D24">
        <v>8.9</v>
      </c>
      <c r="E24">
        <v>8.1</v>
      </c>
      <c r="F24">
        <v>95</v>
      </c>
      <c r="G24">
        <v>23</v>
      </c>
      <c r="H24">
        <v>0</v>
      </c>
      <c r="I24">
        <v>23</v>
      </c>
      <c r="J24" s="4">
        <f t="shared" si="1"/>
        <v>229.4554205627424</v>
      </c>
      <c r="K24" s="4">
        <f t="shared" si="2"/>
        <v>1.8205544884769722</v>
      </c>
      <c r="L24" s="5">
        <f t="shared" si="3"/>
        <v>64.455420562742404</v>
      </c>
      <c r="M24" s="5">
        <f t="shared" si="4"/>
        <v>32.179445511523028</v>
      </c>
      <c r="N24" s="6">
        <f t="shared" si="0"/>
        <v>0</v>
      </c>
      <c r="O24" s="6">
        <f t="shared" si="5"/>
        <v>21.033932084382979</v>
      </c>
      <c r="P24" s="6">
        <f>FORECAST(J24,Inputs!$B$10:$B$18,Inputs!$A$10:$A$18)</f>
        <v>32.680142782988355</v>
      </c>
      <c r="Q24" s="6">
        <f>IF(Inputs!$D$10="Yes",IF('Hourly Calcs'!P24&gt;'Hourly Calcs'!K24,'Hourly Calcs'!O24,N24+O24),N24+O24)</f>
        <v>21.033932084382979</v>
      </c>
      <c r="R24" s="12">
        <f t="shared" si="6"/>
        <v>99.953245264987913</v>
      </c>
      <c r="S24" s="1">
        <f>IF(AND(A24&gt;=5,A24&lt;=9),INDEX(Demand!$C$3:$C$26,C24),INDEX(Demand!$B$3:$B$26,C24))</f>
        <v>900</v>
      </c>
      <c r="T24" s="7">
        <f t="shared" si="7"/>
        <v>99.953245264987913</v>
      </c>
      <c r="U24" s="7">
        <f t="shared" si="8"/>
        <v>0</v>
      </c>
    </row>
    <row r="25" spans="1:21" x14ac:dyDescent="0.2">
      <c r="A25" s="1">
        <v>1</v>
      </c>
      <c r="B25" s="1">
        <v>1</v>
      </c>
      <c r="C25" s="1">
        <v>17</v>
      </c>
      <c r="D25">
        <v>8.6999999999999993</v>
      </c>
      <c r="E25">
        <v>8.1</v>
      </c>
      <c r="F25">
        <v>96</v>
      </c>
      <c r="G25">
        <v>1</v>
      </c>
      <c r="H25">
        <v>0</v>
      </c>
      <c r="I25">
        <v>1</v>
      </c>
      <c r="J25" s="4">
        <f t="shared" si="1"/>
        <v>240.86631102493661</v>
      </c>
      <c r="K25" s="4">
        <f t="shared" si="2"/>
        <v>-6.2264973199833236</v>
      </c>
      <c r="L25" s="5">
        <f t="shared" si="3"/>
        <v>75.866311024936607</v>
      </c>
      <c r="M25" s="5">
        <f t="shared" si="4"/>
        <v>0</v>
      </c>
      <c r="N25" s="6">
        <f t="shared" si="0"/>
        <v>0</v>
      </c>
      <c r="O25" s="6">
        <f t="shared" si="5"/>
        <v>0.91451878627752081</v>
      </c>
      <c r="P25" s="6">
        <f>FORECAST(J25,Inputs!$B$10:$B$18,Inputs!$A$10:$A$18)</f>
        <v>32.785799176156821</v>
      </c>
      <c r="Q25" s="6">
        <f>IF(Inputs!$D$10="Yes",IF('Hourly Calcs'!P25&gt;'Hourly Calcs'!K25,'Hourly Calcs'!O25,N25+O25),N25+O25)</f>
        <v>0.91451878627752081</v>
      </c>
      <c r="R25" s="12">
        <f t="shared" si="6"/>
        <v>4.3457932723907788</v>
      </c>
      <c r="S25" s="1">
        <f>IF(AND(A25&gt;=5,A25&lt;=9),INDEX(Demand!$C$3:$C$26,C25),INDEX(Demand!$B$3:$B$26,C25))</f>
        <v>900</v>
      </c>
      <c r="T25" s="7">
        <f t="shared" si="7"/>
        <v>4.3457932723907788</v>
      </c>
      <c r="U25" s="7">
        <f t="shared" si="8"/>
        <v>0</v>
      </c>
    </row>
    <row r="26" spans="1:21" x14ac:dyDescent="0.2">
      <c r="A26" s="1">
        <v>1</v>
      </c>
      <c r="B26" s="1">
        <v>1</v>
      </c>
      <c r="C26" s="1">
        <v>18</v>
      </c>
      <c r="D26">
        <v>8.5</v>
      </c>
      <c r="E26">
        <v>7.4</v>
      </c>
      <c r="F26">
        <v>93</v>
      </c>
      <c r="G26">
        <v>0</v>
      </c>
      <c r="H26">
        <v>0</v>
      </c>
      <c r="I26">
        <v>0</v>
      </c>
      <c r="J26" s="4">
        <f t="shared" si="1"/>
        <v>251.7889508252544</v>
      </c>
      <c r="K26" s="4">
        <f t="shared" si="2"/>
        <v>-14.936033320655199</v>
      </c>
      <c r="L26" s="5">
        <f t="shared" si="3"/>
        <v>86.788950825254403</v>
      </c>
      <c r="M26" s="5">
        <f t="shared" si="4"/>
        <v>0</v>
      </c>
      <c r="N26" s="6">
        <f t="shared" si="0"/>
        <v>0</v>
      </c>
      <c r="O26" s="6">
        <f t="shared" si="5"/>
        <v>0</v>
      </c>
      <c r="P26" s="6">
        <f>FORECAST(J26,Inputs!$B$10:$B$18,Inputs!$A$10:$A$18)</f>
        <v>32.886934729863462</v>
      </c>
      <c r="Q26" s="6">
        <f>IF(Inputs!$D$10="Yes",IF('Hourly Calcs'!P26&gt;'Hourly Calcs'!K26,'Hourly Calcs'!O26,N26+O26),N26+O26)</f>
        <v>0</v>
      </c>
      <c r="R26" s="12">
        <f t="shared" si="6"/>
        <v>0</v>
      </c>
      <c r="S26" s="1">
        <f>IF(AND(A26&gt;=5,A26&lt;=9),INDEX(Demand!$C$3:$C$26,C26),INDEX(Demand!$B$3:$B$26,C26))</f>
        <v>900</v>
      </c>
      <c r="T26" s="7">
        <f t="shared" si="7"/>
        <v>0</v>
      </c>
      <c r="U26" s="7">
        <f t="shared" si="8"/>
        <v>0</v>
      </c>
    </row>
    <row r="27" spans="1:21" x14ac:dyDescent="0.2">
      <c r="A27" s="1">
        <v>1</v>
      </c>
      <c r="B27" s="1">
        <v>1</v>
      </c>
      <c r="C27" s="1">
        <v>19</v>
      </c>
      <c r="D27">
        <v>8</v>
      </c>
      <c r="E27">
        <v>7.4</v>
      </c>
      <c r="F27">
        <v>96</v>
      </c>
      <c r="G27">
        <v>0</v>
      </c>
      <c r="H27">
        <v>0</v>
      </c>
      <c r="I27">
        <v>0</v>
      </c>
      <c r="J27" s="4">
        <f t="shared" si="1"/>
        <v>262.68041025125314</v>
      </c>
      <c r="K27" s="4">
        <f t="shared" si="2"/>
        <v>-24.184543320768796</v>
      </c>
      <c r="L27" s="5">
        <f t="shared" si="3"/>
        <v>0</v>
      </c>
      <c r="M27" s="5">
        <f t="shared" si="4"/>
        <v>0</v>
      </c>
      <c r="N27" s="6">
        <f t="shared" si="0"/>
        <v>0</v>
      </c>
      <c r="O27" s="6">
        <f t="shared" si="5"/>
        <v>0</v>
      </c>
      <c r="P27" s="6">
        <f>FORECAST(J27,Inputs!$B$10:$B$18,Inputs!$A$10:$A$18)</f>
        <v>32.987781576400494</v>
      </c>
      <c r="Q27" s="6">
        <f>IF(Inputs!$D$10="Yes",IF('Hourly Calcs'!P27&gt;'Hourly Calcs'!K27,'Hourly Calcs'!O27,N27+O27),N27+O27)</f>
        <v>0</v>
      </c>
      <c r="R27" s="12">
        <f t="shared" si="6"/>
        <v>0</v>
      </c>
      <c r="S27" s="1">
        <f>IF(AND(A27&gt;=5,A27&lt;=9),INDEX(Demand!$C$3:$C$26,C27),INDEX(Demand!$B$3:$B$26,C27))</f>
        <v>900</v>
      </c>
      <c r="T27" s="7">
        <f t="shared" si="7"/>
        <v>0</v>
      </c>
      <c r="U27" s="7">
        <f t="shared" si="8"/>
        <v>0</v>
      </c>
    </row>
    <row r="28" spans="1:21" x14ac:dyDescent="0.2">
      <c r="A28" s="1">
        <v>1</v>
      </c>
      <c r="B28" s="1">
        <v>1</v>
      </c>
      <c r="C28" s="1">
        <v>20</v>
      </c>
      <c r="D28">
        <v>7.8</v>
      </c>
      <c r="E28">
        <v>7.2</v>
      </c>
      <c r="F28">
        <v>96</v>
      </c>
      <c r="G28">
        <v>0</v>
      </c>
      <c r="H28">
        <v>0</v>
      </c>
      <c r="I28">
        <v>0</v>
      </c>
      <c r="J28" s="4">
        <f t="shared" si="1"/>
        <v>274.17435327171552</v>
      </c>
      <c r="K28" s="4">
        <f t="shared" si="2"/>
        <v>-33.657946433231103</v>
      </c>
      <c r="L28" s="5">
        <f t="shared" si="3"/>
        <v>0</v>
      </c>
      <c r="M28" s="5">
        <f t="shared" si="4"/>
        <v>0</v>
      </c>
      <c r="N28" s="6">
        <f t="shared" si="0"/>
        <v>0</v>
      </c>
      <c r="O28" s="6">
        <f t="shared" si="5"/>
        <v>0</v>
      </c>
      <c r="P28" s="6">
        <f>FORECAST(J28,Inputs!$B$10:$B$18,Inputs!$A$10:$A$18)</f>
        <v>33.094206974738107</v>
      </c>
      <c r="Q28" s="6">
        <f>IF(Inputs!$D$10="Yes",IF('Hourly Calcs'!P28&gt;'Hourly Calcs'!K28,'Hourly Calcs'!O28,N28+O28),N28+O28)</f>
        <v>0</v>
      </c>
      <c r="R28" s="12">
        <f t="shared" si="6"/>
        <v>0</v>
      </c>
      <c r="S28" s="1">
        <f>IF(AND(A28&gt;=5,A28&lt;=9),INDEX(Demand!$C$3:$C$26,C28),INDEX(Demand!$B$3:$B$26,C28))</f>
        <v>800</v>
      </c>
      <c r="T28" s="7">
        <f t="shared" si="7"/>
        <v>0</v>
      </c>
      <c r="U28" s="7">
        <f t="shared" si="8"/>
        <v>0</v>
      </c>
    </row>
    <row r="29" spans="1:21" x14ac:dyDescent="0.2">
      <c r="A29" s="1">
        <v>1</v>
      </c>
      <c r="B29" s="1">
        <v>1</v>
      </c>
      <c r="C29" s="1">
        <v>21</v>
      </c>
      <c r="D29">
        <v>7.5</v>
      </c>
      <c r="E29">
        <v>7.1</v>
      </c>
      <c r="F29">
        <v>97</v>
      </c>
      <c r="G29">
        <v>0</v>
      </c>
      <c r="H29">
        <v>0</v>
      </c>
      <c r="I29">
        <v>0</v>
      </c>
      <c r="J29" s="4">
        <f t="shared" si="1"/>
        <v>287.20494324245379</v>
      </c>
      <c r="K29" s="4">
        <f t="shared" si="2"/>
        <v>-42.970125011623821</v>
      </c>
      <c r="L29" s="5">
        <f t="shared" si="3"/>
        <v>0</v>
      </c>
      <c r="M29" s="5">
        <f t="shared" si="4"/>
        <v>0</v>
      </c>
      <c r="N29" s="6">
        <f t="shared" si="0"/>
        <v>0</v>
      </c>
      <c r="O29" s="6">
        <f t="shared" si="5"/>
        <v>0</v>
      </c>
      <c r="P29" s="6">
        <f>FORECAST(J29,Inputs!$B$10:$B$18,Inputs!$A$10:$A$18)</f>
        <v>33.214860585578272</v>
      </c>
      <c r="Q29" s="6">
        <f>IF(Inputs!$D$10="Yes",IF('Hourly Calcs'!P29&gt;'Hourly Calcs'!K29,'Hourly Calcs'!O29,N29+O29),N29+O29)</f>
        <v>0</v>
      </c>
      <c r="R29" s="12">
        <f t="shared" si="6"/>
        <v>0</v>
      </c>
      <c r="S29" s="1">
        <f>IF(AND(A29&gt;=5,A29&lt;=9),INDEX(Demand!$C$3:$C$26,C29),INDEX(Demand!$B$3:$B$26,C29))</f>
        <v>700</v>
      </c>
      <c r="T29" s="7">
        <f t="shared" si="7"/>
        <v>0</v>
      </c>
      <c r="U29" s="7">
        <f t="shared" si="8"/>
        <v>0</v>
      </c>
    </row>
    <row r="30" spans="1:21" x14ac:dyDescent="0.2">
      <c r="A30" s="1">
        <v>1</v>
      </c>
      <c r="B30" s="1">
        <v>1</v>
      </c>
      <c r="C30" s="1">
        <v>22</v>
      </c>
      <c r="D30">
        <v>7.4</v>
      </c>
      <c r="E30">
        <v>6.7</v>
      </c>
      <c r="F30">
        <v>95</v>
      </c>
      <c r="G30">
        <v>0</v>
      </c>
      <c r="H30">
        <v>0</v>
      </c>
      <c r="I30">
        <v>0</v>
      </c>
      <c r="J30" s="4">
        <f t="shared" si="1"/>
        <v>303.22359690747248</v>
      </c>
      <c r="K30" s="4">
        <f t="shared" si="2"/>
        <v>-51.55129497729888</v>
      </c>
      <c r="L30" s="5">
        <f t="shared" si="3"/>
        <v>0</v>
      </c>
      <c r="M30" s="5">
        <f t="shared" si="4"/>
        <v>0</v>
      </c>
      <c r="N30" s="6">
        <f t="shared" si="0"/>
        <v>0</v>
      </c>
      <c r="O30" s="6">
        <f t="shared" si="5"/>
        <v>0</v>
      </c>
      <c r="P30" s="6">
        <f>FORECAST(J30,Inputs!$B$10:$B$18,Inputs!$A$10:$A$18)</f>
        <v>33.363181452846966</v>
      </c>
      <c r="Q30" s="6">
        <f>IF(Inputs!$D$10="Yes",IF('Hourly Calcs'!P30&gt;'Hourly Calcs'!K30,'Hourly Calcs'!O30,N30+O30),N30+O30)</f>
        <v>0</v>
      </c>
      <c r="R30" s="12">
        <f t="shared" si="6"/>
        <v>0</v>
      </c>
      <c r="S30" s="1">
        <f>IF(AND(A30&gt;=5,A30&lt;=9),INDEX(Demand!$C$3:$C$26,C30),INDEX(Demand!$B$3:$B$26,C30))</f>
        <v>600</v>
      </c>
      <c r="T30" s="7">
        <f t="shared" si="7"/>
        <v>0</v>
      </c>
      <c r="U30" s="7">
        <f t="shared" si="8"/>
        <v>0</v>
      </c>
    </row>
    <row r="31" spans="1:21" x14ac:dyDescent="0.2">
      <c r="A31" s="1">
        <v>1</v>
      </c>
      <c r="B31" s="1">
        <v>1</v>
      </c>
      <c r="C31" s="1">
        <v>23</v>
      </c>
      <c r="D31">
        <v>7.2</v>
      </c>
      <c r="E31">
        <v>6.5</v>
      </c>
      <c r="F31">
        <v>95</v>
      </c>
      <c r="G31">
        <v>0</v>
      </c>
      <c r="H31">
        <v>0</v>
      </c>
      <c r="I31">
        <v>0</v>
      </c>
      <c r="J31" s="4">
        <f t="shared" si="1"/>
        <v>324.24628702757474</v>
      </c>
      <c r="K31" s="4">
        <f t="shared" si="2"/>
        <v>-58.426089525968933</v>
      </c>
      <c r="L31" s="5">
        <f t="shared" si="3"/>
        <v>0</v>
      </c>
      <c r="M31" s="5">
        <f t="shared" si="4"/>
        <v>0</v>
      </c>
      <c r="N31" s="6">
        <f t="shared" si="0"/>
        <v>0</v>
      </c>
      <c r="O31" s="6">
        <f t="shared" si="5"/>
        <v>0</v>
      </c>
      <c r="P31" s="6">
        <f>FORECAST(J31,Inputs!$B$10:$B$18,Inputs!$A$10:$A$18)</f>
        <v>33.557835990996061</v>
      </c>
      <c r="Q31" s="6">
        <f>IF(Inputs!$D$10="Yes",IF('Hourly Calcs'!P31&gt;'Hourly Calcs'!K31,'Hourly Calcs'!O31,N31+O31),N31+O31)</f>
        <v>0</v>
      </c>
      <c r="R31" s="12">
        <f t="shared" si="6"/>
        <v>0</v>
      </c>
      <c r="S31" s="1">
        <f>IF(AND(A31&gt;=5,A31&lt;=9),INDEX(Demand!$C$3:$C$26,C31),INDEX(Demand!$B$3:$B$26,C31))</f>
        <v>500</v>
      </c>
      <c r="T31" s="7">
        <f t="shared" si="7"/>
        <v>0</v>
      </c>
      <c r="U31" s="7">
        <f t="shared" si="8"/>
        <v>0</v>
      </c>
    </row>
    <row r="32" spans="1:21" x14ac:dyDescent="0.2">
      <c r="A32" s="1">
        <v>1</v>
      </c>
      <c r="B32" s="1">
        <v>1</v>
      </c>
      <c r="C32" s="1">
        <v>24</v>
      </c>
      <c r="D32">
        <v>7.2</v>
      </c>
      <c r="E32">
        <v>6.3</v>
      </c>
      <c r="F32">
        <v>94</v>
      </c>
      <c r="G32">
        <v>0</v>
      </c>
      <c r="H32">
        <v>0</v>
      </c>
      <c r="I32">
        <v>0</v>
      </c>
      <c r="J32" s="4">
        <f t="shared" si="1"/>
        <v>351.30531953110295</v>
      </c>
      <c r="K32" s="4">
        <f t="shared" si="2"/>
        <v>-62.046801639267557</v>
      </c>
      <c r="L32" s="5">
        <f t="shared" si="3"/>
        <v>0</v>
      </c>
      <c r="M32" s="5">
        <f t="shared" si="4"/>
        <v>0</v>
      </c>
      <c r="N32" s="6">
        <f t="shared" si="0"/>
        <v>0</v>
      </c>
      <c r="O32" s="6">
        <f t="shared" si="5"/>
        <v>0</v>
      </c>
      <c r="P32" s="6">
        <f>FORECAST(J32,Inputs!$B$10:$B$18,Inputs!$A$10:$A$18)</f>
        <v>33.80838258825095</v>
      </c>
      <c r="Q32" s="6">
        <f>IF(Inputs!$D$10="Yes",IF('Hourly Calcs'!P32&gt;'Hourly Calcs'!K32,'Hourly Calcs'!O32,N32+O32),N32+O32)</f>
        <v>0</v>
      </c>
      <c r="R32" s="12">
        <f t="shared" si="6"/>
        <v>0</v>
      </c>
      <c r="S32" s="1">
        <f>IF(AND(A32&gt;=5,A32&lt;=9),INDEX(Demand!$C$3:$C$26,C32),INDEX(Demand!$B$3:$B$26,C32))</f>
        <v>400</v>
      </c>
      <c r="T32" s="7">
        <f t="shared" si="7"/>
        <v>0</v>
      </c>
      <c r="U32" s="7">
        <f t="shared" si="8"/>
        <v>0</v>
      </c>
    </row>
    <row r="33" spans="1:21" x14ac:dyDescent="0.2">
      <c r="A33" s="1">
        <v>1</v>
      </c>
      <c r="B33" s="1">
        <v>2</v>
      </c>
      <c r="C33" s="1">
        <v>1</v>
      </c>
      <c r="D33">
        <v>7.1</v>
      </c>
      <c r="E33">
        <v>6.2</v>
      </c>
      <c r="F33">
        <v>94</v>
      </c>
      <c r="G33">
        <v>0</v>
      </c>
      <c r="H33">
        <v>0</v>
      </c>
      <c r="I33">
        <v>0</v>
      </c>
      <c r="J33" s="4">
        <f t="shared" si="1"/>
        <v>20.448181630062578</v>
      </c>
      <c r="K33" s="4">
        <f t="shared" si="2"/>
        <v>-61.059343047220779</v>
      </c>
      <c r="L33" s="5">
        <f t="shared" si="3"/>
        <v>0</v>
      </c>
      <c r="M33" s="5">
        <f t="shared" si="4"/>
        <v>0</v>
      </c>
      <c r="N33" s="6">
        <f t="shared" si="0"/>
        <v>0</v>
      </c>
      <c r="O33" s="6">
        <f t="shared" si="5"/>
        <v>0</v>
      </c>
      <c r="P33" s="6">
        <f>FORECAST(J33,Inputs!$B$10:$B$18,Inputs!$A$10:$A$18)</f>
        <v>30.744890570648725</v>
      </c>
      <c r="Q33" s="6">
        <f>IF(Inputs!$D$10="Yes",IF('Hourly Calcs'!P33&gt;'Hourly Calcs'!K33,'Hourly Calcs'!O33,N33+O33),N33+O33)</f>
        <v>0</v>
      </c>
      <c r="R33" s="12">
        <f t="shared" si="6"/>
        <v>0</v>
      </c>
      <c r="S33" s="1">
        <f>IF(AND(A33&gt;=5,A33&lt;=9),INDEX(Demand!$C$3:$C$26,C33),INDEX(Demand!$B$3:$B$26,C33))</f>
        <v>350</v>
      </c>
      <c r="T33" s="7">
        <f t="shared" si="7"/>
        <v>0</v>
      </c>
      <c r="U33" s="7">
        <f t="shared" si="8"/>
        <v>0</v>
      </c>
    </row>
    <row r="34" spans="1:21" x14ac:dyDescent="0.2">
      <c r="A34" s="1">
        <v>1</v>
      </c>
      <c r="B34" s="1">
        <v>2</v>
      </c>
      <c r="C34" s="1">
        <v>2</v>
      </c>
      <c r="D34">
        <v>7.2</v>
      </c>
      <c r="E34">
        <v>6.3</v>
      </c>
      <c r="F34">
        <v>94</v>
      </c>
      <c r="G34">
        <v>0</v>
      </c>
      <c r="H34">
        <v>0</v>
      </c>
      <c r="I34">
        <v>0</v>
      </c>
      <c r="J34" s="4">
        <f t="shared" si="1"/>
        <v>45.124942370491112</v>
      </c>
      <c r="K34" s="4">
        <f t="shared" si="2"/>
        <v>-55.882700187515894</v>
      </c>
      <c r="L34" s="5">
        <f t="shared" si="3"/>
        <v>0</v>
      </c>
      <c r="M34" s="5">
        <f t="shared" si="4"/>
        <v>0</v>
      </c>
      <c r="N34" s="6">
        <f t="shared" si="0"/>
        <v>0</v>
      </c>
      <c r="O34" s="6">
        <f t="shared" si="5"/>
        <v>0</v>
      </c>
      <c r="P34" s="6">
        <f>FORECAST(J34,Inputs!$B$10:$B$18,Inputs!$A$10:$A$18)</f>
        <v>30.973379096023063</v>
      </c>
      <c r="Q34" s="6">
        <f>IF(Inputs!$D$10="Yes",IF('Hourly Calcs'!P34&gt;'Hourly Calcs'!K34,'Hourly Calcs'!O34,N34+O34),N34+O34)</f>
        <v>0</v>
      </c>
      <c r="R34" s="12">
        <f t="shared" si="6"/>
        <v>0</v>
      </c>
      <c r="S34" s="1">
        <f>IF(AND(A34&gt;=5,A34&lt;=9),INDEX(Demand!$C$3:$C$26,C34),INDEX(Demand!$B$3:$B$26,C34))</f>
        <v>350</v>
      </c>
      <c r="T34" s="7">
        <f t="shared" si="7"/>
        <v>0</v>
      </c>
      <c r="U34" s="7">
        <f t="shared" si="8"/>
        <v>0</v>
      </c>
    </row>
    <row r="35" spans="1:21" x14ac:dyDescent="0.2">
      <c r="A35" s="1">
        <v>1</v>
      </c>
      <c r="B35" s="1">
        <v>2</v>
      </c>
      <c r="C35" s="1">
        <v>3</v>
      </c>
      <c r="D35">
        <v>7.3</v>
      </c>
      <c r="E35">
        <v>6.2</v>
      </c>
      <c r="F35">
        <v>93</v>
      </c>
      <c r="G35">
        <v>0</v>
      </c>
      <c r="H35">
        <v>0</v>
      </c>
      <c r="I35">
        <v>0</v>
      </c>
      <c r="J35" s="4">
        <f t="shared" si="1"/>
        <v>63.829141577112352</v>
      </c>
      <c r="K35" s="4">
        <f t="shared" si="2"/>
        <v>-48.146169298710788</v>
      </c>
      <c r="L35" s="5">
        <f t="shared" ref="L35:L98" si="9">IF(ABS($B$5-J35)&gt;90,0,ABS($B$5-J35))</f>
        <v>0</v>
      </c>
      <c r="M35" s="5">
        <f t="shared" ref="M35:M98" si="10">IF(K35&gt;0,ABS($B$4-K35),0)</f>
        <v>0</v>
      </c>
      <c r="N35" s="6">
        <f t="shared" si="0"/>
        <v>0</v>
      </c>
      <c r="O35" s="6">
        <f t="shared" si="5"/>
        <v>0</v>
      </c>
      <c r="P35" s="6">
        <f>FORECAST(J35,Inputs!$B$10:$B$18,Inputs!$A$10:$A$18)</f>
        <v>31.146566125714003</v>
      </c>
      <c r="Q35" s="6">
        <f>IF(Inputs!$D$10="Yes",IF('Hourly Calcs'!P35&gt;'Hourly Calcs'!K35,'Hourly Calcs'!O35,N35+O35),N35+O35)</f>
        <v>0</v>
      </c>
      <c r="R35" s="12">
        <f t="shared" si="6"/>
        <v>0</v>
      </c>
      <c r="S35" s="1">
        <f>IF(AND(A35&gt;=5,A35&lt;=9),INDEX(Demand!$C$3:$C$26,C35),INDEX(Demand!$B$3:$B$26,C35))</f>
        <v>350</v>
      </c>
      <c r="T35" s="7">
        <f t="shared" si="7"/>
        <v>0</v>
      </c>
      <c r="U35" s="7">
        <f t="shared" si="8"/>
        <v>0</v>
      </c>
    </row>
    <row r="36" spans="1:21" x14ac:dyDescent="0.2">
      <c r="A36" s="1">
        <v>1</v>
      </c>
      <c r="B36" s="1">
        <v>2</v>
      </c>
      <c r="C36" s="1">
        <v>4</v>
      </c>
      <c r="D36">
        <v>7.5</v>
      </c>
      <c r="E36">
        <v>6.2</v>
      </c>
      <c r="F36">
        <v>91</v>
      </c>
      <c r="G36">
        <v>0</v>
      </c>
      <c r="H36">
        <v>0</v>
      </c>
      <c r="I36">
        <v>0</v>
      </c>
      <c r="J36" s="4">
        <f t="shared" si="1"/>
        <v>78.395894070739899</v>
      </c>
      <c r="K36" s="4">
        <f t="shared" si="2"/>
        <v>-39.171431997192599</v>
      </c>
      <c r="L36" s="5">
        <f t="shared" si="9"/>
        <v>86.604105929260101</v>
      </c>
      <c r="M36" s="5">
        <f t="shared" si="10"/>
        <v>0</v>
      </c>
      <c r="N36" s="6">
        <f t="shared" si="0"/>
        <v>0</v>
      </c>
      <c r="O36" s="6">
        <f t="shared" si="5"/>
        <v>0</v>
      </c>
      <c r="P36" s="6">
        <f>FORECAST(J36,Inputs!$B$10:$B$18,Inputs!$A$10:$A$18)</f>
        <v>31.281443463617961</v>
      </c>
      <c r="Q36" s="6">
        <f>IF(Inputs!$D$10="Yes",IF('Hourly Calcs'!P36&gt;'Hourly Calcs'!K36,'Hourly Calcs'!O36,N36+O36),N36+O36)</f>
        <v>0</v>
      </c>
      <c r="R36" s="12">
        <f t="shared" si="6"/>
        <v>0</v>
      </c>
      <c r="S36" s="1">
        <f>IF(AND(A36&gt;=5,A36&lt;=9),INDEX(Demand!$C$3:$C$26,C36),INDEX(Demand!$B$3:$B$26,C36))</f>
        <v>350</v>
      </c>
      <c r="T36" s="7">
        <f t="shared" si="7"/>
        <v>0</v>
      </c>
      <c r="U36" s="7">
        <f t="shared" si="8"/>
        <v>0</v>
      </c>
    </row>
    <row r="37" spans="1:21" x14ac:dyDescent="0.2">
      <c r="A37" s="1">
        <v>1</v>
      </c>
      <c r="B37" s="1">
        <v>2</v>
      </c>
      <c r="C37" s="1">
        <v>5</v>
      </c>
      <c r="D37">
        <v>7.6</v>
      </c>
      <c r="E37">
        <v>6.7</v>
      </c>
      <c r="F37">
        <v>94</v>
      </c>
      <c r="G37">
        <v>0</v>
      </c>
      <c r="H37">
        <v>0</v>
      </c>
      <c r="I37">
        <v>0</v>
      </c>
      <c r="J37" s="4">
        <f t="shared" si="1"/>
        <v>90.650393736735282</v>
      </c>
      <c r="K37" s="4">
        <f t="shared" si="2"/>
        <v>-29.733488139182171</v>
      </c>
      <c r="L37" s="5">
        <f t="shared" si="9"/>
        <v>74.349606263264718</v>
      </c>
      <c r="M37" s="5">
        <f t="shared" si="10"/>
        <v>0</v>
      </c>
      <c r="N37" s="6">
        <f t="shared" si="0"/>
        <v>0</v>
      </c>
      <c r="O37" s="6">
        <f t="shared" si="5"/>
        <v>0</v>
      </c>
      <c r="P37" s="6">
        <f>FORECAST(J37,Inputs!$B$10:$B$18,Inputs!$A$10:$A$18)</f>
        <v>31.394911053117916</v>
      </c>
      <c r="Q37" s="6">
        <f>IF(Inputs!$D$10="Yes",IF('Hourly Calcs'!P37&gt;'Hourly Calcs'!K37,'Hourly Calcs'!O37,N37+O37),N37+O37)</f>
        <v>0</v>
      </c>
      <c r="R37" s="12">
        <f t="shared" si="6"/>
        <v>0</v>
      </c>
      <c r="S37" s="1">
        <f>IF(AND(A37&gt;=5,A37&lt;=9),INDEX(Demand!$C$3:$C$26,C37),INDEX(Demand!$B$3:$B$26,C37))</f>
        <v>350</v>
      </c>
      <c r="T37" s="7">
        <f t="shared" si="7"/>
        <v>0</v>
      </c>
      <c r="U37" s="7">
        <f t="shared" si="8"/>
        <v>0</v>
      </c>
    </row>
    <row r="38" spans="1:21" x14ac:dyDescent="0.2">
      <c r="A38" s="1">
        <v>1</v>
      </c>
      <c r="B38" s="1">
        <v>2</v>
      </c>
      <c r="C38" s="1">
        <v>6</v>
      </c>
      <c r="D38">
        <v>7.5</v>
      </c>
      <c r="E38">
        <v>6.6</v>
      </c>
      <c r="F38">
        <v>94</v>
      </c>
      <c r="G38">
        <v>0</v>
      </c>
      <c r="H38">
        <v>0</v>
      </c>
      <c r="I38">
        <v>0</v>
      </c>
      <c r="J38" s="4">
        <f t="shared" si="1"/>
        <v>101.80208540213191</v>
      </c>
      <c r="K38" s="4">
        <f t="shared" si="2"/>
        <v>-20.305698950252719</v>
      </c>
      <c r="L38" s="5">
        <f t="shared" si="9"/>
        <v>63.197914597868092</v>
      </c>
      <c r="M38" s="5">
        <f t="shared" si="10"/>
        <v>0</v>
      </c>
      <c r="N38" s="6">
        <f t="shared" si="0"/>
        <v>0</v>
      </c>
      <c r="O38" s="6">
        <f t="shared" si="5"/>
        <v>0</v>
      </c>
      <c r="P38" s="6">
        <f>FORECAST(J38,Inputs!$B$10:$B$18,Inputs!$A$10:$A$18)</f>
        <v>31.498167457427144</v>
      </c>
      <c r="Q38" s="6">
        <f>IF(Inputs!$D$10="Yes",IF('Hourly Calcs'!P38&gt;'Hourly Calcs'!K38,'Hourly Calcs'!O38,N38+O38),N38+O38)</f>
        <v>0</v>
      </c>
      <c r="R38" s="12">
        <f t="shared" si="6"/>
        <v>0</v>
      </c>
      <c r="S38" s="1">
        <f>IF(AND(A38&gt;=5,A38&lt;=9),INDEX(Demand!$C$3:$C$26,C38),INDEX(Demand!$B$3:$B$26,C38))</f>
        <v>350</v>
      </c>
      <c r="T38" s="7">
        <f t="shared" si="7"/>
        <v>0</v>
      </c>
      <c r="U38" s="7">
        <f t="shared" si="8"/>
        <v>0</v>
      </c>
    </row>
    <row r="39" spans="1:21" x14ac:dyDescent="0.2">
      <c r="A39" s="1">
        <v>1</v>
      </c>
      <c r="B39" s="1">
        <v>2</v>
      </c>
      <c r="C39" s="1">
        <v>7</v>
      </c>
      <c r="D39">
        <v>7</v>
      </c>
      <c r="E39">
        <v>6.3</v>
      </c>
      <c r="F39">
        <v>95</v>
      </c>
      <c r="G39">
        <v>0</v>
      </c>
      <c r="H39">
        <v>0</v>
      </c>
      <c r="I39">
        <v>0</v>
      </c>
      <c r="J39" s="4">
        <f t="shared" si="1"/>
        <v>112.63974202683939</v>
      </c>
      <c r="K39" s="4">
        <f t="shared" si="2"/>
        <v>-11.237104500310238</v>
      </c>
      <c r="L39" s="5">
        <f t="shared" si="9"/>
        <v>52.360257973160614</v>
      </c>
      <c r="M39" s="5">
        <f t="shared" si="10"/>
        <v>0</v>
      </c>
      <c r="N39" s="6">
        <f t="shared" si="0"/>
        <v>0</v>
      </c>
      <c r="O39" s="6">
        <f t="shared" si="5"/>
        <v>0</v>
      </c>
      <c r="P39" s="6">
        <f>FORECAST(J39,Inputs!$B$10:$B$18,Inputs!$A$10:$A$18)</f>
        <v>31.598516129878142</v>
      </c>
      <c r="Q39" s="6">
        <f>IF(Inputs!$D$10="Yes",IF('Hourly Calcs'!P39&gt;'Hourly Calcs'!K39,'Hourly Calcs'!O39,N39+O39),N39+O39)</f>
        <v>0</v>
      </c>
      <c r="R39" s="12">
        <f t="shared" si="6"/>
        <v>0</v>
      </c>
      <c r="S39" s="1">
        <f>IF(AND(A39&gt;=5,A39&lt;=9),INDEX(Demand!$C$3:$C$26,C39),INDEX(Demand!$B$3:$B$26,C39))</f>
        <v>350</v>
      </c>
      <c r="T39" s="7">
        <f t="shared" si="7"/>
        <v>0</v>
      </c>
      <c r="U39" s="7">
        <f t="shared" si="8"/>
        <v>0</v>
      </c>
    </row>
    <row r="40" spans="1:21" x14ac:dyDescent="0.2">
      <c r="A40" s="1">
        <v>1</v>
      </c>
      <c r="B40" s="1">
        <v>2</v>
      </c>
      <c r="C40" s="1">
        <v>8</v>
      </c>
      <c r="D40">
        <v>6.2</v>
      </c>
      <c r="E40">
        <v>6</v>
      </c>
      <c r="F40">
        <v>99</v>
      </c>
      <c r="G40">
        <v>0</v>
      </c>
      <c r="H40">
        <v>0</v>
      </c>
      <c r="I40">
        <v>0</v>
      </c>
      <c r="J40" s="4">
        <f t="shared" si="1"/>
        <v>123.7154395349009</v>
      </c>
      <c r="K40" s="4">
        <f t="shared" si="2"/>
        <v>-2.7928919072950009</v>
      </c>
      <c r="L40" s="5">
        <f t="shared" si="9"/>
        <v>41.284560465099105</v>
      </c>
      <c r="M40" s="5">
        <f t="shared" si="10"/>
        <v>0</v>
      </c>
      <c r="N40" s="6">
        <f t="shared" si="0"/>
        <v>0</v>
      </c>
      <c r="O40" s="6">
        <f t="shared" si="5"/>
        <v>0</v>
      </c>
      <c r="P40" s="6">
        <f>FORECAST(J40,Inputs!$B$10:$B$18,Inputs!$A$10:$A$18)</f>
        <v>31.701068884582412</v>
      </c>
      <c r="Q40" s="6">
        <f>IF(Inputs!$D$10="Yes",IF('Hourly Calcs'!P40&gt;'Hourly Calcs'!K40,'Hourly Calcs'!O40,N40+O40),N40+O40)</f>
        <v>0</v>
      </c>
      <c r="R40" s="12">
        <f t="shared" si="6"/>
        <v>0</v>
      </c>
      <c r="S40" s="1">
        <f>IF(AND(A40&gt;=5,A40&lt;=9),INDEX(Demand!$C$3:$C$26,C40),INDEX(Demand!$B$3:$B$26,C40))</f>
        <v>350</v>
      </c>
      <c r="T40" s="7">
        <f t="shared" si="7"/>
        <v>0</v>
      </c>
      <c r="U40" s="7">
        <f t="shared" si="8"/>
        <v>0</v>
      </c>
    </row>
    <row r="41" spans="1:21" x14ac:dyDescent="0.2">
      <c r="A41" s="1">
        <v>1</v>
      </c>
      <c r="B41" s="1">
        <v>2</v>
      </c>
      <c r="C41" s="1">
        <v>9</v>
      </c>
      <c r="D41">
        <v>6.8</v>
      </c>
      <c r="E41">
        <v>6.6</v>
      </c>
      <c r="F41">
        <v>99</v>
      </c>
      <c r="G41">
        <v>11</v>
      </c>
      <c r="H41">
        <v>0</v>
      </c>
      <c r="I41">
        <v>11</v>
      </c>
      <c r="J41" s="4">
        <f t="shared" si="1"/>
        <v>135.42813297412314</v>
      </c>
      <c r="K41" s="4">
        <f t="shared" si="2"/>
        <v>4.5828735153736204</v>
      </c>
      <c r="L41" s="5">
        <f t="shared" si="9"/>
        <v>29.571867025876855</v>
      </c>
      <c r="M41" s="5">
        <f t="shared" si="10"/>
        <v>29.41712648462638</v>
      </c>
      <c r="N41" s="6">
        <f t="shared" si="0"/>
        <v>0</v>
      </c>
      <c r="O41" s="6">
        <f t="shared" si="5"/>
        <v>10.059706649052728</v>
      </c>
      <c r="P41" s="6">
        <f>FORECAST(J41,Inputs!$B$10:$B$18,Inputs!$A$10:$A$18)</f>
        <v>31.809519749760398</v>
      </c>
      <c r="Q41" s="6">
        <f>IF(Inputs!$D$10="Yes",IF('Hourly Calcs'!P41&gt;'Hourly Calcs'!K41,'Hourly Calcs'!O41,N41+O41),N41+O41)</f>
        <v>10.059706649052728</v>
      </c>
      <c r="R41" s="12">
        <f t="shared" si="6"/>
        <v>47.80372599629856</v>
      </c>
      <c r="S41" s="1">
        <f>IF(AND(A41&gt;=5,A41&lt;=9),INDEX(Demand!$C$3:$C$26,C41),INDEX(Demand!$B$3:$B$26,C41))</f>
        <v>350</v>
      </c>
      <c r="T41" s="7">
        <f t="shared" si="7"/>
        <v>47.803725996298567</v>
      </c>
      <c r="U41" s="7">
        <f t="shared" si="8"/>
        <v>0</v>
      </c>
    </row>
    <row r="42" spans="1:21" x14ac:dyDescent="0.2">
      <c r="A42" s="1">
        <v>1</v>
      </c>
      <c r="B42" s="1">
        <v>2</v>
      </c>
      <c r="C42" s="1">
        <v>10</v>
      </c>
      <c r="D42">
        <v>8.9</v>
      </c>
      <c r="E42">
        <v>7.9</v>
      </c>
      <c r="F42">
        <v>93</v>
      </c>
      <c r="G42">
        <v>56</v>
      </c>
      <c r="H42">
        <v>1</v>
      </c>
      <c r="I42">
        <v>56</v>
      </c>
      <c r="J42" s="4">
        <f t="shared" si="1"/>
        <v>148.02334068522964</v>
      </c>
      <c r="K42" s="4">
        <f t="shared" si="2"/>
        <v>10.373785764260617</v>
      </c>
      <c r="L42" s="5">
        <f t="shared" si="9"/>
        <v>16.976659314770359</v>
      </c>
      <c r="M42" s="5">
        <f t="shared" si="10"/>
        <v>23.626214235739383</v>
      </c>
      <c r="N42" s="6">
        <f t="shared" si="0"/>
        <v>0.67536717807033131</v>
      </c>
      <c r="O42" s="6">
        <f t="shared" si="5"/>
        <v>51.213052031541167</v>
      </c>
      <c r="P42" s="6">
        <f>FORECAST(J42,Inputs!$B$10:$B$18,Inputs!$A$10:$A$18)</f>
        <v>31.926142043381756</v>
      </c>
      <c r="Q42" s="6">
        <f>IF(Inputs!$D$10="Yes",IF('Hourly Calcs'!P42&gt;'Hourly Calcs'!K42,'Hourly Calcs'!O42,N42+O42),N42+O42)</f>
        <v>51.213052031541167</v>
      </c>
      <c r="R42" s="12">
        <f t="shared" si="6"/>
        <v>243.36442325388361</v>
      </c>
      <c r="S42" s="1">
        <f>IF(AND(A42&gt;=5,A42&lt;=9),INDEX(Demand!$C$3:$C$26,C42),INDEX(Demand!$B$3:$B$26,C42))</f>
        <v>600</v>
      </c>
      <c r="T42" s="7">
        <f t="shared" si="7"/>
        <v>243.36442325388361</v>
      </c>
      <c r="U42" s="7">
        <f t="shared" si="8"/>
        <v>0</v>
      </c>
    </row>
    <row r="43" spans="1:21" x14ac:dyDescent="0.2">
      <c r="A43" s="1">
        <v>1</v>
      </c>
      <c r="B43" s="1">
        <v>2</v>
      </c>
      <c r="C43" s="1">
        <v>11</v>
      </c>
      <c r="D43">
        <v>9.4</v>
      </c>
      <c r="E43">
        <v>8.1999999999999993</v>
      </c>
      <c r="F43">
        <v>92</v>
      </c>
      <c r="G43">
        <v>107</v>
      </c>
      <c r="H43">
        <v>22</v>
      </c>
      <c r="I43">
        <v>102</v>
      </c>
      <c r="J43" s="4">
        <f t="shared" si="1"/>
        <v>161.53294831039804</v>
      </c>
      <c r="K43" s="4">
        <f t="shared" si="2"/>
        <v>14.399194780910719</v>
      </c>
      <c r="L43" s="5">
        <f t="shared" si="9"/>
        <v>3.4670516896019592</v>
      </c>
      <c r="M43" s="5">
        <f t="shared" si="10"/>
        <v>19.600805219089281</v>
      </c>
      <c r="N43" s="6">
        <f t="shared" si="0"/>
        <v>16.429543719839611</v>
      </c>
      <c r="O43" s="6">
        <f t="shared" si="5"/>
        <v>93.280916200307118</v>
      </c>
      <c r="P43" s="6">
        <f>FORECAST(J43,Inputs!$B$10:$B$18,Inputs!$A$10:$A$18)</f>
        <v>32.051231002874054</v>
      </c>
      <c r="Q43" s="6">
        <f>IF(Inputs!$D$10="Yes",IF('Hourly Calcs'!P43&gt;'Hourly Calcs'!K43,'Hourly Calcs'!O43,N43+O43),N43+O43)</f>
        <v>93.280916200307118</v>
      </c>
      <c r="R43" s="12">
        <f t="shared" si="6"/>
        <v>443.27091378385938</v>
      </c>
      <c r="S43" s="1">
        <f>IF(AND(A43&gt;=5,A43&lt;=9),INDEX(Demand!$C$3:$C$26,C43),INDEX(Demand!$B$3:$B$26,C43))</f>
        <v>600</v>
      </c>
      <c r="T43" s="7">
        <f t="shared" si="7"/>
        <v>443.27091378385938</v>
      </c>
      <c r="U43" s="7">
        <f t="shared" si="8"/>
        <v>0</v>
      </c>
    </row>
    <row r="44" spans="1:21" x14ac:dyDescent="0.2">
      <c r="A44" s="1">
        <v>1</v>
      </c>
      <c r="B44" s="1">
        <v>2</v>
      </c>
      <c r="C44" s="1">
        <v>12</v>
      </c>
      <c r="D44">
        <v>9.6999999999999993</v>
      </c>
      <c r="E44">
        <v>8.3000000000000007</v>
      </c>
      <c r="F44">
        <v>91</v>
      </c>
      <c r="G44">
        <v>139</v>
      </c>
      <c r="H44">
        <v>67</v>
      </c>
      <c r="I44">
        <v>120</v>
      </c>
      <c r="J44" s="4">
        <f t="shared" si="1"/>
        <v>175.71081967986879</v>
      </c>
      <c r="K44" s="4">
        <f t="shared" si="2"/>
        <v>16.26938429327835</v>
      </c>
      <c r="L44" s="5">
        <f t="shared" si="9"/>
        <v>10.710819679868791</v>
      </c>
      <c r="M44" s="5">
        <f t="shared" si="10"/>
        <v>17.73061570672165</v>
      </c>
      <c r="N44" s="6">
        <f t="shared" si="0"/>
        <v>50.900291295267692</v>
      </c>
      <c r="O44" s="6">
        <f t="shared" si="5"/>
        <v>109.7422543533025</v>
      </c>
      <c r="P44" s="6">
        <f>FORECAST(J44,Inputs!$B$10:$B$18,Inputs!$A$10:$A$18)</f>
        <v>32.182507589628415</v>
      </c>
      <c r="Q44" s="6">
        <f>IF(Inputs!$D$10="Yes",IF('Hourly Calcs'!P44&gt;'Hourly Calcs'!K44,'Hourly Calcs'!O44,N44+O44),N44+O44)</f>
        <v>109.7422543533025</v>
      </c>
      <c r="R44" s="12">
        <f t="shared" si="6"/>
        <v>521.49519268689346</v>
      </c>
      <c r="S44" s="1">
        <f>IF(AND(A44&gt;=5,A44&lt;=9),INDEX(Demand!$C$3:$C$26,C44),INDEX(Demand!$B$3:$B$26,C44))</f>
        <v>600</v>
      </c>
      <c r="T44" s="7">
        <f t="shared" si="7"/>
        <v>521.49519268689346</v>
      </c>
      <c r="U44" s="7">
        <f t="shared" si="8"/>
        <v>0</v>
      </c>
    </row>
    <row r="45" spans="1:21" x14ac:dyDescent="0.2">
      <c r="A45" s="1">
        <v>1</v>
      </c>
      <c r="B45" s="1">
        <v>2</v>
      </c>
      <c r="C45" s="1">
        <v>13</v>
      </c>
      <c r="D45">
        <v>10.199999999999999</v>
      </c>
      <c r="E45">
        <v>8.1</v>
      </c>
      <c r="F45">
        <v>87</v>
      </c>
      <c r="G45">
        <v>145</v>
      </c>
      <c r="H45">
        <v>48</v>
      </c>
      <c r="I45">
        <v>130</v>
      </c>
      <c r="J45" s="4">
        <f t="shared" si="1"/>
        <v>190.06225475810146</v>
      </c>
      <c r="K45" s="4">
        <f t="shared" si="2"/>
        <v>15.796334154574168</v>
      </c>
      <c r="L45" s="5">
        <f t="shared" si="9"/>
        <v>25.06225475810146</v>
      </c>
      <c r="M45" s="5">
        <f t="shared" si="10"/>
        <v>18.203665845425832</v>
      </c>
      <c r="N45" s="6">
        <f t="shared" si="0"/>
        <v>34.228507324950129</v>
      </c>
      <c r="O45" s="6">
        <f t="shared" si="5"/>
        <v>118.8874422160777</v>
      </c>
      <c r="P45" s="6">
        <f>FORECAST(J45,Inputs!$B$10:$B$18,Inputs!$A$10:$A$18)</f>
        <v>32.315391247760196</v>
      </c>
      <c r="Q45" s="6">
        <f>IF(Inputs!$D$10="Yes",IF('Hourly Calcs'!P45&gt;'Hourly Calcs'!K45,'Hourly Calcs'!O45,N45+O45),N45+O45)</f>
        <v>118.8874422160777</v>
      </c>
      <c r="R45" s="12">
        <f t="shared" si="6"/>
        <v>564.95312541080125</v>
      </c>
      <c r="S45" s="1">
        <f>IF(AND(A45&gt;=5,A45&lt;=9),INDEX(Demand!$C$3:$C$26,C45),INDEX(Demand!$B$3:$B$26,C45))</f>
        <v>600</v>
      </c>
      <c r="T45" s="7">
        <f t="shared" si="7"/>
        <v>564.95312541080125</v>
      </c>
      <c r="U45" s="7">
        <f t="shared" si="8"/>
        <v>0</v>
      </c>
    </row>
    <row r="46" spans="1:21" x14ac:dyDescent="0.2">
      <c r="A46" s="1">
        <v>1</v>
      </c>
      <c r="B46" s="1">
        <v>2</v>
      </c>
      <c r="C46" s="1">
        <v>14</v>
      </c>
      <c r="D46">
        <v>9.8000000000000007</v>
      </c>
      <c r="E46">
        <v>8.6</v>
      </c>
      <c r="F46">
        <v>92</v>
      </c>
      <c r="G46">
        <v>123</v>
      </c>
      <c r="H46">
        <v>39</v>
      </c>
      <c r="I46">
        <v>112</v>
      </c>
      <c r="J46" s="4">
        <f t="shared" si="1"/>
        <v>204.02144184185633</v>
      </c>
      <c r="K46" s="4">
        <f t="shared" si="2"/>
        <v>13.028784117175519</v>
      </c>
      <c r="L46" s="5">
        <f t="shared" si="9"/>
        <v>39.02144184185633</v>
      </c>
      <c r="M46" s="5">
        <f t="shared" si="10"/>
        <v>20.971215882824481</v>
      </c>
      <c r="N46" s="6">
        <f t="shared" si="0"/>
        <v>23.796144746871718</v>
      </c>
      <c r="O46" s="6">
        <f t="shared" si="5"/>
        <v>102.42610406308233</v>
      </c>
      <c r="P46" s="6">
        <f>FORECAST(J46,Inputs!$B$10:$B$18,Inputs!$A$10:$A$18)</f>
        <v>32.444642980017186</v>
      </c>
      <c r="Q46" s="6">
        <f>IF(Inputs!$D$10="Yes",IF('Hourly Calcs'!P46&gt;'Hourly Calcs'!K46,'Hourly Calcs'!O46,N46+O46),N46+O46)</f>
        <v>102.42610406308233</v>
      </c>
      <c r="R46" s="12">
        <f t="shared" si="6"/>
        <v>486.72884650776723</v>
      </c>
      <c r="S46" s="1">
        <f>IF(AND(A46&gt;=5,A46&lt;=9),INDEX(Demand!$C$3:$C$26,C46),INDEX(Demand!$B$3:$B$26,C46))</f>
        <v>600</v>
      </c>
      <c r="T46" s="7">
        <f t="shared" si="7"/>
        <v>486.72884650776723</v>
      </c>
      <c r="U46" s="7">
        <f t="shared" si="8"/>
        <v>0</v>
      </c>
    </row>
    <row r="47" spans="1:21" x14ac:dyDescent="0.2">
      <c r="A47" s="1">
        <v>1</v>
      </c>
      <c r="B47" s="1">
        <v>2</v>
      </c>
      <c r="C47" s="1">
        <v>15</v>
      </c>
      <c r="D47">
        <v>9.5</v>
      </c>
      <c r="E47">
        <v>8.9</v>
      </c>
      <c r="F47">
        <v>96</v>
      </c>
      <c r="G47">
        <v>78</v>
      </c>
      <c r="H47">
        <v>8</v>
      </c>
      <c r="I47">
        <v>77</v>
      </c>
      <c r="J47" s="4">
        <f t="shared" si="1"/>
        <v>217.17996799772911</v>
      </c>
      <c r="K47" s="4">
        <f t="shared" si="2"/>
        <v>8.238341632354377</v>
      </c>
      <c r="L47" s="5">
        <f t="shared" si="9"/>
        <v>52.179967997729108</v>
      </c>
      <c r="M47" s="5">
        <f t="shared" si="10"/>
        <v>25.761658367645623</v>
      </c>
      <c r="N47" s="6">
        <f t="shared" si="0"/>
        <v>3.6651452424178257</v>
      </c>
      <c r="O47" s="6">
        <f t="shared" si="5"/>
        <v>70.417946543369098</v>
      </c>
      <c r="P47" s="6">
        <f>FORECAST(J47,Inputs!$B$10:$B$18,Inputs!$A$10:$A$18)</f>
        <v>32.566481185164157</v>
      </c>
      <c r="Q47" s="6">
        <f>IF(Inputs!$D$10="Yes",IF('Hourly Calcs'!P47&gt;'Hourly Calcs'!K47,'Hourly Calcs'!O47,N47+O47),N47+O47)</f>
        <v>70.417946543369098</v>
      </c>
      <c r="R47" s="12">
        <f t="shared" si="6"/>
        <v>334.62608197408991</v>
      </c>
      <c r="S47" s="1">
        <f>IF(AND(A47&gt;=5,A47&lt;=9),INDEX(Demand!$C$3:$C$26,C47),INDEX(Demand!$B$3:$B$26,C47))</f>
        <v>600</v>
      </c>
      <c r="T47" s="7">
        <f t="shared" si="7"/>
        <v>334.62608197408991</v>
      </c>
      <c r="U47" s="7">
        <f t="shared" si="8"/>
        <v>0</v>
      </c>
    </row>
    <row r="48" spans="1:21" x14ac:dyDescent="0.2">
      <c r="A48" s="1">
        <v>1</v>
      </c>
      <c r="B48" s="1">
        <v>2</v>
      </c>
      <c r="C48" s="1">
        <v>16</v>
      </c>
      <c r="D48">
        <v>9.8000000000000007</v>
      </c>
      <c r="E48">
        <v>9.1999999999999993</v>
      </c>
      <c r="F48">
        <v>96</v>
      </c>
      <c r="G48">
        <v>24</v>
      </c>
      <c r="H48">
        <v>0</v>
      </c>
      <c r="I48">
        <v>24</v>
      </c>
      <c r="J48" s="4">
        <f t="shared" si="1"/>
        <v>229.40731209359168</v>
      </c>
      <c r="K48" s="4">
        <f t="shared" si="2"/>
        <v>1.939085798727092</v>
      </c>
      <c r="L48" s="5">
        <f t="shared" si="9"/>
        <v>64.407312093591685</v>
      </c>
      <c r="M48" s="5">
        <f t="shared" si="10"/>
        <v>32.060914201272908</v>
      </c>
      <c r="N48" s="6">
        <f t="shared" si="0"/>
        <v>0</v>
      </c>
      <c r="O48" s="6">
        <f t="shared" si="5"/>
        <v>21.948450870660501</v>
      </c>
      <c r="P48" s="6">
        <f>FORECAST(J48,Inputs!$B$10:$B$18,Inputs!$A$10:$A$18)</f>
        <v>32.679697334199922</v>
      </c>
      <c r="Q48" s="6">
        <f>IF(Inputs!$D$10="Yes",IF('Hourly Calcs'!P48&gt;'Hourly Calcs'!K48,'Hourly Calcs'!O48,N48+O48),N48+O48)</f>
        <v>21.948450870660501</v>
      </c>
      <c r="R48" s="12">
        <f t="shared" si="6"/>
        <v>104.29903853737869</v>
      </c>
      <c r="S48" s="1">
        <f>IF(AND(A48&gt;=5,A48&lt;=9),INDEX(Demand!$C$3:$C$26,C48),INDEX(Demand!$B$3:$B$26,C48))</f>
        <v>900</v>
      </c>
      <c r="T48" s="7">
        <f t="shared" si="7"/>
        <v>104.29903853737869</v>
      </c>
      <c r="U48" s="7">
        <f t="shared" si="8"/>
        <v>0</v>
      </c>
    </row>
    <row r="49" spans="1:21" x14ac:dyDescent="0.2">
      <c r="A49" s="1">
        <v>1</v>
      </c>
      <c r="B49" s="1">
        <v>2</v>
      </c>
      <c r="C49" s="1">
        <v>17</v>
      </c>
      <c r="D49">
        <v>9</v>
      </c>
      <c r="E49">
        <v>8.8000000000000007</v>
      </c>
      <c r="F49">
        <v>99</v>
      </c>
      <c r="G49">
        <v>1</v>
      </c>
      <c r="H49">
        <v>0</v>
      </c>
      <c r="I49">
        <v>1</v>
      </c>
      <c r="J49" s="4">
        <f t="shared" si="1"/>
        <v>240.83057773687565</v>
      </c>
      <c r="K49" s="4">
        <f t="shared" si="2"/>
        <v>-6.0927284652927511</v>
      </c>
      <c r="L49" s="5">
        <f t="shared" si="9"/>
        <v>75.830577736875654</v>
      </c>
      <c r="M49" s="5">
        <f t="shared" si="10"/>
        <v>0</v>
      </c>
      <c r="N49" s="6">
        <f t="shared" si="0"/>
        <v>0</v>
      </c>
      <c r="O49" s="6">
        <f t="shared" si="5"/>
        <v>0.91451878627752081</v>
      </c>
      <c r="P49" s="6">
        <f>FORECAST(J49,Inputs!$B$10:$B$18,Inputs!$A$10:$A$18)</f>
        <v>32.785468312378477</v>
      </c>
      <c r="Q49" s="6">
        <f>IF(Inputs!$D$10="Yes",IF('Hourly Calcs'!P49&gt;'Hourly Calcs'!K49,'Hourly Calcs'!O49,N49+O49),N49+O49)</f>
        <v>0.91451878627752081</v>
      </c>
      <c r="R49" s="12">
        <f t="shared" si="6"/>
        <v>4.3457932723907788</v>
      </c>
      <c r="S49" s="1">
        <f>IF(AND(A49&gt;=5,A49&lt;=9),INDEX(Demand!$C$3:$C$26,C49),INDEX(Demand!$B$3:$B$26,C49))</f>
        <v>900</v>
      </c>
      <c r="T49" s="7">
        <f t="shared" si="7"/>
        <v>4.3457932723907788</v>
      </c>
      <c r="U49" s="7">
        <f t="shared" si="8"/>
        <v>0</v>
      </c>
    </row>
    <row r="50" spans="1:21" x14ac:dyDescent="0.2">
      <c r="A50" s="1">
        <v>1</v>
      </c>
      <c r="B50" s="1">
        <v>2</v>
      </c>
      <c r="C50" s="1">
        <v>18</v>
      </c>
      <c r="D50">
        <v>8.1999999999999993</v>
      </c>
      <c r="E50">
        <v>8.1999999999999993</v>
      </c>
      <c r="F50">
        <v>100</v>
      </c>
      <c r="G50">
        <v>0</v>
      </c>
      <c r="H50">
        <v>0</v>
      </c>
      <c r="I50">
        <v>0</v>
      </c>
      <c r="J50" s="4">
        <f t="shared" si="1"/>
        <v>251.76178776390529</v>
      </c>
      <c r="K50" s="4">
        <f t="shared" si="2"/>
        <v>-14.800895773939672</v>
      </c>
      <c r="L50" s="5">
        <f t="shared" si="9"/>
        <v>86.761787763905289</v>
      </c>
      <c r="M50" s="5">
        <f t="shared" si="10"/>
        <v>0</v>
      </c>
      <c r="N50" s="6">
        <f t="shared" si="0"/>
        <v>0</v>
      </c>
      <c r="O50" s="6">
        <f t="shared" si="5"/>
        <v>0</v>
      </c>
      <c r="P50" s="6">
        <f>FORECAST(J50,Inputs!$B$10:$B$18,Inputs!$A$10:$A$18)</f>
        <v>32.886683220036161</v>
      </c>
      <c r="Q50" s="6">
        <f>IF(Inputs!$D$10="Yes",IF('Hourly Calcs'!P50&gt;'Hourly Calcs'!K50,'Hourly Calcs'!O50,N50+O50),N50+O50)</f>
        <v>0</v>
      </c>
      <c r="R50" s="12">
        <f t="shared" si="6"/>
        <v>0</v>
      </c>
      <c r="S50" s="1">
        <f>IF(AND(A50&gt;=5,A50&lt;=9),INDEX(Demand!$C$3:$C$26,C50),INDEX(Demand!$B$3:$B$26,C50))</f>
        <v>900</v>
      </c>
      <c r="T50" s="7">
        <f t="shared" si="7"/>
        <v>0</v>
      </c>
      <c r="U50" s="7">
        <f t="shared" si="8"/>
        <v>0</v>
      </c>
    </row>
    <row r="51" spans="1:21" x14ac:dyDescent="0.2">
      <c r="A51" s="1">
        <v>1</v>
      </c>
      <c r="B51" s="1">
        <v>2</v>
      </c>
      <c r="C51" s="1">
        <v>19</v>
      </c>
      <c r="D51">
        <v>8.3000000000000007</v>
      </c>
      <c r="E51">
        <v>8.3000000000000007</v>
      </c>
      <c r="F51">
        <v>100</v>
      </c>
      <c r="G51">
        <v>0</v>
      </c>
      <c r="H51">
        <v>0</v>
      </c>
      <c r="I51">
        <v>0</v>
      </c>
      <c r="J51" s="4">
        <f t="shared" si="1"/>
        <v>262.6576716077102</v>
      </c>
      <c r="K51" s="4">
        <f t="shared" si="2"/>
        <v>-24.048414473934372</v>
      </c>
      <c r="L51" s="5">
        <f t="shared" si="9"/>
        <v>0</v>
      </c>
      <c r="M51" s="5">
        <f t="shared" si="10"/>
        <v>0</v>
      </c>
      <c r="N51" s="6">
        <f t="shared" si="0"/>
        <v>0</v>
      </c>
      <c r="O51" s="6">
        <f t="shared" si="5"/>
        <v>0</v>
      </c>
      <c r="P51" s="6">
        <f>FORECAST(J51,Inputs!$B$10:$B$18,Inputs!$A$10:$A$18)</f>
        <v>32.98757103340472</v>
      </c>
      <c r="Q51" s="6">
        <f>IF(Inputs!$D$10="Yes",IF('Hourly Calcs'!P51&gt;'Hourly Calcs'!K51,'Hourly Calcs'!O51,N51+O51),N51+O51)</f>
        <v>0</v>
      </c>
      <c r="R51" s="12">
        <f t="shared" si="6"/>
        <v>0</v>
      </c>
      <c r="S51" s="1">
        <f>IF(AND(A51&gt;=5,A51&lt;=9),INDEX(Demand!$C$3:$C$26,C51),INDEX(Demand!$B$3:$B$26,C51))</f>
        <v>900</v>
      </c>
      <c r="T51" s="7">
        <f t="shared" si="7"/>
        <v>0</v>
      </c>
      <c r="U51" s="7">
        <f t="shared" si="8"/>
        <v>0</v>
      </c>
    </row>
    <row r="52" spans="1:21" x14ac:dyDescent="0.2">
      <c r="A52" s="1">
        <v>1</v>
      </c>
      <c r="B52" s="1">
        <v>2</v>
      </c>
      <c r="C52" s="1">
        <v>20</v>
      </c>
      <c r="D52">
        <v>8.6</v>
      </c>
      <c r="E52">
        <v>8.6</v>
      </c>
      <c r="F52">
        <v>100</v>
      </c>
      <c r="G52">
        <v>0</v>
      </c>
      <c r="H52">
        <v>0</v>
      </c>
      <c r="I52">
        <v>0</v>
      </c>
      <c r="J52" s="4">
        <f t="shared" si="1"/>
        <v>274.15059181073326</v>
      </c>
      <c r="K52" s="4">
        <f t="shared" si="2"/>
        <v>-33.521550843961549</v>
      </c>
      <c r="L52" s="5">
        <f t="shared" si="9"/>
        <v>0</v>
      </c>
      <c r="M52" s="5">
        <f t="shared" si="10"/>
        <v>0</v>
      </c>
      <c r="N52" s="6">
        <f t="shared" si="0"/>
        <v>0</v>
      </c>
      <c r="O52" s="6">
        <f t="shared" si="5"/>
        <v>0</v>
      </c>
      <c r="P52" s="6">
        <f>FORECAST(J52,Inputs!$B$10:$B$18,Inputs!$A$10:$A$18)</f>
        <v>33.09398696121049</v>
      </c>
      <c r="Q52" s="6">
        <f>IF(Inputs!$D$10="Yes",IF('Hourly Calcs'!P52&gt;'Hourly Calcs'!K52,'Hourly Calcs'!O52,N52+O52),N52+O52)</f>
        <v>0</v>
      </c>
      <c r="R52" s="12">
        <f t="shared" si="6"/>
        <v>0</v>
      </c>
      <c r="S52" s="1">
        <f>IF(AND(A52&gt;=5,A52&lt;=9),INDEX(Demand!$C$3:$C$26,C52),INDEX(Demand!$B$3:$B$26,C52))</f>
        <v>800</v>
      </c>
      <c r="T52" s="7">
        <f t="shared" si="7"/>
        <v>0</v>
      </c>
      <c r="U52" s="7">
        <f t="shared" si="8"/>
        <v>0</v>
      </c>
    </row>
    <row r="53" spans="1:21" x14ac:dyDescent="0.2">
      <c r="A53" s="1">
        <v>1</v>
      </c>
      <c r="B53" s="1">
        <v>2</v>
      </c>
      <c r="C53" s="1">
        <v>21</v>
      </c>
      <c r="D53">
        <v>8.6</v>
      </c>
      <c r="E53">
        <v>8.6</v>
      </c>
      <c r="F53">
        <v>100</v>
      </c>
      <c r="G53">
        <v>0</v>
      </c>
      <c r="H53">
        <v>0</v>
      </c>
      <c r="I53">
        <v>0</v>
      </c>
      <c r="J53" s="4">
        <f t="shared" si="1"/>
        <v>287.17101893173719</v>
      </c>
      <c r="K53" s="4">
        <f t="shared" si="2"/>
        <v>-42.834412650612308</v>
      </c>
      <c r="L53" s="5">
        <f t="shared" si="9"/>
        <v>0</v>
      </c>
      <c r="M53" s="5">
        <f t="shared" si="10"/>
        <v>0</v>
      </c>
      <c r="N53" s="6">
        <f t="shared" si="0"/>
        <v>0</v>
      </c>
      <c r="O53" s="6">
        <f t="shared" si="5"/>
        <v>0</v>
      </c>
      <c r="P53" s="6">
        <f>FORECAST(J53,Inputs!$B$10:$B$18,Inputs!$A$10:$A$18)</f>
        <v>33.214546471590154</v>
      </c>
      <c r="Q53" s="6">
        <f>IF(Inputs!$D$10="Yes",IF('Hourly Calcs'!P53&gt;'Hourly Calcs'!K53,'Hourly Calcs'!O53,N53+O53),N53+O53)</f>
        <v>0</v>
      </c>
      <c r="R53" s="12">
        <f t="shared" si="6"/>
        <v>0</v>
      </c>
      <c r="S53" s="1">
        <f>IF(AND(A53&gt;=5,A53&lt;=9),INDEX(Demand!$C$3:$C$26,C53),INDEX(Demand!$B$3:$B$26,C53))</f>
        <v>700</v>
      </c>
      <c r="T53" s="7">
        <f t="shared" si="7"/>
        <v>0</v>
      </c>
      <c r="U53" s="7">
        <f t="shared" si="8"/>
        <v>0</v>
      </c>
    </row>
    <row r="54" spans="1:21" x14ac:dyDescent="0.2">
      <c r="A54" s="1">
        <v>1</v>
      </c>
      <c r="B54" s="1">
        <v>2</v>
      </c>
      <c r="C54" s="1">
        <v>22</v>
      </c>
      <c r="D54">
        <v>9.1</v>
      </c>
      <c r="E54">
        <v>9.1</v>
      </c>
      <c r="F54">
        <v>100</v>
      </c>
      <c r="G54">
        <v>0</v>
      </c>
      <c r="H54">
        <v>0</v>
      </c>
      <c r="I54">
        <v>0</v>
      </c>
      <c r="J54" s="4">
        <f t="shared" si="1"/>
        <v>303.16173573602708</v>
      </c>
      <c r="K54" s="4">
        <f t="shared" si="2"/>
        <v>-51.418654351003028</v>
      </c>
      <c r="L54" s="5">
        <f t="shared" si="9"/>
        <v>0</v>
      </c>
      <c r="M54" s="5">
        <f t="shared" si="10"/>
        <v>0</v>
      </c>
      <c r="N54" s="6">
        <f t="shared" si="0"/>
        <v>0</v>
      </c>
      <c r="O54" s="6">
        <f t="shared" si="5"/>
        <v>0</v>
      </c>
      <c r="P54" s="6">
        <f>FORECAST(J54,Inputs!$B$10:$B$18,Inputs!$A$10:$A$18)</f>
        <v>33.362608664222471</v>
      </c>
      <c r="Q54" s="6">
        <f>IF(Inputs!$D$10="Yes",IF('Hourly Calcs'!P54&gt;'Hourly Calcs'!K54,'Hourly Calcs'!O54,N54+O54),N54+O54)</f>
        <v>0</v>
      </c>
      <c r="R54" s="12">
        <f t="shared" si="6"/>
        <v>0</v>
      </c>
      <c r="S54" s="1">
        <f>IF(AND(A54&gt;=5,A54&lt;=9),INDEX(Demand!$C$3:$C$26,C54),INDEX(Demand!$B$3:$B$26,C54))</f>
        <v>600</v>
      </c>
      <c r="T54" s="7">
        <f t="shared" si="7"/>
        <v>0</v>
      </c>
      <c r="U54" s="7">
        <f t="shared" si="8"/>
        <v>0</v>
      </c>
    </row>
    <row r="55" spans="1:21" x14ac:dyDescent="0.2">
      <c r="A55" s="1">
        <v>1</v>
      </c>
      <c r="B55" s="1">
        <v>2</v>
      </c>
      <c r="C55" s="1">
        <v>23</v>
      </c>
      <c r="D55">
        <v>8.9</v>
      </c>
      <c r="E55">
        <v>8.9</v>
      </c>
      <c r="F55">
        <v>100</v>
      </c>
      <c r="G55">
        <v>0</v>
      </c>
      <c r="H55">
        <v>0</v>
      </c>
      <c r="I55">
        <v>0</v>
      </c>
      <c r="J55" s="4">
        <f t="shared" si="1"/>
        <v>324.1246441897049</v>
      </c>
      <c r="K55" s="4">
        <f t="shared" si="2"/>
        <v>-58.30341138223946</v>
      </c>
      <c r="L55" s="5">
        <f t="shared" si="9"/>
        <v>0</v>
      </c>
      <c r="M55" s="5">
        <f t="shared" si="10"/>
        <v>0</v>
      </c>
      <c r="N55" s="6">
        <f t="shared" si="0"/>
        <v>0</v>
      </c>
      <c r="O55" s="6">
        <f t="shared" si="5"/>
        <v>0</v>
      </c>
      <c r="P55" s="6">
        <f>FORECAST(J55,Inputs!$B$10:$B$18,Inputs!$A$10:$A$18)</f>
        <v>33.556709668423188</v>
      </c>
      <c r="Q55" s="6">
        <f>IF(Inputs!$D$10="Yes",IF('Hourly Calcs'!P55&gt;'Hourly Calcs'!K55,'Hourly Calcs'!O55,N55+O55),N55+O55)</f>
        <v>0</v>
      </c>
      <c r="R55" s="12">
        <f t="shared" si="6"/>
        <v>0</v>
      </c>
      <c r="S55" s="1">
        <f>IF(AND(A55&gt;=5,A55&lt;=9),INDEX(Demand!$C$3:$C$26,C55),INDEX(Demand!$B$3:$B$26,C55))</f>
        <v>500</v>
      </c>
      <c r="T55" s="7">
        <f t="shared" si="7"/>
        <v>0</v>
      </c>
      <c r="U55" s="7">
        <f t="shared" si="8"/>
        <v>0</v>
      </c>
    </row>
    <row r="56" spans="1:21" x14ac:dyDescent="0.2">
      <c r="A56" s="1">
        <v>1</v>
      </c>
      <c r="B56" s="1">
        <v>2</v>
      </c>
      <c r="C56" s="1">
        <v>24</v>
      </c>
      <c r="D56">
        <v>8.5</v>
      </c>
      <c r="E56">
        <v>8.5</v>
      </c>
      <c r="F56">
        <v>100</v>
      </c>
      <c r="G56">
        <v>0</v>
      </c>
      <c r="H56">
        <v>0</v>
      </c>
      <c r="I56">
        <v>0</v>
      </c>
      <c r="J56" s="4">
        <f t="shared" si="1"/>
        <v>351.09665898487879</v>
      </c>
      <c r="K56" s="4">
        <f t="shared" si="2"/>
        <v>-61.948990111071026</v>
      </c>
      <c r="L56" s="5">
        <f t="shared" si="9"/>
        <v>0</v>
      </c>
      <c r="M56" s="5">
        <f t="shared" si="10"/>
        <v>0</v>
      </c>
      <c r="N56" s="6">
        <f t="shared" si="0"/>
        <v>0</v>
      </c>
      <c r="O56" s="6">
        <f t="shared" si="5"/>
        <v>0</v>
      </c>
      <c r="P56" s="6">
        <f>FORECAST(J56,Inputs!$B$10:$B$18,Inputs!$A$10:$A$18)</f>
        <v>33.806450546156285</v>
      </c>
      <c r="Q56" s="6">
        <f>IF(Inputs!$D$10="Yes",IF('Hourly Calcs'!P56&gt;'Hourly Calcs'!K56,'Hourly Calcs'!O56,N56+O56),N56+O56)</f>
        <v>0</v>
      </c>
      <c r="R56" s="12">
        <f t="shared" si="6"/>
        <v>0</v>
      </c>
      <c r="S56" s="1">
        <f>IF(AND(A56&gt;=5,A56&lt;=9),INDEX(Demand!$C$3:$C$26,C56),INDEX(Demand!$B$3:$B$26,C56))</f>
        <v>400</v>
      </c>
      <c r="T56" s="7">
        <f t="shared" si="7"/>
        <v>0</v>
      </c>
      <c r="U56" s="7">
        <f t="shared" si="8"/>
        <v>0</v>
      </c>
    </row>
    <row r="57" spans="1:21" x14ac:dyDescent="0.2">
      <c r="A57" s="1">
        <v>1</v>
      </c>
      <c r="B57" s="1">
        <v>3</v>
      </c>
      <c r="C57" s="1">
        <v>1</v>
      </c>
      <c r="D57">
        <v>8.5</v>
      </c>
      <c r="E57">
        <v>8.5</v>
      </c>
      <c r="F57">
        <v>100</v>
      </c>
      <c r="G57">
        <v>0</v>
      </c>
      <c r="H57">
        <v>0</v>
      </c>
      <c r="I57">
        <v>0</v>
      </c>
      <c r="J57" s="4">
        <f t="shared" si="1"/>
        <v>20.189322303330442</v>
      </c>
      <c r="K57" s="4">
        <f t="shared" si="2"/>
        <v>-61.000276547660064</v>
      </c>
      <c r="L57" s="5">
        <f t="shared" si="9"/>
        <v>0</v>
      </c>
      <c r="M57" s="5">
        <f t="shared" si="10"/>
        <v>0</v>
      </c>
      <c r="N57" s="6">
        <f t="shared" si="0"/>
        <v>0</v>
      </c>
      <c r="O57" s="6">
        <f t="shared" si="5"/>
        <v>0</v>
      </c>
      <c r="P57" s="6">
        <f>FORECAST(J57,Inputs!$B$10:$B$18,Inputs!$A$10:$A$18)</f>
        <v>30.742493725030837</v>
      </c>
      <c r="Q57" s="6">
        <f>IF(Inputs!$D$10="Yes",IF('Hourly Calcs'!P57&gt;'Hourly Calcs'!K57,'Hourly Calcs'!O57,N57+O57),N57+O57)</f>
        <v>0</v>
      </c>
      <c r="R57" s="12">
        <f t="shared" si="6"/>
        <v>0</v>
      </c>
      <c r="S57" s="1">
        <f>IF(AND(A57&gt;=5,A57&lt;=9),INDEX(Demand!$C$3:$C$26,C57),INDEX(Demand!$B$3:$B$26,C57))</f>
        <v>350</v>
      </c>
      <c r="T57" s="7">
        <f t="shared" si="7"/>
        <v>0</v>
      </c>
      <c r="U57" s="7">
        <f t="shared" si="8"/>
        <v>0</v>
      </c>
    </row>
    <row r="58" spans="1:21" x14ac:dyDescent="0.2">
      <c r="A58" s="1">
        <v>1</v>
      </c>
      <c r="B58" s="1">
        <v>3</v>
      </c>
      <c r="C58" s="1">
        <v>2</v>
      </c>
      <c r="D58">
        <v>8</v>
      </c>
      <c r="E58">
        <v>8</v>
      </c>
      <c r="F58">
        <v>100</v>
      </c>
      <c r="G58">
        <v>0</v>
      </c>
      <c r="H58">
        <v>0</v>
      </c>
      <c r="I58">
        <v>0</v>
      </c>
      <c r="J58" s="4">
        <f t="shared" si="1"/>
        <v>44.881439625009477</v>
      </c>
      <c r="K58" s="4">
        <f t="shared" si="2"/>
        <v>-55.858445104613907</v>
      </c>
      <c r="L58" s="5">
        <f t="shared" si="9"/>
        <v>0</v>
      </c>
      <c r="M58" s="5">
        <f t="shared" si="10"/>
        <v>0</v>
      </c>
      <c r="N58" s="6">
        <f t="shared" si="0"/>
        <v>0</v>
      </c>
      <c r="O58" s="6">
        <f t="shared" si="5"/>
        <v>0</v>
      </c>
      <c r="P58" s="6">
        <f>FORECAST(J58,Inputs!$B$10:$B$18,Inputs!$A$10:$A$18)</f>
        <v>30.971124440972307</v>
      </c>
      <c r="Q58" s="6">
        <f>IF(Inputs!$D$10="Yes",IF('Hourly Calcs'!P58&gt;'Hourly Calcs'!K58,'Hourly Calcs'!O58,N58+O58),N58+O58)</f>
        <v>0</v>
      </c>
      <c r="R58" s="12">
        <f t="shared" si="6"/>
        <v>0</v>
      </c>
      <c r="S58" s="1">
        <f>IF(AND(A58&gt;=5,A58&lt;=9),INDEX(Demand!$C$3:$C$26,C58),INDEX(Demand!$B$3:$B$26,C58))</f>
        <v>350</v>
      </c>
      <c r="T58" s="7">
        <f t="shared" si="7"/>
        <v>0</v>
      </c>
      <c r="U58" s="7">
        <f t="shared" si="8"/>
        <v>0</v>
      </c>
    </row>
    <row r="59" spans="1:21" x14ac:dyDescent="0.2">
      <c r="A59" s="1">
        <v>1</v>
      </c>
      <c r="B59" s="1">
        <v>3</v>
      </c>
      <c r="C59" s="1">
        <v>3</v>
      </c>
      <c r="D59">
        <v>8.1</v>
      </c>
      <c r="E59">
        <v>8.1</v>
      </c>
      <c r="F59">
        <v>100</v>
      </c>
      <c r="G59">
        <v>0</v>
      </c>
      <c r="H59">
        <v>0</v>
      </c>
      <c r="I59">
        <v>0</v>
      </c>
      <c r="J59" s="4">
        <f t="shared" si="1"/>
        <v>63.620993207344938</v>
      </c>
      <c r="K59" s="4">
        <f t="shared" si="2"/>
        <v>-48.143221939657963</v>
      </c>
      <c r="L59" s="5">
        <f t="shared" si="9"/>
        <v>0</v>
      </c>
      <c r="M59" s="5">
        <f t="shared" si="10"/>
        <v>0</v>
      </c>
      <c r="N59" s="6">
        <f t="shared" si="0"/>
        <v>0</v>
      </c>
      <c r="O59" s="6">
        <f t="shared" si="5"/>
        <v>0</v>
      </c>
      <c r="P59" s="6">
        <f>FORECAST(J59,Inputs!$B$10:$B$18,Inputs!$A$10:$A$18)</f>
        <v>31.144638825993933</v>
      </c>
      <c r="Q59" s="6">
        <f>IF(Inputs!$D$10="Yes",IF('Hourly Calcs'!P59&gt;'Hourly Calcs'!K59,'Hourly Calcs'!O59,N59+O59),N59+O59)</f>
        <v>0</v>
      </c>
      <c r="R59" s="12">
        <f t="shared" si="6"/>
        <v>0</v>
      </c>
      <c r="S59" s="1">
        <f>IF(AND(A59&gt;=5,A59&lt;=9),INDEX(Demand!$C$3:$C$26,C59),INDEX(Demand!$B$3:$B$26,C59))</f>
        <v>350</v>
      </c>
      <c r="T59" s="7">
        <f t="shared" si="7"/>
        <v>0</v>
      </c>
      <c r="U59" s="7">
        <f t="shared" si="8"/>
        <v>0</v>
      </c>
    </row>
    <row r="60" spans="1:21" x14ac:dyDescent="0.2">
      <c r="A60" s="1">
        <v>1</v>
      </c>
      <c r="B60" s="1">
        <v>3</v>
      </c>
      <c r="C60" s="1">
        <v>4</v>
      </c>
      <c r="D60">
        <v>8.1</v>
      </c>
      <c r="E60">
        <v>8.1</v>
      </c>
      <c r="F60">
        <v>100</v>
      </c>
      <c r="G60">
        <v>0</v>
      </c>
      <c r="H60">
        <v>0</v>
      </c>
      <c r="I60">
        <v>0</v>
      </c>
      <c r="J60" s="4">
        <f t="shared" si="1"/>
        <v>78.216719772341278</v>
      </c>
      <c r="K60" s="4">
        <f t="shared" si="2"/>
        <v>-39.178530201188778</v>
      </c>
      <c r="L60" s="5">
        <f t="shared" si="9"/>
        <v>86.783280227658722</v>
      </c>
      <c r="M60" s="5">
        <f t="shared" si="10"/>
        <v>0</v>
      </c>
      <c r="N60" s="6">
        <f t="shared" si="0"/>
        <v>0</v>
      </c>
      <c r="O60" s="6">
        <f t="shared" si="5"/>
        <v>0</v>
      </c>
      <c r="P60" s="6">
        <f>FORECAST(J60,Inputs!$B$10:$B$18,Inputs!$A$10:$A$18)</f>
        <v>31.279784442336492</v>
      </c>
      <c r="Q60" s="6">
        <f>IF(Inputs!$D$10="Yes",IF('Hourly Calcs'!P60&gt;'Hourly Calcs'!K60,'Hourly Calcs'!O60,N60+O60),N60+O60)</f>
        <v>0</v>
      </c>
      <c r="R60" s="12">
        <f t="shared" si="6"/>
        <v>0</v>
      </c>
      <c r="S60" s="1">
        <f>IF(AND(A60&gt;=5,A60&lt;=9),INDEX(Demand!$C$3:$C$26,C60),INDEX(Demand!$B$3:$B$26,C60))</f>
        <v>350</v>
      </c>
      <c r="T60" s="7">
        <f t="shared" si="7"/>
        <v>0</v>
      </c>
      <c r="U60" s="7">
        <f t="shared" si="8"/>
        <v>0</v>
      </c>
    </row>
    <row r="61" spans="1:21" x14ac:dyDescent="0.2">
      <c r="A61" s="1">
        <v>1</v>
      </c>
      <c r="B61" s="1">
        <v>3</v>
      </c>
      <c r="C61" s="1">
        <v>5</v>
      </c>
      <c r="D61">
        <v>7.8</v>
      </c>
      <c r="E61">
        <v>7.8</v>
      </c>
      <c r="F61">
        <v>100</v>
      </c>
      <c r="G61">
        <v>0</v>
      </c>
      <c r="H61">
        <v>0</v>
      </c>
      <c r="I61">
        <v>0</v>
      </c>
      <c r="J61" s="4">
        <f t="shared" si="1"/>
        <v>90.49040624527116</v>
      </c>
      <c r="K61" s="4">
        <f t="shared" si="2"/>
        <v>-29.743014431645264</v>
      </c>
      <c r="L61" s="5">
        <f t="shared" si="9"/>
        <v>74.50959375472884</v>
      </c>
      <c r="M61" s="5">
        <f t="shared" si="10"/>
        <v>0</v>
      </c>
      <c r="N61" s="6">
        <f t="shared" si="0"/>
        <v>0</v>
      </c>
      <c r="O61" s="6">
        <f t="shared" si="5"/>
        <v>0</v>
      </c>
      <c r="P61" s="6">
        <f>FORECAST(J61,Inputs!$B$10:$B$18,Inputs!$A$10:$A$18)</f>
        <v>31.393429687456212</v>
      </c>
      <c r="Q61" s="6">
        <f>IF(Inputs!$D$10="Yes",IF('Hourly Calcs'!P61&gt;'Hourly Calcs'!K61,'Hourly Calcs'!O61,N61+O61),N61+O61)</f>
        <v>0</v>
      </c>
      <c r="R61" s="12">
        <f t="shared" si="6"/>
        <v>0</v>
      </c>
      <c r="S61" s="1">
        <f>IF(AND(A61&gt;=5,A61&lt;=9),INDEX(Demand!$C$3:$C$26,C61),INDEX(Demand!$B$3:$B$26,C61))</f>
        <v>350</v>
      </c>
      <c r="T61" s="7">
        <f t="shared" si="7"/>
        <v>0</v>
      </c>
      <c r="U61" s="7">
        <f t="shared" si="8"/>
        <v>0</v>
      </c>
    </row>
    <row r="62" spans="1:21" x14ac:dyDescent="0.2">
      <c r="A62" s="1">
        <v>1</v>
      </c>
      <c r="B62" s="1">
        <v>3</v>
      </c>
      <c r="C62" s="1">
        <v>6</v>
      </c>
      <c r="D62">
        <v>6.8</v>
      </c>
      <c r="E62">
        <v>6.8</v>
      </c>
      <c r="F62">
        <v>100</v>
      </c>
      <c r="G62">
        <v>0</v>
      </c>
      <c r="H62">
        <v>0</v>
      </c>
      <c r="I62">
        <v>0</v>
      </c>
      <c r="J62" s="4">
        <f t="shared" si="1"/>
        <v>101.65360208816661</v>
      </c>
      <c r="K62" s="4">
        <f t="shared" si="2"/>
        <v>-20.312240802531292</v>
      </c>
      <c r="L62" s="5">
        <f t="shared" si="9"/>
        <v>63.346397911833392</v>
      </c>
      <c r="M62" s="5">
        <f t="shared" si="10"/>
        <v>0</v>
      </c>
      <c r="N62" s="6">
        <f t="shared" si="0"/>
        <v>0</v>
      </c>
      <c r="O62" s="6">
        <f t="shared" si="5"/>
        <v>0</v>
      </c>
      <c r="P62" s="6">
        <f>FORECAST(J62,Inputs!$B$10:$B$18,Inputs!$A$10:$A$18)</f>
        <v>31.496792611927468</v>
      </c>
      <c r="Q62" s="6">
        <f>IF(Inputs!$D$10="Yes",IF('Hourly Calcs'!P62&gt;'Hourly Calcs'!K62,'Hourly Calcs'!O62,N62+O62),N62+O62)</f>
        <v>0</v>
      </c>
      <c r="R62" s="12">
        <f t="shared" si="6"/>
        <v>0</v>
      </c>
      <c r="S62" s="1">
        <f>IF(AND(A62&gt;=5,A62&lt;=9),INDEX(Demand!$C$3:$C$26,C62),INDEX(Demand!$B$3:$B$26,C62))</f>
        <v>350</v>
      </c>
      <c r="T62" s="7">
        <f t="shared" si="7"/>
        <v>0</v>
      </c>
      <c r="U62" s="7">
        <f t="shared" si="8"/>
        <v>0</v>
      </c>
    </row>
    <row r="63" spans="1:21" x14ac:dyDescent="0.2">
      <c r="A63" s="1">
        <v>1</v>
      </c>
      <c r="B63" s="1">
        <v>3</v>
      </c>
      <c r="C63" s="1">
        <v>7</v>
      </c>
      <c r="D63">
        <v>6.4</v>
      </c>
      <c r="E63">
        <v>6.4</v>
      </c>
      <c r="F63">
        <v>100</v>
      </c>
      <c r="G63">
        <v>0</v>
      </c>
      <c r="H63">
        <v>0</v>
      </c>
      <c r="I63">
        <v>0</v>
      </c>
      <c r="J63" s="4">
        <f t="shared" si="1"/>
        <v>112.49744722604532</v>
      </c>
      <c r="K63" s="4">
        <f t="shared" si="2"/>
        <v>-11.236305941856841</v>
      </c>
      <c r="L63" s="5">
        <f t="shared" si="9"/>
        <v>52.502552773954676</v>
      </c>
      <c r="M63" s="5">
        <f t="shared" si="10"/>
        <v>0</v>
      </c>
      <c r="N63" s="6">
        <f t="shared" si="0"/>
        <v>0</v>
      </c>
      <c r="O63" s="6">
        <f t="shared" si="5"/>
        <v>0</v>
      </c>
      <c r="P63" s="6">
        <f>FORECAST(J63,Inputs!$B$10:$B$18,Inputs!$A$10:$A$18)</f>
        <v>31.597198585426344</v>
      </c>
      <c r="Q63" s="6">
        <f>IF(Inputs!$D$10="Yes",IF('Hourly Calcs'!P63&gt;'Hourly Calcs'!K63,'Hourly Calcs'!O63,N63+O63),N63+O63)</f>
        <v>0</v>
      </c>
      <c r="R63" s="12">
        <f t="shared" si="6"/>
        <v>0</v>
      </c>
      <c r="S63" s="1">
        <f>IF(AND(A63&gt;=5,A63&lt;=9),INDEX(Demand!$C$3:$C$26,C63),INDEX(Demand!$B$3:$B$26,C63))</f>
        <v>350</v>
      </c>
      <c r="T63" s="7">
        <f t="shared" si="7"/>
        <v>0</v>
      </c>
      <c r="U63" s="7">
        <f t="shared" si="8"/>
        <v>0</v>
      </c>
    </row>
    <row r="64" spans="1:21" x14ac:dyDescent="0.2">
      <c r="A64" s="1">
        <v>1</v>
      </c>
      <c r="B64" s="1">
        <v>3</v>
      </c>
      <c r="C64" s="1">
        <v>8</v>
      </c>
      <c r="D64">
        <v>6.4</v>
      </c>
      <c r="E64">
        <v>6.4</v>
      </c>
      <c r="F64">
        <v>100</v>
      </c>
      <c r="G64">
        <v>0</v>
      </c>
      <c r="H64">
        <v>0</v>
      </c>
      <c r="I64">
        <v>0</v>
      </c>
      <c r="J64" s="4">
        <f t="shared" si="1"/>
        <v>123.57606005055675</v>
      </c>
      <c r="K64" s="4">
        <f t="shared" si="2"/>
        <v>-2.780399602120923</v>
      </c>
      <c r="L64" s="5">
        <f t="shared" si="9"/>
        <v>41.423939949443252</v>
      </c>
      <c r="M64" s="5">
        <f t="shared" si="10"/>
        <v>0</v>
      </c>
      <c r="N64" s="6">
        <f t="shared" si="0"/>
        <v>0</v>
      </c>
      <c r="O64" s="6">
        <f t="shared" si="5"/>
        <v>0</v>
      </c>
      <c r="P64" s="6">
        <f>FORECAST(J64,Inputs!$B$10:$B$18,Inputs!$A$10:$A$18)</f>
        <v>31.699778333801451</v>
      </c>
      <c r="Q64" s="6">
        <f>IF(Inputs!$D$10="Yes",IF('Hourly Calcs'!P64&gt;'Hourly Calcs'!K64,'Hourly Calcs'!O64,N64+O64),N64+O64)</f>
        <v>0</v>
      </c>
      <c r="R64" s="12">
        <f t="shared" si="6"/>
        <v>0</v>
      </c>
      <c r="S64" s="1">
        <f>IF(AND(A64&gt;=5,A64&lt;=9),INDEX(Demand!$C$3:$C$26,C64),INDEX(Demand!$B$3:$B$26,C64))</f>
        <v>350</v>
      </c>
      <c r="T64" s="7">
        <f t="shared" si="7"/>
        <v>0</v>
      </c>
      <c r="U64" s="7">
        <f t="shared" si="8"/>
        <v>0</v>
      </c>
    </row>
    <row r="65" spans="1:21" x14ac:dyDescent="0.2">
      <c r="A65" s="1">
        <v>1</v>
      </c>
      <c r="B65" s="1">
        <v>3</v>
      </c>
      <c r="C65" s="1">
        <v>9</v>
      </c>
      <c r="D65">
        <v>6.1</v>
      </c>
      <c r="E65">
        <v>6.1</v>
      </c>
      <c r="F65">
        <v>100</v>
      </c>
      <c r="G65">
        <v>5</v>
      </c>
      <c r="H65">
        <v>0</v>
      </c>
      <c r="I65">
        <v>5</v>
      </c>
      <c r="J65" s="4">
        <f t="shared" si="1"/>
        <v>135.29044427284768</v>
      </c>
      <c r="K65" s="4">
        <f t="shared" si="2"/>
        <v>4.6089298439255515</v>
      </c>
      <c r="L65" s="5">
        <f t="shared" si="9"/>
        <v>29.709555727152321</v>
      </c>
      <c r="M65" s="5">
        <f t="shared" si="10"/>
        <v>29.391070156074449</v>
      </c>
      <c r="N65" s="6">
        <f t="shared" si="0"/>
        <v>0</v>
      </c>
      <c r="O65" s="6">
        <f t="shared" si="5"/>
        <v>4.5725939313876038</v>
      </c>
      <c r="P65" s="6">
        <f>FORECAST(J65,Inputs!$B$10:$B$18,Inputs!$A$10:$A$18)</f>
        <v>31.808244854378216</v>
      </c>
      <c r="Q65" s="6">
        <f>IF(Inputs!$D$10="Yes",IF('Hourly Calcs'!P65&gt;'Hourly Calcs'!K65,'Hourly Calcs'!O65,N65+O65),N65+O65)</f>
        <v>4.5725939313876038</v>
      </c>
      <c r="R65" s="12">
        <f t="shared" si="6"/>
        <v>21.728966361953894</v>
      </c>
      <c r="S65" s="1">
        <f>IF(AND(A65&gt;=5,A65&lt;=9),INDEX(Demand!$C$3:$C$26,C65),INDEX(Demand!$B$3:$B$26,C65))</f>
        <v>350</v>
      </c>
      <c r="T65" s="7">
        <f t="shared" si="7"/>
        <v>21.728966361953894</v>
      </c>
      <c r="U65" s="7">
        <f t="shared" si="8"/>
        <v>0</v>
      </c>
    </row>
    <row r="66" spans="1:21" x14ac:dyDescent="0.2">
      <c r="A66" s="1">
        <v>1</v>
      </c>
      <c r="B66" s="1">
        <v>3</v>
      </c>
      <c r="C66" s="1">
        <v>10</v>
      </c>
      <c r="D66">
        <v>6.6</v>
      </c>
      <c r="E66">
        <v>6.2</v>
      </c>
      <c r="F66">
        <v>97</v>
      </c>
      <c r="G66">
        <v>57</v>
      </c>
      <c r="H66">
        <v>3</v>
      </c>
      <c r="I66">
        <v>56</v>
      </c>
      <c r="J66" s="4">
        <f t="shared" si="1"/>
        <v>147.88848956066005</v>
      </c>
      <c r="K66" s="4">
        <f t="shared" si="2"/>
        <v>10.418274837104406</v>
      </c>
      <c r="L66" s="5">
        <f t="shared" si="9"/>
        <v>17.111510439339952</v>
      </c>
      <c r="M66" s="5">
        <f t="shared" si="10"/>
        <v>23.581725162895594</v>
      </c>
      <c r="N66" s="6">
        <f t="shared" si="0"/>
        <v>2.0266380038645568</v>
      </c>
      <c r="O66" s="6">
        <f t="shared" si="5"/>
        <v>51.213052031541167</v>
      </c>
      <c r="P66" s="6">
        <f>FORECAST(J66,Inputs!$B$10:$B$18,Inputs!$A$10:$A$18)</f>
        <v>31.924893421857963</v>
      </c>
      <c r="Q66" s="6">
        <f>IF(Inputs!$D$10="Yes",IF('Hourly Calcs'!P66&gt;'Hourly Calcs'!K66,'Hourly Calcs'!O66,N66+O66),N66+O66)</f>
        <v>51.213052031541167</v>
      </c>
      <c r="R66" s="12">
        <f t="shared" si="6"/>
        <v>243.36442325388361</v>
      </c>
      <c r="S66" s="1">
        <f>IF(AND(A66&gt;=5,A66&lt;=9),INDEX(Demand!$C$3:$C$26,C66),INDEX(Demand!$B$3:$B$26,C66))</f>
        <v>600</v>
      </c>
      <c r="T66" s="7">
        <f t="shared" si="7"/>
        <v>243.36442325388361</v>
      </c>
      <c r="U66" s="7">
        <f t="shared" si="8"/>
        <v>0</v>
      </c>
    </row>
    <row r="67" spans="1:21" x14ac:dyDescent="0.2">
      <c r="A67" s="1">
        <v>1</v>
      </c>
      <c r="B67" s="1">
        <v>3</v>
      </c>
      <c r="C67" s="1">
        <v>11</v>
      </c>
      <c r="D67">
        <v>6.9</v>
      </c>
      <c r="E67">
        <v>6</v>
      </c>
      <c r="F67">
        <v>94</v>
      </c>
      <c r="G67">
        <v>108</v>
      </c>
      <c r="H67">
        <v>23</v>
      </c>
      <c r="I67">
        <v>103</v>
      </c>
      <c r="J67" s="4">
        <f t="shared" si="1"/>
        <v>161.40462776602871</v>
      </c>
      <c r="K67" s="4">
        <f t="shared" si="2"/>
        <v>14.463777889829444</v>
      </c>
      <c r="L67" s="5">
        <f t="shared" si="9"/>
        <v>3.5953722339712897</v>
      </c>
      <c r="M67" s="5">
        <f t="shared" si="10"/>
        <v>19.536222110170556</v>
      </c>
      <c r="N67" s="6">
        <f t="shared" si="0"/>
        <v>17.191831702689765</v>
      </c>
      <c r="O67" s="6">
        <f t="shared" si="5"/>
        <v>94.195434986584644</v>
      </c>
      <c r="P67" s="6">
        <f>FORECAST(J67,Inputs!$B$10:$B$18,Inputs!$A$10:$A$18)</f>
        <v>32.050042849685447</v>
      </c>
      <c r="Q67" s="6">
        <f>IF(Inputs!$D$10="Yes",IF('Hourly Calcs'!P67&gt;'Hourly Calcs'!K67,'Hourly Calcs'!O67,N67+O67),N67+O67)</f>
        <v>94.195434986584644</v>
      </c>
      <c r="R67" s="12">
        <f t="shared" si="6"/>
        <v>447.61670705625022</v>
      </c>
      <c r="S67" s="1">
        <f>IF(AND(A67&gt;=5,A67&lt;=9),INDEX(Demand!$C$3:$C$26,C67),INDEX(Demand!$B$3:$B$26,C67))</f>
        <v>600</v>
      </c>
      <c r="T67" s="7">
        <f t="shared" si="7"/>
        <v>447.61670705625022</v>
      </c>
      <c r="U67" s="7">
        <f t="shared" si="8"/>
        <v>0</v>
      </c>
    </row>
    <row r="68" spans="1:21" x14ac:dyDescent="0.2">
      <c r="A68" s="1">
        <v>1</v>
      </c>
      <c r="B68" s="1">
        <v>3</v>
      </c>
      <c r="C68" s="1">
        <v>12</v>
      </c>
      <c r="D68">
        <v>6.5</v>
      </c>
      <c r="E68">
        <v>6.1</v>
      </c>
      <c r="F68">
        <v>97</v>
      </c>
      <c r="G68">
        <v>141</v>
      </c>
      <c r="H68">
        <v>69</v>
      </c>
      <c r="I68">
        <v>120</v>
      </c>
      <c r="J68" s="4">
        <f t="shared" si="1"/>
        <v>175.59449902792065</v>
      </c>
      <c r="K68" s="4">
        <f t="shared" si="2"/>
        <v>16.354153085459529</v>
      </c>
      <c r="L68" s="5">
        <f t="shared" si="9"/>
        <v>10.594499027920648</v>
      </c>
      <c r="M68" s="5">
        <f t="shared" si="10"/>
        <v>17.645846914540471</v>
      </c>
      <c r="N68" s="6">
        <f t="shared" si="0"/>
        <v>52.49906920912823</v>
      </c>
      <c r="O68" s="6">
        <f t="shared" si="5"/>
        <v>109.7422543533025</v>
      </c>
      <c r="P68" s="6">
        <f>FORECAST(J68,Inputs!$B$10:$B$18,Inputs!$A$10:$A$18)</f>
        <v>32.181430546554822</v>
      </c>
      <c r="Q68" s="6">
        <f>IF(Inputs!$D$10="Yes",IF('Hourly Calcs'!P68&gt;'Hourly Calcs'!K68,'Hourly Calcs'!O68,N68+O68),N68+O68)</f>
        <v>109.7422543533025</v>
      </c>
      <c r="R68" s="12">
        <f t="shared" si="6"/>
        <v>521.49519268689346</v>
      </c>
      <c r="S68" s="1">
        <f>IF(AND(A68&gt;=5,A68&lt;=9),INDEX(Demand!$C$3:$C$26,C68),INDEX(Demand!$B$3:$B$26,C68))</f>
        <v>600</v>
      </c>
      <c r="T68" s="7">
        <f t="shared" si="7"/>
        <v>521.49519268689346</v>
      </c>
      <c r="U68" s="7">
        <f t="shared" si="8"/>
        <v>0</v>
      </c>
    </row>
    <row r="69" spans="1:21" x14ac:dyDescent="0.2">
      <c r="A69" s="1">
        <v>1</v>
      </c>
      <c r="B69" s="1">
        <v>3</v>
      </c>
      <c r="C69" s="1">
        <v>13</v>
      </c>
      <c r="D69">
        <v>5.8</v>
      </c>
      <c r="E69">
        <v>5.8</v>
      </c>
      <c r="F69">
        <v>100</v>
      </c>
      <c r="G69">
        <v>73</v>
      </c>
      <c r="H69">
        <v>0</v>
      </c>
      <c r="I69">
        <v>73</v>
      </c>
      <c r="J69" s="4">
        <f t="shared" si="1"/>
        <v>189.96312610816628</v>
      </c>
      <c r="K69" s="4">
        <f t="shared" si="2"/>
        <v>15.899173637839553</v>
      </c>
      <c r="L69" s="5">
        <f t="shared" si="9"/>
        <v>24.963126108166279</v>
      </c>
      <c r="M69" s="5">
        <f t="shared" si="10"/>
        <v>18.100826362160447</v>
      </c>
      <c r="N69" s="6">
        <f t="shared" si="0"/>
        <v>0</v>
      </c>
      <c r="O69" s="6">
        <f t="shared" si="5"/>
        <v>66.759871398259023</v>
      </c>
      <c r="P69" s="6">
        <f>FORECAST(J69,Inputs!$B$10:$B$18,Inputs!$A$10:$A$18)</f>
        <v>32.314473389890424</v>
      </c>
      <c r="Q69" s="6">
        <f>IF(Inputs!$D$10="Yes",IF('Hourly Calcs'!P69&gt;'Hourly Calcs'!K69,'Hourly Calcs'!O69,N69+O69),N69+O69)</f>
        <v>66.759871398259023</v>
      </c>
      <c r="R69" s="12">
        <f t="shared" si="6"/>
        <v>317.24290888452686</v>
      </c>
      <c r="S69" s="1">
        <f>IF(AND(A69&gt;=5,A69&lt;=9),INDEX(Demand!$C$3:$C$26,C69),INDEX(Demand!$B$3:$B$26,C69))</f>
        <v>600</v>
      </c>
      <c r="T69" s="7">
        <f t="shared" si="7"/>
        <v>317.24290888452686</v>
      </c>
      <c r="U69" s="7">
        <f t="shared" si="8"/>
        <v>0</v>
      </c>
    </row>
    <row r="70" spans="1:21" x14ac:dyDescent="0.2">
      <c r="A70" s="1">
        <v>1</v>
      </c>
      <c r="B70" s="1">
        <v>3</v>
      </c>
      <c r="C70" s="1">
        <v>14</v>
      </c>
      <c r="D70">
        <v>5.8</v>
      </c>
      <c r="E70">
        <v>5.8</v>
      </c>
      <c r="F70">
        <v>100</v>
      </c>
      <c r="G70">
        <v>62</v>
      </c>
      <c r="H70">
        <v>0</v>
      </c>
      <c r="I70">
        <v>62</v>
      </c>
      <c r="J70" s="4">
        <f t="shared" si="1"/>
        <v>203.94220357472076</v>
      </c>
      <c r="K70" s="4">
        <f t="shared" si="2"/>
        <v>13.14581101156891</v>
      </c>
      <c r="L70" s="5">
        <f t="shared" si="9"/>
        <v>38.942203574720764</v>
      </c>
      <c r="M70" s="5">
        <f t="shared" si="10"/>
        <v>20.85418898843109</v>
      </c>
      <c r="N70" s="6">
        <f t="shared" si="0"/>
        <v>0</v>
      </c>
      <c r="O70" s="6">
        <f t="shared" si="5"/>
        <v>56.700164749206287</v>
      </c>
      <c r="P70" s="6">
        <f>FORECAST(J70,Inputs!$B$10:$B$18,Inputs!$A$10:$A$18)</f>
        <v>32.443909292358526</v>
      </c>
      <c r="Q70" s="6">
        <f>IF(Inputs!$D$10="Yes",IF('Hourly Calcs'!P70&gt;'Hourly Calcs'!K70,'Hourly Calcs'!O70,N70+O70),N70+O70)</f>
        <v>56.700164749206287</v>
      </c>
      <c r="R70" s="12">
        <f t="shared" si="6"/>
        <v>269.43918288822829</v>
      </c>
      <c r="S70" s="1">
        <f>IF(AND(A70&gt;=5,A70&lt;=9),INDEX(Demand!$C$3:$C$26,C70),INDEX(Demand!$B$3:$B$26,C70))</f>
        <v>600</v>
      </c>
      <c r="T70" s="7">
        <f t="shared" si="7"/>
        <v>269.43918288822829</v>
      </c>
      <c r="U70" s="7">
        <f t="shared" si="8"/>
        <v>0</v>
      </c>
    </row>
    <row r="71" spans="1:21" x14ac:dyDescent="0.2">
      <c r="A71" s="1">
        <v>1</v>
      </c>
      <c r="B71" s="1">
        <v>3</v>
      </c>
      <c r="C71" s="1">
        <v>15</v>
      </c>
      <c r="D71">
        <v>5.9</v>
      </c>
      <c r="E71">
        <v>5.9</v>
      </c>
      <c r="F71">
        <v>100</v>
      </c>
      <c r="G71">
        <v>40</v>
      </c>
      <c r="H71">
        <v>0</v>
      </c>
      <c r="I71">
        <v>40</v>
      </c>
      <c r="J71" s="4">
        <f t="shared" si="1"/>
        <v>217.12012147461917</v>
      </c>
      <c r="K71" s="4">
        <f t="shared" si="2"/>
        <v>8.3646626023149935</v>
      </c>
      <c r="L71" s="5">
        <f t="shared" si="9"/>
        <v>52.120121474619168</v>
      </c>
      <c r="M71" s="5">
        <f t="shared" si="10"/>
        <v>25.635337397685007</v>
      </c>
      <c r="N71" s="6">
        <f t="shared" si="0"/>
        <v>0</v>
      </c>
      <c r="O71" s="6">
        <f t="shared" si="5"/>
        <v>36.580751451100831</v>
      </c>
      <c r="P71" s="6">
        <f>FORECAST(J71,Inputs!$B$10:$B$18,Inputs!$A$10:$A$18)</f>
        <v>32.565927050690917</v>
      </c>
      <c r="Q71" s="6">
        <f>IF(Inputs!$D$10="Yes",IF('Hourly Calcs'!P71&gt;'Hourly Calcs'!K71,'Hourly Calcs'!O71,N71+O71),N71+O71)</f>
        <v>36.580751451100831</v>
      </c>
      <c r="R71" s="12">
        <f t="shared" si="6"/>
        <v>173.83173089563115</v>
      </c>
      <c r="S71" s="1">
        <f>IF(AND(A71&gt;=5,A71&lt;=9),INDEX(Demand!$C$3:$C$26,C71),INDEX(Demand!$B$3:$B$26,C71))</f>
        <v>600</v>
      </c>
      <c r="T71" s="7">
        <f t="shared" si="7"/>
        <v>173.83173089563115</v>
      </c>
      <c r="U71" s="7">
        <f t="shared" si="8"/>
        <v>0</v>
      </c>
    </row>
    <row r="72" spans="1:21" x14ac:dyDescent="0.2">
      <c r="A72" s="1">
        <v>1</v>
      </c>
      <c r="B72" s="1">
        <v>3</v>
      </c>
      <c r="C72" s="1">
        <v>16</v>
      </c>
      <c r="D72">
        <v>5.9</v>
      </c>
      <c r="E72">
        <v>5.7</v>
      </c>
      <c r="F72">
        <v>99</v>
      </c>
      <c r="G72">
        <v>12</v>
      </c>
      <c r="H72">
        <v>0</v>
      </c>
      <c r="I72">
        <v>12</v>
      </c>
      <c r="J72" s="4">
        <f t="shared" si="1"/>
        <v>229.36410297835067</v>
      </c>
      <c r="K72" s="4">
        <f t="shared" si="2"/>
        <v>2.0635060285546984</v>
      </c>
      <c r="L72" s="5">
        <f t="shared" si="9"/>
        <v>64.364102978350672</v>
      </c>
      <c r="M72" s="5">
        <f t="shared" si="10"/>
        <v>31.936493971445302</v>
      </c>
      <c r="N72" s="6">
        <f t="shared" si="0"/>
        <v>0</v>
      </c>
      <c r="O72" s="6">
        <f t="shared" si="5"/>
        <v>10.974225435330251</v>
      </c>
      <c r="P72" s="6">
        <f>FORECAST(J72,Inputs!$B$10:$B$18,Inputs!$A$10:$A$18)</f>
        <v>32.679297249799539</v>
      </c>
      <c r="Q72" s="6">
        <f>IF(Inputs!$D$10="Yes",IF('Hourly Calcs'!P72&gt;'Hourly Calcs'!K72,'Hourly Calcs'!O72,N72+O72),N72+O72)</f>
        <v>10.974225435330251</v>
      </c>
      <c r="R72" s="12">
        <f t="shared" si="6"/>
        <v>52.149519268689346</v>
      </c>
      <c r="S72" s="1">
        <f>IF(AND(A72&gt;=5,A72&lt;=9),INDEX(Demand!$C$3:$C$26,C72),INDEX(Demand!$B$3:$B$26,C72))</f>
        <v>900</v>
      </c>
      <c r="T72" s="7">
        <f t="shared" si="7"/>
        <v>52.149519268689346</v>
      </c>
      <c r="U72" s="7">
        <f t="shared" si="8"/>
        <v>0</v>
      </c>
    </row>
    <row r="73" spans="1:21" x14ac:dyDescent="0.2">
      <c r="A73" s="1">
        <v>1</v>
      </c>
      <c r="B73" s="1">
        <v>3</v>
      </c>
      <c r="C73" s="1">
        <v>17</v>
      </c>
      <c r="D73">
        <v>6</v>
      </c>
      <c r="E73">
        <v>5.8</v>
      </c>
      <c r="F73">
        <v>99</v>
      </c>
      <c r="G73">
        <v>1</v>
      </c>
      <c r="H73">
        <v>0</v>
      </c>
      <c r="I73">
        <v>1</v>
      </c>
      <c r="J73" s="4">
        <f t="shared" si="1"/>
        <v>240.80032690631128</v>
      </c>
      <c r="K73" s="4">
        <f t="shared" si="2"/>
        <v>-5.9535232983395616</v>
      </c>
      <c r="L73" s="5">
        <f t="shared" si="9"/>
        <v>75.800326906311284</v>
      </c>
      <c r="M73" s="5">
        <f t="shared" si="10"/>
        <v>0</v>
      </c>
      <c r="N73" s="6">
        <f t="shared" ref="N73:N136" si="11">H73*MAX(0,COS(2*ASIN(SQRT(SIN(RADIANS($B$4))^2+COS(RADIANS($K73))^2-2*SIN(RADIANS($B$4))*COS(RADIANS($K73))*COS(RADIANS($J73-$B$5))+(SIN(RADIANS($K73))-COS(RADIANS($B$4)))^2)/2)))</f>
        <v>0</v>
      </c>
      <c r="O73" s="6">
        <f t="shared" si="5"/>
        <v>0.91451878627752081</v>
      </c>
      <c r="P73" s="6">
        <f>FORECAST(J73,Inputs!$B$10:$B$18,Inputs!$A$10:$A$18)</f>
        <v>32.78518821209547</v>
      </c>
      <c r="Q73" s="6">
        <f>IF(Inputs!$D$10="Yes",IF('Hourly Calcs'!P73&gt;'Hourly Calcs'!K73,'Hourly Calcs'!O73,N73+O73),N73+O73)</f>
        <v>0.91451878627752081</v>
      </c>
      <c r="R73" s="12">
        <f t="shared" si="6"/>
        <v>4.3457932723907788</v>
      </c>
      <c r="S73" s="1">
        <f>IF(AND(A73&gt;=5,A73&lt;=9),INDEX(Demand!$C$3:$C$26,C73),INDEX(Demand!$B$3:$B$26,C73))</f>
        <v>900</v>
      </c>
      <c r="T73" s="7">
        <f t="shared" si="7"/>
        <v>4.3457932723907788</v>
      </c>
      <c r="U73" s="7">
        <f t="shared" si="8"/>
        <v>0</v>
      </c>
    </row>
    <row r="74" spans="1:21" x14ac:dyDescent="0.2">
      <c r="A74" s="1">
        <v>1</v>
      </c>
      <c r="B74" s="1">
        <v>3</v>
      </c>
      <c r="C74" s="1">
        <v>18</v>
      </c>
      <c r="D74">
        <v>5.9</v>
      </c>
      <c r="E74">
        <v>5.4</v>
      </c>
      <c r="F74">
        <v>97</v>
      </c>
      <c r="G74">
        <v>0</v>
      </c>
      <c r="H74">
        <v>0</v>
      </c>
      <c r="I74">
        <v>0</v>
      </c>
      <c r="J74" s="4">
        <f t="shared" ref="J74:J137" si="12">solarazimuth($B$2,$B$3,$B$1,A74,B74,C74,0,0,0,0)</f>
        <v>251.74063858640528</v>
      </c>
      <c r="K74" s="4">
        <f t="shared" ref="K74:K137" si="13">solarelevation($B$2,$B$3,$B$1,A74,B74,C74,0,0,0,0)</f>
        <v>-14.660792157813319</v>
      </c>
      <c r="L74" s="5">
        <f t="shared" si="9"/>
        <v>86.740638586405282</v>
      </c>
      <c r="M74" s="5">
        <f t="shared" si="10"/>
        <v>0</v>
      </c>
      <c r="N74" s="6">
        <f t="shared" si="11"/>
        <v>0</v>
      </c>
      <c r="O74" s="6">
        <f t="shared" ref="O74:O137" si="14">$I74*(1+COS(RADIANS($B$4)))/2</f>
        <v>0</v>
      </c>
      <c r="P74" s="6">
        <f>FORECAST(J74,Inputs!$B$10:$B$18,Inputs!$A$10:$A$18)</f>
        <v>32.886487394318564</v>
      </c>
      <c r="Q74" s="6">
        <f>IF(Inputs!$D$10="Yes",IF('Hourly Calcs'!P74&gt;'Hourly Calcs'!K74,'Hourly Calcs'!O74,N74+O74),N74+O74)</f>
        <v>0</v>
      </c>
      <c r="R74" s="12">
        <f t="shared" ref="R74:R137" si="15">$B$6*$E$1*Q74</f>
        <v>0</v>
      </c>
      <c r="S74" s="1">
        <f>IF(AND(A74&gt;=5,A74&lt;=9),INDEX(Demand!$C$3:$C$26,C74),INDEX(Demand!$B$3:$B$26,C74))</f>
        <v>900</v>
      </c>
      <c r="T74" s="7">
        <f t="shared" ref="T74:T137" si="16">S74-MAX(0,S74-R74)</f>
        <v>0</v>
      </c>
      <c r="U74" s="7">
        <f t="shared" ref="U74:U137" si="17">MAX(0,R74-S74)</f>
        <v>0</v>
      </c>
    </row>
    <row r="75" spans="1:21" x14ac:dyDescent="0.2">
      <c r="A75" s="1">
        <v>1</v>
      </c>
      <c r="B75" s="1">
        <v>3</v>
      </c>
      <c r="C75" s="1">
        <v>19</v>
      </c>
      <c r="D75">
        <v>5.5</v>
      </c>
      <c r="E75">
        <v>5.3</v>
      </c>
      <c r="F75">
        <v>99</v>
      </c>
      <c r="G75">
        <v>0</v>
      </c>
      <c r="H75">
        <v>0</v>
      </c>
      <c r="I75">
        <v>0</v>
      </c>
      <c r="J75" s="4">
        <f t="shared" si="12"/>
        <v>262.64151707573944</v>
      </c>
      <c r="K75" s="4">
        <f t="shared" si="13"/>
        <v>-23.907559447296364</v>
      </c>
      <c r="L75" s="5">
        <f t="shared" si="9"/>
        <v>0</v>
      </c>
      <c r="M75" s="5">
        <f t="shared" si="10"/>
        <v>0</v>
      </c>
      <c r="N75" s="6">
        <f t="shared" si="11"/>
        <v>0</v>
      </c>
      <c r="O75" s="6">
        <f t="shared" si="14"/>
        <v>0</v>
      </c>
      <c r="P75" s="6">
        <f>FORECAST(J75,Inputs!$B$10:$B$18,Inputs!$A$10:$A$18)</f>
        <v>32.987421454404995</v>
      </c>
      <c r="Q75" s="6">
        <f>IF(Inputs!$D$10="Yes",IF('Hourly Calcs'!P75&gt;'Hourly Calcs'!K75,'Hourly Calcs'!O75,N75+O75),N75+O75)</f>
        <v>0</v>
      </c>
      <c r="R75" s="12">
        <f t="shared" si="15"/>
        <v>0</v>
      </c>
      <c r="S75" s="1">
        <f>IF(AND(A75&gt;=5,A75&lt;=9),INDEX(Demand!$C$3:$C$26,C75),INDEX(Demand!$B$3:$B$26,C75))</f>
        <v>900</v>
      </c>
      <c r="T75" s="7">
        <f t="shared" si="16"/>
        <v>0</v>
      </c>
      <c r="U75" s="7">
        <f t="shared" si="17"/>
        <v>0</v>
      </c>
    </row>
    <row r="76" spans="1:21" x14ac:dyDescent="0.2">
      <c r="A76" s="1">
        <v>1</v>
      </c>
      <c r="B76" s="1">
        <v>3</v>
      </c>
      <c r="C76" s="1">
        <v>20</v>
      </c>
      <c r="D76">
        <v>5.5</v>
      </c>
      <c r="E76">
        <v>4.8</v>
      </c>
      <c r="F76">
        <v>95</v>
      </c>
      <c r="G76">
        <v>0</v>
      </c>
      <c r="H76">
        <v>0</v>
      </c>
      <c r="I76">
        <v>0</v>
      </c>
      <c r="J76" s="4">
        <f t="shared" si="12"/>
        <v>274.13409298665852</v>
      </c>
      <c r="K76" s="4">
        <f t="shared" si="13"/>
        <v>-33.38046568171896</v>
      </c>
      <c r="L76" s="5">
        <f t="shared" si="9"/>
        <v>0</v>
      </c>
      <c r="M76" s="5">
        <f t="shared" si="10"/>
        <v>0</v>
      </c>
      <c r="N76" s="6">
        <f t="shared" si="11"/>
        <v>0</v>
      </c>
      <c r="O76" s="6">
        <f t="shared" si="14"/>
        <v>0</v>
      </c>
      <c r="P76" s="6">
        <f>FORECAST(J76,Inputs!$B$10:$B$18,Inputs!$A$10:$A$18)</f>
        <v>33.093834194320912</v>
      </c>
      <c r="Q76" s="6">
        <f>IF(Inputs!$D$10="Yes",IF('Hourly Calcs'!P76&gt;'Hourly Calcs'!K76,'Hourly Calcs'!O76,N76+O76),N76+O76)</f>
        <v>0</v>
      </c>
      <c r="R76" s="12">
        <f t="shared" si="15"/>
        <v>0</v>
      </c>
      <c r="S76" s="1">
        <f>IF(AND(A76&gt;=5,A76&lt;=9),INDEX(Demand!$C$3:$C$26,C76),INDEX(Demand!$B$3:$B$26,C76))</f>
        <v>800</v>
      </c>
      <c r="T76" s="7">
        <f t="shared" si="16"/>
        <v>0</v>
      </c>
      <c r="U76" s="7">
        <f t="shared" si="17"/>
        <v>0</v>
      </c>
    </row>
    <row r="77" spans="1:21" x14ac:dyDescent="0.2">
      <c r="A77" s="1">
        <v>1</v>
      </c>
      <c r="B77" s="1">
        <v>3</v>
      </c>
      <c r="C77" s="1">
        <v>21</v>
      </c>
      <c r="D77">
        <v>5.3</v>
      </c>
      <c r="E77">
        <v>4.5999999999999996</v>
      </c>
      <c r="F77">
        <v>95</v>
      </c>
      <c r="G77">
        <v>0</v>
      </c>
      <c r="H77">
        <v>0</v>
      </c>
      <c r="I77">
        <v>0</v>
      </c>
      <c r="J77" s="4">
        <f t="shared" si="12"/>
        <v>287.14515955080481</v>
      </c>
      <c r="K77" s="4">
        <f t="shared" si="13"/>
        <v>-42.693781115850726</v>
      </c>
      <c r="L77" s="5">
        <f t="shared" si="9"/>
        <v>0</v>
      </c>
      <c r="M77" s="5">
        <f t="shared" si="10"/>
        <v>0</v>
      </c>
      <c r="N77" s="6">
        <f t="shared" si="11"/>
        <v>0</v>
      </c>
      <c r="O77" s="6">
        <f t="shared" si="14"/>
        <v>0</v>
      </c>
      <c r="P77" s="6">
        <f>FORECAST(J77,Inputs!$B$10:$B$18,Inputs!$A$10:$A$18)</f>
        <v>33.214307032877819</v>
      </c>
      <c r="Q77" s="6">
        <f>IF(Inputs!$D$10="Yes",IF('Hourly Calcs'!P77&gt;'Hourly Calcs'!K77,'Hourly Calcs'!O77,N77+O77),N77+O77)</f>
        <v>0</v>
      </c>
      <c r="R77" s="12">
        <f t="shared" si="15"/>
        <v>0</v>
      </c>
      <c r="S77" s="1">
        <f>IF(AND(A77&gt;=5,A77&lt;=9),INDEX(Demand!$C$3:$C$26,C77),INDEX(Demand!$B$3:$B$26,C77))</f>
        <v>700</v>
      </c>
      <c r="T77" s="7">
        <f t="shared" si="16"/>
        <v>0</v>
      </c>
      <c r="U77" s="7">
        <f t="shared" si="17"/>
        <v>0</v>
      </c>
    </row>
    <row r="78" spans="1:21" x14ac:dyDescent="0.2">
      <c r="A78" s="1">
        <v>1</v>
      </c>
      <c r="B78" s="1">
        <v>3</v>
      </c>
      <c r="C78" s="1">
        <v>22</v>
      </c>
      <c r="D78">
        <v>5</v>
      </c>
      <c r="E78">
        <v>4.3</v>
      </c>
      <c r="F78">
        <v>95</v>
      </c>
      <c r="G78">
        <v>0</v>
      </c>
      <c r="H78">
        <v>0</v>
      </c>
      <c r="I78">
        <v>0</v>
      </c>
      <c r="J78" s="4">
        <f t="shared" si="12"/>
        <v>303.1086832916132</v>
      </c>
      <c r="K78" s="4">
        <f t="shared" si="13"/>
        <v>-51.280504646276199</v>
      </c>
      <c r="L78" s="5">
        <f t="shared" si="9"/>
        <v>0</v>
      </c>
      <c r="M78" s="5">
        <f t="shared" si="10"/>
        <v>0</v>
      </c>
      <c r="N78" s="6">
        <f t="shared" si="11"/>
        <v>0</v>
      </c>
      <c r="O78" s="6">
        <f t="shared" si="14"/>
        <v>0</v>
      </c>
      <c r="P78" s="6">
        <f>FORECAST(J78,Inputs!$B$10:$B$18,Inputs!$A$10:$A$18)</f>
        <v>33.362117437885303</v>
      </c>
      <c r="Q78" s="6">
        <f>IF(Inputs!$D$10="Yes",IF('Hourly Calcs'!P78&gt;'Hourly Calcs'!K78,'Hourly Calcs'!O78,N78+O78),N78+O78)</f>
        <v>0</v>
      </c>
      <c r="R78" s="12">
        <f t="shared" si="15"/>
        <v>0</v>
      </c>
      <c r="S78" s="1">
        <f>IF(AND(A78&gt;=5,A78&lt;=9),INDEX(Demand!$C$3:$C$26,C78),INDEX(Demand!$B$3:$B$26,C78))</f>
        <v>600</v>
      </c>
      <c r="T78" s="7">
        <f t="shared" si="16"/>
        <v>0</v>
      </c>
      <c r="U78" s="7">
        <f t="shared" si="17"/>
        <v>0</v>
      </c>
    </row>
    <row r="79" spans="1:21" x14ac:dyDescent="0.2">
      <c r="A79" s="1">
        <v>1</v>
      </c>
      <c r="B79" s="1">
        <v>3</v>
      </c>
      <c r="C79" s="1">
        <v>23</v>
      </c>
      <c r="D79">
        <v>4.9000000000000004</v>
      </c>
      <c r="E79">
        <v>4.2</v>
      </c>
      <c r="F79">
        <v>95</v>
      </c>
      <c r="G79">
        <v>0</v>
      </c>
      <c r="H79">
        <v>0</v>
      </c>
      <c r="I79">
        <v>0</v>
      </c>
      <c r="J79" s="4">
        <f t="shared" si="12"/>
        <v>324.01163992232875</v>
      </c>
      <c r="K79" s="4">
        <f t="shared" si="13"/>
        <v>-58.174214637077569</v>
      </c>
      <c r="L79" s="5">
        <f t="shared" si="9"/>
        <v>0</v>
      </c>
      <c r="M79" s="5">
        <f t="shared" si="10"/>
        <v>0</v>
      </c>
      <c r="N79" s="6">
        <f t="shared" si="11"/>
        <v>0</v>
      </c>
      <c r="O79" s="6">
        <f t="shared" si="14"/>
        <v>0</v>
      </c>
      <c r="P79" s="6">
        <f>FORECAST(J79,Inputs!$B$10:$B$18,Inputs!$A$10:$A$18)</f>
        <v>33.555663332614152</v>
      </c>
      <c r="Q79" s="6">
        <f>IF(Inputs!$D$10="Yes",IF('Hourly Calcs'!P79&gt;'Hourly Calcs'!K79,'Hourly Calcs'!O79,N79+O79),N79+O79)</f>
        <v>0</v>
      </c>
      <c r="R79" s="12">
        <f t="shared" si="15"/>
        <v>0</v>
      </c>
      <c r="S79" s="1">
        <f>IF(AND(A79&gt;=5,A79&lt;=9),INDEX(Demand!$C$3:$C$26,C79),INDEX(Demand!$B$3:$B$26,C79))</f>
        <v>500</v>
      </c>
      <c r="T79" s="7">
        <f t="shared" si="16"/>
        <v>0</v>
      </c>
      <c r="U79" s="7">
        <f t="shared" si="17"/>
        <v>0</v>
      </c>
    </row>
    <row r="80" spans="1:21" x14ac:dyDescent="0.2">
      <c r="A80" s="1">
        <v>1</v>
      </c>
      <c r="B80" s="1">
        <v>3</v>
      </c>
      <c r="C80" s="1">
        <v>24</v>
      </c>
      <c r="D80">
        <v>4.9000000000000004</v>
      </c>
      <c r="E80">
        <v>4.2</v>
      </c>
      <c r="F80">
        <v>95</v>
      </c>
      <c r="G80">
        <v>0</v>
      </c>
      <c r="H80">
        <v>0</v>
      </c>
      <c r="I80">
        <v>0</v>
      </c>
      <c r="J80" s="4">
        <f t="shared" si="12"/>
        <v>350.89355536938126</v>
      </c>
      <c r="K80" s="4">
        <f t="shared" si="13"/>
        <v>-61.843521450700507</v>
      </c>
      <c r="L80" s="5">
        <f t="shared" si="9"/>
        <v>0</v>
      </c>
      <c r="M80" s="5">
        <f t="shared" si="10"/>
        <v>0</v>
      </c>
      <c r="N80" s="6">
        <f t="shared" si="11"/>
        <v>0</v>
      </c>
      <c r="O80" s="6">
        <f t="shared" si="14"/>
        <v>0</v>
      </c>
      <c r="P80" s="6">
        <f>FORECAST(J80,Inputs!$B$10:$B$18,Inputs!$A$10:$A$18)</f>
        <v>33.804569957123896</v>
      </c>
      <c r="Q80" s="6">
        <f>IF(Inputs!$D$10="Yes",IF('Hourly Calcs'!P80&gt;'Hourly Calcs'!K80,'Hourly Calcs'!O80,N80+O80),N80+O80)</f>
        <v>0</v>
      </c>
      <c r="R80" s="12">
        <f t="shared" si="15"/>
        <v>0</v>
      </c>
      <c r="S80" s="1">
        <f>IF(AND(A80&gt;=5,A80&lt;=9),INDEX(Demand!$C$3:$C$26,C80),INDEX(Demand!$B$3:$B$26,C80))</f>
        <v>400</v>
      </c>
      <c r="T80" s="7">
        <f t="shared" si="16"/>
        <v>0</v>
      </c>
      <c r="U80" s="7">
        <f t="shared" si="17"/>
        <v>0</v>
      </c>
    </row>
    <row r="81" spans="1:21" x14ac:dyDescent="0.2">
      <c r="A81" s="1">
        <v>1</v>
      </c>
      <c r="B81" s="1">
        <v>4</v>
      </c>
      <c r="C81" s="1">
        <v>1</v>
      </c>
      <c r="D81">
        <v>4.8</v>
      </c>
      <c r="E81">
        <v>4.0999999999999996</v>
      </c>
      <c r="F81">
        <v>95</v>
      </c>
      <c r="G81">
        <v>0</v>
      </c>
      <c r="H81">
        <v>0</v>
      </c>
      <c r="I81">
        <v>0</v>
      </c>
      <c r="J81" s="4">
        <f t="shared" si="12"/>
        <v>19.930181289053962</v>
      </c>
      <c r="K81" s="4">
        <f t="shared" si="13"/>
        <v>-60.933131998489102</v>
      </c>
      <c r="L81" s="5">
        <f t="shared" si="9"/>
        <v>0</v>
      </c>
      <c r="M81" s="5">
        <f t="shared" si="10"/>
        <v>0</v>
      </c>
      <c r="N81" s="6">
        <f t="shared" si="11"/>
        <v>0</v>
      </c>
      <c r="O81" s="6">
        <f t="shared" si="14"/>
        <v>0</v>
      </c>
      <c r="P81" s="6">
        <f>FORECAST(J81,Inputs!$B$10:$B$18,Inputs!$A$10:$A$18)</f>
        <v>30.740094271194941</v>
      </c>
      <c r="Q81" s="6">
        <f>IF(Inputs!$D$10="Yes",IF('Hourly Calcs'!P81&gt;'Hourly Calcs'!K81,'Hourly Calcs'!O81,N81+O81),N81+O81)</f>
        <v>0</v>
      </c>
      <c r="R81" s="12">
        <f t="shared" si="15"/>
        <v>0</v>
      </c>
      <c r="S81" s="1">
        <f>IF(AND(A81&gt;=5,A81&lt;=9),INDEX(Demand!$C$3:$C$26,C81),INDEX(Demand!$B$3:$B$26,C81))</f>
        <v>350</v>
      </c>
      <c r="T81" s="7">
        <f t="shared" si="16"/>
        <v>0</v>
      </c>
      <c r="U81" s="7">
        <f t="shared" si="17"/>
        <v>0</v>
      </c>
    </row>
    <row r="82" spans="1:21" x14ac:dyDescent="0.2">
      <c r="A82" s="1">
        <v>1</v>
      </c>
      <c r="B82" s="1">
        <v>4</v>
      </c>
      <c r="C82" s="1">
        <v>2</v>
      </c>
      <c r="D82">
        <v>5.0999999999999996</v>
      </c>
      <c r="E82">
        <v>4.4000000000000004</v>
      </c>
      <c r="F82">
        <v>95</v>
      </c>
      <c r="G82">
        <v>0</v>
      </c>
      <c r="H82">
        <v>0</v>
      </c>
      <c r="I82">
        <v>0</v>
      </c>
      <c r="J82" s="4">
        <f t="shared" si="12"/>
        <v>44.633647223839574</v>
      </c>
      <c r="K82" s="4">
        <f t="shared" si="13"/>
        <v>-55.826554207075219</v>
      </c>
      <c r="L82" s="5">
        <f t="shared" si="9"/>
        <v>0</v>
      </c>
      <c r="M82" s="5">
        <f t="shared" si="10"/>
        <v>0</v>
      </c>
      <c r="N82" s="6">
        <f t="shared" si="11"/>
        <v>0</v>
      </c>
      <c r="O82" s="6">
        <f t="shared" si="14"/>
        <v>0</v>
      </c>
      <c r="P82" s="6">
        <f>FORECAST(J82,Inputs!$B$10:$B$18,Inputs!$A$10:$A$18)</f>
        <v>30.968830066887403</v>
      </c>
      <c r="Q82" s="6">
        <f>IF(Inputs!$D$10="Yes",IF('Hourly Calcs'!P82&gt;'Hourly Calcs'!K82,'Hourly Calcs'!O82,N82+O82),N82+O82)</f>
        <v>0</v>
      </c>
      <c r="R82" s="12">
        <f t="shared" si="15"/>
        <v>0</v>
      </c>
      <c r="S82" s="1">
        <f>IF(AND(A82&gt;=5,A82&lt;=9),INDEX(Demand!$C$3:$C$26,C82),INDEX(Demand!$B$3:$B$26,C82))</f>
        <v>350</v>
      </c>
      <c r="T82" s="7">
        <f t="shared" si="16"/>
        <v>0</v>
      </c>
      <c r="U82" s="7">
        <f t="shared" si="17"/>
        <v>0</v>
      </c>
    </row>
    <row r="83" spans="1:21" x14ac:dyDescent="0.2">
      <c r="A83" s="1">
        <v>1</v>
      </c>
      <c r="B83" s="1">
        <v>4</v>
      </c>
      <c r="C83" s="1">
        <v>3</v>
      </c>
      <c r="D83">
        <v>5.2</v>
      </c>
      <c r="E83">
        <v>4.5</v>
      </c>
      <c r="F83">
        <v>95</v>
      </c>
      <c r="G83">
        <v>0</v>
      </c>
      <c r="H83">
        <v>0</v>
      </c>
      <c r="I83">
        <v>0</v>
      </c>
      <c r="J83" s="4">
        <f t="shared" si="12"/>
        <v>63.407372913880138</v>
      </c>
      <c r="K83" s="4">
        <f t="shared" si="13"/>
        <v>-48.133235780971262</v>
      </c>
      <c r="L83" s="5">
        <f t="shared" si="9"/>
        <v>0</v>
      </c>
      <c r="M83" s="5">
        <f t="shared" si="10"/>
        <v>0</v>
      </c>
      <c r="N83" s="6">
        <f t="shared" si="11"/>
        <v>0</v>
      </c>
      <c r="O83" s="6">
        <f t="shared" si="14"/>
        <v>0</v>
      </c>
      <c r="P83" s="6">
        <f>FORECAST(J83,Inputs!$B$10:$B$18,Inputs!$A$10:$A$18)</f>
        <v>31.142660860313704</v>
      </c>
      <c r="Q83" s="6">
        <f>IF(Inputs!$D$10="Yes",IF('Hourly Calcs'!P83&gt;'Hourly Calcs'!K83,'Hourly Calcs'!O83,N83+O83),N83+O83)</f>
        <v>0</v>
      </c>
      <c r="R83" s="12">
        <f t="shared" si="15"/>
        <v>0</v>
      </c>
      <c r="S83" s="1">
        <f>IF(AND(A83&gt;=5,A83&lt;=9),INDEX(Demand!$C$3:$C$26,C83),INDEX(Demand!$B$3:$B$26,C83))</f>
        <v>350</v>
      </c>
      <c r="T83" s="7">
        <f t="shared" si="16"/>
        <v>0</v>
      </c>
      <c r="U83" s="7">
        <f t="shared" si="17"/>
        <v>0</v>
      </c>
    </row>
    <row r="84" spans="1:21" x14ac:dyDescent="0.2">
      <c r="A84" s="1">
        <v>1</v>
      </c>
      <c r="B84" s="1">
        <v>4</v>
      </c>
      <c r="C84" s="1">
        <v>4</v>
      </c>
      <c r="D84">
        <v>5.4</v>
      </c>
      <c r="E84">
        <v>4.5</v>
      </c>
      <c r="F84">
        <v>94</v>
      </c>
      <c r="G84">
        <v>0</v>
      </c>
      <c r="H84">
        <v>0</v>
      </c>
      <c r="I84">
        <v>0</v>
      </c>
      <c r="J84" s="4">
        <f t="shared" si="12"/>
        <v>78.03214906887348</v>
      </c>
      <c r="K84" s="4">
        <f t="shared" si="13"/>
        <v>-39.178983992061831</v>
      </c>
      <c r="L84" s="5">
        <f t="shared" si="9"/>
        <v>86.96785093112652</v>
      </c>
      <c r="M84" s="5">
        <f t="shared" si="10"/>
        <v>0</v>
      </c>
      <c r="N84" s="6">
        <f t="shared" si="11"/>
        <v>0</v>
      </c>
      <c r="O84" s="6">
        <f t="shared" si="14"/>
        <v>0</v>
      </c>
      <c r="P84" s="6">
        <f>FORECAST(J84,Inputs!$B$10:$B$18,Inputs!$A$10:$A$18)</f>
        <v>31.278075454341419</v>
      </c>
      <c r="Q84" s="6">
        <f>IF(Inputs!$D$10="Yes",IF('Hourly Calcs'!P84&gt;'Hourly Calcs'!K84,'Hourly Calcs'!O84,N84+O84),N84+O84)</f>
        <v>0</v>
      </c>
      <c r="R84" s="12">
        <f t="shared" si="15"/>
        <v>0</v>
      </c>
      <c r="S84" s="1">
        <f>IF(AND(A84&gt;=5,A84&lt;=9),INDEX(Demand!$C$3:$C$26,C84),INDEX(Demand!$B$3:$B$26,C84))</f>
        <v>350</v>
      </c>
      <c r="T84" s="7">
        <f t="shared" si="16"/>
        <v>0</v>
      </c>
      <c r="U84" s="7">
        <f t="shared" si="17"/>
        <v>0</v>
      </c>
    </row>
    <row r="85" spans="1:21" x14ac:dyDescent="0.2">
      <c r="A85" s="1">
        <v>1</v>
      </c>
      <c r="B85" s="1">
        <v>4</v>
      </c>
      <c r="C85" s="1">
        <v>5</v>
      </c>
      <c r="D85">
        <v>5.8</v>
      </c>
      <c r="E85">
        <v>4.2</v>
      </c>
      <c r="F85">
        <v>89</v>
      </c>
      <c r="G85">
        <v>0</v>
      </c>
      <c r="H85">
        <v>0</v>
      </c>
      <c r="I85">
        <v>0</v>
      </c>
      <c r="J85" s="4">
        <f t="shared" si="12"/>
        <v>90.325459683326784</v>
      </c>
      <c r="K85" s="4">
        <f t="shared" si="13"/>
        <v>-29.746061153819596</v>
      </c>
      <c r="L85" s="5">
        <f t="shared" si="9"/>
        <v>74.674540316673216</v>
      </c>
      <c r="M85" s="5">
        <f t="shared" si="10"/>
        <v>0</v>
      </c>
      <c r="N85" s="6">
        <f t="shared" si="11"/>
        <v>0</v>
      </c>
      <c r="O85" s="6">
        <f t="shared" si="14"/>
        <v>0</v>
      </c>
      <c r="P85" s="6">
        <f>FORECAST(J85,Inputs!$B$10:$B$18,Inputs!$A$10:$A$18)</f>
        <v>31.391902404475246</v>
      </c>
      <c r="Q85" s="6">
        <f>IF(Inputs!$D$10="Yes",IF('Hourly Calcs'!P85&gt;'Hourly Calcs'!K85,'Hourly Calcs'!O85,N85+O85),N85+O85)</f>
        <v>0</v>
      </c>
      <c r="R85" s="12">
        <f t="shared" si="15"/>
        <v>0</v>
      </c>
      <c r="S85" s="1">
        <f>IF(AND(A85&gt;=5,A85&lt;=9),INDEX(Demand!$C$3:$C$26,C85),INDEX(Demand!$B$3:$B$26,C85))</f>
        <v>350</v>
      </c>
      <c r="T85" s="7">
        <f t="shared" si="16"/>
        <v>0</v>
      </c>
      <c r="U85" s="7">
        <f t="shared" si="17"/>
        <v>0</v>
      </c>
    </row>
    <row r="86" spans="1:21" x14ac:dyDescent="0.2">
      <c r="A86" s="1">
        <v>1</v>
      </c>
      <c r="B86" s="1">
        <v>4</v>
      </c>
      <c r="C86" s="1">
        <v>6</v>
      </c>
      <c r="D86">
        <v>6.5</v>
      </c>
      <c r="E86">
        <v>3.7</v>
      </c>
      <c r="F86">
        <v>82</v>
      </c>
      <c r="G86">
        <v>0</v>
      </c>
      <c r="H86">
        <v>0</v>
      </c>
      <c r="I86">
        <v>0</v>
      </c>
      <c r="J86" s="4">
        <f t="shared" si="12"/>
        <v>101.50067475330007</v>
      </c>
      <c r="K86" s="4">
        <f t="shared" si="13"/>
        <v>-20.312286458393373</v>
      </c>
      <c r="L86" s="5">
        <f t="shared" si="9"/>
        <v>63.499325246699925</v>
      </c>
      <c r="M86" s="5">
        <f t="shared" si="10"/>
        <v>0</v>
      </c>
      <c r="N86" s="6">
        <f t="shared" si="11"/>
        <v>0</v>
      </c>
      <c r="O86" s="6">
        <f t="shared" si="14"/>
        <v>0</v>
      </c>
      <c r="P86" s="6">
        <f>FORECAST(J86,Inputs!$B$10:$B$18,Inputs!$A$10:$A$18)</f>
        <v>31.495376618086109</v>
      </c>
      <c r="Q86" s="6">
        <f>IF(Inputs!$D$10="Yes",IF('Hourly Calcs'!P86&gt;'Hourly Calcs'!K86,'Hourly Calcs'!O86,N86+O86),N86+O86)</f>
        <v>0</v>
      </c>
      <c r="R86" s="12">
        <f t="shared" si="15"/>
        <v>0</v>
      </c>
      <c r="S86" s="1">
        <f>IF(AND(A86&gt;=5,A86&lt;=9),INDEX(Demand!$C$3:$C$26,C86),INDEX(Demand!$B$3:$B$26,C86))</f>
        <v>350</v>
      </c>
      <c r="T86" s="7">
        <f t="shared" si="16"/>
        <v>0</v>
      </c>
      <c r="U86" s="7">
        <f t="shared" si="17"/>
        <v>0</v>
      </c>
    </row>
    <row r="87" spans="1:21" x14ac:dyDescent="0.2">
      <c r="A87" s="1">
        <v>1</v>
      </c>
      <c r="B87" s="1">
        <v>4</v>
      </c>
      <c r="C87" s="1">
        <v>7</v>
      </c>
      <c r="D87">
        <v>6.2</v>
      </c>
      <c r="E87">
        <v>3.3</v>
      </c>
      <c r="F87">
        <v>82</v>
      </c>
      <c r="G87">
        <v>0</v>
      </c>
      <c r="H87">
        <v>0</v>
      </c>
      <c r="I87">
        <v>0</v>
      </c>
      <c r="J87" s="4">
        <f t="shared" si="12"/>
        <v>112.35125047943777</v>
      </c>
      <c r="K87" s="4">
        <f t="shared" si="13"/>
        <v>-11.228855604383071</v>
      </c>
      <c r="L87" s="5">
        <f t="shared" si="9"/>
        <v>52.648749520562234</v>
      </c>
      <c r="M87" s="5">
        <f t="shared" si="10"/>
        <v>0</v>
      </c>
      <c r="N87" s="6">
        <f t="shared" si="11"/>
        <v>0</v>
      </c>
      <c r="O87" s="6">
        <f t="shared" si="14"/>
        <v>0</v>
      </c>
      <c r="P87" s="6">
        <f>FORECAST(J87,Inputs!$B$10:$B$18,Inputs!$A$10:$A$18)</f>
        <v>31.595844911846644</v>
      </c>
      <c r="Q87" s="6">
        <f>IF(Inputs!$D$10="Yes",IF('Hourly Calcs'!P87&gt;'Hourly Calcs'!K87,'Hourly Calcs'!O87,N87+O87),N87+O87)</f>
        <v>0</v>
      </c>
      <c r="R87" s="12">
        <f t="shared" si="15"/>
        <v>0</v>
      </c>
      <c r="S87" s="1">
        <f>IF(AND(A87&gt;=5,A87&lt;=9),INDEX(Demand!$C$3:$C$26,C87),INDEX(Demand!$B$3:$B$26,C87))</f>
        <v>350</v>
      </c>
      <c r="T87" s="7">
        <f t="shared" si="16"/>
        <v>0</v>
      </c>
      <c r="U87" s="7">
        <f t="shared" si="17"/>
        <v>0</v>
      </c>
    </row>
    <row r="88" spans="1:21" x14ac:dyDescent="0.2">
      <c r="A88" s="1">
        <v>1</v>
      </c>
      <c r="B88" s="1">
        <v>4</v>
      </c>
      <c r="C88" s="1">
        <v>8</v>
      </c>
      <c r="D88">
        <v>7.2</v>
      </c>
      <c r="E88">
        <v>2.4</v>
      </c>
      <c r="F88">
        <v>72</v>
      </c>
      <c r="G88">
        <v>0</v>
      </c>
      <c r="H88">
        <v>0</v>
      </c>
      <c r="I88">
        <v>0</v>
      </c>
      <c r="J88" s="4">
        <f t="shared" si="12"/>
        <v>123.43337895424658</v>
      </c>
      <c r="K88" s="4">
        <f t="shared" si="13"/>
        <v>-2.7607667686435491</v>
      </c>
      <c r="L88" s="5">
        <f t="shared" si="9"/>
        <v>41.566621045753422</v>
      </c>
      <c r="M88" s="5">
        <f t="shared" si="10"/>
        <v>0</v>
      </c>
      <c r="N88" s="6">
        <f t="shared" si="11"/>
        <v>0</v>
      </c>
      <c r="O88" s="6">
        <f t="shared" si="14"/>
        <v>0</v>
      </c>
      <c r="P88" s="6">
        <f>FORECAST(J88,Inputs!$B$10:$B$18,Inputs!$A$10:$A$18)</f>
        <v>31.698457212539317</v>
      </c>
      <c r="Q88" s="6">
        <f>IF(Inputs!$D$10="Yes",IF('Hourly Calcs'!P88&gt;'Hourly Calcs'!K88,'Hourly Calcs'!O88,N88+O88),N88+O88)</f>
        <v>0</v>
      </c>
      <c r="R88" s="12">
        <f t="shared" si="15"/>
        <v>0</v>
      </c>
      <c r="S88" s="1">
        <f>IF(AND(A88&gt;=5,A88&lt;=9),INDEX(Demand!$C$3:$C$26,C88),INDEX(Demand!$B$3:$B$26,C88))</f>
        <v>350</v>
      </c>
      <c r="T88" s="7">
        <f t="shared" si="16"/>
        <v>0</v>
      </c>
      <c r="U88" s="7">
        <f t="shared" si="17"/>
        <v>0</v>
      </c>
    </row>
    <row r="89" spans="1:21" x14ac:dyDescent="0.2">
      <c r="A89" s="1">
        <v>1</v>
      </c>
      <c r="B89" s="1">
        <v>4</v>
      </c>
      <c r="C89" s="1">
        <v>9</v>
      </c>
      <c r="D89">
        <v>7.3</v>
      </c>
      <c r="E89">
        <v>2.8</v>
      </c>
      <c r="F89">
        <v>73</v>
      </c>
      <c r="G89">
        <v>11</v>
      </c>
      <c r="H89">
        <v>0</v>
      </c>
      <c r="I89">
        <v>11</v>
      </c>
      <c r="J89" s="4">
        <f t="shared" si="12"/>
        <v>135.15017533150552</v>
      </c>
      <c r="K89" s="4">
        <f t="shared" si="13"/>
        <v>4.6419097769504276</v>
      </c>
      <c r="L89" s="5">
        <f t="shared" si="9"/>
        <v>29.849824668494477</v>
      </c>
      <c r="M89" s="5">
        <f t="shared" si="10"/>
        <v>29.358090223049572</v>
      </c>
      <c r="N89" s="6">
        <f t="shared" si="11"/>
        <v>0</v>
      </c>
      <c r="O89" s="6">
        <f t="shared" si="14"/>
        <v>10.059706649052728</v>
      </c>
      <c r="P89" s="6">
        <f>FORECAST(J89,Inputs!$B$10:$B$18,Inputs!$A$10:$A$18)</f>
        <v>31.806946067884308</v>
      </c>
      <c r="Q89" s="6">
        <f>IF(Inputs!$D$10="Yes",IF('Hourly Calcs'!P89&gt;'Hourly Calcs'!K89,'Hourly Calcs'!O89,N89+O89),N89+O89)</f>
        <v>10.059706649052728</v>
      </c>
      <c r="R89" s="12">
        <f t="shared" si="15"/>
        <v>47.80372599629856</v>
      </c>
      <c r="S89" s="1">
        <f>IF(AND(A89&gt;=5,A89&lt;=9),INDEX(Demand!$C$3:$C$26,C89),INDEX(Demand!$B$3:$B$26,C89))</f>
        <v>350</v>
      </c>
      <c r="T89" s="7">
        <f t="shared" si="16"/>
        <v>47.803725996298567</v>
      </c>
      <c r="U89" s="7">
        <f t="shared" si="17"/>
        <v>0</v>
      </c>
    </row>
    <row r="90" spans="1:21" x14ac:dyDescent="0.2">
      <c r="A90" s="1">
        <v>1</v>
      </c>
      <c r="B90" s="1">
        <v>4</v>
      </c>
      <c r="C90" s="1">
        <v>10</v>
      </c>
      <c r="D90">
        <v>7.4</v>
      </c>
      <c r="E90">
        <v>2.2999999999999998</v>
      </c>
      <c r="F90">
        <v>70</v>
      </c>
      <c r="G90">
        <v>57</v>
      </c>
      <c r="H90">
        <v>6</v>
      </c>
      <c r="I90">
        <v>56</v>
      </c>
      <c r="J90" s="4">
        <f t="shared" si="12"/>
        <v>147.75196723725423</v>
      </c>
      <c r="K90" s="4">
        <f t="shared" si="13"/>
        <v>10.470078854907683</v>
      </c>
      <c r="L90" s="5">
        <f t="shared" si="9"/>
        <v>17.248032762745765</v>
      </c>
      <c r="M90" s="5">
        <f t="shared" si="10"/>
        <v>23.529921145092317</v>
      </c>
      <c r="N90" s="6">
        <f t="shared" si="11"/>
        <v>4.0548513296792645</v>
      </c>
      <c r="O90" s="6">
        <f t="shared" si="14"/>
        <v>51.213052031541167</v>
      </c>
      <c r="P90" s="6">
        <f>FORECAST(J90,Inputs!$B$10:$B$18,Inputs!$A$10:$A$18)</f>
        <v>31.92362932627087</v>
      </c>
      <c r="Q90" s="6">
        <f>IF(Inputs!$D$10="Yes",IF('Hourly Calcs'!P90&gt;'Hourly Calcs'!K90,'Hourly Calcs'!O90,N90+O90),N90+O90)</f>
        <v>51.213052031541167</v>
      </c>
      <c r="R90" s="12">
        <f t="shared" si="15"/>
        <v>243.36442325388361</v>
      </c>
      <c r="S90" s="1">
        <f>IF(AND(A90&gt;=5,A90&lt;=9),INDEX(Demand!$C$3:$C$26,C90),INDEX(Demand!$B$3:$B$26,C90))</f>
        <v>600</v>
      </c>
      <c r="T90" s="7">
        <f t="shared" si="16"/>
        <v>243.36442325388361</v>
      </c>
      <c r="U90" s="7">
        <f t="shared" si="17"/>
        <v>0</v>
      </c>
    </row>
    <row r="91" spans="1:21" x14ac:dyDescent="0.2">
      <c r="A91" s="1">
        <v>1</v>
      </c>
      <c r="B91" s="1">
        <v>4</v>
      </c>
      <c r="C91" s="1">
        <v>11</v>
      </c>
      <c r="D91">
        <v>7.3</v>
      </c>
      <c r="E91">
        <v>2.8</v>
      </c>
      <c r="F91">
        <v>73</v>
      </c>
      <c r="G91">
        <v>110</v>
      </c>
      <c r="H91">
        <v>34</v>
      </c>
      <c r="I91">
        <v>101</v>
      </c>
      <c r="J91" s="4">
        <f t="shared" si="12"/>
        <v>161.27576568391501</v>
      </c>
      <c r="K91" s="4">
        <f t="shared" si="13"/>
        <v>14.535844794050192</v>
      </c>
      <c r="L91" s="5">
        <f t="shared" si="9"/>
        <v>3.7242343160849884</v>
      </c>
      <c r="M91" s="5">
        <f t="shared" si="10"/>
        <v>19.464155205949808</v>
      </c>
      <c r="N91" s="6">
        <f t="shared" si="11"/>
        <v>25.439719027968035</v>
      </c>
      <c r="O91" s="6">
        <f t="shared" si="14"/>
        <v>92.366397414029606</v>
      </c>
      <c r="P91" s="6">
        <f>FORECAST(J91,Inputs!$B$10:$B$18,Inputs!$A$10:$A$18)</f>
        <v>32.048849682258471</v>
      </c>
      <c r="Q91" s="6">
        <f>IF(Inputs!$D$10="Yes",IF('Hourly Calcs'!P91&gt;'Hourly Calcs'!K91,'Hourly Calcs'!O91,N91+O91),N91+O91)</f>
        <v>92.366397414029606</v>
      </c>
      <c r="R91" s="12">
        <f t="shared" si="15"/>
        <v>438.92512051146866</v>
      </c>
      <c r="S91" s="1">
        <f>IF(AND(A91&gt;=5,A91&lt;=9),INDEX(Demand!$C$3:$C$26,C91),INDEX(Demand!$B$3:$B$26,C91))</f>
        <v>600</v>
      </c>
      <c r="T91" s="7">
        <f t="shared" si="16"/>
        <v>438.92512051146866</v>
      </c>
      <c r="U91" s="7">
        <f t="shared" si="17"/>
        <v>0</v>
      </c>
    </row>
    <row r="92" spans="1:21" x14ac:dyDescent="0.2">
      <c r="A92" s="1">
        <v>1</v>
      </c>
      <c r="B92" s="1">
        <v>4</v>
      </c>
      <c r="C92" s="1">
        <v>12</v>
      </c>
      <c r="D92">
        <v>7</v>
      </c>
      <c r="E92">
        <v>3.5</v>
      </c>
      <c r="F92">
        <v>78</v>
      </c>
      <c r="G92">
        <v>71</v>
      </c>
      <c r="H92">
        <v>0</v>
      </c>
      <c r="I92">
        <v>71</v>
      </c>
      <c r="J92" s="4">
        <f t="shared" si="12"/>
        <v>175.47893935590807</v>
      </c>
      <c r="K92" s="4">
        <f t="shared" si="13"/>
        <v>16.446385698811014</v>
      </c>
      <c r="L92" s="5">
        <f t="shared" si="9"/>
        <v>10.478939355908068</v>
      </c>
      <c r="M92" s="5">
        <f t="shared" si="10"/>
        <v>17.553614301188986</v>
      </c>
      <c r="N92" s="6">
        <f t="shared" si="11"/>
        <v>0</v>
      </c>
      <c r="O92" s="6">
        <f t="shared" si="14"/>
        <v>64.930833825703971</v>
      </c>
      <c r="P92" s="6">
        <f>FORECAST(J92,Inputs!$B$10:$B$18,Inputs!$A$10:$A$18)</f>
        <v>32.18036054959174</v>
      </c>
      <c r="Q92" s="6">
        <f>IF(Inputs!$D$10="Yes",IF('Hourly Calcs'!P92&gt;'Hourly Calcs'!K92,'Hourly Calcs'!O92,N92+O92),N92+O92)</f>
        <v>64.930833825703971</v>
      </c>
      <c r="R92" s="12">
        <f t="shared" si="15"/>
        <v>308.55132233974524</v>
      </c>
      <c r="S92" s="1">
        <f>IF(AND(A92&gt;=5,A92&lt;=9),INDEX(Demand!$C$3:$C$26,C92),INDEX(Demand!$B$3:$B$26,C92))</f>
        <v>600</v>
      </c>
      <c r="T92" s="7">
        <f t="shared" si="16"/>
        <v>308.55132233974524</v>
      </c>
      <c r="U92" s="7">
        <f t="shared" si="17"/>
        <v>0</v>
      </c>
    </row>
    <row r="93" spans="1:21" x14ac:dyDescent="0.2">
      <c r="A93" s="1">
        <v>1</v>
      </c>
      <c r="B93" s="1">
        <v>4</v>
      </c>
      <c r="C93" s="1">
        <v>13</v>
      </c>
      <c r="D93">
        <v>6.6</v>
      </c>
      <c r="E93">
        <v>4.5</v>
      </c>
      <c r="F93">
        <v>86</v>
      </c>
      <c r="G93">
        <v>148</v>
      </c>
      <c r="H93">
        <v>74</v>
      </c>
      <c r="I93">
        <v>126</v>
      </c>
      <c r="J93" s="4">
        <f t="shared" si="12"/>
        <v>189.86609181460943</v>
      </c>
      <c r="K93" s="4">
        <f t="shared" si="13"/>
        <v>16.009241424645339</v>
      </c>
      <c r="L93" s="5">
        <f t="shared" si="9"/>
        <v>24.866091814609433</v>
      </c>
      <c r="M93" s="5">
        <f t="shared" si="10"/>
        <v>17.990758575354661</v>
      </c>
      <c r="N93" s="6">
        <f t="shared" si="11"/>
        <v>53.007500241995736</v>
      </c>
      <c r="O93" s="6">
        <f t="shared" si="14"/>
        <v>115.22936707096763</v>
      </c>
      <c r="P93" s="6">
        <f>FORECAST(J93,Inputs!$B$10:$B$18,Inputs!$A$10:$A$18)</f>
        <v>32.313574924209348</v>
      </c>
      <c r="Q93" s="6">
        <f>IF(Inputs!$D$10="Yes",IF('Hourly Calcs'!P93&gt;'Hourly Calcs'!K93,'Hourly Calcs'!O93,N93+O93),N93+O93)</f>
        <v>115.22936707096763</v>
      </c>
      <c r="R93" s="12">
        <f t="shared" si="15"/>
        <v>547.56995232123813</v>
      </c>
      <c r="S93" s="1">
        <f>IF(AND(A93&gt;=5,A93&lt;=9),INDEX(Demand!$C$3:$C$26,C93),INDEX(Demand!$B$3:$B$26,C93))</f>
        <v>600</v>
      </c>
      <c r="T93" s="7">
        <f t="shared" si="16"/>
        <v>547.56995232123813</v>
      </c>
      <c r="U93" s="7">
        <f t="shared" si="17"/>
        <v>0</v>
      </c>
    </row>
    <row r="94" spans="1:21" x14ac:dyDescent="0.2">
      <c r="A94" s="1">
        <v>1</v>
      </c>
      <c r="B94" s="1">
        <v>4</v>
      </c>
      <c r="C94" s="1">
        <v>14</v>
      </c>
      <c r="D94">
        <v>7.5</v>
      </c>
      <c r="E94">
        <v>4.3</v>
      </c>
      <c r="F94">
        <v>80</v>
      </c>
      <c r="G94">
        <v>127</v>
      </c>
      <c r="H94">
        <v>42</v>
      </c>
      <c r="I94">
        <v>115</v>
      </c>
      <c r="J94" s="4">
        <f t="shared" si="12"/>
        <v>203.86625281893848</v>
      </c>
      <c r="K94" s="4">
        <f t="shared" si="13"/>
        <v>13.269639904591102</v>
      </c>
      <c r="L94" s="5">
        <f t="shared" si="9"/>
        <v>38.866252818938477</v>
      </c>
      <c r="M94" s="5">
        <f t="shared" si="10"/>
        <v>20.730360095408898</v>
      </c>
      <c r="N94" s="6">
        <f t="shared" si="11"/>
        <v>25.790619642794383</v>
      </c>
      <c r="O94" s="6">
        <f t="shared" si="14"/>
        <v>105.1696604219149</v>
      </c>
      <c r="P94" s="6">
        <f>FORECAST(J94,Inputs!$B$10:$B$18,Inputs!$A$10:$A$18)</f>
        <v>32.443206044619799</v>
      </c>
      <c r="Q94" s="6">
        <f>IF(Inputs!$D$10="Yes",IF('Hourly Calcs'!P94&gt;'Hourly Calcs'!K94,'Hourly Calcs'!O94,N94+O94),N94+O94)</f>
        <v>105.1696604219149</v>
      </c>
      <c r="R94" s="12">
        <f t="shared" si="15"/>
        <v>499.76622632493957</v>
      </c>
      <c r="S94" s="1">
        <f>IF(AND(A94&gt;=5,A94&lt;=9),INDEX(Demand!$C$3:$C$26,C94),INDEX(Demand!$B$3:$B$26,C94))</f>
        <v>600</v>
      </c>
      <c r="T94" s="7">
        <f t="shared" si="16"/>
        <v>499.76622632493957</v>
      </c>
      <c r="U94" s="7">
        <f t="shared" si="17"/>
        <v>0</v>
      </c>
    </row>
    <row r="95" spans="1:21" x14ac:dyDescent="0.2">
      <c r="A95" s="1">
        <v>1</v>
      </c>
      <c r="B95" s="1">
        <v>4</v>
      </c>
      <c r="C95" s="1">
        <v>15</v>
      </c>
      <c r="D95">
        <v>7.9</v>
      </c>
      <c r="E95">
        <v>4.5</v>
      </c>
      <c r="F95">
        <v>79</v>
      </c>
      <c r="G95">
        <v>81</v>
      </c>
      <c r="H95">
        <v>9</v>
      </c>
      <c r="I95">
        <v>79</v>
      </c>
      <c r="J95" s="4">
        <f t="shared" si="12"/>
        <v>217.06451549610773</v>
      </c>
      <c r="K95" s="4">
        <f t="shared" si="13"/>
        <v>8.4972436511152694</v>
      </c>
      <c r="L95" s="5">
        <f t="shared" si="9"/>
        <v>52.064515496107731</v>
      </c>
      <c r="M95" s="5">
        <f t="shared" si="10"/>
        <v>25.502756348884731</v>
      </c>
      <c r="N95" s="6">
        <f t="shared" si="11"/>
        <v>4.1625323464013402</v>
      </c>
      <c r="O95" s="6">
        <f t="shared" si="14"/>
        <v>72.24698411592415</v>
      </c>
      <c r="P95" s="6">
        <f>FORECAST(J95,Inputs!$B$10:$B$18,Inputs!$A$10:$A$18)</f>
        <v>32.565412180519516</v>
      </c>
      <c r="Q95" s="6">
        <f>IF(Inputs!$D$10="Yes",IF('Hourly Calcs'!P95&gt;'Hourly Calcs'!K95,'Hourly Calcs'!O95,N95+O95),N95+O95)</f>
        <v>72.24698411592415</v>
      </c>
      <c r="R95" s="12">
        <f t="shared" si="15"/>
        <v>343.31766851887153</v>
      </c>
      <c r="S95" s="1">
        <f>IF(AND(A95&gt;=5,A95&lt;=9),INDEX(Demand!$C$3:$C$26,C95),INDEX(Demand!$B$3:$B$26,C95))</f>
        <v>600</v>
      </c>
      <c r="T95" s="7">
        <f t="shared" si="16"/>
        <v>343.31766851887153</v>
      </c>
      <c r="U95" s="7">
        <f t="shared" si="17"/>
        <v>0</v>
      </c>
    </row>
    <row r="96" spans="1:21" x14ac:dyDescent="0.2">
      <c r="A96" s="1">
        <v>1</v>
      </c>
      <c r="B96" s="1">
        <v>4</v>
      </c>
      <c r="C96" s="1">
        <v>16</v>
      </c>
      <c r="D96">
        <v>7.8</v>
      </c>
      <c r="E96">
        <v>5.3</v>
      </c>
      <c r="F96">
        <v>84</v>
      </c>
      <c r="G96">
        <v>26</v>
      </c>
      <c r="H96">
        <v>0</v>
      </c>
      <c r="I96">
        <v>26</v>
      </c>
      <c r="J96" s="4">
        <f t="shared" si="12"/>
        <v>229.32585631377685</v>
      </c>
      <c r="K96" s="4">
        <f t="shared" si="13"/>
        <v>2.1937677356394119</v>
      </c>
      <c r="L96" s="5">
        <f t="shared" si="9"/>
        <v>64.325856313776853</v>
      </c>
      <c r="M96" s="5">
        <f t="shared" si="10"/>
        <v>31.806232264360588</v>
      </c>
      <c r="N96" s="6">
        <f t="shared" si="11"/>
        <v>0</v>
      </c>
      <c r="O96" s="6">
        <f t="shared" si="14"/>
        <v>23.777488443215542</v>
      </c>
      <c r="P96" s="6">
        <f>FORECAST(J96,Inputs!$B$10:$B$18,Inputs!$A$10:$A$18)</f>
        <v>32.678943114016448</v>
      </c>
      <c r="Q96" s="6">
        <f>IF(Inputs!$D$10="Yes",IF('Hourly Calcs'!P96&gt;'Hourly Calcs'!K96,'Hourly Calcs'!O96,N96+O96),N96+O96)</f>
        <v>23.777488443215542</v>
      </c>
      <c r="R96" s="12">
        <f t="shared" si="15"/>
        <v>112.99062508216025</v>
      </c>
      <c r="S96" s="1">
        <f>IF(AND(A96&gt;=5,A96&lt;=9),INDEX(Demand!$C$3:$C$26,C96),INDEX(Demand!$B$3:$B$26,C96))</f>
        <v>900</v>
      </c>
      <c r="T96" s="7">
        <f t="shared" si="16"/>
        <v>112.99062508216025</v>
      </c>
      <c r="U96" s="7">
        <f t="shared" si="17"/>
        <v>0</v>
      </c>
    </row>
    <row r="97" spans="1:21" x14ac:dyDescent="0.2">
      <c r="A97" s="1">
        <v>1</v>
      </c>
      <c r="B97" s="1">
        <v>4</v>
      </c>
      <c r="C97" s="1">
        <v>17</v>
      </c>
      <c r="D97">
        <v>7.5</v>
      </c>
      <c r="E97">
        <v>5.5</v>
      </c>
      <c r="F97">
        <v>87</v>
      </c>
      <c r="G97">
        <v>2</v>
      </c>
      <c r="H97">
        <v>0</v>
      </c>
      <c r="I97">
        <v>2</v>
      </c>
      <c r="J97" s="4">
        <f t="shared" si="12"/>
        <v>240.77560937753742</v>
      </c>
      <c r="K97" s="4">
        <f t="shared" si="13"/>
        <v>-5.8089663763491188</v>
      </c>
      <c r="L97" s="5">
        <f t="shared" si="9"/>
        <v>75.775609377537421</v>
      </c>
      <c r="M97" s="5">
        <f t="shared" si="10"/>
        <v>0</v>
      </c>
      <c r="N97" s="6">
        <f t="shared" si="11"/>
        <v>0</v>
      </c>
      <c r="O97" s="6">
        <f t="shared" si="14"/>
        <v>1.8290375725550416</v>
      </c>
      <c r="P97" s="6">
        <f>FORECAST(J97,Inputs!$B$10:$B$18,Inputs!$A$10:$A$18)</f>
        <v>32.784959346088307</v>
      </c>
      <c r="Q97" s="6">
        <f>IF(Inputs!$D$10="Yes",IF('Hourly Calcs'!P97&gt;'Hourly Calcs'!K97,'Hourly Calcs'!O97,N97+O97),N97+O97)</f>
        <v>1.8290375725550416</v>
      </c>
      <c r="R97" s="12">
        <f t="shared" si="15"/>
        <v>8.6915865447815577</v>
      </c>
      <c r="S97" s="1">
        <f>IF(AND(A97&gt;=5,A97&lt;=9),INDEX(Demand!$C$3:$C$26,C97),INDEX(Demand!$B$3:$B$26,C97))</f>
        <v>900</v>
      </c>
      <c r="T97" s="7">
        <f t="shared" si="16"/>
        <v>8.6915865447815577</v>
      </c>
      <c r="U97" s="7">
        <f t="shared" si="17"/>
        <v>0</v>
      </c>
    </row>
    <row r="98" spans="1:21" x14ac:dyDescent="0.2">
      <c r="A98" s="1">
        <v>1</v>
      </c>
      <c r="B98" s="1">
        <v>4</v>
      </c>
      <c r="C98" s="1">
        <v>18</v>
      </c>
      <c r="D98">
        <v>7.7</v>
      </c>
      <c r="E98">
        <v>5.0999999999999996</v>
      </c>
      <c r="F98">
        <v>84</v>
      </c>
      <c r="G98">
        <v>0</v>
      </c>
      <c r="H98">
        <v>0</v>
      </c>
      <c r="I98">
        <v>0</v>
      </c>
      <c r="J98" s="4">
        <f t="shared" si="12"/>
        <v>251.72554215016643</v>
      </c>
      <c r="K98" s="4">
        <f t="shared" si="13"/>
        <v>-14.515820320097617</v>
      </c>
      <c r="L98" s="5">
        <f t="shared" si="9"/>
        <v>86.725542150166433</v>
      </c>
      <c r="M98" s="5">
        <f t="shared" si="10"/>
        <v>0</v>
      </c>
      <c r="N98" s="6">
        <f t="shared" si="11"/>
        <v>0</v>
      </c>
      <c r="O98" s="6">
        <f t="shared" si="14"/>
        <v>0</v>
      </c>
      <c r="P98" s="6">
        <f>FORECAST(J98,Inputs!$B$10:$B$18,Inputs!$A$10:$A$18)</f>
        <v>32.886347612501538</v>
      </c>
      <c r="Q98" s="6">
        <f>IF(Inputs!$D$10="Yes",IF('Hourly Calcs'!P98&gt;'Hourly Calcs'!K98,'Hourly Calcs'!O98,N98+O98),N98+O98)</f>
        <v>0</v>
      </c>
      <c r="R98" s="12">
        <f t="shared" si="15"/>
        <v>0</v>
      </c>
      <c r="S98" s="1">
        <f>IF(AND(A98&gt;=5,A98&lt;=9),INDEX(Demand!$C$3:$C$26,C98),INDEX(Demand!$B$3:$B$26,C98))</f>
        <v>900</v>
      </c>
      <c r="T98" s="7">
        <f t="shared" si="16"/>
        <v>0</v>
      </c>
      <c r="U98" s="7">
        <f t="shared" si="17"/>
        <v>0</v>
      </c>
    </row>
    <row r="99" spans="1:21" x14ac:dyDescent="0.2">
      <c r="A99" s="1">
        <v>1</v>
      </c>
      <c r="B99" s="1">
        <v>4</v>
      </c>
      <c r="C99" s="1">
        <v>19</v>
      </c>
      <c r="D99">
        <v>7.9</v>
      </c>
      <c r="E99">
        <v>6.1</v>
      </c>
      <c r="F99">
        <v>88</v>
      </c>
      <c r="G99">
        <v>0</v>
      </c>
      <c r="H99">
        <v>0</v>
      </c>
      <c r="I99">
        <v>0</v>
      </c>
      <c r="J99" s="4">
        <f t="shared" si="12"/>
        <v>262.631974485424</v>
      </c>
      <c r="K99" s="4">
        <f t="shared" si="13"/>
        <v>-23.762078688319207</v>
      </c>
      <c r="L99" s="5">
        <f t="shared" ref="L99:L162" si="18">IF(ABS($B$5-J99)&gt;90,0,ABS($B$5-J99))</f>
        <v>0</v>
      </c>
      <c r="M99" s="5">
        <f t="shared" ref="M99:M162" si="19">IF(K99&gt;0,ABS($B$4-K99),0)</f>
        <v>0</v>
      </c>
      <c r="N99" s="6">
        <f t="shared" si="11"/>
        <v>0</v>
      </c>
      <c r="O99" s="6">
        <f t="shared" si="14"/>
        <v>0</v>
      </c>
      <c r="P99" s="6">
        <f>FORECAST(J99,Inputs!$B$10:$B$18,Inputs!$A$10:$A$18)</f>
        <v>32.987333097087259</v>
      </c>
      <c r="Q99" s="6">
        <f>IF(Inputs!$D$10="Yes",IF('Hourly Calcs'!P99&gt;'Hourly Calcs'!K99,'Hourly Calcs'!O99,N99+O99),N99+O99)</f>
        <v>0</v>
      </c>
      <c r="R99" s="12">
        <f t="shared" si="15"/>
        <v>0</v>
      </c>
      <c r="S99" s="1">
        <f>IF(AND(A99&gt;=5,A99&lt;=9),INDEX(Demand!$C$3:$C$26,C99),INDEX(Demand!$B$3:$B$26,C99))</f>
        <v>900</v>
      </c>
      <c r="T99" s="7">
        <f t="shared" si="16"/>
        <v>0</v>
      </c>
      <c r="U99" s="7">
        <f t="shared" si="17"/>
        <v>0</v>
      </c>
    </row>
    <row r="100" spans="1:21" x14ac:dyDescent="0.2">
      <c r="A100" s="1">
        <v>1</v>
      </c>
      <c r="B100" s="1">
        <v>4</v>
      </c>
      <c r="C100" s="1">
        <v>20</v>
      </c>
      <c r="D100">
        <v>7.5</v>
      </c>
      <c r="E100">
        <v>6.2</v>
      </c>
      <c r="F100">
        <v>91</v>
      </c>
      <c r="G100">
        <v>0</v>
      </c>
      <c r="H100">
        <v>0</v>
      </c>
      <c r="I100">
        <v>0</v>
      </c>
      <c r="J100" s="4">
        <f t="shared" si="12"/>
        <v>274.12487543500646</v>
      </c>
      <c r="K100" s="4">
        <f t="shared" si="13"/>
        <v>-33.234792545712281</v>
      </c>
      <c r="L100" s="5">
        <f t="shared" si="18"/>
        <v>0</v>
      </c>
      <c r="M100" s="5">
        <f t="shared" si="19"/>
        <v>0</v>
      </c>
      <c r="N100" s="6">
        <f t="shared" si="11"/>
        <v>0</v>
      </c>
      <c r="O100" s="6">
        <f t="shared" si="14"/>
        <v>0</v>
      </c>
      <c r="P100" s="6">
        <f>FORECAST(J100,Inputs!$B$10:$B$18,Inputs!$A$10:$A$18)</f>
        <v>33.093748846620429</v>
      </c>
      <c r="Q100" s="6">
        <f>IF(Inputs!$D$10="Yes",IF('Hourly Calcs'!P100&gt;'Hourly Calcs'!K100,'Hourly Calcs'!O100,N100+O100),N100+O100)</f>
        <v>0</v>
      </c>
      <c r="R100" s="12">
        <f t="shared" si="15"/>
        <v>0</v>
      </c>
      <c r="S100" s="1">
        <f>IF(AND(A100&gt;=5,A100&lt;=9),INDEX(Demand!$C$3:$C$26,C100),INDEX(Demand!$B$3:$B$26,C100))</f>
        <v>800</v>
      </c>
      <c r="T100" s="7">
        <f t="shared" si="16"/>
        <v>0</v>
      </c>
      <c r="U100" s="7">
        <f t="shared" si="17"/>
        <v>0</v>
      </c>
    </row>
    <row r="101" spans="1:21" x14ac:dyDescent="0.2">
      <c r="A101" s="1">
        <v>1</v>
      </c>
      <c r="B101" s="1">
        <v>4</v>
      </c>
      <c r="C101" s="1">
        <v>21</v>
      </c>
      <c r="D101">
        <v>7.7</v>
      </c>
      <c r="E101">
        <v>6.6</v>
      </c>
      <c r="F101">
        <v>93</v>
      </c>
      <c r="G101">
        <v>0</v>
      </c>
      <c r="H101">
        <v>0</v>
      </c>
      <c r="I101">
        <v>0</v>
      </c>
      <c r="J101" s="4">
        <f t="shared" si="12"/>
        <v>287.12737963283558</v>
      </c>
      <c r="K101" s="4">
        <f t="shared" si="13"/>
        <v>-42.548332877834525</v>
      </c>
      <c r="L101" s="5">
        <f t="shared" si="18"/>
        <v>0</v>
      </c>
      <c r="M101" s="5">
        <f t="shared" si="19"/>
        <v>0</v>
      </c>
      <c r="N101" s="6">
        <f t="shared" si="11"/>
        <v>0</v>
      </c>
      <c r="O101" s="6">
        <f t="shared" si="14"/>
        <v>0</v>
      </c>
      <c r="P101" s="6">
        <f>FORECAST(J101,Inputs!$B$10:$B$18,Inputs!$A$10:$A$18)</f>
        <v>33.214142404007731</v>
      </c>
      <c r="Q101" s="6">
        <f>IF(Inputs!$D$10="Yes",IF('Hourly Calcs'!P101&gt;'Hourly Calcs'!K101,'Hourly Calcs'!O101,N101+O101),N101+O101)</f>
        <v>0</v>
      </c>
      <c r="R101" s="12">
        <f t="shared" si="15"/>
        <v>0</v>
      </c>
      <c r="S101" s="1">
        <f>IF(AND(A101&gt;=5,A101&lt;=9),INDEX(Demand!$C$3:$C$26,C101),INDEX(Demand!$B$3:$B$26,C101))</f>
        <v>700</v>
      </c>
      <c r="T101" s="7">
        <f t="shared" si="16"/>
        <v>0</v>
      </c>
      <c r="U101" s="7">
        <f t="shared" si="17"/>
        <v>0</v>
      </c>
    </row>
    <row r="102" spans="1:21" x14ac:dyDescent="0.2">
      <c r="A102" s="1">
        <v>1</v>
      </c>
      <c r="B102" s="1">
        <v>4</v>
      </c>
      <c r="C102" s="1">
        <v>22</v>
      </c>
      <c r="D102">
        <v>7.4</v>
      </c>
      <c r="E102">
        <v>7</v>
      </c>
      <c r="F102">
        <v>97</v>
      </c>
      <c r="G102">
        <v>0</v>
      </c>
      <c r="H102">
        <v>0</v>
      </c>
      <c r="I102">
        <v>0</v>
      </c>
      <c r="J102" s="4">
        <f t="shared" si="12"/>
        <v>303.064468377575</v>
      </c>
      <c r="K102" s="4">
        <f t="shared" si="13"/>
        <v>-51.136949451528494</v>
      </c>
      <c r="L102" s="5">
        <f t="shared" si="18"/>
        <v>0</v>
      </c>
      <c r="M102" s="5">
        <f t="shared" si="19"/>
        <v>0</v>
      </c>
      <c r="N102" s="6">
        <f t="shared" si="11"/>
        <v>0</v>
      </c>
      <c r="O102" s="6">
        <f t="shared" si="14"/>
        <v>0</v>
      </c>
      <c r="P102" s="6">
        <f>FORECAST(J102,Inputs!$B$10:$B$18,Inputs!$A$10:$A$18)</f>
        <v>33.361708040533102</v>
      </c>
      <c r="Q102" s="6">
        <f>IF(Inputs!$D$10="Yes",IF('Hourly Calcs'!P102&gt;'Hourly Calcs'!K102,'Hourly Calcs'!O102,N102+O102),N102+O102)</f>
        <v>0</v>
      </c>
      <c r="R102" s="12">
        <f t="shared" si="15"/>
        <v>0</v>
      </c>
      <c r="S102" s="1">
        <f>IF(AND(A102&gt;=5,A102&lt;=9),INDEX(Demand!$C$3:$C$26,C102),INDEX(Demand!$B$3:$B$26,C102))</f>
        <v>600</v>
      </c>
      <c r="T102" s="7">
        <f t="shared" si="16"/>
        <v>0</v>
      </c>
      <c r="U102" s="7">
        <f t="shared" si="17"/>
        <v>0</v>
      </c>
    </row>
    <row r="103" spans="1:21" x14ac:dyDescent="0.2">
      <c r="A103" s="1">
        <v>1</v>
      </c>
      <c r="B103" s="1">
        <v>4</v>
      </c>
      <c r="C103" s="1">
        <v>23</v>
      </c>
      <c r="D103">
        <v>7.9</v>
      </c>
      <c r="E103">
        <v>7.5</v>
      </c>
      <c r="F103">
        <v>97</v>
      </c>
      <c r="G103">
        <v>0</v>
      </c>
      <c r="H103">
        <v>0</v>
      </c>
      <c r="I103">
        <v>0</v>
      </c>
      <c r="J103" s="4">
        <f t="shared" si="12"/>
        <v>323.90737874171782</v>
      </c>
      <c r="K103" s="4">
        <f t="shared" si="13"/>
        <v>-58.038600384243921</v>
      </c>
      <c r="L103" s="5">
        <f t="shared" si="18"/>
        <v>0</v>
      </c>
      <c r="M103" s="5">
        <f t="shared" si="19"/>
        <v>0</v>
      </c>
      <c r="N103" s="6">
        <f t="shared" si="11"/>
        <v>0</v>
      </c>
      <c r="O103" s="6">
        <f t="shared" si="14"/>
        <v>0</v>
      </c>
      <c r="P103" s="6">
        <f>FORECAST(J103,Inputs!$B$10:$B$18,Inputs!$A$10:$A$18)</f>
        <v>33.5546979513122</v>
      </c>
      <c r="Q103" s="6">
        <f>IF(Inputs!$D$10="Yes",IF('Hourly Calcs'!P103&gt;'Hourly Calcs'!K103,'Hourly Calcs'!O103,N103+O103),N103+O103)</f>
        <v>0</v>
      </c>
      <c r="R103" s="12">
        <f t="shared" si="15"/>
        <v>0</v>
      </c>
      <c r="S103" s="1">
        <f>IF(AND(A103&gt;=5,A103&lt;=9),INDEX(Demand!$C$3:$C$26,C103),INDEX(Demand!$B$3:$B$26,C103))</f>
        <v>500</v>
      </c>
      <c r="T103" s="7">
        <f t="shared" si="16"/>
        <v>0</v>
      </c>
      <c r="U103" s="7">
        <f t="shared" si="17"/>
        <v>0</v>
      </c>
    </row>
    <row r="104" spans="1:21" x14ac:dyDescent="0.2">
      <c r="A104" s="1">
        <v>1</v>
      </c>
      <c r="B104" s="1">
        <v>4</v>
      </c>
      <c r="C104" s="1">
        <v>24</v>
      </c>
      <c r="D104">
        <v>7.8</v>
      </c>
      <c r="E104">
        <v>7.8</v>
      </c>
      <c r="F104">
        <v>100</v>
      </c>
      <c r="G104">
        <v>0</v>
      </c>
      <c r="H104">
        <v>0</v>
      </c>
      <c r="I104">
        <v>0</v>
      </c>
      <c r="J104" s="4">
        <f t="shared" si="12"/>
        <v>350.69629680070545</v>
      </c>
      <c r="K104" s="4">
        <f t="shared" si="13"/>
        <v>-61.730471379275087</v>
      </c>
      <c r="L104" s="5">
        <f t="shared" si="18"/>
        <v>0</v>
      </c>
      <c r="M104" s="5">
        <f t="shared" si="19"/>
        <v>0</v>
      </c>
      <c r="N104" s="6">
        <f t="shared" si="11"/>
        <v>0</v>
      </c>
      <c r="O104" s="6">
        <f t="shared" si="14"/>
        <v>0</v>
      </c>
      <c r="P104" s="6">
        <f>FORECAST(J104,Inputs!$B$10:$B$18,Inputs!$A$10:$A$18)</f>
        <v>33.802743488895416</v>
      </c>
      <c r="Q104" s="6">
        <f>IF(Inputs!$D$10="Yes",IF('Hourly Calcs'!P104&gt;'Hourly Calcs'!K104,'Hourly Calcs'!O104,N104+O104),N104+O104)</f>
        <v>0</v>
      </c>
      <c r="R104" s="12">
        <f t="shared" si="15"/>
        <v>0</v>
      </c>
      <c r="S104" s="1">
        <f>IF(AND(A104&gt;=5,A104&lt;=9),INDEX(Demand!$C$3:$C$26,C104),INDEX(Demand!$B$3:$B$26,C104))</f>
        <v>400</v>
      </c>
      <c r="T104" s="7">
        <f t="shared" si="16"/>
        <v>0</v>
      </c>
      <c r="U104" s="7">
        <f t="shared" si="17"/>
        <v>0</v>
      </c>
    </row>
    <row r="105" spans="1:21" x14ac:dyDescent="0.2">
      <c r="A105" s="1">
        <v>1</v>
      </c>
      <c r="B105" s="1">
        <v>5</v>
      </c>
      <c r="C105" s="1">
        <v>1</v>
      </c>
      <c r="D105">
        <v>8.5</v>
      </c>
      <c r="E105">
        <v>8.5</v>
      </c>
      <c r="F105">
        <v>100</v>
      </c>
      <c r="G105">
        <v>0</v>
      </c>
      <c r="H105">
        <v>0</v>
      </c>
      <c r="I105">
        <v>0</v>
      </c>
      <c r="J105" s="4">
        <f t="shared" si="12"/>
        <v>19.671170182993649</v>
      </c>
      <c r="K105" s="4">
        <f t="shared" si="13"/>
        <v>-60.85792475961216</v>
      </c>
      <c r="L105" s="5">
        <f t="shared" si="18"/>
        <v>0</v>
      </c>
      <c r="M105" s="5">
        <f t="shared" si="19"/>
        <v>0</v>
      </c>
      <c r="N105" s="6">
        <f t="shared" si="11"/>
        <v>0</v>
      </c>
      <c r="O105" s="6">
        <f t="shared" si="14"/>
        <v>0</v>
      </c>
      <c r="P105" s="6">
        <f>FORECAST(J105,Inputs!$B$10:$B$18,Inputs!$A$10:$A$18)</f>
        <v>30.737696020212901</v>
      </c>
      <c r="Q105" s="6">
        <f>IF(Inputs!$D$10="Yes",IF('Hourly Calcs'!P105&gt;'Hourly Calcs'!K105,'Hourly Calcs'!O105,N105+O105),N105+O105)</f>
        <v>0</v>
      </c>
      <c r="R105" s="12">
        <f t="shared" si="15"/>
        <v>0</v>
      </c>
      <c r="S105" s="1">
        <f>IF(AND(A105&gt;=5,A105&lt;=9),INDEX(Demand!$C$3:$C$26,C105),INDEX(Demand!$B$3:$B$26,C105))</f>
        <v>350</v>
      </c>
      <c r="T105" s="7">
        <f t="shared" si="16"/>
        <v>0</v>
      </c>
      <c r="U105" s="7">
        <f t="shared" si="17"/>
        <v>0</v>
      </c>
    </row>
    <row r="106" spans="1:21" x14ac:dyDescent="0.2">
      <c r="A106" s="1">
        <v>1</v>
      </c>
      <c r="B106" s="1">
        <v>5</v>
      </c>
      <c r="C106" s="1">
        <v>2</v>
      </c>
      <c r="D106">
        <v>8.1</v>
      </c>
      <c r="E106">
        <v>8.1</v>
      </c>
      <c r="F106">
        <v>100</v>
      </c>
      <c r="G106">
        <v>0</v>
      </c>
      <c r="H106">
        <v>0</v>
      </c>
      <c r="I106">
        <v>0</v>
      </c>
      <c r="J106" s="4">
        <f t="shared" si="12"/>
        <v>44.381909389637883</v>
      </c>
      <c r="K106" s="4">
        <f t="shared" si="13"/>
        <v>-55.78699175898501</v>
      </c>
      <c r="L106" s="5">
        <f t="shared" si="18"/>
        <v>0</v>
      </c>
      <c r="M106" s="5">
        <f t="shared" si="19"/>
        <v>0</v>
      </c>
      <c r="N106" s="6">
        <f t="shared" si="11"/>
        <v>0</v>
      </c>
      <c r="O106" s="6">
        <f t="shared" si="14"/>
        <v>0</v>
      </c>
      <c r="P106" s="6">
        <f>FORECAST(J106,Inputs!$B$10:$B$18,Inputs!$A$10:$A$18)</f>
        <v>30.966499161015165</v>
      </c>
      <c r="Q106" s="6">
        <f>IF(Inputs!$D$10="Yes",IF('Hourly Calcs'!P106&gt;'Hourly Calcs'!K106,'Hourly Calcs'!O106,N106+O106),N106+O106)</f>
        <v>0</v>
      </c>
      <c r="R106" s="12">
        <f t="shared" si="15"/>
        <v>0</v>
      </c>
      <c r="S106" s="1">
        <f>IF(AND(A106&gt;=5,A106&lt;=9),INDEX(Demand!$C$3:$C$26,C106),INDEX(Demand!$B$3:$B$26,C106))</f>
        <v>350</v>
      </c>
      <c r="T106" s="7">
        <f t="shared" si="16"/>
        <v>0</v>
      </c>
      <c r="U106" s="7">
        <f t="shared" si="17"/>
        <v>0</v>
      </c>
    </row>
    <row r="107" spans="1:21" x14ac:dyDescent="0.2">
      <c r="A107" s="1">
        <v>1</v>
      </c>
      <c r="B107" s="1">
        <v>5</v>
      </c>
      <c r="C107" s="1">
        <v>3</v>
      </c>
      <c r="D107">
        <v>8.1</v>
      </c>
      <c r="E107">
        <v>8.1</v>
      </c>
      <c r="F107">
        <v>100</v>
      </c>
      <c r="G107">
        <v>0</v>
      </c>
      <c r="H107">
        <v>0</v>
      </c>
      <c r="I107">
        <v>0</v>
      </c>
      <c r="J107" s="4">
        <f t="shared" si="12"/>
        <v>63.188526915240175</v>
      </c>
      <c r="K107" s="4">
        <f t="shared" si="13"/>
        <v>-48.116154502247127</v>
      </c>
      <c r="L107" s="5">
        <f t="shared" si="18"/>
        <v>0</v>
      </c>
      <c r="M107" s="5">
        <f t="shared" si="19"/>
        <v>0</v>
      </c>
      <c r="N107" s="6">
        <f t="shared" si="11"/>
        <v>0</v>
      </c>
      <c r="O107" s="6">
        <f t="shared" si="14"/>
        <v>0</v>
      </c>
      <c r="P107" s="6">
        <f>FORECAST(J107,Inputs!$B$10:$B$18,Inputs!$A$10:$A$18)</f>
        <v>31.140634508474445</v>
      </c>
      <c r="Q107" s="6">
        <f>IF(Inputs!$D$10="Yes",IF('Hourly Calcs'!P107&gt;'Hourly Calcs'!K107,'Hourly Calcs'!O107,N107+O107),N107+O107)</f>
        <v>0</v>
      </c>
      <c r="R107" s="12">
        <f t="shared" si="15"/>
        <v>0</v>
      </c>
      <c r="S107" s="1">
        <f>IF(AND(A107&gt;=5,A107&lt;=9),INDEX(Demand!$C$3:$C$26,C107),INDEX(Demand!$B$3:$B$26,C107))</f>
        <v>350</v>
      </c>
      <c r="T107" s="7">
        <f t="shared" si="16"/>
        <v>0</v>
      </c>
      <c r="U107" s="7">
        <f t="shared" si="17"/>
        <v>0</v>
      </c>
    </row>
    <row r="108" spans="1:21" x14ac:dyDescent="0.2">
      <c r="A108" s="1">
        <v>1</v>
      </c>
      <c r="B108" s="1">
        <v>5</v>
      </c>
      <c r="C108" s="1">
        <v>4</v>
      </c>
      <c r="D108">
        <v>8.1999999999999993</v>
      </c>
      <c r="E108">
        <v>8.1999999999999993</v>
      </c>
      <c r="F108">
        <v>100</v>
      </c>
      <c r="G108">
        <v>0</v>
      </c>
      <c r="H108">
        <v>0</v>
      </c>
      <c r="I108">
        <v>0</v>
      </c>
      <c r="J108" s="4">
        <f t="shared" si="12"/>
        <v>77.842365571501233</v>
      </c>
      <c r="K108" s="4">
        <f t="shared" si="13"/>
        <v>-39.17273423783675</v>
      </c>
      <c r="L108" s="5">
        <f t="shared" si="18"/>
        <v>87.157634428498767</v>
      </c>
      <c r="M108" s="5">
        <f t="shared" si="19"/>
        <v>0</v>
      </c>
      <c r="N108" s="6">
        <f t="shared" si="11"/>
        <v>0</v>
      </c>
      <c r="O108" s="6">
        <f t="shared" si="14"/>
        <v>0</v>
      </c>
      <c r="P108" s="6">
        <f>FORECAST(J108,Inputs!$B$10:$B$18,Inputs!$A$10:$A$18)</f>
        <v>31.276318199736121</v>
      </c>
      <c r="Q108" s="6">
        <f>IF(Inputs!$D$10="Yes",IF('Hourly Calcs'!P108&gt;'Hourly Calcs'!K108,'Hourly Calcs'!O108,N108+O108),N108+O108)</f>
        <v>0</v>
      </c>
      <c r="R108" s="12">
        <f t="shared" si="15"/>
        <v>0</v>
      </c>
      <c r="S108" s="1">
        <f>IF(AND(A108&gt;=5,A108&lt;=9),INDEX(Demand!$C$3:$C$26,C108),INDEX(Demand!$B$3:$B$26,C108))</f>
        <v>350</v>
      </c>
      <c r="T108" s="7">
        <f t="shared" si="16"/>
        <v>0</v>
      </c>
      <c r="U108" s="7">
        <f t="shared" si="17"/>
        <v>0</v>
      </c>
    </row>
    <row r="109" spans="1:21" x14ac:dyDescent="0.2">
      <c r="A109" s="1">
        <v>1</v>
      </c>
      <c r="B109" s="1">
        <v>5</v>
      </c>
      <c r="C109" s="1">
        <v>5</v>
      </c>
      <c r="D109">
        <v>7.8</v>
      </c>
      <c r="E109">
        <v>7.6</v>
      </c>
      <c r="F109">
        <v>99</v>
      </c>
      <c r="G109">
        <v>0</v>
      </c>
      <c r="H109">
        <v>0</v>
      </c>
      <c r="I109">
        <v>0</v>
      </c>
      <c r="J109" s="4">
        <f t="shared" si="12"/>
        <v>90.155702419619814</v>
      </c>
      <c r="K109" s="4">
        <f t="shared" si="13"/>
        <v>-29.742574201440888</v>
      </c>
      <c r="L109" s="5">
        <f t="shared" si="18"/>
        <v>74.844297580380186</v>
      </c>
      <c r="M109" s="5">
        <f t="shared" si="19"/>
        <v>0</v>
      </c>
      <c r="N109" s="6">
        <f t="shared" si="11"/>
        <v>0</v>
      </c>
      <c r="O109" s="6">
        <f t="shared" si="14"/>
        <v>0</v>
      </c>
      <c r="P109" s="6">
        <f>FORECAST(J109,Inputs!$B$10:$B$18,Inputs!$A$10:$A$18)</f>
        <v>31.390330577959439</v>
      </c>
      <c r="Q109" s="6">
        <f>IF(Inputs!$D$10="Yes",IF('Hourly Calcs'!P109&gt;'Hourly Calcs'!K109,'Hourly Calcs'!O109,N109+O109),N109+O109)</f>
        <v>0</v>
      </c>
      <c r="R109" s="12">
        <f t="shared" si="15"/>
        <v>0</v>
      </c>
      <c r="S109" s="1">
        <f>IF(AND(A109&gt;=5,A109&lt;=9),INDEX(Demand!$C$3:$C$26,C109),INDEX(Demand!$B$3:$B$26,C109))</f>
        <v>350</v>
      </c>
      <c r="T109" s="7">
        <f t="shared" si="16"/>
        <v>0</v>
      </c>
      <c r="U109" s="7">
        <f t="shared" si="17"/>
        <v>0</v>
      </c>
    </row>
    <row r="110" spans="1:21" x14ac:dyDescent="0.2">
      <c r="A110" s="1">
        <v>1</v>
      </c>
      <c r="B110" s="1">
        <v>5</v>
      </c>
      <c r="C110" s="1">
        <v>6</v>
      </c>
      <c r="D110">
        <v>7</v>
      </c>
      <c r="E110">
        <v>7</v>
      </c>
      <c r="F110">
        <v>100</v>
      </c>
      <c r="G110">
        <v>0</v>
      </c>
      <c r="H110">
        <v>0</v>
      </c>
      <c r="I110">
        <v>0</v>
      </c>
      <c r="J110" s="4">
        <f t="shared" si="12"/>
        <v>101.34343171364823</v>
      </c>
      <c r="K110" s="4">
        <f t="shared" si="13"/>
        <v>-20.30579063835178</v>
      </c>
      <c r="L110" s="5">
        <f t="shared" si="18"/>
        <v>63.656568286351771</v>
      </c>
      <c r="M110" s="5">
        <f t="shared" si="19"/>
        <v>0</v>
      </c>
      <c r="N110" s="6">
        <f t="shared" si="11"/>
        <v>0</v>
      </c>
      <c r="O110" s="6">
        <f t="shared" si="14"/>
        <v>0</v>
      </c>
      <c r="P110" s="6">
        <f>FORECAST(J110,Inputs!$B$10:$B$18,Inputs!$A$10:$A$18)</f>
        <v>31.49392066401526</v>
      </c>
      <c r="Q110" s="6">
        <f>IF(Inputs!$D$10="Yes",IF('Hourly Calcs'!P110&gt;'Hourly Calcs'!K110,'Hourly Calcs'!O110,N110+O110),N110+O110)</f>
        <v>0</v>
      </c>
      <c r="R110" s="12">
        <f t="shared" si="15"/>
        <v>0</v>
      </c>
      <c r="S110" s="1">
        <f>IF(AND(A110&gt;=5,A110&lt;=9),INDEX(Demand!$C$3:$C$26,C110),INDEX(Demand!$B$3:$B$26,C110))</f>
        <v>350</v>
      </c>
      <c r="T110" s="7">
        <f t="shared" si="16"/>
        <v>0</v>
      </c>
      <c r="U110" s="7">
        <f t="shared" si="17"/>
        <v>0</v>
      </c>
    </row>
    <row r="111" spans="1:21" x14ac:dyDescent="0.2">
      <c r="A111" s="1">
        <v>1</v>
      </c>
      <c r="B111" s="1">
        <v>5</v>
      </c>
      <c r="C111" s="1">
        <v>7</v>
      </c>
      <c r="D111">
        <v>6.6</v>
      </c>
      <c r="E111">
        <v>6.6</v>
      </c>
      <c r="F111">
        <v>100</v>
      </c>
      <c r="G111">
        <v>0</v>
      </c>
      <c r="H111">
        <v>0</v>
      </c>
      <c r="I111">
        <v>0</v>
      </c>
      <c r="J111" s="4">
        <f t="shared" si="12"/>
        <v>112.20126817404807</v>
      </c>
      <c r="K111" s="4">
        <f t="shared" si="13"/>
        <v>-11.214719245280079</v>
      </c>
      <c r="L111" s="5">
        <f t="shared" si="18"/>
        <v>52.798731825951933</v>
      </c>
      <c r="M111" s="5">
        <f t="shared" si="19"/>
        <v>0</v>
      </c>
      <c r="N111" s="6">
        <f t="shared" si="11"/>
        <v>0</v>
      </c>
      <c r="O111" s="6">
        <f t="shared" si="14"/>
        <v>0</v>
      </c>
      <c r="P111" s="6">
        <f>FORECAST(J111,Inputs!$B$10:$B$18,Inputs!$A$10:$A$18)</f>
        <v>31.594456186796741</v>
      </c>
      <c r="Q111" s="6">
        <f>IF(Inputs!$D$10="Yes",IF('Hourly Calcs'!P111&gt;'Hourly Calcs'!K111,'Hourly Calcs'!O111,N111+O111),N111+O111)</f>
        <v>0</v>
      </c>
      <c r="R111" s="12">
        <f t="shared" si="15"/>
        <v>0</v>
      </c>
      <c r="S111" s="1">
        <f>IF(AND(A111&gt;=5,A111&lt;=9),INDEX(Demand!$C$3:$C$26,C111),INDEX(Demand!$B$3:$B$26,C111))</f>
        <v>350</v>
      </c>
      <c r="T111" s="7">
        <f t="shared" si="16"/>
        <v>0</v>
      </c>
      <c r="U111" s="7">
        <f t="shared" si="17"/>
        <v>0</v>
      </c>
    </row>
    <row r="112" spans="1:21" x14ac:dyDescent="0.2">
      <c r="A112" s="1">
        <v>1</v>
      </c>
      <c r="B112" s="1">
        <v>5</v>
      </c>
      <c r="C112" s="1">
        <v>8</v>
      </c>
      <c r="D112">
        <v>6.6</v>
      </c>
      <c r="E112">
        <v>6.6</v>
      </c>
      <c r="F112">
        <v>100</v>
      </c>
      <c r="G112">
        <v>0</v>
      </c>
      <c r="H112">
        <v>0</v>
      </c>
      <c r="I112">
        <v>0</v>
      </c>
      <c r="J112" s="4">
        <f t="shared" si="12"/>
        <v>123.28750499097967</v>
      </c>
      <c r="K112" s="4">
        <f t="shared" si="13"/>
        <v>-2.7339603584856178</v>
      </c>
      <c r="L112" s="5">
        <f t="shared" si="18"/>
        <v>41.71249500902033</v>
      </c>
      <c r="M112" s="5">
        <f t="shared" si="19"/>
        <v>0</v>
      </c>
      <c r="N112" s="6">
        <f t="shared" si="11"/>
        <v>0</v>
      </c>
      <c r="O112" s="6">
        <f t="shared" si="14"/>
        <v>0</v>
      </c>
      <c r="P112" s="6">
        <f>FORECAST(J112,Inputs!$B$10:$B$18,Inputs!$A$10:$A$18)</f>
        <v>31.697106527694253</v>
      </c>
      <c r="Q112" s="6">
        <f>IF(Inputs!$D$10="Yes",IF('Hourly Calcs'!P112&gt;'Hourly Calcs'!K112,'Hourly Calcs'!O112,N112+O112),N112+O112)</f>
        <v>0</v>
      </c>
      <c r="R112" s="12">
        <f t="shared" si="15"/>
        <v>0</v>
      </c>
      <c r="S112" s="1">
        <f>IF(AND(A112&gt;=5,A112&lt;=9),INDEX(Demand!$C$3:$C$26,C112),INDEX(Demand!$B$3:$B$26,C112))</f>
        <v>350</v>
      </c>
      <c r="T112" s="7">
        <f t="shared" si="16"/>
        <v>0</v>
      </c>
      <c r="U112" s="7">
        <f t="shared" si="17"/>
        <v>0</v>
      </c>
    </row>
    <row r="113" spans="1:21" x14ac:dyDescent="0.2">
      <c r="A113" s="1">
        <v>1</v>
      </c>
      <c r="B113" s="1">
        <v>5</v>
      </c>
      <c r="C113" s="1">
        <v>9</v>
      </c>
      <c r="D113">
        <v>7.1</v>
      </c>
      <c r="E113">
        <v>7.1</v>
      </c>
      <c r="F113">
        <v>100</v>
      </c>
      <c r="G113">
        <v>6</v>
      </c>
      <c r="H113">
        <v>0</v>
      </c>
      <c r="I113">
        <v>6</v>
      </c>
      <c r="J113" s="4">
        <f t="shared" si="12"/>
        <v>135.00742938528401</v>
      </c>
      <c r="K113" s="4">
        <f t="shared" si="13"/>
        <v>4.6818271752018319</v>
      </c>
      <c r="L113" s="5">
        <f t="shared" si="18"/>
        <v>29.992570614715987</v>
      </c>
      <c r="M113" s="5">
        <f t="shared" si="19"/>
        <v>29.318172824798168</v>
      </c>
      <c r="N113" s="6">
        <f t="shared" si="11"/>
        <v>0</v>
      </c>
      <c r="O113" s="6">
        <f t="shared" si="14"/>
        <v>5.4871127176651253</v>
      </c>
      <c r="P113" s="6">
        <f>FORECAST(J113,Inputs!$B$10:$B$18,Inputs!$A$10:$A$18)</f>
        <v>31.805624346160034</v>
      </c>
      <c r="Q113" s="6">
        <f>IF(Inputs!$D$10="Yes",IF('Hourly Calcs'!P113&gt;'Hourly Calcs'!K113,'Hourly Calcs'!O113,N113+O113),N113+O113)</f>
        <v>5.4871127176651253</v>
      </c>
      <c r="R113" s="12">
        <f t="shared" si="15"/>
        <v>26.074759634344673</v>
      </c>
      <c r="S113" s="1">
        <f>IF(AND(A113&gt;=5,A113&lt;=9),INDEX(Demand!$C$3:$C$26,C113),INDEX(Demand!$B$3:$B$26,C113))</f>
        <v>350</v>
      </c>
      <c r="T113" s="7">
        <f t="shared" si="16"/>
        <v>26.074759634344673</v>
      </c>
      <c r="U113" s="7">
        <f t="shared" si="17"/>
        <v>0</v>
      </c>
    </row>
    <row r="114" spans="1:21" x14ac:dyDescent="0.2">
      <c r="A114" s="1">
        <v>1</v>
      </c>
      <c r="B114" s="1">
        <v>5</v>
      </c>
      <c r="C114" s="1">
        <v>10</v>
      </c>
      <c r="D114">
        <v>7.4</v>
      </c>
      <c r="E114">
        <v>6.3</v>
      </c>
      <c r="F114">
        <v>93</v>
      </c>
      <c r="G114">
        <v>28</v>
      </c>
      <c r="H114">
        <v>0</v>
      </c>
      <c r="I114">
        <v>28</v>
      </c>
      <c r="J114" s="4">
        <f t="shared" si="12"/>
        <v>147.6138724845031</v>
      </c>
      <c r="K114" s="4">
        <f t="shared" si="13"/>
        <v>10.529191641137814</v>
      </c>
      <c r="L114" s="5">
        <f t="shared" si="18"/>
        <v>17.386127515496895</v>
      </c>
      <c r="M114" s="5">
        <f t="shared" si="19"/>
        <v>23.470808358862186</v>
      </c>
      <c r="N114" s="6">
        <f t="shared" si="11"/>
        <v>0</v>
      </c>
      <c r="O114" s="6">
        <f t="shared" si="14"/>
        <v>25.606526015770584</v>
      </c>
      <c r="P114" s="6">
        <f>FORECAST(J114,Inputs!$B$10:$B$18,Inputs!$A$10:$A$18)</f>
        <v>31.922350671152806</v>
      </c>
      <c r="Q114" s="6">
        <f>IF(Inputs!$D$10="Yes",IF('Hourly Calcs'!P114&gt;'Hourly Calcs'!K114,'Hourly Calcs'!O114,N114+O114),N114+O114)</f>
        <v>25.606526015770584</v>
      </c>
      <c r="R114" s="12">
        <f t="shared" si="15"/>
        <v>121.68221162694181</v>
      </c>
      <c r="S114" s="1">
        <f>IF(AND(A114&gt;=5,A114&lt;=9),INDEX(Demand!$C$3:$C$26,C114),INDEX(Demand!$B$3:$B$26,C114))</f>
        <v>600</v>
      </c>
      <c r="T114" s="7">
        <f t="shared" si="16"/>
        <v>121.68221162694181</v>
      </c>
      <c r="U114" s="7">
        <f t="shared" si="17"/>
        <v>0</v>
      </c>
    </row>
    <row r="115" spans="1:21" x14ac:dyDescent="0.2">
      <c r="A115" s="1">
        <v>1</v>
      </c>
      <c r="B115" s="1">
        <v>5</v>
      </c>
      <c r="C115" s="1">
        <v>11</v>
      </c>
      <c r="D115">
        <v>7.5</v>
      </c>
      <c r="E115">
        <v>6.6</v>
      </c>
      <c r="F115">
        <v>94</v>
      </c>
      <c r="G115">
        <v>54</v>
      </c>
      <c r="H115">
        <v>0</v>
      </c>
      <c r="I115">
        <v>54</v>
      </c>
      <c r="J115" s="4">
        <f t="shared" si="12"/>
        <v>161.14645710745867</v>
      </c>
      <c r="K115" s="4">
        <f t="shared" si="13"/>
        <v>14.615373457063981</v>
      </c>
      <c r="L115" s="5">
        <f t="shared" si="18"/>
        <v>3.8535428925413271</v>
      </c>
      <c r="M115" s="5">
        <f t="shared" si="19"/>
        <v>19.384626542936019</v>
      </c>
      <c r="N115" s="6">
        <f t="shared" si="11"/>
        <v>0</v>
      </c>
      <c r="O115" s="6">
        <f t="shared" si="14"/>
        <v>49.384014458986123</v>
      </c>
      <c r="P115" s="6">
        <f>FORECAST(J115,Inputs!$B$10:$B$18,Inputs!$A$10:$A$18)</f>
        <v>32.047652380624612</v>
      </c>
      <c r="Q115" s="6">
        <f>IF(Inputs!$D$10="Yes",IF('Hourly Calcs'!P115&gt;'Hourly Calcs'!K115,'Hourly Calcs'!O115,N115+O115),N115+O115)</f>
        <v>49.384014458986123</v>
      </c>
      <c r="R115" s="12">
        <f t="shared" si="15"/>
        <v>234.67283670910206</v>
      </c>
      <c r="S115" s="1">
        <f>IF(AND(A115&gt;=5,A115&lt;=9),INDEX(Demand!$C$3:$C$26,C115),INDEX(Demand!$B$3:$B$26,C115))</f>
        <v>600</v>
      </c>
      <c r="T115" s="7">
        <f t="shared" si="16"/>
        <v>234.67283670910206</v>
      </c>
      <c r="U115" s="7">
        <f t="shared" si="17"/>
        <v>0</v>
      </c>
    </row>
    <row r="116" spans="1:21" x14ac:dyDescent="0.2">
      <c r="A116" s="1">
        <v>1</v>
      </c>
      <c r="B116" s="1">
        <v>5</v>
      </c>
      <c r="C116" s="1">
        <v>12</v>
      </c>
      <c r="D116">
        <v>7.9</v>
      </c>
      <c r="E116">
        <v>7.3</v>
      </c>
      <c r="F116">
        <v>96</v>
      </c>
      <c r="G116">
        <v>71</v>
      </c>
      <c r="H116">
        <v>0</v>
      </c>
      <c r="I116">
        <v>71</v>
      </c>
      <c r="J116" s="4">
        <f t="shared" si="12"/>
        <v>175.36423251145547</v>
      </c>
      <c r="K116" s="4">
        <f t="shared" si="13"/>
        <v>16.54604466975708</v>
      </c>
      <c r="L116" s="5">
        <f t="shared" si="18"/>
        <v>10.364232511455469</v>
      </c>
      <c r="M116" s="5">
        <f t="shared" si="19"/>
        <v>17.45395533024292</v>
      </c>
      <c r="N116" s="6">
        <f t="shared" si="11"/>
        <v>0</v>
      </c>
      <c r="O116" s="6">
        <f t="shared" si="14"/>
        <v>64.930833825703971</v>
      </c>
      <c r="P116" s="6">
        <f>FORECAST(J116,Inputs!$B$10:$B$18,Inputs!$A$10:$A$18)</f>
        <v>32.179298449180138</v>
      </c>
      <c r="Q116" s="6">
        <f>IF(Inputs!$D$10="Yes",IF('Hourly Calcs'!P116&gt;'Hourly Calcs'!K116,'Hourly Calcs'!O116,N116+O116),N116+O116)</f>
        <v>64.930833825703971</v>
      </c>
      <c r="R116" s="12">
        <f t="shared" si="15"/>
        <v>308.55132233974524</v>
      </c>
      <c r="S116" s="1">
        <f>IF(AND(A116&gt;=5,A116&lt;=9),INDEX(Demand!$C$3:$C$26,C116),INDEX(Demand!$B$3:$B$26,C116))</f>
        <v>600</v>
      </c>
      <c r="T116" s="7">
        <f t="shared" si="16"/>
        <v>308.55132233974524</v>
      </c>
      <c r="U116" s="7">
        <f t="shared" si="17"/>
        <v>0</v>
      </c>
    </row>
    <row r="117" spans="1:21" x14ac:dyDescent="0.2">
      <c r="A117" s="1">
        <v>1</v>
      </c>
      <c r="B117" s="1">
        <v>5</v>
      </c>
      <c r="C117" s="1">
        <v>13</v>
      </c>
      <c r="D117">
        <v>7.8</v>
      </c>
      <c r="E117">
        <v>7.2</v>
      </c>
      <c r="F117">
        <v>96</v>
      </c>
      <c r="G117">
        <v>74</v>
      </c>
      <c r="H117">
        <v>0</v>
      </c>
      <c r="I117">
        <v>74</v>
      </c>
      <c r="J117" s="4">
        <f t="shared" si="12"/>
        <v>189.77123993277081</v>
      </c>
      <c r="K117" s="4">
        <f t="shared" si="13"/>
        <v>16.126485113492066</v>
      </c>
      <c r="L117" s="5">
        <f t="shared" si="18"/>
        <v>24.771239932770811</v>
      </c>
      <c r="M117" s="5">
        <f t="shared" si="19"/>
        <v>17.873514886507934</v>
      </c>
      <c r="N117" s="6">
        <f t="shared" si="11"/>
        <v>0</v>
      </c>
      <c r="O117" s="6">
        <f t="shared" si="14"/>
        <v>67.674390184536534</v>
      </c>
      <c r="P117" s="6">
        <f>FORECAST(J117,Inputs!$B$10:$B$18,Inputs!$A$10:$A$18)</f>
        <v>32.312696666044175</v>
      </c>
      <c r="Q117" s="6">
        <f>IF(Inputs!$D$10="Yes",IF('Hourly Calcs'!P117&gt;'Hourly Calcs'!K117,'Hourly Calcs'!O117,N117+O117),N117+O117)</f>
        <v>67.674390184536534</v>
      </c>
      <c r="R117" s="12">
        <f t="shared" si="15"/>
        <v>321.58870215691758</v>
      </c>
      <c r="S117" s="1">
        <f>IF(AND(A117&gt;=5,A117&lt;=9),INDEX(Demand!$C$3:$C$26,C117),INDEX(Demand!$B$3:$B$26,C117))</f>
        <v>600</v>
      </c>
      <c r="T117" s="7">
        <f t="shared" si="16"/>
        <v>321.58870215691758</v>
      </c>
      <c r="U117" s="7">
        <f t="shared" si="17"/>
        <v>0</v>
      </c>
    </row>
    <row r="118" spans="1:21" x14ac:dyDescent="0.2">
      <c r="A118" s="1">
        <v>1</v>
      </c>
      <c r="B118" s="1">
        <v>5</v>
      </c>
      <c r="C118" s="1">
        <v>14</v>
      </c>
      <c r="D118">
        <v>8.1999999999999993</v>
      </c>
      <c r="E118">
        <v>7.4</v>
      </c>
      <c r="F118">
        <v>95</v>
      </c>
      <c r="G118">
        <v>127</v>
      </c>
      <c r="H118">
        <v>60</v>
      </c>
      <c r="I118">
        <v>111</v>
      </c>
      <c r="J118" s="4">
        <f t="shared" si="12"/>
        <v>203.7936714088776</v>
      </c>
      <c r="K118" s="4">
        <f t="shared" si="13"/>
        <v>13.400204923100205</v>
      </c>
      <c r="L118" s="5">
        <f t="shared" si="18"/>
        <v>38.7936714088776</v>
      </c>
      <c r="M118" s="5">
        <f t="shared" si="19"/>
        <v>20.599795076899795</v>
      </c>
      <c r="N118" s="6">
        <f t="shared" si="11"/>
        <v>36.966232130132724</v>
      </c>
      <c r="O118" s="6">
        <f t="shared" si="14"/>
        <v>101.51158527680481</v>
      </c>
      <c r="P118" s="6">
        <f>FORECAST(J118,Inputs!$B$10:$B$18,Inputs!$A$10:$A$18)</f>
        <v>32.442533994526642</v>
      </c>
      <c r="Q118" s="6">
        <f>IF(Inputs!$D$10="Yes",IF('Hourly Calcs'!P118&gt;'Hourly Calcs'!K118,'Hourly Calcs'!O118,N118+O118),N118+O118)</f>
        <v>101.51158527680481</v>
      </c>
      <c r="R118" s="12">
        <f t="shared" si="15"/>
        <v>482.38305323537645</v>
      </c>
      <c r="S118" s="1">
        <f>IF(AND(A118&gt;=5,A118&lt;=9),INDEX(Demand!$C$3:$C$26,C118),INDEX(Demand!$B$3:$B$26,C118))</f>
        <v>600</v>
      </c>
      <c r="T118" s="7">
        <f t="shared" si="16"/>
        <v>482.38305323537645</v>
      </c>
      <c r="U118" s="7">
        <f t="shared" si="17"/>
        <v>0</v>
      </c>
    </row>
    <row r="119" spans="1:21" x14ac:dyDescent="0.2">
      <c r="A119" s="1">
        <v>1</v>
      </c>
      <c r="B119" s="1">
        <v>5</v>
      </c>
      <c r="C119" s="1">
        <v>15</v>
      </c>
      <c r="D119">
        <v>8.1</v>
      </c>
      <c r="E119">
        <v>7.5</v>
      </c>
      <c r="F119">
        <v>96</v>
      </c>
      <c r="G119">
        <v>82</v>
      </c>
      <c r="H119">
        <v>9</v>
      </c>
      <c r="I119">
        <v>80</v>
      </c>
      <c r="J119" s="4">
        <f t="shared" si="12"/>
        <v>217.01322238251407</v>
      </c>
      <c r="K119" s="4">
        <f t="shared" si="13"/>
        <v>8.6360098907420308</v>
      </c>
      <c r="L119" s="5">
        <f t="shared" si="18"/>
        <v>52.013222382514073</v>
      </c>
      <c r="M119" s="5">
        <f t="shared" si="19"/>
        <v>25.363990109257969</v>
      </c>
      <c r="N119" s="6">
        <f t="shared" si="11"/>
        <v>4.18279730603816</v>
      </c>
      <c r="O119" s="6">
        <f t="shared" si="14"/>
        <v>73.161502902201661</v>
      </c>
      <c r="P119" s="6">
        <f>FORECAST(J119,Inputs!$B$10:$B$18,Inputs!$A$10:$A$18)</f>
        <v>32.564937244282532</v>
      </c>
      <c r="Q119" s="6">
        <f>IF(Inputs!$D$10="Yes",IF('Hourly Calcs'!P119&gt;'Hourly Calcs'!K119,'Hourly Calcs'!O119,N119+O119),N119+O119)</f>
        <v>73.161502902201661</v>
      </c>
      <c r="R119" s="12">
        <f t="shared" si="15"/>
        <v>347.66346179126231</v>
      </c>
      <c r="S119" s="1">
        <f>IF(AND(A119&gt;=5,A119&lt;=9),INDEX(Demand!$C$3:$C$26,C119),INDEX(Demand!$B$3:$B$26,C119))</f>
        <v>600</v>
      </c>
      <c r="T119" s="7">
        <f t="shared" si="16"/>
        <v>347.66346179126231</v>
      </c>
      <c r="U119" s="7">
        <f t="shared" si="17"/>
        <v>0</v>
      </c>
    </row>
    <row r="120" spans="1:21" x14ac:dyDescent="0.2">
      <c r="A120" s="1">
        <v>1</v>
      </c>
      <c r="B120" s="1">
        <v>5</v>
      </c>
      <c r="C120" s="1">
        <v>16</v>
      </c>
      <c r="D120">
        <v>8.5</v>
      </c>
      <c r="E120">
        <v>7.7</v>
      </c>
      <c r="F120">
        <v>95</v>
      </c>
      <c r="G120">
        <v>27</v>
      </c>
      <c r="H120">
        <v>0</v>
      </c>
      <c r="I120">
        <v>27</v>
      </c>
      <c r="J120" s="4">
        <f t="shared" si="12"/>
        <v>229.29263243845139</v>
      </c>
      <c r="K120" s="4">
        <f t="shared" si="13"/>
        <v>2.329816086733473</v>
      </c>
      <c r="L120" s="5">
        <f t="shared" si="18"/>
        <v>64.292632438451392</v>
      </c>
      <c r="M120" s="5">
        <f t="shared" si="19"/>
        <v>31.670183913266527</v>
      </c>
      <c r="N120" s="6">
        <f t="shared" si="11"/>
        <v>0</v>
      </c>
      <c r="O120" s="6">
        <f t="shared" si="14"/>
        <v>24.692007229493061</v>
      </c>
      <c r="P120" s="6">
        <f>FORECAST(J120,Inputs!$B$10:$B$18,Inputs!$A$10:$A$18)</f>
        <v>32.678635485541214</v>
      </c>
      <c r="Q120" s="6">
        <f>IF(Inputs!$D$10="Yes",IF('Hourly Calcs'!P120&gt;'Hourly Calcs'!K120,'Hourly Calcs'!O120,N120+O120),N120+O120)</f>
        <v>24.692007229493061</v>
      </c>
      <c r="R120" s="12">
        <f t="shared" si="15"/>
        <v>117.33641835455103</v>
      </c>
      <c r="S120" s="1">
        <f>IF(AND(A120&gt;=5,A120&lt;=9),INDEX(Demand!$C$3:$C$26,C120),INDEX(Demand!$B$3:$B$26,C120))</f>
        <v>900</v>
      </c>
      <c r="T120" s="7">
        <f t="shared" si="16"/>
        <v>117.33641835455103</v>
      </c>
      <c r="U120" s="7">
        <f t="shared" si="17"/>
        <v>0</v>
      </c>
    </row>
    <row r="121" spans="1:21" x14ac:dyDescent="0.2">
      <c r="A121" s="1">
        <v>1</v>
      </c>
      <c r="B121" s="1">
        <v>5</v>
      </c>
      <c r="C121" s="1">
        <v>17</v>
      </c>
      <c r="D121">
        <v>8.5</v>
      </c>
      <c r="E121">
        <v>7.2</v>
      </c>
      <c r="F121">
        <v>92</v>
      </c>
      <c r="G121">
        <v>2</v>
      </c>
      <c r="H121">
        <v>0</v>
      </c>
      <c r="I121">
        <v>2</v>
      </c>
      <c r="J121" s="4">
        <f t="shared" si="12"/>
        <v>240.75647256261379</v>
      </c>
      <c r="K121" s="4">
        <f t="shared" si="13"/>
        <v>-5.6591425856061477</v>
      </c>
      <c r="L121" s="5">
        <f t="shared" si="18"/>
        <v>75.756472562613794</v>
      </c>
      <c r="M121" s="5">
        <f t="shared" si="19"/>
        <v>0</v>
      </c>
      <c r="N121" s="6">
        <f t="shared" si="11"/>
        <v>0</v>
      </c>
      <c r="O121" s="6">
        <f t="shared" si="14"/>
        <v>1.8290375725550416</v>
      </c>
      <c r="P121" s="6">
        <f>FORECAST(J121,Inputs!$B$10:$B$18,Inputs!$A$10:$A$18)</f>
        <v>32.784782153357533</v>
      </c>
      <c r="Q121" s="6">
        <f>IF(Inputs!$D$10="Yes",IF('Hourly Calcs'!P121&gt;'Hourly Calcs'!K121,'Hourly Calcs'!O121,N121+O121),N121+O121)</f>
        <v>1.8290375725550416</v>
      </c>
      <c r="R121" s="12">
        <f t="shared" si="15"/>
        <v>8.6915865447815577</v>
      </c>
      <c r="S121" s="1">
        <f>IF(AND(A121&gt;=5,A121&lt;=9),INDEX(Demand!$C$3:$C$26,C121),INDEX(Demand!$B$3:$B$26,C121))</f>
        <v>900</v>
      </c>
      <c r="T121" s="7">
        <f t="shared" si="16"/>
        <v>8.6915865447815577</v>
      </c>
      <c r="U121" s="7">
        <f t="shared" si="17"/>
        <v>0</v>
      </c>
    </row>
    <row r="122" spans="1:21" x14ac:dyDescent="0.2">
      <c r="A122" s="1">
        <v>1</v>
      </c>
      <c r="B122" s="1">
        <v>5</v>
      </c>
      <c r="C122" s="1">
        <v>18</v>
      </c>
      <c r="D122">
        <v>8.8000000000000007</v>
      </c>
      <c r="E122">
        <v>7.1</v>
      </c>
      <c r="F122">
        <v>89</v>
      </c>
      <c r="G122">
        <v>0</v>
      </c>
      <c r="H122">
        <v>0</v>
      </c>
      <c r="I122">
        <v>0</v>
      </c>
      <c r="J122" s="4">
        <f t="shared" si="12"/>
        <v>251.71653315278508</v>
      </c>
      <c r="K122" s="4">
        <f t="shared" si="13"/>
        <v>-14.366079318326769</v>
      </c>
      <c r="L122" s="5">
        <f t="shared" si="18"/>
        <v>86.716533152785075</v>
      </c>
      <c r="M122" s="5">
        <f t="shared" si="19"/>
        <v>0</v>
      </c>
      <c r="N122" s="6">
        <f t="shared" si="11"/>
        <v>0</v>
      </c>
      <c r="O122" s="6">
        <f t="shared" si="14"/>
        <v>0</v>
      </c>
      <c r="P122" s="6">
        <f>FORECAST(J122,Inputs!$B$10:$B$18,Inputs!$A$10:$A$18)</f>
        <v>32.88626419585912</v>
      </c>
      <c r="Q122" s="6">
        <f>IF(Inputs!$D$10="Yes",IF('Hourly Calcs'!P122&gt;'Hourly Calcs'!K122,'Hourly Calcs'!O122,N122+O122),N122+O122)</f>
        <v>0</v>
      </c>
      <c r="R122" s="12">
        <f t="shared" si="15"/>
        <v>0</v>
      </c>
      <c r="S122" s="1">
        <f>IF(AND(A122&gt;=5,A122&lt;=9),INDEX(Demand!$C$3:$C$26,C122),INDEX(Demand!$B$3:$B$26,C122))</f>
        <v>900</v>
      </c>
      <c r="T122" s="7">
        <f t="shared" si="16"/>
        <v>0</v>
      </c>
      <c r="U122" s="7">
        <f t="shared" si="17"/>
        <v>0</v>
      </c>
    </row>
    <row r="123" spans="1:21" x14ac:dyDescent="0.2">
      <c r="A123" s="1">
        <v>1</v>
      </c>
      <c r="B123" s="1">
        <v>5</v>
      </c>
      <c r="C123" s="1">
        <v>19</v>
      </c>
      <c r="D123">
        <v>9</v>
      </c>
      <c r="E123">
        <v>6.6</v>
      </c>
      <c r="F123">
        <v>85</v>
      </c>
      <c r="G123">
        <v>0</v>
      </c>
      <c r="H123">
        <v>0</v>
      </c>
      <c r="I123">
        <v>0</v>
      </c>
      <c r="J123" s="4">
        <f t="shared" si="12"/>
        <v>262.62906662918567</v>
      </c>
      <c r="K123" s="4">
        <f t="shared" si="13"/>
        <v>-23.612073377525263</v>
      </c>
      <c r="L123" s="5">
        <f t="shared" si="18"/>
        <v>0</v>
      </c>
      <c r="M123" s="5">
        <f t="shared" si="19"/>
        <v>0</v>
      </c>
      <c r="N123" s="6">
        <f t="shared" si="11"/>
        <v>0</v>
      </c>
      <c r="O123" s="6">
        <f t="shared" si="14"/>
        <v>0</v>
      </c>
      <c r="P123" s="6">
        <f>FORECAST(J123,Inputs!$B$10:$B$18,Inputs!$A$10:$A$18)</f>
        <v>32.98730617249246</v>
      </c>
      <c r="Q123" s="6">
        <f>IF(Inputs!$D$10="Yes",IF('Hourly Calcs'!P123&gt;'Hourly Calcs'!K123,'Hourly Calcs'!O123,N123+O123),N123+O123)</f>
        <v>0</v>
      </c>
      <c r="R123" s="12">
        <f t="shared" si="15"/>
        <v>0</v>
      </c>
      <c r="S123" s="1">
        <f>IF(AND(A123&gt;=5,A123&lt;=9),INDEX(Demand!$C$3:$C$26,C123),INDEX(Demand!$B$3:$B$26,C123))</f>
        <v>900</v>
      </c>
      <c r="T123" s="7">
        <f t="shared" si="16"/>
        <v>0</v>
      </c>
      <c r="U123" s="7">
        <f t="shared" si="17"/>
        <v>0</v>
      </c>
    </row>
    <row r="124" spans="1:21" x14ac:dyDescent="0.2">
      <c r="A124" s="1">
        <v>1</v>
      </c>
      <c r="B124" s="1">
        <v>5</v>
      </c>
      <c r="C124" s="1">
        <v>20</v>
      </c>
      <c r="D124">
        <v>7.3</v>
      </c>
      <c r="E124">
        <v>6</v>
      </c>
      <c r="F124">
        <v>91</v>
      </c>
      <c r="G124">
        <v>0</v>
      </c>
      <c r="H124">
        <v>0</v>
      </c>
      <c r="I124">
        <v>0</v>
      </c>
      <c r="J124" s="4">
        <f t="shared" si="12"/>
        <v>274.12295152184845</v>
      </c>
      <c r="K124" s="4">
        <f t="shared" si="13"/>
        <v>-33.084633328052661</v>
      </c>
      <c r="L124" s="5">
        <f t="shared" si="18"/>
        <v>0</v>
      </c>
      <c r="M124" s="5">
        <f t="shared" si="19"/>
        <v>0</v>
      </c>
      <c r="N124" s="6">
        <f t="shared" si="11"/>
        <v>0</v>
      </c>
      <c r="O124" s="6">
        <f t="shared" si="14"/>
        <v>0</v>
      </c>
      <c r="P124" s="6">
        <f>FORECAST(J124,Inputs!$B$10:$B$18,Inputs!$A$10:$A$18)</f>
        <v>33.093731032609703</v>
      </c>
      <c r="Q124" s="6">
        <f>IF(Inputs!$D$10="Yes",IF('Hourly Calcs'!P124&gt;'Hourly Calcs'!K124,'Hourly Calcs'!O124,N124+O124),N124+O124)</f>
        <v>0</v>
      </c>
      <c r="R124" s="12">
        <f t="shared" si="15"/>
        <v>0</v>
      </c>
      <c r="S124" s="1">
        <f>IF(AND(A124&gt;=5,A124&lt;=9),INDEX(Demand!$C$3:$C$26,C124),INDEX(Demand!$B$3:$B$26,C124))</f>
        <v>800</v>
      </c>
      <c r="T124" s="7">
        <f t="shared" si="16"/>
        <v>0</v>
      </c>
      <c r="U124" s="7">
        <f t="shared" si="17"/>
        <v>0</v>
      </c>
    </row>
    <row r="125" spans="1:21" x14ac:dyDescent="0.2">
      <c r="A125" s="1">
        <v>1</v>
      </c>
      <c r="B125" s="1">
        <v>5</v>
      </c>
      <c r="C125" s="1">
        <v>21</v>
      </c>
      <c r="D125">
        <v>7.6</v>
      </c>
      <c r="E125">
        <v>6.1</v>
      </c>
      <c r="F125">
        <v>90</v>
      </c>
      <c r="G125">
        <v>0</v>
      </c>
      <c r="H125">
        <v>0</v>
      </c>
      <c r="I125">
        <v>0</v>
      </c>
      <c r="J125" s="4">
        <f t="shared" si="12"/>
        <v>287.11768545866937</v>
      </c>
      <c r="K125" s="4">
        <f t="shared" si="13"/>
        <v>-42.398170418062449</v>
      </c>
      <c r="L125" s="5">
        <f t="shared" si="18"/>
        <v>0</v>
      </c>
      <c r="M125" s="5">
        <f t="shared" si="19"/>
        <v>0</v>
      </c>
      <c r="N125" s="6">
        <f t="shared" si="11"/>
        <v>0</v>
      </c>
      <c r="O125" s="6">
        <f t="shared" si="14"/>
        <v>0</v>
      </c>
      <c r="P125" s="6">
        <f>FORECAST(J125,Inputs!$B$10:$B$18,Inputs!$A$10:$A$18)</f>
        <v>33.214052643135823</v>
      </c>
      <c r="Q125" s="6">
        <f>IF(Inputs!$D$10="Yes",IF('Hourly Calcs'!P125&gt;'Hourly Calcs'!K125,'Hourly Calcs'!O125,N125+O125),N125+O125)</f>
        <v>0</v>
      </c>
      <c r="R125" s="12">
        <f t="shared" si="15"/>
        <v>0</v>
      </c>
      <c r="S125" s="1">
        <f>IF(AND(A125&gt;=5,A125&lt;=9),INDEX(Demand!$C$3:$C$26,C125),INDEX(Demand!$B$3:$B$26,C125))</f>
        <v>700</v>
      </c>
      <c r="T125" s="7">
        <f t="shared" si="16"/>
        <v>0</v>
      </c>
      <c r="U125" s="7">
        <f t="shared" si="17"/>
        <v>0</v>
      </c>
    </row>
    <row r="126" spans="1:21" x14ac:dyDescent="0.2">
      <c r="A126" s="1">
        <v>1</v>
      </c>
      <c r="B126" s="1">
        <v>5</v>
      </c>
      <c r="C126" s="1">
        <v>22</v>
      </c>
      <c r="D126">
        <v>7.4</v>
      </c>
      <c r="E126">
        <v>6.3</v>
      </c>
      <c r="F126">
        <v>93</v>
      </c>
      <c r="G126">
        <v>0</v>
      </c>
      <c r="H126">
        <v>0</v>
      </c>
      <c r="I126">
        <v>0</v>
      </c>
      <c r="J126" s="4">
        <f t="shared" si="12"/>
        <v>303.0291080902723</v>
      </c>
      <c r="K126" s="4">
        <f t="shared" si="13"/>
        <v>-50.988092495751431</v>
      </c>
      <c r="L126" s="5">
        <f t="shared" si="18"/>
        <v>0</v>
      </c>
      <c r="M126" s="5">
        <f t="shared" si="19"/>
        <v>0</v>
      </c>
      <c r="N126" s="6">
        <f t="shared" si="11"/>
        <v>0</v>
      </c>
      <c r="O126" s="6">
        <f t="shared" si="14"/>
        <v>0</v>
      </c>
      <c r="P126" s="6">
        <f>FORECAST(J126,Inputs!$B$10:$B$18,Inputs!$A$10:$A$18)</f>
        <v>33.361380630465483</v>
      </c>
      <c r="Q126" s="6">
        <f>IF(Inputs!$D$10="Yes",IF('Hourly Calcs'!P126&gt;'Hourly Calcs'!K126,'Hourly Calcs'!O126,N126+O126),N126+O126)</f>
        <v>0</v>
      </c>
      <c r="R126" s="12">
        <f t="shared" si="15"/>
        <v>0</v>
      </c>
      <c r="S126" s="1">
        <f>IF(AND(A126&gt;=5,A126&lt;=9),INDEX(Demand!$C$3:$C$26,C126),INDEX(Demand!$B$3:$B$26,C126))</f>
        <v>600</v>
      </c>
      <c r="T126" s="7">
        <f t="shared" si="16"/>
        <v>0</v>
      </c>
      <c r="U126" s="7">
        <f t="shared" si="17"/>
        <v>0</v>
      </c>
    </row>
    <row r="127" spans="1:21" x14ac:dyDescent="0.2">
      <c r="A127" s="1">
        <v>1</v>
      </c>
      <c r="B127" s="1">
        <v>5</v>
      </c>
      <c r="C127" s="1">
        <v>23</v>
      </c>
      <c r="D127">
        <v>7.8</v>
      </c>
      <c r="E127">
        <v>6.7</v>
      </c>
      <c r="F127">
        <v>93</v>
      </c>
      <c r="G127">
        <v>0</v>
      </c>
      <c r="H127">
        <v>0</v>
      </c>
      <c r="I127">
        <v>0</v>
      </c>
      <c r="J127" s="4">
        <f t="shared" si="12"/>
        <v>323.81194817062226</v>
      </c>
      <c r="K127" s="4">
        <f t="shared" si="13"/>
        <v>-57.896671017517065</v>
      </c>
      <c r="L127" s="5">
        <f t="shared" si="18"/>
        <v>0</v>
      </c>
      <c r="M127" s="5">
        <f t="shared" si="19"/>
        <v>0</v>
      </c>
      <c r="N127" s="6">
        <f t="shared" si="11"/>
        <v>0</v>
      </c>
      <c r="O127" s="6">
        <f t="shared" si="14"/>
        <v>0</v>
      </c>
      <c r="P127" s="6">
        <f>FORECAST(J127,Inputs!$B$10:$B$18,Inputs!$A$10:$A$18)</f>
        <v>33.55381433491317</v>
      </c>
      <c r="Q127" s="6">
        <f>IF(Inputs!$D$10="Yes",IF('Hourly Calcs'!P127&gt;'Hourly Calcs'!K127,'Hourly Calcs'!O127,N127+O127),N127+O127)</f>
        <v>0</v>
      </c>
      <c r="R127" s="12">
        <f t="shared" si="15"/>
        <v>0</v>
      </c>
      <c r="S127" s="1">
        <f>IF(AND(A127&gt;=5,A127&lt;=9),INDEX(Demand!$C$3:$C$26,C127),INDEX(Demand!$B$3:$B$26,C127))</f>
        <v>500</v>
      </c>
      <c r="T127" s="7">
        <f t="shared" si="16"/>
        <v>0</v>
      </c>
      <c r="U127" s="7">
        <f t="shared" si="17"/>
        <v>0</v>
      </c>
    </row>
    <row r="128" spans="1:21" x14ac:dyDescent="0.2">
      <c r="A128" s="1">
        <v>1</v>
      </c>
      <c r="B128" s="1">
        <v>5</v>
      </c>
      <c r="C128" s="1">
        <v>24</v>
      </c>
      <c r="D128">
        <v>7.2</v>
      </c>
      <c r="E128">
        <v>6.5</v>
      </c>
      <c r="F128">
        <v>95</v>
      </c>
      <c r="G128">
        <v>0</v>
      </c>
      <c r="H128">
        <v>0</v>
      </c>
      <c r="I128">
        <v>0</v>
      </c>
      <c r="J128" s="4">
        <f t="shared" si="12"/>
        <v>350.50515307220508</v>
      </c>
      <c r="K128" s="4">
        <f t="shared" si="13"/>
        <v>-61.609919670914167</v>
      </c>
      <c r="L128" s="5">
        <f t="shared" si="18"/>
        <v>0</v>
      </c>
      <c r="M128" s="5">
        <f t="shared" si="19"/>
        <v>0</v>
      </c>
      <c r="N128" s="6">
        <f t="shared" si="11"/>
        <v>0</v>
      </c>
      <c r="O128" s="6">
        <f t="shared" si="14"/>
        <v>0</v>
      </c>
      <c r="P128" s="6">
        <f>FORECAST(J128,Inputs!$B$10:$B$18,Inputs!$A$10:$A$18)</f>
        <v>33.800973639557455</v>
      </c>
      <c r="Q128" s="6">
        <f>IF(Inputs!$D$10="Yes",IF('Hourly Calcs'!P128&gt;'Hourly Calcs'!K128,'Hourly Calcs'!O128,N128+O128),N128+O128)</f>
        <v>0</v>
      </c>
      <c r="R128" s="12">
        <f t="shared" si="15"/>
        <v>0</v>
      </c>
      <c r="S128" s="1">
        <f>IF(AND(A128&gt;=5,A128&lt;=9),INDEX(Demand!$C$3:$C$26,C128),INDEX(Demand!$B$3:$B$26,C128))</f>
        <v>400</v>
      </c>
      <c r="T128" s="7">
        <f t="shared" si="16"/>
        <v>0</v>
      </c>
      <c r="U128" s="7">
        <f t="shared" si="17"/>
        <v>0</v>
      </c>
    </row>
    <row r="129" spans="1:21" x14ac:dyDescent="0.2">
      <c r="A129" s="1">
        <v>1</v>
      </c>
      <c r="B129" s="1">
        <v>6</v>
      </c>
      <c r="C129" s="1">
        <v>1</v>
      </c>
      <c r="D129">
        <v>6.9</v>
      </c>
      <c r="E129">
        <v>6.2</v>
      </c>
      <c r="F129">
        <v>95</v>
      </c>
      <c r="G129">
        <v>0</v>
      </c>
      <c r="H129">
        <v>0</v>
      </c>
      <c r="I129">
        <v>0</v>
      </c>
      <c r="J129" s="4">
        <f t="shared" si="12"/>
        <v>19.412694658408384</v>
      </c>
      <c r="K129" s="4">
        <f t="shared" si="13"/>
        <v>-60.774676287097321</v>
      </c>
      <c r="L129" s="5">
        <f t="shared" si="18"/>
        <v>0</v>
      </c>
      <c r="M129" s="5">
        <f t="shared" si="19"/>
        <v>0</v>
      </c>
      <c r="N129" s="6">
        <f t="shared" si="11"/>
        <v>0</v>
      </c>
      <c r="O129" s="6">
        <f t="shared" si="14"/>
        <v>0</v>
      </c>
      <c r="P129" s="6">
        <f>FORECAST(J129,Inputs!$B$10:$B$18,Inputs!$A$10:$A$18)</f>
        <v>30.735302728318594</v>
      </c>
      <c r="Q129" s="6">
        <f>IF(Inputs!$D$10="Yes",IF('Hourly Calcs'!P129&gt;'Hourly Calcs'!K129,'Hourly Calcs'!O129,N129+O129),N129+O129)</f>
        <v>0</v>
      </c>
      <c r="R129" s="12">
        <f t="shared" si="15"/>
        <v>0</v>
      </c>
      <c r="S129" s="1">
        <f>IF(AND(A129&gt;=5,A129&lt;=9),INDEX(Demand!$C$3:$C$26,C129),INDEX(Demand!$B$3:$B$26,C129))</f>
        <v>350</v>
      </c>
      <c r="T129" s="7">
        <f t="shared" si="16"/>
        <v>0</v>
      </c>
      <c r="U129" s="7">
        <f t="shared" si="17"/>
        <v>0</v>
      </c>
    </row>
    <row r="130" spans="1:21" x14ac:dyDescent="0.2">
      <c r="A130" s="1">
        <v>1</v>
      </c>
      <c r="B130" s="1">
        <v>6</v>
      </c>
      <c r="C130" s="1">
        <v>2</v>
      </c>
      <c r="D130">
        <v>5.9</v>
      </c>
      <c r="E130">
        <v>5.7</v>
      </c>
      <c r="F130">
        <v>99</v>
      </c>
      <c r="G130">
        <v>0</v>
      </c>
      <c r="H130">
        <v>0</v>
      </c>
      <c r="I130">
        <v>0</v>
      </c>
      <c r="J130" s="4">
        <f t="shared" si="12"/>
        <v>44.126574868990843</v>
      </c>
      <c r="K130" s="4">
        <f t="shared" si="13"/>
        <v>-55.739727508733523</v>
      </c>
      <c r="L130" s="5">
        <f t="shared" si="18"/>
        <v>0</v>
      </c>
      <c r="M130" s="5">
        <f t="shared" si="19"/>
        <v>0</v>
      </c>
      <c r="N130" s="6">
        <f t="shared" si="11"/>
        <v>0</v>
      </c>
      <c r="O130" s="6">
        <f t="shared" si="14"/>
        <v>0</v>
      </c>
      <c r="P130" s="6">
        <f>FORECAST(J130,Inputs!$B$10:$B$18,Inputs!$A$10:$A$18)</f>
        <v>30.964134952490653</v>
      </c>
      <c r="Q130" s="6">
        <f>IF(Inputs!$D$10="Yes",IF('Hourly Calcs'!P130&gt;'Hourly Calcs'!K130,'Hourly Calcs'!O130,N130+O130),N130+O130)</f>
        <v>0</v>
      </c>
      <c r="R130" s="12">
        <f t="shared" si="15"/>
        <v>0</v>
      </c>
      <c r="S130" s="1">
        <f>IF(AND(A130&gt;=5,A130&lt;=9),INDEX(Demand!$C$3:$C$26,C130),INDEX(Demand!$B$3:$B$26,C130))</f>
        <v>350</v>
      </c>
      <c r="T130" s="7">
        <f t="shared" si="16"/>
        <v>0</v>
      </c>
      <c r="U130" s="7">
        <f t="shared" si="17"/>
        <v>0</v>
      </c>
    </row>
    <row r="131" spans="1:21" x14ac:dyDescent="0.2">
      <c r="A131" s="1">
        <v>1</v>
      </c>
      <c r="B131" s="1">
        <v>6</v>
      </c>
      <c r="C131" s="1">
        <v>3</v>
      </c>
      <c r="D131">
        <v>6.6</v>
      </c>
      <c r="E131">
        <v>6.6</v>
      </c>
      <c r="F131">
        <v>100</v>
      </c>
      <c r="G131">
        <v>0</v>
      </c>
      <c r="H131">
        <v>0</v>
      </c>
      <c r="I131">
        <v>0</v>
      </c>
      <c r="J131" s="4">
        <f t="shared" si="12"/>
        <v>62.964707595979007</v>
      </c>
      <c r="K131" s="4">
        <f t="shared" si="13"/>
        <v>-48.091926194057947</v>
      </c>
      <c r="L131" s="5">
        <f t="shared" si="18"/>
        <v>0</v>
      </c>
      <c r="M131" s="5">
        <f t="shared" si="19"/>
        <v>0</v>
      </c>
      <c r="N131" s="6">
        <f t="shared" si="11"/>
        <v>0</v>
      </c>
      <c r="O131" s="6">
        <f t="shared" si="14"/>
        <v>0</v>
      </c>
      <c r="P131" s="6">
        <f>FORECAST(J131,Inputs!$B$10:$B$18,Inputs!$A$10:$A$18)</f>
        <v>31.138562107370173</v>
      </c>
      <c r="Q131" s="6">
        <f>IF(Inputs!$D$10="Yes",IF('Hourly Calcs'!P131&gt;'Hourly Calcs'!K131,'Hourly Calcs'!O131,N131+O131),N131+O131)</f>
        <v>0</v>
      </c>
      <c r="R131" s="12">
        <f t="shared" si="15"/>
        <v>0</v>
      </c>
      <c r="S131" s="1">
        <f>IF(AND(A131&gt;=5,A131&lt;=9),INDEX(Demand!$C$3:$C$26,C131),INDEX(Demand!$B$3:$B$26,C131))</f>
        <v>350</v>
      </c>
      <c r="T131" s="7">
        <f t="shared" si="16"/>
        <v>0</v>
      </c>
      <c r="U131" s="7">
        <f t="shared" si="17"/>
        <v>0</v>
      </c>
    </row>
    <row r="132" spans="1:21" x14ac:dyDescent="0.2">
      <c r="A132" s="1">
        <v>1</v>
      </c>
      <c r="B132" s="1">
        <v>6</v>
      </c>
      <c r="C132" s="1">
        <v>4</v>
      </c>
      <c r="D132">
        <v>6.6</v>
      </c>
      <c r="E132">
        <v>6.4</v>
      </c>
      <c r="F132">
        <v>99</v>
      </c>
      <c r="G132">
        <v>0</v>
      </c>
      <c r="H132">
        <v>0</v>
      </c>
      <c r="I132">
        <v>0</v>
      </c>
      <c r="J132" s="4">
        <f t="shared" si="12"/>
        <v>77.647557920886584</v>
      </c>
      <c r="K132" s="4">
        <f t="shared" si="13"/>
        <v>-39.159725648224054</v>
      </c>
      <c r="L132" s="5">
        <f t="shared" si="18"/>
        <v>87.352442079113416</v>
      </c>
      <c r="M132" s="5">
        <f t="shared" si="19"/>
        <v>0</v>
      </c>
      <c r="N132" s="6">
        <f t="shared" si="11"/>
        <v>0</v>
      </c>
      <c r="O132" s="6">
        <f t="shared" si="14"/>
        <v>0</v>
      </c>
      <c r="P132" s="6">
        <f>FORECAST(J132,Inputs!$B$10:$B$18,Inputs!$A$10:$A$18)</f>
        <v>31.274514425193392</v>
      </c>
      <c r="Q132" s="6">
        <f>IF(Inputs!$D$10="Yes",IF('Hourly Calcs'!P132&gt;'Hourly Calcs'!K132,'Hourly Calcs'!O132,N132+O132),N132+O132)</f>
        <v>0</v>
      </c>
      <c r="R132" s="12">
        <f t="shared" si="15"/>
        <v>0</v>
      </c>
      <c r="S132" s="1">
        <f>IF(AND(A132&gt;=5,A132&lt;=9),INDEX(Demand!$C$3:$C$26,C132),INDEX(Demand!$B$3:$B$26,C132))</f>
        <v>350</v>
      </c>
      <c r="T132" s="7">
        <f t="shared" si="16"/>
        <v>0</v>
      </c>
      <c r="U132" s="7">
        <f t="shared" si="17"/>
        <v>0</v>
      </c>
    </row>
    <row r="133" spans="1:21" x14ac:dyDescent="0.2">
      <c r="A133" s="1">
        <v>1</v>
      </c>
      <c r="B133" s="1">
        <v>6</v>
      </c>
      <c r="C133" s="1">
        <v>5</v>
      </c>
      <c r="D133">
        <v>6.8</v>
      </c>
      <c r="E133">
        <v>6.6</v>
      </c>
      <c r="F133">
        <v>99</v>
      </c>
      <c r="G133">
        <v>0</v>
      </c>
      <c r="H133">
        <v>0</v>
      </c>
      <c r="I133">
        <v>0</v>
      </c>
      <c r="J133" s="4">
        <f t="shared" si="12"/>
        <v>89.981286503269473</v>
      </c>
      <c r="K133" s="4">
        <f t="shared" si="13"/>
        <v>-29.732503114531966</v>
      </c>
      <c r="L133" s="5">
        <f t="shared" si="18"/>
        <v>75.018713496730527</v>
      </c>
      <c r="M133" s="5">
        <f t="shared" si="19"/>
        <v>0</v>
      </c>
      <c r="N133" s="6">
        <f t="shared" si="11"/>
        <v>0</v>
      </c>
      <c r="O133" s="6">
        <f t="shared" si="14"/>
        <v>0</v>
      </c>
      <c r="P133" s="6">
        <f>FORECAST(J133,Inputs!$B$10:$B$18,Inputs!$A$10:$A$18)</f>
        <v>31.388715615771012</v>
      </c>
      <c r="Q133" s="6">
        <f>IF(Inputs!$D$10="Yes",IF('Hourly Calcs'!P133&gt;'Hourly Calcs'!K133,'Hourly Calcs'!O133,N133+O133),N133+O133)</f>
        <v>0</v>
      </c>
      <c r="R133" s="12">
        <f t="shared" si="15"/>
        <v>0</v>
      </c>
      <c r="S133" s="1">
        <f>IF(AND(A133&gt;=5,A133&lt;=9),INDEX(Demand!$C$3:$C$26,C133),INDEX(Demand!$B$3:$B$26,C133))</f>
        <v>350</v>
      </c>
      <c r="T133" s="7">
        <f t="shared" si="16"/>
        <v>0</v>
      </c>
      <c r="U133" s="7">
        <f t="shared" si="17"/>
        <v>0</v>
      </c>
    </row>
    <row r="134" spans="1:21" x14ac:dyDescent="0.2">
      <c r="A134" s="1">
        <v>1</v>
      </c>
      <c r="B134" s="1">
        <v>6</v>
      </c>
      <c r="C134" s="1">
        <v>6</v>
      </c>
      <c r="D134">
        <v>6.9</v>
      </c>
      <c r="E134">
        <v>6.7</v>
      </c>
      <c r="F134">
        <v>99</v>
      </c>
      <c r="G134">
        <v>0</v>
      </c>
      <c r="H134">
        <v>0</v>
      </c>
      <c r="I134">
        <v>0</v>
      </c>
      <c r="J134" s="4">
        <f t="shared" si="12"/>
        <v>101.18200383927638</v>
      </c>
      <c r="K134" s="4">
        <f t="shared" si="13"/>
        <v>-20.29271168196864</v>
      </c>
      <c r="L134" s="5">
        <f t="shared" si="18"/>
        <v>63.817996160723624</v>
      </c>
      <c r="M134" s="5">
        <f t="shared" si="19"/>
        <v>0</v>
      </c>
      <c r="N134" s="6">
        <f t="shared" si="11"/>
        <v>0</v>
      </c>
      <c r="O134" s="6">
        <f t="shared" si="14"/>
        <v>0</v>
      </c>
      <c r="P134" s="6">
        <f>FORECAST(J134,Inputs!$B$10:$B$18,Inputs!$A$10:$A$18)</f>
        <v>31.49242596147478</v>
      </c>
      <c r="Q134" s="6">
        <f>IF(Inputs!$D$10="Yes",IF('Hourly Calcs'!P134&gt;'Hourly Calcs'!K134,'Hourly Calcs'!O134,N134+O134),N134+O134)</f>
        <v>0</v>
      </c>
      <c r="R134" s="12">
        <f t="shared" si="15"/>
        <v>0</v>
      </c>
      <c r="S134" s="1">
        <f>IF(AND(A134&gt;=5,A134&lt;=9),INDEX(Demand!$C$3:$C$26,C134),INDEX(Demand!$B$3:$B$26,C134))</f>
        <v>350</v>
      </c>
      <c r="T134" s="7">
        <f t="shared" si="16"/>
        <v>0</v>
      </c>
      <c r="U134" s="7">
        <f t="shared" si="17"/>
        <v>0</v>
      </c>
    </row>
    <row r="135" spans="1:21" x14ac:dyDescent="0.2">
      <c r="A135" s="1">
        <v>1</v>
      </c>
      <c r="B135" s="1">
        <v>6</v>
      </c>
      <c r="C135" s="1">
        <v>7</v>
      </c>
      <c r="D135">
        <v>7.2</v>
      </c>
      <c r="E135">
        <v>6.3</v>
      </c>
      <c r="F135">
        <v>94</v>
      </c>
      <c r="G135">
        <v>0</v>
      </c>
      <c r="H135">
        <v>0</v>
      </c>
      <c r="I135">
        <v>0</v>
      </c>
      <c r="J135" s="4">
        <f t="shared" si="12"/>
        <v>112.04761832710031</v>
      </c>
      <c r="K135" s="4">
        <f t="shared" si="13"/>
        <v>-11.193866233777257</v>
      </c>
      <c r="L135" s="5">
        <f t="shared" si="18"/>
        <v>52.952381672899691</v>
      </c>
      <c r="M135" s="5">
        <f t="shared" si="19"/>
        <v>0</v>
      </c>
      <c r="N135" s="6">
        <f t="shared" si="11"/>
        <v>0</v>
      </c>
      <c r="O135" s="6">
        <f t="shared" si="14"/>
        <v>0</v>
      </c>
      <c r="P135" s="6">
        <f>FORECAST(J135,Inputs!$B$10:$B$18,Inputs!$A$10:$A$18)</f>
        <v>31.593033503028703</v>
      </c>
      <c r="Q135" s="6">
        <f>IF(Inputs!$D$10="Yes",IF('Hourly Calcs'!P135&gt;'Hourly Calcs'!K135,'Hourly Calcs'!O135,N135+O135),N135+O135)</f>
        <v>0</v>
      </c>
      <c r="R135" s="12">
        <f t="shared" si="15"/>
        <v>0</v>
      </c>
      <c r="S135" s="1">
        <f>IF(AND(A135&gt;=5,A135&lt;=9),INDEX(Demand!$C$3:$C$26,C135),INDEX(Demand!$B$3:$B$26,C135))</f>
        <v>350</v>
      </c>
      <c r="T135" s="7">
        <f t="shared" si="16"/>
        <v>0</v>
      </c>
      <c r="U135" s="7">
        <f t="shared" si="17"/>
        <v>0</v>
      </c>
    </row>
    <row r="136" spans="1:21" x14ac:dyDescent="0.2">
      <c r="A136" s="1">
        <v>1</v>
      </c>
      <c r="B136" s="1">
        <v>6</v>
      </c>
      <c r="C136" s="1">
        <v>8</v>
      </c>
      <c r="D136">
        <v>7.2</v>
      </c>
      <c r="E136">
        <v>6.1</v>
      </c>
      <c r="F136">
        <v>93</v>
      </c>
      <c r="G136">
        <v>0</v>
      </c>
      <c r="H136">
        <v>0</v>
      </c>
      <c r="I136">
        <v>0</v>
      </c>
      <c r="J136" s="4">
        <f t="shared" si="12"/>
        <v>123.13854775355587</v>
      </c>
      <c r="K136" s="4">
        <f t="shared" si="13"/>
        <v>-2.6999465278898782</v>
      </c>
      <c r="L136" s="5">
        <f t="shared" si="18"/>
        <v>41.861452246444131</v>
      </c>
      <c r="M136" s="5">
        <f t="shared" si="19"/>
        <v>0</v>
      </c>
      <c r="N136" s="6">
        <f t="shared" si="11"/>
        <v>0</v>
      </c>
      <c r="O136" s="6">
        <f t="shared" si="14"/>
        <v>0</v>
      </c>
      <c r="P136" s="6">
        <f>FORECAST(J136,Inputs!$B$10:$B$18,Inputs!$A$10:$A$18)</f>
        <v>31.695727294014404</v>
      </c>
      <c r="Q136" s="6">
        <f>IF(Inputs!$D$10="Yes",IF('Hourly Calcs'!P136&gt;'Hourly Calcs'!K136,'Hourly Calcs'!O136,N136+O136),N136+O136)</f>
        <v>0</v>
      </c>
      <c r="R136" s="12">
        <f t="shared" si="15"/>
        <v>0</v>
      </c>
      <c r="S136" s="1">
        <f>IF(AND(A136&gt;=5,A136&lt;=9),INDEX(Demand!$C$3:$C$26,C136),INDEX(Demand!$B$3:$B$26,C136))</f>
        <v>350</v>
      </c>
      <c r="T136" s="7">
        <f t="shared" si="16"/>
        <v>0</v>
      </c>
      <c r="U136" s="7">
        <f t="shared" si="17"/>
        <v>0</v>
      </c>
    </row>
    <row r="137" spans="1:21" x14ac:dyDescent="0.2">
      <c r="A137" s="1">
        <v>1</v>
      </c>
      <c r="B137" s="1">
        <v>6</v>
      </c>
      <c r="C137" s="1">
        <v>9</v>
      </c>
      <c r="D137">
        <v>7.2</v>
      </c>
      <c r="E137">
        <v>5.9</v>
      </c>
      <c r="F137">
        <v>91</v>
      </c>
      <c r="G137">
        <v>11</v>
      </c>
      <c r="H137">
        <v>0</v>
      </c>
      <c r="I137">
        <v>11</v>
      </c>
      <c r="J137" s="4">
        <f t="shared" si="12"/>
        <v>134.86230984955856</v>
      </c>
      <c r="K137" s="4">
        <f t="shared" si="13"/>
        <v>4.7286937941213836</v>
      </c>
      <c r="L137" s="5">
        <f t="shared" si="18"/>
        <v>30.137690150441443</v>
      </c>
      <c r="M137" s="5">
        <f t="shared" si="19"/>
        <v>29.271306205878616</v>
      </c>
      <c r="N137" s="6">
        <f t="shared" ref="N137:N200" si="20">H137*MAX(0,COS(2*ASIN(SQRT(SIN(RADIANS($B$4))^2+COS(RADIANS($K137))^2-2*SIN(RADIANS($B$4))*COS(RADIANS($K137))*COS(RADIANS($J137-$B$5))+(SIN(RADIANS($K137))-COS(RADIANS($B$4)))^2)/2)))</f>
        <v>0</v>
      </c>
      <c r="O137" s="6">
        <f t="shared" si="14"/>
        <v>10.059706649052728</v>
      </c>
      <c r="P137" s="6">
        <f>FORECAST(J137,Inputs!$B$10:$B$18,Inputs!$A$10:$A$18)</f>
        <v>31.804280646755171</v>
      </c>
      <c r="Q137" s="6">
        <f>IF(Inputs!$D$10="Yes",IF('Hourly Calcs'!P137&gt;'Hourly Calcs'!K137,'Hourly Calcs'!O137,N137+O137),N137+O137)</f>
        <v>10.059706649052728</v>
      </c>
      <c r="R137" s="12">
        <f t="shared" si="15"/>
        <v>47.80372599629856</v>
      </c>
      <c r="S137" s="1">
        <f>IF(AND(A137&gt;=5,A137&lt;=9),INDEX(Demand!$C$3:$C$26,C137),INDEX(Demand!$B$3:$B$26,C137))</f>
        <v>350</v>
      </c>
      <c r="T137" s="7">
        <f t="shared" si="16"/>
        <v>47.803725996298567</v>
      </c>
      <c r="U137" s="7">
        <f t="shared" si="17"/>
        <v>0</v>
      </c>
    </row>
    <row r="138" spans="1:21" x14ac:dyDescent="0.2">
      <c r="A138" s="1">
        <v>1</v>
      </c>
      <c r="B138" s="1">
        <v>6</v>
      </c>
      <c r="C138" s="1">
        <v>10</v>
      </c>
      <c r="D138">
        <v>7.2</v>
      </c>
      <c r="E138">
        <v>5.6</v>
      </c>
      <c r="F138">
        <v>90</v>
      </c>
      <c r="G138">
        <v>58</v>
      </c>
      <c r="H138">
        <v>7</v>
      </c>
      <c r="I138">
        <v>57</v>
      </c>
      <c r="J138" s="4">
        <f t="shared" ref="J138:J201" si="21">solarazimuth($B$2,$B$3,$B$1,A138,B138,C138,0,0,0,0)</f>
        <v>147.47430371300533</v>
      </c>
      <c r="K138" s="4">
        <f t="shared" ref="K138:K201" si="22">solarelevation($B$2,$B$3,$B$1,A138,B138,C138,0,0,0,0)</f>
        <v>10.595603621148413</v>
      </c>
      <c r="L138" s="5">
        <f t="shared" si="18"/>
        <v>17.525696286994673</v>
      </c>
      <c r="M138" s="5">
        <f t="shared" si="19"/>
        <v>23.404396378851587</v>
      </c>
      <c r="N138" s="6">
        <f t="shared" si="20"/>
        <v>4.7360905929904877</v>
      </c>
      <c r="O138" s="6">
        <f t="shared" ref="O138:O201" si="23">$I138*(1+COS(RADIANS($B$4)))/2</f>
        <v>52.127570817818686</v>
      </c>
      <c r="P138" s="6">
        <f>FORECAST(J138,Inputs!$B$10:$B$18,Inputs!$A$10:$A$18)</f>
        <v>31.921058367713009</v>
      </c>
      <c r="Q138" s="6">
        <f>IF(Inputs!$D$10="Yes",IF('Hourly Calcs'!P138&gt;'Hourly Calcs'!K138,'Hourly Calcs'!O138,N138+O138),N138+O138)</f>
        <v>52.127570817818686</v>
      </c>
      <c r="R138" s="12">
        <f t="shared" ref="R138:R201" si="24">$B$6*$E$1*Q138</f>
        <v>247.71021652627439</v>
      </c>
      <c r="S138" s="1">
        <f>IF(AND(A138&gt;=5,A138&lt;=9),INDEX(Demand!$C$3:$C$26,C138),INDEX(Demand!$B$3:$B$26,C138))</f>
        <v>600</v>
      </c>
      <c r="T138" s="7">
        <f t="shared" ref="T138:T201" si="25">S138-MAX(0,S138-R138)</f>
        <v>247.71021652627439</v>
      </c>
      <c r="U138" s="7">
        <f t="shared" ref="U138:U201" si="26">MAX(0,R138-S138)</f>
        <v>0</v>
      </c>
    </row>
    <row r="139" spans="1:21" x14ac:dyDescent="0.2">
      <c r="A139" s="1">
        <v>1</v>
      </c>
      <c r="B139" s="1">
        <v>6</v>
      </c>
      <c r="C139" s="1">
        <v>11</v>
      </c>
      <c r="D139">
        <v>7.3</v>
      </c>
      <c r="E139">
        <v>5.3</v>
      </c>
      <c r="F139">
        <v>87</v>
      </c>
      <c r="G139">
        <v>111</v>
      </c>
      <c r="H139">
        <v>34</v>
      </c>
      <c r="I139">
        <v>102</v>
      </c>
      <c r="J139" s="4">
        <f t="shared" si="21"/>
        <v>161.01679633507777</v>
      </c>
      <c r="K139" s="4">
        <f t="shared" si="22"/>
        <v>14.702338464823413</v>
      </c>
      <c r="L139" s="5">
        <f t="shared" si="18"/>
        <v>3.9832036649222289</v>
      </c>
      <c r="M139" s="5">
        <f t="shared" si="19"/>
        <v>19.297661535176587</v>
      </c>
      <c r="N139" s="6">
        <f t="shared" si="20"/>
        <v>25.499474449343666</v>
      </c>
      <c r="O139" s="6">
        <f t="shared" si="23"/>
        <v>93.280916200307118</v>
      </c>
      <c r="P139" s="6">
        <f>FORECAST(J139,Inputs!$B$10:$B$18,Inputs!$A$10:$A$18)</f>
        <v>32.046451817917387</v>
      </c>
      <c r="Q139" s="6">
        <f>IF(Inputs!$D$10="Yes",IF('Hourly Calcs'!P139&gt;'Hourly Calcs'!K139,'Hourly Calcs'!O139,N139+O139),N139+O139)</f>
        <v>93.280916200307118</v>
      </c>
      <c r="R139" s="12">
        <f t="shared" si="24"/>
        <v>443.27091378385938</v>
      </c>
      <c r="S139" s="1">
        <f>IF(AND(A139&gt;=5,A139&lt;=9),INDEX(Demand!$C$3:$C$26,C139),INDEX(Demand!$B$3:$B$26,C139))</f>
        <v>600</v>
      </c>
      <c r="T139" s="7">
        <f t="shared" si="25"/>
        <v>443.27091378385938</v>
      </c>
      <c r="U139" s="7">
        <f t="shared" si="26"/>
        <v>0</v>
      </c>
    </row>
    <row r="140" spans="1:21" x14ac:dyDescent="0.2">
      <c r="A140" s="1">
        <v>1</v>
      </c>
      <c r="B140" s="1">
        <v>6</v>
      </c>
      <c r="C140" s="1">
        <v>12</v>
      </c>
      <c r="D140">
        <v>6.7</v>
      </c>
      <c r="E140">
        <v>5.0999999999999996</v>
      </c>
      <c r="F140">
        <v>90</v>
      </c>
      <c r="G140">
        <v>71</v>
      </c>
      <c r="H140">
        <v>0</v>
      </c>
      <c r="I140">
        <v>71</v>
      </c>
      <c r="J140" s="4">
        <f t="shared" si="21"/>
        <v>175.25046933573535</v>
      </c>
      <c r="K140" s="4">
        <f t="shared" si="22"/>
        <v>16.653089296535029</v>
      </c>
      <c r="L140" s="5">
        <f t="shared" si="18"/>
        <v>10.250469335735346</v>
      </c>
      <c r="M140" s="5">
        <f t="shared" si="19"/>
        <v>17.346910703464971</v>
      </c>
      <c r="N140" s="6">
        <f t="shared" si="20"/>
        <v>0</v>
      </c>
      <c r="O140" s="6">
        <f t="shared" si="23"/>
        <v>64.930833825703971</v>
      </c>
      <c r="P140" s="6">
        <f>FORECAST(J140,Inputs!$B$10:$B$18,Inputs!$A$10:$A$18)</f>
        <v>32.17824508644199</v>
      </c>
      <c r="Q140" s="6">
        <f>IF(Inputs!$D$10="Yes",IF('Hourly Calcs'!P140&gt;'Hourly Calcs'!K140,'Hourly Calcs'!O140,N140+O140),N140+O140)</f>
        <v>64.930833825703971</v>
      </c>
      <c r="R140" s="12">
        <f t="shared" si="24"/>
        <v>308.55132233974524</v>
      </c>
      <c r="S140" s="1">
        <f>IF(AND(A140&gt;=5,A140&lt;=9),INDEX(Demand!$C$3:$C$26,C140),INDEX(Demand!$B$3:$B$26,C140))</f>
        <v>600</v>
      </c>
      <c r="T140" s="7">
        <f t="shared" si="25"/>
        <v>308.55132233974524</v>
      </c>
      <c r="U140" s="7">
        <f t="shared" si="26"/>
        <v>0</v>
      </c>
    </row>
    <row r="141" spans="1:21" x14ac:dyDescent="0.2">
      <c r="A141" s="1">
        <v>1</v>
      </c>
      <c r="B141" s="1">
        <v>6</v>
      </c>
      <c r="C141" s="1">
        <v>13</v>
      </c>
      <c r="D141">
        <v>6.6</v>
      </c>
      <c r="E141">
        <v>4.8</v>
      </c>
      <c r="F141">
        <v>88</v>
      </c>
      <c r="G141">
        <v>75</v>
      </c>
      <c r="H141">
        <v>0</v>
      </c>
      <c r="I141">
        <v>75</v>
      </c>
      <c r="J141" s="4">
        <f t="shared" si="21"/>
        <v>189.67865725620544</v>
      </c>
      <c r="K141" s="4">
        <f t="shared" si="22"/>
        <v>16.250849239157077</v>
      </c>
      <c r="L141" s="5">
        <f t="shared" si="18"/>
        <v>24.67865725620544</v>
      </c>
      <c r="M141" s="5">
        <f t="shared" si="19"/>
        <v>17.749150760842923</v>
      </c>
      <c r="N141" s="6">
        <f t="shared" si="20"/>
        <v>0</v>
      </c>
      <c r="O141" s="6">
        <f t="shared" si="23"/>
        <v>68.58890897081406</v>
      </c>
      <c r="P141" s="6">
        <f>FORECAST(J141,Inputs!$B$10:$B$18,Inputs!$A$10:$A$18)</f>
        <v>32.31183941903894</v>
      </c>
      <c r="Q141" s="6">
        <f>IF(Inputs!$D$10="Yes",IF('Hourly Calcs'!P141&gt;'Hourly Calcs'!K141,'Hourly Calcs'!O141,N141+O141),N141+O141)</f>
        <v>68.58890897081406</v>
      </c>
      <c r="R141" s="12">
        <f t="shared" si="24"/>
        <v>325.93449542930841</v>
      </c>
      <c r="S141" s="1">
        <f>IF(AND(A141&gt;=5,A141&lt;=9),INDEX(Demand!$C$3:$C$26,C141),INDEX(Demand!$B$3:$B$26,C141))</f>
        <v>600</v>
      </c>
      <c r="T141" s="7">
        <f t="shared" si="25"/>
        <v>325.93449542930841</v>
      </c>
      <c r="U141" s="7">
        <f t="shared" si="26"/>
        <v>0</v>
      </c>
    </row>
    <row r="142" spans="1:21" x14ac:dyDescent="0.2">
      <c r="A142" s="1">
        <v>1</v>
      </c>
      <c r="B142" s="1">
        <v>6</v>
      </c>
      <c r="C142" s="1">
        <v>14</v>
      </c>
      <c r="D142">
        <v>6.8</v>
      </c>
      <c r="E142">
        <v>5.5</v>
      </c>
      <c r="F142">
        <v>91</v>
      </c>
      <c r="G142">
        <v>64</v>
      </c>
      <c r="H142">
        <v>0</v>
      </c>
      <c r="I142">
        <v>64</v>
      </c>
      <c r="J142" s="4">
        <f t="shared" si="21"/>
        <v>203.72453953679235</v>
      </c>
      <c r="K142" s="4">
        <f t="shared" si="22"/>
        <v>13.537437336733959</v>
      </c>
      <c r="L142" s="5">
        <f t="shared" si="18"/>
        <v>38.724539536792349</v>
      </c>
      <c r="M142" s="5">
        <f t="shared" si="19"/>
        <v>20.462562663266041</v>
      </c>
      <c r="N142" s="6">
        <f t="shared" si="20"/>
        <v>0</v>
      </c>
      <c r="O142" s="6">
        <f t="shared" si="23"/>
        <v>58.529202321761332</v>
      </c>
      <c r="P142" s="6">
        <f>FORECAST(J142,Inputs!$B$10:$B$18,Inputs!$A$10:$A$18)</f>
        <v>32.441893884599928</v>
      </c>
      <c r="Q142" s="6">
        <f>IF(Inputs!$D$10="Yes",IF('Hourly Calcs'!P142&gt;'Hourly Calcs'!K142,'Hourly Calcs'!O142,N142+O142),N142+O142)</f>
        <v>58.529202321761332</v>
      </c>
      <c r="R142" s="12">
        <f t="shared" si="24"/>
        <v>278.13076943300985</v>
      </c>
      <c r="S142" s="1">
        <f>IF(AND(A142&gt;=5,A142&lt;=9),INDEX(Demand!$C$3:$C$26,C142),INDEX(Demand!$B$3:$B$26,C142))</f>
        <v>600</v>
      </c>
      <c r="T142" s="7">
        <f t="shared" si="25"/>
        <v>278.13076943300985</v>
      </c>
      <c r="U142" s="7">
        <f t="shared" si="26"/>
        <v>0</v>
      </c>
    </row>
    <row r="143" spans="1:21" x14ac:dyDescent="0.2">
      <c r="A143" s="1">
        <v>1</v>
      </c>
      <c r="B143" s="1">
        <v>6</v>
      </c>
      <c r="C143" s="1">
        <v>15</v>
      </c>
      <c r="D143">
        <v>7.1</v>
      </c>
      <c r="E143">
        <v>5.8</v>
      </c>
      <c r="F143">
        <v>91</v>
      </c>
      <c r="G143">
        <v>42</v>
      </c>
      <c r="H143">
        <v>0</v>
      </c>
      <c r="I143">
        <v>42</v>
      </c>
      <c r="J143" s="4">
        <f t="shared" si="21"/>
        <v>216.96631227932514</v>
      </c>
      <c r="K143" s="4">
        <f t="shared" si="22"/>
        <v>8.780883718813584</v>
      </c>
      <c r="L143" s="5">
        <f t="shared" si="18"/>
        <v>51.966312279325138</v>
      </c>
      <c r="M143" s="5">
        <f t="shared" si="19"/>
        <v>25.219116281186416</v>
      </c>
      <c r="N143" s="6">
        <f t="shared" si="20"/>
        <v>0</v>
      </c>
      <c r="O143" s="6">
        <f t="shared" si="23"/>
        <v>38.409789023655875</v>
      </c>
      <c r="P143" s="6">
        <f>FORECAST(J143,Inputs!$B$10:$B$18,Inputs!$A$10:$A$18)</f>
        <v>32.564502891475229</v>
      </c>
      <c r="Q143" s="6">
        <f>IF(Inputs!$D$10="Yes",IF('Hourly Calcs'!P143&gt;'Hourly Calcs'!K143,'Hourly Calcs'!O143,N143+O143),N143+O143)</f>
        <v>38.409789023655875</v>
      </c>
      <c r="R143" s="12">
        <f t="shared" si="24"/>
        <v>182.52331744041271</v>
      </c>
      <c r="S143" s="1">
        <f>IF(AND(A143&gt;=5,A143&lt;=9),INDEX(Demand!$C$3:$C$26,C143),INDEX(Demand!$B$3:$B$26,C143))</f>
        <v>600</v>
      </c>
      <c r="T143" s="7">
        <f t="shared" si="25"/>
        <v>182.52331744041271</v>
      </c>
      <c r="U143" s="7">
        <f t="shared" si="26"/>
        <v>0</v>
      </c>
    </row>
    <row r="144" spans="1:21" x14ac:dyDescent="0.2">
      <c r="A144" s="1">
        <v>1</v>
      </c>
      <c r="B144" s="1">
        <v>6</v>
      </c>
      <c r="C144" s="1">
        <v>16</v>
      </c>
      <c r="D144">
        <v>7.3</v>
      </c>
      <c r="E144">
        <v>6</v>
      </c>
      <c r="F144">
        <v>91</v>
      </c>
      <c r="G144">
        <v>14</v>
      </c>
      <c r="H144">
        <v>0</v>
      </c>
      <c r="I144">
        <v>14</v>
      </c>
      <c r="J144" s="4">
        <f t="shared" si="21"/>
        <v>229.26448889575451</v>
      </c>
      <c r="K144" s="4">
        <f t="shared" si="22"/>
        <v>2.4715888779449244</v>
      </c>
      <c r="L144" s="5">
        <f t="shared" si="18"/>
        <v>64.264488895754511</v>
      </c>
      <c r="M144" s="5">
        <f t="shared" si="19"/>
        <v>31.528411122055076</v>
      </c>
      <c r="N144" s="6">
        <f t="shared" si="20"/>
        <v>0</v>
      </c>
      <c r="O144" s="6">
        <f t="shared" si="23"/>
        <v>12.803263007885292</v>
      </c>
      <c r="P144" s="6">
        <f>FORECAST(J144,Inputs!$B$10:$B$18,Inputs!$A$10:$A$18)</f>
        <v>32.678374897182913</v>
      </c>
      <c r="Q144" s="6">
        <f>IF(Inputs!$D$10="Yes",IF('Hourly Calcs'!P144&gt;'Hourly Calcs'!K144,'Hourly Calcs'!O144,N144+O144),N144+O144)</f>
        <v>12.803263007885292</v>
      </c>
      <c r="R144" s="12">
        <f t="shared" si="24"/>
        <v>60.841105813470904</v>
      </c>
      <c r="S144" s="1">
        <f>IF(AND(A144&gt;=5,A144&lt;=9),INDEX(Demand!$C$3:$C$26,C144),INDEX(Demand!$B$3:$B$26,C144))</f>
        <v>900</v>
      </c>
      <c r="T144" s="7">
        <f t="shared" si="25"/>
        <v>60.841105813470904</v>
      </c>
      <c r="U144" s="7">
        <f t="shared" si="26"/>
        <v>0</v>
      </c>
    </row>
    <row r="145" spans="1:21" x14ac:dyDescent="0.2">
      <c r="A145" s="1">
        <v>1</v>
      </c>
      <c r="B145" s="1">
        <v>6</v>
      </c>
      <c r="C145" s="1">
        <v>17</v>
      </c>
      <c r="D145">
        <v>7.5</v>
      </c>
      <c r="E145">
        <v>6.6</v>
      </c>
      <c r="F145">
        <v>94</v>
      </c>
      <c r="G145">
        <v>1</v>
      </c>
      <c r="H145">
        <v>0</v>
      </c>
      <c r="I145">
        <v>1</v>
      </c>
      <c r="J145" s="4">
        <f t="shared" si="21"/>
        <v>240.74296042636746</v>
      </c>
      <c r="K145" s="4">
        <f t="shared" si="22"/>
        <v>-5.5041367691801497</v>
      </c>
      <c r="L145" s="5">
        <f t="shared" si="18"/>
        <v>75.742960426367461</v>
      </c>
      <c r="M145" s="5">
        <f t="shared" si="19"/>
        <v>0</v>
      </c>
      <c r="N145" s="6">
        <f t="shared" si="20"/>
        <v>0</v>
      </c>
      <c r="O145" s="6">
        <f t="shared" si="23"/>
        <v>0.91451878627752081</v>
      </c>
      <c r="P145" s="6">
        <f>FORECAST(J145,Inputs!$B$10:$B$18,Inputs!$A$10:$A$18)</f>
        <v>32.784657040984882</v>
      </c>
      <c r="Q145" s="6">
        <f>IF(Inputs!$D$10="Yes",IF('Hourly Calcs'!P145&gt;'Hourly Calcs'!K145,'Hourly Calcs'!O145,N145+O145),N145+O145)</f>
        <v>0.91451878627752081</v>
      </c>
      <c r="R145" s="12">
        <f t="shared" si="24"/>
        <v>4.3457932723907788</v>
      </c>
      <c r="S145" s="1">
        <f>IF(AND(A145&gt;=5,A145&lt;=9),INDEX(Demand!$C$3:$C$26,C145),INDEX(Demand!$B$3:$B$26,C145))</f>
        <v>900</v>
      </c>
      <c r="T145" s="7">
        <f t="shared" si="25"/>
        <v>4.3457932723907788</v>
      </c>
      <c r="U145" s="7">
        <f t="shared" si="26"/>
        <v>0</v>
      </c>
    </row>
    <row r="146" spans="1:21" x14ac:dyDescent="0.2">
      <c r="A146" s="1">
        <v>1</v>
      </c>
      <c r="B146" s="1">
        <v>6</v>
      </c>
      <c r="C146" s="1">
        <v>18</v>
      </c>
      <c r="D146">
        <v>7.8</v>
      </c>
      <c r="E146">
        <v>6.9</v>
      </c>
      <c r="F146">
        <v>94</v>
      </c>
      <c r="G146">
        <v>0</v>
      </c>
      <c r="H146">
        <v>0</v>
      </c>
      <c r="I146">
        <v>0</v>
      </c>
      <c r="J146" s="4">
        <f t="shared" si="21"/>
        <v>251.71364214754271</v>
      </c>
      <c r="K146" s="4">
        <f t="shared" si="22"/>
        <v>-14.21166930207545</v>
      </c>
      <c r="L146" s="5">
        <f t="shared" si="18"/>
        <v>86.713642147542714</v>
      </c>
      <c r="M146" s="5">
        <f t="shared" si="19"/>
        <v>0</v>
      </c>
      <c r="N146" s="6">
        <f t="shared" si="20"/>
        <v>0</v>
      </c>
      <c r="O146" s="6">
        <f t="shared" si="23"/>
        <v>0</v>
      </c>
      <c r="P146" s="6">
        <f>FORECAST(J146,Inputs!$B$10:$B$18,Inputs!$A$10:$A$18)</f>
        <v>32.886237427292059</v>
      </c>
      <c r="Q146" s="6">
        <f>IF(Inputs!$D$10="Yes",IF('Hourly Calcs'!P146&gt;'Hourly Calcs'!K146,'Hourly Calcs'!O146,N146+O146),N146+O146)</f>
        <v>0</v>
      </c>
      <c r="R146" s="12">
        <f t="shared" si="24"/>
        <v>0</v>
      </c>
      <c r="S146" s="1">
        <f>IF(AND(A146&gt;=5,A146&lt;=9),INDEX(Demand!$C$3:$C$26,C146),INDEX(Demand!$B$3:$B$26,C146))</f>
        <v>900</v>
      </c>
      <c r="T146" s="7">
        <f t="shared" si="25"/>
        <v>0</v>
      </c>
      <c r="U146" s="7">
        <f t="shared" si="26"/>
        <v>0</v>
      </c>
    </row>
    <row r="147" spans="1:21" x14ac:dyDescent="0.2">
      <c r="A147" s="1">
        <v>1</v>
      </c>
      <c r="B147" s="1">
        <v>6</v>
      </c>
      <c r="C147" s="1">
        <v>19</v>
      </c>
      <c r="D147">
        <v>8</v>
      </c>
      <c r="E147">
        <v>7.4</v>
      </c>
      <c r="F147">
        <v>96</v>
      </c>
      <c r="G147">
        <v>0</v>
      </c>
      <c r="H147">
        <v>0</v>
      </c>
      <c r="I147">
        <v>0</v>
      </c>
      <c r="J147" s="4">
        <f t="shared" si="21"/>
        <v>262.63281131846696</v>
      </c>
      <c r="K147" s="4">
        <f t="shared" si="22"/>
        <v>-23.457645308363141</v>
      </c>
      <c r="L147" s="5">
        <f t="shared" si="18"/>
        <v>0</v>
      </c>
      <c r="M147" s="5">
        <f t="shared" si="19"/>
        <v>0</v>
      </c>
      <c r="N147" s="6">
        <f t="shared" si="20"/>
        <v>0</v>
      </c>
      <c r="O147" s="6">
        <f t="shared" si="23"/>
        <v>0</v>
      </c>
      <c r="P147" s="6">
        <f>FORECAST(J147,Inputs!$B$10:$B$18,Inputs!$A$10:$A$18)</f>
        <v>32.987340845541361</v>
      </c>
      <c r="Q147" s="6">
        <f>IF(Inputs!$D$10="Yes",IF('Hourly Calcs'!P147&gt;'Hourly Calcs'!K147,'Hourly Calcs'!O147,N147+O147),N147+O147)</f>
        <v>0</v>
      </c>
      <c r="R147" s="12">
        <f t="shared" si="24"/>
        <v>0</v>
      </c>
      <c r="S147" s="1">
        <f>IF(AND(A147&gt;=5,A147&lt;=9),INDEX(Demand!$C$3:$C$26,C147),INDEX(Demand!$B$3:$B$26,C147))</f>
        <v>900</v>
      </c>
      <c r="T147" s="7">
        <f t="shared" si="25"/>
        <v>0</v>
      </c>
      <c r="U147" s="7">
        <f t="shared" si="26"/>
        <v>0</v>
      </c>
    </row>
    <row r="148" spans="1:21" x14ac:dyDescent="0.2">
      <c r="A148" s="1">
        <v>1</v>
      </c>
      <c r="B148" s="1">
        <v>6</v>
      </c>
      <c r="C148" s="1">
        <v>20</v>
      </c>
      <c r="D148">
        <v>8.1999999999999993</v>
      </c>
      <c r="E148">
        <v>7.1</v>
      </c>
      <c r="F148">
        <v>93</v>
      </c>
      <c r="G148">
        <v>0</v>
      </c>
      <c r="H148">
        <v>0</v>
      </c>
      <c r="I148">
        <v>0</v>
      </c>
      <c r="J148" s="4">
        <f t="shared" si="21"/>
        <v>274.12832745798016</v>
      </c>
      <c r="K148" s="4">
        <f t="shared" si="22"/>
        <v>-32.930090089870347</v>
      </c>
      <c r="L148" s="5">
        <f t="shared" si="18"/>
        <v>0</v>
      </c>
      <c r="M148" s="5">
        <f t="shared" si="19"/>
        <v>0</v>
      </c>
      <c r="N148" s="6">
        <f t="shared" si="20"/>
        <v>0</v>
      </c>
      <c r="O148" s="6">
        <f t="shared" si="23"/>
        <v>0</v>
      </c>
      <c r="P148" s="6">
        <f>FORECAST(J148,Inputs!$B$10:$B$18,Inputs!$A$10:$A$18)</f>
        <v>33.093780809796108</v>
      </c>
      <c r="Q148" s="6">
        <f>IF(Inputs!$D$10="Yes",IF('Hourly Calcs'!P148&gt;'Hourly Calcs'!K148,'Hourly Calcs'!O148,N148+O148),N148+O148)</f>
        <v>0</v>
      </c>
      <c r="R148" s="12">
        <f t="shared" si="24"/>
        <v>0</v>
      </c>
      <c r="S148" s="1">
        <f>IF(AND(A148&gt;=5,A148&lt;=9),INDEX(Demand!$C$3:$C$26,C148),INDEX(Demand!$B$3:$B$26,C148))</f>
        <v>800</v>
      </c>
      <c r="T148" s="7">
        <f t="shared" si="25"/>
        <v>0</v>
      </c>
      <c r="U148" s="7">
        <f t="shared" si="26"/>
        <v>0</v>
      </c>
    </row>
    <row r="149" spans="1:21" x14ac:dyDescent="0.2">
      <c r="A149" s="1">
        <v>1</v>
      </c>
      <c r="B149" s="1">
        <v>6</v>
      </c>
      <c r="C149" s="1">
        <v>21</v>
      </c>
      <c r="D149">
        <v>8.1999999999999993</v>
      </c>
      <c r="E149">
        <v>7.6</v>
      </c>
      <c r="F149">
        <v>96</v>
      </c>
      <c r="G149">
        <v>0</v>
      </c>
      <c r="H149">
        <v>0</v>
      </c>
      <c r="I149">
        <v>0</v>
      </c>
      <c r="J149" s="4">
        <f t="shared" si="21"/>
        <v>287.11607525469583</v>
      </c>
      <c r="K149" s="4">
        <f t="shared" si="22"/>
        <v>-42.243396097165999</v>
      </c>
      <c r="L149" s="5">
        <f t="shared" si="18"/>
        <v>0</v>
      </c>
      <c r="M149" s="5">
        <f t="shared" si="19"/>
        <v>0</v>
      </c>
      <c r="N149" s="6">
        <f t="shared" si="20"/>
        <v>0</v>
      </c>
      <c r="O149" s="6">
        <f t="shared" si="23"/>
        <v>0</v>
      </c>
      <c r="P149" s="6">
        <f>FORECAST(J149,Inputs!$B$10:$B$18,Inputs!$A$10:$A$18)</f>
        <v>33.214037733839774</v>
      </c>
      <c r="Q149" s="6">
        <f>IF(Inputs!$D$10="Yes",IF('Hourly Calcs'!P149&gt;'Hourly Calcs'!K149,'Hourly Calcs'!O149,N149+O149),N149+O149)</f>
        <v>0</v>
      </c>
      <c r="R149" s="12">
        <f t="shared" si="24"/>
        <v>0</v>
      </c>
      <c r="S149" s="1">
        <f>IF(AND(A149&gt;=5,A149&lt;=9),INDEX(Demand!$C$3:$C$26,C149),INDEX(Demand!$B$3:$B$26,C149))</f>
        <v>700</v>
      </c>
      <c r="T149" s="7">
        <f t="shared" si="25"/>
        <v>0</v>
      </c>
      <c r="U149" s="7">
        <f t="shared" si="26"/>
        <v>0</v>
      </c>
    </row>
    <row r="150" spans="1:21" x14ac:dyDescent="0.2">
      <c r="A150" s="1">
        <v>1</v>
      </c>
      <c r="B150" s="1">
        <v>6</v>
      </c>
      <c r="C150" s="1">
        <v>22</v>
      </c>
      <c r="D150">
        <v>8.1</v>
      </c>
      <c r="E150">
        <v>7.2</v>
      </c>
      <c r="F150">
        <v>94</v>
      </c>
      <c r="G150">
        <v>0</v>
      </c>
      <c r="H150">
        <v>0</v>
      </c>
      <c r="I150">
        <v>0</v>
      </c>
      <c r="J150" s="4">
        <f t="shared" si="21"/>
        <v>303.00260812450563</v>
      </c>
      <c r="K150" s="4">
        <f t="shared" si="22"/>
        <v>-50.834037492630358</v>
      </c>
      <c r="L150" s="5">
        <f t="shared" si="18"/>
        <v>0</v>
      </c>
      <c r="M150" s="5">
        <f t="shared" si="19"/>
        <v>0</v>
      </c>
      <c r="N150" s="6">
        <f t="shared" si="20"/>
        <v>0</v>
      </c>
      <c r="O150" s="6">
        <f t="shared" si="23"/>
        <v>0</v>
      </c>
      <c r="P150" s="6">
        <f>FORECAST(J150,Inputs!$B$10:$B$18,Inputs!$A$10:$A$18)</f>
        <v>33.361135260412084</v>
      </c>
      <c r="Q150" s="6">
        <f>IF(Inputs!$D$10="Yes",IF('Hourly Calcs'!P150&gt;'Hourly Calcs'!K150,'Hourly Calcs'!O150,N150+O150),N150+O150)</f>
        <v>0</v>
      </c>
      <c r="R150" s="12">
        <f t="shared" si="24"/>
        <v>0</v>
      </c>
      <c r="S150" s="1">
        <f>IF(AND(A150&gt;=5,A150&lt;=9),INDEX(Demand!$C$3:$C$26,C150),INDEX(Demand!$B$3:$B$26,C150))</f>
        <v>600</v>
      </c>
      <c r="T150" s="7">
        <f t="shared" si="25"/>
        <v>0</v>
      </c>
      <c r="U150" s="7">
        <f t="shared" si="26"/>
        <v>0</v>
      </c>
    </row>
    <row r="151" spans="1:21" x14ac:dyDescent="0.2">
      <c r="A151" s="1">
        <v>1</v>
      </c>
      <c r="B151" s="1">
        <v>6</v>
      </c>
      <c r="C151" s="1">
        <v>23</v>
      </c>
      <c r="D151">
        <v>8.8000000000000007</v>
      </c>
      <c r="E151">
        <v>7.5</v>
      </c>
      <c r="F151">
        <v>92</v>
      </c>
      <c r="G151">
        <v>0</v>
      </c>
      <c r="H151">
        <v>0</v>
      </c>
      <c r="I151">
        <v>0</v>
      </c>
      <c r="J151" s="4">
        <f t="shared" si="21"/>
        <v>323.72541901835234</v>
      </c>
      <c r="K151" s="4">
        <f t="shared" si="22"/>
        <v>-57.748530017683009</v>
      </c>
      <c r="L151" s="5">
        <f t="shared" si="18"/>
        <v>0</v>
      </c>
      <c r="M151" s="5">
        <f t="shared" si="19"/>
        <v>0</v>
      </c>
      <c r="N151" s="6">
        <f t="shared" si="20"/>
        <v>0</v>
      </c>
      <c r="O151" s="6">
        <f t="shared" si="23"/>
        <v>0</v>
      </c>
      <c r="P151" s="6">
        <f>FORECAST(J151,Inputs!$B$10:$B$18,Inputs!$A$10:$A$18)</f>
        <v>33.55301313905882</v>
      </c>
      <c r="Q151" s="6">
        <f>IF(Inputs!$D$10="Yes",IF('Hourly Calcs'!P151&gt;'Hourly Calcs'!K151,'Hourly Calcs'!O151,N151+O151),N151+O151)</f>
        <v>0</v>
      </c>
      <c r="R151" s="12">
        <f t="shared" si="24"/>
        <v>0</v>
      </c>
      <c r="S151" s="1">
        <f>IF(AND(A151&gt;=5,A151&lt;=9),INDEX(Demand!$C$3:$C$26,C151),INDEX(Demand!$B$3:$B$26,C151))</f>
        <v>500</v>
      </c>
      <c r="T151" s="7">
        <f t="shared" si="25"/>
        <v>0</v>
      </c>
      <c r="U151" s="7">
        <f t="shared" si="26"/>
        <v>0</v>
      </c>
    </row>
    <row r="152" spans="1:21" x14ac:dyDescent="0.2">
      <c r="A152" s="1">
        <v>1</v>
      </c>
      <c r="B152" s="1">
        <v>6</v>
      </c>
      <c r="C152" s="1">
        <v>24</v>
      </c>
      <c r="D152">
        <v>10</v>
      </c>
      <c r="E152">
        <v>7.9</v>
      </c>
      <c r="F152">
        <v>87</v>
      </c>
      <c r="G152">
        <v>0</v>
      </c>
      <c r="H152">
        <v>0</v>
      </c>
      <c r="I152">
        <v>0</v>
      </c>
      <c r="J152" s="4">
        <f t="shared" si="21"/>
        <v>350.32037516899447</v>
      </c>
      <c r="K152" s="4">
        <f t="shared" si="22"/>
        <v>-61.481949912405383</v>
      </c>
      <c r="L152" s="5">
        <f t="shared" si="18"/>
        <v>0</v>
      </c>
      <c r="M152" s="5">
        <f t="shared" si="19"/>
        <v>0</v>
      </c>
      <c r="N152" s="6">
        <f t="shared" si="20"/>
        <v>0</v>
      </c>
      <c r="O152" s="6">
        <f t="shared" si="23"/>
        <v>0</v>
      </c>
      <c r="P152" s="6">
        <f>FORECAST(J152,Inputs!$B$10:$B$18,Inputs!$A$10:$A$18)</f>
        <v>33.799262733046241</v>
      </c>
      <c r="Q152" s="6">
        <f>IF(Inputs!$D$10="Yes",IF('Hourly Calcs'!P152&gt;'Hourly Calcs'!K152,'Hourly Calcs'!O152,N152+O152),N152+O152)</f>
        <v>0</v>
      </c>
      <c r="R152" s="12">
        <f t="shared" si="24"/>
        <v>0</v>
      </c>
      <c r="S152" s="1">
        <f>IF(AND(A152&gt;=5,A152&lt;=9),INDEX(Demand!$C$3:$C$26,C152),INDEX(Demand!$B$3:$B$26,C152))</f>
        <v>400</v>
      </c>
      <c r="T152" s="7">
        <f t="shared" si="25"/>
        <v>0</v>
      </c>
      <c r="U152" s="7">
        <f t="shared" si="26"/>
        <v>0</v>
      </c>
    </row>
    <row r="153" spans="1:21" x14ac:dyDescent="0.2">
      <c r="A153" s="1">
        <v>1</v>
      </c>
      <c r="B153" s="1">
        <v>7</v>
      </c>
      <c r="C153" s="1">
        <v>1</v>
      </c>
      <c r="D153">
        <v>10.5</v>
      </c>
      <c r="E153">
        <v>8.6999999999999993</v>
      </c>
      <c r="F153">
        <v>89</v>
      </c>
      <c r="G153">
        <v>0</v>
      </c>
      <c r="H153">
        <v>0</v>
      </c>
      <c r="I153">
        <v>0</v>
      </c>
      <c r="J153" s="4">
        <f t="shared" si="21"/>
        <v>19.15515305475131</v>
      </c>
      <c r="K153" s="4">
        <f t="shared" si="22"/>
        <v>-60.683414072640687</v>
      </c>
      <c r="L153" s="5">
        <f t="shared" si="18"/>
        <v>0</v>
      </c>
      <c r="M153" s="5">
        <f t="shared" si="19"/>
        <v>0</v>
      </c>
      <c r="N153" s="6">
        <f t="shared" si="20"/>
        <v>0</v>
      </c>
      <c r="O153" s="6">
        <f t="shared" si="23"/>
        <v>0</v>
      </c>
      <c r="P153" s="6">
        <f>FORECAST(J153,Inputs!$B$10:$B$18,Inputs!$A$10:$A$18)</f>
        <v>30.732918083840289</v>
      </c>
      <c r="Q153" s="6">
        <f>IF(Inputs!$D$10="Yes",IF('Hourly Calcs'!P153&gt;'Hourly Calcs'!K153,'Hourly Calcs'!O153,N153+O153),N153+O153)</f>
        <v>0</v>
      </c>
      <c r="R153" s="12">
        <f t="shared" si="24"/>
        <v>0</v>
      </c>
      <c r="S153" s="1">
        <f>IF(AND(A153&gt;=5,A153&lt;=9),INDEX(Demand!$C$3:$C$26,C153),INDEX(Demand!$B$3:$B$26,C153))</f>
        <v>350</v>
      </c>
      <c r="T153" s="7">
        <f t="shared" si="25"/>
        <v>0</v>
      </c>
      <c r="U153" s="7">
        <f t="shared" si="26"/>
        <v>0</v>
      </c>
    </row>
    <row r="154" spans="1:21" x14ac:dyDescent="0.2">
      <c r="A154" s="1">
        <v>1</v>
      </c>
      <c r="B154" s="1">
        <v>7</v>
      </c>
      <c r="C154" s="1">
        <v>2</v>
      </c>
      <c r="D154">
        <v>10.3</v>
      </c>
      <c r="E154">
        <v>8.5</v>
      </c>
      <c r="F154">
        <v>89</v>
      </c>
      <c r="G154">
        <v>0</v>
      </c>
      <c r="H154">
        <v>0</v>
      </c>
      <c r="I154">
        <v>0</v>
      </c>
      <c r="J154" s="4">
        <f t="shared" si="21"/>
        <v>43.867995841316144</v>
      </c>
      <c r="K154" s="4">
        <f t="shared" si="22"/>
        <v>-55.684736808247749</v>
      </c>
      <c r="L154" s="5">
        <f t="shared" si="18"/>
        <v>0</v>
      </c>
      <c r="M154" s="5">
        <f t="shared" si="19"/>
        <v>0</v>
      </c>
      <c r="N154" s="6">
        <f t="shared" si="20"/>
        <v>0</v>
      </c>
      <c r="O154" s="6">
        <f t="shared" si="23"/>
        <v>0</v>
      </c>
      <c r="P154" s="6">
        <f>FORECAST(J154,Inputs!$B$10:$B$18,Inputs!$A$10:$A$18)</f>
        <v>30.961740702234408</v>
      </c>
      <c r="Q154" s="6">
        <f>IF(Inputs!$D$10="Yes",IF('Hourly Calcs'!P154&gt;'Hourly Calcs'!K154,'Hourly Calcs'!O154,N154+O154),N154+O154)</f>
        <v>0</v>
      </c>
      <c r="R154" s="12">
        <f t="shared" si="24"/>
        <v>0</v>
      </c>
      <c r="S154" s="1">
        <f>IF(AND(A154&gt;=5,A154&lt;=9),INDEX(Demand!$C$3:$C$26,C154),INDEX(Demand!$B$3:$B$26,C154))</f>
        <v>350</v>
      </c>
      <c r="T154" s="7">
        <f t="shared" si="25"/>
        <v>0</v>
      </c>
      <c r="U154" s="7">
        <f t="shared" si="26"/>
        <v>0</v>
      </c>
    </row>
    <row r="155" spans="1:21" x14ac:dyDescent="0.2">
      <c r="A155" s="1">
        <v>1</v>
      </c>
      <c r="B155" s="1">
        <v>7</v>
      </c>
      <c r="C155" s="1">
        <v>3</v>
      </c>
      <c r="D155">
        <v>9.6</v>
      </c>
      <c r="E155">
        <v>7.9</v>
      </c>
      <c r="F155">
        <v>89</v>
      </c>
      <c r="G155">
        <v>0</v>
      </c>
      <c r="H155">
        <v>0</v>
      </c>
      <c r="I155">
        <v>0</v>
      </c>
      <c r="J155" s="4">
        <f t="shared" si="21"/>
        <v>62.736172894760813</v>
      </c>
      <c r="K155" s="4">
        <f t="shared" si="22"/>
        <v>-48.060503514089959</v>
      </c>
      <c r="L155" s="5">
        <f t="shared" si="18"/>
        <v>0</v>
      </c>
      <c r="M155" s="5">
        <f t="shared" si="19"/>
        <v>0</v>
      </c>
      <c r="N155" s="6">
        <f t="shared" si="20"/>
        <v>0</v>
      </c>
      <c r="O155" s="6">
        <f t="shared" si="23"/>
        <v>0</v>
      </c>
      <c r="P155" s="6">
        <f>FORECAST(J155,Inputs!$B$10:$B$18,Inputs!$A$10:$A$18)</f>
        <v>31.136446045321858</v>
      </c>
      <c r="Q155" s="6">
        <f>IF(Inputs!$D$10="Yes",IF('Hourly Calcs'!P155&gt;'Hourly Calcs'!K155,'Hourly Calcs'!O155,N155+O155),N155+O155)</f>
        <v>0</v>
      </c>
      <c r="R155" s="12">
        <f t="shared" si="24"/>
        <v>0</v>
      </c>
      <c r="S155" s="1">
        <f>IF(AND(A155&gt;=5,A155&lt;=9),INDEX(Demand!$C$3:$C$26,C155),INDEX(Demand!$B$3:$B$26,C155))</f>
        <v>350</v>
      </c>
      <c r="T155" s="7">
        <f t="shared" si="25"/>
        <v>0</v>
      </c>
      <c r="U155" s="7">
        <f t="shared" si="26"/>
        <v>0</v>
      </c>
    </row>
    <row r="156" spans="1:21" x14ac:dyDescent="0.2">
      <c r="A156" s="1">
        <v>1</v>
      </c>
      <c r="B156" s="1">
        <v>7</v>
      </c>
      <c r="C156" s="1">
        <v>4</v>
      </c>
      <c r="D156">
        <v>10.1</v>
      </c>
      <c r="E156">
        <v>7.6</v>
      </c>
      <c r="F156">
        <v>84</v>
      </c>
      <c r="G156">
        <v>0</v>
      </c>
      <c r="H156">
        <v>0</v>
      </c>
      <c r="I156">
        <v>0</v>
      </c>
      <c r="J156" s="4">
        <f t="shared" si="21"/>
        <v>77.447919414782334</v>
      </c>
      <c r="K156" s="4">
        <f t="shared" si="22"/>
        <v>-39.139906911263154</v>
      </c>
      <c r="L156" s="5">
        <f t="shared" si="18"/>
        <v>87.552080585217666</v>
      </c>
      <c r="M156" s="5">
        <f t="shared" si="19"/>
        <v>0</v>
      </c>
      <c r="N156" s="6">
        <f t="shared" si="20"/>
        <v>0</v>
      </c>
      <c r="O156" s="6">
        <f t="shared" si="23"/>
        <v>0</v>
      </c>
      <c r="P156" s="6">
        <f>FORECAST(J156,Inputs!$B$10:$B$18,Inputs!$A$10:$A$18)</f>
        <v>31.27266592050724</v>
      </c>
      <c r="Q156" s="6">
        <f>IF(Inputs!$D$10="Yes",IF('Hourly Calcs'!P156&gt;'Hourly Calcs'!K156,'Hourly Calcs'!O156,N156+O156),N156+O156)</f>
        <v>0</v>
      </c>
      <c r="R156" s="12">
        <f t="shared" si="24"/>
        <v>0</v>
      </c>
      <c r="S156" s="1">
        <f>IF(AND(A156&gt;=5,A156&lt;=9),INDEX(Demand!$C$3:$C$26,C156),INDEX(Demand!$B$3:$B$26,C156))</f>
        <v>350</v>
      </c>
      <c r="T156" s="7">
        <f t="shared" si="25"/>
        <v>0</v>
      </c>
      <c r="U156" s="7">
        <f t="shared" si="26"/>
        <v>0</v>
      </c>
    </row>
    <row r="157" spans="1:21" x14ac:dyDescent="0.2">
      <c r="A157" s="1">
        <v>1</v>
      </c>
      <c r="B157" s="1">
        <v>7</v>
      </c>
      <c r="C157" s="1">
        <v>5</v>
      </c>
      <c r="D157">
        <v>9.9</v>
      </c>
      <c r="E157">
        <v>7.8</v>
      </c>
      <c r="F157">
        <v>87</v>
      </c>
      <c r="G157">
        <v>0</v>
      </c>
      <c r="H157">
        <v>0</v>
      </c>
      <c r="I157">
        <v>0</v>
      </c>
      <c r="J157" s="4">
        <f t="shared" si="21"/>
        <v>89.80236740020618</v>
      </c>
      <c r="K157" s="4">
        <f t="shared" si="22"/>
        <v>-29.715801184300545</v>
      </c>
      <c r="L157" s="5">
        <f t="shared" si="18"/>
        <v>75.19763259979382</v>
      </c>
      <c r="M157" s="5">
        <f t="shared" si="19"/>
        <v>0</v>
      </c>
      <c r="N157" s="6">
        <f t="shared" si="20"/>
        <v>0</v>
      </c>
      <c r="O157" s="6">
        <f t="shared" si="23"/>
        <v>0</v>
      </c>
      <c r="P157" s="6">
        <f>FORECAST(J157,Inputs!$B$10:$B$18,Inputs!$A$10:$A$18)</f>
        <v>31.387058957409316</v>
      </c>
      <c r="Q157" s="6">
        <f>IF(Inputs!$D$10="Yes",IF('Hourly Calcs'!P157&gt;'Hourly Calcs'!K157,'Hourly Calcs'!O157,N157+O157),N157+O157)</f>
        <v>0</v>
      </c>
      <c r="R157" s="12">
        <f t="shared" si="24"/>
        <v>0</v>
      </c>
      <c r="S157" s="1">
        <f>IF(AND(A157&gt;=5,A157&lt;=9),INDEX(Demand!$C$3:$C$26,C157),INDEX(Demand!$B$3:$B$26,C157))</f>
        <v>350</v>
      </c>
      <c r="T157" s="7">
        <f t="shared" si="25"/>
        <v>0</v>
      </c>
      <c r="U157" s="7">
        <f t="shared" si="26"/>
        <v>0</v>
      </c>
    </row>
    <row r="158" spans="1:21" x14ac:dyDescent="0.2">
      <c r="A158" s="1">
        <v>1</v>
      </c>
      <c r="B158" s="1">
        <v>7</v>
      </c>
      <c r="C158" s="1">
        <v>6</v>
      </c>
      <c r="D158">
        <v>9.6</v>
      </c>
      <c r="E158">
        <v>5.7</v>
      </c>
      <c r="F158">
        <v>77</v>
      </c>
      <c r="G158">
        <v>0</v>
      </c>
      <c r="H158">
        <v>0</v>
      </c>
      <c r="I158">
        <v>0</v>
      </c>
      <c r="J158" s="4">
        <f t="shared" si="21"/>
        <v>101.01652434578756</v>
      </c>
      <c r="K158" s="4">
        <f t="shared" si="22"/>
        <v>-20.273011625356716</v>
      </c>
      <c r="L158" s="5">
        <f t="shared" si="18"/>
        <v>63.983475654212441</v>
      </c>
      <c r="M158" s="5">
        <f t="shared" si="19"/>
        <v>0</v>
      </c>
      <c r="N158" s="6">
        <f t="shared" si="20"/>
        <v>0</v>
      </c>
      <c r="O158" s="6">
        <f t="shared" si="23"/>
        <v>0</v>
      </c>
      <c r="P158" s="6">
        <f>FORECAST(J158,Inputs!$B$10:$B$18,Inputs!$A$10:$A$18)</f>
        <v>31.490893743942475</v>
      </c>
      <c r="Q158" s="6">
        <f>IF(Inputs!$D$10="Yes",IF('Hourly Calcs'!P158&gt;'Hourly Calcs'!K158,'Hourly Calcs'!O158,N158+O158),N158+O158)</f>
        <v>0</v>
      </c>
      <c r="R158" s="12">
        <f t="shared" si="24"/>
        <v>0</v>
      </c>
      <c r="S158" s="1">
        <f>IF(AND(A158&gt;=5,A158&lt;=9),INDEX(Demand!$C$3:$C$26,C158),INDEX(Demand!$B$3:$B$26,C158))</f>
        <v>350</v>
      </c>
      <c r="T158" s="7">
        <f t="shared" si="25"/>
        <v>0</v>
      </c>
      <c r="U158" s="7">
        <f t="shared" si="26"/>
        <v>0</v>
      </c>
    </row>
    <row r="159" spans="1:21" x14ac:dyDescent="0.2">
      <c r="A159" s="1">
        <v>1</v>
      </c>
      <c r="B159" s="1">
        <v>7</v>
      </c>
      <c r="C159" s="1">
        <v>7</v>
      </c>
      <c r="D159">
        <v>9.3000000000000007</v>
      </c>
      <c r="E159">
        <v>6.3</v>
      </c>
      <c r="F159">
        <v>81</v>
      </c>
      <c r="G159">
        <v>0</v>
      </c>
      <c r="H159">
        <v>0</v>
      </c>
      <c r="I159">
        <v>0</v>
      </c>
      <c r="J159" s="4">
        <f t="shared" si="21"/>
        <v>111.89042041062945</v>
      </c>
      <c r="K159" s="4">
        <f t="shared" si="22"/>
        <v>-11.166269599607745</v>
      </c>
      <c r="L159" s="5">
        <f t="shared" si="18"/>
        <v>53.109579589370554</v>
      </c>
      <c r="M159" s="5">
        <f t="shared" si="19"/>
        <v>0</v>
      </c>
      <c r="N159" s="6">
        <f t="shared" si="20"/>
        <v>0</v>
      </c>
      <c r="O159" s="6">
        <f t="shared" si="23"/>
        <v>0</v>
      </c>
      <c r="P159" s="6">
        <f>FORECAST(J159,Inputs!$B$10:$B$18,Inputs!$A$10:$A$18)</f>
        <v>31.591577966765087</v>
      </c>
      <c r="Q159" s="6">
        <f>IF(Inputs!$D$10="Yes",IF('Hourly Calcs'!P159&gt;'Hourly Calcs'!K159,'Hourly Calcs'!O159,N159+O159),N159+O159)</f>
        <v>0</v>
      </c>
      <c r="R159" s="12">
        <f t="shared" si="24"/>
        <v>0</v>
      </c>
      <c r="S159" s="1">
        <f>IF(AND(A159&gt;=5,A159&lt;=9),INDEX(Demand!$C$3:$C$26,C159),INDEX(Demand!$B$3:$B$26,C159))</f>
        <v>350</v>
      </c>
      <c r="T159" s="7">
        <f t="shared" si="25"/>
        <v>0</v>
      </c>
      <c r="U159" s="7">
        <f t="shared" si="26"/>
        <v>0</v>
      </c>
    </row>
    <row r="160" spans="1:21" x14ac:dyDescent="0.2">
      <c r="A160" s="1">
        <v>1</v>
      </c>
      <c r="B160" s="1">
        <v>7</v>
      </c>
      <c r="C160" s="1">
        <v>8</v>
      </c>
      <c r="D160">
        <v>9.3000000000000007</v>
      </c>
      <c r="E160">
        <v>6</v>
      </c>
      <c r="F160">
        <v>80</v>
      </c>
      <c r="G160">
        <v>0</v>
      </c>
      <c r="H160">
        <v>0</v>
      </c>
      <c r="I160">
        <v>0</v>
      </c>
      <c r="J160" s="4">
        <f t="shared" si="21"/>
        <v>122.98661753075095</v>
      </c>
      <c r="K160" s="4">
        <f t="shared" si="22"/>
        <v>-2.6586900398990565</v>
      </c>
      <c r="L160" s="5">
        <f t="shared" si="18"/>
        <v>42.013382469249052</v>
      </c>
      <c r="M160" s="5">
        <f t="shared" si="19"/>
        <v>0</v>
      </c>
      <c r="N160" s="6">
        <f t="shared" si="20"/>
        <v>0</v>
      </c>
      <c r="O160" s="6">
        <f t="shared" si="23"/>
        <v>0</v>
      </c>
      <c r="P160" s="6">
        <f>FORECAST(J160,Inputs!$B$10:$B$18,Inputs!$A$10:$A$18)</f>
        <v>31.694320532692135</v>
      </c>
      <c r="Q160" s="6">
        <f>IF(Inputs!$D$10="Yes",IF('Hourly Calcs'!P160&gt;'Hourly Calcs'!K160,'Hourly Calcs'!O160,N160+O160),N160+O160)</f>
        <v>0</v>
      </c>
      <c r="R160" s="12">
        <f t="shared" si="24"/>
        <v>0</v>
      </c>
      <c r="S160" s="1">
        <f>IF(AND(A160&gt;=5,A160&lt;=9),INDEX(Demand!$C$3:$C$26,C160),INDEX(Demand!$B$3:$B$26,C160))</f>
        <v>350</v>
      </c>
      <c r="T160" s="7">
        <f t="shared" si="25"/>
        <v>0</v>
      </c>
      <c r="U160" s="7">
        <f t="shared" si="26"/>
        <v>0</v>
      </c>
    </row>
    <row r="161" spans="1:21" x14ac:dyDescent="0.2">
      <c r="A161" s="1">
        <v>1</v>
      </c>
      <c r="B161" s="1">
        <v>7</v>
      </c>
      <c r="C161" s="1">
        <v>9</v>
      </c>
      <c r="D161">
        <v>9.6</v>
      </c>
      <c r="E161">
        <v>6.1</v>
      </c>
      <c r="F161">
        <v>79</v>
      </c>
      <c r="G161">
        <v>11</v>
      </c>
      <c r="H161">
        <v>0</v>
      </c>
      <c r="I161">
        <v>11</v>
      </c>
      <c r="J161" s="4">
        <f t="shared" si="21"/>
        <v>134.71492018751815</v>
      </c>
      <c r="K161" s="4">
        <f t="shared" si="22"/>
        <v>4.782519299656542</v>
      </c>
      <c r="L161" s="5">
        <f t="shared" si="18"/>
        <v>30.285079812481854</v>
      </c>
      <c r="M161" s="5">
        <f t="shared" si="19"/>
        <v>29.217480700343458</v>
      </c>
      <c r="N161" s="6">
        <f t="shared" si="20"/>
        <v>0</v>
      </c>
      <c r="O161" s="6">
        <f t="shared" si="23"/>
        <v>10.059706649052728</v>
      </c>
      <c r="P161" s="6">
        <f>FORECAST(J161,Inputs!$B$10:$B$18,Inputs!$A$10:$A$18)</f>
        <v>31.802915927662202</v>
      </c>
      <c r="Q161" s="6">
        <f>IF(Inputs!$D$10="Yes",IF('Hourly Calcs'!P161&gt;'Hourly Calcs'!K161,'Hourly Calcs'!O161,N161+O161),N161+O161)</f>
        <v>10.059706649052728</v>
      </c>
      <c r="R161" s="12">
        <f t="shared" si="24"/>
        <v>47.80372599629856</v>
      </c>
      <c r="S161" s="1">
        <f>IF(AND(A161&gt;=5,A161&lt;=9),INDEX(Demand!$C$3:$C$26,C161),INDEX(Demand!$B$3:$B$26,C161))</f>
        <v>350</v>
      </c>
      <c r="T161" s="7">
        <f t="shared" si="25"/>
        <v>47.803725996298567</v>
      </c>
      <c r="U161" s="7">
        <f t="shared" si="26"/>
        <v>0</v>
      </c>
    </row>
    <row r="162" spans="1:21" x14ac:dyDescent="0.2">
      <c r="A162" s="1">
        <v>1</v>
      </c>
      <c r="B162" s="1">
        <v>7</v>
      </c>
      <c r="C162" s="1">
        <v>10</v>
      </c>
      <c r="D162">
        <v>9.8000000000000007</v>
      </c>
      <c r="E162">
        <v>6.1</v>
      </c>
      <c r="F162">
        <v>78</v>
      </c>
      <c r="G162">
        <v>59</v>
      </c>
      <c r="H162">
        <v>7</v>
      </c>
      <c r="I162">
        <v>58</v>
      </c>
      <c r="J162" s="4">
        <f t="shared" si="21"/>
        <v>147.33335885956581</v>
      </c>
      <c r="K162" s="4">
        <f t="shared" si="22"/>
        <v>10.6693018225901</v>
      </c>
      <c r="L162" s="5">
        <f t="shared" si="18"/>
        <v>17.666641140434194</v>
      </c>
      <c r="M162" s="5">
        <f t="shared" si="19"/>
        <v>23.3306981774099</v>
      </c>
      <c r="N162" s="6">
        <f t="shared" si="20"/>
        <v>4.739680552328065</v>
      </c>
      <c r="O162" s="6">
        <f t="shared" si="23"/>
        <v>53.042089604096205</v>
      </c>
      <c r="P162" s="6">
        <f>FORECAST(J162,Inputs!$B$10:$B$18,Inputs!$A$10:$A$18)</f>
        <v>31.919753322773754</v>
      </c>
      <c r="Q162" s="6">
        <f>IF(Inputs!$D$10="Yes",IF('Hourly Calcs'!P162&gt;'Hourly Calcs'!K162,'Hourly Calcs'!O162,N162+O162),N162+O162)</f>
        <v>53.042089604096205</v>
      </c>
      <c r="R162" s="12">
        <f t="shared" si="24"/>
        <v>252.05600979866514</v>
      </c>
      <c r="S162" s="1">
        <f>IF(AND(A162&gt;=5,A162&lt;=9),INDEX(Demand!$C$3:$C$26,C162),INDEX(Demand!$B$3:$B$26,C162))</f>
        <v>600</v>
      </c>
      <c r="T162" s="7">
        <f t="shared" si="25"/>
        <v>252.05600979866517</v>
      </c>
      <c r="U162" s="7">
        <f t="shared" si="26"/>
        <v>0</v>
      </c>
    </row>
    <row r="163" spans="1:21" x14ac:dyDescent="0.2">
      <c r="A163" s="1">
        <v>1</v>
      </c>
      <c r="B163" s="1">
        <v>7</v>
      </c>
      <c r="C163" s="1">
        <v>11</v>
      </c>
      <c r="D163">
        <v>10</v>
      </c>
      <c r="E163">
        <v>6.8</v>
      </c>
      <c r="F163">
        <v>80</v>
      </c>
      <c r="G163">
        <v>111</v>
      </c>
      <c r="H163">
        <v>34</v>
      </c>
      <c r="I163">
        <v>103</v>
      </c>
      <c r="J163" s="4">
        <f t="shared" si="21"/>
        <v>160.88687682157911</v>
      </c>
      <c r="K163" s="4">
        <f t="shared" si="22"/>
        <v>14.796711052388176</v>
      </c>
      <c r="L163" s="5">
        <f t="shared" ref="L163:L226" si="27">IF(ABS($B$5-J163)&gt;90,0,ABS($B$5-J163))</f>
        <v>4.1131231784208921</v>
      </c>
      <c r="M163" s="5">
        <f t="shared" ref="M163:M226" si="28">IF(K163&gt;0,ABS($B$4-K163),0)</f>
        <v>19.203288947611824</v>
      </c>
      <c r="N163" s="6">
        <f t="shared" si="20"/>
        <v>25.533476095528961</v>
      </c>
      <c r="O163" s="6">
        <f t="shared" si="23"/>
        <v>94.195434986584644</v>
      </c>
      <c r="P163" s="6">
        <f>FORECAST(J163,Inputs!$B$10:$B$18,Inputs!$A$10:$A$18)</f>
        <v>32.045248859459065</v>
      </c>
      <c r="Q163" s="6">
        <f>IF(Inputs!$D$10="Yes",IF('Hourly Calcs'!P163&gt;'Hourly Calcs'!K163,'Hourly Calcs'!O163,N163+O163),N163+O163)</f>
        <v>94.195434986584644</v>
      </c>
      <c r="R163" s="12">
        <f t="shared" si="24"/>
        <v>447.61670705625022</v>
      </c>
      <c r="S163" s="1">
        <f>IF(AND(A163&gt;=5,A163&lt;=9),INDEX(Demand!$C$3:$C$26,C163),INDEX(Demand!$B$3:$B$26,C163))</f>
        <v>600</v>
      </c>
      <c r="T163" s="7">
        <f t="shared" si="25"/>
        <v>447.61670705625022</v>
      </c>
      <c r="U163" s="7">
        <f t="shared" si="26"/>
        <v>0</v>
      </c>
    </row>
    <row r="164" spans="1:21" x14ac:dyDescent="0.2">
      <c r="A164" s="1">
        <v>1</v>
      </c>
      <c r="B164" s="1">
        <v>7</v>
      </c>
      <c r="C164" s="1">
        <v>12</v>
      </c>
      <c r="D164">
        <v>10.9</v>
      </c>
      <c r="E164">
        <v>8</v>
      </c>
      <c r="F164">
        <v>82</v>
      </c>
      <c r="G164">
        <v>217</v>
      </c>
      <c r="H164">
        <v>290</v>
      </c>
      <c r="I164">
        <v>129</v>
      </c>
      <c r="J164" s="4">
        <f t="shared" si="21"/>
        <v>175.13773957982878</v>
      </c>
      <c r="K164" s="4">
        <f t="shared" si="22"/>
        <v>16.767475682654137</v>
      </c>
      <c r="L164" s="5">
        <f t="shared" si="27"/>
        <v>10.137739579828775</v>
      </c>
      <c r="M164" s="5">
        <f t="shared" si="28"/>
        <v>17.232524317345863</v>
      </c>
      <c r="N164" s="6">
        <f t="shared" si="20"/>
        <v>222.20564216956802</v>
      </c>
      <c r="O164" s="6">
        <f t="shared" si="23"/>
        <v>117.97292342980019</v>
      </c>
      <c r="P164" s="6">
        <f>FORECAST(J164,Inputs!$B$10:$B$18,Inputs!$A$10:$A$18)</f>
        <v>32.177201292405819</v>
      </c>
      <c r="Q164" s="6">
        <f>IF(Inputs!$D$10="Yes",IF('Hourly Calcs'!P164&gt;'Hourly Calcs'!K164,'Hourly Calcs'!O164,N164+O164),N164+O164)</f>
        <v>117.97292342980019</v>
      </c>
      <c r="R164" s="12">
        <f t="shared" si="24"/>
        <v>560.60733213841047</v>
      </c>
      <c r="S164" s="1">
        <f>IF(AND(A164&gt;=5,A164&lt;=9),INDEX(Demand!$C$3:$C$26,C164),INDEX(Demand!$B$3:$B$26,C164))</f>
        <v>600</v>
      </c>
      <c r="T164" s="7">
        <f t="shared" si="25"/>
        <v>560.60733213841047</v>
      </c>
      <c r="U164" s="7">
        <f t="shared" si="26"/>
        <v>0</v>
      </c>
    </row>
    <row r="165" spans="1:21" x14ac:dyDescent="0.2">
      <c r="A165" s="1">
        <v>1</v>
      </c>
      <c r="B165" s="1">
        <v>7</v>
      </c>
      <c r="C165" s="1">
        <v>13</v>
      </c>
      <c r="D165">
        <v>11.2</v>
      </c>
      <c r="E165">
        <v>7.9</v>
      </c>
      <c r="F165">
        <v>80</v>
      </c>
      <c r="G165">
        <v>248</v>
      </c>
      <c r="H165">
        <v>505</v>
      </c>
      <c r="I165">
        <v>90</v>
      </c>
      <c r="J165" s="4">
        <f t="shared" si="21"/>
        <v>189.5884292457165</v>
      </c>
      <c r="K165" s="4">
        <f t="shared" si="22"/>
        <v>16.382275328923043</v>
      </c>
      <c r="L165" s="5">
        <f t="shared" si="27"/>
        <v>24.588429245716497</v>
      </c>
      <c r="M165" s="5">
        <f t="shared" si="28"/>
        <v>17.617724671076957</v>
      </c>
      <c r="N165" s="6">
        <f t="shared" si="20"/>
        <v>364.44191221231034</v>
      </c>
      <c r="O165" s="6">
        <f t="shared" si="23"/>
        <v>82.306690764976878</v>
      </c>
      <c r="P165" s="6">
        <f>FORECAST(J165,Inputs!$B$10:$B$18,Inputs!$A$10:$A$18)</f>
        <v>32.311003974497375</v>
      </c>
      <c r="Q165" s="6">
        <f>IF(Inputs!$D$10="Yes",IF('Hourly Calcs'!P165&gt;'Hourly Calcs'!K165,'Hourly Calcs'!O165,N165+O165),N165+O165)</f>
        <v>82.306690764976878</v>
      </c>
      <c r="R165" s="12">
        <f t="shared" si="24"/>
        <v>391.1213945151701</v>
      </c>
      <c r="S165" s="1">
        <f>IF(AND(A165&gt;=5,A165&lt;=9),INDEX(Demand!$C$3:$C$26,C165),INDEX(Demand!$B$3:$B$26,C165))</f>
        <v>600</v>
      </c>
      <c r="T165" s="7">
        <f t="shared" si="25"/>
        <v>391.1213945151701</v>
      </c>
      <c r="U165" s="7">
        <f t="shared" si="26"/>
        <v>0</v>
      </c>
    </row>
    <row r="166" spans="1:21" x14ac:dyDescent="0.2">
      <c r="A166" s="1">
        <v>1</v>
      </c>
      <c r="B166" s="1">
        <v>7</v>
      </c>
      <c r="C166" s="1">
        <v>14</v>
      </c>
      <c r="D166">
        <v>11</v>
      </c>
      <c r="E166">
        <v>8.1</v>
      </c>
      <c r="F166">
        <v>82</v>
      </c>
      <c r="G166">
        <v>195</v>
      </c>
      <c r="H166">
        <v>346</v>
      </c>
      <c r="I166">
        <v>98</v>
      </c>
      <c r="J166" s="4">
        <f t="shared" si="21"/>
        <v>203.6589356920513</v>
      </c>
      <c r="K166" s="4">
        <f t="shared" si="22"/>
        <v>13.681265623205519</v>
      </c>
      <c r="L166" s="5">
        <f t="shared" si="27"/>
        <v>38.658935692051301</v>
      </c>
      <c r="M166" s="5">
        <f t="shared" si="28"/>
        <v>20.318734376794481</v>
      </c>
      <c r="N166" s="6">
        <f t="shared" si="20"/>
        <v>214.64329699768064</v>
      </c>
      <c r="O166" s="6">
        <f t="shared" si="23"/>
        <v>89.622841055197043</v>
      </c>
      <c r="P166" s="6">
        <f>FORECAST(J166,Inputs!$B$10:$B$18,Inputs!$A$10:$A$18)</f>
        <v>32.441286441593064</v>
      </c>
      <c r="Q166" s="6">
        <f>IF(Inputs!$D$10="Yes",IF('Hourly Calcs'!P166&gt;'Hourly Calcs'!K166,'Hourly Calcs'!O166,N166+O166),N166+O166)</f>
        <v>89.622841055197043</v>
      </c>
      <c r="R166" s="12">
        <f t="shared" si="24"/>
        <v>425.88774069429633</v>
      </c>
      <c r="S166" s="1">
        <f>IF(AND(A166&gt;=5,A166&lt;=9),INDEX(Demand!$C$3:$C$26,C166),INDEX(Demand!$B$3:$B$26,C166))</f>
        <v>600</v>
      </c>
      <c r="T166" s="7">
        <f t="shared" si="25"/>
        <v>425.88774069429633</v>
      </c>
      <c r="U166" s="7">
        <f t="shared" si="26"/>
        <v>0</v>
      </c>
    </row>
    <row r="167" spans="1:21" x14ac:dyDescent="0.2">
      <c r="A167" s="1">
        <v>1</v>
      </c>
      <c r="B167" s="1">
        <v>7</v>
      </c>
      <c r="C167" s="1">
        <v>15</v>
      </c>
      <c r="D167">
        <v>11.1</v>
      </c>
      <c r="E167">
        <v>7.4</v>
      </c>
      <c r="F167">
        <v>78</v>
      </c>
      <c r="G167">
        <v>85</v>
      </c>
      <c r="H167">
        <v>23</v>
      </c>
      <c r="I167">
        <v>80</v>
      </c>
      <c r="J167" s="4">
        <f t="shared" si="21"/>
        <v>216.92385310718009</v>
      </c>
      <c r="K167" s="4">
        <f t="shared" si="22"/>
        <v>8.9317848829033295</v>
      </c>
      <c r="L167" s="5">
        <f t="shared" si="27"/>
        <v>51.923853107180094</v>
      </c>
      <c r="M167" s="5">
        <f t="shared" si="28"/>
        <v>25.06821511709667</v>
      </c>
      <c r="N167" s="6">
        <f t="shared" si="20"/>
        <v>10.796019035612337</v>
      </c>
      <c r="O167" s="6">
        <f t="shared" si="23"/>
        <v>73.161502902201661</v>
      </c>
      <c r="P167" s="6">
        <f>FORECAST(J167,Inputs!$B$10:$B$18,Inputs!$A$10:$A$18)</f>
        <v>32.564109750992408</v>
      </c>
      <c r="Q167" s="6">
        <f>IF(Inputs!$D$10="Yes",IF('Hourly Calcs'!P167&gt;'Hourly Calcs'!K167,'Hourly Calcs'!O167,N167+O167),N167+O167)</f>
        <v>73.161502902201661</v>
      </c>
      <c r="R167" s="12">
        <f t="shared" si="24"/>
        <v>347.66346179126231</v>
      </c>
      <c r="S167" s="1">
        <f>IF(AND(A167&gt;=5,A167&lt;=9),INDEX(Demand!$C$3:$C$26,C167),INDEX(Demand!$B$3:$B$26,C167))</f>
        <v>600</v>
      </c>
      <c r="T167" s="7">
        <f t="shared" si="25"/>
        <v>347.66346179126231</v>
      </c>
      <c r="U167" s="7">
        <f t="shared" si="26"/>
        <v>0</v>
      </c>
    </row>
    <row r="168" spans="1:21" x14ac:dyDescent="0.2">
      <c r="A168" s="1">
        <v>1</v>
      </c>
      <c r="B168" s="1">
        <v>7</v>
      </c>
      <c r="C168" s="1">
        <v>16</v>
      </c>
      <c r="D168">
        <v>10.3</v>
      </c>
      <c r="E168">
        <v>7.6</v>
      </c>
      <c r="F168">
        <v>83</v>
      </c>
      <c r="G168">
        <v>29</v>
      </c>
      <c r="H168">
        <v>0</v>
      </c>
      <c r="I168">
        <v>29</v>
      </c>
      <c r="J168" s="4">
        <f t="shared" si="21"/>
        <v>229.24148039947249</v>
      </c>
      <c r="K168" s="4">
        <f t="shared" si="22"/>
        <v>2.619016699110432</v>
      </c>
      <c r="L168" s="5">
        <f t="shared" si="27"/>
        <v>64.241480399472493</v>
      </c>
      <c r="M168" s="5">
        <f t="shared" si="28"/>
        <v>31.380983300889568</v>
      </c>
      <c r="N168" s="6">
        <f t="shared" si="20"/>
        <v>0</v>
      </c>
      <c r="O168" s="6">
        <f t="shared" si="23"/>
        <v>26.521044802048102</v>
      </c>
      <c r="P168" s="6">
        <f>FORECAST(J168,Inputs!$B$10:$B$18,Inputs!$A$10:$A$18)</f>
        <v>32.67816185555067</v>
      </c>
      <c r="Q168" s="6">
        <f>IF(Inputs!$D$10="Yes",IF('Hourly Calcs'!P168&gt;'Hourly Calcs'!K168,'Hourly Calcs'!O168,N168+O168),N168+O168)</f>
        <v>26.521044802048102</v>
      </c>
      <c r="R168" s="12">
        <f t="shared" si="24"/>
        <v>126.02800489933257</v>
      </c>
      <c r="S168" s="1">
        <f>IF(AND(A168&gt;=5,A168&lt;=9),INDEX(Demand!$C$3:$C$26,C168),INDEX(Demand!$B$3:$B$26,C168))</f>
        <v>900</v>
      </c>
      <c r="T168" s="7">
        <f t="shared" si="25"/>
        <v>126.02800489933259</v>
      </c>
      <c r="U168" s="7">
        <f t="shared" si="26"/>
        <v>0</v>
      </c>
    </row>
    <row r="169" spans="1:21" x14ac:dyDescent="0.2">
      <c r="A169" s="1">
        <v>1</v>
      </c>
      <c r="B169" s="1">
        <v>7</v>
      </c>
      <c r="C169" s="1">
        <v>17</v>
      </c>
      <c r="D169">
        <v>9.8000000000000007</v>
      </c>
      <c r="E169">
        <v>7.7</v>
      </c>
      <c r="F169">
        <v>87</v>
      </c>
      <c r="G169">
        <v>2</v>
      </c>
      <c r="H169">
        <v>0</v>
      </c>
      <c r="I169">
        <v>2</v>
      </c>
      <c r="J169" s="4">
        <f t="shared" si="21"/>
        <v>240.73511347498436</v>
      </c>
      <c r="K169" s="4">
        <f t="shared" si="22"/>
        <v>-5.3440332907567267</v>
      </c>
      <c r="L169" s="5">
        <f t="shared" si="27"/>
        <v>75.73511347498436</v>
      </c>
      <c r="M169" s="5">
        <f t="shared" si="28"/>
        <v>0</v>
      </c>
      <c r="N169" s="6">
        <f t="shared" si="20"/>
        <v>0</v>
      </c>
      <c r="O169" s="6">
        <f t="shared" si="23"/>
        <v>1.8290375725550416</v>
      </c>
      <c r="P169" s="6">
        <f>FORECAST(J169,Inputs!$B$10:$B$18,Inputs!$A$10:$A$18)</f>
        <v>32.784584384027632</v>
      </c>
      <c r="Q169" s="6">
        <f>IF(Inputs!$D$10="Yes",IF('Hourly Calcs'!P169&gt;'Hourly Calcs'!K169,'Hourly Calcs'!O169,N169+O169),N169+O169)</f>
        <v>1.8290375725550416</v>
      </c>
      <c r="R169" s="12">
        <f t="shared" si="24"/>
        <v>8.6915865447815577</v>
      </c>
      <c r="S169" s="1">
        <f>IF(AND(A169&gt;=5,A169&lt;=9),INDEX(Demand!$C$3:$C$26,C169),INDEX(Demand!$B$3:$B$26,C169))</f>
        <v>900</v>
      </c>
      <c r="T169" s="7">
        <f t="shared" si="25"/>
        <v>8.6915865447815577</v>
      </c>
      <c r="U169" s="7">
        <f t="shared" si="26"/>
        <v>0</v>
      </c>
    </row>
    <row r="170" spans="1:21" x14ac:dyDescent="0.2">
      <c r="A170" s="1">
        <v>1</v>
      </c>
      <c r="B170" s="1">
        <v>7</v>
      </c>
      <c r="C170" s="1">
        <v>18</v>
      </c>
      <c r="D170">
        <v>10.1</v>
      </c>
      <c r="E170">
        <v>5.8</v>
      </c>
      <c r="F170">
        <v>75</v>
      </c>
      <c r="G170">
        <v>0</v>
      </c>
      <c r="H170">
        <v>0</v>
      </c>
      <c r="I170">
        <v>0</v>
      </c>
      <c r="J170" s="4">
        <f t="shared" si="21"/>
        <v>251.71689556345672</v>
      </c>
      <c r="K170" s="4">
        <f t="shared" si="22"/>
        <v>-14.05269139445943</v>
      </c>
      <c r="L170" s="5">
        <f t="shared" si="27"/>
        <v>86.716895563456717</v>
      </c>
      <c r="M170" s="5">
        <f t="shared" si="28"/>
        <v>0</v>
      </c>
      <c r="N170" s="6">
        <f t="shared" si="20"/>
        <v>0</v>
      </c>
      <c r="O170" s="6">
        <f t="shared" si="23"/>
        <v>0</v>
      </c>
      <c r="P170" s="6">
        <f>FORECAST(J170,Inputs!$B$10:$B$18,Inputs!$A$10:$A$18)</f>
        <v>32.886267551513484</v>
      </c>
      <c r="Q170" s="6">
        <f>IF(Inputs!$D$10="Yes",IF('Hourly Calcs'!P170&gt;'Hourly Calcs'!K170,'Hourly Calcs'!O170,N170+O170),N170+O170)</f>
        <v>0</v>
      </c>
      <c r="R170" s="12">
        <f t="shared" si="24"/>
        <v>0</v>
      </c>
      <c r="S170" s="1">
        <f>IF(AND(A170&gt;=5,A170&lt;=9),INDEX(Demand!$C$3:$C$26,C170),INDEX(Demand!$B$3:$B$26,C170))</f>
        <v>900</v>
      </c>
      <c r="T170" s="7">
        <f t="shared" si="25"/>
        <v>0</v>
      </c>
      <c r="U170" s="7">
        <f t="shared" si="26"/>
        <v>0</v>
      </c>
    </row>
    <row r="171" spans="1:21" x14ac:dyDescent="0.2">
      <c r="A171" s="1">
        <v>1</v>
      </c>
      <c r="B171" s="1">
        <v>7</v>
      </c>
      <c r="C171" s="1">
        <v>19</v>
      </c>
      <c r="D171">
        <v>9.6</v>
      </c>
      <c r="E171">
        <v>7.3</v>
      </c>
      <c r="F171">
        <v>86</v>
      </c>
      <c r="G171">
        <v>0</v>
      </c>
      <c r="H171">
        <v>0</v>
      </c>
      <c r="I171">
        <v>0</v>
      </c>
      <c r="J171" s="4">
        <f t="shared" si="21"/>
        <v>262.64322144595599</v>
      </c>
      <c r="K171" s="4">
        <f t="shared" si="22"/>
        <v>-23.298896767838926</v>
      </c>
      <c r="L171" s="5">
        <f t="shared" si="27"/>
        <v>0</v>
      </c>
      <c r="M171" s="5">
        <f t="shared" si="28"/>
        <v>0</v>
      </c>
      <c r="N171" s="6">
        <f t="shared" si="20"/>
        <v>0</v>
      </c>
      <c r="O171" s="6">
        <f t="shared" si="23"/>
        <v>0</v>
      </c>
      <c r="P171" s="6">
        <f>FORECAST(J171,Inputs!$B$10:$B$18,Inputs!$A$10:$A$18)</f>
        <v>32.987437235610699</v>
      </c>
      <c r="Q171" s="6">
        <f>IF(Inputs!$D$10="Yes",IF('Hourly Calcs'!P171&gt;'Hourly Calcs'!K171,'Hourly Calcs'!O171,N171+O171),N171+O171)</f>
        <v>0</v>
      </c>
      <c r="R171" s="12">
        <f t="shared" si="24"/>
        <v>0</v>
      </c>
      <c r="S171" s="1">
        <f>IF(AND(A171&gt;=5,A171&lt;=9),INDEX(Demand!$C$3:$C$26,C171),INDEX(Demand!$B$3:$B$26,C171))</f>
        <v>900</v>
      </c>
      <c r="T171" s="7">
        <f t="shared" si="25"/>
        <v>0</v>
      </c>
      <c r="U171" s="7">
        <f t="shared" si="26"/>
        <v>0</v>
      </c>
    </row>
    <row r="172" spans="1:21" x14ac:dyDescent="0.2">
      <c r="A172" s="1">
        <v>1</v>
      </c>
      <c r="B172" s="1">
        <v>7</v>
      </c>
      <c r="C172" s="1">
        <v>20</v>
      </c>
      <c r="D172">
        <v>8.6999999999999993</v>
      </c>
      <c r="E172">
        <v>7.4</v>
      </c>
      <c r="F172">
        <v>92</v>
      </c>
      <c r="G172">
        <v>0</v>
      </c>
      <c r="H172">
        <v>0</v>
      </c>
      <c r="I172">
        <v>0</v>
      </c>
      <c r="J172" s="4">
        <f t="shared" si="21"/>
        <v>274.14100341999375</v>
      </c>
      <c r="K172" s="4">
        <f t="shared" si="22"/>
        <v>-32.771264939898217</v>
      </c>
      <c r="L172" s="5">
        <f t="shared" si="27"/>
        <v>0</v>
      </c>
      <c r="M172" s="5">
        <f t="shared" si="28"/>
        <v>0</v>
      </c>
      <c r="N172" s="6">
        <f t="shared" si="20"/>
        <v>0</v>
      </c>
      <c r="O172" s="6">
        <f t="shared" si="23"/>
        <v>0</v>
      </c>
      <c r="P172" s="6">
        <f>FORECAST(J172,Inputs!$B$10:$B$18,Inputs!$A$10:$A$18)</f>
        <v>33.093898179814758</v>
      </c>
      <c r="Q172" s="6">
        <f>IF(Inputs!$D$10="Yes",IF('Hourly Calcs'!P172&gt;'Hourly Calcs'!K172,'Hourly Calcs'!O172,N172+O172),N172+O172)</f>
        <v>0</v>
      </c>
      <c r="R172" s="12">
        <f t="shared" si="24"/>
        <v>0</v>
      </c>
      <c r="S172" s="1">
        <f>IF(AND(A172&gt;=5,A172&lt;=9),INDEX(Demand!$C$3:$C$26,C172),INDEX(Demand!$B$3:$B$26,C172))</f>
        <v>800</v>
      </c>
      <c r="T172" s="7">
        <f t="shared" si="25"/>
        <v>0</v>
      </c>
      <c r="U172" s="7">
        <f t="shared" si="26"/>
        <v>0</v>
      </c>
    </row>
    <row r="173" spans="1:21" x14ac:dyDescent="0.2">
      <c r="A173" s="1">
        <v>1</v>
      </c>
      <c r="B173" s="1">
        <v>7</v>
      </c>
      <c r="C173" s="1">
        <v>21</v>
      </c>
      <c r="D173">
        <v>8.6999999999999993</v>
      </c>
      <c r="E173">
        <v>7.4</v>
      </c>
      <c r="F173">
        <v>92</v>
      </c>
      <c r="G173">
        <v>0</v>
      </c>
      <c r="H173">
        <v>0</v>
      </c>
      <c r="I173">
        <v>0</v>
      </c>
      <c r="J173" s="4">
        <f t="shared" si="21"/>
        <v>287.12253940066824</v>
      </c>
      <c r="K173" s="4">
        <f t="shared" si="22"/>
        <v>-42.084112027639748</v>
      </c>
      <c r="L173" s="5">
        <f t="shared" si="27"/>
        <v>0</v>
      </c>
      <c r="M173" s="5">
        <f t="shared" si="28"/>
        <v>0</v>
      </c>
      <c r="N173" s="6">
        <f t="shared" si="20"/>
        <v>0</v>
      </c>
      <c r="O173" s="6">
        <f t="shared" si="23"/>
        <v>0</v>
      </c>
      <c r="P173" s="6">
        <f>FORECAST(J173,Inputs!$B$10:$B$18,Inputs!$A$10:$A$18)</f>
        <v>33.21409758704322</v>
      </c>
      <c r="Q173" s="6">
        <f>IF(Inputs!$D$10="Yes",IF('Hourly Calcs'!P173&gt;'Hourly Calcs'!K173,'Hourly Calcs'!O173,N173+O173),N173+O173)</f>
        <v>0</v>
      </c>
      <c r="R173" s="12">
        <f t="shared" si="24"/>
        <v>0</v>
      </c>
      <c r="S173" s="1">
        <f>IF(AND(A173&gt;=5,A173&lt;=9),INDEX(Demand!$C$3:$C$26,C173),INDEX(Demand!$B$3:$B$26,C173))</f>
        <v>700</v>
      </c>
      <c r="T173" s="7">
        <f t="shared" si="25"/>
        <v>0</v>
      </c>
      <c r="U173" s="7">
        <f t="shared" si="26"/>
        <v>0</v>
      </c>
    </row>
    <row r="174" spans="1:21" x14ac:dyDescent="0.2">
      <c r="A174" s="1">
        <v>1</v>
      </c>
      <c r="B174" s="1">
        <v>7</v>
      </c>
      <c r="C174" s="1">
        <v>22</v>
      </c>
      <c r="D174">
        <v>8.6999999999999993</v>
      </c>
      <c r="E174">
        <v>7.4</v>
      </c>
      <c r="F174">
        <v>92</v>
      </c>
      <c r="G174">
        <v>0</v>
      </c>
      <c r="H174">
        <v>0</v>
      </c>
      <c r="I174">
        <v>0</v>
      </c>
      <c r="J174" s="4">
        <f t="shared" si="21"/>
        <v>302.98496309874173</v>
      </c>
      <c r="K174" s="4">
        <f t="shared" si="22"/>
        <v>-50.674887991747454</v>
      </c>
      <c r="L174" s="5">
        <f t="shared" si="27"/>
        <v>0</v>
      </c>
      <c r="M174" s="5">
        <f t="shared" si="28"/>
        <v>0</v>
      </c>
      <c r="N174" s="6">
        <f t="shared" si="20"/>
        <v>0</v>
      </c>
      <c r="O174" s="6">
        <f t="shared" si="23"/>
        <v>0</v>
      </c>
      <c r="P174" s="6">
        <f>FORECAST(J174,Inputs!$B$10:$B$18,Inputs!$A$10:$A$18)</f>
        <v>33.3609718805439</v>
      </c>
      <c r="Q174" s="6">
        <f>IF(Inputs!$D$10="Yes",IF('Hourly Calcs'!P174&gt;'Hourly Calcs'!K174,'Hourly Calcs'!O174,N174+O174),N174+O174)</f>
        <v>0</v>
      </c>
      <c r="R174" s="12">
        <f t="shared" si="24"/>
        <v>0</v>
      </c>
      <c r="S174" s="1">
        <f>IF(AND(A174&gt;=5,A174&lt;=9),INDEX(Demand!$C$3:$C$26,C174),INDEX(Demand!$B$3:$B$26,C174))</f>
        <v>600</v>
      </c>
      <c r="T174" s="7">
        <f t="shared" si="25"/>
        <v>0</v>
      </c>
      <c r="U174" s="7">
        <f t="shared" si="26"/>
        <v>0</v>
      </c>
    </row>
    <row r="175" spans="1:21" x14ac:dyDescent="0.2">
      <c r="A175" s="1">
        <v>1</v>
      </c>
      <c r="B175" s="1">
        <v>7</v>
      </c>
      <c r="C175" s="1">
        <v>23</v>
      </c>
      <c r="D175">
        <v>8.3000000000000007</v>
      </c>
      <c r="E175">
        <v>7</v>
      </c>
      <c r="F175">
        <v>92</v>
      </c>
      <c r="G175">
        <v>0</v>
      </c>
      <c r="H175">
        <v>0</v>
      </c>
      <c r="I175">
        <v>0</v>
      </c>
      <c r="J175" s="4">
        <f t="shared" si="21"/>
        <v>323.64784571526411</v>
      </c>
      <c r="K175" s="4">
        <f t="shared" si="22"/>
        <v>-57.594281747126814</v>
      </c>
      <c r="L175" s="5">
        <f t="shared" si="27"/>
        <v>0</v>
      </c>
      <c r="M175" s="5">
        <f t="shared" si="28"/>
        <v>0</v>
      </c>
      <c r="N175" s="6">
        <f t="shared" si="20"/>
        <v>0</v>
      </c>
      <c r="O175" s="6">
        <f t="shared" si="23"/>
        <v>0</v>
      </c>
      <c r="P175" s="6">
        <f>FORECAST(J175,Inputs!$B$10:$B$18,Inputs!$A$10:$A$18)</f>
        <v>33.552294867733927</v>
      </c>
      <c r="Q175" s="6">
        <f>IF(Inputs!$D$10="Yes",IF('Hourly Calcs'!P175&gt;'Hourly Calcs'!K175,'Hourly Calcs'!O175,N175+O175),N175+O175)</f>
        <v>0</v>
      </c>
      <c r="R175" s="12">
        <f t="shared" si="24"/>
        <v>0</v>
      </c>
      <c r="S175" s="1">
        <f>IF(AND(A175&gt;=5,A175&lt;=9),INDEX(Demand!$C$3:$C$26,C175),INDEX(Demand!$B$3:$B$26,C175))</f>
        <v>500</v>
      </c>
      <c r="T175" s="7">
        <f t="shared" si="25"/>
        <v>0</v>
      </c>
      <c r="U175" s="7">
        <f t="shared" si="26"/>
        <v>0</v>
      </c>
    </row>
    <row r="176" spans="1:21" x14ac:dyDescent="0.2">
      <c r="A176" s="1">
        <v>1</v>
      </c>
      <c r="B176" s="1">
        <v>7</v>
      </c>
      <c r="C176" s="1">
        <v>24</v>
      </c>
      <c r="D176">
        <v>8.1999999999999993</v>
      </c>
      <c r="E176">
        <v>7.1</v>
      </c>
      <c r="F176">
        <v>93</v>
      </c>
      <c r="G176">
        <v>0</v>
      </c>
      <c r="H176">
        <v>0</v>
      </c>
      <c r="I176">
        <v>0</v>
      </c>
      <c r="J176" s="4">
        <f t="shared" si="21"/>
        <v>350.14219489638492</v>
      </c>
      <c r="K176" s="4">
        <f t="shared" si="22"/>
        <v>-61.346649259181191</v>
      </c>
      <c r="L176" s="5">
        <f t="shared" si="27"/>
        <v>0</v>
      </c>
      <c r="M176" s="5">
        <f t="shared" si="28"/>
        <v>0</v>
      </c>
      <c r="N176" s="6">
        <f t="shared" si="20"/>
        <v>0</v>
      </c>
      <c r="O176" s="6">
        <f t="shared" si="23"/>
        <v>0</v>
      </c>
      <c r="P176" s="6">
        <f>FORECAST(J176,Inputs!$B$10:$B$18,Inputs!$A$10:$A$18)</f>
        <v>33.797612915707262</v>
      </c>
      <c r="Q176" s="6">
        <f>IF(Inputs!$D$10="Yes",IF('Hourly Calcs'!P176&gt;'Hourly Calcs'!K176,'Hourly Calcs'!O176,N176+O176),N176+O176)</f>
        <v>0</v>
      </c>
      <c r="R176" s="12">
        <f t="shared" si="24"/>
        <v>0</v>
      </c>
      <c r="S176" s="1">
        <f>IF(AND(A176&gt;=5,A176&lt;=9),INDEX(Demand!$C$3:$C$26,C176),INDEX(Demand!$B$3:$B$26,C176))</f>
        <v>400</v>
      </c>
      <c r="T176" s="7">
        <f t="shared" si="25"/>
        <v>0</v>
      </c>
      <c r="U176" s="7">
        <f t="shared" si="26"/>
        <v>0</v>
      </c>
    </row>
    <row r="177" spans="1:21" x14ac:dyDescent="0.2">
      <c r="A177" s="1">
        <v>1</v>
      </c>
      <c r="B177" s="1">
        <v>8</v>
      </c>
      <c r="C177" s="1">
        <v>1</v>
      </c>
      <c r="D177">
        <v>8.5</v>
      </c>
      <c r="E177">
        <v>7</v>
      </c>
      <c r="F177">
        <v>90</v>
      </c>
      <c r="G177">
        <v>0</v>
      </c>
      <c r="H177">
        <v>0</v>
      </c>
      <c r="I177">
        <v>0</v>
      </c>
      <c r="J177" s="4">
        <f t="shared" si="21"/>
        <v>18.898935026374119</v>
      </c>
      <c r="K177" s="4">
        <f t="shared" si="22"/>
        <v>-60.584171562881721</v>
      </c>
      <c r="L177" s="5">
        <f t="shared" si="27"/>
        <v>0</v>
      </c>
      <c r="M177" s="5">
        <f t="shared" si="28"/>
        <v>0</v>
      </c>
      <c r="N177" s="6">
        <f t="shared" si="20"/>
        <v>0</v>
      </c>
      <c r="O177" s="6">
        <f t="shared" si="23"/>
        <v>0</v>
      </c>
      <c r="P177" s="6">
        <f>FORECAST(J177,Inputs!$B$10:$B$18,Inputs!$A$10:$A$18)</f>
        <v>30.730545694688647</v>
      </c>
      <c r="Q177" s="6">
        <f>IF(Inputs!$D$10="Yes",IF('Hourly Calcs'!P177&gt;'Hourly Calcs'!K177,'Hourly Calcs'!O177,N177+O177),N177+O177)</f>
        <v>0</v>
      </c>
      <c r="R177" s="12">
        <f t="shared" si="24"/>
        <v>0</v>
      </c>
      <c r="S177" s="1">
        <f>IF(AND(A177&gt;=5,A177&lt;=9),INDEX(Demand!$C$3:$C$26,C177),INDEX(Demand!$B$3:$B$26,C177))</f>
        <v>350</v>
      </c>
      <c r="T177" s="7">
        <f t="shared" si="25"/>
        <v>0</v>
      </c>
      <c r="U177" s="7">
        <f t="shared" si="26"/>
        <v>0</v>
      </c>
    </row>
    <row r="178" spans="1:21" x14ac:dyDescent="0.2">
      <c r="A178" s="1">
        <v>1</v>
      </c>
      <c r="B178" s="1">
        <v>8</v>
      </c>
      <c r="C178" s="1">
        <v>2</v>
      </c>
      <c r="D178">
        <v>8</v>
      </c>
      <c r="E178">
        <v>7.4</v>
      </c>
      <c r="F178">
        <v>96</v>
      </c>
      <c r="G178">
        <v>0</v>
      </c>
      <c r="H178">
        <v>0</v>
      </c>
      <c r="I178">
        <v>0</v>
      </c>
      <c r="J178" s="4">
        <f t="shared" si="21"/>
        <v>43.60652680783295</v>
      </c>
      <c r="K178" s="4">
        <f t="shared" si="22"/>
        <v>-55.622000715752733</v>
      </c>
      <c r="L178" s="5">
        <f t="shared" si="27"/>
        <v>0</v>
      </c>
      <c r="M178" s="5">
        <f t="shared" si="28"/>
        <v>0</v>
      </c>
      <c r="N178" s="6">
        <f t="shared" si="20"/>
        <v>0</v>
      </c>
      <c r="O178" s="6">
        <f t="shared" si="23"/>
        <v>0</v>
      </c>
      <c r="P178" s="6">
        <f>FORECAST(J178,Inputs!$B$10:$B$18,Inputs!$A$10:$A$18)</f>
        <v>30.959319692665119</v>
      </c>
      <c r="Q178" s="6">
        <f>IF(Inputs!$D$10="Yes",IF('Hourly Calcs'!P178&gt;'Hourly Calcs'!K178,'Hourly Calcs'!O178,N178+O178),N178+O178)</f>
        <v>0</v>
      </c>
      <c r="R178" s="12">
        <f t="shared" si="24"/>
        <v>0</v>
      </c>
      <c r="S178" s="1">
        <f>IF(AND(A178&gt;=5,A178&lt;=9),INDEX(Demand!$C$3:$C$26,C178),INDEX(Demand!$B$3:$B$26,C178))</f>
        <v>350</v>
      </c>
      <c r="T178" s="7">
        <f t="shared" si="25"/>
        <v>0</v>
      </c>
      <c r="U178" s="7">
        <f t="shared" si="26"/>
        <v>0</v>
      </c>
    </row>
    <row r="179" spans="1:21" x14ac:dyDescent="0.2">
      <c r="A179" s="1">
        <v>1</v>
      </c>
      <c r="B179" s="1">
        <v>8</v>
      </c>
      <c r="C179" s="1">
        <v>3</v>
      </c>
      <c r="D179">
        <v>8.6999999999999993</v>
      </c>
      <c r="E179">
        <v>7.4</v>
      </c>
      <c r="F179">
        <v>92</v>
      </c>
      <c r="G179">
        <v>0</v>
      </c>
      <c r="H179">
        <v>0</v>
      </c>
      <c r="I179">
        <v>0</v>
      </c>
      <c r="J179" s="4">
        <f t="shared" si="21"/>
        <v>62.503185663681847</v>
      </c>
      <c r="K179" s="4">
        <f t="shared" si="22"/>
        <v>-48.02184383419754</v>
      </c>
      <c r="L179" s="5">
        <f t="shared" si="27"/>
        <v>0</v>
      </c>
      <c r="M179" s="5">
        <f t="shared" si="28"/>
        <v>0</v>
      </c>
      <c r="N179" s="6">
        <f t="shared" si="20"/>
        <v>0</v>
      </c>
      <c r="O179" s="6">
        <f t="shared" si="23"/>
        <v>0</v>
      </c>
      <c r="P179" s="6">
        <f>FORECAST(J179,Inputs!$B$10:$B$18,Inputs!$A$10:$A$18)</f>
        <v>31.1342887561452</v>
      </c>
      <c r="Q179" s="6">
        <f>IF(Inputs!$D$10="Yes",IF('Hourly Calcs'!P179&gt;'Hourly Calcs'!K179,'Hourly Calcs'!O179,N179+O179),N179+O179)</f>
        <v>0</v>
      </c>
      <c r="R179" s="12">
        <f t="shared" si="24"/>
        <v>0</v>
      </c>
      <c r="S179" s="1">
        <f>IF(AND(A179&gt;=5,A179&lt;=9),INDEX(Demand!$C$3:$C$26,C179),INDEX(Demand!$B$3:$B$26,C179))</f>
        <v>350</v>
      </c>
      <c r="T179" s="7">
        <f t="shared" si="25"/>
        <v>0</v>
      </c>
      <c r="U179" s="7">
        <f t="shared" si="26"/>
        <v>0</v>
      </c>
    </row>
    <row r="180" spans="1:21" x14ac:dyDescent="0.2">
      <c r="A180" s="1">
        <v>1</v>
      </c>
      <c r="B180" s="1">
        <v>8</v>
      </c>
      <c r="C180" s="1">
        <v>4</v>
      </c>
      <c r="D180">
        <v>8.8000000000000007</v>
      </c>
      <c r="E180">
        <v>8.1999999999999993</v>
      </c>
      <c r="F180">
        <v>96</v>
      </c>
      <c r="G180">
        <v>0</v>
      </c>
      <c r="H180">
        <v>0</v>
      </c>
      <c r="I180">
        <v>0</v>
      </c>
      <c r="J180" s="4">
        <f t="shared" si="21"/>
        <v>77.243647615295259</v>
      </c>
      <c r="K180" s="4">
        <f t="shared" si="22"/>
        <v>-39.113230824379485</v>
      </c>
      <c r="L180" s="5">
        <f t="shared" si="27"/>
        <v>87.756352384704741</v>
      </c>
      <c r="M180" s="5">
        <f t="shared" si="28"/>
        <v>0</v>
      </c>
      <c r="N180" s="6">
        <f t="shared" si="20"/>
        <v>0</v>
      </c>
      <c r="O180" s="6">
        <f t="shared" si="23"/>
        <v>0</v>
      </c>
      <c r="P180" s="6">
        <f>FORECAST(J180,Inputs!$B$10:$B$18,Inputs!$A$10:$A$18)</f>
        <v>31.270774514956436</v>
      </c>
      <c r="Q180" s="6">
        <f>IF(Inputs!$D$10="Yes",IF('Hourly Calcs'!P180&gt;'Hourly Calcs'!K180,'Hourly Calcs'!O180,N180+O180),N180+O180)</f>
        <v>0</v>
      </c>
      <c r="R180" s="12">
        <f t="shared" si="24"/>
        <v>0</v>
      </c>
      <c r="S180" s="1">
        <f>IF(AND(A180&gt;=5,A180&lt;=9),INDEX(Demand!$C$3:$C$26,C180),INDEX(Demand!$B$3:$B$26,C180))</f>
        <v>350</v>
      </c>
      <c r="T180" s="7">
        <f t="shared" si="25"/>
        <v>0</v>
      </c>
      <c r="U180" s="7">
        <f t="shared" si="26"/>
        <v>0</v>
      </c>
    </row>
    <row r="181" spans="1:21" x14ac:dyDescent="0.2">
      <c r="A181" s="1">
        <v>1</v>
      </c>
      <c r="B181" s="1">
        <v>8</v>
      </c>
      <c r="C181" s="1">
        <v>5</v>
      </c>
      <c r="D181">
        <v>8.8000000000000007</v>
      </c>
      <c r="E181">
        <v>8.4</v>
      </c>
      <c r="F181">
        <v>97</v>
      </c>
      <c r="G181">
        <v>0</v>
      </c>
      <c r="H181">
        <v>0</v>
      </c>
      <c r="I181">
        <v>0</v>
      </c>
      <c r="J181" s="4">
        <f t="shared" si="21"/>
        <v>89.619103716376131</v>
      </c>
      <c r="K181" s="4">
        <f t="shared" si="22"/>
        <v>-29.692425555764999</v>
      </c>
      <c r="L181" s="5">
        <f t="shared" si="27"/>
        <v>75.380896283623869</v>
      </c>
      <c r="M181" s="5">
        <f t="shared" si="28"/>
        <v>0</v>
      </c>
      <c r="N181" s="6">
        <f t="shared" si="20"/>
        <v>0</v>
      </c>
      <c r="O181" s="6">
        <f t="shared" si="23"/>
        <v>0</v>
      </c>
      <c r="P181" s="6">
        <f>FORECAST(J181,Inputs!$B$10:$B$18,Inputs!$A$10:$A$18)</f>
        <v>31.385362071447926</v>
      </c>
      <c r="Q181" s="6">
        <f>IF(Inputs!$D$10="Yes",IF('Hourly Calcs'!P181&gt;'Hourly Calcs'!K181,'Hourly Calcs'!O181,N181+O181),N181+O181)</f>
        <v>0</v>
      </c>
      <c r="R181" s="12">
        <f t="shared" si="24"/>
        <v>0</v>
      </c>
      <c r="S181" s="1">
        <f>IF(AND(A181&gt;=5,A181&lt;=9),INDEX(Demand!$C$3:$C$26,C181),INDEX(Demand!$B$3:$B$26,C181))</f>
        <v>350</v>
      </c>
      <c r="T181" s="7">
        <f t="shared" si="25"/>
        <v>0</v>
      </c>
      <c r="U181" s="7">
        <f t="shared" si="26"/>
        <v>0</v>
      </c>
    </row>
    <row r="182" spans="1:21" x14ac:dyDescent="0.2">
      <c r="A182" s="1">
        <v>1</v>
      </c>
      <c r="B182" s="1">
        <v>8</v>
      </c>
      <c r="C182" s="1">
        <v>6</v>
      </c>
      <c r="D182">
        <v>8.9</v>
      </c>
      <c r="E182">
        <v>8.6999999999999993</v>
      </c>
      <c r="F182">
        <v>99</v>
      </c>
      <c r="G182">
        <v>0</v>
      </c>
      <c r="H182">
        <v>0</v>
      </c>
      <c r="I182">
        <v>0</v>
      </c>
      <c r="J182" s="4">
        <f t="shared" si="21"/>
        <v>100.8471285773346</v>
      </c>
      <c r="K182" s="4">
        <f t="shared" si="22"/>
        <v>-20.246656274881516</v>
      </c>
      <c r="L182" s="5">
        <f t="shared" si="27"/>
        <v>64.152871422665399</v>
      </c>
      <c r="M182" s="5">
        <f t="shared" si="28"/>
        <v>0</v>
      </c>
      <c r="N182" s="6">
        <f t="shared" si="20"/>
        <v>0</v>
      </c>
      <c r="O182" s="6">
        <f t="shared" si="23"/>
        <v>0</v>
      </c>
      <c r="P182" s="6">
        <f>FORECAST(J182,Inputs!$B$10:$B$18,Inputs!$A$10:$A$18)</f>
        <v>31.489325264604947</v>
      </c>
      <c r="Q182" s="6">
        <f>IF(Inputs!$D$10="Yes",IF('Hourly Calcs'!P182&gt;'Hourly Calcs'!K182,'Hourly Calcs'!O182,N182+O182),N182+O182)</f>
        <v>0</v>
      </c>
      <c r="R182" s="12">
        <f t="shared" si="24"/>
        <v>0</v>
      </c>
      <c r="S182" s="1">
        <f>IF(AND(A182&gt;=5,A182&lt;=9),INDEX(Demand!$C$3:$C$26,C182),INDEX(Demand!$B$3:$B$26,C182))</f>
        <v>350</v>
      </c>
      <c r="T182" s="7">
        <f t="shared" si="25"/>
        <v>0</v>
      </c>
      <c r="U182" s="7">
        <f t="shared" si="26"/>
        <v>0</v>
      </c>
    </row>
    <row r="183" spans="1:21" x14ac:dyDescent="0.2">
      <c r="A183" s="1">
        <v>1</v>
      </c>
      <c r="B183" s="1">
        <v>8</v>
      </c>
      <c r="C183" s="1">
        <v>7</v>
      </c>
      <c r="D183">
        <v>9.1999999999999993</v>
      </c>
      <c r="E183">
        <v>8.8000000000000007</v>
      </c>
      <c r="F183">
        <v>97</v>
      </c>
      <c r="G183">
        <v>0</v>
      </c>
      <c r="H183">
        <v>0</v>
      </c>
      <c r="I183">
        <v>0</v>
      </c>
      <c r="J183" s="4">
        <f t="shared" si="21"/>
        <v>111.72979517050094</v>
      </c>
      <c r="K183" s="4">
        <f t="shared" si="22"/>
        <v>-11.131906077675737</v>
      </c>
      <c r="L183" s="5">
        <f t="shared" si="27"/>
        <v>53.270204829499065</v>
      </c>
      <c r="M183" s="5">
        <f t="shared" si="28"/>
        <v>0</v>
      </c>
      <c r="N183" s="6">
        <f t="shared" si="20"/>
        <v>0</v>
      </c>
      <c r="O183" s="6">
        <f t="shared" si="23"/>
        <v>0</v>
      </c>
      <c r="P183" s="6">
        <f>FORECAST(J183,Inputs!$B$10:$B$18,Inputs!$A$10:$A$18)</f>
        <v>31.590090696023154</v>
      </c>
      <c r="Q183" s="6">
        <f>IF(Inputs!$D$10="Yes",IF('Hourly Calcs'!P183&gt;'Hourly Calcs'!K183,'Hourly Calcs'!O183,N183+O183),N183+O183)</f>
        <v>0</v>
      </c>
      <c r="R183" s="12">
        <f t="shared" si="24"/>
        <v>0</v>
      </c>
      <c r="S183" s="1">
        <f>IF(AND(A183&gt;=5,A183&lt;=9),INDEX(Demand!$C$3:$C$26,C183),INDEX(Demand!$B$3:$B$26,C183))</f>
        <v>350</v>
      </c>
      <c r="T183" s="7">
        <f t="shared" si="25"/>
        <v>0</v>
      </c>
      <c r="U183" s="7">
        <f t="shared" si="26"/>
        <v>0</v>
      </c>
    </row>
    <row r="184" spans="1:21" x14ac:dyDescent="0.2">
      <c r="A184" s="1">
        <v>1</v>
      </c>
      <c r="B184" s="1">
        <v>8</v>
      </c>
      <c r="C184" s="1">
        <v>8</v>
      </c>
      <c r="D184">
        <v>9.6</v>
      </c>
      <c r="E184">
        <v>8.6</v>
      </c>
      <c r="F184">
        <v>93</v>
      </c>
      <c r="G184">
        <v>0</v>
      </c>
      <c r="H184">
        <v>0</v>
      </c>
      <c r="I184">
        <v>0</v>
      </c>
      <c r="J184" s="4">
        <f t="shared" si="21"/>
        <v>122.83182515184421</v>
      </c>
      <c r="K184" s="4">
        <f t="shared" si="22"/>
        <v>-2.6101534333221252</v>
      </c>
      <c r="L184" s="5">
        <f t="shared" si="27"/>
        <v>42.168174848155786</v>
      </c>
      <c r="M184" s="5">
        <f t="shared" si="28"/>
        <v>0</v>
      </c>
      <c r="N184" s="6">
        <f t="shared" si="20"/>
        <v>0</v>
      </c>
      <c r="O184" s="6">
        <f t="shared" si="23"/>
        <v>0</v>
      </c>
      <c r="P184" s="6">
        <f>FORECAST(J184,Inputs!$B$10:$B$18,Inputs!$A$10:$A$18)</f>
        <v>31.69288726992448</v>
      </c>
      <c r="Q184" s="6">
        <f>IF(Inputs!$D$10="Yes",IF('Hourly Calcs'!P184&gt;'Hourly Calcs'!K184,'Hourly Calcs'!O184,N184+O184),N184+O184)</f>
        <v>0</v>
      </c>
      <c r="R184" s="12">
        <f t="shared" si="24"/>
        <v>0</v>
      </c>
      <c r="S184" s="1">
        <f>IF(AND(A184&gt;=5,A184&lt;=9),INDEX(Demand!$C$3:$C$26,C184),INDEX(Demand!$B$3:$B$26,C184))</f>
        <v>350</v>
      </c>
      <c r="T184" s="7">
        <f t="shared" si="25"/>
        <v>0</v>
      </c>
      <c r="U184" s="7">
        <f t="shared" si="26"/>
        <v>0</v>
      </c>
    </row>
    <row r="185" spans="1:21" x14ac:dyDescent="0.2">
      <c r="A185" s="1">
        <v>1</v>
      </c>
      <c r="B185" s="1">
        <v>8</v>
      </c>
      <c r="C185" s="1">
        <v>9</v>
      </c>
      <c r="D185">
        <v>9.4</v>
      </c>
      <c r="E185">
        <v>8.1999999999999993</v>
      </c>
      <c r="F185">
        <v>92</v>
      </c>
      <c r="G185">
        <v>12</v>
      </c>
      <c r="H185">
        <v>0</v>
      </c>
      <c r="I185">
        <v>12</v>
      </c>
      <c r="J185" s="4">
        <f t="shared" si="21"/>
        <v>134.56536377539214</v>
      </c>
      <c r="K185" s="4">
        <f t="shared" si="22"/>
        <v>4.8433113058461288</v>
      </c>
      <c r="L185" s="5">
        <f t="shared" si="27"/>
        <v>30.434636224607857</v>
      </c>
      <c r="M185" s="5">
        <f t="shared" si="28"/>
        <v>29.156688694153871</v>
      </c>
      <c r="N185" s="6">
        <f t="shared" si="20"/>
        <v>0</v>
      </c>
      <c r="O185" s="6">
        <f t="shared" si="23"/>
        <v>10.974225435330251</v>
      </c>
      <c r="P185" s="6">
        <f>FORECAST(J185,Inputs!$B$10:$B$18,Inputs!$A$10:$A$18)</f>
        <v>31.801531146068445</v>
      </c>
      <c r="Q185" s="6">
        <f>IF(Inputs!$D$10="Yes",IF('Hourly Calcs'!P185&gt;'Hourly Calcs'!K185,'Hourly Calcs'!O185,N185+O185),N185+O185)</f>
        <v>10.974225435330251</v>
      </c>
      <c r="R185" s="12">
        <f t="shared" si="24"/>
        <v>52.149519268689346</v>
      </c>
      <c r="S185" s="1">
        <f>IF(AND(A185&gt;=5,A185&lt;=9),INDEX(Demand!$C$3:$C$26,C185),INDEX(Demand!$B$3:$B$26,C185))</f>
        <v>350</v>
      </c>
      <c r="T185" s="7">
        <f t="shared" si="25"/>
        <v>52.149519268689346</v>
      </c>
      <c r="U185" s="7">
        <f t="shared" si="26"/>
        <v>0</v>
      </c>
    </row>
    <row r="186" spans="1:21" x14ac:dyDescent="0.2">
      <c r="A186" s="1">
        <v>1</v>
      </c>
      <c r="B186" s="1">
        <v>8</v>
      </c>
      <c r="C186" s="1">
        <v>10</v>
      </c>
      <c r="D186">
        <v>9.6999999999999993</v>
      </c>
      <c r="E186">
        <v>6.9</v>
      </c>
      <c r="F186">
        <v>83</v>
      </c>
      <c r="G186">
        <v>59</v>
      </c>
      <c r="H186">
        <v>8</v>
      </c>
      <c r="I186">
        <v>58</v>
      </c>
      <c r="J186" s="4">
        <f t="shared" si="21"/>
        <v>147.19113527072565</v>
      </c>
      <c r="K186" s="4">
        <f t="shared" si="22"/>
        <v>10.750269877669723</v>
      </c>
      <c r="L186" s="5">
        <f t="shared" si="27"/>
        <v>17.808864729274347</v>
      </c>
      <c r="M186" s="5">
        <f t="shared" si="28"/>
        <v>23.249730122330277</v>
      </c>
      <c r="N186" s="6">
        <f t="shared" si="20"/>
        <v>5.4215438620958967</v>
      </c>
      <c r="O186" s="6">
        <f t="shared" si="23"/>
        <v>53.042089604096205</v>
      </c>
      <c r="P186" s="6">
        <f>FORECAST(J186,Inputs!$B$10:$B$18,Inputs!$A$10:$A$18)</f>
        <v>31.918436437691902</v>
      </c>
      <c r="Q186" s="6">
        <f>IF(Inputs!$D$10="Yes",IF('Hourly Calcs'!P186&gt;'Hourly Calcs'!K186,'Hourly Calcs'!O186,N186+O186),N186+O186)</f>
        <v>53.042089604096205</v>
      </c>
      <c r="R186" s="12">
        <f t="shared" si="24"/>
        <v>252.05600979866514</v>
      </c>
      <c r="S186" s="1">
        <f>IF(AND(A186&gt;=5,A186&lt;=9),INDEX(Demand!$C$3:$C$26,C186),INDEX(Demand!$B$3:$B$26,C186))</f>
        <v>600</v>
      </c>
      <c r="T186" s="7">
        <f t="shared" si="25"/>
        <v>252.05600979866517</v>
      </c>
      <c r="U186" s="7">
        <f t="shared" si="26"/>
        <v>0</v>
      </c>
    </row>
    <row r="187" spans="1:21" x14ac:dyDescent="0.2">
      <c r="A187" s="1">
        <v>1</v>
      </c>
      <c r="B187" s="1">
        <v>8</v>
      </c>
      <c r="C187" s="1">
        <v>11</v>
      </c>
      <c r="D187">
        <v>9.5</v>
      </c>
      <c r="E187">
        <v>7.2</v>
      </c>
      <c r="F187">
        <v>86</v>
      </c>
      <c r="G187">
        <v>112</v>
      </c>
      <c r="H187">
        <v>34</v>
      </c>
      <c r="I187">
        <v>104</v>
      </c>
      <c r="J187" s="4">
        <f t="shared" si="21"/>
        <v>160.75679107860475</v>
      </c>
      <c r="K187" s="4">
        <f t="shared" si="22"/>
        <v>14.898459133431359</v>
      </c>
      <c r="L187" s="5">
        <f t="shared" si="27"/>
        <v>4.2432089213952509</v>
      </c>
      <c r="M187" s="5">
        <f t="shared" si="28"/>
        <v>19.101540866568641</v>
      </c>
      <c r="N187" s="6">
        <f t="shared" si="20"/>
        <v>25.570192019991957</v>
      </c>
      <c r="O187" s="6">
        <f t="shared" si="23"/>
        <v>95.10995377286217</v>
      </c>
      <c r="P187" s="6">
        <f>FORECAST(J187,Inputs!$B$10:$B$18,Inputs!$A$10:$A$18)</f>
        <v>32.044044361838928</v>
      </c>
      <c r="Q187" s="6">
        <f>IF(Inputs!$D$10="Yes",IF('Hourly Calcs'!P187&gt;'Hourly Calcs'!K187,'Hourly Calcs'!O187,N187+O187),N187+O187)</f>
        <v>95.10995377286217</v>
      </c>
      <c r="R187" s="12">
        <f t="shared" si="24"/>
        <v>451.962500328641</v>
      </c>
      <c r="S187" s="1">
        <f>IF(AND(A187&gt;=5,A187&lt;=9),INDEX(Demand!$C$3:$C$26,C187),INDEX(Demand!$B$3:$B$26,C187))</f>
        <v>600</v>
      </c>
      <c r="T187" s="7">
        <f t="shared" si="25"/>
        <v>451.962500328641</v>
      </c>
      <c r="U187" s="7">
        <f t="shared" si="26"/>
        <v>0</v>
      </c>
    </row>
    <row r="188" spans="1:21" x14ac:dyDescent="0.2">
      <c r="A188" s="1">
        <v>1</v>
      </c>
      <c r="B188" s="1">
        <v>8</v>
      </c>
      <c r="C188" s="1">
        <v>12</v>
      </c>
      <c r="D188">
        <v>9.4</v>
      </c>
      <c r="E188">
        <v>7.1</v>
      </c>
      <c r="F188">
        <v>86</v>
      </c>
      <c r="G188">
        <v>146</v>
      </c>
      <c r="H188">
        <v>72</v>
      </c>
      <c r="I188">
        <v>124</v>
      </c>
      <c r="J188" s="4">
        <f t="shared" si="21"/>
        <v>175.02613182079557</v>
      </c>
      <c r="K188" s="4">
        <f t="shared" si="22"/>
        <v>16.889156783462226</v>
      </c>
      <c r="L188" s="5">
        <f t="shared" si="27"/>
        <v>10.02613182079557</v>
      </c>
      <c r="M188" s="5">
        <f t="shared" si="28"/>
        <v>17.110843216537774</v>
      </c>
      <c r="N188" s="6">
        <f t="shared" si="20"/>
        <v>55.278405200041433</v>
      </c>
      <c r="O188" s="6">
        <f t="shared" si="23"/>
        <v>113.40032949841257</v>
      </c>
      <c r="P188" s="6">
        <f>FORECAST(J188,Inputs!$B$10:$B$18,Inputs!$A$10:$A$18)</f>
        <v>32.176167887229589</v>
      </c>
      <c r="Q188" s="6">
        <f>IF(Inputs!$D$10="Yes",IF('Hourly Calcs'!P188&gt;'Hourly Calcs'!K188,'Hourly Calcs'!O188,N188+O188),N188+O188)</f>
        <v>113.40032949841257</v>
      </c>
      <c r="R188" s="12">
        <f t="shared" si="24"/>
        <v>538.87836577645658</v>
      </c>
      <c r="S188" s="1">
        <f>IF(AND(A188&gt;=5,A188&lt;=9),INDEX(Demand!$C$3:$C$26,C188),INDEX(Demand!$B$3:$B$26,C188))</f>
        <v>600</v>
      </c>
      <c r="T188" s="7">
        <f t="shared" si="25"/>
        <v>538.87836577645658</v>
      </c>
      <c r="U188" s="7">
        <f t="shared" si="26"/>
        <v>0</v>
      </c>
    </row>
    <row r="189" spans="1:21" x14ac:dyDescent="0.2">
      <c r="A189" s="1">
        <v>1</v>
      </c>
      <c r="B189" s="1">
        <v>8</v>
      </c>
      <c r="C189" s="1">
        <v>13</v>
      </c>
      <c r="D189">
        <v>10.1</v>
      </c>
      <c r="E189">
        <v>6.7</v>
      </c>
      <c r="F189">
        <v>79</v>
      </c>
      <c r="G189">
        <v>153</v>
      </c>
      <c r="H189">
        <v>52</v>
      </c>
      <c r="I189">
        <v>137</v>
      </c>
      <c r="J189" s="4">
        <f t="shared" si="21"/>
        <v>189.50063995873674</v>
      </c>
      <c r="K189" s="4">
        <f t="shared" si="22"/>
        <v>16.520701962074384</v>
      </c>
      <c r="L189" s="5">
        <f t="shared" si="27"/>
        <v>24.500639958736741</v>
      </c>
      <c r="M189" s="5">
        <f t="shared" si="28"/>
        <v>17.479298037925616</v>
      </c>
      <c r="N189" s="6">
        <f t="shared" si="20"/>
        <v>37.626233499159852</v>
      </c>
      <c r="O189" s="6">
        <f t="shared" si="23"/>
        <v>125.28907372002035</v>
      </c>
      <c r="P189" s="6">
        <f>FORECAST(J189,Inputs!$B$10:$B$18,Inputs!$A$10:$A$18)</f>
        <v>32.310191110729043</v>
      </c>
      <c r="Q189" s="6">
        <f>IF(Inputs!$D$10="Yes",IF('Hourly Calcs'!P189&gt;'Hourly Calcs'!K189,'Hourly Calcs'!O189,N189+O189),N189+O189)</f>
        <v>125.28907372002035</v>
      </c>
      <c r="R189" s="12">
        <f t="shared" si="24"/>
        <v>595.3736783175367</v>
      </c>
      <c r="S189" s="1">
        <f>IF(AND(A189&gt;=5,A189&lt;=9),INDEX(Demand!$C$3:$C$26,C189),INDEX(Demand!$B$3:$B$26,C189))</f>
        <v>600</v>
      </c>
      <c r="T189" s="7">
        <f t="shared" si="25"/>
        <v>595.3736783175367</v>
      </c>
      <c r="U189" s="7">
        <f t="shared" si="26"/>
        <v>0</v>
      </c>
    </row>
    <row r="190" spans="1:21" x14ac:dyDescent="0.2">
      <c r="A190" s="1">
        <v>1</v>
      </c>
      <c r="B190" s="1">
        <v>8</v>
      </c>
      <c r="C190" s="1">
        <v>14</v>
      </c>
      <c r="D190">
        <v>9.9</v>
      </c>
      <c r="E190">
        <v>6.7</v>
      </c>
      <c r="F190">
        <v>80</v>
      </c>
      <c r="G190">
        <v>132</v>
      </c>
      <c r="H190">
        <v>44</v>
      </c>
      <c r="I190">
        <v>120</v>
      </c>
      <c r="J190" s="4">
        <f t="shared" si="21"/>
        <v>203.59693660132552</v>
      </c>
      <c r="K190" s="4">
        <f t="shared" si="22"/>
        <v>13.831615537304614</v>
      </c>
      <c r="L190" s="5">
        <f t="shared" si="27"/>
        <v>38.596936601325524</v>
      </c>
      <c r="M190" s="5">
        <f t="shared" si="28"/>
        <v>20.168384462695386</v>
      </c>
      <c r="N190" s="6">
        <f t="shared" si="20"/>
        <v>27.392804240321137</v>
      </c>
      <c r="O190" s="6">
        <f t="shared" si="23"/>
        <v>109.7422543533025</v>
      </c>
      <c r="P190" s="6">
        <f>FORECAST(J190,Inputs!$B$10:$B$18,Inputs!$A$10:$A$18)</f>
        <v>32.440712375938197</v>
      </c>
      <c r="Q190" s="6">
        <f>IF(Inputs!$D$10="Yes",IF('Hourly Calcs'!P190&gt;'Hourly Calcs'!K190,'Hourly Calcs'!O190,N190+O190),N190+O190)</f>
        <v>109.7422543533025</v>
      </c>
      <c r="R190" s="12">
        <f t="shared" si="24"/>
        <v>521.49519268689346</v>
      </c>
      <c r="S190" s="1">
        <f>IF(AND(A190&gt;=5,A190&lt;=9),INDEX(Demand!$C$3:$C$26,C190),INDEX(Demand!$B$3:$B$26,C190))</f>
        <v>600</v>
      </c>
      <c r="T190" s="7">
        <f t="shared" si="25"/>
        <v>521.49519268689346</v>
      </c>
      <c r="U190" s="7">
        <f t="shared" si="26"/>
        <v>0</v>
      </c>
    </row>
    <row r="191" spans="1:21" x14ac:dyDescent="0.2">
      <c r="A191" s="1">
        <v>1</v>
      </c>
      <c r="B191" s="1">
        <v>8</v>
      </c>
      <c r="C191" s="1">
        <v>15</v>
      </c>
      <c r="D191">
        <v>10.3</v>
      </c>
      <c r="E191">
        <v>6.2</v>
      </c>
      <c r="F191">
        <v>76</v>
      </c>
      <c r="G191">
        <v>87</v>
      </c>
      <c r="H191">
        <v>11</v>
      </c>
      <c r="I191">
        <v>85</v>
      </c>
      <c r="J191" s="4">
        <f t="shared" si="21"/>
        <v>216.88591051349206</v>
      </c>
      <c r="K191" s="4">
        <f t="shared" si="22"/>
        <v>9.088630551677511</v>
      </c>
      <c r="L191" s="5">
        <f t="shared" si="27"/>
        <v>51.885910513492064</v>
      </c>
      <c r="M191" s="5">
        <f t="shared" si="28"/>
        <v>24.911369448322489</v>
      </c>
      <c r="N191" s="6">
        <f t="shared" si="20"/>
        <v>5.1895087143230887</v>
      </c>
      <c r="O191" s="6">
        <f t="shared" si="23"/>
        <v>77.734096833589263</v>
      </c>
      <c r="P191" s="6">
        <f>FORECAST(J191,Inputs!$B$10:$B$18,Inputs!$A$10:$A$18)</f>
        <v>32.56375843068048</v>
      </c>
      <c r="Q191" s="6">
        <f>IF(Inputs!$D$10="Yes",IF('Hourly Calcs'!P191&gt;'Hourly Calcs'!K191,'Hourly Calcs'!O191,N191+O191),N191+O191)</f>
        <v>77.734096833589263</v>
      </c>
      <c r="R191" s="12">
        <f t="shared" si="24"/>
        <v>369.39242815321614</v>
      </c>
      <c r="S191" s="1">
        <f>IF(AND(A191&gt;=5,A191&lt;=9),INDEX(Demand!$C$3:$C$26,C191),INDEX(Demand!$B$3:$B$26,C191))</f>
        <v>600</v>
      </c>
      <c r="T191" s="7">
        <f t="shared" si="25"/>
        <v>369.39242815321614</v>
      </c>
      <c r="U191" s="7">
        <f t="shared" si="26"/>
        <v>0</v>
      </c>
    </row>
    <row r="192" spans="1:21" x14ac:dyDescent="0.2">
      <c r="A192" s="1">
        <v>1</v>
      </c>
      <c r="B192" s="1">
        <v>8</v>
      </c>
      <c r="C192" s="1">
        <v>16</v>
      </c>
      <c r="D192">
        <v>10.9</v>
      </c>
      <c r="E192">
        <v>5</v>
      </c>
      <c r="F192">
        <v>67</v>
      </c>
      <c r="G192">
        <v>31</v>
      </c>
      <c r="H192">
        <v>0</v>
      </c>
      <c r="I192">
        <v>31</v>
      </c>
      <c r="J192" s="4">
        <f t="shared" si="21"/>
        <v>229.22365880184904</v>
      </c>
      <c r="K192" s="4">
        <f t="shared" si="22"/>
        <v>2.7720232476175255</v>
      </c>
      <c r="L192" s="5">
        <f t="shared" si="27"/>
        <v>64.223658801849041</v>
      </c>
      <c r="M192" s="5">
        <f t="shared" si="28"/>
        <v>31.227976752382475</v>
      </c>
      <c r="N192" s="6">
        <f t="shared" si="20"/>
        <v>0</v>
      </c>
      <c r="O192" s="6">
        <f t="shared" si="23"/>
        <v>28.350082374603144</v>
      </c>
      <c r="P192" s="6">
        <f>FORECAST(J192,Inputs!$B$10:$B$18,Inputs!$A$10:$A$18)</f>
        <v>32.677996840757856</v>
      </c>
      <c r="Q192" s="6">
        <f>IF(Inputs!$D$10="Yes",IF('Hourly Calcs'!P192&gt;'Hourly Calcs'!K192,'Hourly Calcs'!O192,N192+O192),N192+O192)</f>
        <v>28.350082374603144</v>
      </c>
      <c r="R192" s="12">
        <f t="shared" si="24"/>
        <v>134.71959144411414</v>
      </c>
      <c r="S192" s="1">
        <f>IF(AND(A192&gt;=5,A192&lt;=9),INDEX(Demand!$C$3:$C$26,C192),INDEX(Demand!$B$3:$B$26,C192))</f>
        <v>900</v>
      </c>
      <c r="T192" s="7">
        <f t="shared" si="25"/>
        <v>134.71959144411414</v>
      </c>
      <c r="U192" s="7">
        <f t="shared" si="26"/>
        <v>0</v>
      </c>
    </row>
    <row r="193" spans="1:21" x14ac:dyDescent="0.2">
      <c r="A193" s="1">
        <v>1</v>
      </c>
      <c r="B193" s="1">
        <v>8</v>
      </c>
      <c r="C193" s="1">
        <v>17</v>
      </c>
      <c r="D193">
        <v>10.6</v>
      </c>
      <c r="E193">
        <v>5.0999999999999996</v>
      </c>
      <c r="F193">
        <v>69</v>
      </c>
      <c r="G193">
        <v>2</v>
      </c>
      <c r="H193">
        <v>0</v>
      </c>
      <c r="I193">
        <v>2</v>
      </c>
      <c r="J193" s="4">
        <f t="shared" si="21"/>
        <v>240.7329687479135</v>
      </c>
      <c r="K193" s="4">
        <f t="shared" si="22"/>
        <v>-5.1789155170670682</v>
      </c>
      <c r="L193" s="5">
        <f t="shared" si="27"/>
        <v>75.732968747913503</v>
      </c>
      <c r="M193" s="5">
        <f t="shared" si="28"/>
        <v>0</v>
      </c>
      <c r="N193" s="6">
        <f t="shared" si="20"/>
        <v>0</v>
      </c>
      <c r="O193" s="6">
        <f t="shared" si="23"/>
        <v>1.8290375725550416</v>
      </c>
      <c r="P193" s="6">
        <f>FORECAST(J193,Inputs!$B$10:$B$18,Inputs!$A$10:$A$18)</f>
        <v>32.784564525443642</v>
      </c>
      <c r="Q193" s="6">
        <f>IF(Inputs!$D$10="Yes",IF('Hourly Calcs'!P193&gt;'Hourly Calcs'!K193,'Hourly Calcs'!O193,N193+O193),N193+O193)</f>
        <v>1.8290375725550416</v>
      </c>
      <c r="R193" s="12">
        <f t="shared" si="24"/>
        <v>8.6915865447815577</v>
      </c>
      <c r="S193" s="1">
        <f>IF(AND(A193&gt;=5,A193&lt;=9),INDEX(Demand!$C$3:$C$26,C193),INDEX(Demand!$B$3:$B$26,C193))</f>
        <v>900</v>
      </c>
      <c r="T193" s="7">
        <f t="shared" si="25"/>
        <v>8.6915865447815577</v>
      </c>
      <c r="U193" s="7">
        <f t="shared" si="26"/>
        <v>0</v>
      </c>
    </row>
    <row r="194" spans="1:21" x14ac:dyDescent="0.2">
      <c r="A194" s="1">
        <v>1</v>
      </c>
      <c r="B194" s="1">
        <v>8</v>
      </c>
      <c r="C194" s="1">
        <v>18</v>
      </c>
      <c r="D194">
        <v>10.3</v>
      </c>
      <c r="E194">
        <v>5.5</v>
      </c>
      <c r="F194">
        <v>72</v>
      </c>
      <c r="G194">
        <v>0</v>
      </c>
      <c r="H194">
        <v>0</v>
      </c>
      <c r="I194">
        <v>0</v>
      </c>
      <c r="J194" s="4">
        <f t="shared" si="21"/>
        <v>251.72631572946943</v>
      </c>
      <c r="K194" s="4">
        <f t="shared" si="22"/>
        <v>-13.889247572960358</v>
      </c>
      <c r="L194" s="5">
        <f t="shared" si="27"/>
        <v>86.726315729469434</v>
      </c>
      <c r="M194" s="5">
        <f t="shared" si="28"/>
        <v>0</v>
      </c>
      <c r="N194" s="6">
        <f t="shared" si="20"/>
        <v>0</v>
      </c>
      <c r="O194" s="6">
        <f t="shared" si="23"/>
        <v>0</v>
      </c>
      <c r="P194" s="6">
        <f>FORECAST(J194,Inputs!$B$10:$B$18,Inputs!$A$10:$A$18)</f>
        <v>32.886354775272864</v>
      </c>
      <c r="Q194" s="6">
        <f>IF(Inputs!$D$10="Yes",IF('Hourly Calcs'!P194&gt;'Hourly Calcs'!K194,'Hourly Calcs'!O194,N194+O194),N194+O194)</f>
        <v>0</v>
      </c>
      <c r="R194" s="12">
        <f t="shared" si="24"/>
        <v>0</v>
      </c>
      <c r="S194" s="1">
        <f>IF(AND(A194&gt;=5,A194&lt;=9),INDEX(Demand!$C$3:$C$26,C194),INDEX(Demand!$B$3:$B$26,C194))</f>
        <v>900</v>
      </c>
      <c r="T194" s="7">
        <f t="shared" si="25"/>
        <v>0</v>
      </c>
      <c r="U194" s="7">
        <f t="shared" si="26"/>
        <v>0</v>
      </c>
    </row>
    <row r="195" spans="1:21" x14ac:dyDescent="0.2">
      <c r="A195" s="1">
        <v>1</v>
      </c>
      <c r="B195" s="1">
        <v>8</v>
      </c>
      <c r="C195" s="1">
        <v>19</v>
      </c>
      <c r="D195">
        <v>10.1</v>
      </c>
      <c r="E195">
        <v>6.2</v>
      </c>
      <c r="F195">
        <v>77</v>
      </c>
      <c r="G195">
        <v>0</v>
      </c>
      <c r="H195">
        <v>0</v>
      </c>
      <c r="I195">
        <v>0</v>
      </c>
      <c r="J195" s="4">
        <f t="shared" si="21"/>
        <v>262.66030505273943</v>
      </c>
      <c r="K195" s="4">
        <f t="shared" si="22"/>
        <v>-23.135930418066565</v>
      </c>
      <c r="L195" s="5">
        <f t="shared" si="27"/>
        <v>0</v>
      </c>
      <c r="M195" s="5">
        <f t="shared" si="28"/>
        <v>0</v>
      </c>
      <c r="N195" s="6">
        <f t="shared" si="20"/>
        <v>0</v>
      </c>
      <c r="O195" s="6">
        <f t="shared" si="23"/>
        <v>0</v>
      </c>
      <c r="P195" s="6">
        <f>FORECAST(J195,Inputs!$B$10:$B$18,Inputs!$A$10:$A$18)</f>
        <v>32.987595417154992</v>
      </c>
      <c r="Q195" s="6">
        <f>IF(Inputs!$D$10="Yes",IF('Hourly Calcs'!P195&gt;'Hourly Calcs'!K195,'Hourly Calcs'!O195,N195+O195),N195+O195)</f>
        <v>0</v>
      </c>
      <c r="R195" s="12">
        <f t="shared" si="24"/>
        <v>0</v>
      </c>
      <c r="S195" s="1">
        <f>IF(AND(A195&gt;=5,A195&lt;=9),INDEX(Demand!$C$3:$C$26,C195),INDEX(Demand!$B$3:$B$26,C195))</f>
        <v>900</v>
      </c>
      <c r="T195" s="7">
        <f t="shared" si="25"/>
        <v>0</v>
      </c>
      <c r="U195" s="7">
        <f t="shared" si="26"/>
        <v>0</v>
      </c>
    </row>
    <row r="196" spans="1:21" x14ac:dyDescent="0.2">
      <c r="A196" s="1">
        <v>1</v>
      </c>
      <c r="B196" s="1">
        <v>8</v>
      </c>
      <c r="C196" s="1">
        <v>20</v>
      </c>
      <c r="D196">
        <v>9.6</v>
      </c>
      <c r="E196">
        <v>7.1</v>
      </c>
      <c r="F196">
        <v>84</v>
      </c>
      <c r="G196">
        <v>0</v>
      </c>
      <c r="H196">
        <v>0</v>
      </c>
      <c r="I196">
        <v>0</v>
      </c>
      <c r="J196" s="4">
        <f t="shared" si="21"/>
        <v>274.16097367729895</v>
      </c>
      <c r="K196" s="4">
        <f t="shared" si="22"/>
        <v>-32.608259915644027</v>
      </c>
      <c r="L196" s="5">
        <f t="shared" si="27"/>
        <v>0</v>
      </c>
      <c r="M196" s="5">
        <f t="shared" si="28"/>
        <v>0</v>
      </c>
      <c r="N196" s="6">
        <f t="shared" si="20"/>
        <v>0</v>
      </c>
      <c r="O196" s="6">
        <f t="shared" si="23"/>
        <v>0</v>
      </c>
      <c r="P196" s="6">
        <f>FORECAST(J196,Inputs!$B$10:$B$18,Inputs!$A$10:$A$18)</f>
        <v>33.094083089604617</v>
      </c>
      <c r="Q196" s="6">
        <f>IF(Inputs!$D$10="Yes",IF('Hourly Calcs'!P196&gt;'Hourly Calcs'!K196,'Hourly Calcs'!O196,N196+O196),N196+O196)</f>
        <v>0</v>
      </c>
      <c r="R196" s="12">
        <f t="shared" si="24"/>
        <v>0</v>
      </c>
      <c r="S196" s="1">
        <f>IF(AND(A196&gt;=5,A196&lt;=9),INDEX(Demand!$C$3:$C$26,C196),INDEX(Demand!$B$3:$B$26,C196))</f>
        <v>800</v>
      </c>
      <c r="T196" s="7">
        <f t="shared" si="25"/>
        <v>0</v>
      </c>
      <c r="U196" s="7">
        <f t="shared" si="26"/>
        <v>0</v>
      </c>
    </row>
    <row r="197" spans="1:21" x14ac:dyDescent="0.2">
      <c r="A197" s="1">
        <v>1</v>
      </c>
      <c r="B197" s="1">
        <v>8</v>
      </c>
      <c r="C197" s="1">
        <v>21</v>
      </c>
      <c r="D197">
        <v>9.4</v>
      </c>
      <c r="E197">
        <v>8.1999999999999993</v>
      </c>
      <c r="F197">
        <v>92</v>
      </c>
      <c r="G197">
        <v>0</v>
      </c>
      <c r="H197">
        <v>0</v>
      </c>
      <c r="I197">
        <v>0</v>
      </c>
      <c r="J197" s="4">
        <f t="shared" si="21"/>
        <v>287.13706064583999</v>
      </c>
      <c r="K197" s="4">
        <f t="shared" si="22"/>
        <v>-41.92041995126209</v>
      </c>
      <c r="L197" s="5">
        <f t="shared" si="27"/>
        <v>0</v>
      </c>
      <c r="M197" s="5">
        <f t="shared" si="28"/>
        <v>0</v>
      </c>
      <c r="N197" s="6">
        <f t="shared" si="20"/>
        <v>0</v>
      </c>
      <c r="O197" s="6">
        <f t="shared" si="23"/>
        <v>0</v>
      </c>
      <c r="P197" s="6">
        <f>FORECAST(J197,Inputs!$B$10:$B$18,Inputs!$A$10:$A$18)</f>
        <v>33.214232043017034</v>
      </c>
      <c r="Q197" s="6">
        <f>IF(Inputs!$D$10="Yes",IF('Hourly Calcs'!P197&gt;'Hourly Calcs'!K197,'Hourly Calcs'!O197,N197+O197),N197+O197)</f>
        <v>0</v>
      </c>
      <c r="R197" s="12">
        <f t="shared" si="24"/>
        <v>0</v>
      </c>
      <c r="S197" s="1">
        <f>IF(AND(A197&gt;=5,A197&lt;=9),INDEX(Demand!$C$3:$C$26,C197),INDEX(Demand!$B$3:$B$26,C197))</f>
        <v>700</v>
      </c>
      <c r="T197" s="7">
        <f t="shared" si="25"/>
        <v>0</v>
      </c>
      <c r="U197" s="7">
        <f t="shared" si="26"/>
        <v>0</v>
      </c>
    </row>
    <row r="198" spans="1:21" x14ac:dyDescent="0.2">
      <c r="A198" s="1">
        <v>1</v>
      </c>
      <c r="B198" s="1">
        <v>8</v>
      </c>
      <c r="C198" s="1">
        <v>22</v>
      </c>
      <c r="D198">
        <v>9</v>
      </c>
      <c r="E198">
        <v>8</v>
      </c>
      <c r="F198">
        <v>93</v>
      </c>
      <c r="G198">
        <v>0</v>
      </c>
      <c r="H198">
        <v>0</v>
      </c>
      <c r="I198">
        <v>0</v>
      </c>
      <c r="J198" s="4">
        <f t="shared" si="21"/>
        <v>302.97615689711625</v>
      </c>
      <c r="K198" s="4">
        <f t="shared" si="22"/>
        <v>-50.510747237007166</v>
      </c>
      <c r="L198" s="5">
        <f t="shared" si="27"/>
        <v>0</v>
      </c>
      <c r="M198" s="5">
        <f t="shared" si="28"/>
        <v>0</v>
      </c>
      <c r="N198" s="6">
        <f t="shared" si="20"/>
        <v>0</v>
      </c>
      <c r="O198" s="6">
        <f t="shared" si="23"/>
        <v>0</v>
      </c>
      <c r="P198" s="6">
        <f>FORECAST(J198,Inputs!$B$10:$B$18,Inputs!$A$10:$A$18)</f>
        <v>33.360890341639966</v>
      </c>
      <c r="Q198" s="6">
        <f>IF(Inputs!$D$10="Yes",IF('Hourly Calcs'!P198&gt;'Hourly Calcs'!K198,'Hourly Calcs'!O198,N198+O198),N198+O198)</f>
        <v>0</v>
      </c>
      <c r="R198" s="12">
        <f t="shared" si="24"/>
        <v>0</v>
      </c>
      <c r="S198" s="1">
        <f>IF(AND(A198&gt;=5,A198&lt;=9),INDEX(Demand!$C$3:$C$26,C198),INDEX(Demand!$B$3:$B$26,C198))</f>
        <v>600</v>
      </c>
      <c r="T198" s="7">
        <f t="shared" si="25"/>
        <v>0</v>
      </c>
      <c r="U198" s="7">
        <f t="shared" si="26"/>
        <v>0</v>
      </c>
    </row>
    <row r="199" spans="1:21" x14ac:dyDescent="0.2">
      <c r="A199" s="1">
        <v>1</v>
      </c>
      <c r="B199" s="1">
        <v>8</v>
      </c>
      <c r="C199" s="1">
        <v>23</v>
      </c>
      <c r="D199">
        <v>9.1</v>
      </c>
      <c r="E199">
        <v>7.4</v>
      </c>
      <c r="F199">
        <v>89</v>
      </c>
      <c r="G199">
        <v>0</v>
      </c>
      <c r="H199">
        <v>0</v>
      </c>
      <c r="I199">
        <v>0</v>
      </c>
      <c r="J199" s="4">
        <f t="shared" si="21"/>
        <v>323.57926669607644</v>
      </c>
      <c r="K199" s="4">
        <f t="shared" si="22"/>
        <v>-57.43403125260096</v>
      </c>
      <c r="L199" s="5">
        <f t="shared" si="27"/>
        <v>0</v>
      </c>
      <c r="M199" s="5">
        <f t="shared" si="28"/>
        <v>0</v>
      </c>
      <c r="N199" s="6">
        <f t="shared" si="20"/>
        <v>0</v>
      </c>
      <c r="O199" s="6">
        <f t="shared" si="23"/>
        <v>0</v>
      </c>
      <c r="P199" s="6">
        <f>FORECAST(J199,Inputs!$B$10:$B$18,Inputs!$A$10:$A$18)</f>
        <v>33.551659876815521</v>
      </c>
      <c r="Q199" s="6">
        <f>IF(Inputs!$D$10="Yes",IF('Hourly Calcs'!P199&gt;'Hourly Calcs'!K199,'Hourly Calcs'!O199,N199+O199),N199+O199)</f>
        <v>0</v>
      </c>
      <c r="R199" s="12">
        <f t="shared" si="24"/>
        <v>0</v>
      </c>
      <c r="S199" s="1">
        <f>IF(AND(A199&gt;=5,A199&lt;=9),INDEX(Demand!$C$3:$C$26,C199),INDEX(Demand!$B$3:$B$26,C199))</f>
        <v>500</v>
      </c>
      <c r="T199" s="7">
        <f t="shared" si="25"/>
        <v>0</v>
      </c>
      <c r="U199" s="7">
        <f t="shared" si="26"/>
        <v>0</v>
      </c>
    </row>
    <row r="200" spans="1:21" x14ac:dyDescent="0.2">
      <c r="A200" s="1">
        <v>1</v>
      </c>
      <c r="B200" s="1">
        <v>8</v>
      </c>
      <c r="C200" s="1">
        <v>24</v>
      </c>
      <c r="D200">
        <v>9.1999999999999993</v>
      </c>
      <c r="E200">
        <v>8</v>
      </c>
      <c r="F200">
        <v>92</v>
      </c>
      <c r="G200">
        <v>0</v>
      </c>
      <c r="H200">
        <v>0</v>
      </c>
      <c r="I200">
        <v>0</v>
      </c>
      <c r="J200" s="4">
        <f t="shared" si="21"/>
        <v>349.97082461958485</v>
      </c>
      <c r="K200" s="4">
        <f t="shared" si="22"/>
        <v>-61.20410818924131</v>
      </c>
      <c r="L200" s="5">
        <f t="shared" si="27"/>
        <v>0</v>
      </c>
      <c r="M200" s="5">
        <f t="shared" si="28"/>
        <v>0</v>
      </c>
      <c r="N200" s="6">
        <f t="shared" si="20"/>
        <v>0</v>
      </c>
      <c r="O200" s="6">
        <f t="shared" si="23"/>
        <v>0</v>
      </c>
      <c r="P200" s="6">
        <f>FORECAST(J200,Inputs!$B$10:$B$18,Inputs!$A$10:$A$18)</f>
        <v>33.796026153885045</v>
      </c>
      <c r="Q200" s="6">
        <f>IF(Inputs!$D$10="Yes",IF('Hourly Calcs'!P200&gt;'Hourly Calcs'!K200,'Hourly Calcs'!O200,N200+O200),N200+O200)</f>
        <v>0</v>
      </c>
      <c r="R200" s="12">
        <f t="shared" si="24"/>
        <v>0</v>
      </c>
      <c r="S200" s="1">
        <f>IF(AND(A200&gt;=5,A200&lt;=9),INDEX(Demand!$C$3:$C$26,C200),INDEX(Demand!$B$3:$B$26,C200))</f>
        <v>400</v>
      </c>
      <c r="T200" s="7">
        <f t="shared" si="25"/>
        <v>0</v>
      </c>
      <c r="U200" s="7">
        <f t="shared" si="26"/>
        <v>0</v>
      </c>
    </row>
    <row r="201" spans="1:21" x14ac:dyDescent="0.2">
      <c r="A201" s="1">
        <v>1</v>
      </c>
      <c r="B201" s="1">
        <v>9</v>
      </c>
      <c r="C201" s="1">
        <v>1</v>
      </c>
      <c r="D201">
        <v>9.1</v>
      </c>
      <c r="E201">
        <v>8.6999999999999993</v>
      </c>
      <c r="F201">
        <v>97</v>
      </c>
      <c r="G201">
        <v>0</v>
      </c>
      <c r="H201">
        <v>0</v>
      </c>
      <c r="I201">
        <v>0</v>
      </c>
      <c r="J201" s="4">
        <f t="shared" si="21"/>
        <v>18.644420260639663</v>
      </c>
      <c r="K201" s="4">
        <f t="shared" si="22"/>
        <v>-60.476988059448473</v>
      </c>
      <c r="L201" s="5">
        <f t="shared" si="27"/>
        <v>0</v>
      </c>
      <c r="M201" s="5">
        <f t="shared" si="28"/>
        <v>0</v>
      </c>
      <c r="N201" s="6">
        <f t="shared" ref="N201:N264" si="29">H201*MAX(0,COS(2*ASIN(SQRT(SIN(RADIANS($B$4))^2+COS(RADIANS($K201))^2-2*SIN(RADIANS($B$4))*COS(RADIANS($K201))*COS(RADIANS($J201-$B$5))+(SIN(RADIANS($K201))-COS(RADIANS($B$4)))^2)/2)))</f>
        <v>0</v>
      </c>
      <c r="O201" s="6">
        <f t="shared" si="23"/>
        <v>0</v>
      </c>
      <c r="P201" s="6">
        <f>FORECAST(J201,Inputs!$B$10:$B$18,Inputs!$A$10:$A$18)</f>
        <v>30.728189076487403</v>
      </c>
      <c r="Q201" s="6">
        <f>IF(Inputs!$D$10="Yes",IF('Hourly Calcs'!P201&gt;'Hourly Calcs'!K201,'Hourly Calcs'!O201,N201+O201),N201+O201)</f>
        <v>0</v>
      </c>
      <c r="R201" s="12">
        <f t="shared" si="24"/>
        <v>0</v>
      </c>
      <c r="S201" s="1">
        <f>IF(AND(A201&gt;=5,A201&lt;=9),INDEX(Demand!$C$3:$C$26,C201),INDEX(Demand!$B$3:$B$26,C201))</f>
        <v>350</v>
      </c>
      <c r="T201" s="7">
        <f t="shared" si="25"/>
        <v>0</v>
      </c>
      <c r="U201" s="7">
        <f t="shared" si="26"/>
        <v>0</v>
      </c>
    </row>
    <row r="202" spans="1:21" x14ac:dyDescent="0.2">
      <c r="A202" s="1">
        <v>1</v>
      </c>
      <c r="B202" s="1">
        <v>9</v>
      </c>
      <c r="C202" s="1">
        <v>2</v>
      </c>
      <c r="D202">
        <v>9.4</v>
      </c>
      <c r="E202">
        <v>9.1999999999999993</v>
      </c>
      <c r="F202">
        <v>99</v>
      </c>
      <c r="G202">
        <v>0</v>
      </c>
      <c r="H202">
        <v>0</v>
      </c>
      <c r="I202">
        <v>0</v>
      </c>
      <c r="J202" s="4">
        <f t="shared" ref="J202:J265" si="30">solarazimuth($B$2,$B$3,$B$1,A202,B202,C202,0,0,0,0)</f>
        <v>43.342523468164245</v>
      </c>
      <c r="K202" s="4">
        <f t="shared" ref="K202:K265" si="31">solarelevation($B$2,$B$3,$B$1,A202,B202,C202,0,0,0,0)</f>
        <v>-55.551506081454448</v>
      </c>
      <c r="L202" s="5">
        <f t="shared" si="27"/>
        <v>0</v>
      </c>
      <c r="M202" s="5">
        <f t="shared" si="28"/>
        <v>0</v>
      </c>
      <c r="N202" s="6">
        <f t="shared" si="29"/>
        <v>0</v>
      </c>
      <c r="O202" s="6">
        <f t="shared" ref="O202:O265" si="32">$I202*(1+COS(RADIANS($B$4)))/2</f>
        <v>0</v>
      </c>
      <c r="P202" s="6">
        <f>FORECAST(J202,Inputs!$B$10:$B$18,Inputs!$A$10:$A$18)</f>
        <v>30.956875217297814</v>
      </c>
      <c r="Q202" s="6">
        <f>IF(Inputs!$D$10="Yes",IF('Hourly Calcs'!P202&gt;'Hourly Calcs'!K202,'Hourly Calcs'!O202,N202+O202),N202+O202)</f>
        <v>0</v>
      </c>
      <c r="R202" s="12">
        <f t="shared" ref="R202:R265" si="33">$B$6*$E$1*Q202</f>
        <v>0</v>
      </c>
      <c r="S202" s="1">
        <f>IF(AND(A202&gt;=5,A202&lt;=9),INDEX(Demand!$C$3:$C$26,C202),INDEX(Demand!$B$3:$B$26,C202))</f>
        <v>350</v>
      </c>
      <c r="T202" s="7">
        <f t="shared" ref="T202:T265" si="34">S202-MAX(0,S202-R202)</f>
        <v>0</v>
      </c>
      <c r="U202" s="7">
        <f t="shared" ref="U202:U265" si="35">MAX(0,R202-S202)</f>
        <v>0</v>
      </c>
    </row>
    <row r="203" spans="1:21" x14ac:dyDescent="0.2">
      <c r="A203" s="1">
        <v>1</v>
      </c>
      <c r="B203" s="1">
        <v>9</v>
      </c>
      <c r="C203" s="1">
        <v>3</v>
      </c>
      <c r="D203">
        <v>9.5</v>
      </c>
      <c r="E203">
        <v>9.3000000000000007</v>
      </c>
      <c r="F203">
        <v>99</v>
      </c>
      <c r="G203">
        <v>0</v>
      </c>
      <c r="H203">
        <v>0</v>
      </c>
      <c r="I203">
        <v>0</v>
      </c>
      <c r="J203" s="4">
        <f t="shared" si="30"/>
        <v>62.266013002073294</v>
      </c>
      <c r="K203" s="4">
        <f t="shared" si="31"/>
        <v>-47.975909377605007</v>
      </c>
      <c r="L203" s="5">
        <f t="shared" si="27"/>
        <v>0</v>
      </c>
      <c r="M203" s="5">
        <f t="shared" si="28"/>
        <v>0</v>
      </c>
      <c r="N203" s="6">
        <f t="shared" si="29"/>
        <v>0</v>
      </c>
      <c r="O203" s="6">
        <f t="shared" si="32"/>
        <v>0</v>
      </c>
      <c r="P203" s="6">
        <f>FORECAST(J203,Inputs!$B$10:$B$18,Inputs!$A$10:$A$18)</f>
        <v>31.132092712982157</v>
      </c>
      <c r="Q203" s="6">
        <f>IF(Inputs!$D$10="Yes",IF('Hourly Calcs'!P203&gt;'Hourly Calcs'!K203,'Hourly Calcs'!O203,N203+O203),N203+O203)</f>
        <v>0</v>
      </c>
      <c r="R203" s="12">
        <f t="shared" si="33"/>
        <v>0</v>
      </c>
      <c r="S203" s="1">
        <f>IF(AND(A203&gt;=5,A203&lt;=9),INDEX(Demand!$C$3:$C$26,C203),INDEX(Demand!$B$3:$B$26,C203))</f>
        <v>350</v>
      </c>
      <c r="T203" s="7">
        <f t="shared" si="34"/>
        <v>0</v>
      </c>
      <c r="U203" s="7">
        <f t="shared" si="35"/>
        <v>0</v>
      </c>
    </row>
    <row r="204" spans="1:21" x14ac:dyDescent="0.2">
      <c r="A204" s="1">
        <v>1</v>
      </c>
      <c r="B204" s="1">
        <v>9</v>
      </c>
      <c r="C204" s="1">
        <v>4</v>
      </c>
      <c r="D204">
        <v>9.5</v>
      </c>
      <c r="E204">
        <v>9.5</v>
      </c>
      <c r="F204">
        <v>100</v>
      </c>
      <c r="G204">
        <v>0</v>
      </c>
      <c r="H204">
        <v>0</v>
      </c>
      <c r="I204">
        <v>0</v>
      </c>
      <c r="J204" s="4">
        <f t="shared" si="30"/>
        <v>77.034943937355735</v>
      </c>
      <c r="K204" s="4">
        <f t="shared" si="31"/>
        <v>-39.079654419302955</v>
      </c>
      <c r="L204" s="5">
        <f t="shared" si="27"/>
        <v>87.965056062644265</v>
      </c>
      <c r="M204" s="5">
        <f t="shared" si="28"/>
        <v>0</v>
      </c>
      <c r="N204" s="6">
        <f t="shared" si="29"/>
        <v>0</v>
      </c>
      <c r="O204" s="6">
        <f t="shared" si="32"/>
        <v>0</v>
      </c>
      <c r="P204" s="6">
        <f>FORECAST(J204,Inputs!$B$10:$B$18,Inputs!$A$10:$A$18)</f>
        <v>31.268842073494032</v>
      </c>
      <c r="Q204" s="6">
        <f>IF(Inputs!$D$10="Yes",IF('Hourly Calcs'!P204&gt;'Hourly Calcs'!K204,'Hourly Calcs'!O204,N204+O204),N204+O204)</f>
        <v>0</v>
      </c>
      <c r="R204" s="12">
        <f t="shared" si="33"/>
        <v>0</v>
      </c>
      <c r="S204" s="1">
        <f>IF(AND(A204&gt;=5,A204&lt;=9),INDEX(Demand!$C$3:$C$26,C204),INDEX(Demand!$B$3:$B$26,C204))</f>
        <v>350</v>
      </c>
      <c r="T204" s="7">
        <f t="shared" si="34"/>
        <v>0</v>
      </c>
      <c r="U204" s="7">
        <f t="shared" si="35"/>
        <v>0</v>
      </c>
    </row>
    <row r="205" spans="1:21" x14ac:dyDescent="0.2">
      <c r="A205" s="1">
        <v>1</v>
      </c>
      <c r="B205" s="1">
        <v>9</v>
      </c>
      <c r="C205" s="1">
        <v>5</v>
      </c>
      <c r="D205">
        <v>9.5</v>
      </c>
      <c r="E205">
        <v>9.3000000000000007</v>
      </c>
      <c r="F205">
        <v>99</v>
      </c>
      <c r="G205">
        <v>0</v>
      </c>
      <c r="H205">
        <v>0</v>
      </c>
      <c r="I205">
        <v>0</v>
      </c>
      <c r="J205" s="4">
        <f t="shared" si="30"/>
        <v>89.431656908672508</v>
      </c>
      <c r="K205" s="4">
        <f t="shared" si="31"/>
        <v>-29.662337325759836</v>
      </c>
      <c r="L205" s="5">
        <f t="shared" si="27"/>
        <v>75.568343091327492</v>
      </c>
      <c r="M205" s="5">
        <f t="shared" si="28"/>
        <v>0</v>
      </c>
      <c r="N205" s="6">
        <f t="shared" si="29"/>
        <v>0</v>
      </c>
      <c r="O205" s="6">
        <f t="shared" si="32"/>
        <v>0</v>
      </c>
      <c r="P205" s="6">
        <f>FORECAST(J205,Inputs!$B$10:$B$18,Inputs!$A$10:$A$18)</f>
        <v>31.383626452858078</v>
      </c>
      <c r="Q205" s="6">
        <f>IF(Inputs!$D$10="Yes",IF('Hourly Calcs'!P205&gt;'Hourly Calcs'!K205,'Hourly Calcs'!O205,N205+O205),N205+O205)</f>
        <v>0</v>
      </c>
      <c r="R205" s="12">
        <f t="shared" si="33"/>
        <v>0</v>
      </c>
      <c r="S205" s="1">
        <f>IF(AND(A205&gt;=5,A205&lt;=9),INDEX(Demand!$C$3:$C$26,C205),INDEX(Demand!$B$3:$B$26,C205))</f>
        <v>350</v>
      </c>
      <c r="T205" s="7">
        <f t="shared" si="34"/>
        <v>0</v>
      </c>
      <c r="U205" s="7">
        <f t="shared" si="35"/>
        <v>0</v>
      </c>
    </row>
    <row r="206" spans="1:21" x14ac:dyDescent="0.2">
      <c r="A206" s="1">
        <v>1</v>
      </c>
      <c r="B206" s="1">
        <v>9</v>
      </c>
      <c r="C206" s="1">
        <v>6</v>
      </c>
      <c r="D206">
        <v>9.3000000000000007</v>
      </c>
      <c r="E206">
        <v>8.9</v>
      </c>
      <c r="F206">
        <v>97</v>
      </c>
      <c r="G206">
        <v>0</v>
      </c>
      <c r="H206">
        <v>0</v>
      </c>
      <c r="I206">
        <v>0</v>
      </c>
      <c r="J206" s="4">
        <f t="shared" si="30"/>
        <v>100.67395378172841</v>
      </c>
      <c r="K206" s="4">
        <f t="shared" si="31"/>
        <v>-20.213615276866776</v>
      </c>
      <c r="L206" s="5">
        <f t="shared" si="27"/>
        <v>64.326046218271586</v>
      </c>
      <c r="M206" s="5">
        <f t="shared" si="28"/>
        <v>0</v>
      </c>
      <c r="N206" s="6">
        <f t="shared" si="29"/>
        <v>0</v>
      </c>
      <c r="O206" s="6">
        <f t="shared" si="32"/>
        <v>0</v>
      </c>
      <c r="P206" s="6">
        <f>FORECAST(J206,Inputs!$B$10:$B$18,Inputs!$A$10:$A$18)</f>
        <v>31.487721794275259</v>
      </c>
      <c r="Q206" s="6">
        <f>IF(Inputs!$D$10="Yes",IF('Hourly Calcs'!P206&gt;'Hourly Calcs'!K206,'Hourly Calcs'!O206,N206+O206),N206+O206)</f>
        <v>0</v>
      </c>
      <c r="R206" s="12">
        <f t="shared" si="33"/>
        <v>0</v>
      </c>
      <c r="S206" s="1">
        <f>IF(AND(A206&gt;=5,A206&lt;=9),INDEX(Demand!$C$3:$C$26,C206),INDEX(Demand!$B$3:$B$26,C206))</f>
        <v>350</v>
      </c>
      <c r="T206" s="7">
        <f t="shared" si="34"/>
        <v>0</v>
      </c>
      <c r="U206" s="7">
        <f t="shared" si="35"/>
        <v>0</v>
      </c>
    </row>
    <row r="207" spans="1:21" x14ac:dyDescent="0.2">
      <c r="A207" s="1">
        <v>1</v>
      </c>
      <c r="B207" s="1">
        <v>9</v>
      </c>
      <c r="C207" s="1">
        <v>7</v>
      </c>
      <c r="D207">
        <v>9.3000000000000007</v>
      </c>
      <c r="E207">
        <v>8.6999999999999993</v>
      </c>
      <c r="F207">
        <v>96</v>
      </c>
      <c r="G207">
        <v>0</v>
      </c>
      <c r="H207">
        <v>0</v>
      </c>
      <c r="I207">
        <v>0</v>
      </c>
      <c r="J207" s="4">
        <f t="shared" si="30"/>
        <v>111.5658644403571</v>
      </c>
      <c r="K207" s="4">
        <f t="shared" si="31"/>
        <v>-11.090756148610083</v>
      </c>
      <c r="L207" s="5">
        <f t="shared" si="27"/>
        <v>53.434135559642897</v>
      </c>
      <c r="M207" s="5">
        <f t="shared" si="28"/>
        <v>0</v>
      </c>
      <c r="N207" s="6">
        <f t="shared" si="29"/>
        <v>0</v>
      </c>
      <c r="O207" s="6">
        <f t="shared" si="32"/>
        <v>0</v>
      </c>
      <c r="P207" s="6">
        <f>FORECAST(J207,Inputs!$B$10:$B$18,Inputs!$A$10:$A$18)</f>
        <v>31.588572818892192</v>
      </c>
      <c r="Q207" s="6">
        <f>IF(Inputs!$D$10="Yes",IF('Hourly Calcs'!P207&gt;'Hourly Calcs'!K207,'Hourly Calcs'!O207,N207+O207),N207+O207)</f>
        <v>0</v>
      </c>
      <c r="R207" s="12">
        <f t="shared" si="33"/>
        <v>0</v>
      </c>
      <c r="S207" s="1">
        <f>IF(AND(A207&gt;=5,A207&lt;=9),INDEX(Demand!$C$3:$C$26,C207),INDEX(Demand!$B$3:$B$26,C207))</f>
        <v>350</v>
      </c>
      <c r="T207" s="7">
        <f t="shared" si="34"/>
        <v>0</v>
      </c>
      <c r="U207" s="7">
        <f t="shared" si="35"/>
        <v>0</v>
      </c>
    </row>
    <row r="208" spans="1:21" x14ac:dyDescent="0.2">
      <c r="A208" s="1">
        <v>1</v>
      </c>
      <c r="B208" s="1">
        <v>9</v>
      </c>
      <c r="C208" s="1">
        <v>8</v>
      </c>
      <c r="D208">
        <v>9.5</v>
      </c>
      <c r="E208">
        <v>8.6999999999999993</v>
      </c>
      <c r="F208">
        <v>95</v>
      </c>
      <c r="G208">
        <v>0</v>
      </c>
      <c r="H208">
        <v>0</v>
      </c>
      <c r="I208">
        <v>0</v>
      </c>
      <c r="J208" s="4">
        <f t="shared" si="30"/>
        <v>122.67428182791021</v>
      </c>
      <c r="K208" s="4">
        <f t="shared" si="31"/>
        <v>-2.554295892745273</v>
      </c>
      <c r="L208" s="5">
        <f t="shared" si="27"/>
        <v>42.325718172089793</v>
      </c>
      <c r="M208" s="5">
        <f t="shared" si="28"/>
        <v>0</v>
      </c>
      <c r="N208" s="6">
        <f t="shared" si="29"/>
        <v>0</v>
      </c>
      <c r="O208" s="6">
        <f t="shared" si="32"/>
        <v>0</v>
      </c>
      <c r="P208" s="6">
        <f>FORECAST(J208,Inputs!$B$10:$B$18,Inputs!$A$10:$A$18)</f>
        <v>31.69142853544361</v>
      </c>
      <c r="Q208" s="6">
        <f>IF(Inputs!$D$10="Yes",IF('Hourly Calcs'!P208&gt;'Hourly Calcs'!K208,'Hourly Calcs'!O208,N208+O208),N208+O208)</f>
        <v>0</v>
      </c>
      <c r="R208" s="12">
        <f t="shared" si="33"/>
        <v>0</v>
      </c>
      <c r="S208" s="1">
        <f>IF(AND(A208&gt;=5,A208&lt;=9),INDEX(Demand!$C$3:$C$26,C208),INDEX(Demand!$B$3:$B$26,C208))</f>
        <v>350</v>
      </c>
      <c r="T208" s="7">
        <f t="shared" si="34"/>
        <v>0</v>
      </c>
      <c r="U208" s="7">
        <f t="shared" si="35"/>
        <v>0</v>
      </c>
    </row>
    <row r="209" spans="1:21" x14ac:dyDescent="0.2">
      <c r="A209" s="1">
        <v>1</v>
      </c>
      <c r="B209" s="1">
        <v>9</v>
      </c>
      <c r="C209" s="1">
        <v>9</v>
      </c>
      <c r="D209">
        <v>9.1999999999999993</v>
      </c>
      <c r="E209">
        <v>8.8000000000000007</v>
      </c>
      <c r="F209">
        <v>97</v>
      </c>
      <c r="G209">
        <v>17</v>
      </c>
      <c r="H209">
        <v>0</v>
      </c>
      <c r="I209">
        <v>17</v>
      </c>
      <c r="J209" s="4">
        <f t="shared" si="30"/>
        <v>134.4137437656137</v>
      </c>
      <c r="K209" s="4">
        <f t="shared" si="31"/>
        <v>4.9110754427304073</v>
      </c>
      <c r="L209" s="5">
        <f t="shared" si="27"/>
        <v>30.586256234386298</v>
      </c>
      <c r="M209" s="5">
        <f t="shared" si="28"/>
        <v>29.088924557269593</v>
      </c>
      <c r="N209" s="6">
        <f t="shared" si="29"/>
        <v>0</v>
      </c>
      <c r="O209" s="6">
        <f t="shared" si="32"/>
        <v>15.546819366717854</v>
      </c>
      <c r="P209" s="6">
        <f>FORECAST(J209,Inputs!$B$10:$B$18,Inputs!$A$10:$A$18)</f>
        <v>31.800127257089013</v>
      </c>
      <c r="Q209" s="6">
        <f>IF(Inputs!$D$10="Yes",IF('Hourly Calcs'!P209&gt;'Hourly Calcs'!K209,'Hourly Calcs'!O209,N209+O209),N209+O209)</f>
        <v>15.546819366717854</v>
      </c>
      <c r="R209" s="12">
        <f t="shared" si="33"/>
        <v>73.87848563064324</v>
      </c>
      <c r="S209" s="1">
        <f>IF(AND(A209&gt;=5,A209&lt;=9),INDEX(Demand!$C$3:$C$26,C209),INDEX(Demand!$B$3:$B$26,C209))</f>
        <v>350</v>
      </c>
      <c r="T209" s="7">
        <f t="shared" si="34"/>
        <v>73.87848563064324</v>
      </c>
      <c r="U209" s="7">
        <f t="shared" si="35"/>
        <v>0</v>
      </c>
    </row>
    <row r="210" spans="1:21" x14ac:dyDescent="0.2">
      <c r="A210" s="1">
        <v>1</v>
      </c>
      <c r="B210" s="1">
        <v>9</v>
      </c>
      <c r="C210" s="1">
        <v>10</v>
      </c>
      <c r="D210">
        <v>10</v>
      </c>
      <c r="E210">
        <v>9</v>
      </c>
      <c r="F210">
        <v>93</v>
      </c>
      <c r="G210">
        <v>98</v>
      </c>
      <c r="H210">
        <v>157</v>
      </c>
      <c r="I210">
        <v>72</v>
      </c>
      <c r="J210" s="4">
        <f t="shared" si="30"/>
        <v>147.04772958497765</v>
      </c>
      <c r="K210" s="4">
        <f t="shared" si="31"/>
        <v>10.838488027416005</v>
      </c>
      <c r="L210" s="5">
        <f t="shared" si="27"/>
        <v>17.952270415022355</v>
      </c>
      <c r="M210" s="5">
        <f t="shared" si="28"/>
        <v>23.161511972583995</v>
      </c>
      <c r="N210" s="6">
        <f t="shared" si="29"/>
        <v>106.5042909295767</v>
      </c>
      <c r="O210" s="6">
        <f t="shared" si="32"/>
        <v>65.845352611981497</v>
      </c>
      <c r="P210" s="6">
        <f>FORECAST(J210,Inputs!$B$10:$B$18,Inputs!$A$10:$A$18)</f>
        <v>31.917108607268311</v>
      </c>
      <c r="Q210" s="6">
        <f>IF(Inputs!$D$10="Yes",IF('Hourly Calcs'!P210&gt;'Hourly Calcs'!K210,'Hourly Calcs'!O210,N210+O210),N210+O210)</f>
        <v>65.845352611981497</v>
      </c>
      <c r="R210" s="12">
        <f t="shared" si="33"/>
        <v>312.89711561213608</v>
      </c>
      <c r="S210" s="1">
        <f>IF(AND(A210&gt;=5,A210&lt;=9),INDEX(Demand!$C$3:$C$26,C210),INDEX(Demand!$B$3:$B$26,C210))</f>
        <v>600</v>
      </c>
      <c r="T210" s="7">
        <f t="shared" si="34"/>
        <v>312.89711561213608</v>
      </c>
      <c r="U210" s="7">
        <f t="shared" si="35"/>
        <v>0</v>
      </c>
    </row>
    <row r="211" spans="1:21" x14ac:dyDescent="0.2">
      <c r="A211" s="1">
        <v>1</v>
      </c>
      <c r="B211" s="1">
        <v>9</v>
      </c>
      <c r="C211" s="1">
        <v>11</v>
      </c>
      <c r="D211">
        <v>10.6</v>
      </c>
      <c r="E211">
        <v>9.1999999999999993</v>
      </c>
      <c r="F211">
        <v>91</v>
      </c>
      <c r="G211">
        <v>186</v>
      </c>
      <c r="H211">
        <v>419</v>
      </c>
      <c r="I211">
        <v>79</v>
      </c>
      <c r="J211" s="4">
        <f t="shared" si="30"/>
        <v>160.62663057433051</v>
      </c>
      <c r="K211" s="4">
        <f t="shared" si="31"/>
        <v>15.007547332537527</v>
      </c>
      <c r="L211" s="5">
        <f t="shared" si="27"/>
        <v>4.3733694256694946</v>
      </c>
      <c r="M211" s="5">
        <f t="shared" si="28"/>
        <v>18.992452667462473</v>
      </c>
      <c r="N211" s="6">
        <f t="shared" si="29"/>
        <v>315.6005745596575</v>
      </c>
      <c r="O211" s="6">
        <f t="shared" si="32"/>
        <v>72.24698411592415</v>
      </c>
      <c r="P211" s="6">
        <f>FORECAST(J211,Inputs!$B$10:$B$18,Inputs!$A$10:$A$18)</f>
        <v>32.042839171984539</v>
      </c>
      <c r="Q211" s="6">
        <f>IF(Inputs!$D$10="Yes",IF('Hourly Calcs'!P211&gt;'Hourly Calcs'!K211,'Hourly Calcs'!O211,N211+O211),N211+O211)</f>
        <v>72.24698411592415</v>
      </c>
      <c r="R211" s="12">
        <f t="shared" si="33"/>
        <v>343.31766851887153</v>
      </c>
      <c r="S211" s="1">
        <f>IF(AND(A211&gt;=5,A211&lt;=9),INDEX(Demand!$C$3:$C$26,C211),INDEX(Demand!$B$3:$B$26,C211))</f>
        <v>600</v>
      </c>
      <c r="T211" s="7">
        <f t="shared" si="34"/>
        <v>343.31766851887153</v>
      </c>
      <c r="U211" s="7">
        <f t="shared" si="35"/>
        <v>0</v>
      </c>
    </row>
    <row r="212" spans="1:21" x14ac:dyDescent="0.2">
      <c r="A212" s="1">
        <v>1</v>
      </c>
      <c r="B212" s="1">
        <v>9</v>
      </c>
      <c r="C212" s="1">
        <v>12</v>
      </c>
      <c r="D212">
        <v>10.8</v>
      </c>
      <c r="E212">
        <v>9.6</v>
      </c>
      <c r="F212">
        <v>92</v>
      </c>
      <c r="G212">
        <v>242</v>
      </c>
      <c r="H212">
        <v>496</v>
      </c>
      <c r="I212">
        <v>90</v>
      </c>
      <c r="J212" s="4">
        <f t="shared" si="30"/>
        <v>174.91573337755432</v>
      </c>
      <c r="K212" s="4">
        <f t="shared" si="31"/>
        <v>17.018082455685629</v>
      </c>
      <c r="L212" s="5">
        <f t="shared" si="27"/>
        <v>9.9157333775543179</v>
      </c>
      <c r="M212" s="5">
        <f t="shared" si="28"/>
        <v>16.981917544314371</v>
      </c>
      <c r="N212" s="6">
        <f t="shared" si="29"/>
        <v>381.60113170059884</v>
      </c>
      <c r="O212" s="6">
        <f t="shared" si="32"/>
        <v>82.306690764976878</v>
      </c>
      <c r="P212" s="6">
        <f>FORECAST(J212,Inputs!$B$10:$B$18,Inputs!$A$10:$A$18)</f>
        <v>32.175145679421796</v>
      </c>
      <c r="Q212" s="6">
        <f>IF(Inputs!$D$10="Yes",IF('Hourly Calcs'!P212&gt;'Hourly Calcs'!K212,'Hourly Calcs'!O212,N212+O212),N212+O212)</f>
        <v>82.306690764976878</v>
      </c>
      <c r="R212" s="12">
        <f t="shared" si="33"/>
        <v>391.1213945151701</v>
      </c>
      <c r="S212" s="1">
        <f>IF(AND(A212&gt;=5,A212&lt;=9),INDEX(Demand!$C$3:$C$26,C212),INDEX(Demand!$B$3:$B$26,C212))</f>
        <v>600</v>
      </c>
      <c r="T212" s="7">
        <f t="shared" si="34"/>
        <v>391.1213945151701</v>
      </c>
      <c r="U212" s="7">
        <f t="shared" si="35"/>
        <v>0</v>
      </c>
    </row>
    <row r="213" spans="1:21" x14ac:dyDescent="0.2">
      <c r="A213" s="1">
        <v>1</v>
      </c>
      <c r="B213" s="1">
        <v>9</v>
      </c>
      <c r="C213" s="1">
        <v>13</v>
      </c>
      <c r="D213">
        <v>11</v>
      </c>
      <c r="E213">
        <v>9.6</v>
      </c>
      <c r="F213">
        <v>91</v>
      </c>
      <c r="G213">
        <v>254</v>
      </c>
      <c r="H213">
        <v>439</v>
      </c>
      <c r="I213">
        <v>115</v>
      </c>
      <c r="J213" s="4">
        <f t="shared" si="30"/>
        <v>189.41537197908727</v>
      </c>
      <c r="K213" s="4">
        <f t="shared" si="31"/>
        <v>16.66606483250898</v>
      </c>
      <c r="L213" s="5">
        <f t="shared" si="27"/>
        <v>24.415371979087269</v>
      </c>
      <c r="M213" s="5">
        <f t="shared" si="28"/>
        <v>17.33393516749102</v>
      </c>
      <c r="N213" s="6">
        <f t="shared" si="29"/>
        <v>318.52020217318085</v>
      </c>
      <c r="O213" s="6">
        <f t="shared" si="32"/>
        <v>105.1696604219149</v>
      </c>
      <c r="P213" s="6">
        <f>FORECAST(J213,Inputs!$B$10:$B$18,Inputs!$A$10:$A$18)</f>
        <v>32.309401592398956</v>
      </c>
      <c r="Q213" s="6">
        <f>IF(Inputs!$D$10="Yes",IF('Hourly Calcs'!P213&gt;'Hourly Calcs'!K213,'Hourly Calcs'!O213,N213+O213),N213+O213)</f>
        <v>105.1696604219149</v>
      </c>
      <c r="R213" s="12">
        <f t="shared" si="33"/>
        <v>499.76622632493957</v>
      </c>
      <c r="S213" s="1">
        <f>IF(AND(A213&gt;=5,A213&lt;=9),INDEX(Demand!$C$3:$C$26,C213),INDEX(Demand!$B$3:$B$26,C213))</f>
        <v>600</v>
      </c>
      <c r="T213" s="7">
        <f t="shared" si="34"/>
        <v>499.76622632493957</v>
      </c>
      <c r="U213" s="7">
        <f t="shared" si="35"/>
        <v>0</v>
      </c>
    </row>
    <row r="214" spans="1:21" x14ac:dyDescent="0.2">
      <c r="A214" s="1">
        <v>1</v>
      </c>
      <c r="B214" s="1">
        <v>9</v>
      </c>
      <c r="C214" s="1">
        <v>14</v>
      </c>
      <c r="D214">
        <v>11.2</v>
      </c>
      <c r="E214">
        <v>8.8000000000000007</v>
      </c>
      <c r="F214">
        <v>85</v>
      </c>
      <c r="G214">
        <v>220</v>
      </c>
      <c r="H214">
        <v>400</v>
      </c>
      <c r="I214">
        <v>105</v>
      </c>
      <c r="J214" s="4">
        <f t="shared" si="30"/>
        <v>203.53861716969817</v>
      </c>
      <c r="K214" s="4">
        <f t="shared" si="31"/>
        <v>13.988410183448082</v>
      </c>
      <c r="L214" s="5">
        <f t="shared" si="27"/>
        <v>38.538617169698171</v>
      </c>
      <c r="M214" s="5">
        <f t="shared" si="28"/>
        <v>20.011589816551918</v>
      </c>
      <c r="N214" s="6">
        <f t="shared" si="29"/>
        <v>249.9290978574935</v>
      </c>
      <c r="O214" s="6">
        <f t="shared" si="32"/>
        <v>96.024472559139681</v>
      </c>
      <c r="P214" s="6">
        <f>FORECAST(J214,Inputs!$B$10:$B$18,Inputs!$A$10:$A$18)</f>
        <v>32.44017238120091</v>
      </c>
      <c r="Q214" s="6">
        <f>IF(Inputs!$D$10="Yes",IF('Hourly Calcs'!P214&gt;'Hourly Calcs'!K214,'Hourly Calcs'!O214,N214+O214),N214+O214)</f>
        <v>96.024472559139681</v>
      </c>
      <c r="R214" s="12">
        <f t="shared" si="33"/>
        <v>456.30829360103172</v>
      </c>
      <c r="S214" s="1">
        <f>IF(AND(A214&gt;=5,A214&lt;=9),INDEX(Demand!$C$3:$C$26,C214),INDEX(Demand!$B$3:$B$26,C214))</f>
        <v>600</v>
      </c>
      <c r="T214" s="7">
        <f t="shared" si="34"/>
        <v>456.30829360103172</v>
      </c>
      <c r="U214" s="7">
        <f t="shared" si="35"/>
        <v>0</v>
      </c>
    </row>
    <row r="215" spans="1:21" x14ac:dyDescent="0.2">
      <c r="A215" s="1">
        <v>1</v>
      </c>
      <c r="B215" s="1">
        <v>9</v>
      </c>
      <c r="C215" s="1">
        <v>15</v>
      </c>
      <c r="D215">
        <v>10.7</v>
      </c>
      <c r="E215">
        <v>8.6999999999999993</v>
      </c>
      <c r="F215">
        <v>87</v>
      </c>
      <c r="G215">
        <v>88</v>
      </c>
      <c r="H215">
        <v>25</v>
      </c>
      <c r="I215">
        <v>83</v>
      </c>
      <c r="J215" s="4">
        <f t="shared" si="30"/>
        <v>216.85254782560108</v>
      </c>
      <c r="K215" s="4">
        <f t="shared" si="31"/>
        <v>9.2513353925562285</v>
      </c>
      <c r="L215" s="5">
        <f t="shared" si="27"/>
        <v>51.852547825601079</v>
      </c>
      <c r="M215" s="5">
        <f t="shared" si="28"/>
        <v>24.748664607443772</v>
      </c>
      <c r="N215" s="6">
        <f t="shared" si="29"/>
        <v>11.85485689666044</v>
      </c>
      <c r="O215" s="6">
        <f t="shared" si="32"/>
        <v>75.905059261034225</v>
      </c>
      <c r="P215" s="6">
        <f>FORECAST(J215,Inputs!$B$10:$B$18,Inputs!$A$10:$A$18)</f>
        <v>32.563449516903709</v>
      </c>
      <c r="Q215" s="6">
        <f>IF(Inputs!$D$10="Yes",IF('Hourly Calcs'!P215&gt;'Hourly Calcs'!K215,'Hourly Calcs'!O215,N215+O215),N215+O215)</f>
        <v>75.905059261034225</v>
      </c>
      <c r="R215" s="12">
        <f t="shared" si="33"/>
        <v>360.70084160843464</v>
      </c>
      <c r="S215" s="1">
        <f>IF(AND(A215&gt;=5,A215&lt;=9),INDEX(Demand!$C$3:$C$26,C215),INDEX(Demand!$B$3:$B$26,C215))</f>
        <v>600</v>
      </c>
      <c r="T215" s="7">
        <f t="shared" si="34"/>
        <v>360.70084160843464</v>
      </c>
      <c r="U215" s="7">
        <f t="shared" si="35"/>
        <v>0</v>
      </c>
    </row>
    <row r="216" spans="1:21" x14ac:dyDescent="0.2">
      <c r="A216" s="1">
        <v>1</v>
      </c>
      <c r="B216" s="1">
        <v>9</v>
      </c>
      <c r="C216" s="1">
        <v>16</v>
      </c>
      <c r="D216">
        <v>10.3</v>
      </c>
      <c r="E216">
        <v>9.1</v>
      </c>
      <c r="F216">
        <v>92</v>
      </c>
      <c r="G216">
        <v>32</v>
      </c>
      <c r="H216">
        <v>0</v>
      </c>
      <c r="I216">
        <v>32</v>
      </c>
      <c r="J216" s="4">
        <f t="shared" si="30"/>
        <v>229.21107306390718</v>
      </c>
      <c r="K216" s="4">
        <f t="shared" si="31"/>
        <v>2.9305257953804897</v>
      </c>
      <c r="L216" s="5">
        <f t="shared" si="27"/>
        <v>64.211073063907179</v>
      </c>
      <c r="M216" s="5">
        <f t="shared" si="28"/>
        <v>31.06947420461951</v>
      </c>
      <c r="N216" s="6">
        <f t="shared" si="29"/>
        <v>0</v>
      </c>
      <c r="O216" s="6">
        <f t="shared" si="32"/>
        <v>29.264601160880666</v>
      </c>
      <c r="P216" s="6">
        <f>FORECAST(J216,Inputs!$B$10:$B$18,Inputs!$A$10:$A$18)</f>
        <v>32.677880306147287</v>
      </c>
      <c r="Q216" s="6">
        <f>IF(Inputs!$D$10="Yes",IF('Hourly Calcs'!P216&gt;'Hourly Calcs'!K216,'Hourly Calcs'!O216,N216+O216),N216+O216)</f>
        <v>29.264601160880666</v>
      </c>
      <c r="R216" s="12">
        <f t="shared" si="33"/>
        <v>139.06538471650492</v>
      </c>
      <c r="S216" s="1">
        <f>IF(AND(A216&gt;=5,A216&lt;=9),INDEX(Demand!$C$3:$C$26,C216),INDEX(Demand!$B$3:$B$26,C216))</f>
        <v>900</v>
      </c>
      <c r="T216" s="7">
        <f t="shared" si="34"/>
        <v>139.06538471650492</v>
      </c>
      <c r="U216" s="7">
        <f t="shared" si="35"/>
        <v>0</v>
      </c>
    </row>
    <row r="217" spans="1:21" x14ac:dyDescent="0.2">
      <c r="A217" s="1">
        <v>1</v>
      </c>
      <c r="B217" s="1">
        <v>9</v>
      </c>
      <c r="C217" s="1">
        <v>17</v>
      </c>
      <c r="D217">
        <v>9.9</v>
      </c>
      <c r="E217">
        <v>8.9</v>
      </c>
      <c r="F217">
        <v>93</v>
      </c>
      <c r="G217">
        <v>3</v>
      </c>
      <c r="H217">
        <v>0</v>
      </c>
      <c r="I217">
        <v>3</v>
      </c>
      <c r="J217" s="4">
        <f t="shared" si="30"/>
        <v>240.73655981281973</v>
      </c>
      <c r="K217" s="4">
        <f t="shared" si="31"/>
        <v>-5.0088651954119712</v>
      </c>
      <c r="L217" s="5">
        <f t="shared" si="27"/>
        <v>75.736559812819735</v>
      </c>
      <c r="M217" s="5">
        <f t="shared" si="28"/>
        <v>0</v>
      </c>
      <c r="N217" s="6">
        <f t="shared" si="29"/>
        <v>0</v>
      </c>
      <c r="O217" s="6">
        <f t="shared" si="32"/>
        <v>2.7435563588325627</v>
      </c>
      <c r="P217" s="6">
        <f>FORECAST(J217,Inputs!$B$10:$B$18,Inputs!$A$10:$A$18)</f>
        <v>32.784597776044627</v>
      </c>
      <c r="Q217" s="6">
        <f>IF(Inputs!$D$10="Yes",IF('Hourly Calcs'!P217&gt;'Hourly Calcs'!K217,'Hourly Calcs'!O217,N217+O217),N217+O217)</f>
        <v>2.7435563588325627</v>
      </c>
      <c r="R217" s="12">
        <f t="shared" si="33"/>
        <v>13.037379817172337</v>
      </c>
      <c r="S217" s="1">
        <f>IF(AND(A217&gt;=5,A217&lt;=9),INDEX(Demand!$C$3:$C$26,C217),INDEX(Demand!$B$3:$B$26,C217))</f>
        <v>900</v>
      </c>
      <c r="T217" s="7">
        <f t="shared" si="34"/>
        <v>13.037379817172337</v>
      </c>
      <c r="U217" s="7">
        <f t="shared" si="35"/>
        <v>0</v>
      </c>
    </row>
    <row r="218" spans="1:21" x14ac:dyDescent="0.2">
      <c r="A218" s="1">
        <v>1</v>
      </c>
      <c r="B218" s="1">
        <v>9</v>
      </c>
      <c r="C218" s="1">
        <v>18</v>
      </c>
      <c r="D218">
        <v>9.9</v>
      </c>
      <c r="E218">
        <v>7.6</v>
      </c>
      <c r="F218">
        <v>86</v>
      </c>
      <c r="G218">
        <v>0</v>
      </c>
      <c r="H218">
        <v>0</v>
      </c>
      <c r="I218">
        <v>0</v>
      </c>
      <c r="J218" s="4">
        <f t="shared" si="30"/>
        <v>251.74192090238259</v>
      </c>
      <c r="K218" s="4">
        <f t="shared" si="31"/>
        <v>-13.721440549734098</v>
      </c>
      <c r="L218" s="5">
        <f t="shared" si="27"/>
        <v>86.741920902382589</v>
      </c>
      <c r="M218" s="5">
        <f t="shared" si="28"/>
        <v>0</v>
      </c>
      <c r="N218" s="6">
        <f t="shared" si="29"/>
        <v>0</v>
      </c>
      <c r="O218" s="6">
        <f t="shared" si="32"/>
        <v>0</v>
      </c>
      <c r="P218" s="6">
        <f>FORECAST(J218,Inputs!$B$10:$B$18,Inputs!$A$10:$A$18)</f>
        <v>32.886499267614653</v>
      </c>
      <c r="Q218" s="6">
        <f>IF(Inputs!$D$10="Yes",IF('Hourly Calcs'!P218&gt;'Hourly Calcs'!K218,'Hourly Calcs'!O218,N218+O218),N218+O218)</f>
        <v>0</v>
      </c>
      <c r="R218" s="12">
        <f t="shared" si="33"/>
        <v>0</v>
      </c>
      <c r="S218" s="1">
        <f>IF(AND(A218&gt;=5,A218&lt;=9),INDEX(Demand!$C$3:$C$26,C218),INDEX(Demand!$B$3:$B$26,C218))</f>
        <v>900</v>
      </c>
      <c r="T218" s="7">
        <f t="shared" si="34"/>
        <v>0</v>
      </c>
      <c r="U218" s="7">
        <f t="shared" si="35"/>
        <v>0</v>
      </c>
    </row>
    <row r="219" spans="1:21" x14ac:dyDescent="0.2">
      <c r="A219" s="1">
        <v>1</v>
      </c>
      <c r="B219" s="1">
        <v>9</v>
      </c>
      <c r="C219" s="1">
        <v>19</v>
      </c>
      <c r="D219">
        <v>9.6999999999999993</v>
      </c>
      <c r="E219">
        <v>7.6</v>
      </c>
      <c r="F219">
        <v>87</v>
      </c>
      <c r="G219">
        <v>0</v>
      </c>
      <c r="H219">
        <v>0</v>
      </c>
      <c r="I219">
        <v>0</v>
      </c>
      <c r="J219" s="4">
        <f t="shared" si="30"/>
        <v>262.68406539979264</v>
      </c>
      <c r="K219" s="4">
        <f t="shared" si="31"/>
        <v>-22.968849178901394</v>
      </c>
      <c r="L219" s="5">
        <f t="shared" si="27"/>
        <v>0</v>
      </c>
      <c r="M219" s="5">
        <f t="shared" si="28"/>
        <v>0</v>
      </c>
      <c r="N219" s="6">
        <f t="shared" si="29"/>
        <v>0</v>
      </c>
      <c r="O219" s="6">
        <f t="shared" si="32"/>
        <v>0</v>
      </c>
      <c r="P219" s="6">
        <f>FORECAST(J219,Inputs!$B$10:$B$18,Inputs!$A$10:$A$18)</f>
        <v>32.987815420368449</v>
      </c>
      <c r="Q219" s="6">
        <f>IF(Inputs!$D$10="Yes",IF('Hourly Calcs'!P219&gt;'Hourly Calcs'!K219,'Hourly Calcs'!O219,N219+O219),N219+O219)</f>
        <v>0</v>
      </c>
      <c r="R219" s="12">
        <f t="shared" si="33"/>
        <v>0</v>
      </c>
      <c r="S219" s="1">
        <f>IF(AND(A219&gt;=5,A219&lt;=9),INDEX(Demand!$C$3:$C$26,C219),INDEX(Demand!$B$3:$B$26,C219))</f>
        <v>900</v>
      </c>
      <c r="T219" s="7">
        <f t="shared" si="34"/>
        <v>0</v>
      </c>
      <c r="U219" s="7">
        <f t="shared" si="35"/>
        <v>0</v>
      </c>
    </row>
    <row r="220" spans="1:21" x14ac:dyDescent="0.2">
      <c r="A220" s="1">
        <v>1</v>
      </c>
      <c r="B220" s="1">
        <v>9</v>
      </c>
      <c r="C220" s="1">
        <v>20</v>
      </c>
      <c r="D220">
        <v>8.9</v>
      </c>
      <c r="E220">
        <v>7.9</v>
      </c>
      <c r="F220">
        <v>93</v>
      </c>
      <c r="G220">
        <v>0</v>
      </c>
      <c r="H220">
        <v>0</v>
      </c>
      <c r="I220">
        <v>0</v>
      </c>
      <c r="J220" s="4">
        <f t="shared" si="30"/>
        <v>274.18822672417934</v>
      </c>
      <c r="K220" s="4">
        <f t="shared" si="31"/>
        <v>-32.441176867276198</v>
      </c>
      <c r="L220" s="5">
        <f t="shared" si="27"/>
        <v>0</v>
      </c>
      <c r="M220" s="5">
        <f t="shared" si="28"/>
        <v>0</v>
      </c>
      <c r="N220" s="6">
        <f t="shared" si="29"/>
        <v>0</v>
      </c>
      <c r="O220" s="6">
        <f t="shared" si="32"/>
        <v>0</v>
      </c>
      <c r="P220" s="6">
        <f>FORECAST(J220,Inputs!$B$10:$B$18,Inputs!$A$10:$A$18)</f>
        <v>33.09433543263129</v>
      </c>
      <c r="Q220" s="6">
        <f>IF(Inputs!$D$10="Yes",IF('Hourly Calcs'!P220&gt;'Hourly Calcs'!K220,'Hourly Calcs'!O220,N220+O220),N220+O220)</f>
        <v>0</v>
      </c>
      <c r="R220" s="12">
        <f t="shared" si="33"/>
        <v>0</v>
      </c>
      <c r="S220" s="1">
        <f>IF(AND(A220&gt;=5,A220&lt;=9),INDEX(Demand!$C$3:$C$26,C220),INDEX(Demand!$B$3:$B$26,C220))</f>
        <v>800</v>
      </c>
      <c r="T220" s="7">
        <f t="shared" si="34"/>
        <v>0</v>
      </c>
      <c r="U220" s="7">
        <f t="shared" si="35"/>
        <v>0</v>
      </c>
    </row>
    <row r="221" spans="1:21" x14ac:dyDescent="0.2">
      <c r="A221" s="1">
        <v>1</v>
      </c>
      <c r="B221" s="1">
        <v>9</v>
      </c>
      <c r="C221" s="1">
        <v>21</v>
      </c>
      <c r="D221">
        <v>8.8000000000000007</v>
      </c>
      <c r="E221">
        <v>8</v>
      </c>
      <c r="F221">
        <v>95</v>
      </c>
      <c r="G221">
        <v>0</v>
      </c>
      <c r="H221">
        <v>0</v>
      </c>
      <c r="I221">
        <v>0</v>
      </c>
      <c r="J221" s="4">
        <f t="shared" si="30"/>
        <v>287.1596143318979</v>
      </c>
      <c r="K221" s="4">
        <f t="shared" si="31"/>
        <v>-41.752421121288847</v>
      </c>
      <c r="L221" s="5">
        <f t="shared" si="27"/>
        <v>0</v>
      </c>
      <c r="M221" s="5">
        <f t="shared" si="28"/>
        <v>0</v>
      </c>
      <c r="N221" s="6">
        <f t="shared" si="29"/>
        <v>0</v>
      </c>
      <c r="O221" s="6">
        <f t="shared" si="32"/>
        <v>0</v>
      </c>
      <c r="P221" s="6">
        <f>FORECAST(J221,Inputs!$B$10:$B$18,Inputs!$A$10:$A$18)</f>
        <v>33.214440873443493</v>
      </c>
      <c r="Q221" s="6">
        <f>IF(Inputs!$D$10="Yes",IF('Hourly Calcs'!P221&gt;'Hourly Calcs'!K221,'Hourly Calcs'!O221,N221+O221),N221+O221)</f>
        <v>0</v>
      </c>
      <c r="R221" s="12">
        <f t="shared" si="33"/>
        <v>0</v>
      </c>
      <c r="S221" s="1">
        <f>IF(AND(A221&gt;=5,A221&lt;=9),INDEX(Demand!$C$3:$C$26,C221),INDEX(Demand!$B$3:$B$26,C221))</f>
        <v>700</v>
      </c>
      <c r="T221" s="7">
        <f t="shared" si="34"/>
        <v>0</v>
      </c>
      <c r="U221" s="7">
        <f t="shared" si="35"/>
        <v>0</v>
      </c>
    </row>
    <row r="222" spans="1:21" x14ac:dyDescent="0.2">
      <c r="A222" s="1">
        <v>1</v>
      </c>
      <c r="B222" s="1">
        <v>9</v>
      </c>
      <c r="C222" s="1">
        <v>22</v>
      </c>
      <c r="D222">
        <v>8.9</v>
      </c>
      <c r="E222">
        <v>7.6</v>
      </c>
      <c r="F222">
        <v>92</v>
      </c>
      <c r="G222">
        <v>0</v>
      </c>
      <c r="H222">
        <v>0</v>
      </c>
      <c r="I222">
        <v>0</v>
      </c>
      <c r="J222" s="4">
        <f t="shared" si="30"/>
        <v>302.97616302531276</v>
      </c>
      <c r="K222" s="4">
        <f t="shared" si="31"/>
        <v>-50.341718032381635</v>
      </c>
      <c r="L222" s="5">
        <f t="shared" si="27"/>
        <v>0</v>
      </c>
      <c r="M222" s="5">
        <f t="shared" si="28"/>
        <v>0</v>
      </c>
      <c r="N222" s="6">
        <f t="shared" si="29"/>
        <v>0</v>
      </c>
      <c r="O222" s="6">
        <f t="shared" si="32"/>
        <v>0</v>
      </c>
      <c r="P222" s="6">
        <f>FORECAST(J222,Inputs!$B$10:$B$18,Inputs!$A$10:$A$18)</f>
        <v>33.360890398382523</v>
      </c>
      <c r="Q222" s="6">
        <f>IF(Inputs!$D$10="Yes",IF('Hourly Calcs'!P222&gt;'Hourly Calcs'!K222,'Hourly Calcs'!O222,N222+O222),N222+O222)</f>
        <v>0</v>
      </c>
      <c r="R222" s="12">
        <f t="shared" si="33"/>
        <v>0</v>
      </c>
      <c r="S222" s="1">
        <f>IF(AND(A222&gt;=5,A222&lt;=9),INDEX(Demand!$C$3:$C$26,C222),INDEX(Demand!$B$3:$B$26,C222))</f>
        <v>600</v>
      </c>
      <c r="T222" s="7">
        <f t="shared" si="34"/>
        <v>0</v>
      </c>
      <c r="U222" s="7">
        <f t="shared" si="35"/>
        <v>0</v>
      </c>
    </row>
    <row r="223" spans="1:21" x14ac:dyDescent="0.2">
      <c r="A223" s="1">
        <v>1</v>
      </c>
      <c r="B223" s="1">
        <v>9</v>
      </c>
      <c r="C223" s="1">
        <v>23</v>
      </c>
      <c r="D223">
        <v>8.8000000000000007</v>
      </c>
      <c r="E223">
        <v>7.8</v>
      </c>
      <c r="F223">
        <v>93</v>
      </c>
      <c r="G223">
        <v>0</v>
      </c>
      <c r="H223">
        <v>0</v>
      </c>
      <c r="I223">
        <v>0</v>
      </c>
      <c r="J223" s="4">
        <f t="shared" si="30"/>
        <v>323.51970482645146</v>
      </c>
      <c r="K223" s="4">
        <f t="shared" si="31"/>
        <v>-57.267884076658078</v>
      </c>
      <c r="L223" s="5">
        <f t="shared" si="27"/>
        <v>0</v>
      </c>
      <c r="M223" s="5">
        <f t="shared" si="28"/>
        <v>0</v>
      </c>
      <c r="N223" s="6">
        <f t="shared" si="29"/>
        <v>0</v>
      </c>
      <c r="O223" s="6">
        <f t="shared" si="32"/>
        <v>0</v>
      </c>
      <c r="P223" s="6">
        <f>FORECAST(J223,Inputs!$B$10:$B$18,Inputs!$A$10:$A$18)</f>
        <v>33.551108378022697</v>
      </c>
      <c r="Q223" s="6">
        <f>IF(Inputs!$D$10="Yes",IF('Hourly Calcs'!P223&gt;'Hourly Calcs'!K223,'Hourly Calcs'!O223,N223+O223),N223+O223)</f>
        <v>0</v>
      </c>
      <c r="R223" s="12">
        <f t="shared" si="33"/>
        <v>0</v>
      </c>
      <c r="S223" s="1">
        <f>IF(AND(A223&gt;=5,A223&lt;=9),INDEX(Demand!$C$3:$C$26,C223),INDEX(Demand!$B$3:$B$26,C223))</f>
        <v>500</v>
      </c>
      <c r="T223" s="7">
        <f t="shared" si="34"/>
        <v>0</v>
      </c>
      <c r="U223" s="7">
        <f t="shared" si="35"/>
        <v>0</v>
      </c>
    </row>
    <row r="224" spans="1:21" x14ac:dyDescent="0.2">
      <c r="A224" s="1">
        <v>1</v>
      </c>
      <c r="B224" s="1">
        <v>9</v>
      </c>
      <c r="C224" s="1">
        <v>24</v>
      </c>
      <c r="D224">
        <v>8.8000000000000007</v>
      </c>
      <c r="E224">
        <v>8</v>
      </c>
      <c r="F224">
        <v>95</v>
      </c>
      <c r="G224">
        <v>0</v>
      </c>
      <c r="H224">
        <v>0</v>
      </c>
      <c r="I224">
        <v>0</v>
      </c>
      <c r="J224" s="4">
        <f t="shared" si="30"/>
        <v>349.80645711104478</v>
      </c>
      <c r="K224" s="4">
        <f t="shared" si="31"/>
        <v>-61.054420256596472</v>
      </c>
      <c r="L224" s="5">
        <f t="shared" si="27"/>
        <v>0</v>
      </c>
      <c r="M224" s="5">
        <f t="shared" si="28"/>
        <v>0</v>
      </c>
      <c r="N224" s="6">
        <f t="shared" si="29"/>
        <v>0</v>
      </c>
      <c r="O224" s="6">
        <f t="shared" si="32"/>
        <v>0</v>
      </c>
      <c r="P224" s="6">
        <f>FORECAST(J224,Inputs!$B$10:$B$18,Inputs!$A$10:$A$18)</f>
        <v>33.794504232509674</v>
      </c>
      <c r="Q224" s="6">
        <f>IF(Inputs!$D$10="Yes",IF('Hourly Calcs'!P224&gt;'Hourly Calcs'!K224,'Hourly Calcs'!O224,N224+O224),N224+O224)</f>
        <v>0</v>
      </c>
      <c r="R224" s="12">
        <f t="shared" si="33"/>
        <v>0</v>
      </c>
      <c r="S224" s="1">
        <f>IF(AND(A224&gt;=5,A224&lt;=9),INDEX(Demand!$C$3:$C$26,C224),INDEX(Demand!$B$3:$B$26,C224))</f>
        <v>400</v>
      </c>
      <c r="T224" s="7">
        <f t="shared" si="34"/>
        <v>0</v>
      </c>
      <c r="U224" s="7">
        <f t="shared" si="35"/>
        <v>0</v>
      </c>
    </row>
    <row r="225" spans="1:21" x14ac:dyDescent="0.2">
      <c r="A225" s="1">
        <v>1</v>
      </c>
      <c r="B225" s="1">
        <v>10</v>
      </c>
      <c r="C225" s="1">
        <v>1</v>
      </c>
      <c r="D225">
        <v>8.8000000000000007</v>
      </c>
      <c r="E225">
        <v>8</v>
      </c>
      <c r="F225">
        <v>95</v>
      </c>
      <c r="G225">
        <v>0</v>
      </c>
      <c r="H225">
        <v>0</v>
      </c>
      <c r="I225">
        <v>0</v>
      </c>
      <c r="J225" s="4">
        <f t="shared" si="30"/>
        <v>18.391977273865137</v>
      </c>
      <c r="K225" s="4">
        <f t="shared" si="31"/>
        <v>-60.361908600765361</v>
      </c>
      <c r="L225" s="5">
        <f t="shared" si="27"/>
        <v>0</v>
      </c>
      <c r="M225" s="5">
        <f t="shared" si="28"/>
        <v>0</v>
      </c>
      <c r="N225" s="6">
        <f t="shared" si="29"/>
        <v>0</v>
      </c>
      <c r="O225" s="6">
        <f t="shared" si="32"/>
        <v>0</v>
      </c>
      <c r="P225" s="6">
        <f>FORECAST(J225,Inputs!$B$10:$B$18,Inputs!$A$10:$A$18)</f>
        <v>30.725851641424676</v>
      </c>
      <c r="Q225" s="6">
        <f>IF(Inputs!$D$10="Yes",IF('Hourly Calcs'!P225&gt;'Hourly Calcs'!K225,'Hourly Calcs'!O225,N225+O225),N225+O225)</f>
        <v>0</v>
      </c>
      <c r="R225" s="12">
        <f t="shared" si="33"/>
        <v>0</v>
      </c>
      <c r="S225" s="1">
        <f>IF(AND(A225&gt;=5,A225&lt;=9),INDEX(Demand!$C$3:$C$26,C225),INDEX(Demand!$B$3:$B$26,C225))</f>
        <v>350</v>
      </c>
      <c r="T225" s="7">
        <f t="shared" si="34"/>
        <v>0</v>
      </c>
      <c r="U225" s="7">
        <f t="shared" si="35"/>
        <v>0</v>
      </c>
    </row>
    <row r="226" spans="1:21" x14ac:dyDescent="0.2">
      <c r="A226" s="1">
        <v>1</v>
      </c>
      <c r="B226" s="1">
        <v>10</v>
      </c>
      <c r="C226" s="1">
        <v>2</v>
      </c>
      <c r="D226">
        <v>8.6</v>
      </c>
      <c r="E226">
        <v>8.1999999999999993</v>
      </c>
      <c r="F226">
        <v>97</v>
      </c>
      <c r="G226">
        <v>0</v>
      </c>
      <c r="H226">
        <v>0</v>
      </c>
      <c r="I226">
        <v>0</v>
      </c>
      <c r="J226" s="4">
        <f t="shared" si="30"/>
        <v>43.07634159229957</v>
      </c>
      <c r="K226" s="4">
        <f t="shared" si="31"/>
        <v>-55.473245615665007</v>
      </c>
      <c r="L226" s="5">
        <f t="shared" si="27"/>
        <v>0</v>
      </c>
      <c r="M226" s="5">
        <f t="shared" si="28"/>
        <v>0</v>
      </c>
      <c r="N226" s="6">
        <f t="shared" si="29"/>
        <v>0</v>
      </c>
      <c r="O226" s="6">
        <f t="shared" si="32"/>
        <v>0</v>
      </c>
      <c r="P226" s="6">
        <f>FORECAST(J226,Inputs!$B$10:$B$18,Inputs!$A$10:$A$18)</f>
        <v>30.954410570299068</v>
      </c>
      <c r="Q226" s="6">
        <f>IF(Inputs!$D$10="Yes",IF('Hourly Calcs'!P226&gt;'Hourly Calcs'!K226,'Hourly Calcs'!O226,N226+O226),N226+O226)</f>
        <v>0</v>
      </c>
      <c r="R226" s="12">
        <f t="shared" si="33"/>
        <v>0</v>
      </c>
      <c r="S226" s="1">
        <f>IF(AND(A226&gt;=5,A226&lt;=9),INDEX(Demand!$C$3:$C$26,C226),INDEX(Demand!$B$3:$B$26,C226))</f>
        <v>350</v>
      </c>
      <c r="T226" s="7">
        <f t="shared" si="34"/>
        <v>0</v>
      </c>
      <c r="U226" s="7">
        <f t="shared" si="35"/>
        <v>0</v>
      </c>
    </row>
    <row r="227" spans="1:21" x14ac:dyDescent="0.2">
      <c r="A227" s="1">
        <v>1</v>
      </c>
      <c r="B227" s="1">
        <v>10</v>
      </c>
      <c r="C227" s="1">
        <v>3</v>
      </c>
      <c r="D227">
        <v>8.5</v>
      </c>
      <c r="E227">
        <v>8.1</v>
      </c>
      <c r="F227">
        <v>97</v>
      </c>
      <c r="G227">
        <v>0</v>
      </c>
      <c r="H227">
        <v>0</v>
      </c>
      <c r="I227">
        <v>0</v>
      </c>
      <c r="J227" s="4">
        <f t="shared" si="30"/>
        <v>62.024925568295373</v>
      </c>
      <c r="K227" s="4">
        <f t="shared" si="31"/>
        <v>-47.922667345530186</v>
      </c>
      <c r="L227" s="5">
        <f t="shared" ref="L227:L290" si="36">IF(ABS($B$5-J227)&gt;90,0,ABS($B$5-J227))</f>
        <v>0</v>
      </c>
      <c r="M227" s="5">
        <f t="shared" ref="M227:M290" si="37">IF(K227&gt;0,ABS($B$4-K227),0)</f>
        <v>0</v>
      </c>
      <c r="N227" s="6">
        <f t="shared" si="29"/>
        <v>0</v>
      </c>
      <c r="O227" s="6">
        <f t="shared" si="32"/>
        <v>0</v>
      </c>
      <c r="P227" s="6">
        <f>FORECAST(J227,Inputs!$B$10:$B$18,Inputs!$A$10:$A$18)</f>
        <v>31.129860421928658</v>
      </c>
      <c r="Q227" s="6">
        <f>IF(Inputs!$D$10="Yes",IF('Hourly Calcs'!P227&gt;'Hourly Calcs'!K227,'Hourly Calcs'!O227,N227+O227),N227+O227)</f>
        <v>0</v>
      </c>
      <c r="R227" s="12">
        <f t="shared" si="33"/>
        <v>0</v>
      </c>
      <c r="S227" s="1">
        <f>IF(AND(A227&gt;=5,A227&lt;=9),INDEX(Demand!$C$3:$C$26,C227),INDEX(Demand!$B$3:$B$26,C227))</f>
        <v>350</v>
      </c>
      <c r="T227" s="7">
        <f t="shared" si="34"/>
        <v>0</v>
      </c>
      <c r="U227" s="7">
        <f t="shared" si="35"/>
        <v>0</v>
      </c>
    </row>
    <row r="228" spans="1:21" x14ac:dyDescent="0.2">
      <c r="A228" s="1">
        <v>1</v>
      </c>
      <c r="B228" s="1">
        <v>10</v>
      </c>
      <c r="C228" s="1">
        <v>4</v>
      </c>
      <c r="D228">
        <v>8.1999999999999993</v>
      </c>
      <c r="E228">
        <v>7.9</v>
      </c>
      <c r="F228">
        <v>98</v>
      </c>
      <c r="G228">
        <v>0</v>
      </c>
      <c r="H228">
        <v>0</v>
      </c>
      <c r="I228">
        <v>0</v>
      </c>
      <c r="J228" s="4">
        <f t="shared" si="30"/>
        <v>76.822013220095585</v>
      </c>
      <c r="K228" s="4">
        <f t="shared" si="31"/>
        <v>-39.039139080305489</v>
      </c>
      <c r="L228" s="5">
        <f t="shared" si="36"/>
        <v>88.177986779904415</v>
      </c>
      <c r="M228" s="5">
        <f t="shared" si="37"/>
        <v>0</v>
      </c>
      <c r="N228" s="6">
        <f t="shared" si="29"/>
        <v>0</v>
      </c>
      <c r="O228" s="6">
        <f t="shared" si="32"/>
        <v>0</v>
      </c>
      <c r="P228" s="6">
        <f>FORECAST(J228,Inputs!$B$10:$B$18,Inputs!$A$10:$A$18)</f>
        <v>31.266870492778661</v>
      </c>
      <c r="Q228" s="6">
        <f>IF(Inputs!$D$10="Yes",IF('Hourly Calcs'!P228&gt;'Hourly Calcs'!K228,'Hourly Calcs'!O228,N228+O228),N228+O228)</f>
        <v>0</v>
      </c>
      <c r="R228" s="12">
        <f t="shared" si="33"/>
        <v>0</v>
      </c>
      <c r="S228" s="1">
        <f>IF(AND(A228&gt;=5,A228&lt;=9),INDEX(Demand!$C$3:$C$26,C228),INDEX(Demand!$B$3:$B$26,C228))</f>
        <v>350</v>
      </c>
      <c r="T228" s="7">
        <f t="shared" si="34"/>
        <v>0</v>
      </c>
      <c r="U228" s="7">
        <f t="shared" si="35"/>
        <v>0</v>
      </c>
    </row>
    <row r="229" spans="1:21" x14ac:dyDescent="0.2">
      <c r="A229" s="1">
        <v>1</v>
      </c>
      <c r="B229" s="1">
        <v>10</v>
      </c>
      <c r="C229" s="1">
        <v>5</v>
      </c>
      <c r="D229">
        <v>8.3000000000000007</v>
      </c>
      <c r="E229">
        <v>7.9</v>
      </c>
      <c r="F229">
        <v>97</v>
      </c>
      <c r="G229">
        <v>0</v>
      </c>
      <c r="H229">
        <v>0</v>
      </c>
      <c r="I229">
        <v>0</v>
      </c>
      <c r="J229" s="4">
        <f t="shared" si="30"/>
        <v>89.240190984624022</v>
      </c>
      <c r="K229" s="4">
        <f t="shared" si="31"/>
        <v>-29.625501635971361</v>
      </c>
      <c r="L229" s="5">
        <f t="shared" si="36"/>
        <v>75.759809015375978</v>
      </c>
      <c r="M229" s="5">
        <f t="shared" si="37"/>
        <v>0</v>
      </c>
      <c r="N229" s="6">
        <f t="shared" si="29"/>
        <v>0</v>
      </c>
      <c r="O229" s="6">
        <f t="shared" si="32"/>
        <v>0</v>
      </c>
      <c r="P229" s="6">
        <f>FORECAST(J229,Inputs!$B$10:$B$18,Inputs!$A$10:$A$18)</f>
        <v>31.381853620227997</v>
      </c>
      <c r="Q229" s="6">
        <f>IF(Inputs!$D$10="Yes",IF('Hourly Calcs'!P229&gt;'Hourly Calcs'!K229,'Hourly Calcs'!O229,N229+O229),N229+O229)</f>
        <v>0</v>
      </c>
      <c r="R229" s="12">
        <f t="shared" si="33"/>
        <v>0</v>
      </c>
      <c r="S229" s="1">
        <f>IF(AND(A229&gt;=5,A229&lt;=9),INDEX(Demand!$C$3:$C$26,C229),INDEX(Demand!$B$3:$B$26,C229))</f>
        <v>350</v>
      </c>
      <c r="T229" s="7">
        <f t="shared" si="34"/>
        <v>0</v>
      </c>
      <c r="U229" s="7">
        <f t="shared" si="35"/>
        <v>0</v>
      </c>
    </row>
    <row r="230" spans="1:21" x14ac:dyDescent="0.2">
      <c r="A230" s="1">
        <v>1</v>
      </c>
      <c r="B230" s="1">
        <v>10</v>
      </c>
      <c r="C230" s="1">
        <v>6</v>
      </c>
      <c r="D230">
        <v>7.9</v>
      </c>
      <c r="E230">
        <v>7.7</v>
      </c>
      <c r="F230">
        <v>99</v>
      </c>
      <c r="G230">
        <v>0</v>
      </c>
      <c r="H230">
        <v>0</v>
      </c>
      <c r="I230">
        <v>0</v>
      </c>
      <c r="J230" s="4">
        <f t="shared" si="30"/>
        <v>100.49713887837753</v>
      </c>
      <c r="K230" s="4">
        <f t="shared" si="31"/>
        <v>-20.173862183102173</v>
      </c>
      <c r="L230" s="5">
        <f t="shared" si="36"/>
        <v>64.502861121622473</v>
      </c>
      <c r="M230" s="5">
        <f t="shared" si="37"/>
        <v>0</v>
      </c>
      <c r="N230" s="6">
        <f t="shared" si="29"/>
        <v>0</v>
      </c>
      <c r="O230" s="6">
        <f t="shared" si="32"/>
        <v>0</v>
      </c>
      <c r="P230" s="6">
        <f>FORECAST(J230,Inputs!$B$10:$B$18,Inputs!$A$10:$A$18)</f>
        <v>31.486084619244235</v>
      </c>
      <c r="Q230" s="6">
        <f>IF(Inputs!$D$10="Yes",IF('Hourly Calcs'!P230&gt;'Hourly Calcs'!K230,'Hourly Calcs'!O230,N230+O230),N230+O230)</f>
        <v>0</v>
      </c>
      <c r="R230" s="12">
        <f t="shared" si="33"/>
        <v>0</v>
      </c>
      <c r="S230" s="1">
        <f>IF(AND(A230&gt;=5,A230&lt;=9),INDEX(Demand!$C$3:$C$26,C230),INDEX(Demand!$B$3:$B$26,C230))</f>
        <v>350</v>
      </c>
      <c r="T230" s="7">
        <f t="shared" si="34"/>
        <v>0</v>
      </c>
      <c r="U230" s="7">
        <f t="shared" si="35"/>
        <v>0</v>
      </c>
    </row>
    <row r="231" spans="1:21" x14ac:dyDescent="0.2">
      <c r="A231" s="1">
        <v>1</v>
      </c>
      <c r="B231" s="1">
        <v>10</v>
      </c>
      <c r="C231" s="1">
        <v>7</v>
      </c>
      <c r="D231">
        <v>7.8</v>
      </c>
      <c r="E231">
        <v>7.6</v>
      </c>
      <c r="F231">
        <v>99</v>
      </c>
      <c r="G231">
        <v>0</v>
      </c>
      <c r="H231">
        <v>0</v>
      </c>
      <c r="I231">
        <v>0</v>
      </c>
      <c r="J231" s="4">
        <f t="shared" si="30"/>
        <v>111.39875095106051</v>
      </c>
      <c r="K231" s="4">
        <f t="shared" si="31"/>
        <v>-11.042804075075878</v>
      </c>
      <c r="L231" s="5">
        <f t="shared" si="36"/>
        <v>53.601249048939493</v>
      </c>
      <c r="M231" s="5">
        <f t="shared" si="37"/>
        <v>0</v>
      </c>
      <c r="N231" s="6">
        <f t="shared" si="29"/>
        <v>0</v>
      </c>
      <c r="O231" s="6">
        <f t="shared" si="32"/>
        <v>0</v>
      </c>
      <c r="P231" s="6">
        <f>FORECAST(J231,Inputs!$B$10:$B$18,Inputs!$A$10:$A$18)</f>
        <v>31.587025471769078</v>
      </c>
      <c r="Q231" s="6">
        <f>IF(Inputs!$D$10="Yes",IF('Hourly Calcs'!P231&gt;'Hourly Calcs'!K231,'Hourly Calcs'!O231,N231+O231),N231+O231)</f>
        <v>0</v>
      </c>
      <c r="R231" s="12">
        <f t="shared" si="33"/>
        <v>0</v>
      </c>
      <c r="S231" s="1">
        <f>IF(AND(A231&gt;=5,A231&lt;=9),INDEX(Demand!$C$3:$C$26,C231),INDEX(Demand!$B$3:$B$26,C231))</f>
        <v>350</v>
      </c>
      <c r="T231" s="7">
        <f t="shared" si="34"/>
        <v>0</v>
      </c>
      <c r="U231" s="7">
        <f t="shared" si="35"/>
        <v>0</v>
      </c>
    </row>
    <row r="232" spans="1:21" x14ac:dyDescent="0.2">
      <c r="A232" s="1">
        <v>1</v>
      </c>
      <c r="B232" s="1">
        <v>10</v>
      </c>
      <c r="C232" s="1">
        <v>8</v>
      </c>
      <c r="D232">
        <v>7.9</v>
      </c>
      <c r="E232">
        <v>7.9</v>
      </c>
      <c r="F232">
        <v>100</v>
      </c>
      <c r="G232">
        <v>0</v>
      </c>
      <c r="H232">
        <v>0</v>
      </c>
      <c r="I232">
        <v>0</v>
      </c>
      <c r="J232" s="4">
        <f t="shared" si="30"/>
        <v>122.5140989903294</v>
      </c>
      <c r="K232" s="4">
        <f t="shared" si="31"/>
        <v>-2.4910717250736667</v>
      </c>
      <c r="L232" s="5">
        <f t="shared" si="36"/>
        <v>42.485901009670599</v>
      </c>
      <c r="M232" s="5">
        <f t="shared" si="37"/>
        <v>0</v>
      </c>
      <c r="N232" s="6">
        <f t="shared" si="29"/>
        <v>0</v>
      </c>
      <c r="O232" s="6">
        <f t="shared" si="32"/>
        <v>0</v>
      </c>
      <c r="P232" s="6">
        <f>FORECAST(J232,Inputs!$B$10:$B$18,Inputs!$A$10:$A$18)</f>
        <v>31.689945361021568</v>
      </c>
      <c r="Q232" s="6">
        <f>IF(Inputs!$D$10="Yes",IF('Hourly Calcs'!P232&gt;'Hourly Calcs'!K232,'Hourly Calcs'!O232,N232+O232),N232+O232)</f>
        <v>0</v>
      </c>
      <c r="R232" s="12">
        <f t="shared" si="33"/>
        <v>0</v>
      </c>
      <c r="S232" s="1">
        <f>IF(AND(A232&gt;=5,A232&lt;=9),INDEX(Demand!$C$3:$C$26,C232),INDEX(Demand!$B$3:$B$26,C232))</f>
        <v>350</v>
      </c>
      <c r="T232" s="7">
        <f t="shared" si="34"/>
        <v>0</v>
      </c>
      <c r="U232" s="7">
        <f t="shared" si="35"/>
        <v>0</v>
      </c>
    </row>
    <row r="233" spans="1:21" x14ac:dyDescent="0.2">
      <c r="A233" s="1">
        <v>1</v>
      </c>
      <c r="B233" s="1">
        <v>10</v>
      </c>
      <c r="C233" s="1">
        <v>9</v>
      </c>
      <c r="D233">
        <v>7.9</v>
      </c>
      <c r="E233">
        <v>7.9</v>
      </c>
      <c r="F233">
        <v>100</v>
      </c>
      <c r="G233">
        <v>6</v>
      </c>
      <c r="H233">
        <v>0</v>
      </c>
      <c r="I233">
        <v>6</v>
      </c>
      <c r="J233" s="4">
        <f t="shared" si="30"/>
        <v>134.26016294828008</v>
      </c>
      <c r="K233" s="4">
        <f t="shared" si="31"/>
        <v>4.9858154642681001</v>
      </c>
      <c r="L233" s="5">
        <f t="shared" si="36"/>
        <v>30.739837051719917</v>
      </c>
      <c r="M233" s="5">
        <f t="shared" si="37"/>
        <v>29.0141845357319</v>
      </c>
      <c r="N233" s="6">
        <f t="shared" si="29"/>
        <v>0</v>
      </c>
      <c r="O233" s="6">
        <f t="shared" si="32"/>
        <v>5.4871127176651253</v>
      </c>
      <c r="P233" s="6">
        <f>FORECAST(J233,Inputs!$B$10:$B$18,Inputs!$A$10:$A$18)</f>
        <v>31.798705212484073</v>
      </c>
      <c r="Q233" s="6">
        <f>IF(Inputs!$D$10="Yes",IF('Hourly Calcs'!P233&gt;'Hourly Calcs'!K233,'Hourly Calcs'!O233,N233+O233),N233+O233)</f>
        <v>5.4871127176651253</v>
      </c>
      <c r="R233" s="12">
        <f t="shared" si="33"/>
        <v>26.074759634344673</v>
      </c>
      <c r="S233" s="1">
        <f>IF(AND(A233&gt;=5,A233&lt;=9),INDEX(Demand!$C$3:$C$26,C233),INDEX(Demand!$B$3:$B$26,C233))</f>
        <v>350</v>
      </c>
      <c r="T233" s="7">
        <f t="shared" si="34"/>
        <v>26.074759634344673</v>
      </c>
      <c r="U233" s="7">
        <f t="shared" si="35"/>
        <v>0</v>
      </c>
    </row>
    <row r="234" spans="1:21" x14ac:dyDescent="0.2">
      <c r="A234" s="1">
        <v>1</v>
      </c>
      <c r="B234" s="1">
        <v>10</v>
      </c>
      <c r="C234" s="1">
        <v>10</v>
      </c>
      <c r="D234">
        <v>7.7</v>
      </c>
      <c r="E234">
        <v>7.7</v>
      </c>
      <c r="F234">
        <v>100</v>
      </c>
      <c r="G234">
        <v>30</v>
      </c>
      <c r="H234">
        <v>0</v>
      </c>
      <c r="I234">
        <v>30</v>
      </c>
      <c r="J234" s="4">
        <f t="shared" si="30"/>
        <v>146.90323761394606</v>
      </c>
      <c r="K234" s="4">
        <f t="shared" si="31"/>
        <v>10.933933128120742</v>
      </c>
      <c r="L234" s="5">
        <f t="shared" si="36"/>
        <v>18.096762386053939</v>
      </c>
      <c r="M234" s="5">
        <f t="shared" si="37"/>
        <v>23.066066871879258</v>
      </c>
      <c r="N234" s="6">
        <f t="shared" si="29"/>
        <v>0</v>
      </c>
      <c r="O234" s="6">
        <f t="shared" si="32"/>
        <v>27.435563588325625</v>
      </c>
      <c r="P234" s="6">
        <f>FORECAST(J234,Inputs!$B$10:$B$18,Inputs!$A$10:$A$18)</f>
        <v>31.915770718647646</v>
      </c>
      <c r="Q234" s="6">
        <f>IF(Inputs!$D$10="Yes",IF('Hourly Calcs'!P234&gt;'Hourly Calcs'!K234,'Hourly Calcs'!O234,N234+O234),N234+O234)</f>
        <v>27.435563588325625</v>
      </c>
      <c r="R234" s="12">
        <f t="shared" si="33"/>
        <v>130.37379817172337</v>
      </c>
      <c r="S234" s="1">
        <f>IF(AND(A234&gt;=5,A234&lt;=9),INDEX(Demand!$C$3:$C$26,C234),INDEX(Demand!$B$3:$B$26,C234))</f>
        <v>600</v>
      </c>
      <c r="T234" s="7">
        <f t="shared" si="34"/>
        <v>130.37379817172337</v>
      </c>
      <c r="U234" s="7">
        <f t="shared" si="35"/>
        <v>0</v>
      </c>
    </row>
    <row r="235" spans="1:21" x14ac:dyDescent="0.2">
      <c r="A235" s="1">
        <v>1</v>
      </c>
      <c r="B235" s="1">
        <v>10</v>
      </c>
      <c r="C235" s="1">
        <v>11</v>
      </c>
      <c r="D235">
        <v>7.3</v>
      </c>
      <c r="E235">
        <v>7.3</v>
      </c>
      <c r="F235">
        <v>100</v>
      </c>
      <c r="G235">
        <v>57</v>
      </c>
      <c r="H235">
        <v>0</v>
      </c>
      <c r="I235">
        <v>57</v>
      </c>
      <c r="J235" s="4">
        <f t="shared" si="30"/>
        <v>160.49648563261601</v>
      </c>
      <c r="K235" s="4">
        <f t="shared" si="31"/>
        <v>15.123937020220325</v>
      </c>
      <c r="L235" s="5">
        <f t="shared" si="36"/>
        <v>4.5035143673839855</v>
      </c>
      <c r="M235" s="5">
        <f t="shared" si="37"/>
        <v>18.876062979779675</v>
      </c>
      <c r="N235" s="6">
        <f t="shared" si="29"/>
        <v>0</v>
      </c>
      <c r="O235" s="6">
        <f t="shared" si="32"/>
        <v>52.127570817818686</v>
      </c>
      <c r="P235" s="6">
        <f>FORECAST(J235,Inputs!$B$10:$B$18,Inputs!$A$10:$A$18)</f>
        <v>32.041634126227926</v>
      </c>
      <c r="Q235" s="6">
        <f>IF(Inputs!$D$10="Yes",IF('Hourly Calcs'!P235&gt;'Hourly Calcs'!K235,'Hourly Calcs'!O235,N235+O235),N235+O235)</f>
        <v>52.127570817818686</v>
      </c>
      <c r="R235" s="12">
        <f t="shared" si="33"/>
        <v>247.71021652627439</v>
      </c>
      <c r="S235" s="1">
        <f>IF(AND(A235&gt;=5,A235&lt;=9),INDEX(Demand!$C$3:$C$26,C235),INDEX(Demand!$B$3:$B$26,C235))</f>
        <v>600</v>
      </c>
      <c r="T235" s="7">
        <f t="shared" si="34"/>
        <v>247.71021652627439</v>
      </c>
      <c r="U235" s="7">
        <f t="shared" si="35"/>
        <v>0</v>
      </c>
    </row>
    <row r="236" spans="1:21" x14ac:dyDescent="0.2">
      <c r="A236" s="1">
        <v>1</v>
      </c>
      <c r="B236" s="1">
        <v>10</v>
      </c>
      <c r="C236" s="1">
        <v>12</v>
      </c>
      <c r="D236">
        <v>7.4</v>
      </c>
      <c r="E236">
        <v>7.4</v>
      </c>
      <c r="F236">
        <v>100</v>
      </c>
      <c r="G236">
        <v>74</v>
      </c>
      <c r="H236">
        <v>0</v>
      </c>
      <c r="I236">
        <v>74</v>
      </c>
      <c r="J236" s="4">
        <f t="shared" si="30"/>
        <v>174.80663022669899</v>
      </c>
      <c r="K236" s="4">
        <f t="shared" si="31"/>
        <v>17.154199509802609</v>
      </c>
      <c r="L236" s="5">
        <f t="shared" si="36"/>
        <v>9.8066302266989851</v>
      </c>
      <c r="M236" s="5">
        <f t="shared" si="37"/>
        <v>16.845800490197391</v>
      </c>
      <c r="N236" s="6">
        <f t="shared" si="29"/>
        <v>0</v>
      </c>
      <c r="O236" s="6">
        <f t="shared" si="32"/>
        <v>67.674390184536534</v>
      </c>
      <c r="P236" s="6">
        <f>FORECAST(J236,Inputs!$B$10:$B$18,Inputs!$A$10:$A$18)</f>
        <v>32.174135465062022</v>
      </c>
      <c r="Q236" s="6">
        <f>IF(Inputs!$D$10="Yes",IF('Hourly Calcs'!P236&gt;'Hourly Calcs'!K236,'Hourly Calcs'!O236,N236+O236),N236+O236)</f>
        <v>67.674390184536534</v>
      </c>
      <c r="R236" s="12">
        <f t="shared" si="33"/>
        <v>321.58870215691758</v>
      </c>
      <c r="S236" s="1">
        <f>IF(AND(A236&gt;=5,A236&lt;=9),INDEX(Demand!$C$3:$C$26,C236),INDEX(Demand!$B$3:$B$26,C236))</f>
        <v>600</v>
      </c>
      <c r="T236" s="7">
        <f t="shared" si="34"/>
        <v>321.58870215691758</v>
      </c>
      <c r="U236" s="7">
        <f t="shared" si="35"/>
        <v>0</v>
      </c>
    </row>
    <row r="237" spans="1:21" x14ac:dyDescent="0.2">
      <c r="A237" s="1">
        <v>1</v>
      </c>
      <c r="B237" s="1">
        <v>10</v>
      </c>
      <c r="C237" s="1">
        <v>13</v>
      </c>
      <c r="D237">
        <v>7.6</v>
      </c>
      <c r="E237">
        <v>7.6</v>
      </c>
      <c r="F237">
        <v>100</v>
      </c>
      <c r="G237">
        <v>157</v>
      </c>
      <c r="H237">
        <v>77</v>
      </c>
      <c r="I237">
        <v>132</v>
      </c>
      <c r="J237" s="4">
        <f t="shared" si="30"/>
        <v>189.3327063471601</v>
      </c>
      <c r="K237" s="4">
        <f t="shared" si="31"/>
        <v>16.818296814298051</v>
      </c>
      <c r="L237" s="5">
        <f t="shared" si="36"/>
        <v>24.332706347160098</v>
      </c>
      <c r="M237" s="5">
        <f t="shared" si="37"/>
        <v>17.181703185701949</v>
      </c>
      <c r="N237" s="6">
        <f t="shared" si="29"/>
        <v>56.02496008305522</v>
      </c>
      <c r="O237" s="6">
        <f t="shared" si="32"/>
        <v>120.71647978863275</v>
      </c>
      <c r="P237" s="6">
        <f>FORECAST(J237,Inputs!$B$10:$B$18,Inputs!$A$10:$A$18)</f>
        <v>32.308636169881112</v>
      </c>
      <c r="Q237" s="6">
        <f>IF(Inputs!$D$10="Yes",IF('Hourly Calcs'!P237&gt;'Hourly Calcs'!K237,'Hourly Calcs'!O237,N237+O237),N237+O237)</f>
        <v>120.71647978863275</v>
      </c>
      <c r="R237" s="12">
        <f t="shared" si="33"/>
        <v>573.64471195558281</v>
      </c>
      <c r="S237" s="1">
        <f>IF(AND(A237&gt;=5,A237&lt;=9),INDEX(Demand!$C$3:$C$26,C237),INDEX(Demand!$B$3:$B$26,C237))</f>
        <v>600</v>
      </c>
      <c r="T237" s="7">
        <f t="shared" si="34"/>
        <v>573.64471195558281</v>
      </c>
      <c r="U237" s="7">
        <f t="shared" si="35"/>
        <v>0</v>
      </c>
    </row>
    <row r="238" spans="1:21" x14ac:dyDescent="0.2">
      <c r="A238" s="1">
        <v>1</v>
      </c>
      <c r="B238" s="1">
        <v>10</v>
      </c>
      <c r="C238" s="1">
        <v>14</v>
      </c>
      <c r="D238">
        <v>7.4</v>
      </c>
      <c r="E238">
        <v>7.4</v>
      </c>
      <c r="F238">
        <v>100</v>
      </c>
      <c r="G238">
        <v>67</v>
      </c>
      <c r="H238">
        <v>0</v>
      </c>
      <c r="I238">
        <v>67</v>
      </c>
      <c r="J238" s="4">
        <f t="shared" si="30"/>
        <v>203.48405042267018</v>
      </c>
      <c r="K238" s="4">
        <f t="shared" si="31"/>
        <v>14.151570091597833</v>
      </c>
      <c r="L238" s="5">
        <f t="shared" si="36"/>
        <v>38.48405042267018</v>
      </c>
      <c r="M238" s="5">
        <f t="shared" si="37"/>
        <v>19.848429908402167</v>
      </c>
      <c r="N238" s="6">
        <f t="shared" si="29"/>
        <v>0</v>
      </c>
      <c r="O238" s="6">
        <f t="shared" si="32"/>
        <v>61.272758680593896</v>
      </c>
      <c r="P238" s="6">
        <f>FORECAST(J238,Inputs!$B$10:$B$18,Inputs!$A$10:$A$18)</f>
        <v>32.439667133543239</v>
      </c>
      <c r="Q238" s="6">
        <f>IF(Inputs!$D$10="Yes",IF('Hourly Calcs'!P238&gt;'Hourly Calcs'!K238,'Hourly Calcs'!O238,N238+O238),N238+O238)</f>
        <v>61.272758680593896</v>
      </c>
      <c r="R238" s="12">
        <f t="shared" si="33"/>
        <v>291.16814925018218</v>
      </c>
      <c r="S238" s="1">
        <f>IF(AND(A238&gt;=5,A238&lt;=9),INDEX(Demand!$C$3:$C$26,C238),INDEX(Demand!$B$3:$B$26,C238))</f>
        <v>600</v>
      </c>
      <c r="T238" s="7">
        <f t="shared" si="34"/>
        <v>291.16814925018218</v>
      </c>
      <c r="U238" s="7">
        <f t="shared" si="35"/>
        <v>0</v>
      </c>
    </row>
    <row r="239" spans="1:21" x14ac:dyDescent="0.2">
      <c r="A239" s="1">
        <v>1</v>
      </c>
      <c r="B239" s="1">
        <v>10</v>
      </c>
      <c r="C239" s="1">
        <v>15</v>
      </c>
      <c r="D239">
        <v>7.4</v>
      </c>
      <c r="E239">
        <v>7.4</v>
      </c>
      <c r="F239">
        <v>100</v>
      </c>
      <c r="G239">
        <v>45</v>
      </c>
      <c r="H239">
        <v>0</v>
      </c>
      <c r="I239">
        <v>45</v>
      </c>
      <c r="J239" s="4">
        <f t="shared" si="30"/>
        <v>216.82382600537051</v>
      </c>
      <c r="K239" s="4">
        <f t="shared" si="31"/>
        <v>9.4198116555268001</v>
      </c>
      <c r="L239" s="5">
        <f t="shared" si="36"/>
        <v>51.823826005370506</v>
      </c>
      <c r="M239" s="5">
        <f t="shared" si="37"/>
        <v>24.5801883444732</v>
      </c>
      <c r="N239" s="6">
        <f t="shared" si="29"/>
        <v>0</v>
      </c>
      <c r="O239" s="6">
        <f t="shared" si="32"/>
        <v>41.153345382488439</v>
      </c>
      <c r="P239" s="6">
        <f>FORECAST(J239,Inputs!$B$10:$B$18,Inputs!$A$10:$A$18)</f>
        <v>32.563183574123798</v>
      </c>
      <c r="Q239" s="6">
        <f>IF(Inputs!$D$10="Yes",IF('Hourly Calcs'!P239&gt;'Hourly Calcs'!K239,'Hourly Calcs'!O239,N239+O239),N239+O239)</f>
        <v>41.153345382488439</v>
      </c>
      <c r="R239" s="12">
        <f t="shared" si="33"/>
        <v>195.56069725758505</v>
      </c>
      <c r="S239" s="1">
        <f>IF(AND(A239&gt;=5,A239&lt;=9),INDEX(Demand!$C$3:$C$26,C239),INDEX(Demand!$B$3:$B$26,C239))</f>
        <v>600</v>
      </c>
      <c r="T239" s="7">
        <f t="shared" si="34"/>
        <v>195.56069725758505</v>
      </c>
      <c r="U239" s="7">
        <f t="shared" si="35"/>
        <v>0</v>
      </c>
    </row>
    <row r="240" spans="1:21" x14ac:dyDescent="0.2">
      <c r="A240" s="1">
        <v>1</v>
      </c>
      <c r="B240" s="1">
        <v>10</v>
      </c>
      <c r="C240" s="1">
        <v>16</v>
      </c>
      <c r="D240">
        <v>7.1</v>
      </c>
      <c r="E240">
        <v>7.1</v>
      </c>
      <c r="F240">
        <v>100</v>
      </c>
      <c r="G240">
        <v>16</v>
      </c>
      <c r="H240">
        <v>0</v>
      </c>
      <c r="I240">
        <v>16</v>
      </c>
      <c r="J240" s="4">
        <f t="shared" si="30"/>
        <v>229.2037692278823</v>
      </c>
      <c r="K240" s="4">
        <f t="shared" si="31"/>
        <v>3.0944358109835264</v>
      </c>
      <c r="L240" s="5">
        <f t="shared" si="36"/>
        <v>64.203769227882304</v>
      </c>
      <c r="M240" s="5">
        <f t="shared" si="37"/>
        <v>30.905564189016474</v>
      </c>
      <c r="N240" s="6">
        <f t="shared" si="29"/>
        <v>0</v>
      </c>
      <c r="O240" s="6">
        <f t="shared" si="32"/>
        <v>14.632300580440333</v>
      </c>
      <c r="P240" s="6">
        <f>FORECAST(J240,Inputs!$B$10:$B$18,Inputs!$A$10:$A$18)</f>
        <v>32.677812678035949</v>
      </c>
      <c r="Q240" s="6">
        <f>IF(Inputs!$D$10="Yes",IF('Hourly Calcs'!P240&gt;'Hourly Calcs'!K240,'Hourly Calcs'!O240,N240+O240),N240+O240)</f>
        <v>14.632300580440333</v>
      </c>
      <c r="R240" s="12">
        <f t="shared" si="33"/>
        <v>69.532692358252461</v>
      </c>
      <c r="S240" s="1">
        <f>IF(AND(A240&gt;=5,A240&lt;=9),INDEX(Demand!$C$3:$C$26,C240),INDEX(Demand!$B$3:$B$26,C240))</f>
        <v>900</v>
      </c>
      <c r="T240" s="7">
        <f t="shared" si="34"/>
        <v>69.532692358252461</v>
      </c>
      <c r="U240" s="7">
        <f t="shared" si="35"/>
        <v>0</v>
      </c>
    </row>
    <row r="241" spans="1:21" x14ac:dyDescent="0.2">
      <c r="A241" s="1">
        <v>1</v>
      </c>
      <c r="B241" s="1">
        <v>10</v>
      </c>
      <c r="C241" s="1">
        <v>17</v>
      </c>
      <c r="D241">
        <v>6.8</v>
      </c>
      <c r="E241">
        <v>6.8</v>
      </c>
      <c r="F241">
        <v>100</v>
      </c>
      <c r="G241">
        <v>1</v>
      </c>
      <c r="H241">
        <v>0</v>
      </c>
      <c r="I241">
        <v>1</v>
      </c>
      <c r="J241" s="4">
        <f t="shared" si="30"/>
        <v>240.74591676333739</v>
      </c>
      <c r="K241" s="4">
        <f t="shared" si="31"/>
        <v>-4.8339616943837029</v>
      </c>
      <c r="L241" s="5">
        <f t="shared" si="36"/>
        <v>75.745916763337391</v>
      </c>
      <c r="M241" s="5">
        <f t="shared" si="37"/>
        <v>0</v>
      </c>
      <c r="N241" s="6">
        <f t="shared" si="29"/>
        <v>0</v>
      </c>
      <c r="O241" s="6">
        <f t="shared" si="32"/>
        <v>0.91451878627752081</v>
      </c>
      <c r="P241" s="6">
        <f>FORECAST(J241,Inputs!$B$10:$B$18,Inputs!$A$10:$A$18)</f>
        <v>32.784684414475343</v>
      </c>
      <c r="Q241" s="6">
        <f>IF(Inputs!$D$10="Yes",IF('Hourly Calcs'!P241&gt;'Hourly Calcs'!K241,'Hourly Calcs'!O241,N241+O241),N241+O241)</f>
        <v>0.91451878627752081</v>
      </c>
      <c r="R241" s="12">
        <f t="shared" si="33"/>
        <v>4.3457932723907788</v>
      </c>
      <c r="S241" s="1">
        <f>IF(AND(A241&gt;=5,A241&lt;=9),INDEX(Demand!$C$3:$C$26,C241),INDEX(Demand!$B$3:$B$26,C241))</f>
        <v>900</v>
      </c>
      <c r="T241" s="7">
        <f t="shared" si="34"/>
        <v>4.3457932723907788</v>
      </c>
      <c r="U241" s="7">
        <f t="shared" si="35"/>
        <v>0</v>
      </c>
    </row>
    <row r="242" spans="1:21" x14ac:dyDescent="0.2">
      <c r="A242" s="1">
        <v>1</v>
      </c>
      <c r="B242" s="1">
        <v>10</v>
      </c>
      <c r="C242" s="1">
        <v>18</v>
      </c>
      <c r="D242">
        <v>6.6</v>
      </c>
      <c r="E242">
        <v>6.6</v>
      </c>
      <c r="F242">
        <v>100</v>
      </c>
      <c r="G242">
        <v>0</v>
      </c>
      <c r="H242">
        <v>0</v>
      </c>
      <c r="I242">
        <v>0</v>
      </c>
      <c r="J242" s="4">
        <f t="shared" si="30"/>
        <v>251.76372529816183</v>
      </c>
      <c r="K242" s="4">
        <f t="shared" si="31"/>
        <v>-13.549373651566327</v>
      </c>
      <c r="L242" s="5">
        <f t="shared" si="36"/>
        <v>86.76372529816183</v>
      </c>
      <c r="M242" s="5">
        <f t="shared" si="37"/>
        <v>0</v>
      </c>
      <c r="N242" s="6">
        <f t="shared" si="29"/>
        <v>0</v>
      </c>
      <c r="O242" s="6">
        <f t="shared" si="32"/>
        <v>0</v>
      </c>
      <c r="P242" s="6">
        <f>FORECAST(J242,Inputs!$B$10:$B$18,Inputs!$A$10:$A$18)</f>
        <v>32.886701160168165</v>
      </c>
      <c r="Q242" s="6">
        <f>IF(Inputs!$D$10="Yes",IF('Hourly Calcs'!P242&gt;'Hourly Calcs'!K242,'Hourly Calcs'!O242,N242+O242),N242+O242)</f>
        <v>0</v>
      </c>
      <c r="R242" s="12">
        <f t="shared" si="33"/>
        <v>0</v>
      </c>
      <c r="S242" s="1">
        <f>IF(AND(A242&gt;=5,A242&lt;=9),INDEX(Demand!$C$3:$C$26,C242),INDEX(Demand!$B$3:$B$26,C242))</f>
        <v>900</v>
      </c>
      <c r="T242" s="7">
        <f t="shared" si="34"/>
        <v>0</v>
      </c>
      <c r="U242" s="7">
        <f t="shared" si="35"/>
        <v>0</v>
      </c>
    </row>
    <row r="243" spans="1:21" x14ac:dyDescent="0.2">
      <c r="A243" s="1">
        <v>1</v>
      </c>
      <c r="B243" s="1">
        <v>10</v>
      </c>
      <c r="C243" s="1">
        <v>19</v>
      </c>
      <c r="D243">
        <v>6.5</v>
      </c>
      <c r="E243">
        <v>6.5</v>
      </c>
      <c r="F243">
        <v>100</v>
      </c>
      <c r="G243">
        <v>0</v>
      </c>
      <c r="H243">
        <v>0</v>
      </c>
      <c r="I243">
        <v>0</v>
      </c>
      <c r="J243" s="4">
        <f t="shared" si="30"/>
        <v>262.71450104324572</v>
      </c>
      <c r="K243" s="4">
        <f t="shared" si="31"/>
        <v>-22.797756111828093</v>
      </c>
      <c r="L243" s="5">
        <f t="shared" si="36"/>
        <v>0</v>
      </c>
      <c r="M243" s="5">
        <f t="shared" si="37"/>
        <v>0</v>
      </c>
      <c r="N243" s="6">
        <f t="shared" si="29"/>
        <v>0</v>
      </c>
      <c r="O243" s="6">
        <f t="shared" si="32"/>
        <v>0</v>
      </c>
      <c r="P243" s="6">
        <f>FORECAST(J243,Inputs!$B$10:$B$18,Inputs!$A$10:$A$18)</f>
        <v>32.988097231881902</v>
      </c>
      <c r="Q243" s="6">
        <f>IF(Inputs!$D$10="Yes",IF('Hourly Calcs'!P243&gt;'Hourly Calcs'!K243,'Hourly Calcs'!O243,N243+O243),N243+O243)</f>
        <v>0</v>
      </c>
      <c r="R243" s="12">
        <f t="shared" si="33"/>
        <v>0</v>
      </c>
      <c r="S243" s="1">
        <f>IF(AND(A243&gt;=5,A243&lt;=9),INDEX(Demand!$C$3:$C$26,C243),INDEX(Demand!$B$3:$B$26,C243))</f>
        <v>900</v>
      </c>
      <c r="T243" s="7">
        <f t="shared" si="34"/>
        <v>0</v>
      </c>
      <c r="U243" s="7">
        <f t="shared" si="35"/>
        <v>0</v>
      </c>
    </row>
    <row r="244" spans="1:21" x14ac:dyDescent="0.2">
      <c r="A244" s="1">
        <v>1</v>
      </c>
      <c r="B244" s="1">
        <v>10</v>
      </c>
      <c r="C244" s="1">
        <v>20</v>
      </c>
      <c r="D244">
        <v>6.5</v>
      </c>
      <c r="E244">
        <v>6.5</v>
      </c>
      <c r="F244">
        <v>100</v>
      </c>
      <c r="G244">
        <v>0</v>
      </c>
      <c r="H244">
        <v>0</v>
      </c>
      <c r="I244">
        <v>0</v>
      </c>
      <c r="J244" s="4">
        <f t="shared" si="30"/>
        <v>274.22274541601769</v>
      </c>
      <c r="K244" s="4">
        <f t="shared" si="31"/>
        <v>-32.270117344349913</v>
      </c>
      <c r="L244" s="5">
        <f t="shared" si="36"/>
        <v>0</v>
      </c>
      <c r="M244" s="5">
        <f t="shared" si="37"/>
        <v>0</v>
      </c>
      <c r="N244" s="6">
        <f t="shared" si="29"/>
        <v>0</v>
      </c>
      <c r="O244" s="6">
        <f t="shared" si="32"/>
        <v>0</v>
      </c>
      <c r="P244" s="6">
        <f>FORECAST(J244,Inputs!$B$10:$B$18,Inputs!$A$10:$A$18)</f>
        <v>33.094655050148312</v>
      </c>
      <c r="Q244" s="6">
        <f>IF(Inputs!$D$10="Yes",IF('Hourly Calcs'!P244&gt;'Hourly Calcs'!K244,'Hourly Calcs'!O244,N244+O244),N244+O244)</f>
        <v>0</v>
      </c>
      <c r="R244" s="12">
        <f t="shared" si="33"/>
        <v>0</v>
      </c>
      <c r="S244" s="1">
        <f>IF(AND(A244&gt;=5,A244&lt;=9),INDEX(Demand!$C$3:$C$26,C244),INDEX(Demand!$B$3:$B$26,C244))</f>
        <v>800</v>
      </c>
      <c r="T244" s="7">
        <f t="shared" si="34"/>
        <v>0</v>
      </c>
      <c r="U244" s="7">
        <f t="shared" si="35"/>
        <v>0</v>
      </c>
    </row>
    <row r="245" spans="1:21" x14ac:dyDescent="0.2">
      <c r="A245" s="1">
        <v>1</v>
      </c>
      <c r="B245" s="1">
        <v>10</v>
      </c>
      <c r="C245" s="1">
        <v>21</v>
      </c>
      <c r="D245">
        <v>6.3</v>
      </c>
      <c r="E245">
        <v>6.3</v>
      </c>
      <c r="F245">
        <v>100</v>
      </c>
      <c r="G245">
        <v>0</v>
      </c>
      <c r="H245">
        <v>0</v>
      </c>
      <c r="I245">
        <v>0</v>
      </c>
      <c r="J245" s="4">
        <f t="shared" si="30"/>
        <v>287.19016862124511</v>
      </c>
      <c r="K245" s="4">
        <f t="shared" si="31"/>
        <v>-41.580216189491097</v>
      </c>
      <c r="L245" s="5">
        <f t="shared" si="36"/>
        <v>0</v>
      </c>
      <c r="M245" s="5">
        <f t="shared" si="37"/>
        <v>0</v>
      </c>
      <c r="N245" s="6">
        <f t="shared" si="29"/>
        <v>0</v>
      </c>
      <c r="O245" s="6">
        <f t="shared" si="32"/>
        <v>0</v>
      </c>
      <c r="P245" s="6">
        <f>FORECAST(J245,Inputs!$B$10:$B$18,Inputs!$A$10:$A$18)</f>
        <v>33.214723783530047</v>
      </c>
      <c r="Q245" s="6">
        <f>IF(Inputs!$D$10="Yes",IF('Hourly Calcs'!P245&gt;'Hourly Calcs'!K245,'Hourly Calcs'!O245,N245+O245),N245+O245)</f>
        <v>0</v>
      </c>
      <c r="R245" s="12">
        <f t="shared" si="33"/>
        <v>0</v>
      </c>
      <c r="S245" s="1">
        <f>IF(AND(A245&gt;=5,A245&lt;=9),INDEX(Demand!$C$3:$C$26,C245),INDEX(Demand!$B$3:$B$26,C245))</f>
        <v>700</v>
      </c>
      <c r="T245" s="7">
        <f t="shared" si="34"/>
        <v>0</v>
      </c>
      <c r="U245" s="7">
        <f t="shared" si="35"/>
        <v>0</v>
      </c>
    </row>
    <row r="246" spans="1:21" x14ac:dyDescent="0.2">
      <c r="A246" s="1">
        <v>1</v>
      </c>
      <c r="B246" s="1">
        <v>10</v>
      </c>
      <c r="C246" s="1">
        <v>22</v>
      </c>
      <c r="D246">
        <v>6.3</v>
      </c>
      <c r="E246">
        <v>6.3</v>
      </c>
      <c r="F246">
        <v>100</v>
      </c>
      <c r="G246">
        <v>0</v>
      </c>
      <c r="H246">
        <v>0</v>
      </c>
      <c r="I246">
        <v>0</v>
      </c>
      <c r="J246" s="4">
        <f t="shared" si="30"/>
        <v>302.98494497755757</v>
      </c>
      <c r="K246" s="4">
        <f t="shared" si="31"/>
        <v>-50.167902615042465</v>
      </c>
      <c r="L246" s="5">
        <f t="shared" si="36"/>
        <v>0</v>
      </c>
      <c r="M246" s="5">
        <f t="shared" si="37"/>
        <v>0</v>
      </c>
      <c r="N246" s="6">
        <f t="shared" si="29"/>
        <v>0</v>
      </c>
      <c r="O246" s="6">
        <f t="shared" si="32"/>
        <v>0</v>
      </c>
      <c r="P246" s="6">
        <f>FORECAST(J246,Inputs!$B$10:$B$18,Inputs!$A$10:$A$18)</f>
        <v>33.360971712755159</v>
      </c>
      <c r="Q246" s="6">
        <f>IF(Inputs!$D$10="Yes",IF('Hourly Calcs'!P246&gt;'Hourly Calcs'!K246,'Hourly Calcs'!O246,N246+O246),N246+O246)</f>
        <v>0</v>
      </c>
      <c r="R246" s="12">
        <f t="shared" si="33"/>
        <v>0</v>
      </c>
      <c r="S246" s="1">
        <f>IF(AND(A246&gt;=5,A246&lt;=9),INDEX(Demand!$C$3:$C$26,C246),INDEX(Demand!$B$3:$B$26,C246))</f>
        <v>600</v>
      </c>
      <c r="T246" s="7">
        <f t="shared" si="34"/>
        <v>0</v>
      </c>
      <c r="U246" s="7">
        <f t="shared" si="35"/>
        <v>0</v>
      </c>
    </row>
    <row r="247" spans="1:21" x14ac:dyDescent="0.2">
      <c r="A247" s="1">
        <v>1</v>
      </c>
      <c r="B247" s="1">
        <v>10</v>
      </c>
      <c r="C247" s="1">
        <v>23</v>
      </c>
      <c r="D247">
        <v>6.1</v>
      </c>
      <c r="E247">
        <v>6.1</v>
      </c>
      <c r="F247">
        <v>100</v>
      </c>
      <c r="G247">
        <v>0</v>
      </c>
      <c r="H247">
        <v>0</v>
      </c>
      <c r="I247">
        <v>0</v>
      </c>
      <c r="J247" s="4">
        <f t="shared" si="30"/>
        <v>323.46916786733777</v>
      </c>
      <c r="K247" s="4">
        <f t="shared" si="31"/>
        <v>-57.095946078151826</v>
      </c>
      <c r="L247" s="5">
        <f t="shared" si="36"/>
        <v>0</v>
      </c>
      <c r="M247" s="5">
        <f t="shared" si="37"/>
        <v>0</v>
      </c>
      <c r="N247" s="6">
        <f t="shared" si="29"/>
        <v>0</v>
      </c>
      <c r="O247" s="6">
        <f t="shared" si="32"/>
        <v>0</v>
      </c>
      <c r="P247" s="6">
        <f>FORECAST(J247,Inputs!$B$10:$B$18,Inputs!$A$10:$A$18)</f>
        <v>33.550640443216089</v>
      </c>
      <c r="Q247" s="6">
        <f>IF(Inputs!$D$10="Yes",IF('Hourly Calcs'!P247&gt;'Hourly Calcs'!K247,'Hourly Calcs'!O247,N247+O247),N247+O247)</f>
        <v>0</v>
      </c>
      <c r="R247" s="12">
        <f t="shared" si="33"/>
        <v>0</v>
      </c>
      <c r="S247" s="1">
        <f>IF(AND(A247&gt;=5,A247&lt;=9),INDEX(Demand!$C$3:$C$26,C247),INDEX(Demand!$B$3:$B$26,C247))</f>
        <v>500</v>
      </c>
      <c r="T247" s="7">
        <f t="shared" si="34"/>
        <v>0</v>
      </c>
      <c r="U247" s="7">
        <f t="shared" si="35"/>
        <v>0</v>
      </c>
    </row>
    <row r="248" spans="1:21" x14ac:dyDescent="0.2">
      <c r="A248" s="1">
        <v>1</v>
      </c>
      <c r="B248" s="1">
        <v>10</v>
      </c>
      <c r="C248" s="1">
        <v>24</v>
      </c>
      <c r="D248">
        <v>6.5</v>
      </c>
      <c r="E248">
        <v>6.5</v>
      </c>
      <c r="F248">
        <v>100</v>
      </c>
      <c r="G248">
        <v>0</v>
      </c>
      <c r="H248">
        <v>0</v>
      </c>
      <c r="I248">
        <v>0</v>
      </c>
      <c r="J248" s="4">
        <f t="shared" si="30"/>
        <v>349.64926550091116</v>
      </c>
      <c r="K248" s="4">
        <f t="shared" si="31"/>
        <v>-60.897681845729295</v>
      </c>
      <c r="L248" s="5">
        <f t="shared" si="36"/>
        <v>0</v>
      </c>
      <c r="M248" s="5">
        <f t="shared" si="37"/>
        <v>0</v>
      </c>
      <c r="N248" s="6">
        <f t="shared" si="29"/>
        <v>0</v>
      </c>
      <c r="O248" s="6">
        <f t="shared" si="32"/>
        <v>0</v>
      </c>
      <c r="P248" s="6">
        <f>FORECAST(J248,Inputs!$B$10:$B$18,Inputs!$A$10:$A$18)</f>
        <v>33.793048754638065</v>
      </c>
      <c r="Q248" s="6">
        <f>IF(Inputs!$D$10="Yes",IF('Hourly Calcs'!P248&gt;'Hourly Calcs'!K248,'Hourly Calcs'!O248,N248+O248),N248+O248)</f>
        <v>0</v>
      </c>
      <c r="R248" s="12">
        <f t="shared" si="33"/>
        <v>0</v>
      </c>
      <c r="S248" s="1">
        <f>IF(AND(A248&gt;=5,A248&lt;=9),INDEX(Demand!$C$3:$C$26,C248),INDEX(Demand!$B$3:$B$26,C248))</f>
        <v>400</v>
      </c>
      <c r="T248" s="7">
        <f t="shared" si="34"/>
        <v>0</v>
      </c>
      <c r="U248" s="7">
        <f t="shared" si="35"/>
        <v>0</v>
      </c>
    </row>
    <row r="249" spans="1:21" x14ac:dyDescent="0.2">
      <c r="A249" s="1">
        <v>1</v>
      </c>
      <c r="B249" s="1">
        <v>11</v>
      </c>
      <c r="C249" s="1">
        <v>1</v>
      </c>
      <c r="D249">
        <v>6.5</v>
      </c>
      <c r="E249">
        <v>6.5</v>
      </c>
      <c r="F249">
        <v>100</v>
      </c>
      <c r="G249">
        <v>0</v>
      </c>
      <c r="H249">
        <v>0</v>
      </c>
      <c r="I249">
        <v>0</v>
      </c>
      <c r="J249" s="4">
        <f t="shared" si="30"/>
        <v>18.141962292475341</v>
      </c>
      <c r="K249" s="4">
        <f t="shared" si="31"/>
        <v>-60.238983826793145</v>
      </c>
      <c r="L249" s="5">
        <f t="shared" si="36"/>
        <v>0</v>
      </c>
      <c r="M249" s="5">
        <f t="shared" si="37"/>
        <v>0</v>
      </c>
      <c r="N249" s="6">
        <f t="shared" si="29"/>
        <v>0</v>
      </c>
      <c r="O249" s="6">
        <f t="shared" si="32"/>
        <v>0</v>
      </c>
      <c r="P249" s="6">
        <f>FORECAST(J249,Inputs!$B$10:$B$18,Inputs!$A$10:$A$18)</f>
        <v>30.723536687893287</v>
      </c>
      <c r="Q249" s="6">
        <f>IF(Inputs!$D$10="Yes",IF('Hourly Calcs'!P249&gt;'Hourly Calcs'!K249,'Hourly Calcs'!O249,N249+O249),N249+O249)</f>
        <v>0</v>
      </c>
      <c r="R249" s="12">
        <f t="shared" si="33"/>
        <v>0</v>
      </c>
      <c r="S249" s="1">
        <f>IF(AND(A249&gt;=5,A249&lt;=9),INDEX(Demand!$C$3:$C$26,C249),INDEX(Demand!$B$3:$B$26,C249))</f>
        <v>350</v>
      </c>
      <c r="T249" s="7">
        <f t="shared" si="34"/>
        <v>0</v>
      </c>
      <c r="U249" s="7">
        <f t="shared" si="35"/>
        <v>0</v>
      </c>
    </row>
    <row r="250" spans="1:21" x14ac:dyDescent="0.2">
      <c r="A250" s="1">
        <v>1</v>
      </c>
      <c r="B250" s="1">
        <v>11</v>
      </c>
      <c r="C250" s="1">
        <v>2</v>
      </c>
      <c r="D250">
        <v>6.3</v>
      </c>
      <c r="E250">
        <v>6.3</v>
      </c>
      <c r="F250">
        <v>100</v>
      </c>
      <c r="G250">
        <v>0</v>
      </c>
      <c r="H250">
        <v>0</v>
      </c>
      <c r="I250">
        <v>0</v>
      </c>
      <c r="J250" s="4">
        <f t="shared" si="30"/>
        <v>42.808335895693176</v>
      </c>
      <c r="K250" s="4">
        <f t="shared" si="31"/>
        <v>-55.387217939028574</v>
      </c>
      <c r="L250" s="5">
        <f t="shared" si="36"/>
        <v>0</v>
      </c>
      <c r="M250" s="5">
        <f t="shared" si="37"/>
        <v>0</v>
      </c>
      <c r="N250" s="6">
        <f t="shared" si="29"/>
        <v>0</v>
      </c>
      <c r="O250" s="6">
        <f t="shared" si="32"/>
        <v>0</v>
      </c>
      <c r="P250" s="6">
        <f>FORECAST(J250,Inputs!$B$10:$B$18,Inputs!$A$10:$A$18)</f>
        <v>30.951929036071231</v>
      </c>
      <c r="Q250" s="6">
        <f>IF(Inputs!$D$10="Yes",IF('Hourly Calcs'!P250&gt;'Hourly Calcs'!K250,'Hourly Calcs'!O250,N250+O250),N250+O250)</f>
        <v>0</v>
      </c>
      <c r="R250" s="12">
        <f t="shared" si="33"/>
        <v>0</v>
      </c>
      <c r="S250" s="1">
        <f>IF(AND(A250&gt;=5,A250&lt;=9),INDEX(Demand!$C$3:$C$26,C250),INDEX(Demand!$B$3:$B$26,C250))</f>
        <v>350</v>
      </c>
      <c r="T250" s="7">
        <f t="shared" si="34"/>
        <v>0</v>
      </c>
      <c r="U250" s="7">
        <f t="shared" si="35"/>
        <v>0</v>
      </c>
    </row>
    <row r="251" spans="1:21" x14ac:dyDescent="0.2">
      <c r="A251" s="1">
        <v>1</v>
      </c>
      <c r="B251" s="1">
        <v>11</v>
      </c>
      <c r="C251" s="1">
        <v>3</v>
      </c>
      <c r="D251">
        <v>6.6</v>
      </c>
      <c r="E251">
        <v>6.6</v>
      </c>
      <c r="F251">
        <v>100</v>
      </c>
      <c r="G251">
        <v>0</v>
      </c>
      <c r="H251">
        <v>0</v>
      </c>
      <c r="I251">
        <v>0</v>
      </c>
      <c r="J251" s="4">
        <f t="shared" si="30"/>
        <v>61.780196873267158</v>
      </c>
      <c r="K251" s="4">
        <f t="shared" si="31"/>
        <v>-47.862090032554818</v>
      </c>
      <c r="L251" s="5">
        <f t="shared" si="36"/>
        <v>0</v>
      </c>
      <c r="M251" s="5">
        <f t="shared" si="37"/>
        <v>0</v>
      </c>
      <c r="N251" s="6">
        <f t="shared" si="29"/>
        <v>0</v>
      </c>
      <c r="O251" s="6">
        <f t="shared" si="32"/>
        <v>0</v>
      </c>
      <c r="P251" s="6">
        <f>FORECAST(J251,Inputs!$B$10:$B$18,Inputs!$A$10:$A$18)</f>
        <v>31.127594415493213</v>
      </c>
      <c r="Q251" s="6">
        <f>IF(Inputs!$D$10="Yes",IF('Hourly Calcs'!P251&gt;'Hourly Calcs'!K251,'Hourly Calcs'!O251,N251+O251),N251+O251)</f>
        <v>0</v>
      </c>
      <c r="R251" s="12">
        <f t="shared" si="33"/>
        <v>0</v>
      </c>
      <c r="S251" s="1">
        <f>IF(AND(A251&gt;=5,A251&lt;=9),INDEX(Demand!$C$3:$C$26,C251),INDEX(Demand!$B$3:$B$26,C251))</f>
        <v>350</v>
      </c>
      <c r="T251" s="7">
        <f t="shared" si="34"/>
        <v>0</v>
      </c>
      <c r="U251" s="7">
        <f t="shared" si="35"/>
        <v>0</v>
      </c>
    </row>
    <row r="252" spans="1:21" x14ac:dyDescent="0.2">
      <c r="A252" s="1">
        <v>1</v>
      </c>
      <c r="B252" s="1">
        <v>11</v>
      </c>
      <c r="C252" s="1">
        <v>4</v>
      </c>
      <c r="D252">
        <v>6.8</v>
      </c>
      <c r="E252">
        <v>6.8</v>
      </c>
      <c r="F252">
        <v>100</v>
      </c>
      <c r="G252">
        <v>0</v>
      </c>
      <c r="H252">
        <v>0</v>
      </c>
      <c r="I252">
        <v>0</v>
      </c>
      <c r="J252" s="4">
        <f t="shared" si="30"/>
        <v>76.60506328298942</v>
      </c>
      <c r="K252" s="4">
        <f t="shared" si="31"/>
        <v>-38.991650655231354</v>
      </c>
      <c r="L252" s="5">
        <f t="shared" si="36"/>
        <v>88.39493671701058</v>
      </c>
      <c r="M252" s="5">
        <f t="shared" si="37"/>
        <v>0</v>
      </c>
      <c r="N252" s="6">
        <f t="shared" si="29"/>
        <v>0</v>
      </c>
      <c r="O252" s="6">
        <f t="shared" si="32"/>
        <v>0</v>
      </c>
      <c r="P252" s="6">
        <f>FORECAST(J252,Inputs!$B$10:$B$18,Inputs!$A$10:$A$18)</f>
        <v>31.264861697064713</v>
      </c>
      <c r="Q252" s="6">
        <f>IF(Inputs!$D$10="Yes",IF('Hourly Calcs'!P252&gt;'Hourly Calcs'!K252,'Hourly Calcs'!O252,N252+O252),N252+O252)</f>
        <v>0</v>
      </c>
      <c r="R252" s="12">
        <f t="shared" si="33"/>
        <v>0</v>
      </c>
      <c r="S252" s="1">
        <f>IF(AND(A252&gt;=5,A252&lt;=9),INDEX(Demand!$C$3:$C$26,C252),INDEX(Demand!$B$3:$B$26,C252))</f>
        <v>350</v>
      </c>
      <c r="T252" s="7">
        <f t="shared" si="34"/>
        <v>0</v>
      </c>
      <c r="U252" s="7">
        <f t="shared" si="35"/>
        <v>0</v>
      </c>
    </row>
    <row r="253" spans="1:21" x14ac:dyDescent="0.2">
      <c r="A253" s="1">
        <v>1</v>
      </c>
      <c r="B253" s="1">
        <v>11</v>
      </c>
      <c r="C253" s="1">
        <v>5</v>
      </c>
      <c r="D253">
        <v>7.3</v>
      </c>
      <c r="E253">
        <v>6.9</v>
      </c>
      <c r="F253">
        <v>97</v>
      </c>
      <c r="G253">
        <v>0</v>
      </c>
      <c r="H253">
        <v>0</v>
      </c>
      <c r="I253">
        <v>0</v>
      </c>
      <c r="J253" s="4">
        <f t="shared" si="30"/>
        <v>89.044872191964458</v>
      </c>
      <c r="K253" s="4">
        <f t="shared" si="31"/>
        <v>-29.581887760657011</v>
      </c>
      <c r="L253" s="5">
        <f t="shared" si="36"/>
        <v>75.955127808035542</v>
      </c>
      <c r="M253" s="5">
        <f t="shared" si="37"/>
        <v>0</v>
      </c>
      <c r="N253" s="6">
        <f t="shared" si="29"/>
        <v>0</v>
      </c>
      <c r="O253" s="6">
        <f t="shared" si="32"/>
        <v>0</v>
      </c>
      <c r="P253" s="6">
        <f>FORECAST(J253,Inputs!$B$10:$B$18,Inputs!$A$10:$A$18)</f>
        <v>31.380045112888556</v>
      </c>
      <c r="Q253" s="6">
        <f>IF(Inputs!$D$10="Yes",IF('Hourly Calcs'!P253&gt;'Hourly Calcs'!K253,'Hourly Calcs'!O253,N253+O253),N253+O253)</f>
        <v>0</v>
      </c>
      <c r="R253" s="12">
        <f t="shared" si="33"/>
        <v>0</v>
      </c>
      <c r="S253" s="1">
        <f>IF(AND(A253&gt;=5,A253&lt;=9),INDEX(Demand!$C$3:$C$26,C253),INDEX(Demand!$B$3:$B$26,C253))</f>
        <v>350</v>
      </c>
      <c r="T253" s="7">
        <f t="shared" si="34"/>
        <v>0</v>
      </c>
      <c r="U253" s="7">
        <f t="shared" si="35"/>
        <v>0</v>
      </c>
    </row>
    <row r="254" spans="1:21" x14ac:dyDescent="0.2">
      <c r="A254" s="1">
        <v>1</v>
      </c>
      <c r="B254" s="1">
        <v>11</v>
      </c>
      <c r="C254" s="1">
        <v>6</v>
      </c>
      <c r="D254">
        <v>7.6</v>
      </c>
      <c r="E254">
        <v>6.7</v>
      </c>
      <c r="F254">
        <v>94</v>
      </c>
      <c r="G254">
        <v>0</v>
      </c>
      <c r="H254">
        <v>0</v>
      </c>
      <c r="I254">
        <v>0</v>
      </c>
      <c r="J254" s="4">
        <f t="shared" si="30"/>
        <v>100.31682421985192</v>
      </c>
      <c r="K254" s="4">
        <f t="shared" si="31"/>
        <v>-20.12737451195035</v>
      </c>
      <c r="L254" s="5">
        <f t="shared" si="36"/>
        <v>64.683175780148076</v>
      </c>
      <c r="M254" s="5">
        <f t="shared" si="37"/>
        <v>0</v>
      </c>
      <c r="N254" s="6">
        <f t="shared" si="29"/>
        <v>0</v>
      </c>
      <c r="O254" s="6">
        <f t="shared" si="32"/>
        <v>0</v>
      </c>
      <c r="P254" s="6">
        <f>FORECAST(J254,Inputs!$B$10:$B$18,Inputs!$A$10:$A$18)</f>
        <v>31.484415039072701</v>
      </c>
      <c r="Q254" s="6">
        <f>IF(Inputs!$D$10="Yes",IF('Hourly Calcs'!P254&gt;'Hourly Calcs'!K254,'Hourly Calcs'!O254,N254+O254),N254+O254)</f>
        <v>0</v>
      </c>
      <c r="R254" s="12">
        <f t="shared" si="33"/>
        <v>0</v>
      </c>
      <c r="S254" s="1">
        <f>IF(AND(A254&gt;=5,A254&lt;=9),INDEX(Demand!$C$3:$C$26,C254),INDEX(Demand!$B$3:$B$26,C254))</f>
        <v>350</v>
      </c>
      <c r="T254" s="7">
        <f t="shared" si="34"/>
        <v>0</v>
      </c>
      <c r="U254" s="7">
        <f t="shared" si="35"/>
        <v>0</v>
      </c>
    </row>
    <row r="255" spans="1:21" x14ac:dyDescent="0.2">
      <c r="A255" s="1">
        <v>1</v>
      </c>
      <c r="B255" s="1">
        <v>11</v>
      </c>
      <c r="C255" s="1">
        <v>7</v>
      </c>
      <c r="D255">
        <v>7.4</v>
      </c>
      <c r="E255">
        <v>6.7</v>
      </c>
      <c r="F255">
        <v>95</v>
      </c>
      <c r="G255">
        <v>0</v>
      </c>
      <c r="H255">
        <v>0</v>
      </c>
      <c r="I255">
        <v>0</v>
      </c>
      <c r="J255" s="4">
        <f t="shared" si="30"/>
        <v>111.2285781362434</v>
      </c>
      <c r="K255" s="4">
        <f t="shared" si="31"/>
        <v>-10.988037933702756</v>
      </c>
      <c r="L255" s="5">
        <f t="shared" si="36"/>
        <v>53.771421863756601</v>
      </c>
      <c r="M255" s="5">
        <f t="shared" si="37"/>
        <v>0</v>
      </c>
      <c r="N255" s="6">
        <f t="shared" si="29"/>
        <v>0</v>
      </c>
      <c r="O255" s="6">
        <f t="shared" si="32"/>
        <v>0</v>
      </c>
      <c r="P255" s="6">
        <f>FORECAST(J255,Inputs!$B$10:$B$18,Inputs!$A$10:$A$18)</f>
        <v>31.585449797557807</v>
      </c>
      <c r="Q255" s="6">
        <f>IF(Inputs!$D$10="Yes",IF('Hourly Calcs'!P255&gt;'Hourly Calcs'!K255,'Hourly Calcs'!O255,N255+O255),N255+O255)</f>
        <v>0</v>
      </c>
      <c r="R255" s="12">
        <f t="shared" si="33"/>
        <v>0</v>
      </c>
      <c r="S255" s="1">
        <f>IF(AND(A255&gt;=5,A255&lt;=9),INDEX(Demand!$C$3:$C$26,C255),INDEX(Demand!$B$3:$B$26,C255))</f>
        <v>350</v>
      </c>
      <c r="T255" s="7">
        <f t="shared" si="34"/>
        <v>0</v>
      </c>
      <c r="U255" s="7">
        <f t="shared" si="35"/>
        <v>0</v>
      </c>
    </row>
    <row r="256" spans="1:21" x14ac:dyDescent="0.2">
      <c r="A256" s="1">
        <v>1</v>
      </c>
      <c r="B256" s="1">
        <v>11</v>
      </c>
      <c r="C256" s="1">
        <v>8</v>
      </c>
      <c r="D256">
        <v>8.1</v>
      </c>
      <c r="E256">
        <v>6.4</v>
      </c>
      <c r="F256">
        <v>89</v>
      </c>
      <c r="G256">
        <v>0</v>
      </c>
      <c r="H256">
        <v>0</v>
      </c>
      <c r="I256">
        <v>0</v>
      </c>
      <c r="J256" s="4">
        <f t="shared" si="30"/>
        <v>122.35138812700177</v>
      </c>
      <c r="K256" s="4">
        <f t="shared" si="31"/>
        <v>-2.4204283061770582</v>
      </c>
      <c r="L256" s="5">
        <f t="shared" si="36"/>
        <v>42.648611872998231</v>
      </c>
      <c r="M256" s="5">
        <f t="shared" si="37"/>
        <v>0</v>
      </c>
      <c r="N256" s="6">
        <f t="shared" si="29"/>
        <v>0</v>
      </c>
      <c r="O256" s="6">
        <f t="shared" si="32"/>
        <v>0</v>
      </c>
      <c r="P256" s="6">
        <f>FORECAST(J256,Inputs!$B$10:$B$18,Inputs!$A$10:$A$18)</f>
        <v>31.688438778953717</v>
      </c>
      <c r="Q256" s="6">
        <f>IF(Inputs!$D$10="Yes",IF('Hourly Calcs'!P256&gt;'Hourly Calcs'!K256,'Hourly Calcs'!O256,N256+O256),N256+O256)</f>
        <v>0</v>
      </c>
      <c r="R256" s="12">
        <f t="shared" si="33"/>
        <v>0</v>
      </c>
      <c r="S256" s="1">
        <f>IF(AND(A256&gt;=5,A256&lt;=9),INDEX(Demand!$C$3:$C$26,C256),INDEX(Demand!$B$3:$B$26,C256))</f>
        <v>350</v>
      </c>
      <c r="T256" s="7">
        <f t="shared" si="34"/>
        <v>0</v>
      </c>
      <c r="U256" s="7">
        <f t="shared" si="35"/>
        <v>0</v>
      </c>
    </row>
    <row r="257" spans="1:21" x14ac:dyDescent="0.2">
      <c r="A257" s="1">
        <v>1</v>
      </c>
      <c r="B257" s="1">
        <v>11</v>
      </c>
      <c r="C257" s="1">
        <v>9</v>
      </c>
      <c r="D257">
        <v>8.1999999999999993</v>
      </c>
      <c r="E257">
        <v>6</v>
      </c>
      <c r="F257">
        <v>86</v>
      </c>
      <c r="G257">
        <v>6</v>
      </c>
      <c r="H257">
        <v>0</v>
      </c>
      <c r="I257">
        <v>6</v>
      </c>
      <c r="J257" s="4">
        <f t="shared" si="30"/>
        <v>134.10472361129692</v>
      </c>
      <c r="K257" s="4">
        <f t="shared" si="31"/>
        <v>5.0675334069701705</v>
      </c>
      <c r="L257" s="5">
        <f t="shared" si="36"/>
        <v>30.895276388703081</v>
      </c>
      <c r="M257" s="5">
        <f t="shared" si="37"/>
        <v>28.932466593029829</v>
      </c>
      <c r="N257" s="6">
        <f t="shared" si="29"/>
        <v>0</v>
      </c>
      <c r="O257" s="6">
        <f t="shared" si="32"/>
        <v>5.4871127176651253</v>
      </c>
      <c r="P257" s="6">
        <f>FORECAST(J257,Inputs!$B$10:$B$18,Inputs!$A$10:$A$18)</f>
        <v>31.797265959363859</v>
      </c>
      <c r="Q257" s="6">
        <f>IF(Inputs!$D$10="Yes",IF('Hourly Calcs'!P257&gt;'Hourly Calcs'!K257,'Hourly Calcs'!O257,N257+O257),N257+O257)</f>
        <v>5.4871127176651253</v>
      </c>
      <c r="R257" s="12">
        <f t="shared" si="33"/>
        <v>26.074759634344673</v>
      </c>
      <c r="S257" s="1">
        <f>IF(AND(A257&gt;=5,A257&lt;=9),INDEX(Demand!$C$3:$C$26,C257),INDEX(Demand!$B$3:$B$26,C257))</f>
        <v>350</v>
      </c>
      <c r="T257" s="7">
        <f t="shared" si="34"/>
        <v>26.074759634344673</v>
      </c>
      <c r="U257" s="7">
        <f t="shared" si="35"/>
        <v>0</v>
      </c>
    </row>
    <row r="258" spans="1:21" x14ac:dyDescent="0.2">
      <c r="A258" s="1">
        <v>1</v>
      </c>
      <c r="B258" s="1">
        <v>11</v>
      </c>
      <c r="C258" s="1">
        <v>10</v>
      </c>
      <c r="D258">
        <v>8</v>
      </c>
      <c r="E258">
        <v>6.9</v>
      </c>
      <c r="F258">
        <v>93</v>
      </c>
      <c r="G258">
        <v>31</v>
      </c>
      <c r="H258">
        <v>0</v>
      </c>
      <c r="I258">
        <v>31</v>
      </c>
      <c r="J258" s="4">
        <f t="shared" si="30"/>
        <v>146.75775422283002</v>
      </c>
      <c r="K258" s="4">
        <f t="shared" si="31"/>
        <v>11.036578660126366</v>
      </c>
      <c r="L258" s="5">
        <f t="shared" si="36"/>
        <v>18.242245777169984</v>
      </c>
      <c r="M258" s="5">
        <f t="shared" si="37"/>
        <v>22.963421339873634</v>
      </c>
      <c r="N258" s="6">
        <f t="shared" si="29"/>
        <v>0</v>
      </c>
      <c r="O258" s="6">
        <f t="shared" si="32"/>
        <v>28.350082374603144</v>
      </c>
      <c r="P258" s="6">
        <f>FORECAST(J258,Inputs!$B$10:$B$18,Inputs!$A$10:$A$18)</f>
        <v>31.914423650211386</v>
      </c>
      <c r="Q258" s="6">
        <f>IF(Inputs!$D$10="Yes",IF('Hourly Calcs'!P258&gt;'Hourly Calcs'!K258,'Hourly Calcs'!O258,N258+O258),N258+O258)</f>
        <v>28.350082374603144</v>
      </c>
      <c r="R258" s="12">
        <f t="shared" si="33"/>
        <v>134.71959144411414</v>
      </c>
      <c r="S258" s="1">
        <f>IF(AND(A258&gt;=5,A258&lt;=9),INDEX(Demand!$C$3:$C$26,C258),INDEX(Demand!$B$3:$B$26,C258))</f>
        <v>600</v>
      </c>
      <c r="T258" s="7">
        <f t="shared" si="34"/>
        <v>134.71959144411414</v>
      </c>
      <c r="U258" s="7">
        <f t="shared" si="35"/>
        <v>0</v>
      </c>
    </row>
    <row r="259" spans="1:21" x14ac:dyDescent="0.2">
      <c r="A259" s="1">
        <v>1</v>
      </c>
      <c r="B259" s="1">
        <v>11</v>
      </c>
      <c r="C259" s="1">
        <v>11</v>
      </c>
      <c r="D259">
        <v>8.1999999999999993</v>
      </c>
      <c r="E259">
        <v>7.4</v>
      </c>
      <c r="F259">
        <v>95</v>
      </c>
      <c r="G259">
        <v>57</v>
      </c>
      <c r="H259">
        <v>0</v>
      </c>
      <c r="I259">
        <v>57</v>
      </c>
      <c r="J259" s="4">
        <f t="shared" si="30"/>
        <v>160.36644533182579</v>
      </c>
      <c r="K259" s="4">
        <f t="shared" si="31"/>
        <v>15.247586350584143</v>
      </c>
      <c r="L259" s="5">
        <f t="shared" si="36"/>
        <v>4.633554668174213</v>
      </c>
      <c r="M259" s="5">
        <f t="shared" si="37"/>
        <v>18.752413649415857</v>
      </c>
      <c r="N259" s="6">
        <f t="shared" si="29"/>
        <v>0</v>
      </c>
      <c r="O259" s="6">
        <f t="shared" si="32"/>
        <v>52.127570817818686</v>
      </c>
      <c r="P259" s="6">
        <f>FORECAST(J259,Inputs!$B$10:$B$18,Inputs!$A$10:$A$18)</f>
        <v>32.040430049368759</v>
      </c>
      <c r="Q259" s="6">
        <f>IF(Inputs!$D$10="Yes",IF('Hourly Calcs'!P259&gt;'Hourly Calcs'!K259,'Hourly Calcs'!O259,N259+O259),N259+O259)</f>
        <v>52.127570817818686</v>
      </c>
      <c r="R259" s="12">
        <f t="shared" si="33"/>
        <v>247.71021652627439</v>
      </c>
      <c r="S259" s="1">
        <f>IF(AND(A259&gt;=5,A259&lt;=9),INDEX(Demand!$C$3:$C$26,C259),INDEX(Demand!$B$3:$B$26,C259))</f>
        <v>600</v>
      </c>
      <c r="T259" s="7">
        <f t="shared" si="34"/>
        <v>247.71021652627439</v>
      </c>
      <c r="U259" s="7">
        <f t="shared" si="35"/>
        <v>0</v>
      </c>
    </row>
    <row r="260" spans="1:21" x14ac:dyDescent="0.2">
      <c r="A260" s="1">
        <v>1</v>
      </c>
      <c r="B260" s="1">
        <v>11</v>
      </c>
      <c r="C260" s="1">
        <v>12</v>
      </c>
      <c r="D260">
        <v>8.4</v>
      </c>
      <c r="E260">
        <v>7.8</v>
      </c>
      <c r="F260">
        <v>96</v>
      </c>
      <c r="G260">
        <v>75</v>
      </c>
      <c r="H260">
        <v>0</v>
      </c>
      <c r="I260">
        <v>75</v>
      </c>
      <c r="J260" s="4">
        <f t="shared" si="30"/>
        <v>174.69890691838873</v>
      </c>
      <c r="K260" s="4">
        <f t="shared" si="31"/>
        <v>17.297451765102437</v>
      </c>
      <c r="L260" s="5">
        <f t="shared" si="36"/>
        <v>9.6989069183887295</v>
      </c>
      <c r="M260" s="5">
        <f t="shared" si="37"/>
        <v>16.702548234897563</v>
      </c>
      <c r="N260" s="6">
        <f t="shared" si="29"/>
        <v>0</v>
      </c>
      <c r="O260" s="6">
        <f t="shared" si="32"/>
        <v>68.58890897081406</v>
      </c>
      <c r="P260" s="6">
        <f>FORECAST(J260,Inputs!$B$10:$B$18,Inputs!$A$10:$A$18)</f>
        <v>32.173138027022119</v>
      </c>
      <c r="Q260" s="6">
        <f>IF(Inputs!$D$10="Yes",IF('Hourly Calcs'!P260&gt;'Hourly Calcs'!K260,'Hourly Calcs'!O260,N260+O260),N260+O260)</f>
        <v>68.58890897081406</v>
      </c>
      <c r="R260" s="12">
        <f t="shared" si="33"/>
        <v>325.93449542930841</v>
      </c>
      <c r="S260" s="1">
        <f>IF(AND(A260&gt;=5,A260&lt;=9),INDEX(Demand!$C$3:$C$26,C260),INDEX(Demand!$B$3:$B$26,C260))</f>
        <v>600</v>
      </c>
      <c r="T260" s="7">
        <f t="shared" si="34"/>
        <v>325.93449542930841</v>
      </c>
      <c r="U260" s="7">
        <f t="shared" si="35"/>
        <v>0</v>
      </c>
    </row>
    <row r="261" spans="1:21" x14ac:dyDescent="0.2">
      <c r="A261" s="1">
        <v>1</v>
      </c>
      <c r="B261" s="1">
        <v>11</v>
      </c>
      <c r="C261" s="1">
        <v>13</v>
      </c>
      <c r="D261">
        <v>8.9</v>
      </c>
      <c r="E261">
        <v>8.5</v>
      </c>
      <c r="F261">
        <v>97</v>
      </c>
      <c r="G261">
        <v>78</v>
      </c>
      <c r="H261">
        <v>0</v>
      </c>
      <c r="I261">
        <v>78</v>
      </c>
      <c r="J261" s="4">
        <f t="shared" si="30"/>
        <v>189.25272249059208</v>
      </c>
      <c r="K261" s="4">
        <f t="shared" si="31"/>
        <v>16.97732803001675</v>
      </c>
      <c r="L261" s="5">
        <f t="shared" si="36"/>
        <v>24.252722490592078</v>
      </c>
      <c r="M261" s="5">
        <f t="shared" si="37"/>
        <v>17.02267196998325</v>
      </c>
      <c r="N261" s="6">
        <f t="shared" si="29"/>
        <v>0</v>
      </c>
      <c r="O261" s="6">
        <f t="shared" si="32"/>
        <v>71.332465329646624</v>
      </c>
      <c r="P261" s="6">
        <f>FORECAST(J261,Inputs!$B$10:$B$18,Inputs!$A$10:$A$18)</f>
        <v>32.307895578616595</v>
      </c>
      <c r="Q261" s="6">
        <f>IF(Inputs!$D$10="Yes",IF('Hourly Calcs'!P261&gt;'Hourly Calcs'!K261,'Hourly Calcs'!O261,N261+O261),N261+O261)</f>
        <v>71.332465329646624</v>
      </c>
      <c r="R261" s="12">
        <f t="shared" si="33"/>
        <v>338.97187524648075</v>
      </c>
      <c r="S261" s="1">
        <f>IF(AND(A261&gt;=5,A261&lt;=9),INDEX(Demand!$C$3:$C$26,C261),INDEX(Demand!$B$3:$B$26,C261))</f>
        <v>600</v>
      </c>
      <c r="T261" s="7">
        <f t="shared" si="34"/>
        <v>338.97187524648075</v>
      </c>
      <c r="U261" s="7">
        <f t="shared" si="35"/>
        <v>0</v>
      </c>
    </row>
    <row r="262" spans="1:21" x14ac:dyDescent="0.2">
      <c r="A262" s="1">
        <v>1</v>
      </c>
      <c r="B262" s="1">
        <v>11</v>
      </c>
      <c r="C262" s="1">
        <v>14</v>
      </c>
      <c r="D262">
        <v>9.4</v>
      </c>
      <c r="E262">
        <v>8.6</v>
      </c>
      <c r="F262">
        <v>95</v>
      </c>
      <c r="G262">
        <v>137</v>
      </c>
      <c r="H262">
        <v>66</v>
      </c>
      <c r="I262">
        <v>118</v>
      </c>
      <c r="J262" s="4">
        <f t="shared" si="30"/>
        <v>203.43330744905592</v>
      </c>
      <c r="K262" s="4">
        <f t="shared" si="31"/>
        <v>14.321013296341832</v>
      </c>
      <c r="L262" s="5">
        <f t="shared" si="36"/>
        <v>38.433307449055917</v>
      </c>
      <c r="M262" s="5">
        <f t="shared" si="37"/>
        <v>19.678986703658168</v>
      </c>
      <c r="N262" s="6">
        <f t="shared" si="29"/>
        <v>41.546210573614829</v>
      </c>
      <c r="O262" s="6">
        <f t="shared" si="32"/>
        <v>107.91321678074746</v>
      </c>
      <c r="P262" s="6">
        <f>FORECAST(J262,Inputs!$B$10:$B$18,Inputs!$A$10:$A$18)</f>
        <v>32.439197291194958</v>
      </c>
      <c r="Q262" s="6">
        <f>IF(Inputs!$D$10="Yes",IF('Hourly Calcs'!P262&gt;'Hourly Calcs'!K262,'Hourly Calcs'!O262,N262+O262),N262+O262)</f>
        <v>107.91321678074746</v>
      </c>
      <c r="R262" s="12">
        <f t="shared" si="33"/>
        <v>512.8036061421119</v>
      </c>
      <c r="S262" s="1">
        <f>IF(AND(A262&gt;=5,A262&lt;=9),INDEX(Demand!$C$3:$C$26,C262),INDEX(Demand!$B$3:$B$26,C262))</f>
        <v>600</v>
      </c>
      <c r="T262" s="7">
        <f t="shared" si="34"/>
        <v>512.8036061421119</v>
      </c>
      <c r="U262" s="7">
        <f t="shared" si="35"/>
        <v>0</v>
      </c>
    </row>
    <row r="263" spans="1:21" x14ac:dyDescent="0.2">
      <c r="A263" s="1">
        <v>1</v>
      </c>
      <c r="B263" s="1">
        <v>11</v>
      </c>
      <c r="C263" s="1">
        <v>15</v>
      </c>
      <c r="D263">
        <v>10.199999999999999</v>
      </c>
      <c r="E263">
        <v>9</v>
      </c>
      <c r="F263">
        <v>92</v>
      </c>
      <c r="G263">
        <v>92</v>
      </c>
      <c r="H263">
        <v>12</v>
      </c>
      <c r="I263">
        <v>89</v>
      </c>
      <c r="J263" s="4">
        <f t="shared" si="30"/>
        <v>216.79980360514989</v>
      </c>
      <c r="K263" s="4">
        <f t="shared" si="31"/>
        <v>9.5939692626699298</v>
      </c>
      <c r="L263" s="5">
        <f t="shared" si="36"/>
        <v>51.79980360514989</v>
      </c>
      <c r="M263" s="5">
        <f t="shared" si="37"/>
        <v>24.40603073733007</v>
      </c>
      <c r="N263" s="6">
        <f t="shared" si="29"/>
        <v>5.7497514219980719</v>
      </c>
      <c r="O263" s="6">
        <f t="shared" si="32"/>
        <v>81.392171978699352</v>
      </c>
      <c r="P263" s="6">
        <f>FORECAST(J263,Inputs!$B$10:$B$18,Inputs!$A$10:$A$18)</f>
        <v>32.562961144492128</v>
      </c>
      <c r="Q263" s="6">
        <f>IF(Inputs!$D$10="Yes",IF('Hourly Calcs'!P263&gt;'Hourly Calcs'!K263,'Hourly Calcs'!O263,N263+O263),N263+O263)</f>
        <v>81.392171978699352</v>
      </c>
      <c r="R263" s="12">
        <f t="shared" si="33"/>
        <v>386.77560124277932</v>
      </c>
      <c r="S263" s="1">
        <f>IF(AND(A263&gt;=5,A263&lt;=9),INDEX(Demand!$C$3:$C$26,C263),INDEX(Demand!$B$3:$B$26,C263))</f>
        <v>600</v>
      </c>
      <c r="T263" s="7">
        <f t="shared" si="34"/>
        <v>386.77560124277932</v>
      </c>
      <c r="U263" s="7">
        <f t="shared" si="35"/>
        <v>0</v>
      </c>
    </row>
    <row r="264" spans="1:21" x14ac:dyDescent="0.2">
      <c r="A264" s="1">
        <v>1</v>
      </c>
      <c r="B264" s="1">
        <v>11</v>
      </c>
      <c r="C264" s="1">
        <v>16</v>
      </c>
      <c r="D264">
        <v>10.3</v>
      </c>
      <c r="E264">
        <v>8.3000000000000007</v>
      </c>
      <c r="F264">
        <v>87</v>
      </c>
      <c r="G264">
        <v>35</v>
      </c>
      <c r="H264">
        <v>0</v>
      </c>
      <c r="I264">
        <v>35</v>
      </c>
      <c r="J264" s="4">
        <f t="shared" si="30"/>
        <v>229.20179039162497</v>
      </c>
      <c r="K264" s="4">
        <f t="shared" si="31"/>
        <v>3.2636597372974592</v>
      </c>
      <c r="L264" s="5">
        <f t="shared" si="36"/>
        <v>64.201790391624968</v>
      </c>
      <c r="M264" s="5">
        <f t="shared" si="37"/>
        <v>30.736340262702541</v>
      </c>
      <c r="N264" s="6">
        <f t="shared" si="29"/>
        <v>0</v>
      </c>
      <c r="O264" s="6">
        <f t="shared" si="32"/>
        <v>32.00815751971323</v>
      </c>
      <c r="P264" s="6">
        <f>FORECAST(J264,Inputs!$B$10:$B$18,Inputs!$A$10:$A$18)</f>
        <v>32.677794355478007</v>
      </c>
      <c r="Q264" s="6">
        <f>IF(Inputs!$D$10="Yes",IF('Hourly Calcs'!P264&gt;'Hourly Calcs'!K264,'Hourly Calcs'!O264,N264+O264),N264+O264)</f>
        <v>32.00815751971323</v>
      </c>
      <c r="R264" s="12">
        <f t="shared" si="33"/>
        <v>152.10276453367726</v>
      </c>
      <c r="S264" s="1">
        <f>IF(AND(A264&gt;=5,A264&lt;=9),INDEX(Demand!$C$3:$C$26,C264),INDEX(Demand!$B$3:$B$26,C264))</f>
        <v>900</v>
      </c>
      <c r="T264" s="7">
        <f t="shared" si="34"/>
        <v>152.10276453367726</v>
      </c>
      <c r="U264" s="7">
        <f t="shared" si="35"/>
        <v>0</v>
      </c>
    </row>
    <row r="265" spans="1:21" x14ac:dyDescent="0.2">
      <c r="A265" s="1">
        <v>1</v>
      </c>
      <c r="B265" s="1">
        <v>11</v>
      </c>
      <c r="C265" s="1">
        <v>17</v>
      </c>
      <c r="D265">
        <v>10.199999999999999</v>
      </c>
      <c r="E265">
        <v>8.1999999999999993</v>
      </c>
      <c r="F265">
        <v>87</v>
      </c>
      <c r="G265">
        <v>4</v>
      </c>
      <c r="H265">
        <v>0</v>
      </c>
      <c r="I265">
        <v>4</v>
      </c>
      <c r="J265" s="4">
        <f t="shared" si="30"/>
        <v>240.76106621939479</v>
      </c>
      <c r="K265" s="4">
        <f t="shared" si="31"/>
        <v>-4.6542810639917036</v>
      </c>
      <c r="L265" s="5">
        <f t="shared" si="36"/>
        <v>75.761066219394792</v>
      </c>
      <c r="M265" s="5">
        <f t="shared" si="37"/>
        <v>0</v>
      </c>
      <c r="N265" s="6">
        <f t="shared" ref="N265:N328" si="38">H265*MAX(0,COS(2*ASIN(SQRT(SIN(RADIANS($B$4))^2+COS(RADIANS($K265))^2-2*SIN(RADIANS($B$4))*COS(RADIANS($K265))*COS(RADIANS($J265-$B$5))+(SIN(RADIANS($K265))-COS(RADIANS($B$4)))^2)/2)))</f>
        <v>0</v>
      </c>
      <c r="O265" s="6">
        <f t="shared" si="32"/>
        <v>3.6580751451100832</v>
      </c>
      <c r="P265" s="6">
        <f>FORECAST(J265,Inputs!$B$10:$B$18,Inputs!$A$10:$A$18)</f>
        <v>32.784824687216613</v>
      </c>
      <c r="Q265" s="6">
        <f>IF(Inputs!$D$10="Yes",IF('Hourly Calcs'!P265&gt;'Hourly Calcs'!K265,'Hourly Calcs'!O265,N265+O265),N265+O265)</f>
        <v>3.6580751451100832</v>
      </c>
      <c r="R265" s="12">
        <f t="shared" si="33"/>
        <v>17.383173089563115</v>
      </c>
      <c r="S265" s="1">
        <f>IF(AND(A265&gt;=5,A265&lt;=9),INDEX(Demand!$C$3:$C$26,C265),INDEX(Demand!$B$3:$B$26,C265))</f>
        <v>900</v>
      </c>
      <c r="T265" s="7">
        <f t="shared" si="34"/>
        <v>17.383173089563115</v>
      </c>
      <c r="U265" s="7">
        <f t="shared" si="35"/>
        <v>0</v>
      </c>
    </row>
    <row r="266" spans="1:21" x14ac:dyDescent="0.2">
      <c r="A266" s="1">
        <v>1</v>
      </c>
      <c r="B266" s="1">
        <v>11</v>
      </c>
      <c r="C266" s="1">
        <v>18</v>
      </c>
      <c r="D266">
        <v>9.4</v>
      </c>
      <c r="E266">
        <v>7.5</v>
      </c>
      <c r="F266">
        <v>88</v>
      </c>
      <c r="G266">
        <v>0</v>
      </c>
      <c r="H266">
        <v>0</v>
      </c>
      <c r="I266">
        <v>0</v>
      </c>
      <c r="J266" s="4">
        <f t="shared" ref="J266:J329" si="39">solarazimuth($B$2,$B$3,$B$1,A266,B266,C266,0,0,0,0)</f>
        <v>251.79173912625996</v>
      </c>
      <c r="K266" s="4">
        <f t="shared" ref="K266:K329" si="40">solarelevation($B$2,$B$3,$B$1,A266,B266,C266,0,0,0,0)</f>
        <v>-13.373150699643631</v>
      </c>
      <c r="L266" s="5">
        <f t="shared" si="36"/>
        <v>86.791739126259955</v>
      </c>
      <c r="M266" s="5">
        <f t="shared" si="37"/>
        <v>0</v>
      </c>
      <c r="N266" s="6">
        <f t="shared" si="38"/>
        <v>0</v>
      </c>
      <c r="O266" s="6">
        <f t="shared" ref="O266:O329" si="41">$I266*(1+COS(RADIANS($B$4)))/2</f>
        <v>0</v>
      </c>
      <c r="P266" s="6">
        <f>FORECAST(J266,Inputs!$B$10:$B$18,Inputs!$A$10:$A$18)</f>
        <v>32.886960547465371</v>
      </c>
      <c r="Q266" s="6">
        <f>IF(Inputs!$D$10="Yes",IF('Hourly Calcs'!P266&gt;'Hourly Calcs'!K266,'Hourly Calcs'!O266,N266+O266),N266+O266)</f>
        <v>0</v>
      </c>
      <c r="R266" s="12">
        <f t="shared" ref="R266:R329" si="42">$B$6*$E$1*Q266</f>
        <v>0</v>
      </c>
      <c r="S266" s="1">
        <f>IF(AND(A266&gt;=5,A266&lt;=9),INDEX(Demand!$C$3:$C$26,C266),INDEX(Demand!$B$3:$B$26,C266))</f>
        <v>900</v>
      </c>
      <c r="T266" s="7">
        <f t="shared" ref="T266:T329" si="43">S266-MAX(0,S266-R266)</f>
        <v>0</v>
      </c>
      <c r="U266" s="7">
        <f t="shared" ref="U266:U329" si="44">MAX(0,R266-S266)</f>
        <v>0</v>
      </c>
    </row>
    <row r="267" spans="1:21" x14ac:dyDescent="0.2">
      <c r="A267" s="1">
        <v>1</v>
      </c>
      <c r="B267" s="1">
        <v>11</v>
      </c>
      <c r="C267" s="1">
        <v>19</v>
      </c>
      <c r="D267">
        <v>9.1999999999999993</v>
      </c>
      <c r="E267">
        <v>7.7</v>
      </c>
      <c r="F267">
        <v>90</v>
      </c>
      <c r="G267">
        <v>0</v>
      </c>
      <c r="H267">
        <v>0</v>
      </c>
      <c r="I267">
        <v>0</v>
      </c>
      <c r="J267" s="4">
        <f t="shared" si="39"/>
        <v>262.75160591289352</v>
      </c>
      <c r="K267" s="4">
        <f t="shared" si="40"/>
        <v>-22.62275430528102</v>
      </c>
      <c r="L267" s="5">
        <f t="shared" si="36"/>
        <v>0</v>
      </c>
      <c r="M267" s="5">
        <f t="shared" si="37"/>
        <v>0</v>
      </c>
      <c r="N267" s="6">
        <f t="shared" si="38"/>
        <v>0</v>
      </c>
      <c r="O267" s="6">
        <f t="shared" si="41"/>
        <v>0</v>
      </c>
      <c r="P267" s="6">
        <f>FORECAST(J267,Inputs!$B$10:$B$18,Inputs!$A$10:$A$18)</f>
        <v>32.988440795489751</v>
      </c>
      <c r="Q267" s="6">
        <f>IF(Inputs!$D$10="Yes",IF('Hourly Calcs'!P267&gt;'Hourly Calcs'!K267,'Hourly Calcs'!O267,N267+O267),N267+O267)</f>
        <v>0</v>
      </c>
      <c r="R267" s="12">
        <f t="shared" si="42"/>
        <v>0</v>
      </c>
      <c r="S267" s="1">
        <f>IF(AND(A267&gt;=5,A267&lt;=9),INDEX(Demand!$C$3:$C$26,C267),INDEX(Demand!$B$3:$B$26,C267))</f>
        <v>900</v>
      </c>
      <c r="T267" s="7">
        <f t="shared" si="43"/>
        <v>0</v>
      </c>
      <c r="U267" s="7">
        <f t="shared" si="44"/>
        <v>0</v>
      </c>
    </row>
    <row r="268" spans="1:21" x14ac:dyDescent="0.2">
      <c r="A268" s="1">
        <v>1</v>
      </c>
      <c r="B268" s="1">
        <v>11</v>
      </c>
      <c r="C268" s="1">
        <v>20</v>
      </c>
      <c r="D268">
        <v>9</v>
      </c>
      <c r="E268">
        <v>6.4</v>
      </c>
      <c r="F268">
        <v>84</v>
      </c>
      <c r="G268">
        <v>0</v>
      </c>
      <c r="H268">
        <v>0</v>
      </c>
      <c r="I268">
        <v>0</v>
      </c>
      <c r="J268" s="4">
        <f t="shared" si="39"/>
        <v>274.26450710887525</v>
      </c>
      <c r="K268" s="4">
        <f t="shared" si="40"/>
        <v>-32.095182485504367</v>
      </c>
      <c r="L268" s="5">
        <f t="shared" si="36"/>
        <v>0</v>
      </c>
      <c r="M268" s="5">
        <f t="shared" si="37"/>
        <v>0</v>
      </c>
      <c r="N268" s="6">
        <f t="shared" si="38"/>
        <v>0</v>
      </c>
      <c r="O268" s="6">
        <f t="shared" si="41"/>
        <v>0</v>
      </c>
      <c r="P268" s="6">
        <f>FORECAST(J268,Inputs!$B$10:$B$18,Inputs!$A$10:$A$18)</f>
        <v>33.095041732489584</v>
      </c>
      <c r="Q268" s="6">
        <f>IF(Inputs!$D$10="Yes",IF('Hourly Calcs'!P268&gt;'Hourly Calcs'!K268,'Hourly Calcs'!O268,N268+O268),N268+O268)</f>
        <v>0</v>
      </c>
      <c r="R268" s="12">
        <f t="shared" si="42"/>
        <v>0</v>
      </c>
      <c r="S268" s="1">
        <f>IF(AND(A268&gt;=5,A268&lt;=9),INDEX(Demand!$C$3:$C$26,C268),INDEX(Demand!$B$3:$B$26,C268))</f>
        <v>800</v>
      </c>
      <c r="T268" s="7">
        <f t="shared" si="43"/>
        <v>0</v>
      </c>
      <c r="U268" s="7">
        <f t="shared" si="44"/>
        <v>0</v>
      </c>
    </row>
    <row r="269" spans="1:21" x14ac:dyDescent="0.2">
      <c r="A269" s="1">
        <v>1</v>
      </c>
      <c r="B269" s="1">
        <v>11</v>
      </c>
      <c r="C269" s="1">
        <v>21</v>
      </c>
      <c r="D269">
        <v>8.8000000000000007</v>
      </c>
      <c r="E269">
        <v>6.7</v>
      </c>
      <c r="F269">
        <v>87</v>
      </c>
      <c r="G269">
        <v>0</v>
      </c>
      <c r="H269">
        <v>0</v>
      </c>
      <c r="I269">
        <v>0</v>
      </c>
      <c r="J269" s="4">
        <f t="shared" si="39"/>
        <v>287.22868472927848</v>
      </c>
      <c r="K269" s="4">
        <f t="shared" si="40"/>
        <v>-41.403905098104559</v>
      </c>
      <c r="L269" s="5">
        <f t="shared" si="36"/>
        <v>0</v>
      </c>
      <c r="M269" s="5">
        <f t="shared" si="37"/>
        <v>0</v>
      </c>
      <c r="N269" s="6">
        <f t="shared" si="38"/>
        <v>0</v>
      </c>
      <c r="O269" s="6">
        <f t="shared" si="41"/>
        <v>0</v>
      </c>
      <c r="P269" s="6">
        <f>FORECAST(J269,Inputs!$B$10:$B$18,Inputs!$A$10:$A$18)</f>
        <v>33.215080414159985</v>
      </c>
      <c r="Q269" s="6">
        <f>IF(Inputs!$D$10="Yes",IF('Hourly Calcs'!P269&gt;'Hourly Calcs'!K269,'Hourly Calcs'!O269,N269+O269),N269+O269)</f>
        <v>0</v>
      </c>
      <c r="R269" s="12">
        <f t="shared" si="42"/>
        <v>0</v>
      </c>
      <c r="S269" s="1">
        <f>IF(AND(A269&gt;=5,A269&lt;=9),INDEX(Demand!$C$3:$C$26,C269),INDEX(Demand!$B$3:$B$26,C269))</f>
        <v>700</v>
      </c>
      <c r="T269" s="7">
        <f t="shared" si="43"/>
        <v>0</v>
      </c>
      <c r="U269" s="7">
        <f t="shared" si="44"/>
        <v>0</v>
      </c>
    </row>
    <row r="270" spans="1:21" x14ac:dyDescent="0.2">
      <c r="A270" s="1">
        <v>1</v>
      </c>
      <c r="B270" s="1">
        <v>11</v>
      </c>
      <c r="C270" s="1">
        <v>22</v>
      </c>
      <c r="D270">
        <v>9.1</v>
      </c>
      <c r="E270">
        <v>7.2</v>
      </c>
      <c r="F270">
        <v>88</v>
      </c>
      <c r="G270">
        <v>0</v>
      </c>
      <c r="H270">
        <v>0</v>
      </c>
      <c r="I270">
        <v>0</v>
      </c>
      <c r="J270" s="4">
        <f t="shared" si="39"/>
        <v>303.00245661212892</v>
      </c>
      <c r="K270" s="4">
        <f t="shared" si="40"/>
        <v>-49.989402535918316</v>
      </c>
      <c r="L270" s="5">
        <f t="shared" si="36"/>
        <v>0</v>
      </c>
      <c r="M270" s="5">
        <f t="shared" si="37"/>
        <v>0</v>
      </c>
      <c r="N270" s="6">
        <f t="shared" si="38"/>
        <v>0</v>
      </c>
      <c r="O270" s="6">
        <f t="shared" si="41"/>
        <v>0</v>
      </c>
      <c r="P270" s="6">
        <f>FORECAST(J270,Inputs!$B$10:$B$18,Inputs!$A$10:$A$18)</f>
        <v>33.361133857519711</v>
      </c>
      <c r="Q270" s="6">
        <f>IF(Inputs!$D$10="Yes",IF('Hourly Calcs'!P270&gt;'Hourly Calcs'!K270,'Hourly Calcs'!O270,N270+O270),N270+O270)</f>
        <v>0</v>
      </c>
      <c r="R270" s="12">
        <f t="shared" si="42"/>
        <v>0</v>
      </c>
      <c r="S270" s="1">
        <f>IF(AND(A270&gt;=5,A270&lt;=9),INDEX(Demand!$C$3:$C$26,C270),INDEX(Demand!$B$3:$B$26,C270))</f>
        <v>600</v>
      </c>
      <c r="T270" s="7">
        <f t="shared" si="43"/>
        <v>0</v>
      </c>
      <c r="U270" s="7">
        <f t="shared" si="44"/>
        <v>0</v>
      </c>
    </row>
    <row r="271" spans="1:21" x14ac:dyDescent="0.2">
      <c r="A271" s="1">
        <v>1</v>
      </c>
      <c r="B271" s="1">
        <v>11</v>
      </c>
      <c r="C271" s="1">
        <v>23</v>
      </c>
      <c r="D271">
        <v>9</v>
      </c>
      <c r="E271">
        <v>7.1</v>
      </c>
      <c r="F271">
        <v>88</v>
      </c>
      <c r="G271">
        <v>0</v>
      </c>
      <c r="H271">
        <v>0</v>
      </c>
      <c r="I271">
        <v>0</v>
      </c>
      <c r="J271" s="4">
        <f t="shared" si="39"/>
        <v>323.42764897170315</v>
      </c>
      <c r="K271" s="4">
        <f t="shared" si="40"/>
        <v>-56.918323262128638</v>
      </c>
      <c r="L271" s="5">
        <f t="shared" si="36"/>
        <v>0</v>
      </c>
      <c r="M271" s="5">
        <f t="shared" si="37"/>
        <v>0</v>
      </c>
      <c r="N271" s="6">
        <f t="shared" si="38"/>
        <v>0</v>
      </c>
      <c r="O271" s="6">
        <f t="shared" si="41"/>
        <v>0</v>
      </c>
      <c r="P271" s="6">
        <f>FORECAST(J271,Inputs!$B$10:$B$18,Inputs!$A$10:$A$18)</f>
        <v>33.550256008997252</v>
      </c>
      <c r="Q271" s="6">
        <f>IF(Inputs!$D$10="Yes",IF('Hourly Calcs'!P271&gt;'Hourly Calcs'!K271,'Hourly Calcs'!O271,N271+O271),N271+O271)</f>
        <v>0</v>
      </c>
      <c r="R271" s="12">
        <f t="shared" si="42"/>
        <v>0</v>
      </c>
      <c r="S271" s="1">
        <f>IF(AND(A271&gt;=5,A271&lt;=9),INDEX(Demand!$C$3:$C$26,C271),INDEX(Demand!$B$3:$B$26,C271))</f>
        <v>500</v>
      </c>
      <c r="T271" s="7">
        <f t="shared" si="43"/>
        <v>0</v>
      </c>
      <c r="U271" s="7">
        <f t="shared" si="44"/>
        <v>0</v>
      </c>
    </row>
    <row r="272" spans="1:21" x14ac:dyDescent="0.2">
      <c r="A272" s="1">
        <v>1</v>
      </c>
      <c r="B272" s="1">
        <v>11</v>
      </c>
      <c r="C272" s="1">
        <v>24</v>
      </c>
      <c r="D272">
        <v>9.1</v>
      </c>
      <c r="E272">
        <v>7.2</v>
      </c>
      <c r="F272">
        <v>88</v>
      </c>
      <c r="G272">
        <v>0</v>
      </c>
      <c r="H272">
        <v>0</v>
      </c>
      <c r="I272">
        <v>0</v>
      </c>
      <c r="J272" s="4">
        <f t="shared" si="39"/>
        <v>349.49940332533333</v>
      </c>
      <c r="K272" s="4">
        <f t="shared" si="40"/>
        <v>-60.733991928479128</v>
      </c>
      <c r="L272" s="5">
        <f t="shared" si="36"/>
        <v>0</v>
      </c>
      <c r="M272" s="5">
        <f t="shared" si="37"/>
        <v>0</v>
      </c>
      <c r="N272" s="6">
        <f t="shared" si="38"/>
        <v>0</v>
      </c>
      <c r="O272" s="6">
        <f t="shared" si="41"/>
        <v>0</v>
      </c>
      <c r="P272" s="6">
        <f>FORECAST(J272,Inputs!$B$10:$B$18,Inputs!$A$10:$A$18)</f>
        <v>33.79166114190123</v>
      </c>
      <c r="Q272" s="6">
        <f>IF(Inputs!$D$10="Yes",IF('Hourly Calcs'!P272&gt;'Hourly Calcs'!K272,'Hourly Calcs'!O272,N272+O272),N272+O272)</f>
        <v>0</v>
      </c>
      <c r="R272" s="12">
        <f t="shared" si="42"/>
        <v>0</v>
      </c>
      <c r="S272" s="1">
        <f>IF(AND(A272&gt;=5,A272&lt;=9),INDEX(Demand!$C$3:$C$26,C272),INDEX(Demand!$B$3:$B$26,C272))</f>
        <v>400</v>
      </c>
      <c r="T272" s="7">
        <f t="shared" si="43"/>
        <v>0</v>
      </c>
      <c r="U272" s="7">
        <f t="shared" si="44"/>
        <v>0</v>
      </c>
    </row>
    <row r="273" spans="1:21" x14ac:dyDescent="0.2">
      <c r="A273" s="1">
        <v>1</v>
      </c>
      <c r="B273" s="1">
        <v>12</v>
      </c>
      <c r="C273" s="1">
        <v>1</v>
      </c>
      <c r="D273">
        <v>8.9</v>
      </c>
      <c r="E273">
        <v>8.1</v>
      </c>
      <c r="F273">
        <v>95</v>
      </c>
      <c r="G273">
        <v>0</v>
      </c>
      <c r="H273">
        <v>0</v>
      </c>
      <c r="I273">
        <v>0</v>
      </c>
      <c r="J273" s="4">
        <f t="shared" si="39"/>
        <v>17.894718225600087</v>
      </c>
      <c r="K273" s="4">
        <f t="shared" si="40"/>
        <v>-60.10826982799199</v>
      </c>
      <c r="L273" s="5">
        <f t="shared" si="36"/>
        <v>0</v>
      </c>
      <c r="M273" s="5">
        <f t="shared" si="37"/>
        <v>0</v>
      </c>
      <c r="N273" s="6">
        <f t="shared" si="38"/>
        <v>0</v>
      </c>
      <c r="O273" s="6">
        <f t="shared" si="41"/>
        <v>0</v>
      </c>
      <c r="P273" s="6">
        <f>FORECAST(J273,Inputs!$B$10:$B$18,Inputs!$A$10:$A$18)</f>
        <v>30.721247390977776</v>
      </c>
      <c r="Q273" s="6">
        <f>IF(Inputs!$D$10="Yes",IF('Hourly Calcs'!P273&gt;'Hourly Calcs'!K273,'Hourly Calcs'!O273,N273+O273),N273+O273)</f>
        <v>0</v>
      </c>
      <c r="R273" s="12">
        <f t="shared" si="42"/>
        <v>0</v>
      </c>
      <c r="S273" s="1">
        <f>IF(AND(A273&gt;=5,A273&lt;=9),INDEX(Demand!$C$3:$C$26,C273),INDEX(Demand!$B$3:$B$26,C273))</f>
        <v>350</v>
      </c>
      <c r="T273" s="7">
        <f t="shared" si="43"/>
        <v>0</v>
      </c>
      <c r="U273" s="7">
        <f t="shared" si="44"/>
        <v>0</v>
      </c>
    </row>
    <row r="274" spans="1:21" x14ac:dyDescent="0.2">
      <c r="A274" s="1">
        <v>1</v>
      </c>
      <c r="B274" s="1">
        <v>12</v>
      </c>
      <c r="C274" s="1">
        <v>2</v>
      </c>
      <c r="D274">
        <v>8.9</v>
      </c>
      <c r="E274">
        <v>8.3000000000000007</v>
      </c>
      <c r="F274">
        <v>96</v>
      </c>
      <c r="G274">
        <v>0</v>
      </c>
      <c r="H274">
        <v>0</v>
      </c>
      <c r="I274">
        <v>0</v>
      </c>
      <c r="J274" s="4">
        <f t="shared" si="39"/>
        <v>42.538858925246871</v>
      </c>
      <c r="K274" s="4">
        <f t="shared" si="40"/>
        <v>-55.293427614644287</v>
      </c>
      <c r="L274" s="5">
        <f t="shared" si="36"/>
        <v>0</v>
      </c>
      <c r="M274" s="5">
        <f t="shared" si="37"/>
        <v>0</v>
      </c>
      <c r="N274" s="6">
        <f t="shared" si="38"/>
        <v>0</v>
      </c>
      <c r="O274" s="6">
        <f t="shared" si="41"/>
        <v>0</v>
      </c>
      <c r="P274" s="6">
        <f>FORECAST(J274,Inputs!$B$10:$B$18,Inputs!$A$10:$A$18)</f>
        <v>30.949433878937469</v>
      </c>
      <c r="Q274" s="6">
        <f>IF(Inputs!$D$10="Yes",IF('Hourly Calcs'!P274&gt;'Hourly Calcs'!K274,'Hourly Calcs'!O274,N274+O274),N274+O274)</f>
        <v>0</v>
      </c>
      <c r="R274" s="12">
        <f t="shared" si="42"/>
        <v>0</v>
      </c>
      <c r="S274" s="1">
        <f>IF(AND(A274&gt;=5,A274&lt;=9),INDEX(Demand!$C$3:$C$26,C274),INDEX(Demand!$B$3:$B$26,C274))</f>
        <v>350</v>
      </c>
      <c r="T274" s="7">
        <f t="shared" si="43"/>
        <v>0</v>
      </c>
      <c r="U274" s="7">
        <f t="shared" si="44"/>
        <v>0</v>
      </c>
    </row>
    <row r="275" spans="1:21" x14ac:dyDescent="0.2">
      <c r="A275" s="1">
        <v>1</v>
      </c>
      <c r="B275" s="1">
        <v>12</v>
      </c>
      <c r="C275" s="1">
        <v>3</v>
      </c>
      <c r="D275">
        <v>9.1999999999999993</v>
      </c>
      <c r="E275">
        <v>8.1999999999999993</v>
      </c>
      <c r="F275">
        <v>93</v>
      </c>
      <c r="G275">
        <v>0</v>
      </c>
      <c r="H275">
        <v>0</v>
      </c>
      <c r="I275">
        <v>0</v>
      </c>
      <c r="J275" s="4">
        <f t="shared" si="39"/>
        <v>61.532102559672168</v>
      </c>
      <c r="K275" s="4">
        <f t="shared" si="40"/>
        <v>-47.794154930127974</v>
      </c>
      <c r="L275" s="5">
        <f t="shared" si="36"/>
        <v>0</v>
      </c>
      <c r="M275" s="5">
        <f t="shared" si="37"/>
        <v>0</v>
      </c>
      <c r="N275" s="6">
        <f t="shared" si="38"/>
        <v>0</v>
      </c>
      <c r="O275" s="6">
        <f t="shared" si="41"/>
        <v>0</v>
      </c>
      <c r="P275" s="6">
        <f>FORECAST(J275,Inputs!$B$10:$B$18,Inputs!$A$10:$A$18)</f>
        <v>31.125297245922887</v>
      </c>
      <c r="Q275" s="6">
        <f>IF(Inputs!$D$10="Yes",IF('Hourly Calcs'!P275&gt;'Hourly Calcs'!K275,'Hourly Calcs'!O275,N275+O275),N275+O275)</f>
        <v>0</v>
      </c>
      <c r="R275" s="12">
        <f t="shared" si="42"/>
        <v>0</v>
      </c>
      <c r="S275" s="1">
        <f>IF(AND(A275&gt;=5,A275&lt;=9),INDEX(Demand!$C$3:$C$26,C275),INDEX(Demand!$B$3:$B$26,C275))</f>
        <v>350</v>
      </c>
      <c r="T275" s="7">
        <f t="shared" si="43"/>
        <v>0</v>
      </c>
      <c r="U275" s="7">
        <f t="shared" si="44"/>
        <v>0</v>
      </c>
    </row>
    <row r="276" spans="1:21" x14ac:dyDescent="0.2">
      <c r="A276" s="1">
        <v>1</v>
      </c>
      <c r="B276" s="1">
        <v>12</v>
      </c>
      <c r="C276" s="1">
        <v>4</v>
      </c>
      <c r="D276">
        <v>9.1999999999999993</v>
      </c>
      <c r="E276">
        <v>7.7</v>
      </c>
      <c r="F276">
        <v>90</v>
      </c>
      <c r="G276">
        <v>0</v>
      </c>
      <c r="H276">
        <v>0</v>
      </c>
      <c r="I276">
        <v>0</v>
      </c>
      <c r="J276" s="4">
        <f t="shared" si="39"/>
        <v>76.384304468757961</v>
      </c>
      <c r="K276" s="4">
        <f t="shared" si="40"/>
        <v>-38.93715955881251</v>
      </c>
      <c r="L276" s="5">
        <f t="shared" si="36"/>
        <v>88.615695531242039</v>
      </c>
      <c r="M276" s="5">
        <f t="shared" si="37"/>
        <v>0</v>
      </c>
      <c r="N276" s="6">
        <f t="shared" si="38"/>
        <v>0</v>
      </c>
      <c r="O276" s="6">
        <f t="shared" si="41"/>
        <v>0</v>
      </c>
      <c r="P276" s="6">
        <f>FORECAST(J276,Inputs!$B$10:$B$18,Inputs!$A$10:$A$18)</f>
        <v>31.262817633969981</v>
      </c>
      <c r="Q276" s="6">
        <f>IF(Inputs!$D$10="Yes",IF('Hourly Calcs'!P276&gt;'Hourly Calcs'!K276,'Hourly Calcs'!O276,N276+O276),N276+O276)</f>
        <v>0</v>
      </c>
      <c r="R276" s="12">
        <f t="shared" si="42"/>
        <v>0</v>
      </c>
      <c r="S276" s="1">
        <f>IF(AND(A276&gt;=5,A276&lt;=9),INDEX(Demand!$C$3:$C$26,C276),INDEX(Demand!$B$3:$B$26,C276))</f>
        <v>350</v>
      </c>
      <c r="T276" s="7">
        <f t="shared" si="43"/>
        <v>0</v>
      </c>
      <c r="U276" s="7">
        <f t="shared" si="44"/>
        <v>0</v>
      </c>
    </row>
    <row r="277" spans="1:21" x14ac:dyDescent="0.2">
      <c r="A277" s="1">
        <v>1</v>
      </c>
      <c r="B277" s="1">
        <v>12</v>
      </c>
      <c r="C277" s="1">
        <v>5</v>
      </c>
      <c r="D277">
        <v>9.4</v>
      </c>
      <c r="E277">
        <v>7.9</v>
      </c>
      <c r="F277">
        <v>90</v>
      </c>
      <c r="G277">
        <v>0</v>
      </c>
      <c r="H277">
        <v>0</v>
      </c>
      <c r="I277">
        <v>0</v>
      </c>
      <c r="J277" s="4">
        <f t="shared" si="39"/>
        <v>88.8458686992916</v>
      </c>
      <c r="K277" s="4">
        <f t="shared" si="40"/>
        <v>-29.531469188707092</v>
      </c>
      <c r="L277" s="5">
        <f t="shared" si="36"/>
        <v>76.1541313007084</v>
      </c>
      <c r="M277" s="5">
        <f t="shared" si="37"/>
        <v>0</v>
      </c>
      <c r="N277" s="6">
        <f t="shared" si="38"/>
        <v>0</v>
      </c>
      <c r="O277" s="6">
        <f t="shared" si="41"/>
        <v>0</v>
      </c>
      <c r="P277" s="6">
        <f>FORECAST(J277,Inputs!$B$10:$B$18,Inputs!$A$10:$A$18)</f>
        <v>31.378202487956401</v>
      </c>
      <c r="Q277" s="6">
        <f>IF(Inputs!$D$10="Yes",IF('Hourly Calcs'!P277&gt;'Hourly Calcs'!K277,'Hourly Calcs'!O277,N277+O277),N277+O277)</f>
        <v>0</v>
      </c>
      <c r="R277" s="12">
        <f t="shared" si="42"/>
        <v>0</v>
      </c>
      <c r="S277" s="1">
        <f>IF(AND(A277&gt;=5,A277&lt;=9),INDEX(Demand!$C$3:$C$26,C277),INDEX(Demand!$B$3:$B$26,C277))</f>
        <v>350</v>
      </c>
      <c r="T277" s="7">
        <f t="shared" si="43"/>
        <v>0</v>
      </c>
      <c r="U277" s="7">
        <f t="shared" si="44"/>
        <v>0</v>
      </c>
    </row>
    <row r="278" spans="1:21" x14ac:dyDescent="0.2">
      <c r="A278" s="1">
        <v>1</v>
      </c>
      <c r="B278" s="1">
        <v>12</v>
      </c>
      <c r="C278" s="1">
        <v>6</v>
      </c>
      <c r="D278">
        <v>8.9</v>
      </c>
      <c r="E278">
        <v>7.6</v>
      </c>
      <c r="F278">
        <v>92</v>
      </c>
      <c r="G278">
        <v>0</v>
      </c>
      <c r="H278">
        <v>0</v>
      </c>
      <c r="I278">
        <v>0</v>
      </c>
      <c r="J278" s="4">
        <f t="shared" si="39"/>
        <v>100.13315134791878</v>
      </c>
      <c r="K278" s="4">
        <f t="shared" si="40"/>
        <v>-20.074133804848529</v>
      </c>
      <c r="L278" s="5">
        <f t="shared" si="36"/>
        <v>64.866848652081217</v>
      </c>
      <c r="M278" s="5">
        <f t="shared" si="37"/>
        <v>0</v>
      </c>
      <c r="N278" s="6">
        <f t="shared" si="38"/>
        <v>0</v>
      </c>
      <c r="O278" s="6">
        <f t="shared" si="41"/>
        <v>0</v>
      </c>
      <c r="P278" s="6">
        <f>FORECAST(J278,Inputs!$B$10:$B$18,Inputs!$A$10:$A$18)</f>
        <v>31.48271436433258</v>
      </c>
      <c r="Q278" s="6">
        <f>IF(Inputs!$D$10="Yes",IF('Hourly Calcs'!P278&gt;'Hourly Calcs'!K278,'Hourly Calcs'!O278,N278+O278),N278+O278)</f>
        <v>0</v>
      </c>
      <c r="R278" s="12">
        <f t="shared" si="42"/>
        <v>0</v>
      </c>
      <c r="S278" s="1">
        <f>IF(AND(A278&gt;=5,A278&lt;=9),INDEX(Demand!$C$3:$C$26,C278),INDEX(Demand!$B$3:$B$26,C278))</f>
        <v>350</v>
      </c>
      <c r="T278" s="7">
        <f t="shared" si="43"/>
        <v>0</v>
      </c>
      <c r="U278" s="7">
        <f t="shared" si="44"/>
        <v>0</v>
      </c>
    </row>
    <row r="279" spans="1:21" x14ac:dyDescent="0.2">
      <c r="A279" s="1">
        <v>1</v>
      </c>
      <c r="B279" s="1">
        <v>12</v>
      </c>
      <c r="C279" s="1">
        <v>7</v>
      </c>
      <c r="D279">
        <v>9.1</v>
      </c>
      <c r="E279">
        <v>7.6</v>
      </c>
      <c r="F279">
        <v>90</v>
      </c>
      <c r="G279">
        <v>0</v>
      </c>
      <c r="H279">
        <v>0</v>
      </c>
      <c r="I279">
        <v>0</v>
      </c>
      <c r="J279" s="4">
        <f t="shared" si="39"/>
        <v>111.05546993460801</v>
      </c>
      <c r="K279" s="4">
        <f t="shared" si="40"/>
        <v>-10.926449642476257</v>
      </c>
      <c r="L279" s="5">
        <f t="shared" si="36"/>
        <v>53.944530065391987</v>
      </c>
      <c r="M279" s="5">
        <f t="shared" si="37"/>
        <v>0</v>
      </c>
      <c r="N279" s="6">
        <f t="shared" si="38"/>
        <v>0</v>
      </c>
      <c r="O279" s="6">
        <f t="shared" si="41"/>
        <v>0</v>
      </c>
      <c r="P279" s="6">
        <f>FORECAST(J279,Inputs!$B$10:$B$18,Inputs!$A$10:$A$18)</f>
        <v>31.58384694383896</v>
      </c>
      <c r="Q279" s="6">
        <f>IF(Inputs!$D$10="Yes",IF('Hourly Calcs'!P279&gt;'Hourly Calcs'!K279,'Hourly Calcs'!O279,N279+O279),N279+O279)</f>
        <v>0</v>
      </c>
      <c r="R279" s="12">
        <f t="shared" si="42"/>
        <v>0</v>
      </c>
      <c r="S279" s="1">
        <f>IF(AND(A279&gt;=5,A279&lt;=9),INDEX(Demand!$C$3:$C$26,C279),INDEX(Demand!$B$3:$B$26,C279))</f>
        <v>350</v>
      </c>
      <c r="T279" s="7">
        <f t="shared" si="43"/>
        <v>0</v>
      </c>
      <c r="U279" s="7">
        <f t="shared" si="44"/>
        <v>0</v>
      </c>
    </row>
    <row r="280" spans="1:21" x14ac:dyDescent="0.2">
      <c r="A280" s="1">
        <v>1</v>
      </c>
      <c r="B280" s="1">
        <v>12</v>
      </c>
      <c r="C280" s="1">
        <v>8</v>
      </c>
      <c r="D280">
        <v>9</v>
      </c>
      <c r="E280">
        <v>7.7</v>
      </c>
      <c r="F280">
        <v>92</v>
      </c>
      <c r="G280">
        <v>0</v>
      </c>
      <c r="H280">
        <v>0</v>
      </c>
      <c r="I280">
        <v>0</v>
      </c>
      <c r="J280" s="4">
        <f t="shared" si="39"/>
        <v>122.18626061677374</v>
      </c>
      <c r="K280" s="4">
        <f t="shared" si="40"/>
        <v>-2.3423032986821539</v>
      </c>
      <c r="L280" s="5">
        <f t="shared" si="36"/>
        <v>42.813739383226263</v>
      </c>
      <c r="M280" s="5">
        <f t="shared" si="37"/>
        <v>0</v>
      </c>
      <c r="N280" s="6">
        <f t="shared" si="38"/>
        <v>0</v>
      </c>
      <c r="O280" s="6">
        <f t="shared" si="41"/>
        <v>0</v>
      </c>
      <c r="P280" s="6">
        <f>FORECAST(J280,Inputs!$B$10:$B$18,Inputs!$A$10:$A$18)</f>
        <v>31.686909820525681</v>
      </c>
      <c r="Q280" s="6">
        <f>IF(Inputs!$D$10="Yes",IF('Hourly Calcs'!P280&gt;'Hourly Calcs'!K280,'Hourly Calcs'!O280,N280+O280),N280+O280)</f>
        <v>0</v>
      </c>
      <c r="R280" s="12">
        <f t="shared" si="42"/>
        <v>0</v>
      </c>
      <c r="S280" s="1">
        <f>IF(AND(A280&gt;=5,A280&lt;=9),INDEX(Demand!$C$3:$C$26,C280),INDEX(Demand!$B$3:$B$26,C280))</f>
        <v>350</v>
      </c>
      <c r="T280" s="7">
        <f t="shared" si="43"/>
        <v>0</v>
      </c>
      <c r="U280" s="7">
        <f t="shared" si="44"/>
        <v>0</v>
      </c>
    </row>
    <row r="281" spans="1:21" x14ac:dyDescent="0.2">
      <c r="A281" s="1">
        <v>1</v>
      </c>
      <c r="B281" s="1">
        <v>12</v>
      </c>
      <c r="C281" s="1">
        <v>9</v>
      </c>
      <c r="D281">
        <v>9.3000000000000007</v>
      </c>
      <c r="E281">
        <v>7.6</v>
      </c>
      <c r="F281">
        <v>89</v>
      </c>
      <c r="G281">
        <v>21</v>
      </c>
      <c r="H281">
        <v>0</v>
      </c>
      <c r="I281">
        <v>21</v>
      </c>
      <c r="J281" s="4">
        <f t="shared" si="39"/>
        <v>133.9475273996122</v>
      </c>
      <c r="K281" s="4">
        <f t="shared" si="40"/>
        <v>5.1562298108681688</v>
      </c>
      <c r="L281" s="5">
        <f t="shared" si="36"/>
        <v>31.052472600387802</v>
      </c>
      <c r="M281" s="5">
        <f t="shared" si="37"/>
        <v>28.843770189131831</v>
      </c>
      <c r="N281" s="6">
        <f t="shared" si="38"/>
        <v>0</v>
      </c>
      <c r="O281" s="6">
        <f t="shared" si="41"/>
        <v>19.204894511827938</v>
      </c>
      <c r="P281" s="6">
        <f>FORECAST(J281,Inputs!$B$10:$B$18,Inputs!$A$10:$A$18)</f>
        <v>31.795810438885297</v>
      </c>
      <c r="Q281" s="6">
        <f>IF(Inputs!$D$10="Yes",IF('Hourly Calcs'!P281&gt;'Hourly Calcs'!K281,'Hourly Calcs'!O281,N281+O281),N281+O281)</f>
        <v>19.204894511827938</v>
      </c>
      <c r="R281" s="12">
        <f t="shared" si="42"/>
        <v>91.261658720206356</v>
      </c>
      <c r="S281" s="1">
        <f>IF(AND(A281&gt;=5,A281&lt;=9),INDEX(Demand!$C$3:$C$26,C281),INDEX(Demand!$B$3:$B$26,C281))</f>
        <v>350</v>
      </c>
      <c r="T281" s="7">
        <f t="shared" si="43"/>
        <v>91.261658720206356</v>
      </c>
      <c r="U281" s="7">
        <f t="shared" si="44"/>
        <v>0</v>
      </c>
    </row>
    <row r="282" spans="1:21" x14ac:dyDescent="0.2">
      <c r="A282" s="1">
        <v>1</v>
      </c>
      <c r="B282" s="1">
        <v>12</v>
      </c>
      <c r="C282" s="1">
        <v>10</v>
      </c>
      <c r="D282">
        <v>9.8000000000000007</v>
      </c>
      <c r="E282">
        <v>7.9</v>
      </c>
      <c r="F282">
        <v>88</v>
      </c>
      <c r="G282">
        <v>98</v>
      </c>
      <c r="H282">
        <v>140</v>
      </c>
      <c r="I282">
        <v>73</v>
      </c>
      <c r="J282" s="4">
        <f t="shared" si="39"/>
        <v>146.61137321042906</v>
      </c>
      <c r="K282" s="4">
        <f t="shared" si="40"/>
        <v>11.146394739128354</v>
      </c>
      <c r="L282" s="5">
        <f t="shared" si="36"/>
        <v>18.388626789570935</v>
      </c>
      <c r="M282" s="5">
        <f t="shared" si="37"/>
        <v>22.853605260871646</v>
      </c>
      <c r="N282" s="6">
        <f t="shared" si="38"/>
        <v>95.325530620075966</v>
      </c>
      <c r="O282" s="6">
        <f t="shared" si="41"/>
        <v>66.759871398259023</v>
      </c>
      <c r="P282" s="6">
        <f>FORECAST(J282,Inputs!$B$10:$B$18,Inputs!$A$10:$A$18)</f>
        <v>31.913068270466933</v>
      </c>
      <c r="Q282" s="6">
        <f>IF(Inputs!$D$10="Yes",IF('Hourly Calcs'!P282&gt;'Hourly Calcs'!K282,'Hourly Calcs'!O282,N282+O282),N282+O282)</f>
        <v>66.759871398259023</v>
      </c>
      <c r="R282" s="12">
        <f t="shared" si="42"/>
        <v>317.24290888452686</v>
      </c>
      <c r="S282" s="1">
        <f>IF(AND(A282&gt;=5,A282&lt;=9),INDEX(Demand!$C$3:$C$26,C282),INDEX(Demand!$B$3:$B$26,C282))</f>
        <v>600</v>
      </c>
      <c r="T282" s="7">
        <f t="shared" si="43"/>
        <v>317.24290888452686</v>
      </c>
      <c r="U282" s="7">
        <f t="shared" si="44"/>
        <v>0</v>
      </c>
    </row>
    <row r="283" spans="1:21" x14ac:dyDescent="0.2">
      <c r="A283" s="1">
        <v>1</v>
      </c>
      <c r="B283" s="1">
        <v>12</v>
      </c>
      <c r="C283" s="1">
        <v>11</v>
      </c>
      <c r="D283">
        <v>9.6</v>
      </c>
      <c r="E283">
        <v>7.9</v>
      </c>
      <c r="F283">
        <v>89</v>
      </c>
      <c r="G283">
        <v>117</v>
      </c>
      <c r="H283">
        <v>54</v>
      </c>
      <c r="I283">
        <v>103</v>
      </c>
      <c r="J283" s="4">
        <f t="shared" si="39"/>
        <v>160.2365974035574</v>
      </c>
      <c r="K283" s="4">
        <f t="shared" si="40"/>
        <v>15.378450301551254</v>
      </c>
      <c r="L283" s="5">
        <f t="shared" si="36"/>
        <v>4.763402596442603</v>
      </c>
      <c r="M283" s="5">
        <f t="shared" si="37"/>
        <v>18.621549698448746</v>
      </c>
      <c r="N283" s="6">
        <f t="shared" si="38"/>
        <v>40.886869408786843</v>
      </c>
      <c r="O283" s="6">
        <f t="shared" si="41"/>
        <v>94.195434986584644</v>
      </c>
      <c r="P283" s="6">
        <f>FORECAST(J283,Inputs!$B$10:$B$18,Inputs!$A$10:$A$18)</f>
        <v>32.03922775373664</v>
      </c>
      <c r="Q283" s="6">
        <f>IF(Inputs!$D$10="Yes",IF('Hourly Calcs'!P283&gt;'Hourly Calcs'!K283,'Hourly Calcs'!O283,N283+O283),N283+O283)</f>
        <v>94.195434986584644</v>
      </c>
      <c r="R283" s="12">
        <f t="shared" si="42"/>
        <v>447.61670705625022</v>
      </c>
      <c r="S283" s="1">
        <f>IF(AND(A283&gt;=5,A283&lt;=9),INDEX(Demand!$C$3:$C$26,C283),INDEX(Demand!$B$3:$B$26,C283))</f>
        <v>600</v>
      </c>
      <c r="T283" s="7">
        <f t="shared" si="43"/>
        <v>447.61670705625022</v>
      </c>
      <c r="U283" s="7">
        <f t="shared" si="44"/>
        <v>0</v>
      </c>
    </row>
    <row r="284" spans="1:21" x14ac:dyDescent="0.2">
      <c r="A284" s="1">
        <v>1</v>
      </c>
      <c r="B284" s="1">
        <v>12</v>
      </c>
      <c r="C284" s="1">
        <v>12</v>
      </c>
      <c r="D284">
        <v>10.3</v>
      </c>
      <c r="E284">
        <v>8.3000000000000007</v>
      </c>
      <c r="F284">
        <v>87</v>
      </c>
      <c r="G284">
        <v>216</v>
      </c>
      <c r="H284">
        <v>252</v>
      </c>
      <c r="I284">
        <v>137</v>
      </c>
      <c r="J284" s="4">
        <f t="shared" si="39"/>
        <v>174.5926464924749</v>
      </c>
      <c r="K284" s="4">
        <f t="shared" si="40"/>
        <v>17.447780107277467</v>
      </c>
      <c r="L284" s="5">
        <f t="shared" si="36"/>
        <v>9.5926464924748984</v>
      </c>
      <c r="M284" s="5">
        <f t="shared" si="37"/>
        <v>16.552219892722533</v>
      </c>
      <c r="N284" s="6">
        <f t="shared" si="38"/>
        <v>195.19447728330579</v>
      </c>
      <c r="O284" s="6">
        <f t="shared" si="41"/>
        <v>125.28907372002035</v>
      </c>
      <c r="P284" s="6">
        <f>FORECAST(J284,Inputs!$B$10:$B$18,Inputs!$A$10:$A$18)</f>
        <v>32.172154134189583</v>
      </c>
      <c r="Q284" s="6">
        <f>IF(Inputs!$D$10="Yes",IF('Hourly Calcs'!P284&gt;'Hourly Calcs'!K284,'Hourly Calcs'!O284,N284+O284),N284+O284)</f>
        <v>125.28907372002035</v>
      </c>
      <c r="R284" s="12">
        <f t="shared" si="42"/>
        <v>595.3736783175367</v>
      </c>
      <c r="S284" s="1">
        <f>IF(AND(A284&gt;=5,A284&lt;=9),INDEX(Demand!$C$3:$C$26,C284),INDEX(Demand!$B$3:$B$26,C284))</f>
        <v>600</v>
      </c>
      <c r="T284" s="7">
        <f t="shared" si="43"/>
        <v>595.3736783175367</v>
      </c>
      <c r="U284" s="7">
        <f t="shared" si="44"/>
        <v>0</v>
      </c>
    </row>
    <row r="285" spans="1:21" x14ac:dyDescent="0.2">
      <c r="A285" s="1">
        <v>1</v>
      </c>
      <c r="B285" s="1">
        <v>12</v>
      </c>
      <c r="C285" s="1">
        <v>13</v>
      </c>
      <c r="D285">
        <v>11</v>
      </c>
      <c r="E285">
        <v>8.6</v>
      </c>
      <c r="F285">
        <v>85</v>
      </c>
      <c r="G285">
        <v>254</v>
      </c>
      <c r="H285">
        <v>468</v>
      </c>
      <c r="I285">
        <v>103</v>
      </c>
      <c r="J285" s="4">
        <f t="shared" si="39"/>
        <v>189.17549815550763</v>
      </c>
      <c r="K285" s="4">
        <f t="shared" si="40"/>
        <v>17.143085921656123</v>
      </c>
      <c r="L285" s="5">
        <f t="shared" si="36"/>
        <v>24.175498155507626</v>
      </c>
      <c r="M285" s="5">
        <f t="shared" si="37"/>
        <v>16.856914078343877</v>
      </c>
      <c r="N285" s="6">
        <f t="shared" si="38"/>
        <v>342.50592179060737</v>
      </c>
      <c r="O285" s="6">
        <f t="shared" si="41"/>
        <v>94.195434986584644</v>
      </c>
      <c r="P285" s="6">
        <f>FORECAST(J285,Inputs!$B$10:$B$18,Inputs!$A$10:$A$18)</f>
        <v>32.307180538476921</v>
      </c>
      <c r="Q285" s="6">
        <f>IF(Inputs!$D$10="Yes",IF('Hourly Calcs'!P285&gt;'Hourly Calcs'!K285,'Hourly Calcs'!O285,N285+O285),N285+O285)</f>
        <v>94.195434986584644</v>
      </c>
      <c r="R285" s="12">
        <f t="shared" si="42"/>
        <v>447.61670705625022</v>
      </c>
      <c r="S285" s="1">
        <f>IF(AND(A285&gt;=5,A285&lt;=9),INDEX(Demand!$C$3:$C$26,C285),INDEX(Demand!$B$3:$B$26,C285))</f>
        <v>600</v>
      </c>
      <c r="T285" s="7">
        <f t="shared" si="43"/>
        <v>447.61670705625022</v>
      </c>
      <c r="U285" s="7">
        <f t="shared" si="44"/>
        <v>0</v>
      </c>
    </row>
    <row r="286" spans="1:21" x14ac:dyDescent="0.2">
      <c r="A286" s="1">
        <v>1</v>
      </c>
      <c r="B286" s="1">
        <v>12</v>
      </c>
      <c r="C286" s="1">
        <v>14</v>
      </c>
      <c r="D286">
        <v>11</v>
      </c>
      <c r="E286">
        <v>8.4</v>
      </c>
      <c r="F286">
        <v>84</v>
      </c>
      <c r="G286">
        <v>227</v>
      </c>
      <c r="H286">
        <v>403</v>
      </c>
      <c r="I286">
        <v>109</v>
      </c>
      <c r="J286" s="4">
        <f t="shared" si="39"/>
        <v>203.38645734477504</v>
      </c>
      <c r="K286" s="4">
        <f t="shared" si="40"/>
        <v>14.496655418913008</v>
      </c>
      <c r="L286" s="5">
        <f t="shared" si="36"/>
        <v>38.386457344775039</v>
      </c>
      <c r="M286" s="5">
        <f t="shared" si="37"/>
        <v>19.503344581086992</v>
      </c>
      <c r="N286" s="6">
        <f t="shared" si="38"/>
        <v>254.65184339716211</v>
      </c>
      <c r="O286" s="6">
        <f t="shared" si="41"/>
        <v>99.682547704249771</v>
      </c>
      <c r="P286" s="6">
        <f>FORECAST(J286,Inputs!$B$10:$B$18,Inputs!$A$10:$A$18)</f>
        <v>32.438763493933102</v>
      </c>
      <c r="Q286" s="6">
        <f>IF(Inputs!$D$10="Yes",IF('Hourly Calcs'!P286&gt;'Hourly Calcs'!K286,'Hourly Calcs'!O286,N286+O286),N286+O286)</f>
        <v>99.682547704249771</v>
      </c>
      <c r="R286" s="12">
        <f t="shared" si="42"/>
        <v>473.69146669059489</v>
      </c>
      <c r="S286" s="1">
        <f>IF(AND(A286&gt;=5,A286&lt;=9),INDEX(Demand!$C$3:$C$26,C286),INDEX(Demand!$B$3:$B$26,C286))</f>
        <v>600</v>
      </c>
      <c r="T286" s="7">
        <f t="shared" si="43"/>
        <v>473.69146669059489</v>
      </c>
      <c r="U286" s="7">
        <f t="shared" si="44"/>
        <v>0</v>
      </c>
    </row>
    <row r="287" spans="1:21" x14ac:dyDescent="0.2">
      <c r="A287" s="1">
        <v>1</v>
      </c>
      <c r="B287" s="1">
        <v>12</v>
      </c>
      <c r="C287" s="1">
        <v>15</v>
      </c>
      <c r="D287">
        <v>10.9</v>
      </c>
      <c r="E287">
        <v>8.3000000000000007</v>
      </c>
      <c r="F287">
        <v>84</v>
      </c>
      <c r="G287">
        <v>155</v>
      </c>
      <c r="H287">
        <v>358</v>
      </c>
      <c r="I287">
        <v>74</v>
      </c>
      <c r="J287" s="4">
        <f t="shared" si="39"/>
        <v>216.7805367250493</v>
      </c>
      <c r="K287" s="4">
        <f t="shared" si="40"/>
        <v>9.7737159029031062</v>
      </c>
      <c r="L287" s="5">
        <f t="shared" si="36"/>
        <v>51.780536725049302</v>
      </c>
      <c r="M287" s="5">
        <f t="shared" si="37"/>
        <v>24.226284097096894</v>
      </c>
      <c r="N287" s="6">
        <f t="shared" si="38"/>
        <v>172.43887840950299</v>
      </c>
      <c r="O287" s="6">
        <f t="shared" si="41"/>
        <v>67.674390184536534</v>
      </c>
      <c r="P287" s="6">
        <f>FORECAST(J287,Inputs!$B$10:$B$18,Inputs!$A$10:$A$18)</f>
        <v>32.562782747454158</v>
      </c>
      <c r="Q287" s="6">
        <f>IF(Inputs!$D$10="Yes",IF('Hourly Calcs'!P287&gt;'Hourly Calcs'!K287,'Hourly Calcs'!O287,N287+O287),N287+O287)</f>
        <v>67.674390184536534</v>
      </c>
      <c r="R287" s="12">
        <f t="shared" si="42"/>
        <v>321.58870215691758</v>
      </c>
      <c r="S287" s="1">
        <f>IF(AND(A287&gt;=5,A287&lt;=9),INDEX(Demand!$C$3:$C$26,C287),INDEX(Demand!$B$3:$B$26,C287))</f>
        <v>600</v>
      </c>
      <c r="T287" s="7">
        <f t="shared" si="43"/>
        <v>321.58870215691758</v>
      </c>
      <c r="U287" s="7">
        <f t="shared" si="44"/>
        <v>0</v>
      </c>
    </row>
    <row r="288" spans="1:21" x14ac:dyDescent="0.2">
      <c r="A288" s="1">
        <v>1</v>
      </c>
      <c r="B288" s="1">
        <v>12</v>
      </c>
      <c r="C288" s="1">
        <v>16</v>
      </c>
      <c r="D288">
        <v>10.199999999999999</v>
      </c>
      <c r="E288">
        <v>8.1</v>
      </c>
      <c r="F288">
        <v>87</v>
      </c>
      <c r="G288">
        <v>36</v>
      </c>
      <c r="H288">
        <v>0</v>
      </c>
      <c r="I288">
        <v>36</v>
      </c>
      <c r="J288" s="4">
        <f t="shared" si="39"/>
        <v>229.20517668484649</v>
      </c>
      <c r="K288" s="4">
        <f t="shared" si="40"/>
        <v>3.438099923174704</v>
      </c>
      <c r="L288" s="5">
        <f t="shared" si="36"/>
        <v>64.205176684846492</v>
      </c>
      <c r="M288" s="5">
        <f t="shared" si="37"/>
        <v>30.561900076825296</v>
      </c>
      <c r="N288" s="6">
        <f t="shared" si="38"/>
        <v>0</v>
      </c>
      <c r="O288" s="6">
        <f t="shared" si="41"/>
        <v>32.922676305990748</v>
      </c>
      <c r="P288" s="6">
        <f>FORECAST(J288,Inputs!$B$10:$B$18,Inputs!$A$10:$A$18)</f>
        <v>32.677825710044871</v>
      </c>
      <c r="Q288" s="6">
        <f>IF(Inputs!$D$10="Yes",IF('Hourly Calcs'!P288&gt;'Hourly Calcs'!K288,'Hourly Calcs'!O288,N288+O288),N288+O288)</f>
        <v>32.922676305990748</v>
      </c>
      <c r="R288" s="12">
        <f t="shared" si="42"/>
        <v>156.44855780606804</v>
      </c>
      <c r="S288" s="1">
        <f>IF(AND(A288&gt;=5,A288&lt;=9),INDEX(Demand!$C$3:$C$26,C288),INDEX(Demand!$B$3:$B$26,C288))</f>
        <v>900</v>
      </c>
      <c r="T288" s="7">
        <f t="shared" si="43"/>
        <v>156.44855780606804</v>
      </c>
      <c r="U288" s="7">
        <f t="shared" si="44"/>
        <v>0</v>
      </c>
    </row>
    <row r="289" spans="1:21" x14ac:dyDescent="0.2">
      <c r="A289" s="1">
        <v>1</v>
      </c>
      <c r="B289" s="1">
        <v>12</v>
      </c>
      <c r="C289" s="1">
        <v>17</v>
      </c>
      <c r="D289">
        <v>10</v>
      </c>
      <c r="E289">
        <v>8.1999999999999993</v>
      </c>
      <c r="F289">
        <v>89</v>
      </c>
      <c r="G289">
        <v>5</v>
      </c>
      <c r="H289">
        <v>0</v>
      </c>
      <c r="I289">
        <v>5</v>
      </c>
      <c r="J289" s="4">
        <f t="shared" si="39"/>
        <v>240.78203132989904</v>
      </c>
      <c r="K289" s="4">
        <f t="shared" si="40"/>
        <v>-4.469894854290672</v>
      </c>
      <c r="L289" s="5">
        <f t="shared" si="36"/>
        <v>75.782031329899041</v>
      </c>
      <c r="M289" s="5">
        <f t="shared" si="37"/>
        <v>0</v>
      </c>
      <c r="N289" s="6">
        <f t="shared" si="38"/>
        <v>0</v>
      </c>
      <c r="O289" s="6">
        <f t="shared" si="41"/>
        <v>4.5725939313876038</v>
      </c>
      <c r="P289" s="6">
        <f>FORECAST(J289,Inputs!$B$10:$B$18,Inputs!$A$10:$A$18)</f>
        <v>32.785018808610175</v>
      </c>
      <c r="Q289" s="6">
        <f>IF(Inputs!$D$10="Yes",IF('Hourly Calcs'!P289&gt;'Hourly Calcs'!K289,'Hourly Calcs'!O289,N289+O289),N289+O289)</f>
        <v>4.5725939313876038</v>
      </c>
      <c r="R289" s="12">
        <f t="shared" si="42"/>
        <v>21.728966361953894</v>
      </c>
      <c r="S289" s="1">
        <f>IF(AND(A289&gt;=5,A289&lt;=9),INDEX(Demand!$C$3:$C$26,C289),INDEX(Demand!$B$3:$B$26,C289))</f>
        <v>900</v>
      </c>
      <c r="T289" s="7">
        <f t="shared" si="43"/>
        <v>21.728966361953894</v>
      </c>
      <c r="U289" s="7">
        <f t="shared" si="44"/>
        <v>0</v>
      </c>
    </row>
    <row r="290" spans="1:21" x14ac:dyDescent="0.2">
      <c r="A290" s="1">
        <v>1</v>
      </c>
      <c r="B290" s="1">
        <v>12</v>
      </c>
      <c r="C290" s="1">
        <v>18</v>
      </c>
      <c r="D290">
        <v>10</v>
      </c>
      <c r="E290">
        <v>8.1999999999999993</v>
      </c>
      <c r="F290">
        <v>89</v>
      </c>
      <c r="G290">
        <v>0</v>
      </c>
      <c r="H290">
        <v>0</v>
      </c>
      <c r="I290">
        <v>0</v>
      </c>
      <c r="J290" s="4">
        <f t="shared" si="39"/>
        <v>251.82596862663024</v>
      </c>
      <c r="K290" s="4">
        <f t="shared" si="40"/>
        <v>-13.192875889310486</v>
      </c>
      <c r="L290" s="5">
        <f t="shared" si="36"/>
        <v>86.825968626630242</v>
      </c>
      <c r="M290" s="5">
        <f t="shared" si="37"/>
        <v>0</v>
      </c>
      <c r="N290" s="6">
        <f t="shared" si="38"/>
        <v>0</v>
      </c>
      <c r="O290" s="6">
        <f t="shared" si="41"/>
        <v>0</v>
      </c>
      <c r="P290" s="6">
        <f>FORECAST(J290,Inputs!$B$10:$B$18,Inputs!$A$10:$A$18)</f>
        <v>32.887277487283612</v>
      </c>
      <c r="Q290" s="6">
        <f>IF(Inputs!$D$10="Yes",IF('Hourly Calcs'!P290&gt;'Hourly Calcs'!K290,'Hourly Calcs'!O290,N290+O290),N290+O290)</f>
        <v>0</v>
      </c>
      <c r="R290" s="12">
        <f t="shared" si="42"/>
        <v>0</v>
      </c>
      <c r="S290" s="1">
        <f>IF(AND(A290&gt;=5,A290&lt;=9),INDEX(Demand!$C$3:$C$26,C290),INDEX(Demand!$B$3:$B$26,C290))</f>
        <v>900</v>
      </c>
      <c r="T290" s="7">
        <f t="shared" si="43"/>
        <v>0</v>
      </c>
      <c r="U290" s="7">
        <f t="shared" si="44"/>
        <v>0</v>
      </c>
    </row>
    <row r="291" spans="1:21" x14ac:dyDescent="0.2">
      <c r="A291" s="1">
        <v>1</v>
      </c>
      <c r="B291" s="1">
        <v>12</v>
      </c>
      <c r="C291" s="1">
        <v>19</v>
      </c>
      <c r="D291">
        <v>9.9</v>
      </c>
      <c r="E291">
        <v>8</v>
      </c>
      <c r="F291">
        <v>88</v>
      </c>
      <c r="G291">
        <v>0</v>
      </c>
      <c r="H291">
        <v>0</v>
      </c>
      <c r="I291">
        <v>0</v>
      </c>
      <c r="J291" s="4">
        <f t="shared" si="39"/>
        <v>262.79536939345428</v>
      </c>
      <c r="K291" s="4">
        <f t="shared" si="40"/>
        <v>-22.443946761581657</v>
      </c>
      <c r="L291" s="5">
        <f t="shared" ref="L291:L354" si="45">IF(ABS($B$5-J291)&gt;90,0,ABS($B$5-J291))</f>
        <v>0</v>
      </c>
      <c r="M291" s="5">
        <f t="shared" ref="M291:M354" si="46">IF(K291&gt;0,ABS($B$4-K291),0)</f>
        <v>0</v>
      </c>
      <c r="N291" s="6">
        <f t="shared" si="38"/>
        <v>0</v>
      </c>
      <c r="O291" s="6">
        <f t="shared" si="41"/>
        <v>0</v>
      </c>
      <c r="P291" s="6">
        <f>FORECAST(J291,Inputs!$B$10:$B$18,Inputs!$A$10:$A$18)</f>
        <v>32.98884601290235</v>
      </c>
      <c r="Q291" s="6">
        <f>IF(Inputs!$D$10="Yes",IF('Hourly Calcs'!P291&gt;'Hourly Calcs'!K291,'Hourly Calcs'!O291,N291+O291),N291+O291)</f>
        <v>0</v>
      </c>
      <c r="R291" s="12">
        <f t="shared" si="42"/>
        <v>0</v>
      </c>
      <c r="S291" s="1">
        <f>IF(AND(A291&gt;=5,A291&lt;=9),INDEX(Demand!$C$3:$C$26,C291),INDEX(Demand!$B$3:$B$26,C291))</f>
        <v>900</v>
      </c>
      <c r="T291" s="7">
        <f t="shared" si="43"/>
        <v>0</v>
      </c>
      <c r="U291" s="7">
        <f t="shared" si="44"/>
        <v>0</v>
      </c>
    </row>
    <row r="292" spans="1:21" x14ac:dyDescent="0.2">
      <c r="A292" s="1">
        <v>1</v>
      </c>
      <c r="B292" s="1">
        <v>12</v>
      </c>
      <c r="C292" s="1">
        <v>20</v>
      </c>
      <c r="D292">
        <v>9.6999999999999993</v>
      </c>
      <c r="E292">
        <v>8.3000000000000007</v>
      </c>
      <c r="F292">
        <v>91</v>
      </c>
      <c r="G292">
        <v>0</v>
      </c>
      <c r="H292">
        <v>0</v>
      </c>
      <c r="I292">
        <v>0</v>
      </c>
      <c r="J292" s="4">
        <f t="shared" si="39"/>
        <v>274.31348380166207</v>
      </c>
      <c r="K292" s="4">
        <f t="shared" si="40"/>
        <v>-31.91647291126236</v>
      </c>
      <c r="L292" s="5">
        <f t="shared" si="45"/>
        <v>0</v>
      </c>
      <c r="M292" s="5">
        <f t="shared" si="46"/>
        <v>0</v>
      </c>
      <c r="N292" s="6">
        <f t="shared" si="38"/>
        <v>0</v>
      </c>
      <c r="O292" s="6">
        <f t="shared" si="41"/>
        <v>0</v>
      </c>
      <c r="P292" s="6">
        <f>FORECAST(J292,Inputs!$B$10:$B$18,Inputs!$A$10:$A$18)</f>
        <v>33.095495220385757</v>
      </c>
      <c r="Q292" s="6">
        <f>IF(Inputs!$D$10="Yes",IF('Hourly Calcs'!P292&gt;'Hourly Calcs'!K292,'Hourly Calcs'!O292,N292+O292),N292+O292)</f>
        <v>0</v>
      </c>
      <c r="R292" s="12">
        <f t="shared" si="42"/>
        <v>0</v>
      </c>
      <c r="S292" s="1">
        <f>IF(AND(A292&gt;=5,A292&lt;=9),INDEX(Demand!$C$3:$C$26,C292),INDEX(Demand!$B$3:$B$26,C292))</f>
        <v>800</v>
      </c>
      <c r="T292" s="7">
        <f t="shared" si="43"/>
        <v>0</v>
      </c>
      <c r="U292" s="7">
        <f t="shared" si="44"/>
        <v>0</v>
      </c>
    </row>
    <row r="293" spans="1:21" x14ac:dyDescent="0.2">
      <c r="A293" s="1">
        <v>1</v>
      </c>
      <c r="B293" s="1">
        <v>12</v>
      </c>
      <c r="C293" s="1">
        <v>21</v>
      </c>
      <c r="D293">
        <v>9.6</v>
      </c>
      <c r="E293">
        <v>8.6</v>
      </c>
      <c r="F293">
        <v>93</v>
      </c>
      <c r="G293">
        <v>0</v>
      </c>
      <c r="H293">
        <v>0</v>
      </c>
      <c r="I293">
        <v>0</v>
      </c>
      <c r="J293" s="4">
        <f t="shared" si="39"/>
        <v>287.2751171594017</v>
      </c>
      <c r="K293" s="4">
        <f t="shared" si="40"/>
        <v>-41.223586976754092</v>
      </c>
      <c r="L293" s="5">
        <f t="shared" si="45"/>
        <v>0</v>
      </c>
      <c r="M293" s="5">
        <f t="shared" si="46"/>
        <v>0</v>
      </c>
      <c r="N293" s="6">
        <f t="shared" si="38"/>
        <v>0</v>
      </c>
      <c r="O293" s="6">
        <f t="shared" si="41"/>
        <v>0</v>
      </c>
      <c r="P293" s="6">
        <f>FORECAST(J293,Inputs!$B$10:$B$18,Inputs!$A$10:$A$18)</f>
        <v>33.215510344068534</v>
      </c>
      <c r="Q293" s="6">
        <f>IF(Inputs!$D$10="Yes",IF('Hourly Calcs'!P293&gt;'Hourly Calcs'!K293,'Hourly Calcs'!O293,N293+O293),N293+O293)</f>
        <v>0</v>
      </c>
      <c r="R293" s="12">
        <f t="shared" si="42"/>
        <v>0</v>
      </c>
      <c r="S293" s="1">
        <f>IF(AND(A293&gt;=5,A293&lt;=9),INDEX(Demand!$C$3:$C$26,C293),INDEX(Demand!$B$3:$B$26,C293))</f>
        <v>700</v>
      </c>
      <c r="T293" s="7">
        <f t="shared" si="43"/>
        <v>0</v>
      </c>
      <c r="U293" s="7">
        <f t="shared" si="44"/>
        <v>0</v>
      </c>
    </row>
    <row r="294" spans="1:21" x14ac:dyDescent="0.2">
      <c r="A294" s="1">
        <v>1</v>
      </c>
      <c r="B294" s="1">
        <v>12</v>
      </c>
      <c r="C294" s="1">
        <v>22</v>
      </c>
      <c r="D294">
        <v>9.6</v>
      </c>
      <c r="E294">
        <v>8.6</v>
      </c>
      <c r="F294">
        <v>93</v>
      </c>
      <c r="G294">
        <v>0</v>
      </c>
      <c r="H294">
        <v>0</v>
      </c>
      <c r="I294">
        <v>0</v>
      </c>
      <c r="J294" s="4">
        <f t="shared" si="39"/>
        <v>303.02864253294678</v>
      </c>
      <c r="K294" s="4">
        <f t="shared" si="40"/>
        <v>-49.806318547691461</v>
      </c>
      <c r="L294" s="5">
        <f t="shared" si="45"/>
        <v>0</v>
      </c>
      <c r="M294" s="5">
        <f t="shared" si="46"/>
        <v>0</v>
      </c>
      <c r="N294" s="6">
        <f t="shared" si="38"/>
        <v>0</v>
      </c>
      <c r="O294" s="6">
        <f t="shared" si="41"/>
        <v>0</v>
      </c>
      <c r="P294" s="6">
        <f>FORECAST(J294,Inputs!$B$10:$B$18,Inputs!$A$10:$A$18)</f>
        <v>33.361376319749503</v>
      </c>
      <c r="Q294" s="6">
        <f>IF(Inputs!$D$10="Yes",IF('Hourly Calcs'!P294&gt;'Hourly Calcs'!K294,'Hourly Calcs'!O294,N294+O294),N294+O294)</f>
        <v>0</v>
      </c>
      <c r="R294" s="12">
        <f t="shared" si="42"/>
        <v>0</v>
      </c>
      <c r="S294" s="1">
        <f>IF(AND(A294&gt;=5,A294&lt;=9),INDEX(Demand!$C$3:$C$26,C294),INDEX(Demand!$B$3:$B$26,C294))</f>
        <v>600</v>
      </c>
      <c r="T294" s="7">
        <f t="shared" si="43"/>
        <v>0</v>
      </c>
      <c r="U294" s="7">
        <f t="shared" si="44"/>
        <v>0</v>
      </c>
    </row>
    <row r="295" spans="1:21" x14ac:dyDescent="0.2">
      <c r="A295" s="1">
        <v>1</v>
      </c>
      <c r="B295" s="1">
        <v>12</v>
      </c>
      <c r="C295" s="1">
        <v>23</v>
      </c>
      <c r="D295">
        <v>9.9</v>
      </c>
      <c r="E295">
        <v>8.6999999999999993</v>
      </c>
      <c r="F295">
        <v>92</v>
      </c>
      <c r="G295">
        <v>0</v>
      </c>
      <c r="H295">
        <v>0</v>
      </c>
      <c r="I295">
        <v>0</v>
      </c>
      <c r="J295" s="4">
        <f t="shared" si="39"/>
        <v>323.39512720846176</v>
      </c>
      <c r="K295" s="4">
        <f t="shared" si="40"/>
        <v>-56.735121619359774</v>
      </c>
      <c r="L295" s="5">
        <f t="shared" si="45"/>
        <v>0</v>
      </c>
      <c r="M295" s="5">
        <f t="shared" si="46"/>
        <v>0</v>
      </c>
      <c r="N295" s="6">
        <f t="shared" si="38"/>
        <v>0</v>
      </c>
      <c r="O295" s="6">
        <f t="shared" si="41"/>
        <v>0</v>
      </c>
      <c r="P295" s="6">
        <f>FORECAST(J295,Inputs!$B$10:$B$18,Inputs!$A$10:$A$18)</f>
        <v>33.549954881559827</v>
      </c>
      <c r="Q295" s="6">
        <f>IF(Inputs!$D$10="Yes",IF('Hourly Calcs'!P295&gt;'Hourly Calcs'!K295,'Hourly Calcs'!O295,N295+O295),N295+O295)</f>
        <v>0</v>
      </c>
      <c r="R295" s="12">
        <f t="shared" si="42"/>
        <v>0</v>
      </c>
      <c r="S295" s="1">
        <f>IF(AND(A295&gt;=5,A295&lt;=9),INDEX(Demand!$C$3:$C$26,C295),INDEX(Demand!$B$3:$B$26,C295))</f>
        <v>500</v>
      </c>
      <c r="T295" s="7">
        <f t="shared" si="43"/>
        <v>0</v>
      </c>
      <c r="U295" s="7">
        <f t="shared" si="44"/>
        <v>0</v>
      </c>
    </row>
    <row r="296" spans="1:21" x14ac:dyDescent="0.2">
      <c r="A296" s="1">
        <v>1</v>
      </c>
      <c r="B296" s="1">
        <v>12</v>
      </c>
      <c r="C296" s="1">
        <v>24</v>
      </c>
      <c r="D296">
        <v>9.9</v>
      </c>
      <c r="E296">
        <v>8.6999999999999993</v>
      </c>
      <c r="F296">
        <v>92</v>
      </c>
      <c r="G296">
        <v>0</v>
      </c>
      <c r="H296">
        <v>0</v>
      </c>
      <c r="I296">
        <v>0</v>
      </c>
      <c r="J296" s="4">
        <f t="shared" si="39"/>
        <v>349.35700466669925</v>
      </c>
      <c r="K296" s="4">
        <f t="shared" si="40"/>
        <v>-60.563451824657676</v>
      </c>
      <c r="L296" s="5">
        <f t="shared" si="45"/>
        <v>0</v>
      </c>
      <c r="M296" s="5">
        <f t="shared" si="46"/>
        <v>0</v>
      </c>
      <c r="N296" s="6">
        <f t="shared" si="38"/>
        <v>0</v>
      </c>
      <c r="O296" s="6">
        <f t="shared" si="41"/>
        <v>0</v>
      </c>
      <c r="P296" s="6">
        <f>FORECAST(J296,Inputs!$B$10:$B$18,Inputs!$A$10:$A$18)</f>
        <v>33.790342635802766</v>
      </c>
      <c r="Q296" s="6">
        <f>IF(Inputs!$D$10="Yes",IF('Hourly Calcs'!P296&gt;'Hourly Calcs'!K296,'Hourly Calcs'!O296,N296+O296),N296+O296)</f>
        <v>0</v>
      </c>
      <c r="R296" s="12">
        <f t="shared" si="42"/>
        <v>0</v>
      </c>
      <c r="S296" s="1">
        <f>IF(AND(A296&gt;=5,A296&lt;=9),INDEX(Demand!$C$3:$C$26,C296),INDEX(Demand!$B$3:$B$26,C296))</f>
        <v>400</v>
      </c>
      <c r="T296" s="7">
        <f t="shared" si="43"/>
        <v>0</v>
      </c>
      <c r="U296" s="7">
        <f t="shared" si="44"/>
        <v>0</v>
      </c>
    </row>
    <row r="297" spans="1:21" x14ac:dyDescent="0.2">
      <c r="A297" s="1">
        <v>1</v>
      </c>
      <c r="B297" s="1">
        <v>13</v>
      </c>
      <c r="C297" s="1">
        <v>1</v>
      </c>
      <c r="D297">
        <v>9.9</v>
      </c>
      <c r="E297">
        <v>8.6999999999999993</v>
      </c>
      <c r="F297">
        <v>92</v>
      </c>
      <c r="G297">
        <v>0</v>
      </c>
      <c r="H297">
        <v>0</v>
      </c>
      <c r="I297">
        <v>0</v>
      </c>
      <c r="J297" s="4">
        <f t="shared" si="39"/>
        <v>17.650573734196229</v>
      </c>
      <c r="K297" s="4">
        <f t="shared" si="40"/>
        <v>-59.969827979896195</v>
      </c>
      <c r="L297" s="5">
        <f t="shared" si="45"/>
        <v>0</v>
      </c>
      <c r="M297" s="5">
        <f t="shared" si="46"/>
        <v>0</v>
      </c>
      <c r="N297" s="6">
        <f t="shared" si="38"/>
        <v>0</v>
      </c>
      <c r="O297" s="6">
        <f t="shared" si="41"/>
        <v>0</v>
      </c>
      <c r="P297" s="6">
        <f>FORECAST(J297,Inputs!$B$10:$B$18,Inputs!$A$10:$A$18)</f>
        <v>30.71898679383515</v>
      </c>
      <c r="Q297" s="6">
        <f>IF(Inputs!$D$10="Yes",IF('Hourly Calcs'!P297&gt;'Hourly Calcs'!K297,'Hourly Calcs'!O297,N297+O297),N297+O297)</f>
        <v>0</v>
      </c>
      <c r="R297" s="12">
        <f t="shared" si="42"/>
        <v>0</v>
      </c>
      <c r="S297" s="1">
        <f>IF(AND(A297&gt;=5,A297&lt;=9),INDEX(Demand!$C$3:$C$26,C297),INDEX(Demand!$B$3:$B$26,C297))</f>
        <v>350</v>
      </c>
      <c r="T297" s="7">
        <f t="shared" si="43"/>
        <v>0</v>
      </c>
      <c r="U297" s="7">
        <f t="shared" si="44"/>
        <v>0</v>
      </c>
    </row>
    <row r="298" spans="1:21" x14ac:dyDescent="0.2">
      <c r="A298" s="1">
        <v>1</v>
      </c>
      <c r="B298" s="1">
        <v>13</v>
      </c>
      <c r="C298" s="1">
        <v>2</v>
      </c>
      <c r="D298">
        <v>9.9</v>
      </c>
      <c r="E298">
        <v>8.6999999999999993</v>
      </c>
      <c r="F298">
        <v>92</v>
      </c>
      <c r="G298">
        <v>0</v>
      </c>
      <c r="H298">
        <v>0</v>
      </c>
      <c r="I298">
        <v>0</v>
      </c>
      <c r="J298" s="4">
        <f t="shared" si="39"/>
        <v>42.268259963775279</v>
      </c>
      <c r="K298" s="4">
        <f t="shared" si="40"/>
        <v>-55.191885162026324</v>
      </c>
      <c r="L298" s="5">
        <f t="shared" si="45"/>
        <v>0</v>
      </c>
      <c r="M298" s="5">
        <f t="shared" si="46"/>
        <v>0</v>
      </c>
      <c r="N298" s="6">
        <f t="shared" si="38"/>
        <v>0</v>
      </c>
      <c r="O298" s="6">
        <f t="shared" si="41"/>
        <v>0</v>
      </c>
      <c r="P298" s="6">
        <f>FORECAST(J298,Inputs!$B$10:$B$18,Inputs!$A$10:$A$18)</f>
        <v>30.946928332997917</v>
      </c>
      <c r="Q298" s="6">
        <f>IF(Inputs!$D$10="Yes",IF('Hourly Calcs'!P298&gt;'Hourly Calcs'!K298,'Hourly Calcs'!O298,N298+O298),N298+O298)</f>
        <v>0</v>
      </c>
      <c r="R298" s="12">
        <f t="shared" si="42"/>
        <v>0</v>
      </c>
      <c r="S298" s="1">
        <f>IF(AND(A298&gt;=5,A298&lt;=9),INDEX(Demand!$C$3:$C$26,C298),INDEX(Demand!$B$3:$B$26,C298))</f>
        <v>350</v>
      </c>
      <c r="T298" s="7">
        <f t="shared" si="43"/>
        <v>0</v>
      </c>
      <c r="U298" s="7">
        <f t="shared" si="44"/>
        <v>0</v>
      </c>
    </row>
    <row r="299" spans="1:21" x14ac:dyDescent="0.2">
      <c r="A299" s="1">
        <v>1</v>
      </c>
      <c r="B299" s="1">
        <v>13</v>
      </c>
      <c r="C299" s="1">
        <v>3</v>
      </c>
      <c r="D299">
        <v>9.6999999999999993</v>
      </c>
      <c r="E299">
        <v>8.6999999999999993</v>
      </c>
      <c r="F299">
        <v>93</v>
      </c>
      <c r="G299">
        <v>0</v>
      </c>
      <c r="H299">
        <v>0</v>
      </c>
      <c r="I299">
        <v>0</v>
      </c>
      <c r="J299" s="4">
        <f t="shared" si="39"/>
        <v>61.280919670943405</v>
      </c>
      <c r="K299" s="4">
        <f t="shared" si="40"/>
        <v>-47.718844817653661</v>
      </c>
      <c r="L299" s="5">
        <f t="shared" si="45"/>
        <v>0</v>
      </c>
      <c r="M299" s="5">
        <f t="shared" si="46"/>
        <v>0</v>
      </c>
      <c r="N299" s="6">
        <f t="shared" si="38"/>
        <v>0</v>
      </c>
      <c r="O299" s="6">
        <f t="shared" si="41"/>
        <v>0</v>
      </c>
      <c r="P299" s="6">
        <f>FORECAST(J299,Inputs!$B$10:$B$18,Inputs!$A$10:$A$18)</f>
        <v>31.12297147843466</v>
      </c>
      <c r="Q299" s="6">
        <f>IF(Inputs!$D$10="Yes",IF('Hourly Calcs'!P299&gt;'Hourly Calcs'!K299,'Hourly Calcs'!O299,N299+O299),N299+O299)</f>
        <v>0</v>
      </c>
      <c r="R299" s="12">
        <f t="shared" si="42"/>
        <v>0</v>
      </c>
      <c r="S299" s="1">
        <f>IF(AND(A299&gt;=5,A299&lt;=9),INDEX(Demand!$C$3:$C$26,C299),INDEX(Demand!$B$3:$B$26,C299))</f>
        <v>350</v>
      </c>
      <c r="T299" s="7">
        <f t="shared" si="43"/>
        <v>0</v>
      </c>
      <c r="U299" s="7">
        <f t="shared" si="44"/>
        <v>0</v>
      </c>
    </row>
    <row r="300" spans="1:21" x14ac:dyDescent="0.2">
      <c r="A300" s="1">
        <v>1</v>
      </c>
      <c r="B300" s="1">
        <v>13</v>
      </c>
      <c r="C300" s="1">
        <v>4</v>
      </c>
      <c r="D300">
        <v>9.6</v>
      </c>
      <c r="E300">
        <v>8.4</v>
      </c>
      <c r="F300">
        <v>92</v>
      </c>
      <c r="G300">
        <v>0</v>
      </c>
      <c r="H300">
        <v>0</v>
      </c>
      <c r="I300">
        <v>0</v>
      </c>
      <c r="J300" s="4">
        <f t="shared" si="39"/>
        <v>76.159949175153812</v>
      </c>
      <c r="K300" s="4">
        <f t="shared" si="40"/>
        <v>-38.875640867787041</v>
      </c>
      <c r="L300" s="5">
        <f t="shared" si="45"/>
        <v>88.840050824846188</v>
      </c>
      <c r="M300" s="5">
        <f t="shared" si="46"/>
        <v>0</v>
      </c>
      <c r="N300" s="6">
        <f t="shared" si="38"/>
        <v>0</v>
      </c>
      <c r="O300" s="6">
        <f t="shared" si="41"/>
        <v>0</v>
      </c>
      <c r="P300" s="6">
        <f>FORECAST(J300,Inputs!$B$10:$B$18,Inputs!$A$10:$A$18)</f>
        <v>31.26074027014031</v>
      </c>
      <c r="Q300" s="6">
        <f>IF(Inputs!$D$10="Yes",IF('Hourly Calcs'!P300&gt;'Hourly Calcs'!K300,'Hourly Calcs'!O300,N300+O300),N300+O300)</f>
        <v>0</v>
      </c>
      <c r="R300" s="12">
        <f t="shared" si="42"/>
        <v>0</v>
      </c>
      <c r="S300" s="1">
        <f>IF(AND(A300&gt;=5,A300&lt;=9),INDEX(Demand!$C$3:$C$26,C300),INDEX(Demand!$B$3:$B$26,C300))</f>
        <v>350</v>
      </c>
      <c r="T300" s="7">
        <f t="shared" si="43"/>
        <v>0</v>
      </c>
      <c r="U300" s="7">
        <f t="shared" si="44"/>
        <v>0</v>
      </c>
    </row>
    <row r="301" spans="1:21" x14ac:dyDescent="0.2">
      <c r="A301" s="1">
        <v>1</v>
      </c>
      <c r="B301" s="1">
        <v>13</v>
      </c>
      <c r="C301" s="1">
        <v>5</v>
      </c>
      <c r="D301">
        <v>8.8000000000000007</v>
      </c>
      <c r="E301">
        <v>8.1999999999999993</v>
      </c>
      <c r="F301">
        <v>96</v>
      </c>
      <c r="G301">
        <v>0</v>
      </c>
      <c r="H301">
        <v>0</v>
      </c>
      <c r="I301">
        <v>0</v>
      </c>
      <c r="J301" s="4">
        <f t="shared" si="39"/>
        <v>88.643350269099983</v>
      </c>
      <c r="K301" s="4">
        <f t="shared" si="40"/>
        <v>-29.474223699715537</v>
      </c>
      <c r="L301" s="5">
        <f t="shared" si="45"/>
        <v>76.356649730900017</v>
      </c>
      <c r="M301" s="5">
        <f t="shared" si="46"/>
        <v>0</v>
      </c>
      <c r="N301" s="6">
        <f t="shared" si="38"/>
        <v>0</v>
      </c>
      <c r="O301" s="6">
        <f t="shared" si="41"/>
        <v>0</v>
      </c>
      <c r="P301" s="6">
        <f>FORECAST(J301,Inputs!$B$10:$B$18,Inputs!$A$10:$A$18)</f>
        <v>31.37632731730648</v>
      </c>
      <c r="Q301" s="6">
        <f>IF(Inputs!$D$10="Yes",IF('Hourly Calcs'!P301&gt;'Hourly Calcs'!K301,'Hourly Calcs'!O301,N301+O301),N301+O301)</f>
        <v>0</v>
      </c>
      <c r="R301" s="12">
        <f t="shared" si="42"/>
        <v>0</v>
      </c>
      <c r="S301" s="1">
        <f>IF(AND(A301&gt;=5,A301&lt;=9),INDEX(Demand!$C$3:$C$26,C301),INDEX(Demand!$B$3:$B$26,C301))</f>
        <v>350</v>
      </c>
      <c r="T301" s="7">
        <f t="shared" si="43"/>
        <v>0</v>
      </c>
      <c r="U301" s="7">
        <f t="shared" si="44"/>
        <v>0</v>
      </c>
    </row>
    <row r="302" spans="1:21" x14ac:dyDescent="0.2">
      <c r="A302" s="1">
        <v>1</v>
      </c>
      <c r="B302" s="1">
        <v>13</v>
      </c>
      <c r="C302" s="1">
        <v>6</v>
      </c>
      <c r="D302">
        <v>8.8000000000000007</v>
      </c>
      <c r="E302">
        <v>8.1999999999999993</v>
      </c>
      <c r="F302">
        <v>96</v>
      </c>
      <c r="G302">
        <v>0</v>
      </c>
      <c r="H302">
        <v>0</v>
      </c>
      <c r="I302">
        <v>0</v>
      </c>
      <c r="J302" s="4">
        <f t="shared" si="39"/>
        <v>99.946262744943496</v>
      </c>
      <c r="K302" s="4">
        <f t="shared" si="40"/>
        <v>-20.014125678002515</v>
      </c>
      <c r="L302" s="5">
        <f t="shared" si="45"/>
        <v>65.053737255056504</v>
      </c>
      <c r="M302" s="5">
        <f t="shared" si="46"/>
        <v>0</v>
      </c>
      <c r="N302" s="6">
        <f t="shared" si="38"/>
        <v>0</v>
      </c>
      <c r="O302" s="6">
        <f t="shared" si="41"/>
        <v>0</v>
      </c>
      <c r="P302" s="6">
        <f>FORECAST(J302,Inputs!$B$10:$B$18,Inputs!$A$10:$A$18)</f>
        <v>31.480983914305032</v>
      </c>
      <c r="Q302" s="6">
        <f>IF(Inputs!$D$10="Yes",IF('Hourly Calcs'!P302&gt;'Hourly Calcs'!K302,'Hourly Calcs'!O302,N302+O302),N302+O302)</f>
        <v>0</v>
      </c>
      <c r="R302" s="12">
        <f t="shared" si="42"/>
        <v>0</v>
      </c>
      <c r="S302" s="1">
        <f>IF(AND(A302&gt;=5,A302&lt;=9),INDEX(Demand!$C$3:$C$26,C302),INDEX(Demand!$B$3:$B$26,C302))</f>
        <v>350</v>
      </c>
      <c r="T302" s="7">
        <f t="shared" si="43"/>
        <v>0</v>
      </c>
      <c r="U302" s="7">
        <f t="shared" si="44"/>
        <v>0</v>
      </c>
    </row>
    <row r="303" spans="1:21" x14ac:dyDescent="0.2">
      <c r="A303" s="1">
        <v>1</v>
      </c>
      <c r="B303" s="1">
        <v>13</v>
      </c>
      <c r="C303" s="1">
        <v>7</v>
      </c>
      <c r="D303">
        <v>8.8000000000000007</v>
      </c>
      <c r="E303">
        <v>8.1999999999999993</v>
      </c>
      <c r="F303">
        <v>96</v>
      </c>
      <c r="G303">
        <v>0</v>
      </c>
      <c r="H303">
        <v>0</v>
      </c>
      <c r="I303">
        <v>0</v>
      </c>
      <c r="J303" s="4">
        <f t="shared" si="39"/>
        <v>110.87955058965483</v>
      </c>
      <c r="K303" s="4">
        <f t="shared" si="40"/>
        <v>-10.858034983423067</v>
      </c>
      <c r="L303" s="5">
        <f t="shared" si="45"/>
        <v>54.120449410345174</v>
      </c>
      <c r="M303" s="5">
        <f t="shared" si="46"/>
        <v>0</v>
      </c>
      <c r="N303" s="6">
        <f t="shared" si="38"/>
        <v>0</v>
      </c>
      <c r="O303" s="6">
        <f t="shared" si="41"/>
        <v>0</v>
      </c>
      <c r="P303" s="6">
        <f>FORECAST(J303,Inputs!$B$10:$B$18,Inputs!$A$10:$A$18)</f>
        <v>31.582218061015322</v>
      </c>
      <c r="Q303" s="6">
        <f>IF(Inputs!$D$10="Yes",IF('Hourly Calcs'!P303&gt;'Hourly Calcs'!K303,'Hourly Calcs'!O303,N303+O303),N303+O303)</f>
        <v>0</v>
      </c>
      <c r="R303" s="12">
        <f t="shared" si="42"/>
        <v>0</v>
      </c>
      <c r="S303" s="1">
        <f>IF(AND(A303&gt;=5,A303&lt;=9),INDEX(Demand!$C$3:$C$26,C303),INDEX(Demand!$B$3:$B$26,C303))</f>
        <v>350</v>
      </c>
      <c r="T303" s="7">
        <f t="shared" si="43"/>
        <v>0</v>
      </c>
      <c r="U303" s="7">
        <f t="shared" si="44"/>
        <v>0</v>
      </c>
    </row>
    <row r="304" spans="1:21" x14ac:dyDescent="0.2">
      <c r="A304" s="1">
        <v>1</v>
      </c>
      <c r="B304" s="1">
        <v>13</v>
      </c>
      <c r="C304" s="1">
        <v>8</v>
      </c>
      <c r="D304">
        <v>9</v>
      </c>
      <c r="E304">
        <v>8</v>
      </c>
      <c r="F304">
        <v>93</v>
      </c>
      <c r="G304">
        <v>0</v>
      </c>
      <c r="H304">
        <v>0</v>
      </c>
      <c r="I304">
        <v>0</v>
      </c>
      <c r="J304" s="4">
        <f t="shared" si="39"/>
        <v>122.01882756261301</v>
      </c>
      <c r="K304" s="4">
        <f t="shared" si="40"/>
        <v>-2.2566208465138402</v>
      </c>
      <c r="L304" s="5">
        <f t="shared" si="45"/>
        <v>42.981172437386988</v>
      </c>
      <c r="M304" s="5">
        <f t="shared" si="46"/>
        <v>0</v>
      </c>
      <c r="N304" s="6">
        <f t="shared" si="38"/>
        <v>0</v>
      </c>
      <c r="O304" s="6">
        <f t="shared" si="41"/>
        <v>0</v>
      </c>
      <c r="P304" s="6">
        <f>FORECAST(J304,Inputs!$B$10:$B$18,Inputs!$A$10:$A$18)</f>
        <v>31.685359514468637</v>
      </c>
      <c r="Q304" s="6">
        <f>IF(Inputs!$D$10="Yes",IF('Hourly Calcs'!P304&gt;'Hourly Calcs'!K304,'Hourly Calcs'!O304,N304+O304),N304+O304)</f>
        <v>0</v>
      </c>
      <c r="R304" s="12">
        <f t="shared" si="42"/>
        <v>0</v>
      </c>
      <c r="S304" s="1">
        <f>IF(AND(A304&gt;=5,A304&lt;=9),INDEX(Demand!$C$3:$C$26,C304),INDEX(Demand!$B$3:$B$26,C304))</f>
        <v>350</v>
      </c>
      <c r="T304" s="7">
        <f t="shared" si="43"/>
        <v>0</v>
      </c>
      <c r="U304" s="7">
        <f t="shared" si="44"/>
        <v>0</v>
      </c>
    </row>
    <row r="305" spans="1:21" x14ac:dyDescent="0.2">
      <c r="A305" s="1">
        <v>1</v>
      </c>
      <c r="B305" s="1">
        <v>13</v>
      </c>
      <c r="C305" s="1">
        <v>9</v>
      </c>
      <c r="D305">
        <v>9</v>
      </c>
      <c r="E305">
        <v>8.4</v>
      </c>
      <c r="F305">
        <v>96</v>
      </c>
      <c r="G305">
        <v>13</v>
      </c>
      <c r="H305">
        <v>0</v>
      </c>
      <c r="I305">
        <v>13</v>
      </c>
      <c r="J305" s="4">
        <f t="shared" si="39"/>
        <v>133.78867517396785</v>
      </c>
      <c r="K305" s="4">
        <f t="shared" si="40"/>
        <v>5.2523778837425539</v>
      </c>
      <c r="L305" s="5">
        <f t="shared" si="45"/>
        <v>31.211324826032154</v>
      </c>
      <c r="M305" s="5">
        <f t="shared" si="46"/>
        <v>28.747622116257446</v>
      </c>
      <c r="N305" s="6">
        <f t="shared" si="38"/>
        <v>0</v>
      </c>
      <c r="O305" s="6">
        <f t="shared" si="41"/>
        <v>11.888744221607771</v>
      </c>
      <c r="P305" s="6">
        <f>FORECAST(J305,Inputs!$B$10:$B$18,Inputs!$A$10:$A$18)</f>
        <v>31.794339584944144</v>
      </c>
      <c r="Q305" s="6">
        <f>IF(Inputs!$D$10="Yes",IF('Hourly Calcs'!P305&gt;'Hourly Calcs'!K305,'Hourly Calcs'!O305,N305+O305),N305+O305)</f>
        <v>11.888744221607771</v>
      </c>
      <c r="R305" s="12">
        <f t="shared" si="42"/>
        <v>56.495312541080125</v>
      </c>
      <c r="S305" s="1">
        <f>IF(AND(A305&gt;=5,A305&lt;=9),INDEX(Demand!$C$3:$C$26,C305),INDEX(Demand!$B$3:$B$26,C305))</f>
        <v>350</v>
      </c>
      <c r="T305" s="7">
        <f t="shared" si="43"/>
        <v>56.495312541080125</v>
      </c>
      <c r="U305" s="7">
        <f t="shared" si="44"/>
        <v>0</v>
      </c>
    </row>
    <row r="306" spans="1:21" x14ac:dyDescent="0.2">
      <c r="A306" s="1">
        <v>1</v>
      </c>
      <c r="B306" s="1">
        <v>13</v>
      </c>
      <c r="C306" s="1">
        <v>10</v>
      </c>
      <c r="D306">
        <v>9.1</v>
      </c>
      <c r="E306">
        <v>8.1</v>
      </c>
      <c r="F306">
        <v>93</v>
      </c>
      <c r="G306">
        <v>64</v>
      </c>
      <c r="H306">
        <v>16</v>
      </c>
      <c r="I306">
        <v>61</v>
      </c>
      <c r="J306" s="4">
        <f t="shared" si="39"/>
        <v>146.46418718908615</v>
      </c>
      <c r="K306" s="4">
        <f t="shared" si="40"/>
        <v>11.263348130152878</v>
      </c>
      <c r="L306" s="5">
        <f t="shared" si="45"/>
        <v>18.535812810913853</v>
      </c>
      <c r="M306" s="5">
        <f t="shared" si="46"/>
        <v>22.736651869847122</v>
      </c>
      <c r="N306" s="6">
        <f t="shared" si="38"/>
        <v>10.91040025727659</v>
      </c>
      <c r="O306" s="6">
        <f t="shared" si="41"/>
        <v>55.785645962928768</v>
      </c>
      <c r="P306" s="6">
        <f>FORECAST(J306,Inputs!$B$10:$B$18,Inputs!$A$10:$A$18)</f>
        <v>31.911705436935982</v>
      </c>
      <c r="Q306" s="6">
        <f>IF(Inputs!$D$10="Yes",IF('Hourly Calcs'!P306&gt;'Hourly Calcs'!K306,'Hourly Calcs'!O306,N306+O306),N306+O306)</f>
        <v>55.785645962928768</v>
      </c>
      <c r="R306" s="12">
        <f t="shared" si="42"/>
        <v>265.09338961583751</v>
      </c>
      <c r="S306" s="1">
        <f>IF(AND(A306&gt;=5,A306&lt;=9),INDEX(Demand!$C$3:$C$26,C306),INDEX(Demand!$B$3:$B$26,C306))</f>
        <v>600</v>
      </c>
      <c r="T306" s="7">
        <f t="shared" si="43"/>
        <v>265.09338961583751</v>
      </c>
      <c r="U306" s="7">
        <f t="shared" si="44"/>
        <v>0</v>
      </c>
    </row>
    <row r="307" spans="1:21" x14ac:dyDescent="0.2">
      <c r="A307" s="1">
        <v>1</v>
      </c>
      <c r="B307" s="1">
        <v>13</v>
      </c>
      <c r="C307" s="1">
        <v>11</v>
      </c>
      <c r="D307">
        <v>9.6999999999999993</v>
      </c>
      <c r="E307">
        <v>7.8</v>
      </c>
      <c r="F307">
        <v>88</v>
      </c>
      <c r="G307">
        <v>189</v>
      </c>
      <c r="H307">
        <v>306</v>
      </c>
      <c r="I307">
        <v>108</v>
      </c>
      <c r="J307" s="4">
        <f t="shared" si="39"/>
        <v>160.10702813152724</v>
      </c>
      <c r="K307" s="4">
        <f t="shared" si="40"/>
        <v>15.516480717570715</v>
      </c>
      <c r="L307" s="5">
        <f t="shared" si="45"/>
        <v>4.8929718684727561</v>
      </c>
      <c r="M307" s="5">
        <f t="shared" si="46"/>
        <v>18.483519282429285</v>
      </c>
      <c r="N307" s="6">
        <f t="shared" si="38"/>
        <v>232.14053067671162</v>
      </c>
      <c r="O307" s="6">
        <f t="shared" si="41"/>
        <v>98.768028917972245</v>
      </c>
      <c r="P307" s="6">
        <f>FORECAST(J307,Inputs!$B$10:$B$18,Inputs!$A$10:$A$18)</f>
        <v>32.038028038254879</v>
      </c>
      <c r="Q307" s="6">
        <f>IF(Inputs!$D$10="Yes",IF('Hourly Calcs'!P307&gt;'Hourly Calcs'!K307,'Hourly Calcs'!O307,N307+O307),N307+O307)</f>
        <v>98.768028917972245</v>
      </c>
      <c r="R307" s="12">
        <f t="shared" si="42"/>
        <v>469.34567341820411</v>
      </c>
      <c r="S307" s="1">
        <f>IF(AND(A307&gt;=5,A307&lt;=9),INDEX(Demand!$C$3:$C$26,C307),INDEX(Demand!$B$3:$B$26,C307))</f>
        <v>600</v>
      </c>
      <c r="T307" s="7">
        <f t="shared" si="43"/>
        <v>469.34567341820411</v>
      </c>
      <c r="U307" s="7">
        <f t="shared" si="44"/>
        <v>0</v>
      </c>
    </row>
    <row r="308" spans="1:21" x14ac:dyDescent="0.2">
      <c r="A308" s="1">
        <v>1</v>
      </c>
      <c r="B308" s="1">
        <v>13</v>
      </c>
      <c r="C308" s="1">
        <v>12</v>
      </c>
      <c r="D308">
        <v>10.3</v>
      </c>
      <c r="E308">
        <v>8.3000000000000007</v>
      </c>
      <c r="F308">
        <v>87</v>
      </c>
      <c r="G308">
        <v>230</v>
      </c>
      <c r="H308">
        <v>384</v>
      </c>
      <c r="I308">
        <v>109</v>
      </c>
      <c r="J308" s="4">
        <f t="shared" si="39"/>
        <v>174.48793039502903</v>
      </c>
      <c r="K308" s="4">
        <f t="shared" si="40"/>
        <v>17.605122548389289</v>
      </c>
      <c r="L308" s="5">
        <f t="shared" si="45"/>
        <v>9.487930395029025</v>
      </c>
      <c r="M308" s="5">
        <f t="shared" si="46"/>
        <v>16.394877451610711</v>
      </c>
      <c r="N308" s="6">
        <f t="shared" si="38"/>
        <v>298.15975735024904</v>
      </c>
      <c r="O308" s="6">
        <f t="shared" si="41"/>
        <v>99.682547704249771</v>
      </c>
      <c r="P308" s="6">
        <f>FORECAST(J308,Inputs!$B$10:$B$18,Inputs!$A$10:$A$18)</f>
        <v>32.171184540694711</v>
      </c>
      <c r="Q308" s="6">
        <f>IF(Inputs!$D$10="Yes",IF('Hourly Calcs'!P308&gt;'Hourly Calcs'!K308,'Hourly Calcs'!O308,N308+O308),N308+O308)</f>
        <v>99.682547704249771</v>
      </c>
      <c r="R308" s="12">
        <f t="shared" si="42"/>
        <v>473.69146669059489</v>
      </c>
      <c r="S308" s="1">
        <f>IF(AND(A308&gt;=5,A308&lt;=9),INDEX(Demand!$C$3:$C$26,C308),INDEX(Demand!$B$3:$B$26,C308))</f>
        <v>600</v>
      </c>
      <c r="T308" s="7">
        <f t="shared" si="43"/>
        <v>473.69146669059489</v>
      </c>
      <c r="U308" s="7">
        <f t="shared" si="44"/>
        <v>0</v>
      </c>
    </row>
    <row r="309" spans="1:21" x14ac:dyDescent="0.2">
      <c r="A309" s="1">
        <v>1</v>
      </c>
      <c r="B309" s="1">
        <v>13</v>
      </c>
      <c r="C309" s="1">
        <v>13</v>
      </c>
      <c r="D309">
        <v>10</v>
      </c>
      <c r="E309">
        <v>7.7</v>
      </c>
      <c r="F309">
        <v>86</v>
      </c>
      <c r="G309">
        <v>162</v>
      </c>
      <c r="H309">
        <v>80</v>
      </c>
      <c r="I309">
        <v>136</v>
      </c>
      <c r="J309" s="4">
        <f t="shared" si="39"/>
        <v>189.10110933842813</v>
      </c>
      <c r="K309" s="4">
        <f t="shared" si="40"/>
        <v>17.315495323920189</v>
      </c>
      <c r="L309" s="5">
        <f t="shared" si="45"/>
        <v>24.101109338428131</v>
      </c>
      <c r="M309" s="5">
        <f t="shared" si="46"/>
        <v>16.684504676079811</v>
      </c>
      <c r="N309" s="6">
        <f t="shared" si="38"/>
        <v>58.724938871137738</v>
      </c>
      <c r="O309" s="6">
        <f t="shared" si="41"/>
        <v>124.37455493374283</v>
      </c>
      <c r="P309" s="6">
        <f>FORECAST(J309,Inputs!$B$10:$B$18,Inputs!$A$10:$A$18)</f>
        <v>32.306491753133592</v>
      </c>
      <c r="Q309" s="6">
        <f>IF(Inputs!$D$10="Yes",IF('Hourly Calcs'!P309&gt;'Hourly Calcs'!K309,'Hourly Calcs'!O309,N309+O309),N309+O309)</f>
        <v>124.37455493374283</v>
      </c>
      <c r="R309" s="12">
        <f t="shared" si="42"/>
        <v>591.02788504514592</v>
      </c>
      <c r="S309" s="1">
        <f>IF(AND(A309&gt;=5,A309&lt;=9),INDEX(Demand!$C$3:$C$26,C309),INDEX(Demand!$B$3:$B$26,C309))</f>
        <v>600</v>
      </c>
      <c r="T309" s="7">
        <f t="shared" si="43"/>
        <v>591.02788504514592</v>
      </c>
      <c r="U309" s="7">
        <f t="shared" si="44"/>
        <v>0</v>
      </c>
    </row>
    <row r="310" spans="1:21" x14ac:dyDescent="0.2">
      <c r="A310" s="1">
        <v>1</v>
      </c>
      <c r="B310" s="1">
        <v>13</v>
      </c>
      <c r="C310" s="1">
        <v>14</v>
      </c>
      <c r="D310">
        <v>10.199999999999999</v>
      </c>
      <c r="E310">
        <v>7.3</v>
      </c>
      <c r="F310">
        <v>82</v>
      </c>
      <c r="G310">
        <v>141</v>
      </c>
      <c r="H310">
        <v>48</v>
      </c>
      <c r="I310">
        <v>127</v>
      </c>
      <c r="J310" s="4">
        <f t="shared" si="39"/>
        <v>203.34356715756593</v>
      </c>
      <c r="K310" s="4">
        <f t="shared" si="40"/>
        <v>14.678409751904582</v>
      </c>
      <c r="L310" s="5">
        <f t="shared" si="45"/>
        <v>38.343567157565928</v>
      </c>
      <c r="M310" s="5">
        <f t="shared" si="46"/>
        <v>19.321590248095418</v>
      </c>
      <c r="N310" s="6">
        <f t="shared" si="38"/>
        <v>30.448160283017657</v>
      </c>
      <c r="O310" s="6">
        <f t="shared" si="41"/>
        <v>116.14388585724514</v>
      </c>
      <c r="P310" s="6">
        <f>FORECAST(J310,Inputs!$B$10:$B$18,Inputs!$A$10:$A$18)</f>
        <v>32.438366362570051</v>
      </c>
      <c r="Q310" s="6">
        <f>IF(Inputs!$D$10="Yes",IF('Hourly Calcs'!P310&gt;'Hourly Calcs'!K310,'Hourly Calcs'!O310,N310+O310),N310+O310)</f>
        <v>116.14388585724514</v>
      </c>
      <c r="R310" s="12">
        <f t="shared" si="42"/>
        <v>551.91574559362891</v>
      </c>
      <c r="S310" s="1">
        <f>IF(AND(A310&gt;=5,A310&lt;=9),INDEX(Demand!$C$3:$C$26,C310),INDEX(Demand!$B$3:$B$26,C310))</f>
        <v>600</v>
      </c>
      <c r="T310" s="7">
        <f t="shared" si="43"/>
        <v>551.91574559362891</v>
      </c>
      <c r="U310" s="7">
        <f t="shared" si="44"/>
        <v>0</v>
      </c>
    </row>
    <row r="311" spans="1:21" x14ac:dyDescent="0.2">
      <c r="A311" s="1">
        <v>1</v>
      </c>
      <c r="B311" s="1">
        <v>13</v>
      </c>
      <c r="C311" s="1">
        <v>15</v>
      </c>
      <c r="D311">
        <v>10.6</v>
      </c>
      <c r="E311">
        <v>6.6</v>
      </c>
      <c r="F311">
        <v>76</v>
      </c>
      <c r="G311">
        <v>96</v>
      </c>
      <c r="H311">
        <v>14</v>
      </c>
      <c r="I311">
        <v>93</v>
      </c>
      <c r="J311" s="4">
        <f t="shared" si="39"/>
        <v>216.76607897148256</v>
      </c>
      <c r="K311" s="4">
        <f t="shared" si="40"/>
        <v>9.9589571314053558</v>
      </c>
      <c r="L311" s="5">
        <f t="shared" si="45"/>
        <v>51.766078971482557</v>
      </c>
      <c r="M311" s="5">
        <f t="shared" si="46"/>
        <v>24.041042868594644</v>
      </c>
      <c r="N311" s="6">
        <f t="shared" si="38"/>
        <v>6.7792348098803616</v>
      </c>
      <c r="O311" s="6">
        <f t="shared" si="41"/>
        <v>85.050247123809442</v>
      </c>
      <c r="P311" s="6">
        <f>FORECAST(J311,Inputs!$B$10:$B$18,Inputs!$A$10:$A$18)</f>
        <v>32.562648879365575</v>
      </c>
      <c r="Q311" s="6">
        <f>IF(Inputs!$D$10="Yes",IF('Hourly Calcs'!P311&gt;'Hourly Calcs'!K311,'Hourly Calcs'!O311,N311+O311),N311+O311)</f>
        <v>85.050247123809442</v>
      </c>
      <c r="R311" s="12">
        <f t="shared" si="42"/>
        <v>404.15877433234243</v>
      </c>
      <c r="S311" s="1">
        <f>IF(AND(A311&gt;=5,A311&lt;=9),INDEX(Demand!$C$3:$C$26,C311),INDEX(Demand!$B$3:$B$26,C311))</f>
        <v>600</v>
      </c>
      <c r="T311" s="7">
        <f t="shared" si="43"/>
        <v>404.15877433234243</v>
      </c>
      <c r="U311" s="7">
        <f t="shared" si="44"/>
        <v>0</v>
      </c>
    </row>
    <row r="312" spans="1:21" x14ac:dyDescent="0.2">
      <c r="A312" s="1">
        <v>1</v>
      </c>
      <c r="B312" s="1">
        <v>13</v>
      </c>
      <c r="C312" s="1">
        <v>16</v>
      </c>
      <c r="D312">
        <v>10.5</v>
      </c>
      <c r="E312">
        <v>6.5</v>
      </c>
      <c r="F312">
        <v>76</v>
      </c>
      <c r="G312">
        <v>38</v>
      </c>
      <c r="H312">
        <v>0</v>
      </c>
      <c r="I312">
        <v>38</v>
      </c>
      <c r="J312" s="4">
        <f t="shared" si="39"/>
        <v>229.21396524710227</v>
      </c>
      <c r="K312" s="4">
        <f t="shared" si="40"/>
        <v>3.617655706150515</v>
      </c>
      <c r="L312" s="5">
        <f t="shared" si="45"/>
        <v>64.213965247102266</v>
      </c>
      <c r="M312" s="5">
        <f t="shared" si="46"/>
        <v>30.382344293849485</v>
      </c>
      <c r="N312" s="6">
        <f t="shared" si="38"/>
        <v>0</v>
      </c>
      <c r="O312" s="6">
        <f t="shared" si="41"/>
        <v>34.751713878545793</v>
      </c>
      <c r="P312" s="6">
        <f>FORECAST(J312,Inputs!$B$10:$B$18,Inputs!$A$10:$A$18)</f>
        <v>32.677907085621314</v>
      </c>
      <c r="Q312" s="6">
        <f>IF(Inputs!$D$10="Yes",IF('Hourly Calcs'!P312&gt;'Hourly Calcs'!K312,'Hourly Calcs'!O312,N312+O312),N312+O312)</f>
        <v>34.751713878545793</v>
      </c>
      <c r="R312" s="12">
        <f t="shared" si="42"/>
        <v>165.1401443508496</v>
      </c>
      <c r="S312" s="1">
        <f>IF(AND(A312&gt;=5,A312&lt;=9),INDEX(Demand!$C$3:$C$26,C312),INDEX(Demand!$B$3:$B$26,C312))</f>
        <v>900</v>
      </c>
      <c r="T312" s="7">
        <f t="shared" si="43"/>
        <v>165.1401443508496</v>
      </c>
      <c r="U312" s="7">
        <f t="shared" si="44"/>
        <v>0</v>
      </c>
    </row>
    <row r="313" spans="1:21" x14ac:dyDescent="0.2">
      <c r="A313" s="1">
        <v>1</v>
      </c>
      <c r="B313" s="1">
        <v>13</v>
      </c>
      <c r="C313" s="1">
        <v>17</v>
      </c>
      <c r="D313">
        <v>10.3</v>
      </c>
      <c r="E313">
        <v>6.7</v>
      </c>
      <c r="F313">
        <v>78</v>
      </c>
      <c r="G313">
        <v>3</v>
      </c>
      <c r="H313">
        <v>0</v>
      </c>
      <c r="I313">
        <v>3</v>
      </c>
      <c r="J313" s="4">
        <f t="shared" si="39"/>
        <v>240.80883177759208</v>
      </c>
      <c r="K313" s="4">
        <f t="shared" si="40"/>
        <v>-4.2808686066344421</v>
      </c>
      <c r="L313" s="5">
        <f t="shared" si="45"/>
        <v>75.808831777592076</v>
      </c>
      <c r="M313" s="5">
        <f t="shared" si="46"/>
        <v>0</v>
      </c>
      <c r="N313" s="6">
        <f t="shared" si="38"/>
        <v>0</v>
      </c>
      <c r="O313" s="6">
        <f t="shared" si="41"/>
        <v>2.7435563588325627</v>
      </c>
      <c r="P313" s="6">
        <f>FORECAST(J313,Inputs!$B$10:$B$18,Inputs!$A$10:$A$18)</f>
        <v>32.785266960903627</v>
      </c>
      <c r="Q313" s="6">
        <f>IF(Inputs!$D$10="Yes",IF('Hourly Calcs'!P313&gt;'Hourly Calcs'!K313,'Hourly Calcs'!O313,N313+O313),N313+O313)</f>
        <v>2.7435563588325627</v>
      </c>
      <c r="R313" s="12">
        <f t="shared" si="42"/>
        <v>13.037379817172337</v>
      </c>
      <c r="S313" s="1">
        <f>IF(AND(A313&gt;=5,A313&lt;=9),INDEX(Demand!$C$3:$C$26,C313),INDEX(Demand!$B$3:$B$26,C313))</f>
        <v>900</v>
      </c>
      <c r="T313" s="7">
        <f t="shared" si="43"/>
        <v>13.037379817172337</v>
      </c>
      <c r="U313" s="7">
        <f t="shared" si="44"/>
        <v>0</v>
      </c>
    </row>
    <row r="314" spans="1:21" x14ac:dyDescent="0.2">
      <c r="A314" s="1">
        <v>1</v>
      </c>
      <c r="B314" s="1">
        <v>13</v>
      </c>
      <c r="C314" s="1">
        <v>18</v>
      </c>
      <c r="D314">
        <v>10.1</v>
      </c>
      <c r="E314">
        <v>6.9</v>
      </c>
      <c r="F314">
        <v>80</v>
      </c>
      <c r="G314">
        <v>0</v>
      </c>
      <c r="H314">
        <v>0</v>
      </c>
      <c r="I314">
        <v>0</v>
      </c>
      <c r="J314" s="4">
        <f t="shared" si="39"/>
        <v>251.86641610912835</v>
      </c>
      <c r="K314" s="4">
        <f t="shared" si="40"/>
        <v>-13.008653669982721</v>
      </c>
      <c r="L314" s="5">
        <f t="shared" si="45"/>
        <v>86.866416109128352</v>
      </c>
      <c r="M314" s="5">
        <f t="shared" si="46"/>
        <v>0</v>
      </c>
      <c r="N314" s="6">
        <f t="shared" si="38"/>
        <v>0</v>
      </c>
      <c r="O314" s="6">
        <f t="shared" si="41"/>
        <v>0</v>
      </c>
      <c r="P314" s="6">
        <f>FORECAST(J314,Inputs!$B$10:$B$18,Inputs!$A$10:$A$18)</f>
        <v>32.887652001010444</v>
      </c>
      <c r="Q314" s="6">
        <f>IF(Inputs!$D$10="Yes",IF('Hourly Calcs'!P314&gt;'Hourly Calcs'!K314,'Hourly Calcs'!O314,N314+O314),N314+O314)</f>
        <v>0</v>
      </c>
      <c r="R314" s="12">
        <f t="shared" si="42"/>
        <v>0</v>
      </c>
      <c r="S314" s="1">
        <f>IF(AND(A314&gt;=5,A314&lt;=9),INDEX(Demand!$C$3:$C$26,C314),INDEX(Demand!$B$3:$B$26,C314))</f>
        <v>900</v>
      </c>
      <c r="T314" s="7">
        <f t="shared" si="43"/>
        <v>0</v>
      </c>
      <c r="U314" s="7">
        <f t="shared" si="44"/>
        <v>0</v>
      </c>
    </row>
    <row r="315" spans="1:21" x14ac:dyDescent="0.2">
      <c r="A315" s="1">
        <v>1</v>
      </c>
      <c r="B315" s="1">
        <v>13</v>
      </c>
      <c r="C315" s="1">
        <v>19</v>
      </c>
      <c r="D315">
        <v>10</v>
      </c>
      <c r="E315">
        <v>7.1</v>
      </c>
      <c r="F315">
        <v>82</v>
      </c>
      <c r="G315">
        <v>0</v>
      </c>
      <c r="H315">
        <v>0</v>
      </c>
      <c r="I315">
        <v>0</v>
      </c>
      <c r="J315" s="4">
        <f t="shared" si="39"/>
        <v>262.84577640811591</v>
      </c>
      <c r="K315" s="4">
        <f t="shared" si="40"/>
        <v>-22.261436285684269</v>
      </c>
      <c r="L315" s="5">
        <f t="shared" si="45"/>
        <v>0</v>
      </c>
      <c r="M315" s="5">
        <f t="shared" si="46"/>
        <v>0</v>
      </c>
      <c r="N315" s="6">
        <f t="shared" si="38"/>
        <v>0</v>
      </c>
      <c r="O315" s="6">
        <f t="shared" si="41"/>
        <v>0</v>
      </c>
      <c r="P315" s="6">
        <f>FORECAST(J315,Inputs!$B$10:$B$18,Inputs!$A$10:$A$18)</f>
        <v>32.989312744519587</v>
      </c>
      <c r="Q315" s="6">
        <f>IF(Inputs!$D$10="Yes",IF('Hourly Calcs'!P315&gt;'Hourly Calcs'!K315,'Hourly Calcs'!O315,N315+O315),N315+O315)</f>
        <v>0</v>
      </c>
      <c r="R315" s="12">
        <f t="shared" si="42"/>
        <v>0</v>
      </c>
      <c r="S315" s="1">
        <f>IF(AND(A315&gt;=5,A315&lt;=9),INDEX(Demand!$C$3:$C$26,C315),INDEX(Demand!$B$3:$B$26,C315))</f>
        <v>900</v>
      </c>
      <c r="T315" s="7">
        <f t="shared" si="43"/>
        <v>0</v>
      </c>
      <c r="U315" s="7">
        <f t="shared" si="44"/>
        <v>0</v>
      </c>
    </row>
    <row r="316" spans="1:21" x14ac:dyDescent="0.2">
      <c r="A316" s="1">
        <v>1</v>
      </c>
      <c r="B316" s="1">
        <v>13</v>
      </c>
      <c r="C316" s="1">
        <v>20</v>
      </c>
      <c r="D316">
        <v>9.6</v>
      </c>
      <c r="E316">
        <v>7.3</v>
      </c>
      <c r="F316">
        <v>86</v>
      </c>
      <c r="G316">
        <v>0</v>
      </c>
      <c r="H316">
        <v>0</v>
      </c>
      <c r="I316">
        <v>0</v>
      </c>
      <c r="J316" s="4">
        <f t="shared" si="39"/>
        <v>274.36964228019485</v>
      </c>
      <c r="K316" s="4">
        <f t="shared" si="40"/>
        <v>-31.734088620069386</v>
      </c>
      <c r="L316" s="5">
        <f t="shared" si="45"/>
        <v>0</v>
      </c>
      <c r="M316" s="5">
        <f t="shared" si="46"/>
        <v>0</v>
      </c>
      <c r="N316" s="6">
        <f t="shared" si="38"/>
        <v>0</v>
      </c>
      <c r="O316" s="6">
        <f t="shared" si="41"/>
        <v>0</v>
      </c>
      <c r="P316" s="6">
        <f>FORECAST(J316,Inputs!$B$10:$B$18,Inputs!$A$10:$A$18)</f>
        <v>33.096015206298098</v>
      </c>
      <c r="Q316" s="6">
        <f>IF(Inputs!$D$10="Yes",IF('Hourly Calcs'!P316&gt;'Hourly Calcs'!K316,'Hourly Calcs'!O316,N316+O316),N316+O316)</f>
        <v>0</v>
      </c>
      <c r="R316" s="12">
        <f t="shared" si="42"/>
        <v>0</v>
      </c>
      <c r="S316" s="1">
        <f>IF(AND(A316&gt;=5,A316&lt;=9),INDEX(Demand!$C$3:$C$26,C316),INDEX(Demand!$B$3:$B$26,C316))</f>
        <v>800</v>
      </c>
      <c r="T316" s="7">
        <f t="shared" si="43"/>
        <v>0</v>
      </c>
      <c r="U316" s="7">
        <f t="shared" si="44"/>
        <v>0</v>
      </c>
    </row>
    <row r="317" spans="1:21" x14ac:dyDescent="0.2">
      <c r="A317" s="1">
        <v>1</v>
      </c>
      <c r="B317" s="1">
        <v>13</v>
      </c>
      <c r="C317" s="1">
        <v>21</v>
      </c>
      <c r="D317">
        <v>9.1</v>
      </c>
      <c r="E317">
        <v>7.6</v>
      </c>
      <c r="F317">
        <v>90</v>
      </c>
      <c r="G317">
        <v>0</v>
      </c>
      <c r="H317">
        <v>0</v>
      </c>
      <c r="I317">
        <v>0</v>
      </c>
      <c r="J317" s="4">
        <f t="shared" si="39"/>
        <v>287.329413939608</v>
      </c>
      <c r="K317" s="4">
        <f t="shared" si="40"/>
        <v>-41.039360044409335</v>
      </c>
      <c r="L317" s="5">
        <f t="shared" si="45"/>
        <v>0</v>
      </c>
      <c r="M317" s="5">
        <f t="shared" si="46"/>
        <v>0</v>
      </c>
      <c r="N317" s="6">
        <f t="shared" si="38"/>
        <v>0</v>
      </c>
      <c r="O317" s="6">
        <f t="shared" si="41"/>
        <v>0</v>
      </c>
      <c r="P317" s="6">
        <f>FORECAST(J317,Inputs!$B$10:$B$18,Inputs!$A$10:$A$18)</f>
        <v>33.216013092033407</v>
      </c>
      <c r="Q317" s="6">
        <f>IF(Inputs!$D$10="Yes",IF('Hourly Calcs'!P317&gt;'Hourly Calcs'!K317,'Hourly Calcs'!O317,N317+O317),N317+O317)</f>
        <v>0</v>
      </c>
      <c r="R317" s="12">
        <f t="shared" si="42"/>
        <v>0</v>
      </c>
      <c r="S317" s="1">
        <f>IF(AND(A317&gt;=5,A317&lt;=9),INDEX(Demand!$C$3:$C$26,C317),INDEX(Demand!$B$3:$B$26,C317))</f>
        <v>700</v>
      </c>
      <c r="T317" s="7">
        <f t="shared" si="43"/>
        <v>0</v>
      </c>
      <c r="U317" s="7">
        <f t="shared" si="44"/>
        <v>0</v>
      </c>
    </row>
    <row r="318" spans="1:21" x14ac:dyDescent="0.2">
      <c r="A318" s="1">
        <v>1</v>
      </c>
      <c r="B318" s="1">
        <v>13</v>
      </c>
      <c r="C318" s="1">
        <v>22</v>
      </c>
      <c r="D318">
        <v>8.9</v>
      </c>
      <c r="E318">
        <v>7.9</v>
      </c>
      <c r="F318">
        <v>93</v>
      </c>
      <c r="G318">
        <v>0</v>
      </c>
      <c r="H318">
        <v>0</v>
      </c>
      <c r="I318">
        <v>0</v>
      </c>
      <c r="J318" s="4">
        <f t="shared" si="39"/>
        <v>303.06343847498522</v>
      </c>
      <c r="K318" s="4">
        <f t="shared" si="40"/>
        <v>-49.618750500226952</v>
      </c>
      <c r="L318" s="5">
        <f t="shared" si="45"/>
        <v>0</v>
      </c>
      <c r="M318" s="5">
        <f t="shared" si="46"/>
        <v>0</v>
      </c>
      <c r="N318" s="6">
        <f t="shared" si="38"/>
        <v>0</v>
      </c>
      <c r="O318" s="6">
        <f t="shared" si="41"/>
        <v>0</v>
      </c>
      <c r="P318" s="6">
        <f>FORECAST(J318,Inputs!$B$10:$B$18,Inputs!$A$10:$A$18)</f>
        <v>33.361698504398007</v>
      </c>
      <c r="Q318" s="6">
        <f>IF(Inputs!$D$10="Yes",IF('Hourly Calcs'!P318&gt;'Hourly Calcs'!K318,'Hourly Calcs'!O318,N318+O318),N318+O318)</f>
        <v>0</v>
      </c>
      <c r="R318" s="12">
        <f t="shared" si="42"/>
        <v>0</v>
      </c>
      <c r="S318" s="1">
        <f>IF(AND(A318&gt;=5,A318&lt;=9),INDEX(Demand!$C$3:$C$26,C318),INDEX(Demand!$B$3:$B$26,C318))</f>
        <v>600</v>
      </c>
      <c r="T318" s="7">
        <f t="shared" si="43"/>
        <v>0</v>
      </c>
      <c r="U318" s="7">
        <f t="shared" si="44"/>
        <v>0</v>
      </c>
    </row>
    <row r="319" spans="1:21" x14ac:dyDescent="0.2">
      <c r="A319" s="1">
        <v>1</v>
      </c>
      <c r="B319" s="1">
        <v>13</v>
      </c>
      <c r="C319" s="1">
        <v>23</v>
      </c>
      <c r="D319">
        <v>8.5</v>
      </c>
      <c r="E319">
        <v>7.9</v>
      </c>
      <c r="F319">
        <v>96</v>
      </c>
      <c r="G319">
        <v>0</v>
      </c>
      <c r="H319">
        <v>0</v>
      </c>
      <c r="I319">
        <v>0</v>
      </c>
      <c r="J319" s="4">
        <f t="shared" si="39"/>
        <v>323.371568108627</v>
      </c>
      <c r="K319" s="4">
        <f t="shared" si="40"/>
        <v>-56.546446975691339</v>
      </c>
      <c r="L319" s="5">
        <f t="shared" si="45"/>
        <v>0</v>
      </c>
      <c r="M319" s="5">
        <f t="shared" si="46"/>
        <v>0</v>
      </c>
      <c r="N319" s="6">
        <f t="shared" si="38"/>
        <v>0</v>
      </c>
      <c r="O319" s="6">
        <f t="shared" si="41"/>
        <v>0</v>
      </c>
      <c r="P319" s="6">
        <f>FORECAST(J319,Inputs!$B$10:$B$18,Inputs!$A$10:$A$18)</f>
        <v>33.549736741746543</v>
      </c>
      <c r="Q319" s="6">
        <f>IF(Inputs!$D$10="Yes",IF('Hourly Calcs'!P319&gt;'Hourly Calcs'!K319,'Hourly Calcs'!O319,N319+O319),N319+O319)</f>
        <v>0</v>
      </c>
      <c r="R319" s="12">
        <f t="shared" si="42"/>
        <v>0</v>
      </c>
      <c r="S319" s="1">
        <f>IF(AND(A319&gt;=5,A319&lt;=9),INDEX(Demand!$C$3:$C$26,C319),INDEX(Demand!$B$3:$B$26,C319))</f>
        <v>500</v>
      </c>
      <c r="T319" s="7">
        <f t="shared" si="43"/>
        <v>0</v>
      </c>
      <c r="U319" s="7">
        <f t="shared" si="44"/>
        <v>0</v>
      </c>
    </row>
    <row r="320" spans="1:21" x14ac:dyDescent="0.2">
      <c r="A320" s="1">
        <v>1</v>
      </c>
      <c r="B320" s="1">
        <v>13</v>
      </c>
      <c r="C320" s="1">
        <v>24</v>
      </c>
      <c r="D320">
        <v>8.3000000000000007</v>
      </c>
      <c r="E320">
        <v>7.5</v>
      </c>
      <c r="F320">
        <v>95</v>
      </c>
      <c r="G320">
        <v>0</v>
      </c>
      <c r="H320">
        <v>0</v>
      </c>
      <c r="I320">
        <v>0</v>
      </c>
      <c r="J320" s="4">
        <f t="shared" si="39"/>
        <v>349.22218437942911</v>
      </c>
      <c r="K320" s="4">
        <f t="shared" si="40"/>
        <v>-60.38616496759721</v>
      </c>
      <c r="L320" s="5">
        <f t="shared" si="45"/>
        <v>0</v>
      </c>
      <c r="M320" s="5">
        <f t="shared" si="46"/>
        <v>0</v>
      </c>
      <c r="N320" s="6">
        <f t="shared" si="38"/>
        <v>0</v>
      </c>
      <c r="O320" s="6">
        <f t="shared" si="41"/>
        <v>0</v>
      </c>
      <c r="P320" s="6">
        <f>FORECAST(J320,Inputs!$B$10:$B$18,Inputs!$A$10:$A$18)</f>
        <v>33.789094299809527</v>
      </c>
      <c r="Q320" s="6">
        <f>IF(Inputs!$D$10="Yes",IF('Hourly Calcs'!P320&gt;'Hourly Calcs'!K320,'Hourly Calcs'!O320,N320+O320),N320+O320)</f>
        <v>0</v>
      </c>
      <c r="R320" s="12">
        <f t="shared" si="42"/>
        <v>0</v>
      </c>
      <c r="S320" s="1">
        <f>IF(AND(A320&gt;=5,A320&lt;=9),INDEX(Demand!$C$3:$C$26,C320),INDEX(Demand!$B$3:$B$26,C320))</f>
        <v>400</v>
      </c>
      <c r="T320" s="7">
        <f t="shared" si="43"/>
        <v>0</v>
      </c>
      <c r="U320" s="7">
        <f t="shared" si="44"/>
        <v>0</v>
      </c>
    </row>
    <row r="321" spans="1:21" x14ac:dyDescent="0.2">
      <c r="A321" s="1">
        <v>1</v>
      </c>
      <c r="B321" s="1">
        <v>14</v>
      </c>
      <c r="C321" s="1">
        <v>1</v>
      </c>
      <c r="D321">
        <v>8</v>
      </c>
      <c r="E321">
        <v>7.4</v>
      </c>
      <c r="F321">
        <v>96</v>
      </c>
      <c r="G321">
        <v>0</v>
      </c>
      <c r="H321">
        <v>0</v>
      </c>
      <c r="I321">
        <v>0</v>
      </c>
      <c r="J321" s="4">
        <f t="shared" si="39"/>
        <v>17.40984240055576</v>
      </c>
      <c r="K321" s="4">
        <f t="shared" si="40"/>
        <v>-59.82372476477147</v>
      </c>
      <c r="L321" s="5">
        <f t="shared" si="45"/>
        <v>0</v>
      </c>
      <c r="M321" s="5">
        <f t="shared" si="46"/>
        <v>0</v>
      </c>
      <c r="N321" s="6">
        <f t="shared" si="38"/>
        <v>0</v>
      </c>
      <c r="O321" s="6">
        <f t="shared" si="41"/>
        <v>0</v>
      </c>
      <c r="P321" s="6">
        <f>FORECAST(J321,Inputs!$B$10:$B$18,Inputs!$A$10:$A$18)</f>
        <v>30.716757800005144</v>
      </c>
      <c r="Q321" s="6">
        <f>IF(Inputs!$D$10="Yes",IF('Hourly Calcs'!P321&gt;'Hourly Calcs'!K321,'Hourly Calcs'!O321,N321+O321),N321+O321)</f>
        <v>0</v>
      </c>
      <c r="R321" s="12">
        <f t="shared" si="42"/>
        <v>0</v>
      </c>
      <c r="S321" s="1">
        <f>IF(AND(A321&gt;=5,A321&lt;=9),INDEX(Demand!$C$3:$C$26,C321),INDEX(Demand!$B$3:$B$26,C321))</f>
        <v>350</v>
      </c>
      <c r="T321" s="7">
        <f t="shared" si="43"/>
        <v>0</v>
      </c>
      <c r="U321" s="7">
        <f t="shared" si="44"/>
        <v>0</v>
      </c>
    </row>
    <row r="322" spans="1:21" x14ac:dyDescent="0.2">
      <c r="A322" s="1">
        <v>1</v>
      </c>
      <c r="B322" s="1">
        <v>14</v>
      </c>
      <c r="C322" s="1">
        <v>2</v>
      </c>
      <c r="D322">
        <v>7.7</v>
      </c>
      <c r="E322">
        <v>6.8</v>
      </c>
      <c r="F322">
        <v>94</v>
      </c>
      <c r="G322">
        <v>0</v>
      </c>
      <c r="H322">
        <v>0</v>
      </c>
      <c r="I322">
        <v>0</v>
      </c>
      <c r="J322" s="4">
        <f t="shared" si="39"/>
        <v>41.996883960326471</v>
      </c>
      <c r="K322" s="4">
        <f t="shared" si="40"/>
        <v>-55.082607052982354</v>
      </c>
      <c r="L322" s="5">
        <f t="shared" si="45"/>
        <v>0</v>
      </c>
      <c r="M322" s="5">
        <f t="shared" si="46"/>
        <v>0</v>
      </c>
      <c r="N322" s="6">
        <f t="shared" si="38"/>
        <v>0</v>
      </c>
      <c r="O322" s="6">
        <f t="shared" si="41"/>
        <v>0</v>
      </c>
      <c r="P322" s="6">
        <f>FORECAST(J322,Inputs!$B$10:$B$18,Inputs!$A$10:$A$18)</f>
        <v>30.944415592225244</v>
      </c>
      <c r="Q322" s="6">
        <f>IF(Inputs!$D$10="Yes",IF('Hourly Calcs'!P322&gt;'Hourly Calcs'!K322,'Hourly Calcs'!O322,N322+O322),N322+O322)</f>
        <v>0</v>
      </c>
      <c r="R322" s="12">
        <f t="shared" si="42"/>
        <v>0</v>
      </c>
      <c r="S322" s="1">
        <f>IF(AND(A322&gt;=5,A322&lt;=9),INDEX(Demand!$C$3:$C$26,C322),INDEX(Demand!$B$3:$B$26,C322))</f>
        <v>350</v>
      </c>
      <c r="T322" s="7">
        <f t="shared" si="43"/>
        <v>0</v>
      </c>
      <c r="U322" s="7">
        <f t="shared" si="44"/>
        <v>0</v>
      </c>
    </row>
    <row r="323" spans="1:21" x14ac:dyDescent="0.2">
      <c r="A323" s="1">
        <v>1</v>
      </c>
      <c r="B323" s="1">
        <v>14</v>
      </c>
      <c r="C323" s="1">
        <v>3</v>
      </c>
      <c r="D323">
        <v>7.9</v>
      </c>
      <c r="E323">
        <v>6.6</v>
      </c>
      <c r="F323">
        <v>91</v>
      </c>
      <c r="G323">
        <v>0</v>
      </c>
      <c r="H323">
        <v>0</v>
      </c>
      <c r="I323">
        <v>0</v>
      </c>
      <c r="J323" s="4">
        <f t="shared" si="39"/>
        <v>61.026925914240323</v>
      </c>
      <c r="K323" s="4">
        <f t="shared" si="40"/>
        <v>-47.636147840687613</v>
      </c>
      <c r="L323" s="5">
        <f t="shared" si="45"/>
        <v>0</v>
      </c>
      <c r="M323" s="5">
        <f t="shared" si="46"/>
        <v>0</v>
      </c>
      <c r="N323" s="6">
        <f t="shared" si="38"/>
        <v>0</v>
      </c>
      <c r="O323" s="6">
        <f t="shared" si="41"/>
        <v>0</v>
      </c>
      <c r="P323" s="6">
        <f>FORECAST(J323,Inputs!$B$10:$B$18,Inputs!$A$10:$A$18)</f>
        <v>31.120619684391112</v>
      </c>
      <c r="Q323" s="6">
        <f>IF(Inputs!$D$10="Yes",IF('Hourly Calcs'!P323&gt;'Hourly Calcs'!K323,'Hourly Calcs'!O323,N323+O323),N323+O323)</f>
        <v>0</v>
      </c>
      <c r="R323" s="12">
        <f t="shared" si="42"/>
        <v>0</v>
      </c>
      <c r="S323" s="1">
        <f>IF(AND(A323&gt;=5,A323&lt;=9),INDEX(Demand!$C$3:$C$26,C323),INDEX(Demand!$B$3:$B$26,C323))</f>
        <v>350</v>
      </c>
      <c r="T323" s="7">
        <f t="shared" si="43"/>
        <v>0</v>
      </c>
      <c r="U323" s="7">
        <f t="shared" si="44"/>
        <v>0</v>
      </c>
    </row>
    <row r="324" spans="1:21" x14ac:dyDescent="0.2">
      <c r="A324" s="1">
        <v>1</v>
      </c>
      <c r="B324" s="1">
        <v>14</v>
      </c>
      <c r="C324" s="1">
        <v>4</v>
      </c>
      <c r="D324">
        <v>8.1</v>
      </c>
      <c r="E324">
        <v>6.6</v>
      </c>
      <c r="F324">
        <v>90</v>
      </c>
      <c r="G324">
        <v>0</v>
      </c>
      <c r="H324">
        <v>0</v>
      </c>
      <c r="I324">
        <v>0</v>
      </c>
      <c r="J324" s="4">
        <f t="shared" si="39"/>
        <v>75.932211377856689</v>
      </c>
      <c r="K324" s="4">
        <f t="shared" si="40"/>
        <v>-38.807074407370635</v>
      </c>
      <c r="L324" s="5">
        <f t="shared" si="45"/>
        <v>89.067788622143311</v>
      </c>
      <c r="M324" s="5">
        <f t="shared" si="46"/>
        <v>0</v>
      </c>
      <c r="N324" s="6">
        <f t="shared" si="38"/>
        <v>0</v>
      </c>
      <c r="O324" s="6">
        <f t="shared" si="41"/>
        <v>0</v>
      </c>
      <c r="P324" s="6">
        <f>FORECAST(J324,Inputs!$B$10:$B$18,Inputs!$A$10:$A$18)</f>
        <v>31.258631586832003</v>
      </c>
      <c r="Q324" s="6">
        <f>IF(Inputs!$D$10="Yes",IF('Hourly Calcs'!P324&gt;'Hourly Calcs'!K324,'Hourly Calcs'!O324,N324+O324),N324+O324)</f>
        <v>0</v>
      </c>
      <c r="R324" s="12">
        <f t="shared" si="42"/>
        <v>0</v>
      </c>
      <c r="S324" s="1">
        <f>IF(AND(A324&gt;=5,A324&lt;=9),INDEX(Demand!$C$3:$C$26,C324),INDEX(Demand!$B$3:$B$26,C324))</f>
        <v>350</v>
      </c>
      <c r="T324" s="7">
        <f t="shared" si="43"/>
        <v>0</v>
      </c>
      <c r="U324" s="7">
        <f t="shared" si="44"/>
        <v>0</v>
      </c>
    </row>
    <row r="325" spans="1:21" x14ac:dyDescent="0.2">
      <c r="A325" s="1">
        <v>1</v>
      </c>
      <c r="B325" s="1">
        <v>14</v>
      </c>
      <c r="C325" s="1">
        <v>5</v>
      </c>
      <c r="D325">
        <v>8.1</v>
      </c>
      <c r="E325">
        <v>6.6</v>
      </c>
      <c r="F325">
        <v>90</v>
      </c>
      <c r="G325">
        <v>0</v>
      </c>
      <c r="H325">
        <v>0</v>
      </c>
      <c r="I325">
        <v>0</v>
      </c>
      <c r="J325" s="4">
        <f t="shared" si="39"/>
        <v>88.437487924539241</v>
      </c>
      <c r="K325" s="4">
        <f t="shared" si="40"/>
        <v>-29.410133433739873</v>
      </c>
      <c r="L325" s="5">
        <f t="shared" si="45"/>
        <v>76.562512075460759</v>
      </c>
      <c r="M325" s="5">
        <f t="shared" si="46"/>
        <v>0</v>
      </c>
      <c r="N325" s="6">
        <f t="shared" si="38"/>
        <v>0</v>
      </c>
      <c r="O325" s="6">
        <f t="shared" si="41"/>
        <v>0</v>
      </c>
      <c r="P325" s="6">
        <f>FORECAST(J325,Inputs!$B$10:$B$18,Inputs!$A$10:$A$18)</f>
        <v>31.374421184486472</v>
      </c>
      <c r="Q325" s="6">
        <f>IF(Inputs!$D$10="Yes",IF('Hourly Calcs'!P325&gt;'Hourly Calcs'!K325,'Hourly Calcs'!O325,N325+O325),N325+O325)</f>
        <v>0</v>
      </c>
      <c r="R325" s="12">
        <f t="shared" si="42"/>
        <v>0</v>
      </c>
      <c r="S325" s="1">
        <f>IF(AND(A325&gt;=5,A325&lt;=9),INDEX(Demand!$C$3:$C$26,C325),INDEX(Demand!$B$3:$B$26,C325))</f>
        <v>350</v>
      </c>
      <c r="T325" s="7">
        <f t="shared" si="43"/>
        <v>0</v>
      </c>
      <c r="U325" s="7">
        <f t="shared" si="44"/>
        <v>0</v>
      </c>
    </row>
    <row r="326" spans="1:21" x14ac:dyDescent="0.2">
      <c r="A326" s="1">
        <v>1</v>
      </c>
      <c r="B326" s="1">
        <v>14</v>
      </c>
      <c r="C326" s="1">
        <v>6</v>
      </c>
      <c r="D326">
        <v>8</v>
      </c>
      <c r="E326">
        <v>6.3</v>
      </c>
      <c r="F326">
        <v>89</v>
      </c>
      <c r="G326">
        <v>0</v>
      </c>
      <c r="H326">
        <v>0</v>
      </c>
      <c r="I326">
        <v>0</v>
      </c>
      <c r="J326" s="4">
        <f t="shared" si="39"/>
        <v>99.756301581591089</v>
      </c>
      <c r="K326" s="4">
        <f t="shared" si="40"/>
        <v>-19.947339869072721</v>
      </c>
      <c r="L326" s="5">
        <f t="shared" si="45"/>
        <v>65.243698418408911</v>
      </c>
      <c r="M326" s="5">
        <f t="shared" si="46"/>
        <v>0</v>
      </c>
      <c r="N326" s="6">
        <f t="shared" si="38"/>
        <v>0</v>
      </c>
      <c r="O326" s="6">
        <f t="shared" si="41"/>
        <v>0</v>
      </c>
      <c r="P326" s="6">
        <f>FORECAST(J326,Inputs!$B$10:$B$18,Inputs!$A$10:$A$18)</f>
        <v>31.47922501464436</v>
      </c>
      <c r="Q326" s="6">
        <f>IF(Inputs!$D$10="Yes",IF('Hourly Calcs'!P326&gt;'Hourly Calcs'!K326,'Hourly Calcs'!O326,N326+O326),N326+O326)</f>
        <v>0</v>
      </c>
      <c r="R326" s="12">
        <f t="shared" si="42"/>
        <v>0</v>
      </c>
      <c r="S326" s="1">
        <f>IF(AND(A326&gt;=5,A326&lt;=9),INDEX(Demand!$C$3:$C$26,C326),INDEX(Demand!$B$3:$B$26,C326))</f>
        <v>350</v>
      </c>
      <c r="T326" s="7">
        <f t="shared" si="43"/>
        <v>0</v>
      </c>
      <c r="U326" s="7">
        <f t="shared" si="44"/>
        <v>0</v>
      </c>
    </row>
    <row r="327" spans="1:21" x14ac:dyDescent="0.2">
      <c r="A327" s="1">
        <v>1</v>
      </c>
      <c r="B327" s="1">
        <v>14</v>
      </c>
      <c r="C327" s="1">
        <v>7</v>
      </c>
      <c r="D327">
        <v>7.8</v>
      </c>
      <c r="E327">
        <v>6.5</v>
      </c>
      <c r="F327">
        <v>91</v>
      </c>
      <c r="G327">
        <v>0</v>
      </c>
      <c r="H327">
        <v>0</v>
      </c>
      <c r="I327">
        <v>0</v>
      </c>
      <c r="J327" s="4">
        <f t="shared" si="39"/>
        <v>110.70094444754257</v>
      </c>
      <c r="K327" s="4">
        <f t="shared" si="40"/>
        <v>-10.782793620407602</v>
      </c>
      <c r="L327" s="5">
        <f t="shared" si="45"/>
        <v>54.299055552457432</v>
      </c>
      <c r="M327" s="5">
        <f t="shared" si="46"/>
        <v>0</v>
      </c>
      <c r="N327" s="6">
        <f t="shared" si="38"/>
        <v>0</v>
      </c>
      <c r="O327" s="6">
        <f t="shared" si="41"/>
        <v>0</v>
      </c>
      <c r="P327" s="6">
        <f>FORECAST(J327,Inputs!$B$10:$B$18,Inputs!$A$10:$A$18)</f>
        <v>31.580564300440209</v>
      </c>
      <c r="Q327" s="6">
        <f>IF(Inputs!$D$10="Yes",IF('Hourly Calcs'!P327&gt;'Hourly Calcs'!K327,'Hourly Calcs'!O327,N327+O327),N327+O327)</f>
        <v>0</v>
      </c>
      <c r="R327" s="12">
        <f t="shared" si="42"/>
        <v>0</v>
      </c>
      <c r="S327" s="1">
        <f>IF(AND(A327&gt;=5,A327&lt;=9),INDEX(Demand!$C$3:$C$26,C327),INDEX(Demand!$B$3:$B$26,C327))</f>
        <v>350</v>
      </c>
      <c r="T327" s="7">
        <f t="shared" si="43"/>
        <v>0</v>
      </c>
      <c r="U327" s="7">
        <f t="shared" si="44"/>
        <v>0</v>
      </c>
    </row>
    <row r="328" spans="1:21" x14ac:dyDescent="0.2">
      <c r="A328" s="1">
        <v>1</v>
      </c>
      <c r="B328" s="1">
        <v>14</v>
      </c>
      <c r="C328" s="1">
        <v>8</v>
      </c>
      <c r="D328">
        <v>7.9</v>
      </c>
      <c r="E328">
        <v>7</v>
      </c>
      <c r="F328">
        <v>94</v>
      </c>
      <c r="G328">
        <v>0</v>
      </c>
      <c r="H328">
        <v>0</v>
      </c>
      <c r="I328">
        <v>0</v>
      </c>
      <c r="J328" s="4">
        <f t="shared" si="39"/>
        <v>121.84919962408378</v>
      </c>
      <c r="K328" s="4">
        <f t="shared" si="40"/>
        <v>-2.1632863026662363</v>
      </c>
      <c r="L328" s="5">
        <f t="shared" si="45"/>
        <v>43.150800375916219</v>
      </c>
      <c r="M328" s="5">
        <f t="shared" si="46"/>
        <v>0</v>
      </c>
      <c r="N328" s="6">
        <f t="shared" si="38"/>
        <v>0</v>
      </c>
      <c r="O328" s="6">
        <f t="shared" si="41"/>
        <v>0</v>
      </c>
      <c r="P328" s="6">
        <f>FORECAST(J328,Inputs!$B$10:$B$18,Inputs!$A$10:$A$18)</f>
        <v>31.68378888540818</v>
      </c>
      <c r="Q328" s="6">
        <f>IF(Inputs!$D$10="Yes",IF('Hourly Calcs'!P328&gt;'Hourly Calcs'!K328,'Hourly Calcs'!O328,N328+O328),N328+O328)</f>
        <v>0</v>
      </c>
      <c r="R328" s="12">
        <f t="shared" si="42"/>
        <v>0</v>
      </c>
      <c r="S328" s="1">
        <f>IF(AND(A328&gt;=5,A328&lt;=9),INDEX(Demand!$C$3:$C$26,C328),INDEX(Demand!$B$3:$B$26,C328))</f>
        <v>350</v>
      </c>
      <c r="T328" s="7">
        <f t="shared" si="43"/>
        <v>0</v>
      </c>
      <c r="U328" s="7">
        <f t="shared" si="44"/>
        <v>0</v>
      </c>
    </row>
    <row r="329" spans="1:21" x14ac:dyDescent="0.2">
      <c r="A329" s="1">
        <v>1</v>
      </c>
      <c r="B329" s="1">
        <v>14</v>
      </c>
      <c r="C329" s="1">
        <v>9</v>
      </c>
      <c r="D329">
        <v>8.1</v>
      </c>
      <c r="E329">
        <v>7.2</v>
      </c>
      <c r="F329">
        <v>94</v>
      </c>
      <c r="G329">
        <v>13</v>
      </c>
      <c r="H329">
        <v>0</v>
      </c>
      <c r="I329">
        <v>13</v>
      </c>
      <c r="J329" s="4">
        <f t="shared" si="39"/>
        <v>133.62826686960898</v>
      </c>
      <c r="K329" s="4">
        <f t="shared" si="40"/>
        <v>5.3549833242892078</v>
      </c>
      <c r="L329" s="5">
        <f t="shared" si="45"/>
        <v>31.371733130391021</v>
      </c>
      <c r="M329" s="5">
        <f t="shared" si="46"/>
        <v>28.645016675710792</v>
      </c>
      <c r="N329" s="6">
        <f t="shared" ref="N329:N392" si="47">H329*MAX(0,COS(2*ASIN(SQRT(SIN(RADIANS($B$4))^2+COS(RADIANS($K329))^2-2*SIN(RADIANS($B$4))*COS(RADIANS($K329))*COS(RADIANS($J329-$B$5))+(SIN(RADIANS($K329))-COS(RADIANS($B$4)))^2)/2)))</f>
        <v>0</v>
      </c>
      <c r="O329" s="6">
        <f t="shared" si="41"/>
        <v>11.888744221607771</v>
      </c>
      <c r="P329" s="6">
        <f>FORECAST(J329,Inputs!$B$10:$B$18,Inputs!$A$10:$A$18)</f>
        <v>31.792854322866749</v>
      </c>
      <c r="Q329" s="6">
        <f>IF(Inputs!$D$10="Yes",IF('Hourly Calcs'!P329&gt;'Hourly Calcs'!K329,'Hourly Calcs'!O329,N329+O329),N329+O329)</f>
        <v>11.888744221607771</v>
      </c>
      <c r="R329" s="12">
        <f t="shared" si="42"/>
        <v>56.495312541080125</v>
      </c>
      <c r="S329" s="1">
        <f>IF(AND(A329&gt;=5,A329&lt;=9),INDEX(Demand!$C$3:$C$26,C329),INDEX(Demand!$B$3:$B$26,C329))</f>
        <v>350</v>
      </c>
      <c r="T329" s="7">
        <f t="shared" si="43"/>
        <v>56.495312541080125</v>
      </c>
      <c r="U329" s="7">
        <f t="shared" si="44"/>
        <v>0</v>
      </c>
    </row>
    <row r="330" spans="1:21" x14ac:dyDescent="0.2">
      <c r="A330" s="1">
        <v>1</v>
      </c>
      <c r="B330" s="1">
        <v>14</v>
      </c>
      <c r="C330" s="1">
        <v>10</v>
      </c>
      <c r="D330">
        <v>8.6</v>
      </c>
      <c r="E330">
        <v>7.3</v>
      </c>
      <c r="F330">
        <v>92</v>
      </c>
      <c r="G330">
        <v>65</v>
      </c>
      <c r="H330">
        <v>19</v>
      </c>
      <c r="I330">
        <v>62</v>
      </c>
      <c r="J330" s="4">
        <f t="shared" ref="J330:J393" si="48">solarazimuth($B$2,$B$3,$B$1,A330,B330,C330,0,0,0,0)</f>
        <v>146.3162874648973</v>
      </c>
      <c r="K330" s="4">
        <f t="shared" ref="K330:K393" si="49">solarelevation($B$2,$B$3,$B$1,A330,B330,C330,0,0,0,0)</f>
        <v>11.387402264356297</v>
      </c>
      <c r="L330" s="5">
        <f t="shared" si="45"/>
        <v>18.6837125351027</v>
      </c>
      <c r="M330" s="5">
        <f t="shared" si="46"/>
        <v>22.612597735643703</v>
      </c>
      <c r="N330" s="6">
        <f t="shared" si="47"/>
        <v>12.976678015877358</v>
      </c>
      <c r="O330" s="6">
        <f t="shared" ref="O330:O393" si="50">$I330*(1+COS(RADIANS($B$4)))/2</f>
        <v>56.700164749206287</v>
      </c>
      <c r="P330" s="6">
        <f>FORECAST(J330,Inputs!$B$10:$B$18,Inputs!$A$10:$A$18)</f>
        <v>31.910335995045344</v>
      </c>
      <c r="Q330" s="6">
        <f>IF(Inputs!$D$10="Yes",IF('Hourly Calcs'!P330&gt;'Hourly Calcs'!K330,'Hourly Calcs'!O330,N330+O330),N330+O330)</f>
        <v>56.700164749206287</v>
      </c>
      <c r="R330" s="12">
        <f t="shared" ref="R330:R393" si="51">$B$6*$E$1*Q330</f>
        <v>269.43918288822829</v>
      </c>
      <c r="S330" s="1">
        <f>IF(AND(A330&gt;=5,A330&lt;=9),INDEX(Demand!$C$3:$C$26,C330),INDEX(Demand!$B$3:$B$26,C330))</f>
        <v>600</v>
      </c>
      <c r="T330" s="7">
        <f t="shared" ref="T330:T393" si="52">S330-MAX(0,S330-R330)</f>
        <v>269.43918288822829</v>
      </c>
      <c r="U330" s="7">
        <f t="shared" ref="U330:U393" si="53">MAX(0,R330-S330)</f>
        <v>0</v>
      </c>
    </row>
    <row r="331" spans="1:21" x14ac:dyDescent="0.2">
      <c r="A331" s="1">
        <v>1</v>
      </c>
      <c r="B331" s="1">
        <v>14</v>
      </c>
      <c r="C331" s="1">
        <v>11</v>
      </c>
      <c r="D331">
        <v>9.1</v>
      </c>
      <c r="E331">
        <v>7.4</v>
      </c>
      <c r="F331">
        <v>89</v>
      </c>
      <c r="G331">
        <v>120</v>
      </c>
      <c r="H331">
        <v>38</v>
      </c>
      <c r="I331">
        <v>110</v>
      </c>
      <c r="J331" s="4">
        <f t="shared" si="48"/>
        <v>159.97782225088272</v>
      </c>
      <c r="K331" s="4">
        <f t="shared" si="49"/>
        <v>15.661626354723239</v>
      </c>
      <c r="L331" s="5">
        <f t="shared" si="45"/>
        <v>5.0221777491172759</v>
      </c>
      <c r="M331" s="5">
        <f t="shared" si="46"/>
        <v>18.338373645276761</v>
      </c>
      <c r="N331" s="6">
        <f t="shared" si="47"/>
        <v>28.886379214266604</v>
      </c>
      <c r="O331" s="6">
        <f t="shared" si="50"/>
        <v>100.59706649052728</v>
      </c>
      <c r="P331" s="6">
        <f>FORECAST(J331,Inputs!$B$10:$B$18,Inputs!$A$10:$A$18)</f>
        <v>32.036831687508169</v>
      </c>
      <c r="Q331" s="6">
        <f>IF(Inputs!$D$10="Yes",IF('Hourly Calcs'!P331&gt;'Hourly Calcs'!K331,'Hourly Calcs'!O331,N331+O331),N331+O331)</f>
        <v>100.59706649052728</v>
      </c>
      <c r="R331" s="12">
        <f t="shared" si="51"/>
        <v>478.03725996298562</v>
      </c>
      <c r="S331" s="1">
        <f>IF(AND(A331&gt;=5,A331&lt;=9),INDEX(Demand!$C$3:$C$26,C331),INDEX(Demand!$B$3:$B$26,C331))</f>
        <v>600</v>
      </c>
      <c r="T331" s="7">
        <f t="shared" si="52"/>
        <v>478.03725996298562</v>
      </c>
      <c r="U331" s="7">
        <f t="shared" si="53"/>
        <v>0</v>
      </c>
    </row>
    <row r="332" spans="1:21" x14ac:dyDescent="0.2">
      <c r="A332" s="1">
        <v>1</v>
      </c>
      <c r="B332" s="1">
        <v>14</v>
      </c>
      <c r="C332" s="1">
        <v>12</v>
      </c>
      <c r="D332">
        <v>9.1</v>
      </c>
      <c r="E332">
        <v>7.4</v>
      </c>
      <c r="F332">
        <v>89</v>
      </c>
      <c r="G332">
        <v>156</v>
      </c>
      <c r="H332">
        <v>54</v>
      </c>
      <c r="I332">
        <v>139</v>
      </c>
      <c r="J332" s="4">
        <f t="shared" si="48"/>
        <v>174.38483839546569</v>
      </c>
      <c r="K332" s="4">
        <f t="shared" si="49"/>
        <v>17.769414289048129</v>
      </c>
      <c r="L332" s="5">
        <f t="shared" si="45"/>
        <v>9.3848383954656924</v>
      </c>
      <c r="M332" s="5">
        <f t="shared" si="46"/>
        <v>16.230585710951871</v>
      </c>
      <c r="N332" s="6">
        <f t="shared" si="47"/>
        <v>42.033553042513915</v>
      </c>
      <c r="O332" s="6">
        <f t="shared" si="50"/>
        <v>127.11811129257539</v>
      </c>
      <c r="P332" s="6">
        <f>FORECAST(J332,Inputs!$B$10:$B$18,Inputs!$A$10:$A$18)</f>
        <v>32.170229985143202</v>
      </c>
      <c r="Q332" s="6">
        <f>IF(Inputs!$D$10="Yes",IF('Hourly Calcs'!P332&gt;'Hourly Calcs'!K332,'Hourly Calcs'!O332,N332+O332),N332+O332)</f>
        <v>127.11811129257539</v>
      </c>
      <c r="R332" s="12">
        <f t="shared" si="51"/>
        <v>604.06526486231826</v>
      </c>
      <c r="S332" s="1">
        <f>IF(AND(A332&gt;=5,A332&lt;=9),INDEX(Demand!$C$3:$C$26,C332),INDEX(Demand!$B$3:$B$26,C332))</f>
        <v>600</v>
      </c>
      <c r="T332" s="7">
        <f t="shared" si="52"/>
        <v>600</v>
      </c>
      <c r="U332" s="7">
        <f t="shared" si="53"/>
        <v>4.0652648623182586</v>
      </c>
    </row>
    <row r="333" spans="1:21" x14ac:dyDescent="0.2">
      <c r="A333" s="1">
        <v>1</v>
      </c>
      <c r="B333" s="1">
        <v>14</v>
      </c>
      <c r="C333" s="1">
        <v>13</v>
      </c>
      <c r="D333">
        <v>9.4</v>
      </c>
      <c r="E333">
        <v>7.9</v>
      </c>
      <c r="F333">
        <v>90</v>
      </c>
      <c r="G333">
        <v>164</v>
      </c>
      <c r="H333">
        <v>56</v>
      </c>
      <c r="I333">
        <v>145</v>
      </c>
      <c r="J333" s="4">
        <f t="shared" si="48"/>
        <v>189.02963021895849</v>
      </c>
      <c r="K333" s="4">
        <f t="shared" si="49"/>
        <v>17.49447853970311</v>
      </c>
      <c r="L333" s="5">
        <f t="shared" si="45"/>
        <v>24.029630218958488</v>
      </c>
      <c r="M333" s="5">
        <f t="shared" si="46"/>
        <v>16.50552146029689</v>
      </c>
      <c r="N333" s="6">
        <f t="shared" si="47"/>
        <v>41.234328383539683</v>
      </c>
      <c r="O333" s="6">
        <f t="shared" si="50"/>
        <v>132.60522401024051</v>
      </c>
      <c r="P333" s="6">
        <f>FORECAST(J333,Inputs!$B$10:$B$18,Inputs!$A$10:$A$18)</f>
        <v>32.305829909434799</v>
      </c>
      <c r="Q333" s="6">
        <f>IF(Inputs!$D$10="Yes",IF('Hourly Calcs'!P333&gt;'Hourly Calcs'!K333,'Hourly Calcs'!O333,N333+O333),N333+O333)</f>
        <v>132.60522401024051</v>
      </c>
      <c r="R333" s="12">
        <f t="shared" si="51"/>
        <v>630.14002449666282</v>
      </c>
      <c r="S333" s="1">
        <f>IF(AND(A333&gt;=5,A333&lt;=9),INDEX(Demand!$C$3:$C$26,C333),INDEX(Demand!$B$3:$B$26,C333))</f>
        <v>600</v>
      </c>
      <c r="T333" s="7">
        <f t="shared" si="52"/>
        <v>600</v>
      </c>
      <c r="U333" s="7">
        <f t="shared" si="53"/>
        <v>30.140024496662818</v>
      </c>
    </row>
    <row r="334" spans="1:21" x14ac:dyDescent="0.2">
      <c r="A334" s="1">
        <v>1</v>
      </c>
      <c r="B334" s="1">
        <v>14</v>
      </c>
      <c r="C334" s="1">
        <v>14</v>
      </c>
      <c r="D334">
        <v>9.3000000000000007</v>
      </c>
      <c r="E334">
        <v>8.3000000000000007</v>
      </c>
      <c r="F334">
        <v>93</v>
      </c>
      <c r="G334">
        <v>71</v>
      </c>
      <c r="H334">
        <v>0</v>
      </c>
      <c r="I334">
        <v>71</v>
      </c>
      <c r="J334" s="4">
        <f t="shared" si="48"/>
        <v>203.30470183265967</v>
      </c>
      <c r="K334" s="4">
        <f t="shared" si="49"/>
        <v>14.86618734642542</v>
      </c>
      <c r="L334" s="5">
        <f t="shared" si="45"/>
        <v>38.304701832659674</v>
      </c>
      <c r="M334" s="5">
        <f t="shared" si="46"/>
        <v>19.13381265357458</v>
      </c>
      <c r="N334" s="6">
        <f t="shared" si="47"/>
        <v>0</v>
      </c>
      <c r="O334" s="6">
        <f t="shared" si="50"/>
        <v>64.930833825703971</v>
      </c>
      <c r="P334" s="6">
        <f>FORECAST(J334,Inputs!$B$10:$B$18,Inputs!$A$10:$A$18)</f>
        <v>32.438006498450548</v>
      </c>
      <c r="Q334" s="6">
        <f>IF(Inputs!$D$10="Yes",IF('Hourly Calcs'!P334&gt;'Hourly Calcs'!K334,'Hourly Calcs'!O334,N334+O334),N334+O334)</f>
        <v>64.930833825703971</v>
      </c>
      <c r="R334" s="12">
        <f t="shared" si="51"/>
        <v>308.55132233974524</v>
      </c>
      <c r="S334" s="1">
        <f>IF(AND(A334&gt;=5,A334&lt;=9),INDEX(Demand!$C$3:$C$26,C334),INDEX(Demand!$B$3:$B$26,C334))</f>
        <v>600</v>
      </c>
      <c r="T334" s="7">
        <f t="shared" si="52"/>
        <v>308.55132233974524</v>
      </c>
      <c r="U334" s="7">
        <f t="shared" si="53"/>
        <v>0</v>
      </c>
    </row>
    <row r="335" spans="1:21" x14ac:dyDescent="0.2">
      <c r="A335" s="1">
        <v>1</v>
      </c>
      <c r="B335" s="1">
        <v>14</v>
      </c>
      <c r="C335" s="1">
        <v>15</v>
      </c>
      <c r="D335">
        <v>9.3000000000000007</v>
      </c>
      <c r="E335">
        <v>8.3000000000000007</v>
      </c>
      <c r="F335">
        <v>93</v>
      </c>
      <c r="G335">
        <v>49</v>
      </c>
      <c r="H335">
        <v>0</v>
      </c>
      <c r="I335">
        <v>49</v>
      </c>
      <c r="J335" s="4">
        <f t="shared" si="48"/>
        <v>216.75648141695572</v>
      </c>
      <c r="K335" s="4">
        <f t="shared" si="49"/>
        <v>10.149596473157388</v>
      </c>
      <c r="L335" s="5">
        <f t="shared" si="45"/>
        <v>51.756481416955722</v>
      </c>
      <c r="M335" s="5">
        <f t="shared" si="46"/>
        <v>23.850403526842612</v>
      </c>
      <c r="N335" s="6">
        <f t="shared" si="47"/>
        <v>0</v>
      </c>
      <c r="O335" s="6">
        <f t="shared" si="50"/>
        <v>44.811420527598521</v>
      </c>
      <c r="P335" s="6">
        <f>FORECAST(J335,Inputs!$B$10:$B$18,Inputs!$A$10:$A$18)</f>
        <v>32.562560013119956</v>
      </c>
      <c r="Q335" s="6">
        <f>IF(Inputs!$D$10="Yes",IF('Hourly Calcs'!P335&gt;'Hourly Calcs'!K335,'Hourly Calcs'!O335,N335+O335),N335+O335)</f>
        <v>44.811420527598521</v>
      </c>
      <c r="R335" s="12">
        <f t="shared" si="51"/>
        <v>212.94387034714816</v>
      </c>
      <c r="S335" s="1">
        <f>IF(AND(A335&gt;=5,A335&lt;=9),INDEX(Demand!$C$3:$C$26,C335),INDEX(Demand!$B$3:$B$26,C335))</f>
        <v>600</v>
      </c>
      <c r="T335" s="7">
        <f t="shared" si="52"/>
        <v>212.94387034714816</v>
      </c>
      <c r="U335" s="7">
        <f t="shared" si="53"/>
        <v>0</v>
      </c>
    </row>
    <row r="336" spans="1:21" x14ac:dyDescent="0.2">
      <c r="A336" s="1">
        <v>1</v>
      </c>
      <c r="B336" s="1">
        <v>14</v>
      </c>
      <c r="C336" s="1">
        <v>16</v>
      </c>
      <c r="D336">
        <v>9.6</v>
      </c>
      <c r="E336">
        <v>7.9</v>
      </c>
      <c r="F336">
        <v>89</v>
      </c>
      <c r="G336">
        <v>20</v>
      </c>
      <c r="H336">
        <v>0</v>
      </c>
      <c r="I336">
        <v>20</v>
      </c>
      <c r="J336" s="4">
        <f t="shared" si="48"/>
        <v>229.22819020742318</v>
      </c>
      <c r="K336" s="4">
        <f t="shared" si="49"/>
        <v>3.8022246414461307</v>
      </c>
      <c r="L336" s="5">
        <f t="shared" si="45"/>
        <v>64.228190207423182</v>
      </c>
      <c r="M336" s="5">
        <f t="shared" si="46"/>
        <v>30.197775358553869</v>
      </c>
      <c r="N336" s="6">
        <f t="shared" si="47"/>
        <v>0</v>
      </c>
      <c r="O336" s="6">
        <f t="shared" si="50"/>
        <v>18.290375725550415</v>
      </c>
      <c r="P336" s="6">
        <f>FORECAST(J336,Inputs!$B$10:$B$18,Inputs!$A$10:$A$18)</f>
        <v>32.678038798216882</v>
      </c>
      <c r="Q336" s="6">
        <f>IF(Inputs!$D$10="Yes",IF('Hourly Calcs'!P336&gt;'Hourly Calcs'!K336,'Hourly Calcs'!O336,N336+O336),N336+O336)</f>
        <v>18.290375725550415</v>
      </c>
      <c r="R336" s="12">
        <f t="shared" si="51"/>
        <v>86.915865447815577</v>
      </c>
      <c r="S336" s="1">
        <f>IF(AND(A336&gt;=5,A336&lt;=9),INDEX(Demand!$C$3:$C$26,C336),INDEX(Demand!$B$3:$B$26,C336))</f>
        <v>900</v>
      </c>
      <c r="T336" s="7">
        <f t="shared" si="52"/>
        <v>86.915865447815577</v>
      </c>
      <c r="U336" s="7">
        <f t="shared" si="53"/>
        <v>0</v>
      </c>
    </row>
    <row r="337" spans="1:21" x14ac:dyDescent="0.2">
      <c r="A337" s="1">
        <v>1</v>
      </c>
      <c r="B337" s="1">
        <v>14</v>
      </c>
      <c r="C337" s="1">
        <v>17</v>
      </c>
      <c r="D337">
        <v>9.6999999999999993</v>
      </c>
      <c r="E337">
        <v>7.8</v>
      </c>
      <c r="F337">
        <v>88</v>
      </c>
      <c r="G337">
        <v>4</v>
      </c>
      <c r="H337">
        <v>0</v>
      </c>
      <c r="I337">
        <v>4</v>
      </c>
      <c r="J337" s="4">
        <f t="shared" si="48"/>
        <v>240.84148378590933</v>
      </c>
      <c r="K337" s="4">
        <f t="shared" si="49"/>
        <v>-4.0872598945990006</v>
      </c>
      <c r="L337" s="5">
        <f t="shared" si="45"/>
        <v>75.841483785909332</v>
      </c>
      <c r="M337" s="5">
        <f t="shared" si="46"/>
        <v>0</v>
      </c>
      <c r="N337" s="6">
        <f t="shared" si="47"/>
        <v>0</v>
      </c>
      <c r="O337" s="6">
        <f t="shared" si="50"/>
        <v>3.6580751451100832</v>
      </c>
      <c r="P337" s="6">
        <f>FORECAST(J337,Inputs!$B$10:$B$18,Inputs!$A$10:$A$18)</f>
        <v>32.785569294313973</v>
      </c>
      <c r="Q337" s="6">
        <f>IF(Inputs!$D$10="Yes",IF('Hourly Calcs'!P337&gt;'Hourly Calcs'!K337,'Hourly Calcs'!O337,N337+O337),N337+O337)</f>
        <v>3.6580751451100832</v>
      </c>
      <c r="R337" s="12">
        <f t="shared" si="51"/>
        <v>17.383173089563115</v>
      </c>
      <c r="S337" s="1">
        <f>IF(AND(A337&gt;=5,A337&lt;=9),INDEX(Demand!$C$3:$C$26,C337),INDEX(Demand!$B$3:$B$26,C337))</f>
        <v>900</v>
      </c>
      <c r="T337" s="7">
        <f t="shared" si="52"/>
        <v>17.383173089563115</v>
      </c>
      <c r="U337" s="7">
        <f t="shared" si="53"/>
        <v>0</v>
      </c>
    </row>
    <row r="338" spans="1:21" x14ac:dyDescent="0.2">
      <c r="A338" s="1">
        <v>1</v>
      </c>
      <c r="B338" s="1">
        <v>14</v>
      </c>
      <c r="C338" s="1">
        <v>18</v>
      </c>
      <c r="D338">
        <v>9.3000000000000007</v>
      </c>
      <c r="E338">
        <v>7.8</v>
      </c>
      <c r="F338">
        <v>90</v>
      </c>
      <c r="G338">
        <v>0</v>
      </c>
      <c r="H338">
        <v>0</v>
      </c>
      <c r="I338">
        <v>0</v>
      </c>
      <c r="J338" s="4">
        <f t="shared" si="48"/>
        <v>251.9130799950276</v>
      </c>
      <c r="K338" s="4">
        <f t="shared" si="49"/>
        <v>-12.820588625385582</v>
      </c>
      <c r="L338" s="5">
        <f t="shared" si="45"/>
        <v>86.913079995027601</v>
      </c>
      <c r="M338" s="5">
        <f t="shared" si="46"/>
        <v>0</v>
      </c>
      <c r="N338" s="6">
        <f t="shared" si="47"/>
        <v>0</v>
      </c>
      <c r="O338" s="6">
        <f t="shared" si="50"/>
        <v>0</v>
      </c>
      <c r="P338" s="6">
        <f>FORECAST(J338,Inputs!$B$10:$B$18,Inputs!$A$10:$A$18)</f>
        <v>32.888084074028029</v>
      </c>
      <c r="Q338" s="6">
        <f>IF(Inputs!$D$10="Yes",IF('Hourly Calcs'!P338&gt;'Hourly Calcs'!K338,'Hourly Calcs'!O338,N338+O338),N338+O338)</f>
        <v>0</v>
      </c>
      <c r="R338" s="12">
        <f t="shared" si="51"/>
        <v>0</v>
      </c>
      <c r="S338" s="1">
        <f>IF(AND(A338&gt;=5,A338&lt;=9),INDEX(Demand!$C$3:$C$26,C338),INDEX(Demand!$B$3:$B$26,C338))</f>
        <v>900</v>
      </c>
      <c r="T338" s="7">
        <f t="shared" si="52"/>
        <v>0</v>
      </c>
      <c r="U338" s="7">
        <f t="shared" si="53"/>
        <v>0</v>
      </c>
    </row>
    <row r="339" spans="1:21" x14ac:dyDescent="0.2">
      <c r="A339" s="1">
        <v>1</v>
      </c>
      <c r="B339" s="1">
        <v>14</v>
      </c>
      <c r="C339" s="1">
        <v>19</v>
      </c>
      <c r="D339">
        <v>9.8000000000000007</v>
      </c>
      <c r="E339">
        <v>8.1999999999999993</v>
      </c>
      <c r="F339">
        <v>90</v>
      </c>
      <c r="G339">
        <v>0</v>
      </c>
      <c r="H339">
        <v>0</v>
      </c>
      <c r="I339">
        <v>0</v>
      </c>
      <c r="J339" s="4">
        <f t="shared" si="48"/>
        <v>262.90280750394811</v>
      </c>
      <c r="K339" s="4">
        <f t="shared" si="49"/>
        <v>-22.07532537592536</v>
      </c>
      <c r="L339" s="5">
        <f t="shared" si="45"/>
        <v>0</v>
      </c>
      <c r="M339" s="5">
        <f t="shared" si="46"/>
        <v>0</v>
      </c>
      <c r="N339" s="6">
        <f t="shared" si="47"/>
        <v>0</v>
      </c>
      <c r="O339" s="6">
        <f t="shared" si="50"/>
        <v>0</v>
      </c>
      <c r="P339" s="6">
        <f>FORECAST(J339,Inputs!$B$10:$B$18,Inputs!$A$10:$A$18)</f>
        <v>32.989840810221736</v>
      </c>
      <c r="Q339" s="6">
        <f>IF(Inputs!$D$10="Yes",IF('Hourly Calcs'!P339&gt;'Hourly Calcs'!K339,'Hourly Calcs'!O339,N339+O339),N339+O339)</f>
        <v>0</v>
      </c>
      <c r="R339" s="12">
        <f t="shared" si="51"/>
        <v>0</v>
      </c>
      <c r="S339" s="1">
        <f>IF(AND(A339&gt;=5,A339&lt;=9),INDEX(Demand!$C$3:$C$26,C339),INDEX(Demand!$B$3:$B$26,C339))</f>
        <v>900</v>
      </c>
      <c r="T339" s="7">
        <f t="shared" si="52"/>
        <v>0</v>
      </c>
      <c r="U339" s="7">
        <f t="shared" si="53"/>
        <v>0</v>
      </c>
    </row>
    <row r="340" spans="1:21" x14ac:dyDescent="0.2">
      <c r="A340" s="1">
        <v>1</v>
      </c>
      <c r="B340" s="1">
        <v>14</v>
      </c>
      <c r="C340" s="1">
        <v>20</v>
      </c>
      <c r="D340">
        <v>9.8000000000000007</v>
      </c>
      <c r="E340">
        <v>8.1999999999999993</v>
      </c>
      <c r="F340">
        <v>90</v>
      </c>
      <c r="G340">
        <v>0</v>
      </c>
      <c r="H340">
        <v>0</v>
      </c>
      <c r="I340">
        <v>0</v>
      </c>
      <c r="J340" s="4">
        <f t="shared" si="48"/>
        <v>274.43294426249605</v>
      </c>
      <c r="K340" s="4">
        <f t="shared" si="49"/>
        <v>-31.548128887709993</v>
      </c>
      <c r="L340" s="5">
        <f t="shared" si="45"/>
        <v>0</v>
      </c>
      <c r="M340" s="5">
        <f t="shared" si="46"/>
        <v>0</v>
      </c>
      <c r="N340" s="6">
        <f t="shared" si="47"/>
        <v>0</v>
      </c>
      <c r="O340" s="6">
        <f t="shared" si="50"/>
        <v>0</v>
      </c>
      <c r="P340" s="6">
        <f>FORECAST(J340,Inputs!$B$10:$B$18,Inputs!$A$10:$A$18)</f>
        <v>33.09660133576385</v>
      </c>
      <c r="Q340" s="6">
        <f>IF(Inputs!$D$10="Yes",IF('Hourly Calcs'!P340&gt;'Hourly Calcs'!K340,'Hourly Calcs'!O340,N340+O340),N340+O340)</f>
        <v>0</v>
      </c>
      <c r="R340" s="12">
        <f t="shared" si="51"/>
        <v>0</v>
      </c>
      <c r="S340" s="1">
        <f>IF(AND(A340&gt;=5,A340&lt;=9),INDEX(Demand!$C$3:$C$26,C340),INDEX(Demand!$B$3:$B$26,C340))</f>
        <v>800</v>
      </c>
      <c r="T340" s="7">
        <f t="shared" si="52"/>
        <v>0</v>
      </c>
      <c r="U340" s="7">
        <f t="shared" si="53"/>
        <v>0</v>
      </c>
    </row>
    <row r="341" spans="1:21" x14ac:dyDescent="0.2">
      <c r="A341" s="1">
        <v>1</v>
      </c>
      <c r="B341" s="1">
        <v>14</v>
      </c>
      <c r="C341" s="1">
        <v>21</v>
      </c>
      <c r="D341">
        <v>9.9</v>
      </c>
      <c r="E341">
        <v>8.3000000000000007</v>
      </c>
      <c r="F341">
        <v>90</v>
      </c>
      <c r="G341">
        <v>0</v>
      </c>
      <c r="H341">
        <v>0</v>
      </c>
      <c r="I341">
        <v>0</v>
      </c>
      <c r="J341" s="4">
        <f t="shared" si="48"/>
        <v>287.39151685957415</v>
      </c>
      <c r="K341" s="4">
        <f t="shared" si="49"/>
        <v>-40.85132151643009</v>
      </c>
      <c r="L341" s="5">
        <f t="shared" si="45"/>
        <v>0</v>
      </c>
      <c r="M341" s="5">
        <f t="shared" si="46"/>
        <v>0</v>
      </c>
      <c r="N341" s="6">
        <f t="shared" si="47"/>
        <v>0</v>
      </c>
      <c r="O341" s="6">
        <f t="shared" si="50"/>
        <v>0</v>
      </c>
      <c r="P341" s="6">
        <f>FORECAST(J341,Inputs!$B$10:$B$18,Inputs!$A$10:$A$18)</f>
        <v>33.216588119070131</v>
      </c>
      <c r="Q341" s="6">
        <f>IF(Inputs!$D$10="Yes",IF('Hourly Calcs'!P341&gt;'Hourly Calcs'!K341,'Hourly Calcs'!O341,N341+O341),N341+O341)</f>
        <v>0</v>
      </c>
      <c r="R341" s="12">
        <f t="shared" si="51"/>
        <v>0</v>
      </c>
      <c r="S341" s="1">
        <f>IF(AND(A341&gt;=5,A341&lt;=9),INDEX(Demand!$C$3:$C$26,C341),INDEX(Demand!$B$3:$B$26,C341))</f>
        <v>700</v>
      </c>
      <c r="T341" s="7">
        <f t="shared" si="52"/>
        <v>0</v>
      </c>
      <c r="U341" s="7">
        <f t="shared" si="53"/>
        <v>0</v>
      </c>
    </row>
    <row r="342" spans="1:21" x14ac:dyDescent="0.2">
      <c r="A342" s="1">
        <v>1</v>
      </c>
      <c r="B342" s="1">
        <v>14</v>
      </c>
      <c r="C342" s="1">
        <v>22</v>
      </c>
      <c r="D342">
        <v>9.9</v>
      </c>
      <c r="E342">
        <v>8.3000000000000007</v>
      </c>
      <c r="F342">
        <v>90</v>
      </c>
      <c r="G342">
        <v>0</v>
      </c>
      <c r="H342">
        <v>0</v>
      </c>
      <c r="I342">
        <v>0</v>
      </c>
      <c r="J342" s="4">
        <f t="shared" si="48"/>
        <v>303.10677169144083</v>
      </c>
      <c r="K342" s="4">
        <f t="shared" si="49"/>
        <v>-49.426797243409453</v>
      </c>
      <c r="L342" s="5">
        <f t="shared" si="45"/>
        <v>0</v>
      </c>
      <c r="M342" s="5">
        <f t="shared" si="46"/>
        <v>0</v>
      </c>
      <c r="N342" s="6">
        <f t="shared" si="47"/>
        <v>0</v>
      </c>
      <c r="O342" s="6">
        <f t="shared" si="50"/>
        <v>0</v>
      </c>
      <c r="P342" s="6">
        <f>FORECAST(J342,Inputs!$B$10:$B$18,Inputs!$A$10:$A$18)</f>
        <v>33.36209973788371</v>
      </c>
      <c r="Q342" s="6">
        <f>IF(Inputs!$D$10="Yes",IF('Hourly Calcs'!P342&gt;'Hourly Calcs'!K342,'Hourly Calcs'!O342,N342+O342),N342+O342)</f>
        <v>0</v>
      </c>
      <c r="R342" s="12">
        <f t="shared" si="51"/>
        <v>0</v>
      </c>
      <c r="S342" s="1">
        <f>IF(AND(A342&gt;=5,A342&lt;=9),INDEX(Demand!$C$3:$C$26,C342),INDEX(Demand!$B$3:$B$26,C342))</f>
        <v>600</v>
      </c>
      <c r="T342" s="7">
        <f t="shared" si="52"/>
        <v>0</v>
      </c>
      <c r="U342" s="7">
        <f t="shared" si="53"/>
        <v>0</v>
      </c>
    </row>
    <row r="343" spans="1:21" x14ac:dyDescent="0.2">
      <c r="A343" s="1">
        <v>1</v>
      </c>
      <c r="B343" s="1">
        <v>14</v>
      </c>
      <c r="C343" s="1">
        <v>23</v>
      </c>
      <c r="D343">
        <v>10.199999999999999</v>
      </c>
      <c r="E343">
        <v>8.1</v>
      </c>
      <c r="F343">
        <v>87</v>
      </c>
      <c r="G343">
        <v>0</v>
      </c>
      <c r="H343">
        <v>0</v>
      </c>
      <c r="I343">
        <v>0</v>
      </c>
      <c r="J343" s="4">
        <f t="shared" si="48"/>
        <v>323.35692422897182</v>
      </c>
      <c r="K343" s="4">
        <f t="shared" si="49"/>
        <v>-56.352404851325645</v>
      </c>
      <c r="L343" s="5">
        <f t="shared" si="45"/>
        <v>0</v>
      </c>
      <c r="M343" s="5">
        <f t="shared" si="46"/>
        <v>0</v>
      </c>
      <c r="N343" s="6">
        <f t="shared" si="47"/>
        <v>0</v>
      </c>
      <c r="O343" s="6">
        <f t="shared" si="50"/>
        <v>0</v>
      </c>
      <c r="P343" s="6">
        <f>FORECAST(J343,Inputs!$B$10:$B$18,Inputs!$A$10:$A$18)</f>
        <v>33.549601150268259</v>
      </c>
      <c r="Q343" s="6">
        <f>IF(Inputs!$D$10="Yes",IF('Hourly Calcs'!P343&gt;'Hourly Calcs'!K343,'Hourly Calcs'!O343,N343+O343),N343+O343)</f>
        <v>0</v>
      </c>
      <c r="R343" s="12">
        <f t="shared" si="51"/>
        <v>0</v>
      </c>
      <c r="S343" s="1">
        <f>IF(AND(A343&gt;=5,A343&lt;=9),INDEX(Demand!$C$3:$C$26,C343),INDEX(Demand!$B$3:$B$26,C343))</f>
        <v>500</v>
      </c>
      <c r="T343" s="7">
        <f t="shared" si="52"/>
        <v>0</v>
      </c>
      <c r="U343" s="7">
        <f t="shared" si="53"/>
        <v>0</v>
      </c>
    </row>
    <row r="344" spans="1:21" x14ac:dyDescent="0.2">
      <c r="A344" s="1">
        <v>1</v>
      </c>
      <c r="B344" s="1">
        <v>14</v>
      </c>
      <c r="C344" s="1">
        <v>24</v>
      </c>
      <c r="D344">
        <v>10.5</v>
      </c>
      <c r="E344">
        <v>8.3000000000000007</v>
      </c>
      <c r="F344">
        <v>86</v>
      </c>
      <c r="G344">
        <v>0</v>
      </c>
      <c r="H344">
        <v>0</v>
      </c>
      <c r="I344">
        <v>0</v>
      </c>
      <c r="J344" s="4">
        <f t="shared" si="48"/>
        <v>349.09503839454271</v>
      </c>
      <c r="K344" s="4">
        <f t="shared" si="49"/>
        <v>-60.202236675719405</v>
      </c>
      <c r="L344" s="5">
        <f t="shared" si="45"/>
        <v>0</v>
      </c>
      <c r="M344" s="5">
        <f t="shared" si="46"/>
        <v>0</v>
      </c>
      <c r="N344" s="6">
        <f t="shared" si="47"/>
        <v>0</v>
      </c>
      <c r="O344" s="6">
        <f t="shared" si="50"/>
        <v>0</v>
      </c>
      <c r="P344" s="6">
        <f>FORECAST(J344,Inputs!$B$10:$B$18,Inputs!$A$10:$A$18)</f>
        <v>33.78791702217169</v>
      </c>
      <c r="Q344" s="6">
        <f>IF(Inputs!$D$10="Yes",IF('Hourly Calcs'!P344&gt;'Hourly Calcs'!K344,'Hourly Calcs'!O344,N344+O344),N344+O344)</f>
        <v>0</v>
      </c>
      <c r="R344" s="12">
        <f t="shared" si="51"/>
        <v>0</v>
      </c>
      <c r="S344" s="1">
        <f>IF(AND(A344&gt;=5,A344&lt;=9),INDEX(Demand!$C$3:$C$26,C344),INDEX(Demand!$B$3:$B$26,C344))</f>
        <v>400</v>
      </c>
      <c r="T344" s="7">
        <f t="shared" si="52"/>
        <v>0</v>
      </c>
      <c r="U344" s="7">
        <f t="shared" si="53"/>
        <v>0</v>
      </c>
    </row>
    <row r="345" spans="1:21" x14ac:dyDescent="0.2">
      <c r="A345" s="1">
        <v>1</v>
      </c>
      <c r="B345" s="1">
        <v>15</v>
      </c>
      <c r="C345" s="1">
        <v>1</v>
      </c>
      <c r="D345">
        <v>9.8000000000000007</v>
      </c>
      <c r="E345">
        <v>8.4</v>
      </c>
      <c r="F345">
        <v>91</v>
      </c>
      <c r="G345">
        <v>0</v>
      </c>
      <c r="H345">
        <v>0</v>
      </c>
      <c r="I345">
        <v>0</v>
      </c>
      <c r="J345" s="4">
        <f t="shared" si="48"/>
        <v>17.172822000889823</v>
      </c>
      <c r="K345" s="4">
        <f t="shared" si="49"/>
        <v>-59.670031581881517</v>
      </c>
      <c r="L345" s="5">
        <f t="shared" si="45"/>
        <v>0</v>
      </c>
      <c r="M345" s="5">
        <f t="shared" si="46"/>
        <v>0</v>
      </c>
      <c r="N345" s="6">
        <f t="shared" si="47"/>
        <v>0</v>
      </c>
      <c r="O345" s="6">
        <f t="shared" si="50"/>
        <v>0</v>
      </c>
      <c r="P345" s="6">
        <f>FORECAST(J345,Inputs!$B$10:$B$18,Inputs!$A$10:$A$18)</f>
        <v>30.714563166674903</v>
      </c>
      <c r="Q345" s="6">
        <f>IF(Inputs!$D$10="Yes",IF('Hourly Calcs'!P345&gt;'Hourly Calcs'!K345,'Hourly Calcs'!O345,N345+O345),N345+O345)</f>
        <v>0</v>
      </c>
      <c r="R345" s="12">
        <f t="shared" si="51"/>
        <v>0</v>
      </c>
      <c r="S345" s="1">
        <f>IF(AND(A345&gt;=5,A345&lt;=9),INDEX(Demand!$C$3:$C$26,C345),INDEX(Demand!$B$3:$B$26,C345))</f>
        <v>350</v>
      </c>
      <c r="T345" s="7">
        <f t="shared" si="52"/>
        <v>0</v>
      </c>
      <c r="U345" s="7">
        <f t="shared" si="53"/>
        <v>0</v>
      </c>
    </row>
    <row r="346" spans="1:21" x14ac:dyDescent="0.2">
      <c r="A346" s="1">
        <v>1</v>
      </c>
      <c r="B346" s="1">
        <v>15</v>
      </c>
      <c r="C346" s="1">
        <v>2</v>
      </c>
      <c r="D346">
        <v>9.8000000000000007</v>
      </c>
      <c r="E346">
        <v>8.4</v>
      </c>
      <c r="F346">
        <v>91</v>
      </c>
      <c r="G346">
        <v>0</v>
      </c>
      <c r="H346">
        <v>0</v>
      </c>
      <c r="I346">
        <v>0</v>
      </c>
      <c r="J346" s="4">
        <f t="shared" si="48"/>
        <v>41.725070493404274</v>
      </c>
      <c r="K346" s="4">
        <f t="shared" si="49"/>
        <v>-54.96561568963179</v>
      </c>
      <c r="L346" s="5">
        <f t="shared" si="45"/>
        <v>0</v>
      </c>
      <c r="M346" s="5">
        <f t="shared" si="46"/>
        <v>0</v>
      </c>
      <c r="N346" s="6">
        <f t="shared" si="47"/>
        <v>0</v>
      </c>
      <c r="O346" s="6">
        <f t="shared" si="50"/>
        <v>0</v>
      </c>
      <c r="P346" s="6">
        <f>FORECAST(J346,Inputs!$B$10:$B$18,Inputs!$A$10:$A$18)</f>
        <v>30.941898800864852</v>
      </c>
      <c r="Q346" s="6">
        <f>IF(Inputs!$D$10="Yes",IF('Hourly Calcs'!P346&gt;'Hourly Calcs'!K346,'Hourly Calcs'!O346,N346+O346),N346+O346)</f>
        <v>0</v>
      </c>
      <c r="R346" s="12">
        <f t="shared" si="51"/>
        <v>0</v>
      </c>
      <c r="S346" s="1">
        <f>IF(AND(A346&gt;=5,A346&lt;=9),INDEX(Demand!$C$3:$C$26,C346),INDEX(Demand!$B$3:$B$26,C346))</f>
        <v>350</v>
      </c>
      <c r="T346" s="7">
        <f t="shared" si="52"/>
        <v>0</v>
      </c>
      <c r="U346" s="7">
        <f t="shared" si="53"/>
        <v>0</v>
      </c>
    </row>
    <row r="347" spans="1:21" x14ac:dyDescent="0.2">
      <c r="A347" s="1">
        <v>1</v>
      </c>
      <c r="B347" s="1">
        <v>15</v>
      </c>
      <c r="C347" s="1">
        <v>3</v>
      </c>
      <c r="D347">
        <v>9.5</v>
      </c>
      <c r="E347">
        <v>8.3000000000000007</v>
      </c>
      <c r="F347">
        <v>92</v>
      </c>
      <c r="G347">
        <v>0</v>
      </c>
      <c r="H347">
        <v>0</v>
      </c>
      <c r="I347">
        <v>0</v>
      </c>
      <c r="J347" s="4">
        <f t="shared" si="48"/>
        <v>60.770398921707994</v>
      </c>
      <c r="K347" s="4">
        <f t="shared" si="49"/>
        <v>-47.546057575845651</v>
      </c>
      <c r="L347" s="5">
        <f t="shared" si="45"/>
        <v>0</v>
      </c>
      <c r="M347" s="5">
        <f t="shared" si="46"/>
        <v>0</v>
      </c>
      <c r="N347" s="6">
        <f t="shared" si="47"/>
        <v>0</v>
      </c>
      <c r="O347" s="6">
        <f t="shared" si="50"/>
        <v>0</v>
      </c>
      <c r="P347" s="6">
        <f>FORECAST(J347,Inputs!$B$10:$B$18,Inputs!$A$10:$A$18)</f>
        <v>31.118244434460259</v>
      </c>
      <c r="Q347" s="6">
        <f>IF(Inputs!$D$10="Yes",IF('Hourly Calcs'!P347&gt;'Hourly Calcs'!K347,'Hourly Calcs'!O347,N347+O347),N347+O347)</f>
        <v>0</v>
      </c>
      <c r="R347" s="12">
        <f t="shared" si="51"/>
        <v>0</v>
      </c>
      <c r="S347" s="1">
        <f>IF(AND(A347&gt;=5,A347&lt;=9),INDEX(Demand!$C$3:$C$26,C347),INDEX(Demand!$B$3:$B$26,C347))</f>
        <v>350</v>
      </c>
      <c r="T347" s="7">
        <f t="shared" si="52"/>
        <v>0</v>
      </c>
      <c r="U347" s="7">
        <f t="shared" si="53"/>
        <v>0</v>
      </c>
    </row>
    <row r="348" spans="1:21" x14ac:dyDescent="0.2">
      <c r="A348" s="1">
        <v>1</v>
      </c>
      <c r="B348" s="1">
        <v>15</v>
      </c>
      <c r="C348" s="1">
        <v>4</v>
      </c>
      <c r="D348">
        <v>9.6</v>
      </c>
      <c r="E348">
        <v>8.4</v>
      </c>
      <c r="F348">
        <v>92</v>
      </c>
      <c r="G348">
        <v>0</v>
      </c>
      <c r="H348">
        <v>0</v>
      </c>
      <c r="I348">
        <v>0</v>
      </c>
      <c r="J348" s="4">
        <f t="shared" si="48"/>
        <v>75.701306146794323</v>
      </c>
      <c r="K348" s="4">
        <f t="shared" si="49"/>
        <v>-38.731444828662234</v>
      </c>
      <c r="L348" s="5">
        <f t="shared" si="45"/>
        <v>89.298693853205677</v>
      </c>
      <c r="M348" s="5">
        <f t="shared" si="46"/>
        <v>0</v>
      </c>
      <c r="N348" s="6">
        <f t="shared" si="47"/>
        <v>0</v>
      </c>
      <c r="O348" s="6">
        <f t="shared" si="50"/>
        <v>0</v>
      </c>
      <c r="P348" s="6">
        <f>FORECAST(J348,Inputs!$B$10:$B$18,Inputs!$A$10:$A$18)</f>
        <v>31.256493575433279</v>
      </c>
      <c r="Q348" s="6">
        <f>IF(Inputs!$D$10="Yes",IF('Hourly Calcs'!P348&gt;'Hourly Calcs'!K348,'Hourly Calcs'!O348,N348+O348),N348+O348)</f>
        <v>0</v>
      </c>
      <c r="R348" s="12">
        <f t="shared" si="51"/>
        <v>0</v>
      </c>
      <c r="S348" s="1">
        <f>IF(AND(A348&gt;=5,A348&lt;=9),INDEX(Demand!$C$3:$C$26,C348),INDEX(Demand!$B$3:$B$26,C348))</f>
        <v>350</v>
      </c>
      <c r="T348" s="7">
        <f t="shared" si="52"/>
        <v>0</v>
      </c>
      <c r="U348" s="7">
        <f t="shared" si="53"/>
        <v>0</v>
      </c>
    </row>
    <row r="349" spans="1:21" x14ac:dyDescent="0.2">
      <c r="A349" s="1">
        <v>1</v>
      </c>
      <c r="B349" s="1">
        <v>15</v>
      </c>
      <c r="C349" s="1">
        <v>5</v>
      </c>
      <c r="D349">
        <v>9.6999999999999993</v>
      </c>
      <c r="E349">
        <v>8.5</v>
      </c>
      <c r="F349">
        <v>92</v>
      </c>
      <c r="G349">
        <v>0</v>
      </c>
      <c r="H349">
        <v>0</v>
      </c>
      <c r="I349">
        <v>0</v>
      </c>
      <c r="J349" s="4">
        <f t="shared" si="48"/>
        <v>88.228453611306179</v>
      </c>
      <c r="K349" s="4">
        <f t="shared" si="49"/>
        <v>-29.339184954443567</v>
      </c>
      <c r="L349" s="5">
        <f t="shared" si="45"/>
        <v>76.771546388693821</v>
      </c>
      <c r="M349" s="5">
        <f t="shared" si="46"/>
        <v>0</v>
      </c>
      <c r="N349" s="6">
        <f t="shared" si="47"/>
        <v>0</v>
      </c>
      <c r="O349" s="6">
        <f t="shared" si="50"/>
        <v>0</v>
      </c>
      <c r="P349" s="6">
        <f>FORECAST(J349,Inputs!$B$10:$B$18,Inputs!$A$10:$A$18)</f>
        <v>31.372485681586166</v>
      </c>
      <c r="Q349" s="6">
        <f>IF(Inputs!$D$10="Yes",IF('Hourly Calcs'!P349&gt;'Hourly Calcs'!K349,'Hourly Calcs'!O349,N349+O349),N349+O349)</f>
        <v>0</v>
      </c>
      <c r="R349" s="12">
        <f t="shared" si="51"/>
        <v>0</v>
      </c>
      <c r="S349" s="1">
        <f>IF(AND(A349&gt;=5,A349&lt;=9),INDEX(Demand!$C$3:$C$26,C349),INDEX(Demand!$B$3:$B$26,C349))</f>
        <v>350</v>
      </c>
      <c r="T349" s="7">
        <f t="shared" si="52"/>
        <v>0</v>
      </c>
      <c r="U349" s="7">
        <f t="shared" si="53"/>
        <v>0</v>
      </c>
    </row>
    <row r="350" spans="1:21" x14ac:dyDescent="0.2">
      <c r="A350" s="1">
        <v>1</v>
      </c>
      <c r="B350" s="1">
        <v>15</v>
      </c>
      <c r="C350" s="1">
        <v>6</v>
      </c>
      <c r="D350">
        <v>9.6999999999999993</v>
      </c>
      <c r="E350">
        <v>8.3000000000000007</v>
      </c>
      <c r="F350">
        <v>91</v>
      </c>
      <c r="G350">
        <v>0</v>
      </c>
      <c r="H350">
        <v>0</v>
      </c>
      <c r="I350">
        <v>0</v>
      </c>
      <c r="J350" s="4">
        <f t="shared" si="48"/>
        <v>99.563411461798708</v>
      </c>
      <c r="K350" s="4">
        <f t="shared" si="49"/>
        <v>-19.873770278658029</v>
      </c>
      <c r="L350" s="5">
        <f t="shared" si="45"/>
        <v>65.436588538201292</v>
      </c>
      <c r="M350" s="5">
        <f t="shared" si="46"/>
        <v>0</v>
      </c>
      <c r="N350" s="6">
        <f t="shared" si="47"/>
        <v>0</v>
      </c>
      <c r="O350" s="6">
        <f t="shared" si="50"/>
        <v>0</v>
      </c>
      <c r="P350" s="6">
        <f>FORECAST(J350,Inputs!$B$10:$B$18,Inputs!$A$10:$A$18)</f>
        <v>31.477438995016652</v>
      </c>
      <c r="Q350" s="6">
        <f>IF(Inputs!$D$10="Yes",IF('Hourly Calcs'!P350&gt;'Hourly Calcs'!K350,'Hourly Calcs'!O350,N350+O350),N350+O350)</f>
        <v>0</v>
      </c>
      <c r="R350" s="12">
        <f t="shared" si="51"/>
        <v>0</v>
      </c>
      <c r="S350" s="1">
        <f>IF(AND(A350&gt;=5,A350&lt;=9),INDEX(Demand!$C$3:$C$26,C350),INDEX(Demand!$B$3:$B$26,C350))</f>
        <v>350</v>
      </c>
      <c r="T350" s="7">
        <f t="shared" si="52"/>
        <v>0</v>
      </c>
      <c r="U350" s="7">
        <f t="shared" si="53"/>
        <v>0</v>
      </c>
    </row>
    <row r="351" spans="1:21" x14ac:dyDescent="0.2">
      <c r="A351" s="1">
        <v>1</v>
      </c>
      <c r="B351" s="1">
        <v>15</v>
      </c>
      <c r="C351" s="1">
        <v>7</v>
      </c>
      <c r="D351">
        <v>9.8000000000000007</v>
      </c>
      <c r="E351">
        <v>8.4</v>
      </c>
      <c r="F351">
        <v>91</v>
      </c>
      <c r="G351">
        <v>0</v>
      </c>
      <c r="H351">
        <v>0</v>
      </c>
      <c r="I351">
        <v>0</v>
      </c>
      <c r="J351" s="4">
        <f t="shared" si="48"/>
        <v>110.51977575380474</v>
      </c>
      <c r="K351" s="4">
        <f t="shared" si="49"/>
        <v>-10.700729111839081</v>
      </c>
      <c r="L351" s="5">
        <f t="shared" si="45"/>
        <v>54.480224246195263</v>
      </c>
      <c r="M351" s="5">
        <f t="shared" si="46"/>
        <v>0</v>
      </c>
      <c r="N351" s="6">
        <f t="shared" si="47"/>
        <v>0</v>
      </c>
      <c r="O351" s="6">
        <f t="shared" si="50"/>
        <v>0</v>
      </c>
      <c r="P351" s="6">
        <f>FORECAST(J351,Inputs!$B$10:$B$18,Inputs!$A$10:$A$18)</f>
        <v>31.578886812535227</v>
      </c>
      <c r="Q351" s="6">
        <f>IF(Inputs!$D$10="Yes",IF('Hourly Calcs'!P351&gt;'Hourly Calcs'!K351,'Hourly Calcs'!O351,N351+O351),N351+O351)</f>
        <v>0</v>
      </c>
      <c r="R351" s="12">
        <f t="shared" si="51"/>
        <v>0</v>
      </c>
      <c r="S351" s="1">
        <f>IF(AND(A351&gt;=5,A351&lt;=9),INDEX(Demand!$C$3:$C$26,C351),INDEX(Demand!$B$3:$B$26,C351))</f>
        <v>350</v>
      </c>
      <c r="T351" s="7">
        <f t="shared" si="52"/>
        <v>0</v>
      </c>
      <c r="U351" s="7">
        <f t="shared" si="53"/>
        <v>0</v>
      </c>
    </row>
    <row r="352" spans="1:21" x14ac:dyDescent="0.2">
      <c r="A352" s="1">
        <v>1</v>
      </c>
      <c r="B352" s="1">
        <v>15</v>
      </c>
      <c r="C352" s="1">
        <v>8</v>
      </c>
      <c r="D352">
        <v>9.5</v>
      </c>
      <c r="E352">
        <v>8.6999999999999993</v>
      </c>
      <c r="F352">
        <v>95</v>
      </c>
      <c r="G352">
        <v>0</v>
      </c>
      <c r="H352">
        <v>0</v>
      </c>
      <c r="I352">
        <v>0</v>
      </c>
      <c r="J352" s="4">
        <f t="shared" si="48"/>
        <v>121.67748684969169</v>
      </c>
      <c r="K352" s="4">
        <f t="shared" si="49"/>
        <v>-2.0621788078285732</v>
      </c>
      <c r="L352" s="5">
        <f t="shared" si="45"/>
        <v>43.322513150308311</v>
      </c>
      <c r="M352" s="5">
        <f t="shared" si="46"/>
        <v>0</v>
      </c>
      <c r="N352" s="6">
        <f t="shared" si="47"/>
        <v>0</v>
      </c>
      <c r="O352" s="6">
        <f t="shared" si="50"/>
        <v>0</v>
      </c>
      <c r="P352" s="6">
        <f>FORECAST(J352,Inputs!$B$10:$B$18,Inputs!$A$10:$A$18)</f>
        <v>31.682198952311957</v>
      </c>
      <c r="Q352" s="6">
        <f>IF(Inputs!$D$10="Yes",IF('Hourly Calcs'!P352&gt;'Hourly Calcs'!K352,'Hourly Calcs'!O352,N352+O352),N352+O352)</f>
        <v>0</v>
      </c>
      <c r="R352" s="12">
        <f t="shared" si="51"/>
        <v>0</v>
      </c>
      <c r="S352" s="1">
        <f>IF(AND(A352&gt;=5,A352&lt;=9),INDEX(Demand!$C$3:$C$26,C352),INDEX(Demand!$B$3:$B$26,C352))</f>
        <v>350</v>
      </c>
      <c r="T352" s="7">
        <f t="shared" si="52"/>
        <v>0</v>
      </c>
      <c r="U352" s="7">
        <f t="shared" si="53"/>
        <v>0</v>
      </c>
    </row>
    <row r="353" spans="1:21" x14ac:dyDescent="0.2">
      <c r="A353" s="1">
        <v>1</v>
      </c>
      <c r="B353" s="1">
        <v>15</v>
      </c>
      <c r="C353" s="1">
        <v>9</v>
      </c>
      <c r="D353">
        <v>9.3000000000000007</v>
      </c>
      <c r="E353">
        <v>8.6999999999999993</v>
      </c>
      <c r="F353">
        <v>96</v>
      </c>
      <c r="G353">
        <v>14</v>
      </c>
      <c r="H353">
        <v>0</v>
      </c>
      <c r="I353">
        <v>14</v>
      </c>
      <c r="J353" s="4">
        <f t="shared" si="48"/>
        <v>133.46640135540702</v>
      </c>
      <c r="K353" s="4">
        <f t="shared" si="49"/>
        <v>5.4645019943919522</v>
      </c>
      <c r="L353" s="5">
        <f t="shared" si="45"/>
        <v>31.533598644592985</v>
      </c>
      <c r="M353" s="5">
        <f t="shared" si="46"/>
        <v>28.535498005608048</v>
      </c>
      <c r="N353" s="6">
        <f t="shared" si="47"/>
        <v>0</v>
      </c>
      <c r="O353" s="6">
        <f t="shared" si="50"/>
        <v>12.803263007885292</v>
      </c>
      <c r="P353" s="6">
        <f>FORECAST(J353,Inputs!$B$10:$B$18,Inputs!$A$10:$A$18)</f>
        <v>31.791355568105619</v>
      </c>
      <c r="Q353" s="6">
        <f>IF(Inputs!$D$10="Yes",IF('Hourly Calcs'!P353&gt;'Hourly Calcs'!K353,'Hourly Calcs'!O353,N353+O353),N353+O353)</f>
        <v>12.803263007885292</v>
      </c>
      <c r="R353" s="12">
        <f t="shared" si="51"/>
        <v>60.841105813470904</v>
      </c>
      <c r="S353" s="1">
        <f>IF(AND(A353&gt;=5,A353&lt;=9),INDEX(Demand!$C$3:$C$26,C353),INDEX(Demand!$B$3:$B$26,C353))</f>
        <v>350</v>
      </c>
      <c r="T353" s="7">
        <f t="shared" si="52"/>
        <v>60.841105813470904</v>
      </c>
      <c r="U353" s="7">
        <f t="shared" si="53"/>
        <v>0</v>
      </c>
    </row>
    <row r="354" spans="1:21" x14ac:dyDescent="0.2">
      <c r="A354" s="1">
        <v>1</v>
      </c>
      <c r="B354" s="1">
        <v>15</v>
      </c>
      <c r="C354" s="1">
        <v>10</v>
      </c>
      <c r="D354">
        <v>9.6999999999999993</v>
      </c>
      <c r="E354">
        <v>8.6999999999999993</v>
      </c>
      <c r="F354">
        <v>93</v>
      </c>
      <c r="G354">
        <v>66</v>
      </c>
      <c r="H354">
        <v>20</v>
      </c>
      <c r="I354">
        <v>63</v>
      </c>
      <c r="J354" s="4">
        <f t="shared" si="48"/>
        <v>146.16776391855004</v>
      </c>
      <c r="K354" s="4">
        <f t="shared" si="49"/>
        <v>11.518517258777052</v>
      </c>
      <c r="L354" s="5">
        <f t="shared" si="45"/>
        <v>18.832236081449963</v>
      </c>
      <c r="M354" s="5">
        <f t="shared" si="46"/>
        <v>22.481482741222948</v>
      </c>
      <c r="N354" s="6">
        <f t="shared" si="47"/>
        <v>13.682899773010481</v>
      </c>
      <c r="O354" s="6">
        <f t="shared" si="50"/>
        <v>57.614683535483813</v>
      </c>
      <c r="P354" s="6">
        <f>FORECAST(J354,Inputs!$B$10:$B$18,Inputs!$A$10:$A$18)</f>
        <v>31.908960777023609</v>
      </c>
      <c r="Q354" s="6">
        <f>IF(Inputs!$D$10="Yes",IF('Hourly Calcs'!P354&gt;'Hourly Calcs'!K354,'Hourly Calcs'!O354,N354+O354),N354+O354)</f>
        <v>57.614683535483813</v>
      </c>
      <c r="R354" s="12">
        <f t="shared" si="51"/>
        <v>273.78497616061907</v>
      </c>
      <c r="S354" s="1">
        <f>IF(AND(A354&gt;=5,A354&lt;=9),INDEX(Demand!$C$3:$C$26,C354),INDEX(Demand!$B$3:$B$26,C354))</f>
        <v>600</v>
      </c>
      <c r="T354" s="7">
        <f t="shared" si="52"/>
        <v>273.78497616061907</v>
      </c>
      <c r="U354" s="7">
        <f t="shared" si="53"/>
        <v>0</v>
      </c>
    </row>
    <row r="355" spans="1:21" x14ac:dyDescent="0.2">
      <c r="A355" s="1">
        <v>1</v>
      </c>
      <c r="B355" s="1">
        <v>15</v>
      </c>
      <c r="C355" s="1">
        <v>11</v>
      </c>
      <c r="D355">
        <v>10.5</v>
      </c>
      <c r="E355">
        <v>8.9</v>
      </c>
      <c r="F355">
        <v>90</v>
      </c>
      <c r="G355">
        <v>122</v>
      </c>
      <c r="H355">
        <v>39</v>
      </c>
      <c r="I355">
        <v>111</v>
      </c>
      <c r="J355" s="4">
        <f t="shared" si="48"/>
        <v>159.84906284821636</v>
      </c>
      <c r="K355" s="4">
        <f t="shared" si="49"/>
        <v>15.813832928130324</v>
      </c>
      <c r="L355" s="5">
        <f t="shared" ref="L355:L418" si="54">IF(ABS($B$5-J355)&gt;90,0,ABS($B$5-J355))</f>
        <v>5.1509371517836371</v>
      </c>
      <c r="M355" s="5">
        <f t="shared" ref="M355:M418" si="55">IF(K355&gt;0,ABS($B$4-K355),0)</f>
        <v>18.186167071869676</v>
      </c>
      <c r="N355" s="6">
        <f t="shared" si="47"/>
        <v>29.709384404855626</v>
      </c>
      <c r="O355" s="6">
        <f t="shared" si="50"/>
        <v>101.51158527680481</v>
      </c>
      <c r="P355" s="6">
        <f>FORECAST(J355,Inputs!$B$10:$B$18,Inputs!$A$10:$A$18)</f>
        <v>32.035639470816818</v>
      </c>
      <c r="Q355" s="6">
        <f>IF(Inputs!$D$10="Yes",IF('Hourly Calcs'!P355&gt;'Hourly Calcs'!K355,'Hourly Calcs'!O355,N355+O355),N355+O355)</f>
        <v>101.51158527680481</v>
      </c>
      <c r="R355" s="12">
        <f t="shared" si="51"/>
        <v>482.38305323537645</v>
      </c>
      <c r="S355" s="1">
        <f>IF(AND(A355&gt;=5,A355&lt;=9),INDEX(Demand!$C$3:$C$26,C355),INDEX(Demand!$B$3:$B$26,C355))</f>
        <v>600</v>
      </c>
      <c r="T355" s="7">
        <f t="shared" si="52"/>
        <v>482.38305323537645</v>
      </c>
      <c r="U355" s="7">
        <f t="shared" si="53"/>
        <v>0</v>
      </c>
    </row>
    <row r="356" spans="1:21" x14ac:dyDescent="0.2">
      <c r="A356" s="1">
        <v>1</v>
      </c>
      <c r="B356" s="1">
        <v>15</v>
      </c>
      <c r="C356" s="1">
        <v>12</v>
      </c>
      <c r="D356">
        <v>10.5</v>
      </c>
      <c r="E356">
        <v>8.6999999999999993</v>
      </c>
      <c r="F356">
        <v>89</v>
      </c>
      <c r="G356">
        <v>157</v>
      </c>
      <c r="H356">
        <v>54</v>
      </c>
      <c r="I356">
        <v>140</v>
      </c>
      <c r="J356" s="4">
        <f t="shared" si="48"/>
        <v>174.28344850446013</v>
      </c>
      <c r="K356" s="4">
        <f t="shared" si="49"/>
        <v>17.940587782640137</v>
      </c>
      <c r="L356" s="5">
        <f t="shared" si="54"/>
        <v>9.2834485044601252</v>
      </c>
      <c r="M356" s="5">
        <f t="shared" si="55"/>
        <v>16.059412217359863</v>
      </c>
      <c r="N356" s="6">
        <f t="shared" si="47"/>
        <v>42.141812929331678</v>
      </c>
      <c r="O356" s="6">
        <f t="shared" si="50"/>
        <v>128.03263007885292</v>
      </c>
      <c r="P356" s="6">
        <f>FORECAST(J356,Inputs!$B$10:$B$18,Inputs!$A$10:$A$18)</f>
        <v>32.169291189856111</v>
      </c>
      <c r="Q356" s="6">
        <f>IF(Inputs!$D$10="Yes",IF('Hourly Calcs'!P356&gt;'Hourly Calcs'!K356,'Hourly Calcs'!O356,N356+O356),N356+O356)</f>
        <v>128.03263007885292</v>
      </c>
      <c r="R356" s="12">
        <f t="shared" si="51"/>
        <v>608.41105813470904</v>
      </c>
      <c r="S356" s="1">
        <f>IF(AND(A356&gt;=5,A356&lt;=9),INDEX(Demand!$C$3:$C$26,C356),INDEX(Demand!$B$3:$B$26,C356))</f>
        <v>600</v>
      </c>
      <c r="T356" s="7">
        <f t="shared" si="52"/>
        <v>600</v>
      </c>
      <c r="U356" s="7">
        <f t="shared" si="53"/>
        <v>8.4110581347090374</v>
      </c>
    </row>
    <row r="357" spans="1:21" x14ac:dyDescent="0.2">
      <c r="A357" s="1">
        <v>1</v>
      </c>
      <c r="B357" s="1">
        <v>15</v>
      </c>
      <c r="C357" s="1">
        <v>13</v>
      </c>
      <c r="D357">
        <v>10.5</v>
      </c>
      <c r="E357">
        <v>8.6999999999999993</v>
      </c>
      <c r="F357">
        <v>89</v>
      </c>
      <c r="G357">
        <v>166</v>
      </c>
      <c r="H357">
        <v>57</v>
      </c>
      <c r="I357">
        <v>147</v>
      </c>
      <c r="J357" s="4">
        <f t="shared" si="48"/>
        <v>188.96113309337568</v>
      </c>
      <c r="K357" s="4">
        <f t="shared" si="49"/>
        <v>17.679955417537542</v>
      </c>
      <c r="L357" s="5">
        <f t="shared" si="54"/>
        <v>23.961133093375679</v>
      </c>
      <c r="M357" s="5">
        <f t="shared" si="55"/>
        <v>16.320044582462458</v>
      </c>
      <c r="N357" s="6">
        <f t="shared" si="47"/>
        <v>42.102767792908011</v>
      </c>
      <c r="O357" s="6">
        <f t="shared" si="50"/>
        <v>134.43426158279556</v>
      </c>
      <c r="P357" s="6">
        <f>FORECAST(J357,Inputs!$B$10:$B$18,Inputs!$A$10:$A$18)</f>
        <v>32.305195676790511</v>
      </c>
      <c r="Q357" s="6">
        <f>IF(Inputs!$D$10="Yes",IF('Hourly Calcs'!P357&gt;'Hourly Calcs'!K357,'Hourly Calcs'!O357,N357+O357),N357+O357)</f>
        <v>134.43426158279556</v>
      </c>
      <c r="R357" s="12">
        <f t="shared" si="51"/>
        <v>638.83161104144449</v>
      </c>
      <c r="S357" s="1">
        <f>IF(AND(A357&gt;=5,A357&lt;=9),INDEX(Demand!$C$3:$C$26,C357),INDEX(Demand!$B$3:$B$26,C357))</f>
        <v>600</v>
      </c>
      <c r="T357" s="7">
        <f t="shared" si="52"/>
        <v>600</v>
      </c>
      <c r="U357" s="7">
        <f t="shared" si="53"/>
        <v>38.831611041444489</v>
      </c>
    </row>
    <row r="358" spans="1:21" x14ac:dyDescent="0.2">
      <c r="A358" s="1">
        <v>1</v>
      </c>
      <c r="B358" s="1">
        <v>15</v>
      </c>
      <c r="C358" s="1">
        <v>14</v>
      </c>
      <c r="D358">
        <v>11.2</v>
      </c>
      <c r="E358">
        <v>9.1999999999999993</v>
      </c>
      <c r="F358">
        <v>87</v>
      </c>
      <c r="G358">
        <v>145</v>
      </c>
      <c r="H358">
        <v>49</v>
      </c>
      <c r="I358">
        <v>130</v>
      </c>
      <c r="J358" s="4">
        <f t="shared" si="48"/>
        <v>203.26992415947009</v>
      </c>
      <c r="K358" s="4">
        <f t="shared" si="49"/>
        <v>15.059897101428604</v>
      </c>
      <c r="L358" s="5">
        <f t="shared" si="54"/>
        <v>38.269924159470094</v>
      </c>
      <c r="M358" s="5">
        <f t="shared" si="55"/>
        <v>18.940102898571396</v>
      </c>
      <c r="N358" s="6">
        <f t="shared" si="47"/>
        <v>31.328277954326278</v>
      </c>
      <c r="O358" s="6">
        <f t="shared" si="50"/>
        <v>118.8874422160777</v>
      </c>
      <c r="P358" s="6">
        <f>FORECAST(J358,Inputs!$B$10:$B$18,Inputs!$A$10:$A$18)</f>
        <v>32.437684482958055</v>
      </c>
      <c r="Q358" s="6">
        <f>IF(Inputs!$D$10="Yes",IF('Hourly Calcs'!P358&gt;'Hourly Calcs'!K358,'Hourly Calcs'!O358,N358+O358),N358+O358)</f>
        <v>118.8874422160777</v>
      </c>
      <c r="R358" s="12">
        <f t="shared" si="51"/>
        <v>564.95312541080125</v>
      </c>
      <c r="S358" s="1">
        <f>IF(AND(A358&gt;=5,A358&lt;=9),INDEX(Demand!$C$3:$C$26,C358),INDEX(Demand!$B$3:$B$26,C358))</f>
        <v>600</v>
      </c>
      <c r="T358" s="7">
        <f t="shared" si="52"/>
        <v>564.95312541080125</v>
      </c>
      <c r="U358" s="7">
        <f t="shared" si="53"/>
        <v>0</v>
      </c>
    </row>
    <row r="359" spans="1:21" x14ac:dyDescent="0.2">
      <c r="A359" s="1">
        <v>1</v>
      </c>
      <c r="B359" s="1">
        <v>15</v>
      </c>
      <c r="C359" s="1">
        <v>15</v>
      </c>
      <c r="D359">
        <v>10.7</v>
      </c>
      <c r="E359">
        <v>8.5</v>
      </c>
      <c r="F359">
        <v>86</v>
      </c>
      <c r="G359">
        <v>100</v>
      </c>
      <c r="H359">
        <v>15</v>
      </c>
      <c r="I359">
        <v>97</v>
      </c>
      <c r="J359" s="4">
        <f t="shared" si="48"/>
        <v>216.7517925610949</v>
      </c>
      <c r="K359" s="4">
        <f t="shared" si="49"/>
        <v>10.345535530015908</v>
      </c>
      <c r="L359" s="5">
        <f t="shared" si="54"/>
        <v>51.751792561094902</v>
      </c>
      <c r="M359" s="5">
        <f t="shared" si="55"/>
        <v>23.654464469984092</v>
      </c>
      <c r="N359" s="6">
        <f t="shared" si="47"/>
        <v>7.3414980278914621</v>
      </c>
      <c r="O359" s="6">
        <f t="shared" si="50"/>
        <v>88.708322268919517</v>
      </c>
      <c r="P359" s="6">
        <f>FORECAST(J359,Inputs!$B$10:$B$18,Inputs!$A$10:$A$18)</f>
        <v>32.562516597787912</v>
      </c>
      <c r="Q359" s="6">
        <f>IF(Inputs!$D$10="Yes",IF('Hourly Calcs'!P359&gt;'Hourly Calcs'!K359,'Hourly Calcs'!O359,N359+O359),N359+O359)</f>
        <v>88.708322268919517</v>
      </c>
      <c r="R359" s="12">
        <f t="shared" si="51"/>
        <v>421.54194742190555</v>
      </c>
      <c r="S359" s="1">
        <f>IF(AND(A359&gt;=5,A359&lt;=9),INDEX(Demand!$C$3:$C$26,C359),INDEX(Demand!$B$3:$B$26,C359))</f>
        <v>600</v>
      </c>
      <c r="T359" s="7">
        <f t="shared" si="52"/>
        <v>421.54194742190555</v>
      </c>
      <c r="U359" s="7">
        <f t="shared" si="53"/>
        <v>0</v>
      </c>
    </row>
    <row r="360" spans="1:21" x14ac:dyDescent="0.2">
      <c r="A360" s="1">
        <v>1</v>
      </c>
      <c r="B360" s="1">
        <v>15</v>
      </c>
      <c r="C360" s="1">
        <v>16</v>
      </c>
      <c r="D360">
        <v>9.9</v>
      </c>
      <c r="E360">
        <v>8</v>
      </c>
      <c r="F360">
        <v>88</v>
      </c>
      <c r="G360">
        <v>54</v>
      </c>
      <c r="H360">
        <v>26</v>
      </c>
      <c r="I360">
        <v>51</v>
      </c>
      <c r="J360" s="4">
        <f t="shared" si="48"/>
        <v>229.24788266552721</v>
      </c>
      <c r="K360" s="4">
        <f t="shared" si="49"/>
        <v>3.9917038710005954</v>
      </c>
      <c r="L360" s="5">
        <f t="shared" si="54"/>
        <v>64.247882665527214</v>
      </c>
      <c r="M360" s="5">
        <f t="shared" si="55"/>
        <v>30.008296128999405</v>
      </c>
      <c r="N360" s="6">
        <f t="shared" si="47"/>
        <v>7.8020520792734906</v>
      </c>
      <c r="O360" s="6">
        <f t="shared" si="50"/>
        <v>46.640458100153559</v>
      </c>
      <c r="P360" s="6">
        <f>FORECAST(J360,Inputs!$B$10:$B$18,Inputs!$A$10:$A$18)</f>
        <v>32.678221135791915</v>
      </c>
      <c r="Q360" s="6">
        <f>IF(Inputs!$D$10="Yes",IF('Hourly Calcs'!P360&gt;'Hourly Calcs'!K360,'Hourly Calcs'!O360,N360+O360),N360+O360)</f>
        <v>46.640458100153559</v>
      </c>
      <c r="R360" s="12">
        <f t="shared" si="51"/>
        <v>221.63545689192969</v>
      </c>
      <c r="S360" s="1">
        <f>IF(AND(A360&gt;=5,A360&lt;=9),INDEX(Demand!$C$3:$C$26,C360),INDEX(Demand!$B$3:$B$26,C360))</f>
        <v>900</v>
      </c>
      <c r="T360" s="7">
        <f t="shared" si="52"/>
        <v>221.63545689192972</v>
      </c>
      <c r="U360" s="7">
        <f t="shared" si="53"/>
        <v>0</v>
      </c>
    </row>
    <row r="361" spans="1:21" x14ac:dyDescent="0.2">
      <c r="A361" s="1">
        <v>1</v>
      </c>
      <c r="B361" s="1">
        <v>15</v>
      </c>
      <c r="C361" s="1">
        <v>17</v>
      </c>
      <c r="D361">
        <v>9.1999999999999993</v>
      </c>
      <c r="E361">
        <v>7.5</v>
      </c>
      <c r="F361">
        <v>89</v>
      </c>
      <c r="G361">
        <v>7</v>
      </c>
      <c r="H361">
        <v>0</v>
      </c>
      <c r="I361">
        <v>7</v>
      </c>
      <c r="J361" s="4">
        <f t="shared" si="48"/>
        <v>240.88000012769521</v>
      </c>
      <c r="K361" s="4">
        <f t="shared" si="49"/>
        <v>-3.8891157355495807</v>
      </c>
      <c r="L361" s="5">
        <f t="shared" si="54"/>
        <v>75.880000127695212</v>
      </c>
      <c r="M361" s="5">
        <f t="shared" si="55"/>
        <v>0</v>
      </c>
      <c r="N361" s="6">
        <f t="shared" si="47"/>
        <v>0</v>
      </c>
      <c r="O361" s="6">
        <f t="shared" si="50"/>
        <v>6.4016315039426459</v>
      </c>
      <c r="P361" s="6">
        <f>FORECAST(J361,Inputs!$B$10:$B$18,Inputs!$A$10:$A$18)</f>
        <v>32.785925927108288</v>
      </c>
      <c r="Q361" s="6">
        <f>IF(Inputs!$D$10="Yes",IF('Hourly Calcs'!P361&gt;'Hourly Calcs'!K361,'Hourly Calcs'!O361,N361+O361),N361+O361)</f>
        <v>6.4016315039426459</v>
      </c>
      <c r="R361" s="12">
        <f t="shared" si="51"/>
        <v>30.420552906735452</v>
      </c>
      <c r="S361" s="1">
        <f>IF(AND(A361&gt;=5,A361&lt;=9),INDEX(Demand!$C$3:$C$26,C361),INDEX(Demand!$B$3:$B$26,C361))</f>
        <v>900</v>
      </c>
      <c r="T361" s="7">
        <f t="shared" si="52"/>
        <v>30.420552906735452</v>
      </c>
      <c r="U361" s="7">
        <f t="shared" si="53"/>
        <v>0</v>
      </c>
    </row>
    <row r="362" spans="1:21" x14ac:dyDescent="0.2">
      <c r="A362" s="1">
        <v>1</v>
      </c>
      <c r="B362" s="1">
        <v>15</v>
      </c>
      <c r="C362" s="1">
        <v>18</v>
      </c>
      <c r="D362">
        <v>9</v>
      </c>
      <c r="E362">
        <v>7.3</v>
      </c>
      <c r="F362">
        <v>89</v>
      </c>
      <c r="G362">
        <v>0</v>
      </c>
      <c r="H362">
        <v>0</v>
      </c>
      <c r="I362">
        <v>0</v>
      </c>
      <c r="J362" s="4">
        <f t="shared" si="48"/>
        <v>251.96595486039928</v>
      </c>
      <c r="K362" s="4">
        <f t="shared" si="49"/>
        <v>-12.628785354279415</v>
      </c>
      <c r="L362" s="5">
        <f t="shared" si="54"/>
        <v>86.965954860399279</v>
      </c>
      <c r="M362" s="5">
        <f t="shared" si="55"/>
        <v>0</v>
      </c>
      <c r="N362" s="6">
        <f t="shared" si="47"/>
        <v>0</v>
      </c>
      <c r="O362" s="6">
        <f t="shared" si="50"/>
        <v>0</v>
      </c>
      <c r="P362" s="6">
        <f>FORECAST(J362,Inputs!$B$10:$B$18,Inputs!$A$10:$A$18)</f>
        <v>32.888573656114808</v>
      </c>
      <c r="Q362" s="6">
        <f>IF(Inputs!$D$10="Yes",IF('Hourly Calcs'!P362&gt;'Hourly Calcs'!K362,'Hourly Calcs'!O362,N362+O362),N362+O362)</f>
        <v>0</v>
      </c>
      <c r="R362" s="12">
        <f t="shared" si="51"/>
        <v>0</v>
      </c>
      <c r="S362" s="1">
        <f>IF(AND(A362&gt;=5,A362&lt;=9),INDEX(Demand!$C$3:$C$26,C362),INDEX(Demand!$B$3:$B$26,C362))</f>
        <v>900</v>
      </c>
      <c r="T362" s="7">
        <f t="shared" si="52"/>
        <v>0</v>
      </c>
      <c r="U362" s="7">
        <f t="shared" si="53"/>
        <v>0</v>
      </c>
    </row>
    <row r="363" spans="1:21" x14ac:dyDescent="0.2">
      <c r="A363" s="1">
        <v>1</v>
      </c>
      <c r="B363" s="1">
        <v>15</v>
      </c>
      <c r="C363" s="1">
        <v>19</v>
      </c>
      <c r="D363">
        <v>8.1</v>
      </c>
      <c r="E363">
        <v>7.5</v>
      </c>
      <c r="F363">
        <v>96</v>
      </c>
      <c r="G363">
        <v>0</v>
      </c>
      <c r="H363">
        <v>0</v>
      </c>
      <c r="I363">
        <v>0</v>
      </c>
      <c r="J363" s="4">
        <f t="shared" si="48"/>
        <v>262.96643893879519</v>
      </c>
      <c r="K363" s="4">
        <f t="shared" si="49"/>
        <v>-21.885716116976411</v>
      </c>
      <c r="L363" s="5">
        <f t="shared" si="54"/>
        <v>0</v>
      </c>
      <c r="M363" s="5">
        <f t="shared" si="55"/>
        <v>0</v>
      </c>
      <c r="N363" s="6">
        <f t="shared" si="47"/>
        <v>0</v>
      </c>
      <c r="O363" s="6">
        <f t="shared" si="50"/>
        <v>0</v>
      </c>
      <c r="P363" s="6">
        <f>FORECAST(J363,Inputs!$B$10:$B$18,Inputs!$A$10:$A$18)</f>
        <v>32.990429990174029</v>
      </c>
      <c r="Q363" s="6">
        <f>IF(Inputs!$D$10="Yes",IF('Hourly Calcs'!P363&gt;'Hourly Calcs'!K363,'Hourly Calcs'!O363,N363+O363),N363+O363)</f>
        <v>0</v>
      </c>
      <c r="R363" s="12">
        <f t="shared" si="51"/>
        <v>0</v>
      </c>
      <c r="S363" s="1">
        <f>IF(AND(A363&gt;=5,A363&lt;=9),INDEX(Demand!$C$3:$C$26,C363),INDEX(Demand!$B$3:$B$26,C363))</f>
        <v>900</v>
      </c>
      <c r="T363" s="7">
        <f t="shared" si="52"/>
        <v>0</v>
      </c>
      <c r="U363" s="7">
        <f t="shared" si="53"/>
        <v>0</v>
      </c>
    </row>
    <row r="364" spans="1:21" x14ac:dyDescent="0.2">
      <c r="A364" s="1">
        <v>1</v>
      </c>
      <c r="B364" s="1">
        <v>15</v>
      </c>
      <c r="C364" s="1">
        <v>20</v>
      </c>
      <c r="D364">
        <v>8.8000000000000007</v>
      </c>
      <c r="E364">
        <v>7.8</v>
      </c>
      <c r="F364">
        <v>93</v>
      </c>
      <c r="G364">
        <v>0</v>
      </c>
      <c r="H364">
        <v>0</v>
      </c>
      <c r="I364">
        <v>0</v>
      </c>
      <c r="J364" s="4">
        <f t="shared" si="48"/>
        <v>274.5033465447475</v>
      </c>
      <c r="K364" s="4">
        <f t="shared" si="49"/>
        <v>-31.358692170242733</v>
      </c>
      <c r="L364" s="5">
        <f t="shared" si="54"/>
        <v>0</v>
      </c>
      <c r="M364" s="5">
        <f t="shared" si="55"/>
        <v>0</v>
      </c>
      <c r="N364" s="6">
        <f t="shared" si="47"/>
        <v>0</v>
      </c>
      <c r="O364" s="6">
        <f t="shared" si="50"/>
        <v>0</v>
      </c>
      <c r="P364" s="6">
        <f>FORECAST(J364,Inputs!$B$10:$B$18,Inputs!$A$10:$A$18)</f>
        <v>33.097253208747659</v>
      </c>
      <c r="Q364" s="6">
        <f>IF(Inputs!$D$10="Yes",IF('Hourly Calcs'!P364&gt;'Hourly Calcs'!K364,'Hourly Calcs'!O364,N364+O364),N364+O364)</f>
        <v>0</v>
      </c>
      <c r="R364" s="12">
        <f t="shared" si="51"/>
        <v>0</v>
      </c>
      <c r="S364" s="1">
        <f>IF(AND(A364&gt;=5,A364&lt;=9),INDEX(Demand!$C$3:$C$26,C364),INDEX(Demand!$B$3:$B$26,C364))</f>
        <v>800</v>
      </c>
      <c r="T364" s="7">
        <f t="shared" si="52"/>
        <v>0</v>
      </c>
      <c r="U364" s="7">
        <f t="shared" si="53"/>
        <v>0</v>
      </c>
    </row>
    <row r="365" spans="1:21" x14ac:dyDescent="0.2">
      <c r="A365" s="1">
        <v>1</v>
      </c>
      <c r="B365" s="1">
        <v>15</v>
      </c>
      <c r="C365" s="1">
        <v>21</v>
      </c>
      <c r="D365">
        <v>8.3000000000000007</v>
      </c>
      <c r="E365">
        <v>7.5</v>
      </c>
      <c r="F365">
        <v>95</v>
      </c>
      <c r="G365">
        <v>0</v>
      </c>
      <c r="H365">
        <v>0</v>
      </c>
      <c r="I365">
        <v>0</v>
      </c>
      <c r="J365" s="4">
        <f t="shared" si="48"/>
        <v>287.46136170730142</v>
      </c>
      <c r="K365" s="4">
        <f t="shared" si="49"/>
        <v>-40.659567516752645</v>
      </c>
      <c r="L365" s="5">
        <f t="shared" si="54"/>
        <v>0</v>
      </c>
      <c r="M365" s="5">
        <f t="shared" si="55"/>
        <v>0</v>
      </c>
      <c r="N365" s="6">
        <f t="shared" si="47"/>
        <v>0</v>
      </c>
      <c r="O365" s="6">
        <f t="shared" si="50"/>
        <v>0</v>
      </c>
      <c r="P365" s="6">
        <f>FORECAST(J365,Inputs!$B$10:$B$18,Inputs!$A$10:$A$18)</f>
        <v>33.217234830623156</v>
      </c>
      <c r="Q365" s="6">
        <f>IF(Inputs!$D$10="Yes",IF('Hourly Calcs'!P365&gt;'Hourly Calcs'!K365,'Hourly Calcs'!O365,N365+O365),N365+O365)</f>
        <v>0</v>
      </c>
      <c r="R365" s="12">
        <f t="shared" si="51"/>
        <v>0</v>
      </c>
      <c r="S365" s="1">
        <f>IF(AND(A365&gt;=5,A365&lt;=9),INDEX(Demand!$C$3:$C$26,C365),INDEX(Demand!$B$3:$B$26,C365))</f>
        <v>700</v>
      </c>
      <c r="T365" s="7">
        <f t="shared" si="52"/>
        <v>0</v>
      </c>
      <c r="U365" s="7">
        <f t="shared" si="53"/>
        <v>0</v>
      </c>
    </row>
    <row r="366" spans="1:21" x14ac:dyDescent="0.2">
      <c r="A366" s="1">
        <v>1</v>
      </c>
      <c r="B366" s="1">
        <v>15</v>
      </c>
      <c r="C366" s="1">
        <v>22</v>
      </c>
      <c r="D366">
        <v>8.6</v>
      </c>
      <c r="E366">
        <v>7.5</v>
      </c>
      <c r="F366">
        <v>93</v>
      </c>
      <c r="G366">
        <v>0</v>
      </c>
      <c r="H366">
        <v>0</v>
      </c>
      <c r="I366">
        <v>0</v>
      </c>
      <c r="J366" s="4">
        <f t="shared" si="48"/>
        <v>303.15856134076745</v>
      </c>
      <c r="K366" s="4">
        <f t="shared" si="49"/>
        <v>-49.230556537345365</v>
      </c>
      <c r="L366" s="5">
        <f t="shared" si="54"/>
        <v>0</v>
      </c>
      <c r="M366" s="5">
        <f t="shared" si="55"/>
        <v>0</v>
      </c>
      <c r="N366" s="6">
        <f t="shared" si="47"/>
        <v>0</v>
      </c>
      <c r="O366" s="6">
        <f t="shared" si="50"/>
        <v>0</v>
      </c>
      <c r="P366" s="6">
        <f>FORECAST(J366,Inputs!$B$10:$B$18,Inputs!$A$10:$A$18)</f>
        <v>33.362579271673773</v>
      </c>
      <c r="Q366" s="6">
        <f>IF(Inputs!$D$10="Yes",IF('Hourly Calcs'!P366&gt;'Hourly Calcs'!K366,'Hourly Calcs'!O366,N366+O366),N366+O366)</f>
        <v>0</v>
      </c>
      <c r="R366" s="12">
        <f t="shared" si="51"/>
        <v>0</v>
      </c>
      <c r="S366" s="1">
        <f>IF(AND(A366&gt;=5,A366&lt;=9),INDEX(Demand!$C$3:$C$26,C366),INDEX(Demand!$B$3:$B$26,C366))</f>
        <v>600</v>
      </c>
      <c r="T366" s="7">
        <f t="shared" si="52"/>
        <v>0</v>
      </c>
      <c r="U366" s="7">
        <f t="shared" si="53"/>
        <v>0</v>
      </c>
    </row>
    <row r="367" spans="1:21" x14ac:dyDescent="0.2">
      <c r="A367" s="1">
        <v>1</v>
      </c>
      <c r="B367" s="1">
        <v>15</v>
      </c>
      <c r="C367" s="1">
        <v>23</v>
      </c>
      <c r="D367">
        <v>8.3000000000000007</v>
      </c>
      <c r="E367">
        <v>7.5</v>
      </c>
      <c r="F367">
        <v>95</v>
      </c>
      <c r="G367">
        <v>0</v>
      </c>
      <c r="H367">
        <v>0</v>
      </c>
      <c r="I367">
        <v>0</v>
      </c>
      <c r="J367" s="4">
        <f t="shared" si="48"/>
        <v>323.35113572877424</v>
      </c>
      <c r="K367" s="4">
        <f t="shared" si="49"/>
        <v>-56.153100330088023</v>
      </c>
      <c r="L367" s="5">
        <f t="shared" si="54"/>
        <v>0</v>
      </c>
      <c r="M367" s="5">
        <f t="shared" si="55"/>
        <v>0</v>
      </c>
      <c r="N367" s="6">
        <f t="shared" si="47"/>
        <v>0</v>
      </c>
      <c r="O367" s="6">
        <f t="shared" si="50"/>
        <v>0</v>
      </c>
      <c r="P367" s="6">
        <f>FORECAST(J367,Inputs!$B$10:$B$18,Inputs!$A$10:$A$18)</f>
        <v>33.549547553044206</v>
      </c>
      <c r="Q367" s="6">
        <f>IF(Inputs!$D$10="Yes",IF('Hourly Calcs'!P367&gt;'Hourly Calcs'!K367,'Hourly Calcs'!O367,N367+O367),N367+O367)</f>
        <v>0</v>
      </c>
      <c r="R367" s="12">
        <f t="shared" si="51"/>
        <v>0</v>
      </c>
      <c r="S367" s="1">
        <f>IF(AND(A367&gt;=5,A367&lt;=9),INDEX(Demand!$C$3:$C$26,C367),INDEX(Demand!$B$3:$B$26,C367))</f>
        <v>500</v>
      </c>
      <c r="T367" s="7">
        <f t="shared" si="52"/>
        <v>0</v>
      </c>
      <c r="U367" s="7">
        <f t="shared" si="53"/>
        <v>0</v>
      </c>
    </row>
    <row r="368" spans="1:21" x14ac:dyDescent="0.2">
      <c r="A368" s="1">
        <v>1</v>
      </c>
      <c r="B368" s="1">
        <v>15</v>
      </c>
      <c r="C368" s="1">
        <v>24</v>
      </c>
      <c r="D368">
        <v>7.7</v>
      </c>
      <c r="E368">
        <v>7.3</v>
      </c>
      <c r="F368">
        <v>97</v>
      </c>
      <c r="G368">
        <v>0</v>
      </c>
      <c r="H368">
        <v>0</v>
      </c>
      <c r="I368">
        <v>0</v>
      </c>
      <c r="J368" s="4">
        <f t="shared" si="48"/>
        <v>348.97564409598249</v>
      </c>
      <c r="K368" s="4">
        <f t="shared" si="49"/>
        <v>-60.011773931099356</v>
      </c>
      <c r="L368" s="5">
        <f t="shared" si="54"/>
        <v>0</v>
      </c>
      <c r="M368" s="5">
        <f t="shared" si="55"/>
        <v>0</v>
      </c>
      <c r="N368" s="6">
        <f t="shared" si="47"/>
        <v>0</v>
      </c>
      <c r="O368" s="6">
        <f t="shared" si="50"/>
        <v>0</v>
      </c>
      <c r="P368" s="6">
        <f>FORECAST(J368,Inputs!$B$10:$B$18,Inputs!$A$10:$A$18)</f>
        <v>33.786811519407244</v>
      </c>
      <c r="Q368" s="6">
        <f>IF(Inputs!$D$10="Yes",IF('Hourly Calcs'!P368&gt;'Hourly Calcs'!K368,'Hourly Calcs'!O368,N368+O368),N368+O368)</f>
        <v>0</v>
      </c>
      <c r="R368" s="12">
        <f t="shared" si="51"/>
        <v>0</v>
      </c>
      <c r="S368" s="1">
        <f>IF(AND(A368&gt;=5,A368&lt;=9),INDEX(Demand!$C$3:$C$26,C368),INDEX(Demand!$B$3:$B$26,C368))</f>
        <v>400</v>
      </c>
      <c r="T368" s="7">
        <f t="shared" si="52"/>
        <v>0</v>
      </c>
      <c r="U368" s="7">
        <f t="shared" si="53"/>
        <v>0</v>
      </c>
    </row>
    <row r="369" spans="1:21" x14ac:dyDescent="0.2">
      <c r="A369" s="1">
        <v>1</v>
      </c>
      <c r="B369" s="1">
        <v>16</v>
      </c>
      <c r="C369" s="1">
        <v>1</v>
      </c>
      <c r="D369">
        <v>7.8</v>
      </c>
      <c r="E369">
        <v>7.4</v>
      </c>
      <c r="F369">
        <v>97</v>
      </c>
      <c r="G369">
        <v>0</v>
      </c>
      <c r="H369">
        <v>0</v>
      </c>
      <c r="I369">
        <v>0</v>
      </c>
      <c r="J369" s="4">
        <f t="shared" si="48"/>
        <v>16.939793882480558</v>
      </c>
      <c r="K369" s="4">
        <f t="shared" si="49"/>
        <v>-59.508824547932221</v>
      </c>
      <c r="L369" s="5">
        <f t="shared" si="54"/>
        <v>0</v>
      </c>
      <c r="M369" s="5">
        <f t="shared" si="55"/>
        <v>0</v>
      </c>
      <c r="N369" s="6">
        <f t="shared" si="47"/>
        <v>0</v>
      </c>
      <c r="O369" s="6">
        <f t="shared" si="50"/>
        <v>0</v>
      </c>
      <c r="P369" s="6">
        <f>FORECAST(J369,Inputs!$B$10:$B$18,Inputs!$A$10:$A$18)</f>
        <v>30.712405498911856</v>
      </c>
      <c r="Q369" s="6">
        <f>IF(Inputs!$D$10="Yes",IF('Hourly Calcs'!P369&gt;'Hourly Calcs'!K369,'Hourly Calcs'!O369,N369+O369),N369+O369)</f>
        <v>0</v>
      </c>
      <c r="R369" s="12">
        <f t="shared" si="51"/>
        <v>0</v>
      </c>
      <c r="S369" s="1">
        <f>IF(AND(A369&gt;=5,A369&lt;=9),INDEX(Demand!$C$3:$C$26,C369),INDEX(Demand!$B$3:$B$26,C369))</f>
        <v>350</v>
      </c>
      <c r="T369" s="7">
        <f t="shared" si="52"/>
        <v>0</v>
      </c>
      <c r="U369" s="7">
        <f t="shared" si="53"/>
        <v>0</v>
      </c>
    </row>
    <row r="370" spans="1:21" x14ac:dyDescent="0.2">
      <c r="A370" s="1">
        <v>1</v>
      </c>
      <c r="B370" s="1">
        <v>16</v>
      </c>
      <c r="C370" s="1">
        <v>2</v>
      </c>
      <c r="D370">
        <v>8</v>
      </c>
      <c r="E370">
        <v>7.8</v>
      </c>
      <c r="F370">
        <v>99</v>
      </c>
      <c r="G370">
        <v>0</v>
      </c>
      <c r="H370">
        <v>0</v>
      </c>
      <c r="I370">
        <v>0</v>
      </c>
      <c r="J370" s="4">
        <f t="shared" si="48"/>
        <v>41.453152773731006</v>
      </c>
      <c r="K370" s="4">
        <f t="shared" si="49"/>
        <v>-54.840939364921297</v>
      </c>
      <c r="L370" s="5">
        <f t="shared" si="54"/>
        <v>0</v>
      </c>
      <c r="M370" s="5">
        <f t="shared" si="55"/>
        <v>0</v>
      </c>
      <c r="N370" s="6">
        <f t="shared" si="47"/>
        <v>0</v>
      </c>
      <c r="O370" s="6">
        <f t="shared" si="50"/>
        <v>0</v>
      </c>
      <c r="P370" s="6">
        <f>FORECAST(J370,Inputs!$B$10:$B$18,Inputs!$A$10:$A$18)</f>
        <v>30.939381044201212</v>
      </c>
      <c r="Q370" s="6">
        <f>IF(Inputs!$D$10="Yes",IF('Hourly Calcs'!P370&gt;'Hourly Calcs'!K370,'Hourly Calcs'!O370,N370+O370),N370+O370)</f>
        <v>0</v>
      </c>
      <c r="R370" s="12">
        <f t="shared" si="51"/>
        <v>0</v>
      </c>
      <c r="S370" s="1">
        <f>IF(AND(A370&gt;=5,A370&lt;=9),INDEX(Demand!$C$3:$C$26,C370),INDEX(Demand!$B$3:$B$26,C370))</f>
        <v>350</v>
      </c>
      <c r="T370" s="7">
        <f t="shared" si="52"/>
        <v>0</v>
      </c>
      <c r="U370" s="7">
        <f t="shared" si="53"/>
        <v>0</v>
      </c>
    </row>
    <row r="371" spans="1:21" x14ac:dyDescent="0.2">
      <c r="A371" s="1">
        <v>1</v>
      </c>
      <c r="B371" s="1">
        <v>16</v>
      </c>
      <c r="C371" s="1">
        <v>3</v>
      </c>
      <c r="D371">
        <v>7.9</v>
      </c>
      <c r="E371">
        <v>7.7</v>
      </c>
      <c r="F371">
        <v>99</v>
      </c>
      <c r="G371">
        <v>0</v>
      </c>
      <c r="H371">
        <v>0</v>
      </c>
      <c r="I371">
        <v>0</v>
      </c>
      <c r="J371" s="4">
        <f t="shared" si="48"/>
        <v>60.511615514328383</v>
      </c>
      <c r="K371" s="4">
        <f t="shared" si="49"/>
        <v>-47.448573082110272</v>
      </c>
      <c r="L371" s="5">
        <f t="shared" si="54"/>
        <v>0</v>
      </c>
      <c r="M371" s="5">
        <f t="shared" si="55"/>
        <v>0</v>
      </c>
      <c r="N371" s="6">
        <f t="shared" si="47"/>
        <v>0</v>
      </c>
      <c r="O371" s="6">
        <f t="shared" si="50"/>
        <v>0</v>
      </c>
      <c r="P371" s="6">
        <f>FORECAST(J371,Inputs!$B$10:$B$18,Inputs!$A$10:$A$18)</f>
        <v>31.115848291799335</v>
      </c>
      <c r="Q371" s="6">
        <f>IF(Inputs!$D$10="Yes",IF('Hourly Calcs'!P371&gt;'Hourly Calcs'!K371,'Hourly Calcs'!O371,N371+O371),N371+O371)</f>
        <v>0</v>
      </c>
      <c r="R371" s="12">
        <f t="shared" si="51"/>
        <v>0</v>
      </c>
      <c r="S371" s="1">
        <f>IF(AND(A371&gt;=5,A371&lt;=9),INDEX(Demand!$C$3:$C$26,C371),INDEX(Demand!$B$3:$B$26,C371))</f>
        <v>350</v>
      </c>
      <c r="T371" s="7">
        <f t="shared" si="52"/>
        <v>0</v>
      </c>
      <c r="U371" s="7">
        <f t="shared" si="53"/>
        <v>0</v>
      </c>
    </row>
    <row r="372" spans="1:21" x14ac:dyDescent="0.2">
      <c r="A372" s="1">
        <v>1</v>
      </c>
      <c r="B372" s="1">
        <v>16</v>
      </c>
      <c r="C372" s="1">
        <v>4</v>
      </c>
      <c r="D372">
        <v>6.9</v>
      </c>
      <c r="E372">
        <v>6.7</v>
      </c>
      <c r="F372">
        <v>99</v>
      </c>
      <c r="G372">
        <v>0</v>
      </c>
      <c r="H372">
        <v>0</v>
      </c>
      <c r="I372">
        <v>0</v>
      </c>
      <c r="J372" s="4">
        <f t="shared" si="48"/>
        <v>75.467449158269488</v>
      </c>
      <c r="K372" s="4">
        <f t="shared" si="49"/>
        <v>-38.648741676608466</v>
      </c>
      <c r="L372" s="5">
        <f t="shared" si="54"/>
        <v>89.532550841730512</v>
      </c>
      <c r="M372" s="5">
        <f t="shared" si="55"/>
        <v>0</v>
      </c>
      <c r="N372" s="6">
        <f t="shared" si="47"/>
        <v>0</v>
      </c>
      <c r="O372" s="6">
        <f t="shared" si="50"/>
        <v>0</v>
      </c>
      <c r="P372" s="6">
        <f>FORECAST(J372,Inputs!$B$10:$B$18,Inputs!$A$10:$A$18)</f>
        <v>31.254328232946939</v>
      </c>
      <c r="Q372" s="6">
        <f>IF(Inputs!$D$10="Yes",IF('Hourly Calcs'!P372&gt;'Hourly Calcs'!K372,'Hourly Calcs'!O372,N372+O372),N372+O372)</f>
        <v>0</v>
      </c>
      <c r="R372" s="12">
        <f t="shared" si="51"/>
        <v>0</v>
      </c>
      <c r="S372" s="1">
        <f>IF(AND(A372&gt;=5,A372&lt;=9),INDEX(Demand!$C$3:$C$26,C372),INDEX(Demand!$B$3:$B$26,C372))</f>
        <v>350</v>
      </c>
      <c r="T372" s="7">
        <f t="shared" si="52"/>
        <v>0</v>
      </c>
      <c r="U372" s="7">
        <f t="shared" si="53"/>
        <v>0</v>
      </c>
    </row>
    <row r="373" spans="1:21" x14ac:dyDescent="0.2">
      <c r="A373" s="1">
        <v>1</v>
      </c>
      <c r="B373" s="1">
        <v>16</v>
      </c>
      <c r="C373" s="1">
        <v>5</v>
      </c>
      <c r="D373">
        <v>6</v>
      </c>
      <c r="E373">
        <v>6</v>
      </c>
      <c r="F373">
        <v>100</v>
      </c>
      <c r="G373">
        <v>0</v>
      </c>
      <c r="H373">
        <v>0</v>
      </c>
      <c r="I373">
        <v>0</v>
      </c>
      <c r="J373" s="4">
        <f t="shared" si="48"/>
        <v>88.016419856124287</v>
      </c>
      <c r="K373" s="4">
        <f t="shared" si="49"/>
        <v>-29.261369305333488</v>
      </c>
      <c r="L373" s="5">
        <f t="shared" si="54"/>
        <v>76.983580143875713</v>
      </c>
      <c r="M373" s="5">
        <f t="shared" si="55"/>
        <v>0</v>
      </c>
      <c r="N373" s="6">
        <f t="shared" si="47"/>
        <v>0</v>
      </c>
      <c r="O373" s="6">
        <f t="shared" si="50"/>
        <v>0</v>
      </c>
      <c r="P373" s="6">
        <f>FORECAST(J373,Inputs!$B$10:$B$18,Inputs!$A$10:$A$18)</f>
        <v>31.370522406075224</v>
      </c>
      <c r="Q373" s="6">
        <f>IF(Inputs!$D$10="Yes",IF('Hourly Calcs'!P373&gt;'Hourly Calcs'!K373,'Hourly Calcs'!O373,N373+O373),N373+O373)</f>
        <v>0</v>
      </c>
      <c r="R373" s="12">
        <f t="shared" si="51"/>
        <v>0</v>
      </c>
      <c r="S373" s="1">
        <f>IF(AND(A373&gt;=5,A373&lt;=9),INDEX(Demand!$C$3:$C$26,C373),INDEX(Demand!$B$3:$B$26,C373))</f>
        <v>350</v>
      </c>
      <c r="T373" s="7">
        <f t="shared" si="52"/>
        <v>0</v>
      </c>
      <c r="U373" s="7">
        <f t="shared" si="53"/>
        <v>0</v>
      </c>
    </row>
    <row r="374" spans="1:21" x14ac:dyDescent="0.2">
      <c r="A374" s="1">
        <v>1</v>
      </c>
      <c r="B374" s="1">
        <v>16</v>
      </c>
      <c r="C374" s="1">
        <v>6</v>
      </c>
      <c r="D374">
        <v>6.9</v>
      </c>
      <c r="E374">
        <v>6.9</v>
      </c>
      <c r="F374">
        <v>100</v>
      </c>
      <c r="G374">
        <v>0</v>
      </c>
      <c r="H374">
        <v>0</v>
      </c>
      <c r="I374">
        <v>0</v>
      </c>
      <c r="J374" s="4">
        <f t="shared" si="48"/>
        <v>99.367736166015618</v>
      </c>
      <c r="K374" s="4">
        <f t="shared" si="49"/>
        <v>-19.793415006388813</v>
      </c>
      <c r="L374" s="5">
        <f t="shared" si="54"/>
        <v>65.632263833984382</v>
      </c>
      <c r="M374" s="5">
        <f t="shared" si="55"/>
        <v>0</v>
      </c>
      <c r="N374" s="6">
        <f t="shared" si="47"/>
        <v>0</v>
      </c>
      <c r="O374" s="6">
        <f t="shared" si="50"/>
        <v>0</v>
      </c>
      <c r="P374" s="6">
        <f>FORECAST(J374,Inputs!$B$10:$B$18,Inputs!$A$10:$A$18)</f>
        <v>31.475627186722363</v>
      </c>
      <c r="Q374" s="6">
        <f>IF(Inputs!$D$10="Yes",IF('Hourly Calcs'!P374&gt;'Hourly Calcs'!K374,'Hourly Calcs'!O374,N374+O374),N374+O374)</f>
        <v>0</v>
      </c>
      <c r="R374" s="12">
        <f t="shared" si="51"/>
        <v>0</v>
      </c>
      <c r="S374" s="1">
        <f>IF(AND(A374&gt;=5,A374&lt;=9),INDEX(Demand!$C$3:$C$26,C374),INDEX(Demand!$B$3:$B$26,C374))</f>
        <v>350</v>
      </c>
      <c r="T374" s="7">
        <f t="shared" si="52"/>
        <v>0</v>
      </c>
      <c r="U374" s="7">
        <f t="shared" si="53"/>
        <v>0</v>
      </c>
    </row>
    <row r="375" spans="1:21" x14ac:dyDescent="0.2">
      <c r="A375" s="1">
        <v>1</v>
      </c>
      <c r="B375" s="1">
        <v>16</v>
      </c>
      <c r="C375" s="1">
        <v>7</v>
      </c>
      <c r="D375">
        <v>5.8</v>
      </c>
      <c r="E375">
        <v>5.8</v>
      </c>
      <c r="F375">
        <v>100</v>
      </c>
      <c r="G375">
        <v>0</v>
      </c>
      <c r="H375">
        <v>0</v>
      </c>
      <c r="I375">
        <v>0</v>
      </c>
      <c r="J375" s="4">
        <f t="shared" si="48"/>
        <v>110.33616844966583</v>
      </c>
      <c r="K375" s="4">
        <f t="shared" si="49"/>
        <v>-10.611848918071033</v>
      </c>
      <c r="L375" s="5">
        <f t="shared" si="54"/>
        <v>54.663831550334166</v>
      </c>
      <c r="M375" s="5">
        <f t="shared" si="55"/>
        <v>0</v>
      </c>
      <c r="N375" s="6">
        <f t="shared" si="47"/>
        <v>0</v>
      </c>
      <c r="O375" s="6">
        <f t="shared" si="50"/>
        <v>0</v>
      </c>
      <c r="P375" s="6">
        <f>FORECAST(J375,Inputs!$B$10:$B$18,Inputs!$A$10:$A$18)</f>
        <v>31.57718674490431</v>
      </c>
      <c r="Q375" s="6">
        <f>IF(Inputs!$D$10="Yes",IF('Hourly Calcs'!P375&gt;'Hourly Calcs'!K375,'Hourly Calcs'!O375,N375+O375),N375+O375)</f>
        <v>0</v>
      </c>
      <c r="R375" s="12">
        <f t="shared" si="51"/>
        <v>0</v>
      </c>
      <c r="S375" s="1">
        <f>IF(AND(A375&gt;=5,A375&lt;=9),INDEX(Demand!$C$3:$C$26,C375),INDEX(Demand!$B$3:$B$26,C375))</f>
        <v>350</v>
      </c>
      <c r="T375" s="7">
        <f t="shared" si="52"/>
        <v>0</v>
      </c>
      <c r="U375" s="7">
        <f t="shared" si="53"/>
        <v>0</v>
      </c>
    </row>
    <row r="376" spans="1:21" x14ac:dyDescent="0.2">
      <c r="A376" s="1">
        <v>1</v>
      </c>
      <c r="B376" s="1">
        <v>16</v>
      </c>
      <c r="C376" s="1">
        <v>8</v>
      </c>
      <c r="D376">
        <v>5.7</v>
      </c>
      <c r="E376">
        <v>5.7</v>
      </c>
      <c r="F376">
        <v>100</v>
      </c>
      <c r="G376">
        <v>0</v>
      </c>
      <c r="H376">
        <v>0</v>
      </c>
      <c r="I376">
        <v>0</v>
      </c>
      <c r="J376" s="4">
        <f t="shared" si="48"/>
        <v>121.50379850967796</v>
      </c>
      <c r="K376" s="4">
        <f t="shared" si="49"/>
        <v>-1.9531406443428523</v>
      </c>
      <c r="L376" s="5">
        <f t="shared" si="54"/>
        <v>43.496201490322036</v>
      </c>
      <c r="M376" s="5">
        <f t="shared" si="55"/>
        <v>0</v>
      </c>
      <c r="N376" s="6">
        <f t="shared" si="47"/>
        <v>0</v>
      </c>
      <c r="O376" s="6">
        <f t="shared" si="50"/>
        <v>0</v>
      </c>
      <c r="P376" s="6">
        <f>FORECAST(J376,Inputs!$B$10:$B$18,Inputs!$A$10:$A$18)</f>
        <v>31.68059072694146</v>
      </c>
      <c r="Q376" s="6">
        <f>IF(Inputs!$D$10="Yes",IF('Hourly Calcs'!P376&gt;'Hourly Calcs'!K376,'Hourly Calcs'!O376,N376+O376),N376+O376)</f>
        <v>0</v>
      </c>
      <c r="R376" s="12">
        <f t="shared" si="51"/>
        <v>0</v>
      </c>
      <c r="S376" s="1">
        <f>IF(AND(A376&gt;=5,A376&lt;=9),INDEX(Demand!$C$3:$C$26,C376),INDEX(Demand!$B$3:$B$26,C376))</f>
        <v>350</v>
      </c>
      <c r="T376" s="7">
        <f t="shared" si="52"/>
        <v>0</v>
      </c>
      <c r="U376" s="7">
        <f t="shared" si="53"/>
        <v>0</v>
      </c>
    </row>
    <row r="377" spans="1:21" x14ac:dyDescent="0.2">
      <c r="A377" s="1">
        <v>1</v>
      </c>
      <c r="B377" s="1">
        <v>16</v>
      </c>
      <c r="C377" s="1">
        <v>9</v>
      </c>
      <c r="D377">
        <v>7</v>
      </c>
      <c r="E377">
        <v>7</v>
      </c>
      <c r="F377">
        <v>100</v>
      </c>
      <c r="G377">
        <v>24</v>
      </c>
      <c r="H377">
        <v>0</v>
      </c>
      <c r="I377">
        <v>24</v>
      </c>
      <c r="J377" s="4">
        <f t="shared" si="48"/>
        <v>133.30317629385888</v>
      </c>
      <c r="K377" s="4">
        <f t="shared" si="49"/>
        <v>5.580912222064029</v>
      </c>
      <c r="L377" s="5">
        <f t="shared" si="54"/>
        <v>31.696823706141117</v>
      </c>
      <c r="M377" s="5">
        <f t="shared" si="55"/>
        <v>28.419087777935971</v>
      </c>
      <c r="N377" s="6">
        <f t="shared" si="47"/>
        <v>0</v>
      </c>
      <c r="O377" s="6">
        <f t="shared" si="50"/>
        <v>21.948450870660501</v>
      </c>
      <c r="P377" s="6">
        <f>FORECAST(J377,Inputs!$B$10:$B$18,Inputs!$A$10:$A$18)</f>
        <v>31.789844224943135</v>
      </c>
      <c r="Q377" s="6">
        <f>IF(Inputs!$D$10="Yes",IF('Hourly Calcs'!P377&gt;'Hourly Calcs'!K377,'Hourly Calcs'!O377,N377+O377),N377+O377)</f>
        <v>21.948450870660501</v>
      </c>
      <c r="R377" s="12">
        <f t="shared" si="51"/>
        <v>104.29903853737869</v>
      </c>
      <c r="S377" s="1">
        <f>IF(AND(A377&gt;=5,A377&lt;=9),INDEX(Demand!$C$3:$C$26,C377),INDEX(Demand!$B$3:$B$26,C377))</f>
        <v>350</v>
      </c>
      <c r="T377" s="7">
        <f t="shared" si="52"/>
        <v>104.29903853737869</v>
      </c>
      <c r="U377" s="7">
        <f t="shared" si="53"/>
        <v>0</v>
      </c>
    </row>
    <row r="378" spans="1:21" x14ac:dyDescent="0.2">
      <c r="A378" s="1">
        <v>1</v>
      </c>
      <c r="B378" s="1">
        <v>16</v>
      </c>
      <c r="C378" s="1">
        <v>10</v>
      </c>
      <c r="D378">
        <v>8.4</v>
      </c>
      <c r="E378">
        <v>8.4</v>
      </c>
      <c r="F378">
        <v>100</v>
      </c>
      <c r="G378">
        <v>111</v>
      </c>
      <c r="H378">
        <v>193</v>
      </c>
      <c r="I378">
        <v>76</v>
      </c>
      <c r="J378" s="4">
        <f t="shared" si="48"/>
        <v>146.01870488715983</v>
      </c>
      <c r="K378" s="4">
        <f t="shared" si="49"/>
        <v>11.65664993914757</v>
      </c>
      <c r="L378" s="5">
        <f t="shared" si="54"/>
        <v>18.981295112840172</v>
      </c>
      <c r="M378" s="5">
        <f t="shared" si="55"/>
        <v>22.34335006085243</v>
      </c>
      <c r="N378" s="6">
        <f t="shared" si="47"/>
        <v>132.27930233377577</v>
      </c>
      <c r="O378" s="6">
        <f t="shared" si="50"/>
        <v>69.503427757091586</v>
      </c>
      <c r="P378" s="6">
        <f>FORECAST(J378,Inputs!$B$10:$B$18,Inputs!$A$10:$A$18)</f>
        <v>31.907580600807034</v>
      </c>
      <c r="Q378" s="6">
        <f>IF(Inputs!$D$10="Yes",IF('Hourly Calcs'!P378&gt;'Hourly Calcs'!K378,'Hourly Calcs'!O378,N378+O378),N378+O378)</f>
        <v>69.503427757091586</v>
      </c>
      <c r="R378" s="12">
        <f t="shared" si="51"/>
        <v>330.28028870169919</v>
      </c>
      <c r="S378" s="1">
        <f>IF(AND(A378&gt;=5,A378&lt;=9),INDEX(Demand!$C$3:$C$26,C378),INDEX(Demand!$B$3:$B$26,C378))</f>
        <v>600</v>
      </c>
      <c r="T378" s="7">
        <f t="shared" si="52"/>
        <v>330.28028870169919</v>
      </c>
      <c r="U378" s="7">
        <f t="shared" si="53"/>
        <v>0</v>
      </c>
    </row>
    <row r="379" spans="1:21" x14ac:dyDescent="0.2">
      <c r="A379" s="1">
        <v>1</v>
      </c>
      <c r="B379" s="1">
        <v>16</v>
      </c>
      <c r="C379" s="1">
        <v>11</v>
      </c>
      <c r="D379">
        <v>9.4</v>
      </c>
      <c r="E379">
        <v>8.1999999999999993</v>
      </c>
      <c r="F379">
        <v>92</v>
      </c>
      <c r="G379">
        <v>203</v>
      </c>
      <c r="H379">
        <v>453</v>
      </c>
      <c r="I379">
        <v>81</v>
      </c>
      <c r="J379" s="4">
        <f t="shared" si="48"/>
        <v>159.72083126257081</v>
      </c>
      <c r="K379" s="4">
        <f t="shared" si="49"/>
        <v>15.973043161573941</v>
      </c>
      <c r="L379" s="5">
        <f t="shared" si="54"/>
        <v>5.2791687374291882</v>
      </c>
      <c r="M379" s="5">
        <f t="shared" si="55"/>
        <v>18.026956838426059</v>
      </c>
      <c r="N379" s="6">
        <f t="shared" si="47"/>
        <v>345.84807736893612</v>
      </c>
      <c r="O379" s="6">
        <f t="shared" si="50"/>
        <v>74.076021688479187</v>
      </c>
      <c r="P379" s="6">
        <f>FORECAST(J379,Inputs!$B$10:$B$18,Inputs!$A$10:$A$18)</f>
        <v>32.034452141320095</v>
      </c>
      <c r="Q379" s="6">
        <f>IF(Inputs!$D$10="Yes",IF('Hourly Calcs'!P379&gt;'Hourly Calcs'!K379,'Hourly Calcs'!O379,N379+O379),N379+O379)</f>
        <v>74.076021688479187</v>
      </c>
      <c r="R379" s="12">
        <f t="shared" si="51"/>
        <v>352.00925506365309</v>
      </c>
      <c r="S379" s="1">
        <f>IF(AND(A379&gt;=5,A379&lt;=9),INDEX(Demand!$C$3:$C$26,C379),INDEX(Demand!$B$3:$B$26,C379))</f>
        <v>600</v>
      </c>
      <c r="T379" s="7">
        <f t="shared" si="52"/>
        <v>352.00925506365309</v>
      </c>
      <c r="U379" s="7">
        <f t="shared" si="53"/>
        <v>0</v>
      </c>
    </row>
    <row r="380" spans="1:21" x14ac:dyDescent="0.2">
      <c r="A380" s="1">
        <v>1</v>
      </c>
      <c r="B380" s="1">
        <v>16</v>
      </c>
      <c r="C380" s="1">
        <v>12</v>
      </c>
      <c r="D380">
        <v>10.1</v>
      </c>
      <c r="E380">
        <v>8.5</v>
      </c>
      <c r="F380">
        <v>90</v>
      </c>
      <c r="G380">
        <v>260</v>
      </c>
      <c r="H380">
        <v>516</v>
      </c>
      <c r="I380">
        <v>94</v>
      </c>
      <c r="J380" s="4">
        <f t="shared" si="48"/>
        <v>174.18383689286497</v>
      </c>
      <c r="K380" s="4">
        <f t="shared" si="49"/>
        <v>18.118572801436045</v>
      </c>
      <c r="L380" s="5">
        <f t="shared" si="54"/>
        <v>9.1838368928649743</v>
      </c>
      <c r="M380" s="5">
        <f t="shared" si="55"/>
        <v>15.881427198563955</v>
      </c>
      <c r="N380" s="6">
        <f t="shared" si="47"/>
        <v>403.75477209888453</v>
      </c>
      <c r="O380" s="6">
        <f t="shared" si="50"/>
        <v>85.964765910086953</v>
      </c>
      <c r="P380" s="6">
        <f>FORECAST(J380,Inputs!$B$10:$B$18,Inputs!$A$10:$A$18)</f>
        <v>32.168368860119116</v>
      </c>
      <c r="Q380" s="6">
        <f>IF(Inputs!$D$10="Yes",IF('Hourly Calcs'!P380&gt;'Hourly Calcs'!K380,'Hourly Calcs'!O380,N380+O380),N380+O380)</f>
        <v>85.964765910086953</v>
      </c>
      <c r="R380" s="12">
        <f t="shared" si="51"/>
        <v>408.50456760473321</v>
      </c>
      <c r="S380" s="1">
        <f>IF(AND(A380&gt;=5,A380&lt;=9),INDEX(Demand!$C$3:$C$26,C380),INDEX(Demand!$B$3:$B$26,C380))</f>
        <v>600</v>
      </c>
      <c r="T380" s="7">
        <f t="shared" si="52"/>
        <v>408.50456760473321</v>
      </c>
      <c r="U380" s="7">
        <f t="shared" si="53"/>
        <v>0</v>
      </c>
    </row>
    <row r="381" spans="1:21" x14ac:dyDescent="0.2">
      <c r="A381" s="1">
        <v>1</v>
      </c>
      <c r="B381" s="1">
        <v>16</v>
      </c>
      <c r="C381" s="1">
        <v>13</v>
      </c>
      <c r="D381">
        <v>10.4</v>
      </c>
      <c r="E381">
        <v>8.1</v>
      </c>
      <c r="F381">
        <v>86</v>
      </c>
      <c r="G381">
        <v>275</v>
      </c>
      <c r="H381">
        <v>458</v>
      </c>
      <c r="I381">
        <v>121</v>
      </c>
      <c r="J381" s="4">
        <f t="shared" si="48"/>
        <v>188.89568830925657</v>
      </c>
      <c r="K381" s="4">
        <f t="shared" si="49"/>
        <v>17.871843430800666</v>
      </c>
      <c r="L381" s="5">
        <f t="shared" si="54"/>
        <v>23.89568830925657</v>
      </c>
      <c r="M381" s="5">
        <f t="shared" si="55"/>
        <v>16.128156569199334</v>
      </c>
      <c r="N381" s="6">
        <f t="shared" si="47"/>
        <v>339.38399430406099</v>
      </c>
      <c r="O381" s="6">
        <f t="shared" si="50"/>
        <v>110.65677313958003</v>
      </c>
      <c r="P381" s="6">
        <f>FORECAST(J381,Inputs!$B$10:$B$18,Inputs!$A$10:$A$18)</f>
        <v>32.304589706567185</v>
      </c>
      <c r="Q381" s="6">
        <f>IF(Inputs!$D$10="Yes",IF('Hourly Calcs'!P381&gt;'Hourly Calcs'!K381,'Hourly Calcs'!O381,N381+O381),N381+O381)</f>
        <v>110.65677313958003</v>
      </c>
      <c r="R381" s="12">
        <f t="shared" si="51"/>
        <v>525.84098595928424</v>
      </c>
      <c r="S381" s="1">
        <f>IF(AND(A381&gt;=5,A381&lt;=9),INDEX(Demand!$C$3:$C$26,C381),INDEX(Demand!$B$3:$B$26,C381))</f>
        <v>600</v>
      </c>
      <c r="T381" s="7">
        <f t="shared" si="52"/>
        <v>525.84098595928424</v>
      </c>
      <c r="U381" s="7">
        <f t="shared" si="53"/>
        <v>0</v>
      </c>
    </row>
    <row r="382" spans="1:21" x14ac:dyDescent="0.2">
      <c r="A382" s="1">
        <v>1</v>
      </c>
      <c r="B382" s="1">
        <v>16</v>
      </c>
      <c r="C382" s="1">
        <v>14</v>
      </c>
      <c r="D382">
        <v>10.6</v>
      </c>
      <c r="E382">
        <v>8.1</v>
      </c>
      <c r="F382">
        <v>85</v>
      </c>
      <c r="G382">
        <v>242</v>
      </c>
      <c r="H382">
        <v>422</v>
      </c>
      <c r="I382">
        <v>112</v>
      </c>
      <c r="J382" s="4">
        <f t="shared" si="48"/>
        <v>203.23929471936816</v>
      </c>
      <c r="K382" s="4">
        <f t="shared" si="49"/>
        <v>15.259445854938377</v>
      </c>
      <c r="L382" s="5">
        <f t="shared" si="54"/>
        <v>38.239294719368161</v>
      </c>
      <c r="M382" s="5">
        <f t="shared" si="55"/>
        <v>18.740554145061623</v>
      </c>
      <c r="N382" s="6">
        <f t="shared" si="47"/>
        <v>270.88947974590849</v>
      </c>
      <c r="O382" s="6">
        <f t="shared" si="50"/>
        <v>102.42610406308233</v>
      </c>
      <c r="P382" s="6">
        <f>FORECAST(J382,Inputs!$B$10:$B$18,Inputs!$A$10:$A$18)</f>
        <v>32.437400877031187</v>
      </c>
      <c r="Q382" s="6">
        <f>IF(Inputs!$D$10="Yes",IF('Hourly Calcs'!P382&gt;'Hourly Calcs'!K382,'Hourly Calcs'!O382,N382+O382),N382+O382)</f>
        <v>102.42610406308233</v>
      </c>
      <c r="R382" s="12">
        <f t="shared" si="51"/>
        <v>486.72884650776723</v>
      </c>
      <c r="S382" s="1">
        <f>IF(AND(A382&gt;=5,A382&lt;=9),INDEX(Demand!$C$3:$C$26,C382),INDEX(Demand!$B$3:$B$26,C382))</f>
        <v>600</v>
      </c>
      <c r="T382" s="7">
        <f t="shared" si="52"/>
        <v>486.72884650776723</v>
      </c>
      <c r="U382" s="7">
        <f t="shared" si="53"/>
        <v>0</v>
      </c>
    </row>
    <row r="383" spans="1:21" x14ac:dyDescent="0.2">
      <c r="A383" s="1">
        <v>1</v>
      </c>
      <c r="B383" s="1">
        <v>16</v>
      </c>
      <c r="C383" s="1">
        <v>15</v>
      </c>
      <c r="D383">
        <v>9.9</v>
      </c>
      <c r="E383">
        <v>7.8</v>
      </c>
      <c r="F383">
        <v>87</v>
      </c>
      <c r="G383">
        <v>163</v>
      </c>
      <c r="H383">
        <v>354</v>
      </c>
      <c r="I383">
        <v>79</v>
      </c>
      <c r="J383" s="4">
        <f t="shared" si="48"/>
        <v>216.75205829292184</v>
      </c>
      <c r="K383" s="4">
        <f t="shared" si="49"/>
        <v>10.546674090735266</v>
      </c>
      <c r="L383" s="5">
        <f t="shared" si="54"/>
        <v>51.752058292921845</v>
      </c>
      <c r="M383" s="5">
        <f t="shared" si="55"/>
        <v>23.453325909264734</v>
      </c>
      <c r="N383" s="6">
        <f t="shared" si="47"/>
        <v>174.19383533329705</v>
      </c>
      <c r="O383" s="6">
        <f t="shared" si="50"/>
        <v>72.24698411592415</v>
      </c>
      <c r="P383" s="6">
        <f>FORECAST(J383,Inputs!$B$10:$B$18,Inputs!$A$10:$A$18)</f>
        <v>32.562519058267796</v>
      </c>
      <c r="Q383" s="6">
        <f>IF(Inputs!$D$10="Yes",IF('Hourly Calcs'!P383&gt;'Hourly Calcs'!K383,'Hourly Calcs'!O383,N383+O383),N383+O383)</f>
        <v>72.24698411592415</v>
      </c>
      <c r="R383" s="12">
        <f t="shared" si="51"/>
        <v>343.31766851887153</v>
      </c>
      <c r="S383" s="1">
        <f>IF(AND(A383&gt;=5,A383&lt;=9),INDEX(Demand!$C$3:$C$26,C383),INDEX(Demand!$B$3:$B$26,C383))</f>
        <v>600</v>
      </c>
      <c r="T383" s="7">
        <f t="shared" si="52"/>
        <v>343.31766851887153</v>
      </c>
      <c r="U383" s="7">
        <f t="shared" si="53"/>
        <v>0</v>
      </c>
    </row>
    <row r="384" spans="1:21" x14ac:dyDescent="0.2">
      <c r="A384" s="1">
        <v>1</v>
      </c>
      <c r="B384" s="1">
        <v>16</v>
      </c>
      <c r="C384" s="1">
        <v>16</v>
      </c>
      <c r="D384">
        <v>9.4</v>
      </c>
      <c r="E384">
        <v>7.9</v>
      </c>
      <c r="F384">
        <v>90</v>
      </c>
      <c r="G384">
        <v>68</v>
      </c>
      <c r="H384">
        <v>108</v>
      </c>
      <c r="I384">
        <v>53</v>
      </c>
      <c r="J384" s="4">
        <f t="shared" si="48"/>
        <v>229.27307067455939</v>
      </c>
      <c r="K384" s="4">
        <f t="shared" si="49"/>
        <v>4.1859916247689597</v>
      </c>
      <c r="L384" s="5">
        <f t="shared" si="54"/>
        <v>64.273070674559392</v>
      </c>
      <c r="M384" s="5">
        <f t="shared" si="55"/>
        <v>29.81400837523104</v>
      </c>
      <c r="N384" s="6">
        <f t="shared" si="47"/>
        <v>32.681168617485511</v>
      </c>
      <c r="O384" s="6">
        <f t="shared" si="50"/>
        <v>48.469495672708604</v>
      </c>
      <c r="P384" s="6">
        <f>FORECAST(J384,Inputs!$B$10:$B$18,Inputs!$A$10:$A$18)</f>
        <v>32.678454358097767</v>
      </c>
      <c r="Q384" s="6">
        <f>IF(Inputs!$D$10="Yes",IF('Hourly Calcs'!P384&gt;'Hourly Calcs'!K384,'Hourly Calcs'!O384,N384+O384),N384+O384)</f>
        <v>48.469495672708604</v>
      </c>
      <c r="R384" s="12">
        <f t="shared" si="51"/>
        <v>230.32704343671128</v>
      </c>
      <c r="S384" s="1">
        <f>IF(AND(A384&gt;=5,A384&lt;=9),INDEX(Demand!$C$3:$C$26,C384),INDEX(Demand!$B$3:$B$26,C384))</f>
        <v>900</v>
      </c>
      <c r="T384" s="7">
        <f t="shared" si="52"/>
        <v>230.32704343671128</v>
      </c>
      <c r="U384" s="7">
        <f t="shared" si="53"/>
        <v>0</v>
      </c>
    </row>
    <row r="385" spans="1:21" x14ac:dyDescent="0.2">
      <c r="A385" s="1">
        <v>1</v>
      </c>
      <c r="B385" s="1">
        <v>16</v>
      </c>
      <c r="C385" s="1">
        <v>17</v>
      </c>
      <c r="D385">
        <v>7.1</v>
      </c>
      <c r="E385">
        <v>6.4</v>
      </c>
      <c r="F385">
        <v>95</v>
      </c>
      <c r="G385">
        <v>7</v>
      </c>
      <c r="H385">
        <v>0</v>
      </c>
      <c r="I385">
        <v>7</v>
      </c>
      <c r="J385" s="4">
        <f t="shared" si="48"/>
        <v>240.92439013565198</v>
      </c>
      <c r="K385" s="4">
        <f t="shared" si="49"/>
        <v>-3.6864691073167251</v>
      </c>
      <c r="L385" s="5">
        <f t="shared" si="54"/>
        <v>75.924390135651976</v>
      </c>
      <c r="M385" s="5">
        <f t="shared" si="55"/>
        <v>0</v>
      </c>
      <c r="N385" s="6">
        <f t="shared" si="47"/>
        <v>0</v>
      </c>
      <c r="O385" s="6">
        <f t="shared" si="50"/>
        <v>6.4016315039426459</v>
      </c>
      <c r="P385" s="6">
        <f>FORECAST(J385,Inputs!$B$10:$B$18,Inputs!$A$10:$A$18)</f>
        <v>32.786336945700477</v>
      </c>
      <c r="Q385" s="6">
        <f>IF(Inputs!$D$10="Yes",IF('Hourly Calcs'!P385&gt;'Hourly Calcs'!K385,'Hourly Calcs'!O385,N385+O385),N385+O385)</f>
        <v>6.4016315039426459</v>
      </c>
      <c r="R385" s="12">
        <f t="shared" si="51"/>
        <v>30.420552906735452</v>
      </c>
      <c r="S385" s="1">
        <f>IF(AND(A385&gt;=5,A385&lt;=9),INDEX(Demand!$C$3:$C$26,C385),INDEX(Demand!$B$3:$B$26,C385))</f>
        <v>900</v>
      </c>
      <c r="T385" s="7">
        <f t="shared" si="52"/>
        <v>30.420552906735452</v>
      </c>
      <c r="U385" s="7">
        <f t="shared" si="53"/>
        <v>0</v>
      </c>
    </row>
    <row r="386" spans="1:21" x14ac:dyDescent="0.2">
      <c r="A386" s="1">
        <v>1</v>
      </c>
      <c r="B386" s="1">
        <v>16</v>
      </c>
      <c r="C386" s="1">
        <v>18</v>
      </c>
      <c r="D386">
        <v>7.5</v>
      </c>
      <c r="E386">
        <v>6.6</v>
      </c>
      <c r="F386">
        <v>94</v>
      </c>
      <c r="G386">
        <v>0</v>
      </c>
      <c r="H386">
        <v>0</v>
      </c>
      <c r="I386">
        <v>0</v>
      </c>
      <c r="J386" s="4">
        <f t="shared" si="48"/>
        <v>252.02503148114062</v>
      </c>
      <c r="K386" s="4">
        <f t="shared" si="49"/>
        <v>-12.433348351829054</v>
      </c>
      <c r="L386" s="5">
        <f t="shared" si="54"/>
        <v>87.025031481140616</v>
      </c>
      <c r="M386" s="5">
        <f t="shared" si="55"/>
        <v>0</v>
      </c>
      <c r="N386" s="6">
        <f t="shared" si="47"/>
        <v>0</v>
      </c>
      <c r="O386" s="6">
        <f t="shared" si="50"/>
        <v>0</v>
      </c>
      <c r="P386" s="6">
        <f>FORECAST(J386,Inputs!$B$10:$B$18,Inputs!$A$10:$A$18)</f>
        <v>32.889120661862414</v>
      </c>
      <c r="Q386" s="6">
        <f>IF(Inputs!$D$10="Yes",IF('Hourly Calcs'!P386&gt;'Hourly Calcs'!K386,'Hourly Calcs'!O386,N386+O386),N386+O386)</f>
        <v>0</v>
      </c>
      <c r="R386" s="12">
        <f t="shared" si="51"/>
        <v>0</v>
      </c>
      <c r="S386" s="1">
        <f>IF(AND(A386&gt;=5,A386&lt;=9),INDEX(Demand!$C$3:$C$26,C386),INDEX(Demand!$B$3:$B$26,C386))</f>
        <v>900</v>
      </c>
      <c r="T386" s="7">
        <f t="shared" si="52"/>
        <v>0</v>
      </c>
      <c r="U386" s="7">
        <f t="shared" si="53"/>
        <v>0</v>
      </c>
    </row>
    <row r="387" spans="1:21" x14ac:dyDescent="0.2">
      <c r="A387" s="1">
        <v>1</v>
      </c>
      <c r="B387" s="1">
        <v>16</v>
      </c>
      <c r="C387" s="1">
        <v>19</v>
      </c>
      <c r="D387">
        <v>8.4</v>
      </c>
      <c r="E387">
        <v>7.6</v>
      </c>
      <c r="F387">
        <v>95</v>
      </c>
      <c r="G387">
        <v>0</v>
      </c>
      <c r="H387">
        <v>0</v>
      </c>
      <c r="I387">
        <v>0</v>
      </c>
      <c r="J387" s="4">
        <f t="shared" si="48"/>
        <v>263.03664276930641</v>
      </c>
      <c r="K387" s="4">
        <f t="shared" si="49"/>
        <v>-21.692710075204303</v>
      </c>
      <c r="L387" s="5">
        <f t="shared" si="54"/>
        <v>0</v>
      </c>
      <c r="M387" s="5">
        <f t="shared" si="55"/>
        <v>0</v>
      </c>
      <c r="N387" s="6">
        <f t="shared" si="47"/>
        <v>0</v>
      </c>
      <c r="O387" s="6">
        <f t="shared" si="50"/>
        <v>0</v>
      </c>
      <c r="P387" s="6">
        <f>FORECAST(J387,Inputs!$B$10:$B$18,Inputs!$A$10:$A$18)</f>
        <v>32.991080025641722</v>
      </c>
      <c r="Q387" s="6">
        <f>IF(Inputs!$D$10="Yes",IF('Hourly Calcs'!P387&gt;'Hourly Calcs'!K387,'Hourly Calcs'!O387,N387+O387),N387+O387)</f>
        <v>0</v>
      </c>
      <c r="R387" s="12">
        <f t="shared" si="51"/>
        <v>0</v>
      </c>
      <c r="S387" s="1">
        <f>IF(AND(A387&gt;=5,A387&lt;=9),INDEX(Demand!$C$3:$C$26,C387),INDEX(Demand!$B$3:$B$26,C387))</f>
        <v>900</v>
      </c>
      <c r="T387" s="7">
        <f t="shared" si="52"/>
        <v>0</v>
      </c>
      <c r="U387" s="7">
        <f t="shared" si="53"/>
        <v>0</v>
      </c>
    </row>
    <row r="388" spans="1:21" x14ac:dyDescent="0.2">
      <c r="A388" s="1">
        <v>1</v>
      </c>
      <c r="B388" s="1">
        <v>16</v>
      </c>
      <c r="C388" s="1">
        <v>20</v>
      </c>
      <c r="D388">
        <v>7.1</v>
      </c>
      <c r="E388">
        <v>6.7</v>
      </c>
      <c r="F388">
        <v>97</v>
      </c>
      <c r="G388">
        <v>0</v>
      </c>
      <c r="H388">
        <v>0</v>
      </c>
      <c r="I388">
        <v>0</v>
      </c>
      <c r="J388" s="4">
        <f t="shared" si="48"/>
        <v>274.58080114737203</v>
      </c>
      <c r="K388" s="4">
        <f t="shared" si="49"/>
        <v>-31.165876010595156</v>
      </c>
      <c r="L388" s="5">
        <f t="shared" si="54"/>
        <v>0</v>
      </c>
      <c r="M388" s="5">
        <f t="shared" si="55"/>
        <v>0</v>
      </c>
      <c r="N388" s="6">
        <f t="shared" si="47"/>
        <v>0</v>
      </c>
      <c r="O388" s="6">
        <f t="shared" si="50"/>
        <v>0</v>
      </c>
      <c r="P388" s="6">
        <f>FORECAST(J388,Inputs!$B$10:$B$18,Inputs!$A$10:$A$18)</f>
        <v>33.097970380994184</v>
      </c>
      <c r="Q388" s="6">
        <f>IF(Inputs!$D$10="Yes",IF('Hourly Calcs'!P388&gt;'Hourly Calcs'!K388,'Hourly Calcs'!O388,N388+O388),N388+O388)</f>
        <v>0</v>
      </c>
      <c r="R388" s="12">
        <f t="shared" si="51"/>
        <v>0</v>
      </c>
      <c r="S388" s="1">
        <f>IF(AND(A388&gt;=5,A388&lt;=9),INDEX(Demand!$C$3:$C$26,C388),INDEX(Demand!$B$3:$B$26,C388))</f>
        <v>800</v>
      </c>
      <c r="T388" s="7">
        <f t="shared" si="52"/>
        <v>0</v>
      </c>
      <c r="U388" s="7">
        <f t="shared" si="53"/>
        <v>0</v>
      </c>
    </row>
    <row r="389" spans="1:21" x14ac:dyDescent="0.2">
      <c r="A389" s="1">
        <v>1</v>
      </c>
      <c r="B389" s="1">
        <v>16</v>
      </c>
      <c r="C389" s="1">
        <v>21</v>
      </c>
      <c r="D389">
        <v>6.6</v>
      </c>
      <c r="E389">
        <v>5.9</v>
      </c>
      <c r="F389">
        <v>95</v>
      </c>
      <c r="G389">
        <v>0</v>
      </c>
      <c r="H389">
        <v>0</v>
      </c>
      <c r="I389">
        <v>0</v>
      </c>
      <c r="J389" s="4">
        <f t="shared" si="48"/>
        <v>287.53887850444698</v>
      </c>
      <c r="K389" s="4">
        <f t="shared" si="49"/>
        <v>-40.464192995269116</v>
      </c>
      <c r="L389" s="5">
        <f t="shared" si="54"/>
        <v>0</v>
      </c>
      <c r="M389" s="5">
        <f t="shared" si="55"/>
        <v>0</v>
      </c>
      <c r="N389" s="6">
        <f t="shared" si="47"/>
        <v>0</v>
      </c>
      <c r="O389" s="6">
        <f t="shared" si="50"/>
        <v>0</v>
      </c>
      <c r="P389" s="6">
        <f>FORECAST(J389,Inputs!$B$10:$B$18,Inputs!$A$10:$A$18)</f>
        <v>33.217952578744878</v>
      </c>
      <c r="Q389" s="6">
        <f>IF(Inputs!$D$10="Yes",IF('Hourly Calcs'!P389&gt;'Hourly Calcs'!K389,'Hourly Calcs'!O389,N389+O389),N389+O389)</f>
        <v>0</v>
      </c>
      <c r="R389" s="12">
        <f t="shared" si="51"/>
        <v>0</v>
      </c>
      <c r="S389" s="1">
        <f>IF(AND(A389&gt;=5,A389&lt;=9),INDEX(Demand!$C$3:$C$26,C389),INDEX(Demand!$B$3:$B$26,C389))</f>
        <v>700</v>
      </c>
      <c r="T389" s="7">
        <f t="shared" si="52"/>
        <v>0</v>
      </c>
      <c r="U389" s="7">
        <f t="shared" si="53"/>
        <v>0</v>
      </c>
    </row>
    <row r="390" spans="1:21" x14ac:dyDescent="0.2">
      <c r="A390" s="1">
        <v>1</v>
      </c>
      <c r="B390" s="1">
        <v>16</v>
      </c>
      <c r="C390" s="1">
        <v>22</v>
      </c>
      <c r="D390">
        <v>6.4</v>
      </c>
      <c r="E390">
        <v>6</v>
      </c>
      <c r="F390">
        <v>97</v>
      </c>
      <c r="G390">
        <v>0</v>
      </c>
      <c r="H390">
        <v>0</v>
      </c>
      <c r="I390">
        <v>0</v>
      </c>
      <c r="J390" s="4">
        <f t="shared" si="48"/>
        <v>303.21871887188388</v>
      </c>
      <c r="K390" s="4">
        <f t="shared" si="49"/>
        <v>-49.030124969875175</v>
      </c>
      <c r="L390" s="5">
        <f t="shared" si="54"/>
        <v>0</v>
      </c>
      <c r="M390" s="5">
        <f t="shared" si="55"/>
        <v>0</v>
      </c>
      <c r="N390" s="6">
        <f t="shared" si="47"/>
        <v>0</v>
      </c>
      <c r="O390" s="6">
        <f t="shared" si="50"/>
        <v>0</v>
      </c>
      <c r="P390" s="6">
        <f>FORECAST(J390,Inputs!$B$10:$B$18,Inputs!$A$10:$A$18)</f>
        <v>33.363136285850771</v>
      </c>
      <c r="Q390" s="6">
        <f>IF(Inputs!$D$10="Yes",IF('Hourly Calcs'!P390&gt;'Hourly Calcs'!K390,'Hourly Calcs'!O390,N390+O390),N390+O390)</f>
        <v>0</v>
      </c>
      <c r="R390" s="12">
        <f t="shared" si="51"/>
        <v>0</v>
      </c>
      <c r="S390" s="1">
        <f>IF(AND(A390&gt;=5,A390&lt;=9),INDEX(Demand!$C$3:$C$26,C390),INDEX(Demand!$B$3:$B$26,C390))</f>
        <v>600</v>
      </c>
      <c r="T390" s="7">
        <f t="shared" si="52"/>
        <v>0</v>
      </c>
      <c r="U390" s="7">
        <f t="shared" si="53"/>
        <v>0</v>
      </c>
    </row>
    <row r="391" spans="1:21" x14ac:dyDescent="0.2">
      <c r="A391" s="1">
        <v>1</v>
      </c>
      <c r="B391" s="1">
        <v>16</v>
      </c>
      <c r="C391" s="1">
        <v>23</v>
      </c>
      <c r="D391">
        <v>8.1</v>
      </c>
      <c r="E391">
        <v>7.7</v>
      </c>
      <c r="F391">
        <v>97</v>
      </c>
      <c r="G391">
        <v>0</v>
      </c>
      <c r="H391">
        <v>0</v>
      </c>
      <c r="I391">
        <v>0</v>
      </c>
      <c r="J391" s="4">
        <f t="shared" si="48"/>
        <v>323.35413095552468</v>
      </c>
      <c r="K391" s="4">
        <f t="shared" si="49"/>
        <v>-55.948637938678331</v>
      </c>
      <c r="L391" s="5">
        <f t="shared" si="54"/>
        <v>0</v>
      </c>
      <c r="M391" s="5">
        <f t="shared" si="55"/>
        <v>0</v>
      </c>
      <c r="N391" s="6">
        <f t="shared" si="47"/>
        <v>0</v>
      </c>
      <c r="O391" s="6">
        <f t="shared" si="50"/>
        <v>0</v>
      </c>
      <c r="P391" s="6">
        <f>FORECAST(J391,Inputs!$B$10:$B$18,Inputs!$A$10:$A$18)</f>
        <v>33.549575286625227</v>
      </c>
      <c r="Q391" s="6">
        <f>IF(Inputs!$D$10="Yes",IF('Hourly Calcs'!P391&gt;'Hourly Calcs'!K391,'Hourly Calcs'!O391,N391+O391),N391+O391)</f>
        <v>0</v>
      </c>
      <c r="R391" s="12">
        <f t="shared" si="51"/>
        <v>0</v>
      </c>
      <c r="S391" s="1">
        <f>IF(AND(A391&gt;=5,A391&lt;=9),INDEX(Demand!$C$3:$C$26,C391),INDEX(Demand!$B$3:$B$26,C391))</f>
        <v>500</v>
      </c>
      <c r="T391" s="7">
        <f t="shared" si="52"/>
        <v>0</v>
      </c>
      <c r="U391" s="7">
        <f t="shared" si="53"/>
        <v>0</v>
      </c>
    </row>
    <row r="392" spans="1:21" x14ac:dyDescent="0.2">
      <c r="A392" s="1">
        <v>1</v>
      </c>
      <c r="B392" s="1">
        <v>16</v>
      </c>
      <c r="C392" s="1">
        <v>24</v>
      </c>
      <c r="D392">
        <v>7.5</v>
      </c>
      <c r="E392">
        <v>7.5</v>
      </c>
      <c r="F392">
        <v>100</v>
      </c>
      <c r="G392">
        <v>0</v>
      </c>
      <c r="H392">
        <v>0</v>
      </c>
      <c r="I392">
        <v>0</v>
      </c>
      <c r="J392" s="4">
        <f t="shared" si="48"/>
        <v>348.86406076153469</v>
      </c>
      <c r="K392" s="4">
        <f t="shared" si="49"/>
        <v>-59.814885165881662</v>
      </c>
      <c r="L392" s="5">
        <f t="shared" si="54"/>
        <v>0</v>
      </c>
      <c r="M392" s="5">
        <f t="shared" si="55"/>
        <v>0</v>
      </c>
      <c r="N392" s="6">
        <f t="shared" si="47"/>
        <v>0</v>
      </c>
      <c r="O392" s="6">
        <f t="shared" si="50"/>
        <v>0</v>
      </c>
      <c r="P392" s="6">
        <f>FORECAST(J392,Inputs!$B$10:$B$18,Inputs!$A$10:$A$18)</f>
        <v>33.785778340384581</v>
      </c>
      <c r="Q392" s="6">
        <f>IF(Inputs!$D$10="Yes",IF('Hourly Calcs'!P392&gt;'Hourly Calcs'!K392,'Hourly Calcs'!O392,N392+O392),N392+O392)</f>
        <v>0</v>
      </c>
      <c r="R392" s="12">
        <f t="shared" si="51"/>
        <v>0</v>
      </c>
      <c r="S392" s="1">
        <f>IF(AND(A392&gt;=5,A392&lt;=9),INDEX(Demand!$C$3:$C$26,C392),INDEX(Demand!$B$3:$B$26,C392))</f>
        <v>400</v>
      </c>
      <c r="T392" s="7">
        <f t="shared" si="52"/>
        <v>0</v>
      </c>
      <c r="U392" s="7">
        <f t="shared" si="53"/>
        <v>0</v>
      </c>
    </row>
    <row r="393" spans="1:21" x14ac:dyDescent="0.2">
      <c r="A393" s="1">
        <v>1</v>
      </c>
      <c r="B393" s="1">
        <v>17</v>
      </c>
      <c r="C393" s="1">
        <v>1</v>
      </c>
      <c r="D393">
        <v>7.2</v>
      </c>
      <c r="E393">
        <v>7.2</v>
      </c>
      <c r="F393">
        <v>100</v>
      </c>
      <c r="G393">
        <v>0</v>
      </c>
      <c r="H393">
        <v>0</v>
      </c>
      <c r="I393">
        <v>0</v>
      </c>
      <c r="J393" s="4">
        <f t="shared" si="48"/>
        <v>16.711022445777701</v>
      </c>
      <c r="K393" s="4">
        <f t="shared" si="49"/>
        <v>-59.340184289275754</v>
      </c>
      <c r="L393" s="5">
        <f t="shared" si="54"/>
        <v>0</v>
      </c>
      <c r="M393" s="5">
        <f t="shared" si="55"/>
        <v>0</v>
      </c>
      <c r="N393" s="6">
        <f t="shared" ref="N393:N456" si="56">H393*MAX(0,COS(2*ASIN(SQRT(SIN(RADIANS($B$4))^2+COS(RADIANS($K393))^2-2*SIN(RADIANS($B$4))*COS(RADIANS($K393))*COS(RADIANS($J393-$B$5))+(SIN(RADIANS($K393))-COS(RADIANS($B$4)))^2)/2)))</f>
        <v>0</v>
      </c>
      <c r="O393" s="6">
        <f t="shared" si="50"/>
        <v>0</v>
      </c>
      <c r="P393" s="6">
        <f>FORECAST(J393,Inputs!$B$10:$B$18,Inputs!$A$10:$A$18)</f>
        <v>30.710287244868312</v>
      </c>
      <c r="Q393" s="6">
        <f>IF(Inputs!$D$10="Yes",IF('Hourly Calcs'!P393&gt;'Hourly Calcs'!K393,'Hourly Calcs'!O393,N393+O393),N393+O393)</f>
        <v>0</v>
      </c>
      <c r="R393" s="12">
        <f t="shared" si="51"/>
        <v>0</v>
      </c>
      <c r="S393" s="1">
        <f>IF(AND(A393&gt;=5,A393&lt;=9),INDEX(Demand!$C$3:$C$26,C393),INDEX(Demand!$B$3:$B$26,C393))</f>
        <v>350</v>
      </c>
      <c r="T393" s="7">
        <f t="shared" si="52"/>
        <v>0</v>
      </c>
      <c r="U393" s="7">
        <f t="shared" si="53"/>
        <v>0</v>
      </c>
    </row>
    <row r="394" spans="1:21" x14ac:dyDescent="0.2">
      <c r="A394" s="1">
        <v>1</v>
      </c>
      <c r="B394" s="1">
        <v>17</v>
      </c>
      <c r="C394" s="1">
        <v>2</v>
      </c>
      <c r="D394">
        <v>6.7</v>
      </c>
      <c r="E394">
        <v>6.7</v>
      </c>
      <c r="F394">
        <v>100</v>
      </c>
      <c r="G394">
        <v>0</v>
      </c>
      <c r="H394">
        <v>0</v>
      </c>
      <c r="I394">
        <v>0</v>
      </c>
      <c r="J394" s="4">
        <f t="shared" ref="J394:J457" si="57">solarazimuth($B$2,$B$3,$B$1,A394,B394,C394,0,0,0,0)</f>
        <v>41.181456692704359</v>
      </c>
      <c r="K394" s="4">
        <f t="shared" ref="K394:K457" si="58">solarelevation($B$2,$B$3,$B$1,A394,B394,C394,0,0,0,0)</f>
        <v>-54.708612206125395</v>
      </c>
      <c r="L394" s="5">
        <f t="shared" si="54"/>
        <v>0</v>
      </c>
      <c r="M394" s="5">
        <f t="shared" si="55"/>
        <v>0</v>
      </c>
      <c r="N394" s="6">
        <f t="shared" si="56"/>
        <v>0</v>
      </c>
      <c r="O394" s="6">
        <f t="shared" ref="O394:O457" si="59">$I394*(1+COS(RADIANS($B$4)))/2</f>
        <v>0</v>
      </c>
      <c r="P394" s="6">
        <f>FORECAST(J394,Inputs!$B$10:$B$18,Inputs!$A$10:$A$18)</f>
        <v>30.936865339747261</v>
      </c>
      <c r="Q394" s="6">
        <f>IF(Inputs!$D$10="Yes",IF('Hourly Calcs'!P394&gt;'Hourly Calcs'!K394,'Hourly Calcs'!O394,N394+O394),N394+O394)</f>
        <v>0</v>
      </c>
      <c r="R394" s="12">
        <f t="shared" ref="R394:R457" si="60">$B$6*$E$1*Q394</f>
        <v>0</v>
      </c>
      <c r="S394" s="1">
        <f>IF(AND(A394&gt;=5,A394&lt;=9),INDEX(Demand!$C$3:$C$26,C394),INDEX(Demand!$B$3:$B$26,C394))</f>
        <v>350</v>
      </c>
      <c r="T394" s="7">
        <f t="shared" ref="T394:T457" si="61">S394-MAX(0,S394-R394)</f>
        <v>0</v>
      </c>
      <c r="U394" s="7">
        <f t="shared" ref="U394:U457" si="62">MAX(0,R394-S394)</f>
        <v>0</v>
      </c>
    </row>
    <row r="395" spans="1:21" x14ac:dyDescent="0.2">
      <c r="A395" s="1">
        <v>1</v>
      </c>
      <c r="B395" s="1">
        <v>17</v>
      </c>
      <c r="C395" s="1">
        <v>3</v>
      </c>
      <c r="D395">
        <v>6.4</v>
      </c>
      <c r="E395">
        <v>6.4</v>
      </c>
      <c r="F395">
        <v>100</v>
      </c>
      <c r="G395">
        <v>0</v>
      </c>
      <c r="H395">
        <v>0</v>
      </c>
      <c r="I395">
        <v>0</v>
      </c>
      <c r="J395" s="4">
        <f t="shared" si="57"/>
        <v>60.250850972658014</v>
      </c>
      <c r="K395" s="4">
        <f t="shared" si="58"/>
        <v>-47.343698938306744</v>
      </c>
      <c r="L395" s="5">
        <f t="shared" si="54"/>
        <v>0</v>
      </c>
      <c r="M395" s="5">
        <f t="shared" si="55"/>
        <v>0</v>
      </c>
      <c r="N395" s="6">
        <f t="shared" si="56"/>
        <v>0</v>
      </c>
      <c r="O395" s="6">
        <f t="shared" si="59"/>
        <v>0</v>
      </c>
      <c r="P395" s="6">
        <f>FORECAST(J395,Inputs!$B$10:$B$18,Inputs!$A$10:$A$18)</f>
        <v>31.113433805302385</v>
      </c>
      <c r="Q395" s="6">
        <f>IF(Inputs!$D$10="Yes",IF('Hourly Calcs'!P395&gt;'Hourly Calcs'!K395,'Hourly Calcs'!O395,N395+O395),N395+O395)</f>
        <v>0</v>
      </c>
      <c r="R395" s="12">
        <f t="shared" si="60"/>
        <v>0</v>
      </c>
      <c r="S395" s="1">
        <f>IF(AND(A395&gt;=5,A395&lt;=9),INDEX(Demand!$C$3:$C$26,C395),INDEX(Demand!$B$3:$B$26,C395))</f>
        <v>350</v>
      </c>
      <c r="T395" s="7">
        <f t="shared" si="61"/>
        <v>0</v>
      </c>
      <c r="U395" s="7">
        <f t="shared" si="62"/>
        <v>0</v>
      </c>
    </row>
    <row r="396" spans="1:21" x14ac:dyDescent="0.2">
      <c r="A396" s="1">
        <v>1</v>
      </c>
      <c r="B396" s="1">
        <v>17</v>
      </c>
      <c r="C396" s="1">
        <v>4</v>
      </c>
      <c r="D396">
        <v>6.9</v>
      </c>
      <c r="E396">
        <v>6.9</v>
      </c>
      <c r="F396">
        <v>100</v>
      </c>
      <c r="G396">
        <v>0</v>
      </c>
      <c r="H396">
        <v>0</v>
      </c>
      <c r="I396">
        <v>0</v>
      </c>
      <c r="J396" s="4">
        <f t="shared" si="57"/>
        <v>75.23085620532099</v>
      </c>
      <c r="K396" s="4">
        <f t="shared" si="58"/>
        <v>-38.558959448192496</v>
      </c>
      <c r="L396" s="5">
        <f t="shared" si="54"/>
        <v>89.76914379467901</v>
      </c>
      <c r="M396" s="5">
        <f t="shared" si="55"/>
        <v>0</v>
      </c>
      <c r="N396" s="6">
        <f t="shared" si="56"/>
        <v>0</v>
      </c>
      <c r="O396" s="6">
        <f t="shared" si="59"/>
        <v>0</v>
      </c>
      <c r="P396" s="6">
        <f>FORECAST(J396,Inputs!$B$10:$B$18,Inputs!$A$10:$A$18)</f>
        <v>31.252137557456674</v>
      </c>
      <c r="Q396" s="6">
        <f>IF(Inputs!$D$10="Yes",IF('Hourly Calcs'!P396&gt;'Hourly Calcs'!K396,'Hourly Calcs'!O396,N396+O396),N396+O396)</f>
        <v>0</v>
      </c>
      <c r="R396" s="12">
        <f t="shared" si="60"/>
        <v>0</v>
      </c>
      <c r="S396" s="1">
        <f>IF(AND(A396&gt;=5,A396&lt;=9),INDEX(Demand!$C$3:$C$26,C396),INDEX(Demand!$B$3:$B$26,C396))</f>
        <v>350</v>
      </c>
      <c r="T396" s="7">
        <f t="shared" si="61"/>
        <v>0</v>
      </c>
      <c r="U396" s="7">
        <f t="shared" si="62"/>
        <v>0</v>
      </c>
    </row>
    <row r="397" spans="1:21" x14ac:dyDescent="0.2">
      <c r="A397" s="1">
        <v>1</v>
      </c>
      <c r="B397" s="1">
        <v>17</v>
      </c>
      <c r="C397" s="1">
        <v>5</v>
      </c>
      <c r="D397">
        <v>6.4</v>
      </c>
      <c r="E397">
        <v>6.4</v>
      </c>
      <c r="F397">
        <v>100</v>
      </c>
      <c r="G397">
        <v>0</v>
      </c>
      <c r="H397">
        <v>0</v>
      </c>
      <c r="I397">
        <v>0</v>
      </c>
      <c r="J397" s="4">
        <f t="shared" si="57"/>
        <v>87.801559423299253</v>
      </c>
      <c r="K397" s="4">
        <f t="shared" si="58"/>
        <v>-29.176682058825477</v>
      </c>
      <c r="L397" s="5">
        <f t="shared" si="54"/>
        <v>77.198440576700747</v>
      </c>
      <c r="M397" s="5">
        <f t="shared" si="55"/>
        <v>0</v>
      </c>
      <c r="N397" s="6">
        <f t="shared" si="56"/>
        <v>0</v>
      </c>
      <c r="O397" s="6">
        <f t="shared" si="59"/>
        <v>0</v>
      </c>
      <c r="P397" s="6">
        <f>FORECAST(J397,Inputs!$B$10:$B$18,Inputs!$A$10:$A$18)</f>
        <v>31.368532957623138</v>
      </c>
      <c r="Q397" s="6">
        <f>IF(Inputs!$D$10="Yes",IF('Hourly Calcs'!P397&gt;'Hourly Calcs'!K397,'Hourly Calcs'!O397,N397+O397),N397+O397)</f>
        <v>0</v>
      </c>
      <c r="R397" s="12">
        <f t="shared" si="60"/>
        <v>0</v>
      </c>
      <c r="S397" s="1">
        <f>IF(AND(A397&gt;=5,A397&lt;=9),INDEX(Demand!$C$3:$C$26,C397),INDEX(Demand!$B$3:$B$26,C397))</f>
        <v>350</v>
      </c>
      <c r="T397" s="7">
        <f t="shared" si="61"/>
        <v>0</v>
      </c>
      <c r="U397" s="7">
        <f t="shared" si="62"/>
        <v>0</v>
      </c>
    </row>
    <row r="398" spans="1:21" x14ac:dyDescent="0.2">
      <c r="A398" s="1">
        <v>1</v>
      </c>
      <c r="B398" s="1">
        <v>17</v>
      </c>
      <c r="C398" s="1">
        <v>6</v>
      </c>
      <c r="D398">
        <v>6.4</v>
      </c>
      <c r="E398">
        <v>6.4</v>
      </c>
      <c r="F398">
        <v>100</v>
      </c>
      <c r="G398">
        <v>0</v>
      </c>
      <c r="H398">
        <v>0</v>
      </c>
      <c r="I398">
        <v>0</v>
      </c>
      <c r="J398" s="4">
        <f t="shared" si="57"/>
        <v>99.169419393728575</v>
      </c>
      <c r="K398" s="4">
        <f t="shared" si="58"/>
        <v>-19.706276381451744</v>
      </c>
      <c r="L398" s="5">
        <f t="shared" si="54"/>
        <v>65.830580606271425</v>
      </c>
      <c r="M398" s="5">
        <f t="shared" si="55"/>
        <v>0</v>
      </c>
      <c r="N398" s="6">
        <f t="shared" si="56"/>
        <v>0</v>
      </c>
      <c r="O398" s="6">
        <f t="shared" si="59"/>
        <v>0</v>
      </c>
      <c r="P398" s="6">
        <f>FORECAST(J398,Inputs!$B$10:$B$18,Inputs!$A$10:$A$18)</f>
        <v>31.4737909203123</v>
      </c>
      <c r="Q398" s="6">
        <f>IF(Inputs!$D$10="Yes",IF('Hourly Calcs'!P398&gt;'Hourly Calcs'!K398,'Hourly Calcs'!O398,N398+O398),N398+O398)</f>
        <v>0</v>
      </c>
      <c r="R398" s="12">
        <f t="shared" si="60"/>
        <v>0</v>
      </c>
      <c r="S398" s="1">
        <f>IF(AND(A398&gt;=5,A398&lt;=9),INDEX(Demand!$C$3:$C$26,C398),INDEX(Demand!$B$3:$B$26,C398))</f>
        <v>350</v>
      </c>
      <c r="T398" s="7">
        <f t="shared" si="61"/>
        <v>0</v>
      </c>
      <c r="U398" s="7">
        <f t="shared" si="62"/>
        <v>0</v>
      </c>
    </row>
    <row r="399" spans="1:21" x14ac:dyDescent="0.2">
      <c r="A399" s="1">
        <v>1</v>
      </c>
      <c r="B399" s="1">
        <v>17</v>
      </c>
      <c r="C399" s="1">
        <v>7</v>
      </c>
      <c r="D399">
        <v>6.4</v>
      </c>
      <c r="E399">
        <v>6.4</v>
      </c>
      <c r="F399">
        <v>100</v>
      </c>
      <c r="G399">
        <v>0</v>
      </c>
      <c r="H399">
        <v>0</v>
      </c>
      <c r="I399">
        <v>0</v>
      </c>
      <c r="J399" s="4">
        <f t="shared" si="57"/>
        <v>110.15024596871056</v>
      </c>
      <c r="K399" s="4">
        <f t="shared" si="58"/>
        <v>-10.516164403255388</v>
      </c>
      <c r="L399" s="5">
        <f t="shared" si="54"/>
        <v>54.849754031289436</v>
      </c>
      <c r="M399" s="5">
        <f t="shared" si="55"/>
        <v>0</v>
      </c>
      <c r="N399" s="6">
        <f t="shared" si="56"/>
        <v>0</v>
      </c>
      <c r="O399" s="6">
        <f t="shared" si="59"/>
        <v>0</v>
      </c>
      <c r="P399" s="6">
        <f>FORECAST(J399,Inputs!$B$10:$B$18,Inputs!$A$10:$A$18)</f>
        <v>31.57546524045102</v>
      </c>
      <c r="Q399" s="6">
        <f>IF(Inputs!$D$10="Yes",IF('Hourly Calcs'!P399&gt;'Hourly Calcs'!K399,'Hourly Calcs'!O399,N399+O399),N399+O399)</f>
        <v>0</v>
      </c>
      <c r="R399" s="12">
        <f t="shared" si="60"/>
        <v>0</v>
      </c>
      <c r="S399" s="1">
        <f>IF(AND(A399&gt;=5,A399&lt;=9),INDEX(Demand!$C$3:$C$26,C399),INDEX(Demand!$B$3:$B$26,C399))</f>
        <v>350</v>
      </c>
      <c r="T399" s="7">
        <f t="shared" si="61"/>
        <v>0</v>
      </c>
      <c r="U399" s="7">
        <f t="shared" si="62"/>
        <v>0</v>
      </c>
    </row>
    <row r="400" spans="1:21" x14ac:dyDescent="0.2">
      <c r="A400" s="1">
        <v>1</v>
      </c>
      <c r="B400" s="1">
        <v>17</v>
      </c>
      <c r="C400" s="1">
        <v>8</v>
      </c>
      <c r="D400">
        <v>6.3</v>
      </c>
      <c r="E400">
        <v>6.3</v>
      </c>
      <c r="F400">
        <v>100</v>
      </c>
      <c r="G400">
        <v>0</v>
      </c>
      <c r="H400">
        <v>0</v>
      </c>
      <c r="I400">
        <v>0</v>
      </c>
      <c r="J400" s="4">
        <f t="shared" si="57"/>
        <v>121.32824292985075</v>
      </c>
      <c r="K400" s="4">
        <f t="shared" si="58"/>
        <v>-1.8359616230275151</v>
      </c>
      <c r="L400" s="5">
        <f t="shared" si="54"/>
        <v>43.671757070149255</v>
      </c>
      <c r="M400" s="5">
        <f t="shared" si="55"/>
        <v>0</v>
      </c>
      <c r="N400" s="6">
        <f t="shared" si="56"/>
        <v>0</v>
      </c>
      <c r="O400" s="6">
        <f t="shared" si="59"/>
        <v>0</v>
      </c>
      <c r="P400" s="6">
        <f>FORECAST(J400,Inputs!$B$10:$B$18,Inputs!$A$10:$A$18)</f>
        <v>31.678965212313432</v>
      </c>
      <c r="Q400" s="6">
        <f>IF(Inputs!$D$10="Yes",IF('Hourly Calcs'!P400&gt;'Hourly Calcs'!K400,'Hourly Calcs'!O400,N400+O400),N400+O400)</f>
        <v>0</v>
      </c>
      <c r="R400" s="12">
        <f t="shared" si="60"/>
        <v>0</v>
      </c>
      <c r="S400" s="1">
        <f>IF(AND(A400&gt;=5,A400&lt;=9),INDEX(Demand!$C$3:$C$26,C400),INDEX(Demand!$B$3:$B$26,C400))</f>
        <v>350</v>
      </c>
      <c r="T400" s="7">
        <f t="shared" si="61"/>
        <v>0</v>
      </c>
      <c r="U400" s="7">
        <f t="shared" si="62"/>
        <v>0</v>
      </c>
    </row>
    <row r="401" spans="1:21" x14ac:dyDescent="0.2">
      <c r="A401" s="1">
        <v>1</v>
      </c>
      <c r="B401" s="1">
        <v>17</v>
      </c>
      <c r="C401" s="1">
        <v>9</v>
      </c>
      <c r="D401">
        <v>6.2</v>
      </c>
      <c r="E401">
        <v>6.2</v>
      </c>
      <c r="F401">
        <v>100</v>
      </c>
      <c r="G401">
        <v>7</v>
      </c>
      <c r="H401">
        <v>0</v>
      </c>
      <c r="I401">
        <v>7</v>
      </c>
      <c r="J401" s="4">
        <f t="shared" si="57"/>
        <v>133.1386880024335</v>
      </c>
      <c r="K401" s="4">
        <f t="shared" si="58"/>
        <v>5.7041887247813605</v>
      </c>
      <c r="L401" s="5">
        <f t="shared" si="54"/>
        <v>31.861311997566503</v>
      </c>
      <c r="M401" s="5">
        <f t="shared" si="55"/>
        <v>28.295811275218639</v>
      </c>
      <c r="N401" s="6">
        <f t="shared" si="56"/>
        <v>0</v>
      </c>
      <c r="O401" s="6">
        <f t="shared" si="59"/>
        <v>6.4016315039426459</v>
      </c>
      <c r="P401" s="6">
        <f>FORECAST(J401,Inputs!$B$10:$B$18,Inputs!$A$10:$A$18)</f>
        <v>31.788321185207714</v>
      </c>
      <c r="Q401" s="6">
        <f>IF(Inputs!$D$10="Yes",IF('Hourly Calcs'!P401&gt;'Hourly Calcs'!K401,'Hourly Calcs'!O401,N401+O401),N401+O401)</f>
        <v>6.4016315039426459</v>
      </c>
      <c r="R401" s="12">
        <f t="shared" si="60"/>
        <v>30.420552906735452</v>
      </c>
      <c r="S401" s="1">
        <f>IF(AND(A401&gt;=5,A401&lt;=9),INDEX(Demand!$C$3:$C$26,C401),INDEX(Demand!$B$3:$B$26,C401))</f>
        <v>350</v>
      </c>
      <c r="T401" s="7">
        <f t="shared" si="61"/>
        <v>30.420552906735452</v>
      </c>
      <c r="U401" s="7">
        <f t="shared" si="62"/>
        <v>0</v>
      </c>
    </row>
    <row r="402" spans="1:21" x14ac:dyDescent="0.2">
      <c r="A402" s="1">
        <v>1</v>
      </c>
      <c r="B402" s="1">
        <v>17</v>
      </c>
      <c r="C402" s="1">
        <v>10</v>
      </c>
      <c r="D402">
        <v>6.2</v>
      </c>
      <c r="E402">
        <v>6.2</v>
      </c>
      <c r="F402">
        <v>100</v>
      </c>
      <c r="G402">
        <v>34</v>
      </c>
      <c r="H402">
        <v>0</v>
      </c>
      <c r="I402">
        <v>34</v>
      </c>
      <c r="J402" s="4">
        <f t="shared" si="57"/>
        <v>145.86919704748206</v>
      </c>
      <c r="K402" s="4">
        <f t="shared" si="58"/>
        <v>11.801753865852646</v>
      </c>
      <c r="L402" s="5">
        <f t="shared" si="54"/>
        <v>19.130802952517939</v>
      </c>
      <c r="M402" s="5">
        <f t="shared" si="55"/>
        <v>22.198246134147354</v>
      </c>
      <c r="N402" s="6">
        <f t="shared" si="56"/>
        <v>0</v>
      </c>
      <c r="O402" s="6">
        <f t="shared" si="59"/>
        <v>31.093638733435707</v>
      </c>
      <c r="P402" s="6">
        <f>FORECAST(J402,Inputs!$B$10:$B$18,Inputs!$A$10:$A$18)</f>
        <v>31.906196268958166</v>
      </c>
      <c r="Q402" s="6">
        <f>IF(Inputs!$D$10="Yes",IF('Hourly Calcs'!P402&gt;'Hourly Calcs'!K402,'Hourly Calcs'!O402,N402+O402),N402+O402)</f>
        <v>31.093638733435707</v>
      </c>
      <c r="R402" s="12">
        <f t="shared" si="60"/>
        <v>147.75697126128648</v>
      </c>
      <c r="S402" s="1">
        <f>IF(AND(A402&gt;=5,A402&lt;=9),INDEX(Demand!$C$3:$C$26,C402),INDEX(Demand!$B$3:$B$26,C402))</f>
        <v>600</v>
      </c>
      <c r="T402" s="7">
        <f t="shared" si="61"/>
        <v>147.75697126128648</v>
      </c>
      <c r="U402" s="7">
        <f t="shared" si="62"/>
        <v>0</v>
      </c>
    </row>
    <row r="403" spans="1:21" x14ac:dyDescent="0.2">
      <c r="A403" s="1">
        <v>1</v>
      </c>
      <c r="B403" s="1">
        <v>17</v>
      </c>
      <c r="C403" s="1">
        <v>11</v>
      </c>
      <c r="D403">
        <v>6.3</v>
      </c>
      <c r="E403">
        <v>6.3</v>
      </c>
      <c r="F403">
        <v>100</v>
      </c>
      <c r="G403">
        <v>62</v>
      </c>
      <c r="H403">
        <v>0</v>
      </c>
      <c r="I403">
        <v>62</v>
      </c>
      <c r="J403" s="4">
        <f t="shared" si="57"/>
        <v>159.59320698772967</v>
      </c>
      <c r="K403" s="4">
        <f t="shared" si="58"/>
        <v>16.139196839228447</v>
      </c>
      <c r="L403" s="5">
        <f t="shared" si="54"/>
        <v>5.4067930122703274</v>
      </c>
      <c r="M403" s="5">
        <f t="shared" si="55"/>
        <v>17.860803160771553</v>
      </c>
      <c r="N403" s="6">
        <f t="shared" si="56"/>
        <v>0</v>
      </c>
      <c r="O403" s="6">
        <f t="shared" si="59"/>
        <v>56.700164749206287</v>
      </c>
      <c r="P403" s="6">
        <f>FORECAST(J403,Inputs!$B$10:$B$18,Inputs!$A$10:$A$18)</f>
        <v>32.033270435071572</v>
      </c>
      <c r="Q403" s="6">
        <f>IF(Inputs!$D$10="Yes",IF('Hourly Calcs'!P403&gt;'Hourly Calcs'!K403,'Hourly Calcs'!O403,N403+O403),N403+O403)</f>
        <v>56.700164749206287</v>
      </c>
      <c r="R403" s="12">
        <f t="shared" si="60"/>
        <v>269.43918288822829</v>
      </c>
      <c r="S403" s="1">
        <f>IF(AND(A403&gt;=5,A403&lt;=9),INDEX(Demand!$C$3:$C$26,C403),INDEX(Demand!$B$3:$B$26,C403))</f>
        <v>600</v>
      </c>
      <c r="T403" s="7">
        <f t="shared" si="61"/>
        <v>269.43918288822829</v>
      </c>
      <c r="U403" s="7">
        <f t="shared" si="62"/>
        <v>0</v>
      </c>
    </row>
    <row r="404" spans="1:21" x14ac:dyDescent="0.2">
      <c r="A404" s="1">
        <v>1</v>
      </c>
      <c r="B404" s="1">
        <v>17</v>
      </c>
      <c r="C404" s="1">
        <v>12</v>
      </c>
      <c r="D404">
        <v>6.8</v>
      </c>
      <c r="E404">
        <v>6.8</v>
      </c>
      <c r="F404">
        <v>100</v>
      </c>
      <c r="G404">
        <v>199</v>
      </c>
      <c r="H404">
        <v>176</v>
      </c>
      <c r="I404">
        <v>141</v>
      </c>
      <c r="J404" s="4">
        <f t="shared" si="57"/>
        <v>174.08607781185461</v>
      </c>
      <c r="K404" s="4">
        <f t="shared" si="58"/>
        <v>18.303296504415243</v>
      </c>
      <c r="L404" s="5">
        <f t="shared" si="54"/>
        <v>9.0860778118546079</v>
      </c>
      <c r="M404" s="5">
        <f t="shared" si="55"/>
        <v>15.696703495584757</v>
      </c>
      <c r="N404" s="6">
        <f t="shared" si="56"/>
        <v>138.08908421365723</v>
      </c>
      <c r="O404" s="6">
        <f t="shared" si="59"/>
        <v>128.94714886513043</v>
      </c>
      <c r="P404" s="6">
        <f>FORECAST(J404,Inputs!$B$10:$B$18,Inputs!$A$10:$A$18)</f>
        <v>32.167463683443096</v>
      </c>
      <c r="Q404" s="6">
        <f>IF(Inputs!$D$10="Yes",IF('Hourly Calcs'!P404&gt;'Hourly Calcs'!K404,'Hourly Calcs'!O404,N404+O404),N404+O404)</f>
        <v>128.94714886513043</v>
      </c>
      <c r="R404" s="12">
        <f t="shared" si="60"/>
        <v>612.75685140709982</v>
      </c>
      <c r="S404" s="1">
        <f>IF(AND(A404&gt;=5,A404&lt;=9),INDEX(Demand!$C$3:$C$26,C404),INDEX(Demand!$B$3:$B$26,C404))</f>
        <v>600</v>
      </c>
      <c r="T404" s="7">
        <f t="shared" si="61"/>
        <v>600</v>
      </c>
      <c r="U404" s="7">
        <f t="shared" si="62"/>
        <v>12.756851407099816</v>
      </c>
    </row>
    <row r="405" spans="1:21" x14ac:dyDescent="0.2">
      <c r="A405" s="1">
        <v>1</v>
      </c>
      <c r="B405" s="1">
        <v>17</v>
      </c>
      <c r="C405" s="1">
        <v>13</v>
      </c>
      <c r="D405">
        <v>7.4</v>
      </c>
      <c r="E405">
        <v>7</v>
      </c>
      <c r="F405">
        <v>97</v>
      </c>
      <c r="G405">
        <v>263</v>
      </c>
      <c r="H405">
        <v>444</v>
      </c>
      <c r="I405">
        <v>112</v>
      </c>
      <c r="J405" s="4">
        <f t="shared" si="57"/>
        <v>188.83336420129396</v>
      </c>
      <c r="K405" s="4">
        <f t="shared" si="58"/>
        <v>18.070057758463335</v>
      </c>
      <c r="L405" s="5">
        <f t="shared" si="54"/>
        <v>23.833364201293961</v>
      </c>
      <c r="M405" s="5">
        <f t="shared" si="55"/>
        <v>15.929942241536665</v>
      </c>
      <c r="N405" s="6">
        <f t="shared" si="56"/>
        <v>330.08267965786359</v>
      </c>
      <c r="O405" s="6">
        <f t="shared" si="59"/>
        <v>102.42610406308233</v>
      </c>
      <c r="P405" s="6">
        <f>FORECAST(J405,Inputs!$B$10:$B$18,Inputs!$A$10:$A$18)</f>
        <v>32.304012631493464</v>
      </c>
      <c r="Q405" s="6">
        <f>IF(Inputs!$D$10="Yes",IF('Hourly Calcs'!P405&gt;'Hourly Calcs'!K405,'Hourly Calcs'!O405,N405+O405),N405+O405)</f>
        <v>102.42610406308233</v>
      </c>
      <c r="R405" s="12">
        <f t="shared" si="60"/>
        <v>486.72884650776723</v>
      </c>
      <c r="S405" s="1">
        <f>IF(AND(A405&gt;=5,A405&lt;=9),INDEX(Demand!$C$3:$C$26,C405),INDEX(Demand!$B$3:$B$26,C405))</f>
        <v>600</v>
      </c>
      <c r="T405" s="7">
        <f t="shared" si="61"/>
        <v>486.72884650776723</v>
      </c>
      <c r="U405" s="7">
        <f t="shared" si="62"/>
        <v>0</v>
      </c>
    </row>
    <row r="406" spans="1:21" x14ac:dyDescent="0.2">
      <c r="A406" s="1">
        <v>1</v>
      </c>
      <c r="B406" s="1">
        <v>17</v>
      </c>
      <c r="C406" s="1">
        <v>14</v>
      </c>
      <c r="D406">
        <v>7.8</v>
      </c>
      <c r="E406">
        <v>6.7</v>
      </c>
      <c r="F406">
        <v>93</v>
      </c>
      <c r="G406">
        <v>246</v>
      </c>
      <c r="H406">
        <v>502</v>
      </c>
      <c r="I406">
        <v>90</v>
      </c>
      <c r="J406" s="4">
        <f t="shared" si="57"/>
        <v>203.21287183462468</v>
      </c>
      <c r="K406" s="4">
        <f t="shared" si="58"/>
        <v>15.464738476895718</v>
      </c>
      <c r="L406" s="5">
        <f t="shared" si="54"/>
        <v>38.212871834624679</v>
      </c>
      <c r="M406" s="5">
        <f t="shared" si="55"/>
        <v>18.535261523104282</v>
      </c>
      <c r="N406" s="6">
        <f t="shared" si="56"/>
        <v>323.54875029843879</v>
      </c>
      <c r="O406" s="6">
        <f t="shared" si="59"/>
        <v>82.306690764976878</v>
      </c>
      <c r="P406" s="6">
        <f>FORECAST(J406,Inputs!$B$10:$B$18,Inputs!$A$10:$A$18)</f>
        <v>32.437156220690966</v>
      </c>
      <c r="Q406" s="6">
        <f>IF(Inputs!$D$10="Yes",IF('Hourly Calcs'!P406&gt;'Hourly Calcs'!K406,'Hourly Calcs'!O406,N406+O406),N406+O406)</f>
        <v>82.306690764976878</v>
      </c>
      <c r="R406" s="12">
        <f t="shared" si="60"/>
        <v>391.1213945151701</v>
      </c>
      <c r="S406" s="1">
        <f>IF(AND(A406&gt;=5,A406&lt;=9),INDEX(Demand!$C$3:$C$26,C406),INDEX(Demand!$B$3:$B$26,C406))</f>
        <v>600</v>
      </c>
      <c r="T406" s="7">
        <f t="shared" si="61"/>
        <v>391.1213945151701</v>
      </c>
      <c r="U406" s="7">
        <f t="shared" si="62"/>
        <v>0</v>
      </c>
    </row>
    <row r="407" spans="1:21" x14ac:dyDescent="0.2">
      <c r="A407" s="1">
        <v>1</v>
      </c>
      <c r="B407" s="1">
        <v>17</v>
      </c>
      <c r="C407" s="1">
        <v>15</v>
      </c>
      <c r="D407">
        <v>7.1</v>
      </c>
      <c r="E407">
        <v>6.9</v>
      </c>
      <c r="F407">
        <v>99</v>
      </c>
      <c r="G407">
        <v>105</v>
      </c>
      <c r="H407">
        <v>47</v>
      </c>
      <c r="I407">
        <v>94</v>
      </c>
      <c r="J407" s="4">
        <f t="shared" si="57"/>
        <v>216.75732185440262</v>
      </c>
      <c r="K407" s="4">
        <f t="shared" si="58"/>
        <v>10.752910243354549</v>
      </c>
      <c r="L407" s="5">
        <f t="shared" si="54"/>
        <v>51.757321854402619</v>
      </c>
      <c r="M407" s="5">
        <f t="shared" si="55"/>
        <v>23.247089756645451</v>
      </c>
      <c r="N407" s="6">
        <f t="shared" si="56"/>
        <v>23.252581795762246</v>
      </c>
      <c r="O407" s="6">
        <f t="shared" si="59"/>
        <v>85.964765910086953</v>
      </c>
      <c r="P407" s="6">
        <f>FORECAST(J407,Inputs!$B$10:$B$18,Inputs!$A$10:$A$18)</f>
        <v>32.562567794948173</v>
      </c>
      <c r="Q407" s="6">
        <f>IF(Inputs!$D$10="Yes",IF('Hourly Calcs'!P407&gt;'Hourly Calcs'!K407,'Hourly Calcs'!O407,N407+O407),N407+O407)</f>
        <v>85.964765910086953</v>
      </c>
      <c r="R407" s="12">
        <f t="shared" si="60"/>
        <v>408.50456760473321</v>
      </c>
      <c r="S407" s="1">
        <f>IF(AND(A407&gt;=5,A407&lt;=9),INDEX(Demand!$C$3:$C$26,C407),INDEX(Demand!$B$3:$B$26,C407))</f>
        <v>600</v>
      </c>
      <c r="T407" s="7">
        <f t="shared" si="61"/>
        <v>408.50456760473321</v>
      </c>
      <c r="U407" s="7">
        <f t="shared" si="62"/>
        <v>0</v>
      </c>
    </row>
    <row r="408" spans="1:21" x14ac:dyDescent="0.2">
      <c r="A408" s="1">
        <v>1</v>
      </c>
      <c r="B408" s="1">
        <v>17</v>
      </c>
      <c r="C408" s="1">
        <v>16</v>
      </c>
      <c r="D408">
        <v>6.3</v>
      </c>
      <c r="E408">
        <v>6.3</v>
      </c>
      <c r="F408">
        <v>100</v>
      </c>
      <c r="G408">
        <v>22</v>
      </c>
      <c r="H408">
        <v>0</v>
      </c>
      <c r="I408">
        <v>22</v>
      </c>
      <c r="J408" s="4">
        <f t="shared" si="57"/>
        <v>229.30377922533037</v>
      </c>
      <c r="K408" s="4">
        <f t="shared" si="58"/>
        <v>4.3849888451297829</v>
      </c>
      <c r="L408" s="5">
        <f t="shared" si="54"/>
        <v>64.303779225330373</v>
      </c>
      <c r="M408" s="5">
        <f t="shared" si="55"/>
        <v>29.615011154870217</v>
      </c>
      <c r="N408" s="6">
        <f t="shared" si="56"/>
        <v>0</v>
      </c>
      <c r="O408" s="6">
        <f t="shared" si="59"/>
        <v>20.119413298105457</v>
      </c>
      <c r="P408" s="6">
        <f>FORECAST(J408,Inputs!$B$10:$B$18,Inputs!$A$10:$A$18)</f>
        <v>32.678738696530836</v>
      </c>
      <c r="Q408" s="6">
        <f>IF(Inputs!$D$10="Yes",IF('Hourly Calcs'!P408&gt;'Hourly Calcs'!K408,'Hourly Calcs'!O408,N408+O408),N408+O408)</f>
        <v>20.119413298105457</v>
      </c>
      <c r="R408" s="12">
        <f t="shared" si="60"/>
        <v>95.60745199259712</v>
      </c>
      <c r="S408" s="1">
        <f>IF(AND(A408&gt;=5,A408&lt;=9),INDEX(Demand!$C$3:$C$26,C408),INDEX(Demand!$B$3:$B$26,C408))</f>
        <v>900</v>
      </c>
      <c r="T408" s="7">
        <f t="shared" si="61"/>
        <v>95.607451992597134</v>
      </c>
      <c r="U408" s="7">
        <f t="shared" si="62"/>
        <v>0</v>
      </c>
    </row>
    <row r="409" spans="1:21" x14ac:dyDescent="0.2">
      <c r="A409" s="1">
        <v>1</v>
      </c>
      <c r="B409" s="1">
        <v>17</v>
      </c>
      <c r="C409" s="1">
        <v>17</v>
      </c>
      <c r="D409">
        <v>6.1</v>
      </c>
      <c r="E409">
        <v>6.1</v>
      </c>
      <c r="F409">
        <v>100</v>
      </c>
      <c r="G409">
        <v>3</v>
      </c>
      <c r="H409">
        <v>0</v>
      </c>
      <c r="I409">
        <v>3</v>
      </c>
      <c r="J409" s="4">
        <f t="shared" si="57"/>
        <v>240.97465971441943</v>
      </c>
      <c r="K409" s="4">
        <f t="shared" si="58"/>
        <v>-3.4793341679534109</v>
      </c>
      <c r="L409" s="5">
        <f t="shared" si="54"/>
        <v>75.974659714419431</v>
      </c>
      <c r="M409" s="5">
        <f t="shared" si="55"/>
        <v>0</v>
      </c>
      <c r="N409" s="6">
        <f t="shared" si="56"/>
        <v>0</v>
      </c>
      <c r="O409" s="6">
        <f t="shared" si="59"/>
        <v>2.7435563588325627</v>
      </c>
      <c r="P409" s="6">
        <f>FORECAST(J409,Inputs!$B$10:$B$18,Inputs!$A$10:$A$18)</f>
        <v>32.786802404763144</v>
      </c>
      <c r="Q409" s="6">
        <f>IF(Inputs!$D$10="Yes",IF('Hourly Calcs'!P409&gt;'Hourly Calcs'!K409,'Hourly Calcs'!O409,N409+O409),N409+O409)</f>
        <v>2.7435563588325627</v>
      </c>
      <c r="R409" s="12">
        <f t="shared" si="60"/>
        <v>13.037379817172337</v>
      </c>
      <c r="S409" s="1">
        <f>IF(AND(A409&gt;=5,A409&lt;=9),INDEX(Demand!$C$3:$C$26,C409),INDEX(Demand!$B$3:$B$26,C409))</f>
        <v>900</v>
      </c>
      <c r="T409" s="7">
        <f t="shared" si="61"/>
        <v>13.037379817172337</v>
      </c>
      <c r="U409" s="7">
        <f t="shared" si="62"/>
        <v>0</v>
      </c>
    </row>
    <row r="410" spans="1:21" x14ac:dyDescent="0.2">
      <c r="A410" s="1">
        <v>1</v>
      </c>
      <c r="B410" s="1">
        <v>17</v>
      </c>
      <c r="C410" s="1">
        <v>18</v>
      </c>
      <c r="D410">
        <v>6.1</v>
      </c>
      <c r="E410">
        <v>6.1</v>
      </c>
      <c r="F410">
        <v>100</v>
      </c>
      <c r="G410">
        <v>0</v>
      </c>
      <c r="H410">
        <v>0</v>
      </c>
      <c r="I410">
        <v>0</v>
      </c>
      <c r="J410" s="4">
        <f t="shared" si="57"/>
        <v>252.09029687945696</v>
      </c>
      <c r="K410" s="4">
        <f t="shared" si="58"/>
        <v>-12.23438189175971</v>
      </c>
      <c r="L410" s="5">
        <f t="shared" si="54"/>
        <v>87.090296879456957</v>
      </c>
      <c r="M410" s="5">
        <f t="shared" si="55"/>
        <v>0</v>
      </c>
      <c r="N410" s="6">
        <f t="shared" si="56"/>
        <v>0</v>
      </c>
      <c r="O410" s="6">
        <f t="shared" si="59"/>
        <v>0</v>
      </c>
      <c r="P410" s="6">
        <f>FORECAST(J410,Inputs!$B$10:$B$18,Inputs!$A$10:$A$18)</f>
        <v>32.889724971106084</v>
      </c>
      <c r="Q410" s="6">
        <f>IF(Inputs!$D$10="Yes",IF('Hourly Calcs'!P410&gt;'Hourly Calcs'!K410,'Hourly Calcs'!O410,N410+O410),N410+O410)</f>
        <v>0</v>
      </c>
      <c r="R410" s="12">
        <f t="shared" si="60"/>
        <v>0</v>
      </c>
      <c r="S410" s="1">
        <f>IF(AND(A410&gt;=5,A410&lt;=9),INDEX(Demand!$C$3:$C$26,C410),INDEX(Demand!$B$3:$B$26,C410))</f>
        <v>900</v>
      </c>
      <c r="T410" s="7">
        <f t="shared" si="61"/>
        <v>0</v>
      </c>
      <c r="U410" s="7">
        <f t="shared" si="62"/>
        <v>0</v>
      </c>
    </row>
    <row r="411" spans="1:21" x14ac:dyDescent="0.2">
      <c r="A411" s="1">
        <v>1</v>
      </c>
      <c r="B411" s="1">
        <v>17</v>
      </c>
      <c r="C411" s="1">
        <v>19</v>
      </c>
      <c r="D411">
        <v>5.9</v>
      </c>
      <c r="E411">
        <v>5.9</v>
      </c>
      <c r="F411">
        <v>100</v>
      </c>
      <c r="G411">
        <v>0</v>
      </c>
      <c r="H411">
        <v>0</v>
      </c>
      <c r="I411">
        <v>0</v>
      </c>
      <c r="J411" s="4">
        <f t="shared" si="57"/>
        <v>263.11338693979661</v>
      </c>
      <c r="K411" s="4">
        <f t="shared" si="58"/>
        <v>-21.496408196642619</v>
      </c>
      <c r="L411" s="5">
        <f t="shared" si="54"/>
        <v>0</v>
      </c>
      <c r="M411" s="5">
        <f t="shared" si="55"/>
        <v>0</v>
      </c>
      <c r="N411" s="6">
        <f t="shared" si="56"/>
        <v>0</v>
      </c>
      <c r="O411" s="6">
        <f t="shared" si="59"/>
        <v>0</v>
      </c>
      <c r="P411" s="6">
        <f>FORECAST(J411,Inputs!$B$10:$B$18,Inputs!$A$10:$A$18)</f>
        <v>32.991790619812932</v>
      </c>
      <c r="Q411" s="6">
        <f>IF(Inputs!$D$10="Yes",IF('Hourly Calcs'!P411&gt;'Hourly Calcs'!K411,'Hourly Calcs'!O411,N411+O411),N411+O411)</f>
        <v>0</v>
      </c>
      <c r="R411" s="12">
        <f t="shared" si="60"/>
        <v>0</v>
      </c>
      <c r="S411" s="1">
        <f>IF(AND(A411&gt;=5,A411&lt;=9),INDEX(Demand!$C$3:$C$26,C411),INDEX(Demand!$B$3:$B$26,C411))</f>
        <v>900</v>
      </c>
      <c r="T411" s="7">
        <f t="shared" si="61"/>
        <v>0</v>
      </c>
      <c r="U411" s="7">
        <f t="shared" si="62"/>
        <v>0</v>
      </c>
    </row>
    <row r="412" spans="1:21" x14ac:dyDescent="0.2">
      <c r="A412" s="1">
        <v>1</v>
      </c>
      <c r="B412" s="1">
        <v>17</v>
      </c>
      <c r="C412" s="1">
        <v>20</v>
      </c>
      <c r="D412">
        <v>6.3</v>
      </c>
      <c r="E412">
        <v>6.3</v>
      </c>
      <c r="F412">
        <v>100</v>
      </c>
      <c r="G412">
        <v>0</v>
      </c>
      <c r="H412">
        <v>0</v>
      </c>
      <c r="I412">
        <v>0</v>
      </c>
      <c r="J412" s="4">
        <f t="shared" si="57"/>
        <v>274.66525546077708</v>
      </c>
      <c r="K412" s="4">
        <f t="shared" si="58"/>
        <v>-30.969776948963244</v>
      </c>
      <c r="L412" s="5">
        <f t="shared" si="54"/>
        <v>0</v>
      </c>
      <c r="M412" s="5">
        <f t="shared" si="55"/>
        <v>0</v>
      </c>
      <c r="N412" s="6">
        <f t="shared" si="56"/>
        <v>0</v>
      </c>
      <c r="O412" s="6">
        <f t="shared" si="59"/>
        <v>0</v>
      </c>
      <c r="P412" s="6">
        <f>FORECAST(J412,Inputs!$B$10:$B$18,Inputs!$A$10:$A$18)</f>
        <v>33.098752365377564</v>
      </c>
      <c r="Q412" s="6">
        <f>IF(Inputs!$D$10="Yes",IF('Hourly Calcs'!P412&gt;'Hourly Calcs'!K412,'Hourly Calcs'!O412,N412+O412),N412+O412)</f>
        <v>0</v>
      </c>
      <c r="R412" s="12">
        <f t="shared" si="60"/>
        <v>0</v>
      </c>
      <c r="S412" s="1">
        <f>IF(AND(A412&gt;=5,A412&lt;=9),INDEX(Demand!$C$3:$C$26,C412),INDEX(Demand!$B$3:$B$26,C412))</f>
        <v>800</v>
      </c>
      <c r="T412" s="7">
        <f t="shared" si="61"/>
        <v>0</v>
      </c>
      <c r="U412" s="7">
        <f t="shared" si="62"/>
        <v>0</v>
      </c>
    </row>
    <row r="413" spans="1:21" x14ac:dyDescent="0.2">
      <c r="A413" s="1">
        <v>1</v>
      </c>
      <c r="B413" s="1">
        <v>17</v>
      </c>
      <c r="C413" s="1">
        <v>21</v>
      </c>
      <c r="D413">
        <v>6.1</v>
      </c>
      <c r="E413">
        <v>6.1</v>
      </c>
      <c r="F413">
        <v>100</v>
      </c>
      <c r="G413">
        <v>0</v>
      </c>
      <c r="H413">
        <v>0</v>
      </c>
      <c r="I413">
        <v>0</v>
      </c>
      <c r="J413" s="4">
        <f t="shared" si="57"/>
        <v>287.62399173958477</v>
      </c>
      <c r="K413" s="4">
        <f t="shared" si="58"/>
        <v>-40.265291650448518</v>
      </c>
      <c r="L413" s="5">
        <f t="shared" si="54"/>
        <v>0</v>
      </c>
      <c r="M413" s="5">
        <f t="shared" si="55"/>
        <v>0</v>
      </c>
      <c r="N413" s="6">
        <f t="shared" si="56"/>
        <v>0</v>
      </c>
      <c r="O413" s="6">
        <f t="shared" si="59"/>
        <v>0</v>
      </c>
      <c r="P413" s="6">
        <f>FORECAST(J413,Inputs!$B$10:$B$18,Inputs!$A$10:$A$18)</f>
        <v>33.218740664255414</v>
      </c>
      <c r="Q413" s="6">
        <f>IF(Inputs!$D$10="Yes",IF('Hourly Calcs'!P413&gt;'Hourly Calcs'!K413,'Hourly Calcs'!O413,N413+O413),N413+O413)</f>
        <v>0</v>
      </c>
      <c r="R413" s="12">
        <f t="shared" si="60"/>
        <v>0</v>
      </c>
      <c r="S413" s="1">
        <f>IF(AND(A413&gt;=5,A413&lt;=9),INDEX(Demand!$C$3:$C$26,C413),INDEX(Demand!$B$3:$B$26,C413))</f>
        <v>700</v>
      </c>
      <c r="T413" s="7">
        <f t="shared" si="61"/>
        <v>0</v>
      </c>
      <c r="U413" s="7">
        <f t="shared" si="62"/>
        <v>0</v>
      </c>
    </row>
    <row r="414" spans="1:21" x14ac:dyDescent="0.2">
      <c r="A414" s="1">
        <v>1</v>
      </c>
      <c r="B414" s="1">
        <v>17</v>
      </c>
      <c r="C414" s="1">
        <v>22</v>
      </c>
      <c r="D414">
        <v>6</v>
      </c>
      <c r="E414">
        <v>6</v>
      </c>
      <c r="F414">
        <v>100</v>
      </c>
      <c r="G414">
        <v>0</v>
      </c>
      <c r="H414">
        <v>0</v>
      </c>
      <c r="I414">
        <v>0</v>
      </c>
      <c r="J414" s="4">
        <f t="shared" si="57"/>
        <v>303.28714840604175</v>
      </c>
      <c r="K414" s="4">
        <f t="shared" si="58"/>
        <v>-48.825597881328747</v>
      </c>
      <c r="L414" s="5">
        <f t="shared" si="54"/>
        <v>0</v>
      </c>
      <c r="M414" s="5">
        <f t="shared" si="55"/>
        <v>0</v>
      </c>
      <c r="N414" s="6">
        <f t="shared" si="56"/>
        <v>0</v>
      </c>
      <c r="O414" s="6">
        <f t="shared" si="59"/>
        <v>0</v>
      </c>
      <c r="P414" s="6">
        <f>FORECAST(J414,Inputs!$B$10:$B$18,Inputs!$A$10:$A$18)</f>
        <v>33.363769892648534</v>
      </c>
      <c r="Q414" s="6">
        <f>IF(Inputs!$D$10="Yes",IF('Hourly Calcs'!P414&gt;'Hourly Calcs'!K414,'Hourly Calcs'!O414,N414+O414),N414+O414)</f>
        <v>0</v>
      </c>
      <c r="R414" s="12">
        <f t="shared" si="60"/>
        <v>0</v>
      </c>
      <c r="S414" s="1">
        <f>IF(AND(A414&gt;=5,A414&lt;=9),INDEX(Demand!$C$3:$C$26,C414),INDEX(Demand!$B$3:$B$26,C414))</f>
        <v>600</v>
      </c>
      <c r="T414" s="7">
        <f t="shared" si="61"/>
        <v>0</v>
      </c>
      <c r="U414" s="7">
        <f t="shared" si="62"/>
        <v>0</v>
      </c>
    </row>
    <row r="415" spans="1:21" x14ac:dyDescent="0.2">
      <c r="A415" s="1">
        <v>1</v>
      </c>
      <c r="B415" s="1">
        <v>17</v>
      </c>
      <c r="C415" s="1">
        <v>23</v>
      </c>
      <c r="D415">
        <v>5.9</v>
      </c>
      <c r="E415">
        <v>5.9</v>
      </c>
      <c r="F415">
        <v>100</v>
      </c>
      <c r="G415">
        <v>0</v>
      </c>
      <c r="H415">
        <v>0</v>
      </c>
      <c r="I415">
        <v>0</v>
      </c>
      <c r="J415" s="4">
        <f t="shared" si="57"/>
        <v>323.36582703579973</v>
      </c>
      <c r="K415" s="4">
        <f t="shared" si="58"/>
        <v>-55.739121535857095</v>
      </c>
      <c r="L415" s="5">
        <f t="shared" si="54"/>
        <v>0</v>
      </c>
      <c r="M415" s="5">
        <f t="shared" si="55"/>
        <v>0</v>
      </c>
      <c r="N415" s="6">
        <f t="shared" si="56"/>
        <v>0</v>
      </c>
      <c r="O415" s="6">
        <f t="shared" si="59"/>
        <v>0</v>
      </c>
      <c r="P415" s="6">
        <f>FORECAST(J415,Inputs!$B$10:$B$18,Inputs!$A$10:$A$18)</f>
        <v>33.549683583664809</v>
      </c>
      <c r="Q415" s="6">
        <f>IF(Inputs!$D$10="Yes",IF('Hourly Calcs'!P415&gt;'Hourly Calcs'!K415,'Hourly Calcs'!O415,N415+O415),N415+O415)</f>
        <v>0</v>
      </c>
      <c r="R415" s="12">
        <f t="shared" si="60"/>
        <v>0</v>
      </c>
      <c r="S415" s="1">
        <f>IF(AND(A415&gt;=5,A415&lt;=9),INDEX(Demand!$C$3:$C$26,C415),INDEX(Demand!$B$3:$B$26,C415))</f>
        <v>500</v>
      </c>
      <c r="T415" s="7">
        <f t="shared" si="61"/>
        <v>0</v>
      </c>
      <c r="U415" s="7">
        <f t="shared" si="62"/>
        <v>0</v>
      </c>
    </row>
    <row r="416" spans="1:21" x14ac:dyDescent="0.2">
      <c r="A416" s="1">
        <v>1</v>
      </c>
      <c r="B416" s="1">
        <v>17</v>
      </c>
      <c r="C416" s="1">
        <v>24</v>
      </c>
      <c r="D416">
        <v>5.7</v>
      </c>
      <c r="E416">
        <v>5.7</v>
      </c>
      <c r="F416">
        <v>100</v>
      </c>
      <c r="G416">
        <v>0</v>
      </c>
      <c r="H416">
        <v>0</v>
      </c>
      <c r="I416">
        <v>0</v>
      </c>
      <c r="J416" s="4">
        <f t="shared" si="57"/>
        <v>348.76033006115597</v>
      </c>
      <c r="K416" s="4">
        <f t="shared" si="58"/>
        <v>-59.611680057290101</v>
      </c>
      <c r="L416" s="5">
        <f t="shared" si="54"/>
        <v>0</v>
      </c>
      <c r="M416" s="5">
        <f t="shared" si="55"/>
        <v>0</v>
      </c>
      <c r="N416" s="6">
        <f t="shared" si="56"/>
        <v>0</v>
      </c>
      <c r="O416" s="6">
        <f t="shared" si="59"/>
        <v>0</v>
      </c>
      <c r="P416" s="6">
        <f>FORECAST(J416,Inputs!$B$10:$B$18,Inputs!$A$10:$A$18)</f>
        <v>33.784817870936628</v>
      </c>
      <c r="Q416" s="6">
        <f>IF(Inputs!$D$10="Yes",IF('Hourly Calcs'!P416&gt;'Hourly Calcs'!K416,'Hourly Calcs'!O416,N416+O416),N416+O416)</f>
        <v>0</v>
      </c>
      <c r="R416" s="12">
        <f t="shared" si="60"/>
        <v>0</v>
      </c>
      <c r="S416" s="1">
        <f>IF(AND(A416&gt;=5,A416&lt;=9),INDEX(Demand!$C$3:$C$26,C416),INDEX(Demand!$B$3:$B$26,C416))</f>
        <v>400</v>
      </c>
      <c r="T416" s="7">
        <f t="shared" si="61"/>
        <v>0</v>
      </c>
      <c r="U416" s="7">
        <f t="shared" si="62"/>
        <v>0</v>
      </c>
    </row>
    <row r="417" spans="1:21" x14ac:dyDescent="0.2">
      <c r="A417" s="1">
        <v>1</v>
      </c>
      <c r="B417" s="1">
        <v>18</v>
      </c>
      <c r="C417" s="1">
        <v>1</v>
      </c>
      <c r="D417">
        <v>5.7</v>
      </c>
      <c r="E417">
        <v>5.7</v>
      </c>
      <c r="F417">
        <v>100</v>
      </c>
      <c r="G417">
        <v>0</v>
      </c>
      <c r="H417">
        <v>0</v>
      </c>
      <c r="I417">
        <v>0</v>
      </c>
      <c r="J417" s="4">
        <f t="shared" si="57"/>
        <v>16.486754730732144</v>
      </c>
      <c r="K417" s="4">
        <f t="shared" si="58"/>
        <v>-59.164195727458889</v>
      </c>
      <c r="L417" s="5">
        <f t="shared" si="54"/>
        <v>0</v>
      </c>
      <c r="M417" s="5">
        <f t="shared" si="55"/>
        <v>0</v>
      </c>
      <c r="N417" s="6">
        <f t="shared" si="56"/>
        <v>0</v>
      </c>
      <c r="O417" s="6">
        <f t="shared" si="59"/>
        <v>0</v>
      </c>
      <c r="P417" s="6">
        <f>FORECAST(J417,Inputs!$B$10:$B$18,Inputs!$A$10:$A$18)</f>
        <v>30.708210691951223</v>
      </c>
      <c r="Q417" s="6">
        <f>IF(Inputs!$D$10="Yes",IF('Hourly Calcs'!P417&gt;'Hourly Calcs'!K417,'Hourly Calcs'!O417,N417+O417),N417+O417)</f>
        <v>0</v>
      </c>
      <c r="R417" s="12">
        <f t="shared" si="60"/>
        <v>0</v>
      </c>
      <c r="S417" s="1">
        <f>IF(AND(A417&gt;=5,A417&lt;=9),INDEX(Demand!$C$3:$C$26,C417),INDEX(Demand!$B$3:$B$26,C417))</f>
        <v>350</v>
      </c>
      <c r="T417" s="7">
        <f t="shared" si="61"/>
        <v>0</v>
      </c>
      <c r="U417" s="7">
        <f t="shared" si="62"/>
        <v>0</v>
      </c>
    </row>
    <row r="418" spans="1:21" x14ac:dyDescent="0.2">
      <c r="A418" s="1">
        <v>1</v>
      </c>
      <c r="B418" s="1">
        <v>18</v>
      </c>
      <c r="C418" s="1">
        <v>2</v>
      </c>
      <c r="D418">
        <v>5.7</v>
      </c>
      <c r="E418">
        <v>5.7</v>
      </c>
      <c r="F418">
        <v>100</v>
      </c>
      <c r="G418">
        <v>0</v>
      </c>
      <c r="H418">
        <v>0</v>
      </c>
      <c r="I418">
        <v>0</v>
      </c>
      <c r="J418" s="4">
        <f t="shared" si="57"/>
        <v>40.910299922159027</v>
      </c>
      <c r="K418" s="4">
        <f t="shared" si="58"/>
        <v>-54.568674101941724</v>
      </c>
      <c r="L418" s="5">
        <f t="shared" si="54"/>
        <v>0</v>
      </c>
      <c r="M418" s="5">
        <f t="shared" si="55"/>
        <v>0</v>
      </c>
      <c r="N418" s="6">
        <f t="shared" si="56"/>
        <v>0</v>
      </c>
      <c r="O418" s="6">
        <f t="shared" si="59"/>
        <v>0</v>
      </c>
      <c r="P418" s="6">
        <f>FORECAST(J418,Inputs!$B$10:$B$18,Inputs!$A$10:$A$18)</f>
        <v>30.934354628908878</v>
      </c>
      <c r="Q418" s="6">
        <f>IF(Inputs!$D$10="Yes",IF('Hourly Calcs'!P418&gt;'Hourly Calcs'!K418,'Hourly Calcs'!O418,N418+O418),N418+O418)</f>
        <v>0</v>
      </c>
      <c r="R418" s="12">
        <f t="shared" si="60"/>
        <v>0</v>
      </c>
      <c r="S418" s="1">
        <f>IF(AND(A418&gt;=5,A418&lt;=9),INDEX(Demand!$C$3:$C$26,C418),INDEX(Demand!$B$3:$B$26,C418))</f>
        <v>350</v>
      </c>
      <c r="T418" s="7">
        <f t="shared" si="61"/>
        <v>0</v>
      </c>
      <c r="U418" s="7">
        <f t="shared" si="62"/>
        <v>0</v>
      </c>
    </row>
    <row r="419" spans="1:21" x14ac:dyDescent="0.2">
      <c r="A419" s="1">
        <v>1</v>
      </c>
      <c r="B419" s="1">
        <v>18</v>
      </c>
      <c r="C419" s="1">
        <v>3</v>
      </c>
      <c r="D419">
        <v>5.7</v>
      </c>
      <c r="E419">
        <v>5.7</v>
      </c>
      <c r="F419">
        <v>100</v>
      </c>
      <c r="G419">
        <v>0</v>
      </c>
      <c r="H419">
        <v>0</v>
      </c>
      <c r="I419">
        <v>0</v>
      </c>
      <c r="J419" s="4">
        <f t="shared" si="57"/>
        <v>59.988378318673441</v>
      </c>
      <c r="K419" s="4">
        <f t="shared" si="58"/>
        <v>-47.231445266610592</v>
      </c>
      <c r="L419" s="5">
        <f t="shared" ref="L419:L482" si="63">IF(ABS($B$5-J419)&gt;90,0,ABS($B$5-J419))</f>
        <v>0</v>
      </c>
      <c r="M419" s="5">
        <f t="shared" ref="M419:M482" si="64">IF(K419&gt;0,ABS($B$4-K419),0)</f>
        <v>0</v>
      </c>
      <c r="N419" s="6">
        <f t="shared" si="56"/>
        <v>0</v>
      </c>
      <c r="O419" s="6">
        <f t="shared" si="59"/>
        <v>0</v>
      </c>
      <c r="P419" s="6">
        <f>FORECAST(J419,Inputs!$B$10:$B$18,Inputs!$A$10:$A$18)</f>
        <v>31.111003502950677</v>
      </c>
      <c r="Q419" s="6">
        <f>IF(Inputs!$D$10="Yes",IF('Hourly Calcs'!P419&gt;'Hourly Calcs'!K419,'Hourly Calcs'!O419,N419+O419),N419+O419)</f>
        <v>0</v>
      </c>
      <c r="R419" s="12">
        <f t="shared" si="60"/>
        <v>0</v>
      </c>
      <c r="S419" s="1">
        <f>IF(AND(A419&gt;=5,A419&lt;=9),INDEX(Demand!$C$3:$C$26,C419),INDEX(Demand!$B$3:$B$26,C419))</f>
        <v>350</v>
      </c>
      <c r="T419" s="7">
        <f t="shared" si="61"/>
        <v>0</v>
      </c>
      <c r="U419" s="7">
        <f t="shared" si="62"/>
        <v>0</v>
      </c>
    </row>
    <row r="420" spans="1:21" x14ac:dyDescent="0.2">
      <c r="A420" s="1">
        <v>1</v>
      </c>
      <c r="B420" s="1">
        <v>18</v>
      </c>
      <c r="C420" s="1">
        <v>4</v>
      </c>
      <c r="D420">
        <v>5.6</v>
      </c>
      <c r="E420">
        <v>5.6</v>
      </c>
      <c r="F420">
        <v>100</v>
      </c>
      <c r="G420">
        <v>0</v>
      </c>
      <c r="H420">
        <v>0</v>
      </c>
      <c r="I420">
        <v>0</v>
      </c>
      <c r="J420" s="4">
        <f t="shared" si="57"/>
        <v>74.991742708769237</v>
      </c>
      <c r="K420" s="4">
        <f t="shared" si="58"/>
        <v>-38.462097640560387</v>
      </c>
      <c r="L420" s="5">
        <f t="shared" si="63"/>
        <v>0</v>
      </c>
      <c r="M420" s="5">
        <f t="shared" si="64"/>
        <v>0</v>
      </c>
      <c r="N420" s="6">
        <f t="shared" si="56"/>
        <v>0</v>
      </c>
      <c r="O420" s="6">
        <f t="shared" si="59"/>
        <v>0</v>
      </c>
      <c r="P420" s="6">
        <f>FORECAST(J420,Inputs!$B$10:$B$18,Inputs!$A$10:$A$18)</f>
        <v>31.249923543599714</v>
      </c>
      <c r="Q420" s="6">
        <f>IF(Inputs!$D$10="Yes",IF('Hourly Calcs'!P420&gt;'Hourly Calcs'!K420,'Hourly Calcs'!O420,N420+O420),N420+O420)</f>
        <v>0</v>
      </c>
      <c r="R420" s="12">
        <f t="shared" si="60"/>
        <v>0</v>
      </c>
      <c r="S420" s="1">
        <f>IF(AND(A420&gt;=5,A420&lt;=9),INDEX(Demand!$C$3:$C$26,C420),INDEX(Demand!$B$3:$B$26,C420))</f>
        <v>350</v>
      </c>
      <c r="T420" s="7">
        <f t="shared" si="61"/>
        <v>0</v>
      </c>
      <c r="U420" s="7">
        <f t="shared" si="62"/>
        <v>0</v>
      </c>
    </row>
    <row r="421" spans="1:21" x14ac:dyDescent="0.2">
      <c r="A421" s="1">
        <v>1</v>
      </c>
      <c r="B421" s="1">
        <v>18</v>
      </c>
      <c r="C421" s="1">
        <v>5</v>
      </c>
      <c r="D421">
        <v>5.6</v>
      </c>
      <c r="E421">
        <v>5.6</v>
      </c>
      <c r="F421">
        <v>100</v>
      </c>
      <c r="G421">
        <v>0</v>
      </c>
      <c r="H421">
        <v>0</v>
      </c>
      <c r="I421">
        <v>0</v>
      </c>
      <c r="J421" s="4">
        <f t="shared" si="57"/>
        <v>87.584044970860944</v>
      </c>
      <c r="K421" s="4">
        <f t="shared" si="58"/>
        <v>-29.085123357896691</v>
      </c>
      <c r="L421" s="5">
        <f t="shared" si="63"/>
        <v>77.415955029139056</v>
      </c>
      <c r="M421" s="5">
        <f t="shared" si="64"/>
        <v>0</v>
      </c>
      <c r="N421" s="6">
        <f t="shared" si="56"/>
        <v>0</v>
      </c>
      <c r="O421" s="6">
        <f t="shared" si="59"/>
        <v>0</v>
      </c>
      <c r="P421" s="6">
        <f>FORECAST(J421,Inputs!$B$10:$B$18,Inputs!$A$10:$A$18)</f>
        <v>31.366518934915376</v>
      </c>
      <c r="Q421" s="6">
        <f>IF(Inputs!$D$10="Yes",IF('Hourly Calcs'!P421&gt;'Hourly Calcs'!K421,'Hourly Calcs'!O421,N421+O421),N421+O421)</f>
        <v>0</v>
      </c>
      <c r="R421" s="12">
        <f t="shared" si="60"/>
        <v>0</v>
      </c>
      <c r="S421" s="1">
        <f>IF(AND(A421&gt;=5,A421&lt;=9),INDEX(Demand!$C$3:$C$26,C421),INDEX(Demand!$B$3:$B$26,C421))</f>
        <v>350</v>
      </c>
      <c r="T421" s="7">
        <f t="shared" si="61"/>
        <v>0</v>
      </c>
      <c r="U421" s="7">
        <f t="shared" si="62"/>
        <v>0</v>
      </c>
    </row>
    <row r="422" spans="1:21" x14ac:dyDescent="0.2">
      <c r="A422" s="1">
        <v>1</v>
      </c>
      <c r="B422" s="1">
        <v>18</v>
      </c>
      <c r="C422" s="1">
        <v>6</v>
      </c>
      <c r="D422">
        <v>5.6</v>
      </c>
      <c r="E422">
        <v>5.6</v>
      </c>
      <c r="F422">
        <v>100</v>
      </c>
      <c r="G422">
        <v>0</v>
      </c>
      <c r="H422">
        <v>0</v>
      </c>
      <c r="I422">
        <v>0</v>
      </c>
      <c r="J422" s="4">
        <f t="shared" si="57"/>
        <v>98.968604506301986</v>
      </c>
      <c r="K422" s="4">
        <f t="shared" si="58"/>
        <v>-19.61236098737777</v>
      </c>
      <c r="L422" s="5">
        <f t="shared" si="63"/>
        <v>66.031395493698014</v>
      </c>
      <c r="M422" s="5">
        <f t="shared" si="64"/>
        <v>0</v>
      </c>
      <c r="N422" s="6">
        <f t="shared" si="56"/>
        <v>0</v>
      </c>
      <c r="O422" s="6">
        <f t="shared" si="59"/>
        <v>0</v>
      </c>
      <c r="P422" s="6">
        <f>FORECAST(J422,Inputs!$B$10:$B$18,Inputs!$A$10:$A$18)</f>
        <v>31.471931523206496</v>
      </c>
      <c r="Q422" s="6">
        <f>IF(Inputs!$D$10="Yes",IF('Hourly Calcs'!P422&gt;'Hourly Calcs'!K422,'Hourly Calcs'!O422,N422+O422),N422+O422)</f>
        <v>0</v>
      </c>
      <c r="R422" s="12">
        <f t="shared" si="60"/>
        <v>0</v>
      </c>
      <c r="S422" s="1">
        <f>IF(AND(A422&gt;=5,A422&lt;=9),INDEX(Demand!$C$3:$C$26,C422),INDEX(Demand!$B$3:$B$26,C422))</f>
        <v>350</v>
      </c>
      <c r="T422" s="7">
        <f t="shared" si="61"/>
        <v>0</v>
      </c>
      <c r="U422" s="7">
        <f t="shared" si="62"/>
        <v>0</v>
      </c>
    </row>
    <row r="423" spans="1:21" x14ac:dyDescent="0.2">
      <c r="A423" s="1">
        <v>1</v>
      </c>
      <c r="B423" s="1">
        <v>18</v>
      </c>
      <c r="C423" s="1">
        <v>7</v>
      </c>
      <c r="D423">
        <v>5.4</v>
      </c>
      <c r="E423">
        <v>5.4</v>
      </c>
      <c r="F423">
        <v>100</v>
      </c>
      <c r="G423">
        <v>0</v>
      </c>
      <c r="H423">
        <v>0</v>
      </c>
      <c r="I423">
        <v>0</v>
      </c>
      <c r="J423" s="4">
        <f t="shared" si="57"/>
        <v>109.96213103466617</v>
      </c>
      <c r="K423" s="4">
        <f t="shared" si="58"/>
        <v>-10.413690831387484</v>
      </c>
      <c r="L423" s="5">
        <f t="shared" si="63"/>
        <v>55.037868965333828</v>
      </c>
      <c r="M423" s="5">
        <f t="shared" si="64"/>
        <v>0</v>
      </c>
      <c r="N423" s="6">
        <f t="shared" si="56"/>
        <v>0</v>
      </c>
      <c r="O423" s="6">
        <f t="shared" si="59"/>
        <v>0</v>
      </c>
      <c r="P423" s="6">
        <f>FORECAST(J423,Inputs!$B$10:$B$18,Inputs!$A$10:$A$18)</f>
        <v>31.573723435506167</v>
      </c>
      <c r="Q423" s="6">
        <f>IF(Inputs!$D$10="Yes",IF('Hourly Calcs'!P423&gt;'Hourly Calcs'!K423,'Hourly Calcs'!O423,N423+O423),N423+O423)</f>
        <v>0</v>
      </c>
      <c r="R423" s="12">
        <f t="shared" si="60"/>
        <v>0</v>
      </c>
      <c r="S423" s="1">
        <f>IF(AND(A423&gt;=5,A423&lt;=9),INDEX(Demand!$C$3:$C$26,C423),INDEX(Demand!$B$3:$B$26,C423))</f>
        <v>350</v>
      </c>
      <c r="T423" s="7">
        <f t="shared" si="61"/>
        <v>0</v>
      </c>
      <c r="U423" s="7">
        <f t="shared" si="62"/>
        <v>0</v>
      </c>
    </row>
    <row r="424" spans="1:21" x14ac:dyDescent="0.2">
      <c r="A424" s="1">
        <v>1</v>
      </c>
      <c r="B424" s="1">
        <v>18</v>
      </c>
      <c r="C424" s="1">
        <v>8</v>
      </c>
      <c r="D424">
        <v>5.2</v>
      </c>
      <c r="E424">
        <v>5</v>
      </c>
      <c r="F424">
        <v>99</v>
      </c>
      <c r="G424">
        <v>0</v>
      </c>
      <c r="H424">
        <v>0</v>
      </c>
      <c r="I424">
        <v>0</v>
      </c>
      <c r="J424" s="4">
        <f t="shared" si="57"/>
        <v>121.15092732704332</v>
      </c>
      <c r="K424" s="4">
        <f t="shared" si="58"/>
        <v>-1.7103555898157055</v>
      </c>
      <c r="L424" s="5">
        <f t="shared" si="63"/>
        <v>43.84907267295668</v>
      </c>
      <c r="M424" s="5">
        <f t="shared" si="64"/>
        <v>0</v>
      </c>
      <c r="N424" s="6">
        <f t="shared" si="56"/>
        <v>0</v>
      </c>
      <c r="O424" s="6">
        <f t="shared" si="59"/>
        <v>0</v>
      </c>
      <c r="P424" s="6">
        <f>FORECAST(J424,Inputs!$B$10:$B$18,Inputs!$A$10:$A$18)</f>
        <v>31.677323401176324</v>
      </c>
      <c r="Q424" s="6">
        <f>IF(Inputs!$D$10="Yes",IF('Hourly Calcs'!P424&gt;'Hourly Calcs'!K424,'Hourly Calcs'!O424,N424+O424),N424+O424)</f>
        <v>0</v>
      </c>
      <c r="R424" s="12">
        <f t="shared" si="60"/>
        <v>0</v>
      </c>
      <c r="S424" s="1">
        <f>IF(AND(A424&gt;=5,A424&lt;=9),INDEX(Demand!$C$3:$C$26,C424),INDEX(Demand!$B$3:$B$26,C424))</f>
        <v>350</v>
      </c>
      <c r="T424" s="7">
        <f t="shared" si="61"/>
        <v>0</v>
      </c>
      <c r="U424" s="7">
        <f t="shared" si="62"/>
        <v>0</v>
      </c>
    </row>
    <row r="425" spans="1:21" x14ac:dyDescent="0.2">
      <c r="A425" s="1">
        <v>1</v>
      </c>
      <c r="B425" s="1">
        <v>18</v>
      </c>
      <c r="C425" s="1">
        <v>9</v>
      </c>
      <c r="D425">
        <v>5.8</v>
      </c>
      <c r="E425">
        <v>4.9000000000000004</v>
      </c>
      <c r="F425">
        <v>94</v>
      </c>
      <c r="G425">
        <v>15</v>
      </c>
      <c r="H425">
        <v>0</v>
      </c>
      <c r="I425">
        <v>15</v>
      </c>
      <c r="J425" s="4">
        <f t="shared" si="57"/>
        <v>132.97303131673686</v>
      </c>
      <c r="K425" s="4">
        <f t="shared" si="58"/>
        <v>5.834302556860095</v>
      </c>
      <c r="L425" s="5">
        <f t="shared" si="63"/>
        <v>32.026968683263135</v>
      </c>
      <c r="M425" s="5">
        <f t="shared" si="64"/>
        <v>28.165697443139905</v>
      </c>
      <c r="N425" s="6">
        <f t="shared" si="56"/>
        <v>0</v>
      </c>
      <c r="O425" s="6">
        <f t="shared" si="59"/>
        <v>13.717781794162812</v>
      </c>
      <c r="P425" s="6">
        <f>FORECAST(J425,Inputs!$B$10:$B$18,Inputs!$A$10:$A$18)</f>
        <v>31.78678732700682</v>
      </c>
      <c r="Q425" s="6">
        <f>IF(Inputs!$D$10="Yes",IF('Hourly Calcs'!P425&gt;'Hourly Calcs'!K425,'Hourly Calcs'!O425,N425+O425),N425+O425)</f>
        <v>13.717781794162812</v>
      </c>
      <c r="R425" s="12">
        <f t="shared" si="60"/>
        <v>65.186899085861683</v>
      </c>
      <c r="S425" s="1">
        <f>IF(AND(A425&gt;=5,A425&lt;=9),INDEX(Demand!$C$3:$C$26,C425),INDEX(Demand!$B$3:$B$26,C425))</f>
        <v>350</v>
      </c>
      <c r="T425" s="7">
        <f t="shared" si="61"/>
        <v>65.186899085861683</v>
      </c>
      <c r="U425" s="7">
        <f t="shared" si="62"/>
        <v>0</v>
      </c>
    </row>
    <row r="426" spans="1:21" x14ac:dyDescent="0.2">
      <c r="A426" s="1">
        <v>1</v>
      </c>
      <c r="B426" s="1">
        <v>18</v>
      </c>
      <c r="C426" s="1">
        <v>10</v>
      </c>
      <c r="D426">
        <v>6.2</v>
      </c>
      <c r="E426">
        <v>5.3</v>
      </c>
      <c r="F426">
        <v>94</v>
      </c>
      <c r="G426">
        <v>71</v>
      </c>
      <c r="H426">
        <v>28</v>
      </c>
      <c r="I426">
        <v>65</v>
      </c>
      <c r="J426" s="4">
        <f t="shared" si="57"/>
        <v>145.71932530087838</v>
      </c>
      <c r="K426" s="4">
        <f t="shared" si="58"/>
        <v>11.953779363093673</v>
      </c>
      <c r="L426" s="5">
        <f t="shared" si="63"/>
        <v>19.280674699121619</v>
      </c>
      <c r="M426" s="5">
        <f t="shared" si="64"/>
        <v>22.046220636906327</v>
      </c>
      <c r="N426" s="6">
        <f t="shared" si="56"/>
        <v>19.266674196277002</v>
      </c>
      <c r="O426" s="6">
        <f t="shared" si="59"/>
        <v>59.443721108038851</v>
      </c>
      <c r="P426" s="6">
        <f>FORECAST(J426,Inputs!$B$10:$B$18,Inputs!$A$10:$A$18)</f>
        <v>31.904808567600725</v>
      </c>
      <c r="Q426" s="6">
        <f>IF(Inputs!$D$10="Yes",IF('Hourly Calcs'!P426&gt;'Hourly Calcs'!K426,'Hourly Calcs'!O426,N426+O426),N426+O426)</f>
        <v>59.443721108038851</v>
      </c>
      <c r="R426" s="12">
        <f t="shared" si="60"/>
        <v>282.47656270540062</v>
      </c>
      <c r="S426" s="1">
        <f>IF(AND(A426&gt;=5,A426&lt;=9),INDEX(Demand!$C$3:$C$26,C426),INDEX(Demand!$B$3:$B$26,C426))</f>
        <v>600</v>
      </c>
      <c r="T426" s="7">
        <f t="shared" si="61"/>
        <v>282.47656270540062</v>
      </c>
      <c r="U426" s="7">
        <f t="shared" si="62"/>
        <v>0</v>
      </c>
    </row>
    <row r="427" spans="1:21" x14ac:dyDescent="0.2">
      <c r="A427" s="1">
        <v>1</v>
      </c>
      <c r="B427" s="1">
        <v>18</v>
      </c>
      <c r="C427" s="1">
        <v>11</v>
      </c>
      <c r="D427">
        <v>6.5</v>
      </c>
      <c r="E427">
        <v>5.4</v>
      </c>
      <c r="F427">
        <v>93</v>
      </c>
      <c r="G427">
        <v>128</v>
      </c>
      <c r="H427">
        <v>63</v>
      </c>
      <c r="I427">
        <v>110</v>
      </c>
      <c r="J427" s="4">
        <f t="shared" si="57"/>
        <v>159.46626757609329</v>
      </c>
      <c r="K427" s="4">
        <f t="shared" si="58"/>
        <v>16.312230859403812</v>
      </c>
      <c r="L427" s="5">
        <f t="shared" si="63"/>
        <v>5.5337324239067129</v>
      </c>
      <c r="M427" s="5">
        <f t="shared" si="64"/>
        <v>17.687769140596188</v>
      </c>
      <c r="N427" s="6">
        <f t="shared" si="56"/>
        <v>48.323188408367315</v>
      </c>
      <c r="O427" s="6">
        <f t="shared" si="59"/>
        <v>100.59706649052728</v>
      </c>
      <c r="P427" s="6">
        <f>FORECAST(J427,Inputs!$B$10:$B$18,Inputs!$A$10:$A$18)</f>
        <v>32.032095070149012</v>
      </c>
      <c r="Q427" s="6">
        <f>IF(Inputs!$D$10="Yes",IF('Hourly Calcs'!P427&gt;'Hourly Calcs'!K427,'Hourly Calcs'!O427,N427+O427),N427+O427)</f>
        <v>100.59706649052728</v>
      </c>
      <c r="R427" s="12">
        <f t="shared" si="60"/>
        <v>478.03725996298562</v>
      </c>
      <c r="S427" s="1">
        <f>IF(AND(A427&gt;=5,A427&lt;=9),INDEX(Demand!$C$3:$C$26,C427),INDEX(Demand!$B$3:$B$26,C427))</f>
        <v>600</v>
      </c>
      <c r="T427" s="7">
        <f t="shared" si="61"/>
        <v>478.03725996298562</v>
      </c>
      <c r="U427" s="7">
        <f t="shared" si="62"/>
        <v>0</v>
      </c>
    </row>
    <row r="428" spans="1:21" x14ac:dyDescent="0.2">
      <c r="A428" s="1">
        <v>1</v>
      </c>
      <c r="B428" s="1">
        <v>18</v>
      </c>
      <c r="C428" s="1">
        <v>12</v>
      </c>
      <c r="D428">
        <v>6.6</v>
      </c>
      <c r="E428">
        <v>5.9</v>
      </c>
      <c r="F428">
        <v>95</v>
      </c>
      <c r="G428">
        <v>81</v>
      </c>
      <c r="H428">
        <v>0</v>
      </c>
      <c r="I428">
        <v>81</v>
      </c>
      <c r="J428" s="4">
        <f t="shared" si="57"/>
        <v>173.99024351451527</v>
      </c>
      <c r="K428" s="4">
        <f t="shared" si="58"/>
        <v>18.494683506636974</v>
      </c>
      <c r="L428" s="5">
        <f t="shared" si="63"/>
        <v>8.9902435145152708</v>
      </c>
      <c r="M428" s="5">
        <f t="shared" si="64"/>
        <v>15.505316493363026</v>
      </c>
      <c r="N428" s="6">
        <f t="shared" si="56"/>
        <v>0</v>
      </c>
      <c r="O428" s="6">
        <f t="shared" si="59"/>
        <v>74.076021688479187</v>
      </c>
      <c r="P428" s="6">
        <f>FORECAST(J428,Inputs!$B$10:$B$18,Inputs!$A$10:$A$18)</f>
        <v>32.166576328838104</v>
      </c>
      <c r="Q428" s="6">
        <f>IF(Inputs!$D$10="Yes",IF('Hourly Calcs'!P428&gt;'Hourly Calcs'!K428,'Hourly Calcs'!O428,N428+O428),N428+O428)</f>
        <v>74.076021688479187</v>
      </c>
      <c r="R428" s="12">
        <f t="shared" si="60"/>
        <v>352.00925506365309</v>
      </c>
      <c r="S428" s="1">
        <f>IF(AND(A428&gt;=5,A428&lt;=9),INDEX(Demand!$C$3:$C$26,C428),INDEX(Demand!$B$3:$B$26,C428))</f>
        <v>600</v>
      </c>
      <c r="T428" s="7">
        <f t="shared" si="61"/>
        <v>352.00925506365309</v>
      </c>
      <c r="U428" s="7">
        <f t="shared" si="62"/>
        <v>0</v>
      </c>
    </row>
    <row r="429" spans="1:21" x14ac:dyDescent="0.2">
      <c r="A429" s="1">
        <v>1</v>
      </c>
      <c r="B429" s="1">
        <v>18</v>
      </c>
      <c r="C429" s="1">
        <v>13</v>
      </c>
      <c r="D429">
        <v>6.9</v>
      </c>
      <c r="E429">
        <v>6</v>
      </c>
      <c r="F429">
        <v>94</v>
      </c>
      <c r="G429">
        <v>173</v>
      </c>
      <c r="H429">
        <v>87</v>
      </c>
      <c r="I429">
        <v>143</v>
      </c>
      <c r="J429" s="4">
        <f t="shared" si="57"/>
        <v>188.77422702845558</v>
      </c>
      <c r="K429" s="4">
        <f t="shared" si="58"/>
        <v>18.274511367167321</v>
      </c>
      <c r="L429" s="5">
        <f t="shared" si="63"/>
        <v>23.774227028455584</v>
      </c>
      <c r="M429" s="5">
        <f t="shared" si="64"/>
        <v>15.725488632832679</v>
      </c>
      <c r="N429" s="6">
        <f t="shared" si="56"/>
        <v>64.89261955494861</v>
      </c>
      <c r="O429" s="6">
        <f t="shared" si="59"/>
        <v>130.77618643768548</v>
      </c>
      <c r="P429" s="6">
        <f>FORECAST(J429,Inputs!$B$10:$B$18,Inputs!$A$10:$A$18)</f>
        <v>32.303465065078292</v>
      </c>
      <c r="Q429" s="6">
        <f>IF(Inputs!$D$10="Yes",IF('Hourly Calcs'!P429&gt;'Hourly Calcs'!K429,'Hourly Calcs'!O429,N429+O429),N429+O429)</f>
        <v>130.77618643768548</v>
      </c>
      <c r="R429" s="12">
        <f t="shared" si="60"/>
        <v>621.44843795188137</v>
      </c>
      <c r="S429" s="1">
        <f>IF(AND(A429&gt;=5,A429&lt;=9),INDEX(Demand!$C$3:$C$26,C429),INDEX(Demand!$B$3:$B$26,C429))</f>
        <v>600</v>
      </c>
      <c r="T429" s="7">
        <f t="shared" si="61"/>
        <v>600</v>
      </c>
      <c r="U429" s="7">
        <f t="shared" si="62"/>
        <v>21.448437951881374</v>
      </c>
    </row>
    <row r="430" spans="1:21" x14ac:dyDescent="0.2">
      <c r="A430" s="1">
        <v>1</v>
      </c>
      <c r="B430" s="1">
        <v>18</v>
      </c>
      <c r="C430" s="1">
        <v>14</v>
      </c>
      <c r="D430">
        <v>7.4</v>
      </c>
      <c r="E430">
        <v>5.8</v>
      </c>
      <c r="F430">
        <v>90</v>
      </c>
      <c r="G430">
        <v>76</v>
      </c>
      <c r="H430">
        <v>0</v>
      </c>
      <c r="I430">
        <v>76</v>
      </c>
      <c r="J430" s="4">
        <f t="shared" si="57"/>
        <v>203.1907115186136</v>
      </c>
      <c r="K430" s="4">
        <f t="shared" si="58"/>
        <v>15.675677963341045</v>
      </c>
      <c r="L430" s="5">
        <f t="shared" si="63"/>
        <v>38.190711518613597</v>
      </c>
      <c r="M430" s="5">
        <f t="shared" si="64"/>
        <v>18.324322036658955</v>
      </c>
      <c r="N430" s="6">
        <f t="shared" si="56"/>
        <v>0</v>
      </c>
      <c r="O430" s="6">
        <f t="shared" si="59"/>
        <v>69.503427757091586</v>
      </c>
      <c r="P430" s="6">
        <f>FORECAST(J430,Inputs!$B$10:$B$18,Inputs!$A$10:$A$18)</f>
        <v>32.436951032579756</v>
      </c>
      <c r="Q430" s="6">
        <f>IF(Inputs!$D$10="Yes",IF('Hourly Calcs'!P430&gt;'Hourly Calcs'!K430,'Hourly Calcs'!O430,N430+O430),N430+O430)</f>
        <v>69.503427757091586</v>
      </c>
      <c r="R430" s="12">
        <f t="shared" si="60"/>
        <v>330.28028870169919</v>
      </c>
      <c r="S430" s="1">
        <f>IF(AND(A430&gt;=5,A430&lt;=9),INDEX(Demand!$C$3:$C$26,C430),INDEX(Demand!$B$3:$B$26,C430))</f>
        <v>600</v>
      </c>
      <c r="T430" s="7">
        <f t="shared" si="61"/>
        <v>330.28028870169919</v>
      </c>
      <c r="U430" s="7">
        <f t="shared" si="62"/>
        <v>0</v>
      </c>
    </row>
    <row r="431" spans="1:21" x14ac:dyDescent="0.2">
      <c r="A431" s="1">
        <v>1</v>
      </c>
      <c r="B431" s="1">
        <v>18</v>
      </c>
      <c r="C431" s="1">
        <v>15</v>
      </c>
      <c r="D431">
        <v>7.2</v>
      </c>
      <c r="E431">
        <v>5.6</v>
      </c>
      <c r="F431">
        <v>90</v>
      </c>
      <c r="G431">
        <v>107</v>
      </c>
      <c r="H431">
        <v>49</v>
      </c>
      <c r="I431">
        <v>95</v>
      </c>
      <c r="J431" s="4">
        <f t="shared" si="57"/>
        <v>216.76762380531051</v>
      </c>
      <c r="K431" s="4">
        <f t="shared" si="58"/>
        <v>10.964140489382132</v>
      </c>
      <c r="L431" s="5">
        <f t="shared" si="63"/>
        <v>51.767623805310507</v>
      </c>
      <c r="M431" s="5">
        <f t="shared" si="64"/>
        <v>23.035859510617868</v>
      </c>
      <c r="N431" s="6">
        <f t="shared" si="56"/>
        <v>24.373556146219485</v>
      </c>
      <c r="O431" s="6">
        <f t="shared" si="59"/>
        <v>86.879284696364479</v>
      </c>
      <c r="P431" s="6">
        <f>FORECAST(J431,Inputs!$B$10:$B$18,Inputs!$A$10:$A$18)</f>
        <v>32.562663183382504</v>
      </c>
      <c r="Q431" s="6">
        <f>IF(Inputs!$D$10="Yes",IF('Hourly Calcs'!P431&gt;'Hourly Calcs'!K431,'Hourly Calcs'!O431,N431+O431),N431+O431)</f>
        <v>86.879284696364479</v>
      </c>
      <c r="R431" s="12">
        <f t="shared" si="60"/>
        <v>412.85036087712399</v>
      </c>
      <c r="S431" s="1">
        <f>IF(AND(A431&gt;=5,A431&lt;=9),INDEX(Demand!$C$3:$C$26,C431),INDEX(Demand!$B$3:$B$26,C431))</f>
        <v>600</v>
      </c>
      <c r="T431" s="7">
        <f t="shared" si="61"/>
        <v>412.85036087712399</v>
      </c>
      <c r="U431" s="7">
        <f t="shared" si="62"/>
        <v>0</v>
      </c>
    </row>
    <row r="432" spans="1:21" x14ac:dyDescent="0.2">
      <c r="A432" s="1">
        <v>1</v>
      </c>
      <c r="B432" s="1">
        <v>18</v>
      </c>
      <c r="C432" s="1">
        <v>16</v>
      </c>
      <c r="D432">
        <v>7.3</v>
      </c>
      <c r="E432">
        <v>5.7</v>
      </c>
      <c r="F432">
        <v>90</v>
      </c>
      <c r="G432">
        <v>23</v>
      </c>
      <c r="H432">
        <v>0</v>
      </c>
      <c r="I432">
        <v>23</v>
      </c>
      <c r="J432" s="4">
        <f t="shared" si="57"/>
        <v>229.34003023203817</v>
      </c>
      <c r="K432" s="4">
        <f t="shared" si="58"/>
        <v>4.5886009239620904</v>
      </c>
      <c r="L432" s="5">
        <f t="shared" si="63"/>
        <v>64.340030232038174</v>
      </c>
      <c r="M432" s="5">
        <f t="shared" si="64"/>
        <v>29.41139907603791</v>
      </c>
      <c r="N432" s="6">
        <f t="shared" si="56"/>
        <v>0</v>
      </c>
      <c r="O432" s="6">
        <f t="shared" si="59"/>
        <v>21.033932084382979</v>
      </c>
      <c r="P432" s="6">
        <f>FORECAST(J432,Inputs!$B$10:$B$18,Inputs!$A$10:$A$18)</f>
        <v>32.679074354000349</v>
      </c>
      <c r="Q432" s="6">
        <f>IF(Inputs!$D$10="Yes",IF('Hourly Calcs'!P432&gt;'Hourly Calcs'!K432,'Hourly Calcs'!O432,N432+O432),N432+O432)</f>
        <v>21.033932084382979</v>
      </c>
      <c r="R432" s="12">
        <f t="shared" si="60"/>
        <v>99.953245264987913</v>
      </c>
      <c r="S432" s="1">
        <f>IF(AND(A432&gt;=5,A432&lt;=9),INDEX(Demand!$C$3:$C$26,C432),INDEX(Demand!$B$3:$B$26,C432))</f>
        <v>900</v>
      </c>
      <c r="T432" s="7">
        <f t="shared" si="61"/>
        <v>99.953245264987913</v>
      </c>
      <c r="U432" s="7">
        <f t="shared" si="62"/>
        <v>0</v>
      </c>
    </row>
    <row r="433" spans="1:21" x14ac:dyDescent="0.2">
      <c r="A433" s="1">
        <v>1</v>
      </c>
      <c r="B433" s="1">
        <v>18</v>
      </c>
      <c r="C433" s="1">
        <v>17</v>
      </c>
      <c r="D433">
        <v>7.4</v>
      </c>
      <c r="E433">
        <v>5.6</v>
      </c>
      <c r="F433">
        <v>88</v>
      </c>
      <c r="G433">
        <v>3</v>
      </c>
      <c r="H433">
        <v>0</v>
      </c>
      <c r="I433">
        <v>3</v>
      </c>
      <c r="J433" s="4">
        <f t="shared" si="57"/>
        <v>241.03081135420638</v>
      </c>
      <c r="K433" s="4">
        <f t="shared" si="58"/>
        <v>-3.2676995557879991</v>
      </c>
      <c r="L433" s="5">
        <f t="shared" si="63"/>
        <v>76.030811354206378</v>
      </c>
      <c r="M433" s="5">
        <f t="shared" si="64"/>
        <v>0</v>
      </c>
      <c r="N433" s="6">
        <f t="shared" si="56"/>
        <v>0</v>
      </c>
      <c r="O433" s="6">
        <f t="shared" si="59"/>
        <v>2.7435563588325627</v>
      </c>
      <c r="P433" s="6">
        <f>FORECAST(J433,Inputs!$B$10:$B$18,Inputs!$A$10:$A$18)</f>
        <v>32.787322327353763</v>
      </c>
      <c r="Q433" s="6">
        <f>IF(Inputs!$D$10="Yes",IF('Hourly Calcs'!P433&gt;'Hourly Calcs'!K433,'Hourly Calcs'!O433,N433+O433),N433+O433)</f>
        <v>2.7435563588325627</v>
      </c>
      <c r="R433" s="12">
        <f t="shared" si="60"/>
        <v>13.037379817172337</v>
      </c>
      <c r="S433" s="1">
        <f>IF(AND(A433&gt;=5,A433&lt;=9),INDEX(Demand!$C$3:$C$26,C433),INDEX(Demand!$B$3:$B$26,C433))</f>
        <v>900</v>
      </c>
      <c r="T433" s="7">
        <f t="shared" si="61"/>
        <v>13.037379817172337</v>
      </c>
      <c r="U433" s="7">
        <f t="shared" si="62"/>
        <v>0</v>
      </c>
    </row>
    <row r="434" spans="1:21" x14ac:dyDescent="0.2">
      <c r="A434" s="1">
        <v>1</v>
      </c>
      <c r="B434" s="1">
        <v>18</v>
      </c>
      <c r="C434" s="1">
        <v>18</v>
      </c>
      <c r="D434">
        <v>7.5</v>
      </c>
      <c r="E434">
        <v>6.2</v>
      </c>
      <c r="F434">
        <v>91</v>
      </c>
      <c r="G434">
        <v>0</v>
      </c>
      <c r="H434">
        <v>0</v>
      </c>
      <c r="I434">
        <v>0</v>
      </c>
      <c r="J434" s="4">
        <f t="shared" si="57"/>
        <v>252.16173437163633</v>
      </c>
      <c r="K434" s="4">
        <f t="shared" si="58"/>
        <v>-12.031989909426699</v>
      </c>
      <c r="L434" s="5">
        <f t="shared" si="63"/>
        <v>87.161734371636328</v>
      </c>
      <c r="M434" s="5">
        <f t="shared" si="64"/>
        <v>0</v>
      </c>
      <c r="N434" s="6">
        <f t="shared" si="56"/>
        <v>0</v>
      </c>
      <c r="O434" s="6">
        <f t="shared" si="59"/>
        <v>0</v>
      </c>
      <c r="P434" s="6">
        <f>FORECAST(J434,Inputs!$B$10:$B$18,Inputs!$A$10:$A$18)</f>
        <v>32.890386429366998</v>
      </c>
      <c r="Q434" s="6">
        <f>IF(Inputs!$D$10="Yes",IF('Hourly Calcs'!P434&gt;'Hourly Calcs'!K434,'Hourly Calcs'!O434,N434+O434),N434+O434)</f>
        <v>0</v>
      </c>
      <c r="R434" s="12">
        <f t="shared" si="60"/>
        <v>0</v>
      </c>
      <c r="S434" s="1">
        <f>IF(AND(A434&gt;=5,A434&lt;=9),INDEX(Demand!$C$3:$C$26,C434),INDEX(Demand!$B$3:$B$26,C434))</f>
        <v>900</v>
      </c>
      <c r="T434" s="7">
        <f t="shared" si="61"/>
        <v>0</v>
      </c>
      <c r="U434" s="7">
        <f t="shared" si="62"/>
        <v>0</v>
      </c>
    </row>
    <row r="435" spans="1:21" x14ac:dyDescent="0.2">
      <c r="A435" s="1">
        <v>1</v>
      </c>
      <c r="B435" s="1">
        <v>18</v>
      </c>
      <c r="C435" s="1">
        <v>19</v>
      </c>
      <c r="D435">
        <v>7.6</v>
      </c>
      <c r="E435">
        <v>5.8</v>
      </c>
      <c r="F435">
        <v>88</v>
      </c>
      <c r="G435">
        <v>0</v>
      </c>
      <c r="H435">
        <v>0</v>
      </c>
      <c r="I435">
        <v>0</v>
      </c>
      <c r="J435" s="4">
        <f t="shared" si="57"/>
        <v>263.19663537167065</v>
      </c>
      <c r="K435" s="4">
        <f t="shared" si="58"/>
        <v>-21.29691070778027</v>
      </c>
      <c r="L435" s="5">
        <f t="shared" si="63"/>
        <v>0</v>
      </c>
      <c r="M435" s="5">
        <f t="shared" si="64"/>
        <v>0</v>
      </c>
      <c r="N435" s="6">
        <f t="shared" si="56"/>
        <v>0</v>
      </c>
      <c r="O435" s="6">
        <f t="shared" si="59"/>
        <v>0</v>
      </c>
      <c r="P435" s="6">
        <f>FORECAST(J435,Inputs!$B$10:$B$18,Inputs!$A$10:$A$18)</f>
        <v>32.992561438626581</v>
      </c>
      <c r="Q435" s="6">
        <f>IF(Inputs!$D$10="Yes",IF('Hourly Calcs'!P435&gt;'Hourly Calcs'!K435,'Hourly Calcs'!O435,N435+O435),N435+O435)</f>
        <v>0</v>
      </c>
      <c r="R435" s="12">
        <f t="shared" si="60"/>
        <v>0</v>
      </c>
      <c r="S435" s="1">
        <f>IF(AND(A435&gt;=5,A435&lt;=9),INDEX(Demand!$C$3:$C$26,C435),INDEX(Demand!$B$3:$B$26,C435))</f>
        <v>900</v>
      </c>
      <c r="T435" s="7">
        <f t="shared" si="61"/>
        <v>0</v>
      </c>
      <c r="U435" s="7">
        <f t="shared" si="62"/>
        <v>0</v>
      </c>
    </row>
    <row r="436" spans="1:21" x14ac:dyDescent="0.2">
      <c r="A436" s="1">
        <v>1</v>
      </c>
      <c r="B436" s="1">
        <v>18</v>
      </c>
      <c r="C436" s="1">
        <v>20</v>
      </c>
      <c r="D436">
        <v>7.4</v>
      </c>
      <c r="E436">
        <v>6.5</v>
      </c>
      <c r="F436">
        <v>94</v>
      </c>
      <c r="G436">
        <v>0</v>
      </c>
      <c r="H436">
        <v>0</v>
      </c>
      <c r="I436">
        <v>0</v>
      </c>
      <c r="J436" s="4">
        <f t="shared" si="57"/>
        <v>274.75665239034998</v>
      </c>
      <c r="K436" s="4">
        <f t="shared" si="58"/>
        <v>-30.770490437157321</v>
      </c>
      <c r="L436" s="5">
        <f t="shared" si="63"/>
        <v>0</v>
      </c>
      <c r="M436" s="5">
        <f t="shared" si="64"/>
        <v>0</v>
      </c>
      <c r="N436" s="6">
        <f t="shared" si="56"/>
        <v>0</v>
      </c>
      <c r="O436" s="6">
        <f t="shared" si="59"/>
        <v>0</v>
      </c>
      <c r="P436" s="6">
        <f>FORECAST(J436,Inputs!$B$10:$B$18,Inputs!$A$10:$A$18)</f>
        <v>33.099598633243978</v>
      </c>
      <c r="Q436" s="6">
        <f>IF(Inputs!$D$10="Yes",IF('Hourly Calcs'!P436&gt;'Hourly Calcs'!K436,'Hourly Calcs'!O436,N436+O436),N436+O436)</f>
        <v>0</v>
      </c>
      <c r="R436" s="12">
        <f t="shared" si="60"/>
        <v>0</v>
      </c>
      <c r="S436" s="1">
        <f>IF(AND(A436&gt;=5,A436&lt;=9),INDEX(Demand!$C$3:$C$26,C436),INDEX(Demand!$B$3:$B$26,C436))</f>
        <v>800</v>
      </c>
      <c r="T436" s="7">
        <f t="shared" si="61"/>
        <v>0</v>
      </c>
      <c r="U436" s="7">
        <f t="shared" si="62"/>
        <v>0</v>
      </c>
    </row>
    <row r="437" spans="1:21" x14ac:dyDescent="0.2">
      <c r="A437" s="1">
        <v>1</v>
      </c>
      <c r="B437" s="1">
        <v>18</v>
      </c>
      <c r="C437" s="1">
        <v>21</v>
      </c>
      <c r="D437">
        <v>7.7</v>
      </c>
      <c r="E437">
        <v>6.6</v>
      </c>
      <c r="F437">
        <v>93</v>
      </c>
      <c r="G437">
        <v>0</v>
      </c>
      <c r="H437">
        <v>0</v>
      </c>
      <c r="I437">
        <v>0</v>
      </c>
      <c r="J437" s="4">
        <f t="shared" si="57"/>
        <v>287.71662059873404</v>
      </c>
      <c r="K437" s="4">
        <f t="shared" si="58"/>
        <v>-40.062955857246635</v>
      </c>
      <c r="L437" s="5">
        <f t="shared" si="63"/>
        <v>0</v>
      </c>
      <c r="M437" s="5">
        <f t="shared" si="64"/>
        <v>0</v>
      </c>
      <c r="N437" s="6">
        <f t="shared" si="56"/>
        <v>0</v>
      </c>
      <c r="O437" s="6">
        <f t="shared" si="59"/>
        <v>0</v>
      </c>
      <c r="P437" s="6">
        <f>FORECAST(J437,Inputs!$B$10:$B$18,Inputs!$A$10:$A$18)</f>
        <v>33.219598338877162</v>
      </c>
      <c r="Q437" s="6">
        <f>IF(Inputs!$D$10="Yes",IF('Hourly Calcs'!P437&gt;'Hourly Calcs'!K437,'Hourly Calcs'!O437,N437+O437),N437+O437)</f>
        <v>0</v>
      </c>
      <c r="R437" s="12">
        <f t="shared" si="60"/>
        <v>0</v>
      </c>
      <c r="S437" s="1">
        <f>IF(AND(A437&gt;=5,A437&lt;=9),INDEX(Demand!$C$3:$C$26,C437),INDEX(Demand!$B$3:$B$26,C437))</f>
        <v>700</v>
      </c>
      <c r="T437" s="7">
        <f t="shared" si="61"/>
        <v>0</v>
      </c>
      <c r="U437" s="7">
        <f t="shared" si="62"/>
        <v>0</v>
      </c>
    </row>
    <row r="438" spans="1:21" x14ac:dyDescent="0.2">
      <c r="A438" s="1">
        <v>1</v>
      </c>
      <c r="B438" s="1">
        <v>18</v>
      </c>
      <c r="C438" s="1">
        <v>22</v>
      </c>
      <c r="D438">
        <v>7.8</v>
      </c>
      <c r="E438">
        <v>6.9</v>
      </c>
      <c r="F438">
        <v>94</v>
      </c>
      <c r="G438">
        <v>0</v>
      </c>
      <c r="H438">
        <v>0</v>
      </c>
      <c r="I438">
        <v>0</v>
      </c>
      <c r="J438" s="4">
        <f t="shared" si="57"/>
        <v>303.36374711402482</v>
      </c>
      <c r="K438" s="4">
        <f t="shared" si="58"/>
        <v>-48.617069296444896</v>
      </c>
      <c r="L438" s="5">
        <f t="shared" si="63"/>
        <v>0</v>
      </c>
      <c r="M438" s="5">
        <f t="shared" si="64"/>
        <v>0</v>
      </c>
      <c r="N438" s="6">
        <f t="shared" si="56"/>
        <v>0</v>
      </c>
      <c r="O438" s="6">
        <f t="shared" si="59"/>
        <v>0</v>
      </c>
      <c r="P438" s="6">
        <f>FORECAST(J438,Inputs!$B$10:$B$18,Inputs!$A$10:$A$18)</f>
        <v>33.36447913994467</v>
      </c>
      <c r="Q438" s="6">
        <f>IF(Inputs!$D$10="Yes",IF('Hourly Calcs'!P438&gt;'Hourly Calcs'!K438,'Hourly Calcs'!O438,N438+O438),N438+O438)</f>
        <v>0</v>
      </c>
      <c r="R438" s="12">
        <f t="shared" si="60"/>
        <v>0</v>
      </c>
      <c r="S438" s="1">
        <f>IF(AND(A438&gt;=5,A438&lt;=9),INDEX(Demand!$C$3:$C$26,C438),INDEX(Demand!$B$3:$B$26,C438))</f>
        <v>600</v>
      </c>
      <c r="T438" s="7">
        <f t="shared" si="61"/>
        <v>0</v>
      </c>
      <c r="U438" s="7">
        <f t="shared" si="62"/>
        <v>0</v>
      </c>
    </row>
    <row r="439" spans="1:21" x14ac:dyDescent="0.2">
      <c r="A439" s="1">
        <v>1</v>
      </c>
      <c r="B439" s="1">
        <v>18</v>
      </c>
      <c r="C439" s="1">
        <v>23</v>
      </c>
      <c r="D439">
        <v>7.9</v>
      </c>
      <c r="E439">
        <v>7.3</v>
      </c>
      <c r="F439">
        <v>96</v>
      </c>
      <c r="G439">
        <v>0</v>
      </c>
      <c r="H439">
        <v>0</v>
      </c>
      <c r="I439">
        <v>0</v>
      </c>
      <c r="J439" s="4">
        <f t="shared" si="57"/>
        <v>323.38613046783837</v>
      </c>
      <c r="K439" s="4">
        <f t="shared" si="58"/>
        <v>-55.524654211473944</v>
      </c>
      <c r="L439" s="5">
        <f t="shared" si="63"/>
        <v>0</v>
      </c>
      <c r="M439" s="5">
        <f t="shared" si="64"/>
        <v>0</v>
      </c>
      <c r="N439" s="6">
        <f t="shared" si="56"/>
        <v>0</v>
      </c>
      <c r="O439" s="6">
        <f t="shared" si="59"/>
        <v>0</v>
      </c>
      <c r="P439" s="6">
        <f>FORECAST(J439,Inputs!$B$10:$B$18,Inputs!$A$10:$A$18)</f>
        <v>33.549871578405906</v>
      </c>
      <c r="Q439" s="6">
        <f>IF(Inputs!$D$10="Yes",IF('Hourly Calcs'!P439&gt;'Hourly Calcs'!K439,'Hourly Calcs'!O439,N439+O439),N439+O439)</f>
        <v>0</v>
      </c>
      <c r="R439" s="12">
        <f t="shared" si="60"/>
        <v>0</v>
      </c>
      <c r="S439" s="1">
        <f>IF(AND(A439&gt;=5,A439&lt;=9),INDEX(Demand!$C$3:$C$26,C439),INDEX(Demand!$B$3:$B$26,C439))</f>
        <v>500</v>
      </c>
      <c r="T439" s="7">
        <f t="shared" si="61"/>
        <v>0</v>
      </c>
      <c r="U439" s="7">
        <f t="shared" si="62"/>
        <v>0</v>
      </c>
    </row>
    <row r="440" spans="1:21" x14ac:dyDescent="0.2">
      <c r="A440" s="1">
        <v>1</v>
      </c>
      <c r="B440" s="1">
        <v>18</v>
      </c>
      <c r="C440" s="1">
        <v>24</v>
      </c>
      <c r="D440">
        <v>8.3000000000000007</v>
      </c>
      <c r="E440">
        <v>7.5</v>
      </c>
      <c r="F440">
        <v>95</v>
      </c>
      <c r="G440">
        <v>0</v>
      </c>
      <c r="H440">
        <v>0</v>
      </c>
      <c r="I440">
        <v>0</v>
      </c>
      <c r="J440" s="4">
        <f t="shared" si="57"/>
        <v>348.66447660556122</v>
      </c>
      <c r="K440" s="4">
        <f t="shared" si="58"/>
        <v>-59.402269331856928</v>
      </c>
      <c r="L440" s="5">
        <f t="shared" si="63"/>
        <v>0</v>
      </c>
      <c r="M440" s="5">
        <f t="shared" si="64"/>
        <v>0</v>
      </c>
      <c r="N440" s="6">
        <f t="shared" si="56"/>
        <v>0</v>
      </c>
      <c r="O440" s="6">
        <f t="shared" si="59"/>
        <v>0</v>
      </c>
      <c r="P440" s="6">
        <f>FORECAST(J440,Inputs!$B$10:$B$18,Inputs!$A$10:$A$18)</f>
        <v>33.78393033894038</v>
      </c>
      <c r="Q440" s="6">
        <f>IF(Inputs!$D$10="Yes",IF('Hourly Calcs'!P440&gt;'Hourly Calcs'!K440,'Hourly Calcs'!O440,N440+O440),N440+O440)</f>
        <v>0</v>
      </c>
      <c r="R440" s="12">
        <f t="shared" si="60"/>
        <v>0</v>
      </c>
      <c r="S440" s="1">
        <f>IF(AND(A440&gt;=5,A440&lt;=9),INDEX(Demand!$C$3:$C$26,C440),INDEX(Demand!$B$3:$B$26,C440))</f>
        <v>400</v>
      </c>
      <c r="T440" s="7">
        <f t="shared" si="61"/>
        <v>0</v>
      </c>
      <c r="U440" s="7">
        <f t="shared" si="62"/>
        <v>0</v>
      </c>
    </row>
    <row r="441" spans="1:21" x14ac:dyDescent="0.2">
      <c r="A441" s="1">
        <v>1</v>
      </c>
      <c r="B441" s="1">
        <v>19</v>
      </c>
      <c r="C441" s="1">
        <v>1</v>
      </c>
      <c r="D441">
        <v>8.3000000000000007</v>
      </c>
      <c r="E441">
        <v>7.9</v>
      </c>
      <c r="F441">
        <v>97</v>
      </c>
      <c r="G441">
        <v>0</v>
      </c>
      <c r="H441">
        <v>0</v>
      </c>
      <c r="I441">
        <v>0</v>
      </c>
      <c r="J441" s="4">
        <f t="shared" si="57"/>
        <v>16.267220105651916</v>
      </c>
      <c r="K441" s="4">
        <f t="shared" si="58"/>
        <v>-58.980947859677826</v>
      </c>
      <c r="L441" s="5">
        <f t="shared" si="63"/>
        <v>0</v>
      </c>
      <c r="M441" s="5">
        <f t="shared" si="64"/>
        <v>0</v>
      </c>
      <c r="N441" s="6">
        <f t="shared" si="56"/>
        <v>0</v>
      </c>
      <c r="O441" s="6">
        <f t="shared" si="59"/>
        <v>0</v>
      </c>
      <c r="P441" s="6">
        <f>FORECAST(J441,Inputs!$B$10:$B$18,Inputs!$A$10:$A$18)</f>
        <v>30.706177963941219</v>
      </c>
      <c r="Q441" s="6">
        <f>IF(Inputs!$D$10="Yes",IF('Hourly Calcs'!P441&gt;'Hourly Calcs'!K441,'Hourly Calcs'!O441,N441+O441),N441+O441)</f>
        <v>0</v>
      </c>
      <c r="R441" s="12">
        <f t="shared" si="60"/>
        <v>0</v>
      </c>
      <c r="S441" s="1">
        <f>IF(AND(A441&gt;=5,A441&lt;=9),INDEX(Demand!$C$3:$C$26,C441),INDEX(Demand!$B$3:$B$26,C441))</f>
        <v>350</v>
      </c>
      <c r="T441" s="7">
        <f t="shared" si="61"/>
        <v>0</v>
      </c>
      <c r="U441" s="7">
        <f t="shared" si="62"/>
        <v>0</v>
      </c>
    </row>
    <row r="442" spans="1:21" x14ac:dyDescent="0.2">
      <c r="A442" s="1">
        <v>1</v>
      </c>
      <c r="B442" s="1">
        <v>19</v>
      </c>
      <c r="C442" s="1">
        <v>2</v>
      </c>
      <c r="D442">
        <v>8.4</v>
      </c>
      <c r="E442">
        <v>8</v>
      </c>
      <c r="F442">
        <v>97</v>
      </c>
      <c r="G442">
        <v>0</v>
      </c>
      <c r="H442">
        <v>0</v>
      </c>
      <c r="I442">
        <v>0</v>
      </c>
      <c r="J442" s="4">
        <f t="shared" si="57"/>
        <v>40.639991070431137</v>
      </c>
      <c r="K442" s="4">
        <f t="shared" si="58"/>
        <v>-54.421170613903172</v>
      </c>
      <c r="L442" s="5">
        <f t="shared" si="63"/>
        <v>0</v>
      </c>
      <c r="M442" s="5">
        <f t="shared" si="64"/>
        <v>0</v>
      </c>
      <c r="N442" s="6">
        <f t="shared" si="56"/>
        <v>0</v>
      </c>
      <c r="O442" s="6">
        <f t="shared" si="59"/>
        <v>0</v>
      </c>
      <c r="P442" s="6">
        <f>FORECAST(J442,Inputs!$B$10:$B$18,Inputs!$A$10:$A$18)</f>
        <v>30.931851769170656</v>
      </c>
      <c r="Q442" s="6">
        <f>IF(Inputs!$D$10="Yes",IF('Hourly Calcs'!P442&gt;'Hourly Calcs'!K442,'Hourly Calcs'!O442,N442+O442),N442+O442)</f>
        <v>0</v>
      </c>
      <c r="R442" s="12">
        <f t="shared" si="60"/>
        <v>0</v>
      </c>
      <c r="S442" s="1">
        <f>IF(AND(A442&gt;=5,A442&lt;=9),INDEX(Demand!$C$3:$C$26,C442),INDEX(Demand!$B$3:$B$26,C442))</f>
        <v>350</v>
      </c>
      <c r="T442" s="7">
        <f t="shared" si="61"/>
        <v>0</v>
      </c>
      <c r="U442" s="7">
        <f t="shared" si="62"/>
        <v>0</v>
      </c>
    </row>
    <row r="443" spans="1:21" x14ac:dyDescent="0.2">
      <c r="A443" s="1">
        <v>1</v>
      </c>
      <c r="B443" s="1">
        <v>19</v>
      </c>
      <c r="C443" s="1">
        <v>3</v>
      </c>
      <c r="D443">
        <v>8.5</v>
      </c>
      <c r="E443">
        <v>8.3000000000000007</v>
      </c>
      <c r="F443">
        <v>99</v>
      </c>
      <c r="G443">
        <v>0</v>
      </c>
      <c r="H443">
        <v>0</v>
      </c>
      <c r="I443">
        <v>0</v>
      </c>
      <c r="J443" s="4">
        <f t="shared" si="57"/>
        <v>59.724467612841565</v>
      </c>
      <c r="K443" s="4">
        <f t="shared" si="58"/>
        <v>-47.111827742037406</v>
      </c>
      <c r="L443" s="5">
        <f t="shared" si="63"/>
        <v>0</v>
      </c>
      <c r="M443" s="5">
        <f t="shared" si="64"/>
        <v>0</v>
      </c>
      <c r="N443" s="6">
        <f t="shared" si="56"/>
        <v>0</v>
      </c>
      <c r="O443" s="6">
        <f t="shared" si="59"/>
        <v>0</v>
      </c>
      <c r="P443" s="6">
        <f>FORECAST(J443,Inputs!$B$10:$B$18,Inputs!$A$10:$A$18)</f>
        <v>31.108559885304086</v>
      </c>
      <c r="Q443" s="6">
        <f>IF(Inputs!$D$10="Yes",IF('Hourly Calcs'!P443&gt;'Hourly Calcs'!K443,'Hourly Calcs'!O443,N443+O443),N443+O443)</f>
        <v>0</v>
      </c>
      <c r="R443" s="12">
        <f t="shared" si="60"/>
        <v>0</v>
      </c>
      <c r="S443" s="1">
        <f>IF(AND(A443&gt;=5,A443&lt;=9),INDEX(Demand!$C$3:$C$26,C443),INDEX(Demand!$B$3:$B$26,C443))</f>
        <v>350</v>
      </c>
      <c r="T443" s="7">
        <f t="shared" si="61"/>
        <v>0</v>
      </c>
      <c r="U443" s="7">
        <f t="shared" si="62"/>
        <v>0</v>
      </c>
    </row>
    <row r="444" spans="1:21" x14ac:dyDescent="0.2">
      <c r="A444" s="1">
        <v>1</v>
      </c>
      <c r="B444" s="1">
        <v>19</v>
      </c>
      <c r="C444" s="1">
        <v>4</v>
      </c>
      <c r="D444">
        <v>8.4</v>
      </c>
      <c r="E444">
        <v>8.1999999999999993</v>
      </c>
      <c r="F444">
        <v>99</v>
      </c>
      <c r="G444">
        <v>0</v>
      </c>
      <c r="H444">
        <v>0</v>
      </c>
      <c r="I444">
        <v>0</v>
      </c>
      <c r="J444" s="4">
        <f t="shared" si="57"/>
        <v>74.750323231397928</v>
      </c>
      <c r="K444" s="4">
        <f t="shared" si="58"/>
        <v>-38.358160788849517</v>
      </c>
      <c r="L444" s="5">
        <f t="shared" si="63"/>
        <v>0</v>
      </c>
      <c r="M444" s="5">
        <f t="shared" si="64"/>
        <v>0</v>
      </c>
      <c r="N444" s="6">
        <f t="shared" si="56"/>
        <v>0</v>
      </c>
      <c r="O444" s="6">
        <f t="shared" si="59"/>
        <v>0</v>
      </c>
      <c r="P444" s="6">
        <f>FORECAST(J444,Inputs!$B$10:$B$18,Inputs!$A$10:$A$18)</f>
        <v>31.247688178068497</v>
      </c>
      <c r="Q444" s="6">
        <f>IF(Inputs!$D$10="Yes",IF('Hourly Calcs'!P444&gt;'Hourly Calcs'!K444,'Hourly Calcs'!O444,N444+O444),N444+O444)</f>
        <v>0</v>
      </c>
      <c r="R444" s="12">
        <f t="shared" si="60"/>
        <v>0</v>
      </c>
      <c r="S444" s="1">
        <f>IF(AND(A444&gt;=5,A444&lt;=9),INDEX(Demand!$C$3:$C$26,C444),INDEX(Demand!$B$3:$B$26,C444))</f>
        <v>350</v>
      </c>
      <c r="T444" s="7">
        <f t="shared" si="61"/>
        <v>0</v>
      </c>
      <c r="U444" s="7">
        <f t="shared" si="62"/>
        <v>0</v>
      </c>
    </row>
    <row r="445" spans="1:21" x14ac:dyDescent="0.2">
      <c r="A445" s="1">
        <v>1</v>
      </c>
      <c r="B445" s="1">
        <v>19</v>
      </c>
      <c r="C445" s="1">
        <v>5</v>
      </c>
      <c r="D445">
        <v>8.6</v>
      </c>
      <c r="E445">
        <v>8.4</v>
      </c>
      <c r="F445">
        <v>99</v>
      </c>
      <c r="G445">
        <v>0</v>
      </c>
      <c r="H445">
        <v>0</v>
      </c>
      <c r="I445">
        <v>0</v>
      </c>
      <c r="J445" s="4">
        <f t="shared" si="57"/>
        <v>87.364048707812245</v>
      </c>
      <c r="K445" s="4">
        <f t="shared" si="58"/>
        <v>-28.986697950107995</v>
      </c>
      <c r="L445" s="5">
        <f t="shared" si="63"/>
        <v>77.635951292187755</v>
      </c>
      <c r="M445" s="5">
        <f t="shared" si="64"/>
        <v>0</v>
      </c>
      <c r="N445" s="6">
        <f t="shared" si="56"/>
        <v>0</v>
      </c>
      <c r="O445" s="6">
        <f t="shared" si="59"/>
        <v>0</v>
      </c>
      <c r="P445" s="6">
        <f>FORECAST(J445,Inputs!$B$10:$B$18,Inputs!$A$10:$A$18)</f>
        <v>31.364481932479741</v>
      </c>
      <c r="Q445" s="6">
        <f>IF(Inputs!$D$10="Yes",IF('Hourly Calcs'!P445&gt;'Hourly Calcs'!K445,'Hourly Calcs'!O445,N445+O445),N445+O445)</f>
        <v>0</v>
      </c>
      <c r="R445" s="12">
        <f t="shared" si="60"/>
        <v>0</v>
      </c>
      <c r="S445" s="1">
        <f>IF(AND(A445&gt;=5,A445&lt;=9),INDEX(Demand!$C$3:$C$26,C445),INDEX(Demand!$B$3:$B$26,C445))</f>
        <v>350</v>
      </c>
      <c r="T445" s="7">
        <f t="shared" si="61"/>
        <v>0</v>
      </c>
      <c r="U445" s="7">
        <f t="shared" si="62"/>
        <v>0</v>
      </c>
    </row>
    <row r="446" spans="1:21" x14ac:dyDescent="0.2">
      <c r="A446" s="1">
        <v>1</v>
      </c>
      <c r="B446" s="1">
        <v>19</v>
      </c>
      <c r="C446" s="1">
        <v>6</v>
      </c>
      <c r="D446">
        <v>8.4</v>
      </c>
      <c r="E446">
        <v>8.1999999999999993</v>
      </c>
      <c r="F446">
        <v>99</v>
      </c>
      <c r="G446">
        <v>0</v>
      </c>
      <c r="H446">
        <v>0</v>
      </c>
      <c r="I446">
        <v>0</v>
      </c>
      <c r="J446" s="4">
        <f t="shared" si="57"/>
        <v>98.765434271169198</v>
      </c>
      <c r="K446" s="4">
        <f t="shared" si="58"/>
        <v>-19.511679680940176</v>
      </c>
      <c r="L446" s="5">
        <f t="shared" si="63"/>
        <v>66.234565728830802</v>
      </c>
      <c r="M446" s="5">
        <f t="shared" si="64"/>
        <v>0</v>
      </c>
      <c r="N446" s="6">
        <f t="shared" si="56"/>
        <v>0</v>
      </c>
      <c r="O446" s="6">
        <f t="shared" si="59"/>
        <v>0</v>
      </c>
      <c r="P446" s="6">
        <f>FORECAST(J446,Inputs!$B$10:$B$18,Inputs!$A$10:$A$18)</f>
        <v>31.47005031732564</v>
      </c>
      <c r="Q446" s="6">
        <f>IF(Inputs!$D$10="Yes",IF('Hourly Calcs'!P446&gt;'Hourly Calcs'!K446,'Hourly Calcs'!O446,N446+O446),N446+O446)</f>
        <v>0</v>
      </c>
      <c r="R446" s="12">
        <f t="shared" si="60"/>
        <v>0</v>
      </c>
      <c r="S446" s="1">
        <f>IF(AND(A446&gt;=5,A446&lt;=9),INDEX(Demand!$C$3:$C$26,C446),INDEX(Demand!$B$3:$B$26,C446))</f>
        <v>350</v>
      </c>
      <c r="T446" s="7">
        <f t="shared" si="61"/>
        <v>0</v>
      </c>
      <c r="U446" s="7">
        <f t="shared" si="62"/>
        <v>0</v>
      </c>
    </row>
    <row r="447" spans="1:21" x14ac:dyDescent="0.2">
      <c r="A447" s="1">
        <v>1</v>
      </c>
      <c r="B447" s="1">
        <v>19</v>
      </c>
      <c r="C447" s="1">
        <v>7</v>
      </c>
      <c r="D447">
        <v>8.1999999999999993</v>
      </c>
      <c r="E447">
        <v>8</v>
      </c>
      <c r="F447">
        <v>99</v>
      </c>
      <c r="G447">
        <v>0</v>
      </c>
      <c r="H447">
        <v>0</v>
      </c>
      <c r="I447">
        <v>0</v>
      </c>
      <c r="J447" s="4">
        <f t="shared" si="57"/>
        <v>109.77194546105824</v>
      </c>
      <c r="K447" s="4">
        <f t="shared" si="58"/>
        <v>-10.304447356252837</v>
      </c>
      <c r="L447" s="5">
        <f t="shared" si="63"/>
        <v>55.228054538941763</v>
      </c>
      <c r="M447" s="5">
        <f t="shared" si="64"/>
        <v>0</v>
      </c>
      <c r="N447" s="6">
        <f t="shared" si="56"/>
        <v>0</v>
      </c>
      <c r="O447" s="6">
        <f t="shared" si="59"/>
        <v>0</v>
      </c>
      <c r="P447" s="6">
        <f>FORECAST(J447,Inputs!$B$10:$B$18,Inputs!$A$10:$A$18)</f>
        <v>31.571962457972759</v>
      </c>
      <c r="Q447" s="6">
        <f>IF(Inputs!$D$10="Yes",IF('Hourly Calcs'!P447&gt;'Hourly Calcs'!K447,'Hourly Calcs'!O447,N447+O447),N447+O447)</f>
        <v>0</v>
      </c>
      <c r="R447" s="12">
        <f t="shared" si="60"/>
        <v>0</v>
      </c>
      <c r="S447" s="1">
        <f>IF(AND(A447&gt;=5,A447&lt;=9),INDEX(Demand!$C$3:$C$26,C447),INDEX(Demand!$B$3:$B$26,C447))</f>
        <v>350</v>
      </c>
      <c r="T447" s="7">
        <f t="shared" si="61"/>
        <v>0</v>
      </c>
      <c r="U447" s="7">
        <f t="shared" si="62"/>
        <v>0</v>
      </c>
    </row>
    <row r="448" spans="1:21" x14ac:dyDescent="0.2">
      <c r="A448" s="1">
        <v>1</v>
      </c>
      <c r="B448" s="1">
        <v>19</v>
      </c>
      <c r="C448" s="1">
        <v>8</v>
      </c>
      <c r="D448">
        <v>8.1</v>
      </c>
      <c r="E448">
        <v>8.1</v>
      </c>
      <c r="F448">
        <v>100</v>
      </c>
      <c r="G448">
        <v>0</v>
      </c>
      <c r="H448">
        <v>0</v>
      </c>
      <c r="I448">
        <v>0</v>
      </c>
      <c r="J448" s="4">
        <f t="shared" si="57"/>
        <v>120.97195764678978</v>
      </c>
      <c r="K448" s="4">
        <f t="shared" si="58"/>
        <v>-1.5759240034700497</v>
      </c>
      <c r="L448" s="5">
        <f t="shared" si="63"/>
        <v>44.028042353210225</v>
      </c>
      <c r="M448" s="5">
        <f t="shared" si="64"/>
        <v>0</v>
      </c>
      <c r="N448" s="6">
        <f t="shared" si="56"/>
        <v>0</v>
      </c>
      <c r="O448" s="6">
        <f t="shared" si="59"/>
        <v>0</v>
      </c>
      <c r="P448" s="6">
        <f>FORECAST(J448,Inputs!$B$10:$B$18,Inputs!$A$10:$A$18)</f>
        <v>31.675666274507311</v>
      </c>
      <c r="Q448" s="6">
        <f>IF(Inputs!$D$10="Yes",IF('Hourly Calcs'!P448&gt;'Hourly Calcs'!K448,'Hourly Calcs'!O448,N448+O448),N448+O448)</f>
        <v>0</v>
      </c>
      <c r="R448" s="12">
        <f t="shared" si="60"/>
        <v>0</v>
      </c>
      <c r="S448" s="1">
        <f>IF(AND(A448&gt;=5,A448&lt;=9),INDEX(Demand!$C$3:$C$26,C448),INDEX(Demand!$B$3:$B$26,C448))</f>
        <v>350</v>
      </c>
      <c r="T448" s="7">
        <f t="shared" si="61"/>
        <v>0</v>
      </c>
      <c r="U448" s="7">
        <f t="shared" si="62"/>
        <v>0</v>
      </c>
    </row>
    <row r="449" spans="1:21" x14ac:dyDescent="0.2">
      <c r="A449" s="1">
        <v>1</v>
      </c>
      <c r="B449" s="1">
        <v>19</v>
      </c>
      <c r="C449" s="1">
        <v>9</v>
      </c>
      <c r="D449">
        <v>8</v>
      </c>
      <c r="E449">
        <v>7.8</v>
      </c>
      <c r="F449">
        <v>99</v>
      </c>
      <c r="G449">
        <v>8</v>
      </c>
      <c r="H449">
        <v>0</v>
      </c>
      <c r="I449">
        <v>8</v>
      </c>
      <c r="J449" s="4">
        <f t="shared" si="57"/>
        <v>132.80629945596684</v>
      </c>
      <c r="K449" s="4">
        <f t="shared" si="58"/>
        <v>5.9712210607132903</v>
      </c>
      <c r="L449" s="5">
        <f t="shared" si="63"/>
        <v>32.193700544033163</v>
      </c>
      <c r="M449" s="5">
        <f t="shared" si="64"/>
        <v>28.02877893928671</v>
      </c>
      <c r="N449" s="6">
        <f t="shared" si="56"/>
        <v>0</v>
      </c>
      <c r="O449" s="6">
        <f t="shared" si="59"/>
        <v>7.3161502902201665</v>
      </c>
      <c r="P449" s="6">
        <f>FORECAST(J449,Inputs!$B$10:$B$18,Inputs!$A$10:$A$18)</f>
        <v>31.785243513481173</v>
      </c>
      <c r="Q449" s="6">
        <f>IF(Inputs!$D$10="Yes",IF('Hourly Calcs'!P449&gt;'Hourly Calcs'!K449,'Hourly Calcs'!O449,N449+O449),N449+O449)</f>
        <v>7.3161502902201665</v>
      </c>
      <c r="R449" s="12">
        <f t="shared" si="60"/>
        <v>34.766346179126231</v>
      </c>
      <c r="S449" s="1">
        <f>IF(AND(A449&gt;=5,A449&lt;=9),INDEX(Demand!$C$3:$C$26,C449),INDEX(Demand!$B$3:$B$26,C449))</f>
        <v>350</v>
      </c>
      <c r="T449" s="7">
        <f t="shared" si="61"/>
        <v>34.766346179126231</v>
      </c>
      <c r="U449" s="7">
        <f t="shared" si="62"/>
        <v>0</v>
      </c>
    </row>
    <row r="450" spans="1:21" x14ac:dyDescent="0.2">
      <c r="A450" s="1">
        <v>1</v>
      </c>
      <c r="B450" s="1">
        <v>19</v>
      </c>
      <c r="C450" s="1">
        <v>10</v>
      </c>
      <c r="D450">
        <v>8</v>
      </c>
      <c r="E450">
        <v>7.4</v>
      </c>
      <c r="F450">
        <v>96</v>
      </c>
      <c r="G450">
        <v>72</v>
      </c>
      <c r="H450">
        <v>29</v>
      </c>
      <c r="I450">
        <v>66</v>
      </c>
      <c r="J450" s="4">
        <f t="shared" si="57"/>
        <v>145.56917266041859</v>
      </c>
      <c r="K450" s="4">
        <f t="shared" si="58"/>
        <v>12.112673551293</v>
      </c>
      <c r="L450" s="5">
        <f t="shared" si="63"/>
        <v>19.430827339581413</v>
      </c>
      <c r="M450" s="5">
        <f t="shared" si="64"/>
        <v>21.887326448707</v>
      </c>
      <c r="N450" s="6">
        <f t="shared" si="56"/>
        <v>19.997357217402957</v>
      </c>
      <c r="O450" s="6">
        <f t="shared" si="59"/>
        <v>60.358239894316377</v>
      </c>
      <c r="P450" s="6">
        <f>FORECAST(J450,Inputs!$B$10:$B$18,Inputs!$A$10:$A$18)</f>
        <v>31.903418265374246</v>
      </c>
      <c r="Q450" s="6">
        <f>IF(Inputs!$D$10="Yes",IF('Hourly Calcs'!P450&gt;'Hourly Calcs'!K450,'Hourly Calcs'!O450,N450+O450),N450+O450)</f>
        <v>60.358239894316377</v>
      </c>
      <c r="R450" s="12">
        <f t="shared" si="60"/>
        <v>286.8223559777914</v>
      </c>
      <c r="S450" s="1">
        <f>IF(AND(A450&gt;=5,A450&lt;=9),INDEX(Demand!$C$3:$C$26,C450),INDEX(Demand!$B$3:$B$26,C450))</f>
        <v>600</v>
      </c>
      <c r="T450" s="7">
        <f t="shared" si="61"/>
        <v>286.8223559777914</v>
      </c>
      <c r="U450" s="7">
        <f t="shared" si="62"/>
        <v>0</v>
      </c>
    </row>
    <row r="451" spans="1:21" x14ac:dyDescent="0.2">
      <c r="A451" s="1">
        <v>1</v>
      </c>
      <c r="B451" s="1">
        <v>19</v>
      </c>
      <c r="C451" s="1">
        <v>11</v>
      </c>
      <c r="D451">
        <v>7.8</v>
      </c>
      <c r="E451">
        <v>7.2</v>
      </c>
      <c r="F451">
        <v>96</v>
      </c>
      <c r="G451">
        <v>129</v>
      </c>
      <c r="H451">
        <v>63</v>
      </c>
      <c r="I451">
        <v>111</v>
      </c>
      <c r="J451" s="4">
        <f t="shared" si="57"/>
        <v>159.34008854444335</v>
      </c>
      <c r="K451" s="4">
        <f t="shared" si="58"/>
        <v>16.492079290196216</v>
      </c>
      <c r="L451" s="5">
        <f t="shared" si="63"/>
        <v>5.659911455556653</v>
      </c>
      <c r="M451" s="5">
        <f t="shared" si="64"/>
        <v>17.507920709803784</v>
      </c>
      <c r="N451" s="6">
        <f t="shared" si="56"/>
        <v>48.442125889631754</v>
      </c>
      <c r="O451" s="6">
        <f t="shared" si="59"/>
        <v>101.51158527680481</v>
      </c>
      <c r="P451" s="6">
        <f>FORECAST(J451,Inputs!$B$10:$B$18,Inputs!$A$10:$A$18)</f>
        <v>32.030926745781883</v>
      </c>
      <c r="Q451" s="6">
        <f>IF(Inputs!$D$10="Yes",IF('Hourly Calcs'!P451&gt;'Hourly Calcs'!K451,'Hourly Calcs'!O451,N451+O451),N451+O451)</f>
        <v>101.51158527680481</v>
      </c>
      <c r="R451" s="12">
        <f t="shared" si="60"/>
        <v>482.38305323537645</v>
      </c>
      <c r="S451" s="1">
        <f>IF(AND(A451&gt;=5,A451&lt;=9),INDEX(Demand!$C$3:$C$26,C451),INDEX(Demand!$B$3:$B$26,C451))</f>
        <v>600</v>
      </c>
      <c r="T451" s="7">
        <f t="shared" si="61"/>
        <v>482.38305323537645</v>
      </c>
      <c r="U451" s="7">
        <f t="shared" si="62"/>
        <v>0</v>
      </c>
    </row>
    <row r="452" spans="1:21" x14ac:dyDescent="0.2">
      <c r="A452" s="1">
        <v>1</v>
      </c>
      <c r="B452" s="1">
        <v>19</v>
      </c>
      <c r="C452" s="1">
        <v>12</v>
      </c>
      <c r="D452">
        <v>7.9</v>
      </c>
      <c r="E452">
        <v>7.5</v>
      </c>
      <c r="F452">
        <v>97</v>
      </c>
      <c r="G452">
        <v>166</v>
      </c>
      <c r="H452">
        <v>57</v>
      </c>
      <c r="I452">
        <v>147</v>
      </c>
      <c r="J452" s="4">
        <f t="shared" si="57"/>
        <v>173.89640417912241</v>
      </c>
      <c r="K452" s="4">
        <f t="shared" si="58"/>
        <v>18.69265594999483</v>
      </c>
      <c r="L452" s="5">
        <f t="shared" si="63"/>
        <v>8.8964041791224133</v>
      </c>
      <c r="M452" s="5">
        <f t="shared" si="64"/>
        <v>15.30734405000517</v>
      </c>
      <c r="N452" s="6">
        <f t="shared" si="56"/>
        <v>44.97432970811505</v>
      </c>
      <c r="O452" s="6">
        <f t="shared" si="59"/>
        <v>134.43426158279556</v>
      </c>
      <c r="P452" s="6">
        <f>FORECAST(J452,Inputs!$B$10:$B$18,Inputs!$A$10:$A$18)</f>
        <v>32.165707446102985</v>
      </c>
      <c r="Q452" s="6">
        <f>IF(Inputs!$D$10="Yes",IF('Hourly Calcs'!P452&gt;'Hourly Calcs'!K452,'Hourly Calcs'!O452,N452+O452),N452+O452)</f>
        <v>134.43426158279556</v>
      </c>
      <c r="R452" s="12">
        <f t="shared" si="60"/>
        <v>638.83161104144449</v>
      </c>
      <c r="S452" s="1">
        <f>IF(AND(A452&gt;=5,A452&lt;=9),INDEX(Demand!$C$3:$C$26,C452),INDEX(Demand!$B$3:$B$26,C452))</f>
        <v>600</v>
      </c>
      <c r="T452" s="7">
        <f t="shared" si="61"/>
        <v>600</v>
      </c>
      <c r="U452" s="7">
        <f t="shared" si="62"/>
        <v>38.831611041444489</v>
      </c>
    </row>
    <row r="453" spans="1:21" x14ac:dyDescent="0.2">
      <c r="A453" s="1">
        <v>1</v>
      </c>
      <c r="B453" s="1">
        <v>19</v>
      </c>
      <c r="C453" s="1">
        <v>13</v>
      </c>
      <c r="D453">
        <v>8.4</v>
      </c>
      <c r="E453">
        <v>6.9</v>
      </c>
      <c r="F453">
        <v>90</v>
      </c>
      <c r="G453">
        <v>206</v>
      </c>
      <c r="H453">
        <v>162</v>
      </c>
      <c r="I453">
        <v>150</v>
      </c>
      <c r="J453" s="4">
        <f t="shared" si="57"/>
        <v>188.71834091265646</v>
      </c>
      <c r="K453" s="4">
        <f t="shared" si="58"/>
        <v>18.485115094417239</v>
      </c>
      <c r="L453" s="5">
        <f t="shared" si="63"/>
        <v>23.718340912656458</v>
      </c>
      <c r="M453" s="5">
        <f t="shared" si="64"/>
        <v>15.514884905582761</v>
      </c>
      <c r="N453" s="6">
        <f t="shared" si="56"/>
        <v>121.24067639024595</v>
      </c>
      <c r="O453" s="6">
        <f t="shared" si="59"/>
        <v>137.17781794162812</v>
      </c>
      <c r="P453" s="6">
        <f>FORECAST(J453,Inputs!$B$10:$B$18,Inputs!$A$10:$A$18)</f>
        <v>32.302947601043115</v>
      </c>
      <c r="Q453" s="6">
        <f>IF(Inputs!$D$10="Yes",IF('Hourly Calcs'!P453&gt;'Hourly Calcs'!K453,'Hourly Calcs'!O453,N453+O453),N453+O453)</f>
        <v>137.17781794162812</v>
      </c>
      <c r="R453" s="12">
        <f t="shared" si="60"/>
        <v>651.86899085861683</v>
      </c>
      <c r="S453" s="1">
        <f>IF(AND(A453&gt;=5,A453&lt;=9),INDEX(Demand!$C$3:$C$26,C453),INDEX(Demand!$B$3:$B$26,C453))</f>
        <v>600</v>
      </c>
      <c r="T453" s="7">
        <f t="shared" si="61"/>
        <v>600</v>
      </c>
      <c r="U453" s="7">
        <f t="shared" si="62"/>
        <v>51.868990858616826</v>
      </c>
    </row>
    <row r="454" spans="1:21" x14ac:dyDescent="0.2">
      <c r="A454" s="1">
        <v>1</v>
      </c>
      <c r="B454" s="1">
        <v>19</v>
      </c>
      <c r="C454" s="1">
        <v>14</v>
      </c>
      <c r="D454">
        <v>8.5</v>
      </c>
      <c r="E454">
        <v>6.7</v>
      </c>
      <c r="F454">
        <v>89</v>
      </c>
      <c r="G454">
        <v>204</v>
      </c>
      <c r="H454">
        <v>165</v>
      </c>
      <c r="I454">
        <v>152</v>
      </c>
      <c r="J454" s="4">
        <f t="shared" si="57"/>
        <v>203.1728674273833</v>
      </c>
      <c r="K454" s="4">
        <f t="shared" si="58"/>
        <v>15.892165531653603</v>
      </c>
      <c r="L454" s="5">
        <f t="shared" si="63"/>
        <v>38.172867427383295</v>
      </c>
      <c r="M454" s="5">
        <f t="shared" si="64"/>
        <v>18.107834468346397</v>
      </c>
      <c r="N454" s="6">
        <f t="shared" si="56"/>
        <v>107.22035863953273</v>
      </c>
      <c r="O454" s="6">
        <f t="shared" si="59"/>
        <v>139.00685551418317</v>
      </c>
      <c r="P454" s="6">
        <f>FORECAST(J454,Inputs!$B$10:$B$18,Inputs!$A$10:$A$18)</f>
        <v>32.436785809512806</v>
      </c>
      <c r="Q454" s="6">
        <f>IF(Inputs!$D$10="Yes",IF('Hourly Calcs'!P454&gt;'Hourly Calcs'!K454,'Hourly Calcs'!O454,N454+O454),N454+O454)</f>
        <v>139.00685551418317</v>
      </c>
      <c r="R454" s="12">
        <f t="shared" si="60"/>
        <v>660.56057740339838</v>
      </c>
      <c r="S454" s="1">
        <f>IF(AND(A454&gt;=5,A454&lt;=9),INDEX(Demand!$C$3:$C$26,C454),INDEX(Demand!$B$3:$B$26,C454))</f>
        <v>600</v>
      </c>
      <c r="T454" s="7">
        <f t="shared" si="61"/>
        <v>600</v>
      </c>
      <c r="U454" s="7">
        <f t="shared" si="62"/>
        <v>60.560577403398383</v>
      </c>
    </row>
    <row r="455" spans="1:21" x14ac:dyDescent="0.2">
      <c r="A455" s="1">
        <v>1</v>
      </c>
      <c r="B455" s="1">
        <v>19</v>
      </c>
      <c r="C455" s="1">
        <v>15</v>
      </c>
      <c r="D455">
        <v>8.6</v>
      </c>
      <c r="E455">
        <v>6.5</v>
      </c>
      <c r="F455">
        <v>87</v>
      </c>
      <c r="G455">
        <v>155</v>
      </c>
      <c r="H455">
        <v>252</v>
      </c>
      <c r="I455">
        <v>93</v>
      </c>
      <c r="J455" s="4">
        <f t="shared" si="57"/>
        <v>216.78300198945584</v>
      </c>
      <c r="K455" s="4">
        <f t="shared" si="58"/>
        <v>11.180259859228642</v>
      </c>
      <c r="L455" s="5">
        <f t="shared" si="63"/>
        <v>51.78300198945584</v>
      </c>
      <c r="M455" s="5">
        <f t="shared" si="64"/>
        <v>22.819740140771358</v>
      </c>
      <c r="N455" s="6">
        <f t="shared" si="56"/>
        <v>126.03076313429392</v>
      </c>
      <c r="O455" s="6">
        <f t="shared" si="59"/>
        <v>85.050247123809442</v>
      </c>
      <c r="P455" s="6">
        <f>FORECAST(J455,Inputs!$B$10:$B$18,Inputs!$A$10:$A$18)</f>
        <v>32.562805573976441</v>
      </c>
      <c r="Q455" s="6">
        <f>IF(Inputs!$D$10="Yes",IF('Hourly Calcs'!P455&gt;'Hourly Calcs'!K455,'Hourly Calcs'!O455,N455+O455),N455+O455)</f>
        <v>85.050247123809442</v>
      </c>
      <c r="R455" s="12">
        <f t="shared" si="60"/>
        <v>404.15877433234243</v>
      </c>
      <c r="S455" s="1">
        <f>IF(AND(A455&gt;=5,A455&lt;=9),INDEX(Demand!$C$3:$C$26,C455),INDEX(Demand!$B$3:$B$26,C455))</f>
        <v>600</v>
      </c>
      <c r="T455" s="7">
        <f t="shared" si="61"/>
        <v>404.15877433234243</v>
      </c>
      <c r="U455" s="7">
        <f t="shared" si="62"/>
        <v>0</v>
      </c>
    </row>
    <row r="456" spans="1:21" x14ac:dyDescent="0.2">
      <c r="A456" s="1">
        <v>1</v>
      </c>
      <c r="B456" s="1">
        <v>19</v>
      </c>
      <c r="C456" s="1">
        <v>16</v>
      </c>
      <c r="D456">
        <v>8.6999999999999993</v>
      </c>
      <c r="E456">
        <v>6.3</v>
      </c>
      <c r="F456">
        <v>85</v>
      </c>
      <c r="G456">
        <v>72</v>
      </c>
      <c r="H456">
        <v>68</v>
      </c>
      <c r="I456">
        <v>63</v>
      </c>
      <c r="J456" s="4">
        <f t="shared" si="57"/>
        <v>229.38184251947598</v>
      </c>
      <c r="K456" s="4">
        <f t="shared" si="58"/>
        <v>4.7967395407888063</v>
      </c>
      <c r="L456" s="5">
        <f t="shared" si="63"/>
        <v>64.381842519475981</v>
      </c>
      <c r="M456" s="5">
        <f t="shared" si="64"/>
        <v>29.203260459211194</v>
      </c>
      <c r="N456" s="6">
        <f t="shared" si="56"/>
        <v>21.097499829695014</v>
      </c>
      <c r="O456" s="6">
        <f t="shared" si="59"/>
        <v>57.614683535483813</v>
      </c>
      <c r="P456" s="6">
        <f>FORECAST(J456,Inputs!$B$10:$B$18,Inputs!$A$10:$A$18)</f>
        <v>32.679461504809964</v>
      </c>
      <c r="Q456" s="6">
        <f>IF(Inputs!$D$10="Yes",IF('Hourly Calcs'!P456&gt;'Hourly Calcs'!K456,'Hourly Calcs'!O456,N456+O456),N456+O456)</f>
        <v>57.614683535483813</v>
      </c>
      <c r="R456" s="12">
        <f t="shared" si="60"/>
        <v>273.78497616061907</v>
      </c>
      <c r="S456" s="1">
        <f>IF(AND(A456&gt;=5,A456&lt;=9),INDEX(Demand!$C$3:$C$26,C456),INDEX(Demand!$B$3:$B$26,C456))</f>
        <v>900</v>
      </c>
      <c r="T456" s="7">
        <f t="shared" si="61"/>
        <v>273.78497616061907</v>
      </c>
      <c r="U456" s="7">
        <f t="shared" si="62"/>
        <v>0</v>
      </c>
    </row>
    <row r="457" spans="1:21" x14ac:dyDescent="0.2">
      <c r="A457" s="1">
        <v>1</v>
      </c>
      <c r="B457" s="1">
        <v>19</v>
      </c>
      <c r="C457" s="1">
        <v>17</v>
      </c>
      <c r="D457">
        <v>8.3000000000000007</v>
      </c>
      <c r="E457">
        <v>5.7</v>
      </c>
      <c r="F457">
        <v>84</v>
      </c>
      <c r="G457">
        <v>10</v>
      </c>
      <c r="H457">
        <v>0</v>
      </c>
      <c r="I457">
        <v>10</v>
      </c>
      <c r="J457" s="4">
        <f t="shared" si="57"/>
        <v>241.09284414591332</v>
      </c>
      <c r="K457" s="4">
        <f t="shared" si="58"/>
        <v>-3.0515187799059476</v>
      </c>
      <c r="L457" s="5">
        <f t="shared" si="63"/>
        <v>76.092844145913318</v>
      </c>
      <c r="M457" s="5">
        <f t="shared" si="64"/>
        <v>0</v>
      </c>
      <c r="N457" s="6">
        <f t="shared" ref="N457:N520" si="65">H457*MAX(0,COS(2*ASIN(SQRT(SIN(RADIANS($B$4))^2+COS(RADIANS($K457))^2-2*SIN(RADIANS($B$4))*COS(RADIANS($K457))*COS(RADIANS($J457-$B$5))+(SIN(RADIANS($K457))-COS(RADIANS($B$4)))^2)/2)))</f>
        <v>0</v>
      </c>
      <c r="O457" s="6">
        <f t="shared" si="59"/>
        <v>9.1451878627752077</v>
      </c>
      <c r="P457" s="6">
        <f>FORECAST(J457,Inputs!$B$10:$B$18,Inputs!$A$10:$A$18)</f>
        <v>32.787896705054749</v>
      </c>
      <c r="Q457" s="6">
        <f>IF(Inputs!$D$10="Yes",IF('Hourly Calcs'!P457&gt;'Hourly Calcs'!K457,'Hourly Calcs'!O457,N457+O457),N457+O457)</f>
        <v>9.1451878627752077</v>
      </c>
      <c r="R457" s="12">
        <f t="shared" si="60"/>
        <v>43.457932723907788</v>
      </c>
      <c r="S457" s="1">
        <f>IF(AND(A457&gt;=5,A457&lt;=9),INDEX(Demand!$C$3:$C$26,C457),INDEX(Demand!$B$3:$B$26,C457))</f>
        <v>900</v>
      </c>
      <c r="T457" s="7">
        <f t="shared" si="61"/>
        <v>43.457932723907788</v>
      </c>
      <c r="U457" s="7">
        <f t="shared" si="62"/>
        <v>0</v>
      </c>
    </row>
    <row r="458" spans="1:21" x14ac:dyDescent="0.2">
      <c r="A458" s="1">
        <v>1</v>
      </c>
      <c r="B458" s="1">
        <v>19</v>
      </c>
      <c r="C458" s="1">
        <v>18</v>
      </c>
      <c r="D458">
        <v>8.1999999999999993</v>
      </c>
      <c r="E458">
        <v>5.3</v>
      </c>
      <c r="F458">
        <v>82</v>
      </c>
      <c r="G458">
        <v>0</v>
      </c>
      <c r="H458">
        <v>0</v>
      </c>
      <c r="I458">
        <v>0</v>
      </c>
      <c r="J458" s="4">
        <f t="shared" ref="J458:J521" si="66">solarazimuth($B$2,$B$3,$B$1,A458,B458,C458,0,0,0,0)</f>
        <v>252.239323616978</v>
      </c>
      <c r="K458" s="4">
        <f t="shared" ref="K458:K521" si="67">solarelevation($B$2,$B$3,$B$1,A458,B458,C458,0,0,0,0)</f>
        <v>-11.82627588590762</v>
      </c>
      <c r="L458" s="5">
        <f t="shared" si="63"/>
        <v>87.239323616977998</v>
      </c>
      <c r="M458" s="5">
        <f t="shared" si="64"/>
        <v>0</v>
      </c>
      <c r="N458" s="6">
        <f t="shared" si="65"/>
        <v>0</v>
      </c>
      <c r="O458" s="6">
        <f t="shared" ref="O458:O521" si="68">$I458*(1+COS(RADIANS($B$4)))/2</f>
        <v>0</v>
      </c>
      <c r="P458" s="6">
        <f>FORECAST(J458,Inputs!$B$10:$B$18,Inputs!$A$10:$A$18)</f>
        <v>32.891104848305346</v>
      </c>
      <c r="Q458" s="6">
        <f>IF(Inputs!$D$10="Yes",IF('Hourly Calcs'!P458&gt;'Hourly Calcs'!K458,'Hourly Calcs'!O458,N458+O458),N458+O458)</f>
        <v>0</v>
      </c>
      <c r="R458" s="12">
        <f t="shared" ref="R458:R521" si="69">$B$6*$E$1*Q458</f>
        <v>0</v>
      </c>
      <c r="S458" s="1">
        <f>IF(AND(A458&gt;=5,A458&lt;=9),INDEX(Demand!$C$3:$C$26,C458),INDEX(Demand!$B$3:$B$26,C458))</f>
        <v>900</v>
      </c>
      <c r="T458" s="7">
        <f t="shared" ref="T458:T521" si="70">S458-MAX(0,S458-R458)</f>
        <v>0</v>
      </c>
      <c r="U458" s="7">
        <f t="shared" ref="U458:U521" si="71">MAX(0,R458-S458)</f>
        <v>0</v>
      </c>
    </row>
    <row r="459" spans="1:21" x14ac:dyDescent="0.2">
      <c r="A459" s="1">
        <v>1</v>
      </c>
      <c r="B459" s="1">
        <v>19</v>
      </c>
      <c r="C459" s="1">
        <v>19</v>
      </c>
      <c r="D459">
        <v>7.7</v>
      </c>
      <c r="E459">
        <v>5.2</v>
      </c>
      <c r="F459">
        <v>84</v>
      </c>
      <c r="G459">
        <v>0</v>
      </c>
      <c r="H459">
        <v>0</v>
      </c>
      <c r="I459">
        <v>0</v>
      </c>
      <c r="J459" s="4">
        <f t="shared" si="66"/>
        <v>263.28634805318154</v>
      </c>
      <c r="K459" s="4">
        <f t="shared" si="67"/>
        <v>-21.094317019371033</v>
      </c>
      <c r="L459" s="5">
        <f t="shared" si="63"/>
        <v>0</v>
      </c>
      <c r="M459" s="5">
        <f t="shared" si="64"/>
        <v>0</v>
      </c>
      <c r="N459" s="6">
        <f t="shared" si="65"/>
        <v>0</v>
      </c>
      <c r="O459" s="6">
        <f t="shared" si="68"/>
        <v>0</v>
      </c>
      <c r="P459" s="6">
        <f>FORECAST(J459,Inputs!$B$10:$B$18,Inputs!$A$10:$A$18)</f>
        <v>32.993392111603534</v>
      </c>
      <c r="Q459" s="6">
        <f>IF(Inputs!$D$10="Yes",IF('Hourly Calcs'!P459&gt;'Hourly Calcs'!K459,'Hourly Calcs'!O459,N459+O459),N459+O459)</f>
        <v>0</v>
      </c>
      <c r="R459" s="12">
        <f t="shared" si="69"/>
        <v>0</v>
      </c>
      <c r="S459" s="1">
        <f>IF(AND(A459&gt;=5,A459&lt;=9),INDEX(Demand!$C$3:$C$26,C459),INDEX(Demand!$B$3:$B$26,C459))</f>
        <v>900</v>
      </c>
      <c r="T459" s="7">
        <f t="shared" si="70"/>
        <v>0</v>
      </c>
      <c r="U459" s="7">
        <f t="shared" si="71"/>
        <v>0</v>
      </c>
    </row>
    <row r="460" spans="1:21" x14ac:dyDescent="0.2">
      <c r="A460" s="1">
        <v>1</v>
      </c>
      <c r="B460" s="1">
        <v>19</v>
      </c>
      <c r="C460" s="1">
        <v>20</v>
      </c>
      <c r="D460">
        <v>7.4</v>
      </c>
      <c r="E460">
        <v>4.9000000000000004</v>
      </c>
      <c r="F460">
        <v>84</v>
      </c>
      <c r="G460">
        <v>0</v>
      </c>
      <c r="H460">
        <v>0</v>
      </c>
      <c r="I460">
        <v>0</v>
      </c>
      <c r="J460" s="4">
        <f t="shared" si="66"/>
        <v>274.85493050035461</v>
      </c>
      <c r="K460" s="4">
        <f t="shared" si="67"/>
        <v>-30.568110757036564</v>
      </c>
      <c r="L460" s="5">
        <f t="shared" si="63"/>
        <v>0</v>
      </c>
      <c r="M460" s="5">
        <f t="shared" si="64"/>
        <v>0</v>
      </c>
      <c r="N460" s="6">
        <f t="shared" si="65"/>
        <v>0</v>
      </c>
      <c r="O460" s="6">
        <f t="shared" si="68"/>
        <v>0</v>
      </c>
      <c r="P460" s="6">
        <f>FORECAST(J460,Inputs!$B$10:$B$18,Inputs!$A$10:$A$18)</f>
        <v>33.100508615744019</v>
      </c>
      <c r="Q460" s="6">
        <f>IF(Inputs!$D$10="Yes",IF('Hourly Calcs'!P460&gt;'Hourly Calcs'!K460,'Hourly Calcs'!O460,N460+O460),N460+O460)</f>
        <v>0</v>
      </c>
      <c r="R460" s="12">
        <f t="shared" si="69"/>
        <v>0</v>
      </c>
      <c r="S460" s="1">
        <f>IF(AND(A460&gt;=5,A460&lt;=9),INDEX(Demand!$C$3:$C$26,C460),INDEX(Demand!$B$3:$B$26,C460))</f>
        <v>800</v>
      </c>
      <c r="T460" s="7">
        <f t="shared" si="70"/>
        <v>0</v>
      </c>
      <c r="U460" s="7">
        <f t="shared" si="71"/>
        <v>0</v>
      </c>
    </row>
    <row r="461" spans="1:21" x14ac:dyDescent="0.2">
      <c r="A461" s="1">
        <v>1</v>
      </c>
      <c r="B461" s="1">
        <v>19</v>
      </c>
      <c r="C461" s="1">
        <v>21</v>
      </c>
      <c r="D461">
        <v>7.4</v>
      </c>
      <c r="E461">
        <v>4.4000000000000004</v>
      </c>
      <c r="F461">
        <v>81</v>
      </c>
      <c r="G461">
        <v>0</v>
      </c>
      <c r="H461">
        <v>0</v>
      </c>
      <c r="I461">
        <v>0</v>
      </c>
      <c r="J461" s="4">
        <f t="shared" si="66"/>
        <v>287.81667919258717</v>
      </c>
      <c r="K461" s="4">
        <f t="shared" si="67"/>
        <v>-39.857276600346751</v>
      </c>
      <c r="L461" s="5">
        <f t="shared" si="63"/>
        <v>0</v>
      </c>
      <c r="M461" s="5">
        <f t="shared" si="64"/>
        <v>0</v>
      </c>
      <c r="N461" s="6">
        <f t="shared" si="65"/>
        <v>0</v>
      </c>
      <c r="O461" s="6">
        <f t="shared" si="68"/>
        <v>0</v>
      </c>
      <c r="P461" s="6">
        <f>FORECAST(J461,Inputs!$B$10:$B$18,Inputs!$A$10:$A$18)</f>
        <v>33.220524807338769</v>
      </c>
      <c r="Q461" s="6">
        <f>IF(Inputs!$D$10="Yes",IF('Hourly Calcs'!P461&gt;'Hourly Calcs'!K461,'Hourly Calcs'!O461,N461+O461),N461+O461)</f>
        <v>0</v>
      </c>
      <c r="R461" s="12">
        <f t="shared" si="69"/>
        <v>0</v>
      </c>
      <c r="S461" s="1">
        <f>IF(AND(A461&gt;=5,A461&lt;=9),INDEX(Demand!$C$3:$C$26,C461),INDEX(Demand!$B$3:$B$26,C461))</f>
        <v>700</v>
      </c>
      <c r="T461" s="7">
        <f t="shared" si="70"/>
        <v>0</v>
      </c>
      <c r="U461" s="7">
        <f t="shared" si="71"/>
        <v>0</v>
      </c>
    </row>
    <row r="462" spans="1:21" x14ac:dyDescent="0.2">
      <c r="A462" s="1">
        <v>1</v>
      </c>
      <c r="B462" s="1">
        <v>19</v>
      </c>
      <c r="C462" s="1">
        <v>22</v>
      </c>
      <c r="D462">
        <v>7.5</v>
      </c>
      <c r="E462">
        <v>4.8</v>
      </c>
      <c r="F462">
        <v>83</v>
      </c>
      <c r="G462">
        <v>0</v>
      </c>
      <c r="H462">
        <v>0</v>
      </c>
      <c r="I462">
        <v>0</v>
      </c>
      <c r="J462" s="4">
        <f t="shared" si="66"/>
        <v>303.44840558752605</v>
      </c>
      <c r="K462" s="4">
        <f t="shared" si="67"/>
        <v>-48.404631863367086</v>
      </c>
      <c r="L462" s="5">
        <f t="shared" si="63"/>
        <v>0</v>
      </c>
      <c r="M462" s="5">
        <f t="shared" si="64"/>
        <v>0</v>
      </c>
      <c r="N462" s="6">
        <f t="shared" si="65"/>
        <v>0</v>
      </c>
      <c r="O462" s="6">
        <f t="shared" si="68"/>
        <v>0</v>
      </c>
      <c r="P462" s="6">
        <f>FORECAST(J462,Inputs!$B$10:$B$18,Inputs!$A$10:$A$18)</f>
        <v>33.365263014699316</v>
      </c>
      <c r="Q462" s="6">
        <f>IF(Inputs!$D$10="Yes",IF('Hourly Calcs'!P462&gt;'Hourly Calcs'!K462,'Hourly Calcs'!O462,N462+O462),N462+O462)</f>
        <v>0</v>
      </c>
      <c r="R462" s="12">
        <f t="shared" si="69"/>
        <v>0</v>
      </c>
      <c r="S462" s="1">
        <f>IF(AND(A462&gt;=5,A462&lt;=9),INDEX(Demand!$C$3:$C$26,C462),INDEX(Demand!$B$3:$B$26,C462))</f>
        <v>600</v>
      </c>
      <c r="T462" s="7">
        <f t="shared" si="70"/>
        <v>0</v>
      </c>
      <c r="U462" s="7">
        <f t="shared" si="71"/>
        <v>0</v>
      </c>
    </row>
    <row r="463" spans="1:21" x14ac:dyDescent="0.2">
      <c r="A463" s="1">
        <v>1</v>
      </c>
      <c r="B463" s="1">
        <v>19</v>
      </c>
      <c r="C463" s="1">
        <v>23</v>
      </c>
      <c r="D463">
        <v>7.5</v>
      </c>
      <c r="E463">
        <v>4.8</v>
      </c>
      <c r="F463">
        <v>83</v>
      </c>
      <c r="G463">
        <v>0</v>
      </c>
      <c r="H463">
        <v>0</v>
      </c>
      <c r="I463">
        <v>0</v>
      </c>
      <c r="J463" s="4">
        <f t="shared" si="66"/>
        <v>323.41493771267801</v>
      </c>
      <c r="K463" s="4">
        <f t="shared" si="67"/>
        <v>-55.305338195202722</v>
      </c>
      <c r="L463" s="5">
        <f t="shared" si="63"/>
        <v>0</v>
      </c>
      <c r="M463" s="5">
        <f t="shared" si="64"/>
        <v>0</v>
      </c>
      <c r="N463" s="6">
        <f t="shared" si="65"/>
        <v>0</v>
      </c>
      <c r="O463" s="6">
        <f t="shared" si="68"/>
        <v>0</v>
      </c>
      <c r="P463" s="6">
        <f>FORECAST(J463,Inputs!$B$10:$B$18,Inputs!$A$10:$A$18)</f>
        <v>33.550138312154424</v>
      </c>
      <c r="Q463" s="6">
        <f>IF(Inputs!$D$10="Yes",IF('Hourly Calcs'!P463&gt;'Hourly Calcs'!K463,'Hourly Calcs'!O463,N463+O463),N463+O463)</f>
        <v>0</v>
      </c>
      <c r="R463" s="12">
        <f t="shared" si="69"/>
        <v>0</v>
      </c>
      <c r="S463" s="1">
        <f>IF(AND(A463&gt;=5,A463&lt;=9),INDEX(Demand!$C$3:$C$26,C463),INDEX(Demand!$B$3:$B$26,C463))</f>
        <v>500</v>
      </c>
      <c r="T463" s="7">
        <f t="shared" si="70"/>
        <v>0</v>
      </c>
      <c r="U463" s="7">
        <f t="shared" si="71"/>
        <v>0</v>
      </c>
    </row>
    <row r="464" spans="1:21" x14ac:dyDescent="0.2">
      <c r="A464" s="1">
        <v>1</v>
      </c>
      <c r="B464" s="1">
        <v>19</v>
      </c>
      <c r="C464" s="1">
        <v>24</v>
      </c>
      <c r="D464">
        <v>7</v>
      </c>
      <c r="E464">
        <v>4.5</v>
      </c>
      <c r="F464">
        <v>84</v>
      </c>
      <c r="G464">
        <v>0</v>
      </c>
      <c r="H464">
        <v>0</v>
      </c>
      <c r="I464">
        <v>0</v>
      </c>
      <c r="J464" s="4">
        <f t="shared" si="66"/>
        <v>348.57650853809525</v>
      </c>
      <c r="K464" s="4">
        <f t="shared" si="67"/>
        <v>-59.186764579386931</v>
      </c>
      <c r="L464" s="5">
        <f t="shared" si="63"/>
        <v>0</v>
      </c>
      <c r="M464" s="5">
        <f t="shared" si="64"/>
        <v>0</v>
      </c>
      <c r="N464" s="6">
        <f t="shared" si="65"/>
        <v>0</v>
      </c>
      <c r="O464" s="6">
        <f t="shared" si="68"/>
        <v>0</v>
      </c>
      <c r="P464" s="6">
        <f>FORECAST(J464,Inputs!$B$10:$B$18,Inputs!$A$10:$A$18)</f>
        <v>33.783115819797175</v>
      </c>
      <c r="Q464" s="6">
        <f>IF(Inputs!$D$10="Yes",IF('Hourly Calcs'!P464&gt;'Hourly Calcs'!K464,'Hourly Calcs'!O464,N464+O464),N464+O464)</f>
        <v>0</v>
      </c>
      <c r="R464" s="12">
        <f t="shared" si="69"/>
        <v>0</v>
      </c>
      <c r="S464" s="1">
        <f>IF(AND(A464&gt;=5,A464&lt;=9),INDEX(Demand!$C$3:$C$26,C464),INDEX(Demand!$B$3:$B$26,C464))</f>
        <v>400</v>
      </c>
      <c r="T464" s="7">
        <f t="shared" si="70"/>
        <v>0</v>
      </c>
      <c r="U464" s="7">
        <f t="shared" si="71"/>
        <v>0</v>
      </c>
    </row>
    <row r="465" spans="1:21" x14ac:dyDescent="0.2">
      <c r="A465" s="1">
        <v>1</v>
      </c>
      <c r="B465" s="1">
        <v>20</v>
      </c>
      <c r="C465" s="1">
        <v>1</v>
      </c>
      <c r="D465">
        <v>6.6</v>
      </c>
      <c r="E465">
        <v>3.8</v>
      </c>
      <c r="F465">
        <v>82</v>
      </c>
      <c r="G465">
        <v>0</v>
      </c>
      <c r="H465">
        <v>0</v>
      </c>
      <c r="I465">
        <v>0</v>
      </c>
      <c r="J465" s="4">
        <f t="shared" si="66"/>
        <v>16.052630055964499</v>
      </c>
      <c r="K465" s="4">
        <f t="shared" si="67"/>
        <v>-58.790533535664991</v>
      </c>
      <c r="L465" s="5">
        <f t="shared" si="63"/>
        <v>0</v>
      </c>
      <c r="M465" s="5">
        <f t="shared" si="64"/>
        <v>0</v>
      </c>
      <c r="N465" s="6">
        <f t="shared" si="65"/>
        <v>0</v>
      </c>
      <c r="O465" s="6">
        <f t="shared" si="68"/>
        <v>0</v>
      </c>
      <c r="P465" s="6">
        <f>FORECAST(J465,Inputs!$B$10:$B$18,Inputs!$A$10:$A$18)</f>
        <v>30.704191019036706</v>
      </c>
      <c r="Q465" s="6">
        <f>IF(Inputs!$D$10="Yes",IF('Hourly Calcs'!P465&gt;'Hourly Calcs'!K465,'Hourly Calcs'!O465,N465+O465),N465+O465)</f>
        <v>0</v>
      </c>
      <c r="R465" s="12">
        <f t="shared" si="69"/>
        <v>0</v>
      </c>
      <c r="S465" s="1">
        <f>IF(AND(A465&gt;=5,A465&lt;=9),INDEX(Demand!$C$3:$C$26,C465),INDEX(Demand!$B$3:$B$26,C465))</f>
        <v>350</v>
      </c>
      <c r="T465" s="7">
        <f t="shared" si="70"/>
        <v>0</v>
      </c>
      <c r="U465" s="7">
        <f t="shared" si="71"/>
        <v>0</v>
      </c>
    </row>
    <row r="466" spans="1:21" x14ac:dyDescent="0.2">
      <c r="A466" s="1">
        <v>1</v>
      </c>
      <c r="B466" s="1">
        <v>20</v>
      </c>
      <c r="C466" s="1">
        <v>2</v>
      </c>
      <c r="D466">
        <v>6.4</v>
      </c>
      <c r="E466">
        <v>3.8</v>
      </c>
      <c r="F466">
        <v>83</v>
      </c>
      <c r="G466">
        <v>0</v>
      </c>
      <c r="H466">
        <v>0</v>
      </c>
      <c r="I466">
        <v>0</v>
      </c>
      <c r="J466" s="4">
        <f t="shared" si="66"/>
        <v>40.37082889908163</v>
      </c>
      <c r="K466" s="4">
        <f t="shared" si="67"/>
        <v>-54.266152872932452</v>
      </c>
      <c r="L466" s="5">
        <f t="shared" si="63"/>
        <v>0</v>
      </c>
      <c r="M466" s="5">
        <f t="shared" si="64"/>
        <v>0</v>
      </c>
      <c r="N466" s="6">
        <f t="shared" si="65"/>
        <v>0</v>
      </c>
      <c r="O466" s="6">
        <f t="shared" si="68"/>
        <v>0</v>
      </c>
      <c r="P466" s="6">
        <f>FORECAST(J466,Inputs!$B$10:$B$18,Inputs!$A$10:$A$18)</f>
        <v>30.929359526843346</v>
      </c>
      <c r="Q466" s="6">
        <f>IF(Inputs!$D$10="Yes",IF('Hourly Calcs'!P466&gt;'Hourly Calcs'!K466,'Hourly Calcs'!O466,N466+O466),N466+O466)</f>
        <v>0</v>
      </c>
      <c r="R466" s="12">
        <f t="shared" si="69"/>
        <v>0</v>
      </c>
      <c r="S466" s="1">
        <f>IF(AND(A466&gt;=5,A466&lt;=9),INDEX(Demand!$C$3:$C$26,C466),INDEX(Demand!$B$3:$B$26,C466))</f>
        <v>350</v>
      </c>
      <c r="T466" s="7">
        <f t="shared" si="70"/>
        <v>0</v>
      </c>
      <c r="U466" s="7">
        <f t="shared" si="71"/>
        <v>0</v>
      </c>
    </row>
    <row r="467" spans="1:21" x14ac:dyDescent="0.2">
      <c r="A467" s="1">
        <v>1</v>
      </c>
      <c r="B467" s="1">
        <v>20</v>
      </c>
      <c r="C467" s="1">
        <v>3</v>
      </c>
      <c r="D467">
        <v>6.7</v>
      </c>
      <c r="E467">
        <v>4.0999999999999996</v>
      </c>
      <c r="F467">
        <v>83</v>
      </c>
      <c r="G467">
        <v>0</v>
      </c>
      <c r="H467">
        <v>0</v>
      </c>
      <c r="I467">
        <v>0</v>
      </c>
      <c r="J467" s="4">
        <f t="shared" si="66"/>
        <v>59.459385270371783</v>
      </c>
      <c r="K467" s="4">
        <f t="shared" si="67"/>
        <v>-46.984867587956643</v>
      </c>
      <c r="L467" s="5">
        <f t="shared" si="63"/>
        <v>0</v>
      </c>
      <c r="M467" s="5">
        <f t="shared" si="64"/>
        <v>0</v>
      </c>
      <c r="N467" s="6">
        <f t="shared" si="65"/>
        <v>0</v>
      </c>
      <c r="O467" s="6">
        <f t="shared" si="68"/>
        <v>0</v>
      </c>
      <c r="P467" s="6">
        <f>FORECAST(J467,Inputs!$B$10:$B$18,Inputs!$A$10:$A$18)</f>
        <v>31.106105419170106</v>
      </c>
      <c r="Q467" s="6">
        <f>IF(Inputs!$D$10="Yes",IF('Hourly Calcs'!P467&gt;'Hourly Calcs'!K467,'Hourly Calcs'!O467,N467+O467),N467+O467)</f>
        <v>0</v>
      </c>
      <c r="R467" s="12">
        <f t="shared" si="69"/>
        <v>0</v>
      </c>
      <c r="S467" s="1">
        <f>IF(AND(A467&gt;=5,A467&lt;=9),INDEX(Demand!$C$3:$C$26,C467),INDEX(Demand!$B$3:$B$26,C467))</f>
        <v>350</v>
      </c>
      <c r="T467" s="7">
        <f t="shared" si="70"/>
        <v>0</v>
      </c>
      <c r="U467" s="7">
        <f t="shared" si="71"/>
        <v>0</v>
      </c>
    </row>
    <row r="468" spans="1:21" x14ac:dyDescent="0.2">
      <c r="A468" s="1">
        <v>1</v>
      </c>
      <c r="B468" s="1">
        <v>20</v>
      </c>
      <c r="C468" s="1">
        <v>4</v>
      </c>
      <c r="D468">
        <v>6.4</v>
      </c>
      <c r="E468">
        <v>4.0999999999999996</v>
      </c>
      <c r="F468">
        <v>85</v>
      </c>
      <c r="G468">
        <v>0</v>
      </c>
      <c r="H468">
        <v>0</v>
      </c>
      <c r="I468">
        <v>0</v>
      </c>
      <c r="J468" s="4">
        <f t="shared" si="66"/>
        <v>74.506810997702075</v>
      </c>
      <c r="K468" s="4">
        <f t="shared" si="67"/>
        <v>-38.247158493535778</v>
      </c>
      <c r="L468" s="5">
        <f t="shared" si="63"/>
        <v>0</v>
      </c>
      <c r="M468" s="5">
        <f t="shared" si="64"/>
        <v>0</v>
      </c>
      <c r="N468" s="6">
        <f t="shared" si="65"/>
        <v>0</v>
      </c>
      <c r="O468" s="6">
        <f t="shared" si="68"/>
        <v>0</v>
      </c>
      <c r="P468" s="6">
        <f>FORECAST(J468,Inputs!$B$10:$B$18,Inputs!$A$10:$A$18)</f>
        <v>31.245433435163907</v>
      </c>
      <c r="Q468" s="6">
        <f>IF(Inputs!$D$10="Yes",IF('Hourly Calcs'!P468&gt;'Hourly Calcs'!K468,'Hourly Calcs'!O468,N468+O468),N468+O468)</f>
        <v>0</v>
      </c>
      <c r="R468" s="12">
        <f t="shared" si="69"/>
        <v>0</v>
      </c>
      <c r="S468" s="1">
        <f>IF(AND(A468&gt;=5,A468&lt;=9),INDEX(Demand!$C$3:$C$26,C468),INDEX(Demand!$B$3:$B$26,C468))</f>
        <v>350</v>
      </c>
      <c r="T468" s="7">
        <f t="shared" si="70"/>
        <v>0</v>
      </c>
      <c r="U468" s="7">
        <f t="shared" si="71"/>
        <v>0</v>
      </c>
    </row>
    <row r="469" spans="1:21" x14ac:dyDescent="0.2">
      <c r="A469" s="1">
        <v>1</v>
      </c>
      <c r="B469" s="1">
        <v>20</v>
      </c>
      <c r="C469" s="1">
        <v>5</v>
      </c>
      <c r="D469">
        <v>6.2</v>
      </c>
      <c r="E469">
        <v>4.3</v>
      </c>
      <c r="F469">
        <v>88</v>
      </c>
      <c r="G469">
        <v>0</v>
      </c>
      <c r="H469">
        <v>0</v>
      </c>
      <c r="I469">
        <v>0</v>
      </c>
      <c r="J469" s="4">
        <f t="shared" si="66"/>
        <v>87.141742054004325</v>
      </c>
      <c r="K469" s="4">
        <f t="shared" si="67"/>
        <v>-28.881415213811835</v>
      </c>
      <c r="L469" s="5">
        <f t="shared" si="63"/>
        <v>77.858257945995675</v>
      </c>
      <c r="M469" s="5">
        <f t="shared" si="64"/>
        <v>0</v>
      </c>
      <c r="N469" s="6">
        <f t="shared" si="65"/>
        <v>0</v>
      </c>
      <c r="O469" s="6">
        <f t="shared" si="68"/>
        <v>0</v>
      </c>
      <c r="P469" s="6">
        <f>FORECAST(J469,Inputs!$B$10:$B$18,Inputs!$A$10:$A$18)</f>
        <v>31.362423537537076</v>
      </c>
      <c r="Q469" s="6">
        <f>IF(Inputs!$D$10="Yes",IF('Hourly Calcs'!P469&gt;'Hourly Calcs'!K469,'Hourly Calcs'!O469,N469+O469),N469+O469)</f>
        <v>0</v>
      </c>
      <c r="R469" s="12">
        <f t="shared" si="69"/>
        <v>0</v>
      </c>
      <c r="S469" s="1">
        <f>IF(AND(A469&gt;=5,A469&lt;=9),INDEX(Demand!$C$3:$C$26,C469),INDEX(Demand!$B$3:$B$26,C469))</f>
        <v>350</v>
      </c>
      <c r="T469" s="7">
        <f t="shared" si="70"/>
        <v>0</v>
      </c>
      <c r="U469" s="7">
        <f t="shared" si="71"/>
        <v>0</v>
      </c>
    </row>
    <row r="470" spans="1:21" x14ac:dyDescent="0.2">
      <c r="A470" s="1">
        <v>1</v>
      </c>
      <c r="B470" s="1">
        <v>20</v>
      </c>
      <c r="C470" s="1">
        <v>6</v>
      </c>
      <c r="D470">
        <v>6.3</v>
      </c>
      <c r="E470">
        <v>4.7</v>
      </c>
      <c r="F470">
        <v>89</v>
      </c>
      <c r="G470">
        <v>0</v>
      </c>
      <c r="H470">
        <v>0</v>
      </c>
      <c r="I470">
        <v>0</v>
      </c>
      <c r="J470" s="4">
        <f t="shared" si="66"/>
        <v>98.560050608405277</v>
      </c>
      <c r="K470" s="4">
        <f t="shared" si="67"/>
        <v>-19.404247605023102</v>
      </c>
      <c r="L470" s="5">
        <f t="shared" si="63"/>
        <v>66.439949391594723</v>
      </c>
      <c r="M470" s="5">
        <f t="shared" si="64"/>
        <v>0</v>
      </c>
      <c r="N470" s="6">
        <f t="shared" si="65"/>
        <v>0</v>
      </c>
      <c r="O470" s="6">
        <f t="shared" si="68"/>
        <v>0</v>
      </c>
      <c r="P470" s="6">
        <f>FORECAST(J470,Inputs!$B$10:$B$18,Inputs!$A$10:$A$18)</f>
        <v>31.468148616744493</v>
      </c>
      <c r="Q470" s="6">
        <f>IF(Inputs!$D$10="Yes",IF('Hourly Calcs'!P470&gt;'Hourly Calcs'!K470,'Hourly Calcs'!O470,N470+O470),N470+O470)</f>
        <v>0</v>
      </c>
      <c r="R470" s="12">
        <f t="shared" si="69"/>
        <v>0</v>
      </c>
      <c r="S470" s="1">
        <f>IF(AND(A470&gt;=5,A470&lt;=9),INDEX(Demand!$C$3:$C$26,C470),INDEX(Demand!$B$3:$B$26,C470))</f>
        <v>350</v>
      </c>
      <c r="T470" s="7">
        <f t="shared" si="70"/>
        <v>0</v>
      </c>
      <c r="U470" s="7">
        <f t="shared" si="71"/>
        <v>0</v>
      </c>
    </row>
    <row r="471" spans="1:21" x14ac:dyDescent="0.2">
      <c r="A471" s="1">
        <v>1</v>
      </c>
      <c r="B471" s="1">
        <v>20</v>
      </c>
      <c r="C471" s="1">
        <v>7</v>
      </c>
      <c r="D471">
        <v>6.2</v>
      </c>
      <c r="E471">
        <v>4.3</v>
      </c>
      <c r="F471">
        <v>88</v>
      </c>
      <c r="G471">
        <v>0</v>
      </c>
      <c r="H471">
        <v>0</v>
      </c>
      <c r="I471">
        <v>0</v>
      </c>
      <c r="J471" s="4">
        <f t="shared" si="66"/>
        <v>109.57980995349628</v>
      </c>
      <c r="K471" s="4">
        <f t="shared" si="67"/>
        <v>-10.188457004952028</v>
      </c>
      <c r="L471" s="5">
        <f t="shared" si="63"/>
        <v>55.42019004650372</v>
      </c>
      <c r="M471" s="5">
        <f t="shared" si="64"/>
        <v>0</v>
      </c>
      <c r="N471" s="6">
        <f t="shared" si="65"/>
        <v>0</v>
      </c>
      <c r="O471" s="6">
        <f t="shared" si="68"/>
        <v>0</v>
      </c>
      <c r="P471" s="6">
        <f>FORECAST(J471,Inputs!$B$10:$B$18,Inputs!$A$10:$A$18)</f>
        <v>31.570183425495333</v>
      </c>
      <c r="Q471" s="6">
        <f>IF(Inputs!$D$10="Yes",IF('Hourly Calcs'!P471&gt;'Hourly Calcs'!K471,'Hourly Calcs'!O471,N471+O471),N471+O471)</f>
        <v>0</v>
      </c>
      <c r="R471" s="12">
        <f t="shared" si="69"/>
        <v>0</v>
      </c>
      <c r="S471" s="1">
        <f>IF(AND(A471&gt;=5,A471&lt;=9),INDEX(Demand!$C$3:$C$26,C471),INDEX(Demand!$B$3:$B$26,C471))</f>
        <v>350</v>
      </c>
      <c r="T471" s="7">
        <f t="shared" si="70"/>
        <v>0</v>
      </c>
      <c r="U471" s="7">
        <f t="shared" si="71"/>
        <v>0</v>
      </c>
    </row>
    <row r="472" spans="1:21" x14ac:dyDescent="0.2">
      <c r="A472" s="1">
        <v>1</v>
      </c>
      <c r="B472" s="1">
        <v>20</v>
      </c>
      <c r="C472" s="1">
        <v>8</v>
      </c>
      <c r="D472">
        <v>5.7</v>
      </c>
      <c r="E472">
        <v>4.3</v>
      </c>
      <c r="F472">
        <v>91</v>
      </c>
      <c r="G472">
        <v>0</v>
      </c>
      <c r="H472">
        <v>0</v>
      </c>
      <c r="I472">
        <v>0</v>
      </c>
      <c r="J472" s="4">
        <f t="shared" si="66"/>
        <v>120.7914384038006</v>
      </c>
      <c r="K472" s="4">
        <f t="shared" si="67"/>
        <v>-1.4320974614119848</v>
      </c>
      <c r="L472" s="5">
        <f t="shared" si="63"/>
        <v>44.208561596199402</v>
      </c>
      <c r="M472" s="5">
        <f t="shared" si="64"/>
        <v>0</v>
      </c>
      <c r="N472" s="6">
        <f t="shared" si="65"/>
        <v>0</v>
      </c>
      <c r="O472" s="6">
        <f t="shared" si="68"/>
        <v>0</v>
      </c>
      <c r="P472" s="6">
        <f>FORECAST(J472,Inputs!$B$10:$B$18,Inputs!$A$10:$A$18)</f>
        <v>31.673994800035189</v>
      </c>
      <c r="Q472" s="6">
        <f>IF(Inputs!$D$10="Yes",IF('Hourly Calcs'!P472&gt;'Hourly Calcs'!K472,'Hourly Calcs'!O472,N472+O472),N472+O472)</f>
        <v>0</v>
      </c>
      <c r="R472" s="12">
        <f t="shared" si="69"/>
        <v>0</v>
      </c>
      <c r="S472" s="1">
        <f>IF(AND(A472&gt;=5,A472&lt;=9),INDEX(Demand!$C$3:$C$26,C472),INDEX(Demand!$B$3:$B$26,C472))</f>
        <v>350</v>
      </c>
      <c r="T472" s="7">
        <f t="shared" si="70"/>
        <v>0</v>
      </c>
      <c r="U472" s="7">
        <f t="shared" si="71"/>
        <v>0</v>
      </c>
    </row>
    <row r="473" spans="1:21" x14ac:dyDescent="0.2">
      <c r="A473" s="1">
        <v>1</v>
      </c>
      <c r="B473" s="1">
        <v>20</v>
      </c>
      <c r="C473" s="1">
        <v>9</v>
      </c>
      <c r="D473">
        <v>5.8</v>
      </c>
      <c r="E473">
        <v>4.2</v>
      </c>
      <c r="F473">
        <v>89</v>
      </c>
      <c r="G473">
        <v>16</v>
      </c>
      <c r="H473">
        <v>0</v>
      </c>
      <c r="I473">
        <v>16</v>
      </c>
      <c r="J473" s="4">
        <f t="shared" si="66"/>
        <v>132.63858389112508</v>
      </c>
      <c r="K473" s="4">
        <f t="shared" si="67"/>
        <v>6.1149078234511052</v>
      </c>
      <c r="L473" s="5">
        <f t="shared" si="63"/>
        <v>32.36141610887492</v>
      </c>
      <c r="M473" s="5">
        <f t="shared" si="64"/>
        <v>27.885092176548895</v>
      </c>
      <c r="N473" s="6">
        <f t="shared" si="65"/>
        <v>0</v>
      </c>
      <c r="O473" s="6">
        <f t="shared" si="68"/>
        <v>14.632300580440333</v>
      </c>
      <c r="P473" s="6">
        <f>FORECAST(J473,Inputs!$B$10:$B$18,Inputs!$A$10:$A$18)</f>
        <v>31.783690591584488</v>
      </c>
      <c r="Q473" s="6">
        <f>IF(Inputs!$D$10="Yes",IF('Hourly Calcs'!P473&gt;'Hourly Calcs'!K473,'Hourly Calcs'!O473,N473+O473),N473+O473)</f>
        <v>14.632300580440333</v>
      </c>
      <c r="R473" s="12">
        <f t="shared" si="69"/>
        <v>69.532692358252461</v>
      </c>
      <c r="S473" s="1">
        <f>IF(AND(A473&gt;=5,A473&lt;=9),INDEX(Demand!$C$3:$C$26,C473),INDEX(Demand!$B$3:$B$26,C473))</f>
        <v>350</v>
      </c>
      <c r="T473" s="7">
        <f t="shared" si="70"/>
        <v>69.532692358252461</v>
      </c>
      <c r="U473" s="7">
        <f t="shared" si="71"/>
        <v>0</v>
      </c>
    </row>
    <row r="474" spans="1:21" x14ac:dyDescent="0.2">
      <c r="A474" s="1">
        <v>1</v>
      </c>
      <c r="B474" s="1">
        <v>20</v>
      </c>
      <c r="C474" s="1">
        <v>10</v>
      </c>
      <c r="D474">
        <v>5.8</v>
      </c>
      <c r="E474">
        <v>4.4000000000000004</v>
      </c>
      <c r="F474">
        <v>91</v>
      </c>
      <c r="G474">
        <v>74</v>
      </c>
      <c r="H474">
        <v>33</v>
      </c>
      <c r="I474">
        <v>67</v>
      </c>
      <c r="J474" s="4">
        <f t="shared" si="66"/>
        <v>145.4188201404954</v>
      </c>
      <c r="K474" s="4">
        <f t="shared" si="67"/>
        <v>12.278380382746235</v>
      </c>
      <c r="L474" s="5">
        <f t="shared" si="63"/>
        <v>19.581179859504601</v>
      </c>
      <c r="M474" s="5">
        <f t="shared" si="64"/>
        <v>21.721619617253765</v>
      </c>
      <c r="N474" s="6">
        <f t="shared" si="65"/>
        <v>22.806519919159719</v>
      </c>
      <c r="O474" s="6">
        <f t="shared" si="68"/>
        <v>61.272758680593896</v>
      </c>
      <c r="P474" s="6">
        <f>FORECAST(J474,Inputs!$B$10:$B$18,Inputs!$A$10:$A$18)</f>
        <v>31.902026112411992</v>
      </c>
      <c r="Q474" s="6">
        <f>IF(Inputs!$D$10="Yes",IF('Hourly Calcs'!P474&gt;'Hourly Calcs'!K474,'Hourly Calcs'!O474,N474+O474),N474+O474)</f>
        <v>61.272758680593896</v>
      </c>
      <c r="R474" s="12">
        <f t="shared" si="69"/>
        <v>291.16814925018218</v>
      </c>
      <c r="S474" s="1">
        <f>IF(AND(A474&gt;=5,A474&lt;=9),INDEX(Demand!$C$3:$C$26,C474),INDEX(Demand!$B$3:$B$26,C474))</f>
        <v>600</v>
      </c>
      <c r="T474" s="7">
        <f t="shared" si="70"/>
        <v>291.16814925018218</v>
      </c>
      <c r="U474" s="7">
        <f t="shared" si="71"/>
        <v>0</v>
      </c>
    </row>
    <row r="475" spans="1:21" x14ac:dyDescent="0.2">
      <c r="A475" s="1">
        <v>1</v>
      </c>
      <c r="B475" s="1">
        <v>20</v>
      </c>
      <c r="C475" s="1">
        <v>11</v>
      </c>
      <c r="D475">
        <v>6</v>
      </c>
      <c r="E475">
        <v>4.4000000000000004</v>
      </c>
      <c r="F475">
        <v>89</v>
      </c>
      <c r="G475">
        <v>132</v>
      </c>
      <c r="H475">
        <v>66</v>
      </c>
      <c r="I475">
        <v>113</v>
      </c>
      <c r="J475" s="4">
        <f t="shared" si="66"/>
        <v>159.21474328189694</v>
      </c>
      <c r="K475" s="4">
        <f t="shared" si="67"/>
        <v>16.678673426940222</v>
      </c>
      <c r="L475" s="5">
        <f t="shared" si="63"/>
        <v>5.7852567181030565</v>
      </c>
      <c r="M475" s="5">
        <f t="shared" si="64"/>
        <v>17.321326573059778</v>
      </c>
      <c r="N475" s="6">
        <f t="shared" si="65"/>
        <v>50.877820916925714</v>
      </c>
      <c r="O475" s="6">
        <f t="shared" si="68"/>
        <v>103.34062284935985</v>
      </c>
      <c r="P475" s="6">
        <f>FORECAST(J475,Inputs!$B$10:$B$18,Inputs!$A$10:$A$18)</f>
        <v>32.029766141499046</v>
      </c>
      <c r="Q475" s="6">
        <f>IF(Inputs!$D$10="Yes",IF('Hourly Calcs'!P475&gt;'Hourly Calcs'!K475,'Hourly Calcs'!O475,N475+O475),N475+O475)</f>
        <v>103.34062284935985</v>
      </c>
      <c r="R475" s="12">
        <f t="shared" si="69"/>
        <v>491.07463978015795</v>
      </c>
      <c r="S475" s="1">
        <f>IF(AND(A475&gt;=5,A475&lt;=9),INDEX(Demand!$C$3:$C$26,C475),INDEX(Demand!$B$3:$B$26,C475))</f>
        <v>600</v>
      </c>
      <c r="T475" s="7">
        <f t="shared" si="70"/>
        <v>491.07463978015795</v>
      </c>
      <c r="U475" s="7">
        <f t="shared" si="71"/>
        <v>0</v>
      </c>
    </row>
    <row r="476" spans="1:21" x14ac:dyDescent="0.2">
      <c r="A476" s="1">
        <v>1</v>
      </c>
      <c r="B476" s="1">
        <v>20</v>
      </c>
      <c r="C476" s="1">
        <v>12</v>
      </c>
      <c r="D476">
        <v>6.2</v>
      </c>
      <c r="E476">
        <v>4.3</v>
      </c>
      <c r="F476">
        <v>88</v>
      </c>
      <c r="G476">
        <v>169</v>
      </c>
      <c r="H476">
        <v>59</v>
      </c>
      <c r="I476">
        <v>149</v>
      </c>
      <c r="J476" s="4">
        <f t="shared" si="66"/>
        <v>173.80462783432907</v>
      </c>
      <c r="K476" s="4">
        <f t="shared" si="67"/>
        <v>18.897133575190892</v>
      </c>
      <c r="L476" s="5">
        <f t="shared" si="63"/>
        <v>8.804627834329068</v>
      </c>
      <c r="M476" s="5">
        <f t="shared" si="64"/>
        <v>15.102866424809108</v>
      </c>
      <c r="N476" s="6">
        <f t="shared" si="65"/>
        <v>46.687844463360918</v>
      </c>
      <c r="O476" s="6">
        <f t="shared" si="68"/>
        <v>136.26329915535061</v>
      </c>
      <c r="P476" s="6">
        <f>FORECAST(J476,Inputs!$B$10:$B$18,Inputs!$A$10:$A$18)</f>
        <v>32.164857665132672</v>
      </c>
      <c r="Q476" s="6">
        <f>IF(Inputs!$D$10="Yes",IF('Hourly Calcs'!P476&gt;'Hourly Calcs'!K476,'Hourly Calcs'!O476,N476+O476),N476+O476)</f>
        <v>136.26329915535061</v>
      </c>
      <c r="R476" s="12">
        <f t="shared" si="69"/>
        <v>647.52319758622605</v>
      </c>
      <c r="S476" s="1">
        <f>IF(AND(A476&gt;=5,A476&lt;=9),INDEX(Demand!$C$3:$C$26,C476),INDEX(Demand!$B$3:$B$26,C476))</f>
        <v>600</v>
      </c>
      <c r="T476" s="7">
        <f t="shared" si="70"/>
        <v>600</v>
      </c>
      <c r="U476" s="7">
        <f t="shared" si="71"/>
        <v>47.523197586226047</v>
      </c>
    </row>
    <row r="477" spans="1:21" x14ac:dyDescent="0.2">
      <c r="A477" s="1">
        <v>1</v>
      </c>
      <c r="B477" s="1">
        <v>20</v>
      </c>
      <c r="C477" s="1">
        <v>13</v>
      </c>
      <c r="D477">
        <v>6.3</v>
      </c>
      <c r="E477">
        <v>4.7</v>
      </c>
      <c r="F477">
        <v>89</v>
      </c>
      <c r="G477">
        <v>88</v>
      </c>
      <c r="H477">
        <v>0</v>
      </c>
      <c r="I477">
        <v>88</v>
      </c>
      <c r="J477" s="4">
        <f t="shared" si="66"/>
        <v>188.66576777911229</v>
      </c>
      <c r="K477" s="4">
        <f t="shared" si="67"/>
        <v>18.701777732676177</v>
      </c>
      <c r="L477" s="5">
        <f t="shared" si="63"/>
        <v>23.665767779112286</v>
      </c>
      <c r="M477" s="5">
        <f t="shared" si="64"/>
        <v>15.298222267323823</v>
      </c>
      <c r="N477" s="6">
        <f t="shared" si="65"/>
        <v>0</v>
      </c>
      <c r="O477" s="6">
        <f t="shared" si="68"/>
        <v>80.477653192421826</v>
      </c>
      <c r="P477" s="6">
        <f>FORECAST(J477,Inputs!$B$10:$B$18,Inputs!$A$10:$A$18)</f>
        <v>32.302460812769553</v>
      </c>
      <c r="Q477" s="6">
        <f>IF(Inputs!$D$10="Yes",IF('Hourly Calcs'!P477&gt;'Hourly Calcs'!K477,'Hourly Calcs'!O477,N477+O477),N477+O477)</f>
        <v>80.477653192421826</v>
      </c>
      <c r="R477" s="12">
        <f t="shared" si="69"/>
        <v>382.42980797038848</v>
      </c>
      <c r="S477" s="1">
        <f>IF(AND(A477&gt;=5,A477&lt;=9),INDEX(Demand!$C$3:$C$26,C477),INDEX(Demand!$B$3:$B$26,C477))</f>
        <v>600</v>
      </c>
      <c r="T477" s="7">
        <f t="shared" si="70"/>
        <v>382.42980797038848</v>
      </c>
      <c r="U477" s="7">
        <f t="shared" si="71"/>
        <v>0</v>
      </c>
    </row>
    <row r="478" spans="1:21" x14ac:dyDescent="0.2">
      <c r="A478" s="1">
        <v>1</v>
      </c>
      <c r="B478" s="1">
        <v>20</v>
      </c>
      <c r="C478" s="1">
        <v>14</v>
      </c>
      <c r="D478">
        <v>7.1</v>
      </c>
      <c r="E478">
        <v>4.8</v>
      </c>
      <c r="F478">
        <v>85</v>
      </c>
      <c r="G478">
        <v>158</v>
      </c>
      <c r="H478">
        <v>80</v>
      </c>
      <c r="I478">
        <v>133</v>
      </c>
      <c r="J478" s="4">
        <f t="shared" si="66"/>
        <v>203.15939081270872</v>
      </c>
      <c r="K478" s="4">
        <f t="shared" si="67"/>
        <v>16.114100716569823</v>
      </c>
      <c r="L478" s="5">
        <f t="shared" si="63"/>
        <v>38.159390812708722</v>
      </c>
      <c r="M478" s="5">
        <f t="shared" si="64"/>
        <v>17.885899283430177</v>
      </c>
      <c r="N478" s="6">
        <f t="shared" si="65"/>
        <v>52.201265160533268</v>
      </c>
      <c r="O478" s="6">
        <f t="shared" si="68"/>
        <v>121.63099857491027</v>
      </c>
      <c r="P478" s="6">
        <f>FORECAST(J478,Inputs!$B$10:$B$18,Inputs!$A$10:$A$18)</f>
        <v>32.436661026043595</v>
      </c>
      <c r="Q478" s="6">
        <f>IF(Inputs!$D$10="Yes",IF('Hourly Calcs'!P478&gt;'Hourly Calcs'!K478,'Hourly Calcs'!O478,N478+O478),N478+O478)</f>
        <v>121.63099857491027</v>
      </c>
      <c r="R478" s="12">
        <f t="shared" si="69"/>
        <v>577.99050522797359</v>
      </c>
      <c r="S478" s="1">
        <f>IF(AND(A478&gt;=5,A478&lt;=9),INDEX(Demand!$C$3:$C$26,C478),INDEX(Demand!$B$3:$B$26,C478))</f>
        <v>600</v>
      </c>
      <c r="T478" s="7">
        <f t="shared" si="70"/>
        <v>577.99050522797359</v>
      </c>
      <c r="U478" s="7">
        <f t="shared" si="71"/>
        <v>0</v>
      </c>
    </row>
    <row r="479" spans="1:21" x14ac:dyDescent="0.2">
      <c r="A479" s="1">
        <v>1</v>
      </c>
      <c r="B479" s="1">
        <v>20</v>
      </c>
      <c r="C479" s="1">
        <v>15</v>
      </c>
      <c r="D479">
        <v>7.4</v>
      </c>
      <c r="E479">
        <v>5.0999999999999996</v>
      </c>
      <c r="F479">
        <v>85</v>
      </c>
      <c r="G479">
        <v>112</v>
      </c>
      <c r="H479">
        <v>52</v>
      </c>
      <c r="I479">
        <v>99</v>
      </c>
      <c r="J479" s="4">
        <f t="shared" si="66"/>
        <v>216.8034915023498</v>
      </c>
      <c r="K479" s="4">
        <f t="shared" si="67"/>
        <v>11.401162028367509</v>
      </c>
      <c r="L479" s="5">
        <f t="shared" si="63"/>
        <v>51.8034915023498</v>
      </c>
      <c r="M479" s="5">
        <f t="shared" si="64"/>
        <v>22.598837971632491</v>
      </c>
      <c r="N479" s="6">
        <f t="shared" si="65"/>
        <v>26.147751522858886</v>
      </c>
      <c r="O479" s="6">
        <f t="shared" si="68"/>
        <v>90.537359841474554</v>
      </c>
      <c r="P479" s="6">
        <f>FORECAST(J479,Inputs!$B$10:$B$18,Inputs!$A$10:$A$18)</f>
        <v>32.562995291688424</v>
      </c>
      <c r="Q479" s="6">
        <f>IF(Inputs!$D$10="Yes",IF('Hourly Calcs'!P479&gt;'Hourly Calcs'!K479,'Hourly Calcs'!O479,N479+O479),N479+O479)</f>
        <v>90.537359841474554</v>
      </c>
      <c r="R479" s="12">
        <f t="shared" si="69"/>
        <v>430.23353396668705</v>
      </c>
      <c r="S479" s="1">
        <f>IF(AND(A479&gt;=5,A479&lt;=9),INDEX(Demand!$C$3:$C$26,C479),INDEX(Demand!$B$3:$B$26,C479))</f>
        <v>600</v>
      </c>
      <c r="T479" s="7">
        <f t="shared" si="70"/>
        <v>430.23353396668705</v>
      </c>
      <c r="U479" s="7">
        <f t="shared" si="71"/>
        <v>0</v>
      </c>
    </row>
    <row r="480" spans="1:21" x14ac:dyDescent="0.2">
      <c r="A480" s="1">
        <v>1</v>
      </c>
      <c r="B480" s="1">
        <v>20</v>
      </c>
      <c r="C480" s="1">
        <v>16</v>
      </c>
      <c r="D480">
        <v>7.8</v>
      </c>
      <c r="E480">
        <v>5.3</v>
      </c>
      <c r="F480">
        <v>84</v>
      </c>
      <c r="G480">
        <v>50</v>
      </c>
      <c r="H480">
        <v>0</v>
      </c>
      <c r="I480">
        <v>50</v>
      </c>
      <c r="J480" s="4">
        <f t="shared" si="66"/>
        <v>229.42923181174638</v>
      </c>
      <c r="K480" s="4">
        <f t="shared" si="67"/>
        <v>5.0093245893525449</v>
      </c>
      <c r="L480" s="5">
        <f t="shared" si="63"/>
        <v>64.429231811746376</v>
      </c>
      <c r="M480" s="5">
        <f t="shared" si="64"/>
        <v>28.990675410647455</v>
      </c>
      <c r="N480" s="6">
        <f t="shared" si="65"/>
        <v>0</v>
      </c>
      <c r="O480" s="6">
        <f t="shared" si="68"/>
        <v>45.72593931387604</v>
      </c>
      <c r="P480" s="6">
        <f>FORECAST(J480,Inputs!$B$10:$B$18,Inputs!$A$10:$A$18)</f>
        <v>32.679900294553207</v>
      </c>
      <c r="Q480" s="6">
        <f>IF(Inputs!$D$10="Yes",IF('Hourly Calcs'!P480&gt;'Hourly Calcs'!K480,'Hourly Calcs'!O480,N480+O480),N480+O480)</f>
        <v>45.72593931387604</v>
      </c>
      <c r="R480" s="12">
        <f t="shared" si="69"/>
        <v>217.28966361953894</v>
      </c>
      <c r="S480" s="1">
        <f>IF(AND(A480&gt;=5,A480&lt;=9),INDEX(Demand!$C$3:$C$26,C480),INDEX(Demand!$B$3:$B$26,C480))</f>
        <v>900</v>
      </c>
      <c r="T480" s="7">
        <f t="shared" si="70"/>
        <v>217.28966361953894</v>
      </c>
      <c r="U480" s="7">
        <f t="shared" si="71"/>
        <v>0</v>
      </c>
    </row>
    <row r="481" spans="1:21" x14ac:dyDescent="0.2">
      <c r="A481" s="1">
        <v>1</v>
      </c>
      <c r="B481" s="1">
        <v>20</v>
      </c>
      <c r="C481" s="1">
        <v>17</v>
      </c>
      <c r="D481">
        <v>7.5</v>
      </c>
      <c r="E481">
        <v>5.3</v>
      </c>
      <c r="F481">
        <v>86</v>
      </c>
      <c r="G481">
        <v>7</v>
      </c>
      <c r="H481">
        <v>0</v>
      </c>
      <c r="I481">
        <v>7</v>
      </c>
      <c r="J481" s="4">
        <f t="shared" si="66"/>
        <v>241.16075379770669</v>
      </c>
      <c r="K481" s="4">
        <f t="shared" si="67"/>
        <v>-2.8306960814650921</v>
      </c>
      <c r="L481" s="5">
        <f t="shared" si="63"/>
        <v>76.16075379770669</v>
      </c>
      <c r="M481" s="5">
        <f t="shared" si="64"/>
        <v>0</v>
      </c>
      <c r="N481" s="6">
        <f t="shared" si="65"/>
        <v>0</v>
      </c>
      <c r="O481" s="6">
        <f t="shared" si="68"/>
        <v>6.4016315039426459</v>
      </c>
      <c r="P481" s="6">
        <f>FORECAST(J481,Inputs!$B$10:$B$18,Inputs!$A$10:$A$18)</f>
        <v>32.788525498126909</v>
      </c>
      <c r="Q481" s="6">
        <f>IF(Inputs!$D$10="Yes",IF('Hourly Calcs'!P481&gt;'Hourly Calcs'!K481,'Hourly Calcs'!O481,N481+O481),N481+O481)</f>
        <v>6.4016315039426459</v>
      </c>
      <c r="R481" s="12">
        <f t="shared" si="69"/>
        <v>30.420552906735452</v>
      </c>
      <c r="S481" s="1">
        <f>IF(AND(A481&gt;=5,A481&lt;=9),INDEX(Demand!$C$3:$C$26,C481),INDEX(Demand!$B$3:$B$26,C481))</f>
        <v>900</v>
      </c>
      <c r="T481" s="7">
        <f t="shared" si="70"/>
        <v>30.420552906735452</v>
      </c>
      <c r="U481" s="7">
        <f t="shared" si="71"/>
        <v>0</v>
      </c>
    </row>
    <row r="482" spans="1:21" x14ac:dyDescent="0.2">
      <c r="A482" s="1">
        <v>1</v>
      </c>
      <c r="B482" s="1">
        <v>20</v>
      </c>
      <c r="C482" s="1">
        <v>18</v>
      </c>
      <c r="D482">
        <v>7.4</v>
      </c>
      <c r="E482">
        <v>5.0999999999999996</v>
      </c>
      <c r="F482">
        <v>85</v>
      </c>
      <c r="G482">
        <v>0</v>
      </c>
      <c r="H482">
        <v>0</v>
      </c>
      <c r="I482">
        <v>0</v>
      </c>
      <c r="J482" s="4">
        <f t="shared" si="66"/>
        <v>252.32304066776487</v>
      </c>
      <c r="K482" s="4">
        <f t="shared" si="67"/>
        <v>-11.61734273319702</v>
      </c>
      <c r="L482" s="5">
        <f t="shared" si="63"/>
        <v>87.323040667764872</v>
      </c>
      <c r="M482" s="5">
        <f t="shared" si="64"/>
        <v>0</v>
      </c>
      <c r="N482" s="6">
        <f t="shared" si="65"/>
        <v>0</v>
      </c>
      <c r="O482" s="6">
        <f t="shared" si="68"/>
        <v>0</v>
      </c>
      <c r="P482" s="6">
        <f>FORECAST(J482,Inputs!$B$10:$B$18,Inputs!$A$10:$A$18)</f>
        <v>32.891880006183008</v>
      </c>
      <c r="Q482" s="6">
        <f>IF(Inputs!$D$10="Yes",IF('Hourly Calcs'!P482&gt;'Hourly Calcs'!K482,'Hourly Calcs'!O482,N482+O482),N482+O482)</f>
        <v>0</v>
      </c>
      <c r="R482" s="12">
        <f t="shared" si="69"/>
        <v>0</v>
      </c>
      <c r="S482" s="1">
        <f>IF(AND(A482&gt;=5,A482&lt;=9),INDEX(Demand!$C$3:$C$26,C482),INDEX(Demand!$B$3:$B$26,C482))</f>
        <v>900</v>
      </c>
      <c r="T482" s="7">
        <f t="shared" si="70"/>
        <v>0</v>
      </c>
      <c r="U482" s="7">
        <f t="shared" si="71"/>
        <v>0</v>
      </c>
    </row>
    <row r="483" spans="1:21" x14ac:dyDescent="0.2">
      <c r="A483" s="1">
        <v>1</v>
      </c>
      <c r="B483" s="1">
        <v>20</v>
      </c>
      <c r="C483" s="1">
        <v>19</v>
      </c>
      <c r="D483">
        <v>7.4</v>
      </c>
      <c r="E483">
        <v>4.9000000000000004</v>
      </c>
      <c r="F483">
        <v>84</v>
      </c>
      <c r="G483">
        <v>0</v>
      </c>
      <c r="H483">
        <v>0</v>
      </c>
      <c r="I483">
        <v>0</v>
      </c>
      <c r="J483" s="4">
        <f t="shared" si="66"/>
        <v>263.38248112932808</v>
      </c>
      <c r="K483" s="4">
        <f t="shared" si="67"/>
        <v>-20.888725633465839</v>
      </c>
      <c r="L483" s="5">
        <f t="shared" ref="L483:L546" si="72">IF(ABS($B$5-J483)&gt;90,0,ABS($B$5-J483))</f>
        <v>0</v>
      </c>
      <c r="M483" s="5">
        <f t="shared" ref="M483:M546" si="73">IF(K483&gt;0,ABS($B$4-K483),0)</f>
        <v>0</v>
      </c>
      <c r="N483" s="6">
        <f t="shared" si="65"/>
        <v>0</v>
      </c>
      <c r="O483" s="6">
        <f t="shared" si="68"/>
        <v>0</v>
      </c>
      <c r="P483" s="6">
        <f>FORECAST(J483,Inputs!$B$10:$B$18,Inputs!$A$10:$A$18)</f>
        <v>32.994282232678962</v>
      </c>
      <c r="Q483" s="6">
        <f>IF(Inputs!$D$10="Yes",IF('Hourly Calcs'!P483&gt;'Hourly Calcs'!K483,'Hourly Calcs'!O483,N483+O483),N483+O483)</f>
        <v>0</v>
      </c>
      <c r="R483" s="12">
        <f t="shared" si="69"/>
        <v>0</v>
      </c>
      <c r="S483" s="1">
        <f>IF(AND(A483&gt;=5,A483&lt;=9),INDEX(Demand!$C$3:$C$26,C483),INDEX(Demand!$B$3:$B$26,C483))</f>
        <v>900</v>
      </c>
      <c r="T483" s="7">
        <f t="shared" si="70"/>
        <v>0</v>
      </c>
      <c r="U483" s="7">
        <f t="shared" si="71"/>
        <v>0</v>
      </c>
    </row>
    <row r="484" spans="1:21" x14ac:dyDescent="0.2">
      <c r="A484" s="1">
        <v>1</v>
      </c>
      <c r="B484" s="1">
        <v>20</v>
      </c>
      <c r="C484" s="1">
        <v>20</v>
      </c>
      <c r="D484">
        <v>7.1</v>
      </c>
      <c r="E484">
        <v>4.5999999999999996</v>
      </c>
      <c r="F484">
        <v>84</v>
      </c>
      <c r="G484">
        <v>0</v>
      </c>
      <c r="H484">
        <v>0</v>
      </c>
      <c r="I484">
        <v>0</v>
      </c>
      <c r="J484" s="4">
        <f t="shared" si="66"/>
        <v>274.96002415643136</v>
      </c>
      <c r="K484" s="4">
        <f t="shared" si="67"/>
        <v>-30.362730943170675</v>
      </c>
      <c r="L484" s="5">
        <f t="shared" si="72"/>
        <v>0</v>
      </c>
      <c r="M484" s="5">
        <f t="shared" si="73"/>
        <v>0</v>
      </c>
      <c r="N484" s="6">
        <f t="shared" si="65"/>
        <v>0</v>
      </c>
      <c r="O484" s="6">
        <f t="shared" si="68"/>
        <v>0</v>
      </c>
      <c r="P484" s="6">
        <f>FORECAST(J484,Inputs!$B$10:$B$18,Inputs!$A$10:$A$18)</f>
        <v>33.101481705152139</v>
      </c>
      <c r="Q484" s="6">
        <f>IF(Inputs!$D$10="Yes",IF('Hourly Calcs'!P484&gt;'Hourly Calcs'!K484,'Hourly Calcs'!O484,N484+O484),N484+O484)</f>
        <v>0</v>
      </c>
      <c r="R484" s="12">
        <f t="shared" si="69"/>
        <v>0</v>
      </c>
      <c r="S484" s="1">
        <f>IF(AND(A484&gt;=5,A484&lt;=9),INDEX(Demand!$C$3:$C$26,C484),INDEX(Demand!$B$3:$B$26,C484))</f>
        <v>800</v>
      </c>
      <c r="T484" s="7">
        <f t="shared" si="70"/>
        <v>0</v>
      </c>
      <c r="U484" s="7">
        <f t="shared" si="71"/>
        <v>0</v>
      </c>
    </row>
    <row r="485" spans="1:21" x14ac:dyDescent="0.2">
      <c r="A485" s="1">
        <v>1</v>
      </c>
      <c r="B485" s="1">
        <v>20</v>
      </c>
      <c r="C485" s="1">
        <v>21</v>
      </c>
      <c r="D485">
        <v>6.4</v>
      </c>
      <c r="E485">
        <v>4.5999999999999996</v>
      </c>
      <c r="F485">
        <v>88</v>
      </c>
      <c r="G485">
        <v>0</v>
      </c>
      <c r="H485">
        <v>0</v>
      </c>
      <c r="I485">
        <v>0</v>
      </c>
      <c r="J485" s="4">
        <f t="shared" si="66"/>
        <v>287.92407677996147</v>
      </c>
      <c r="K485" s="4">
        <f t="shared" si="67"/>
        <v>-39.64834341277404</v>
      </c>
      <c r="L485" s="5">
        <f t="shared" si="72"/>
        <v>0</v>
      </c>
      <c r="M485" s="5">
        <f t="shared" si="73"/>
        <v>0</v>
      </c>
      <c r="N485" s="6">
        <f t="shared" si="65"/>
        <v>0</v>
      </c>
      <c r="O485" s="6">
        <f t="shared" si="68"/>
        <v>0</v>
      </c>
      <c r="P485" s="6">
        <f>FORECAST(J485,Inputs!$B$10:$B$18,Inputs!$A$10:$A$18)</f>
        <v>33.221519229444084</v>
      </c>
      <c r="Q485" s="6">
        <f>IF(Inputs!$D$10="Yes",IF('Hourly Calcs'!P485&gt;'Hourly Calcs'!K485,'Hourly Calcs'!O485,N485+O485),N485+O485)</f>
        <v>0</v>
      </c>
      <c r="R485" s="12">
        <f t="shared" si="69"/>
        <v>0</v>
      </c>
      <c r="S485" s="1">
        <f>IF(AND(A485&gt;=5,A485&lt;=9),INDEX(Demand!$C$3:$C$26,C485),INDEX(Demand!$B$3:$B$26,C485))</f>
        <v>700</v>
      </c>
      <c r="T485" s="7">
        <f t="shared" si="70"/>
        <v>0</v>
      </c>
      <c r="U485" s="7">
        <f t="shared" si="71"/>
        <v>0</v>
      </c>
    </row>
    <row r="486" spans="1:21" x14ac:dyDescent="0.2">
      <c r="A486" s="1">
        <v>1</v>
      </c>
      <c r="B486" s="1">
        <v>20</v>
      </c>
      <c r="C486" s="1">
        <v>22</v>
      </c>
      <c r="D486">
        <v>6.3</v>
      </c>
      <c r="E486">
        <v>4.2</v>
      </c>
      <c r="F486">
        <v>86</v>
      </c>
      <c r="G486">
        <v>0</v>
      </c>
      <c r="H486">
        <v>0</v>
      </c>
      <c r="I486">
        <v>0</v>
      </c>
      <c r="J486" s="4">
        <f t="shared" si="66"/>
        <v>303.54100820371787</v>
      </c>
      <c r="K486" s="4">
        <f t="shared" si="67"/>
        <v>-48.188376799619789</v>
      </c>
      <c r="L486" s="5">
        <f t="shared" si="72"/>
        <v>0</v>
      </c>
      <c r="M486" s="5">
        <f t="shared" si="73"/>
        <v>0</v>
      </c>
      <c r="N486" s="6">
        <f t="shared" si="65"/>
        <v>0</v>
      </c>
      <c r="O486" s="6">
        <f t="shared" si="68"/>
        <v>0</v>
      </c>
      <c r="P486" s="6">
        <f>FORECAST(J486,Inputs!$B$10:$B$18,Inputs!$A$10:$A$18)</f>
        <v>33.366120446330719</v>
      </c>
      <c r="Q486" s="6">
        <f>IF(Inputs!$D$10="Yes",IF('Hourly Calcs'!P486&gt;'Hourly Calcs'!K486,'Hourly Calcs'!O486,N486+O486),N486+O486)</f>
        <v>0</v>
      </c>
      <c r="R486" s="12">
        <f t="shared" si="69"/>
        <v>0</v>
      </c>
      <c r="S486" s="1">
        <f>IF(AND(A486&gt;=5,A486&lt;=9),INDEX(Demand!$C$3:$C$26,C486),INDEX(Demand!$B$3:$B$26,C486))</f>
        <v>600</v>
      </c>
      <c r="T486" s="7">
        <f t="shared" si="70"/>
        <v>0</v>
      </c>
      <c r="U486" s="7">
        <f t="shared" si="71"/>
        <v>0</v>
      </c>
    </row>
    <row r="487" spans="1:21" x14ac:dyDescent="0.2">
      <c r="A487" s="1">
        <v>1</v>
      </c>
      <c r="B487" s="1">
        <v>20</v>
      </c>
      <c r="C487" s="1">
        <v>23</v>
      </c>
      <c r="D487">
        <v>6.4</v>
      </c>
      <c r="E487">
        <v>4.0999999999999996</v>
      </c>
      <c r="F487">
        <v>85</v>
      </c>
      <c r="G487">
        <v>0</v>
      </c>
      <c r="H487">
        <v>0</v>
      </c>
      <c r="I487">
        <v>0</v>
      </c>
      <c r="J487" s="4">
        <f t="shared" si="66"/>
        <v>323.45213578105813</v>
      </c>
      <c r="K487" s="4">
        <f t="shared" si="67"/>
        <v>-55.081274774817331</v>
      </c>
      <c r="L487" s="5">
        <f t="shared" si="72"/>
        <v>0</v>
      </c>
      <c r="M487" s="5">
        <f t="shared" si="73"/>
        <v>0</v>
      </c>
      <c r="N487" s="6">
        <f t="shared" si="65"/>
        <v>0</v>
      </c>
      <c r="O487" s="6">
        <f t="shared" si="68"/>
        <v>0</v>
      </c>
      <c r="P487" s="6">
        <f>FORECAST(J487,Inputs!$B$10:$B$18,Inputs!$A$10:$A$18)</f>
        <v>33.550482738713498</v>
      </c>
      <c r="Q487" s="6">
        <f>IF(Inputs!$D$10="Yes",IF('Hourly Calcs'!P487&gt;'Hourly Calcs'!K487,'Hourly Calcs'!O487,N487+O487),N487+O487)</f>
        <v>0</v>
      </c>
      <c r="R487" s="12">
        <f t="shared" si="69"/>
        <v>0</v>
      </c>
      <c r="S487" s="1">
        <f>IF(AND(A487&gt;=5,A487&lt;=9),INDEX(Demand!$C$3:$C$26,C487),INDEX(Demand!$B$3:$B$26,C487))</f>
        <v>500</v>
      </c>
      <c r="T487" s="7">
        <f t="shared" si="70"/>
        <v>0</v>
      </c>
      <c r="U487" s="7">
        <f t="shared" si="71"/>
        <v>0</v>
      </c>
    </row>
    <row r="488" spans="1:21" x14ac:dyDescent="0.2">
      <c r="A488" s="1">
        <v>1</v>
      </c>
      <c r="B488" s="1">
        <v>20</v>
      </c>
      <c r="C488" s="1">
        <v>24</v>
      </c>
      <c r="D488">
        <v>6.1</v>
      </c>
      <c r="E488">
        <v>3.7</v>
      </c>
      <c r="F488">
        <v>85</v>
      </c>
      <c r="G488">
        <v>0</v>
      </c>
      <c r="H488">
        <v>0</v>
      </c>
      <c r="I488">
        <v>0</v>
      </c>
      <c r="J488" s="4">
        <f t="shared" si="66"/>
        <v>348.49641816309668</v>
      </c>
      <c r="K488" s="4">
        <f t="shared" si="67"/>
        <v>-58.965278077063545</v>
      </c>
      <c r="L488" s="5">
        <f t="shared" si="72"/>
        <v>0</v>
      </c>
      <c r="M488" s="5">
        <f t="shared" si="73"/>
        <v>0</v>
      </c>
      <c r="N488" s="6">
        <f t="shared" si="65"/>
        <v>0</v>
      </c>
      <c r="O488" s="6">
        <f t="shared" si="68"/>
        <v>0</v>
      </c>
      <c r="P488" s="6">
        <f>FORECAST(J488,Inputs!$B$10:$B$18,Inputs!$A$10:$A$18)</f>
        <v>33.782374242250896</v>
      </c>
      <c r="Q488" s="6">
        <f>IF(Inputs!$D$10="Yes",IF('Hourly Calcs'!P488&gt;'Hourly Calcs'!K488,'Hourly Calcs'!O488,N488+O488),N488+O488)</f>
        <v>0</v>
      </c>
      <c r="R488" s="12">
        <f t="shared" si="69"/>
        <v>0</v>
      </c>
      <c r="S488" s="1">
        <f>IF(AND(A488&gt;=5,A488&lt;=9),INDEX(Demand!$C$3:$C$26,C488),INDEX(Demand!$B$3:$B$26,C488))</f>
        <v>400</v>
      </c>
      <c r="T488" s="7">
        <f t="shared" si="70"/>
        <v>0</v>
      </c>
      <c r="U488" s="7">
        <f t="shared" si="71"/>
        <v>0</v>
      </c>
    </row>
    <row r="489" spans="1:21" x14ac:dyDescent="0.2">
      <c r="A489" s="1">
        <v>1</v>
      </c>
      <c r="B489" s="1">
        <v>21</v>
      </c>
      <c r="C489" s="1">
        <v>1</v>
      </c>
      <c r="D489">
        <v>5.3</v>
      </c>
      <c r="E489">
        <v>2.9</v>
      </c>
      <c r="F489">
        <v>84</v>
      </c>
      <c r="G489">
        <v>0</v>
      </c>
      <c r="H489">
        <v>0</v>
      </c>
      <c r="I489">
        <v>0</v>
      </c>
      <c r="J489" s="4">
        <f t="shared" si="66"/>
        <v>15.843178069426727</v>
      </c>
      <c r="K489" s="4">
        <f t="shared" si="67"/>
        <v>-58.593049232481434</v>
      </c>
      <c r="L489" s="5">
        <f t="shared" si="72"/>
        <v>0</v>
      </c>
      <c r="M489" s="5">
        <f t="shared" si="73"/>
        <v>0</v>
      </c>
      <c r="N489" s="6">
        <f t="shared" si="65"/>
        <v>0</v>
      </c>
      <c r="O489" s="6">
        <f t="shared" si="68"/>
        <v>0</v>
      </c>
      <c r="P489" s="6">
        <f>FORECAST(J489,Inputs!$B$10:$B$18,Inputs!$A$10:$A$18)</f>
        <v>30.702251648790988</v>
      </c>
      <c r="Q489" s="6">
        <f>IF(Inputs!$D$10="Yes",IF('Hourly Calcs'!P489&gt;'Hourly Calcs'!K489,'Hourly Calcs'!O489,N489+O489),N489+O489)</f>
        <v>0</v>
      </c>
      <c r="R489" s="12">
        <f t="shared" si="69"/>
        <v>0</v>
      </c>
      <c r="S489" s="1">
        <f>IF(AND(A489&gt;=5,A489&lt;=9),INDEX(Demand!$C$3:$C$26,C489),INDEX(Demand!$B$3:$B$26,C489))</f>
        <v>350</v>
      </c>
      <c r="T489" s="7">
        <f t="shared" si="70"/>
        <v>0</v>
      </c>
      <c r="U489" s="7">
        <f t="shared" si="71"/>
        <v>0</v>
      </c>
    </row>
    <row r="490" spans="1:21" x14ac:dyDescent="0.2">
      <c r="A490" s="1">
        <v>1</v>
      </c>
      <c r="B490" s="1">
        <v>21</v>
      </c>
      <c r="C490" s="1">
        <v>2</v>
      </c>
      <c r="D490">
        <v>4.3</v>
      </c>
      <c r="E490">
        <v>2.2999999999999998</v>
      </c>
      <c r="F490">
        <v>87</v>
      </c>
      <c r="G490">
        <v>0</v>
      </c>
      <c r="H490">
        <v>0</v>
      </c>
      <c r="I490">
        <v>0</v>
      </c>
      <c r="J490" s="4">
        <f t="shared" si="66"/>
        <v>40.103101603947977</v>
      </c>
      <c r="K490" s="4">
        <f t="shared" si="67"/>
        <v>-54.103677461954078</v>
      </c>
      <c r="L490" s="5">
        <f t="shared" si="72"/>
        <v>0</v>
      </c>
      <c r="M490" s="5">
        <f t="shared" si="73"/>
        <v>0</v>
      </c>
      <c r="N490" s="6">
        <f t="shared" si="65"/>
        <v>0</v>
      </c>
      <c r="O490" s="6">
        <f t="shared" si="68"/>
        <v>0</v>
      </c>
      <c r="P490" s="6">
        <f>FORECAST(J490,Inputs!$B$10:$B$18,Inputs!$A$10:$A$18)</f>
        <v>30.926880570406922</v>
      </c>
      <c r="Q490" s="6">
        <f>IF(Inputs!$D$10="Yes",IF('Hourly Calcs'!P490&gt;'Hourly Calcs'!K490,'Hourly Calcs'!O490,N490+O490),N490+O490)</f>
        <v>0</v>
      </c>
      <c r="R490" s="12">
        <f t="shared" si="69"/>
        <v>0</v>
      </c>
      <c r="S490" s="1">
        <f>IF(AND(A490&gt;=5,A490&lt;=9),INDEX(Demand!$C$3:$C$26,C490),INDEX(Demand!$B$3:$B$26,C490))</f>
        <v>350</v>
      </c>
      <c r="T490" s="7">
        <f t="shared" si="70"/>
        <v>0</v>
      </c>
      <c r="U490" s="7">
        <f t="shared" si="71"/>
        <v>0</v>
      </c>
    </row>
    <row r="491" spans="1:21" x14ac:dyDescent="0.2">
      <c r="A491" s="1">
        <v>1</v>
      </c>
      <c r="B491" s="1">
        <v>21</v>
      </c>
      <c r="C491" s="1">
        <v>3</v>
      </c>
      <c r="D491">
        <v>3.5</v>
      </c>
      <c r="E491">
        <v>2.2000000000000002</v>
      </c>
      <c r="F491">
        <v>91</v>
      </c>
      <c r="G491">
        <v>0</v>
      </c>
      <c r="H491">
        <v>0</v>
      </c>
      <c r="I491">
        <v>0</v>
      </c>
      <c r="J491" s="4">
        <f t="shared" si="66"/>
        <v>59.193393400417008</v>
      </c>
      <c r="K491" s="4">
        <f t="shared" si="67"/>
        <v>-46.850591557760907</v>
      </c>
      <c r="L491" s="5">
        <f t="shared" si="72"/>
        <v>0</v>
      </c>
      <c r="M491" s="5">
        <f t="shared" si="73"/>
        <v>0</v>
      </c>
      <c r="N491" s="6">
        <f t="shared" si="65"/>
        <v>0</v>
      </c>
      <c r="O491" s="6">
        <f t="shared" si="68"/>
        <v>0</v>
      </c>
      <c r="P491" s="6">
        <f>FORECAST(J491,Inputs!$B$10:$B$18,Inputs!$A$10:$A$18)</f>
        <v>31.103642531485342</v>
      </c>
      <c r="Q491" s="6">
        <f>IF(Inputs!$D$10="Yes",IF('Hourly Calcs'!P491&gt;'Hourly Calcs'!K491,'Hourly Calcs'!O491,N491+O491),N491+O491)</f>
        <v>0</v>
      </c>
      <c r="R491" s="12">
        <f t="shared" si="69"/>
        <v>0</v>
      </c>
      <c r="S491" s="1">
        <f>IF(AND(A491&gt;=5,A491&lt;=9),INDEX(Demand!$C$3:$C$26,C491),INDEX(Demand!$B$3:$B$26,C491))</f>
        <v>350</v>
      </c>
      <c r="T491" s="7">
        <f t="shared" si="70"/>
        <v>0</v>
      </c>
      <c r="U491" s="7">
        <f t="shared" si="71"/>
        <v>0</v>
      </c>
    </row>
    <row r="492" spans="1:21" x14ac:dyDescent="0.2">
      <c r="A492" s="1">
        <v>1</v>
      </c>
      <c r="B492" s="1">
        <v>21</v>
      </c>
      <c r="C492" s="1">
        <v>4</v>
      </c>
      <c r="D492">
        <v>3.9</v>
      </c>
      <c r="E492">
        <v>2.4</v>
      </c>
      <c r="F492">
        <v>90</v>
      </c>
      <c r="G492">
        <v>0</v>
      </c>
      <c r="H492">
        <v>0</v>
      </c>
      <c r="I492">
        <v>0</v>
      </c>
      <c r="J492" s="4">
        <f t="shared" si="66"/>
        <v>74.261417421589925</v>
      </c>
      <c r="K492" s="4">
        <f t="shared" si="67"/>
        <v>-38.129105437171575</v>
      </c>
      <c r="L492" s="5">
        <f t="shared" si="72"/>
        <v>0</v>
      </c>
      <c r="M492" s="5">
        <f t="shared" si="73"/>
        <v>0</v>
      </c>
      <c r="N492" s="6">
        <f t="shared" si="65"/>
        <v>0</v>
      </c>
      <c r="O492" s="6">
        <f t="shared" si="68"/>
        <v>0</v>
      </c>
      <c r="P492" s="6">
        <f>FORECAST(J492,Inputs!$B$10:$B$18,Inputs!$A$10:$A$18)</f>
        <v>31.243161272422128</v>
      </c>
      <c r="Q492" s="6">
        <f>IF(Inputs!$D$10="Yes",IF('Hourly Calcs'!P492&gt;'Hourly Calcs'!K492,'Hourly Calcs'!O492,N492+O492),N492+O492)</f>
        <v>0</v>
      </c>
      <c r="R492" s="12">
        <f t="shared" si="69"/>
        <v>0</v>
      </c>
      <c r="S492" s="1">
        <f>IF(AND(A492&gt;=5,A492&lt;=9),INDEX(Demand!$C$3:$C$26,C492),INDEX(Demand!$B$3:$B$26,C492))</f>
        <v>350</v>
      </c>
      <c r="T492" s="7">
        <f t="shared" si="70"/>
        <v>0</v>
      </c>
      <c r="U492" s="7">
        <f t="shared" si="71"/>
        <v>0</v>
      </c>
    </row>
    <row r="493" spans="1:21" x14ac:dyDescent="0.2">
      <c r="A493" s="1">
        <v>1</v>
      </c>
      <c r="B493" s="1">
        <v>21</v>
      </c>
      <c r="C493" s="1">
        <v>5</v>
      </c>
      <c r="D493">
        <v>3.5</v>
      </c>
      <c r="E493">
        <v>2.2000000000000002</v>
      </c>
      <c r="F493">
        <v>91</v>
      </c>
      <c r="G493">
        <v>0</v>
      </c>
      <c r="H493">
        <v>0</v>
      </c>
      <c r="I493">
        <v>0</v>
      </c>
      <c r="J493" s="4">
        <f t="shared" si="66"/>
        <v>86.917295304142499</v>
      </c>
      <c r="K493" s="4">
        <f t="shared" si="67"/>
        <v>-28.769289176390046</v>
      </c>
      <c r="L493" s="5">
        <f t="shared" si="72"/>
        <v>78.082704695857501</v>
      </c>
      <c r="M493" s="5">
        <f t="shared" si="73"/>
        <v>0</v>
      </c>
      <c r="N493" s="6">
        <f t="shared" si="65"/>
        <v>0</v>
      </c>
      <c r="O493" s="6">
        <f t="shared" si="68"/>
        <v>0</v>
      </c>
      <c r="P493" s="6">
        <f>FORECAST(J493,Inputs!$B$10:$B$18,Inputs!$A$10:$A$18)</f>
        <v>31.360345326890208</v>
      </c>
      <c r="Q493" s="6">
        <f>IF(Inputs!$D$10="Yes",IF('Hourly Calcs'!P493&gt;'Hourly Calcs'!K493,'Hourly Calcs'!O493,N493+O493),N493+O493)</f>
        <v>0</v>
      </c>
      <c r="R493" s="12">
        <f t="shared" si="69"/>
        <v>0</v>
      </c>
      <c r="S493" s="1">
        <f>IF(AND(A493&gt;=5,A493&lt;=9),INDEX(Demand!$C$3:$C$26,C493),INDEX(Demand!$B$3:$B$26,C493))</f>
        <v>350</v>
      </c>
      <c r="T493" s="7">
        <f t="shared" si="70"/>
        <v>0</v>
      </c>
      <c r="U493" s="7">
        <f t="shared" si="71"/>
        <v>0</v>
      </c>
    </row>
    <row r="494" spans="1:21" x14ac:dyDescent="0.2">
      <c r="A494" s="1">
        <v>1</v>
      </c>
      <c r="B494" s="1">
        <v>21</v>
      </c>
      <c r="C494" s="1">
        <v>6</v>
      </c>
      <c r="D494">
        <v>3.1</v>
      </c>
      <c r="E494">
        <v>2.1</v>
      </c>
      <c r="F494">
        <v>93</v>
      </c>
      <c r="G494">
        <v>0</v>
      </c>
      <c r="H494">
        <v>0</v>
      </c>
      <c r="I494">
        <v>0</v>
      </c>
      <c r="J494" s="4">
        <f t="shared" si="66"/>
        <v>98.352594340704769</v>
      </c>
      <c r="K494" s="4">
        <f t="shared" si="67"/>
        <v>-19.290084195338565</v>
      </c>
      <c r="L494" s="5">
        <f t="shared" si="72"/>
        <v>66.647405659295231</v>
      </c>
      <c r="M494" s="5">
        <f t="shared" si="73"/>
        <v>0</v>
      </c>
      <c r="N494" s="6">
        <f t="shared" si="65"/>
        <v>0</v>
      </c>
      <c r="O494" s="6">
        <f t="shared" si="68"/>
        <v>0</v>
      </c>
      <c r="P494" s="6">
        <f>FORECAST(J494,Inputs!$B$10:$B$18,Inputs!$A$10:$A$18)</f>
        <v>31.466227725376893</v>
      </c>
      <c r="Q494" s="6">
        <f>IF(Inputs!$D$10="Yes",IF('Hourly Calcs'!P494&gt;'Hourly Calcs'!K494,'Hourly Calcs'!O494,N494+O494),N494+O494)</f>
        <v>0</v>
      </c>
      <c r="R494" s="12">
        <f t="shared" si="69"/>
        <v>0</v>
      </c>
      <c r="S494" s="1">
        <f>IF(AND(A494&gt;=5,A494&lt;=9),INDEX(Demand!$C$3:$C$26,C494),INDEX(Demand!$B$3:$B$26,C494))</f>
        <v>350</v>
      </c>
      <c r="T494" s="7">
        <f t="shared" si="70"/>
        <v>0</v>
      </c>
      <c r="U494" s="7">
        <f t="shared" si="71"/>
        <v>0</v>
      </c>
    </row>
    <row r="495" spans="1:21" x14ac:dyDescent="0.2">
      <c r="A495" s="1">
        <v>1</v>
      </c>
      <c r="B495" s="1">
        <v>21</v>
      </c>
      <c r="C495" s="1">
        <v>7</v>
      </c>
      <c r="D495">
        <v>3.2</v>
      </c>
      <c r="E495">
        <v>2.2000000000000002</v>
      </c>
      <c r="F495">
        <v>93</v>
      </c>
      <c r="G495">
        <v>0</v>
      </c>
      <c r="H495">
        <v>0</v>
      </c>
      <c r="I495">
        <v>0</v>
      </c>
      <c r="J495" s="4">
        <f t="shared" si="66"/>
        <v>109.38584391533398</v>
      </c>
      <c r="K495" s="4">
        <f t="shared" si="67"/>
        <v>-10.065746654639256</v>
      </c>
      <c r="L495" s="5">
        <f t="shared" si="72"/>
        <v>55.614156084666021</v>
      </c>
      <c r="M495" s="5">
        <f t="shared" si="73"/>
        <v>0</v>
      </c>
      <c r="N495" s="6">
        <f t="shared" si="65"/>
        <v>0</v>
      </c>
      <c r="O495" s="6">
        <f t="shared" si="68"/>
        <v>0</v>
      </c>
      <c r="P495" s="6">
        <f>FORECAST(J495,Inputs!$B$10:$B$18,Inputs!$A$10:$A$18)</f>
        <v>31.568387443660498</v>
      </c>
      <c r="Q495" s="6">
        <f>IF(Inputs!$D$10="Yes",IF('Hourly Calcs'!P495&gt;'Hourly Calcs'!K495,'Hourly Calcs'!O495,N495+O495),N495+O495)</f>
        <v>0</v>
      </c>
      <c r="R495" s="12">
        <f t="shared" si="69"/>
        <v>0</v>
      </c>
      <c r="S495" s="1">
        <f>IF(AND(A495&gt;=5,A495&lt;=9),INDEX(Demand!$C$3:$C$26,C495),INDEX(Demand!$B$3:$B$26,C495))</f>
        <v>350</v>
      </c>
      <c r="T495" s="7">
        <f t="shared" si="70"/>
        <v>0</v>
      </c>
      <c r="U495" s="7">
        <f t="shared" si="71"/>
        <v>0</v>
      </c>
    </row>
    <row r="496" spans="1:21" x14ac:dyDescent="0.2">
      <c r="A496" s="1">
        <v>1</v>
      </c>
      <c r="B496" s="1">
        <v>21</v>
      </c>
      <c r="C496" s="1">
        <v>8</v>
      </c>
      <c r="D496">
        <v>3.8</v>
      </c>
      <c r="E496">
        <v>2</v>
      </c>
      <c r="F496">
        <v>88</v>
      </c>
      <c r="G496">
        <v>0</v>
      </c>
      <c r="H496">
        <v>0</v>
      </c>
      <c r="I496">
        <v>0</v>
      </c>
      <c r="J496" s="4">
        <f t="shared" si="66"/>
        <v>120.60947252581441</v>
      </c>
      <c r="K496" s="4">
        <f t="shared" si="67"/>
        <v>-1.2780378633868139</v>
      </c>
      <c r="L496" s="5">
        <f t="shared" si="72"/>
        <v>44.390527474185589</v>
      </c>
      <c r="M496" s="5">
        <f t="shared" si="73"/>
        <v>0</v>
      </c>
      <c r="N496" s="6">
        <f t="shared" si="65"/>
        <v>0</v>
      </c>
      <c r="O496" s="6">
        <f t="shared" si="68"/>
        <v>0</v>
      </c>
      <c r="P496" s="6">
        <f>FORECAST(J496,Inputs!$B$10:$B$18,Inputs!$A$10:$A$18)</f>
        <v>31.672309930794576</v>
      </c>
      <c r="Q496" s="6">
        <f>IF(Inputs!$D$10="Yes",IF('Hourly Calcs'!P496&gt;'Hourly Calcs'!K496,'Hourly Calcs'!O496,N496+O496),N496+O496)</f>
        <v>0</v>
      </c>
      <c r="R496" s="12">
        <f t="shared" si="69"/>
        <v>0</v>
      </c>
      <c r="S496" s="1">
        <f>IF(AND(A496&gt;=5,A496&lt;=9),INDEX(Demand!$C$3:$C$26,C496),INDEX(Demand!$B$3:$B$26,C496))</f>
        <v>350</v>
      </c>
      <c r="T496" s="7">
        <f t="shared" si="70"/>
        <v>0</v>
      </c>
      <c r="U496" s="7">
        <f t="shared" si="71"/>
        <v>0</v>
      </c>
    </row>
    <row r="497" spans="1:21" x14ac:dyDescent="0.2">
      <c r="A497" s="1">
        <v>1</v>
      </c>
      <c r="B497" s="1">
        <v>21</v>
      </c>
      <c r="C497" s="1">
        <v>9</v>
      </c>
      <c r="D497">
        <v>4</v>
      </c>
      <c r="E497">
        <v>2</v>
      </c>
      <c r="F497">
        <v>87</v>
      </c>
      <c r="G497">
        <v>17</v>
      </c>
      <c r="H497">
        <v>0</v>
      </c>
      <c r="I497">
        <v>17</v>
      </c>
      <c r="J497" s="4">
        <f t="shared" si="66"/>
        <v>132.46997421644517</v>
      </c>
      <c r="K497" s="4">
        <f t="shared" si="67"/>
        <v>6.2653226406167022</v>
      </c>
      <c r="L497" s="5">
        <f t="shared" si="72"/>
        <v>32.530025783554834</v>
      </c>
      <c r="M497" s="5">
        <f t="shared" si="73"/>
        <v>27.734677359383298</v>
      </c>
      <c r="N497" s="6">
        <f t="shared" si="65"/>
        <v>0</v>
      </c>
      <c r="O497" s="6">
        <f t="shared" si="68"/>
        <v>15.546819366717854</v>
      </c>
      <c r="P497" s="6">
        <f>FORECAST(J497,Inputs!$B$10:$B$18,Inputs!$A$10:$A$18)</f>
        <v>31.782129390893008</v>
      </c>
      <c r="Q497" s="6">
        <f>IF(Inputs!$D$10="Yes",IF('Hourly Calcs'!P497&gt;'Hourly Calcs'!K497,'Hourly Calcs'!O497,N497+O497),N497+O497)</f>
        <v>15.546819366717854</v>
      </c>
      <c r="R497" s="12">
        <f t="shared" si="69"/>
        <v>73.87848563064324</v>
      </c>
      <c r="S497" s="1">
        <f>IF(AND(A497&gt;=5,A497&lt;=9),INDEX(Demand!$C$3:$C$26,C497),INDEX(Demand!$B$3:$B$26,C497))</f>
        <v>350</v>
      </c>
      <c r="T497" s="7">
        <f t="shared" si="70"/>
        <v>73.87848563064324</v>
      </c>
      <c r="U497" s="7">
        <f t="shared" si="71"/>
        <v>0</v>
      </c>
    </row>
    <row r="498" spans="1:21" x14ac:dyDescent="0.2">
      <c r="A498" s="1">
        <v>1</v>
      </c>
      <c r="B498" s="1">
        <v>21</v>
      </c>
      <c r="C498" s="1">
        <v>10</v>
      </c>
      <c r="D498">
        <v>3.9</v>
      </c>
      <c r="E498">
        <v>2.1</v>
      </c>
      <c r="F498">
        <v>88</v>
      </c>
      <c r="G498">
        <v>75</v>
      </c>
      <c r="H498">
        <v>36</v>
      </c>
      <c r="I498">
        <v>68</v>
      </c>
      <c r="J498" s="4">
        <f t="shared" si="66"/>
        <v>145.26834664932395</v>
      </c>
      <c r="K498" s="4">
        <f t="shared" si="67"/>
        <v>12.450840680503944</v>
      </c>
      <c r="L498" s="5">
        <f t="shared" si="72"/>
        <v>19.731653350676055</v>
      </c>
      <c r="M498" s="5">
        <f t="shared" si="73"/>
        <v>21.549159319496056</v>
      </c>
      <c r="N498" s="6">
        <f t="shared" si="65"/>
        <v>24.938000118726698</v>
      </c>
      <c r="O498" s="6">
        <f t="shared" si="68"/>
        <v>62.187277466871414</v>
      </c>
      <c r="P498" s="6">
        <f>FORECAST(J498,Inputs!$B$10:$B$18,Inputs!$A$10:$A$18)</f>
        <v>31.90063283934559</v>
      </c>
      <c r="Q498" s="6">
        <f>IF(Inputs!$D$10="Yes",IF('Hourly Calcs'!P498&gt;'Hourly Calcs'!K498,'Hourly Calcs'!O498,N498+O498),N498+O498)</f>
        <v>62.187277466871414</v>
      </c>
      <c r="R498" s="12">
        <f t="shared" si="69"/>
        <v>295.51394252257296</v>
      </c>
      <c r="S498" s="1">
        <f>IF(AND(A498&gt;=5,A498&lt;=9),INDEX(Demand!$C$3:$C$26,C498),INDEX(Demand!$B$3:$B$26,C498))</f>
        <v>600</v>
      </c>
      <c r="T498" s="7">
        <f t="shared" si="70"/>
        <v>295.51394252257296</v>
      </c>
      <c r="U498" s="7">
        <f t="shared" si="71"/>
        <v>0</v>
      </c>
    </row>
    <row r="499" spans="1:21" x14ac:dyDescent="0.2">
      <c r="A499" s="1">
        <v>1</v>
      </c>
      <c r="B499" s="1">
        <v>21</v>
      </c>
      <c r="C499" s="1">
        <v>11</v>
      </c>
      <c r="D499">
        <v>4.9000000000000004</v>
      </c>
      <c r="E499">
        <v>2.7</v>
      </c>
      <c r="F499">
        <v>86</v>
      </c>
      <c r="G499">
        <v>134</v>
      </c>
      <c r="H499">
        <v>67</v>
      </c>
      <c r="I499">
        <v>115</v>
      </c>
      <c r="J499" s="4">
        <f t="shared" si="66"/>
        <v>159.09030296035149</v>
      </c>
      <c r="K499" s="4">
        <f t="shared" si="67"/>
        <v>16.871941851354777</v>
      </c>
      <c r="L499" s="5">
        <f t="shared" si="72"/>
        <v>5.9096970396485062</v>
      </c>
      <c r="M499" s="5">
        <f t="shared" si="73"/>
        <v>17.128058148645223</v>
      </c>
      <c r="N499" s="6">
        <f t="shared" si="65"/>
        <v>51.783864933775206</v>
      </c>
      <c r="O499" s="6">
        <f t="shared" si="68"/>
        <v>105.1696604219149</v>
      </c>
      <c r="P499" s="6">
        <f>FORECAST(J499,Inputs!$B$10:$B$18,Inputs!$A$10:$A$18)</f>
        <v>32.028613916299548</v>
      </c>
      <c r="Q499" s="6">
        <f>IF(Inputs!$D$10="Yes",IF('Hourly Calcs'!P499&gt;'Hourly Calcs'!K499,'Hourly Calcs'!O499,N499+O499),N499+O499)</f>
        <v>105.1696604219149</v>
      </c>
      <c r="R499" s="12">
        <f t="shared" si="69"/>
        <v>499.76622632493957</v>
      </c>
      <c r="S499" s="1">
        <f>IF(AND(A499&gt;=5,A499&lt;=9),INDEX(Demand!$C$3:$C$26,C499),INDEX(Demand!$B$3:$B$26,C499))</f>
        <v>600</v>
      </c>
      <c r="T499" s="7">
        <f t="shared" si="70"/>
        <v>499.76622632493957</v>
      </c>
      <c r="U499" s="7">
        <f t="shared" si="71"/>
        <v>0</v>
      </c>
    </row>
    <row r="500" spans="1:21" x14ac:dyDescent="0.2">
      <c r="A500" s="1">
        <v>1</v>
      </c>
      <c r="B500" s="1">
        <v>21</v>
      </c>
      <c r="C500" s="1">
        <v>12</v>
      </c>
      <c r="D500">
        <v>5.4</v>
      </c>
      <c r="E500">
        <v>3.5</v>
      </c>
      <c r="F500">
        <v>88</v>
      </c>
      <c r="G500">
        <v>171</v>
      </c>
      <c r="H500">
        <v>60</v>
      </c>
      <c r="I500">
        <v>151</v>
      </c>
      <c r="J500" s="4">
        <f t="shared" si="66"/>
        <v>173.71498028650942</v>
      </c>
      <c r="K500" s="4">
        <f t="shared" si="67"/>
        <v>19.108033794769383</v>
      </c>
      <c r="L500" s="5">
        <f t="shared" si="72"/>
        <v>8.7149802865094159</v>
      </c>
      <c r="M500" s="5">
        <f t="shared" si="73"/>
        <v>14.891966205230617</v>
      </c>
      <c r="N500" s="6">
        <f t="shared" si="65"/>
        <v>47.620097375313733</v>
      </c>
      <c r="O500" s="6">
        <f t="shared" si="68"/>
        <v>138.09233672790563</v>
      </c>
      <c r="P500" s="6">
        <f>FORECAST(J500,Inputs!$B$10:$B$18,Inputs!$A$10:$A$18)</f>
        <v>32.164027595245457</v>
      </c>
      <c r="Q500" s="6">
        <f>IF(Inputs!$D$10="Yes",IF('Hourly Calcs'!P500&gt;'Hourly Calcs'!K500,'Hourly Calcs'!O500,N500+O500),N500+O500)</f>
        <v>138.09233672790563</v>
      </c>
      <c r="R500" s="12">
        <f t="shared" si="69"/>
        <v>656.21478413100749</v>
      </c>
      <c r="S500" s="1">
        <f>IF(AND(A500&gt;=5,A500&lt;=9),INDEX(Demand!$C$3:$C$26,C500),INDEX(Demand!$B$3:$B$26,C500))</f>
        <v>600</v>
      </c>
      <c r="T500" s="7">
        <f t="shared" si="70"/>
        <v>600</v>
      </c>
      <c r="U500" s="7">
        <f t="shared" si="71"/>
        <v>56.214784131007491</v>
      </c>
    </row>
    <row r="501" spans="1:21" x14ac:dyDescent="0.2">
      <c r="A501" s="1">
        <v>1</v>
      </c>
      <c r="B501" s="1">
        <v>21</v>
      </c>
      <c r="C501" s="1">
        <v>13</v>
      </c>
      <c r="D501">
        <v>5.7</v>
      </c>
      <c r="E501">
        <v>4.0999999999999996</v>
      </c>
      <c r="F501">
        <v>89</v>
      </c>
      <c r="G501">
        <v>181</v>
      </c>
      <c r="H501">
        <v>54</v>
      </c>
      <c r="I501">
        <v>162</v>
      </c>
      <c r="J501" s="4">
        <f t="shared" si="66"/>
        <v>188.61656729854801</v>
      </c>
      <c r="K501" s="4">
        <f t="shared" si="67"/>
        <v>18.924406114159652</v>
      </c>
      <c r="L501" s="5">
        <f t="shared" si="72"/>
        <v>23.616567298548006</v>
      </c>
      <c r="M501" s="5">
        <f t="shared" si="73"/>
        <v>15.075593885840348</v>
      </c>
      <c r="N501" s="6">
        <f t="shared" si="65"/>
        <v>40.691062322268948</v>
      </c>
      <c r="O501" s="6">
        <f t="shared" si="68"/>
        <v>148.15204337695837</v>
      </c>
      <c r="P501" s="6">
        <f>FORECAST(J501,Inputs!$B$10:$B$18,Inputs!$A$10:$A$18)</f>
        <v>32.302005252764332</v>
      </c>
      <c r="Q501" s="6">
        <f>IF(Inputs!$D$10="Yes",IF('Hourly Calcs'!P501&gt;'Hourly Calcs'!K501,'Hourly Calcs'!O501,N501+O501),N501+O501)</f>
        <v>148.15204337695837</v>
      </c>
      <c r="R501" s="12">
        <f t="shared" si="69"/>
        <v>704.01851012730617</v>
      </c>
      <c r="S501" s="1">
        <f>IF(AND(A501&gt;=5,A501&lt;=9),INDEX(Demand!$C$3:$C$26,C501),INDEX(Demand!$B$3:$B$26,C501))</f>
        <v>600</v>
      </c>
      <c r="T501" s="7">
        <f t="shared" si="70"/>
        <v>600</v>
      </c>
      <c r="U501" s="7">
        <f t="shared" si="71"/>
        <v>104.01851012730617</v>
      </c>
    </row>
    <row r="502" spans="1:21" x14ac:dyDescent="0.2">
      <c r="A502" s="1">
        <v>1</v>
      </c>
      <c r="B502" s="1">
        <v>21</v>
      </c>
      <c r="C502" s="1">
        <v>14</v>
      </c>
      <c r="D502">
        <v>4.9000000000000004</v>
      </c>
      <c r="E502">
        <v>3.7</v>
      </c>
      <c r="F502">
        <v>92</v>
      </c>
      <c r="G502">
        <v>161</v>
      </c>
      <c r="H502">
        <v>57</v>
      </c>
      <c r="I502">
        <v>143</v>
      </c>
      <c r="J502" s="4">
        <f t="shared" si="66"/>
        <v>203.15033047674646</v>
      </c>
      <c r="K502" s="4">
        <f t="shared" si="67"/>
        <v>16.341381466709521</v>
      </c>
      <c r="L502" s="5">
        <f t="shared" si="72"/>
        <v>38.150330476746461</v>
      </c>
      <c r="M502" s="5">
        <f t="shared" si="73"/>
        <v>17.658618533290479</v>
      </c>
      <c r="N502" s="6">
        <f t="shared" si="65"/>
        <v>37.348589842078042</v>
      </c>
      <c r="O502" s="6">
        <f t="shared" si="68"/>
        <v>130.77618643768548</v>
      </c>
      <c r="P502" s="6">
        <f>FORECAST(J502,Inputs!$B$10:$B$18,Inputs!$A$10:$A$18)</f>
        <v>32.436577134043944</v>
      </c>
      <c r="Q502" s="6">
        <f>IF(Inputs!$D$10="Yes",IF('Hourly Calcs'!P502&gt;'Hourly Calcs'!K502,'Hourly Calcs'!O502,N502+O502),N502+O502)</f>
        <v>130.77618643768548</v>
      </c>
      <c r="R502" s="12">
        <f t="shared" si="69"/>
        <v>621.44843795188137</v>
      </c>
      <c r="S502" s="1">
        <f>IF(AND(A502&gt;=5,A502&lt;=9),INDEX(Demand!$C$3:$C$26,C502),INDEX(Demand!$B$3:$B$26,C502))</f>
        <v>600</v>
      </c>
      <c r="T502" s="7">
        <f t="shared" si="70"/>
        <v>600</v>
      </c>
      <c r="U502" s="7">
        <f t="shared" si="71"/>
        <v>21.448437951881374</v>
      </c>
    </row>
    <row r="503" spans="1:21" x14ac:dyDescent="0.2">
      <c r="A503" s="1">
        <v>1</v>
      </c>
      <c r="B503" s="1">
        <v>21</v>
      </c>
      <c r="C503" s="1">
        <v>15</v>
      </c>
      <c r="D503">
        <v>4.9000000000000004</v>
      </c>
      <c r="E503">
        <v>3.5</v>
      </c>
      <c r="F503">
        <v>91</v>
      </c>
      <c r="G503">
        <v>115</v>
      </c>
      <c r="H503">
        <v>54</v>
      </c>
      <c r="I503">
        <v>101</v>
      </c>
      <c r="J503" s="4">
        <f t="shared" si="66"/>
        <v>216.82912466037965</v>
      </c>
      <c r="K503" s="4">
        <f t="shared" si="67"/>
        <v>11.626739433729782</v>
      </c>
      <c r="L503" s="5">
        <f t="shared" si="72"/>
        <v>51.829124660379648</v>
      </c>
      <c r="M503" s="5">
        <f t="shared" si="73"/>
        <v>22.373260566270218</v>
      </c>
      <c r="N503" s="6">
        <f t="shared" si="65"/>
        <v>27.30106724104202</v>
      </c>
      <c r="O503" s="6">
        <f t="shared" si="68"/>
        <v>92.366397414029606</v>
      </c>
      <c r="P503" s="6">
        <f>FORECAST(J503,Inputs!$B$10:$B$18,Inputs!$A$10:$A$18)</f>
        <v>32.563232635744257</v>
      </c>
      <c r="Q503" s="6">
        <f>IF(Inputs!$D$10="Yes",IF('Hourly Calcs'!P503&gt;'Hourly Calcs'!K503,'Hourly Calcs'!O503,N503+O503),N503+O503)</f>
        <v>92.366397414029606</v>
      </c>
      <c r="R503" s="12">
        <f t="shared" si="69"/>
        <v>438.92512051146866</v>
      </c>
      <c r="S503" s="1">
        <f>IF(AND(A503&gt;=5,A503&lt;=9),INDEX(Demand!$C$3:$C$26,C503),INDEX(Demand!$B$3:$B$26,C503))</f>
        <v>600</v>
      </c>
      <c r="T503" s="7">
        <f t="shared" si="70"/>
        <v>438.92512051146866</v>
      </c>
      <c r="U503" s="7">
        <f t="shared" si="71"/>
        <v>0</v>
      </c>
    </row>
    <row r="504" spans="1:21" x14ac:dyDescent="0.2">
      <c r="A504" s="1">
        <v>1</v>
      </c>
      <c r="B504" s="1">
        <v>21</v>
      </c>
      <c r="C504" s="1">
        <v>16</v>
      </c>
      <c r="D504">
        <v>4.9000000000000004</v>
      </c>
      <c r="E504">
        <v>3.9</v>
      </c>
      <c r="F504">
        <v>93</v>
      </c>
      <c r="G504">
        <v>52</v>
      </c>
      <c r="H504">
        <v>0</v>
      </c>
      <c r="I504">
        <v>52</v>
      </c>
      <c r="J504" s="4">
        <f t="shared" si="66"/>
        <v>229.48221072251249</v>
      </c>
      <c r="K504" s="4">
        <f t="shared" si="67"/>
        <v>5.2267638277160557</v>
      </c>
      <c r="L504" s="5">
        <f t="shared" si="72"/>
        <v>64.482210722512491</v>
      </c>
      <c r="M504" s="5">
        <f t="shared" si="73"/>
        <v>28.773236172283944</v>
      </c>
      <c r="N504" s="6">
        <f t="shared" si="65"/>
        <v>0</v>
      </c>
      <c r="O504" s="6">
        <f t="shared" si="68"/>
        <v>47.554976886431085</v>
      </c>
      <c r="P504" s="6">
        <f>FORECAST(J504,Inputs!$B$10:$B$18,Inputs!$A$10:$A$18)</f>
        <v>32.680390840023264</v>
      </c>
      <c r="Q504" s="6">
        <f>IF(Inputs!$D$10="Yes",IF('Hourly Calcs'!P504&gt;'Hourly Calcs'!K504,'Hourly Calcs'!O504,N504+O504),N504+O504)</f>
        <v>47.554976886431085</v>
      </c>
      <c r="R504" s="12">
        <f t="shared" si="69"/>
        <v>225.9812501643205</v>
      </c>
      <c r="S504" s="1">
        <f>IF(AND(A504&gt;=5,A504&lt;=9),INDEX(Demand!$C$3:$C$26,C504),INDEX(Demand!$B$3:$B$26,C504))</f>
        <v>900</v>
      </c>
      <c r="T504" s="7">
        <f t="shared" si="70"/>
        <v>225.9812501643205</v>
      </c>
      <c r="U504" s="7">
        <f t="shared" si="71"/>
        <v>0</v>
      </c>
    </row>
    <row r="505" spans="1:21" x14ac:dyDescent="0.2">
      <c r="A505" s="1">
        <v>1</v>
      </c>
      <c r="B505" s="1">
        <v>21</v>
      </c>
      <c r="C505" s="1">
        <v>17</v>
      </c>
      <c r="D505">
        <v>4.7</v>
      </c>
      <c r="E505">
        <v>3.7</v>
      </c>
      <c r="F505">
        <v>93</v>
      </c>
      <c r="G505">
        <v>7</v>
      </c>
      <c r="H505">
        <v>0</v>
      </c>
      <c r="I505">
        <v>7</v>
      </c>
      <c r="J505" s="4">
        <f t="shared" si="66"/>
        <v>241.23453265302331</v>
      </c>
      <c r="K505" s="4">
        <f t="shared" si="67"/>
        <v>-2.6050650270283455</v>
      </c>
      <c r="L505" s="5">
        <f t="shared" si="72"/>
        <v>76.234532653023308</v>
      </c>
      <c r="M505" s="5">
        <f t="shared" si="73"/>
        <v>0</v>
      </c>
      <c r="N505" s="6">
        <f t="shared" si="65"/>
        <v>0</v>
      </c>
      <c r="O505" s="6">
        <f t="shared" si="68"/>
        <v>6.4016315039426459</v>
      </c>
      <c r="P505" s="6">
        <f>FORECAST(J505,Inputs!$B$10:$B$18,Inputs!$A$10:$A$18)</f>
        <v>32.78920863567614</v>
      </c>
      <c r="Q505" s="6">
        <f>IF(Inputs!$D$10="Yes",IF('Hourly Calcs'!P505&gt;'Hourly Calcs'!K505,'Hourly Calcs'!O505,N505+O505),N505+O505)</f>
        <v>6.4016315039426459</v>
      </c>
      <c r="R505" s="12">
        <f t="shared" si="69"/>
        <v>30.420552906735452</v>
      </c>
      <c r="S505" s="1">
        <f>IF(AND(A505&gt;=5,A505&lt;=9),INDEX(Demand!$C$3:$C$26,C505),INDEX(Demand!$B$3:$B$26,C505))</f>
        <v>900</v>
      </c>
      <c r="T505" s="7">
        <f t="shared" si="70"/>
        <v>30.420552906735452</v>
      </c>
      <c r="U505" s="7">
        <f t="shared" si="71"/>
        <v>0</v>
      </c>
    </row>
    <row r="506" spans="1:21" x14ac:dyDescent="0.2">
      <c r="A506" s="1">
        <v>1</v>
      </c>
      <c r="B506" s="1">
        <v>21</v>
      </c>
      <c r="C506" s="1">
        <v>18</v>
      </c>
      <c r="D506">
        <v>4.7</v>
      </c>
      <c r="E506">
        <v>3.5</v>
      </c>
      <c r="F506">
        <v>92</v>
      </c>
      <c r="G506">
        <v>0</v>
      </c>
      <c r="H506">
        <v>0</v>
      </c>
      <c r="I506">
        <v>0</v>
      </c>
      <c r="J506" s="4">
        <f t="shared" si="66"/>
        <v>252.41285802019183</v>
      </c>
      <c r="K506" s="4">
        <f t="shared" si="67"/>
        <v>-11.40529268055397</v>
      </c>
      <c r="L506" s="5">
        <f t="shared" si="72"/>
        <v>87.412858020191834</v>
      </c>
      <c r="M506" s="5">
        <f t="shared" si="73"/>
        <v>0</v>
      </c>
      <c r="N506" s="6">
        <f t="shared" si="65"/>
        <v>0</v>
      </c>
      <c r="O506" s="6">
        <f t="shared" si="68"/>
        <v>0</v>
      </c>
      <c r="P506" s="6">
        <f>FORECAST(J506,Inputs!$B$10:$B$18,Inputs!$A$10:$A$18)</f>
        <v>32.892711648335109</v>
      </c>
      <c r="Q506" s="6">
        <f>IF(Inputs!$D$10="Yes",IF('Hourly Calcs'!P506&gt;'Hourly Calcs'!K506,'Hourly Calcs'!O506,N506+O506),N506+O506)</f>
        <v>0</v>
      </c>
      <c r="R506" s="12">
        <f t="shared" si="69"/>
        <v>0</v>
      </c>
      <c r="S506" s="1">
        <f>IF(AND(A506&gt;=5,A506&lt;=9),INDEX(Demand!$C$3:$C$26,C506),INDEX(Demand!$B$3:$B$26,C506))</f>
        <v>900</v>
      </c>
      <c r="T506" s="7">
        <f t="shared" si="70"/>
        <v>0</v>
      </c>
      <c r="U506" s="7">
        <f t="shared" si="71"/>
        <v>0</v>
      </c>
    </row>
    <row r="507" spans="1:21" x14ac:dyDescent="0.2">
      <c r="A507" s="1">
        <v>1</v>
      </c>
      <c r="B507" s="1">
        <v>21</v>
      </c>
      <c r="C507" s="1">
        <v>19</v>
      </c>
      <c r="D507">
        <v>4.7</v>
      </c>
      <c r="E507">
        <v>3.5</v>
      </c>
      <c r="F507">
        <v>92</v>
      </c>
      <c r="G507">
        <v>0</v>
      </c>
      <c r="H507">
        <v>0</v>
      </c>
      <c r="I507">
        <v>0</v>
      </c>
      <c r="J507" s="4">
        <f t="shared" si="66"/>
        <v>263.48498699173365</v>
      </c>
      <c r="K507" s="4">
        <f t="shared" si="67"/>
        <v>-20.680234053865888</v>
      </c>
      <c r="L507" s="5">
        <f t="shared" si="72"/>
        <v>0</v>
      </c>
      <c r="M507" s="5">
        <f t="shared" si="73"/>
        <v>0</v>
      </c>
      <c r="N507" s="6">
        <f t="shared" si="65"/>
        <v>0</v>
      </c>
      <c r="O507" s="6">
        <f t="shared" si="68"/>
        <v>0</v>
      </c>
      <c r="P507" s="6">
        <f>FORECAST(J507,Inputs!$B$10:$B$18,Inputs!$A$10:$A$18)</f>
        <v>32.99523136103457</v>
      </c>
      <c r="Q507" s="6">
        <f>IF(Inputs!$D$10="Yes",IF('Hourly Calcs'!P507&gt;'Hourly Calcs'!K507,'Hourly Calcs'!O507,N507+O507),N507+O507)</f>
        <v>0</v>
      </c>
      <c r="R507" s="12">
        <f t="shared" si="69"/>
        <v>0</v>
      </c>
      <c r="S507" s="1">
        <f>IF(AND(A507&gt;=5,A507&lt;=9),INDEX(Demand!$C$3:$C$26,C507),INDEX(Demand!$B$3:$B$26,C507))</f>
        <v>900</v>
      </c>
      <c r="T507" s="7">
        <f t="shared" si="70"/>
        <v>0</v>
      </c>
      <c r="U507" s="7">
        <f t="shared" si="71"/>
        <v>0</v>
      </c>
    </row>
    <row r="508" spans="1:21" x14ac:dyDescent="0.2">
      <c r="A508" s="1">
        <v>1</v>
      </c>
      <c r="B508" s="1">
        <v>21</v>
      </c>
      <c r="C508" s="1">
        <v>20</v>
      </c>
      <c r="D508">
        <v>4.5999999999999996</v>
      </c>
      <c r="E508">
        <v>3.1</v>
      </c>
      <c r="F508">
        <v>90</v>
      </c>
      <c r="G508">
        <v>0</v>
      </c>
      <c r="H508">
        <v>0</v>
      </c>
      <c r="I508">
        <v>0</v>
      </c>
      <c r="J508" s="4">
        <f t="shared" si="66"/>
        <v>275.07186366645612</v>
      </c>
      <c r="K508" s="4">
        <f t="shared" si="67"/>
        <v>-30.154442709864995</v>
      </c>
      <c r="L508" s="5">
        <f t="shared" si="72"/>
        <v>0</v>
      </c>
      <c r="M508" s="5">
        <f t="shared" si="73"/>
        <v>0</v>
      </c>
      <c r="N508" s="6">
        <f t="shared" si="65"/>
        <v>0</v>
      </c>
      <c r="O508" s="6">
        <f t="shared" si="68"/>
        <v>0</v>
      </c>
      <c r="P508" s="6">
        <f>FORECAST(J508,Inputs!$B$10:$B$18,Inputs!$A$10:$A$18)</f>
        <v>33.102517256170884</v>
      </c>
      <c r="Q508" s="6">
        <f>IF(Inputs!$D$10="Yes",IF('Hourly Calcs'!P508&gt;'Hourly Calcs'!K508,'Hourly Calcs'!O508,N508+O508),N508+O508)</f>
        <v>0</v>
      </c>
      <c r="R508" s="12">
        <f t="shared" si="69"/>
        <v>0</v>
      </c>
      <c r="S508" s="1">
        <f>IF(AND(A508&gt;=5,A508&lt;=9),INDEX(Demand!$C$3:$C$26,C508),INDEX(Demand!$B$3:$B$26,C508))</f>
        <v>800</v>
      </c>
      <c r="T508" s="7">
        <f t="shared" si="70"/>
        <v>0</v>
      </c>
      <c r="U508" s="7">
        <f t="shared" si="71"/>
        <v>0</v>
      </c>
    </row>
    <row r="509" spans="1:21" x14ac:dyDescent="0.2">
      <c r="A509" s="1">
        <v>1</v>
      </c>
      <c r="B509" s="1">
        <v>21</v>
      </c>
      <c r="C509" s="1">
        <v>21</v>
      </c>
      <c r="D509">
        <v>4.3</v>
      </c>
      <c r="E509">
        <v>2.8</v>
      </c>
      <c r="F509">
        <v>90</v>
      </c>
      <c r="G509">
        <v>0</v>
      </c>
      <c r="H509">
        <v>0</v>
      </c>
      <c r="I509">
        <v>0</v>
      </c>
      <c r="J509" s="4">
        <f t="shared" si="66"/>
        <v>288.03871798708059</v>
      </c>
      <c r="K509" s="4">
        <f t="shared" si="67"/>
        <v>-39.43624431991671</v>
      </c>
      <c r="L509" s="5">
        <f t="shared" si="72"/>
        <v>0</v>
      </c>
      <c r="M509" s="5">
        <f t="shared" si="73"/>
        <v>0</v>
      </c>
      <c r="N509" s="6">
        <f t="shared" si="65"/>
        <v>0</v>
      </c>
      <c r="O509" s="6">
        <f t="shared" si="68"/>
        <v>0</v>
      </c>
      <c r="P509" s="6">
        <f>FORECAST(J509,Inputs!$B$10:$B$18,Inputs!$A$10:$A$18)</f>
        <v>33.222580722102599</v>
      </c>
      <c r="Q509" s="6">
        <f>IF(Inputs!$D$10="Yes",IF('Hourly Calcs'!P509&gt;'Hourly Calcs'!K509,'Hourly Calcs'!O509,N509+O509),N509+O509)</f>
        <v>0</v>
      </c>
      <c r="R509" s="12">
        <f t="shared" si="69"/>
        <v>0</v>
      </c>
      <c r="S509" s="1">
        <f>IF(AND(A509&gt;=5,A509&lt;=9),INDEX(Demand!$C$3:$C$26,C509),INDEX(Demand!$B$3:$B$26,C509))</f>
        <v>700</v>
      </c>
      <c r="T509" s="7">
        <f t="shared" si="70"/>
        <v>0</v>
      </c>
      <c r="U509" s="7">
        <f t="shared" si="71"/>
        <v>0</v>
      </c>
    </row>
    <row r="510" spans="1:21" x14ac:dyDescent="0.2">
      <c r="A510" s="1">
        <v>1</v>
      </c>
      <c r="B510" s="1">
        <v>21</v>
      </c>
      <c r="C510" s="1">
        <v>22</v>
      </c>
      <c r="D510">
        <v>4.3</v>
      </c>
      <c r="E510">
        <v>2.8</v>
      </c>
      <c r="F510">
        <v>90</v>
      </c>
      <c r="G510">
        <v>0</v>
      </c>
      <c r="H510">
        <v>0</v>
      </c>
      <c r="I510">
        <v>0</v>
      </c>
      <c r="J510" s="4">
        <f t="shared" si="66"/>
        <v>303.6414334821913</v>
      </c>
      <c r="K510" s="4">
        <f t="shared" si="67"/>
        <v>-47.968393844960218</v>
      </c>
      <c r="L510" s="5">
        <f t="shared" si="72"/>
        <v>0</v>
      </c>
      <c r="M510" s="5">
        <f t="shared" si="73"/>
        <v>0</v>
      </c>
      <c r="N510" s="6">
        <f t="shared" si="65"/>
        <v>0</v>
      </c>
      <c r="O510" s="6">
        <f t="shared" si="68"/>
        <v>0</v>
      </c>
      <c r="P510" s="6">
        <f>FORECAST(J510,Inputs!$B$10:$B$18,Inputs!$A$10:$A$18)</f>
        <v>33.367050310020289</v>
      </c>
      <c r="Q510" s="6">
        <f>IF(Inputs!$D$10="Yes",IF('Hourly Calcs'!P510&gt;'Hourly Calcs'!K510,'Hourly Calcs'!O510,N510+O510),N510+O510)</f>
        <v>0</v>
      </c>
      <c r="R510" s="12">
        <f t="shared" si="69"/>
        <v>0</v>
      </c>
      <c r="S510" s="1">
        <f>IF(AND(A510&gt;=5,A510&lt;=9),INDEX(Demand!$C$3:$C$26,C510),INDEX(Demand!$B$3:$B$26,C510))</f>
        <v>600</v>
      </c>
      <c r="T510" s="7">
        <f t="shared" si="70"/>
        <v>0</v>
      </c>
      <c r="U510" s="7">
        <f t="shared" si="71"/>
        <v>0</v>
      </c>
    </row>
    <row r="511" spans="1:21" x14ac:dyDescent="0.2">
      <c r="A511" s="1">
        <v>1</v>
      </c>
      <c r="B511" s="1">
        <v>21</v>
      </c>
      <c r="C511" s="1">
        <v>23</v>
      </c>
      <c r="D511">
        <v>4.3</v>
      </c>
      <c r="E511">
        <v>2.8</v>
      </c>
      <c r="F511">
        <v>90</v>
      </c>
      <c r="G511">
        <v>0</v>
      </c>
      <c r="H511">
        <v>0</v>
      </c>
      <c r="I511">
        <v>0</v>
      </c>
      <c r="J511" s="4">
        <f t="shared" si="66"/>
        <v>323.49760281360091</v>
      </c>
      <c r="K511" s="4">
        <f t="shared" si="67"/>
        <v>-54.852564223807434</v>
      </c>
      <c r="L511" s="5">
        <f t="shared" si="72"/>
        <v>0</v>
      </c>
      <c r="M511" s="5">
        <f t="shared" si="73"/>
        <v>0</v>
      </c>
      <c r="N511" s="6">
        <f t="shared" si="65"/>
        <v>0</v>
      </c>
      <c r="O511" s="6">
        <f t="shared" si="68"/>
        <v>0</v>
      </c>
      <c r="P511" s="6">
        <f>FORECAST(J511,Inputs!$B$10:$B$18,Inputs!$A$10:$A$18)</f>
        <v>33.550903729755561</v>
      </c>
      <c r="Q511" s="6">
        <f>IF(Inputs!$D$10="Yes",IF('Hourly Calcs'!P511&gt;'Hourly Calcs'!K511,'Hourly Calcs'!O511,N511+O511),N511+O511)</f>
        <v>0</v>
      </c>
      <c r="R511" s="12">
        <f t="shared" si="69"/>
        <v>0</v>
      </c>
      <c r="S511" s="1">
        <f>IF(AND(A511&gt;=5,A511&lt;=9),INDEX(Demand!$C$3:$C$26,C511),INDEX(Demand!$B$3:$B$26,C511))</f>
        <v>500</v>
      </c>
      <c r="T511" s="7">
        <f t="shared" si="70"/>
        <v>0</v>
      </c>
      <c r="U511" s="7">
        <f t="shared" si="71"/>
        <v>0</v>
      </c>
    </row>
    <row r="512" spans="1:21" x14ac:dyDescent="0.2">
      <c r="A512" s="1">
        <v>1</v>
      </c>
      <c r="B512" s="1">
        <v>21</v>
      </c>
      <c r="C512" s="1">
        <v>24</v>
      </c>
      <c r="D512">
        <v>4.5999999999999996</v>
      </c>
      <c r="E512">
        <v>2.9</v>
      </c>
      <c r="F512">
        <v>89</v>
      </c>
      <c r="G512">
        <v>0</v>
      </c>
      <c r="H512">
        <v>0</v>
      </c>
      <c r="I512">
        <v>0</v>
      </c>
      <c r="J512" s="4">
        <f t="shared" si="66"/>
        <v>348.42418260426564</v>
      </c>
      <c r="K512" s="4">
        <f t="shared" si="67"/>
        <v>-58.737922624002238</v>
      </c>
      <c r="L512" s="5">
        <f t="shared" si="72"/>
        <v>0</v>
      </c>
      <c r="M512" s="5">
        <f t="shared" si="73"/>
        <v>0</v>
      </c>
      <c r="N512" s="6">
        <f t="shared" si="65"/>
        <v>0</v>
      </c>
      <c r="O512" s="6">
        <f t="shared" si="68"/>
        <v>0</v>
      </c>
      <c r="P512" s="6">
        <f>FORECAST(J512,Inputs!$B$10:$B$18,Inputs!$A$10:$A$18)</f>
        <v>33.781705394483936</v>
      </c>
      <c r="Q512" s="6">
        <f>IF(Inputs!$D$10="Yes",IF('Hourly Calcs'!P512&gt;'Hourly Calcs'!K512,'Hourly Calcs'!O512,N512+O512),N512+O512)</f>
        <v>0</v>
      </c>
      <c r="R512" s="12">
        <f t="shared" si="69"/>
        <v>0</v>
      </c>
      <c r="S512" s="1">
        <f>IF(AND(A512&gt;=5,A512&lt;=9),INDEX(Demand!$C$3:$C$26,C512),INDEX(Demand!$B$3:$B$26,C512))</f>
        <v>400</v>
      </c>
      <c r="T512" s="7">
        <f t="shared" si="70"/>
        <v>0</v>
      </c>
      <c r="U512" s="7">
        <f t="shared" si="71"/>
        <v>0</v>
      </c>
    </row>
    <row r="513" spans="1:21" x14ac:dyDescent="0.2">
      <c r="A513" s="1">
        <v>1</v>
      </c>
      <c r="B513" s="1">
        <v>22</v>
      </c>
      <c r="C513" s="1">
        <v>1</v>
      </c>
      <c r="D513">
        <v>4.8</v>
      </c>
      <c r="E513">
        <v>3.1</v>
      </c>
      <c r="F513">
        <v>89</v>
      </c>
      <c r="G513">
        <v>0</v>
      </c>
      <c r="H513">
        <v>0</v>
      </c>
      <c r="I513">
        <v>0</v>
      </c>
      <c r="J513" s="4">
        <f t="shared" si="66"/>
        <v>15.639039613610066</v>
      </c>
      <c r="K513" s="4">
        <f t="shared" si="67"/>
        <v>-58.388594828624008</v>
      </c>
      <c r="L513" s="5">
        <f t="shared" si="72"/>
        <v>0</v>
      </c>
      <c r="M513" s="5">
        <f t="shared" si="73"/>
        <v>0</v>
      </c>
      <c r="N513" s="6">
        <f t="shared" si="65"/>
        <v>0</v>
      </c>
      <c r="O513" s="6">
        <f t="shared" si="68"/>
        <v>0</v>
      </c>
      <c r="P513" s="6">
        <f>FORECAST(J513,Inputs!$B$10:$B$18,Inputs!$A$10:$A$18)</f>
        <v>30.700361477903794</v>
      </c>
      <c r="Q513" s="6">
        <f>IF(Inputs!$D$10="Yes",IF('Hourly Calcs'!P513&gt;'Hourly Calcs'!K513,'Hourly Calcs'!O513,N513+O513),N513+O513)</f>
        <v>0</v>
      </c>
      <c r="R513" s="12">
        <f t="shared" si="69"/>
        <v>0</v>
      </c>
      <c r="S513" s="1">
        <f>IF(AND(A513&gt;=5,A513&lt;=9),INDEX(Demand!$C$3:$C$26,C513),INDEX(Demand!$B$3:$B$26,C513))</f>
        <v>350</v>
      </c>
      <c r="T513" s="7">
        <f t="shared" si="70"/>
        <v>0</v>
      </c>
      <c r="U513" s="7">
        <f t="shared" si="71"/>
        <v>0</v>
      </c>
    </row>
    <row r="514" spans="1:21" x14ac:dyDescent="0.2">
      <c r="A514" s="1">
        <v>1</v>
      </c>
      <c r="B514" s="1">
        <v>22</v>
      </c>
      <c r="C514" s="1">
        <v>2</v>
      </c>
      <c r="D514">
        <v>4.5999999999999996</v>
      </c>
      <c r="E514">
        <v>3.1</v>
      </c>
      <c r="F514">
        <v>90</v>
      </c>
      <c r="G514">
        <v>0</v>
      </c>
      <c r="H514">
        <v>0</v>
      </c>
      <c r="I514">
        <v>0</v>
      </c>
      <c r="J514" s="4">
        <f t="shared" si="66"/>
        <v>39.837086163493552</v>
      </c>
      <c r="K514" s="4">
        <f t="shared" si="67"/>
        <v>-53.933806285557239</v>
      </c>
      <c r="L514" s="5">
        <f t="shared" si="72"/>
        <v>0</v>
      </c>
      <c r="M514" s="5">
        <f t="shared" si="73"/>
        <v>0</v>
      </c>
      <c r="N514" s="6">
        <f t="shared" si="65"/>
        <v>0</v>
      </c>
      <c r="O514" s="6">
        <f t="shared" si="68"/>
        <v>0</v>
      </c>
      <c r="P514" s="6">
        <f>FORECAST(J514,Inputs!$B$10:$B$18,Inputs!$A$10:$A$18)</f>
        <v>30.92441746447679</v>
      </c>
      <c r="Q514" s="6">
        <f>IF(Inputs!$D$10="Yes",IF('Hourly Calcs'!P514&gt;'Hourly Calcs'!K514,'Hourly Calcs'!O514,N514+O514),N514+O514)</f>
        <v>0</v>
      </c>
      <c r="R514" s="12">
        <f t="shared" si="69"/>
        <v>0</v>
      </c>
      <c r="S514" s="1">
        <f>IF(AND(A514&gt;=5,A514&lt;=9),INDEX(Demand!$C$3:$C$26,C514),INDEX(Demand!$B$3:$B$26,C514))</f>
        <v>350</v>
      </c>
      <c r="T514" s="7">
        <f t="shared" si="70"/>
        <v>0</v>
      </c>
      <c r="U514" s="7">
        <f t="shared" si="71"/>
        <v>0</v>
      </c>
    </row>
    <row r="515" spans="1:21" x14ac:dyDescent="0.2">
      <c r="A515" s="1">
        <v>1</v>
      </c>
      <c r="B515" s="1">
        <v>22</v>
      </c>
      <c r="C515" s="1">
        <v>3</v>
      </c>
      <c r="D515">
        <v>4.5999999999999996</v>
      </c>
      <c r="E515">
        <v>2.9</v>
      </c>
      <c r="F515">
        <v>89</v>
      </c>
      <c r="G515">
        <v>0</v>
      </c>
      <c r="H515">
        <v>0</v>
      </c>
      <c r="I515">
        <v>0</v>
      </c>
      <c r="J515" s="4">
        <f t="shared" si="66"/>
        <v>58.926749171756143</v>
      </c>
      <c r="K515" s="4">
        <f t="shared" si="67"/>
        <v>-46.70903190290943</v>
      </c>
      <c r="L515" s="5">
        <f t="shared" si="72"/>
        <v>0</v>
      </c>
      <c r="M515" s="5">
        <f t="shared" si="73"/>
        <v>0</v>
      </c>
      <c r="N515" s="6">
        <f t="shared" si="65"/>
        <v>0</v>
      </c>
      <c r="O515" s="6">
        <f t="shared" si="68"/>
        <v>0</v>
      </c>
      <c r="P515" s="6">
        <f>FORECAST(J515,Inputs!$B$10:$B$18,Inputs!$A$10:$A$18)</f>
        <v>31.101173603442184</v>
      </c>
      <c r="Q515" s="6">
        <f>IF(Inputs!$D$10="Yes",IF('Hourly Calcs'!P515&gt;'Hourly Calcs'!K515,'Hourly Calcs'!O515,N515+O515),N515+O515)</f>
        <v>0</v>
      </c>
      <c r="R515" s="12">
        <f t="shared" si="69"/>
        <v>0</v>
      </c>
      <c r="S515" s="1">
        <f>IF(AND(A515&gt;=5,A515&lt;=9),INDEX(Demand!$C$3:$C$26,C515),INDEX(Demand!$B$3:$B$26,C515))</f>
        <v>350</v>
      </c>
      <c r="T515" s="7">
        <f t="shared" si="70"/>
        <v>0</v>
      </c>
      <c r="U515" s="7">
        <f t="shared" si="71"/>
        <v>0</v>
      </c>
    </row>
    <row r="516" spans="1:21" x14ac:dyDescent="0.2">
      <c r="A516" s="1">
        <v>1</v>
      </c>
      <c r="B516" s="1">
        <v>22</v>
      </c>
      <c r="C516" s="1">
        <v>4</v>
      </c>
      <c r="D516">
        <v>4.4000000000000004</v>
      </c>
      <c r="E516">
        <v>3.2</v>
      </c>
      <c r="F516">
        <v>92</v>
      </c>
      <c r="G516">
        <v>0</v>
      </c>
      <c r="H516">
        <v>0</v>
      </c>
      <c r="I516">
        <v>0</v>
      </c>
      <c r="J516" s="4">
        <f t="shared" si="66"/>
        <v>74.014351644360545</v>
      </c>
      <c r="K516" s="4">
        <f t="shared" si="67"/>
        <v>-38.004021390443683</v>
      </c>
      <c r="L516" s="5">
        <f t="shared" si="72"/>
        <v>0</v>
      </c>
      <c r="M516" s="5">
        <f t="shared" si="73"/>
        <v>0</v>
      </c>
      <c r="N516" s="6">
        <f t="shared" si="65"/>
        <v>0</v>
      </c>
      <c r="O516" s="6">
        <f t="shared" si="68"/>
        <v>0</v>
      </c>
      <c r="P516" s="6">
        <f>FORECAST(J516,Inputs!$B$10:$B$18,Inputs!$A$10:$A$18)</f>
        <v>31.240873626336668</v>
      </c>
      <c r="Q516" s="6">
        <f>IF(Inputs!$D$10="Yes",IF('Hourly Calcs'!P516&gt;'Hourly Calcs'!K516,'Hourly Calcs'!O516,N516+O516),N516+O516)</f>
        <v>0</v>
      </c>
      <c r="R516" s="12">
        <f t="shared" si="69"/>
        <v>0</v>
      </c>
      <c r="S516" s="1">
        <f>IF(AND(A516&gt;=5,A516&lt;=9),INDEX(Demand!$C$3:$C$26,C516),INDEX(Demand!$B$3:$B$26,C516))</f>
        <v>350</v>
      </c>
      <c r="T516" s="7">
        <f t="shared" si="70"/>
        <v>0</v>
      </c>
      <c r="U516" s="7">
        <f t="shared" si="71"/>
        <v>0</v>
      </c>
    </row>
    <row r="517" spans="1:21" x14ac:dyDescent="0.2">
      <c r="A517" s="1">
        <v>1</v>
      </c>
      <c r="B517" s="1">
        <v>22</v>
      </c>
      <c r="C517" s="1">
        <v>5</v>
      </c>
      <c r="D517">
        <v>4.5</v>
      </c>
      <c r="E517">
        <v>3</v>
      </c>
      <c r="F517">
        <v>90</v>
      </c>
      <c r="G517">
        <v>0</v>
      </c>
      <c r="H517">
        <v>0</v>
      </c>
      <c r="I517">
        <v>0</v>
      </c>
      <c r="J517" s="4">
        <f t="shared" si="66"/>
        <v>86.690877297400959</v>
      </c>
      <c r="K517" s="4">
        <f t="shared" si="67"/>
        <v>-28.650338524402528</v>
      </c>
      <c r="L517" s="5">
        <f t="shared" si="72"/>
        <v>78.309122702599041</v>
      </c>
      <c r="M517" s="5">
        <f t="shared" si="73"/>
        <v>0</v>
      </c>
      <c r="N517" s="6">
        <f t="shared" si="65"/>
        <v>0</v>
      </c>
      <c r="O517" s="6">
        <f t="shared" si="68"/>
        <v>0</v>
      </c>
      <c r="P517" s="6">
        <f>FORECAST(J517,Inputs!$B$10:$B$18,Inputs!$A$10:$A$18)</f>
        <v>31.358248863864823</v>
      </c>
      <c r="Q517" s="6">
        <f>IF(Inputs!$D$10="Yes",IF('Hourly Calcs'!P517&gt;'Hourly Calcs'!K517,'Hourly Calcs'!O517,N517+O517),N517+O517)</f>
        <v>0</v>
      </c>
      <c r="R517" s="12">
        <f t="shared" si="69"/>
        <v>0</v>
      </c>
      <c r="S517" s="1">
        <f>IF(AND(A517&gt;=5,A517&lt;=9),INDEX(Demand!$C$3:$C$26,C517),INDEX(Demand!$B$3:$B$26,C517))</f>
        <v>350</v>
      </c>
      <c r="T517" s="7">
        <f t="shared" si="70"/>
        <v>0</v>
      </c>
      <c r="U517" s="7">
        <f t="shared" si="71"/>
        <v>0</v>
      </c>
    </row>
    <row r="518" spans="1:21" x14ac:dyDescent="0.2">
      <c r="A518" s="1">
        <v>1</v>
      </c>
      <c r="B518" s="1">
        <v>22</v>
      </c>
      <c r="C518" s="1">
        <v>6</v>
      </c>
      <c r="D518">
        <v>4.4000000000000004</v>
      </c>
      <c r="E518">
        <v>2.7</v>
      </c>
      <c r="F518">
        <v>89</v>
      </c>
      <c r="G518">
        <v>0</v>
      </c>
      <c r="H518">
        <v>0</v>
      </c>
      <c r="I518">
        <v>0</v>
      </c>
      <c r="J518" s="4">
        <f t="shared" si="66"/>
        <v>98.1432049477677</v>
      </c>
      <c r="K518" s="4">
        <f t="shared" si="67"/>
        <v>-19.169213180889159</v>
      </c>
      <c r="L518" s="5">
        <f t="shared" si="72"/>
        <v>66.8567950522323</v>
      </c>
      <c r="M518" s="5">
        <f t="shared" si="73"/>
        <v>0</v>
      </c>
      <c r="N518" s="6">
        <f t="shared" si="65"/>
        <v>0</v>
      </c>
      <c r="O518" s="6">
        <f t="shared" si="68"/>
        <v>0</v>
      </c>
      <c r="P518" s="6">
        <f>FORECAST(J518,Inputs!$B$10:$B$18,Inputs!$A$10:$A$18)</f>
        <v>31.46428893470155</v>
      </c>
      <c r="Q518" s="6">
        <f>IF(Inputs!$D$10="Yes",IF('Hourly Calcs'!P518&gt;'Hourly Calcs'!K518,'Hourly Calcs'!O518,N518+O518),N518+O518)</f>
        <v>0</v>
      </c>
      <c r="R518" s="12">
        <f t="shared" si="69"/>
        <v>0</v>
      </c>
      <c r="S518" s="1">
        <f>IF(AND(A518&gt;=5,A518&lt;=9),INDEX(Demand!$C$3:$C$26,C518),INDEX(Demand!$B$3:$B$26,C518))</f>
        <v>350</v>
      </c>
      <c r="T518" s="7">
        <f t="shared" si="70"/>
        <v>0</v>
      </c>
      <c r="U518" s="7">
        <f t="shared" si="71"/>
        <v>0</v>
      </c>
    </row>
    <row r="519" spans="1:21" x14ac:dyDescent="0.2">
      <c r="A519" s="1">
        <v>1</v>
      </c>
      <c r="B519" s="1">
        <v>22</v>
      </c>
      <c r="C519" s="1">
        <v>7</v>
      </c>
      <c r="D519">
        <v>4.3</v>
      </c>
      <c r="E519">
        <v>2.2999999999999998</v>
      </c>
      <c r="F519">
        <v>87</v>
      </c>
      <c r="G519">
        <v>0</v>
      </c>
      <c r="H519">
        <v>0</v>
      </c>
      <c r="I519">
        <v>0</v>
      </c>
      <c r="J519" s="4">
        <f t="shared" si="66"/>
        <v>109.1901652574352</v>
      </c>
      <c r="K519" s="4">
        <f t="shared" si="67"/>
        <v>-9.9363470020615949</v>
      </c>
      <c r="L519" s="5">
        <f t="shared" si="72"/>
        <v>55.809834742564803</v>
      </c>
      <c r="M519" s="5">
        <f t="shared" si="73"/>
        <v>0</v>
      </c>
      <c r="N519" s="6">
        <f t="shared" si="65"/>
        <v>0</v>
      </c>
      <c r="O519" s="6">
        <f t="shared" si="68"/>
        <v>0</v>
      </c>
      <c r="P519" s="6">
        <f>FORECAST(J519,Inputs!$B$10:$B$18,Inputs!$A$10:$A$18)</f>
        <v>31.56657560423551</v>
      </c>
      <c r="Q519" s="6">
        <f>IF(Inputs!$D$10="Yes",IF('Hourly Calcs'!P519&gt;'Hourly Calcs'!K519,'Hourly Calcs'!O519,N519+O519),N519+O519)</f>
        <v>0</v>
      </c>
      <c r="R519" s="12">
        <f t="shared" si="69"/>
        <v>0</v>
      </c>
      <c r="S519" s="1">
        <f>IF(AND(A519&gt;=5,A519&lt;=9),INDEX(Demand!$C$3:$C$26,C519),INDEX(Demand!$B$3:$B$26,C519))</f>
        <v>350</v>
      </c>
      <c r="T519" s="7">
        <f t="shared" si="70"/>
        <v>0</v>
      </c>
      <c r="U519" s="7">
        <f t="shared" si="71"/>
        <v>0</v>
      </c>
    </row>
    <row r="520" spans="1:21" x14ac:dyDescent="0.2">
      <c r="A520" s="1">
        <v>1</v>
      </c>
      <c r="B520" s="1">
        <v>22</v>
      </c>
      <c r="C520" s="1">
        <v>8</v>
      </c>
      <c r="D520">
        <v>4.5</v>
      </c>
      <c r="E520">
        <v>2.4</v>
      </c>
      <c r="F520">
        <v>86</v>
      </c>
      <c r="G520">
        <v>0</v>
      </c>
      <c r="H520">
        <v>0</v>
      </c>
      <c r="I520">
        <v>0</v>
      </c>
      <c r="J520" s="4">
        <f t="shared" si="66"/>
        <v>120.42616120138555</v>
      </c>
      <c r="K520" s="4">
        <f t="shared" si="67"/>
        <v>-1.1124664054925688</v>
      </c>
      <c r="L520" s="5">
        <f t="shared" si="72"/>
        <v>44.573838798614446</v>
      </c>
      <c r="M520" s="5">
        <f t="shared" si="73"/>
        <v>0</v>
      </c>
      <c r="N520" s="6">
        <f t="shared" si="65"/>
        <v>0</v>
      </c>
      <c r="O520" s="6">
        <f t="shared" si="68"/>
        <v>0</v>
      </c>
      <c r="P520" s="6">
        <f>FORECAST(J520,Inputs!$B$10:$B$18,Inputs!$A$10:$A$18)</f>
        <v>31.670612603716531</v>
      </c>
      <c r="Q520" s="6">
        <f>IF(Inputs!$D$10="Yes",IF('Hourly Calcs'!P520&gt;'Hourly Calcs'!K520,'Hourly Calcs'!O520,N520+O520),N520+O520)</f>
        <v>0</v>
      </c>
      <c r="R520" s="12">
        <f t="shared" si="69"/>
        <v>0</v>
      </c>
      <c r="S520" s="1">
        <f>IF(AND(A520&gt;=5,A520&lt;=9),INDEX(Demand!$C$3:$C$26,C520),INDEX(Demand!$B$3:$B$26,C520))</f>
        <v>350</v>
      </c>
      <c r="T520" s="7">
        <f t="shared" si="70"/>
        <v>0</v>
      </c>
      <c r="U520" s="7">
        <f t="shared" si="71"/>
        <v>0</v>
      </c>
    </row>
    <row r="521" spans="1:21" x14ac:dyDescent="0.2">
      <c r="A521" s="1">
        <v>1</v>
      </c>
      <c r="B521" s="1">
        <v>22</v>
      </c>
      <c r="C521" s="1">
        <v>9</v>
      </c>
      <c r="D521">
        <v>4.8</v>
      </c>
      <c r="E521">
        <v>2.6</v>
      </c>
      <c r="F521">
        <v>86</v>
      </c>
      <c r="G521">
        <v>17</v>
      </c>
      <c r="H521">
        <v>0</v>
      </c>
      <c r="I521">
        <v>17</v>
      </c>
      <c r="J521" s="4">
        <f t="shared" si="66"/>
        <v>132.30055802448447</v>
      </c>
      <c r="K521" s="4">
        <f t="shared" si="67"/>
        <v>6.4224214889096061</v>
      </c>
      <c r="L521" s="5">
        <f t="shared" si="72"/>
        <v>32.699441975515526</v>
      </c>
      <c r="M521" s="5">
        <f t="shared" si="73"/>
        <v>27.577578511090394</v>
      </c>
      <c r="N521" s="6">
        <f t="shared" ref="N521:N584" si="74">H521*MAX(0,COS(2*ASIN(SQRT(SIN(RADIANS($B$4))^2+COS(RADIANS($K521))^2-2*SIN(RADIANS($B$4))*COS(RADIANS($K521))*COS(RADIANS($J521-$B$5))+(SIN(RADIANS($K521))-COS(RADIANS($B$4)))^2)/2)))</f>
        <v>0</v>
      </c>
      <c r="O521" s="6">
        <f t="shared" si="68"/>
        <v>15.546819366717854</v>
      </c>
      <c r="P521" s="6">
        <f>FORECAST(J521,Inputs!$B$10:$B$18,Inputs!$A$10:$A$18)</f>
        <v>31.780560722448929</v>
      </c>
      <c r="Q521" s="6">
        <f>IF(Inputs!$D$10="Yes",IF('Hourly Calcs'!P521&gt;'Hourly Calcs'!K521,'Hourly Calcs'!O521,N521+O521),N521+O521)</f>
        <v>15.546819366717854</v>
      </c>
      <c r="R521" s="12">
        <f t="shared" si="69"/>
        <v>73.87848563064324</v>
      </c>
      <c r="S521" s="1">
        <f>IF(AND(A521&gt;=5,A521&lt;=9),INDEX(Demand!$C$3:$C$26,C521),INDEX(Demand!$B$3:$B$26,C521))</f>
        <v>350</v>
      </c>
      <c r="T521" s="7">
        <f t="shared" si="70"/>
        <v>73.87848563064324</v>
      </c>
      <c r="U521" s="7">
        <f t="shared" si="71"/>
        <v>0</v>
      </c>
    </row>
    <row r="522" spans="1:21" x14ac:dyDescent="0.2">
      <c r="A522" s="1">
        <v>1</v>
      </c>
      <c r="B522" s="1">
        <v>22</v>
      </c>
      <c r="C522" s="1">
        <v>10</v>
      </c>
      <c r="D522">
        <v>5.4</v>
      </c>
      <c r="E522">
        <v>2.7</v>
      </c>
      <c r="F522">
        <v>83</v>
      </c>
      <c r="G522">
        <v>77</v>
      </c>
      <c r="H522">
        <v>38</v>
      </c>
      <c r="I522">
        <v>69</v>
      </c>
      <c r="J522" s="4">
        <f t="shared" ref="J522:J585" si="75">solarazimuth($B$2,$B$3,$B$1,A522,B522,C522,0,0,0,0)</f>
        <v>145.11782888469102</v>
      </c>
      <c r="K522" s="4">
        <f t="shared" ref="K522:K585" si="76">solarelevation($B$2,$B$3,$B$1,A522,B522,C522,0,0,0,0)</f>
        <v>12.629992180440496</v>
      </c>
      <c r="L522" s="5">
        <f t="shared" si="72"/>
        <v>19.882171115308978</v>
      </c>
      <c r="M522" s="5">
        <f t="shared" si="73"/>
        <v>21.370007819559504</v>
      </c>
      <c r="N522" s="6">
        <f t="shared" si="74"/>
        <v>26.387561673483233</v>
      </c>
      <c r="O522" s="6">
        <f t="shared" ref="O522:O585" si="77">$I522*(1+COS(RADIANS($B$4)))/2</f>
        <v>63.101796253148933</v>
      </c>
      <c r="P522" s="6">
        <f>FORECAST(J522,Inputs!$B$10:$B$18,Inputs!$A$10:$A$18)</f>
        <v>31.899239156339728</v>
      </c>
      <c r="Q522" s="6">
        <f>IF(Inputs!$D$10="Yes",IF('Hourly Calcs'!P522&gt;'Hourly Calcs'!K522,'Hourly Calcs'!O522,N522+O522),N522+O522)</f>
        <v>63.101796253148933</v>
      </c>
      <c r="R522" s="12">
        <f t="shared" ref="R522:R585" si="78">$B$6*$E$1*Q522</f>
        <v>299.85973579496374</v>
      </c>
      <c r="S522" s="1">
        <f>IF(AND(A522&gt;=5,A522&lt;=9),INDEX(Demand!$C$3:$C$26,C522),INDEX(Demand!$B$3:$B$26,C522))</f>
        <v>600</v>
      </c>
      <c r="T522" s="7">
        <f t="shared" ref="T522:T585" si="79">S522-MAX(0,S522-R522)</f>
        <v>299.85973579496374</v>
      </c>
      <c r="U522" s="7">
        <f t="shared" ref="U522:U585" si="80">MAX(0,R522-S522)</f>
        <v>0</v>
      </c>
    </row>
    <row r="523" spans="1:21" x14ac:dyDescent="0.2">
      <c r="A523" s="1">
        <v>1</v>
      </c>
      <c r="B523" s="1">
        <v>22</v>
      </c>
      <c r="C523" s="1">
        <v>11</v>
      </c>
      <c r="D523">
        <v>5.9</v>
      </c>
      <c r="E523">
        <v>3</v>
      </c>
      <c r="F523">
        <v>82</v>
      </c>
      <c r="G523">
        <v>136</v>
      </c>
      <c r="H523">
        <v>68</v>
      </c>
      <c r="I523">
        <v>116</v>
      </c>
      <c r="J523" s="4">
        <f t="shared" si="75"/>
        <v>158.96683644771392</v>
      </c>
      <c r="K523" s="4">
        <f t="shared" si="76"/>
        <v>17.071810492273428</v>
      </c>
      <c r="L523" s="5">
        <f t="shared" si="72"/>
        <v>6.0331635522860836</v>
      </c>
      <c r="M523" s="5">
        <f t="shared" si="73"/>
        <v>16.928189507726572</v>
      </c>
      <c r="N523" s="6">
        <f t="shared" si="74"/>
        <v>52.698186155865287</v>
      </c>
      <c r="O523" s="6">
        <f t="shared" si="77"/>
        <v>106.08417920819241</v>
      </c>
      <c r="P523" s="6">
        <f>FORECAST(J523,Inputs!$B$10:$B$18,Inputs!$A$10:$A$18)</f>
        <v>32.027470707849204</v>
      </c>
      <c r="Q523" s="6">
        <f>IF(Inputs!$D$10="Yes",IF('Hourly Calcs'!P523&gt;'Hourly Calcs'!K523,'Hourly Calcs'!O523,N523+O523),N523+O523)</f>
        <v>106.08417920819241</v>
      </c>
      <c r="R523" s="12">
        <f t="shared" si="78"/>
        <v>504.11201959733029</v>
      </c>
      <c r="S523" s="1">
        <f>IF(AND(A523&gt;=5,A523&lt;=9),INDEX(Demand!$C$3:$C$26,C523),INDEX(Demand!$B$3:$B$26,C523))</f>
        <v>600</v>
      </c>
      <c r="T523" s="7">
        <f t="shared" si="79"/>
        <v>504.11201959733029</v>
      </c>
      <c r="U523" s="7">
        <f t="shared" si="80"/>
        <v>0</v>
      </c>
    </row>
    <row r="524" spans="1:21" x14ac:dyDescent="0.2">
      <c r="A524" s="1">
        <v>1</v>
      </c>
      <c r="B524" s="1">
        <v>22</v>
      </c>
      <c r="C524" s="1">
        <v>12</v>
      </c>
      <c r="D524">
        <v>6.6</v>
      </c>
      <c r="E524">
        <v>3.3</v>
      </c>
      <c r="F524">
        <v>79</v>
      </c>
      <c r="G524">
        <v>174</v>
      </c>
      <c r="H524">
        <v>53</v>
      </c>
      <c r="I524">
        <v>156</v>
      </c>
      <c r="J524" s="4">
        <f t="shared" si="75"/>
        <v>173.62752504948577</v>
      </c>
      <c r="K524" s="4">
        <f t="shared" si="76"/>
        <v>19.325271767054687</v>
      </c>
      <c r="L524" s="5">
        <f t="shared" si="72"/>
        <v>8.6275250494857687</v>
      </c>
      <c r="M524" s="5">
        <f t="shared" si="73"/>
        <v>14.674728232945313</v>
      </c>
      <c r="N524" s="6">
        <f t="shared" si="74"/>
        <v>42.191609558516006</v>
      </c>
      <c r="O524" s="6">
        <f t="shared" si="77"/>
        <v>142.66493065929325</v>
      </c>
      <c r="P524" s="6">
        <f>FORECAST(J524,Inputs!$B$10:$B$18,Inputs!$A$10:$A$18)</f>
        <v>32.163217824532275</v>
      </c>
      <c r="Q524" s="6">
        <f>IF(Inputs!$D$10="Yes",IF('Hourly Calcs'!P524&gt;'Hourly Calcs'!K524,'Hourly Calcs'!O524,N524+O524),N524+O524)</f>
        <v>142.66493065929325</v>
      </c>
      <c r="R524" s="12">
        <f t="shared" si="78"/>
        <v>677.9437504929615</v>
      </c>
      <c r="S524" s="1">
        <f>IF(AND(A524&gt;=5,A524&lt;=9),INDEX(Demand!$C$3:$C$26,C524),INDEX(Demand!$B$3:$B$26,C524))</f>
        <v>600</v>
      </c>
      <c r="T524" s="7">
        <f t="shared" si="79"/>
        <v>600</v>
      </c>
      <c r="U524" s="7">
        <f t="shared" si="80"/>
        <v>77.943750492961499</v>
      </c>
    </row>
    <row r="525" spans="1:21" x14ac:dyDescent="0.2">
      <c r="A525" s="1">
        <v>1</v>
      </c>
      <c r="B525" s="1">
        <v>22</v>
      </c>
      <c r="C525" s="1">
        <v>13</v>
      </c>
      <c r="D525">
        <v>7.2</v>
      </c>
      <c r="E525">
        <v>3.7</v>
      </c>
      <c r="F525">
        <v>78</v>
      </c>
      <c r="G525">
        <v>184</v>
      </c>
      <c r="H525">
        <v>55</v>
      </c>
      <c r="I525">
        <v>164</v>
      </c>
      <c r="J525" s="4">
        <f t="shared" si="75"/>
        <v>188.5707968314444</v>
      </c>
      <c r="K525" s="4">
        <f t="shared" si="76"/>
        <v>19.152905196126198</v>
      </c>
      <c r="L525" s="5">
        <f t="shared" si="72"/>
        <v>23.570796831444397</v>
      </c>
      <c r="M525" s="5">
        <f t="shared" si="73"/>
        <v>14.847094803873802</v>
      </c>
      <c r="N525" s="6">
        <f t="shared" si="74"/>
        <v>41.58912673201926</v>
      </c>
      <c r="O525" s="6">
        <f t="shared" si="77"/>
        <v>149.98108094951343</v>
      </c>
      <c r="P525" s="6">
        <f>FORECAST(J525,Inputs!$B$10:$B$18,Inputs!$A$10:$A$18)</f>
        <v>32.301581452143004</v>
      </c>
      <c r="Q525" s="6">
        <f>IF(Inputs!$D$10="Yes",IF('Hourly Calcs'!P525&gt;'Hourly Calcs'!K525,'Hourly Calcs'!O525,N525+O525),N525+O525)</f>
        <v>149.98108094951343</v>
      </c>
      <c r="R525" s="12">
        <f t="shared" si="78"/>
        <v>712.71009667208773</v>
      </c>
      <c r="S525" s="1">
        <f>IF(AND(A525&gt;=5,A525&lt;=9),INDEX(Demand!$C$3:$C$26,C525),INDEX(Demand!$B$3:$B$26,C525))</f>
        <v>600</v>
      </c>
      <c r="T525" s="7">
        <f t="shared" si="79"/>
        <v>600</v>
      </c>
      <c r="U525" s="7">
        <f t="shared" si="80"/>
        <v>112.71009667208773</v>
      </c>
    </row>
    <row r="526" spans="1:21" x14ac:dyDescent="0.2">
      <c r="A526" s="1">
        <v>1</v>
      </c>
      <c r="B526" s="1">
        <v>22</v>
      </c>
      <c r="C526" s="1">
        <v>14</v>
      </c>
      <c r="D526">
        <v>6.8</v>
      </c>
      <c r="E526">
        <v>4.5</v>
      </c>
      <c r="F526">
        <v>85</v>
      </c>
      <c r="G526">
        <v>81</v>
      </c>
      <c r="H526">
        <v>0</v>
      </c>
      <c r="I526">
        <v>81</v>
      </c>
      <c r="J526" s="4">
        <f t="shared" si="75"/>
        <v>203.14573272842046</v>
      </c>
      <c r="K526" s="4">
        <f t="shared" si="76"/>
        <v>16.573904241345474</v>
      </c>
      <c r="L526" s="5">
        <f t="shared" si="72"/>
        <v>38.145732728420455</v>
      </c>
      <c r="M526" s="5">
        <f t="shared" si="73"/>
        <v>17.426095758654526</v>
      </c>
      <c r="N526" s="6">
        <f t="shared" si="74"/>
        <v>0</v>
      </c>
      <c r="O526" s="6">
        <f t="shared" si="77"/>
        <v>74.076021688479187</v>
      </c>
      <c r="P526" s="6">
        <f>FORECAST(J526,Inputs!$B$10:$B$18,Inputs!$A$10:$A$18)</f>
        <v>32.436534562300189</v>
      </c>
      <c r="Q526" s="6">
        <f>IF(Inputs!$D$10="Yes",IF('Hourly Calcs'!P526&gt;'Hourly Calcs'!K526,'Hourly Calcs'!O526,N526+O526),N526+O526)</f>
        <v>74.076021688479187</v>
      </c>
      <c r="R526" s="12">
        <f t="shared" si="78"/>
        <v>352.00925506365309</v>
      </c>
      <c r="S526" s="1">
        <f>IF(AND(A526&gt;=5,A526&lt;=9),INDEX(Demand!$C$3:$C$26,C526),INDEX(Demand!$B$3:$B$26,C526))</f>
        <v>600</v>
      </c>
      <c r="T526" s="7">
        <f t="shared" si="79"/>
        <v>352.00925506365309</v>
      </c>
      <c r="U526" s="7">
        <f t="shared" si="80"/>
        <v>0</v>
      </c>
    </row>
    <row r="527" spans="1:21" x14ac:dyDescent="0.2">
      <c r="A527" s="1">
        <v>1</v>
      </c>
      <c r="B527" s="1">
        <v>22</v>
      </c>
      <c r="C527" s="1">
        <v>15</v>
      </c>
      <c r="D527">
        <v>7.2</v>
      </c>
      <c r="E527">
        <v>5.4</v>
      </c>
      <c r="F527">
        <v>88</v>
      </c>
      <c r="G527">
        <v>58</v>
      </c>
      <c r="H527">
        <v>0</v>
      </c>
      <c r="I527">
        <v>58</v>
      </c>
      <c r="J527" s="4">
        <f t="shared" si="75"/>
        <v>216.85993097158166</v>
      </c>
      <c r="K527" s="4">
        <f t="shared" si="76"/>
        <v>11.856883389875122</v>
      </c>
      <c r="L527" s="5">
        <f t="shared" si="72"/>
        <v>51.859930971581662</v>
      </c>
      <c r="M527" s="5">
        <f t="shared" si="73"/>
        <v>22.143116610124878</v>
      </c>
      <c r="N527" s="6">
        <f t="shared" si="74"/>
        <v>0</v>
      </c>
      <c r="O527" s="6">
        <f t="shared" si="77"/>
        <v>53.042089604096205</v>
      </c>
      <c r="P527" s="6">
        <f>FORECAST(J527,Inputs!$B$10:$B$18,Inputs!$A$10:$A$18)</f>
        <v>32.563517879366493</v>
      </c>
      <c r="Q527" s="6">
        <f>IF(Inputs!$D$10="Yes",IF('Hourly Calcs'!P527&gt;'Hourly Calcs'!K527,'Hourly Calcs'!O527,N527+O527),N527+O527)</f>
        <v>53.042089604096205</v>
      </c>
      <c r="R527" s="12">
        <f t="shared" si="78"/>
        <v>252.05600979866514</v>
      </c>
      <c r="S527" s="1">
        <f>IF(AND(A527&gt;=5,A527&lt;=9),INDEX(Demand!$C$3:$C$26,C527),INDEX(Demand!$B$3:$B$26,C527))</f>
        <v>600</v>
      </c>
      <c r="T527" s="7">
        <f t="shared" si="79"/>
        <v>252.05600979866517</v>
      </c>
      <c r="U527" s="7">
        <f t="shared" si="80"/>
        <v>0</v>
      </c>
    </row>
    <row r="528" spans="1:21" x14ac:dyDescent="0.2">
      <c r="A528" s="1">
        <v>1</v>
      </c>
      <c r="B528" s="1">
        <v>22</v>
      </c>
      <c r="C528" s="1">
        <v>16</v>
      </c>
      <c r="D528">
        <v>7.6</v>
      </c>
      <c r="E528">
        <v>6.3</v>
      </c>
      <c r="F528">
        <v>91</v>
      </c>
      <c r="G528">
        <v>27</v>
      </c>
      <c r="H528">
        <v>0</v>
      </c>
      <c r="I528">
        <v>27</v>
      </c>
      <c r="J528" s="4">
        <f t="shared" si="75"/>
        <v>229.54078874683466</v>
      </c>
      <c r="K528" s="4">
        <f t="shared" si="76"/>
        <v>5.4479093935567846</v>
      </c>
      <c r="L528" s="5">
        <f t="shared" si="72"/>
        <v>64.540788746834664</v>
      </c>
      <c r="M528" s="5">
        <f t="shared" si="73"/>
        <v>28.552090606443215</v>
      </c>
      <c r="N528" s="6">
        <f t="shared" si="74"/>
        <v>0</v>
      </c>
      <c r="O528" s="6">
        <f t="shared" si="77"/>
        <v>24.692007229493061</v>
      </c>
      <c r="P528" s="6">
        <f>FORECAST(J528,Inputs!$B$10:$B$18,Inputs!$A$10:$A$18)</f>
        <v>32.680933229137352</v>
      </c>
      <c r="Q528" s="6">
        <f>IF(Inputs!$D$10="Yes",IF('Hourly Calcs'!P528&gt;'Hourly Calcs'!K528,'Hourly Calcs'!O528,N528+O528),N528+O528)</f>
        <v>24.692007229493061</v>
      </c>
      <c r="R528" s="12">
        <f t="shared" si="78"/>
        <v>117.33641835455103</v>
      </c>
      <c r="S528" s="1">
        <f>IF(AND(A528&gt;=5,A528&lt;=9),INDEX(Demand!$C$3:$C$26,C528),INDEX(Demand!$B$3:$B$26,C528))</f>
        <v>900</v>
      </c>
      <c r="T528" s="7">
        <f t="shared" si="79"/>
        <v>117.33641835455103</v>
      </c>
      <c r="U528" s="7">
        <f t="shared" si="80"/>
        <v>0</v>
      </c>
    </row>
    <row r="529" spans="1:21" x14ac:dyDescent="0.2">
      <c r="A529" s="1">
        <v>1</v>
      </c>
      <c r="B529" s="1">
        <v>22</v>
      </c>
      <c r="C529" s="1">
        <v>17</v>
      </c>
      <c r="D529">
        <v>7.7</v>
      </c>
      <c r="E529">
        <v>7.3</v>
      </c>
      <c r="F529">
        <v>97</v>
      </c>
      <c r="G529">
        <v>4</v>
      </c>
      <c r="H529">
        <v>0</v>
      </c>
      <c r="I529">
        <v>4</v>
      </c>
      <c r="J529" s="4">
        <f t="shared" si="75"/>
        <v>241.31416970999953</v>
      </c>
      <c r="K529" s="4">
        <f t="shared" si="76"/>
        <v>-2.3743550236713986</v>
      </c>
      <c r="L529" s="5">
        <f t="shared" si="72"/>
        <v>76.314169709999533</v>
      </c>
      <c r="M529" s="5">
        <f t="shared" si="73"/>
        <v>0</v>
      </c>
      <c r="N529" s="6">
        <f t="shared" si="74"/>
        <v>0</v>
      </c>
      <c r="O529" s="6">
        <f t="shared" si="77"/>
        <v>3.6580751451100832</v>
      </c>
      <c r="P529" s="6">
        <f>FORECAST(J529,Inputs!$B$10:$B$18,Inputs!$A$10:$A$18)</f>
        <v>32.78994601583333</v>
      </c>
      <c r="Q529" s="6">
        <f>IF(Inputs!$D$10="Yes",IF('Hourly Calcs'!P529&gt;'Hourly Calcs'!K529,'Hourly Calcs'!O529,N529+O529),N529+O529)</f>
        <v>3.6580751451100832</v>
      </c>
      <c r="R529" s="12">
        <f t="shared" si="78"/>
        <v>17.383173089563115</v>
      </c>
      <c r="S529" s="1">
        <f>IF(AND(A529&gt;=5,A529&lt;=9),INDEX(Demand!$C$3:$C$26,C529),INDEX(Demand!$B$3:$B$26,C529))</f>
        <v>900</v>
      </c>
      <c r="T529" s="7">
        <f t="shared" si="79"/>
        <v>17.383173089563115</v>
      </c>
      <c r="U529" s="7">
        <f t="shared" si="80"/>
        <v>0</v>
      </c>
    </row>
    <row r="530" spans="1:21" x14ac:dyDescent="0.2">
      <c r="A530" s="1">
        <v>1</v>
      </c>
      <c r="B530" s="1">
        <v>22</v>
      </c>
      <c r="C530" s="1">
        <v>18</v>
      </c>
      <c r="D530">
        <v>7.8</v>
      </c>
      <c r="E530">
        <v>7.4</v>
      </c>
      <c r="F530">
        <v>97</v>
      </c>
      <c r="G530">
        <v>0</v>
      </c>
      <c r="H530">
        <v>0</v>
      </c>
      <c r="I530">
        <v>0</v>
      </c>
      <c r="J530" s="4">
        <f t="shared" si="75"/>
        <v>252.508744666186</v>
      </c>
      <c r="K530" s="4">
        <f t="shared" si="76"/>
        <v>-11.190227162011993</v>
      </c>
      <c r="L530" s="5">
        <f t="shared" si="72"/>
        <v>87.508744666186004</v>
      </c>
      <c r="M530" s="5">
        <f t="shared" si="73"/>
        <v>0</v>
      </c>
      <c r="N530" s="6">
        <f t="shared" si="74"/>
        <v>0</v>
      </c>
      <c r="O530" s="6">
        <f t="shared" si="77"/>
        <v>0</v>
      </c>
      <c r="P530" s="6">
        <f>FORECAST(J530,Inputs!$B$10:$B$18,Inputs!$A$10:$A$18)</f>
        <v>32.893599487649865</v>
      </c>
      <c r="Q530" s="6">
        <f>IF(Inputs!$D$10="Yes",IF('Hourly Calcs'!P530&gt;'Hourly Calcs'!K530,'Hourly Calcs'!O530,N530+O530),N530+O530)</f>
        <v>0</v>
      </c>
      <c r="R530" s="12">
        <f t="shared" si="78"/>
        <v>0</v>
      </c>
      <c r="S530" s="1">
        <f>IF(AND(A530&gt;=5,A530&lt;=9),INDEX(Demand!$C$3:$C$26,C530),INDEX(Demand!$B$3:$B$26,C530))</f>
        <v>900</v>
      </c>
      <c r="T530" s="7">
        <f t="shared" si="79"/>
        <v>0</v>
      </c>
      <c r="U530" s="7">
        <f t="shared" si="80"/>
        <v>0</v>
      </c>
    </row>
    <row r="531" spans="1:21" x14ac:dyDescent="0.2">
      <c r="A531" s="1">
        <v>1</v>
      </c>
      <c r="B531" s="1">
        <v>22</v>
      </c>
      <c r="C531" s="1">
        <v>19</v>
      </c>
      <c r="D531">
        <v>8.1999999999999993</v>
      </c>
      <c r="E531">
        <v>7.4</v>
      </c>
      <c r="F531">
        <v>95</v>
      </c>
      <c r="G531">
        <v>0</v>
      </c>
      <c r="H531">
        <v>0</v>
      </c>
      <c r="I531">
        <v>0</v>
      </c>
      <c r="J531" s="4">
        <f t="shared" si="75"/>
        <v>263.59381436837793</v>
      </c>
      <c r="K531" s="4">
        <f t="shared" si="76"/>
        <v>-20.468938700188332</v>
      </c>
      <c r="L531" s="5">
        <f t="shared" si="72"/>
        <v>0</v>
      </c>
      <c r="M531" s="5">
        <f t="shared" si="73"/>
        <v>0</v>
      </c>
      <c r="N531" s="6">
        <f t="shared" si="74"/>
        <v>0</v>
      </c>
      <c r="O531" s="6">
        <f t="shared" si="77"/>
        <v>0</v>
      </c>
      <c r="P531" s="6">
        <f>FORECAST(J531,Inputs!$B$10:$B$18,Inputs!$A$10:$A$18)</f>
        <v>32.996239021929426</v>
      </c>
      <c r="Q531" s="6">
        <f>IF(Inputs!$D$10="Yes",IF('Hourly Calcs'!P531&gt;'Hourly Calcs'!K531,'Hourly Calcs'!O531,N531+O531),N531+O531)</f>
        <v>0</v>
      </c>
      <c r="R531" s="12">
        <f t="shared" si="78"/>
        <v>0</v>
      </c>
      <c r="S531" s="1">
        <f>IF(AND(A531&gt;=5,A531&lt;=9),INDEX(Demand!$C$3:$C$26,C531),INDEX(Demand!$B$3:$B$26,C531))</f>
        <v>900</v>
      </c>
      <c r="T531" s="7">
        <f t="shared" si="79"/>
        <v>0</v>
      </c>
      <c r="U531" s="7">
        <f t="shared" si="80"/>
        <v>0</v>
      </c>
    </row>
    <row r="532" spans="1:21" x14ac:dyDescent="0.2">
      <c r="A532" s="1">
        <v>1</v>
      </c>
      <c r="B532" s="1">
        <v>22</v>
      </c>
      <c r="C532" s="1">
        <v>20</v>
      </c>
      <c r="D532">
        <v>8.1</v>
      </c>
      <c r="E532">
        <v>7.2</v>
      </c>
      <c r="F532">
        <v>94</v>
      </c>
      <c r="G532">
        <v>0</v>
      </c>
      <c r="H532">
        <v>0</v>
      </c>
      <c r="I532">
        <v>0</v>
      </c>
      <c r="J532" s="4">
        <f t="shared" si="75"/>
        <v>275.19037541956152</v>
      </c>
      <c r="K532" s="4">
        <f t="shared" si="76"/>
        <v>-29.943336382678154</v>
      </c>
      <c r="L532" s="5">
        <f t="shared" si="72"/>
        <v>0</v>
      </c>
      <c r="M532" s="5">
        <f t="shared" si="73"/>
        <v>0</v>
      </c>
      <c r="N532" s="6">
        <f t="shared" si="74"/>
        <v>0</v>
      </c>
      <c r="O532" s="6">
        <f t="shared" si="77"/>
        <v>0</v>
      </c>
      <c r="P532" s="6">
        <f>FORECAST(J532,Inputs!$B$10:$B$18,Inputs!$A$10:$A$18)</f>
        <v>33.103614587218161</v>
      </c>
      <c r="Q532" s="6">
        <f>IF(Inputs!$D$10="Yes",IF('Hourly Calcs'!P532&gt;'Hourly Calcs'!K532,'Hourly Calcs'!O532,N532+O532),N532+O532)</f>
        <v>0</v>
      </c>
      <c r="R532" s="12">
        <f t="shared" si="78"/>
        <v>0</v>
      </c>
      <c r="S532" s="1">
        <f>IF(AND(A532&gt;=5,A532&lt;=9),INDEX(Demand!$C$3:$C$26,C532),INDEX(Demand!$B$3:$B$26,C532))</f>
        <v>800</v>
      </c>
      <c r="T532" s="7">
        <f t="shared" si="79"/>
        <v>0</v>
      </c>
      <c r="U532" s="7">
        <f t="shared" si="80"/>
        <v>0</v>
      </c>
    </row>
    <row r="533" spans="1:21" x14ac:dyDescent="0.2">
      <c r="A533" s="1">
        <v>1</v>
      </c>
      <c r="B533" s="1">
        <v>22</v>
      </c>
      <c r="C533" s="1">
        <v>21</v>
      </c>
      <c r="D533">
        <v>8.1</v>
      </c>
      <c r="E533">
        <v>7.5</v>
      </c>
      <c r="F533">
        <v>96</v>
      </c>
      <c r="G533">
        <v>0</v>
      </c>
      <c r="H533">
        <v>0</v>
      </c>
      <c r="I533">
        <v>0</v>
      </c>
      <c r="J533" s="4">
        <f t="shared" si="75"/>
        <v>288.16050302237619</v>
      </c>
      <c r="K533" s="4">
        <f t="shared" si="76"/>
        <v>-39.221065788986323</v>
      </c>
      <c r="L533" s="5">
        <f t="shared" si="72"/>
        <v>0</v>
      </c>
      <c r="M533" s="5">
        <f t="shared" si="73"/>
        <v>0</v>
      </c>
      <c r="N533" s="6">
        <f t="shared" si="74"/>
        <v>0</v>
      </c>
      <c r="O533" s="6">
        <f t="shared" si="77"/>
        <v>0</v>
      </c>
      <c r="P533" s="6">
        <f>FORECAST(J533,Inputs!$B$10:$B$18,Inputs!$A$10:$A$18)</f>
        <v>33.223708361318295</v>
      </c>
      <c r="Q533" s="6">
        <f>IF(Inputs!$D$10="Yes",IF('Hourly Calcs'!P533&gt;'Hourly Calcs'!K533,'Hourly Calcs'!O533,N533+O533),N533+O533)</f>
        <v>0</v>
      </c>
      <c r="R533" s="12">
        <f t="shared" si="78"/>
        <v>0</v>
      </c>
      <c r="S533" s="1">
        <f>IF(AND(A533&gt;=5,A533&lt;=9),INDEX(Demand!$C$3:$C$26,C533),INDEX(Demand!$B$3:$B$26,C533))</f>
        <v>700</v>
      </c>
      <c r="T533" s="7">
        <f t="shared" si="79"/>
        <v>0</v>
      </c>
      <c r="U533" s="7">
        <f t="shared" si="80"/>
        <v>0</v>
      </c>
    </row>
    <row r="534" spans="1:21" x14ac:dyDescent="0.2">
      <c r="A534" s="1">
        <v>1</v>
      </c>
      <c r="B534" s="1">
        <v>22</v>
      </c>
      <c r="C534" s="1">
        <v>22</v>
      </c>
      <c r="D534">
        <v>7.6</v>
      </c>
      <c r="E534">
        <v>7</v>
      </c>
      <c r="F534">
        <v>96</v>
      </c>
      <c r="G534">
        <v>0</v>
      </c>
      <c r="H534">
        <v>0</v>
      </c>
      <c r="I534">
        <v>0</v>
      </c>
      <c r="J534" s="4">
        <f t="shared" si="75"/>
        <v>303.74955443359153</v>
      </c>
      <c r="K534" s="4">
        <f t="shared" si="76"/>
        <v>-47.744771220993186</v>
      </c>
      <c r="L534" s="5">
        <f t="shared" si="72"/>
        <v>0</v>
      </c>
      <c r="M534" s="5">
        <f t="shared" si="73"/>
        <v>0</v>
      </c>
      <c r="N534" s="6">
        <f t="shared" si="74"/>
        <v>0</v>
      </c>
      <c r="O534" s="6">
        <f t="shared" si="77"/>
        <v>0</v>
      </c>
      <c r="P534" s="6">
        <f>FORECAST(J534,Inputs!$B$10:$B$18,Inputs!$A$10:$A$18)</f>
        <v>33.368051429940664</v>
      </c>
      <c r="Q534" s="6">
        <f>IF(Inputs!$D$10="Yes",IF('Hourly Calcs'!P534&gt;'Hourly Calcs'!K534,'Hourly Calcs'!O534,N534+O534),N534+O534)</f>
        <v>0</v>
      </c>
      <c r="R534" s="12">
        <f t="shared" si="78"/>
        <v>0</v>
      </c>
      <c r="S534" s="1">
        <f>IF(AND(A534&gt;=5,A534&lt;=9),INDEX(Demand!$C$3:$C$26,C534),INDEX(Demand!$B$3:$B$26,C534))</f>
        <v>600</v>
      </c>
      <c r="T534" s="7">
        <f t="shared" si="79"/>
        <v>0</v>
      </c>
      <c r="U534" s="7">
        <f t="shared" si="80"/>
        <v>0</v>
      </c>
    </row>
    <row r="535" spans="1:21" x14ac:dyDescent="0.2">
      <c r="A535" s="1">
        <v>1</v>
      </c>
      <c r="B535" s="1">
        <v>22</v>
      </c>
      <c r="C535" s="1">
        <v>23</v>
      </c>
      <c r="D535">
        <v>6.5</v>
      </c>
      <c r="E535">
        <v>5.8</v>
      </c>
      <c r="F535">
        <v>95</v>
      </c>
      <c r="G535">
        <v>0</v>
      </c>
      <c r="H535">
        <v>0</v>
      </c>
      <c r="I535">
        <v>0</v>
      </c>
      <c r="J535" s="4">
        <f t="shared" si="75"/>
        <v>323.55120865210944</v>
      </c>
      <c r="K535" s="4">
        <f t="shared" si="76"/>
        <v>-54.619305738108665</v>
      </c>
      <c r="L535" s="5">
        <f t="shared" si="72"/>
        <v>0</v>
      </c>
      <c r="M535" s="5">
        <f t="shared" si="73"/>
        <v>0</v>
      </c>
      <c r="N535" s="6">
        <f t="shared" si="74"/>
        <v>0</v>
      </c>
      <c r="O535" s="6">
        <f t="shared" si="77"/>
        <v>0</v>
      </c>
      <c r="P535" s="6">
        <f>FORECAST(J535,Inputs!$B$10:$B$18,Inputs!$A$10:$A$18)</f>
        <v>33.551400080112124</v>
      </c>
      <c r="Q535" s="6">
        <f>IF(Inputs!$D$10="Yes",IF('Hourly Calcs'!P535&gt;'Hourly Calcs'!K535,'Hourly Calcs'!O535,N535+O535),N535+O535)</f>
        <v>0</v>
      </c>
      <c r="R535" s="12">
        <f t="shared" si="78"/>
        <v>0</v>
      </c>
      <c r="S535" s="1">
        <f>IF(AND(A535&gt;=5,A535&lt;=9),INDEX(Demand!$C$3:$C$26,C535),INDEX(Demand!$B$3:$B$26,C535))</f>
        <v>500</v>
      </c>
      <c r="T535" s="7">
        <f t="shared" si="79"/>
        <v>0</v>
      </c>
      <c r="U535" s="7">
        <f t="shared" si="80"/>
        <v>0</v>
      </c>
    </row>
    <row r="536" spans="1:21" x14ac:dyDescent="0.2">
      <c r="A536" s="1">
        <v>1</v>
      </c>
      <c r="B536" s="1">
        <v>22</v>
      </c>
      <c r="C536" s="1">
        <v>24</v>
      </c>
      <c r="D536">
        <v>6.1</v>
      </c>
      <c r="E536">
        <v>5.4</v>
      </c>
      <c r="F536">
        <v>95</v>
      </c>
      <c r="G536">
        <v>0</v>
      </c>
      <c r="H536">
        <v>0</v>
      </c>
      <c r="I536">
        <v>0</v>
      </c>
      <c r="J536" s="4">
        <f t="shared" si="75"/>
        <v>348.35976448685051</v>
      </c>
      <c r="K536" s="4">
        <f t="shared" si="76"/>
        <v>-58.504811386459039</v>
      </c>
      <c r="L536" s="5">
        <f t="shared" si="72"/>
        <v>0</v>
      </c>
      <c r="M536" s="5">
        <f t="shared" si="73"/>
        <v>0</v>
      </c>
      <c r="N536" s="6">
        <f t="shared" si="74"/>
        <v>0</v>
      </c>
      <c r="O536" s="6">
        <f t="shared" si="77"/>
        <v>0</v>
      </c>
      <c r="P536" s="6">
        <f>FORECAST(J536,Inputs!$B$10:$B$18,Inputs!$A$10:$A$18)</f>
        <v>33.781108930433803</v>
      </c>
      <c r="Q536" s="6">
        <f>IF(Inputs!$D$10="Yes",IF('Hourly Calcs'!P536&gt;'Hourly Calcs'!K536,'Hourly Calcs'!O536,N536+O536),N536+O536)</f>
        <v>0</v>
      </c>
      <c r="R536" s="12">
        <f t="shared" si="78"/>
        <v>0</v>
      </c>
      <c r="S536" s="1">
        <f>IF(AND(A536&gt;=5,A536&lt;=9),INDEX(Demand!$C$3:$C$26,C536),INDEX(Demand!$B$3:$B$26,C536))</f>
        <v>400</v>
      </c>
      <c r="T536" s="7">
        <f t="shared" si="79"/>
        <v>0</v>
      </c>
      <c r="U536" s="7">
        <f t="shared" si="80"/>
        <v>0</v>
      </c>
    </row>
    <row r="537" spans="1:21" x14ac:dyDescent="0.2">
      <c r="A537" s="1">
        <v>1</v>
      </c>
      <c r="B537" s="1">
        <v>23</v>
      </c>
      <c r="C537" s="1">
        <v>1</v>
      </c>
      <c r="D537">
        <v>5.9</v>
      </c>
      <c r="E537">
        <v>5.4</v>
      </c>
      <c r="F537">
        <v>97</v>
      </c>
      <c r="G537">
        <v>0</v>
      </c>
      <c r="H537">
        <v>0</v>
      </c>
      <c r="I537">
        <v>0</v>
      </c>
      <c r="J537" s="4">
        <f t="shared" si="75"/>
        <v>15.440372200880518</v>
      </c>
      <c r="K537" s="4">
        <f t="shared" si="76"/>
        <v>-58.177273378776448</v>
      </c>
      <c r="L537" s="5">
        <f t="shared" si="72"/>
        <v>0</v>
      </c>
      <c r="M537" s="5">
        <f t="shared" si="73"/>
        <v>0</v>
      </c>
      <c r="N537" s="6">
        <f t="shared" si="74"/>
        <v>0</v>
      </c>
      <c r="O537" s="6">
        <f t="shared" si="77"/>
        <v>0</v>
      </c>
      <c r="P537" s="6">
        <f>FORECAST(J537,Inputs!$B$10:$B$18,Inputs!$A$10:$A$18)</f>
        <v>30.698521964822966</v>
      </c>
      <c r="Q537" s="6">
        <f>IF(Inputs!$D$10="Yes",IF('Hourly Calcs'!P537&gt;'Hourly Calcs'!K537,'Hourly Calcs'!O537,N537+O537),N537+O537)</f>
        <v>0</v>
      </c>
      <c r="R537" s="12">
        <f t="shared" si="78"/>
        <v>0</v>
      </c>
      <c r="S537" s="1">
        <f>IF(AND(A537&gt;=5,A537&lt;=9),INDEX(Demand!$C$3:$C$26,C537),INDEX(Demand!$B$3:$B$26,C537))</f>
        <v>350</v>
      </c>
      <c r="T537" s="7">
        <f t="shared" si="79"/>
        <v>0</v>
      </c>
      <c r="U537" s="7">
        <f t="shared" si="80"/>
        <v>0</v>
      </c>
    </row>
    <row r="538" spans="1:21" x14ac:dyDescent="0.2">
      <c r="A538" s="1">
        <v>1</v>
      </c>
      <c r="B538" s="1">
        <v>23</v>
      </c>
      <c r="C538" s="1">
        <v>2</v>
      </c>
      <c r="D538">
        <v>5.7</v>
      </c>
      <c r="E538">
        <v>5.5</v>
      </c>
      <c r="F538">
        <v>99</v>
      </c>
      <c r="G538">
        <v>0</v>
      </c>
      <c r="H538">
        <v>0</v>
      </c>
      <c r="I538">
        <v>0</v>
      </c>
      <c r="J538" s="4">
        <f t="shared" si="75"/>
        <v>39.573047756713748</v>
      </c>
      <c r="K538" s="4">
        <f t="shared" si="76"/>
        <v>-53.756606427766798</v>
      </c>
      <c r="L538" s="5">
        <f t="shared" si="72"/>
        <v>0</v>
      </c>
      <c r="M538" s="5">
        <f t="shared" si="73"/>
        <v>0</v>
      </c>
      <c r="N538" s="6">
        <f t="shared" si="74"/>
        <v>0</v>
      </c>
      <c r="O538" s="6">
        <f t="shared" si="77"/>
        <v>0</v>
      </c>
      <c r="P538" s="6">
        <f>FORECAST(J538,Inputs!$B$10:$B$18,Inputs!$A$10:$A$18)</f>
        <v>30.921972664414014</v>
      </c>
      <c r="Q538" s="6">
        <f>IF(Inputs!$D$10="Yes",IF('Hourly Calcs'!P538&gt;'Hourly Calcs'!K538,'Hourly Calcs'!O538,N538+O538),N538+O538)</f>
        <v>0</v>
      </c>
      <c r="R538" s="12">
        <f t="shared" si="78"/>
        <v>0</v>
      </c>
      <c r="S538" s="1">
        <f>IF(AND(A538&gt;=5,A538&lt;=9),INDEX(Demand!$C$3:$C$26,C538),INDEX(Demand!$B$3:$B$26,C538))</f>
        <v>350</v>
      </c>
      <c r="T538" s="7">
        <f t="shared" si="79"/>
        <v>0</v>
      </c>
      <c r="U538" s="7">
        <f t="shared" si="80"/>
        <v>0</v>
      </c>
    </row>
    <row r="539" spans="1:21" x14ac:dyDescent="0.2">
      <c r="A539" s="1">
        <v>1</v>
      </c>
      <c r="B539" s="1">
        <v>23</v>
      </c>
      <c r="C539" s="1">
        <v>3</v>
      </c>
      <c r="D539">
        <v>5.8</v>
      </c>
      <c r="E539">
        <v>5.0999999999999996</v>
      </c>
      <c r="F539">
        <v>95</v>
      </c>
      <c r="G539">
        <v>0</v>
      </c>
      <c r="H539">
        <v>0</v>
      </c>
      <c r="I539">
        <v>0</v>
      </c>
      <c r="J539" s="4">
        <f t="shared" si="75"/>
        <v>58.659704208229257</v>
      </c>
      <c r="K539" s="4">
        <f t="shared" si="76"/>
        <v>-46.560226327647882</v>
      </c>
      <c r="L539" s="5">
        <f t="shared" si="72"/>
        <v>0</v>
      </c>
      <c r="M539" s="5">
        <f t="shared" si="73"/>
        <v>0</v>
      </c>
      <c r="N539" s="6">
        <f t="shared" si="74"/>
        <v>0</v>
      </c>
      <c r="O539" s="6">
        <f t="shared" si="77"/>
        <v>0</v>
      </c>
      <c r="P539" s="6">
        <f>FORECAST(J539,Inputs!$B$10:$B$18,Inputs!$A$10:$A$18)</f>
        <v>31.098700964891009</v>
      </c>
      <c r="Q539" s="6">
        <f>IF(Inputs!$D$10="Yes",IF('Hourly Calcs'!P539&gt;'Hourly Calcs'!K539,'Hourly Calcs'!O539,N539+O539),N539+O539)</f>
        <v>0</v>
      </c>
      <c r="R539" s="12">
        <f t="shared" si="78"/>
        <v>0</v>
      </c>
      <c r="S539" s="1">
        <f>IF(AND(A539&gt;=5,A539&lt;=9),INDEX(Demand!$C$3:$C$26,C539),INDEX(Demand!$B$3:$B$26,C539))</f>
        <v>350</v>
      </c>
      <c r="T539" s="7">
        <f t="shared" si="79"/>
        <v>0</v>
      </c>
      <c r="U539" s="7">
        <f t="shared" si="80"/>
        <v>0</v>
      </c>
    </row>
    <row r="540" spans="1:21" x14ac:dyDescent="0.2">
      <c r="A540" s="1">
        <v>1</v>
      </c>
      <c r="B540" s="1">
        <v>23</v>
      </c>
      <c r="C540" s="1">
        <v>4</v>
      </c>
      <c r="D540">
        <v>6.1</v>
      </c>
      <c r="E540">
        <v>5.4</v>
      </c>
      <c r="F540">
        <v>95</v>
      </c>
      <c r="G540">
        <v>0</v>
      </c>
      <c r="H540">
        <v>0</v>
      </c>
      <c r="I540">
        <v>0</v>
      </c>
      <c r="J540" s="4">
        <f t="shared" si="75"/>
        <v>73.765820085193639</v>
      </c>
      <c r="K540" s="4">
        <f t="shared" si="76"/>
        <v>-37.87193120753652</v>
      </c>
      <c r="L540" s="5">
        <f t="shared" si="72"/>
        <v>0</v>
      </c>
      <c r="M540" s="5">
        <f t="shared" si="73"/>
        <v>0</v>
      </c>
      <c r="N540" s="6">
        <f t="shared" si="74"/>
        <v>0</v>
      </c>
      <c r="O540" s="6">
        <f t="shared" si="77"/>
        <v>0</v>
      </c>
      <c r="P540" s="6">
        <f>FORECAST(J540,Inputs!$B$10:$B$18,Inputs!$A$10:$A$18)</f>
        <v>31.238572408196234</v>
      </c>
      <c r="Q540" s="6">
        <f>IF(Inputs!$D$10="Yes",IF('Hourly Calcs'!P540&gt;'Hourly Calcs'!K540,'Hourly Calcs'!O540,N540+O540),N540+O540)</f>
        <v>0</v>
      </c>
      <c r="R540" s="12">
        <f t="shared" si="78"/>
        <v>0</v>
      </c>
      <c r="S540" s="1">
        <f>IF(AND(A540&gt;=5,A540&lt;=9),INDEX(Demand!$C$3:$C$26,C540),INDEX(Demand!$B$3:$B$26,C540))</f>
        <v>350</v>
      </c>
      <c r="T540" s="7">
        <f t="shared" si="79"/>
        <v>0</v>
      </c>
      <c r="U540" s="7">
        <f t="shared" si="80"/>
        <v>0</v>
      </c>
    </row>
    <row r="541" spans="1:21" x14ac:dyDescent="0.2">
      <c r="A541" s="1">
        <v>1</v>
      </c>
      <c r="B541" s="1">
        <v>23</v>
      </c>
      <c r="C541" s="1">
        <v>5</v>
      </c>
      <c r="D541">
        <v>5.8</v>
      </c>
      <c r="E541">
        <v>5.0999999999999996</v>
      </c>
      <c r="F541">
        <v>95</v>
      </c>
      <c r="G541">
        <v>0</v>
      </c>
      <c r="H541">
        <v>0</v>
      </c>
      <c r="I541">
        <v>0</v>
      </c>
      <c r="J541" s="4">
        <f t="shared" si="75"/>
        <v>86.462655094086628</v>
      </c>
      <c r="K541" s="4">
        <f t="shared" si="76"/>
        <v>-28.524586605560557</v>
      </c>
      <c r="L541" s="5">
        <f t="shared" si="72"/>
        <v>78.537344905913372</v>
      </c>
      <c r="M541" s="5">
        <f t="shared" si="73"/>
        <v>0</v>
      </c>
      <c r="N541" s="6">
        <f t="shared" si="74"/>
        <v>0</v>
      </c>
      <c r="O541" s="6">
        <f t="shared" si="77"/>
        <v>0</v>
      </c>
      <c r="P541" s="6">
        <f>FORECAST(J541,Inputs!$B$10:$B$18,Inputs!$A$10:$A$18)</f>
        <v>31.356135695315615</v>
      </c>
      <c r="Q541" s="6">
        <f>IF(Inputs!$D$10="Yes",IF('Hourly Calcs'!P541&gt;'Hourly Calcs'!K541,'Hourly Calcs'!O541,N541+O541),N541+O541)</f>
        <v>0</v>
      </c>
      <c r="R541" s="12">
        <f t="shared" si="78"/>
        <v>0</v>
      </c>
      <c r="S541" s="1">
        <f>IF(AND(A541&gt;=5,A541&lt;=9),INDEX(Demand!$C$3:$C$26,C541),INDEX(Demand!$B$3:$B$26,C541))</f>
        <v>350</v>
      </c>
      <c r="T541" s="7">
        <f t="shared" si="79"/>
        <v>0</v>
      </c>
      <c r="U541" s="7">
        <f t="shared" si="80"/>
        <v>0</v>
      </c>
    </row>
    <row r="542" spans="1:21" x14ac:dyDescent="0.2">
      <c r="A542" s="1">
        <v>1</v>
      </c>
      <c r="B542" s="1">
        <v>23</v>
      </c>
      <c r="C542" s="1">
        <v>6</v>
      </c>
      <c r="D542">
        <v>6</v>
      </c>
      <c r="E542">
        <v>5.3</v>
      </c>
      <c r="F542">
        <v>95</v>
      </c>
      <c r="G542">
        <v>0</v>
      </c>
      <c r="H542">
        <v>0</v>
      </c>
      <c r="I542">
        <v>0</v>
      </c>
      <c r="J542" s="4">
        <f t="shared" si="75"/>
        <v>97.932020326072404</v>
      </c>
      <c r="K542" s="4">
        <f t="shared" si="76"/>
        <v>-19.041662578092684</v>
      </c>
      <c r="L542" s="5">
        <f t="shared" si="72"/>
        <v>67.067979673927596</v>
      </c>
      <c r="M542" s="5">
        <f t="shared" si="73"/>
        <v>0</v>
      </c>
      <c r="N542" s="6">
        <f t="shared" si="74"/>
        <v>0</v>
      </c>
      <c r="O542" s="6">
        <f t="shared" si="77"/>
        <v>0</v>
      </c>
      <c r="P542" s="6">
        <f>FORECAST(J542,Inputs!$B$10:$B$18,Inputs!$A$10:$A$18)</f>
        <v>31.462333521537705</v>
      </c>
      <c r="Q542" s="6">
        <f>IF(Inputs!$D$10="Yes",IF('Hourly Calcs'!P542&gt;'Hourly Calcs'!K542,'Hourly Calcs'!O542,N542+O542),N542+O542)</f>
        <v>0</v>
      </c>
      <c r="R542" s="12">
        <f t="shared" si="78"/>
        <v>0</v>
      </c>
      <c r="S542" s="1">
        <f>IF(AND(A542&gt;=5,A542&lt;=9),INDEX(Demand!$C$3:$C$26,C542),INDEX(Demand!$B$3:$B$26,C542))</f>
        <v>350</v>
      </c>
      <c r="T542" s="7">
        <f t="shared" si="79"/>
        <v>0</v>
      </c>
      <c r="U542" s="7">
        <f t="shared" si="80"/>
        <v>0</v>
      </c>
    </row>
    <row r="543" spans="1:21" x14ac:dyDescent="0.2">
      <c r="A543" s="1">
        <v>1</v>
      </c>
      <c r="B543" s="1">
        <v>23</v>
      </c>
      <c r="C543" s="1">
        <v>7</v>
      </c>
      <c r="D543">
        <v>5.9</v>
      </c>
      <c r="E543">
        <v>5.5</v>
      </c>
      <c r="F543">
        <v>97</v>
      </c>
      <c r="G543">
        <v>0</v>
      </c>
      <c r="H543">
        <v>0</v>
      </c>
      <c r="I543">
        <v>0</v>
      </c>
      <c r="J543" s="4">
        <f t="shared" si="75"/>
        <v>108.99289021275469</v>
      </c>
      <c r="K543" s="4">
        <f t="shared" si="76"/>
        <v>-9.8002925254232025</v>
      </c>
      <c r="L543" s="5">
        <f t="shared" si="72"/>
        <v>56.007109787245312</v>
      </c>
      <c r="M543" s="5">
        <f t="shared" si="73"/>
        <v>0</v>
      </c>
      <c r="N543" s="6">
        <f t="shared" si="74"/>
        <v>0</v>
      </c>
      <c r="O543" s="6">
        <f t="shared" si="77"/>
        <v>0</v>
      </c>
      <c r="P543" s="6">
        <f>FORECAST(J543,Inputs!$B$10:$B$18,Inputs!$A$10:$A$18)</f>
        <v>31.56474898345143</v>
      </c>
      <c r="Q543" s="6">
        <f>IF(Inputs!$D$10="Yes",IF('Hourly Calcs'!P543&gt;'Hourly Calcs'!K543,'Hourly Calcs'!O543,N543+O543),N543+O543)</f>
        <v>0</v>
      </c>
      <c r="R543" s="12">
        <f t="shared" si="78"/>
        <v>0</v>
      </c>
      <c r="S543" s="1">
        <f>IF(AND(A543&gt;=5,A543&lt;=9),INDEX(Demand!$C$3:$C$26,C543),INDEX(Demand!$B$3:$B$26,C543))</f>
        <v>350</v>
      </c>
      <c r="T543" s="7">
        <f t="shared" si="79"/>
        <v>0</v>
      </c>
      <c r="U543" s="7">
        <f t="shared" si="80"/>
        <v>0</v>
      </c>
    </row>
    <row r="544" spans="1:21" x14ac:dyDescent="0.2">
      <c r="A544" s="1">
        <v>1</v>
      </c>
      <c r="B544" s="1">
        <v>23</v>
      </c>
      <c r="C544" s="1">
        <v>8</v>
      </c>
      <c r="D544">
        <v>6.2</v>
      </c>
      <c r="E544">
        <v>5.5</v>
      </c>
      <c r="F544">
        <v>95</v>
      </c>
      <c r="G544">
        <v>0</v>
      </c>
      <c r="H544">
        <v>0</v>
      </c>
      <c r="I544">
        <v>0</v>
      </c>
      <c r="J544" s="4">
        <f t="shared" si="75"/>
        <v>120.2416037321525</v>
      </c>
      <c r="K544" s="4">
        <f t="shared" si="76"/>
        <v>-0.93334232617762325</v>
      </c>
      <c r="L544" s="5">
        <f t="shared" si="72"/>
        <v>44.758396267847502</v>
      </c>
      <c r="M544" s="5">
        <f t="shared" si="73"/>
        <v>0</v>
      </c>
      <c r="N544" s="6">
        <f t="shared" si="74"/>
        <v>0</v>
      </c>
      <c r="O544" s="6">
        <f t="shared" si="77"/>
        <v>0</v>
      </c>
      <c r="P544" s="6">
        <f>FORECAST(J544,Inputs!$B$10:$B$18,Inputs!$A$10:$A$18)</f>
        <v>31.668903738260671</v>
      </c>
      <c r="Q544" s="6">
        <f>IF(Inputs!$D$10="Yes",IF('Hourly Calcs'!P544&gt;'Hourly Calcs'!K544,'Hourly Calcs'!O544,N544+O544),N544+O544)</f>
        <v>0</v>
      </c>
      <c r="R544" s="12">
        <f t="shared" si="78"/>
        <v>0</v>
      </c>
      <c r="S544" s="1">
        <f>IF(AND(A544&gt;=5,A544&lt;=9),INDEX(Demand!$C$3:$C$26,C544),INDEX(Demand!$B$3:$B$26,C544))</f>
        <v>350</v>
      </c>
      <c r="T544" s="7">
        <f t="shared" si="79"/>
        <v>0</v>
      </c>
      <c r="U544" s="7">
        <f t="shared" si="80"/>
        <v>0</v>
      </c>
    </row>
    <row r="545" spans="1:21" x14ac:dyDescent="0.2">
      <c r="A545" s="1">
        <v>1</v>
      </c>
      <c r="B545" s="1">
        <v>23</v>
      </c>
      <c r="C545" s="1">
        <v>9</v>
      </c>
      <c r="D545">
        <v>5.7</v>
      </c>
      <c r="E545">
        <v>5.5</v>
      </c>
      <c r="F545">
        <v>99</v>
      </c>
      <c r="G545">
        <v>9</v>
      </c>
      <c r="H545">
        <v>0</v>
      </c>
      <c r="I545">
        <v>9</v>
      </c>
      <c r="J545" s="4">
        <f t="shared" si="75"/>
        <v>132.13042078531436</v>
      </c>
      <c r="K545" s="4">
        <f t="shared" si="76"/>
        <v>6.5861565095756021</v>
      </c>
      <c r="L545" s="5">
        <f t="shared" si="72"/>
        <v>32.869579214685643</v>
      </c>
      <c r="M545" s="5">
        <f t="shared" si="73"/>
        <v>27.413843490424398</v>
      </c>
      <c r="N545" s="6">
        <f t="shared" si="74"/>
        <v>0</v>
      </c>
      <c r="O545" s="6">
        <f t="shared" si="77"/>
        <v>8.2306690764976871</v>
      </c>
      <c r="P545" s="6">
        <f>FORECAST(J545,Inputs!$B$10:$B$18,Inputs!$A$10:$A$18)</f>
        <v>31.778985377641799</v>
      </c>
      <c r="Q545" s="6">
        <f>IF(Inputs!$D$10="Yes",IF('Hourly Calcs'!P545&gt;'Hourly Calcs'!K545,'Hourly Calcs'!O545,N545+O545),N545+O545)</f>
        <v>8.2306690764976871</v>
      </c>
      <c r="R545" s="12">
        <f t="shared" si="78"/>
        <v>39.11213945151701</v>
      </c>
      <c r="S545" s="1">
        <f>IF(AND(A545&gt;=5,A545&lt;=9),INDEX(Demand!$C$3:$C$26,C545),INDEX(Demand!$B$3:$B$26,C545))</f>
        <v>350</v>
      </c>
      <c r="T545" s="7">
        <f t="shared" si="79"/>
        <v>39.11213945151701</v>
      </c>
      <c r="U545" s="7">
        <f t="shared" si="80"/>
        <v>0</v>
      </c>
    </row>
    <row r="546" spans="1:21" x14ac:dyDescent="0.2">
      <c r="A546" s="1">
        <v>1</v>
      </c>
      <c r="B546" s="1">
        <v>23</v>
      </c>
      <c r="C546" s="1">
        <v>10</v>
      </c>
      <c r="D546">
        <v>5.8</v>
      </c>
      <c r="E546">
        <v>5.6</v>
      </c>
      <c r="F546">
        <v>99</v>
      </c>
      <c r="G546">
        <v>39</v>
      </c>
      <c r="H546">
        <v>0</v>
      </c>
      <c r="I546">
        <v>39</v>
      </c>
      <c r="J546" s="4">
        <f t="shared" si="75"/>
        <v>144.96734123330668</v>
      </c>
      <c r="K546" s="4">
        <f t="shared" si="76"/>
        <v>12.81576957644468</v>
      </c>
      <c r="L546" s="5">
        <f t="shared" si="72"/>
        <v>20.032658766693316</v>
      </c>
      <c r="M546" s="5">
        <f t="shared" si="73"/>
        <v>21.18423042355532</v>
      </c>
      <c r="N546" s="6">
        <f t="shared" si="74"/>
        <v>0</v>
      </c>
      <c r="O546" s="6">
        <f t="shared" si="77"/>
        <v>35.666232664823312</v>
      </c>
      <c r="P546" s="6">
        <f>FORECAST(J546,Inputs!$B$10:$B$18,Inputs!$A$10:$A$18)</f>
        <v>31.897845752160244</v>
      </c>
      <c r="Q546" s="6">
        <f>IF(Inputs!$D$10="Yes",IF('Hourly Calcs'!P546&gt;'Hourly Calcs'!K546,'Hourly Calcs'!O546,N546+O546),N546+O546)</f>
        <v>35.666232664823312</v>
      </c>
      <c r="R546" s="12">
        <f t="shared" si="78"/>
        <v>169.48593762324037</v>
      </c>
      <c r="S546" s="1">
        <f>IF(AND(A546&gt;=5,A546&lt;=9),INDEX(Demand!$C$3:$C$26,C546),INDEX(Demand!$B$3:$B$26,C546))</f>
        <v>600</v>
      </c>
      <c r="T546" s="7">
        <f t="shared" si="79"/>
        <v>169.48593762324037</v>
      </c>
      <c r="U546" s="7">
        <f t="shared" si="80"/>
        <v>0</v>
      </c>
    </row>
    <row r="547" spans="1:21" x14ac:dyDescent="0.2">
      <c r="A547" s="1">
        <v>1</v>
      </c>
      <c r="B547" s="1">
        <v>23</v>
      </c>
      <c r="C547" s="1">
        <v>11</v>
      </c>
      <c r="D547">
        <v>6</v>
      </c>
      <c r="E547">
        <v>5.5</v>
      </c>
      <c r="F547">
        <v>97</v>
      </c>
      <c r="G547">
        <v>68</v>
      </c>
      <c r="H547">
        <v>0</v>
      </c>
      <c r="I547">
        <v>68</v>
      </c>
      <c r="J547" s="4">
        <f t="shared" si="75"/>
        <v>158.84441022420188</v>
      </c>
      <c r="K547" s="4">
        <f t="shared" si="76"/>
        <v>17.278202687850154</v>
      </c>
      <c r="L547" s="5">
        <f t="shared" ref="L547:L610" si="81">IF(ABS($B$5-J547)&gt;90,0,ABS($B$5-J547))</f>
        <v>6.1555897757981199</v>
      </c>
      <c r="M547" s="5">
        <f t="shared" ref="M547:M610" si="82">IF(K547&gt;0,ABS($B$4-K547),0)</f>
        <v>16.721797312149846</v>
      </c>
      <c r="N547" s="6">
        <f t="shared" si="74"/>
        <v>0</v>
      </c>
      <c r="O547" s="6">
        <f t="shared" si="77"/>
        <v>62.187277466871414</v>
      </c>
      <c r="P547" s="6">
        <f>FORECAST(J547,Inputs!$B$10:$B$18,Inputs!$A$10:$A$18)</f>
        <v>32.026337131705574</v>
      </c>
      <c r="Q547" s="6">
        <f>IF(Inputs!$D$10="Yes",IF('Hourly Calcs'!P547&gt;'Hourly Calcs'!K547,'Hourly Calcs'!O547,N547+O547),N547+O547)</f>
        <v>62.187277466871414</v>
      </c>
      <c r="R547" s="12">
        <f t="shared" si="78"/>
        <v>295.51394252257296</v>
      </c>
      <c r="S547" s="1">
        <f>IF(AND(A547&gt;=5,A547&lt;=9),INDEX(Demand!$C$3:$C$26,C547),INDEX(Demand!$B$3:$B$26,C547))</f>
        <v>600</v>
      </c>
      <c r="T547" s="7">
        <f t="shared" si="79"/>
        <v>295.51394252257296</v>
      </c>
      <c r="U547" s="7">
        <f t="shared" si="80"/>
        <v>0</v>
      </c>
    </row>
    <row r="548" spans="1:21" x14ac:dyDescent="0.2">
      <c r="A548" s="1">
        <v>1</v>
      </c>
      <c r="B548" s="1">
        <v>23</v>
      </c>
      <c r="C548" s="1">
        <v>12</v>
      </c>
      <c r="D548">
        <v>5.9</v>
      </c>
      <c r="E548">
        <v>5.5</v>
      </c>
      <c r="F548">
        <v>97</v>
      </c>
      <c r="G548">
        <v>87</v>
      </c>
      <c r="H548">
        <v>0</v>
      </c>
      <c r="I548">
        <v>87</v>
      </c>
      <c r="J548" s="4">
        <f t="shared" si="75"/>
        <v>173.54232327687234</v>
      </c>
      <c r="K548" s="4">
        <f t="shared" si="76"/>
        <v>19.548760470841501</v>
      </c>
      <c r="L548" s="5">
        <f t="shared" si="81"/>
        <v>8.5423232768723381</v>
      </c>
      <c r="M548" s="5">
        <f t="shared" si="82"/>
        <v>14.451239529158499</v>
      </c>
      <c r="N548" s="6">
        <f t="shared" si="74"/>
        <v>0</v>
      </c>
      <c r="O548" s="6">
        <f t="shared" si="77"/>
        <v>79.563134406144314</v>
      </c>
      <c r="P548" s="6">
        <f>FORECAST(J548,Inputs!$B$10:$B$18,Inputs!$A$10:$A$18)</f>
        <v>32.162428919230294</v>
      </c>
      <c r="Q548" s="6">
        <f>IF(Inputs!$D$10="Yes",IF('Hourly Calcs'!P548&gt;'Hourly Calcs'!K548,'Hourly Calcs'!O548,N548+O548),N548+O548)</f>
        <v>79.563134406144314</v>
      </c>
      <c r="R548" s="12">
        <f t="shared" si="78"/>
        <v>378.08401469799776</v>
      </c>
      <c r="S548" s="1">
        <f>IF(AND(A548&gt;=5,A548&lt;=9),INDEX(Demand!$C$3:$C$26,C548),INDEX(Demand!$B$3:$B$26,C548))</f>
        <v>600</v>
      </c>
      <c r="T548" s="7">
        <f t="shared" si="79"/>
        <v>378.08401469799776</v>
      </c>
      <c r="U548" s="7">
        <f t="shared" si="80"/>
        <v>0</v>
      </c>
    </row>
    <row r="549" spans="1:21" x14ac:dyDescent="0.2">
      <c r="A549" s="1">
        <v>1</v>
      </c>
      <c r="B549" s="1">
        <v>23</v>
      </c>
      <c r="C549" s="1">
        <v>13</v>
      </c>
      <c r="D549">
        <v>6.4</v>
      </c>
      <c r="E549">
        <v>5.5</v>
      </c>
      <c r="F549">
        <v>94</v>
      </c>
      <c r="G549">
        <v>186</v>
      </c>
      <c r="H549">
        <v>92</v>
      </c>
      <c r="I549">
        <v>152</v>
      </c>
      <c r="J549" s="4">
        <f t="shared" si="75"/>
        <v>188.52851137449218</v>
      </c>
      <c r="K549" s="4">
        <f t="shared" si="76"/>
        <v>19.387178146471499</v>
      </c>
      <c r="L549" s="5">
        <f t="shared" si="81"/>
        <v>23.528511374492183</v>
      </c>
      <c r="M549" s="5">
        <f t="shared" si="82"/>
        <v>14.612821853528501</v>
      </c>
      <c r="N549" s="6">
        <f t="shared" si="74"/>
        <v>69.812336063460663</v>
      </c>
      <c r="O549" s="6">
        <f t="shared" si="77"/>
        <v>139.00685551418317</v>
      </c>
      <c r="P549" s="6">
        <f>FORECAST(J549,Inputs!$B$10:$B$18,Inputs!$A$10:$A$18)</f>
        <v>32.301189920134185</v>
      </c>
      <c r="Q549" s="6">
        <f>IF(Inputs!$D$10="Yes",IF('Hourly Calcs'!P549&gt;'Hourly Calcs'!K549,'Hourly Calcs'!O549,N549+O549),N549+O549)</f>
        <v>139.00685551418317</v>
      </c>
      <c r="R549" s="12">
        <f t="shared" si="78"/>
        <v>660.56057740339838</v>
      </c>
      <c r="S549" s="1">
        <f>IF(AND(A549&gt;=5,A549&lt;=9),INDEX(Demand!$C$3:$C$26,C549),INDEX(Demand!$B$3:$B$26,C549))</f>
        <v>600</v>
      </c>
      <c r="T549" s="7">
        <f t="shared" si="79"/>
        <v>600</v>
      </c>
      <c r="U549" s="7">
        <f t="shared" si="80"/>
        <v>60.560577403398383</v>
      </c>
    </row>
    <row r="550" spans="1:21" x14ac:dyDescent="0.2">
      <c r="A550" s="1">
        <v>1</v>
      </c>
      <c r="B550" s="1">
        <v>23</v>
      </c>
      <c r="C550" s="1">
        <v>14</v>
      </c>
      <c r="D550">
        <v>6.4</v>
      </c>
      <c r="E550">
        <v>5.0999999999999996</v>
      </c>
      <c r="F550">
        <v>91</v>
      </c>
      <c r="G550">
        <v>82</v>
      </c>
      <c r="H550">
        <v>0</v>
      </c>
      <c r="I550">
        <v>82</v>
      </c>
      <c r="J550" s="4">
        <f t="shared" si="75"/>
        <v>203.14564134166824</v>
      </c>
      <c r="K550" s="4">
        <f t="shared" si="76"/>
        <v>16.811564107161942</v>
      </c>
      <c r="L550" s="5">
        <f t="shared" si="81"/>
        <v>38.145641341668238</v>
      </c>
      <c r="M550" s="5">
        <f t="shared" si="82"/>
        <v>17.188435892838058</v>
      </c>
      <c r="N550" s="6">
        <f t="shared" si="74"/>
        <v>0</v>
      </c>
      <c r="O550" s="6">
        <f t="shared" si="77"/>
        <v>74.990540474756713</v>
      </c>
      <c r="P550" s="6">
        <f>FORECAST(J550,Inputs!$B$10:$B$18,Inputs!$A$10:$A$18)</f>
        <v>32.436533716126554</v>
      </c>
      <c r="Q550" s="6">
        <f>IF(Inputs!$D$10="Yes",IF('Hourly Calcs'!P550&gt;'Hourly Calcs'!K550,'Hourly Calcs'!O550,N550+O550),N550+O550)</f>
        <v>74.990540474756713</v>
      </c>
      <c r="R550" s="12">
        <f t="shared" si="78"/>
        <v>356.35504833604386</v>
      </c>
      <c r="S550" s="1">
        <f>IF(AND(A550&gt;=5,A550&lt;=9),INDEX(Demand!$C$3:$C$26,C550),INDEX(Demand!$B$3:$B$26,C550))</f>
        <v>600</v>
      </c>
      <c r="T550" s="7">
        <f t="shared" si="79"/>
        <v>356.35504833604386</v>
      </c>
      <c r="U550" s="7">
        <f t="shared" si="80"/>
        <v>0</v>
      </c>
    </row>
    <row r="551" spans="1:21" x14ac:dyDescent="0.2">
      <c r="A551" s="1">
        <v>1</v>
      </c>
      <c r="B551" s="1">
        <v>23</v>
      </c>
      <c r="C551" s="1">
        <v>15</v>
      </c>
      <c r="D551">
        <v>5.9</v>
      </c>
      <c r="E551">
        <v>5.4</v>
      </c>
      <c r="F551">
        <v>97</v>
      </c>
      <c r="G551">
        <v>59</v>
      </c>
      <c r="H551">
        <v>0</v>
      </c>
      <c r="I551">
        <v>59</v>
      </c>
      <c r="J551" s="4">
        <f t="shared" si="75"/>
        <v>216.89593710810655</v>
      </c>
      <c r="K551" s="4">
        <f t="shared" si="76"/>
        <v>12.091484204513534</v>
      </c>
      <c r="L551" s="5">
        <f t="shared" si="81"/>
        <v>51.895937108106551</v>
      </c>
      <c r="M551" s="5">
        <f t="shared" si="82"/>
        <v>21.908515795486466</v>
      </c>
      <c r="N551" s="6">
        <f t="shared" si="74"/>
        <v>0</v>
      </c>
      <c r="O551" s="6">
        <f t="shared" si="77"/>
        <v>53.956608390373731</v>
      </c>
      <c r="P551" s="6">
        <f>FORECAST(J551,Inputs!$B$10:$B$18,Inputs!$A$10:$A$18)</f>
        <v>32.563851269519503</v>
      </c>
      <c r="Q551" s="6">
        <f>IF(Inputs!$D$10="Yes",IF('Hourly Calcs'!P551&gt;'Hourly Calcs'!K551,'Hourly Calcs'!O551,N551+O551),N551+O551)</f>
        <v>53.956608390373731</v>
      </c>
      <c r="R551" s="12">
        <f t="shared" si="78"/>
        <v>256.40180307105595</v>
      </c>
      <c r="S551" s="1">
        <f>IF(AND(A551&gt;=5,A551&lt;=9),INDEX(Demand!$C$3:$C$26,C551),INDEX(Demand!$B$3:$B$26,C551))</f>
        <v>600</v>
      </c>
      <c r="T551" s="7">
        <f t="shared" si="79"/>
        <v>256.40180307105595</v>
      </c>
      <c r="U551" s="7">
        <f t="shared" si="80"/>
        <v>0</v>
      </c>
    </row>
    <row r="552" spans="1:21" x14ac:dyDescent="0.2">
      <c r="A552" s="1">
        <v>1</v>
      </c>
      <c r="B552" s="1">
        <v>23</v>
      </c>
      <c r="C552" s="1">
        <v>16</v>
      </c>
      <c r="D552">
        <v>5.9</v>
      </c>
      <c r="E552">
        <v>5.7</v>
      </c>
      <c r="F552">
        <v>99</v>
      </c>
      <c r="G552">
        <v>28</v>
      </c>
      <c r="H552">
        <v>0</v>
      </c>
      <c r="I552">
        <v>28</v>
      </c>
      <c r="J552" s="4">
        <f t="shared" si="75"/>
        <v>229.60497225464718</v>
      </c>
      <c r="K552" s="4">
        <f t="shared" si="76"/>
        <v>5.6730477831949742</v>
      </c>
      <c r="L552" s="5">
        <f t="shared" si="81"/>
        <v>64.60497225464718</v>
      </c>
      <c r="M552" s="5">
        <f t="shared" si="82"/>
        <v>28.326952216805026</v>
      </c>
      <c r="N552" s="6">
        <f t="shared" si="74"/>
        <v>0</v>
      </c>
      <c r="O552" s="6">
        <f t="shared" si="77"/>
        <v>25.606526015770584</v>
      </c>
      <c r="P552" s="6">
        <f>FORECAST(J552,Inputs!$B$10:$B$18,Inputs!$A$10:$A$18)</f>
        <v>32.681527520876358</v>
      </c>
      <c r="Q552" s="6">
        <f>IF(Inputs!$D$10="Yes",IF('Hourly Calcs'!P552&gt;'Hourly Calcs'!K552,'Hourly Calcs'!O552,N552+O552),N552+O552)</f>
        <v>25.606526015770584</v>
      </c>
      <c r="R552" s="12">
        <f t="shared" si="78"/>
        <v>121.68221162694181</v>
      </c>
      <c r="S552" s="1">
        <f>IF(AND(A552&gt;=5,A552&lt;=9),INDEX(Demand!$C$3:$C$26,C552),INDEX(Demand!$B$3:$B$26,C552))</f>
        <v>900</v>
      </c>
      <c r="T552" s="7">
        <f t="shared" si="79"/>
        <v>121.68221162694181</v>
      </c>
      <c r="U552" s="7">
        <f t="shared" si="80"/>
        <v>0</v>
      </c>
    </row>
    <row r="553" spans="1:21" x14ac:dyDescent="0.2">
      <c r="A553" s="1">
        <v>1</v>
      </c>
      <c r="B553" s="1">
        <v>23</v>
      </c>
      <c r="C553" s="1">
        <v>17</v>
      </c>
      <c r="D553">
        <v>6</v>
      </c>
      <c r="E553">
        <v>5.8</v>
      </c>
      <c r="F553">
        <v>99</v>
      </c>
      <c r="G553">
        <v>4</v>
      </c>
      <c r="H553">
        <v>0</v>
      </c>
      <c r="I553">
        <v>4</v>
      </c>
      <c r="J553" s="4">
        <f t="shared" si="75"/>
        <v>241.39965064233604</v>
      </c>
      <c r="K553" s="4">
        <f t="shared" si="76"/>
        <v>-2.13813692787717</v>
      </c>
      <c r="L553" s="5">
        <f t="shared" si="81"/>
        <v>76.399650642336042</v>
      </c>
      <c r="M553" s="5">
        <f t="shared" si="82"/>
        <v>0</v>
      </c>
      <c r="N553" s="6">
        <f t="shared" si="74"/>
        <v>0</v>
      </c>
      <c r="O553" s="6">
        <f t="shared" si="77"/>
        <v>3.6580751451100832</v>
      </c>
      <c r="P553" s="6">
        <f>FORECAST(J553,Inputs!$B$10:$B$18,Inputs!$A$10:$A$18)</f>
        <v>32.790737505947554</v>
      </c>
      <c r="Q553" s="6">
        <f>IF(Inputs!$D$10="Yes",IF('Hourly Calcs'!P553&gt;'Hourly Calcs'!K553,'Hourly Calcs'!O553,N553+O553),N553+O553)</f>
        <v>3.6580751451100832</v>
      </c>
      <c r="R553" s="12">
        <f t="shared" si="78"/>
        <v>17.383173089563115</v>
      </c>
      <c r="S553" s="1">
        <f>IF(AND(A553&gt;=5,A553&lt;=9),INDEX(Demand!$C$3:$C$26,C553),INDEX(Demand!$B$3:$B$26,C553))</f>
        <v>900</v>
      </c>
      <c r="T553" s="7">
        <f t="shared" si="79"/>
        <v>17.383173089563115</v>
      </c>
      <c r="U553" s="7">
        <f t="shared" si="80"/>
        <v>0</v>
      </c>
    </row>
    <row r="554" spans="1:21" x14ac:dyDescent="0.2">
      <c r="A554" s="1">
        <v>1</v>
      </c>
      <c r="B554" s="1">
        <v>23</v>
      </c>
      <c r="C554" s="1">
        <v>18</v>
      </c>
      <c r="D554">
        <v>6.4</v>
      </c>
      <c r="E554">
        <v>6.2</v>
      </c>
      <c r="F554">
        <v>99</v>
      </c>
      <c r="G554">
        <v>0</v>
      </c>
      <c r="H554">
        <v>0</v>
      </c>
      <c r="I554">
        <v>0</v>
      </c>
      <c r="J554" s="4">
        <f t="shared" si="75"/>
        <v>252.61066614607554</v>
      </c>
      <c r="K554" s="4">
        <f t="shared" si="76"/>
        <v>-10.97224670501511</v>
      </c>
      <c r="L554" s="5">
        <f t="shared" si="81"/>
        <v>87.610666146075545</v>
      </c>
      <c r="M554" s="5">
        <f t="shared" si="82"/>
        <v>0</v>
      </c>
      <c r="N554" s="6">
        <f t="shared" si="74"/>
        <v>0</v>
      </c>
      <c r="O554" s="6">
        <f t="shared" si="77"/>
        <v>0</v>
      </c>
      <c r="P554" s="6">
        <f>FORECAST(J554,Inputs!$B$10:$B$18,Inputs!$A$10:$A$18)</f>
        <v>32.894543205056252</v>
      </c>
      <c r="Q554" s="6">
        <f>IF(Inputs!$D$10="Yes",IF('Hourly Calcs'!P554&gt;'Hourly Calcs'!K554,'Hourly Calcs'!O554,N554+O554),N554+O554)</f>
        <v>0</v>
      </c>
      <c r="R554" s="12">
        <f t="shared" si="78"/>
        <v>0</v>
      </c>
      <c r="S554" s="1">
        <f>IF(AND(A554&gt;=5,A554&lt;=9),INDEX(Demand!$C$3:$C$26,C554),INDEX(Demand!$B$3:$B$26,C554))</f>
        <v>900</v>
      </c>
      <c r="T554" s="7">
        <f t="shared" si="79"/>
        <v>0</v>
      </c>
      <c r="U554" s="7">
        <f t="shared" si="80"/>
        <v>0</v>
      </c>
    </row>
    <row r="555" spans="1:21" x14ac:dyDescent="0.2">
      <c r="A555" s="1">
        <v>1</v>
      </c>
      <c r="B555" s="1">
        <v>23</v>
      </c>
      <c r="C555" s="1">
        <v>19</v>
      </c>
      <c r="D555">
        <v>6.8</v>
      </c>
      <c r="E555">
        <v>6.4</v>
      </c>
      <c r="F555">
        <v>97</v>
      </c>
      <c r="G555">
        <v>0</v>
      </c>
      <c r="H555">
        <v>0</v>
      </c>
      <c r="I555">
        <v>0</v>
      </c>
      <c r="J555" s="4">
        <f t="shared" si="75"/>
        <v>263.70890841308545</v>
      </c>
      <c r="K555" s="4">
        <f t="shared" si="76"/>
        <v>-20.254934825729478</v>
      </c>
      <c r="L555" s="5">
        <f t="shared" si="81"/>
        <v>0</v>
      </c>
      <c r="M555" s="5">
        <f t="shared" si="82"/>
        <v>0</v>
      </c>
      <c r="N555" s="6">
        <f t="shared" si="74"/>
        <v>0</v>
      </c>
      <c r="O555" s="6">
        <f t="shared" si="77"/>
        <v>0</v>
      </c>
      <c r="P555" s="6">
        <f>FORECAST(J555,Inputs!$B$10:$B$18,Inputs!$A$10:$A$18)</f>
        <v>32.997304707528571</v>
      </c>
      <c r="Q555" s="6">
        <f>IF(Inputs!$D$10="Yes",IF('Hourly Calcs'!P555&gt;'Hourly Calcs'!K555,'Hourly Calcs'!O555,N555+O555),N555+O555)</f>
        <v>0</v>
      </c>
      <c r="R555" s="12">
        <f t="shared" si="78"/>
        <v>0</v>
      </c>
      <c r="S555" s="1">
        <f>IF(AND(A555&gt;=5,A555&lt;=9),INDEX(Demand!$C$3:$C$26,C555),INDEX(Demand!$B$3:$B$26,C555))</f>
        <v>900</v>
      </c>
      <c r="T555" s="7">
        <f t="shared" si="79"/>
        <v>0</v>
      </c>
      <c r="U555" s="7">
        <f t="shared" si="80"/>
        <v>0</v>
      </c>
    </row>
    <row r="556" spans="1:21" x14ac:dyDescent="0.2">
      <c r="A556" s="1">
        <v>1</v>
      </c>
      <c r="B556" s="1">
        <v>23</v>
      </c>
      <c r="C556" s="1">
        <v>20</v>
      </c>
      <c r="D556">
        <v>6.9</v>
      </c>
      <c r="E556">
        <v>6.2</v>
      </c>
      <c r="F556">
        <v>95</v>
      </c>
      <c r="G556">
        <v>0</v>
      </c>
      <c r="H556">
        <v>0</v>
      </c>
      <c r="I556">
        <v>0</v>
      </c>
      <c r="J556" s="4">
        <f t="shared" si="75"/>
        <v>275.31548202317043</v>
      </c>
      <c r="K556" s="4">
        <f t="shared" si="76"/>
        <v>-29.72950083455585</v>
      </c>
      <c r="L556" s="5">
        <f t="shared" si="81"/>
        <v>0</v>
      </c>
      <c r="M556" s="5">
        <f t="shared" si="82"/>
        <v>0</v>
      </c>
      <c r="N556" s="6">
        <f t="shared" si="74"/>
        <v>0</v>
      </c>
      <c r="O556" s="6">
        <f t="shared" si="77"/>
        <v>0</v>
      </c>
      <c r="P556" s="6">
        <f>FORECAST(J556,Inputs!$B$10:$B$18,Inputs!$A$10:$A$18)</f>
        <v>33.104772981696023</v>
      </c>
      <c r="Q556" s="6">
        <f>IF(Inputs!$D$10="Yes",IF('Hourly Calcs'!P556&gt;'Hourly Calcs'!K556,'Hourly Calcs'!O556,N556+O556),N556+O556)</f>
        <v>0</v>
      </c>
      <c r="R556" s="12">
        <f t="shared" si="78"/>
        <v>0</v>
      </c>
      <c r="S556" s="1">
        <f>IF(AND(A556&gt;=5,A556&lt;=9),INDEX(Demand!$C$3:$C$26,C556),INDEX(Demand!$B$3:$B$26,C556))</f>
        <v>800</v>
      </c>
      <c r="T556" s="7">
        <f t="shared" si="79"/>
        <v>0</v>
      </c>
      <c r="U556" s="7">
        <f t="shared" si="80"/>
        <v>0</v>
      </c>
    </row>
    <row r="557" spans="1:21" x14ac:dyDescent="0.2">
      <c r="A557" s="1">
        <v>1</v>
      </c>
      <c r="B557" s="1">
        <v>23</v>
      </c>
      <c r="C557" s="1">
        <v>21</v>
      </c>
      <c r="D557">
        <v>6.9</v>
      </c>
      <c r="E557">
        <v>6.2</v>
      </c>
      <c r="F557">
        <v>95</v>
      </c>
      <c r="G557">
        <v>0</v>
      </c>
      <c r="H557">
        <v>0</v>
      </c>
      <c r="I557">
        <v>0</v>
      </c>
      <c r="J557" s="4">
        <f t="shared" si="75"/>
        <v>288.28932788657312</v>
      </c>
      <c r="K557" s="4">
        <f t="shared" si="76"/>
        <v>-39.002892683941155</v>
      </c>
      <c r="L557" s="5">
        <f t="shared" si="81"/>
        <v>0</v>
      </c>
      <c r="M557" s="5">
        <f t="shared" si="82"/>
        <v>0</v>
      </c>
      <c r="N557" s="6">
        <f t="shared" si="74"/>
        <v>0</v>
      </c>
      <c r="O557" s="6">
        <f t="shared" si="77"/>
        <v>0</v>
      </c>
      <c r="P557" s="6">
        <f>FORECAST(J557,Inputs!$B$10:$B$18,Inputs!$A$10:$A$18)</f>
        <v>33.224901184134936</v>
      </c>
      <c r="Q557" s="6">
        <f>IF(Inputs!$D$10="Yes",IF('Hourly Calcs'!P557&gt;'Hourly Calcs'!K557,'Hourly Calcs'!O557,N557+O557),N557+O557)</f>
        <v>0</v>
      </c>
      <c r="R557" s="12">
        <f t="shared" si="78"/>
        <v>0</v>
      </c>
      <c r="S557" s="1">
        <f>IF(AND(A557&gt;=5,A557&lt;=9),INDEX(Demand!$C$3:$C$26,C557),INDEX(Demand!$B$3:$B$26,C557))</f>
        <v>700</v>
      </c>
      <c r="T557" s="7">
        <f t="shared" si="79"/>
        <v>0</v>
      </c>
      <c r="U557" s="7">
        <f t="shared" si="80"/>
        <v>0</v>
      </c>
    </row>
    <row r="558" spans="1:21" x14ac:dyDescent="0.2">
      <c r="A558" s="1">
        <v>1</v>
      </c>
      <c r="B558" s="1">
        <v>23</v>
      </c>
      <c r="C558" s="1">
        <v>22</v>
      </c>
      <c r="D558">
        <v>7.1</v>
      </c>
      <c r="E558">
        <v>6.4</v>
      </c>
      <c r="F558">
        <v>95</v>
      </c>
      <c r="G558">
        <v>0</v>
      </c>
      <c r="H558">
        <v>0</v>
      </c>
      <c r="I558">
        <v>0</v>
      </c>
      <c r="J558" s="4">
        <f t="shared" si="75"/>
        <v>303.86523889941395</v>
      </c>
      <c r="K558" s="4">
        <f t="shared" si="76"/>
        <v>-47.517595597429818</v>
      </c>
      <c r="L558" s="5">
        <f t="shared" si="81"/>
        <v>0</v>
      </c>
      <c r="M558" s="5">
        <f t="shared" si="82"/>
        <v>0</v>
      </c>
      <c r="N558" s="6">
        <f t="shared" si="74"/>
        <v>0</v>
      </c>
      <c r="O558" s="6">
        <f t="shared" si="77"/>
        <v>0</v>
      </c>
      <c r="P558" s="6">
        <f>FORECAST(J558,Inputs!$B$10:$B$18,Inputs!$A$10:$A$18)</f>
        <v>33.369122582401978</v>
      </c>
      <c r="Q558" s="6">
        <f>IF(Inputs!$D$10="Yes",IF('Hourly Calcs'!P558&gt;'Hourly Calcs'!K558,'Hourly Calcs'!O558,N558+O558),N558+O558)</f>
        <v>0</v>
      </c>
      <c r="R558" s="12">
        <f t="shared" si="78"/>
        <v>0</v>
      </c>
      <c r="S558" s="1">
        <f>IF(AND(A558&gt;=5,A558&lt;=9),INDEX(Demand!$C$3:$C$26,C558),INDEX(Demand!$B$3:$B$26,C558))</f>
        <v>600</v>
      </c>
      <c r="T558" s="7">
        <f t="shared" si="79"/>
        <v>0</v>
      </c>
      <c r="U558" s="7">
        <f t="shared" si="80"/>
        <v>0</v>
      </c>
    </row>
    <row r="559" spans="1:21" x14ac:dyDescent="0.2">
      <c r="A559" s="1">
        <v>1</v>
      </c>
      <c r="B559" s="1">
        <v>23</v>
      </c>
      <c r="C559" s="1">
        <v>23</v>
      </c>
      <c r="D559">
        <v>6.7</v>
      </c>
      <c r="E559">
        <v>6.3</v>
      </c>
      <c r="F559">
        <v>97</v>
      </c>
      <c r="G559">
        <v>0</v>
      </c>
      <c r="H559">
        <v>0</v>
      </c>
      <c r="I559">
        <v>0</v>
      </c>
      <c r="J559" s="4">
        <f t="shared" si="75"/>
        <v>323.61281540011294</v>
      </c>
      <c r="K559" s="4">
        <f t="shared" si="76"/>
        <v>-54.381597381696679</v>
      </c>
      <c r="L559" s="5">
        <f t="shared" si="81"/>
        <v>0</v>
      </c>
      <c r="M559" s="5">
        <f t="shared" si="82"/>
        <v>0</v>
      </c>
      <c r="N559" s="6">
        <f t="shared" si="74"/>
        <v>0</v>
      </c>
      <c r="O559" s="6">
        <f t="shared" si="77"/>
        <v>0</v>
      </c>
      <c r="P559" s="6">
        <f>FORECAST(J559,Inputs!$B$10:$B$18,Inputs!$A$10:$A$18)</f>
        <v>33.551970512964004</v>
      </c>
      <c r="Q559" s="6">
        <f>IF(Inputs!$D$10="Yes",IF('Hourly Calcs'!P559&gt;'Hourly Calcs'!K559,'Hourly Calcs'!O559,N559+O559),N559+O559)</f>
        <v>0</v>
      </c>
      <c r="R559" s="12">
        <f t="shared" si="78"/>
        <v>0</v>
      </c>
      <c r="S559" s="1">
        <f>IF(AND(A559&gt;=5,A559&lt;=9),INDEX(Demand!$C$3:$C$26,C559),INDEX(Demand!$B$3:$B$26,C559))</f>
        <v>500</v>
      </c>
      <c r="T559" s="7">
        <f t="shared" si="79"/>
        <v>0</v>
      </c>
      <c r="U559" s="7">
        <f t="shared" si="80"/>
        <v>0</v>
      </c>
    </row>
    <row r="560" spans="1:21" x14ac:dyDescent="0.2">
      <c r="A560" s="1">
        <v>1</v>
      </c>
      <c r="B560" s="1">
        <v>23</v>
      </c>
      <c r="C560" s="1">
        <v>24</v>
      </c>
      <c r="D560">
        <v>6.7</v>
      </c>
      <c r="E560">
        <v>6.3</v>
      </c>
      <c r="F560">
        <v>97</v>
      </c>
      <c r="G560">
        <v>0</v>
      </c>
      <c r="H560">
        <v>0</v>
      </c>
      <c r="I560">
        <v>0</v>
      </c>
      <c r="J560" s="4">
        <f t="shared" si="75"/>
        <v>348.30311263784495</v>
      </c>
      <c r="K560" s="4">
        <f t="shared" si="76"/>
        <v>-58.266057753812277</v>
      </c>
      <c r="L560" s="5">
        <f t="shared" si="81"/>
        <v>0</v>
      </c>
      <c r="M560" s="5">
        <f t="shared" si="82"/>
        <v>0</v>
      </c>
      <c r="N560" s="6">
        <f t="shared" si="74"/>
        <v>0</v>
      </c>
      <c r="O560" s="6">
        <f t="shared" si="77"/>
        <v>0</v>
      </c>
      <c r="P560" s="6">
        <f>FORECAST(J560,Inputs!$B$10:$B$18,Inputs!$A$10:$A$18)</f>
        <v>33.780584376276337</v>
      </c>
      <c r="Q560" s="6">
        <f>IF(Inputs!$D$10="Yes",IF('Hourly Calcs'!P560&gt;'Hourly Calcs'!K560,'Hourly Calcs'!O560,N560+O560),N560+O560)</f>
        <v>0</v>
      </c>
      <c r="R560" s="12">
        <f t="shared" si="78"/>
        <v>0</v>
      </c>
      <c r="S560" s="1">
        <f>IF(AND(A560&gt;=5,A560&lt;=9),INDEX(Demand!$C$3:$C$26,C560),INDEX(Demand!$B$3:$B$26,C560))</f>
        <v>400</v>
      </c>
      <c r="T560" s="7">
        <f t="shared" si="79"/>
        <v>0</v>
      </c>
      <c r="U560" s="7">
        <f t="shared" si="80"/>
        <v>0</v>
      </c>
    </row>
    <row r="561" spans="1:21" x14ac:dyDescent="0.2">
      <c r="A561" s="1">
        <v>1</v>
      </c>
      <c r="B561" s="1">
        <v>24</v>
      </c>
      <c r="C561" s="1">
        <v>1</v>
      </c>
      <c r="D561">
        <v>6.7</v>
      </c>
      <c r="E561">
        <v>6.3</v>
      </c>
      <c r="F561">
        <v>97</v>
      </c>
      <c r="G561">
        <v>0</v>
      </c>
      <c r="H561">
        <v>0</v>
      </c>
      <c r="I561">
        <v>0</v>
      </c>
      <c r="J561" s="4">
        <f t="shared" si="75"/>
        <v>15.24731553556353</v>
      </c>
      <c r="K561" s="4">
        <f t="shared" si="76"/>
        <v>-57.959190890448696</v>
      </c>
      <c r="L561" s="5">
        <f t="shared" si="81"/>
        <v>0</v>
      </c>
      <c r="M561" s="5">
        <f t="shared" si="82"/>
        <v>0</v>
      </c>
      <c r="N561" s="6">
        <f t="shared" si="74"/>
        <v>0</v>
      </c>
      <c r="O561" s="6">
        <f t="shared" si="77"/>
        <v>0</v>
      </c>
      <c r="P561" s="6">
        <f>FORECAST(J561,Inputs!$B$10:$B$18,Inputs!$A$10:$A$18)</f>
        <v>30.696734403107069</v>
      </c>
      <c r="Q561" s="6">
        <f>IF(Inputs!$D$10="Yes",IF('Hourly Calcs'!P561&gt;'Hourly Calcs'!K561,'Hourly Calcs'!O561,N561+O561),N561+O561)</f>
        <v>0</v>
      </c>
      <c r="R561" s="12">
        <f t="shared" si="78"/>
        <v>0</v>
      </c>
      <c r="S561" s="1">
        <f>IF(AND(A561&gt;=5,A561&lt;=9),INDEX(Demand!$C$3:$C$26,C561),INDEX(Demand!$B$3:$B$26,C561))</f>
        <v>350</v>
      </c>
      <c r="T561" s="7">
        <f t="shared" si="79"/>
        <v>0</v>
      </c>
      <c r="U561" s="7">
        <f t="shared" si="80"/>
        <v>0</v>
      </c>
    </row>
    <row r="562" spans="1:21" x14ac:dyDescent="0.2">
      <c r="A562" s="1">
        <v>1</v>
      </c>
      <c r="B562" s="1">
        <v>24</v>
      </c>
      <c r="C562" s="1">
        <v>2</v>
      </c>
      <c r="D562">
        <v>6.3</v>
      </c>
      <c r="E562">
        <v>5.9</v>
      </c>
      <c r="F562">
        <v>97</v>
      </c>
      <c r="G562">
        <v>0</v>
      </c>
      <c r="H562">
        <v>0</v>
      </c>
      <c r="I562">
        <v>0</v>
      </c>
      <c r="J562" s="4">
        <f t="shared" si="75"/>
        <v>39.311239252143992</v>
      </c>
      <c r="K562" s="4">
        <f t="shared" si="76"/>
        <v>-53.57214999903195</v>
      </c>
      <c r="L562" s="5">
        <f t="shared" si="81"/>
        <v>0</v>
      </c>
      <c r="M562" s="5">
        <f t="shared" si="82"/>
        <v>0</v>
      </c>
      <c r="N562" s="6">
        <f t="shared" si="74"/>
        <v>0</v>
      </c>
      <c r="O562" s="6">
        <f t="shared" si="77"/>
        <v>0</v>
      </c>
      <c r="P562" s="6">
        <f>FORECAST(J562,Inputs!$B$10:$B$18,Inputs!$A$10:$A$18)</f>
        <v>30.919548511593923</v>
      </c>
      <c r="Q562" s="6">
        <f>IF(Inputs!$D$10="Yes",IF('Hourly Calcs'!P562&gt;'Hourly Calcs'!K562,'Hourly Calcs'!O562,N562+O562),N562+O562)</f>
        <v>0</v>
      </c>
      <c r="R562" s="12">
        <f t="shared" si="78"/>
        <v>0</v>
      </c>
      <c r="S562" s="1">
        <f>IF(AND(A562&gt;=5,A562&lt;=9),INDEX(Demand!$C$3:$C$26,C562),INDEX(Demand!$B$3:$B$26,C562))</f>
        <v>350</v>
      </c>
      <c r="T562" s="7">
        <f t="shared" si="79"/>
        <v>0</v>
      </c>
      <c r="U562" s="7">
        <f t="shared" si="80"/>
        <v>0</v>
      </c>
    </row>
    <row r="563" spans="1:21" x14ac:dyDescent="0.2">
      <c r="A563" s="1">
        <v>1</v>
      </c>
      <c r="B563" s="1">
        <v>24</v>
      </c>
      <c r="C563" s="1">
        <v>3</v>
      </c>
      <c r="D563">
        <v>6</v>
      </c>
      <c r="E563">
        <v>5.5</v>
      </c>
      <c r="F563">
        <v>97</v>
      </c>
      <c r="G563">
        <v>0</v>
      </c>
      <c r="H563">
        <v>0</v>
      </c>
      <c r="I563">
        <v>0</v>
      </c>
      <c r="J563" s="4">
        <f t="shared" si="75"/>
        <v>58.392504016900844</v>
      </c>
      <c r="K563" s="4">
        <f t="shared" si="76"/>
        <v>-46.404217930789144</v>
      </c>
      <c r="L563" s="5">
        <f t="shared" si="81"/>
        <v>0</v>
      </c>
      <c r="M563" s="5">
        <f t="shared" si="82"/>
        <v>0</v>
      </c>
      <c r="N563" s="6">
        <f t="shared" si="74"/>
        <v>0</v>
      </c>
      <c r="O563" s="6">
        <f t="shared" si="77"/>
        <v>0</v>
      </c>
      <c r="P563" s="6">
        <f>FORECAST(J563,Inputs!$B$10:$B$18,Inputs!$A$10:$A$18)</f>
        <v>31.096226889045376</v>
      </c>
      <c r="Q563" s="6">
        <f>IF(Inputs!$D$10="Yes",IF('Hourly Calcs'!P563&gt;'Hourly Calcs'!K563,'Hourly Calcs'!O563,N563+O563),N563+O563)</f>
        <v>0</v>
      </c>
      <c r="R563" s="12">
        <f t="shared" si="78"/>
        <v>0</v>
      </c>
      <c r="S563" s="1">
        <f>IF(AND(A563&gt;=5,A563&lt;=9),INDEX(Demand!$C$3:$C$26,C563),INDEX(Demand!$B$3:$B$26,C563))</f>
        <v>350</v>
      </c>
      <c r="T563" s="7">
        <f t="shared" si="79"/>
        <v>0</v>
      </c>
      <c r="U563" s="7">
        <f t="shared" si="80"/>
        <v>0</v>
      </c>
    </row>
    <row r="564" spans="1:21" x14ac:dyDescent="0.2">
      <c r="A564" s="1">
        <v>1</v>
      </c>
      <c r="B564" s="1">
        <v>24</v>
      </c>
      <c r="C564" s="1">
        <v>4</v>
      </c>
      <c r="D564">
        <v>5.9</v>
      </c>
      <c r="E564">
        <v>5.7</v>
      </c>
      <c r="F564">
        <v>99</v>
      </c>
      <c r="G564">
        <v>0</v>
      </c>
      <c r="H564">
        <v>0</v>
      </c>
      <c r="I564">
        <v>0</v>
      </c>
      <c r="J564" s="4">
        <f t="shared" si="75"/>
        <v>73.51602600628361</v>
      </c>
      <c r="K564" s="4">
        <f t="shared" si="76"/>
        <v>-37.732864810846365</v>
      </c>
      <c r="L564" s="5">
        <f t="shared" si="81"/>
        <v>0</v>
      </c>
      <c r="M564" s="5">
        <f t="shared" si="82"/>
        <v>0</v>
      </c>
      <c r="N564" s="6">
        <f t="shared" si="74"/>
        <v>0</v>
      </c>
      <c r="O564" s="6">
        <f t="shared" si="77"/>
        <v>0</v>
      </c>
      <c r="P564" s="6">
        <f>FORECAST(J564,Inputs!$B$10:$B$18,Inputs!$A$10:$A$18)</f>
        <v>31.236259500058178</v>
      </c>
      <c r="Q564" s="6">
        <f>IF(Inputs!$D$10="Yes",IF('Hourly Calcs'!P564&gt;'Hourly Calcs'!K564,'Hourly Calcs'!O564,N564+O564),N564+O564)</f>
        <v>0</v>
      </c>
      <c r="R564" s="12">
        <f t="shared" si="78"/>
        <v>0</v>
      </c>
      <c r="S564" s="1">
        <f>IF(AND(A564&gt;=5,A564&lt;=9),INDEX(Demand!$C$3:$C$26,C564),INDEX(Demand!$B$3:$B$26,C564))</f>
        <v>350</v>
      </c>
      <c r="T564" s="7">
        <f t="shared" si="79"/>
        <v>0</v>
      </c>
      <c r="U564" s="7">
        <f t="shared" si="80"/>
        <v>0</v>
      </c>
    </row>
    <row r="565" spans="1:21" x14ac:dyDescent="0.2">
      <c r="A565" s="1">
        <v>1</v>
      </c>
      <c r="B565" s="1">
        <v>24</v>
      </c>
      <c r="C565" s="1">
        <v>5</v>
      </c>
      <c r="D565">
        <v>6.3</v>
      </c>
      <c r="E565">
        <v>6.3</v>
      </c>
      <c r="F565">
        <v>100</v>
      </c>
      <c r="G565">
        <v>0</v>
      </c>
      <c r="H565">
        <v>0</v>
      </c>
      <c r="I565">
        <v>0</v>
      </c>
      <c r="J565" s="4">
        <f t="shared" si="75"/>
        <v>86.232793660743596</v>
      </c>
      <c r="K565" s="4">
        <f t="shared" si="76"/>
        <v>-28.392061422476814</v>
      </c>
      <c r="L565" s="5">
        <f t="shared" si="81"/>
        <v>78.767206339256404</v>
      </c>
      <c r="M565" s="5">
        <f t="shared" si="82"/>
        <v>0</v>
      </c>
      <c r="N565" s="6">
        <f t="shared" si="74"/>
        <v>0</v>
      </c>
      <c r="O565" s="6">
        <f t="shared" si="77"/>
        <v>0</v>
      </c>
      <c r="P565" s="6">
        <f>FORECAST(J565,Inputs!$B$10:$B$18,Inputs!$A$10:$A$18)</f>
        <v>31.354007348710589</v>
      </c>
      <c r="Q565" s="6">
        <f>IF(Inputs!$D$10="Yes",IF('Hourly Calcs'!P565&gt;'Hourly Calcs'!K565,'Hourly Calcs'!O565,N565+O565),N565+O565)</f>
        <v>0</v>
      </c>
      <c r="R565" s="12">
        <f t="shared" si="78"/>
        <v>0</v>
      </c>
      <c r="S565" s="1">
        <f>IF(AND(A565&gt;=5,A565&lt;=9),INDEX(Demand!$C$3:$C$26,C565),INDEX(Demand!$B$3:$B$26,C565))</f>
        <v>350</v>
      </c>
      <c r="T565" s="7">
        <f t="shared" si="79"/>
        <v>0</v>
      </c>
      <c r="U565" s="7">
        <f t="shared" si="80"/>
        <v>0</v>
      </c>
    </row>
    <row r="566" spans="1:21" x14ac:dyDescent="0.2">
      <c r="A566" s="1">
        <v>1</v>
      </c>
      <c r="B566" s="1">
        <v>24</v>
      </c>
      <c r="C566" s="1">
        <v>6</v>
      </c>
      <c r="D566">
        <v>6.9</v>
      </c>
      <c r="E566">
        <v>6.7</v>
      </c>
      <c r="F566">
        <v>99</v>
      </c>
      <c r="G566">
        <v>0</v>
      </c>
      <c r="H566">
        <v>0</v>
      </c>
      <c r="I566">
        <v>0</v>
      </c>
      <c r="J566" s="4">
        <f t="shared" si="75"/>
        <v>97.719176554982283</v>
      </c>
      <c r="K566" s="4">
        <f t="shared" si="76"/>
        <v>-18.907464678507154</v>
      </c>
      <c r="L566" s="5">
        <f t="shared" si="81"/>
        <v>67.280823445017717</v>
      </c>
      <c r="M566" s="5">
        <f t="shared" si="82"/>
        <v>0</v>
      </c>
      <c r="N566" s="6">
        <f t="shared" si="74"/>
        <v>0</v>
      </c>
      <c r="O566" s="6">
        <f t="shared" si="77"/>
        <v>0</v>
      </c>
      <c r="P566" s="6">
        <f>FORECAST(J566,Inputs!$B$10:$B$18,Inputs!$A$10:$A$18)</f>
        <v>31.460362745879465</v>
      </c>
      <c r="Q566" s="6">
        <f>IF(Inputs!$D$10="Yes",IF('Hourly Calcs'!P566&gt;'Hourly Calcs'!K566,'Hourly Calcs'!O566,N566+O566),N566+O566)</f>
        <v>0</v>
      </c>
      <c r="R566" s="12">
        <f t="shared" si="78"/>
        <v>0</v>
      </c>
      <c r="S566" s="1">
        <f>IF(AND(A566&gt;=5,A566&lt;=9),INDEX(Demand!$C$3:$C$26,C566),INDEX(Demand!$B$3:$B$26,C566))</f>
        <v>350</v>
      </c>
      <c r="T566" s="7">
        <f t="shared" si="79"/>
        <v>0</v>
      </c>
      <c r="U566" s="7">
        <f t="shared" si="80"/>
        <v>0</v>
      </c>
    </row>
    <row r="567" spans="1:21" x14ac:dyDescent="0.2">
      <c r="A567" s="1">
        <v>1</v>
      </c>
      <c r="B567" s="1">
        <v>24</v>
      </c>
      <c r="C567" s="1">
        <v>7</v>
      </c>
      <c r="D567">
        <v>6.9</v>
      </c>
      <c r="E567">
        <v>6.7</v>
      </c>
      <c r="F567">
        <v>99</v>
      </c>
      <c r="G567">
        <v>0</v>
      </c>
      <c r="H567">
        <v>0</v>
      </c>
      <c r="I567">
        <v>0</v>
      </c>
      <c r="J567" s="4">
        <f t="shared" si="75"/>
        <v>108.79413315641901</v>
      </c>
      <c r="K567" s="4">
        <f t="shared" si="76"/>
        <v>-9.6576214380203282</v>
      </c>
      <c r="L567" s="5">
        <f t="shared" si="81"/>
        <v>56.205866843580992</v>
      </c>
      <c r="M567" s="5">
        <f t="shared" si="82"/>
        <v>0</v>
      </c>
      <c r="N567" s="6">
        <f t="shared" si="74"/>
        <v>0</v>
      </c>
      <c r="O567" s="6">
        <f t="shared" si="77"/>
        <v>0</v>
      </c>
      <c r="P567" s="6">
        <f>FORECAST(J567,Inputs!$B$10:$B$18,Inputs!$A$10:$A$18)</f>
        <v>31.562908640337213</v>
      </c>
      <c r="Q567" s="6">
        <f>IF(Inputs!$D$10="Yes",IF('Hourly Calcs'!P567&gt;'Hourly Calcs'!K567,'Hourly Calcs'!O567,N567+O567),N567+O567)</f>
        <v>0</v>
      </c>
      <c r="R567" s="12">
        <f t="shared" si="78"/>
        <v>0</v>
      </c>
      <c r="S567" s="1">
        <f>IF(AND(A567&gt;=5,A567&lt;=9),INDEX(Demand!$C$3:$C$26,C567),INDEX(Demand!$B$3:$B$26,C567))</f>
        <v>350</v>
      </c>
      <c r="T567" s="7">
        <f t="shared" si="79"/>
        <v>0</v>
      </c>
      <c r="U567" s="7">
        <f t="shared" si="80"/>
        <v>0</v>
      </c>
    </row>
    <row r="568" spans="1:21" x14ac:dyDescent="0.2">
      <c r="A568" s="1">
        <v>1</v>
      </c>
      <c r="B568" s="1">
        <v>24</v>
      </c>
      <c r="C568" s="1">
        <v>8</v>
      </c>
      <c r="D568">
        <v>7</v>
      </c>
      <c r="E568">
        <v>6.6</v>
      </c>
      <c r="F568">
        <v>97</v>
      </c>
      <c r="G568">
        <v>0</v>
      </c>
      <c r="H568">
        <v>0</v>
      </c>
      <c r="I568">
        <v>0</v>
      </c>
      <c r="J568" s="4">
        <f t="shared" si="75"/>
        <v>120.05589739010979</v>
      </c>
      <c r="K568" s="4">
        <f t="shared" si="76"/>
        <v>-0.73721577771536317</v>
      </c>
      <c r="L568" s="5">
        <f t="shared" si="81"/>
        <v>44.944102609890209</v>
      </c>
      <c r="M568" s="5">
        <f t="shared" si="82"/>
        <v>0</v>
      </c>
      <c r="N568" s="6">
        <f t="shared" si="74"/>
        <v>0</v>
      </c>
      <c r="O568" s="6">
        <f t="shared" si="77"/>
        <v>0</v>
      </c>
      <c r="P568" s="6">
        <f>FORECAST(J568,Inputs!$B$10:$B$18,Inputs!$A$10:$A$18)</f>
        <v>31.667184235093607</v>
      </c>
      <c r="Q568" s="6">
        <f>IF(Inputs!$D$10="Yes",IF('Hourly Calcs'!P568&gt;'Hourly Calcs'!K568,'Hourly Calcs'!O568,N568+O568),N568+O568)</f>
        <v>0</v>
      </c>
      <c r="R568" s="12">
        <f t="shared" si="78"/>
        <v>0</v>
      </c>
      <c r="S568" s="1">
        <f>IF(AND(A568&gt;=5,A568&lt;=9),INDEX(Demand!$C$3:$C$26,C568),INDEX(Demand!$B$3:$B$26,C568))</f>
        <v>350</v>
      </c>
      <c r="T568" s="7">
        <f t="shared" si="79"/>
        <v>0</v>
      </c>
      <c r="U568" s="7">
        <f t="shared" si="80"/>
        <v>0</v>
      </c>
    </row>
    <row r="569" spans="1:21" x14ac:dyDescent="0.2">
      <c r="A569" s="1">
        <v>1</v>
      </c>
      <c r="B569" s="1">
        <v>24</v>
      </c>
      <c r="C569" s="1">
        <v>9</v>
      </c>
      <c r="D569">
        <v>7.3</v>
      </c>
      <c r="E569">
        <v>6.9</v>
      </c>
      <c r="F569">
        <v>97</v>
      </c>
      <c r="G569">
        <v>9</v>
      </c>
      <c r="H569">
        <v>0</v>
      </c>
      <c r="I569">
        <v>9</v>
      </c>
      <c r="J569" s="4">
        <f t="shared" si="75"/>
        <v>131.95964573022502</v>
      </c>
      <c r="K569" s="4">
        <f t="shared" si="76"/>
        <v>6.7564760037983831</v>
      </c>
      <c r="L569" s="5">
        <f t="shared" si="81"/>
        <v>33.04035426977498</v>
      </c>
      <c r="M569" s="5">
        <f t="shared" si="82"/>
        <v>27.243523996201617</v>
      </c>
      <c r="N569" s="6">
        <f t="shared" si="74"/>
        <v>0</v>
      </c>
      <c r="O569" s="6">
        <f t="shared" si="77"/>
        <v>8.2306690764976871</v>
      </c>
      <c r="P569" s="6">
        <f>FORECAST(J569,Inputs!$B$10:$B$18,Inputs!$A$10:$A$18)</f>
        <v>31.77740412713171</v>
      </c>
      <c r="Q569" s="6">
        <f>IF(Inputs!$D$10="Yes",IF('Hourly Calcs'!P569&gt;'Hourly Calcs'!K569,'Hourly Calcs'!O569,N569+O569),N569+O569)</f>
        <v>8.2306690764976871</v>
      </c>
      <c r="R569" s="12">
        <f t="shared" si="78"/>
        <v>39.11213945151701</v>
      </c>
      <c r="S569" s="1">
        <f>IF(AND(A569&gt;=5,A569&lt;=9),INDEX(Demand!$C$3:$C$26,C569),INDEX(Demand!$B$3:$B$26,C569))</f>
        <v>350</v>
      </c>
      <c r="T569" s="7">
        <f t="shared" si="79"/>
        <v>39.11213945151701</v>
      </c>
      <c r="U569" s="7">
        <f t="shared" si="80"/>
        <v>0</v>
      </c>
    </row>
    <row r="570" spans="1:21" x14ac:dyDescent="0.2">
      <c r="A570" s="1">
        <v>1</v>
      </c>
      <c r="B570" s="1">
        <v>24</v>
      </c>
      <c r="C570" s="1">
        <v>10</v>
      </c>
      <c r="D570">
        <v>7.5</v>
      </c>
      <c r="E570">
        <v>7.5</v>
      </c>
      <c r="F570">
        <v>100</v>
      </c>
      <c r="G570">
        <v>39</v>
      </c>
      <c r="H570">
        <v>0</v>
      </c>
      <c r="I570">
        <v>39</v>
      </c>
      <c r="J570" s="4">
        <f t="shared" si="75"/>
        <v>144.81695567409878</v>
      </c>
      <c r="K570" s="4">
        <f t="shared" si="76"/>
        <v>13.008104568645408</v>
      </c>
      <c r="L570" s="5">
        <f t="shared" si="81"/>
        <v>20.183044325901221</v>
      </c>
      <c r="M570" s="5">
        <f t="shared" si="82"/>
        <v>20.991895431354592</v>
      </c>
      <c r="N570" s="6">
        <f t="shared" si="74"/>
        <v>0</v>
      </c>
      <c r="O570" s="6">
        <f t="shared" si="77"/>
        <v>35.666232664823312</v>
      </c>
      <c r="P570" s="6">
        <f>FORECAST(J570,Inputs!$B$10:$B$18,Inputs!$A$10:$A$18)</f>
        <v>31.89645329327869</v>
      </c>
      <c r="Q570" s="6">
        <f>IF(Inputs!$D$10="Yes",IF('Hourly Calcs'!P570&gt;'Hourly Calcs'!K570,'Hourly Calcs'!O570,N570+O570),N570+O570)</f>
        <v>35.666232664823312</v>
      </c>
      <c r="R570" s="12">
        <f t="shared" si="78"/>
        <v>169.48593762324037</v>
      </c>
      <c r="S570" s="1">
        <f>IF(AND(A570&gt;=5,A570&lt;=9),INDEX(Demand!$C$3:$C$26,C570),INDEX(Demand!$B$3:$B$26,C570))</f>
        <v>600</v>
      </c>
      <c r="T570" s="7">
        <f t="shared" si="79"/>
        <v>169.48593762324037</v>
      </c>
      <c r="U570" s="7">
        <f t="shared" si="80"/>
        <v>0</v>
      </c>
    </row>
    <row r="571" spans="1:21" x14ac:dyDescent="0.2">
      <c r="A571" s="1">
        <v>1</v>
      </c>
      <c r="B571" s="1">
        <v>24</v>
      </c>
      <c r="C571" s="1">
        <v>11</v>
      </c>
      <c r="D571">
        <v>8.1999999999999993</v>
      </c>
      <c r="E571">
        <v>7.8</v>
      </c>
      <c r="F571">
        <v>97</v>
      </c>
      <c r="G571">
        <v>69</v>
      </c>
      <c r="H571">
        <v>0</v>
      </c>
      <c r="I571">
        <v>69</v>
      </c>
      <c r="J571" s="4">
        <f t="shared" si="75"/>
        <v>158.72308830199481</v>
      </c>
      <c r="K571" s="4">
        <f t="shared" si="76"/>
        <v>17.491039249129855</v>
      </c>
      <c r="L571" s="5">
        <f t="shared" si="81"/>
        <v>6.2769116980051933</v>
      </c>
      <c r="M571" s="5">
        <f t="shared" si="82"/>
        <v>16.508960750870145</v>
      </c>
      <c r="N571" s="6">
        <f t="shared" si="74"/>
        <v>0</v>
      </c>
      <c r="O571" s="6">
        <f t="shared" si="77"/>
        <v>63.101796253148933</v>
      </c>
      <c r="P571" s="6">
        <f>FORECAST(J571,Inputs!$B$10:$B$18,Inputs!$A$10:$A$18)</f>
        <v>32.02521378057402</v>
      </c>
      <c r="Q571" s="6">
        <f>IF(Inputs!$D$10="Yes",IF('Hourly Calcs'!P571&gt;'Hourly Calcs'!K571,'Hourly Calcs'!O571,N571+O571),N571+O571)</f>
        <v>63.101796253148933</v>
      </c>
      <c r="R571" s="12">
        <f t="shared" si="78"/>
        <v>299.85973579496374</v>
      </c>
      <c r="S571" s="1">
        <f>IF(AND(A571&gt;=5,A571&lt;=9),INDEX(Demand!$C$3:$C$26,C571),INDEX(Demand!$B$3:$B$26,C571))</f>
        <v>600</v>
      </c>
      <c r="T571" s="7">
        <f t="shared" si="79"/>
        <v>299.85973579496374</v>
      </c>
      <c r="U571" s="7">
        <f t="shared" si="80"/>
        <v>0</v>
      </c>
    </row>
    <row r="572" spans="1:21" x14ac:dyDescent="0.2">
      <c r="A572" s="1">
        <v>1</v>
      </c>
      <c r="B572" s="1">
        <v>24</v>
      </c>
      <c r="C572" s="1">
        <v>12</v>
      </c>
      <c r="D572">
        <v>8.4</v>
      </c>
      <c r="E572">
        <v>8</v>
      </c>
      <c r="F572">
        <v>97</v>
      </c>
      <c r="G572">
        <v>88</v>
      </c>
      <c r="H572">
        <v>0</v>
      </c>
      <c r="I572">
        <v>88</v>
      </c>
      <c r="J572" s="4">
        <f t="shared" si="75"/>
        <v>173.45943369725336</v>
      </c>
      <c r="K572" s="4">
        <f t="shared" si="76"/>
        <v>19.778410780691118</v>
      </c>
      <c r="L572" s="5">
        <f t="shared" si="81"/>
        <v>8.4594336972533597</v>
      </c>
      <c r="M572" s="5">
        <f t="shared" si="82"/>
        <v>14.221589219308882</v>
      </c>
      <c r="N572" s="6">
        <f t="shared" si="74"/>
        <v>0</v>
      </c>
      <c r="O572" s="6">
        <f t="shared" si="77"/>
        <v>80.477653192421826</v>
      </c>
      <c r="P572" s="6">
        <f>FORECAST(J572,Inputs!$B$10:$B$18,Inputs!$A$10:$A$18)</f>
        <v>32.161661423122716</v>
      </c>
      <c r="Q572" s="6">
        <f>IF(Inputs!$D$10="Yes",IF('Hourly Calcs'!P572&gt;'Hourly Calcs'!K572,'Hourly Calcs'!O572,N572+O572),N572+O572)</f>
        <v>80.477653192421826</v>
      </c>
      <c r="R572" s="12">
        <f t="shared" si="78"/>
        <v>382.42980797038848</v>
      </c>
      <c r="S572" s="1">
        <f>IF(AND(A572&gt;=5,A572&lt;=9),INDEX(Demand!$C$3:$C$26,C572),INDEX(Demand!$B$3:$B$26,C572))</f>
        <v>600</v>
      </c>
      <c r="T572" s="7">
        <f t="shared" si="79"/>
        <v>382.42980797038848</v>
      </c>
      <c r="U572" s="7">
        <f t="shared" si="80"/>
        <v>0</v>
      </c>
    </row>
    <row r="573" spans="1:21" x14ac:dyDescent="0.2">
      <c r="A573" s="1">
        <v>1</v>
      </c>
      <c r="B573" s="1">
        <v>24</v>
      </c>
      <c r="C573" s="1">
        <v>13</v>
      </c>
      <c r="D573">
        <v>8.8000000000000007</v>
      </c>
      <c r="E573">
        <v>8.4</v>
      </c>
      <c r="F573">
        <v>97</v>
      </c>
      <c r="G573">
        <v>187</v>
      </c>
      <c r="H573">
        <v>91</v>
      </c>
      <c r="I573">
        <v>154</v>
      </c>
      <c r="J573" s="4">
        <f t="shared" si="75"/>
        <v>188.48976350943465</v>
      </c>
      <c r="K573" s="4">
        <f t="shared" si="76"/>
        <v>19.627126429438519</v>
      </c>
      <c r="L573" s="5">
        <f t="shared" si="81"/>
        <v>23.489763509434653</v>
      </c>
      <c r="M573" s="5">
        <f t="shared" si="82"/>
        <v>14.372873570561481</v>
      </c>
      <c r="N573" s="6">
        <f t="shared" si="74"/>
        <v>69.29899960548893</v>
      </c>
      <c r="O573" s="6">
        <f t="shared" si="77"/>
        <v>140.8358930867382</v>
      </c>
      <c r="P573" s="6">
        <f>FORECAST(J573,Inputs!$B$10:$B$18,Inputs!$A$10:$A$18)</f>
        <v>32.300831143605876</v>
      </c>
      <c r="Q573" s="6">
        <f>IF(Inputs!$D$10="Yes",IF('Hourly Calcs'!P573&gt;'Hourly Calcs'!K573,'Hourly Calcs'!O573,N573+O573),N573+O573)</f>
        <v>140.8358930867382</v>
      </c>
      <c r="R573" s="12">
        <f t="shared" si="78"/>
        <v>669.25216394817983</v>
      </c>
      <c r="S573" s="1">
        <f>IF(AND(A573&gt;=5,A573&lt;=9),INDEX(Demand!$C$3:$C$26,C573),INDEX(Demand!$B$3:$B$26,C573))</f>
        <v>600</v>
      </c>
      <c r="T573" s="7">
        <f t="shared" si="79"/>
        <v>600</v>
      </c>
      <c r="U573" s="7">
        <f t="shared" si="80"/>
        <v>69.252163948179827</v>
      </c>
    </row>
    <row r="574" spans="1:21" x14ac:dyDescent="0.2">
      <c r="A574" s="1">
        <v>1</v>
      </c>
      <c r="B574" s="1">
        <v>24</v>
      </c>
      <c r="C574" s="1">
        <v>14</v>
      </c>
      <c r="D574">
        <v>9.1</v>
      </c>
      <c r="E574">
        <v>8.3000000000000007</v>
      </c>
      <c r="F574">
        <v>95</v>
      </c>
      <c r="G574">
        <v>168</v>
      </c>
      <c r="H574">
        <v>57</v>
      </c>
      <c r="I574">
        <v>148</v>
      </c>
      <c r="J574" s="4">
        <f t="shared" si="75"/>
        <v>203.15009751568269</v>
      </c>
      <c r="K574" s="4">
        <f t="shared" si="76"/>
        <v>17.054254834757998</v>
      </c>
      <c r="L574" s="5">
        <f t="shared" si="81"/>
        <v>38.150097515682688</v>
      </c>
      <c r="M574" s="5">
        <f t="shared" si="82"/>
        <v>16.945745165242002</v>
      </c>
      <c r="N574" s="6">
        <f t="shared" si="74"/>
        <v>37.822213332566186</v>
      </c>
      <c r="O574" s="6">
        <f t="shared" si="77"/>
        <v>135.34878036907307</v>
      </c>
      <c r="P574" s="6">
        <f>FORECAST(J574,Inputs!$B$10:$B$18,Inputs!$A$10:$A$18)</f>
        <v>32.436574976997058</v>
      </c>
      <c r="Q574" s="6">
        <f>IF(Inputs!$D$10="Yes",IF('Hourly Calcs'!P574&gt;'Hourly Calcs'!K574,'Hourly Calcs'!O574,N574+O574),N574+O574)</f>
        <v>135.34878036907307</v>
      </c>
      <c r="R574" s="12">
        <f t="shared" si="78"/>
        <v>643.17740431383515</v>
      </c>
      <c r="S574" s="1">
        <f>IF(AND(A574&gt;=5,A574&lt;=9),INDEX(Demand!$C$3:$C$26,C574),INDEX(Demand!$B$3:$B$26,C574))</f>
        <v>600</v>
      </c>
      <c r="T574" s="7">
        <f t="shared" si="79"/>
        <v>600</v>
      </c>
      <c r="U574" s="7">
        <f t="shared" si="80"/>
        <v>43.177404313835154</v>
      </c>
    </row>
    <row r="575" spans="1:21" x14ac:dyDescent="0.2">
      <c r="A575" s="1">
        <v>1</v>
      </c>
      <c r="B575" s="1">
        <v>24</v>
      </c>
      <c r="C575" s="1">
        <v>15</v>
      </c>
      <c r="D575">
        <v>9.1</v>
      </c>
      <c r="E575">
        <v>7.9</v>
      </c>
      <c r="F575">
        <v>92</v>
      </c>
      <c r="G575">
        <v>121</v>
      </c>
      <c r="H575">
        <v>57</v>
      </c>
      <c r="I575">
        <v>106</v>
      </c>
      <c r="J575" s="4">
        <f t="shared" si="75"/>
        <v>216.93716688047706</v>
      </c>
      <c r="K575" s="4">
        <f t="shared" si="76"/>
        <v>12.330431292990454</v>
      </c>
      <c r="L575" s="5">
        <f t="shared" si="81"/>
        <v>51.937166880477065</v>
      </c>
      <c r="M575" s="5">
        <f t="shared" si="82"/>
        <v>21.669568707009546</v>
      </c>
      <c r="N575" s="6">
        <f t="shared" si="74"/>
        <v>29.289119339868773</v>
      </c>
      <c r="O575" s="6">
        <f t="shared" si="77"/>
        <v>96.938991345417207</v>
      </c>
      <c r="P575" s="6">
        <f>FORECAST(J575,Inputs!$B$10:$B$18,Inputs!$A$10:$A$18)</f>
        <v>32.564233026671083</v>
      </c>
      <c r="Q575" s="6">
        <f>IF(Inputs!$D$10="Yes",IF('Hourly Calcs'!P575&gt;'Hourly Calcs'!K575,'Hourly Calcs'!O575,N575+O575),N575+O575)</f>
        <v>96.938991345417207</v>
      </c>
      <c r="R575" s="12">
        <f t="shared" si="78"/>
        <v>460.65408687342256</v>
      </c>
      <c r="S575" s="1">
        <f>IF(AND(A575&gt;=5,A575&lt;=9),INDEX(Demand!$C$3:$C$26,C575),INDEX(Demand!$B$3:$B$26,C575))</f>
        <v>600</v>
      </c>
      <c r="T575" s="7">
        <f t="shared" si="79"/>
        <v>460.65408687342256</v>
      </c>
      <c r="U575" s="7">
        <f t="shared" si="80"/>
        <v>0</v>
      </c>
    </row>
    <row r="576" spans="1:21" x14ac:dyDescent="0.2">
      <c r="A576" s="1">
        <v>1</v>
      </c>
      <c r="B576" s="1">
        <v>24</v>
      </c>
      <c r="C576" s="1">
        <v>16</v>
      </c>
      <c r="D576">
        <v>9.4</v>
      </c>
      <c r="E576">
        <v>7.7</v>
      </c>
      <c r="F576">
        <v>89</v>
      </c>
      <c r="G576">
        <v>58</v>
      </c>
      <c r="H576">
        <v>2</v>
      </c>
      <c r="I576">
        <v>58</v>
      </c>
      <c r="J576" s="4">
        <f t="shared" si="75"/>
        <v>229.67476448594354</v>
      </c>
      <c r="K576" s="4">
        <f t="shared" si="76"/>
        <v>5.9020603238602689</v>
      </c>
      <c r="L576" s="5">
        <f t="shared" si="81"/>
        <v>64.674764485943541</v>
      </c>
      <c r="M576" s="5">
        <f t="shared" si="82"/>
        <v>28.097939676139731</v>
      </c>
      <c r="N576" s="6">
        <f t="shared" si="74"/>
        <v>0.6463573967496874</v>
      </c>
      <c r="O576" s="6">
        <f t="shared" si="77"/>
        <v>53.042089604096205</v>
      </c>
      <c r="P576" s="6">
        <f>FORECAST(J576,Inputs!$B$10:$B$18,Inputs!$A$10:$A$18)</f>
        <v>32.682173745240213</v>
      </c>
      <c r="Q576" s="6">
        <f>IF(Inputs!$D$10="Yes",IF('Hourly Calcs'!P576&gt;'Hourly Calcs'!K576,'Hourly Calcs'!O576,N576+O576),N576+O576)</f>
        <v>53.042089604096205</v>
      </c>
      <c r="R576" s="12">
        <f t="shared" si="78"/>
        <v>252.05600979866514</v>
      </c>
      <c r="S576" s="1">
        <f>IF(AND(A576&gt;=5,A576&lt;=9),INDEX(Demand!$C$3:$C$26,C576),INDEX(Demand!$B$3:$B$26,C576))</f>
        <v>900</v>
      </c>
      <c r="T576" s="7">
        <f t="shared" si="79"/>
        <v>252.05600979866517</v>
      </c>
      <c r="U576" s="7">
        <f t="shared" si="80"/>
        <v>0</v>
      </c>
    </row>
    <row r="577" spans="1:21" x14ac:dyDescent="0.2">
      <c r="A577" s="1">
        <v>1</v>
      </c>
      <c r="B577" s="1">
        <v>24</v>
      </c>
      <c r="C577" s="1">
        <v>17</v>
      </c>
      <c r="D577">
        <v>8.8000000000000007</v>
      </c>
      <c r="E577">
        <v>6.9</v>
      </c>
      <c r="F577">
        <v>88</v>
      </c>
      <c r="G577">
        <v>14</v>
      </c>
      <c r="H577">
        <v>0</v>
      </c>
      <c r="I577">
        <v>14</v>
      </c>
      <c r="J577" s="4">
        <f t="shared" si="75"/>
        <v>241.4909578216197</v>
      </c>
      <c r="K577" s="4">
        <f t="shared" si="76"/>
        <v>-1.8957306873428053</v>
      </c>
      <c r="L577" s="5">
        <f t="shared" si="81"/>
        <v>76.490957821619702</v>
      </c>
      <c r="M577" s="5">
        <f t="shared" si="82"/>
        <v>0</v>
      </c>
      <c r="N577" s="6">
        <f t="shared" si="74"/>
        <v>0</v>
      </c>
      <c r="O577" s="6">
        <f t="shared" si="77"/>
        <v>12.803263007885292</v>
      </c>
      <c r="P577" s="6">
        <f>FORECAST(J577,Inputs!$B$10:$B$18,Inputs!$A$10:$A$18)</f>
        <v>32.791582942792772</v>
      </c>
      <c r="Q577" s="6">
        <f>IF(Inputs!$D$10="Yes",IF('Hourly Calcs'!P577&gt;'Hourly Calcs'!K577,'Hourly Calcs'!O577,N577+O577),N577+O577)</f>
        <v>12.803263007885292</v>
      </c>
      <c r="R577" s="12">
        <f t="shared" si="78"/>
        <v>60.841105813470904</v>
      </c>
      <c r="S577" s="1">
        <f>IF(AND(A577&gt;=5,A577&lt;=9),INDEX(Demand!$C$3:$C$26,C577),INDEX(Demand!$B$3:$B$26,C577))</f>
        <v>900</v>
      </c>
      <c r="T577" s="7">
        <f t="shared" si="79"/>
        <v>60.841105813470904</v>
      </c>
      <c r="U577" s="7">
        <f t="shared" si="80"/>
        <v>0</v>
      </c>
    </row>
    <row r="578" spans="1:21" x14ac:dyDescent="0.2">
      <c r="A578" s="1">
        <v>1</v>
      </c>
      <c r="B578" s="1">
        <v>24</v>
      </c>
      <c r="C578" s="1">
        <v>18</v>
      </c>
      <c r="D578">
        <v>8</v>
      </c>
      <c r="E578">
        <v>6.5</v>
      </c>
      <c r="F578">
        <v>90</v>
      </c>
      <c r="G578">
        <v>0</v>
      </c>
      <c r="H578">
        <v>0</v>
      </c>
      <c r="I578">
        <v>0</v>
      </c>
      <c r="J578" s="4">
        <f t="shared" si="75"/>
        <v>252.71858460208071</v>
      </c>
      <c r="K578" s="4">
        <f t="shared" si="76"/>
        <v>-10.751450820083079</v>
      </c>
      <c r="L578" s="5">
        <f t="shared" si="81"/>
        <v>87.718584602080711</v>
      </c>
      <c r="M578" s="5">
        <f t="shared" si="82"/>
        <v>0</v>
      </c>
      <c r="N578" s="6">
        <f t="shared" si="74"/>
        <v>0</v>
      </c>
      <c r="O578" s="6">
        <f t="shared" si="77"/>
        <v>0</v>
      </c>
      <c r="P578" s="6">
        <f>FORECAST(J578,Inputs!$B$10:$B$18,Inputs!$A$10:$A$18)</f>
        <v>32.895542450019263</v>
      </c>
      <c r="Q578" s="6">
        <f>IF(Inputs!$D$10="Yes",IF('Hourly Calcs'!P578&gt;'Hourly Calcs'!K578,'Hourly Calcs'!O578,N578+O578),N578+O578)</f>
        <v>0</v>
      </c>
      <c r="R578" s="12">
        <f t="shared" si="78"/>
        <v>0</v>
      </c>
      <c r="S578" s="1">
        <f>IF(AND(A578&gt;=5,A578&lt;=9),INDEX(Demand!$C$3:$C$26,C578),INDEX(Demand!$B$3:$B$26,C578))</f>
        <v>900</v>
      </c>
      <c r="T578" s="7">
        <f t="shared" si="79"/>
        <v>0</v>
      </c>
      <c r="U578" s="7">
        <f t="shared" si="80"/>
        <v>0</v>
      </c>
    </row>
    <row r="579" spans="1:21" x14ac:dyDescent="0.2">
      <c r="A579" s="1">
        <v>1</v>
      </c>
      <c r="B579" s="1">
        <v>24</v>
      </c>
      <c r="C579" s="1">
        <v>19</v>
      </c>
      <c r="D579">
        <v>7.5</v>
      </c>
      <c r="E579">
        <v>6.4</v>
      </c>
      <c r="F579">
        <v>93</v>
      </c>
      <c r="G579">
        <v>0</v>
      </c>
      <c r="H579">
        <v>0</v>
      </c>
      <c r="I579">
        <v>0</v>
      </c>
      <c r="J579" s="4">
        <f t="shared" si="75"/>
        <v>263.83021079470029</v>
      </c>
      <c r="K579" s="4">
        <f t="shared" si="76"/>
        <v>-20.03831643930215</v>
      </c>
      <c r="L579" s="5">
        <f t="shared" si="81"/>
        <v>0</v>
      </c>
      <c r="M579" s="5">
        <f t="shared" si="82"/>
        <v>0</v>
      </c>
      <c r="N579" s="6">
        <f t="shared" si="74"/>
        <v>0</v>
      </c>
      <c r="O579" s="6">
        <f t="shared" si="77"/>
        <v>0</v>
      </c>
      <c r="P579" s="6">
        <f>FORECAST(J579,Inputs!$B$10:$B$18,Inputs!$A$10:$A$18)</f>
        <v>32.998427877728702</v>
      </c>
      <c r="Q579" s="6">
        <f>IF(Inputs!$D$10="Yes",IF('Hourly Calcs'!P579&gt;'Hourly Calcs'!K579,'Hourly Calcs'!O579,N579+O579),N579+O579)</f>
        <v>0</v>
      </c>
      <c r="R579" s="12">
        <f t="shared" si="78"/>
        <v>0</v>
      </c>
      <c r="S579" s="1">
        <f>IF(AND(A579&gt;=5,A579&lt;=9),INDEX(Demand!$C$3:$C$26,C579),INDEX(Demand!$B$3:$B$26,C579))</f>
        <v>900</v>
      </c>
      <c r="T579" s="7">
        <f t="shared" si="79"/>
        <v>0</v>
      </c>
      <c r="U579" s="7">
        <f t="shared" si="80"/>
        <v>0</v>
      </c>
    </row>
    <row r="580" spans="1:21" x14ac:dyDescent="0.2">
      <c r="A580" s="1">
        <v>1</v>
      </c>
      <c r="B580" s="1">
        <v>24</v>
      </c>
      <c r="C580" s="1">
        <v>20</v>
      </c>
      <c r="D580">
        <v>8.3000000000000007</v>
      </c>
      <c r="E580">
        <v>7.2</v>
      </c>
      <c r="F580">
        <v>93</v>
      </c>
      <c r="G580">
        <v>0</v>
      </c>
      <c r="H580">
        <v>0</v>
      </c>
      <c r="I580">
        <v>0</v>
      </c>
      <c r="J580" s="4">
        <f t="shared" si="75"/>
        <v>275.44710243793332</v>
      </c>
      <c r="K580" s="4">
        <f t="shared" si="76"/>
        <v>-29.513023426696449</v>
      </c>
      <c r="L580" s="5">
        <f t="shared" si="81"/>
        <v>0</v>
      </c>
      <c r="M580" s="5">
        <f t="shared" si="82"/>
        <v>0</v>
      </c>
      <c r="N580" s="6">
        <f t="shared" si="74"/>
        <v>0</v>
      </c>
      <c r="O580" s="6">
        <f t="shared" si="77"/>
        <v>0</v>
      </c>
      <c r="P580" s="6">
        <f>FORECAST(J580,Inputs!$B$10:$B$18,Inputs!$A$10:$A$18)</f>
        <v>33.10599168924012</v>
      </c>
      <c r="Q580" s="6">
        <f>IF(Inputs!$D$10="Yes",IF('Hourly Calcs'!P580&gt;'Hourly Calcs'!K580,'Hourly Calcs'!O580,N580+O580),N580+O580)</f>
        <v>0</v>
      </c>
      <c r="R580" s="12">
        <f t="shared" si="78"/>
        <v>0</v>
      </c>
      <c r="S580" s="1">
        <f>IF(AND(A580&gt;=5,A580&lt;=9),INDEX(Demand!$C$3:$C$26,C580),INDEX(Demand!$B$3:$B$26,C580))</f>
        <v>800</v>
      </c>
      <c r="T580" s="7">
        <f t="shared" si="79"/>
        <v>0</v>
      </c>
      <c r="U580" s="7">
        <f t="shared" si="80"/>
        <v>0</v>
      </c>
    </row>
    <row r="581" spans="1:21" x14ac:dyDescent="0.2">
      <c r="A581" s="1">
        <v>1</v>
      </c>
      <c r="B581" s="1">
        <v>24</v>
      </c>
      <c r="C581" s="1">
        <v>21</v>
      </c>
      <c r="D581">
        <v>6.9</v>
      </c>
      <c r="E581">
        <v>6</v>
      </c>
      <c r="F581">
        <v>94</v>
      </c>
      <c r="G581">
        <v>0</v>
      </c>
      <c r="H581">
        <v>0</v>
      </c>
      <c r="I581">
        <v>0</v>
      </c>
      <c r="J581" s="4">
        <f t="shared" si="75"/>
        <v>288.42508457789017</v>
      </c>
      <c r="K581" s="4">
        <f t="shared" si="76"/>
        <v>-38.781808225889961</v>
      </c>
      <c r="L581" s="5">
        <f t="shared" si="81"/>
        <v>0</v>
      </c>
      <c r="M581" s="5">
        <f t="shared" si="82"/>
        <v>0</v>
      </c>
      <c r="N581" s="6">
        <f t="shared" si="74"/>
        <v>0</v>
      </c>
      <c r="O581" s="6">
        <f t="shared" si="77"/>
        <v>0</v>
      </c>
      <c r="P581" s="6">
        <f>FORECAST(J581,Inputs!$B$10:$B$18,Inputs!$A$10:$A$18)</f>
        <v>33.226158190536019</v>
      </c>
      <c r="Q581" s="6">
        <f>IF(Inputs!$D$10="Yes",IF('Hourly Calcs'!P581&gt;'Hourly Calcs'!K581,'Hourly Calcs'!O581,N581+O581),N581+O581)</f>
        <v>0</v>
      </c>
      <c r="R581" s="12">
        <f t="shared" si="78"/>
        <v>0</v>
      </c>
      <c r="S581" s="1">
        <f>IF(AND(A581&gt;=5,A581&lt;=9),INDEX(Demand!$C$3:$C$26,C581),INDEX(Demand!$B$3:$B$26,C581))</f>
        <v>700</v>
      </c>
      <c r="T581" s="7">
        <f t="shared" si="79"/>
        <v>0</v>
      </c>
      <c r="U581" s="7">
        <f t="shared" si="80"/>
        <v>0</v>
      </c>
    </row>
    <row r="582" spans="1:21" x14ac:dyDescent="0.2">
      <c r="A582" s="1">
        <v>1</v>
      </c>
      <c r="B582" s="1">
        <v>24</v>
      </c>
      <c r="C582" s="1">
        <v>22</v>
      </c>
      <c r="D582">
        <v>6.4</v>
      </c>
      <c r="E582">
        <v>5.5</v>
      </c>
      <c r="F582">
        <v>94</v>
      </c>
      <c r="G582">
        <v>0</v>
      </c>
      <c r="H582">
        <v>0</v>
      </c>
      <c r="I582">
        <v>0</v>
      </c>
      <c r="J582" s="4">
        <f t="shared" si="75"/>
        <v>303.98834988255987</v>
      </c>
      <c r="K582" s="4">
        <f t="shared" si="76"/>
        <v>-47.286952064862589</v>
      </c>
      <c r="L582" s="5">
        <f t="shared" si="81"/>
        <v>0</v>
      </c>
      <c r="M582" s="5">
        <f t="shared" si="82"/>
        <v>0</v>
      </c>
      <c r="N582" s="6">
        <f t="shared" si="74"/>
        <v>0</v>
      </c>
      <c r="O582" s="6">
        <f t="shared" si="77"/>
        <v>0</v>
      </c>
      <c r="P582" s="6">
        <f>FORECAST(J582,Inputs!$B$10:$B$18,Inputs!$A$10:$A$18)</f>
        <v>33.370262498912588</v>
      </c>
      <c r="Q582" s="6">
        <f>IF(Inputs!$D$10="Yes",IF('Hourly Calcs'!P582&gt;'Hourly Calcs'!K582,'Hourly Calcs'!O582,N582+O582),N582+O582)</f>
        <v>0</v>
      </c>
      <c r="R582" s="12">
        <f t="shared" si="78"/>
        <v>0</v>
      </c>
      <c r="S582" s="1">
        <f>IF(AND(A582&gt;=5,A582&lt;=9),INDEX(Demand!$C$3:$C$26,C582),INDEX(Demand!$B$3:$B$26,C582))</f>
        <v>600</v>
      </c>
      <c r="T582" s="7">
        <f t="shared" si="79"/>
        <v>0</v>
      </c>
      <c r="U582" s="7">
        <f t="shared" si="80"/>
        <v>0</v>
      </c>
    </row>
    <row r="583" spans="1:21" x14ac:dyDescent="0.2">
      <c r="A583" s="1">
        <v>1</v>
      </c>
      <c r="B583" s="1">
        <v>24</v>
      </c>
      <c r="C583" s="1">
        <v>23</v>
      </c>
      <c r="D583">
        <v>6</v>
      </c>
      <c r="E583">
        <v>5.3</v>
      </c>
      <c r="F583">
        <v>95</v>
      </c>
      <c r="G583">
        <v>0</v>
      </c>
      <c r="H583">
        <v>0</v>
      </c>
      <c r="I583">
        <v>0</v>
      </c>
      <c r="J583" s="4">
        <f t="shared" si="75"/>
        <v>323.68227797107613</v>
      </c>
      <c r="K583" s="4">
        <f t="shared" si="76"/>
        <v>-54.139536040774772</v>
      </c>
      <c r="L583" s="5">
        <f t="shared" si="81"/>
        <v>0</v>
      </c>
      <c r="M583" s="5">
        <f t="shared" si="82"/>
        <v>0</v>
      </c>
      <c r="N583" s="6">
        <f t="shared" si="74"/>
        <v>0</v>
      </c>
      <c r="O583" s="6">
        <f t="shared" si="77"/>
        <v>0</v>
      </c>
      <c r="P583" s="6">
        <f>FORECAST(J583,Inputs!$B$10:$B$18,Inputs!$A$10:$A$18)</f>
        <v>33.552613684917368</v>
      </c>
      <c r="Q583" s="6">
        <f>IF(Inputs!$D$10="Yes",IF('Hourly Calcs'!P583&gt;'Hourly Calcs'!K583,'Hourly Calcs'!O583,N583+O583),N583+O583)</f>
        <v>0</v>
      </c>
      <c r="R583" s="12">
        <f t="shared" si="78"/>
        <v>0</v>
      </c>
      <c r="S583" s="1">
        <f>IF(AND(A583&gt;=5,A583&lt;=9),INDEX(Demand!$C$3:$C$26,C583),INDEX(Demand!$B$3:$B$26,C583))</f>
        <v>500</v>
      </c>
      <c r="T583" s="7">
        <f t="shared" si="79"/>
        <v>0</v>
      </c>
      <c r="U583" s="7">
        <f t="shared" si="80"/>
        <v>0</v>
      </c>
    </row>
    <row r="584" spans="1:21" x14ac:dyDescent="0.2">
      <c r="A584" s="1">
        <v>1</v>
      </c>
      <c r="B584" s="1">
        <v>24</v>
      </c>
      <c r="C584" s="1">
        <v>24</v>
      </c>
      <c r="D584">
        <v>5.9</v>
      </c>
      <c r="E584">
        <v>5.2</v>
      </c>
      <c r="F584">
        <v>95</v>
      </c>
      <c r="G584">
        <v>0</v>
      </c>
      <c r="H584">
        <v>0</v>
      </c>
      <c r="I584">
        <v>0</v>
      </c>
      <c r="J584" s="4">
        <f t="shared" si="75"/>
        <v>348.25416279878704</v>
      </c>
      <c r="K584" s="4">
        <f t="shared" si="76"/>
        <v>-58.021775205352185</v>
      </c>
      <c r="L584" s="5">
        <f t="shared" si="81"/>
        <v>0</v>
      </c>
      <c r="M584" s="5">
        <f t="shared" si="82"/>
        <v>0</v>
      </c>
      <c r="N584" s="6">
        <f t="shared" si="74"/>
        <v>0</v>
      </c>
      <c r="O584" s="6">
        <f t="shared" si="77"/>
        <v>0</v>
      </c>
      <c r="P584" s="6">
        <f>FORECAST(J584,Inputs!$B$10:$B$18,Inputs!$A$10:$A$18)</f>
        <v>33.780131137025805</v>
      </c>
      <c r="Q584" s="6">
        <f>IF(Inputs!$D$10="Yes",IF('Hourly Calcs'!P584&gt;'Hourly Calcs'!K584,'Hourly Calcs'!O584,N584+O584),N584+O584)</f>
        <v>0</v>
      </c>
      <c r="R584" s="12">
        <f t="shared" si="78"/>
        <v>0</v>
      </c>
      <c r="S584" s="1">
        <f>IF(AND(A584&gt;=5,A584&lt;=9),INDEX(Demand!$C$3:$C$26,C584),INDEX(Demand!$B$3:$B$26,C584))</f>
        <v>400</v>
      </c>
      <c r="T584" s="7">
        <f t="shared" si="79"/>
        <v>0</v>
      </c>
      <c r="U584" s="7">
        <f t="shared" si="80"/>
        <v>0</v>
      </c>
    </row>
    <row r="585" spans="1:21" x14ac:dyDescent="0.2">
      <c r="A585" s="1">
        <v>1</v>
      </c>
      <c r="B585" s="1">
        <v>25</v>
      </c>
      <c r="C585" s="1">
        <v>1</v>
      </c>
      <c r="D585">
        <v>5.6</v>
      </c>
      <c r="E585">
        <v>4.9000000000000004</v>
      </c>
      <c r="F585">
        <v>95</v>
      </c>
      <c r="G585">
        <v>0</v>
      </c>
      <c r="H585">
        <v>0</v>
      </c>
      <c r="I585">
        <v>0</v>
      </c>
      <c r="J585" s="4">
        <f t="shared" si="75"/>
        <v>15.059991737598949</v>
      </c>
      <c r="K585" s="4">
        <f t="shared" si="76"/>
        <v>-57.734456103653031</v>
      </c>
      <c r="L585" s="5">
        <f t="shared" si="81"/>
        <v>0</v>
      </c>
      <c r="M585" s="5">
        <f t="shared" si="82"/>
        <v>0</v>
      </c>
      <c r="N585" s="6">
        <f t="shared" ref="N585:N648" si="83">H585*MAX(0,COS(2*ASIN(SQRT(SIN(RADIANS($B$4))^2+COS(RADIANS($K585))^2-2*SIN(RADIANS($B$4))*COS(RADIANS($K585))*COS(RADIANS($J585-$B$5))+(SIN(RADIANS($K585))-COS(RADIANS($B$4)))^2)/2)))</f>
        <v>0</v>
      </c>
      <c r="O585" s="6">
        <f t="shared" si="77"/>
        <v>0</v>
      </c>
      <c r="P585" s="6">
        <f>FORECAST(J585,Inputs!$B$10:$B$18,Inputs!$A$10:$A$18)</f>
        <v>30.694999923496283</v>
      </c>
      <c r="Q585" s="6">
        <f>IF(Inputs!$D$10="Yes",IF('Hourly Calcs'!P585&gt;'Hourly Calcs'!K585,'Hourly Calcs'!O585,N585+O585),N585+O585)</f>
        <v>0</v>
      </c>
      <c r="R585" s="12">
        <f t="shared" si="78"/>
        <v>0</v>
      </c>
      <c r="S585" s="1">
        <f>IF(AND(A585&gt;=5,A585&lt;=9),INDEX(Demand!$C$3:$C$26,C585),INDEX(Demand!$B$3:$B$26,C585))</f>
        <v>350</v>
      </c>
      <c r="T585" s="7">
        <f t="shared" si="79"/>
        <v>0</v>
      </c>
      <c r="U585" s="7">
        <f t="shared" si="80"/>
        <v>0</v>
      </c>
    </row>
    <row r="586" spans="1:21" x14ac:dyDescent="0.2">
      <c r="A586" s="1">
        <v>1</v>
      </c>
      <c r="B586" s="1">
        <v>25</v>
      </c>
      <c r="C586" s="1">
        <v>2</v>
      </c>
      <c r="D586">
        <v>5.7</v>
      </c>
      <c r="E586">
        <v>5</v>
      </c>
      <c r="F586">
        <v>95</v>
      </c>
      <c r="G586">
        <v>0</v>
      </c>
      <c r="H586">
        <v>0</v>
      </c>
      <c r="I586">
        <v>0</v>
      </c>
      <c r="J586" s="4">
        <f t="shared" ref="J586:J649" si="84">solarazimuth($B$2,$B$3,$B$1,A586,B586,C586,0,0,0,0)</f>
        <v>39.051900768827238</v>
      </c>
      <c r="K586" s="4">
        <f t="shared" ref="K586:K649" si="85">solarelevation($B$2,$B$3,$B$1,A586,B586,C586,0,0,0,0)</f>
        <v>-53.380513973577052</v>
      </c>
      <c r="L586" s="5">
        <f t="shared" si="81"/>
        <v>0</v>
      </c>
      <c r="M586" s="5">
        <f t="shared" si="82"/>
        <v>0</v>
      </c>
      <c r="N586" s="6">
        <f t="shared" si="83"/>
        <v>0</v>
      </c>
      <c r="O586" s="6">
        <f t="shared" ref="O586:O649" si="86">$I586*(1+COS(RADIANS($B$4)))/2</f>
        <v>0</v>
      </c>
      <c r="P586" s="6">
        <f>FORECAST(J586,Inputs!$B$10:$B$18,Inputs!$A$10:$A$18)</f>
        <v>30.917147229340991</v>
      </c>
      <c r="Q586" s="6">
        <f>IF(Inputs!$D$10="Yes",IF('Hourly Calcs'!P586&gt;'Hourly Calcs'!K586,'Hourly Calcs'!O586,N586+O586),N586+O586)</f>
        <v>0</v>
      </c>
      <c r="R586" s="12">
        <f t="shared" ref="R586:R649" si="87">$B$6*$E$1*Q586</f>
        <v>0</v>
      </c>
      <c r="S586" s="1">
        <f>IF(AND(A586&gt;=5,A586&lt;=9),INDEX(Demand!$C$3:$C$26,C586),INDEX(Demand!$B$3:$B$26,C586))</f>
        <v>350</v>
      </c>
      <c r="T586" s="7">
        <f t="shared" ref="T586:T649" si="88">S586-MAX(0,S586-R586)</f>
        <v>0</v>
      </c>
      <c r="U586" s="7">
        <f t="shared" ref="U586:U649" si="89">MAX(0,R586-S586)</f>
        <v>0</v>
      </c>
    </row>
    <row r="587" spans="1:21" x14ac:dyDescent="0.2">
      <c r="A587" s="1">
        <v>1</v>
      </c>
      <c r="B587" s="1">
        <v>25</v>
      </c>
      <c r="C587" s="1">
        <v>3</v>
      </c>
      <c r="D587">
        <v>5.7</v>
      </c>
      <c r="E587">
        <v>4.5</v>
      </c>
      <c r="F587">
        <v>92</v>
      </c>
      <c r="G587">
        <v>0</v>
      </c>
      <c r="H587">
        <v>0</v>
      </c>
      <c r="I587">
        <v>0</v>
      </c>
      <c r="J587" s="4">
        <f t="shared" si="84"/>
        <v>58.125387451608873</v>
      </c>
      <c r="K587" s="4">
        <f t="shared" si="85"/>
        <v>-46.24105513501226</v>
      </c>
      <c r="L587" s="5">
        <f t="shared" si="81"/>
        <v>0</v>
      </c>
      <c r="M587" s="5">
        <f t="shared" si="82"/>
        <v>0</v>
      </c>
      <c r="N587" s="6">
        <f t="shared" si="83"/>
        <v>0</v>
      </c>
      <c r="O587" s="6">
        <f t="shared" si="86"/>
        <v>0</v>
      </c>
      <c r="P587" s="6">
        <f>FORECAST(J587,Inputs!$B$10:$B$18,Inputs!$A$10:$A$18)</f>
        <v>31.093753587514897</v>
      </c>
      <c r="Q587" s="6">
        <f>IF(Inputs!$D$10="Yes",IF('Hourly Calcs'!P587&gt;'Hourly Calcs'!K587,'Hourly Calcs'!O587,N587+O587),N587+O587)</f>
        <v>0</v>
      </c>
      <c r="R587" s="12">
        <f t="shared" si="87"/>
        <v>0</v>
      </c>
      <c r="S587" s="1">
        <f>IF(AND(A587&gt;=5,A587&lt;=9),INDEX(Demand!$C$3:$C$26,C587),INDEX(Demand!$B$3:$B$26,C587))</f>
        <v>350</v>
      </c>
      <c r="T587" s="7">
        <f t="shared" si="88"/>
        <v>0</v>
      </c>
      <c r="U587" s="7">
        <f t="shared" si="89"/>
        <v>0</v>
      </c>
    </row>
    <row r="588" spans="1:21" x14ac:dyDescent="0.2">
      <c r="A588" s="1">
        <v>1</v>
      </c>
      <c r="B588" s="1">
        <v>25</v>
      </c>
      <c r="C588" s="1">
        <v>4</v>
      </c>
      <c r="D588">
        <v>5.4</v>
      </c>
      <c r="E588">
        <v>4.2</v>
      </c>
      <c r="F588">
        <v>92</v>
      </c>
      <c r="G588">
        <v>0</v>
      </c>
      <c r="H588">
        <v>0</v>
      </c>
      <c r="I588">
        <v>0</v>
      </c>
      <c r="J588" s="4">
        <f t="shared" si="84"/>
        <v>73.26516909462714</v>
      </c>
      <c r="K588" s="4">
        <f t="shared" si="85"/>
        <v>-37.5868571651461</v>
      </c>
      <c r="L588" s="5">
        <f t="shared" si="81"/>
        <v>0</v>
      </c>
      <c r="M588" s="5">
        <f t="shared" si="82"/>
        <v>0</v>
      </c>
      <c r="N588" s="6">
        <f t="shared" si="83"/>
        <v>0</v>
      </c>
      <c r="O588" s="6">
        <f t="shared" si="86"/>
        <v>0</v>
      </c>
      <c r="P588" s="6">
        <f>FORECAST(J588,Inputs!$B$10:$B$18,Inputs!$A$10:$A$18)</f>
        <v>31.233936750876175</v>
      </c>
      <c r="Q588" s="6">
        <f>IF(Inputs!$D$10="Yes",IF('Hourly Calcs'!P588&gt;'Hourly Calcs'!K588,'Hourly Calcs'!O588,N588+O588),N588+O588)</f>
        <v>0</v>
      </c>
      <c r="R588" s="12">
        <f t="shared" si="87"/>
        <v>0</v>
      </c>
      <c r="S588" s="1">
        <f>IF(AND(A588&gt;=5,A588&lt;=9),INDEX(Demand!$C$3:$C$26,C588),INDEX(Demand!$B$3:$B$26,C588))</f>
        <v>350</v>
      </c>
      <c r="T588" s="7">
        <f t="shared" si="88"/>
        <v>0</v>
      </c>
      <c r="U588" s="7">
        <f t="shared" si="89"/>
        <v>0</v>
      </c>
    </row>
    <row r="589" spans="1:21" x14ac:dyDescent="0.2">
      <c r="A589" s="1">
        <v>1</v>
      </c>
      <c r="B589" s="1">
        <v>25</v>
      </c>
      <c r="C589" s="1">
        <v>5</v>
      </c>
      <c r="D589">
        <v>5</v>
      </c>
      <c r="E589">
        <v>4.0999999999999996</v>
      </c>
      <c r="F589">
        <v>94</v>
      </c>
      <c r="G589">
        <v>0</v>
      </c>
      <c r="H589">
        <v>0</v>
      </c>
      <c r="I589">
        <v>0</v>
      </c>
      <c r="J589" s="4">
        <f t="shared" si="84"/>
        <v>86.001455565028081</v>
      </c>
      <c r="K589" s="4">
        <f t="shared" si="85"/>
        <v>-28.252795618181082</v>
      </c>
      <c r="L589" s="5">
        <f t="shared" si="81"/>
        <v>78.998544434971919</v>
      </c>
      <c r="M589" s="5">
        <f t="shared" si="82"/>
        <v>0</v>
      </c>
      <c r="N589" s="6">
        <f t="shared" si="83"/>
        <v>0</v>
      </c>
      <c r="O589" s="6">
        <f t="shared" si="86"/>
        <v>0</v>
      </c>
      <c r="P589" s="6">
        <f>FORECAST(J589,Inputs!$B$10:$B$18,Inputs!$A$10:$A$18)</f>
        <v>31.351865329305813</v>
      </c>
      <c r="Q589" s="6">
        <f>IF(Inputs!$D$10="Yes",IF('Hourly Calcs'!P589&gt;'Hourly Calcs'!K589,'Hourly Calcs'!O589,N589+O589),N589+O589)</f>
        <v>0</v>
      </c>
      <c r="R589" s="12">
        <f t="shared" si="87"/>
        <v>0</v>
      </c>
      <c r="S589" s="1">
        <f>IF(AND(A589&gt;=5,A589&lt;=9),INDEX(Demand!$C$3:$C$26,C589),INDEX(Demand!$B$3:$B$26,C589))</f>
        <v>350</v>
      </c>
      <c r="T589" s="7">
        <f t="shared" si="88"/>
        <v>0</v>
      </c>
      <c r="U589" s="7">
        <f t="shared" si="89"/>
        <v>0</v>
      </c>
    </row>
    <row r="590" spans="1:21" x14ac:dyDescent="0.2">
      <c r="A590" s="1">
        <v>1</v>
      </c>
      <c r="B590" s="1">
        <v>25</v>
      </c>
      <c r="C590" s="1">
        <v>6</v>
      </c>
      <c r="D590">
        <v>4.8</v>
      </c>
      <c r="E590">
        <v>3.6</v>
      </c>
      <c r="F590">
        <v>92</v>
      </c>
      <c r="G590">
        <v>0</v>
      </c>
      <c r="H590">
        <v>0</v>
      </c>
      <c r="I590">
        <v>0</v>
      </c>
      <c r="J590" s="4">
        <f t="shared" si="84"/>
        <v>97.504807670093214</v>
      </c>
      <c r="K590" s="4">
        <f t="shared" si="85"/>
        <v>-18.766656030117701</v>
      </c>
      <c r="L590" s="5">
        <f t="shared" si="81"/>
        <v>67.495192329906786</v>
      </c>
      <c r="M590" s="5">
        <f t="shared" si="82"/>
        <v>0</v>
      </c>
      <c r="N590" s="6">
        <f t="shared" si="83"/>
        <v>0</v>
      </c>
      <c r="O590" s="6">
        <f t="shared" si="86"/>
        <v>0</v>
      </c>
      <c r="P590" s="6">
        <f>FORECAST(J590,Inputs!$B$10:$B$18,Inputs!$A$10:$A$18)</f>
        <v>31.458377848797156</v>
      </c>
      <c r="Q590" s="6">
        <f>IF(Inputs!$D$10="Yes",IF('Hourly Calcs'!P590&gt;'Hourly Calcs'!K590,'Hourly Calcs'!O590,N590+O590),N590+O590)</f>
        <v>0</v>
      </c>
      <c r="R590" s="12">
        <f t="shared" si="87"/>
        <v>0</v>
      </c>
      <c r="S590" s="1">
        <f>IF(AND(A590&gt;=5,A590&lt;=9),INDEX(Demand!$C$3:$C$26,C590),INDEX(Demand!$B$3:$B$26,C590))</f>
        <v>350</v>
      </c>
      <c r="T590" s="7">
        <f t="shared" si="88"/>
        <v>0</v>
      </c>
      <c r="U590" s="7">
        <f t="shared" si="89"/>
        <v>0</v>
      </c>
    </row>
    <row r="591" spans="1:21" x14ac:dyDescent="0.2">
      <c r="A591" s="1">
        <v>1</v>
      </c>
      <c r="B591" s="1">
        <v>25</v>
      </c>
      <c r="C591" s="1">
        <v>7</v>
      </c>
      <c r="D591">
        <v>4.5999999999999996</v>
      </c>
      <c r="E591">
        <v>3.4</v>
      </c>
      <c r="F591">
        <v>92</v>
      </c>
      <c r="G591">
        <v>0</v>
      </c>
      <c r="H591">
        <v>0</v>
      </c>
      <c r="I591">
        <v>0</v>
      </c>
      <c r="J591" s="4">
        <f t="shared" si="84"/>
        <v>108.59400643196139</v>
      </c>
      <c r="K591" s="4">
        <f t="shared" si="85"/>
        <v>-9.5083756329971294</v>
      </c>
      <c r="L591" s="5">
        <f t="shared" si="81"/>
        <v>56.40599356803861</v>
      </c>
      <c r="M591" s="5">
        <f t="shared" si="82"/>
        <v>0</v>
      </c>
      <c r="N591" s="6">
        <f t="shared" si="83"/>
        <v>0</v>
      </c>
      <c r="O591" s="6">
        <f t="shared" si="86"/>
        <v>0</v>
      </c>
      <c r="P591" s="6">
        <f>FORECAST(J591,Inputs!$B$10:$B$18,Inputs!$A$10:$A$18)</f>
        <v>31.561055615110753</v>
      </c>
      <c r="Q591" s="6">
        <f>IF(Inputs!$D$10="Yes",IF('Hourly Calcs'!P591&gt;'Hourly Calcs'!K591,'Hourly Calcs'!O591,N591+O591),N591+O591)</f>
        <v>0</v>
      </c>
      <c r="R591" s="12">
        <f t="shared" si="87"/>
        <v>0</v>
      </c>
      <c r="S591" s="1">
        <f>IF(AND(A591&gt;=5,A591&lt;=9),INDEX(Demand!$C$3:$C$26,C591),INDEX(Demand!$B$3:$B$26,C591))</f>
        <v>350</v>
      </c>
      <c r="T591" s="7">
        <f t="shared" si="88"/>
        <v>0</v>
      </c>
      <c r="U591" s="7">
        <f t="shared" si="89"/>
        <v>0</v>
      </c>
    </row>
    <row r="592" spans="1:21" x14ac:dyDescent="0.2">
      <c r="A592" s="1">
        <v>1</v>
      </c>
      <c r="B592" s="1">
        <v>25</v>
      </c>
      <c r="C592" s="1">
        <v>8</v>
      </c>
      <c r="D592">
        <v>4.9000000000000004</v>
      </c>
      <c r="E592">
        <v>2.7</v>
      </c>
      <c r="F592">
        <v>86</v>
      </c>
      <c r="G592">
        <v>0</v>
      </c>
      <c r="H592">
        <v>0</v>
      </c>
      <c r="I592">
        <v>0</v>
      </c>
      <c r="J592" s="4">
        <f t="shared" si="84"/>
        <v>119.86913728038181</v>
      </c>
      <c r="K592" s="4">
        <f t="shared" si="85"/>
        <v>-0.51779069069230843</v>
      </c>
      <c r="L592" s="5">
        <f t="shared" si="81"/>
        <v>45.130862719618193</v>
      </c>
      <c r="M592" s="5">
        <f t="shared" si="82"/>
        <v>0</v>
      </c>
      <c r="N592" s="6">
        <f t="shared" si="83"/>
        <v>0</v>
      </c>
      <c r="O592" s="6">
        <f t="shared" si="86"/>
        <v>0</v>
      </c>
      <c r="P592" s="6">
        <f>FORECAST(J592,Inputs!$B$10:$B$18,Inputs!$A$10:$A$18)</f>
        <v>31.665454974818349</v>
      </c>
      <c r="Q592" s="6">
        <f>IF(Inputs!$D$10="Yes",IF('Hourly Calcs'!P592&gt;'Hourly Calcs'!K592,'Hourly Calcs'!O592,N592+O592),N592+O592)</f>
        <v>0</v>
      </c>
      <c r="R592" s="12">
        <f t="shared" si="87"/>
        <v>0</v>
      </c>
      <c r="S592" s="1">
        <f>IF(AND(A592&gt;=5,A592&lt;=9),INDEX(Demand!$C$3:$C$26,C592),INDEX(Demand!$B$3:$B$26,C592))</f>
        <v>350</v>
      </c>
      <c r="T592" s="7">
        <f t="shared" si="88"/>
        <v>0</v>
      </c>
      <c r="U592" s="7">
        <f t="shared" si="89"/>
        <v>0</v>
      </c>
    </row>
    <row r="593" spans="1:21" x14ac:dyDescent="0.2">
      <c r="A593" s="1">
        <v>1</v>
      </c>
      <c r="B593" s="1">
        <v>25</v>
      </c>
      <c r="C593" s="1">
        <v>9</v>
      </c>
      <c r="D593">
        <v>3.8</v>
      </c>
      <c r="E593">
        <v>2.6</v>
      </c>
      <c r="F593">
        <v>92</v>
      </c>
      <c r="G593">
        <v>10</v>
      </c>
      <c r="H593">
        <v>0</v>
      </c>
      <c r="I593">
        <v>10</v>
      </c>
      <c r="J593" s="4">
        <f t="shared" si="84"/>
        <v>131.78831374034252</v>
      </c>
      <c r="K593" s="4">
        <f t="shared" si="85"/>
        <v>6.9333244409813091</v>
      </c>
      <c r="L593" s="5">
        <f t="shared" si="81"/>
        <v>33.211686259657483</v>
      </c>
      <c r="M593" s="5">
        <f t="shared" si="82"/>
        <v>27.066675559018691</v>
      </c>
      <c r="N593" s="6">
        <f t="shared" si="83"/>
        <v>0</v>
      </c>
      <c r="O593" s="6">
        <f t="shared" si="86"/>
        <v>9.1451878627752077</v>
      </c>
      <c r="P593" s="6">
        <f>FORECAST(J593,Inputs!$B$10:$B$18,Inputs!$A$10:$A$18)</f>
        <v>31.775817719817983</v>
      </c>
      <c r="Q593" s="6">
        <f>IF(Inputs!$D$10="Yes",IF('Hourly Calcs'!P593&gt;'Hourly Calcs'!K593,'Hourly Calcs'!O593,N593+O593),N593+O593)</f>
        <v>9.1451878627752077</v>
      </c>
      <c r="R593" s="12">
        <f t="shared" si="87"/>
        <v>43.457932723907788</v>
      </c>
      <c r="S593" s="1">
        <f>IF(AND(A593&gt;=5,A593&lt;=9),INDEX(Demand!$C$3:$C$26,C593),INDEX(Demand!$B$3:$B$26,C593))</f>
        <v>350</v>
      </c>
      <c r="T593" s="7">
        <f t="shared" si="88"/>
        <v>43.457932723907788</v>
      </c>
      <c r="U593" s="7">
        <f t="shared" si="89"/>
        <v>0</v>
      </c>
    </row>
    <row r="594" spans="1:21" x14ac:dyDescent="0.2">
      <c r="A594" s="1">
        <v>1</v>
      </c>
      <c r="B594" s="1">
        <v>25</v>
      </c>
      <c r="C594" s="1">
        <v>10</v>
      </c>
      <c r="D594">
        <v>3.3</v>
      </c>
      <c r="E594">
        <v>2.2999999999999998</v>
      </c>
      <c r="F594">
        <v>93</v>
      </c>
      <c r="G594">
        <v>41</v>
      </c>
      <c r="H594">
        <v>0</v>
      </c>
      <c r="I594">
        <v>41</v>
      </c>
      <c r="J594" s="4">
        <f t="shared" si="84"/>
        <v>144.66674168577342</v>
      </c>
      <c r="K594" s="4">
        <f t="shared" si="85"/>
        <v>13.206925914568259</v>
      </c>
      <c r="L594" s="5">
        <f t="shared" si="81"/>
        <v>20.333258314226583</v>
      </c>
      <c r="M594" s="5">
        <f t="shared" si="82"/>
        <v>20.793074085431741</v>
      </c>
      <c r="N594" s="6">
        <f t="shared" si="83"/>
        <v>0</v>
      </c>
      <c r="O594" s="6">
        <f t="shared" si="86"/>
        <v>37.495270237378357</v>
      </c>
      <c r="P594" s="6">
        <f>FORECAST(J594,Inputs!$B$10:$B$18,Inputs!$A$10:$A$18)</f>
        <v>31.895062423016419</v>
      </c>
      <c r="Q594" s="6">
        <f>IF(Inputs!$D$10="Yes",IF('Hourly Calcs'!P594&gt;'Hourly Calcs'!K594,'Hourly Calcs'!O594,N594+O594),N594+O594)</f>
        <v>37.495270237378357</v>
      </c>
      <c r="R594" s="12">
        <f t="shared" si="87"/>
        <v>178.17752416802193</v>
      </c>
      <c r="S594" s="1">
        <f>IF(AND(A594&gt;=5,A594&lt;=9),INDEX(Demand!$C$3:$C$26,C594),INDEX(Demand!$B$3:$B$26,C594))</f>
        <v>600</v>
      </c>
      <c r="T594" s="7">
        <f t="shared" si="88"/>
        <v>178.17752416802193</v>
      </c>
      <c r="U594" s="7">
        <f t="shared" si="89"/>
        <v>0</v>
      </c>
    </row>
    <row r="595" spans="1:21" x14ac:dyDescent="0.2">
      <c r="A595" s="1">
        <v>1</v>
      </c>
      <c r="B595" s="1">
        <v>25</v>
      </c>
      <c r="C595" s="1">
        <v>11</v>
      </c>
      <c r="D595">
        <v>3</v>
      </c>
      <c r="E595">
        <v>2</v>
      </c>
      <c r="F595">
        <v>93</v>
      </c>
      <c r="G595">
        <v>71</v>
      </c>
      <c r="H595">
        <v>0</v>
      </c>
      <c r="I595">
        <v>71</v>
      </c>
      <c r="J595" s="4">
        <f t="shared" si="84"/>
        <v>158.60293214849909</v>
      </c>
      <c r="K595" s="4">
        <f t="shared" si="85"/>
        <v>17.710238524874512</v>
      </c>
      <c r="L595" s="5">
        <f t="shared" si="81"/>
        <v>6.397067851500907</v>
      </c>
      <c r="M595" s="5">
        <f t="shared" si="82"/>
        <v>16.289761475125488</v>
      </c>
      <c r="N595" s="6">
        <f t="shared" si="83"/>
        <v>0</v>
      </c>
      <c r="O595" s="6">
        <f t="shared" si="86"/>
        <v>64.930833825703971</v>
      </c>
      <c r="P595" s="6">
        <f>FORECAST(J595,Inputs!$B$10:$B$18,Inputs!$A$10:$A$18)</f>
        <v>32.024101223597214</v>
      </c>
      <c r="Q595" s="6">
        <f>IF(Inputs!$D$10="Yes",IF('Hourly Calcs'!P595&gt;'Hourly Calcs'!K595,'Hourly Calcs'!O595,N595+O595),N595+O595)</f>
        <v>64.930833825703971</v>
      </c>
      <c r="R595" s="12">
        <f t="shared" si="87"/>
        <v>308.55132233974524</v>
      </c>
      <c r="S595" s="1">
        <f>IF(AND(A595&gt;=5,A595&lt;=9),INDEX(Demand!$C$3:$C$26,C595),INDEX(Demand!$B$3:$B$26,C595))</f>
        <v>600</v>
      </c>
      <c r="T595" s="7">
        <f t="shared" si="88"/>
        <v>308.55132233974524</v>
      </c>
      <c r="U595" s="7">
        <f t="shared" si="89"/>
        <v>0</v>
      </c>
    </row>
    <row r="596" spans="1:21" x14ac:dyDescent="0.2">
      <c r="A596" s="1">
        <v>1</v>
      </c>
      <c r="B596" s="1">
        <v>25</v>
      </c>
      <c r="C596" s="1">
        <v>12</v>
      </c>
      <c r="D596">
        <v>2.7</v>
      </c>
      <c r="E596">
        <v>1.4</v>
      </c>
      <c r="F596">
        <v>91</v>
      </c>
      <c r="G596">
        <v>90</v>
      </c>
      <c r="H596">
        <v>0</v>
      </c>
      <c r="I596">
        <v>90</v>
      </c>
      <c r="J596" s="4">
        <f t="shared" si="84"/>
        <v>173.37891255241945</v>
      </c>
      <c r="K596" s="4">
        <f t="shared" si="85"/>
        <v>20.014131542692979</v>
      </c>
      <c r="L596" s="5">
        <f t="shared" si="81"/>
        <v>8.3789125524194503</v>
      </c>
      <c r="M596" s="5">
        <f t="shared" si="82"/>
        <v>13.985868457307021</v>
      </c>
      <c r="N596" s="6">
        <f t="shared" si="83"/>
        <v>0</v>
      </c>
      <c r="O596" s="6">
        <f t="shared" si="86"/>
        <v>82.306690764976878</v>
      </c>
      <c r="P596" s="6">
        <f>FORECAST(J596,Inputs!$B$10:$B$18,Inputs!$A$10:$A$18)</f>
        <v>32.160915856966845</v>
      </c>
      <c r="Q596" s="6">
        <f>IF(Inputs!$D$10="Yes",IF('Hourly Calcs'!P596&gt;'Hourly Calcs'!K596,'Hourly Calcs'!O596,N596+O596),N596+O596)</f>
        <v>82.306690764976878</v>
      </c>
      <c r="R596" s="12">
        <f t="shared" si="87"/>
        <v>391.1213945151701</v>
      </c>
      <c r="S596" s="1">
        <f>IF(AND(A596&gt;=5,A596&lt;=9),INDEX(Demand!$C$3:$C$26,C596),INDEX(Demand!$B$3:$B$26,C596))</f>
        <v>600</v>
      </c>
      <c r="T596" s="7">
        <f t="shared" si="88"/>
        <v>391.1213945151701</v>
      </c>
      <c r="U596" s="7">
        <f t="shared" si="89"/>
        <v>0</v>
      </c>
    </row>
    <row r="597" spans="1:21" x14ac:dyDescent="0.2">
      <c r="A597" s="1">
        <v>1</v>
      </c>
      <c r="B597" s="1">
        <v>25</v>
      </c>
      <c r="C597" s="1">
        <v>13</v>
      </c>
      <c r="D597">
        <v>2.7</v>
      </c>
      <c r="E597">
        <v>1.4</v>
      </c>
      <c r="F597">
        <v>91</v>
      </c>
      <c r="G597">
        <v>95</v>
      </c>
      <c r="H597">
        <v>0</v>
      </c>
      <c r="I597">
        <v>95</v>
      </c>
      <c r="J597" s="4">
        <f t="shared" si="84"/>
        <v>188.45460335446606</v>
      </c>
      <c r="K597" s="4">
        <f t="shared" si="85"/>
        <v>19.872649891266093</v>
      </c>
      <c r="L597" s="5">
        <f t="shared" si="81"/>
        <v>23.454603354466059</v>
      </c>
      <c r="M597" s="5">
        <f t="shared" si="82"/>
        <v>14.127350108733907</v>
      </c>
      <c r="N597" s="6">
        <f t="shared" si="83"/>
        <v>0</v>
      </c>
      <c r="O597" s="6">
        <f t="shared" si="86"/>
        <v>86.879284696364479</v>
      </c>
      <c r="P597" s="6">
        <f>FORECAST(J597,Inputs!$B$10:$B$18,Inputs!$A$10:$A$18)</f>
        <v>32.300505586615422</v>
      </c>
      <c r="Q597" s="6">
        <f>IF(Inputs!$D$10="Yes",IF('Hourly Calcs'!P597&gt;'Hourly Calcs'!K597,'Hourly Calcs'!O597,N597+O597),N597+O597)</f>
        <v>86.879284696364479</v>
      </c>
      <c r="R597" s="12">
        <f t="shared" si="87"/>
        <v>412.85036087712399</v>
      </c>
      <c r="S597" s="1">
        <f>IF(AND(A597&gt;=5,A597&lt;=9),INDEX(Demand!$C$3:$C$26,C597),INDEX(Demand!$B$3:$B$26,C597))</f>
        <v>600</v>
      </c>
      <c r="T597" s="7">
        <f t="shared" si="88"/>
        <v>412.85036087712399</v>
      </c>
      <c r="U597" s="7">
        <f t="shared" si="89"/>
        <v>0</v>
      </c>
    </row>
    <row r="598" spans="1:21" x14ac:dyDescent="0.2">
      <c r="A598" s="1">
        <v>1</v>
      </c>
      <c r="B598" s="1">
        <v>25</v>
      </c>
      <c r="C598" s="1">
        <v>14</v>
      </c>
      <c r="D598">
        <v>2.5</v>
      </c>
      <c r="E598">
        <v>0.9</v>
      </c>
      <c r="F598">
        <v>89</v>
      </c>
      <c r="G598">
        <v>85</v>
      </c>
      <c r="H598">
        <v>0</v>
      </c>
      <c r="I598">
        <v>85</v>
      </c>
      <c r="J598" s="4">
        <f t="shared" si="84"/>
        <v>203.15913983728032</v>
      </c>
      <c r="K598" s="4">
        <f t="shared" si="85"/>
        <v>17.301868994664034</v>
      </c>
      <c r="L598" s="5">
        <f t="shared" si="81"/>
        <v>38.159139837280321</v>
      </c>
      <c r="M598" s="5">
        <f t="shared" si="82"/>
        <v>16.698131005335966</v>
      </c>
      <c r="N598" s="6">
        <f t="shared" si="83"/>
        <v>0</v>
      </c>
      <c r="O598" s="6">
        <f t="shared" si="86"/>
        <v>77.734096833589263</v>
      </c>
      <c r="P598" s="6">
        <f>FORECAST(J598,Inputs!$B$10:$B$18,Inputs!$A$10:$A$18)</f>
        <v>32.436658702197036</v>
      </c>
      <c r="Q598" s="6">
        <f>IF(Inputs!$D$10="Yes",IF('Hourly Calcs'!P598&gt;'Hourly Calcs'!K598,'Hourly Calcs'!O598,N598+O598),N598+O598)</f>
        <v>77.734096833589263</v>
      </c>
      <c r="R598" s="12">
        <f t="shared" si="87"/>
        <v>369.39242815321614</v>
      </c>
      <c r="S598" s="1">
        <f>IF(AND(A598&gt;=5,A598&lt;=9),INDEX(Demand!$C$3:$C$26,C598),INDEX(Demand!$B$3:$B$26,C598))</f>
        <v>600</v>
      </c>
      <c r="T598" s="7">
        <f t="shared" si="88"/>
        <v>369.39242815321614</v>
      </c>
      <c r="U598" s="7">
        <f t="shared" si="89"/>
        <v>0</v>
      </c>
    </row>
    <row r="599" spans="1:21" x14ac:dyDescent="0.2">
      <c r="A599" s="1">
        <v>1</v>
      </c>
      <c r="B599" s="1">
        <v>25</v>
      </c>
      <c r="C599" s="1">
        <v>15</v>
      </c>
      <c r="D599">
        <v>2.5</v>
      </c>
      <c r="E599">
        <v>0.6</v>
      </c>
      <c r="F599">
        <v>87</v>
      </c>
      <c r="G599">
        <v>62</v>
      </c>
      <c r="H599">
        <v>0</v>
      </c>
      <c r="I599">
        <v>62</v>
      </c>
      <c r="J599" s="4">
        <f t="shared" si="84"/>
        <v>216.98364121374266</v>
      </c>
      <c r="K599" s="4">
        <f t="shared" si="85"/>
        <v>12.573613291380241</v>
      </c>
      <c r="L599" s="5">
        <f t="shared" si="81"/>
        <v>51.983641213742658</v>
      </c>
      <c r="M599" s="5">
        <f t="shared" si="82"/>
        <v>21.426386708619759</v>
      </c>
      <c r="N599" s="6">
        <f t="shared" si="83"/>
        <v>0</v>
      </c>
      <c r="O599" s="6">
        <f t="shared" si="86"/>
        <v>56.700164749206287</v>
      </c>
      <c r="P599" s="6">
        <f>FORECAST(J599,Inputs!$B$10:$B$18,Inputs!$A$10:$A$18)</f>
        <v>32.564663344571692</v>
      </c>
      <c r="Q599" s="6">
        <f>IF(Inputs!$D$10="Yes",IF('Hourly Calcs'!P599&gt;'Hourly Calcs'!K599,'Hourly Calcs'!O599,N599+O599),N599+O599)</f>
        <v>56.700164749206287</v>
      </c>
      <c r="R599" s="12">
        <f t="shared" si="87"/>
        <v>269.43918288822829</v>
      </c>
      <c r="S599" s="1">
        <f>IF(AND(A599&gt;=5,A599&lt;=9),INDEX(Demand!$C$3:$C$26,C599),INDEX(Demand!$B$3:$B$26,C599))</f>
        <v>600</v>
      </c>
      <c r="T599" s="7">
        <f t="shared" si="88"/>
        <v>269.43918288822829</v>
      </c>
      <c r="U599" s="7">
        <f t="shared" si="89"/>
        <v>0</v>
      </c>
    </row>
    <row r="600" spans="1:21" x14ac:dyDescent="0.2">
      <c r="A600" s="1">
        <v>1</v>
      </c>
      <c r="B600" s="1">
        <v>25</v>
      </c>
      <c r="C600" s="1">
        <v>16</v>
      </c>
      <c r="D600">
        <v>2.2000000000000002</v>
      </c>
      <c r="E600">
        <v>0.6</v>
      </c>
      <c r="F600">
        <v>89</v>
      </c>
      <c r="G600">
        <v>30</v>
      </c>
      <c r="H600">
        <v>0</v>
      </c>
      <c r="I600">
        <v>30</v>
      </c>
      <c r="J600" s="4">
        <f t="shared" si="84"/>
        <v>229.75016554774254</v>
      </c>
      <c r="K600" s="4">
        <f t="shared" si="85"/>
        <v>6.1348290201550668</v>
      </c>
      <c r="L600" s="5">
        <f t="shared" si="81"/>
        <v>64.75016554774254</v>
      </c>
      <c r="M600" s="5">
        <f t="shared" si="82"/>
        <v>27.865170979844933</v>
      </c>
      <c r="N600" s="6">
        <f t="shared" si="83"/>
        <v>0</v>
      </c>
      <c r="O600" s="6">
        <f t="shared" si="86"/>
        <v>27.435563588325625</v>
      </c>
      <c r="P600" s="6">
        <f>FORECAST(J600,Inputs!$B$10:$B$18,Inputs!$A$10:$A$18)</f>
        <v>32.682871903219834</v>
      </c>
      <c r="Q600" s="6">
        <f>IF(Inputs!$D$10="Yes",IF('Hourly Calcs'!P600&gt;'Hourly Calcs'!K600,'Hourly Calcs'!O600,N600+O600),N600+O600)</f>
        <v>27.435563588325625</v>
      </c>
      <c r="R600" s="12">
        <f t="shared" si="87"/>
        <v>130.37379817172337</v>
      </c>
      <c r="S600" s="1">
        <f>IF(AND(A600&gt;=5,A600&lt;=9),INDEX(Demand!$C$3:$C$26,C600),INDEX(Demand!$B$3:$B$26,C600))</f>
        <v>900</v>
      </c>
      <c r="T600" s="7">
        <f t="shared" si="88"/>
        <v>130.37379817172337</v>
      </c>
      <c r="U600" s="7">
        <f t="shared" si="89"/>
        <v>0</v>
      </c>
    </row>
    <row r="601" spans="1:21" x14ac:dyDescent="0.2">
      <c r="A601" s="1">
        <v>1</v>
      </c>
      <c r="B601" s="1">
        <v>25</v>
      </c>
      <c r="C601" s="1">
        <v>17</v>
      </c>
      <c r="D601">
        <v>1.9</v>
      </c>
      <c r="E601">
        <v>0.3</v>
      </c>
      <c r="F601">
        <v>89</v>
      </c>
      <c r="G601">
        <v>5</v>
      </c>
      <c r="H601">
        <v>0</v>
      </c>
      <c r="I601">
        <v>5</v>
      </c>
      <c r="J601" s="4">
        <f t="shared" si="84"/>
        <v>241.58807034113926</v>
      </c>
      <c r="K601" s="4">
        <f t="shared" si="85"/>
        <v>-1.6460399448271374</v>
      </c>
      <c r="L601" s="5">
        <f t="shared" si="81"/>
        <v>76.588070341139257</v>
      </c>
      <c r="M601" s="5">
        <f t="shared" si="82"/>
        <v>0</v>
      </c>
      <c r="N601" s="6">
        <f t="shared" si="83"/>
        <v>0</v>
      </c>
      <c r="O601" s="6">
        <f t="shared" si="86"/>
        <v>4.5725939313876038</v>
      </c>
      <c r="P601" s="6">
        <f>FORECAST(J601,Inputs!$B$10:$B$18,Inputs!$A$10:$A$18)</f>
        <v>32.792482132788322</v>
      </c>
      <c r="Q601" s="6">
        <f>IF(Inputs!$D$10="Yes",IF('Hourly Calcs'!P601&gt;'Hourly Calcs'!K601,'Hourly Calcs'!O601,N601+O601),N601+O601)</f>
        <v>4.5725939313876038</v>
      </c>
      <c r="R601" s="12">
        <f t="shared" si="87"/>
        <v>21.728966361953894</v>
      </c>
      <c r="S601" s="1">
        <f>IF(AND(A601&gt;=5,A601&lt;=9),INDEX(Demand!$C$3:$C$26,C601),INDEX(Demand!$B$3:$B$26,C601))</f>
        <v>900</v>
      </c>
      <c r="T601" s="7">
        <f t="shared" si="88"/>
        <v>21.728966361953894</v>
      </c>
      <c r="U601" s="7">
        <f t="shared" si="89"/>
        <v>0</v>
      </c>
    </row>
    <row r="602" spans="1:21" x14ac:dyDescent="0.2">
      <c r="A602" s="1">
        <v>1</v>
      </c>
      <c r="B602" s="1">
        <v>25</v>
      </c>
      <c r="C602" s="1">
        <v>18</v>
      </c>
      <c r="D602">
        <v>1.5</v>
      </c>
      <c r="E602">
        <v>0.1</v>
      </c>
      <c r="F602">
        <v>90</v>
      </c>
      <c r="G602">
        <v>0</v>
      </c>
      <c r="H602">
        <v>0</v>
      </c>
      <c r="I602">
        <v>0</v>
      </c>
      <c r="J602" s="4">
        <f t="shared" si="84"/>
        <v>252.83245883261998</v>
      </c>
      <c r="K602" s="4">
        <f t="shared" si="85"/>
        <v>-10.527937891342475</v>
      </c>
      <c r="L602" s="5">
        <f t="shared" si="81"/>
        <v>87.832458832619977</v>
      </c>
      <c r="M602" s="5">
        <f t="shared" si="82"/>
        <v>0</v>
      </c>
      <c r="N602" s="6">
        <f t="shared" si="83"/>
        <v>0</v>
      </c>
      <c r="O602" s="6">
        <f t="shared" si="86"/>
        <v>0</v>
      </c>
      <c r="P602" s="6">
        <f>FORECAST(J602,Inputs!$B$10:$B$18,Inputs!$A$10:$A$18)</f>
        <v>32.896596841042779</v>
      </c>
      <c r="Q602" s="6">
        <f>IF(Inputs!$D$10="Yes",IF('Hourly Calcs'!P602&gt;'Hourly Calcs'!K602,'Hourly Calcs'!O602,N602+O602),N602+O602)</f>
        <v>0</v>
      </c>
      <c r="R602" s="12">
        <f t="shared" si="87"/>
        <v>0</v>
      </c>
      <c r="S602" s="1">
        <f>IF(AND(A602&gt;=5,A602&lt;=9),INDEX(Demand!$C$3:$C$26,C602),INDEX(Demand!$B$3:$B$26,C602))</f>
        <v>900</v>
      </c>
      <c r="T602" s="7">
        <f t="shared" si="88"/>
        <v>0</v>
      </c>
      <c r="U602" s="7">
        <f t="shared" si="89"/>
        <v>0</v>
      </c>
    </row>
    <row r="603" spans="1:21" x14ac:dyDescent="0.2">
      <c r="A603" s="1">
        <v>1</v>
      </c>
      <c r="B603" s="1">
        <v>25</v>
      </c>
      <c r="C603" s="1">
        <v>19</v>
      </c>
      <c r="D603">
        <v>1.3</v>
      </c>
      <c r="E603">
        <v>-0.1</v>
      </c>
      <c r="F603">
        <v>90</v>
      </c>
      <c r="G603">
        <v>0</v>
      </c>
      <c r="H603">
        <v>0</v>
      </c>
      <c r="I603">
        <v>0</v>
      </c>
      <c r="J603" s="4">
        <f t="shared" si="84"/>
        <v>263.95765978590418</v>
      </c>
      <c r="K603" s="4">
        <f t="shared" si="85"/>
        <v>-19.819176231213135</v>
      </c>
      <c r="L603" s="5">
        <f t="shared" si="81"/>
        <v>0</v>
      </c>
      <c r="M603" s="5">
        <f t="shared" si="82"/>
        <v>0</v>
      </c>
      <c r="N603" s="6">
        <f t="shared" si="83"/>
        <v>0</v>
      </c>
      <c r="O603" s="6">
        <f t="shared" si="86"/>
        <v>0</v>
      </c>
      <c r="P603" s="6">
        <f>FORECAST(J603,Inputs!$B$10:$B$18,Inputs!$A$10:$A$18)</f>
        <v>32.99960796098059</v>
      </c>
      <c r="Q603" s="6">
        <f>IF(Inputs!$D$10="Yes",IF('Hourly Calcs'!P603&gt;'Hourly Calcs'!K603,'Hourly Calcs'!O603,N603+O603),N603+O603)</f>
        <v>0</v>
      </c>
      <c r="R603" s="12">
        <f t="shared" si="87"/>
        <v>0</v>
      </c>
      <c r="S603" s="1">
        <f>IF(AND(A603&gt;=5,A603&lt;=9),INDEX(Demand!$C$3:$C$26,C603),INDEX(Demand!$B$3:$B$26,C603))</f>
        <v>900</v>
      </c>
      <c r="T603" s="7">
        <f t="shared" si="88"/>
        <v>0</v>
      </c>
      <c r="U603" s="7">
        <f t="shared" si="89"/>
        <v>0</v>
      </c>
    </row>
    <row r="604" spans="1:21" x14ac:dyDescent="0.2">
      <c r="A604" s="1">
        <v>1</v>
      </c>
      <c r="B604" s="1">
        <v>25</v>
      </c>
      <c r="C604" s="1">
        <v>20</v>
      </c>
      <c r="D604">
        <v>1.3</v>
      </c>
      <c r="E604">
        <v>-1</v>
      </c>
      <c r="F604">
        <v>84</v>
      </c>
      <c r="G604">
        <v>0</v>
      </c>
      <c r="H604">
        <v>0</v>
      </c>
      <c r="I604">
        <v>0</v>
      </c>
      <c r="J604" s="4">
        <f t="shared" si="84"/>
        <v>275.5851521105003</v>
      </c>
      <c r="K604" s="4">
        <f t="shared" si="85"/>
        <v>-29.293989954254201</v>
      </c>
      <c r="L604" s="5">
        <f t="shared" si="81"/>
        <v>0</v>
      </c>
      <c r="M604" s="5">
        <f t="shared" si="82"/>
        <v>0</v>
      </c>
      <c r="N604" s="6">
        <f t="shared" si="83"/>
        <v>0</v>
      </c>
      <c r="O604" s="6">
        <f t="shared" si="86"/>
        <v>0</v>
      </c>
      <c r="P604" s="6">
        <f>FORECAST(J604,Inputs!$B$10:$B$18,Inputs!$A$10:$A$18)</f>
        <v>33.107269926949073</v>
      </c>
      <c r="Q604" s="6">
        <f>IF(Inputs!$D$10="Yes",IF('Hourly Calcs'!P604&gt;'Hourly Calcs'!K604,'Hourly Calcs'!O604,N604+O604),N604+O604)</f>
        <v>0</v>
      </c>
      <c r="R604" s="12">
        <f t="shared" si="87"/>
        <v>0</v>
      </c>
      <c r="S604" s="1">
        <f>IF(AND(A604&gt;=5,A604&lt;=9),INDEX(Demand!$C$3:$C$26,C604),INDEX(Demand!$B$3:$B$26,C604))</f>
        <v>800</v>
      </c>
      <c r="T604" s="7">
        <f t="shared" si="88"/>
        <v>0</v>
      </c>
      <c r="U604" s="7">
        <f t="shared" si="89"/>
        <v>0</v>
      </c>
    </row>
    <row r="605" spans="1:21" x14ac:dyDescent="0.2">
      <c r="A605" s="1">
        <v>1</v>
      </c>
      <c r="B605" s="1">
        <v>25</v>
      </c>
      <c r="C605" s="1">
        <v>21</v>
      </c>
      <c r="D605">
        <v>1.1000000000000001</v>
      </c>
      <c r="E605">
        <v>-0.9</v>
      </c>
      <c r="F605">
        <v>86</v>
      </c>
      <c r="G605">
        <v>0</v>
      </c>
      <c r="H605">
        <v>0</v>
      </c>
      <c r="I605">
        <v>0</v>
      </c>
      <c r="J605" s="4">
        <f t="shared" si="84"/>
        <v>288.56766129225133</v>
      </c>
      <c r="K605" s="4">
        <f t="shared" si="85"/>
        <v>-38.557893958984238</v>
      </c>
      <c r="L605" s="5">
        <f t="shared" si="81"/>
        <v>0</v>
      </c>
      <c r="M605" s="5">
        <f t="shared" si="82"/>
        <v>0</v>
      </c>
      <c r="N605" s="6">
        <f t="shared" si="83"/>
        <v>0</v>
      </c>
      <c r="O605" s="6">
        <f t="shared" si="86"/>
        <v>0</v>
      </c>
      <c r="P605" s="6">
        <f>FORECAST(J605,Inputs!$B$10:$B$18,Inputs!$A$10:$A$18)</f>
        <v>33.227478345298621</v>
      </c>
      <c r="Q605" s="6">
        <f>IF(Inputs!$D$10="Yes",IF('Hourly Calcs'!P605&gt;'Hourly Calcs'!K605,'Hourly Calcs'!O605,N605+O605),N605+O605)</f>
        <v>0</v>
      </c>
      <c r="R605" s="12">
        <f t="shared" si="87"/>
        <v>0</v>
      </c>
      <c r="S605" s="1">
        <f>IF(AND(A605&gt;=5,A605&lt;=9),INDEX(Demand!$C$3:$C$26,C605),INDEX(Demand!$B$3:$B$26,C605))</f>
        <v>700</v>
      </c>
      <c r="T605" s="7">
        <f t="shared" si="88"/>
        <v>0</v>
      </c>
      <c r="U605" s="7">
        <f t="shared" si="89"/>
        <v>0</v>
      </c>
    </row>
    <row r="606" spans="1:21" x14ac:dyDescent="0.2">
      <c r="A606" s="1">
        <v>1</v>
      </c>
      <c r="B606" s="1">
        <v>25</v>
      </c>
      <c r="C606" s="1">
        <v>22</v>
      </c>
      <c r="D606">
        <v>0.9</v>
      </c>
      <c r="E606">
        <v>-1.3</v>
      </c>
      <c r="F606">
        <v>84</v>
      </c>
      <c r="G606">
        <v>0</v>
      </c>
      <c r="H606">
        <v>0</v>
      </c>
      <c r="I606">
        <v>0</v>
      </c>
      <c r="J606" s="4">
        <f t="shared" si="84"/>
        <v>304.11874586836177</v>
      </c>
      <c r="K606" s="4">
        <f t="shared" si="85"/>
        <v>-47.052924113921222</v>
      </c>
      <c r="L606" s="5">
        <f t="shared" si="81"/>
        <v>0</v>
      </c>
      <c r="M606" s="5">
        <f t="shared" si="82"/>
        <v>0</v>
      </c>
      <c r="N606" s="6">
        <f t="shared" si="83"/>
        <v>0</v>
      </c>
      <c r="O606" s="6">
        <f t="shared" si="86"/>
        <v>0</v>
      </c>
      <c r="P606" s="6">
        <f>FORECAST(J606,Inputs!$B$10:$B$18,Inputs!$A$10:$A$18)</f>
        <v>33.371469869151497</v>
      </c>
      <c r="Q606" s="6">
        <f>IF(Inputs!$D$10="Yes",IF('Hourly Calcs'!P606&gt;'Hourly Calcs'!K606,'Hourly Calcs'!O606,N606+O606),N606+O606)</f>
        <v>0</v>
      </c>
      <c r="R606" s="12">
        <f t="shared" si="87"/>
        <v>0</v>
      </c>
      <c r="S606" s="1">
        <f>IF(AND(A606&gt;=5,A606&lt;=9),INDEX(Demand!$C$3:$C$26,C606),INDEX(Demand!$B$3:$B$26,C606))</f>
        <v>600</v>
      </c>
      <c r="T606" s="7">
        <f t="shared" si="88"/>
        <v>0</v>
      </c>
      <c r="U606" s="7">
        <f t="shared" si="89"/>
        <v>0</v>
      </c>
    </row>
    <row r="607" spans="1:21" x14ac:dyDescent="0.2">
      <c r="A607" s="1">
        <v>1</v>
      </c>
      <c r="B607" s="1">
        <v>25</v>
      </c>
      <c r="C607" s="1">
        <v>23</v>
      </c>
      <c r="D607">
        <v>0.8</v>
      </c>
      <c r="E607">
        <v>-1.4</v>
      </c>
      <c r="F607">
        <v>84</v>
      </c>
      <c r="G607">
        <v>0</v>
      </c>
      <c r="H607">
        <v>0</v>
      </c>
      <c r="I607">
        <v>0</v>
      </c>
      <c r="J607" s="4">
        <f t="shared" si="84"/>
        <v>323.75944462295706</v>
      </c>
      <c r="K607" s="4">
        <f t="shared" si="85"/>
        <v>-53.893217386266912</v>
      </c>
      <c r="L607" s="5">
        <f t="shared" si="81"/>
        <v>0</v>
      </c>
      <c r="M607" s="5">
        <f t="shared" si="82"/>
        <v>0</v>
      </c>
      <c r="N607" s="6">
        <f t="shared" si="83"/>
        <v>0</v>
      </c>
      <c r="O607" s="6">
        <f t="shared" si="86"/>
        <v>0</v>
      </c>
      <c r="P607" s="6">
        <f>FORECAST(J607,Inputs!$B$10:$B$18,Inputs!$A$10:$A$18)</f>
        <v>33.553328190953302</v>
      </c>
      <c r="Q607" s="6">
        <f>IF(Inputs!$D$10="Yes",IF('Hourly Calcs'!P607&gt;'Hourly Calcs'!K607,'Hourly Calcs'!O607,N607+O607),N607+O607)</f>
        <v>0</v>
      </c>
      <c r="R607" s="12">
        <f t="shared" si="87"/>
        <v>0</v>
      </c>
      <c r="S607" s="1">
        <f>IF(AND(A607&gt;=5,A607&lt;=9),INDEX(Demand!$C$3:$C$26,C607),INDEX(Demand!$B$3:$B$26,C607))</f>
        <v>500</v>
      </c>
      <c r="T607" s="7">
        <f t="shared" si="88"/>
        <v>0</v>
      </c>
      <c r="U607" s="7">
        <f t="shared" si="89"/>
        <v>0</v>
      </c>
    </row>
    <row r="608" spans="1:21" x14ac:dyDescent="0.2">
      <c r="A608" s="1">
        <v>1</v>
      </c>
      <c r="B608" s="1">
        <v>25</v>
      </c>
      <c r="C608" s="1">
        <v>24</v>
      </c>
      <c r="D608">
        <v>0.7</v>
      </c>
      <c r="E608">
        <v>-1.7</v>
      </c>
      <c r="F608">
        <v>83</v>
      </c>
      <c r="G608">
        <v>0</v>
      </c>
      <c r="H608">
        <v>0</v>
      </c>
      <c r="I608">
        <v>0</v>
      </c>
      <c r="J608" s="4">
        <f t="shared" si="84"/>
        <v>348.21283834613274</v>
      </c>
      <c r="K608" s="4">
        <f t="shared" si="85"/>
        <v>-57.772077187834157</v>
      </c>
      <c r="L608" s="5">
        <f t="shared" si="81"/>
        <v>0</v>
      </c>
      <c r="M608" s="5">
        <f t="shared" si="82"/>
        <v>0</v>
      </c>
      <c r="N608" s="6">
        <f t="shared" si="83"/>
        <v>0</v>
      </c>
      <c r="O608" s="6">
        <f t="shared" si="86"/>
        <v>0</v>
      </c>
      <c r="P608" s="6">
        <f>FORECAST(J608,Inputs!$B$10:$B$18,Inputs!$A$10:$A$18)</f>
        <v>33.779748503204928</v>
      </c>
      <c r="Q608" s="6">
        <f>IF(Inputs!$D$10="Yes",IF('Hourly Calcs'!P608&gt;'Hourly Calcs'!K608,'Hourly Calcs'!O608,N608+O608),N608+O608)</f>
        <v>0</v>
      </c>
      <c r="R608" s="12">
        <f t="shared" si="87"/>
        <v>0</v>
      </c>
      <c r="S608" s="1">
        <f>IF(AND(A608&gt;=5,A608&lt;=9),INDEX(Demand!$C$3:$C$26,C608),INDEX(Demand!$B$3:$B$26,C608))</f>
        <v>400</v>
      </c>
      <c r="T608" s="7">
        <f t="shared" si="88"/>
        <v>0</v>
      </c>
      <c r="U608" s="7">
        <f t="shared" si="89"/>
        <v>0</v>
      </c>
    </row>
    <row r="609" spans="1:21" x14ac:dyDescent="0.2">
      <c r="A609" s="1">
        <v>1</v>
      </c>
      <c r="B609" s="1">
        <v>26</v>
      </c>
      <c r="C609" s="1">
        <v>1</v>
      </c>
      <c r="D609">
        <v>0.6</v>
      </c>
      <c r="E609">
        <v>-2</v>
      </c>
      <c r="F609">
        <v>81</v>
      </c>
      <c r="G609">
        <v>0</v>
      </c>
      <c r="H609">
        <v>0</v>
      </c>
      <c r="I609">
        <v>0</v>
      </c>
      <c r="J609" s="4">
        <f t="shared" si="84"/>
        <v>14.878505636661203</v>
      </c>
      <c r="K609" s="4">
        <f t="shared" si="85"/>
        <v>-57.503180274666505</v>
      </c>
      <c r="L609" s="5">
        <f t="shared" si="81"/>
        <v>0</v>
      </c>
      <c r="M609" s="5">
        <f t="shared" si="82"/>
        <v>0</v>
      </c>
      <c r="N609" s="6">
        <f t="shared" si="83"/>
        <v>0</v>
      </c>
      <c r="O609" s="6">
        <f t="shared" si="86"/>
        <v>0</v>
      </c>
      <c r="P609" s="6">
        <f>FORECAST(J609,Inputs!$B$10:$B$18,Inputs!$A$10:$A$18)</f>
        <v>30.693319496635748</v>
      </c>
      <c r="Q609" s="6">
        <f>IF(Inputs!$D$10="Yes",IF('Hourly Calcs'!P609&gt;'Hourly Calcs'!K609,'Hourly Calcs'!O609,N609+O609),N609+O609)</f>
        <v>0</v>
      </c>
      <c r="R609" s="12">
        <f t="shared" si="87"/>
        <v>0</v>
      </c>
      <c r="S609" s="1">
        <f>IF(AND(A609&gt;=5,A609&lt;=9),INDEX(Demand!$C$3:$C$26,C609),INDEX(Demand!$B$3:$B$26,C609))</f>
        <v>350</v>
      </c>
      <c r="T609" s="7">
        <f t="shared" si="88"/>
        <v>0</v>
      </c>
      <c r="U609" s="7">
        <f t="shared" si="89"/>
        <v>0</v>
      </c>
    </row>
    <row r="610" spans="1:21" x14ac:dyDescent="0.2">
      <c r="A610" s="1">
        <v>1</v>
      </c>
      <c r="B610" s="1">
        <v>26</v>
      </c>
      <c r="C610" s="1">
        <v>2</v>
      </c>
      <c r="D610">
        <v>0.5</v>
      </c>
      <c r="E610">
        <v>-2.1</v>
      </c>
      <c r="F610">
        <v>81</v>
      </c>
      <c r="G610">
        <v>0</v>
      </c>
      <c r="H610">
        <v>0</v>
      </c>
      <c r="I610">
        <v>0</v>
      </c>
      <c r="J610" s="4">
        <f t="shared" si="84"/>
        <v>38.795259309412273</v>
      </c>
      <c r="K610" s="4">
        <f t="shared" si="85"/>
        <v>-53.181780018286076</v>
      </c>
      <c r="L610" s="5">
        <f t="shared" si="81"/>
        <v>0</v>
      </c>
      <c r="M610" s="5">
        <f t="shared" si="82"/>
        <v>0</v>
      </c>
      <c r="N610" s="6">
        <f t="shared" si="83"/>
        <v>0</v>
      </c>
      <c r="O610" s="6">
        <f t="shared" si="86"/>
        <v>0</v>
      </c>
      <c r="P610" s="6">
        <f>FORECAST(J610,Inputs!$B$10:$B$18,Inputs!$A$10:$A$18)</f>
        <v>30.914770919531595</v>
      </c>
      <c r="Q610" s="6">
        <f>IF(Inputs!$D$10="Yes",IF('Hourly Calcs'!P610&gt;'Hourly Calcs'!K610,'Hourly Calcs'!O610,N610+O610),N610+O610)</f>
        <v>0</v>
      </c>
      <c r="R610" s="12">
        <f t="shared" si="87"/>
        <v>0</v>
      </c>
      <c r="S610" s="1">
        <f>IF(AND(A610&gt;=5,A610&lt;=9),INDEX(Demand!$C$3:$C$26,C610),INDEX(Demand!$B$3:$B$26,C610))</f>
        <v>350</v>
      </c>
      <c r="T610" s="7">
        <f t="shared" si="88"/>
        <v>0</v>
      </c>
      <c r="U610" s="7">
        <f t="shared" si="89"/>
        <v>0</v>
      </c>
    </row>
    <row r="611" spans="1:21" x14ac:dyDescent="0.2">
      <c r="A611" s="1">
        <v>1</v>
      </c>
      <c r="B611" s="1">
        <v>26</v>
      </c>
      <c r="C611" s="1">
        <v>3</v>
      </c>
      <c r="D611">
        <v>0.5</v>
      </c>
      <c r="E611">
        <v>-1.8</v>
      </c>
      <c r="F611">
        <v>83</v>
      </c>
      <c r="G611">
        <v>0</v>
      </c>
      <c r="H611">
        <v>0</v>
      </c>
      <c r="I611">
        <v>0</v>
      </c>
      <c r="J611" s="4">
        <f t="shared" si="84"/>
        <v>57.858586214221546</v>
      </c>
      <c r="K611" s="4">
        <f t="shared" si="85"/>
        <v>-46.070791604209603</v>
      </c>
      <c r="L611" s="5">
        <f t="shared" ref="L611:L674" si="90">IF(ABS($B$5-J611)&gt;90,0,ABS($B$5-J611))</f>
        <v>0</v>
      </c>
      <c r="M611" s="5">
        <f t="shared" ref="M611:M674" si="91">IF(K611&gt;0,ABS($B$4-K611),0)</f>
        <v>0</v>
      </c>
      <c r="N611" s="6">
        <f t="shared" si="83"/>
        <v>0</v>
      </c>
      <c r="O611" s="6">
        <f t="shared" si="86"/>
        <v>0</v>
      </c>
      <c r="P611" s="6">
        <f>FORECAST(J611,Inputs!$B$10:$B$18,Inputs!$A$10:$A$18)</f>
        <v>31.091283205687233</v>
      </c>
      <c r="Q611" s="6">
        <f>IF(Inputs!$D$10="Yes",IF('Hourly Calcs'!P611&gt;'Hourly Calcs'!K611,'Hourly Calcs'!O611,N611+O611),N611+O611)</f>
        <v>0</v>
      </c>
      <c r="R611" s="12">
        <f t="shared" si="87"/>
        <v>0</v>
      </c>
      <c r="S611" s="1">
        <f>IF(AND(A611&gt;=5,A611&lt;=9),INDEX(Demand!$C$3:$C$26,C611),INDEX(Demand!$B$3:$B$26,C611))</f>
        <v>350</v>
      </c>
      <c r="T611" s="7">
        <f t="shared" si="88"/>
        <v>0</v>
      </c>
      <c r="U611" s="7">
        <f t="shared" si="89"/>
        <v>0</v>
      </c>
    </row>
    <row r="612" spans="1:21" x14ac:dyDescent="0.2">
      <c r="A612" s="1">
        <v>1</v>
      </c>
      <c r="B612" s="1">
        <v>26</v>
      </c>
      <c r="C612" s="1">
        <v>4</v>
      </c>
      <c r="D612">
        <v>0.5</v>
      </c>
      <c r="E612">
        <v>-0.6</v>
      </c>
      <c r="F612">
        <v>92</v>
      </c>
      <c r="G612">
        <v>0</v>
      </c>
      <c r="H612">
        <v>0</v>
      </c>
      <c r="I612">
        <v>0</v>
      </c>
      <c r="J612" s="4">
        <f t="shared" si="84"/>
        <v>73.013445062333091</v>
      </c>
      <c r="K612" s="4">
        <f t="shared" si="85"/>
        <v>-37.433948241359872</v>
      </c>
      <c r="L612" s="5">
        <f t="shared" si="90"/>
        <v>0</v>
      </c>
      <c r="M612" s="5">
        <f t="shared" si="91"/>
        <v>0</v>
      </c>
      <c r="N612" s="6">
        <f t="shared" si="83"/>
        <v>0</v>
      </c>
      <c r="O612" s="6">
        <f t="shared" si="86"/>
        <v>0</v>
      </c>
      <c r="P612" s="6">
        <f>FORECAST(J612,Inputs!$B$10:$B$18,Inputs!$A$10:$A$18)</f>
        <v>31.231605972799379</v>
      </c>
      <c r="Q612" s="6">
        <f>IF(Inputs!$D$10="Yes",IF('Hourly Calcs'!P612&gt;'Hourly Calcs'!K612,'Hourly Calcs'!O612,N612+O612),N612+O612)</f>
        <v>0</v>
      </c>
      <c r="R612" s="12">
        <f t="shared" si="87"/>
        <v>0</v>
      </c>
      <c r="S612" s="1">
        <f>IF(AND(A612&gt;=5,A612&lt;=9),INDEX(Demand!$C$3:$C$26,C612),INDEX(Demand!$B$3:$B$26,C612))</f>
        <v>350</v>
      </c>
      <c r="T612" s="7">
        <f t="shared" si="88"/>
        <v>0</v>
      </c>
      <c r="U612" s="7">
        <f t="shared" si="89"/>
        <v>0</v>
      </c>
    </row>
    <row r="613" spans="1:21" x14ac:dyDescent="0.2">
      <c r="A613" s="1">
        <v>1</v>
      </c>
      <c r="B613" s="1">
        <v>26</v>
      </c>
      <c r="C613" s="1">
        <v>5</v>
      </c>
      <c r="D613">
        <v>0.6</v>
      </c>
      <c r="E613">
        <v>-2.4</v>
      </c>
      <c r="F613">
        <v>78</v>
      </c>
      <c r="G613">
        <v>0</v>
      </c>
      <c r="H613">
        <v>0</v>
      </c>
      <c r="I613">
        <v>0</v>
      </c>
      <c r="J613" s="4">
        <f t="shared" si="84"/>
        <v>85.768800681615673</v>
      </c>
      <c r="K613" s="4">
        <f t="shared" si="85"/>
        <v>-28.10682645342915</v>
      </c>
      <c r="L613" s="5">
        <f t="shared" si="90"/>
        <v>79.231199318384327</v>
      </c>
      <c r="M613" s="5">
        <f t="shared" si="91"/>
        <v>0</v>
      </c>
      <c r="N613" s="6">
        <f t="shared" si="83"/>
        <v>0</v>
      </c>
      <c r="O613" s="6">
        <f t="shared" si="86"/>
        <v>0</v>
      </c>
      <c r="P613" s="6">
        <f>FORECAST(J613,Inputs!$B$10:$B$18,Inputs!$A$10:$A$18)</f>
        <v>31.349711117422366</v>
      </c>
      <c r="Q613" s="6">
        <f>IF(Inputs!$D$10="Yes",IF('Hourly Calcs'!P613&gt;'Hourly Calcs'!K613,'Hourly Calcs'!O613,N613+O613),N613+O613)</f>
        <v>0</v>
      </c>
      <c r="R613" s="12">
        <f t="shared" si="87"/>
        <v>0</v>
      </c>
      <c r="S613" s="1">
        <f>IF(AND(A613&gt;=5,A613&lt;=9),INDEX(Demand!$C$3:$C$26,C613),INDEX(Demand!$B$3:$B$26,C613))</f>
        <v>350</v>
      </c>
      <c r="T613" s="7">
        <f t="shared" si="88"/>
        <v>0</v>
      </c>
      <c r="U613" s="7">
        <f t="shared" si="89"/>
        <v>0</v>
      </c>
    </row>
    <row r="614" spans="1:21" x14ac:dyDescent="0.2">
      <c r="A614" s="1">
        <v>1</v>
      </c>
      <c r="B614" s="1">
        <v>26</v>
      </c>
      <c r="C614" s="1">
        <v>6</v>
      </c>
      <c r="D614">
        <v>0.6</v>
      </c>
      <c r="E614">
        <v>-2.7</v>
      </c>
      <c r="F614">
        <v>77</v>
      </c>
      <c r="G614">
        <v>0</v>
      </c>
      <c r="H614">
        <v>0</v>
      </c>
      <c r="I614">
        <v>0</v>
      </c>
      <c r="J614" s="4">
        <f t="shared" si="84"/>
        <v>97.289045444685073</v>
      </c>
      <c r="K614" s="4">
        <f t="shared" si="85"/>
        <v>-18.619277412168699</v>
      </c>
      <c r="L614" s="5">
        <f t="shared" si="90"/>
        <v>67.710954555314927</v>
      </c>
      <c r="M614" s="5">
        <f t="shared" si="91"/>
        <v>0</v>
      </c>
      <c r="N614" s="6">
        <f t="shared" si="83"/>
        <v>0</v>
      </c>
      <c r="O614" s="6">
        <f t="shared" si="86"/>
        <v>0</v>
      </c>
      <c r="P614" s="6">
        <f>FORECAST(J614,Inputs!$B$10:$B$18,Inputs!$A$10:$A$18)</f>
        <v>31.456380050413749</v>
      </c>
      <c r="Q614" s="6">
        <f>IF(Inputs!$D$10="Yes",IF('Hourly Calcs'!P614&gt;'Hourly Calcs'!K614,'Hourly Calcs'!O614,N614+O614),N614+O614)</f>
        <v>0</v>
      </c>
      <c r="R614" s="12">
        <f t="shared" si="87"/>
        <v>0</v>
      </c>
      <c r="S614" s="1">
        <f>IF(AND(A614&gt;=5,A614&lt;=9),INDEX(Demand!$C$3:$C$26,C614),INDEX(Demand!$B$3:$B$26,C614))</f>
        <v>350</v>
      </c>
      <c r="T614" s="7">
        <f t="shared" si="88"/>
        <v>0</v>
      </c>
      <c r="U614" s="7">
        <f t="shared" si="89"/>
        <v>0</v>
      </c>
    </row>
    <row r="615" spans="1:21" x14ac:dyDescent="0.2">
      <c r="A615" s="1">
        <v>1</v>
      </c>
      <c r="B615" s="1">
        <v>26</v>
      </c>
      <c r="C615" s="1">
        <v>7</v>
      </c>
      <c r="D615">
        <v>0.7</v>
      </c>
      <c r="E615">
        <v>-2.9</v>
      </c>
      <c r="F615">
        <v>75</v>
      </c>
      <c r="G615">
        <v>0</v>
      </c>
      <c r="H615">
        <v>0</v>
      </c>
      <c r="I615">
        <v>0</v>
      </c>
      <c r="J615" s="4">
        <f t="shared" si="84"/>
        <v>108.39262018433149</v>
      </c>
      <c r="K615" s="4">
        <f t="shared" si="85"/>
        <v>-9.3526006184449244</v>
      </c>
      <c r="L615" s="5">
        <f t="shared" si="90"/>
        <v>56.607379815668509</v>
      </c>
      <c r="M615" s="5">
        <f t="shared" si="91"/>
        <v>0</v>
      </c>
      <c r="N615" s="6">
        <f t="shared" si="83"/>
        <v>0</v>
      </c>
      <c r="O615" s="6">
        <f t="shared" si="86"/>
        <v>0</v>
      </c>
      <c r="P615" s="6">
        <f>FORECAST(J615,Inputs!$B$10:$B$18,Inputs!$A$10:$A$18)</f>
        <v>31.559190927632699</v>
      </c>
      <c r="Q615" s="6">
        <f>IF(Inputs!$D$10="Yes",IF('Hourly Calcs'!P615&gt;'Hourly Calcs'!K615,'Hourly Calcs'!O615,N615+O615),N615+O615)</f>
        <v>0</v>
      </c>
      <c r="R615" s="12">
        <f t="shared" si="87"/>
        <v>0</v>
      </c>
      <c r="S615" s="1">
        <f>IF(AND(A615&gt;=5,A615&lt;=9),INDEX(Demand!$C$3:$C$26,C615),INDEX(Demand!$B$3:$B$26,C615))</f>
        <v>350</v>
      </c>
      <c r="T615" s="7">
        <f t="shared" si="88"/>
        <v>0</v>
      </c>
      <c r="U615" s="7">
        <f t="shared" si="89"/>
        <v>0</v>
      </c>
    </row>
    <row r="616" spans="1:21" x14ac:dyDescent="0.2">
      <c r="A616" s="1">
        <v>1</v>
      </c>
      <c r="B616" s="1">
        <v>26</v>
      </c>
      <c r="C616" s="1">
        <v>8</v>
      </c>
      <c r="D616">
        <v>0.9</v>
      </c>
      <c r="E616">
        <v>-2.5</v>
      </c>
      <c r="F616">
        <v>76</v>
      </c>
      <c r="G616">
        <v>0</v>
      </c>
      <c r="H616">
        <v>0</v>
      </c>
      <c r="I616">
        <v>0</v>
      </c>
      <c r="J616" s="4">
        <f t="shared" si="84"/>
        <v>119.68141620997037</v>
      </c>
      <c r="K616" s="4">
        <f t="shared" si="85"/>
        <v>-0.2622850140934645</v>
      </c>
      <c r="L616" s="5">
        <f t="shared" si="90"/>
        <v>45.318583790029635</v>
      </c>
      <c r="M616" s="5">
        <f t="shared" si="91"/>
        <v>0</v>
      </c>
      <c r="N616" s="6">
        <f t="shared" si="83"/>
        <v>0</v>
      </c>
      <c r="O616" s="6">
        <f t="shared" si="86"/>
        <v>0</v>
      </c>
      <c r="P616" s="6">
        <f>FORECAST(J616,Inputs!$B$10:$B$18,Inputs!$A$10:$A$18)</f>
        <v>31.663716816758981</v>
      </c>
      <c r="Q616" s="6">
        <f>IF(Inputs!$D$10="Yes",IF('Hourly Calcs'!P616&gt;'Hourly Calcs'!K616,'Hourly Calcs'!O616,N616+O616),N616+O616)</f>
        <v>0</v>
      </c>
      <c r="R616" s="12">
        <f t="shared" si="87"/>
        <v>0</v>
      </c>
      <c r="S616" s="1">
        <f>IF(AND(A616&gt;=5,A616&lt;=9),INDEX(Demand!$C$3:$C$26,C616),INDEX(Demand!$B$3:$B$26,C616))</f>
        <v>350</v>
      </c>
      <c r="T616" s="7">
        <f t="shared" si="88"/>
        <v>0</v>
      </c>
      <c r="U616" s="7">
        <f t="shared" si="89"/>
        <v>0</v>
      </c>
    </row>
    <row r="617" spans="1:21" x14ac:dyDescent="0.2">
      <c r="A617" s="1">
        <v>1</v>
      </c>
      <c r="B617" s="1">
        <v>26</v>
      </c>
      <c r="C617" s="1">
        <v>9</v>
      </c>
      <c r="D617">
        <v>0.5</v>
      </c>
      <c r="E617">
        <v>-1.4</v>
      </c>
      <c r="F617">
        <v>86</v>
      </c>
      <c r="G617">
        <v>10</v>
      </c>
      <c r="H617">
        <v>0</v>
      </c>
      <c r="I617">
        <v>10</v>
      </c>
      <c r="J617" s="4">
        <f t="shared" si="84"/>
        <v>131.61650324053161</v>
      </c>
      <c r="K617" s="4">
        <f t="shared" si="85"/>
        <v>7.1166424803199106</v>
      </c>
      <c r="L617" s="5">
        <f t="shared" si="90"/>
        <v>33.383496759468386</v>
      </c>
      <c r="M617" s="5">
        <f t="shared" si="91"/>
        <v>26.883357519680089</v>
      </c>
      <c r="N617" s="6">
        <f t="shared" si="83"/>
        <v>0</v>
      </c>
      <c r="O617" s="6">
        <f t="shared" si="86"/>
        <v>9.1451878627752077</v>
      </c>
      <c r="P617" s="6">
        <f>FORECAST(J617,Inputs!$B$10:$B$18,Inputs!$A$10:$A$18)</f>
        <v>31.774226881856773</v>
      </c>
      <c r="Q617" s="6">
        <f>IF(Inputs!$D$10="Yes",IF('Hourly Calcs'!P617&gt;'Hourly Calcs'!K617,'Hourly Calcs'!O617,N617+O617),N617+O617)</f>
        <v>9.1451878627752077</v>
      </c>
      <c r="R617" s="12">
        <f t="shared" si="87"/>
        <v>43.457932723907788</v>
      </c>
      <c r="S617" s="1">
        <f>IF(AND(A617&gt;=5,A617&lt;=9),INDEX(Demand!$C$3:$C$26,C617),INDEX(Demand!$B$3:$B$26,C617))</f>
        <v>350</v>
      </c>
      <c r="T617" s="7">
        <f t="shared" si="88"/>
        <v>43.457932723907788</v>
      </c>
      <c r="U617" s="7">
        <f t="shared" si="89"/>
        <v>0</v>
      </c>
    </row>
    <row r="618" spans="1:21" x14ac:dyDescent="0.2">
      <c r="A618" s="1">
        <v>1</v>
      </c>
      <c r="B618" s="1">
        <v>26</v>
      </c>
      <c r="C618" s="1">
        <v>10</v>
      </c>
      <c r="D618">
        <v>0.2</v>
      </c>
      <c r="E618">
        <v>-1.6</v>
      </c>
      <c r="F618">
        <v>86</v>
      </c>
      <c r="G618">
        <v>42</v>
      </c>
      <c r="H618">
        <v>0</v>
      </c>
      <c r="I618">
        <v>42</v>
      </c>
      <c r="J618" s="4">
        <f t="shared" si="84"/>
        <v>144.51676615894721</v>
      </c>
      <c r="K618" s="4">
        <f t="shared" si="85"/>
        <v>13.412159483101533</v>
      </c>
      <c r="L618" s="5">
        <f t="shared" si="90"/>
        <v>20.483233841052794</v>
      </c>
      <c r="M618" s="5">
        <f t="shared" si="91"/>
        <v>20.587840516898467</v>
      </c>
      <c r="N618" s="6">
        <f t="shared" si="83"/>
        <v>0</v>
      </c>
      <c r="O618" s="6">
        <f t="shared" si="86"/>
        <v>38.409789023655875</v>
      </c>
      <c r="P618" s="6">
        <f>FORECAST(J618,Inputs!$B$10:$B$18,Inputs!$A$10:$A$18)</f>
        <v>31.893673760730991</v>
      </c>
      <c r="Q618" s="6">
        <f>IF(Inputs!$D$10="Yes",IF('Hourly Calcs'!P618&gt;'Hourly Calcs'!K618,'Hourly Calcs'!O618,N618+O618),N618+O618)</f>
        <v>38.409789023655875</v>
      </c>
      <c r="R618" s="12">
        <f t="shared" si="87"/>
        <v>182.52331744041271</v>
      </c>
      <c r="S618" s="1">
        <f>IF(AND(A618&gt;=5,A618&lt;=9),INDEX(Demand!$C$3:$C$26,C618),INDEX(Demand!$B$3:$B$26,C618))</f>
        <v>600</v>
      </c>
      <c r="T618" s="7">
        <f t="shared" si="88"/>
        <v>182.52331744041271</v>
      </c>
      <c r="U618" s="7">
        <f t="shared" si="89"/>
        <v>0</v>
      </c>
    </row>
    <row r="619" spans="1:21" x14ac:dyDescent="0.2">
      <c r="A619" s="1">
        <v>1</v>
      </c>
      <c r="B619" s="1">
        <v>26</v>
      </c>
      <c r="C619" s="1">
        <v>11</v>
      </c>
      <c r="D619">
        <v>0</v>
      </c>
      <c r="E619">
        <v>-1.4</v>
      </c>
      <c r="F619">
        <v>89</v>
      </c>
      <c r="G619">
        <v>72</v>
      </c>
      <c r="H619">
        <v>0</v>
      </c>
      <c r="I619">
        <v>72</v>
      </c>
      <c r="J619" s="4">
        <f t="shared" si="84"/>
        <v>158.48400061347968</v>
      </c>
      <c r="K619" s="4">
        <f t="shared" si="85"/>
        <v>17.935716467535073</v>
      </c>
      <c r="L619" s="5">
        <f t="shared" si="90"/>
        <v>6.5159993865203205</v>
      </c>
      <c r="M619" s="5">
        <f t="shared" si="91"/>
        <v>16.064283532464927</v>
      </c>
      <c r="N619" s="6">
        <f t="shared" si="83"/>
        <v>0</v>
      </c>
      <c r="O619" s="6">
        <f t="shared" si="86"/>
        <v>65.845352611981497</v>
      </c>
      <c r="P619" s="6">
        <f>FORECAST(J619,Inputs!$B$10:$B$18,Inputs!$A$10:$A$18)</f>
        <v>32.023000005680366</v>
      </c>
      <c r="Q619" s="6">
        <f>IF(Inputs!$D$10="Yes",IF('Hourly Calcs'!P619&gt;'Hourly Calcs'!K619,'Hourly Calcs'!O619,N619+O619),N619+O619)</f>
        <v>65.845352611981497</v>
      </c>
      <c r="R619" s="12">
        <f t="shared" si="87"/>
        <v>312.89711561213608</v>
      </c>
      <c r="S619" s="1">
        <f>IF(AND(A619&gt;=5,A619&lt;=9),INDEX(Demand!$C$3:$C$26,C619),INDEX(Demand!$B$3:$B$26,C619))</f>
        <v>600</v>
      </c>
      <c r="T619" s="7">
        <f t="shared" si="88"/>
        <v>312.89711561213608</v>
      </c>
      <c r="U619" s="7">
        <f t="shared" si="89"/>
        <v>0</v>
      </c>
    </row>
    <row r="620" spans="1:21" x14ac:dyDescent="0.2">
      <c r="A620" s="1">
        <v>1</v>
      </c>
      <c r="B620" s="1">
        <v>26</v>
      </c>
      <c r="C620" s="1">
        <v>12</v>
      </c>
      <c r="D620">
        <v>-0.4</v>
      </c>
      <c r="E620">
        <v>-1.9</v>
      </c>
      <c r="F620">
        <v>88</v>
      </c>
      <c r="G620">
        <v>92</v>
      </c>
      <c r="H620">
        <v>0</v>
      </c>
      <c r="I620">
        <v>92</v>
      </c>
      <c r="J620" s="4">
        <f t="shared" si="84"/>
        <v>173.30081353885728</v>
      </c>
      <c r="K620" s="4">
        <f t="shared" si="85"/>
        <v>20.255829650555967</v>
      </c>
      <c r="L620" s="5">
        <f t="shared" si="90"/>
        <v>8.3008135388572839</v>
      </c>
      <c r="M620" s="5">
        <f t="shared" si="91"/>
        <v>13.744170349444033</v>
      </c>
      <c r="N620" s="6">
        <f t="shared" si="83"/>
        <v>0</v>
      </c>
      <c r="O620" s="6">
        <f t="shared" si="86"/>
        <v>84.135728337531916</v>
      </c>
      <c r="P620" s="6">
        <f>FORECAST(J620,Inputs!$B$10:$B$18,Inputs!$A$10:$A$18)</f>
        <v>32.160192717952377</v>
      </c>
      <c r="Q620" s="6">
        <f>IF(Inputs!$D$10="Yes",IF('Hourly Calcs'!P620&gt;'Hourly Calcs'!K620,'Hourly Calcs'!O620,N620+O620),N620+O620)</f>
        <v>84.135728337531916</v>
      </c>
      <c r="R620" s="12">
        <f t="shared" si="87"/>
        <v>399.81298105995165</v>
      </c>
      <c r="S620" s="1">
        <f>IF(AND(A620&gt;=5,A620&lt;=9),INDEX(Demand!$C$3:$C$26,C620),INDEX(Demand!$B$3:$B$26,C620))</f>
        <v>600</v>
      </c>
      <c r="T620" s="7">
        <f t="shared" si="88"/>
        <v>399.81298105995165</v>
      </c>
      <c r="U620" s="7">
        <f t="shared" si="89"/>
        <v>0</v>
      </c>
    </row>
    <row r="621" spans="1:21" x14ac:dyDescent="0.2">
      <c r="A621" s="1">
        <v>1</v>
      </c>
      <c r="B621" s="1">
        <v>26</v>
      </c>
      <c r="C621" s="1">
        <v>13</v>
      </c>
      <c r="D621">
        <v>-0.1</v>
      </c>
      <c r="E621">
        <v>-1.3</v>
      </c>
      <c r="F621">
        <v>91</v>
      </c>
      <c r="G621">
        <v>97</v>
      </c>
      <c r="H621">
        <v>0</v>
      </c>
      <c r="I621">
        <v>97</v>
      </c>
      <c r="J621" s="4">
        <f t="shared" si="84"/>
        <v>188.42307851835099</v>
      </c>
      <c r="K621" s="4">
        <f t="shared" si="85"/>
        <v>20.123646845605947</v>
      </c>
      <c r="L621" s="5">
        <f t="shared" si="90"/>
        <v>23.423078518350991</v>
      </c>
      <c r="M621" s="5">
        <f t="shared" si="91"/>
        <v>13.876353154394053</v>
      </c>
      <c r="N621" s="6">
        <f t="shared" si="83"/>
        <v>0</v>
      </c>
      <c r="O621" s="6">
        <f t="shared" si="86"/>
        <v>88.708322268919517</v>
      </c>
      <c r="P621" s="6">
        <f>FORECAST(J621,Inputs!$B$10:$B$18,Inputs!$A$10:$A$18)</f>
        <v>32.30021368998473</v>
      </c>
      <c r="Q621" s="6">
        <f>IF(Inputs!$D$10="Yes",IF('Hourly Calcs'!P621&gt;'Hourly Calcs'!K621,'Hourly Calcs'!O621,N621+O621),N621+O621)</f>
        <v>88.708322268919517</v>
      </c>
      <c r="R621" s="12">
        <f t="shared" si="87"/>
        <v>421.54194742190555</v>
      </c>
      <c r="S621" s="1">
        <f>IF(AND(A621&gt;=5,A621&lt;=9),INDEX(Demand!$C$3:$C$26,C621),INDEX(Demand!$B$3:$B$26,C621))</f>
        <v>600</v>
      </c>
      <c r="T621" s="7">
        <f t="shared" si="88"/>
        <v>421.54194742190555</v>
      </c>
      <c r="U621" s="7">
        <f t="shared" si="89"/>
        <v>0</v>
      </c>
    </row>
    <row r="622" spans="1:21" x14ac:dyDescent="0.2">
      <c r="A622" s="1">
        <v>1</v>
      </c>
      <c r="B622" s="1">
        <v>26</v>
      </c>
      <c r="C622" s="1">
        <v>14</v>
      </c>
      <c r="D622">
        <v>0</v>
      </c>
      <c r="E622">
        <v>-1.1000000000000001</v>
      </c>
      <c r="F622">
        <v>91</v>
      </c>
      <c r="G622">
        <v>87</v>
      </c>
      <c r="H622">
        <v>0</v>
      </c>
      <c r="I622">
        <v>87</v>
      </c>
      <c r="J622" s="4">
        <f t="shared" si="84"/>
        <v>203.17280424552806</v>
      </c>
      <c r="K622" s="4">
        <f t="shared" si="85"/>
        <v>17.554298052651987</v>
      </c>
      <c r="L622" s="5">
        <f t="shared" si="90"/>
        <v>38.172804245528056</v>
      </c>
      <c r="M622" s="5">
        <f t="shared" si="91"/>
        <v>16.445701947348013</v>
      </c>
      <c r="N622" s="6">
        <f t="shared" si="83"/>
        <v>0</v>
      </c>
      <c r="O622" s="6">
        <f t="shared" si="86"/>
        <v>79.563134406144314</v>
      </c>
      <c r="P622" s="6">
        <f>FORECAST(J622,Inputs!$B$10:$B$18,Inputs!$A$10:$A$18)</f>
        <v>32.43678522449563</v>
      </c>
      <c r="Q622" s="6">
        <f>IF(Inputs!$D$10="Yes",IF('Hourly Calcs'!P622&gt;'Hourly Calcs'!K622,'Hourly Calcs'!O622,N622+O622),N622+O622)</f>
        <v>79.563134406144314</v>
      </c>
      <c r="R622" s="12">
        <f t="shared" si="87"/>
        <v>378.08401469799776</v>
      </c>
      <c r="S622" s="1">
        <f>IF(AND(A622&gt;=5,A622&lt;=9),INDEX(Demand!$C$3:$C$26,C622),INDEX(Demand!$B$3:$B$26,C622))</f>
        <v>600</v>
      </c>
      <c r="T622" s="7">
        <f t="shared" si="88"/>
        <v>378.08401469799776</v>
      </c>
      <c r="U622" s="7">
        <f t="shared" si="89"/>
        <v>0</v>
      </c>
    </row>
    <row r="623" spans="1:21" x14ac:dyDescent="0.2">
      <c r="A623" s="1">
        <v>1</v>
      </c>
      <c r="B623" s="1">
        <v>26</v>
      </c>
      <c r="C623" s="1">
        <v>15</v>
      </c>
      <c r="D623">
        <v>0.6</v>
      </c>
      <c r="E623">
        <v>-1</v>
      </c>
      <c r="F623">
        <v>88</v>
      </c>
      <c r="G623">
        <v>64</v>
      </c>
      <c r="H623">
        <v>0</v>
      </c>
      <c r="I623">
        <v>64</v>
      </c>
      <c r="J623" s="4">
        <f t="shared" si="84"/>
        <v>217.03537812563641</v>
      </c>
      <c r="K623" s="4">
        <f t="shared" si="85"/>
        <v>12.820918167871298</v>
      </c>
      <c r="L623" s="5">
        <f t="shared" si="90"/>
        <v>52.035378125636413</v>
      </c>
      <c r="M623" s="5">
        <f t="shared" si="91"/>
        <v>21.179081832128702</v>
      </c>
      <c r="N623" s="6">
        <f t="shared" si="83"/>
        <v>0</v>
      </c>
      <c r="O623" s="6">
        <f t="shared" si="86"/>
        <v>58.529202321761332</v>
      </c>
      <c r="P623" s="6">
        <f>FORECAST(J623,Inputs!$B$10:$B$18,Inputs!$A$10:$A$18)</f>
        <v>32.565142390052188</v>
      </c>
      <c r="Q623" s="6">
        <f>IF(Inputs!$D$10="Yes",IF('Hourly Calcs'!P623&gt;'Hourly Calcs'!K623,'Hourly Calcs'!O623,N623+O623),N623+O623)</f>
        <v>58.529202321761332</v>
      </c>
      <c r="R623" s="12">
        <f t="shared" si="87"/>
        <v>278.13076943300985</v>
      </c>
      <c r="S623" s="1">
        <f>IF(AND(A623&gt;=5,A623&lt;=9),INDEX(Demand!$C$3:$C$26,C623),INDEX(Demand!$B$3:$B$26,C623))</f>
        <v>600</v>
      </c>
      <c r="T623" s="7">
        <f t="shared" si="88"/>
        <v>278.13076943300985</v>
      </c>
      <c r="U623" s="7">
        <f t="shared" si="89"/>
        <v>0</v>
      </c>
    </row>
    <row r="624" spans="1:21" x14ac:dyDescent="0.2">
      <c r="A624" s="1">
        <v>1</v>
      </c>
      <c r="B624" s="1">
        <v>26</v>
      </c>
      <c r="C624" s="1">
        <v>16</v>
      </c>
      <c r="D624">
        <v>0.5</v>
      </c>
      <c r="E624">
        <v>-1.3</v>
      </c>
      <c r="F624">
        <v>87</v>
      </c>
      <c r="G624">
        <v>64</v>
      </c>
      <c r="H624">
        <v>5</v>
      </c>
      <c r="I624">
        <v>63</v>
      </c>
      <c r="J624" s="4">
        <f t="shared" si="84"/>
        <v>229.83117241291515</v>
      </c>
      <c r="K624" s="4">
        <f t="shared" si="85"/>
        <v>6.3712361575382204</v>
      </c>
      <c r="L624" s="5">
        <f t="shared" si="90"/>
        <v>64.831172412915151</v>
      </c>
      <c r="M624" s="5">
        <f t="shared" si="91"/>
        <v>27.62876384246178</v>
      </c>
      <c r="N624" s="6">
        <f t="shared" si="83"/>
        <v>1.6417347118064551</v>
      </c>
      <c r="O624" s="6">
        <f t="shared" si="86"/>
        <v>57.614683535483813</v>
      </c>
      <c r="P624" s="6">
        <f>FORECAST(J624,Inputs!$B$10:$B$18,Inputs!$A$10:$A$18)</f>
        <v>32.683621966786248</v>
      </c>
      <c r="Q624" s="6">
        <f>IF(Inputs!$D$10="Yes",IF('Hourly Calcs'!P624&gt;'Hourly Calcs'!K624,'Hourly Calcs'!O624,N624+O624),N624+O624)</f>
        <v>57.614683535483813</v>
      </c>
      <c r="R624" s="12">
        <f t="shared" si="87"/>
        <v>273.78497616061907</v>
      </c>
      <c r="S624" s="1">
        <f>IF(AND(A624&gt;=5,A624&lt;=9),INDEX(Demand!$C$3:$C$26,C624),INDEX(Demand!$B$3:$B$26,C624))</f>
        <v>900</v>
      </c>
      <c r="T624" s="7">
        <f t="shared" si="88"/>
        <v>273.78497616061907</v>
      </c>
      <c r="U624" s="7">
        <f t="shared" si="89"/>
        <v>0</v>
      </c>
    </row>
    <row r="625" spans="1:21" x14ac:dyDescent="0.2">
      <c r="A625" s="1">
        <v>1</v>
      </c>
      <c r="B625" s="1">
        <v>26</v>
      </c>
      <c r="C625" s="1">
        <v>17</v>
      </c>
      <c r="D625">
        <v>0</v>
      </c>
      <c r="E625">
        <v>-1.4</v>
      </c>
      <c r="F625">
        <v>89</v>
      </c>
      <c r="G625">
        <v>11</v>
      </c>
      <c r="H625">
        <v>0</v>
      </c>
      <c r="I625">
        <v>11</v>
      </c>
      <c r="J625" s="4">
        <f t="shared" si="84"/>
        <v>241.69096404123593</v>
      </c>
      <c r="K625" s="4">
        <f t="shared" si="85"/>
        <v>-1.3872358838707015</v>
      </c>
      <c r="L625" s="5">
        <f t="shared" si="90"/>
        <v>76.690964041235929</v>
      </c>
      <c r="M625" s="5">
        <f t="shared" si="91"/>
        <v>0</v>
      </c>
      <c r="N625" s="6">
        <f t="shared" si="83"/>
        <v>0</v>
      </c>
      <c r="O625" s="6">
        <f t="shared" si="86"/>
        <v>10.059706649052728</v>
      </c>
      <c r="P625" s="6">
        <f>FORECAST(J625,Inputs!$B$10:$B$18,Inputs!$A$10:$A$18)</f>
        <v>32.793434852233666</v>
      </c>
      <c r="Q625" s="6">
        <f>IF(Inputs!$D$10="Yes",IF('Hourly Calcs'!P625&gt;'Hourly Calcs'!K625,'Hourly Calcs'!O625,N625+O625),N625+O625)</f>
        <v>10.059706649052728</v>
      </c>
      <c r="R625" s="12">
        <f t="shared" si="87"/>
        <v>47.80372599629856</v>
      </c>
      <c r="S625" s="1">
        <f>IF(AND(A625&gt;=5,A625&lt;=9),INDEX(Demand!$C$3:$C$26,C625),INDEX(Demand!$B$3:$B$26,C625))</f>
        <v>900</v>
      </c>
      <c r="T625" s="7">
        <f t="shared" si="88"/>
        <v>47.803725996298567</v>
      </c>
      <c r="U625" s="7">
        <f t="shared" si="89"/>
        <v>0</v>
      </c>
    </row>
    <row r="626" spans="1:21" x14ac:dyDescent="0.2">
      <c r="A626" s="1">
        <v>1</v>
      </c>
      <c r="B626" s="1">
        <v>26</v>
      </c>
      <c r="C626" s="1">
        <v>18</v>
      </c>
      <c r="D626">
        <v>-0.2</v>
      </c>
      <c r="E626">
        <v>-1.8</v>
      </c>
      <c r="F626">
        <v>88</v>
      </c>
      <c r="G626">
        <v>0</v>
      </c>
      <c r="H626">
        <v>0</v>
      </c>
      <c r="I626">
        <v>0</v>
      </c>
      <c r="J626" s="4">
        <f t="shared" si="84"/>
        <v>252.95224434743596</v>
      </c>
      <c r="K626" s="4">
        <f t="shared" si="85"/>
        <v>-10.301805067672348</v>
      </c>
      <c r="L626" s="5">
        <f t="shared" si="90"/>
        <v>87.952244347435965</v>
      </c>
      <c r="M626" s="5">
        <f t="shared" si="91"/>
        <v>0</v>
      </c>
      <c r="N626" s="6">
        <f t="shared" si="83"/>
        <v>0</v>
      </c>
      <c r="O626" s="6">
        <f t="shared" si="86"/>
        <v>0</v>
      </c>
      <c r="P626" s="6">
        <f>FORECAST(J626,Inputs!$B$10:$B$18,Inputs!$A$10:$A$18)</f>
        <v>32.897705966179963</v>
      </c>
      <c r="Q626" s="6">
        <f>IF(Inputs!$D$10="Yes",IF('Hourly Calcs'!P626&gt;'Hourly Calcs'!K626,'Hourly Calcs'!O626,N626+O626),N626+O626)</f>
        <v>0</v>
      </c>
      <c r="R626" s="12">
        <f t="shared" si="87"/>
        <v>0</v>
      </c>
      <c r="S626" s="1">
        <f>IF(AND(A626&gt;=5,A626&lt;=9),INDEX(Demand!$C$3:$C$26,C626),INDEX(Demand!$B$3:$B$26,C626))</f>
        <v>900</v>
      </c>
      <c r="T626" s="7">
        <f t="shared" si="88"/>
        <v>0</v>
      </c>
      <c r="U626" s="7">
        <f t="shared" si="89"/>
        <v>0</v>
      </c>
    </row>
    <row r="627" spans="1:21" x14ac:dyDescent="0.2">
      <c r="A627" s="1">
        <v>1</v>
      </c>
      <c r="B627" s="1">
        <v>26</v>
      </c>
      <c r="C627" s="1">
        <v>19</v>
      </c>
      <c r="D627">
        <v>-0.2</v>
      </c>
      <c r="E627">
        <v>-1.8</v>
      </c>
      <c r="F627">
        <v>88</v>
      </c>
      <c r="G627">
        <v>0</v>
      </c>
      <c r="H627">
        <v>0</v>
      </c>
      <c r="I627">
        <v>0</v>
      </c>
      <c r="J627" s="4">
        <f t="shared" si="84"/>
        <v>264.09119035165304</v>
      </c>
      <c r="K627" s="4">
        <f t="shared" si="85"/>
        <v>-19.597605503535291</v>
      </c>
      <c r="L627" s="5">
        <f t="shared" si="90"/>
        <v>0</v>
      </c>
      <c r="M627" s="5">
        <f t="shared" si="91"/>
        <v>0</v>
      </c>
      <c r="N627" s="6">
        <f t="shared" si="83"/>
        <v>0</v>
      </c>
      <c r="O627" s="6">
        <f t="shared" si="86"/>
        <v>0</v>
      </c>
      <c r="P627" s="6">
        <f>FORECAST(J627,Inputs!$B$10:$B$18,Inputs!$A$10:$A$18)</f>
        <v>33.000844355107894</v>
      </c>
      <c r="Q627" s="6">
        <f>IF(Inputs!$D$10="Yes",IF('Hourly Calcs'!P627&gt;'Hourly Calcs'!K627,'Hourly Calcs'!O627,N627+O627),N627+O627)</f>
        <v>0</v>
      </c>
      <c r="R627" s="12">
        <f t="shared" si="87"/>
        <v>0</v>
      </c>
      <c r="S627" s="1">
        <f>IF(AND(A627&gt;=5,A627&lt;=9),INDEX(Demand!$C$3:$C$26,C627),INDEX(Demand!$B$3:$B$26,C627))</f>
        <v>900</v>
      </c>
      <c r="T627" s="7">
        <f t="shared" si="88"/>
        <v>0</v>
      </c>
      <c r="U627" s="7">
        <f t="shared" si="89"/>
        <v>0</v>
      </c>
    </row>
    <row r="628" spans="1:21" x14ac:dyDescent="0.2">
      <c r="A628" s="1">
        <v>1</v>
      </c>
      <c r="B628" s="1">
        <v>26</v>
      </c>
      <c r="C628" s="1">
        <v>20</v>
      </c>
      <c r="D628">
        <v>-0.3</v>
      </c>
      <c r="E628">
        <v>-2.1</v>
      </c>
      <c r="F628">
        <v>86</v>
      </c>
      <c r="G628">
        <v>0</v>
      </c>
      <c r="H628">
        <v>0</v>
      </c>
      <c r="I628">
        <v>0</v>
      </c>
      <c r="J628" s="4">
        <f t="shared" si="84"/>
        <v>275.72954310409136</v>
      </c>
      <c r="K628" s="4">
        <f t="shared" si="85"/>
        <v>-29.072484596975215</v>
      </c>
      <c r="L628" s="5">
        <f t="shared" si="90"/>
        <v>0</v>
      </c>
      <c r="M628" s="5">
        <f t="shared" si="91"/>
        <v>0</v>
      </c>
      <c r="N628" s="6">
        <f t="shared" si="83"/>
        <v>0</v>
      </c>
      <c r="O628" s="6">
        <f t="shared" si="86"/>
        <v>0</v>
      </c>
      <c r="P628" s="6">
        <f>FORECAST(J628,Inputs!$B$10:$B$18,Inputs!$A$10:$A$18)</f>
        <v>33.108606880593435</v>
      </c>
      <c r="Q628" s="6">
        <f>IF(Inputs!$D$10="Yes",IF('Hourly Calcs'!P628&gt;'Hourly Calcs'!K628,'Hourly Calcs'!O628,N628+O628),N628+O628)</f>
        <v>0</v>
      </c>
      <c r="R628" s="12">
        <f t="shared" si="87"/>
        <v>0</v>
      </c>
      <c r="S628" s="1">
        <f>IF(AND(A628&gt;=5,A628&lt;=9),INDEX(Demand!$C$3:$C$26,C628),INDEX(Demand!$B$3:$B$26,C628))</f>
        <v>800</v>
      </c>
      <c r="T628" s="7">
        <f t="shared" si="88"/>
        <v>0</v>
      </c>
      <c r="U628" s="7">
        <f t="shared" si="89"/>
        <v>0</v>
      </c>
    </row>
    <row r="629" spans="1:21" x14ac:dyDescent="0.2">
      <c r="A629" s="1">
        <v>1</v>
      </c>
      <c r="B629" s="1">
        <v>26</v>
      </c>
      <c r="C629" s="1">
        <v>21</v>
      </c>
      <c r="D629">
        <v>-0.2</v>
      </c>
      <c r="E629">
        <v>-2.2000000000000002</v>
      </c>
      <c r="F629">
        <v>85</v>
      </c>
      <c r="G629">
        <v>0</v>
      </c>
      <c r="H629">
        <v>0</v>
      </c>
      <c r="I629">
        <v>0</v>
      </c>
      <c r="J629" s="4">
        <f t="shared" si="84"/>
        <v>288.71694261846051</v>
      </c>
      <c r="K629" s="4">
        <f t="shared" si="85"/>
        <v>-38.331229721799843</v>
      </c>
      <c r="L629" s="5">
        <f t="shared" si="90"/>
        <v>0</v>
      </c>
      <c r="M629" s="5">
        <f t="shared" si="91"/>
        <v>0</v>
      </c>
      <c r="N629" s="6">
        <f t="shared" si="83"/>
        <v>0</v>
      </c>
      <c r="O629" s="6">
        <f t="shared" si="86"/>
        <v>0</v>
      </c>
      <c r="P629" s="6">
        <f>FORECAST(J629,Inputs!$B$10:$B$18,Inputs!$A$10:$A$18)</f>
        <v>33.228860579800561</v>
      </c>
      <c r="Q629" s="6">
        <f>IF(Inputs!$D$10="Yes",IF('Hourly Calcs'!P629&gt;'Hourly Calcs'!K629,'Hourly Calcs'!O629,N629+O629),N629+O629)</f>
        <v>0</v>
      </c>
      <c r="R629" s="12">
        <f t="shared" si="87"/>
        <v>0</v>
      </c>
      <c r="S629" s="1">
        <f>IF(AND(A629&gt;=5,A629&lt;=9),INDEX(Demand!$C$3:$C$26,C629),INDEX(Demand!$B$3:$B$26,C629))</f>
        <v>700</v>
      </c>
      <c r="T629" s="7">
        <f t="shared" si="88"/>
        <v>0</v>
      </c>
      <c r="U629" s="7">
        <f t="shared" si="89"/>
        <v>0</v>
      </c>
    </row>
    <row r="630" spans="1:21" x14ac:dyDescent="0.2">
      <c r="A630" s="1">
        <v>1</v>
      </c>
      <c r="B630" s="1">
        <v>26</v>
      </c>
      <c r="C630" s="1">
        <v>22</v>
      </c>
      <c r="D630">
        <v>-0.2</v>
      </c>
      <c r="E630">
        <v>-2.2000000000000002</v>
      </c>
      <c r="F630">
        <v>85</v>
      </c>
      <c r="G630">
        <v>0</v>
      </c>
      <c r="H630">
        <v>0</v>
      </c>
      <c r="I630">
        <v>0</v>
      </c>
      <c r="J630" s="4">
        <f t="shared" si="84"/>
        <v>304.25628113590273</v>
      </c>
      <c r="K630" s="4">
        <f t="shared" si="85"/>
        <v>-46.81559362066767</v>
      </c>
      <c r="L630" s="5">
        <f t="shared" si="90"/>
        <v>0</v>
      </c>
      <c r="M630" s="5">
        <f t="shared" si="91"/>
        <v>0</v>
      </c>
      <c r="N630" s="6">
        <f t="shared" si="83"/>
        <v>0</v>
      </c>
      <c r="O630" s="6">
        <f t="shared" si="86"/>
        <v>0</v>
      </c>
      <c r="P630" s="6">
        <f>FORECAST(J630,Inputs!$B$10:$B$18,Inputs!$A$10:$A$18)</f>
        <v>33.372743343850949</v>
      </c>
      <c r="Q630" s="6">
        <f>IF(Inputs!$D$10="Yes",IF('Hourly Calcs'!P630&gt;'Hourly Calcs'!K630,'Hourly Calcs'!O630,N630+O630),N630+O630)</f>
        <v>0</v>
      </c>
      <c r="R630" s="12">
        <f t="shared" si="87"/>
        <v>0</v>
      </c>
      <c r="S630" s="1">
        <f>IF(AND(A630&gt;=5,A630&lt;=9),INDEX(Demand!$C$3:$C$26,C630),INDEX(Demand!$B$3:$B$26,C630))</f>
        <v>600</v>
      </c>
      <c r="T630" s="7">
        <f t="shared" si="88"/>
        <v>0</v>
      </c>
      <c r="U630" s="7">
        <f t="shared" si="89"/>
        <v>0</v>
      </c>
    </row>
    <row r="631" spans="1:21" x14ac:dyDescent="0.2">
      <c r="A631" s="1">
        <v>1</v>
      </c>
      <c r="B631" s="1">
        <v>26</v>
      </c>
      <c r="C631" s="1">
        <v>23</v>
      </c>
      <c r="D631">
        <v>-0.5</v>
      </c>
      <c r="E631">
        <v>-2.6</v>
      </c>
      <c r="F631">
        <v>84</v>
      </c>
      <c r="G631">
        <v>0</v>
      </c>
      <c r="H631">
        <v>0</v>
      </c>
      <c r="I631">
        <v>0</v>
      </c>
      <c r="J631" s="4">
        <f t="shared" si="84"/>
        <v>323.84415747803786</v>
      </c>
      <c r="K631" s="4">
        <f t="shared" si="85"/>
        <v>-53.642735844311261</v>
      </c>
      <c r="L631" s="5">
        <f t="shared" si="90"/>
        <v>0</v>
      </c>
      <c r="M631" s="5">
        <f t="shared" si="91"/>
        <v>0</v>
      </c>
      <c r="N631" s="6">
        <f t="shared" si="83"/>
        <v>0</v>
      </c>
      <c r="O631" s="6">
        <f t="shared" si="86"/>
        <v>0</v>
      </c>
      <c r="P631" s="6">
        <f>FORECAST(J631,Inputs!$B$10:$B$18,Inputs!$A$10:$A$18)</f>
        <v>33.554112569241092</v>
      </c>
      <c r="Q631" s="6">
        <f>IF(Inputs!$D$10="Yes",IF('Hourly Calcs'!P631&gt;'Hourly Calcs'!K631,'Hourly Calcs'!O631,N631+O631),N631+O631)</f>
        <v>0</v>
      </c>
      <c r="R631" s="12">
        <f t="shared" si="87"/>
        <v>0</v>
      </c>
      <c r="S631" s="1">
        <f>IF(AND(A631&gt;=5,A631&lt;=9),INDEX(Demand!$C$3:$C$26,C631),INDEX(Demand!$B$3:$B$26,C631))</f>
        <v>500</v>
      </c>
      <c r="T631" s="7">
        <f t="shared" si="88"/>
        <v>0</v>
      </c>
      <c r="U631" s="7">
        <f t="shared" si="89"/>
        <v>0</v>
      </c>
    </row>
    <row r="632" spans="1:21" x14ac:dyDescent="0.2">
      <c r="A632" s="1">
        <v>1</v>
      </c>
      <c r="B632" s="1">
        <v>26</v>
      </c>
      <c r="C632" s="1">
        <v>24</v>
      </c>
      <c r="D632">
        <v>-0.6</v>
      </c>
      <c r="E632">
        <v>-2.6</v>
      </c>
      <c r="F632">
        <v>85</v>
      </c>
      <c r="G632">
        <v>0</v>
      </c>
      <c r="H632">
        <v>0</v>
      </c>
      <c r="I632">
        <v>0</v>
      </c>
      <c r="J632" s="4">
        <f t="shared" si="84"/>
        <v>348.17905101464305</v>
      </c>
      <c r="K632" s="4">
        <f t="shared" si="85"/>
        <v>-57.517077003684591</v>
      </c>
      <c r="L632" s="5">
        <f t="shared" si="90"/>
        <v>0</v>
      </c>
      <c r="M632" s="5">
        <f t="shared" si="91"/>
        <v>0</v>
      </c>
      <c r="N632" s="6">
        <f t="shared" si="83"/>
        <v>0</v>
      </c>
      <c r="O632" s="6">
        <f t="shared" si="86"/>
        <v>0</v>
      </c>
      <c r="P632" s="6">
        <f>FORECAST(J632,Inputs!$B$10:$B$18,Inputs!$A$10:$A$18)</f>
        <v>33.77943565754299</v>
      </c>
      <c r="Q632" s="6">
        <f>IF(Inputs!$D$10="Yes",IF('Hourly Calcs'!P632&gt;'Hourly Calcs'!K632,'Hourly Calcs'!O632,N632+O632),N632+O632)</f>
        <v>0</v>
      </c>
      <c r="R632" s="12">
        <f t="shared" si="87"/>
        <v>0</v>
      </c>
      <c r="S632" s="1">
        <f>IF(AND(A632&gt;=5,A632&lt;=9),INDEX(Demand!$C$3:$C$26,C632),INDEX(Demand!$B$3:$B$26,C632))</f>
        <v>400</v>
      </c>
      <c r="T632" s="7">
        <f t="shared" si="88"/>
        <v>0</v>
      </c>
      <c r="U632" s="7">
        <f t="shared" si="89"/>
        <v>0</v>
      </c>
    </row>
    <row r="633" spans="1:21" x14ac:dyDescent="0.2">
      <c r="A633" s="1">
        <v>1</v>
      </c>
      <c r="B633" s="1">
        <v>27</v>
      </c>
      <c r="C633" s="1">
        <v>1</v>
      </c>
      <c r="D633">
        <v>-0.6</v>
      </c>
      <c r="E633">
        <v>-2.6</v>
      </c>
      <c r="F633">
        <v>85</v>
      </c>
      <c r="G633">
        <v>0</v>
      </c>
      <c r="H633">
        <v>0</v>
      </c>
      <c r="I633">
        <v>0</v>
      </c>
      <c r="J633" s="4">
        <f t="shared" si="84"/>
        <v>14.702945130559101</v>
      </c>
      <c r="K633" s="4">
        <f t="shared" si="85"/>
        <v>-57.265476964821659</v>
      </c>
      <c r="L633" s="5">
        <f t="shared" si="90"/>
        <v>0</v>
      </c>
      <c r="M633" s="5">
        <f t="shared" si="91"/>
        <v>0</v>
      </c>
      <c r="N633" s="6">
        <f t="shared" si="83"/>
        <v>0</v>
      </c>
      <c r="O633" s="6">
        <f t="shared" si="86"/>
        <v>0</v>
      </c>
      <c r="P633" s="6">
        <f>FORECAST(J633,Inputs!$B$10:$B$18,Inputs!$A$10:$A$18)</f>
        <v>30.691693936394064</v>
      </c>
      <c r="Q633" s="6">
        <f>IF(Inputs!$D$10="Yes",IF('Hourly Calcs'!P633&gt;'Hourly Calcs'!K633,'Hourly Calcs'!O633,N633+O633),N633+O633)</f>
        <v>0</v>
      </c>
      <c r="R633" s="12">
        <f t="shared" si="87"/>
        <v>0</v>
      </c>
      <c r="S633" s="1">
        <f>IF(AND(A633&gt;=5,A633&lt;=9),INDEX(Demand!$C$3:$C$26,C633),INDEX(Demand!$B$3:$B$26,C633))</f>
        <v>350</v>
      </c>
      <c r="T633" s="7">
        <f t="shared" si="88"/>
        <v>0</v>
      </c>
      <c r="U633" s="7">
        <f t="shared" si="89"/>
        <v>0</v>
      </c>
    </row>
    <row r="634" spans="1:21" x14ac:dyDescent="0.2">
      <c r="A634" s="1">
        <v>1</v>
      </c>
      <c r="B634" s="1">
        <v>27</v>
      </c>
      <c r="C634" s="1">
        <v>2</v>
      </c>
      <c r="D634">
        <v>-0.8</v>
      </c>
      <c r="E634">
        <v>-3</v>
      </c>
      <c r="F634">
        <v>83</v>
      </c>
      <c r="G634">
        <v>0</v>
      </c>
      <c r="H634">
        <v>0</v>
      </c>
      <c r="I634">
        <v>0</v>
      </c>
      <c r="J634" s="4">
        <f t="shared" si="84"/>
        <v>38.541528464926898</v>
      </c>
      <c r="K634" s="4">
        <f t="shared" si="85"/>
        <v>-52.976034314299397</v>
      </c>
      <c r="L634" s="5">
        <f t="shared" si="90"/>
        <v>0</v>
      </c>
      <c r="M634" s="5">
        <f t="shared" si="91"/>
        <v>0</v>
      </c>
      <c r="N634" s="6">
        <f t="shared" si="83"/>
        <v>0</v>
      </c>
      <c r="O634" s="6">
        <f t="shared" si="86"/>
        <v>0</v>
      </c>
      <c r="P634" s="6">
        <f>FORECAST(J634,Inputs!$B$10:$B$18,Inputs!$A$10:$A$18)</f>
        <v>30.912421559860434</v>
      </c>
      <c r="Q634" s="6">
        <f>IF(Inputs!$D$10="Yes",IF('Hourly Calcs'!P634&gt;'Hourly Calcs'!K634,'Hourly Calcs'!O634,N634+O634),N634+O634)</f>
        <v>0</v>
      </c>
      <c r="R634" s="12">
        <f t="shared" si="87"/>
        <v>0</v>
      </c>
      <c r="S634" s="1">
        <f>IF(AND(A634&gt;=5,A634&lt;=9),INDEX(Demand!$C$3:$C$26,C634),INDEX(Demand!$B$3:$B$26,C634))</f>
        <v>350</v>
      </c>
      <c r="T634" s="7">
        <f t="shared" si="88"/>
        <v>0</v>
      </c>
      <c r="U634" s="7">
        <f t="shared" si="89"/>
        <v>0</v>
      </c>
    </row>
    <row r="635" spans="1:21" x14ac:dyDescent="0.2">
      <c r="A635" s="1">
        <v>1</v>
      </c>
      <c r="B635" s="1">
        <v>27</v>
      </c>
      <c r="C635" s="1">
        <v>3</v>
      </c>
      <c r="D635">
        <v>-0.8</v>
      </c>
      <c r="E635">
        <v>-3</v>
      </c>
      <c r="F635">
        <v>83</v>
      </c>
      <c r="G635">
        <v>0</v>
      </c>
      <c r="H635">
        <v>0</v>
      </c>
      <c r="I635">
        <v>0</v>
      </c>
      <c r="J635" s="4">
        <f t="shared" si="84"/>
        <v>57.59232439556942</v>
      </c>
      <c r="K635" s="4">
        <f t="shared" si="85"/>
        <v>-45.893486149471926</v>
      </c>
      <c r="L635" s="5">
        <f t="shared" si="90"/>
        <v>0</v>
      </c>
      <c r="M635" s="5">
        <f t="shared" si="91"/>
        <v>0</v>
      </c>
      <c r="N635" s="6">
        <f t="shared" si="83"/>
        <v>0</v>
      </c>
      <c r="O635" s="6">
        <f t="shared" si="86"/>
        <v>0</v>
      </c>
      <c r="P635" s="6">
        <f>FORECAST(J635,Inputs!$B$10:$B$18,Inputs!$A$10:$A$18)</f>
        <v>31.088817818477494</v>
      </c>
      <c r="Q635" s="6">
        <f>IF(Inputs!$D$10="Yes",IF('Hourly Calcs'!P635&gt;'Hourly Calcs'!K635,'Hourly Calcs'!O635,N635+O635),N635+O635)</f>
        <v>0</v>
      </c>
      <c r="R635" s="12">
        <f t="shared" si="87"/>
        <v>0</v>
      </c>
      <c r="S635" s="1">
        <f>IF(AND(A635&gt;=5,A635&lt;=9),INDEX(Demand!$C$3:$C$26,C635),INDEX(Demand!$B$3:$B$26,C635))</f>
        <v>350</v>
      </c>
      <c r="T635" s="7">
        <f t="shared" si="88"/>
        <v>0</v>
      </c>
      <c r="U635" s="7">
        <f t="shared" si="89"/>
        <v>0</v>
      </c>
    </row>
    <row r="636" spans="1:21" x14ac:dyDescent="0.2">
      <c r="A636" s="1">
        <v>1</v>
      </c>
      <c r="B636" s="1">
        <v>27</v>
      </c>
      <c r="C636" s="1">
        <v>4</v>
      </c>
      <c r="D636">
        <v>-0.8</v>
      </c>
      <c r="E636">
        <v>-3</v>
      </c>
      <c r="F636">
        <v>83</v>
      </c>
      <c r="G636">
        <v>0</v>
      </c>
      <c r="H636">
        <v>0</v>
      </c>
      <c r="I636">
        <v>0</v>
      </c>
      <c r="J636" s="4">
        <f t="shared" si="84"/>
        <v>72.761045267171809</v>
      </c>
      <c r="K636" s="4">
        <f t="shared" si="85"/>
        <v>-37.274182970159131</v>
      </c>
      <c r="L636" s="5">
        <f t="shared" si="90"/>
        <v>0</v>
      </c>
      <c r="M636" s="5">
        <f t="shared" si="91"/>
        <v>0</v>
      </c>
      <c r="N636" s="6">
        <f t="shared" si="83"/>
        <v>0</v>
      </c>
      <c r="O636" s="6">
        <f t="shared" si="86"/>
        <v>0</v>
      </c>
      <c r="P636" s="6">
        <f>FORECAST(J636,Inputs!$B$10:$B$18,Inputs!$A$10:$A$18)</f>
        <v>31.229268937658997</v>
      </c>
      <c r="Q636" s="6">
        <f>IF(Inputs!$D$10="Yes",IF('Hourly Calcs'!P636&gt;'Hourly Calcs'!K636,'Hourly Calcs'!O636,N636+O636),N636+O636)</f>
        <v>0</v>
      </c>
      <c r="R636" s="12">
        <f t="shared" si="87"/>
        <v>0</v>
      </c>
      <c r="S636" s="1">
        <f>IF(AND(A636&gt;=5,A636&lt;=9),INDEX(Demand!$C$3:$C$26,C636),INDEX(Demand!$B$3:$B$26,C636))</f>
        <v>350</v>
      </c>
      <c r="T636" s="7">
        <f t="shared" si="88"/>
        <v>0</v>
      </c>
      <c r="U636" s="7">
        <f t="shared" si="89"/>
        <v>0</v>
      </c>
    </row>
    <row r="637" spans="1:21" x14ac:dyDescent="0.2">
      <c r="A637" s="1">
        <v>1</v>
      </c>
      <c r="B637" s="1">
        <v>27</v>
      </c>
      <c r="C637" s="1">
        <v>5</v>
      </c>
      <c r="D637">
        <v>-0.7</v>
      </c>
      <c r="E637">
        <v>-2.8</v>
      </c>
      <c r="F637">
        <v>84</v>
      </c>
      <c r="G637">
        <v>0</v>
      </c>
      <c r="H637">
        <v>0</v>
      </c>
      <c r="I637">
        <v>0</v>
      </c>
      <c r="J637" s="4">
        <f t="shared" si="84"/>
        <v>85.53498591032205</v>
      </c>
      <c r="K637" s="4">
        <f t="shared" si="85"/>
        <v>-27.954195775869934</v>
      </c>
      <c r="L637" s="5">
        <f t="shared" si="90"/>
        <v>79.46501408967795</v>
      </c>
      <c r="M637" s="5">
        <f t="shared" si="91"/>
        <v>0</v>
      </c>
      <c r="N637" s="6">
        <f t="shared" si="83"/>
        <v>0</v>
      </c>
      <c r="O637" s="6">
        <f t="shared" si="86"/>
        <v>0</v>
      </c>
      <c r="P637" s="6">
        <f>FORECAST(J637,Inputs!$B$10:$B$18,Inputs!$A$10:$A$18)</f>
        <v>31.347546165836313</v>
      </c>
      <c r="Q637" s="6">
        <f>IF(Inputs!$D$10="Yes",IF('Hourly Calcs'!P637&gt;'Hourly Calcs'!K637,'Hourly Calcs'!O637,N637+O637),N637+O637)</f>
        <v>0</v>
      </c>
      <c r="R637" s="12">
        <f t="shared" si="87"/>
        <v>0</v>
      </c>
      <c r="S637" s="1">
        <f>IF(AND(A637&gt;=5,A637&lt;=9),INDEX(Demand!$C$3:$C$26,C637),INDEX(Demand!$B$3:$B$26,C637))</f>
        <v>350</v>
      </c>
      <c r="T637" s="7">
        <f t="shared" si="88"/>
        <v>0</v>
      </c>
      <c r="U637" s="7">
        <f t="shared" si="89"/>
        <v>0</v>
      </c>
    </row>
    <row r="638" spans="1:21" x14ac:dyDescent="0.2">
      <c r="A638" s="1">
        <v>1</v>
      </c>
      <c r="B638" s="1">
        <v>27</v>
      </c>
      <c r="C638" s="1">
        <v>6</v>
      </c>
      <c r="D638">
        <v>-0.6</v>
      </c>
      <c r="E638">
        <v>-2.8</v>
      </c>
      <c r="F638">
        <v>83</v>
      </c>
      <c r="G638">
        <v>0</v>
      </c>
      <c r="H638">
        <v>0</v>
      </c>
      <c r="I638">
        <v>0</v>
      </c>
      <c r="J638" s="4">
        <f t="shared" si="84"/>
        <v>97.072019180087381</v>
      </c>
      <c r="K638" s="4">
        <f t="shared" si="85"/>
        <v>-18.46537380355069</v>
      </c>
      <c r="L638" s="5">
        <f t="shared" si="90"/>
        <v>67.927980819912619</v>
      </c>
      <c r="M638" s="5">
        <f t="shared" si="91"/>
        <v>0</v>
      </c>
      <c r="N638" s="6">
        <f t="shared" si="83"/>
        <v>0</v>
      </c>
      <c r="O638" s="6">
        <f t="shared" si="86"/>
        <v>0</v>
      </c>
      <c r="P638" s="6">
        <f>FORECAST(J638,Inputs!$B$10:$B$18,Inputs!$A$10:$A$18)</f>
        <v>31.454370547963769</v>
      </c>
      <c r="Q638" s="6">
        <f>IF(Inputs!$D$10="Yes",IF('Hourly Calcs'!P638&gt;'Hourly Calcs'!K638,'Hourly Calcs'!O638,N638+O638),N638+O638)</f>
        <v>0</v>
      </c>
      <c r="R638" s="12">
        <f t="shared" si="87"/>
        <v>0</v>
      </c>
      <c r="S638" s="1">
        <f>IF(AND(A638&gt;=5,A638&lt;=9),INDEX(Demand!$C$3:$C$26,C638),INDEX(Demand!$B$3:$B$26,C638))</f>
        <v>350</v>
      </c>
      <c r="T638" s="7">
        <f t="shared" si="88"/>
        <v>0</v>
      </c>
      <c r="U638" s="7">
        <f t="shared" si="89"/>
        <v>0</v>
      </c>
    </row>
    <row r="639" spans="1:21" x14ac:dyDescent="0.2">
      <c r="A639" s="1">
        <v>1</v>
      </c>
      <c r="B639" s="1">
        <v>27</v>
      </c>
      <c r="C639" s="1">
        <v>7</v>
      </c>
      <c r="D639">
        <v>-0.8</v>
      </c>
      <c r="E639">
        <v>-3.2</v>
      </c>
      <c r="F639">
        <v>82</v>
      </c>
      <c r="G639">
        <v>0</v>
      </c>
      <c r="H639">
        <v>0</v>
      </c>
      <c r="I639">
        <v>0</v>
      </c>
      <c r="J639" s="4">
        <f t="shared" si="84"/>
        <v>108.19008220026321</v>
      </c>
      <c r="K639" s="4">
        <f t="shared" si="85"/>
        <v>-9.1903454419104094</v>
      </c>
      <c r="L639" s="5">
        <f t="shared" si="90"/>
        <v>56.809917799736795</v>
      </c>
      <c r="M639" s="5">
        <f t="shared" si="91"/>
        <v>0</v>
      </c>
      <c r="N639" s="6">
        <f t="shared" si="83"/>
        <v>0</v>
      </c>
      <c r="O639" s="6">
        <f t="shared" si="86"/>
        <v>0</v>
      </c>
      <c r="P639" s="6">
        <f>FORECAST(J639,Inputs!$B$10:$B$18,Inputs!$A$10:$A$18)</f>
        <v>31.55731557592836</v>
      </c>
      <c r="Q639" s="6">
        <f>IF(Inputs!$D$10="Yes",IF('Hourly Calcs'!P639&gt;'Hourly Calcs'!K639,'Hourly Calcs'!O639,N639+O639),N639+O639)</f>
        <v>0</v>
      </c>
      <c r="R639" s="12">
        <f t="shared" si="87"/>
        <v>0</v>
      </c>
      <c r="S639" s="1">
        <f>IF(AND(A639&gt;=5,A639&lt;=9),INDEX(Demand!$C$3:$C$26,C639),INDEX(Demand!$B$3:$B$26,C639))</f>
        <v>350</v>
      </c>
      <c r="T639" s="7">
        <f t="shared" si="88"/>
        <v>0</v>
      </c>
      <c r="U639" s="7">
        <f t="shared" si="89"/>
        <v>0</v>
      </c>
    </row>
    <row r="640" spans="1:21" x14ac:dyDescent="0.2">
      <c r="A640" s="1">
        <v>1</v>
      </c>
      <c r="B640" s="1">
        <v>27</v>
      </c>
      <c r="C640" s="1">
        <v>8</v>
      </c>
      <c r="D640">
        <v>-0.9</v>
      </c>
      <c r="E640">
        <v>-3.3</v>
      </c>
      <c r="F640">
        <v>82</v>
      </c>
      <c r="G640">
        <v>0</v>
      </c>
      <c r="H640">
        <v>0</v>
      </c>
      <c r="I640">
        <v>0</v>
      </c>
      <c r="J640" s="4">
        <f t="shared" si="84"/>
        <v>119.49282456291584</v>
      </c>
      <c r="K640" s="4">
        <f t="shared" si="85"/>
        <v>2.3763930760139829E-2</v>
      </c>
      <c r="L640" s="5">
        <f t="shared" si="90"/>
        <v>45.507175437084157</v>
      </c>
      <c r="M640" s="5">
        <f t="shared" si="91"/>
        <v>33.97623606923986</v>
      </c>
      <c r="N640" s="6">
        <f t="shared" si="83"/>
        <v>0</v>
      </c>
      <c r="O640" s="6">
        <f t="shared" si="86"/>
        <v>0</v>
      </c>
      <c r="P640" s="6">
        <f>FORECAST(J640,Inputs!$B$10:$B$18,Inputs!$A$10:$A$18)</f>
        <v>31.661970597804775</v>
      </c>
      <c r="Q640" s="6">
        <f>IF(Inputs!$D$10="Yes",IF('Hourly Calcs'!P640&gt;'Hourly Calcs'!K640,'Hourly Calcs'!O640,N640+O640),N640+O640)</f>
        <v>0</v>
      </c>
      <c r="R640" s="12">
        <f t="shared" si="87"/>
        <v>0</v>
      </c>
      <c r="S640" s="1">
        <f>IF(AND(A640&gt;=5,A640&lt;=9),INDEX(Demand!$C$3:$C$26,C640),INDEX(Demand!$B$3:$B$26,C640))</f>
        <v>350</v>
      </c>
      <c r="T640" s="7">
        <f t="shared" si="88"/>
        <v>0</v>
      </c>
      <c r="U640" s="7">
        <f t="shared" si="89"/>
        <v>0</v>
      </c>
    </row>
    <row r="641" spans="1:21" x14ac:dyDescent="0.2">
      <c r="A641" s="1">
        <v>1</v>
      </c>
      <c r="B641" s="1">
        <v>27</v>
      </c>
      <c r="C641" s="1">
        <v>9</v>
      </c>
      <c r="D641">
        <v>-1</v>
      </c>
      <c r="E641">
        <v>-2.9</v>
      </c>
      <c r="F641">
        <v>85</v>
      </c>
      <c r="G641">
        <v>10</v>
      </c>
      <c r="H641">
        <v>0</v>
      </c>
      <c r="I641">
        <v>10</v>
      </c>
      <c r="J641" s="4">
        <f t="shared" si="84"/>
        <v>131.44429009893457</v>
      </c>
      <c r="K641" s="4">
        <f t="shared" si="85"/>
        <v>7.3063670055938132</v>
      </c>
      <c r="L641" s="5">
        <f t="shared" si="90"/>
        <v>33.555709901065427</v>
      </c>
      <c r="M641" s="5">
        <f t="shared" si="91"/>
        <v>26.693632994406187</v>
      </c>
      <c r="N641" s="6">
        <f t="shared" si="83"/>
        <v>0</v>
      </c>
      <c r="O641" s="6">
        <f t="shared" si="86"/>
        <v>9.1451878627752077</v>
      </c>
      <c r="P641" s="6">
        <f>FORECAST(J641,Inputs!$B$10:$B$18,Inputs!$A$10:$A$18)</f>
        <v>31.772632315730874</v>
      </c>
      <c r="Q641" s="6">
        <f>IF(Inputs!$D$10="Yes",IF('Hourly Calcs'!P641&gt;'Hourly Calcs'!K641,'Hourly Calcs'!O641,N641+O641),N641+O641)</f>
        <v>9.1451878627752077</v>
      </c>
      <c r="R641" s="12">
        <f t="shared" si="87"/>
        <v>43.457932723907788</v>
      </c>
      <c r="S641" s="1">
        <f>IF(AND(A641&gt;=5,A641&lt;=9),INDEX(Demand!$C$3:$C$26,C641),INDEX(Demand!$B$3:$B$26,C641))</f>
        <v>350</v>
      </c>
      <c r="T641" s="7">
        <f t="shared" si="88"/>
        <v>43.457932723907788</v>
      </c>
      <c r="U641" s="7">
        <f t="shared" si="89"/>
        <v>0</v>
      </c>
    </row>
    <row r="642" spans="1:21" x14ac:dyDescent="0.2">
      <c r="A642" s="1">
        <v>1</v>
      </c>
      <c r="B642" s="1">
        <v>27</v>
      </c>
      <c r="C642" s="1">
        <v>10</v>
      </c>
      <c r="D642">
        <v>-1.1000000000000001</v>
      </c>
      <c r="E642">
        <v>-2.7</v>
      </c>
      <c r="F642">
        <v>87</v>
      </c>
      <c r="G642">
        <v>43</v>
      </c>
      <c r="H642">
        <v>0</v>
      </c>
      <c r="I642">
        <v>43</v>
      </c>
      <c r="J642" s="4">
        <f t="shared" si="84"/>
        <v>144.36709331313796</v>
      </c>
      <c r="K642" s="4">
        <f t="shared" si="85"/>
        <v>13.62372831113808</v>
      </c>
      <c r="L642" s="5">
        <f t="shared" si="90"/>
        <v>20.632906686862043</v>
      </c>
      <c r="M642" s="5">
        <f t="shared" si="91"/>
        <v>20.37627168886192</v>
      </c>
      <c r="N642" s="6">
        <f t="shared" si="83"/>
        <v>0</v>
      </c>
      <c r="O642" s="6">
        <f t="shared" si="86"/>
        <v>39.324307809933394</v>
      </c>
      <c r="P642" s="6">
        <f>FORECAST(J642,Inputs!$B$10:$B$18,Inputs!$A$10:$A$18)</f>
        <v>31.89228790104757</v>
      </c>
      <c r="Q642" s="6">
        <f>IF(Inputs!$D$10="Yes",IF('Hourly Calcs'!P642&gt;'Hourly Calcs'!K642,'Hourly Calcs'!O642,N642+O642),N642+O642)</f>
        <v>39.324307809933394</v>
      </c>
      <c r="R642" s="12">
        <f t="shared" si="87"/>
        <v>186.86911071280349</v>
      </c>
      <c r="S642" s="1">
        <f>IF(AND(A642&gt;=5,A642&lt;=9),INDEX(Demand!$C$3:$C$26,C642),INDEX(Demand!$B$3:$B$26,C642))</f>
        <v>600</v>
      </c>
      <c r="T642" s="7">
        <f t="shared" si="88"/>
        <v>186.86911071280349</v>
      </c>
      <c r="U642" s="7">
        <f t="shared" si="89"/>
        <v>0</v>
      </c>
    </row>
    <row r="643" spans="1:21" x14ac:dyDescent="0.2">
      <c r="A643" s="1">
        <v>1</v>
      </c>
      <c r="B643" s="1">
        <v>27</v>
      </c>
      <c r="C643" s="1">
        <v>11</v>
      </c>
      <c r="D643">
        <v>-1</v>
      </c>
      <c r="E643">
        <v>-2.6</v>
      </c>
      <c r="F643">
        <v>88</v>
      </c>
      <c r="G643">
        <v>167</v>
      </c>
      <c r="H643">
        <v>103</v>
      </c>
      <c r="I643">
        <v>135</v>
      </c>
      <c r="J643" s="4">
        <f t="shared" si="84"/>
        <v>158.36634986029131</v>
      </c>
      <c r="K643" s="4">
        <f t="shared" si="85"/>
        <v>18.167386700261659</v>
      </c>
      <c r="L643" s="5">
        <f t="shared" si="90"/>
        <v>6.633650139708692</v>
      </c>
      <c r="M643" s="5">
        <f t="shared" si="91"/>
        <v>15.832613299738341</v>
      </c>
      <c r="N643" s="6">
        <f t="shared" si="83"/>
        <v>80.983636002025605</v>
      </c>
      <c r="O643" s="6">
        <f t="shared" si="86"/>
        <v>123.4600361474653</v>
      </c>
      <c r="P643" s="6">
        <f>FORECAST(J643,Inputs!$B$10:$B$18,Inputs!$A$10:$A$18)</f>
        <v>32.02191064685455</v>
      </c>
      <c r="Q643" s="6">
        <f>IF(Inputs!$D$10="Yes",IF('Hourly Calcs'!P643&gt;'Hourly Calcs'!K643,'Hourly Calcs'!O643,N643+O643),N643+O643)</f>
        <v>123.4600361474653</v>
      </c>
      <c r="R643" s="12">
        <f t="shared" si="87"/>
        <v>586.68209177275514</v>
      </c>
      <c r="S643" s="1">
        <f>IF(AND(A643&gt;=5,A643&lt;=9),INDEX(Demand!$C$3:$C$26,C643),INDEX(Demand!$B$3:$B$26,C643))</f>
        <v>600</v>
      </c>
      <c r="T643" s="7">
        <f t="shared" si="88"/>
        <v>586.68209177275514</v>
      </c>
      <c r="U643" s="7">
        <f t="shared" si="89"/>
        <v>0</v>
      </c>
    </row>
    <row r="644" spans="1:21" x14ac:dyDescent="0.2">
      <c r="A644" s="1">
        <v>1</v>
      </c>
      <c r="B644" s="1">
        <v>27</v>
      </c>
      <c r="C644" s="1">
        <v>12</v>
      </c>
      <c r="D644">
        <v>-0.6</v>
      </c>
      <c r="E644">
        <v>-2</v>
      </c>
      <c r="F644">
        <v>89</v>
      </c>
      <c r="G644">
        <v>272</v>
      </c>
      <c r="H644">
        <v>325</v>
      </c>
      <c r="I644">
        <v>155</v>
      </c>
      <c r="J644" s="4">
        <f t="shared" si="84"/>
        <v>173.22518775269737</v>
      </c>
      <c r="K644" s="4">
        <f t="shared" si="85"/>
        <v>20.503410121900998</v>
      </c>
      <c r="L644" s="5">
        <f t="shared" si="90"/>
        <v>8.2251877526973658</v>
      </c>
      <c r="M644" s="5">
        <f t="shared" si="91"/>
        <v>13.496589878099002</v>
      </c>
      <c r="N644" s="6">
        <f t="shared" si="83"/>
        <v>262.84774655158049</v>
      </c>
      <c r="O644" s="6">
        <f t="shared" si="86"/>
        <v>141.75041187301574</v>
      </c>
      <c r="P644" s="6">
        <f>FORECAST(J644,Inputs!$B$10:$B$18,Inputs!$A$10:$A$18)</f>
        <v>32.159492479191641</v>
      </c>
      <c r="Q644" s="6">
        <f>IF(Inputs!$D$10="Yes",IF('Hourly Calcs'!P644&gt;'Hourly Calcs'!K644,'Hourly Calcs'!O644,N644+O644),N644+O644)</f>
        <v>141.75041187301574</v>
      </c>
      <c r="R644" s="12">
        <f t="shared" si="87"/>
        <v>673.59795722057072</v>
      </c>
      <c r="S644" s="1">
        <f>IF(AND(A644&gt;=5,A644&lt;=9),INDEX(Demand!$C$3:$C$26,C644),INDEX(Demand!$B$3:$B$26,C644))</f>
        <v>600</v>
      </c>
      <c r="T644" s="7">
        <f t="shared" si="88"/>
        <v>600</v>
      </c>
      <c r="U644" s="7">
        <f t="shared" si="89"/>
        <v>73.59795722057072</v>
      </c>
    </row>
    <row r="645" spans="1:21" x14ac:dyDescent="0.2">
      <c r="A645" s="1">
        <v>1</v>
      </c>
      <c r="B645" s="1">
        <v>27</v>
      </c>
      <c r="C645" s="1">
        <v>13</v>
      </c>
      <c r="D645">
        <v>-0.2</v>
      </c>
      <c r="E645">
        <v>-2</v>
      </c>
      <c r="F645">
        <v>86</v>
      </c>
      <c r="G645">
        <v>316</v>
      </c>
      <c r="H645">
        <v>463</v>
      </c>
      <c r="I645">
        <v>142</v>
      </c>
      <c r="J645" s="4">
        <f t="shared" si="84"/>
        <v>188.39523405742261</v>
      </c>
      <c r="K645" s="4">
        <f t="shared" si="85"/>
        <v>20.380014158547894</v>
      </c>
      <c r="L645" s="5">
        <f t="shared" si="90"/>
        <v>23.395234057422613</v>
      </c>
      <c r="M645" s="5">
        <f t="shared" si="91"/>
        <v>13.619985841452106</v>
      </c>
      <c r="N645" s="6">
        <f t="shared" si="83"/>
        <v>356.41870480185878</v>
      </c>
      <c r="O645" s="6">
        <f t="shared" si="86"/>
        <v>129.86166765140794</v>
      </c>
      <c r="P645" s="6">
        <f>FORECAST(J645,Inputs!$B$10:$B$18,Inputs!$A$10:$A$18)</f>
        <v>32.29995587090206</v>
      </c>
      <c r="Q645" s="6">
        <f>IF(Inputs!$D$10="Yes",IF('Hourly Calcs'!P645&gt;'Hourly Calcs'!K645,'Hourly Calcs'!O645,N645+O645),N645+O645)</f>
        <v>129.86166765140794</v>
      </c>
      <c r="R645" s="12">
        <f t="shared" si="87"/>
        <v>617.10264467949048</v>
      </c>
      <c r="S645" s="1">
        <f>IF(AND(A645&gt;=5,A645&lt;=9),INDEX(Demand!$C$3:$C$26,C645),INDEX(Demand!$B$3:$B$26,C645))</f>
        <v>600</v>
      </c>
      <c r="T645" s="7">
        <f t="shared" si="88"/>
        <v>600</v>
      </c>
      <c r="U645" s="7">
        <f t="shared" si="89"/>
        <v>17.102644679490481</v>
      </c>
    </row>
    <row r="646" spans="1:21" x14ac:dyDescent="0.2">
      <c r="A646" s="1">
        <v>1</v>
      </c>
      <c r="B646" s="1">
        <v>27</v>
      </c>
      <c r="C646" s="1">
        <v>14</v>
      </c>
      <c r="D646">
        <v>0.2</v>
      </c>
      <c r="E646">
        <v>-1.7</v>
      </c>
      <c r="F646">
        <v>86</v>
      </c>
      <c r="G646">
        <v>295</v>
      </c>
      <c r="H646">
        <v>598</v>
      </c>
      <c r="I646">
        <v>86</v>
      </c>
      <c r="J646" s="4">
        <f t="shared" si="84"/>
        <v>203.19112399875559</v>
      </c>
      <c r="K646" s="4">
        <f t="shared" si="85"/>
        <v>17.811432464134342</v>
      </c>
      <c r="L646" s="5">
        <f t="shared" si="90"/>
        <v>38.191123998755586</v>
      </c>
      <c r="M646" s="5">
        <f t="shared" si="91"/>
        <v>16.188567535865658</v>
      </c>
      <c r="N646" s="6">
        <f t="shared" si="83"/>
        <v>401.87014067734077</v>
      </c>
      <c r="O646" s="6">
        <f t="shared" si="86"/>
        <v>78.648615619866789</v>
      </c>
      <c r="P646" s="6">
        <f>FORECAST(J646,Inputs!$B$10:$B$18,Inputs!$A$10:$A$18)</f>
        <v>32.436954851840326</v>
      </c>
      <c r="Q646" s="6">
        <f>IF(Inputs!$D$10="Yes",IF('Hourly Calcs'!P646&gt;'Hourly Calcs'!K646,'Hourly Calcs'!O646,N646+O646),N646+O646)</f>
        <v>78.648615619866789</v>
      </c>
      <c r="R646" s="12">
        <f t="shared" si="87"/>
        <v>373.73822142560698</v>
      </c>
      <c r="S646" s="1">
        <f>IF(AND(A646&gt;=5,A646&lt;=9),INDEX(Demand!$C$3:$C$26,C646),INDEX(Demand!$B$3:$B$26,C646))</f>
        <v>600</v>
      </c>
      <c r="T646" s="7">
        <f t="shared" si="88"/>
        <v>373.73822142560698</v>
      </c>
      <c r="U646" s="7">
        <f t="shared" si="89"/>
        <v>0</v>
      </c>
    </row>
    <row r="647" spans="1:21" x14ac:dyDescent="0.2">
      <c r="A647" s="1">
        <v>1</v>
      </c>
      <c r="B647" s="1">
        <v>27</v>
      </c>
      <c r="C647" s="1">
        <v>15</v>
      </c>
      <c r="D647">
        <v>0.4</v>
      </c>
      <c r="E647">
        <v>-1.2</v>
      </c>
      <c r="F647">
        <v>88</v>
      </c>
      <c r="G647">
        <v>216</v>
      </c>
      <c r="H647">
        <v>480</v>
      </c>
      <c r="I647">
        <v>81</v>
      </c>
      <c r="J647" s="4">
        <f t="shared" si="84"/>
        <v>217.09239270684077</v>
      </c>
      <c r="K647" s="4">
        <f t="shared" si="85"/>
        <v>13.072233332157566</v>
      </c>
      <c r="L647" s="5">
        <f t="shared" si="90"/>
        <v>52.092392706840769</v>
      </c>
      <c r="M647" s="5">
        <f t="shared" si="91"/>
        <v>20.927766667842434</v>
      </c>
      <c r="N647" s="6">
        <f t="shared" si="83"/>
        <v>250.64181036823479</v>
      </c>
      <c r="O647" s="6">
        <f t="shared" si="86"/>
        <v>74.076021688479187</v>
      </c>
      <c r="P647" s="6">
        <f>FORECAST(J647,Inputs!$B$10:$B$18,Inputs!$A$10:$A$18)</f>
        <v>32.565670302841113</v>
      </c>
      <c r="Q647" s="6">
        <f>IF(Inputs!$D$10="Yes",IF('Hourly Calcs'!P647&gt;'Hourly Calcs'!K647,'Hourly Calcs'!O647,N647+O647),N647+O647)</f>
        <v>74.076021688479187</v>
      </c>
      <c r="R647" s="12">
        <f t="shared" si="87"/>
        <v>352.00925506365309</v>
      </c>
      <c r="S647" s="1">
        <f>IF(AND(A647&gt;=5,A647&lt;=9),INDEX(Demand!$C$3:$C$26,C647),INDEX(Demand!$B$3:$B$26,C647))</f>
        <v>600</v>
      </c>
      <c r="T647" s="7">
        <f t="shared" si="88"/>
        <v>352.00925506365309</v>
      </c>
      <c r="U647" s="7">
        <f t="shared" si="89"/>
        <v>0</v>
      </c>
    </row>
    <row r="648" spans="1:21" x14ac:dyDescent="0.2">
      <c r="A648" s="1">
        <v>1</v>
      </c>
      <c r="B648" s="1">
        <v>27</v>
      </c>
      <c r="C648" s="1">
        <v>16</v>
      </c>
      <c r="D648">
        <v>0.2</v>
      </c>
      <c r="E648">
        <v>-2</v>
      </c>
      <c r="F648">
        <v>84</v>
      </c>
      <c r="G648">
        <v>109</v>
      </c>
      <c r="H648">
        <v>237</v>
      </c>
      <c r="I648">
        <v>67</v>
      </c>
      <c r="J648" s="4">
        <f t="shared" si="84"/>
        <v>229.91777892095479</v>
      </c>
      <c r="K648" s="4">
        <f t="shared" si="85"/>
        <v>6.6111641491667825</v>
      </c>
      <c r="L648" s="5">
        <f t="shared" si="90"/>
        <v>64.917778920954788</v>
      </c>
      <c r="M648" s="5">
        <f t="shared" si="91"/>
        <v>27.388835850833217</v>
      </c>
      <c r="N648" s="6">
        <f t="shared" si="83"/>
        <v>78.4288771190229</v>
      </c>
      <c r="O648" s="6">
        <f t="shared" si="86"/>
        <v>61.272758680593896</v>
      </c>
      <c r="P648" s="6">
        <f>FORECAST(J648,Inputs!$B$10:$B$18,Inputs!$A$10:$A$18)</f>
        <v>32.684423878897725</v>
      </c>
      <c r="Q648" s="6">
        <f>IF(Inputs!$D$10="Yes",IF('Hourly Calcs'!P648&gt;'Hourly Calcs'!K648,'Hourly Calcs'!O648,N648+O648),N648+O648)</f>
        <v>61.272758680593896</v>
      </c>
      <c r="R648" s="12">
        <f t="shared" si="87"/>
        <v>291.16814925018218</v>
      </c>
      <c r="S648" s="1">
        <f>IF(AND(A648&gt;=5,A648&lt;=9),INDEX(Demand!$C$3:$C$26,C648),INDEX(Demand!$B$3:$B$26,C648))</f>
        <v>900</v>
      </c>
      <c r="T648" s="7">
        <f t="shared" si="88"/>
        <v>291.16814925018218</v>
      </c>
      <c r="U648" s="7">
        <f t="shared" si="89"/>
        <v>0</v>
      </c>
    </row>
    <row r="649" spans="1:21" x14ac:dyDescent="0.2">
      <c r="A649" s="1">
        <v>1</v>
      </c>
      <c r="B649" s="1">
        <v>27</v>
      </c>
      <c r="C649" s="1">
        <v>17</v>
      </c>
      <c r="D649">
        <v>-0.1</v>
      </c>
      <c r="E649">
        <v>-2.2999999999999998</v>
      </c>
      <c r="F649">
        <v>83</v>
      </c>
      <c r="G649">
        <v>19</v>
      </c>
      <c r="H649">
        <v>0</v>
      </c>
      <c r="I649">
        <v>19</v>
      </c>
      <c r="J649" s="4">
        <f t="shared" si="84"/>
        <v>241.79961153624052</v>
      </c>
      <c r="K649" s="4">
        <f t="shared" si="85"/>
        <v>-1.1161011393779603</v>
      </c>
      <c r="L649" s="5">
        <f t="shared" si="90"/>
        <v>76.799611536240519</v>
      </c>
      <c r="M649" s="5">
        <f t="shared" si="91"/>
        <v>0</v>
      </c>
      <c r="N649" s="6">
        <f t="shared" ref="N649:N712" si="92">H649*MAX(0,COS(2*ASIN(SQRT(SIN(RADIANS($B$4))^2+COS(RADIANS($K649))^2-2*SIN(RADIANS($B$4))*COS(RADIANS($K649))*COS(RADIANS($J649-$B$5))+(SIN(RADIANS($K649))-COS(RADIANS($B$4)))^2)/2)))</f>
        <v>0</v>
      </c>
      <c r="O649" s="6">
        <f t="shared" si="86"/>
        <v>17.375856939272897</v>
      </c>
      <c r="P649" s="6">
        <f>FORECAST(J649,Inputs!$B$10:$B$18,Inputs!$A$10:$A$18)</f>
        <v>32.79444084755778</v>
      </c>
      <c r="Q649" s="6">
        <f>IF(Inputs!$D$10="Yes",IF('Hourly Calcs'!P649&gt;'Hourly Calcs'!K649,'Hourly Calcs'!O649,N649+O649),N649+O649)</f>
        <v>17.375856939272897</v>
      </c>
      <c r="R649" s="12">
        <f t="shared" si="87"/>
        <v>82.570072175424798</v>
      </c>
      <c r="S649" s="1">
        <f>IF(AND(A649&gt;=5,A649&lt;=9),INDEX(Demand!$C$3:$C$26,C649),INDEX(Demand!$B$3:$B$26,C649))</f>
        <v>900</v>
      </c>
      <c r="T649" s="7">
        <f t="shared" si="88"/>
        <v>82.570072175424798</v>
      </c>
      <c r="U649" s="7">
        <f t="shared" si="89"/>
        <v>0</v>
      </c>
    </row>
    <row r="650" spans="1:21" x14ac:dyDescent="0.2">
      <c r="A650" s="1">
        <v>1</v>
      </c>
      <c r="B650" s="1">
        <v>27</v>
      </c>
      <c r="C650" s="1">
        <v>18</v>
      </c>
      <c r="D650">
        <v>0.2</v>
      </c>
      <c r="E650">
        <v>-2</v>
      </c>
      <c r="F650">
        <v>84</v>
      </c>
      <c r="G650">
        <v>0</v>
      </c>
      <c r="H650">
        <v>0</v>
      </c>
      <c r="I650">
        <v>0</v>
      </c>
      <c r="J650" s="4">
        <f t="shared" ref="J650:J713" si="93">solarazimuth($B$2,$B$3,$B$1,A650,B650,C650,0,0,0,0)</f>
        <v>253.07789342355824</v>
      </c>
      <c r="K650" s="4">
        <f t="shared" ref="K650:K713" si="94">solarelevation($B$2,$B$3,$B$1,A650,B650,C650,0,0,0,0)</f>
        <v>-10.073148154113881</v>
      </c>
      <c r="L650" s="5">
        <f t="shared" si="90"/>
        <v>88.077893423558237</v>
      </c>
      <c r="M650" s="5">
        <f t="shared" si="91"/>
        <v>0</v>
      </c>
      <c r="N650" s="6">
        <f t="shared" si="92"/>
        <v>0</v>
      </c>
      <c r="O650" s="6">
        <f t="shared" ref="O650:O713" si="95">$I650*(1+COS(RADIANS($B$4)))/2</f>
        <v>0</v>
      </c>
      <c r="P650" s="6">
        <f>FORECAST(J650,Inputs!$B$10:$B$18,Inputs!$A$10:$A$18)</f>
        <v>32.898869383551464</v>
      </c>
      <c r="Q650" s="6">
        <f>IF(Inputs!$D$10="Yes",IF('Hourly Calcs'!P650&gt;'Hourly Calcs'!K650,'Hourly Calcs'!O650,N650+O650),N650+O650)</f>
        <v>0</v>
      </c>
      <c r="R650" s="12">
        <f t="shared" ref="R650:R713" si="96">$B$6*$E$1*Q650</f>
        <v>0</v>
      </c>
      <c r="S650" s="1">
        <f>IF(AND(A650&gt;=5,A650&lt;=9),INDEX(Demand!$C$3:$C$26,C650),INDEX(Demand!$B$3:$B$26,C650))</f>
        <v>900</v>
      </c>
      <c r="T650" s="7">
        <f t="shared" ref="T650:T713" si="97">S650-MAX(0,S650-R650)</f>
        <v>0</v>
      </c>
      <c r="U650" s="7">
        <f t="shared" ref="U650:U713" si="98">MAX(0,R650-S650)</f>
        <v>0</v>
      </c>
    </row>
    <row r="651" spans="1:21" x14ac:dyDescent="0.2">
      <c r="A651" s="1">
        <v>1</v>
      </c>
      <c r="B651" s="1">
        <v>27</v>
      </c>
      <c r="C651" s="1">
        <v>19</v>
      </c>
      <c r="D651">
        <v>0.5</v>
      </c>
      <c r="E651">
        <v>-1.4</v>
      </c>
      <c r="F651">
        <v>86</v>
      </c>
      <c r="G651">
        <v>0</v>
      </c>
      <c r="H651">
        <v>0</v>
      </c>
      <c r="I651">
        <v>0</v>
      </c>
      <c r="J651" s="4">
        <f t="shared" si="93"/>
        <v>264.23073423722957</v>
      </c>
      <c r="K651" s="4">
        <f t="shared" si="94"/>
        <v>-19.373694104815883</v>
      </c>
      <c r="L651" s="5">
        <f t="shared" si="90"/>
        <v>0</v>
      </c>
      <c r="M651" s="5">
        <f t="shared" si="91"/>
        <v>0</v>
      </c>
      <c r="N651" s="6">
        <f t="shared" si="92"/>
        <v>0</v>
      </c>
      <c r="O651" s="6">
        <f t="shared" si="95"/>
        <v>0</v>
      </c>
      <c r="P651" s="6">
        <f>FORECAST(J651,Inputs!$B$10:$B$18,Inputs!$A$10:$A$18)</f>
        <v>33.002136428122498</v>
      </c>
      <c r="Q651" s="6">
        <f>IF(Inputs!$D$10="Yes",IF('Hourly Calcs'!P651&gt;'Hourly Calcs'!K651,'Hourly Calcs'!O651,N651+O651),N651+O651)</f>
        <v>0</v>
      </c>
      <c r="R651" s="12">
        <f t="shared" si="96"/>
        <v>0</v>
      </c>
      <c r="S651" s="1">
        <f>IF(AND(A651&gt;=5,A651&lt;=9),INDEX(Demand!$C$3:$C$26,C651),INDEX(Demand!$B$3:$B$26,C651))</f>
        <v>900</v>
      </c>
      <c r="T651" s="7">
        <f t="shared" si="97"/>
        <v>0</v>
      </c>
      <c r="U651" s="7">
        <f t="shared" si="98"/>
        <v>0</v>
      </c>
    </row>
    <row r="652" spans="1:21" x14ac:dyDescent="0.2">
      <c r="A652" s="1">
        <v>1</v>
      </c>
      <c r="B652" s="1">
        <v>27</v>
      </c>
      <c r="C652" s="1">
        <v>20</v>
      </c>
      <c r="D652">
        <v>0.9</v>
      </c>
      <c r="E652">
        <v>-0.3</v>
      </c>
      <c r="F652">
        <v>91</v>
      </c>
      <c r="G652">
        <v>0</v>
      </c>
      <c r="H652">
        <v>0</v>
      </c>
      <c r="I652">
        <v>0</v>
      </c>
      <c r="J652" s="4">
        <f t="shared" si="93"/>
        <v>275.88018422686048</v>
      </c>
      <c r="K652" s="4">
        <f t="shared" si="94"/>
        <v>-28.848589874849154</v>
      </c>
      <c r="L652" s="5">
        <f t="shared" si="90"/>
        <v>0</v>
      </c>
      <c r="M652" s="5">
        <f t="shared" si="91"/>
        <v>0</v>
      </c>
      <c r="N652" s="6">
        <f t="shared" si="92"/>
        <v>0</v>
      </c>
      <c r="O652" s="6">
        <f t="shared" si="95"/>
        <v>0</v>
      </c>
      <c r="P652" s="6">
        <f>FORECAST(J652,Inputs!$B$10:$B$18,Inputs!$A$10:$A$18)</f>
        <v>33.110001705804265</v>
      </c>
      <c r="Q652" s="6">
        <f>IF(Inputs!$D$10="Yes",IF('Hourly Calcs'!P652&gt;'Hourly Calcs'!K652,'Hourly Calcs'!O652,N652+O652),N652+O652)</f>
        <v>0</v>
      </c>
      <c r="R652" s="12">
        <f t="shared" si="96"/>
        <v>0</v>
      </c>
      <c r="S652" s="1">
        <f>IF(AND(A652&gt;=5,A652&lt;=9),INDEX(Demand!$C$3:$C$26,C652),INDEX(Demand!$B$3:$B$26,C652))</f>
        <v>800</v>
      </c>
      <c r="T652" s="7">
        <f t="shared" si="97"/>
        <v>0</v>
      </c>
      <c r="U652" s="7">
        <f t="shared" si="98"/>
        <v>0</v>
      </c>
    </row>
    <row r="653" spans="1:21" x14ac:dyDescent="0.2">
      <c r="A653" s="1">
        <v>1</v>
      </c>
      <c r="B653" s="1">
        <v>27</v>
      </c>
      <c r="C653" s="1">
        <v>21</v>
      </c>
      <c r="D653">
        <v>1.4</v>
      </c>
      <c r="E653">
        <v>0.9</v>
      </c>
      <c r="F653">
        <v>96</v>
      </c>
      <c r="G653">
        <v>0</v>
      </c>
      <c r="H653">
        <v>0</v>
      </c>
      <c r="I653">
        <v>0</v>
      </c>
      <c r="J653" s="4">
        <f t="shared" si="93"/>
        <v>288.87280972833906</v>
      </c>
      <c r="K653" s="4">
        <f t="shared" si="94"/>
        <v>-38.101893624195469</v>
      </c>
      <c r="L653" s="5">
        <f t="shared" si="90"/>
        <v>0</v>
      </c>
      <c r="M653" s="5">
        <f t="shared" si="91"/>
        <v>0</v>
      </c>
      <c r="N653" s="6">
        <f t="shared" si="92"/>
        <v>0</v>
      </c>
      <c r="O653" s="6">
        <f t="shared" si="95"/>
        <v>0</v>
      </c>
      <c r="P653" s="6">
        <f>FORECAST(J653,Inputs!$B$10:$B$18,Inputs!$A$10:$A$18)</f>
        <v>33.230303793780912</v>
      </c>
      <c r="Q653" s="6">
        <f>IF(Inputs!$D$10="Yes",IF('Hourly Calcs'!P653&gt;'Hourly Calcs'!K653,'Hourly Calcs'!O653,N653+O653),N653+O653)</f>
        <v>0</v>
      </c>
      <c r="R653" s="12">
        <f t="shared" si="96"/>
        <v>0</v>
      </c>
      <c r="S653" s="1">
        <f>IF(AND(A653&gt;=5,A653&lt;=9),INDEX(Demand!$C$3:$C$26,C653),INDEX(Demand!$B$3:$B$26,C653))</f>
        <v>700</v>
      </c>
      <c r="T653" s="7">
        <f t="shared" si="97"/>
        <v>0</v>
      </c>
      <c r="U653" s="7">
        <f t="shared" si="98"/>
        <v>0</v>
      </c>
    </row>
    <row r="654" spans="1:21" x14ac:dyDescent="0.2">
      <c r="A654" s="1">
        <v>1</v>
      </c>
      <c r="B654" s="1">
        <v>27</v>
      </c>
      <c r="C654" s="1">
        <v>22</v>
      </c>
      <c r="D654">
        <v>1.1000000000000001</v>
      </c>
      <c r="E654">
        <v>0.9</v>
      </c>
      <c r="F654">
        <v>99</v>
      </c>
      <c r="G654">
        <v>0</v>
      </c>
      <c r="H654">
        <v>0</v>
      </c>
      <c r="I654">
        <v>0</v>
      </c>
      <c r="J654" s="4">
        <f t="shared" si="93"/>
        <v>304.40080605953938</v>
      </c>
      <c r="K654" s="4">
        <f t="shared" si="94"/>
        <v>-46.575040838077683</v>
      </c>
      <c r="L654" s="5">
        <f t="shared" si="90"/>
        <v>0</v>
      </c>
      <c r="M654" s="5">
        <f t="shared" si="91"/>
        <v>0</v>
      </c>
      <c r="N654" s="6">
        <f t="shared" si="92"/>
        <v>0</v>
      </c>
      <c r="O654" s="6">
        <f t="shared" si="95"/>
        <v>0</v>
      </c>
      <c r="P654" s="6">
        <f>FORECAST(J654,Inputs!$B$10:$B$18,Inputs!$A$10:$A$18)</f>
        <v>33.374081537588324</v>
      </c>
      <c r="Q654" s="6">
        <f>IF(Inputs!$D$10="Yes",IF('Hourly Calcs'!P654&gt;'Hourly Calcs'!K654,'Hourly Calcs'!O654,N654+O654),N654+O654)</f>
        <v>0</v>
      </c>
      <c r="R654" s="12">
        <f t="shared" si="96"/>
        <v>0</v>
      </c>
      <c r="S654" s="1">
        <f>IF(AND(A654&gt;=5,A654&lt;=9),INDEX(Demand!$C$3:$C$26,C654),INDEX(Demand!$B$3:$B$26,C654))</f>
        <v>600</v>
      </c>
      <c r="T654" s="7">
        <f t="shared" si="97"/>
        <v>0</v>
      </c>
      <c r="U654" s="7">
        <f t="shared" si="98"/>
        <v>0</v>
      </c>
    </row>
    <row r="655" spans="1:21" x14ac:dyDescent="0.2">
      <c r="A655" s="1">
        <v>1</v>
      </c>
      <c r="B655" s="1">
        <v>27</v>
      </c>
      <c r="C655" s="1">
        <v>23</v>
      </c>
      <c r="D655">
        <v>0.9</v>
      </c>
      <c r="E655">
        <v>0.6</v>
      </c>
      <c r="F655">
        <v>98</v>
      </c>
      <c r="G655">
        <v>0</v>
      </c>
      <c r="H655">
        <v>0</v>
      </c>
      <c r="I655">
        <v>0</v>
      </c>
      <c r="J655" s="4">
        <f t="shared" si="93"/>
        <v>323.93625302719113</v>
      </c>
      <c r="K655" s="4">
        <f t="shared" si="94"/>
        <v>-53.388184574439265</v>
      </c>
      <c r="L655" s="5">
        <f t="shared" si="90"/>
        <v>0</v>
      </c>
      <c r="M655" s="5">
        <f t="shared" si="91"/>
        <v>0</v>
      </c>
      <c r="N655" s="6">
        <f t="shared" si="92"/>
        <v>0</v>
      </c>
      <c r="O655" s="6">
        <f t="shared" si="95"/>
        <v>0</v>
      </c>
      <c r="P655" s="6">
        <f>FORECAST(J655,Inputs!$B$10:$B$18,Inputs!$A$10:$A$18)</f>
        <v>33.554965305807322</v>
      </c>
      <c r="Q655" s="6">
        <f>IF(Inputs!$D$10="Yes",IF('Hourly Calcs'!P655&gt;'Hourly Calcs'!K655,'Hourly Calcs'!O655,N655+O655),N655+O655)</f>
        <v>0</v>
      </c>
      <c r="R655" s="12">
        <f t="shared" si="96"/>
        <v>0</v>
      </c>
      <c r="S655" s="1">
        <f>IF(AND(A655&gt;=5,A655&lt;=9),INDEX(Demand!$C$3:$C$26,C655),INDEX(Demand!$B$3:$B$26,C655))</f>
        <v>500</v>
      </c>
      <c r="T655" s="7">
        <f t="shared" si="97"/>
        <v>0</v>
      </c>
      <c r="U655" s="7">
        <f t="shared" si="98"/>
        <v>0</v>
      </c>
    </row>
    <row r="656" spans="1:21" x14ac:dyDescent="0.2">
      <c r="A656" s="1">
        <v>1</v>
      </c>
      <c r="B656" s="1">
        <v>27</v>
      </c>
      <c r="C656" s="1">
        <v>24</v>
      </c>
      <c r="D656">
        <v>1</v>
      </c>
      <c r="E656">
        <v>1</v>
      </c>
      <c r="F656">
        <v>100</v>
      </c>
      <c r="G656">
        <v>0</v>
      </c>
      <c r="H656">
        <v>0</v>
      </c>
      <c r="I656">
        <v>0</v>
      </c>
      <c r="J656" s="4">
        <f t="shared" si="93"/>
        <v>348.15270161961018</v>
      </c>
      <c r="K656" s="4">
        <f t="shared" si="94"/>
        <v>-57.256887709682815</v>
      </c>
      <c r="L656" s="5">
        <f t="shared" si="90"/>
        <v>0</v>
      </c>
      <c r="M656" s="5">
        <f t="shared" si="91"/>
        <v>0</v>
      </c>
      <c r="N656" s="6">
        <f t="shared" si="92"/>
        <v>0</v>
      </c>
      <c r="O656" s="6">
        <f t="shared" si="95"/>
        <v>0</v>
      </c>
      <c r="P656" s="6">
        <f>FORECAST(J656,Inputs!$B$10:$B$18,Inputs!$A$10:$A$18)</f>
        <v>33.779191681663058</v>
      </c>
      <c r="Q656" s="6">
        <f>IF(Inputs!$D$10="Yes",IF('Hourly Calcs'!P656&gt;'Hourly Calcs'!K656,'Hourly Calcs'!O656,N656+O656),N656+O656)</f>
        <v>0</v>
      </c>
      <c r="R656" s="12">
        <f t="shared" si="96"/>
        <v>0</v>
      </c>
      <c r="S656" s="1">
        <f>IF(AND(A656&gt;=5,A656&lt;=9),INDEX(Demand!$C$3:$C$26,C656),INDEX(Demand!$B$3:$B$26,C656))</f>
        <v>400</v>
      </c>
      <c r="T656" s="7">
        <f t="shared" si="97"/>
        <v>0</v>
      </c>
      <c r="U656" s="7">
        <f t="shared" si="98"/>
        <v>0</v>
      </c>
    </row>
    <row r="657" spans="1:21" x14ac:dyDescent="0.2">
      <c r="A657" s="1">
        <v>1</v>
      </c>
      <c r="B657" s="1">
        <v>28</v>
      </c>
      <c r="C657" s="1">
        <v>1</v>
      </c>
      <c r="D657">
        <v>1.2</v>
      </c>
      <c r="E657">
        <v>1.2</v>
      </c>
      <c r="F657">
        <v>100</v>
      </c>
      <c r="G657">
        <v>0</v>
      </c>
      <c r="H657">
        <v>0</v>
      </c>
      <c r="I657">
        <v>0</v>
      </c>
      <c r="J657" s="4">
        <f t="shared" si="93"/>
        <v>14.53338160156116</v>
      </c>
      <c r="K657" s="4">
        <f t="shared" si="94"/>
        <v>-57.021461835165553</v>
      </c>
      <c r="L657" s="5">
        <f t="shared" si="90"/>
        <v>0</v>
      </c>
      <c r="M657" s="5">
        <f t="shared" si="91"/>
        <v>0</v>
      </c>
      <c r="N657" s="6">
        <f t="shared" si="92"/>
        <v>0</v>
      </c>
      <c r="O657" s="6">
        <f t="shared" si="95"/>
        <v>0</v>
      </c>
      <c r="P657" s="6">
        <f>FORECAST(J657,Inputs!$B$10:$B$18,Inputs!$A$10:$A$18)</f>
        <v>30.690123903718156</v>
      </c>
      <c r="Q657" s="6">
        <f>IF(Inputs!$D$10="Yes",IF('Hourly Calcs'!P657&gt;'Hourly Calcs'!K657,'Hourly Calcs'!O657,N657+O657),N657+O657)</f>
        <v>0</v>
      </c>
      <c r="R657" s="12">
        <f t="shared" si="96"/>
        <v>0</v>
      </c>
      <c r="S657" s="1">
        <f>IF(AND(A657&gt;=5,A657&lt;=9),INDEX(Demand!$C$3:$C$26,C657),INDEX(Demand!$B$3:$B$26,C657))</f>
        <v>350</v>
      </c>
      <c r="T657" s="7">
        <f t="shared" si="97"/>
        <v>0</v>
      </c>
      <c r="U657" s="7">
        <f t="shared" si="98"/>
        <v>0</v>
      </c>
    </row>
    <row r="658" spans="1:21" x14ac:dyDescent="0.2">
      <c r="A658" s="1">
        <v>1</v>
      </c>
      <c r="B658" s="1">
        <v>28</v>
      </c>
      <c r="C658" s="1">
        <v>2</v>
      </c>
      <c r="D658">
        <v>1.3</v>
      </c>
      <c r="E658">
        <v>1.3</v>
      </c>
      <c r="F658">
        <v>100</v>
      </c>
      <c r="G658">
        <v>0</v>
      </c>
      <c r="H658">
        <v>0</v>
      </c>
      <c r="I658">
        <v>0</v>
      </c>
      <c r="J658" s="4">
        <f t="shared" si="93"/>
        <v>38.290908190156301</v>
      </c>
      <c r="K658" s="4">
        <f t="shared" si="94"/>
        <v>-52.763367372501591</v>
      </c>
      <c r="L658" s="5">
        <f t="shared" si="90"/>
        <v>0</v>
      </c>
      <c r="M658" s="5">
        <f t="shared" si="91"/>
        <v>0</v>
      </c>
      <c r="N658" s="6">
        <f t="shared" si="92"/>
        <v>0</v>
      </c>
      <c r="O658" s="6">
        <f t="shared" si="95"/>
        <v>0</v>
      </c>
      <c r="P658" s="6">
        <f>FORECAST(J658,Inputs!$B$10:$B$18,Inputs!$A$10:$A$18)</f>
        <v>30.910101001760705</v>
      </c>
      <c r="Q658" s="6">
        <f>IF(Inputs!$D$10="Yes",IF('Hourly Calcs'!P658&gt;'Hourly Calcs'!K658,'Hourly Calcs'!O658,N658+O658),N658+O658)</f>
        <v>0</v>
      </c>
      <c r="R658" s="12">
        <f t="shared" si="96"/>
        <v>0</v>
      </c>
      <c r="S658" s="1">
        <f>IF(AND(A658&gt;=5,A658&lt;=9),INDEX(Demand!$C$3:$C$26,C658),INDEX(Demand!$B$3:$B$26,C658))</f>
        <v>350</v>
      </c>
      <c r="T658" s="7">
        <f t="shared" si="97"/>
        <v>0</v>
      </c>
      <c r="U658" s="7">
        <f t="shared" si="98"/>
        <v>0</v>
      </c>
    </row>
    <row r="659" spans="1:21" x14ac:dyDescent="0.2">
      <c r="A659" s="1">
        <v>1</v>
      </c>
      <c r="B659" s="1">
        <v>28</v>
      </c>
      <c r="C659" s="1">
        <v>3</v>
      </c>
      <c r="D659">
        <v>1.3</v>
      </c>
      <c r="E659">
        <v>1.3</v>
      </c>
      <c r="F659">
        <v>100</v>
      </c>
      <c r="G659">
        <v>0</v>
      </c>
      <c r="H659">
        <v>0</v>
      </c>
      <c r="I659">
        <v>0</v>
      </c>
      <c r="J659" s="4">
        <f t="shared" si="93"/>
        <v>57.326818057661384</v>
      </c>
      <c r="K659" s="4">
        <f t="shared" si="94"/>
        <v>-45.709202624360699</v>
      </c>
      <c r="L659" s="5">
        <f t="shared" si="90"/>
        <v>0</v>
      </c>
      <c r="M659" s="5">
        <f t="shared" si="91"/>
        <v>0</v>
      </c>
      <c r="N659" s="6">
        <f t="shared" si="92"/>
        <v>0</v>
      </c>
      <c r="O659" s="6">
        <f t="shared" si="95"/>
        <v>0</v>
      </c>
      <c r="P659" s="6">
        <f>FORECAST(J659,Inputs!$B$10:$B$18,Inputs!$A$10:$A$18)</f>
        <v>31.086359426459826</v>
      </c>
      <c r="Q659" s="6">
        <f>IF(Inputs!$D$10="Yes",IF('Hourly Calcs'!P659&gt;'Hourly Calcs'!K659,'Hourly Calcs'!O659,N659+O659),N659+O659)</f>
        <v>0</v>
      </c>
      <c r="R659" s="12">
        <f t="shared" si="96"/>
        <v>0</v>
      </c>
      <c r="S659" s="1">
        <f>IF(AND(A659&gt;=5,A659&lt;=9),INDEX(Demand!$C$3:$C$26,C659),INDEX(Demand!$B$3:$B$26,C659))</f>
        <v>350</v>
      </c>
      <c r="T659" s="7">
        <f t="shared" si="97"/>
        <v>0</v>
      </c>
      <c r="U659" s="7">
        <f t="shared" si="98"/>
        <v>0</v>
      </c>
    </row>
    <row r="660" spans="1:21" x14ac:dyDescent="0.2">
      <c r="A660" s="1">
        <v>1</v>
      </c>
      <c r="B660" s="1">
        <v>28</v>
      </c>
      <c r="C660" s="1">
        <v>4</v>
      </c>
      <c r="D660">
        <v>1.5</v>
      </c>
      <c r="E660">
        <v>1.5</v>
      </c>
      <c r="F660">
        <v>100</v>
      </c>
      <c r="G660">
        <v>0</v>
      </c>
      <c r="H660">
        <v>0</v>
      </c>
      <c r="I660">
        <v>0</v>
      </c>
      <c r="J660" s="4">
        <f t="shared" si="93"/>
        <v>72.508156354913112</v>
      </c>
      <c r="K660" s="4">
        <f t="shared" si="94"/>
        <v>-37.107611185646022</v>
      </c>
      <c r="L660" s="5">
        <f t="shared" si="90"/>
        <v>0</v>
      </c>
      <c r="M660" s="5">
        <f t="shared" si="91"/>
        <v>0</v>
      </c>
      <c r="N660" s="6">
        <f t="shared" si="92"/>
        <v>0</v>
      </c>
      <c r="O660" s="6">
        <f t="shared" si="95"/>
        <v>0</v>
      </c>
      <c r="P660" s="6">
        <f>FORECAST(J660,Inputs!$B$10:$B$18,Inputs!$A$10:$A$18)</f>
        <v>31.226927373656601</v>
      </c>
      <c r="Q660" s="6">
        <f>IF(Inputs!$D$10="Yes",IF('Hourly Calcs'!P660&gt;'Hourly Calcs'!K660,'Hourly Calcs'!O660,N660+O660),N660+O660)</f>
        <v>0</v>
      </c>
      <c r="R660" s="12">
        <f t="shared" si="96"/>
        <v>0</v>
      </c>
      <c r="S660" s="1">
        <f>IF(AND(A660&gt;=5,A660&lt;=9),INDEX(Demand!$C$3:$C$26,C660),INDEX(Demand!$B$3:$B$26,C660))</f>
        <v>350</v>
      </c>
      <c r="T660" s="7">
        <f t="shared" si="97"/>
        <v>0</v>
      </c>
      <c r="U660" s="7">
        <f t="shared" si="98"/>
        <v>0</v>
      </c>
    </row>
    <row r="661" spans="1:21" x14ac:dyDescent="0.2">
      <c r="A661" s="1">
        <v>1</v>
      </c>
      <c r="B661" s="1">
        <v>28</v>
      </c>
      <c r="C661" s="1">
        <v>5</v>
      </c>
      <c r="D661">
        <v>1.9</v>
      </c>
      <c r="E661">
        <v>1.9</v>
      </c>
      <c r="F661">
        <v>100</v>
      </c>
      <c r="G661">
        <v>0</v>
      </c>
      <c r="H661">
        <v>0</v>
      </c>
      <c r="I661">
        <v>0</v>
      </c>
      <c r="J661" s="4">
        <f t="shared" si="93"/>
        <v>85.300164907531794</v>
      </c>
      <c r="K661" s="4">
        <f t="shared" si="94"/>
        <v>-27.794949981175208</v>
      </c>
      <c r="L661" s="5">
        <f t="shared" si="90"/>
        <v>79.699835092468206</v>
      </c>
      <c r="M661" s="5">
        <f t="shared" si="91"/>
        <v>0</v>
      </c>
      <c r="N661" s="6">
        <f t="shared" si="92"/>
        <v>0</v>
      </c>
      <c r="O661" s="6">
        <f t="shared" si="95"/>
        <v>0</v>
      </c>
      <c r="P661" s="6">
        <f>FORECAST(J661,Inputs!$B$10:$B$18,Inputs!$A$10:$A$18)</f>
        <v>31.345371897291958</v>
      </c>
      <c r="Q661" s="6">
        <f>IF(Inputs!$D$10="Yes",IF('Hourly Calcs'!P661&gt;'Hourly Calcs'!K661,'Hourly Calcs'!O661,N661+O661),N661+O661)</f>
        <v>0</v>
      </c>
      <c r="R661" s="12">
        <f t="shared" si="96"/>
        <v>0</v>
      </c>
      <c r="S661" s="1">
        <f>IF(AND(A661&gt;=5,A661&lt;=9),INDEX(Demand!$C$3:$C$26,C661),INDEX(Demand!$B$3:$B$26,C661))</f>
        <v>350</v>
      </c>
      <c r="T661" s="7">
        <f t="shared" si="97"/>
        <v>0</v>
      </c>
      <c r="U661" s="7">
        <f t="shared" si="98"/>
        <v>0</v>
      </c>
    </row>
    <row r="662" spans="1:21" x14ac:dyDescent="0.2">
      <c r="A662" s="1">
        <v>1</v>
      </c>
      <c r="B662" s="1">
        <v>28</v>
      </c>
      <c r="C662" s="1">
        <v>6</v>
      </c>
      <c r="D662">
        <v>2.4</v>
      </c>
      <c r="E662">
        <v>2.4</v>
      </c>
      <c r="F662">
        <v>100</v>
      </c>
      <c r="G662">
        <v>0</v>
      </c>
      <c r="H662">
        <v>0</v>
      </c>
      <c r="I662">
        <v>0</v>
      </c>
      <c r="J662" s="4">
        <f t="shared" si="93"/>
        <v>96.853855505715515</v>
      </c>
      <c r="K662" s="4">
        <f t="shared" si="94"/>
        <v>-18.304994344773249</v>
      </c>
      <c r="L662" s="5">
        <f t="shared" si="90"/>
        <v>68.146144494284485</v>
      </c>
      <c r="M662" s="5">
        <f t="shared" si="91"/>
        <v>0</v>
      </c>
      <c r="N662" s="6">
        <f t="shared" si="92"/>
        <v>0</v>
      </c>
      <c r="O662" s="6">
        <f t="shared" si="95"/>
        <v>0</v>
      </c>
      <c r="P662" s="6">
        <f>FORECAST(J662,Inputs!$B$10:$B$18,Inputs!$A$10:$A$18)</f>
        <v>31.452350513941809</v>
      </c>
      <c r="Q662" s="6">
        <f>IF(Inputs!$D$10="Yes",IF('Hourly Calcs'!P662&gt;'Hourly Calcs'!K662,'Hourly Calcs'!O662,N662+O662),N662+O662)</f>
        <v>0</v>
      </c>
      <c r="R662" s="12">
        <f t="shared" si="96"/>
        <v>0</v>
      </c>
      <c r="S662" s="1">
        <f>IF(AND(A662&gt;=5,A662&lt;=9),INDEX(Demand!$C$3:$C$26,C662),INDEX(Demand!$B$3:$B$26,C662))</f>
        <v>350</v>
      </c>
      <c r="T662" s="7">
        <f t="shared" si="97"/>
        <v>0</v>
      </c>
      <c r="U662" s="7">
        <f t="shared" si="98"/>
        <v>0</v>
      </c>
    </row>
    <row r="663" spans="1:21" x14ac:dyDescent="0.2">
      <c r="A663" s="1">
        <v>1</v>
      </c>
      <c r="B663" s="1">
        <v>28</v>
      </c>
      <c r="C663" s="1">
        <v>7</v>
      </c>
      <c r="D663">
        <v>3.4</v>
      </c>
      <c r="E663">
        <v>3.4</v>
      </c>
      <c r="F663">
        <v>100</v>
      </c>
      <c r="G663">
        <v>0</v>
      </c>
      <c r="H663">
        <v>0</v>
      </c>
      <c r="I663">
        <v>0</v>
      </c>
      <c r="J663" s="4">
        <f t="shared" si="93"/>
        <v>107.98649775653996</v>
      </c>
      <c r="K663" s="4">
        <f t="shared" si="94"/>
        <v>-9.0216626031745477</v>
      </c>
      <c r="L663" s="5">
        <f t="shared" si="90"/>
        <v>57.013502243460039</v>
      </c>
      <c r="M663" s="5">
        <f t="shared" si="91"/>
        <v>0</v>
      </c>
      <c r="N663" s="6">
        <f t="shared" si="92"/>
        <v>0</v>
      </c>
      <c r="O663" s="6">
        <f t="shared" si="95"/>
        <v>0</v>
      </c>
      <c r="P663" s="6">
        <f>FORECAST(J663,Inputs!$B$10:$B$18,Inputs!$A$10:$A$18)</f>
        <v>31.555430534782776</v>
      </c>
      <c r="Q663" s="6">
        <f>IF(Inputs!$D$10="Yes",IF('Hourly Calcs'!P663&gt;'Hourly Calcs'!K663,'Hourly Calcs'!O663,N663+O663),N663+O663)</f>
        <v>0</v>
      </c>
      <c r="R663" s="12">
        <f t="shared" si="96"/>
        <v>0</v>
      </c>
      <c r="S663" s="1">
        <f>IF(AND(A663&gt;=5,A663&lt;=9),INDEX(Demand!$C$3:$C$26,C663),INDEX(Demand!$B$3:$B$26,C663))</f>
        <v>350</v>
      </c>
      <c r="T663" s="7">
        <f t="shared" si="97"/>
        <v>0</v>
      </c>
      <c r="U663" s="7">
        <f t="shared" si="98"/>
        <v>0</v>
      </c>
    </row>
    <row r="664" spans="1:21" x14ac:dyDescent="0.2">
      <c r="A664" s="1">
        <v>1</v>
      </c>
      <c r="B664" s="1">
        <v>28</v>
      </c>
      <c r="C664" s="1">
        <v>8</v>
      </c>
      <c r="D664">
        <v>3.5</v>
      </c>
      <c r="E664">
        <v>3.3</v>
      </c>
      <c r="F664">
        <v>99</v>
      </c>
      <c r="G664">
        <v>0</v>
      </c>
      <c r="H664">
        <v>0</v>
      </c>
      <c r="I664">
        <v>0</v>
      </c>
      <c r="J664" s="4">
        <f t="shared" si="93"/>
        <v>119.3034501822804</v>
      </c>
      <c r="K664" s="4">
        <f t="shared" si="94"/>
        <v>0.17381804038346615</v>
      </c>
      <c r="L664" s="5">
        <f t="shared" si="90"/>
        <v>45.6965498177196</v>
      </c>
      <c r="M664" s="5">
        <f t="shared" si="91"/>
        <v>33.826181959616534</v>
      </c>
      <c r="N664" s="6">
        <f t="shared" si="92"/>
        <v>0</v>
      </c>
      <c r="O664" s="6">
        <f t="shared" si="95"/>
        <v>0</v>
      </c>
      <c r="P664" s="6">
        <f>FORECAST(J664,Inputs!$B$10:$B$18,Inputs!$A$10:$A$18)</f>
        <v>31.66021713131741</v>
      </c>
      <c r="Q664" s="6">
        <f>IF(Inputs!$D$10="Yes",IF('Hourly Calcs'!P664&gt;'Hourly Calcs'!K664,'Hourly Calcs'!O664,N664+O664),N664+O664)</f>
        <v>0</v>
      </c>
      <c r="R664" s="12">
        <f t="shared" si="96"/>
        <v>0</v>
      </c>
      <c r="S664" s="1">
        <f>IF(AND(A664&gt;=5,A664&lt;=9),INDEX(Demand!$C$3:$C$26,C664),INDEX(Demand!$B$3:$B$26,C664))</f>
        <v>350</v>
      </c>
      <c r="T664" s="7">
        <f t="shared" si="97"/>
        <v>0</v>
      </c>
      <c r="U664" s="7">
        <f t="shared" si="98"/>
        <v>0</v>
      </c>
    </row>
    <row r="665" spans="1:21" x14ac:dyDescent="0.2">
      <c r="A665" s="1">
        <v>1</v>
      </c>
      <c r="B665" s="1">
        <v>28</v>
      </c>
      <c r="C665" s="1">
        <v>9</v>
      </c>
      <c r="D665">
        <v>3.4</v>
      </c>
      <c r="E665">
        <v>2.9</v>
      </c>
      <c r="F665">
        <v>97</v>
      </c>
      <c r="G665">
        <v>22</v>
      </c>
      <c r="H665">
        <v>0</v>
      </c>
      <c r="I665">
        <v>22</v>
      </c>
      <c r="J665" s="4">
        <f t="shared" si="93"/>
        <v>131.27174753246805</v>
      </c>
      <c r="K665" s="4">
        <f t="shared" si="94"/>
        <v>7.5024311726868973</v>
      </c>
      <c r="L665" s="5">
        <f t="shared" si="90"/>
        <v>33.728252467531945</v>
      </c>
      <c r="M665" s="5">
        <f t="shared" si="91"/>
        <v>26.497568827313103</v>
      </c>
      <c r="N665" s="6">
        <f t="shared" si="92"/>
        <v>0</v>
      </c>
      <c r="O665" s="6">
        <f t="shared" si="95"/>
        <v>20.119413298105457</v>
      </c>
      <c r="P665" s="6">
        <f>FORECAST(J665,Inputs!$B$10:$B$18,Inputs!$A$10:$A$18)</f>
        <v>31.771034699374702</v>
      </c>
      <c r="Q665" s="6">
        <f>IF(Inputs!$D$10="Yes",IF('Hourly Calcs'!P665&gt;'Hourly Calcs'!K665,'Hourly Calcs'!O665,N665+O665),N665+O665)</f>
        <v>20.119413298105457</v>
      </c>
      <c r="R665" s="12">
        <f t="shared" si="96"/>
        <v>95.60745199259712</v>
      </c>
      <c r="S665" s="1">
        <f>IF(AND(A665&gt;=5,A665&lt;=9),INDEX(Demand!$C$3:$C$26,C665),INDEX(Demand!$B$3:$B$26,C665))</f>
        <v>350</v>
      </c>
      <c r="T665" s="7">
        <f t="shared" si="97"/>
        <v>95.607451992597134</v>
      </c>
      <c r="U665" s="7">
        <f t="shared" si="98"/>
        <v>0</v>
      </c>
    </row>
    <row r="666" spans="1:21" x14ac:dyDescent="0.2">
      <c r="A666" s="1">
        <v>1</v>
      </c>
      <c r="B666" s="1">
        <v>28</v>
      </c>
      <c r="C666" s="1">
        <v>10</v>
      </c>
      <c r="D666">
        <v>3.5</v>
      </c>
      <c r="E666">
        <v>2.8</v>
      </c>
      <c r="F666">
        <v>95</v>
      </c>
      <c r="G666">
        <v>88</v>
      </c>
      <c r="H666">
        <v>20</v>
      </c>
      <c r="I666">
        <v>84</v>
      </c>
      <c r="J666" s="4">
        <f t="shared" si="93"/>
        <v>144.21778461887502</v>
      </c>
      <c r="K666" s="4">
        <f t="shared" si="94"/>
        <v>13.841552662747389</v>
      </c>
      <c r="L666" s="5">
        <f t="shared" si="90"/>
        <v>20.782215381124985</v>
      </c>
      <c r="M666" s="5">
        <f t="shared" si="91"/>
        <v>20.158447337252611</v>
      </c>
      <c r="N666" s="6">
        <f t="shared" si="92"/>
        <v>14.119293663891607</v>
      </c>
      <c r="O666" s="6">
        <f t="shared" si="95"/>
        <v>76.819578047311751</v>
      </c>
      <c r="P666" s="6">
        <f>FORECAST(J666,Inputs!$B$10:$B$18,Inputs!$A$10:$A$18)</f>
        <v>31.89090541313773</v>
      </c>
      <c r="Q666" s="6">
        <f>IF(Inputs!$D$10="Yes",IF('Hourly Calcs'!P666&gt;'Hourly Calcs'!K666,'Hourly Calcs'!O666,N666+O666),N666+O666)</f>
        <v>76.819578047311751</v>
      </c>
      <c r="R666" s="12">
        <f t="shared" si="96"/>
        <v>365.04663488082542</v>
      </c>
      <c r="S666" s="1">
        <f>IF(AND(A666&gt;=5,A666&lt;=9),INDEX(Demand!$C$3:$C$26,C666),INDEX(Demand!$B$3:$B$26,C666))</f>
        <v>600</v>
      </c>
      <c r="T666" s="7">
        <f t="shared" si="97"/>
        <v>365.04663488082542</v>
      </c>
      <c r="U666" s="7">
        <f t="shared" si="98"/>
        <v>0</v>
      </c>
    </row>
    <row r="667" spans="1:21" x14ac:dyDescent="0.2">
      <c r="A667" s="1">
        <v>1</v>
      </c>
      <c r="B667" s="1">
        <v>28</v>
      </c>
      <c r="C667" s="1">
        <v>11</v>
      </c>
      <c r="D667">
        <v>4.5</v>
      </c>
      <c r="E667">
        <v>2.9</v>
      </c>
      <c r="F667">
        <v>89</v>
      </c>
      <c r="G667">
        <v>150</v>
      </c>
      <c r="H667">
        <v>76</v>
      </c>
      <c r="I667">
        <v>126</v>
      </c>
      <c r="J667" s="4">
        <f t="shared" si="93"/>
        <v>158.25003330142832</v>
      </c>
      <c r="K667" s="4">
        <f t="shared" si="94"/>
        <v>18.405160584843813</v>
      </c>
      <c r="L667" s="5">
        <f t="shared" si="90"/>
        <v>6.7499666985716829</v>
      </c>
      <c r="M667" s="5">
        <f t="shared" si="91"/>
        <v>15.594839415156187</v>
      </c>
      <c r="N667" s="6">
        <f t="shared" si="92"/>
        <v>59.938679258317507</v>
      </c>
      <c r="O667" s="6">
        <f t="shared" si="95"/>
        <v>115.22936707096763</v>
      </c>
      <c r="P667" s="6">
        <f>FORECAST(J667,Inputs!$B$10:$B$18,Inputs!$A$10:$A$18)</f>
        <v>32.020833641679893</v>
      </c>
      <c r="Q667" s="6">
        <f>IF(Inputs!$D$10="Yes",IF('Hourly Calcs'!P667&gt;'Hourly Calcs'!K667,'Hourly Calcs'!O667,N667+O667),N667+O667)</f>
        <v>115.22936707096763</v>
      </c>
      <c r="R667" s="12">
        <f t="shared" si="96"/>
        <v>547.56995232123813</v>
      </c>
      <c r="S667" s="1">
        <f>IF(AND(A667&gt;=5,A667&lt;=9),INDEX(Demand!$C$3:$C$26,C667),INDEX(Demand!$B$3:$B$26,C667))</f>
        <v>600</v>
      </c>
      <c r="T667" s="7">
        <f t="shared" si="97"/>
        <v>547.56995232123813</v>
      </c>
      <c r="U667" s="7">
        <f t="shared" si="98"/>
        <v>0</v>
      </c>
    </row>
    <row r="668" spans="1:21" x14ac:dyDescent="0.2">
      <c r="A668" s="1">
        <v>1</v>
      </c>
      <c r="B668" s="1">
        <v>28</v>
      </c>
      <c r="C668" s="1">
        <v>12</v>
      </c>
      <c r="D668">
        <v>4.9000000000000004</v>
      </c>
      <c r="E668">
        <v>3.2</v>
      </c>
      <c r="F668">
        <v>89</v>
      </c>
      <c r="G668">
        <v>189</v>
      </c>
      <c r="H668">
        <v>56</v>
      </c>
      <c r="I668">
        <v>169</v>
      </c>
      <c r="J668" s="4">
        <f t="shared" si="93"/>
        <v>173.15208363828472</v>
      </c>
      <c r="K668" s="4">
        <f t="shared" si="94"/>
        <v>20.756776174630815</v>
      </c>
      <c r="L668" s="5">
        <f t="shared" si="90"/>
        <v>8.1520836382847222</v>
      </c>
      <c r="M668" s="5">
        <f t="shared" si="91"/>
        <v>13.243223825369185</v>
      </c>
      <c r="N668" s="6">
        <f t="shared" si="92"/>
        <v>45.439856735186233</v>
      </c>
      <c r="O668" s="6">
        <f t="shared" si="95"/>
        <v>154.55367488090101</v>
      </c>
      <c r="P668" s="6">
        <f>FORECAST(J668,Inputs!$B$10:$B$18,Inputs!$A$10:$A$18)</f>
        <v>32.158815589243375</v>
      </c>
      <c r="Q668" s="6">
        <f>IF(Inputs!$D$10="Yes",IF('Hourly Calcs'!P668&gt;'Hourly Calcs'!K668,'Hourly Calcs'!O668,N668+O668),N668+O668)</f>
        <v>154.55367488090101</v>
      </c>
      <c r="R668" s="12">
        <f t="shared" si="96"/>
        <v>734.43906303404162</v>
      </c>
      <c r="S668" s="1">
        <f>IF(AND(A668&gt;=5,A668&lt;=9),INDEX(Demand!$C$3:$C$26,C668),INDEX(Demand!$B$3:$B$26,C668))</f>
        <v>600</v>
      </c>
      <c r="T668" s="7">
        <f t="shared" si="97"/>
        <v>600</v>
      </c>
      <c r="U668" s="7">
        <f t="shared" si="98"/>
        <v>134.43906303404162</v>
      </c>
    </row>
    <row r="669" spans="1:21" x14ac:dyDescent="0.2">
      <c r="A669" s="1">
        <v>1</v>
      </c>
      <c r="B669" s="1">
        <v>28</v>
      </c>
      <c r="C669" s="1">
        <v>13</v>
      </c>
      <c r="D669">
        <v>5.3</v>
      </c>
      <c r="E669">
        <v>3.1</v>
      </c>
      <c r="F669">
        <v>86</v>
      </c>
      <c r="G669">
        <v>200</v>
      </c>
      <c r="H669">
        <v>59</v>
      </c>
      <c r="I669">
        <v>178</v>
      </c>
      <c r="J669" s="4">
        <f t="shared" si="93"/>
        <v>188.37111243560415</v>
      </c>
      <c r="K669" s="4">
        <f t="shared" si="94"/>
        <v>20.641647333102242</v>
      </c>
      <c r="L669" s="5">
        <f t="shared" si="90"/>
        <v>23.371112435604147</v>
      </c>
      <c r="M669" s="5">
        <f t="shared" si="91"/>
        <v>13.358352666897758</v>
      </c>
      <c r="N669" s="6">
        <f t="shared" si="92"/>
        <v>45.584273356029691</v>
      </c>
      <c r="O669" s="6">
        <f t="shared" si="95"/>
        <v>162.7843439573987</v>
      </c>
      <c r="P669" s="6">
        <f>FORECAST(J669,Inputs!$B$10:$B$18,Inputs!$A$10:$A$18)</f>
        <v>32.299732522551885</v>
      </c>
      <c r="Q669" s="6">
        <f>IF(Inputs!$D$10="Yes",IF('Hourly Calcs'!P669&gt;'Hourly Calcs'!K669,'Hourly Calcs'!O669,N669+O669),N669+O669)</f>
        <v>162.7843439573987</v>
      </c>
      <c r="R669" s="12">
        <f t="shared" si="96"/>
        <v>773.55120248555863</v>
      </c>
      <c r="S669" s="1">
        <f>IF(AND(A669&gt;=5,A669&lt;=9),INDEX(Demand!$C$3:$C$26,C669),INDEX(Demand!$B$3:$B$26,C669))</f>
        <v>600</v>
      </c>
      <c r="T669" s="7">
        <f t="shared" si="97"/>
        <v>600</v>
      </c>
      <c r="U669" s="7">
        <f t="shared" si="98"/>
        <v>173.55120248555863</v>
      </c>
    </row>
    <row r="670" spans="1:21" x14ac:dyDescent="0.2">
      <c r="A670" s="1">
        <v>1</v>
      </c>
      <c r="B670" s="1">
        <v>28</v>
      </c>
      <c r="C670" s="1">
        <v>14</v>
      </c>
      <c r="D670">
        <v>5.3</v>
      </c>
      <c r="E670">
        <v>3.4</v>
      </c>
      <c r="F670">
        <v>88</v>
      </c>
      <c r="G670">
        <v>180</v>
      </c>
      <c r="H670">
        <v>54</v>
      </c>
      <c r="I670">
        <v>161</v>
      </c>
      <c r="J670" s="4">
        <f t="shared" si="93"/>
        <v>203.21412964407415</v>
      </c>
      <c r="K670" s="4">
        <f t="shared" si="94"/>
        <v>18.073161767459666</v>
      </c>
      <c r="L670" s="5">
        <f t="shared" si="90"/>
        <v>38.214129644074148</v>
      </c>
      <c r="M670" s="5">
        <f t="shared" si="91"/>
        <v>15.926838232540334</v>
      </c>
      <c r="N670" s="6">
        <f t="shared" si="92"/>
        <v>36.443307298898361</v>
      </c>
      <c r="O670" s="6">
        <f t="shared" si="95"/>
        <v>147.23752459068086</v>
      </c>
      <c r="P670" s="6">
        <f>FORECAST(J670,Inputs!$B$10:$B$18,Inputs!$A$10:$A$18)</f>
        <v>32.437167867074756</v>
      </c>
      <c r="Q670" s="6">
        <f>IF(Inputs!$D$10="Yes",IF('Hourly Calcs'!P670&gt;'Hourly Calcs'!K670,'Hourly Calcs'!O670,N670+O670),N670+O670)</f>
        <v>147.23752459068086</v>
      </c>
      <c r="R670" s="12">
        <f t="shared" si="96"/>
        <v>699.67271685491539</v>
      </c>
      <c r="S670" s="1">
        <f>IF(AND(A670&gt;=5,A670&lt;=9),INDEX(Demand!$C$3:$C$26,C670),INDEX(Demand!$B$3:$B$26,C670))</f>
        <v>600</v>
      </c>
      <c r="T670" s="7">
        <f t="shared" si="97"/>
        <v>600</v>
      </c>
      <c r="U670" s="7">
        <f t="shared" si="98"/>
        <v>99.672716854915393</v>
      </c>
    </row>
    <row r="671" spans="1:21" x14ac:dyDescent="0.2">
      <c r="A671" s="1">
        <v>1</v>
      </c>
      <c r="B671" s="1">
        <v>28</v>
      </c>
      <c r="C671" s="1">
        <v>15</v>
      </c>
      <c r="D671">
        <v>5.2</v>
      </c>
      <c r="E671">
        <v>3</v>
      </c>
      <c r="F671">
        <v>86</v>
      </c>
      <c r="G671">
        <v>133</v>
      </c>
      <c r="H671">
        <v>66</v>
      </c>
      <c r="I671">
        <v>114</v>
      </c>
      <c r="J671" s="4">
        <f t="shared" si="93"/>
        <v>217.15469710346679</v>
      </c>
      <c r="K671" s="4">
        <f t="shared" si="94"/>
        <v>13.327445742584757</v>
      </c>
      <c r="L671" s="5">
        <f t="shared" si="90"/>
        <v>52.154697103466788</v>
      </c>
      <c r="M671" s="5">
        <f t="shared" si="91"/>
        <v>20.672554257415243</v>
      </c>
      <c r="N671" s="6">
        <f t="shared" si="92"/>
        <v>34.64664405352638</v>
      </c>
      <c r="O671" s="6">
        <f t="shared" si="95"/>
        <v>104.25514163563737</v>
      </c>
      <c r="P671" s="6">
        <f>FORECAST(J671,Inputs!$B$10:$B$18,Inputs!$A$10:$A$18)</f>
        <v>32.566247195402468</v>
      </c>
      <c r="Q671" s="6">
        <f>IF(Inputs!$D$10="Yes",IF('Hourly Calcs'!P671&gt;'Hourly Calcs'!K671,'Hourly Calcs'!O671,N671+O671),N671+O671)</f>
        <v>104.25514163563737</v>
      </c>
      <c r="R671" s="12">
        <f t="shared" si="96"/>
        <v>495.42043305254879</v>
      </c>
      <c r="S671" s="1">
        <f>IF(AND(A671&gt;=5,A671&lt;=9),INDEX(Demand!$C$3:$C$26,C671),INDEX(Demand!$B$3:$B$26,C671))</f>
        <v>600</v>
      </c>
      <c r="T671" s="7">
        <f t="shared" si="97"/>
        <v>495.42043305254879</v>
      </c>
      <c r="U671" s="7">
        <f t="shared" si="98"/>
        <v>0</v>
      </c>
    </row>
    <row r="672" spans="1:21" x14ac:dyDescent="0.2">
      <c r="A672" s="1">
        <v>1</v>
      </c>
      <c r="B672" s="1">
        <v>28</v>
      </c>
      <c r="C672" s="1">
        <v>16</v>
      </c>
      <c r="D672">
        <v>4.5999999999999996</v>
      </c>
      <c r="E672">
        <v>3.1</v>
      </c>
      <c r="F672">
        <v>90</v>
      </c>
      <c r="G672">
        <v>68</v>
      </c>
      <c r="H672">
        <v>7</v>
      </c>
      <c r="I672">
        <v>67</v>
      </c>
      <c r="J672" s="4">
        <f t="shared" si="93"/>
        <v>230.00997578077488</v>
      </c>
      <c r="K672" s="4">
        <f t="shared" si="94"/>
        <v>6.8544955260899911</v>
      </c>
      <c r="L672" s="5">
        <f t="shared" si="90"/>
        <v>65.00997578077488</v>
      </c>
      <c r="M672" s="5">
        <f t="shared" si="91"/>
        <v>27.145504473910009</v>
      </c>
      <c r="N672" s="6">
        <f t="shared" si="92"/>
        <v>2.3344484781738144</v>
      </c>
      <c r="O672" s="6">
        <f t="shared" si="95"/>
        <v>61.272758680593896</v>
      </c>
      <c r="P672" s="6">
        <f>FORECAST(J672,Inputs!$B$10:$B$18,Inputs!$A$10:$A$18)</f>
        <v>32.685277553525694</v>
      </c>
      <c r="Q672" s="6">
        <f>IF(Inputs!$D$10="Yes",IF('Hourly Calcs'!P672&gt;'Hourly Calcs'!K672,'Hourly Calcs'!O672,N672+O672),N672+O672)</f>
        <v>61.272758680593896</v>
      </c>
      <c r="R672" s="12">
        <f t="shared" si="96"/>
        <v>291.16814925018218</v>
      </c>
      <c r="S672" s="1">
        <f>IF(AND(A672&gt;=5,A672&lt;=9),INDEX(Demand!$C$3:$C$26,C672),INDEX(Demand!$B$3:$B$26,C672))</f>
        <v>900</v>
      </c>
      <c r="T672" s="7">
        <f t="shared" si="97"/>
        <v>291.16814925018218</v>
      </c>
      <c r="U672" s="7">
        <f t="shared" si="98"/>
        <v>0</v>
      </c>
    </row>
    <row r="673" spans="1:21" x14ac:dyDescent="0.2">
      <c r="A673" s="1">
        <v>1</v>
      </c>
      <c r="B673" s="1">
        <v>28</v>
      </c>
      <c r="C673" s="1">
        <v>17</v>
      </c>
      <c r="D673">
        <v>4.2</v>
      </c>
      <c r="E673">
        <v>3</v>
      </c>
      <c r="F673">
        <v>92</v>
      </c>
      <c r="G673">
        <v>12</v>
      </c>
      <c r="H673">
        <v>0</v>
      </c>
      <c r="I673">
        <v>12</v>
      </c>
      <c r="J673" s="4">
        <f t="shared" si="93"/>
        <v>241.91398224305181</v>
      </c>
      <c r="K673" s="4">
        <f t="shared" si="94"/>
        <v>-0.82651404796598626</v>
      </c>
      <c r="L673" s="5">
        <f t="shared" si="90"/>
        <v>76.913982243051805</v>
      </c>
      <c r="M673" s="5">
        <f t="shared" si="91"/>
        <v>0</v>
      </c>
      <c r="N673" s="6">
        <f t="shared" si="92"/>
        <v>0</v>
      </c>
      <c r="O673" s="6">
        <f t="shared" si="95"/>
        <v>10.974225435330251</v>
      </c>
      <c r="P673" s="6">
        <f>FORECAST(J673,Inputs!$B$10:$B$18,Inputs!$A$10:$A$18)</f>
        <v>32.795499835583811</v>
      </c>
      <c r="Q673" s="6">
        <f>IF(Inputs!$D$10="Yes",IF('Hourly Calcs'!P673&gt;'Hourly Calcs'!K673,'Hourly Calcs'!O673,N673+O673),N673+O673)</f>
        <v>10.974225435330251</v>
      </c>
      <c r="R673" s="12">
        <f t="shared" si="96"/>
        <v>52.149519268689346</v>
      </c>
      <c r="S673" s="1">
        <f>IF(AND(A673&gt;=5,A673&lt;=9),INDEX(Demand!$C$3:$C$26,C673),INDEX(Demand!$B$3:$B$26,C673))</f>
        <v>900</v>
      </c>
      <c r="T673" s="7">
        <f t="shared" si="97"/>
        <v>52.149519268689346</v>
      </c>
      <c r="U673" s="7">
        <f t="shared" si="98"/>
        <v>0</v>
      </c>
    </row>
    <row r="674" spans="1:21" x14ac:dyDescent="0.2">
      <c r="A674" s="1">
        <v>1</v>
      </c>
      <c r="B674" s="1">
        <v>28</v>
      </c>
      <c r="C674" s="1">
        <v>18</v>
      </c>
      <c r="D674">
        <v>4.2</v>
      </c>
      <c r="E674">
        <v>2.7</v>
      </c>
      <c r="F674">
        <v>90</v>
      </c>
      <c r="G674">
        <v>0</v>
      </c>
      <c r="H674">
        <v>0</v>
      </c>
      <c r="I674">
        <v>0</v>
      </c>
      <c r="J674" s="4">
        <f t="shared" si="93"/>
        <v>253.20935516213041</v>
      </c>
      <c r="K674" s="4">
        <f t="shared" si="94"/>
        <v>-9.8420615030660912</v>
      </c>
      <c r="L674" s="5">
        <f t="shared" si="90"/>
        <v>88.209355162130407</v>
      </c>
      <c r="M674" s="5">
        <f t="shared" si="91"/>
        <v>0</v>
      </c>
      <c r="N674" s="6">
        <f t="shared" si="92"/>
        <v>0</v>
      </c>
      <c r="O674" s="6">
        <f t="shared" si="95"/>
        <v>0</v>
      </c>
      <c r="P674" s="6">
        <f>FORECAST(J674,Inputs!$B$10:$B$18,Inputs!$A$10:$A$18)</f>
        <v>32.900086621871573</v>
      </c>
      <c r="Q674" s="6">
        <f>IF(Inputs!$D$10="Yes",IF('Hourly Calcs'!P674&gt;'Hourly Calcs'!K674,'Hourly Calcs'!O674,N674+O674),N674+O674)</f>
        <v>0</v>
      </c>
      <c r="R674" s="12">
        <f t="shared" si="96"/>
        <v>0</v>
      </c>
      <c r="S674" s="1">
        <f>IF(AND(A674&gt;=5,A674&lt;=9),INDEX(Demand!$C$3:$C$26,C674),INDEX(Demand!$B$3:$B$26,C674))</f>
        <v>900</v>
      </c>
      <c r="T674" s="7">
        <f t="shared" si="97"/>
        <v>0</v>
      </c>
      <c r="U674" s="7">
        <f t="shared" si="98"/>
        <v>0</v>
      </c>
    </row>
    <row r="675" spans="1:21" x14ac:dyDescent="0.2">
      <c r="A675" s="1">
        <v>1</v>
      </c>
      <c r="B675" s="1">
        <v>28</v>
      </c>
      <c r="C675" s="1">
        <v>19</v>
      </c>
      <c r="D675">
        <v>4.2</v>
      </c>
      <c r="E675">
        <v>1.9</v>
      </c>
      <c r="F675">
        <v>85</v>
      </c>
      <c r="G675">
        <v>0</v>
      </c>
      <c r="H675">
        <v>0</v>
      </c>
      <c r="I675">
        <v>0</v>
      </c>
      <c r="J675" s="4">
        <f t="shared" si="93"/>
        <v>264.37622005592516</v>
      </c>
      <c r="K675" s="4">
        <f t="shared" si="94"/>
        <v>-19.147530369348715</v>
      </c>
      <c r="L675" s="5">
        <f t="shared" ref="L675:L738" si="99">IF(ABS($B$5-J675)&gt;90,0,ABS($B$5-J675))</f>
        <v>0</v>
      </c>
      <c r="M675" s="5">
        <f t="shared" ref="M675:M738" si="100">IF(K675&gt;0,ABS($B$4-K675),0)</f>
        <v>0</v>
      </c>
      <c r="N675" s="6">
        <f t="shared" si="92"/>
        <v>0</v>
      </c>
      <c r="O675" s="6">
        <f t="shared" si="95"/>
        <v>0</v>
      </c>
      <c r="P675" s="6">
        <f>FORECAST(J675,Inputs!$B$10:$B$18,Inputs!$A$10:$A$18)</f>
        <v>33.003483519036344</v>
      </c>
      <c r="Q675" s="6">
        <f>IF(Inputs!$D$10="Yes",IF('Hourly Calcs'!P675&gt;'Hourly Calcs'!K675,'Hourly Calcs'!O675,N675+O675),N675+O675)</f>
        <v>0</v>
      </c>
      <c r="R675" s="12">
        <f t="shared" si="96"/>
        <v>0</v>
      </c>
      <c r="S675" s="1">
        <f>IF(AND(A675&gt;=5,A675&lt;=9),INDEX(Demand!$C$3:$C$26,C675),INDEX(Demand!$B$3:$B$26,C675))</f>
        <v>900</v>
      </c>
      <c r="T675" s="7">
        <f t="shared" si="97"/>
        <v>0</v>
      </c>
      <c r="U675" s="7">
        <f t="shared" si="98"/>
        <v>0</v>
      </c>
    </row>
    <row r="676" spans="1:21" x14ac:dyDescent="0.2">
      <c r="A676" s="1">
        <v>1</v>
      </c>
      <c r="B676" s="1">
        <v>28</v>
      </c>
      <c r="C676" s="1">
        <v>20</v>
      </c>
      <c r="D676">
        <v>4.3</v>
      </c>
      <c r="E676">
        <v>1.5</v>
      </c>
      <c r="F676">
        <v>82</v>
      </c>
      <c r="G676">
        <v>0</v>
      </c>
      <c r="H676">
        <v>0</v>
      </c>
      <c r="I676">
        <v>0</v>
      </c>
      <c r="J676" s="4">
        <f t="shared" si="93"/>
        <v>276.03698115807447</v>
      </c>
      <c r="K676" s="4">
        <f t="shared" si="94"/>
        <v>-28.622386608846639</v>
      </c>
      <c r="L676" s="5">
        <f t="shared" si="99"/>
        <v>0</v>
      </c>
      <c r="M676" s="5">
        <f t="shared" si="100"/>
        <v>0</v>
      </c>
      <c r="N676" s="6">
        <f t="shared" si="92"/>
        <v>0</v>
      </c>
      <c r="O676" s="6">
        <f t="shared" si="95"/>
        <v>0</v>
      </c>
      <c r="P676" s="6">
        <f>FORECAST(J676,Inputs!$B$10:$B$18,Inputs!$A$10:$A$18)</f>
        <v>33.11145352924143</v>
      </c>
      <c r="Q676" s="6">
        <f>IF(Inputs!$D$10="Yes",IF('Hourly Calcs'!P676&gt;'Hourly Calcs'!K676,'Hourly Calcs'!O676,N676+O676),N676+O676)</f>
        <v>0</v>
      </c>
      <c r="R676" s="12">
        <f t="shared" si="96"/>
        <v>0</v>
      </c>
      <c r="S676" s="1">
        <f>IF(AND(A676&gt;=5,A676&lt;=9),INDEX(Demand!$C$3:$C$26,C676),INDEX(Demand!$B$3:$B$26,C676))</f>
        <v>800</v>
      </c>
      <c r="T676" s="7">
        <f t="shared" si="97"/>
        <v>0</v>
      </c>
      <c r="U676" s="7">
        <f t="shared" si="98"/>
        <v>0</v>
      </c>
    </row>
    <row r="677" spans="1:21" x14ac:dyDescent="0.2">
      <c r="A677" s="1">
        <v>1</v>
      </c>
      <c r="B677" s="1">
        <v>28</v>
      </c>
      <c r="C677" s="1">
        <v>21</v>
      </c>
      <c r="D677">
        <v>4</v>
      </c>
      <c r="E677">
        <v>2</v>
      </c>
      <c r="F677">
        <v>87</v>
      </c>
      <c r="G677">
        <v>0</v>
      </c>
      <c r="H677">
        <v>0</v>
      </c>
      <c r="I677">
        <v>0</v>
      </c>
      <c r="J677" s="4">
        <f t="shared" si="93"/>
        <v>289.0351405618718</v>
      </c>
      <c r="K677" s="4">
        <f t="shared" si="94"/>
        <v>-37.869962029625654</v>
      </c>
      <c r="L677" s="5">
        <f t="shared" si="99"/>
        <v>0</v>
      </c>
      <c r="M677" s="5">
        <f t="shared" si="100"/>
        <v>0</v>
      </c>
      <c r="N677" s="6">
        <f t="shared" si="92"/>
        <v>0</v>
      </c>
      <c r="O677" s="6">
        <f t="shared" si="95"/>
        <v>0</v>
      </c>
      <c r="P677" s="6">
        <f>FORECAST(J677,Inputs!$B$10:$B$18,Inputs!$A$10:$A$18)</f>
        <v>33.231806857054366</v>
      </c>
      <c r="Q677" s="6">
        <f>IF(Inputs!$D$10="Yes",IF('Hourly Calcs'!P677&gt;'Hourly Calcs'!K677,'Hourly Calcs'!O677,N677+O677),N677+O677)</f>
        <v>0</v>
      </c>
      <c r="R677" s="12">
        <f t="shared" si="96"/>
        <v>0</v>
      </c>
      <c r="S677" s="1">
        <f>IF(AND(A677&gt;=5,A677&lt;=9),INDEX(Demand!$C$3:$C$26,C677),INDEX(Demand!$B$3:$B$26,C677))</f>
        <v>700</v>
      </c>
      <c r="T677" s="7">
        <f t="shared" si="97"/>
        <v>0</v>
      </c>
      <c r="U677" s="7">
        <f t="shared" si="98"/>
        <v>0</v>
      </c>
    </row>
    <row r="678" spans="1:21" x14ac:dyDescent="0.2">
      <c r="A678" s="1">
        <v>1</v>
      </c>
      <c r="B678" s="1">
        <v>28</v>
      </c>
      <c r="C678" s="1">
        <v>22</v>
      </c>
      <c r="D678">
        <v>3.5</v>
      </c>
      <c r="E678">
        <v>1.4</v>
      </c>
      <c r="F678">
        <v>86</v>
      </c>
      <c r="G678">
        <v>0</v>
      </c>
      <c r="H678">
        <v>0</v>
      </c>
      <c r="I678">
        <v>0</v>
      </c>
      <c r="J678" s="4">
        <f t="shared" si="93"/>
        <v>304.55216740063065</v>
      </c>
      <c r="K678" s="4">
        <f t="shared" si="94"/>
        <v>-46.331344393450053</v>
      </c>
      <c r="L678" s="5">
        <f t="shared" si="99"/>
        <v>0</v>
      </c>
      <c r="M678" s="5">
        <f t="shared" si="100"/>
        <v>0</v>
      </c>
      <c r="N678" s="6">
        <f t="shared" si="92"/>
        <v>0</v>
      </c>
      <c r="O678" s="6">
        <f t="shared" si="95"/>
        <v>0</v>
      </c>
      <c r="P678" s="6">
        <f>FORECAST(J678,Inputs!$B$10:$B$18,Inputs!$A$10:$A$18)</f>
        <v>33.37548303148732</v>
      </c>
      <c r="Q678" s="6">
        <f>IF(Inputs!$D$10="Yes",IF('Hourly Calcs'!P678&gt;'Hourly Calcs'!K678,'Hourly Calcs'!O678,N678+O678),N678+O678)</f>
        <v>0</v>
      </c>
      <c r="R678" s="12">
        <f t="shared" si="96"/>
        <v>0</v>
      </c>
      <c r="S678" s="1">
        <f>IF(AND(A678&gt;=5,A678&lt;=9),INDEX(Demand!$C$3:$C$26,C678),INDEX(Demand!$B$3:$B$26,C678))</f>
        <v>600</v>
      </c>
      <c r="T678" s="7">
        <f t="shared" si="97"/>
        <v>0</v>
      </c>
      <c r="U678" s="7">
        <f t="shared" si="98"/>
        <v>0</v>
      </c>
    </row>
    <row r="679" spans="1:21" x14ac:dyDescent="0.2">
      <c r="A679" s="1">
        <v>1</v>
      </c>
      <c r="B679" s="1">
        <v>28</v>
      </c>
      <c r="C679" s="1">
        <v>23</v>
      </c>
      <c r="D679">
        <v>3.1</v>
      </c>
      <c r="E679">
        <v>1.6</v>
      </c>
      <c r="F679">
        <v>90</v>
      </c>
      <c r="G679">
        <v>0</v>
      </c>
      <c r="H679">
        <v>0</v>
      </c>
      <c r="I679">
        <v>0</v>
      </c>
      <c r="J679" s="4">
        <f t="shared" si="93"/>
        <v>324.03556261793517</v>
      </c>
      <c r="K679" s="4">
        <f t="shared" si="94"/>
        <v>-53.129655455110452</v>
      </c>
      <c r="L679" s="5">
        <f t="shared" si="99"/>
        <v>0</v>
      </c>
      <c r="M679" s="5">
        <f t="shared" si="100"/>
        <v>0</v>
      </c>
      <c r="N679" s="6">
        <f t="shared" si="92"/>
        <v>0</v>
      </c>
      <c r="O679" s="6">
        <f t="shared" si="95"/>
        <v>0</v>
      </c>
      <c r="P679" s="6">
        <f>FORECAST(J679,Inputs!$B$10:$B$18,Inputs!$A$10:$A$18)</f>
        <v>33.555884839054954</v>
      </c>
      <c r="Q679" s="6">
        <f>IF(Inputs!$D$10="Yes",IF('Hourly Calcs'!P679&gt;'Hourly Calcs'!K679,'Hourly Calcs'!O679,N679+O679),N679+O679)</f>
        <v>0</v>
      </c>
      <c r="R679" s="12">
        <f t="shared" si="96"/>
        <v>0</v>
      </c>
      <c r="S679" s="1">
        <f>IF(AND(A679&gt;=5,A679&lt;=9),INDEX(Demand!$C$3:$C$26,C679),INDEX(Demand!$B$3:$B$26,C679))</f>
        <v>500</v>
      </c>
      <c r="T679" s="7">
        <f t="shared" si="97"/>
        <v>0</v>
      </c>
      <c r="U679" s="7">
        <f t="shared" si="98"/>
        <v>0</v>
      </c>
    </row>
    <row r="680" spans="1:21" x14ac:dyDescent="0.2">
      <c r="A680" s="1">
        <v>1</v>
      </c>
      <c r="B680" s="1">
        <v>28</v>
      </c>
      <c r="C680" s="1">
        <v>24</v>
      </c>
      <c r="D680">
        <v>2.8</v>
      </c>
      <c r="E680">
        <v>2</v>
      </c>
      <c r="F680">
        <v>94</v>
      </c>
      <c r="G680">
        <v>0</v>
      </c>
      <c r="H680">
        <v>0</v>
      </c>
      <c r="I680">
        <v>0</v>
      </c>
      <c r="J680" s="4">
        <f t="shared" si="93"/>
        <v>348.13368077419909</v>
      </c>
      <c r="K680" s="4">
        <f t="shared" si="94"/>
        <v>-56.991622025888489</v>
      </c>
      <c r="L680" s="5">
        <f t="shared" si="99"/>
        <v>0</v>
      </c>
      <c r="M680" s="5">
        <f t="shared" si="100"/>
        <v>0</v>
      </c>
      <c r="N680" s="6">
        <f t="shared" si="92"/>
        <v>0</v>
      </c>
      <c r="O680" s="6">
        <f t="shared" si="95"/>
        <v>0</v>
      </c>
      <c r="P680" s="6">
        <f>FORECAST(J680,Inputs!$B$10:$B$18,Inputs!$A$10:$A$18)</f>
        <v>33.779015562724062</v>
      </c>
      <c r="Q680" s="6">
        <f>IF(Inputs!$D$10="Yes",IF('Hourly Calcs'!P680&gt;'Hourly Calcs'!K680,'Hourly Calcs'!O680,N680+O680),N680+O680)</f>
        <v>0</v>
      </c>
      <c r="R680" s="12">
        <f t="shared" si="96"/>
        <v>0</v>
      </c>
      <c r="S680" s="1">
        <f>IF(AND(A680&gt;=5,A680&lt;=9),INDEX(Demand!$C$3:$C$26,C680),INDEX(Demand!$B$3:$B$26,C680))</f>
        <v>400</v>
      </c>
      <c r="T680" s="7">
        <f t="shared" si="97"/>
        <v>0</v>
      </c>
      <c r="U680" s="7">
        <f t="shared" si="98"/>
        <v>0</v>
      </c>
    </row>
    <row r="681" spans="1:21" x14ac:dyDescent="0.2">
      <c r="A681" s="1">
        <v>1</v>
      </c>
      <c r="B681" s="1">
        <v>29</v>
      </c>
      <c r="C681" s="1">
        <v>1</v>
      </c>
      <c r="D681">
        <v>2</v>
      </c>
      <c r="E681">
        <v>0.7</v>
      </c>
      <c r="F681">
        <v>91</v>
      </c>
      <c r="G681">
        <v>0</v>
      </c>
      <c r="H681">
        <v>0</v>
      </c>
      <c r="I681">
        <v>0</v>
      </c>
      <c r="J681" s="4">
        <f t="shared" si="93"/>
        <v>14.369870384310616</v>
      </c>
      <c r="K681" s="4">
        <f t="shared" si="94"/>
        <v>-56.771252447715852</v>
      </c>
      <c r="L681" s="5">
        <f t="shared" si="99"/>
        <v>0</v>
      </c>
      <c r="M681" s="5">
        <f t="shared" si="100"/>
        <v>0</v>
      </c>
      <c r="N681" s="6">
        <f t="shared" si="92"/>
        <v>0</v>
      </c>
      <c r="O681" s="6">
        <f t="shared" si="95"/>
        <v>0</v>
      </c>
      <c r="P681" s="6">
        <f>FORECAST(J681,Inputs!$B$10:$B$18,Inputs!$A$10:$A$18)</f>
        <v>30.688609910965837</v>
      </c>
      <c r="Q681" s="6">
        <f>IF(Inputs!$D$10="Yes",IF('Hourly Calcs'!P681&gt;'Hourly Calcs'!K681,'Hourly Calcs'!O681,N681+O681),N681+O681)</f>
        <v>0</v>
      </c>
      <c r="R681" s="12">
        <f t="shared" si="96"/>
        <v>0</v>
      </c>
      <c r="S681" s="1">
        <f>IF(AND(A681&gt;=5,A681&lt;=9),INDEX(Demand!$C$3:$C$26,C681),INDEX(Demand!$B$3:$B$26,C681))</f>
        <v>350</v>
      </c>
      <c r="T681" s="7">
        <f t="shared" si="97"/>
        <v>0</v>
      </c>
      <c r="U681" s="7">
        <f t="shared" si="98"/>
        <v>0</v>
      </c>
    </row>
    <row r="682" spans="1:21" x14ac:dyDescent="0.2">
      <c r="A682" s="1">
        <v>1</v>
      </c>
      <c r="B682" s="1">
        <v>29</v>
      </c>
      <c r="C682" s="1">
        <v>2</v>
      </c>
      <c r="D682">
        <v>1.8</v>
      </c>
      <c r="E682">
        <v>0.7</v>
      </c>
      <c r="F682">
        <v>92</v>
      </c>
      <c r="G682">
        <v>0</v>
      </c>
      <c r="H682">
        <v>0</v>
      </c>
      <c r="I682">
        <v>0</v>
      </c>
      <c r="J682" s="4">
        <f t="shared" si="93"/>
        <v>38.043584648005321</v>
      </c>
      <c r="K682" s="4">
        <f t="shared" si="94"/>
        <v>-52.543873844064649</v>
      </c>
      <c r="L682" s="5">
        <f t="shared" si="99"/>
        <v>0</v>
      </c>
      <c r="M682" s="5">
        <f t="shared" si="100"/>
        <v>0</v>
      </c>
      <c r="N682" s="6">
        <f t="shared" si="92"/>
        <v>0</v>
      </c>
      <c r="O682" s="6">
        <f t="shared" si="95"/>
        <v>0</v>
      </c>
      <c r="P682" s="6">
        <f>FORECAST(J682,Inputs!$B$10:$B$18,Inputs!$A$10:$A$18)</f>
        <v>30.907810968963009</v>
      </c>
      <c r="Q682" s="6">
        <f>IF(Inputs!$D$10="Yes",IF('Hourly Calcs'!P682&gt;'Hourly Calcs'!K682,'Hourly Calcs'!O682,N682+O682),N682+O682)</f>
        <v>0</v>
      </c>
      <c r="R682" s="12">
        <f t="shared" si="96"/>
        <v>0</v>
      </c>
      <c r="S682" s="1">
        <f>IF(AND(A682&gt;=5,A682&lt;=9),INDEX(Demand!$C$3:$C$26,C682),INDEX(Demand!$B$3:$B$26,C682))</f>
        <v>350</v>
      </c>
      <c r="T682" s="7">
        <f t="shared" si="97"/>
        <v>0</v>
      </c>
      <c r="U682" s="7">
        <f t="shared" si="98"/>
        <v>0</v>
      </c>
    </row>
    <row r="683" spans="1:21" x14ac:dyDescent="0.2">
      <c r="A683" s="1">
        <v>1</v>
      </c>
      <c r="B683" s="1">
        <v>29</v>
      </c>
      <c r="C683" s="1">
        <v>3</v>
      </c>
      <c r="D683">
        <v>1.5</v>
      </c>
      <c r="E683">
        <v>1</v>
      </c>
      <c r="F683">
        <v>96</v>
      </c>
      <c r="G683">
        <v>0</v>
      </c>
      <c r="H683">
        <v>0</v>
      </c>
      <c r="I683">
        <v>0</v>
      </c>
      <c r="J683" s="4">
        <f t="shared" si="93"/>
        <v>57.062274858423564</v>
      </c>
      <c r="K683" s="4">
        <f t="shared" si="94"/>
        <v>-45.518009810164017</v>
      </c>
      <c r="L683" s="5">
        <f t="shared" si="99"/>
        <v>0</v>
      </c>
      <c r="M683" s="5">
        <f t="shared" si="100"/>
        <v>0</v>
      </c>
      <c r="N683" s="6">
        <f t="shared" si="92"/>
        <v>0</v>
      </c>
      <c r="O683" s="6">
        <f t="shared" si="95"/>
        <v>0</v>
      </c>
      <c r="P683" s="6">
        <f>FORECAST(J683,Inputs!$B$10:$B$18,Inputs!$A$10:$A$18)</f>
        <v>31.083909952392808</v>
      </c>
      <c r="Q683" s="6">
        <f>IF(Inputs!$D$10="Yes",IF('Hourly Calcs'!P683&gt;'Hourly Calcs'!K683,'Hourly Calcs'!O683,N683+O683),N683+O683)</f>
        <v>0</v>
      </c>
      <c r="R683" s="12">
        <f t="shared" si="96"/>
        <v>0</v>
      </c>
      <c r="S683" s="1">
        <f>IF(AND(A683&gt;=5,A683&lt;=9),INDEX(Demand!$C$3:$C$26,C683),INDEX(Demand!$B$3:$B$26,C683))</f>
        <v>350</v>
      </c>
      <c r="T683" s="7">
        <f t="shared" si="97"/>
        <v>0</v>
      </c>
      <c r="U683" s="7">
        <f t="shared" si="98"/>
        <v>0</v>
      </c>
    </row>
    <row r="684" spans="1:21" x14ac:dyDescent="0.2">
      <c r="A684" s="1">
        <v>1</v>
      </c>
      <c r="B684" s="1">
        <v>29</v>
      </c>
      <c r="C684" s="1">
        <v>4</v>
      </c>
      <c r="D684">
        <v>1.5</v>
      </c>
      <c r="E684">
        <v>1</v>
      </c>
      <c r="F684">
        <v>96</v>
      </c>
      <c r="G684">
        <v>0</v>
      </c>
      <c r="H684">
        <v>0</v>
      </c>
      <c r="I684">
        <v>0</v>
      </c>
      <c r="J684" s="4">
        <f t="shared" si="93"/>
        <v>72.254959924827276</v>
      </c>
      <c r="K684" s="4">
        <f t="shared" si="94"/>
        <v>-36.9342875594389</v>
      </c>
      <c r="L684" s="5">
        <f t="shared" si="99"/>
        <v>0</v>
      </c>
      <c r="M684" s="5">
        <f t="shared" si="100"/>
        <v>0</v>
      </c>
      <c r="N684" s="6">
        <f t="shared" si="92"/>
        <v>0</v>
      </c>
      <c r="O684" s="6">
        <f t="shared" si="95"/>
        <v>0</v>
      </c>
      <c r="P684" s="6">
        <f>FORECAST(J684,Inputs!$B$10:$B$18,Inputs!$A$10:$A$18)</f>
        <v>31.224582962266918</v>
      </c>
      <c r="Q684" s="6">
        <f>IF(Inputs!$D$10="Yes",IF('Hourly Calcs'!P684&gt;'Hourly Calcs'!K684,'Hourly Calcs'!O684,N684+O684),N684+O684)</f>
        <v>0</v>
      </c>
      <c r="R684" s="12">
        <f t="shared" si="96"/>
        <v>0</v>
      </c>
      <c r="S684" s="1">
        <f>IF(AND(A684&gt;=5,A684&lt;=9),INDEX(Demand!$C$3:$C$26,C684),INDEX(Demand!$B$3:$B$26,C684))</f>
        <v>350</v>
      </c>
      <c r="T684" s="7">
        <f t="shared" si="97"/>
        <v>0</v>
      </c>
      <c r="U684" s="7">
        <f t="shared" si="98"/>
        <v>0</v>
      </c>
    </row>
    <row r="685" spans="1:21" x14ac:dyDescent="0.2">
      <c r="A685" s="1">
        <v>1</v>
      </c>
      <c r="B685" s="1">
        <v>29</v>
      </c>
      <c r="C685" s="1">
        <v>5</v>
      </c>
      <c r="D685">
        <v>1.5</v>
      </c>
      <c r="E685">
        <v>1.3</v>
      </c>
      <c r="F685">
        <v>99</v>
      </c>
      <c r="G685">
        <v>0</v>
      </c>
      <c r="H685">
        <v>0</v>
      </c>
      <c r="I685">
        <v>0</v>
      </c>
      <c r="J685" s="4">
        <f t="shared" si="93"/>
        <v>85.064487831934358</v>
      </c>
      <c r="K685" s="4">
        <f t="shared" si="94"/>
        <v>-27.629139966272788</v>
      </c>
      <c r="L685" s="5">
        <f t="shared" si="99"/>
        <v>79.935512168065642</v>
      </c>
      <c r="M685" s="5">
        <f t="shared" si="100"/>
        <v>0</v>
      </c>
      <c r="N685" s="6">
        <f t="shared" si="92"/>
        <v>0</v>
      </c>
      <c r="O685" s="6">
        <f t="shared" si="95"/>
        <v>0</v>
      </c>
      <c r="P685" s="6">
        <f>FORECAST(J685,Inputs!$B$10:$B$18,Inputs!$A$10:$A$18)</f>
        <v>31.343189702147537</v>
      </c>
      <c r="Q685" s="6">
        <f>IF(Inputs!$D$10="Yes",IF('Hourly Calcs'!P685&gt;'Hourly Calcs'!K685,'Hourly Calcs'!O685,N685+O685),N685+O685)</f>
        <v>0</v>
      </c>
      <c r="R685" s="12">
        <f t="shared" si="96"/>
        <v>0</v>
      </c>
      <c r="S685" s="1">
        <f>IF(AND(A685&gt;=5,A685&lt;=9),INDEX(Demand!$C$3:$C$26,C685),INDEX(Demand!$B$3:$B$26,C685))</f>
        <v>350</v>
      </c>
      <c r="T685" s="7">
        <f t="shared" si="97"/>
        <v>0</v>
      </c>
      <c r="U685" s="7">
        <f t="shared" si="98"/>
        <v>0</v>
      </c>
    </row>
    <row r="686" spans="1:21" x14ac:dyDescent="0.2">
      <c r="A686" s="1">
        <v>1</v>
      </c>
      <c r="B686" s="1">
        <v>29</v>
      </c>
      <c r="C686" s="1">
        <v>6</v>
      </c>
      <c r="D686">
        <v>1.8</v>
      </c>
      <c r="E686">
        <v>1</v>
      </c>
      <c r="F686">
        <v>94</v>
      </c>
      <c r="G686">
        <v>0</v>
      </c>
      <c r="H686">
        <v>0</v>
      </c>
      <c r="I686">
        <v>0</v>
      </c>
      <c r="J686" s="4">
        <f t="shared" si="93"/>
        <v>96.63467818947116</v>
      </c>
      <c r="K686" s="4">
        <f t="shared" si="94"/>
        <v>-18.13819229358279</v>
      </c>
      <c r="L686" s="5">
        <f t="shared" si="99"/>
        <v>68.36532181052884</v>
      </c>
      <c r="M686" s="5">
        <f t="shared" si="100"/>
        <v>0</v>
      </c>
      <c r="N686" s="6">
        <f t="shared" si="92"/>
        <v>0</v>
      </c>
      <c r="O686" s="6">
        <f t="shared" si="95"/>
        <v>0</v>
      </c>
      <c r="P686" s="6">
        <f>FORECAST(J686,Inputs!$B$10:$B$18,Inputs!$A$10:$A$18)</f>
        <v>31.450321094346954</v>
      </c>
      <c r="Q686" s="6">
        <f>IF(Inputs!$D$10="Yes",IF('Hourly Calcs'!P686&gt;'Hourly Calcs'!K686,'Hourly Calcs'!O686,N686+O686),N686+O686)</f>
        <v>0</v>
      </c>
      <c r="R686" s="12">
        <f t="shared" si="96"/>
        <v>0</v>
      </c>
      <c r="S686" s="1">
        <f>IF(AND(A686&gt;=5,A686&lt;=9),INDEX(Demand!$C$3:$C$26,C686),INDEX(Demand!$B$3:$B$26,C686))</f>
        <v>350</v>
      </c>
      <c r="T686" s="7">
        <f t="shared" si="97"/>
        <v>0</v>
      </c>
      <c r="U686" s="7">
        <f t="shared" si="98"/>
        <v>0</v>
      </c>
    </row>
    <row r="687" spans="1:21" x14ac:dyDescent="0.2">
      <c r="A687" s="1">
        <v>1</v>
      </c>
      <c r="B687" s="1">
        <v>29</v>
      </c>
      <c r="C687" s="1">
        <v>7</v>
      </c>
      <c r="D687">
        <v>1.9</v>
      </c>
      <c r="E687">
        <v>1.1000000000000001</v>
      </c>
      <c r="F687">
        <v>94</v>
      </c>
      <c r="G687">
        <v>0</v>
      </c>
      <c r="H687">
        <v>0</v>
      </c>
      <c r="I687">
        <v>0</v>
      </c>
      <c r="J687" s="4">
        <f t="shared" si="93"/>
        <v>107.7819694766555</v>
      </c>
      <c r="K687" s="4">
        <f t="shared" si="94"/>
        <v>-8.8466079539003459</v>
      </c>
      <c r="L687" s="5">
        <f t="shared" si="99"/>
        <v>57.218030523344495</v>
      </c>
      <c r="M687" s="5">
        <f t="shared" si="100"/>
        <v>0</v>
      </c>
      <c r="N687" s="6">
        <f t="shared" si="92"/>
        <v>0</v>
      </c>
      <c r="O687" s="6">
        <f t="shared" si="95"/>
        <v>0</v>
      </c>
      <c r="P687" s="6">
        <f>FORECAST(J687,Inputs!$B$10:$B$18,Inputs!$A$10:$A$18)</f>
        <v>31.553536754413475</v>
      </c>
      <c r="Q687" s="6">
        <f>IF(Inputs!$D$10="Yes",IF('Hourly Calcs'!P687&gt;'Hourly Calcs'!K687,'Hourly Calcs'!O687,N687+O687),N687+O687)</f>
        <v>0</v>
      </c>
      <c r="R687" s="12">
        <f t="shared" si="96"/>
        <v>0</v>
      </c>
      <c r="S687" s="1">
        <f>IF(AND(A687&gt;=5,A687&lt;=9),INDEX(Demand!$C$3:$C$26,C687),INDEX(Demand!$B$3:$B$26,C687))</f>
        <v>350</v>
      </c>
      <c r="T687" s="7">
        <f t="shared" si="97"/>
        <v>0</v>
      </c>
      <c r="U687" s="7">
        <f t="shared" si="98"/>
        <v>0</v>
      </c>
    </row>
    <row r="688" spans="1:21" x14ac:dyDescent="0.2">
      <c r="A688" s="1">
        <v>1</v>
      </c>
      <c r="B688" s="1">
        <v>29</v>
      </c>
      <c r="C688" s="1">
        <v>8</v>
      </c>
      <c r="D688">
        <v>2.1</v>
      </c>
      <c r="E688">
        <v>1.3</v>
      </c>
      <c r="F688">
        <v>94</v>
      </c>
      <c r="G688">
        <v>0</v>
      </c>
      <c r="H688">
        <v>0</v>
      </c>
      <c r="I688">
        <v>0</v>
      </c>
      <c r="J688" s="4">
        <f t="shared" si="93"/>
        <v>119.1133782593256</v>
      </c>
      <c r="K688" s="4">
        <f t="shared" si="94"/>
        <v>0.33132665405351247</v>
      </c>
      <c r="L688" s="5">
        <f t="shared" si="99"/>
        <v>45.8866217406744</v>
      </c>
      <c r="M688" s="5">
        <f t="shared" si="100"/>
        <v>33.668673345946488</v>
      </c>
      <c r="N688" s="6">
        <f t="shared" si="92"/>
        <v>0</v>
      </c>
      <c r="O688" s="6">
        <f t="shared" si="95"/>
        <v>0</v>
      </c>
      <c r="P688" s="6">
        <f>FORECAST(J688,Inputs!$B$10:$B$18,Inputs!$A$10:$A$18)</f>
        <v>31.658457206104863</v>
      </c>
      <c r="Q688" s="6">
        <f>IF(Inputs!$D$10="Yes",IF('Hourly Calcs'!P688&gt;'Hourly Calcs'!K688,'Hourly Calcs'!O688,N688+O688),N688+O688)</f>
        <v>0</v>
      </c>
      <c r="R688" s="12">
        <f t="shared" si="96"/>
        <v>0</v>
      </c>
      <c r="S688" s="1">
        <f>IF(AND(A688&gt;=5,A688&lt;=9),INDEX(Demand!$C$3:$C$26,C688),INDEX(Demand!$B$3:$B$26,C688))</f>
        <v>350</v>
      </c>
      <c r="T688" s="7">
        <f t="shared" si="97"/>
        <v>0</v>
      </c>
      <c r="U688" s="7">
        <f t="shared" si="98"/>
        <v>0</v>
      </c>
    </row>
    <row r="689" spans="1:21" x14ac:dyDescent="0.2">
      <c r="A689" s="1">
        <v>1</v>
      </c>
      <c r="B689" s="1">
        <v>29</v>
      </c>
      <c r="C689" s="1">
        <v>9</v>
      </c>
      <c r="D689">
        <v>2.2000000000000002</v>
      </c>
      <c r="E689">
        <v>1.1000000000000001</v>
      </c>
      <c r="F689">
        <v>92</v>
      </c>
      <c r="G689">
        <v>12</v>
      </c>
      <c r="H689">
        <v>0</v>
      </c>
      <c r="I689">
        <v>12</v>
      </c>
      <c r="J689" s="4">
        <f t="shared" si="93"/>
        <v>131.09894601857249</v>
      </c>
      <c r="K689" s="4">
        <f t="shared" si="94"/>
        <v>7.7047644690024981</v>
      </c>
      <c r="L689" s="5">
        <f t="shared" si="99"/>
        <v>33.901053981427509</v>
      </c>
      <c r="M689" s="5">
        <f t="shared" si="100"/>
        <v>26.295235530997502</v>
      </c>
      <c r="N689" s="6">
        <f t="shared" si="92"/>
        <v>0</v>
      </c>
      <c r="O689" s="6">
        <f t="shared" si="95"/>
        <v>10.974225435330251</v>
      </c>
      <c r="P689" s="6">
        <f>FORECAST(J689,Inputs!$B$10:$B$18,Inputs!$A$10:$A$18)</f>
        <v>31.769434685357151</v>
      </c>
      <c r="Q689" s="6">
        <f>IF(Inputs!$D$10="Yes",IF('Hourly Calcs'!P689&gt;'Hourly Calcs'!K689,'Hourly Calcs'!O689,N689+O689),N689+O689)</f>
        <v>10.974225435330251</v>
      </c>
      <c r="R689" s="12">
        <f t="shared" si="96"/>
        <v>52.149519268689346</v>
      </c>
      <c r="S689" s="1">
        <f>IF(AND(A689&gt;=5,A689&lt;=9),INDEX(Demand!$C$3:$C$26,C689),INDEX(Demand!$B$3:$B$26,C689))</f>
        <v>350</v>
      </c>
      <c r="T689" s="7">
        <f t="shared" si="97"/>
        <v>52.149519268689346</v>
      </c>
      <c r="U689" s="7">
        <f t="shared" si="98"/>
        <v>0</v>
      </c>
    </row>
    <row r="690" spans="1:21" x14ac:dyDescent="0.2">
      <c r="A690" s="1">
        <v>1</v>
      </c>
      <c r="B690" s="1">
        <v>29</v>
      </c>
      <c r="C690" s="1">
        <v>10</v>
      </c>
      <c r="D690">
        <v>2.4</v>
      </c>
      <c r="E690">
        <v>1.4</v>
      </c>
      <c r="F690">
        <v>93</v>
      </c>
      <c r="G690">
        <v>91</v>
      </c>
      <c r="H690">
        <v>28</v>
      </c>
      <c r="I690">
        <v>84</v>
      </c>
      <c r="J690" s="4">
        <f t="shared" si="93"/>
        <v>144.06889872517098</v>
      </c>
      <c r="K690" s="4">
        <f t="shared" si="94"/>
        <v>14.065550090723434</v>
      </c>
      <c r="L690" s="5">
        <f t="shared" si="99"/>
        <v>20.931101274829018</v>
      </c>
      <c r="M690" s="5">
        <f t="shared" si="100"/>
        <v>19.934449909276566</v>
      </c>
      <c r="N690" s="6">
        <f t="shared" si="92"/>
        <v>19.827232933422401</v>
      </c>
      <c r="O690" s="6">
        <f t="shared" si="95"/>
        <v>76.819578047311751</v>
      </c>
      <c r="P690" s="6">
        <f>FORECAST(J690,Inputs!$B$10:$B$18,Inputs!$A$10:$A$18)</f>
        <v>31.889526840047878</v>
      </c>
      <c r="Q690" s="6">
        <f>IF(Inputs!$D$10="Yes",IF('Hourly Calcs'!P690&gt;'Hourly Calcs'!K690,'Hourly Calcs'!O690,N690+O690),N690+O690)</f>
        <v>76.819578047311751</v>
      </c>
      <c r="R690" s="12">
        <f t="shared" si="96"/>
        <v>365.04663488082542</v>
      </c>
      <c r="S690" s="1">
        <f>IF(AND(A690&gt;=5,A690&lt;=9),INDEX(Demand!$C$3:$C$26,C690),INDEX(Demand!$B$3:$B$26,C690))</f>
        <v>600</v>
      </c>
      <c r="T690" s="7">
        <f t="shared" si="97"/>
        <v>365.04663488082542</v>
      </c>
      <c r="U690" s="7">
        <f t="shared" si="98"/>
        <v>0</v>
      </c>
    </row>
    <row r="691" spans="1:21" x14ac:dyDescent="0.2">
      <c r="A691" s="1">
        <v>1</v>
      </c>
      <c r="B691" s="1">
        <v>29</v>
      </c>
      <c r="C691" s="1">
        <v>11</v>
      </c>
      <c r="D691">
        <v>2.6</v>
      </c>
      <c r="E691">
        <v>1.3</v>
      </c>
      <c r="F691">
        <v>91</v>
      </c>
      <c r="G691">
        <v>153</v>
      </c>
      <c r="H691">
        <v>78</v>
      </c>
      <c r="I691">
        <v>128</v>
      </c>
      <c r="J691" s="4">
        <f t="shared" si="93"/>
        <v>158.13510153858897</v>
      </c>
      <c r="K691" s="4">
        <f t="shared" si="94"/>
        <v>18.648947290475732</v>
      </c>
      <c r="L691" s="5">
        <f t="shared" si="99"/>
        <v>6.8648984614110304</v>
      </c>
      <c r="M691" s="5">
        <f t="shared" si="100"/>
        <v>15.351052709524268</v>
      </c>
      <c r="N691" s="6">
        <f t="shared" si="92"/>
        <v>61.708507055927782</v>
      </c>
      <c r="O691" s="6">
        <f t="shared" si="95"/>
        <v>117.05840464352266</v>
      </c>
      <c r="P691" s="6">
        <f>FORECAST(J691,Inputs!$B$10:$B$18,Inputs!$A$10:$A$18)</f>
        <v>32.019769458690639</v>
      </c>
      <c r="Q691" s="6">
        <f>IF(Inputs!$D$10="Yes",IF('Hourly Calcs'!P691&gt;'Hourly Calcs'!K691,'Hourly Calcs'!O691,N691+O691),N691+O691)</f>
        <v>117.05840464352266</v>
      </c>
      <c r="R691" s="12">
        <f t="shared" si="96"/>
        <v>556.26153886601969</v>
      </c>
      <c r="S691" s="1">
        <f>IF(AND(A691&gt;=5,A691&lt;=9),INDEX(Demand!$C$3:$C$26,C691),INDEX(Demand!$B$3:$B$26,C691))</f>
        <v>600</v>
      </c>
      <c r="T691" s="7">
        <f t="shared" si="97"/>
        <v>556.26153886601969</v>
      </c>
      <c r="U691" s="7">
        <f t="shared" si="98"/>
        <v>0</v>
      </c>
    </row>
    <row r="692" spans="1:21" x14ac:dyDescent="0.2">
      <c r="A692" s="1">
        <v>1</v>
      </c>
      <c r="B692" s="1">
        <v>29</v>
      </c>
      <c r="C692" s="1">
        <v>12</v>
      </c>
      <c r="D692">
        <v>2.7</v>
      </c>
      <c r="E692">
        <v>1.1000000000000001</v>
      </c>
      <c r="F692">
        <v>89</v>
      </c>
      <c r="G692">
        <v>193</v>
      </c>
      <c r="H692">
        <v>58</v>
      </c>
      <c r="I692">
        <v>172</v>
      </c>
      <c r="J692" s="4">
        <f t="shared" si="93"/>
        <v>173.0815469405492</v>
      </c>
      <c r="K692" s="4">
        <f t="shared" si="94"/>
        <v>21.015829303260688</v>
      </c>
      <c r="L692" s="5">
        <f t="shared" si="99"/>
        <v>8.0815469405492024</v>
      </c>
      <c r="M692" s="5">
        <f t="shared" si="100"/>
        <v>12.984170696739312</v>
      </c>
      <c r="N692" s="6">
        <f t="shared" si="92"/>
        <v>47.219338492115341</v>
      </c>
      <c r="O692" s="6">
        <f t="shared" si="95"/>
        <v>157.29723123973358</v>
      </c>
      <c r="P692" s="6">
        <f>FORECAST(J692,Inputs!$B$10:$B$18,Inputs!$A$10:$A$18)</f>
        <v>32.158162471671751</v>
      </c>
      <c r="Q692" s="6">
        <f>IF(Inputs!$D$10="Yes",IF('Hourly Calcs'!P692&gt;'Hourly Calcs'!K692,'Hourly Calcs'!O692,N692+O692),N692+O692)</f>
        <v>157.29723123973358</v>
      </c>
      <c r="R692" s="12">
        <f t="shared" si="96"/>
        <v>747.47644285121396</v>
      </c>
      <c r="S692" s="1">
        <f>IF(AND(A692&gt;=5,A692&lt;=9),INDEX(Demand!$C$3:$C$26,C692),INDEX(Demand!$B$3:$B$26,C692))</f>
        <v>600</v>
      </c>
      <c r="T692" s="7">
        <f t="shared" si="97"/>
        <v>600</v>
      </c>
      <c r="U692" s="7">
        <f t="shared" si="98"/>
        <v>147.47644285121396</v>
      </c>
    </row>
    <row r="693" spans="1:21" x14ac:dyDescent="0.2">
      <c r="A693" s="1">
        <v>1</v>
      </c>
      <c r="B693" s="1">
        <v>29</v>
      </c>
      <c r="C693" s="1">
        <v>13</v>
      </c>
      <c r="D693">
        <v>2.9</v>
      </c>
      <c r="E693">
        <v>1.1000000000000001</v>
      </c>
      <c r="F693">
        <v>88</v>
      </c>
      <c r="G693">
        <v>204</v>
      </c>
      <c r="H693">
        <v>60</v>
      </c>
      <c r="I693">
        <v>181</v>
      </c>
      <c r="J693" s="4">
        <f t="shared" si="93"/>
        <v>188.35075348758943</v>
      </c>
      <c r="K693" s="4">
        <f t="shared" si="94"/>
        <v>20.908440592998645</v>
      </c>
      <c r="L693" s="5">
        <f t="shared" si="99"/>
        <v>23.350753487589429</v>
      </c>
      <c r="M693" s="5">
        <f t="shared" si="100"/>
        <v>13.091559407001355</v>
      </c>
      <c r="N693" s="6">
        <f t="shared" si="92"/>
        <v>46.526996656048865</v>
      </c>
      <c r="O693" s="6">
        <f t="shared" si="95"/>
        <v>165.52790031623127</v>
      </c>
      <c r="P693" s="6">
        <f>FORECAST(J693,Inputs!$B$10:$B$18,Inputs!$A$10:$A$18)</f>
        <v>32.299544013773975</v>
      </c>
      <c r="Q693" s="6">
        <f>IF(Inputs!$D$10="Yes",IF('Hourly Calcs'!P693&gt;'Hourly Calcs'!K693,'Hourly Calcs'!O693,N693+O693),N693+O693)</f>
        <v>165.52790031623127</v>
      </c>
      <c r="R693" s="12">
        <f t="shared" si="96"/>
        <v>786.58858230273097</v>
      </c>
      <c r="S693" s="1">
        <f>IF(AND(A693&gt;=5,A693&lt;=9),INDEX(Demand!$C$3:$C$26,C693),INDEX(Demand!$B$3:$B$26,C693))</f>
        <v>600</v>
      </c>
      <c r="T693" s="7">
        <f t="shared" si="97"/>
        <v>600</v>
      </c>
      <c r="U693" s="7">
        <f t="shared" si="98"/>
        <v>186.58858230273097</v>
      </c>
    </row>
    <row r="694" spans="1:21" x14ac:dyDescent="0.2">
      <c r="A694" s="1">
        <v>1</v>
      </c>
      <c r="B694" s="1">
        <v>29</v>
      </c>
      <c r="C694" s="1">
        <v>14</v>
      </c>
      <c r="D694">
        <v>2.5</v>
      </c>
      <c r="E694">
        <v>0.9</v>
      </c>
      <c r="F694">
        <v>89</v>
      </c>
      <c r="G694">
        <v>184</v>
      </c>
      <c r="H694">
        <v>77</v>
      </c>
      <c r="I694">
        <v>157</v>
      </c>
      <c r="J694" s="4">
        <f t="shared" si="93"/>
        <v>203.24184898951557</v>
      </c>
      <c r="K694" s="4">
        <f t="shared" si="94"/>
        <v>18.339374675928397</v>
      </c>
      <c r="L694" s="5">
        <f t="shared" si="99"/>
        <v>38.241848989515574</v>
      </c>
      <c r="M694" s="5">
        <f t="shared" si="100"/>
        <v>15.660625324071603</v>
      </c>
      <c r="N694" s="6">
        <f t="shared" si="92"/>
        <v>52.18586132076026</v>
      </c>
      <c r="O694" s="6">
        <f t="shared" si="95"/>
        <v>143.57944944557076</v>
      </c>
      <c r="P694" s="6">
        <f>FORECAST(J694,Inputs!$B$10:$B$18,Inputs!$A$10:$A$18)</f>
        <v>32.437424527680697</v>
      </c>
      <c r="Q694" s="6">
        <f>IF(Inputs!$D$10="Yes",IF('Hourly Calcs'!P694&gt;'Hourly Calcs'!K694,'Hourly Calcs'!O694,N694+O694),N694+O694)</f>
        <v>143.57944944557076</v>
      </c>
      <c r="R694" s="12">
        <f t="shared" si="96"/>
        <v>682.28954376535216</v>
      </c>
      <c r="S694" s="1">
        <f>IF(AND(A694&gt;=5,A694&lt;=9),INDEX(Demand!$C$3:$C$26,C694),INDEX(Demand!$B$3:$B$26,C694))</f>
        <v>600</v>
      </c>
      <c r="T694" s="7">
        <f t="shared" si="97"/>
        <v>600</v>
      </c>
      <c r="U694" s="7">
        <f t="shared" si="98"/>
        <v>82.289543765352164</v>
      </c>
    </row>
    <row r="695" spans="1:21" x14ac:dyDescent="0.2">
      <c r="A695" s="1">
        <v>1</v>
      </c>
      <c r="B695" s="1">
        <v>29</v>
      </c>
      <c r="C695" s="1">
        <v>15</v>
      </c>
      <c r="D695">
        <v>1.9</v>
      </c>
      <c r="E695">
        <v>0.6</v>
      </c>
      <c r="F695">
        <v>91</v>
      </c>
      <c r="G695">
        <v>137</v>
      </c>
      <c r="H695">
        <v>41</v>
      </c>
      <c r="I695">
        <v>125</v>
      </c>
      <c r="J695" s="4">
        <f t="shared" si="93"/>
        <v>217.22230050184726</v>
      </c>
      <c r="K695" s="4">
        <f t="shared" si="94"/>
        <v>13.5864420108296</v>
      </c>
      <c r="L695" s="5">
        <f t="shared" si="99"/>
        <v>52.222300501847258</v>
      </c>
      <c r="M695" s="5">
        <f t="shared" si="100"/>
        <v>20.4135579891704</v>
      </c>
      <c r="N695" s="6">
        <f t="shared" si="92"/>
        <v>21.636774821353047</v>
      </c>
      <c r="O695" s="6">
        <f t="shared" si="95"/>
        <v>114.3148482846901</v>
      </c>
      <c r="P695" s="6">
        <f>FORECAST(J695,Inputs!$B$10:$B$18,Inputs!$A$10:$A$18)</f>
        <v>32.566873152794884</v>
      </c>
      <c r="Q695" s="6">
        <f>IF(Inputs!$D$10="Yes",IF('Hourly Calcs'!P695&gt;'Hourly Calcs'!K695,'Hourly Calcs'!O695,N695+O695),N695+O695)</f>
        <v>114.3148482846901</v>
      </c>
      <c r="R695" s="12">
        <f t="shared" si="96"/>
        <v>543.22415904884735</v>
      </c>
      <c r="S695" s="1">
        <f>IF(AND(A695&gt;=5,A695&lt;=9),INDEX(Demand!$C$3:$C$26,C695),INDEX(Demand!$B$3:$B$26,C695))</f>
        <v>600</v>
      </c>
      <c r="T695" s="7">
        <f t="shared" si="97"/>
        <v>543.22415904884735</v>
      </c>
      <c r="U695" s="7">
        <f t="shared" si="98"/>
        <v>0</v>
      </c>
    </row>
    <row r="696" spans="1:21" x14ac:dyDescent="0.2">
      <c r="A696" s="1">
        <v>1</v>
      </c>
      <c r="B696" s="1">
        <v>29</v>
      </c>
      <c r="C696" s="1">
        <v>16</v>
      </c>
      <c r="D696">
        <v>2</v>
      </c>
      <c r="E696">
        <v>0.4</v>
      </c>
      <c r="F696">
        <v>89</v>
      </c>
      <c r="G696">
        <v>71</v>
      </c>
      <c r="H696">
        <v>3</v>
      </c>
      <c r="I696">
        <v>70</v>
      </c>
      <c r="J696" s="4">
        <f t="shared" si="93"/>
        <v>230.1077505756177</v>
      </c>
      <c r="K696" s="4">
        <f t="shared" si="94"/>
        <v>7.1011130082114562</v>
      </c>
      <c r="L696" s="5">
        <f t="shared" si="99"/>
        <v>65.1077505756177</v>
      </c>
      <c r="M696" s="5">
        <f t="shared" si="100"/>
        <v>26.898886991788544</v>
      </c>
      <c r="N696" s="6">
        <f t="shared" si="92"/>
        <v>1.0081573935064514</v>
      </c>
      <c r="O696" s="6">
        <f t="shared" si="95"/>
        <v>64.016315039426459</v>
      </c>
      <c r="P696" s="6">
        <f>FORECAST(J696,Inputs!$B$10:$B$18,Inputs!$A$10:$A$18)</f>
        <v>32.686182875700162</v>
      </c>
      <c r="Q696" s="6">
        <f>IF(Inputs!$D$10="Yes",IF('Hourly Calcs'!P696&gt;'Hourly Calcs'!K696,'Hourly Calcs'!O696,N696+O696),N696+O696)</f>
        <v>64.016315039426459</v>
      </c>
      <c r="R696" s="12">
        <f t="shared" si="96"/>
        <v>304.20552906735452</v>
      </c>
      <c r="S696" s="1">
        <f>IF(AND(A696&gt;=5,A696&lt;=9),INDEX(Demand!$C$3:$C$26,C696),INDEX(Demand!$B$3:$B$26,C696))</f>
        <v>900</v>
      </c>
      <c r="T696" s="7">
        <f t="shared" si="97"/>
        <v>304.20552906735452</v>
      </c>
      <c r="U696" s="7">
        <f t="shared" si="98"/>
        <v>0</v>
      </c>
    </row>
    <row r="697" spans="1:21" x14ac:dyDescent="0.2">
      <c r="A697" s="1">
        <v>1</v>
      </c>
      <c r="B697" s="1">
        <v>29</v>
      </c>
      <c r="C697" s="1">
        <v>17</v>
      </c>
      <c r="D697">
        <v>2.1</v>
      </c>
      <c r="E697">
        <v>0.5</v>
      </c>
      <c r="F697">
        <v>89</v>
      </c>
      <c r="G697">
        <v>13</v>
      </c>
      <c r="H697">
        <v>0</v>
      </c>
      <c r="I697">
        <v>13</v>
      </c>
      <c r="J697" s="4">
        <f t="shared" si="93"/>
        <v>242.03404241141328</v>
      </c>
      <c r="K697" s="4">
        <f t="shared" si="94"/>
        <v>-0.50539163214868665</v>
      </c>
      <c r="L697" s="5">
        <f t="shared" si="99"/>
        <v>77.034042411413282</v>
      </c>
      <c r="M697" s="5">
        <f t="shared" si="100"/>
        <v>0</v>
      </c>
      <c r="N697" s="6">
        <f t="shared" si="92"/>
        <v>0</v>
      </c>
      <c r="O697" s="6">
        <f t="shared" si="95"/>
        <v>11.888744221607771</v>
      </c>
      <c r="P697" s="6">
        <f>FORECAST(J697,Inputs!$B$10:$B$18,Inputs!$A$10:$A$18)</f>
        <v>32.79661150380938</v>
      </c>
      <c r="Q697" s="6">
        <f>IF(Inputs!$D$10="Yes",IF('Hourly Calcs'!P697&gt;'Hourly Calcs'!K697,'Hourly Calcs'!O697,N697+O697),N697+O697)</f>
        <v>11.888744221607771</v>
      </c>
      <c r="R697" s="12">
        <f t="shared" si="96"/>
        <v>56.495312541080125</v>
      </c>
      <c r="S697" s="1">
        <f>IF(AND(A697&gt;=5,A697&lt;=9),INDEX(Demand!$C$3:$C$26,C697),INDEX(Demand!$B$3:$B$26,C697))</f>
        <v>900</v>
      </c>
      <c r="T697" s="7">
        <f t="shared" si="97"/>
        <v>56.495312541080125</v>
      </c>
      <c r="U697" s="7">
        <f t="shared" si="98"/>
        <v>0</v>
      </c>
    </row>
    <row r="698" spans="1:21" x14ac:dyDescent="0.2">
      <c r="A698" s="1">
        <v>1</v>
      </c>
      <c r="B698" s="1">
        <v>29</v>
      </c>
      <c r="C698" s="1">
        <v>18</v>
      </c>
      <c r="D698">
        <v>2.5</v>
      </c>
      <c r="E698">
        <v>0.9</v>
      </c>
      <c r="F698">
        <v>89</v>
      </c>
      <c r="G698">
        <v>0</v>
      </c>
      <c r="H698">
        <v>0</v>
      </c>
      <c r="I698">
        <v>0</v>
      </c>
      <c r="J698" s="4">
        <f t="shared" si="93"/>
        <v>253.34657554613437</v>
      </c>
      <c r="K698" s="4">
        <f t="shared" si="94"/>
        <v>-9.6086379046391244</v>
      </c>
      <c r="L698" s="5">
        <f t="shared" si="99"/>
        <v>88.346575546134375</v>
      </c>
      <c r="M698" s="5">
        <f t="shared" si="100"/>
        <v>0</v>
      </c>
      <c r="N698" s="6">
        <f t="shared" si="92"/>
        <v>0</v>
      </c>
      <c r="O698" s="6">
        <f t="shared" si="95"/>
        <v>0</v>
      </c>
      <c r="P698" s="6">
        <f>FORECAST(J698,Inputs!$B$10:$B$18,Inputs!$A$10:$A$18)</f>
        <v>32.901357180982721</v>
      </c>
      <c r="Q698" s="6">
        <f>IF(Inputs!$D$10="Yes",IF('Hourly Calcs'!P698&gt;'Hourly Calcs'!K698,'Hourly Calcs'!O698,N698+O698),N698+O698)</f>
        <v>0</v>
      </c>
      <c r="R698" s="12">
        <f t="shared" si="96"/>
        <v>0</v>
      </c>
      <c r="S698" s="1">
        <f>IF(AND(A698&gt;=5,A698&lt;=9),INDEX(Demand!$C$3:$C$26,C698),INDEX(Demand!$B$3:$B$26,C698))</f>
        <v>900</v>
      </c>
      <c r="T698" s="7">
        <f t="shared" si="97"/>
        <v>0</v>
      </c>
      <c r="U698" s="7">
        <f t="shared" si="98"/>
        <v>0</v>
      </c>
    </row>
    <row r="699" spans="1:21" x14ac:dyDescent="0.2">
      <c r="A699" s="1">
        <v>1</v>
      </c>
      <c r="B699" s="1">
        <v>29</v>
      </c>
      <c r="C699" s="1">
        <v>19</v>
      </c>
      <c r="D699">
        <v>2.8</v>
      </c>
      <c r="E699">
        <v>1.5</v>
      </c>
      <c r="F699">
        <v>91</v>
      </c>
      <c r="G699">
        <v>0</v>
      </c>
      <c r="H699">
        <v>0</v>
      </c>
      <c r="I699">
        <v>0</v>
      </c>
      <c r="J699" s="4">
        <f t="shared" si="93"/>
        <v>264.52757337637502</v>
      </c>
      <c r="K699" s="4">
        <f t="shared" si="94"/>
        <v>-18.919201061121498</v>
      </c>
      <c r="L699" s="5">
        <f t="shared" si="99"/>
        <v>0</v>
      </c>
      <c r="M699" s="5">
        <f t="shared" si="100"/>
        <v>0</v>
      </c>
      <c r="N699" s="6">
        <f t="shared" si="92"/>
        <v>0</v>
      </c>
      <c r="O699" s="6">
        <f t="shared" si="95"/>
        <v>0</v>
      </c>
      <c r="P699" s="6">
        <f>FORECAST(J699,Inputs!$B$10:$B$18,Inputs!$A$10:$A$18)</f>
        <v>33.004884938670138</v>
      </c>
      <c r="Q699" s="6">
        <f>IF(Inputs!$D$10="Yes",IF('Hourly Calcs'!P699&gt;'Hourly Calcs'!K699,'Hourly Calcs'!O699,N699+O699),N699+O699)</f>
        <v>0</v>
      </c>
      <c r="R699" s="12">
        <f t="shared" si="96"/>
        <v>0</v>
      </c>
      <c r="S699" s="1">
        <f>IF(AND(A699&gt;=5,A699&lt;=9),INDEX(Demand!$C$3:$C$26,C699),INDEX(Demand!$B$3:$B$26,C699))</f>
        <v>900</v>
      </c>
      <c r="T699" s="7">
        <f t="shared" si="97"/>
        <v>0</v>
      </c>
      <c r="U699" s="7">
        <f t="shared" si="98"/>
        <v>0</v>
      </c>
    </row>
    <row r="700" spans="1:21" x14ac:dyDescent="0.2">
      <c r="A700" s="1">
        <v>1</v>
      </c>
      <c r="B700" s="1">
        <v>29</v>
      </c>
      <c r="C700" s="1">
        <v>20</v>
      </c>
      <c r="D700">
        <v>2.8</v>
      </c>
      <c r="E700">
        <v>1.5</v>
      </c>
      <c r="F700">
        <v>91</v>
      </c>
      <c r="G700">
        <v>0</v>
      </c>
      <c r="H700">
        <v>0</v>
      </c>
      <c r="I700">
        <v>0</v>
      </c>
      <c r="J700" s="4">
        <f t="shared" si="93"/>
        <v>276.1998365721501</v>
      </c>
      <c r="K700" s="4">
        <f t="shared" si="94"/>
        <v>-28.393953886797348</v>
      </c>
      <c r="L700" s="5">
        <f t="shared" si="99"/>
        <v>0</v>
      </c>
      <c r="M700" s="5">
        <f t="shared" si="100"/>
        <v>0</v>
      </c>
      <c r="N700" s="6">
        <f t="shared" si="92"/>
        <v>0</v>
      </c>
      <c r="O700" s="6">
        <f t="shared" si="95"/>
        <v>0</v>
      </c>
      <c r="P700" s="6">
        <f>FORECAST(J700,Inputs!$B$10:$B$18,Inputs!$A$10:$A$18)</f>
        <v>33.11296144974213</v>
      </c>
      <c r="Q700" s="6">
        <f>IF(Inputs!$D$10="Yes",IF('Hourly Calcs'!P700&gt;'Hourly Calcs'!K700,'Hourly Calcs'!O700,N700+O700),N700+O700)</f>
        <v>0</v>
      </c>
      <c r="R700" s="12">
        <f t="shared" si="96"/>
        <v>0</v>
      </c>
      <c r="S700" s="1">
        <f>IF(AND(A700&gt;=5,A700&lt;=9),INDEX(Demand!$C$3:$C$26,C700),INDEX(Demand!$B$3:$B$26,C700))</f>
        <v>800</v>
      </c>
      <c r="T700" s="7">
        <f t="shared" si="97"/>
        <v>0</v>
      </c>
      <c r="U700" s="7">
        <f t="shared" si="98"/>
        <v>0</v>
      </c>
    </row>
    <row r="701" spans="1:21" x14ac:dyDescent="0.2">
      <c r="A701" s="1">
        <v>1</v>
      </c>
      <c r="B701" s="1">
        <v>29</v>
      </c>
      <c r="C701" s="1">
        <v>21</v>
      </c>
      <c r="D701">
        <v>2.7</v>
      </c>
      <c r="E701">
        <v>1.1000000000000001</v>
      </c>
      <c r="F701">
        <v>89</v>
      </c>
      <c r="G701">
        <v>0</v>
      </c>
      <c r="H701">
        <v>0</v>
      </c>
      <c r="I701">
        <v>0</v>
      </c>
      <c r="J701" s="4">
        <f t="shared" si="93"/>
        <v>289.20381000744311</v>
      </c>
      <c r="K701" s="4">
        <f t="shared" si="94"/>
        <v>-37.635509542873507</v>
      </c>
      <c r="L701" s="5">
        <f t="shared" si="99"/>
        <v>0</v>
      </c>
      <c r="M701" s="5">
        <f t="shared" si="100"/>
        <v>0</v>
      </c>
      <c r="N701" s="6">
        <f t="shared" si="92"/>
        <v>0</v>
      </c>
      <c r="O701" s="6">
        <f t="shared" si="95"/>
        <v>0</v>
      </c>
      <c r="P701" s="6">
        <f>FORECAST(J701,Inputs!$B$10:$B$18,Inputs!$A$10:$A$18)</f>
        <v>33.233368611180026</v>
      </c>
      <c r="Q701" s="6">
        <f>IF(Inputs!$D$10="Yes",IF('Hourly Calcs'!P701&gt;'Hourly Calcs'!K701,'Hourly Calcs'!O701,N701+O701),N701+O701)</f>
        <v>0</v>
      </c>
      <c r="R701" s="12">
        <f t="shared" si="96"/>
        <v>0</v>
      </c>
      <c r="S701" s="1">
        <f>IF(AND(A701&gt;=5,A701&lt;=9),INDEX(Demand!$C$3:$C$26,C701),INDEX(Demand!$B$3:$B$26,C701))</f>
        <v>700</v>
      </c>
      <c r="T701" s="7">
        <f t="shared" si="97"/>
        <v>0</v>
      </c>
      <c r="U701" s="7">
        <f t="shared" si="98"/>
        <v>0</v>
      </c>
    </row>
    <row r="702" spans="1:21" x14ac:dyDescent="0.2">
      <c r="A702" s="1">
        <v>1</v>
      </c>
      <c r="B702" s="1">
        <v>29</v>
      </c>
      <c r="C702" s="1">
        <v>22</v>
      </c>
      <c r="D702">
        <v>2.5</v>
      </c>
      <c r="E702">
        <v>0.6</v>
      </c>
      <c r="F702">
        <v>87</v>
      </c>
      <c r="G702">
        <v>0</v>
      </c>
      <c r="H702">
        <v>0</v>
      </c>
      <c r="I702">
        <v>0</v>
      </c>
      <c r="J702" s="4">
        <f t="shared" si="93"/>
        <v>304.71020858953955</v>
      </c>
      <c r="K702" s="4">
        <f t="shared" si="94"/>
        <v>-46.084581291574352</v>
      </c>
      <c r="L702" s="5">
        <f t="shared" si="99"/>
        <v>0</v>
      </c>
      <c r="M702" s="5">
        <f t="shared" si="100"/>
        <v>0</v>
      </c>
      <c r="N702" s="6">
        <f t="shared" si="92"/>
        <v>0</v>
      </c>
      <c r="O702" s="6">
        <f t="shared" si="95"/>
        <v>0</v>
      </c>
      <c r="P702" s="6">
        <f>FORECAST(J702,Inputs!$B$10:$B$18,Inputs!$A$10:$A$18)</f>
        <v>33.376946375829064</v>
      </c>
      <c r="Q702" s="6">
        <f>IF(Inputs!$D$10="Yes",IF('Hourly Calcs'!P702&gt;'Hourly Calcs'!K702,'Hourly Calcs'!O702,N702+O702),N702+O702)</f>
        <v>0</v>
      </c>
      <c r="R702" s="12">
        <f t="shared" si="96"/>
        <v>0</v>
      </c>
      <c r="S702" s="1">
        <f>IF(AND(A702&gt;=5,A702&lt;=9),INDEX(Demand!$C$3:$C$26,C702),INDEX(Demand!$B$3:$B$26,C702))</f>
        <v>600</v>
      </c>
      <c r="T702" s="7">
        <f t="shared" si="97"/>
        <v>0</v>
      </c>
      <c r="U702" s="7">
        <f t="shared" si="98"/>
        <v>0</v>
      </c>
    </row>
    <row r="703" spans="1:21" x14ac:dyDescent="0.2">
      <c r="A703" s="1">
        <v>1</v>
      </c>
      <c r="B703" s="1">
        <v>29</v>
      </c>
      <c r="C703" s="1">
        <v>23</v>
      </c>
      <c r="D703">
        <v>2</v>
      </c>
      <c r="E703">
        <v>0.1</v>
      </c>
      <c r="F703">
        <v>87</v>
      </c>
      <c r="G703">
        <v>0</v>
      </c>
      <c r="H703">
        <v>0</v>
      </c>
      <c r="I703">
        <v>0</v>
      </c>
      <c r="J703" s="4">
        <f t="shared" si="93"/>
        <v>324.14191292583087</v>
      </c>
      <c r="K703" s="4">
        <f t="shared" si="94"/>
        <v>-52.86723907626731</v>
      </c>
      <c r="L703" s="5">
        <f t="shared" si="99"/>
        <v>0</v>
      </c>
      <c r="M703" s="5">
        <f t="shared" si="100"/>
        <v>0</v>
      </c>
      <c r="N703" s="6">
        <f t="shared" si="92"/>
        <v>0</v>
      </c>
      <c r="O703" s="6">
        <f t="shared" si="95"/>
        <v>0</v>
      </c>
      <c r="P703" s="6">
        <f>FORECAST(J703,Inputs!$B$10:$B$18,Inputs!$A$10:$A$18)</f>
        <v>33.556869564128064</v>
      </c>
      <c r="Q703" s="6">
        <f>IF(Inputs!$D$10="Yes",IF('Hourly Calcs'!P703&gt;'Hourly Calcs'!K703,'Hourly Calcs'!O703,N703+O703),N703+O703)</f>
        <v>0</v>
      </c>
      <c r="R703" s="12">
        <f t="shared" si="96"/>
        <v>0</v>
      </c>
      <c r="S703" s="1">
        <f>IF(AND(A703&gt;=5,A703&lt;=9),INDEX(Demand!$C$3:$C$26,C703),INDEX(Demand!$B$3:$B$26,C703))</f>
        <v>500</v>
      </c>
      <c r="T703" s="7">
        <f t="shared" si="97"/>
        <v>0</v>
      </c>
      <c r="U703" s="7">
        <f t="shared" si="98"/>
        <v>0</v>
      </c>
    </row>
    <row r="704" spans="1:21" x14ac:dyDescent="0.2">
      <c r="A704" s="1">
        <v>1</v>
      </c>
      <c r="B704" s="1">
        <v>29</v>
      </c>
      <c r="C704" s="1">
        <v>24</v>
      </c>
      <c r="D704">
        <v>1.9</v>
      </c>
      <c r="E704">
        <v>0</v>
      </c>
      <c r="F704">
        <v>87</v>
      </c>
      <c r="G704">
        <v>0</v>
      </c>
      <c r="H704">
        <v>0</v>
      </c>
      <c r="I704">
        <v>0</v>
      </c>
      <c r="J704" s="4">
        <f t="shared" si="93"/>
        <v>348.12186959856064</v>
      </c>
      <c r="K704" s="4">
        <f t="shared" si="94"/>
        <v>-56.721392254532731</v>
      </c>
      <c r="L704" s="5">
        <f t="shared" si="99"/>
        <v>0</v>
      </c>
      <c r="M704" s="5">
        <f t="shared" si="100"/>
        <v>0</v>
      </c>
      <c r="N704" s="6">
        <f t="shared" si="92"/>
        <v>0</v>
      </c>
      <c r="O704" s="6">
        <f t="shared" si="95"/>
        <v>0</v>
      </c>
      <c r="P704" s="6">
        <f>FORECAST(J704,Inputs!$B$10:$B$18,Inputs!$A$10:$A$18)</f>
        <v>33.778906199986672</v>
      </c>
      <c r="Q704" s="6">
        <f>IF(Inputs!$D$10="Yes",IF('Hourly Calcs'!P704&gt;'Hourly Calcs'!K704,'Hourly Calcs'!O704,N704+O704),N704+O704)</f>
        <v>0</v>
      </c>
      <c r="R704" s="12">
        <f t="shared" si="96"/>
        <v>0</v>
      </c>
      <c r="S704" s="1">
        <f>IF(AND(A704&gt;=5,A704&lt;=9),INDEX(Demand!$C$3:$C$26,C704),INDEX(Demand!$B$3:$B$26,C704))</f>
        <v>400</v>
      </c>
      <c r="T704" s="7">
        <f t="shared" si="97"/>
        <v>0</v>
      </c>
      <c r="U704" s="7">
        <f t="shared" si="98"/>
        <v>0</v>
      </c>
    </row>
    <row r="705" spans="1:21" x14ac:dyDescent="0.2">
      <c r="A705" s="1">
        <v>1</v>
      </c>
      <c r="B705" s="1">
        <v>30</v>
      </c>
      <c r="C705" s="1">
        <v>1</v>
      </c>
      <c r="D705">
        <v>2.1</v>
      </c>
      <c r="E705">
        <v>-0.1</v>
      </c>
      <c r="F705">
        <v>85</v>
      </c>
      <c r="G705">
        <v>0</v>
      </c>
      <c r="H705">
        <v>0</v>
      </c>
      <c r="I705">
        <v>0</v>
      </c>
      <c r="J705" s="4">
        <f t="shared" si="93"/>
        <v>14.21245127901966</v>
      </c>
      <c r="K705" s="4">
        <f t="shared" si="94"/>
        <v>-56.514968073939173</v>
      </c>
      <c r="L705" s="5">
        <f t="shared" si="99"/>
        <v>0</v>
      </c>
      <c r="M705" s="5">
        <f t="shared" si="100"/>
        <v>0</v>
      </c>
      <c r="N705" s="6">
        <f t="shared" si="92"/>
        <v>0</v>
      </c>
      <c r="O705" s="6">
        <f t="shared" si="95"/>
        <v>0</v>
      </c>
      <c r="P705" s="6">
        <f>FORECAST(J705,Inputs!$B$10:$B$18,Inputs!$A$10:$A$18)</f>
        <v>30.687152326657589</v>
      </c>
      <c r="Q705" s="6">
        <f>IF(Inputs!$D$10="Yes",IF('Hourly Calcs'!P705&gt;'Hourly Calcs'!K705,'Hourly Calcs'!O705,N705+O705),N705+O705)</f>
        <v>0</v>
      </c>
      <c r="R705" s="12">
        <f t="shared" si="96"/>
        <v>0</v>
      </c>
      <c r="S705" s="1">
        <f>IF(AND(A705&gt;=5,A705&lt;=9),INDEX(Demand!$C$3:$C$26,C705),INDEX(Demand!$B$3:$B$26,C705))</f>
        <v>350</v>
      </c>
      <c r="T705" s="7">
        <f t="shared" si="97"/>
        <v>0</v>
      </c>
      <c r="U705" s="7">
        <f t="shared" si="98"/>
        <v>0</v>
      </c>
    </row>
    <row r="706" spans="1:21" x14ac:dyDescent="0.2">
      <c r="A706" s="1">
        <v>1</v>
      </c>
      <c r="B706" s="1">
        <v>30</v>
      </c>
      <c r="C706" s="1">
        <v>2</v>
      </c>
      <c r="D706">
        <v>1.7</v>
      </c>
      <c r="E706">
        <v>0.3</v>
      </c>
      <c r="F706">
        <v>90</v>
      </c>
      <c r="G706">
        <v>0</v>
      </c>
      <c r="H706">
        <v>0</v>
      </c>
      <c r="I706">
        <v>0</v>
      </c>
      <c r="J706" s="4">
        <f t="shared" si="93"/>
        <v>37.799730120715083</v>
      </c>
      <c r="K706" s="4">
        <f t="shared" si="94"/>
        <v>-52.317652327186579</v>
      </c>
      <c r="L706" s="5">
        <f t="shared" si="99"/>
        <v>0</v>
      </c>
      <c r="M706" s="5">
        <f t="shared" si="100"/>
        <v>0</v>
      </c>
      <c r="N706" s="6">
        <f t="shared" si="92"/>
        <v>0</v>
      </c>
      <c r="O706" s="6">
        <f t="shared" si="95"/>
        <v>0</v>
      </c>
      <c r="P706" s="6">
        <f>FORECAST(J706,Inputs!$B$10:$B$18,Inputs!$A$10:$A$18)</f>
        <v>30.905553056673284</v>
      </c>
      <c r="Q706" s="6">
        <f>IF(Inputs!$D$10="Yes",IF('Hourly Calcs'!P706&gt;'Hourly Calcs'!K706,'Hourly Calcs'!O706,N706+O706),N706+O706)</f>
        <v>0</v>
      </c>
      <c r="R706" s="12">
        <f t="shared" si="96"/>
        <v>0</v>
      </c>
      <c r="S706" s="1">
        <f>IF(AND(A706&gt;=5,A706&lt;=9),INDEX(Demand!$C$3:$C$26,C706),INDEX(Demand!$B$3:$B$26,C706))</f>
        <v>350</v>
      </c>
      <c r="T706" s="7">
        <f t="shared" si="97"/>
        <v>0</v>
      </c>
      <c r="U706" s="7">
        <f t="shared" si="98"/>
        <v>0</v>
      </c>
    </row>
    <row r="707" spans="1:21" x14ac:dyDescent="0.2">
      <c r="A707" s="1">
        <v>1</v>
      </c>
      <c r="B707" s="1">
        <v>30</v>
      </c>
      <c r="C707" s="1">
        <v>3</v>
      </c>
      <c r="D707">
        <v>2.2000000000000002</v>
      </c>
      <c r="E707">
        <v>0.9</v>
      </c>
      <c r="F707">
        <v>91</v>
      </c>
      <c r="G707">
        <v>0</v>
      </c>
      <c r="H707">
        <v>0</v>
      </c>
      <c r="I707">
        <v>0</v>
      </c>
      <c r="J707" s="4">
        <f t="shared" si="93"/>
        <v>56.798893719838631</v>
      </c>
      <c r="K707" s="4">
        <f t="shared" si="94"/>
        <v>-45.319981291873887</v>
      </c>
      <c r="L707" s="5">
        <f t="shared" si="99"/>
        <v>0</v>
      </c>
      <c r="M707" s="5">
        <f t="shared" si="100"/>
        <v>0</v>
      </c>
      <c r="N707" s="6">
        <f t="shared" si="92"/>
        <v>0</v>
      </c>
      <c r="O707" s="6">
        <f t="shared" si="95"/>
        <v>0</v>
      </c>
      <c r="P707" s="6">
        <f>FORECAST(J707,Inputs!$B$10:$B$18,Inputs!$A$10:$A$18)</f>
        <v>31.081471238146651</v>
      </c>
      <c r="Q707" s="6">
        <f>IF(Inputs!$D$10="Yes",IF('Hourly Calcs'!P707&gt;'Hourly Calcs'!K707,'Hourly Calcs'!O707,N707+O707),N707+O707)</f>
        <v>0</v>
      </c>
      <c r="R707" s="12">
        <f t="shared" si="96"/>
        <v>0</v>
      </c>
      <c r="S707" s="1">
        <f>IF(AND(A707&gt;=5,A707&lt;=9),INDEX(Demand!$C$3:$C$26,C707),INDEX(Demand!$B$3:$B$26,C707))</f>
        <v>350</v>
      </c>
      <c r="T707" s="7">
        <f t="shared" si="97"/>
        <v>0</v>
      </c>
      <c r="U707" s="7">
        <f t="shared" si="98"/>
        <v>0</v>
      </c>
    </row>
    <row r="708" spans="1:21" x14ac:dyDescent="0.2">
      <c r="A708" s="1">
        <v>1</v>
      </c>
      <c r="B708" s="1">
        <v>30</v>
      </c>
      <c r="C708" s="1">
        <v>4</v>
      </c>
      <c r="D708">
        <v>2.8</v>
      </c>
      <c r="E708">
        <v>1</v>
      </c>
      <c r="F708">
        <v>88</v>
      </c>
      <c r="G708">
        <v>0</v>
      </c>
      <c r="H708">
        <v>0</v>
      </c>
      <c r="I708">
        <v>0</v>
      </c>
      <c r="J708" s="4">
        <f t="shared" si="93"/>
        <v>72.001632219537072</v>
      </c>
      <c r="K708" s="4">
        <f t="shared" si="94"/>
        <v>-36.754271525521972</v>
      </c>
      <c r="L708" s="5">
        <f t="shared" si="99"/>
        <v>0</v>
      </c>
      <c r="M708" s="5">
        <f t="shared" si="100"/>
        <v>0</v>
      </c>
      <c r="N708" s="6">
        <f t="shared" si="92"/>
        <v>0</v>
      </c>
      <c r="O708" s="6">
        <f t="shared" si="95"/>
        <v>0</v>
      </c>
      <c r="P708" s="6">
        <f>FORECAST(J708,Inputs!$B$10:$B$18,Inputs!$A$10:$A$18)</f>
        <v>31.222237335366081</v>
      </c>
      <c r="Q708" s="6">
        <f>IF(Inputs!$D$10="Yes",IF('Hourly Calcs'!P708&gt;'Hourly Calcs'!K708,'Hourly Calcs'!O708,N708+O708),N708+O708)</f>
        <v>0</v>
      </c>
      <c r="R708" s="12">
        <f t="shared" si="96"/>
        <v>0</v>
      </c>
      <c r="S708" s="1">
        <f>IF(AND(A708&gt;=5,A708&lt;=9),INDEX(Demand!$C$3:$C$26,C708),INDEX(Demand!$B$3:$B$26,C708))</f>
        <v>350</v>
      </c>
      <c r="T708" s="7">
        <f t="shared" si="97"/>
        <v>0</v>
      </c>
      <c r="U708" s="7">
        <f t="shared" si="98"/>
        <v>0</v>
      </c>
    </row>
    <row r="709" spans="1:21" x14ac:dyDescent="0.2">
      <c r="A709" s="1">
        <v>1</v>
      </c>
      <c r="B709" s="1">
        <v>30</v>
      </c>
      <c r="C709" s="1">
        <v>5</v>
      </c>
      <c r="D709">
        <v>2.8</v>
      </c>
      <c r="E709">
        <v>1</v>
      </c>
      <c r="F709">
        <v>88</v>
      </c>
      <c r="G709">
        <v>0</v>
      </c>
      <c r="H709">
        <v>0</v>
      </c>
      <c r="I709">
        <v>0</v>
      </c>
      <c r="J709" s="4">
        <f t="shared" si="93"/>
        <v>84.828101105467027</v>
      </c>
      <c r="K709" s="4">
        <f t="shared" si="94"/>
        <v>-27.456821074860798</v>
      </c>
      <c r="L709" s="5">
        <f t="shared" si="99"/>
        <v>80.171898894532973</v>
      </c>
      <c r="M709" s="5">
        <f t="shared" si="100"/>
        <v>0</v>
      </c>
      <c r="N709" s="6">
        <f t="shared" si="92"/>
        <v>0</v>
      </c>
      <c r="O709" s="6">
        <f t="shared" si="95"/>
        <v>0</v>
      </c>
      <c r="P709" s="6">
        <f>FORECAST(J709,Inputs!$B$10:$B$18,Inputs!$A$10:$A$18)</f>
        <v>31.341000936161731</v>
      </c>
      <c r="Q709" s="6">
        <f>IF(Inputs!$D$10="Yes",IF('Hourly Calcs'!P709&gt;'Hourly Calcs'!K709,'Hourly Calcs'!O709,N709+O709),N709+O709)</f>
        <v>0</v>
      </c>
      <c r="R709" s="12">
        <f t="shared" si="96"/>
        <v>0</v>
      </c>
      <c r="S709" s="1">
        <f>IF(AND(A709&gt;=5,A709&lt;=9),INDEX(Demand!$C$3:$C$26,C709),INDEX(Demand!$B$3:$B$26,C709))</f>
        <v>350</v>
      </c>
      <c r="T709" s="7">
        <f t="shared" si="97"/>
        <v>0</v>
      </c>
      <c r="U709" s="7">
        <f t="shared" si="98"/>
        <v>0</v>
      </c>
    </row>
    <row r="710" spans="1:21" x14ac:dyDescent="0.2">
      <c r="A710" s="1">
        <v>1</v>
      </c>
      <c r="B710" s="1">
        <v>30</v>
      </c>
      <c r="C710" s="1">
        <v>6</v>
      </c>
      <c r="D710">
        <v>3</v>
      </c>
      <c r="E710">
        <v>1.4</v>
      </c>
      <c r="F710">
        <v>89</v>
      </c>
      <c r="G710">
        <v>0</v>
      </c>
      <c r="H710">
        <v>0</v>
      </c>
      <c r="I710">
        <v>0</v>
      </c>
      <c r="J710" s="4">
        <f t="shared" si="93"/>
        <v>96.414607959136447</v>
      </c>
      <c r="K710" s="4">
        <f t="shared" si="94"/>
        <v>-17.965024974304228</v>
      </c>
      <c r="L710" s="5">
        <f t="shared" si="99"/>
        <v>68.585392040863553</v>
      </c>
      <c r="M710" s="5">
        <f t="shared" si="100"/>
        <v>0</v>
      </c>
      <c r="N710" s="6">
        <f t="shared" si="92"/>
        <v>0</v>
      </c>
      <c r="O710" s="6">
        <f t="shared" si="95"/>
        <v>0</v>
      </c>
      <c r="P710" s="6">
        <f>FORECAST(J710,Inputs!$B$10:$B$18,Inputs!$A$10:$A$18)</f>
        <v>31.448283407029038</v>
      </c>
      <c r="Q710" s="6">
        <f>IF(Inputs!$D$10="Yes",IF('Hourly Calcs'!P710&gt;'Hourly Calcs'!K710,'Hourly Calcs'!O710,N710+O710),N710+O710)</f>
        <v>0</v>
      </c>
      <c r="R710" s="12">
        <f t="shared" si="96"/>
        <v>0</v>
      </c>
      <c r="S710" s="1">
        <f>IF(AND(A710&gt;=5,A710&lt;=9),INDEX(Demand!$C$3:$C$26,C710),INDEX(Demand!$B$3:$B$26,C710))</f>
        <v>350</v>
      </c>
      <c r="T710" s="7">
        <f t="shared" si="97"/>
        <v>0</v>
      </c>
      <c r="U710" s="7">
        <f t="shared" si="98"/>
        <v>0</v>
      </c>
    </row>
    <row r="711" spans="1:21" x14ac:dyDescent="0.2">
      <c r="A711" s="1">
        <v>1</v>
      </c>
      <c r="B711" s="1">
        <v>30</v>
      </c>
      <c r="C711" s="1">
        <v>7</v>
      </c>
      <c r="D711">
        <v>3.2</v>
      </c>
      <c r="E711">
        <v>1.9</v>
      </c>
      <c r="F711">
        <v>91</v>
      </c>
      <c r="G711">
        <v>0</v>
      </c>
      <c r="H711">
        <v>0</v>
      </c>
      <c r="I711">
        <v>0</v>
      </c>
      <c r="J711" s="4">
        <f t="shared" si="93"/>
        <v>107.57659719631772</v>
      </c>
      <c r="K711" s="4">
        <f t="shared" si="94"/>
        <v>-8.6652405824097372</v>
      </c>
      <c r="L711" s="5">
        <f t="shared" si="99"/>
        <v>57.423402803682279</v>
      </c>
      <c r="M711" s="5">
        <f t="shared" si="100"/>
        <v>0</v>
      </c>
      <c r="N711" s="6">
        <f t="shared" si="92"/>
        <v>0</v>
      </c>
      <c r="O711" s="6">
        <f t="shared" si="95"/>
        <v>0</v>
      </c>
      <c r="P711" s="6">
        <f>FORECAST(J711,Inputs!$B$10:$B$18,Inputs!$A$10:$A$18)</f>
        <v>31.551635159225164</v>
      </c>
      <c r="Q711" s="6">
        <f>IF(Inputs!$D$10="Yes",IF('Hourly Calcs'!P711&gt;'Hourly Calcs'!K711,'Hourly Calcs'!O711,N711+O711),N711+O711)</f>
        <v>0</v>
      </c>
      <c r="R711" s="12">
        <f t="shared" si="96"/>
        <v>0</v>
      </c>
      <c r="S711" s="1">
        <f>IF(AND(A711&gt;=5,A711&lt;=9),INDEX(Demand!$C$3:$C$26,C711),INDEX(Demand!$B$3:$B$26,C711))</f>
        <v>350</v>
      </c>
      <c r="T711" s="7">
        <f t="shared" si="97"/>
        <v>0</v>
      </c>
      <c r="U711" s="7">
        <f t="shared" si="98"/>
        <v>0</v>
      </c>
    </row>
    <row r="712" spans="1:21" x14ac:dyDescent="0.2">
      <c r="A712" s="1">
        <v>1</v>
      </c>
      <c r="B712" s="1">
        <v>30</v>
      </c>
      <c r="C712" s="1">
        <v>8</v>
      </c>
      <c r="D712">
        <v>3</v>
      </c>
      <c r="E712">
        <v>1.7</v>
      </c>
      <c r="F712">
        <v>91</v>
      </c>
      <c r="G712">
        <v>1</v>
      </c>
      <c r="H712">
        <v>0</v>
      </c>
      <c r="I712">
        <v>1</v>
      </c>
      <c r="J712" s="4">
        <f t="shared" si="93"/>
        <v>118.9226912302185</v>
      </c>
      <c r="K712" s="4">
        <f t="shared" si="94"/>
        <v>0.49630338789654616</v>
      </c>
      <c r="L712" s="5">
        <f t="shared" si="99"/>
        <v>46.077308769781496</v>
      </c>
      <c r="M712" s="5">
        <f t="shared" si="100"/>
        <v>33.503696612103454</v>
      </c>
      <c r="N712" s="6">
        <f t="shared" si="92"/>
        <v>0</v>
      </c>
      <c r="O712" s="6">
        <f t="shared" si="95"/>
        <v>0.91451878627752081</v>
      </c>
      <c r="P712" s="6">
        <f>FORECAST(J712,Inputs!$B$10:$B$18,Inputs!$A$10:$A$18)</f>
        <v>31.656691585464984</v>
      </c>
      <c r="Q712" s="6">
        <f>IF(Inputs!$D$10="Yes",IF('Hourly Calcs'!P712&gt;'Hourly Calcs'!K712,'Hourly Calcs'!O712,N712+O712),N712+O712)</f>
        <v>0.91451878627752081</v>
      </c>
      <c r="R712" s="12">
        <f t="shared" si="96"/>
        <v>4.3457932723907788</v>
      </c>
      <c r="S712" s="1">
        <f>IF(AND(A712&gt;=5,A712&lt;=9),INDEX(Demand!$C$3:$C$26,C712),INDEX(Demand!$B$3:$B$26,C712))</f>
        <v>350</v>
      </c>
      <c r="T712" s="7">
        <f t="shared" si="97"/>
        <v>4.3457932723907788</v>
      </c>
      <c r="U712" s="7">
        <f t="shared" si="98"/>
        <v>0</v>
      </c>
    </row>
    <row r="713" spans="1:21" x14ac:dyDescent="0.2">
      <c r="A713" s="1">
        <v>1</v>
      </c>
      <c r="B713" s="1">
        <v>30</v>
      </c>
      <c r="C713" s="1">
        <v>9</v>
      </c>
      <c r="D713">
        <v>3.3</v>
      </c>
      <c r="E713">
        <v>2</v>
      </c>
      <c r="F713">
        <v>91</v>
      </c>
      <c r="G713">
        <v>25</v>
      </c>
      <c r="H713">
        <v>0</v>
      </c>
      <c r="I713">
        <v>25</v>
      </c>
      <c r="J713" s="4">
        <f t="shared" si="93"/>
        <v>130.92595321347579</v>
      </c>
      <c r="K713" s="4">
        <f t="shared" si="94"/>
        <v>7.9132927836865576</v>
      </c>
      <c r="L713" s="5">
        <f t="shared" si="99"/>
        <v>34.074046786524207</v>
      </c>
      <c r="M713" s="5">
        <f t="shared" si="100"/>
        <v>26.086707216313442</v>
      </c>
      <c r="N713" s="6">
        <f t="shared" ref="N713:N776" si="101">H713*MAX(0,COS(2*ASIN(SQRT(SIN(RADIANS($B$4))^2+COS(RADIANS($K713))^2-2*SIN(RADIANS($B$4))*COS(RADIANS($K713))*COS(RADIANS($J713-$B$5))+(SIN(RADIANS($K713))-COS(RADIANS($B$4)))^2)/2)))</f>
        <v>0</v>
      </c>
      <c r="O713" s="6">
        <f t="shared" si="95"/>
        <v>22.86296965693802</v>
      </c>
      <c r="P713" s="6">
        <f>FORECAST(J713,Inputs!$B$10:$B$18,Inputs!$A$10:$A$18)</f>
        <v>31.767832900124773</v>
      </c>
      <c r="Q713" s="6">
        <f>IF(Inputs!$D$10="Yes",IF('Hourly Calcs'!P713&gt;'Hourly Calcs'!K713,'Hourly Calcs'!O713,N713+O713),N713+O713)</f>
        <v>22.86296965693802</v>
      </c>
      <c r="R713" s="12">
        <f t="shared" si="96"/>
        <v>108.64483180976947</v>
      </c>
      <c r="S713" s="1">
        <f>IF(AND(A713&gt;=5,A713&lt;=9),INDEX(Demand!$C$3:$C$26,C713),INDEX(Demand!$B$3:$B$26,C713))</f>
        <v>350</v>
      </c>
      <c r="T713" s="7">
        <f t="shared" si="97"/>
        <v>108.64483180976947</v>
      </c>
      <c r="U713" s="7">
        <f t="shared" si="98"/>
        <v>0</v>
      </c>
    </row>
    <row r="714" spans="1:21" x14ac:dyDescent="0.2">
      <c r="A714" s="1">
        <v>1</v>
      </c>
      <c r="B714" s="1">
        <v>30</v>
      </c>
      <c r="C714" s="1">
        <v>10</v>
      </c>
      <c r="D714">
        <v>4.3</v>
      </c>
      <c r="E714">
        <v>1.8</v>
      </c>
      <c r="F714">
        <v>84</v>
      </c>
      <c r="G714">
        <v>93</v>
      </c>
      <c r="H714">
        <v>22</v>
      </c>
      <c r="I714">
        <v>88</v>
      </c>
      <c r="J714" s="4">
        <f t="shared" ref="J714:J777" si="102">solarazimuth($B$2,$B$3,$B$1,A714,B714,C714,0,0,0,0)</f>
        <v>143.92049139256636</v>
      </c>
      <c r="K714" s="4">
        <f t="shared" ref="K714:K777" si="103">solarelevation($B$2,$B$3,$B$1,A714,B714,C714,0,0,0,0)</f>
        <v>14.295635500348482</v>
      </c>
      <c r="L714" s="5">
        <f t="shared" si="99"/>
        <v>21.079508607433638</v>
      </c>
      <c r="M714" s="5">
        <f t="shared" si="100"/>
        <v>19.704364499651518</v>
      </c>
      <c r="N714" s="6">
        <f t="shared" si="101"/>
        <v>15.627178317696297</v>
      </c>
      <c r="O714" s="6">
        <f t="shared" ref="O714:O777" si="104">$I714*(1+COS(RADIANS($B$4)))/2</f>
        <v>80.477653192421826</v>
      </c>
      <c r="P714" s="6">
        <f>FORECAST(J714,Inputs!$B$10:$B$18,Inputs!$A$10:$A$18)</f>
        <v>31.888152698079317</v>
      </c>
      <c r="Q714" s="6">
        <f>IF(Inputs!$D$10="Yes",IF('Hourly Calcs'!P714&gt;'Hourly Calcs'!K714,'Hourly Calcs'!O714,N714+O714),N714+O714)</f>
        <v>80.477653192421826</v>
      </c>
      <c r="R714" s="12">
        <f t="shared" ref="R714:R777" si="105">$B$6*$E$1*Q714</f>
        <v>382.42980797038848</v>
      </c>
      <c r="S714" s="1">
        <f>IF(AND(A714&gt;=5,A714&lt;=9),INDEX(Demand!$C$3:$C$26,C714),INDEX(Demand!$B$3:$B$26,C714))</f>
        <v>600</v>
      </c>
      <c r="T714" s="7">
        <f t="shared" ref="T714:T777" si="106">S714-MAX(0,S714-R714)</f>
        <v>382.42980797038848</v>
      </c>
      <c r="U714" s="7">
        <f t="shared" ref="U714:U777" si="107">MAX(0,R714-S714)</f>
        <v>0</v>
      </c>
    </row>
    <row r="715" spans="1:21" x14ac:dyDescent="0.2">
      <c r="A715" s="1">
        <v>1</v>
      </c>
      <c r="B715" s="1">
        <v>30</v>
      </c>
      <c r="C715" s="1">
        <v>11</v>
      </c>
      <c r="D715">
        <v>5.3</v>
      </c>
      <c r="E715">
        <v>2.6</v>
      </c>
      <c r="F715">
        <v>83</v>
      </c>
      <c r="G715">
        <v>155</v>
      </c>
      <c r="H715">
        <v>78</v>
      </c>
      <c r="I715">
        <v>130</v>
      </c>
      <c r="J715" s="4">
        <f t="shared" si="102"/>
        <v>158.02160230743044</v>
      </c>
      <c r="K715" s="4">
        <f t="shared" si="103"/>
        <v>18.898653863241336</v>
      </c>
      <c r="L715" s="5">
        <f t="shared" si="99"/>
        <v>6.9783976925695583</v>
      </c>
      <c r="M715" s="5">
        <f t="shared" si="100"/>
        <v>15.101346136758664</v>
      </c>
      <c r="N715" s="6">
        <f t="shared" si="101"/>
        <v>61.904745327311502</v>
      </c>
      <c r="O715" s="6">
        <f t="shared" si="104"/>
        <v>118.8874422160777</v>
      </c>
      <c r="P715" s="6">
        <f>FORECAST(J715,Inputs!$B$10:$B$18,Inputs!$A$10:$A$18)</f>
        <v>32.018718539883615</v>
      </c>
      <c r="Q715" s="6">
        <f>IF(Inputs!$D$10="Yes",IF('Hourly Calcs'!P715&gt;'Hourly Calcs'!K715,'Hourly Calcs'!O715,N715+O715),N715+O715)</f>
        <v>118.8874422160777</v>
      </c>
      <c r="R715" s="12">
        <f t="shared" si="105"/>
        <v>564.95312541080125</v>
      </c>
      <c r="S715" s="1">
        <f>IF(AND(A715&gt;=5,A715&lt;=9),INDEX(Demand!$C$3:$C$26,C715),INDEX(Demand!$B$3:$B$26,C715))</f>
        <v>600</v>
      </c>
      <c r="T715" s="7">
        <f t="shared" si="106"/>
        <v>564.95312541080125</v>
      </c>
      <c r="U715" s="7">
        <f t="shared" si="107"/>
        <v>0</v>
      </c>
    </row>
    <row r="716" spans="1:21" x14ac:dyDescent="0.2">
      <c r="A716" s="1">
        <v>1</v>
      </c>
      <c r="B716" s="1">
        <v>30</v>
      </c>
      <c r="C716" s="1">
        <v>12</v>
      </c>
      <c r="D716">
        <v>6</v>
      </c>
      <c r="E716">
        <v>3.4</v>
      </c>
      <c r="F716">
        <v>83</v>
      </c>
      <c r="G716">
        <v>195</v>
      </c>
      <c r="H716">
        <v>57</v>
      </c>
      <c r="I716">
        <v>174</v>
      </c>
      <c r="J716" s="4">
        <f t="shared" si="102"/>
        <v>173.01362066131222</v>
      </c>
      <c r="K716" s="4">
        <f t="shared" si="103"/>
        <v>21.280469355098489</v>
      </c>
      <c r="L716" s="5">
        <f t="shared" si="99"/>
        <v>8.013620661312217</v>
      </c>
      <c r="M716" s="5">
        <f t="shared" si="100"/>
        <v>12.719530644901511</v>
      </c>
      <c r="N716" s="6">
        <f t="shared" si="101"/>
        <v>46.561118290373031</v>
      </c>
      <c r="O716" s="6">
        <f t="shared" si="104"/>
        <v>159.12626881228863</v>
      </c>
      <c r="P716" s="6">
        <f>FORECAST(J716,Inputs!$B$10:$B$18,Inputs!$A$10:$A$18)</f>
        <v>32.157533524641778</v>
      </c>
      <c r="Q716" s="6">
        <f>IF(Inputs!$D$10="Yes",IF('Hourly Calcs'!P716&gt;'Hourly Calcs'!K716,'Hourly Calcs'!O716,N716+O716),N716+O716)</f>
        <v>159.12626881228863</v>
      </c>
      <c r="R716" s="12">
        <f t="shared" si="105"/>
        <v>756.16802939599552</v>
      </c>
      <c r="S716" s="1">
        <f>IF(AND(A716&gt;=5,A716&lt;=9),INDEX(Demand!$C$3:$C$26,C716),INDEX(Demand!$B$3:$B$26,C716))</f>
        <v>600</v>
      </c>
      <c r="T716" s="7">
        <f t="shared" si="106"/>
        <v>600</v>
      </c>
      <c r="U716" s="7">
        <f t="shared" si="107"/>
        <v>156.16802939599552</v>
      </c>
    </row>
    <row r="717" spans="1:21" x14ac:dyDescent="0.2">
      <c r="A717" s="1">
        <v>1</v>
      </c>
      <c r="B717" s="1">
        <v>30</v>
      </c>
      <c r="C717" s="1">
        <v>13</v>
      </c>
      <c r="D717">
        <v>6.6</v>
      </c>
      <c r="E717">
        <v>3.5</v>
      </c>
      <c r="F717">
        <v>81</v>
      </c>
      <c r="G717">
        <v>206</v>
      </c>
      <c r="H717">
        <v>60</v>
      </c>
      <c r="I717">
        <v>183</v>
      </c>
      <c r="J717" s="4">
        <f t="shared" si="102"/>
        <v>188.33419438530461</v>
      </c>
      <c r="K717" s="4">
        <f t="shared" si="103"/>
        <v>21.180286965669012</v>
      </c>
      <c r="L717" s="5">
        <f t="shared" si="99"/>
        <v>23.334194385304613</v>
      </c>
      <c r="M717" s="5">
        <f t="shared" si="100"/>
        <v>12.819713034330988</v>
      </c>
      <c r="N717" s="6">
        <f t="shared" si="101"/>
        <v>46.698364329182034</v>
      </c>
      <c r="O717" s="6">
        <f t="shared" si="104"/>
        <v>167.35693788878632</v>
      </c>
      <c r="P717" s="6">
        <f>FORECAST(J717,Inputs!$B$10:$B$18,Inputs!$A$10:$A$18)</f>
        <v>32.299390688752815</v>
      </c>
      <c r="Q717" s="6">
        <f>IF(Inputs!$D$10="Yes",IF('Hourly Calcs'!P717&gt;'Hourly Calcs'!K717,'Hourly Calcs'!O717,N717+O717),N717+O717)</f>
        <v>167.35693788878632</v>
      </c>
      <c r="R717" s="12">
        <f t="shared" si="105"/>
        <v>795.28016884751253</v>
      </c>
      <c r="S717" s="1">
        <f>IF(AND(A717&gt;=5,A717&lt;=9),INDEX(Demand!$C$3:$C$26,C717),INDEX(Demand!$B$3:$B$26,C717))</f>
        <v>600</v>
      </c>
      <c r="T717" s="7">
        <f t="shared" si="106"/>
        <v>600</v>
      </c>
      <c r="U717" s="7">
        <f t="shared" si="107"/>
        <v>195.28016884751253</v>
      </c>
    </row>
    <row r="718" spans="1:21" x14ac:dyDescent="0.2">
      <c r="A718" s="1">
        <v>1</v>
      </c>
      <c r="B718" s="1">
        <v>30</v>
      </c>
      <c r="C718" s="1">
        <v>14</v>
      </c>
      <c r="D718">
        <v>6.3</v>
      </c>
      <c r="E718">
        <v>3.7</v>
      </c>
      <c r="F718">
        <v>83</v>
      </c>
      <c r="G718">
        <v>186</v>
      </c>
      <c r="H718">
        <v>55</v>
      </c>
      <c r="I718">
        <v>166</v>
      </c>
      <c r="J718" s="4">
        <f t="shared" si="102"/>
        <v>203.2743070788971</v>
      </c>
      <c r="K718" s="4">
        <f t="shared" si="103"/>
        <v>18.609959168364952</v>
      </c>
      <c r="L718" s="5">
        <f t="shared" si="99"/>
        <v>38.274307078897095</v>
      </c>
      <c r="M718" s="5">
        <f t="shared" si="100"/>
        <v>15.390040831635048</v>
      </c>
      <c r="N718" s="6">
        <f t="shared" si="101"/>
        <v>37.433480044208622</v>
      </c>
      <c r="O718" s="6">
        <f t="shared" si="104"/>
        <v>151.81011852206845</v>
      </c>
      <c r="P718" s="6">
        <f>FORECAST(J718,Inputs!$B$10:$B$18,Inputs!$A$10:$A$18)</f>
        <v>32.437725065545344</v>
      </c>
      <c r="Q718" s="6">
        <f>IF(Inputs!$D$10="Yes",IF('Hourly Calcs'!P718&gt;'Hourly Calcs'!K718,'Hourly Calcs'!O718,N718+O718),N718+O718)</f>
        <v>151.81011852206845</v>
      </c>
      <c r="R718" s="12">
        <f t="shared" si="105"/>
        <v>721.40168321686929</v>
      </c>
      <c r="S718" s="1">
        <f>IF(AND(A718&gt;=5,A718&lt;=9),INDEX(Demand!$C$3:$C$26,C718),INDEX(Demand!$B$3:$B$26,C718))</f>
        <v>600</v>
      </c>
      <c r="T718" s="7">
        <f t="shared" si="106"/>
        <v>600</v>
      </c>
      <c r="U718" s="7">
        <f t="shared" si="107"/>
        <v>121.40168321686929</v>
      </c>
    </row>
    <row r="719" spans="1:21" x14ac:dyDescent="0.2">
      <c r="A719" s="1">
        <v>1</v>
      </c>
      <c r="B719" s="1">
        <v>30</v>
      </c>
      <c r="C719" s="1">
        <v>15</v>
      </c>
      <c r="D719">
        <v>6.4</v>
      </c>
      <c r="E719">
        <v>3.3</v>
      </c>
      <c r="F719">
        <v>81</v>
      </c>
      <c r="G719">
        <v>139</v>
      </c>
      <c r="H719">
        <v>69</v>
      </c>
      <c r="I719">
        <v>119</v>
      </c>
      <c r="J719" s="4">
        <f t="shared" si="102"/>
        <v>217.29520911573877</v>
      </c>
      <c r="K719" s="4">
        <f t="shared" si="103"/>
        <v>13.849108503920107</v>
      </c>
      <c r="L719" s="5">
        <f t="shared" si="99"/>
        <v>52.295209115738771</v>
      </c>
      <c r="M719" s="5">
        <f t="shared" si="100"/>
        <v>20.150891496079893</v>
      </c>
      <c r="N719" s="6">
        <f t="shared" si="101"/>
        <v>36.60447825017819</v>
      </c>
      <c r="O719" s="6">
        <f t="shared" si="104"/>
        <v>108.82773556702497</v>
      </c>
      <c r="P719" s="6">
        <f>FORECAST(J719,Inputs!$B$10:$B$18,Inputs!$A$10:$A$18)</f>
        <v>32.567548232553136</v>
      </c>
      <c r="Q719" s="6">
        <f>IF(Inputs!$D$10="Yes",IF('Hourly Calcs'!P719&gt;'Hourly Calcs'!K719,'Hourly Calcs'!O719,N719+O719),N719+O719)</f>
        <v>108.82773556702497</v>
      </c>
      <c r="R719" s="12">
        <f t="shared" si="105"/>
        <v>517.14939941450268</v>
      </c>
      <c r="S719" s="1">
        <f>IF(AND(A719&gt;=5,A719&lt;=9),INDEX(Demand!$C$3:$C$26,C719),INDEX(Demand!$B$3:$B$26,C719))</f>
        <v>600</v>
      </c>
      <c r="T719" s="7">
        <f t="shared" si="106"/>
        <v>517.14939941450268</v>
      </c>
      <c r="U719" s="7">
        <f t="shared" si="107"/>
        <v>0</v>
      </c>
    </row>
    <row r="720" spans="1:21" x14ac:dyDescent="0.2">
      <c r="A720" s="1">
        <v>1</v>
      </c>
      <c r="B720" s="1">
        <v>30</v>
      </c>
      <c r="C720" s="1">
        <v>16</v>
      </c>
      <c r="D720">
        <v>6.3</v>
      </c>
      <c r="E720">
        <v>3.2</v>
      </c>
      <c r="F720">
        <v>81</v>
      </c>
      <c r="G720">
        <v>100</v>
      </c>
      <c r="H720">
        <v>116</v>
      </c>
      <c r="I720">
        <v>78</v>
      </c>
      <c r="J720" s="4">
        <f t="shared" si="102"/>
        <v>230.21108777015502</v>
      </c>
      <c r="K720" s="4">
        <f t="shared" si="103"/>
        <v>7.3508996172565304</v>
      </c>
      <c r="L720" s="5">
        <f t="shared" si="99"/>
        <v>65.211087770155018</v>
      </c>
      <c r="M720" s="5">
        <f t="shared" si="100"/>
        <v>26.64910038274347</v>
      </c>
      <c r="N720" s="6">
        <f t="shared" si="101"/>
        <v>39.277744357151924</v>
      </c>
      <c r="O720" s="6">
        <f t="shared" si="104"/>
        <v>71.332465329646624</v>
      </c>
      <c r="P720" s="6">
        <f>FORECAST(J720,Inputs!$B$10:$B$18,Inputs!$A$10:$A$18)</f>
        <v>32.687139701575504</v>
      </c>
      <c r="Q720" s="6">
        <f>IF(Inputs!$D$10="Yes",IF('Hourly Calcs'!P720&gt;'Hourly Calcs'!K720,'Hourly Calcs'!O720,N720+O720),N720+O720)</f>
        <v>71.332465329646624</v>
      </c>
      <c r="R720" s="12">
        <f t="shared" si="105"/>
        <v>338.97187524648075</v>
      </c>
      <c r="S720" s="1">
        <f>IF(AND(A720&gt;=5,A720&lt;=9),INDEX(Demand!$C$3:$C$26,C720),INDEX(Demand!$B$3:$B$26,C720))</f>
        <v>900</v>
      </c>
      <c r="T720" s="7">
        <f t="shared" si="106"/>
        <v>338.97187524648075</v>
      </c>
      <c r="U720" s="7">
        <f t="shared" si="107"/>
        <v>0</v>
      </c>
    </row>
    <row r="721" spans="1:21" x14ac:dyDescent="0.2">
      <c r="A721" s="1">
        <v>1</v>
      </c>
      <c r="B721" s="1">
        <v>30</v>
      </c>
      <c r="C721" s="1">
        <v>17</v>
      </c>
      <c r="D721">
        <v>5.4</v>
      </c>
      <c r="E721">
        <v>2.9</v>
      </c>
      <c r="F721">
        <v>84</v>
      </c>
      <c r="G721">
        <v>22</v>
      </c>
      <c r="H721">
        <v>0</v>
      </c>
      <c r="I721">
        <v>22</v>
      </c>
      <c r="J721" s="4">
        <f t="shared" si="102"/>
        <v>242.15975515594769</v>
      </c>
      <c r="K721" s="4">
        <f t="shared" si="103"/>
        <v>-0.11919241703962768</v>
      </c>
      <c r="L721" s="5">
        <f t="shared" si="99"/>
        <v>77.159755155947693</v>
      </c>
      <c r="M721" s="5">
        <f t="shared" si="100"/>
        <v>0</v>
      </c>
      <c r="N721" s="6">
        <f t="shared" si="101"/>
        <v>0</v>
      </c>
      <c r="O721" s="6">
        <f t="shared" si="104"/>
        <v>20.119413298105457</v>
      </c>
      <c r="P721" s="6">
        <f>FORECAST(J721,Inputs!$B$10:$B$18,Inputs!$A$10:$A$18)</f>
        <v>32.797775510703218</v>
      </c>
      <c r="Q721" s="6">
        <f>IF(Inputs!$D$10="Yes",IF('Hourly Calcs'!P721&gt;'Hourly Calcs'!K721,'Hourly Calcs'!O721,N721+O721),N721+O721)</f>
        <v>20.119413298105457</v>
      </c>
      <c r="R721" s="12">
        <f t="shared" si="105"/>
        <v>95.60745199259712</v>
      </c>
      <c r="S721" s="1">
        <f>IF(AND(A721&gt;=5,A721&lt;=9),INDEX(Demand!$C$3:$C$26,C721),INDEX(Demand!$B$3:$B$26,C721))</f>
        <v>900</v>
      </c>
      <c r="T721" s="7">
        <f t="shared" si="106"/>
        <v>95.607451992597134</v>
      </c>
      <c r="U721" s="7">
        <f t="shared" si="107"/>
        <v>0</v>
      </c>
    </row>
    <row r="722" spans="1:21" x14ac:dyDescent="0.2">
      <c r="A722" s="1">
        <v>1</v>
      </c>
      <c r="B722" s="1">
        <v>30</v>
      </c>
      <c r="C722" s="1">
        <v>18</v>
      </c>
      <c r="D722">
        <v>4.5999999999999996</v>
      </c>
      <c r="E722">
        <v>2.6</v>
      </c>
      <c r="F722">
        <v>87</v>
      </c>
      <c r="G722">
        <v>0</v>
      </c>
      <c r="H722">
        <v>0</v>
      </c>
      <c r="I722">
        <v>0</v>
      </c>
      <c r="J722" s="4">
        <f t="shared" si="102"/>
        <v>253.48949749905097</v>
      </c>
      <c r="K722" s="4">
        <f t="shared" si="103"/>
        <v>-9.3729684753497793</v>
      </c>
      <c r="L722" s="5">
        <f t="shared" si="99"/>
        <v>88.48949749905097</v>
      </c>
      <c r="M722" s="5">
        <f t="shared" si="100"/>
        <v>0</v>
      </c>
      <c r="N722" s="6">
        <f t="shared" si="101"/>
        <v>0</v>
      </c>
      <c r="O722" s="6">
        <f t="shared" si="104"/>
        <v>0</v>
      </c>
      <c r="P722" s="6">
        <f>FORECAST(J722,Inputs!$B$10:$B$18,Inputs!$A$10:$A$18)</f>
        <v>32.90268053239862</v>
      </c>
      <c r="Q722" s="6">
        <f>IF(Inputs!$D$10="Yes",IF('Hourly Calcs'!P722&gt;'Hourly Calcs'!K722,'Hourly Calcs'!O722,N722+O722),N722+O722)</f>
        <v>0</v>
      </c>
      <c r="R722" s="12">
        <f t="shared" si="105"/>
        <v>0</v>
      </c>
      <c r="S722" s="1">
        <f>IF(AND(A722&gt;=5,A722&lt;=9),INDEX(Demand!$C$3:$C$26,C722),INDEX(Demand!$B$3:$B$26,C722))</f>
        <v>900</v>
      </c>
      <c r="T722" s="7">
        <f t="shared" si="106"/>
        <v>0</v>
      </c>
      <c r="U722" s="7">
        <f t="shared" si="107"/>
        <v>0</v>
      </c>
    </row>
    <row r="723" spans="1:21" x14ac:dyDescent="0.2">
      <c r="A723" s="1">
        <v>1</v>
      </c>
      <c r="B723" s="1">
        <v>30</v>
      </c>
      <c r="C723" s="1">
        <v>19</v>
      </c>
      <c r="D723">
        <v>4.2</v>
      </c>
      <c r="E723">
        <v>2.2000000000000002</v>
      </c>
      <c r="F723">
        <v>87</v>
      </c>
      <c r="G723">
        <v>0</v>
      </c>
      <c r="H723">
        <v>0</v>
      </c>
      <c r="I723">
        <v>0</v>
      </c>
      <c r="J723" s="4">
        <f t="shared" si="102"/>
        <v>264.68471680958464</v>
      </c>
      <c r="K723" s="4">
        <f t="shared" si="103"/>
        <v>-18.688791322534357</v>
      </c>
      <c r="L723" s="5">
        <f t="shared" si="99"/>
        <v>0</v>
      </c>
      <c r="M723" s="5">
        <f t="shared" si="100"/>
        <v>0</v>
      </c>
      <c r="N723" s="6">
        <f t="shared" si="101"/>
        <v>0</v>
      </c>
      <c r="O723" s="6">
        <f t="shared" si="104"/>
        <v>0</v>
      </c>
      <c r="P723" s="6">
        <f>FORECAST(J723,Inputs!$B$10:$B$18,Inputs!$A$10:$A$18)</f>
        <v>33.006339970459116</v>
      </c>
      <c r="Q723" s="6">
        <f>IF(Inputs!$D$10="Yes",IF('Hourly Calcs'!P723&gt;'Hourly Calcs'!K723,'Hourly Calcs'!O723,N723+O723),N723+O723)</f>
        <v>0</v>
      </c>
      <c r="R723" s="12">
        <f t="shared" si="105"/>
        <v>0</v>
      </c>
      <c r="S723" s="1">
        <f>IF(AND(A723&gt;=5,A723&lt;=9),INDEX(Demand!$C$3:$C$26,C723),INDEX(Demand!$B$3:$B$26,C723))</f>
        <v>900</v>
      </c>
      <c r="T723" s="7">
        <f t="shared" si="106"/>
        <v>0</v>
      </c>
      <c r="U723" s="7">
        <f t="shared" si="107"/>
        <v>0</v>
      </c>
    </row>
    <row r="724" spans="1:21" x14ac:dyDescent="0.2">
      <c r="A724" s="1">
        <v>1</v>
      </c>
      <c r="B724" s="1">
        <v>30</v>
      </c>
      <c r="C724" s="1">
        <v>20</v>
      </c>
      <c r="D724">
        <v>4.0999999999999996</v>
      </c>
      <c r="E724">
        <v>2.1</v>
      </c>
      <c r="F724">
        <v>87</v>
      </c>
      <c r="G724">
        <v>0</v>
      </c>
      <c r="H724">
        <v>0</v>
      </c>
      <c r="I724">
        <v>0</v>
      </c>
      <c r="J724" s="4">
        <f t="shared" si="102"/>
        <v>276.36865026061173</v>
      </c>
      <c r="K724" s="4">
        <f t="shared" si="103"/>
        <v>-28.163369034449673</v>
      </c>
      <c r="L724" s="5">
        <f t="shared" si="99"/>
        <v>0</v>
      </c>
      <c r="M724" s="5">
        <f t="shared" si="100"/>
        <v>0</v>
      </c>
      <c r="N724" s="6">
        <f t="shared" si="101"/>
        <v>0</v>
      </c>
      <c r="O724" s="6">
        <f t="shared" si="104"/>
        <v>0</v>
      </c>
      <c r="P724" s="6">
        <f>FORECAST(J724,Inputs!$B$10:$B$18,Inputs!$A$10:$A$18)</f>
        <v>33.114524539450109</v>
      </c>
      <c r="Q724" s="6">
        <f>IF(Inputs!$D$10="Yes",IF('Hourly Calcs'!P724&gt;'Hourly Calcs'!K724,'Hourly Calcs'!O724,N724+O724),N724+O724)</f>
        <v>0</v>
      </c>
      <c r="R724" s="12">
        <f t="shared" si="105"/>
        <v>0</v>
      </c>
      <c r="S724" s="1">
        <f>IF(AND(A724&gt;=5,A724&lt;=9),INDEX(Demand!$C$3:$C$26,C724),INDEX(Demand!$B$3:$B$26,C724))</f>
        <v>800</v>
      </c>
      <c r="T724" s="7">
        <f t="shared" si="106"/>
        <v>0</v>
      </c>
      <c r="U724" s="7">
        <f t="shared" si="107"/>
        <v>0</v>
      </c>
    </row>
    <row r="725" spans="1:21" x14ac:dyDescent="0.2">
      <c r="A725" s="1">
        <v>1</v>
      </c>
      <c r="B725" s="1">
        <v>30</v>
      </c>
      <c r="C725" s="1">
        <v>21</v>
      </c>
      <c r="D725">
        <v>4.0999999999999996</v>
      </c>
      <c r="E725">
        <v>2.1</v>
      </c>
      <c r="F725">
        <v>87</v>
      </c>
      <c r="G725">
        <v>0</v>
      </c>
      <c r="H725">
        <v>0</v>
      </c>
      <c r="I725">
        <v>0</v>
      </c>
      <c r="J725" s="4">
        <f t="shared" si="102"/>
        <v>289.37869007727653</v>
      </c>
      <c r="K725" s="4">
        <f t="shared" si="103"/>
        <v>-37.398609003154036</v>
      </c>
      <c r="L725" s="5">
        <f t="shared" si="99"/>
        <v>0</v>
      </c>
      <c r="M725" s="5">
        <f t="shared" si="100"/>
        <v>0</v>
      </c>
      <c r="N725" s="6">
        <f t="shared" si="101"/>
        <v>0</v>
      </c>
      <c r="O725" s="6">
        <f t="shared" si="104"/>
        <v>0</v>
      </c>
      <c r="P725" s="6">
        <f>FORECAST(J725,Inputs!$B$10:$B$18,Inputs!$A$10:$A$18)</f>
        <v>33.234987871085892</v>
      </c>
      <c r="Q725" s="6">
        <f>IF(Inputs!$D$10="Yes",IF('Hourly Calcs'!P725&gt;'Hourly Calcs'!K725,'Hourly Calcs'!O725,N725+O725),N725+O725)</f>
        <v>0</v>
      </c>
      <c r="R725" s="12">
        <f t="shared" si="105"/>
        <v>0</v>
      </c>
      <c r="S725" s="1">
        <f>IF(AND(A725&gt;=5,A725&lt;=9),INDEX(Demand!$C$3:$C$26,C725),INDEX(Demand!$B$3:$B$26,C725))</f>
        <v>700</v>
      </c>
      <c r="T725" s="7">
        <f t="shared" si="106"/>
        <v>0</v>
      </c>
      <c r="U725" s="7">
        <f t="shared" si="107"/>
        <v>0</v>
      </c>
    </row>
    <row r="726" spans="1:21" x14ac:dyDescent="0.2">
      <c r="A726" s="1">
        <v>1</v>
      </c>
      <c r="B726" s="1">
        <v>30</v>
      </c>
      <c r="C726" s="1">
        <v>22</v>
      </c>
      <c r="D726">
        <v>3.7</v>
      </c>
      <c r="E726">
        <v>1.7</v>
      </c>
      <c r="F726">
        <v>87</v>
      </c>
      <c r="G726">
        <v>0</v>
      </c>
      <c r="H726">
        <v>0</v>
      </c>
      <c r="I726">
        <v>0</v>
      </c>
      <c r="J726" s="4">
        <f t="shared" si="102"/>
        <v>304.87476999804124</v>
      </c>
      <c r="K726" s="4">
        <f t="shared" si="103"/>
        <v>-45.834826923480477</v>
      </c>
      <c r="L726" s="5">
        <f t="shared" si="99"/>
        <v>0</v>
      </c>
      <c r="M726" s="5">
        <f t="shared" si="100"/>
        <v>0</v>
      </c>
      <c r="N726" s="6">
        <f t="shared" si="101"/>
        <v>0</v>
      </c>
      <c r="O726" s="6">
        <f t="shared" si="104"/>
        <v>0</v>
      </c>
      <c r="P726" s="6">
        <f>FORECAST(J726,Inputs!$B$10:$B$18,Inputs!$A$10:$A$18)</f>
        <v>33.378470092574453</v>
      </c>
      <c r="Q726" s="6">
        <f>IF(Inputs!$D$10="Yes",IF('Hourly Calcs'!P726&gt;'Hourly Calcs'!K726,'Hourly Calcs'!O726,N726+O726),N726+O726)</f>
        <v>0</v>
      </c>
      <c r="R726" s="12">
        <f t="shared" si="105"/>
        <v>0</v>
      </c>
      <c r="S726" s="1">
        <f>IF(AND(A726&gt;=5,A726&lt;=9),INDEX(Demand!$C$3:$C$26,C726),INDEX(Demand!$B$3:$B$26,C726))</f>
        <v>600</v>
      </c>
      <c r="T726" s="7">
        <f t="shared" si="106"/>
        <v>0</v>
      </c>
      <c r="U726" s="7">
        <f t="shared" si="107"/>
        <v>0</v>
      </c>
    </row>
    <row r="727" spans="1:21" x14ac:dyDescent="0.2">
      <c r="A727" s="1">
        <v>1</v>
      </c>
      <c r="B727" s="1">
        <v>30</v>
      </c>
      <c r="C727" s="1">
        <v>23</v>
      </c>
      <c r="D727">
        <v>3.4</v>
      </c>
      <c r="E727">
        <v>1.9</v>
      </c>
      <c r="F727">
        <v>90</v>
      </c>
      <c r="G727">
        <v>0</v>
      </c>
      <c r="H727">
        <v>0</v>
      </c>
      <c r="I727">
        <v>0</v>
      </c>
      <c r="J727" s="4">
        <f t="shared" si="102"/>
        <v>324.25512640892526</v>
      </c>
      <c r="K727" s="4">
        <f t="shared" si="103"/>
        <v>-52.601024738563723</v>
      </c>
      <c r="L727" s="5">
        <f t="shared" si="99"/>
        <v>0</v>
      </c>
      <c r="M727" s="5">
        <f t="shared" si="100"/>
        <v>0</v>
      </c>
      <c r="N727" s="6">
        <f t="shared" si="101"/>
        <v>0</v>
      </c>
      <c r="O727" s="6">
        <f t="shared" si="104"/>
        <v>0</v>
      </c>
      <c r="P727" s="6">
        <f>FORECAST(J727,Inputs!$B$10:$B$18,Inputs!$A$10:$A$18)</f>
        <v>33.557917837119675</v>
      </c>
      <c r="Q727" s="6">
        <f>IF(Inputs!$D$10="Yes",IF('Hourly Calcs'!P727&gt;'Hourly Calcs'!K727,'Hourly Calcs'!O727,N727+O727),N727+O727)</f>
        <v>0</v>
      </c>
      <c r="R727" s="12">
        <f t="shared" si="105"/>
        <v>0</v>
      </c>
      <c r="S727" s="1">
        <f>IF(AND(A727&gt;=5,A727&lt;=9),INDEX(Demand!$C$3:$C$26,C727),INDEX(Demand!$B$3:$B$26,C727))</f>
        <v>500</v>
      </c>
      <c r="T727" s="7">
        <f t="shared" si="106"/>
        <v>0</v>
      </c>
      <c r="U727" s="7">
        <f t="shared" si="107"/>
        <v>0</v>
      </c>
    </row>
    <row r="728" spans="1:21" x14ac:dyDescent="0.2">
      <c r="A728" s="1">
        <v>1</v>
      </c>
      <c r="B728" s="1">
        <v>30</v>
      </c>
      <c r="C728" s="1">
        <v>24</v>
      </c>
      <c r="D728">
        <v>3.1</v>
      </c>
      <c r="E728">
        <v>1.3</v>
      </c>
      <c r="F728">
        <v>88</v>
      </c>
      <c r="G728">
        <v>0</v>
      </c>
      <c r="H728">
        <v>0</v>
      </c>
      <c r="I728">
        <v>0</v>
      </c>
      <c r="J728" s="4">
        <f t="shared" si="102"/>
        <v>348.11714041782113</v>
      </c>
      <c r="K728" s="4">
        <f t="shared" si="103"/>
        <v>-56.446310208550955</v>
      </c>
      <c r="L728" s="5">
        <f t="shared" si="99"/>
        <v>0</v>
      </c>
      <c r="M728" s="5">
        <f t="shared" si="100"/>
        <v>0</v>
      </c>
      <c r="N728" s="6">
        <f t="shared" si="101"/>
        <v>0</v>
      </c>
      <c r="O728" s="6">
        <f t="shared" si="104"/>
        <v>0</v>
      </c>
      <c r="P728" s="6">
        <f>FORECAST(J728,Inputs!$B$10:$B$18,Inputs!$A$10:$A$18)</f>
        <v>33.778862411276123</v>
      </c>
      <c r="Q728" s="6">
        <f>IF(Inputs!$D$10="Yes",IF('Hourly Calcs'!P728&gt;'Hourly Calcs'!K728,'Hourly Calcs'!O728,N728+O728),N728+O728)</f>
        <v>0</v>
      </c>
      <c r="R728" s="12">
        <f t="shared" si="105"/>
        <v>0</v>
      </c>
      <c r="S728" s="1">
        <f>IF(AND(A728&gt;=5,A728&lt;=9),INDEX(Demand!$C$3:$C$26,C728),INDEX(Demand!$B$3:$B$26,C728))</f>
        <v>400</v>
      </c>
      <c r="T728" s="7">
        <f t="shared" si="106"/>
        <v>0</v>
      </c>
      <c r="U728" s="7">
        <f t="shared" si="107"/>
        <v>0</v>
      </c>
    </row>
    <row r="729" spans="1:21" x14ac:dyDescent="0.2">
      <c r="A729" s="1">
        <v>1</v>
      </c>
      <c r="B729" s="1">
        <v>31</v>
      </c>
      <c r="C729" s="1">
        <v>1</v>
      </c>
      <c r="D729">
        <v>2.7</v>
      </c>
      <c r="E729">
        <v>0.6</v>
      </c>
      <c r="F729">
        <v>86</v>
      </c>
      <c r="G729">
        <v>0</v>
      </c>
      <c r="H729">
        <v>0</v>
      </c>
      <c r="I729">
        <v>0</v>
      </c>
      <c r="J729" s="4">
        <f t="shared" si="102"/>
        <v>14.061149103747169</v>
      </c>
      <c r="K729" s="4">
        <f t="shared" si="103"/>
        <v>-56.252729510972955</v>
      </c>
      <c r="L729" s="5">
        <f t="shared" si="99"/>
        <v>0</v>
      </c>
      <c r="M729" s="5">
        <f t="shared" si="100"/>
        <v>0</v>
      </c>
      <c r="N729" s="6">
        <f t="shared" si="101"/>
        <v>0</v>
      </c>
      <c r="O729" s="6">
        <f t="shared" si="104"/>
        <v>0</v>
      </c>
      <c r="P729" s="6">
        <f>FORECAST(J729,Inputs!$B$10:$B$18,Inputs!$A$10:$A$18)</f>
        <v>30.685751380590251</v>
      </c>
      <c r="Q729" s="6">
        <f>IF(Inputs!$D$10="Yes",IF('Hourly Calcs'!P729&gt;'Hourly Calcs'!K729,'Hourly Calcs'!O729,N729+O729),N729+O729)</f>
        <v>0</v>
      </c>
      <c r="R729" s="12">
        <f t="shared" si="105"/>
        <v>0</v>
      </c>
      <c r="S729" s="1">
        <f>IF(AND(A729&gt;=5,A729&lt;=9),INDEX(Demand!$C$3:$C$26,C729),INDEX(Demand!$B$3:$B$26,C729))</f>
        <v>350</v>
      </c>
      <c r="T729" s="7">
        <f t="shared" si="106"/>
        <v>0</v>
      </c>
      <c r="U729" s="7">
        <f t="shared" si="107"/>
        <v>0</v>
      </c>
    </row>
    <row r="730" spans="1:21" x14ac:dyDescent="0.2">
      <c r="A730" s="1">
        <v>1</v>
      </c>
      <c r="B730" s="1">
        <v>31</v>
      </c>
      <c r="C730" s="1">
        <v>2</v>
      </c>
      <c r="D730">
        <v>2.2999999999999998</v>
      </c>
      <c r="E730">
        <v>0.1</v>
      </c>
      <c r="F730">
        <v>85</v>
      </c>
      <c r="G730">
        <v>0</v>
      </c>
      <c r="H730">
        <v>0</v>
      </c>
      <c r="I730">
        <v>0</v>
      </c>
      <c r="J730" s="4">
        <f t="shared" si="102"/>
        <v>37.559502985354527</v>
      </c>
      <c r="K730" s="4">
        <f t="shared" si="103"/>
        <v>-52.084805171129773</v>
      </c>
      <c r="L730" s="5">
        <f t="shared" si="99"/>
        <v>0</v>
      </c>
      <c r="M730" s="5">
        <f t="shared" si="100"/>
        <v>0</v>
      </c>
      <c r="N730" s="6">
        <f t="shared" si="101"/>
        <v>0</v>
      </c>
      <c r="O730" s="6">
        <f t="shared" si="104"/>
        <v>0</v>
      </c>
      <c r="P730" s="6">
        <f>FORECAST(J730,Inputs!$B$10:$B$18,Inputs!$A$10:$A$18)</f>
        <v>30.903328731345873</v>
      </c>
      <c r="Q730" s="6">
        <f>IF(Inputs!$D$10="Yes",IF('Hourly Calcs'!P730&gt;'Hourly Calcs'!K730,'Hourly Calcs'!O730,N730+O730),N730+O730)</f>
        <v>0</v>
      </c>
      <c r="R730" s="12">
        <f t="shared" si="105"/>
        <v>0</v>
      </c>
      <c r="S730" s="1">
        <f>IF(AND(A730&gt;=5,A730&lt;=9),INDEX(Demand!$C$3:$C$26,C730),INDEX(Demand!$B$3:$B$26,C730))</f>
        <v>350</v>
      </c>
      <c r="T730" s="7">
        <f t="shared" si="106"/>
        <v>0</v>
      </c>
      <c r="U730" s="7">
        <f t="shared" si="107"/>
        <v>0</v>
      </c>
    </row>
    <row r="731" spans="1:21" x14ac:dyDescent="0.2">
      <c r="A731" s="1">
        <v>1</v>
      </c>
      <c r="B731" s="1">
        <v>31</v>
      </c>
      <c r="C731" s="1">
        <v>3</v>
      </c>
      <c r="D731">
        <v>2.1</v>
      </c>
      <c r="E731">
        <v>0.5</v>
      </c>
      <c r="F731">
        <v>89</v>
      </c>
      <c r="G731">
        <v>0</v>
      </c>
      <c r="H731">
        <v>0</v>
      </c>
      <c r="I731">
        <v>0</v>
      </c>
      <c r="J731" s="4">
        <f t="shared" si="102"/>
        <v>56.536864539999414</v>
      </c>
      <c r="K731" s="4">
        <f t="shared" si="103"/>
        <v>-45.115195325657055</v>
      </c>
      <c r="L731" s="5">
        <f t="shared" si="99"/>
        <v>0</v>
      </c>
      <c r="M731" s="5">
        <f t="shared" si="100"/>
        <v>0</v>
      </c>
      <c r="N731" s="6">
        <f t="shared" si="101"/>
        <v>0</v>
      </c>
      <c r="O731" s="6">
        <f t="shared" si="104"/>
        <v>0</v>
      </c>
      <c r="P731" s="6">
        <f>FORECAST(J731,Inputs!$B$10:$B$18,Inputs!$A$10:$A$18)</f>
        <v>31.079045042037031</v>
      </c>
      <c r="Q731" s="6">
        <f>IF(Inputs!$D$10="Yes",IF('Hourly Calcs'!P731&gt;'Hourly Calcs'!K731,'Hourly Calcs'!O731,N731+O731),N731+O731)</f>
        <v>0</v>
      </c>
      <c r="R731" s="12">
        <f t="shared" si="105"/>
        <v>0</v>
      </c>
      <c r="S731" s="1">
        <f>IF(AND(A731&gt;=5,A731&lt;=9),INDEX(Demand!$C$3:$C$26,C731),INDEX(Demand!$B$3:$B$26,C731))</f>
        <v>350</v>
      </c>
      <c r="T731" s="7">
        <f t="shared" si="106"/>
        <v>0</v>
      </c>
      <c r="U731" s="7">
        <f t="shared" si="107"/>
        <v>0</v>
      </c>
    </row>
    <row r="732" spans="1:21" x14ac:dyDescent="0.2">
      <c r="A732" s="1">
        <v>1</v>
      </c>
      <c r="B732" s="1">
        <v>31</v>
      </c>
      <c r="C732" s="1">
        <v>4</v>
      </c>
      <c r="D732">
        <v>2.2000000000000002</v>
      </c>
      <c r="E732">
        <v>0.6</v>
      </c>
      <c r="F732">
        <v>89</v>
      </c>
      <c r="G732">
        <v>0</v>
      </c>
      <c r="H732">
        <v>0</v>
      </c>
      <c r="I732">
        <v>0</v>
      </c>
      <c r="J732" s="4">
        <f t="shared" si="102"/>
        <v>71.748343840221125</v>
      </c>
      <c r="K732" s="4">
        <f t="shared" si="103"/>
        <v>-36.567627196264809</v>
      </c>
      <c r="L732" s="5">
        <f t="shared" si="99"/>
        <v>0</v>
      </c>
      <c r="M732" s="5">
        <f t="shared" si="100"/>
        <v>0</v>
      </c>
      <c r="N732" s="6">
        <f t="shared" si="101"/>
        <v>0</v>
      </c>
      <c r="O732" s="6">
        <f t="shared" si="104"/>
        <v>0</v>
      </c>
      <c r="P732" s="6">
        <f>FORECAST(J732,Inputs!$B$10:$B$18,Inputs!$A$10:$A$18)</f>
        <v>31.219892072594639</v>
      </c>
      <c r="Q732" s="6">
        <f>IF(Inputs!$D$10="Yes",IF('Hourly Calcs'!P732&gt;'Hourly Calcs'!K732,'Hourly Calcs'!O732,N732+O732),N732+O732)</f>
        <v>0</v>
      </c>
      <c r="R732" s="12">
        <f t="shared" si="105"/>
        <v>0</v>
      </c>
      <c r="S732" s="1">
        <f>IF(AND(A732&gt;=5,A732&lt;=9),INDEX(Demand!$C$3:$C$26,C732),INDEX(Demand!$B$3:$B$26,C732))</f>
        <v>350</v>
      </c>
      <c r="T732" s="7">
        <f t="shared" si="106"/>
        <v>0</v>
      </c>
      <c r="U732" s="7">
        <f t="shared" si="107"/>
        <v>0</v>
      </c>
    </row>
    <row r="733" spans="1:21" x14ac:dyDescent="0.2">
      <c r="A733" s="1">
        <v>1</v>
      </c>
      <c r="B733" s="1">
        <v>31</v>
      </c>
      <c r="C733" s="1">
        <v>5</v>
      </c>
      <c r="D733">
        <v>2.1</v>
      </c>
      <c r="E733">
        <v>0.5</v>
      </c>
      <c r="F733">
        <v>89</v>
      </c>
      <c r="G733">
        <v>0</v>
      </c>
      <c r="H733">
        <v>0</v>
      </c>
      <c r="I733">
        <v>0</v>
      </c>
      <c r="J733" s="4">
        <f t="shared" si="102"/>
        <v>84.591147190256081</v>
      </c>
      <c r="K733" s="4">
        <f t="shared" si="103"/>
        <v>-27.278053035416733</v>
      </c>
      <c r="L733" s="5">
        <f t="shared" si="99"/>
        <v>80.408852809743919</v>
      </c>
      <c r="M733" s="5">
        <f t="shared" si="100"/>
        <v>0</v>
      </c>
      <c r="N733" s="6">
        <f t="shared" si="101"/>
        <v>0</v>
      </c>
      <c r="O733" s="6">
        <f t="shared" si="104"/>
        <v>0</v>
      </c>
      <c r="P733" s="6">
        <f>FORECAST(J733,Inputs!$B$10:$B$18,Inputs!$A$10:$A$18)</f>
        <v>31.338806918428293</v>
      </c>
      <c r="Q733" s="6">
        <f>IF(Inputs!$D$10="Yes",IF('Hourly Calcs'!P733&gt;'Hourly Calcs'!K733,'Hourly Calcs'!O733,N733+O733),N733+O733)</f>
        <v>0</v>
      </c>
      <c r="R733" s="12">
        <f t="shared" si="105"/>
        <v>0</v>
      </c>
      <c r="S733" s="1">
        <f>IF(AND(A733&gt;=5,A733&lt;=9),INDEX(Demand!$C$3:$C$26,C733),INDEX(Demand!$B$3:$B$26,C733))</f>
        <v>350</v>
      </c>
      <c r="T733" s="7">
        <f t="shared" si="106"/>
        <v>0</v>
      </c>
      <c r="U733" s="7">
        <f t="shared" si="107"/>
        <v>0</v>
      </c>
    </row>
    <row r="734" spans="1:21" x14ac:dyDescent="0.2">
      <c r="A734" s="1">
        <v>1</v>
      </c>
      <c r="B734" s="1">
        <v>31</v>
      </c>
      <c r="C734" s="1">
        <v>6</v>
      </c>
      <c r="D734">
        <v>2.2000000000000002</v>
      </c>
      <c r="E734">
        <v>0.3</v>
      </c>
      <c r="F734">
        <v>87</v>
      </c>
      <c r="G734">
        <v>0</v>
      </c>
      <c r="H734">
        <v>0</v>
      </c>
      <c r="I734">
        <v>0</v>
      </c>
      <c r="J734" s="4">
        <f t="shared" si="102"/>
        <v>96.193762335323356</v>
      </c>
      <c r="K734" s="4">
        <f t="shared" si="103"/>
        <v>-17.785553721013173</v>
      </c>
      <c r="L734" s="5">
        <f t="shared" si="99"/>
        <v>68.806237664676644</v>
      </c>
      <c r="M734" s="5">
        <f t="shared" si="100"/>
        <v>0</v>
      </c>
      <c r="N734" s="6">
        <f t="shared" si="101"/>
        <v>0</v>
      </c>
      <c r="O734" s="6">
        <f t="shared" si="104"/>
        <v>0</v>
      </c>
      <c r="P734" s="6">
        <f>FORECAST(J734,Inputs!$B$10:$B$18,Inputs!$A$10:$A$18)</f>
        <v>31.446238540141881</v>
      </c>
      <c r="Q734" s="6">
        <f>IF(Inputs!$D$10="Yes",IF('Hourly Calcs'!P734&gt;'Hourly Calcs'!K734,'Hourly Calcs'!O734,N734+O734),N734+O734)</f>
        <v>0</v>
      </c>
      <c r="R734" s="12">
        <f t="shared" si="105"/>
        <v>0</v>
      </c>
      <c r="S734" s="1">
        <f>IF(AND(A734&gt;=5,A734&lt;=9),INDEX(Demand!$C$3:$C$26,C734),INDEX(Demand!$B$3:$B$26,C734))</f>
        <v>350</v>
      </c>
      <c r="T734" s="7">
        <f t="shared" si="106"/>
        <v>0</v>
      </c>
      <c r="U734" s="7">
        <f t="shared" si="107"/>
        <v>0</v>
      </c>
    </row>
    <row r="735" spans="1:21" x14ac:dyDescent="0.2">
      <c r="A735" s="1">
        <v>1</v>
      </c>
      <c r="B735" s="1">
        <v>31</v>
      </c>
      <c r="C735" s="1">
        <v>7</v>
      </c>
      <c r="D735">
        <v>2.4</v>
      </c>
      <c r="E735">
        <v>-0.3</v>
      </c>
      <c r="F735">
        <v>82</v>
      </c>
      <c r="G735">
        <v>0</v>
      </c>
      <c r="H735">
        <v>0</v>
      </c>
      <c r="I735">
        <v>0</v>
      </c>
      <c r="J735" s="4">
        <f t="shared" si="102"/>
        <v>107.3704778381958</v>
      </c>
      <c r="K735" s="4">
        <f t="shared" si="103"/>
        <v>-8.4776226814087465</v>
      </c>
      <c r="L735" s="5">
        <f t="shared" si="99"/>
        <v>57.629522161804204</v>
      </c>
      <c r="M735" s="5">
        <f t="shared" si="100"/>
        <v>0</v>
      </c>
      <c r="N735" s="6">
        <f t="shared" si="101"/>
        <v>0</v>
      </c>
      <c r="O735" s="6">
        <f t="shared" si="104"/>
        <v>0</v>
      </c>
      <c r="P735" s="6">
        <f>FORECAST(J735,Inputs!$B$10:$B$18,Inputs!$A$10:$A$18)</f>
        <v>31.549726646649958</v>
      </c>
      <c r="Q735" s="6">
        <f>IF(Inputs!$D$10="Yes",IF('Hourly Calcs'!P735&gt;'Hourly Calcs'!K735,'Hourly Calcs'!O735,N735+O735),N735+O735)</f>
        <v>0</v>
      </c>
      <c r="R735" s="12">
        <f t="shared" si="105"/>
        <v>0</v>
      </c>
      <c r="S735" s="1">
        <f>IF(AND(A735&gt;=5,A735&lt;=9),INDEX(Demand!$C$3:$C$26,C735),INDEX(Demand!$B$3:$B$26,C735))</f>
        <v>350</v>
      </c>
      <c r="T735" s="7">
        <f t="shared" si="106"/>
        <v>0</v>
      </c>
      <c r="U735" s="7">
        <f t="shared" si="107"/>
        <v>0</v>
      </c>
    </row>
    <row r="736" spans="1:21" x14ac:dyDescent="0.2">
      <c r="A736" s="1">
        <v>1</v>
      </c>
      <c r="B736" s="1">
        <v>31</v>
      </c>
      <c r="C736" s="1">
        <v>8</v>
      </c>
      <c r="D736">
        <v>2.8</v>
      </c>
      <c r="E736">
        <v>0.4</v>
      </c>
      <c r="F736">
        <v>84</v>
      </c>
      <c r="G736">
        <v>1</v>
      </c>
      <c r="H736">
        <v>0</v>
      </c>
      <c r="I736">
        <v>1</v>
      </c>
      <c r="J736" s="4">
        <f t="shared" si="102"/>
        <v>118.73146868056429</v>
      </c>
      <c r="K736" s="4">
        <f t="shared" si="103"/>
        <v>0.66873908827508899</v>
      </c>
      <c r="L736" s="5">
        <f t="shared" si="99"/>
        <v>46.268531319435709</v>
      </c>
      <c r="M736" s="5">
        <f t="shared" si="100"/>
        <v>33.331260911724911</v>
      </c>
      <c r="N736" s="6">
        <f t="shared" si="101"/>
        <v>0</v>
      </c>
      <c r="O736" s="6">
        <f t="shared" si="104"/>
        <v>0.91451878627752081</v>
      </c>
      <c r="P736" s="6">
        <f>FORECAST(J736,Inputs!$B$10:$B$18,Inputs!$A$10:$A$18)</f>
        <v>31.654921006301521</v>
      </c>
      <c r="Q736" s="6">
        <f>IF(Inputs!$D$10="Yes",IF('Hourly Calcs'!P736&gt;'Hourly Calcs'!K736,'Hourly Calcs'!O736,N736+O736),N736+O736)</f>
        <v>0.91451878627752081</v>
      </c>
      <c r="R736" s="12">
        <f t="shared" si="105"/>
        <v>4.3457932723907788</v>
      </c>
      <c r="S736" s="1">
        <f>IF(AND(A736&gt;=5,A736&lt;=9),INDEX(Demand!$C$3:$C$26,C736),INDEX(Demand!$B$3:$B$26,C736))</f>
        <v>350</v>
      </c>
      <c r="T736" s="7">
        <f t="shared" si="106"/>
        <v>4.3457932723907788</v>
      </c>
      <c r="U736" s="7">
        <f t="shared" si="107"/>
        <v>0</v>
      </c>
    </row>
    <row r="737" spans="1:21" x14ac:dyDescent="0.2">
      <c r="A737" s="1">
        <v>1</v>
      </c>
      <c r="B737" s="1">
        <v>31</v>
      </c>
      <c r="C737" s="1">
        <v>9</v>
      </c>
      <c r="D737">
        <v>3.1</v>
      </c>
      <c r="E737">
        <v>0.4</v>
      </c>
      <c r="F737">
        <v>82</v>
      </c>
      <c r="G737">
        <v>27</v>
      </c>
      <c r="H737">
        <v>0</v>
      </c>
      <c r="I737">
        <v>27</v>
      </c>
      <c r="J737" s="4">
        <f t="shared" si="102"/>
        <v>130.75283387720464</v>
      </c>
      <c r="K737" s="4">
        <f t="shared" si="103"/>
        <v>8.1279384874069649</v>
      </c>
      <c r="L737" s="5">
        <f t="shared" si="99"/>
        <v>34.247166122795363</v>
      </c>
      <c r="M737" s="5">
        <f t="shared" si="100"/>
        <v>25.872061512593035</v>
      </c>
      <c r="N737" s="6">
        <f t="shared" si="101"/>
        <v>0</v>
      </c>
      <c r="O737" s="6">
        <f t="shared" si="104"/>
        <v>24.692007229493061</v>
      </c>
      <c r="P737" s="6">
        <f>FORECAST(J737,Inputs!$B$10:$B$18,Inputs!$A$10:$A$18)</f>
        <v>31.766229943307447</v>
      </c>
      <c r="Q737" s="6">
        <f>IF(Inputs!$D$10="Yes",IF('Hourly Calcs'!P737&gt;'Hourly Calcs'!K737,'Hourly Calcs'!O737,N737+O737),N737+O737)</f>
        <v>24.692007229493061</v>
      </c>
      <c r="R737" s="12">
        <f t="shared" si="105"/>
        <v>117.33641835455103</v>
      </c>
      <c r="S737" s="1">
        <f>IF(AND(A737&gt;=5,A737&lt;=9),INDEX(Demand!$C$3:$C$26,C737),INDEX(Demand!$B$3:$B$26,C737))</f>
        <v>350</v>
      </c>
      <c r="T737" s="7">
        <f t="shared" si="106"/>
        <v>117.33641835455103</v>
      </c>
      <c r="U737" s="7">
        <f t="shared" si="107"/>
        <v>0</v>
      </c>
    </row>
    <row r="738" spans="1:21" x14ac:dyDescent="0.2">
      <c r="A738" s="1">
        <v>1</v>
      </c>
      <c r="B738" s="1">
        <v>31</v>
      </c>
      <c r="C738" s="1">
        <v>10</v>
      </c>
      <c r="D738">
        <v>3.4</v>
      </c>
      <c r="E738">
        <v>-0.1</v>
      </c>
      <c r="F738">
        <v>78</v>
      </c>
      <c r="G738">
        <v>148</v>
      </c>
      <c r="H738">
        <v>194</v>
      </c>
      <c r="I738">
        <v>104</v>
      </c>
      <c r="J738" s="4">
        <f t="shared" si="102"/>
        <v>143.77261543193762</v>
      </c>
      <c r="K738" s="4">
        <f t="shared" si="103"/>
        <v>14.531721215206787</v>
      </c>
      <c r="L738" s="5">
        <f t="shared" si="99"/>
        <v>21.227384568062377</v>
      </c>
      <c r="M738" s="5">
        <f t="shared" si="100"/>
        <v>19.468278784793213</v>
      </c>
      <c r="N738" s="6">
        <f t="shared" si="101"/>
        <v>138.24352051558316</v>
      </c>
      <c r="O738" s="6">
        <f t="shared" si="104"/>
        <v>95.10995377286217</v>
      </c>
      <c r="P738" s="6">
        <f>FORECAST(J738,Inputs!$B$10:$B$18,Inputs!$A$10:$A$18)</f>
        <v>31.886783476221641</v>
      </c>
      <c r="Q738" s="6">
        <f>IF(Inputs!$D$10="Yes",IF('Hourly Calcs'!P738&gt;'Hourly Calcs'!K738,'Hourly Calcs'!O738,N738+O738),N738+O738)</f>
        <v>95.10995377286217</v>
      </c>
      <c r="R738" s="12">
        <f t="shared" si="105"/>
        <v>451.962500328641</v>
      </c>
      <c r="S738" s="1">
        <f>IF(AND(A738&gt;=5,A738&lt;=9),INDEX(Demand!$C$3:$C$26,C738),INDEX(Demand!$B$3:$B$26,C738))</f>
        <v>600</v>
      </c>
      <c r="T738" s="7">
        <f t="shared" si="106"/>
        <v>451.962500328641</v>
      </c>
      <c r="U738" s="7">
        <f t="shared" si="107"/>
        <v>0</v>
      </c>
    </row>
    <row r="739" spans="1:21" x14ac:dyDescent="0.2">
      <c r="A739" s="1">
        <v>1</v>
      </c>
      <c r="B739" s="1">
        <v>31</v>
      </c>
      <c r="C739" s="1">
        <v>11</v>
      </c>
      <c r="D739">
        <v>3</v>
      </c>
      <c r="E739">
        <v>-0.6</v>
      </c>
      <c r="F739">
        <v>77</v>
      </c>
      <c r="G739">
        <v>261</v>
      </c>
      <c r="H739">
        <v>450</v>
      </c>
      <c r="I739">
        <v>117</v>
      </c>
      <c r="J739" s="4">
        <f t="shared" si="102"/>
        <v>157.90958042716923</v>
      </c>
      <c r="K739" s="4">
        <f t="shared" si="103"/>
        <v>19.154185296216212</v>
      </c>
      <c r="L739" s="5">
        <f t="shared" ref="L739:L802" si="108">IF(ABS($B$5-J739)&gt;90,0,ABS($B$5-J739))</f>
        <v>7.0904195728307684</v>
      </c>
      <c r="M739" s="5">
        <f t="shared" ref="M739:M802" si="109">IF(K739&gt;0,ABS($B$4-K739),0)</f>
        <v>14.845814703783788</v>
      </c>
      <c r="N739" s="6">
        <f t="shared" si="101"/>
        <v>358.29562186098832</v>
      </c>
      <c r="O739" s="6">
        <f t="shared" si="104"/>
        <v>106.99869799446994</v>
      </c>
      <c r="P739" s="6">
        <f>FORECAST(J739,Inputs!$B$10:$B$18,Inputs!$A$10:$A$18)</f>
        <v>32.017681300251567</v>
      </c>
      <c r="Q739" s="6">
        <f>IF(Inputs!$D$10="Yes",IF('Hourly Calcs'!P739&gt;'Hourly Calcs'!K739,'Hourly Calcs'!O739,N739+O739),N739+O739)</f>
        <v>106.99869799446994</v>
      </c>
      <c r="R739" s="12">
        <f t="shared" si="105"/>
        <v>508.45781286972112</v>
      </c>
      <c r="S739" s="1">
        <f>IF(AND(A739&gt;=5,A739&lt;=9),INDEX(Demand!$C$3:$C$26,C739),INDEX(Demand!$B$3:$B$26,C739))</f>
        <v>600</v>
      </c>
      <c r="T739" s="7">
        <f t="shared" si="106"/>
        <v>508.45781286972112</v>
      </c>
      <c r="U739" s="7">
        <f t="shared" si="107"/>
        <v>0</v>
      </c>
    </row>
    <row r="740" spans="1:21" x14ac:dyDescent="0.2">
      <c r="A740" s="1">
        <v>1</v>
      </c>
      <c r="B740" s="1">
        <v>31</v>
      </c>
      <c r="C740" s="1">
        <v>12</v>
      </c>
      <c r="D740">
        <v>3.1</v>
      </c>
      <c r="E740">
        <v>-1.4</v>
      </c>
      <c r="F740">
        <v>71</v>
      </c>
      <c r="G740">
        <v>329</v>
      </c>
      <c r="H740">
        <v>630</v>
      </c>
      <c r="I740">
        <v>91</v>
      </c>
      <c r="J740" s="4">
        <f t="shared" si="102"/>
        <v>172.94834501966204</v>
      </c>
      <c r="K740" s="4">
        <f t="shared" si="103"/>
        <v>21.550594606168943</v>
      </c>
      <c r="L740" s="5">
        <f t="shared" si="108"/>
        <v>7.9483450196620424</v>
      </c>
      <c r="M740" s="5">
        <f t="shared" si="109"/>
        <v>12.449405393831057</v>
      </c>
      <c r="N740" s="6">
        <f t="shared" si="101"/>
        <v>516.36657389606034</v>
      </c>
      <c r="O740" s="6">
        <f t="shared" si="104"/>
        <v>83.22120955125439</v>
      </c>
      <c r="P740" s="6">
        <f>FORECAST(J740,Inputs!$B$10:$B$18,Inputs!$A$10:$A$18)</f>
        <v>32.156929120552427</v>
      </c>
      <c r="Q740" s="6">
        <f>IF(Inputs!$D$10="Yes",IF('Hourly Calcs'!P740&gt;'Hourly Calcs'!K740,'Hourly Calcs'!O740,N740+O740),N740+O740)</f>
        <v>83.22120955125439</v>
      </c>
      <c r="R740" s="12">
        <f t="shared" si="105"/>
        <v>395.46718778756082</v>
      </c>
      <c r="S740" s="1">
        <f>IF(AND(A740&gt;=5,A740&lt;=9),INDEX(Demand!$C$3:$C$26,C740),INDEX(Demand!$B$3:$B$26,C740))</f>
        <v>600</v>
      </c>
      <c r="T740" s="7">
        <f t="shared" si="106"/>
        <v>395.46718778756082</v>
      </c>
      <c r="U740" s="7">
        <f t="shared" si="107"/>
        <v>0</v>
      </c>
    </row>
    <row r="741" spans="1:21" x14ac:dyDescent="0.2">
      <c r="A741" s="1">
        <v>1</v>
      </c>
      <c r="B741" s="1">
        <v>31</v>
      </c>
      <c r="C741" s="1">
        <v>13</v>
      </c>
      <c r="D741">
        <v>3.5</v>
      </c>
      <c r="E741">
        <v>-1.8</v>
      </c>
      <c r="F741">
        <v>67</v>
      </c>
      <c r="G741">
        <v>348</v>
      </c>
      <c r="H741">
        <v>667</v>
      </c>
      <c r="I741">
        <v>86</v>
      </c>
      <c r="J741" s="4">
        <f t="shared" si="102"/>
        <v>188.32146960775731</v>
      </c>
      <c r="K741" s="4">
        <f t="shared" si="103"/>
        <v>21.457078364293181</v>
      </c>
      <c r="L741" s="5">
        <f t="shared" si="108"/>
        <v>23.321469607757308</v>
      </c>
      <c r="M741" s="5">
        <f t="shared" si="109"/>
        <v>12.542921635706819</v>
      </c>
      <c r="N741" s="6">
        <f t="shared" si="101"/>
        <v>521.0477374535202</v>
      </c>
      <c r="O741" s="6">
        <f t="shared" si="104"/>
        <v>78.648615619866789</v>
      </c>
      <c r="P741" s="6">
        <f>FORECAST(J741,Inputs!$B$10:$B$18,Inputs!$A$10:$A$18)</f>
        <v>32.299272866738491</v>
      </c>
      <c r="Q741" s="6">
        <f>IF(Inputs!$D$10="Yes",IF('Hourly Calcs'!P741&gt;'Hourly Calcs'!K741,'Hourly Calcs'!O741,N741+O741),N741+O741)</f>
        <v>78.648615619866789</v>
      </c>
      <c r="R741" s="12">
        <f t="shared" si="105"/>
        <v>373.73822142560698</v>
      </c>
      <c r="S741" s="1">
        <f>IF(AND(A741&gt;=5,A741&lt;=9),INDEX(Demand!$C$3:$C$26,C741),INDEX(Demand!$B$3:$B$26,C741))</f>
        <v>600</v>
      </c>
      <c r="T741" s="7">
        <f t="shared" si="106"/>
        <v>373.73822142560698</v>
      </c>
      <c r="U741" s="7">
        <f t="shared" si="107"/>
        <v>0</v>
      </c>
    </row>
    <row r="742" spans="1:21" x14ac:dyDescent="0.2">
      <c r="A742" s="1">
        <v>1</v>
      </c>
      <c r="B742" s="1">
        <v>31</v>
      </c>
      <c r="C742" s="1">
        <v>14</v>
      </c>
      <c r="D742">
        <v>3.7</v>
      </c>
      <c r="E742">
        <v>-2.2000000000000002</v>
      </c>
      <c r="F742">
        <v>64</v>
      </c>
      <c r="G742">
        <v>316</v>
      </c>
      <c r="H742">
        <v>626</v>
      </c>
      <c r="I742">
        <v>87</v>
      </c>
      <c r="J742" s="4">
        <f t="shared" si="102"/>
        <v>203.31152616950416</v>
      </c>
      <c r="K742" s="4">
        <f t="shared" si="103"/>
        <v>18.884802578098572</v>
      </c>
      <c r="L742" s="5">
        <f t="shared" si="108"/>
        <v>38.311526169504162</v>
      </c>
      <c r="M742" s="5">
        <f t="shared" si="109"/>
        <v>15.115197421901428</v>
      </c>
      <c r="N742" s="6">
        <f t="shared" si="101"/>
        <v>427.86146829974342</v>
      </c>
      <c r="O742" s="6">
        <f t="shared" si="104"/>
        <v>79.563134406144314</v>
      </c>
      <c r="P742" s="6">
        <f>FORECAST(J742,Inputs!$B$10:$B$18,Inputs!$A$10:$A$18)</f>
        <v>32.438069686754666</v>
      </c>
      <c r="Q742" s="6">
        <f>IF(Inputs!$D$10="Yes",IF('Hourly Calcs'!P742&gt;'Hourly Calcs'!K742,'Hourly Calcs'!O742,N742+O742),N742+O742)</f>
        <v>79.563134406144314</v>
      </c>
      <c r="R742" s="12">
        <f t="shared" si="105"/>
        <v>378.08401469799776</v>
      </c>
      <c r="S742" s="1">
        <f>IF(AND(A742&gt;=5,A742&lt;=9),INDEX(Demand!$C$3:$C$26,C742),INDEX(Demand!$B$3:$B$26,C742))</f>
        <v>600</v>
      </c>
      <c r="T742" s="7">
        <f t="shared" si="106"/>
        <v>378.08401469799776</v>
      </c>
      <c r="U742" s="7">
        <f t="shared" si="107"/>
        <v>0</v>
      </c>
    </row>
    <row r="743" spans="1:21" x14ac:dyDescent="0.2">
      <c r="A743" s="1">
        <v>1</v>
      </c>
      <c r="B743" s="1">
        <v>31</v>
      </c>
      <c r="C743" s="1">
        <v>15</v>
      </c>
      <c r="D743">
        <v>4</v>
      </c>
      <c r="E743">
        <v>-2.2000000000000002</v>
      </c>
      <c r="F743">
        <v>63</v>
      </c>
      <c r="G743">
        <v>237</v>
      </c>
      <c r="H743">
        <v>513</v>
      </c>
      <c r="I743">
        <v>83</v>
      </c>
      <c r="J743" s="4">
        <f t="shared" si="102"/>
        <v>217.37342617602093</v>
      </c>
      <c r="K743" s="4">
        <f t="shared" si="103"/>
        <v>14.115331443430819</v>
      </c>
      <c r="L743" s="5">
        <f t="shared" si="108"/>
        <v>52.373426176020928</v>
      </c>
      <c r="M743" s="5">
        <f t="shared" si="109"/>
        <v>19.884668556569181</v>
      </c>
      <c r="N743" s="6">
        <f t="shared" si="101"/>
        <v>273.56630375507791</v>
      </c>
      <c r="O743" s="6">
        <f t="shared" si="104"/>
        <v>75.905059261034225</v>
      </c>
      <c r="P743" s="6">
        <f>FORECAST(J743,Inputs!$B$10:$B$18,Inputs!$A$10:$A$18)</f>
        <v>32.568272464592781</v>
      </c>
      <c r="Q743" s="6">
        <f>IF(Inputs!$D$10="Yes",IF('Hourly Calcs'!P743&gt;'Hourly Calcs'!K743,'Hourly Calcs'!O743,N743+O743),N743+O743)</f>
        <v>75.905059261034225</v>
      </c>
      <c r="R743" s="12">
        <f t="shared" si="105"/>
        <v>360.70084160843464</v>
      </c>
      <c r="S743" s="1">
        <f>IF(AND(A743&gt;=5,A743&lt;=9),INDEX(Demand!$C$3:$C$26,C743),INDEX(Demand!$B$3:$B$26,C743))</f>
        <v>600</v>
      </c>
      <c r="T743" s="7">
        <f t="shared" si="106"/>
        <v>360.70084160843464</v>
      </c>
      <c r="U743" s="7">
        <f t="shared" si="107"/>
        <v>0</v>
      </c>
    </row>
    <row r="744" spans="1:21" x14ac:dyDescent="0.2">
      <c r="A744" s="1">
        <v>1</v>
      </c>
      <c r="B744" s="1">
        <v>31</v>
      </c>
      <c r="C744" s="1">
        <v>16</v>
      </c>
      <c r="D744">
        <v>3.4</v>
      </c>
      <c r="E744">
        <v>-2.2999999999999998</v>
      </c>
      <c r="F744">
        <v>65</v>
      </c>
      <c r="G744">
        <v>126</v>
      </c>
      <c r="H744">
        <v>272</v>
      </c>
      <c r="I744">
        <v>73</v>
      </c>
      <c r="J744" s="4">
        <f t="shared" si="102"/>
        <v>230.31996871985854</v>
      </c>
      <c r="K744" s="4">
        <f t="shared" si="103"/>
        <v>7.6037388081159776</v>
      </c>
      <c r="L744" s="5">
        <f t="shared" si="108"/>
        <v>65.319968719858537</v>
      </c>
      <c r="M744" s="5">
        <f t="shared" si="109"/>
        <v>26.396261191884022</v>
      </c>
      <c r="N744" s="6">
        <f t="shared" si="101"/>
        <v>92.789334409841189</v>
      </c>
      <c r="O744" s="6">
        <f t="shared" si="104"/>
        <v>66.759871398259023</v>
      </c>
      <c r="P744" s="6">
        <f>FORECAST(J744,Inputs!$B$10:$B$18,Inputs!$A$10:$A$18)</f>
        <v>32.688147858517205</v>
      </c>
      <c r="Q744" s="6">
        <f>IF(Inputs!$D$10="Yes",IF('Hourly Calcs'!P744&gt;'Hourly Calcs'!K744,'Hourly Calcs'!O744,N744+O744),N744+O744)</f>
        <v>66.759871398259023</v>
      </c>
      <c r="R744" s="12">
        <f t="shared" si="105"/>
        <v>317.24290888452686</v>
      </c>
      <c r="S744" s="1">
        <f>IF(AND(A744&gt;=5,A744&lt;=9),INDEX(Demand!$C$3:$C$26,C744),INDEX(Demand!$B$3:$B$26,C744))</f>
        <v>900</v>
      </c>
      <c r="T744" s="7">
        <f t="shared" si="106"/>
        <v>317.24290888452686</v>
      </c>
      <c r="U744" s="7">
        <f t="shared" si="107"/>
        <v>0</v>
      </c>
    </row>
    <row r="745" spans="1:21" x14ac:dyDescent="0.2">
      <c r="A745" s="1">
        <v>1</v>
      </c>
      <c r="B745" s="1">
        <v>31</v>
      </c>
      <c r="C745" s="1">
        <v>17</v>
      </c>
      <c r="D745">
        <v>2.4</v>
      </c>
      <c r="E745">
        <v>-1.6</v>
      </c>
      <c r="F745">
        <v>74</v>
      </c>
      <c r="G745">
        <v>25</v>
      </c>
      <c r="H745">
        <v>9</v>
      </c>
      <c r="I745">
        <v>24</v>
      </c>
      <c r="J745" s="4">
        <f t="shared" si="102"/>
        <v>242.29108049000479</v>
      </c>
      <c r="K745" s="4">
        <f t="shared" si="103"/>
        <v>0.15085957310628828</v>
      </c>
      <c r="L745" s="5">
        <f t="shared" si="108"/>
        <v>77.291080490004788</v>
      </c>
      <c r="M745" s="5">
        <f t="shared" si="109"/>
        <v>33.849140426893712</v>
      </c>
      <c r="N745" s="6">
        <f t="shared" si="101"/>
        <v>1.1268340397176346</v>
      </c>
      <c r="O745" s="6">
        <f t="shared" si="104"/>
        <v>21.948450870660501</v>
      </c>
      <c r="P745" s="6">
        <f>FORECAST(J745,Inputs!$B$10:$B$18,Inputs!$A$10:$A$18)</f>
        <v>32.798991486018558</v>
      </c>
      <c r="Q745" s="6">
        <f>IF(Inputs!$D$10="Yes",IF('Hourly Calcs'!P745&gt;'Hourly Calcs'!K745,'Hourly Calcs'!O745,N745+O745),N745+O745)</f>
        <v>21.948450870660501</v>
      </c>
      <c r="R745" s="12">
        <f t="shared" si="105"/>
        <v>104.29903853737869</v>
      </c>
      <c r="S745" s="1">
        <f>IF(AND(A745&gt;=5,A745&lt;=9),INDEX(Demand!$C$3:$C$26,C745),INDEX(Demand!$B$3:$B$26,C745))</f>
        <v>900</v>
      </c>
      <c r="T745" s="7">
        <f t="shared" si="106"/>
        <v>104.29903853737869</v>
      </c>
      <c r="U745" s="7">
        <f t="shared" si="107"/>
        <v>0</v>
      </c>
    </row>
    <row r="746" spans="1:21" x14ac:dyDescent="0.2">
      <c r="A746" s="1">
        <v>1</v>
      </c>
      <c r="B746" s="1">
        <v>31</v>
      </c>
      <c r="C746" s="1">
        <v>18</v>
      </c>
      <c r="D746">
        <v>1.4</v>
      </c>
      <c r="E746">
        <v>-1.2</v>
      </c>
      <c r="F746">
        <v>82</v>
      </c>
      <c r="G746">
        <v>0</v>
      </c>
      <c r="H746">
        <v>0</v>
      </c>
      <c r="I746">
        <v>0</v>
      </c>
      <c r="J746" s="4">
        <f t="shared" si="102"/>
        <v>253.6380609444962</v>
      </c>
      <c r="K746" s="4">
        <f t="shared" si="103"/>
        <v>-9.1351425441108063</v>
      </c>
      <c r="L746" s="5">
        <f t="shared" si="108"/>
        <v>88.638060944496203</v>
      </c>
      <c r="M746" s="5">
        <f t="shared" si="109"/>
        <v>0</v>
      </c>
      <c r="N746" s="6">
        <f t="shared" si="101"/>
        <v>0</v>
      </c>
      <c r="O746" s="6">
        <f t="shared" si="104"/>
        <v>0</v>
      </c>
      <c r="P746" s="6">
        <f>FORECAST(J746,Inputs!$B$10:$B$18,Inputs!$A$10:$A$18)</f>
        <v>32.904056119856442</v>
      </c>
      <c r="Q746" s="6">
        <f>IF(Inputs!$D$10="Yes",IF('Hourly Calcs'!P746&gt;'Hourly Calcs'!K746,'Hourly Calcs'!O746,N746+O746),N746+O746)</f>
        <v>0</v>
      </c>
      <c r="R746" s="12">
        <f t="shared" si="105"/>
        <v>0</v>
      </c>
      <c r="S746" s="1">
        <f>IF(AND(A746&gt;=5,A746&lt;=9),INDEX(Demand!$C$3:$C$26,C746),INDEX(Demand!$B$3:$B$26,C746))</f>
        <v>900</v>
      </c>
      <c r="T746" s="7">
        <f t="shared" si="106"/>
        <v>0</v>
      </c>
      <c r="U746" s="7">
        <f t="shared" si="107"/>
        <v>0</v>
      </c>
    </row>
    <row r="747" spans="1:21" x14ac:dyDescent="0.2">
      <c r="A747" s="1">
        <v>1</v>
      </c>
      <c r="B747" s="1">
        <v>31</v>
      </c>
      <c r="C747" s="1">
        <v>19</v>
      </c>
      <c r="D747">
        <v>1.7</v>
      </c>
      <c r="E747">
        <v>-1.5</v>
      </c>
      <c r="F747">
        <v>78</v>
      </c>
      <c r="G747">
        <v>0</v>
      </c>
      <c r="H747">
        <v>0</v>
      </c>
      <c r="I747">
        <v>0</v>
      </c>
      <c r="J747" s="4">
        <f t="shared" si="102"/>
        <v>264.84757009569051</v>
      </c>
      <c r="K747" s="4">
        <f t="shared" si="103"/>
        <v>-18.456384627967452</v>
      </c>
      <c r="L747" s="5">
        <f t="shared" si="108"/>
        <v>0</v>
      </c>
      <c r="M747" s="5">
        <f t="shared" si="109"/>
        <v>0</v>
      </c>
      <c r="N747" s="6">
        <f t="shared" si="101"/>
        <v>0</v>
      </c>
      <c r="O747" s="6">
        <f t="shared" si="104"/>
        <v>0</v>
      </c>
      <c r="P747" s="6">
        <f>FORECAST(J747,Inputs!$B$10:$B$18,Inputs!$A$10:$A$18)</f>
        <v>33.007847871256388</v>
      </c>
      <c r="Q747" s="6">
        <f>IF(Inputs!$D$10="Yes",IF('Hourly Calcs'!P747&gt;'Hourly Calcs'!K747,'Hourly Calcs'!O747,N747+O747),N747+O747)</f>
        <v>0</v>
      </c>
      <c r="R747" s="12">
        <f t="shared" si="105"/>
        <v>0</v>
      </c>
      <c r="S747" s="1">
        <f>IF(AND(A747&gt;=5,A747&lt;=9),INDEX(Demand!$C$3:$C$26,C747),INDEX(Demand!$B$3:$B$26,C747))</f>
        <v>900</v>
      </c>
      <c r="T747" s="7">
        <f t="shared" si="106"/>
        <v>0</v>
      </c>
      <c r="U747" s="7">
        <f t="shared" si="107"/>
        <v>0</v>
      </c>
    </row>
    <row r="748" spans="1:21" x14ac:dyDescent="0.2">
      <c r="A748" s="1">
        <v>1</v>
      </c>
      <c r="B748" s="1">
        <v>31</v>
      </c>
      <c r="C748" s="1">
        <v>20</v>
      </c>
      <c r="D748">
        <v>1.7</v>
      </c>
      <c r="E748">
        <v>-1.9</v>
      </c>
      <c r="F748">
        <v>75</v>
      </c>
      <c r="G748">
        <v>0</v>
      </c>
      <c r="H748">
        <v>0</v>
      </c>
      <c r="I748">
        <v>0</v>
      </c>
      <c r="J748" s="4">
        <f t="shared" si="102"/>
        <v>276.5433192520448</v>
      </c>
      <c r="K748" s="4">
        <f t="shared" si="103"/>
        <v>-27.930707591734048</v>
      </c>
      <c r="L748" s="5">
        <f t="shared" si="108"/>
        <v>0</v>
      </c>
      <c r="M748" s="5">
        <f t="shared" si="109"/>
        <v>0</v>
      </c>
      <c r="N748" s="6">
        <f t="shared" si="101"/>
        <v>0</v>
      </c>
      <c r="O748" s="6">
        <f t="shared" si="104"/>
        <v>0</v>
      </c>
      <c r="P748" s="6">
        <f>FORECAST(J748,Inputs!$B$10:$B$18,Inputs!$A$10:$A$18)</f>
        <v>33.116141844926339</v>
      </c>
      <c r="Q748" s="6">
        <f>IF(Inputs!$D$10="Yes",IF('Hourly Calcs'!P748&gt;'Hourly Calcs'!K748,'Hourly Calcs'!O748,N748+O748),N748+O748)</f>
        <v>0</v>
      </c>
      <c r="R748" s="12">
        <f t="shared" si="105"/>
        <v>0</v>
      </c>
      <c r="S748" s="1">
        <f>IF(AND(A748&gt;=5,A748&lt;=9),INDEX(Demand!$C$3:$C$26,C748),INDEX(Demand!$B$3:$B$26,C748))</f>
        <v>800</v>
      </c>
      <c r="T748" s="7">
        <f t="shared" si="106"/>
        <v>0</v>
      </c>
      <c r="U748" s="7">
        <f t="shared" si="107"/>
        <v>0</v>
      </c>
    </row>
    <row r="749" spans="1:21" x14ac:dyDescent="0.2">
      <c r="A749" s="1">
        <v>1</v>
      </c>
      <c r="B749" s="1">
        <v>31</v>
      </c>
      <c r="C749" s="1">
        <v>21</v>
      </c>
      <c r="D749">
        <v>1.8</v>
      </c>
      <c r="E749">
        <v>-2.4</v>
      </c>
      <c r="F749">
        <v>72</v>
      </c>
      <c r="G749">
        <v>0</v>
      </c>
      <c r="H749">
        <v>0</v>
      </c>
      <c r="I749">
        <v>0</v>
      </c>
      <c r="J749" s="4">
        <f t="shared" si="102"/>
        <v>289.55965007821482</v>
      </c>
      <c r="K749" s="4">
        <f t="shared" si="103"/>
        <v>-37.159331482526269</v>
      </c>
      <c r="L749" s="5">
        <f t="shared" si="108"/>
        <v>0</v>
      </c>
      <c r="M749" s="5">
        <f t="shared" si="109"/>
        <v>0</v>
      </c>
      <c r="N749" s="6">
        <f t="shared" si="101"/>
        <v>0</v>
      </c>
      <c r="O749" s="6">
        <f t="shared" si="104"/>
        <v>0</v>
      </c>
      <c r="P749" s="6">
        <f>FORECAST(J749,Inputs!$B$10:$B$18,Inputs!$A$10:$A$18)</f>
        <v>33.236663426650132</v>
      </c>
      <c r="Q749" s="6">
        <f>IF(Inputs!$D$10="Yes",IF('Hourly Calcs'!P749&gt;'Hourly Calcs'!K749,'Hourly Calcs'!O749,N749+O749),N749+O749)</f>
        <v>0</v>
      </c>
      <c r="R749" s="12">
        <f t="shared" si="105"/>
        <v>0</v>
      </c>
      <c r="S749" s="1">
        <f>IF(AND(A749&gt;=5,A749&lt;=9),INDEX(Demand!$C$3:$C$26,C749),INDEX(Demand!$B$3:$B$26,C749))</f>
        <v>700</v>
      </c>
      <c r="T749" s="7">
        <f t="shared" si="106"/>
        <v>0</v>
      </c>
      <c r="U749" s="7">
        <f t="shared" si="107"/>
        <v>0</v>
      </c>
    </row>
    <row r="750" spans="1:21" x14ac:dyDescent="0.2">
      <c r="A750" s="1">
        <v>1</v>
      </c>
      <c r="B750" s="1">
        <v>31</v>
      </c>
      <c r="C750" s="1">
        <v>22</v>
      </c>
      <c r="D750">
        <v>2</v>
      </c>
      <c r="E750">
        <v>-2.4</v>
      </c>
      <c r="F750">
        <v>71</v>
      </c>
      <c r="G750">
        <v>0</v>
      </c>
      <c r="H750">
        <v>0</v>
      </c>
      <c r="I750">
        <v>0</v>
      </c>
      <c r="J750" s="4">
        <f t="shared" si="102"/>
        <v>305.04568920231566</v>
      </c>
      <c r="K750" s="4">
        <f t="shared" si="103"/>
        <v>-45.582155080579639</v>
      </c>
      <c r="L750" s="5">
        <f t="shared" si="108"/>
        <v>0</v>
      </c>
      <c r="M750" s="5">
        <f t="shared" si="109"/>
        <v>0</v>
      </c>
      <c r="N750" s="6">
        <f t="shared" si="101"/>
        <v>0</v>
      </c>
      <c r="O750" s="6">
        <f t="shared" si="104"/>
        <v>0</v>
      </c>
      <c r="P750" s="6">
        <f>FORECAST(J750,Inputs!$B$10:$B$18,Inputs!$A$10:$A$18)</f>
        <v>33.380052677799213</v>
      </c>
      <c r="Q750" s="6">
        <f>IF(Inputs!$D$10="Yes",IF('Hourly Calcs'!P750&gt;'Hourly Calcs'!K750,'Hourly Calcs'!O750,N750+O750),N750+O750)</f>
        <v>0</v>
      </c>
      <c r="R750" s="12">
        <f t="shared" si="105"/>
        <v>0</v>
      </c>
      <c r="S750" s="1">
        <f>IF(AND(A750&gt;=5,A750&lt;=9),INDEX(Demand!$C$3:$C$26,C750),INDEX(Demand!$B$3:$B$26,C750))</f>
        <v>600</v>
      </c>
      <c r="T750" s="7">
        <f t="shared" si="106"/>
        <v>0</v>
      </c>
      <c r="U750" s="7">
        <f t="shared" si="107"/>
        <v>0</v>
      </c>
    </row>
    <row r="751" spans="1:21" x14ac:dyDescent="0.2">
      <c r="A751" s="1">
        <v>1</v>
      </c>
      <c r="B751" s="1">
        <v>31</v>
      </c>
      <c r="C751" s="1">
        <v>23</v>
      </c>
      <c r="D751">
        <v>2.7</v>
      </c>
      <c r="E751">
        <v>-1.6</v>
      </c>
      <c r="F751">
        <v>72</v>
      </c>
      <c r="G751">
        <v>0</v>
      </c>
      <c r="H751">
        <v>0</v>
      </c>
      <c r="I751">
        <v>0</v>
      </c>
      <c r="J751" s="4">
        <f t="shared" si="102"/>
        <v>324.37502174510371</v>
      </c>
      <c r="K751" s="4">
        <f t="shared" si="103"/>
        <v>-52.331100458917433</v>
      </c>
      <c r="L751" s="5">
        <f t="shared" si="108"/>
        <v>0</v>
      </c>
      <c r="M751" s="5">
        <f t="shared" si="109"/>
        <v>0</v>
      </c>
      <c r="N751" s="6">
        <f t="shared" si="101"/>
        <v>0</v>
      </c>
      <c r="O751" s="6">
        <f t="shared" si="104"/>
        <v>0</v>
      </c>
      <c r="P751" s="6">
        <f>FORECAST(J751,Inputs!$B$10:$B$18,Inputs!$A$10:$A$18)</f>
        <v>33.559027979121325</v>
      </c>
      <c r="Q751" s="6">
        <f>IF(Inputs!$D$10="Yes",IF('Hourly Calcs'!P751&gt;'Hourly Calcs'!K751,'Hourly Calcs'!O751,N751+O751),N751+O751)</f>
        <v>0</v>
      </c>
      <c r="R751" s="12">
        <f t="shared" si="105"/>
        <v>0</v>
      </c>
      <c r="S751" s="1">
        <f>IF(AND(A751&gt;=5,A751&lt;=9),INDEX(Demand!$C$3:$C$26,C751),INDEX(Demand!$B$3:$B$26,C751))</f>
        <v>500</v>
      </c>
      <c r="T751" s="7">
        <f t="shared" si="106"/>
        <v>0</v>
      </c>
      <c r="U751" s="7">
        <f t="shared" si="107"/>
        <v>0</v>
      </c>
    </row>
    <row r="752" spans="1:21" x14ac:dyDescent="0.2">
      <c r="A752" s="1">
        <v>1</v>
      </c>
      <c r="B752" s="1">
        <v>31</v>
      </c>
      <c r="C752" s="1">
        <v>24</v>
      </c>
      <c r="D752">
        <v>3.8</v>
      </c>
      <c r="E752">
        <v>0.2</v>
      </c>
      <c r="F752">
        <v>77</v>
      </c>
      <c r="G752">
        <v>0</v>
      </c>
      <c r="H752">
        <v>0</v>
      </c>
      <c r="I752">
        <v>0</v>
      </c>
      <c r="J752" s="4">
        <f t="shared" si="102"/>
        <v>348.11935744637537</v>
      </c>
      <c r="K752" s="4">
        <f t="shared" si="103"/>
        <v>-56.166487149396744</v>
      </c>
      <c r="L752" s="5">
        <f t="shared" si="108"/>
        <v>0</v>
      </c>
      <c r="M752" s="5">
        <f t="shared" si="109"/>
        <v>0</v>
      </c>
      <c r="N752" s="6">
        <f t="shared" si="101"/>
        <v>0</v>
      </c>
      <c r="O752" s="6">
        <f t="shared" si="104"/>
        <v>0</v>
      </c>
      <c r="P752" s="6">
        <f>FORECAST(J752,Inputs!$B$10:$B$18,Inputs!$A$10:$A$18)</f>
        <v>33.778882939318287</v>
      </c>
      <c r="Q752" s="6">
        <f>IF(Inputs!$D$10="Yes",IF('Hourly Calcs'!P752&gt;'Hourly Calcs'!K752,'Hourly Calcs'!O752,N752+O752),N752+O752)</f>
        <v>0</v>
      </c>
      <c r="R752" s="12">
        <f t="shared" si="105"/>
        <v>0</v>
      </c>
      <c r="S752" s="1">
        <f>IF(AND(A752&gt;=5,A752&lt;=9),INDEX(Demand!$C$3:$C$26,C752),INDEX(Demand!$B$3:$B$26,C752))</f>
        <v>400</v>
      </c>
      <c r="T752" s="7">
        <f t="shared" si="106"/>
        <v>0</v>
      </c>
      <c r="U752" s="7">
        <f t="shared" si="107"/>
        <v>0</v>
      </c>
    </row>
    <row r="753" spans="1:21" x14ac:dyDescent="0.2">
      <c r="A753" s="1">
        <v>2</v>
      </c>
      <c r="B753" s="1">
        <v>1</v>
      </c>
      <c r="C753" s="1">
        <v>1</v>
      </c>
      <c r="D753">
        <v>5</v>
      </c>
      <c r="E753">
        <v>2.4</v>
      </c>
      <c r="F753">
        <v>83</v>
      </c>
      <c r="G753">
        <v>0</v>
      </c>
      <c r="H753">
        <v>0</v>
      </c>
      <c r="I753">
        <v>0</v>
      </c>
      <c r="J753" s="4">
        <f t="shared" si="102"/>
        <v>13.915974279753044</v>
      </c>
      <c r="K753" s="4">
        <f t="shared" si="103"/>
        <v>-55.984658906009912</v>
      </c>
      <c r="L753" s="5">
        <f t="shared" si="108"/>
        <v>0</v>
      </c>
      <c r="M753" s="5">
        <f t="shared" si="109"/>
        <v>0</v>
      </c>
      <c r="N753" s="6">
        <f t="shared" si="101"/>
        <v>0</v>
      </c>
      <c r="O753" s="6">
        <f t="shared" si="104"/>
        <v>0</v>
      </c>
      <c r="P753" s="6">
        <f>FORECAST(J753,Inputs!$B$10:$B$18,Inputs!$A$10:$A$18)</f>
        <v>30.684407169256971</v>
      </c>
      <c r="Q753" s="6">
        <f>IF(Inputs!$D$10="Yes",IF('Hourly Calcs'!P753&gt;'Hourly Calcs'!K753,'Hourly Calcs'!O753,N753+O753),N753+O753)</f>
        <v>0</v>
      </c>
      <c r="R753" s="12">
        <f t="shared" si="105"/>
        <v>0</v>
      </c>
      <c r="S753" s="1">
        <f>IF(AND(A753&gt;=5,A753&lt;=9),INDEX(Demand!$C$3:$C$26,C753),INDEX(Demand!$B$3:$B$26,C753))</f>
        <v>350</v>
      </c>
      <c r="T753" s="7">
        <f t="shared" si="106"/>
        <v>0</v>
      </c>
      <c r="U753" s="7">
        <f t="shared" si="107"/>
        <v>0</v>
      </c>
    </row>
    <row r="754" spans="1:21" x14ac:dyDescent="0.2">
      <c r="A754" s="1">
        <v>2</v>
      </c>
      <c r="B754" s="1">
        <v>1</v>
      </c>
      <c r="C754" s="1">
        <v>2</v>
      </c>
      <c r="D754">
        <v>6.1</v>
      </c>
      <c r="E754">
        <v>4.5999999999999996</v>
      </c>
      <c r="F754">
        <v>90</v>
      </c>
      <c r="G754">
        <v>0</v>
      </c>
      <c r="H754">
        <v>0</v>
      </c>
      <c r="I754">
        <v>0</v>
      </c>
      <c r="J754" s="4">
        <f t="shared" si="102"/>
        <v>37.323047750612375</v>
      </c>
      <c r="K754" s="4">
        <f t="shared" si="103"/>
        <v>-51.845438278621799</v>
      </c>
      <c r="L754" s="5">
        <f t="shared" si="108"/>
        <v>0</v>
      </c>
      <c r="M754" s="5">
        <f t="shared" si="109"/>
        <v>0</v>
      </c>
      <c r="N754" s="6">
        <f t="shared" si="101"/>
        <v>0</v>
      </c>
      <c r="O754" s="6">
        <f t="shared" si="104"/>
        <v>0</v>
      </c>
      <c r="P754" s="6">
        <f>FORECAST(J754,Inputs!$B$10:$B$18,Inputs!$A$10:$A$18)</f>
        <v>30.901139331024186</v>
      </c>
      <c r="Q754" s="6">
        <f>IF(Inputs!$D$10="Yes",IF('Hourly Calcs'!P754&gt;'Hourly Calcs'!K754,'Hourly Calcs'!O754,N754+O754),N754+O754)</f>
        <v>0</v>
      </c>
      <c r="R754" s="12">
        <f t="shared" si="105"/>
        <v>0</v>
      </c>
      <c r="S754" s="1">
        <f>IF(AND(A754&gt;=5,A754&lt;=9),INDEX(Demand!$C$3:$C$26,C754),INDEX(Demand!$B$3:$B$26,C754))</f>
        <v>350</v>
      </c>
      <c r="T754" s="7">
        <f t="shared" si="106"/>
        <v>0</v>
      </c>
      <c r="U754" s="7">
        <f t="shared" si="107"/>
        <v>0</v>
      </c>
    </row>
    <row r="755" spans="1:21" x14ac:dyDescent="0.2">
      <c r="A755" s="1">
        <v>2</v>
      </c>
      <c r="B755" s="1">
        <v>1</v>
      </c>
      <c r="C755" s="1">
        <v>3</v>
      </c>
      <c r="D755">
        <v>6.9</v>
      </c>
      <c r="E755">
        <v>6.1</v>
      </c>
      <c r="F755">
        <v>95</v>
      </c>
      <c r="G755">
        <v>0</v>
      </c>
      <c r="H755">
        <v>0</v>
      </c>
      <c r="I755">
        <v>0</v>
      </c>
      <c r="J755" s="4">
        <f t="shared" si="102"/>
        <v>56.276367949240637</v>
      </c>
      <c r="K755" s="4">
        <f t="shared" si="103"/>
        <v>-44.903734698616262</v>
      </c>
      <c r="L755" s="5">
        <f t="shared" si="108"/>
        <v>0</v>
      </c>
      <c r="M755" s="5">
        <f t="shared" si="109"/>
        <v>0</v>
      </c>
      <c r="N755" s="6">
        <f t="shared" si="101"/>
        <v>0</v>
      </c>
      <c r="O755" s="6">
        <f t="shared" si="104"/>
        <v>0</v>
      </c>
      <c r="P755" s="6">
        <f>FORECAST(J755,Inputs!$B$10:$B$18,Inputs!$A$10:$A$18)</f>
        <v>31.076633036567042</v>
      </c>
      <c r="Q755" s="6">
        <f>IF(Inputs!$D$10="Yes",IF('Hourly Calcs'!P755&gt;'Hourly Calcs'!K755,'Hourly Calcs'!O755,N755+O755),N755+O755)</f>
        <v>0</v>
      </c>
      <c r="R755" s="12">
        <f t="shared" si="105"/>
        <v>0</v>
      </c>
      <c r="S755" s="1">
        <f>IF(AND(A755&gt;=5,A755&lt;=9),INDEX(Demand!$C$3:$C$26,C755),INDEX(Demand!$B$3:$B$26,C755))</f>
        <v>350</v>
      </c>
      <c r="T755" s="7">
        <f t="shared" si="106"/>
        <v>0</v>
      </c>
      <c r="U755" s="7">
        <f t="shared" si="107"/>
        <v>0</v>
      </c>
    </row>
    <row r="756" spans="1:21" x14ac:dyDescent="0.2">
      <c r="A756" s="1">
        <v>2</v>
      </c>
      <c r="B756" s="1">
        <v>1</v>
      </c>
      <c r="C756" s="1">
        <v>4</v>
      </c>
      <c r="D756">
        <v>7.2</v>
      </c>
      <c r="E756">
        <v>6.8</v>
      </c>
      <c r="F756">
        <v>97</v>
      </c>
      <c r="G756">
        <v>0</v>
      </c>
      <c r="H756">
        <v>0</v>
      </c>
      <c r="I756">
        <v>0</v>
      </c>
      <c r="J756" s="4">
        <f t="shared" si="102"/>
        <v>71.495259487971637</v>
      </c>
      <c r="K756" s="4">
        <f t="shared" si="103"/>
        <v>-36.374423270056369</v>
      </c>
      <c r="L756" s="5">
        <f t="shared" si="108"/>
        <v>0</v>
      </c>
      <c r="M756" s="5">
        <f t="shared" si="109"/>
        <v>0</v>
      </c>
      <c r="N756" s="6">
        <f t="shared" si="101"/>
        <v>0</v>
      </c>
      <c r="O756" s="6">
        <f t="shared" si="104"/>
        <v>0</v>
      </c>
      <c r="P756" s="6">
        <f>FORECAST(J756,Inputs!$B$10:$B$18,Inputs!$A$10:$A$18)</f>
        <v>31.217548698962698</v>
      </c>
      <c r="Q756" s="6">
        <f>IF(Inputs!$D$10="Yes",IF('Hourly Calcs'!P756&gt;'Hourly Calcs'!K756,'Hourly Calcs'!O756,N756+O756),N756+O756)</f>
        <v>0</v>
      </c>
      <c r="R756" s="12">
        <f t="shared" si="105"/>
        <v>0</v>
      </c>
      <c r="S756" s="1">
        <f>IF(AND(A756&gt;=5,A756&lt;=9),INDEX(Demand!$C$3:$C$26,C756),INDEX(Demand!$B$3:$B$26,C756))</f>
        <v>350</v>
      </c>
      <c r="T756" s="7">
        <f t="shared" si="106"/>
        <v>0</v>
      </c>
      <c r="U756" s="7">
        <f t="shared" si="107"/>
        <v>0</v>
      </c>
    </row>
    <row r="757" spans="1:21" x14ac:dyDescent="0.2">
      <c r="A757" s="1">
        <v>2</v>
      </c>
      <c r="B757" s="1">
        <v>1</v>
      </c>
      <c r="C757" s="1">
        <v>5</v>
      </c>
      <c r="D757">
        <v>7.1</v>
      </c>
      <c r="E757">
        <v>6.9</v>
      </c>
      <c r="F757">
        <v>98</v>
      </c>
      <c r="G757">
        <v>0</v>
      </c>
      <c r="H757">
        <v>0</v>
      </c>
      <c r="I757">
        <v>0</v>
      </c>
      <c r="J757" s="4">
        <f t="shared" si="102"/>
        <v>84.353764382240911</v>
      </c>
      <c r="K757" s="4">
        <f t="shared" si="103"/>
        <v>-27.092899891947525</v>
      </c>
      <c r="L757" s="5">
        <f t="shared" si="108"/>
        <v>80.646235617759089</v>
      </c>
      <c r="M757" s="5">
        <f t="shared" si="109"/>
        <v>0</v>
      </c>
      <c r="N757" s="6">
        <f t="shared" si="101"/>
        <v>0</v>
      </c>
      <c r="O757" s="6">
        <f t="shared" si="104"/>
        <v>0</v>
      </c>
      <c r="P757" s="6">
        <f>FORECAST(J757,Inputs!$B$10:$B$18,Inputs!$A$10:$A$18)</f>
        <v>31.336608929465193</v>
      </c>
      <c r="Q757" s="6">
        <f>IF(Inputs!$D$10="Yes",IF('Hourly Calcs'!P757&gt;'Hourly Calcs'!K757,'Hourly Calcs'!O757,N757+O757),N757+O757)</f>
        <v>0</v>
      </c>
      <c r="R757" s="12">
        <f t="shared" si="105"/>
        <v>0</v>
      </c>
      <c r="S757" s="1">
        <f>IF(AND(A757&gt;=5,A757&lt;=9),INDEX(Demand!$C$3:$C$26,C757),INDEX(Demand!$B$3:$B$26,C757))</f>
        <v>350</v>
      </c>
      <c r="T757" s="7">
        <f t="shared" si="106"/>
        <v>0</v>
      </c>
      <c r="U757" s="7">
        <f t="shared" si="107"/>
        <v>0</v>
      </c>
    </row>
    <row r="758" spans="1:21" x14ac:dyDescent="0.2">
      <c r="A758" s="1">
        <v>2</v>
      </c>
      <c r="B758" s="1">
        <v>1</v>
      </c>
      <c r="C758" s="1">
        <v>6</v>
      </c>
      <c r="D758">
        <v>7.1</v>
      </c>
      <c r="E758">
        <v>6.8</v>
      </c>
      <c r="F758">
        <v>98</v>
      </c>
      <c r="G758">
        <v>0</v>
      </c>
      <c r="H758">
        <v>0</v>
      </c>
      <c r="I758">
        <v>0</v>
      </c>
      <c r="J758" s="4">
        <f t="shared" si="102"/>
        <v>95.972255476468277</v>
      </c>
      <c r="K758" s="4">
        <f t="shared" si="103"/>
        <v>-17.599843814664183</v>
      </c>
      <c r="L758" s="5">
        <f t="shared" si="108"/>
        <v>69.027744523531723</v>
      </c>
      <c r="M758" s="5">
        <f t="shared" si="109"/>
        <v>0</v>
      </c>
      <c r="N758" s="6">
        <f t="shared" si="101"/>
        <v>0</v>
      </c>
      <c r="O758" s="6">
        <f t="shared" si="104"/>
        <v>0</v>
      </c>
      <c r="P758" s="6">
        <f>FORECAST(J758,Inputs!$B$10:$B$18,Inputs!$A$10:$A$18)</f>
        <v>31.444187550708037</v>
      </c>
      <c r="Q758" s="6">
        <f>IF(Inputs!$D$10="Yes",IF('Hourly Calcs'!P758&gt;'Hourly Calcs'!K758,'Hourly Calcs'!O758,N758+O758),N758+O758)</f>
        <v>0</v>
      </c>
      <c r="R758" s="12">
        <f t="shared" si="105"/>
        <v>0</v>
      </c>
      <c r="S758" s="1">
        <f>IF(AND(A758&gt;=5,A758&lt;=9),INDEX(Demand!$C$3:$C$26,C758),INDEX(Demand!$B$3:$B$26,C758))</f>
        <v>350</v>
      </c>
      <c r="T758" s="7">
        <f t="shared" si="106"/>
        <v>0</v>
      </c>
      <c r="U758" s="7">
        <f t="shared" si="107"/>
        <v>0</v>
      </c>
    </row>
    <row r="759" spans="1:21" x14ac:dyDescent="0.2">
      <c r="A759" s="1">
        <v>2</v>
      </c>
      <c r="B759" s="1">
        <v>1</v>
      </c>
      <c r="C759" s="1">
        <v>7</v>
      </c>
      <c r="D759">
        <v>6.7</v>
      </c>
      <c r="E759">
        <v>6.5</v>
      </c>
      <c r="F759">
        <v>99</v>
      </c>
      <c r="G759">
        <v>0</v>
      </c>
      <c r="H759">
        <v>0</v>
      </c>
      <c r="I759">
        <v>0</v>
      </c>
      <c r="J759" s="4">
        <f t="shared" si="102"/>
        <v>107.16370529625749</v>
      </c>
      <c r="K759" s="4">
        <f t="shared" si="103"/>
        <v>-8.2838193959031372</v>
      </c>
      <c r="L759" s="5">
        <f t="shared" si="108"/>
        <v>57.83629470374251</v>
      </c>
      <c r="M759" s="5">
        <f t="shared" si="109"/>
        <v>0</v>
      </c>
      <c r="N759" s="6">
        <f t="shared" si="101"/>
        <v>0</v>
      </c>
      <c r="O759" s="6">
        <f t="shared" si="104"/>
        <v>0</v>
      </c>
      <c r="P759" s="6">
        <f>FORECAST(J759,Inputs!$B$10:$B$18,Inputs!$A$10:$A$18)</f>
        <v>31.547812086076455</v>
      </c>
      <c r="Q759" s="6">
        <f>IF(Inputs!$D$10="Yes",IF('Hourly Calcs'!P759&gt;'Hourly Calcs'!K759,'Hourly Calcs'!O759,N759+O759),N759+O759)</f>
        <v>0</v>
      </c>
      <c r="R759" s="12">
        <f t="shared" si="105"/>
        <v>0</v>
      </c>
      <c r="S759" s="1">
        <f>IF(AND(A759&gt;=5,A759&lt;=9),INDEX(Demand!$C$3:$C$26,C759),INDEX(Demand!$B$3:$B$26,C759))</f>
        <v>350</v>
      </c>
      <c r="T759" s="7">
        <f t="shared" si="106"/>
        <v>0</v>
      </c>
      <c r="U759" s="7">
        <f t="shared" si="107"/>
        <v>0</v>
      </c>
    </row>
    <row r="760" spans="1:21" x14ac:dyDescent="0.2">
      <c r="A760" s="1">
        <v>2</v>
      </c>
      <c r="B760" s="1">
        <v>1</v>
      </c>
      <c r="C760" s="1">
        <v>8</v>
      </c>
      <c r="D760">
        <v>6.8</v>
      </c>
      <c r="E760">
        <v>6.4</v>
      </c>
      <c r="F760">
        <v>97</v>
      </c>
      <c r="G760">
        <v>0</v>
      </c>
      <c r="H760">
        <v>0</v>
      </c>
      <c r="I760">
        <v>0</v>
      </c>
      <c r="J760" s="4">
        <f t="shared" si="102"/>
        <v>118.53978725801977</v>
      </c>
      <c r="K760" s="4">
        <f t="shared" si="103"/>
        <v>0.84860176351364203</v>
      </c>
      <c r="L760" s="5">
        <f t="shared" si="108"/>
        <v>46.460212741980229</v>
      </c>
      <c r="M760" s="5">
        <f t="shared" si="109"/>
        <v>33.151398236486358</v>
      </c>
      <c r="N760" s="6">
        <f t="shared" si="101"/>
        <v>0</v>
      </c>
      <c r="O760" s="6">
        <f t="shared" si="104"/>
        <v>0</v>
      </c>
      <c r="P760" s="6">
        <f>FORECAST(J760,Inputs!$B$10:$B$18,Inputs!$A$10:$A$18)</f>
        <v>31.653146178314994</v>
      </c>
      <c r="Q760" s="6">
        <f>IF(Inputs!$D$10="Yes",IF('Hourly Calcs'!P760&gt;'Hourly Calcs'!K760,'Hourly Calcs'!O760,N760+O760),N760+O760)</f>
        <v>0</v>
      </c>
      <c r="R760" s="12">
        <f t="shared" si="105"/>
        <v>0</v>
      </c>
      <c r="S760" s="1">
        <f>IF(AND(A760&gt;=5,A760&lt;=9),INDEX(Demand!$C$3:$C$26,C760),INDEX(Demand!$B$3:$B$26,C760))</f>
        <v>350</v>
      </c>
      <c r="T760" s="7">
        <f t="shared" si="106"/>
        <v>0</v>
      </c>
      <c r="U760" s="7">
        <f t="shared" si="107"/>
        <v>0</v>
      </c>
    </row>
    <row r="761" spans="1:21" x14ac:dyDescent="0.2">
      <c r="A761" s="1">
        <v>2</v>
      </c>
      <c r="B761" s="1">
        <v>1</v>
      </c>
      <c r="C761" s="1">
        <v>9</v>
      </c>
      <c r="D761">
        <v>7</v>
      </c>
      <c r="E761">
        <v>6.5</v>
      </c>
      <c r="F761">
        <v>97</v>
      </c>
      <c r="G761">
        <v>14</v>
      </c>
      <c r="H761">
        <v>0</v>
      </c>
      <c r="I761">
        <v>14</v>
      </c>
      <c r="J761" s="4">
        <f t="shared" si="102"/>
        <v>130.57964980554081</v>
      </c>
      <c r="K761" s="4">
        <f t="shared" si="103"/>
        <v>8.3486205203537764</v>
      </c>
      <c r="L761" s="5">
        <f t="shared" si="108"/>
        <v>34.420350194459189</v>
      </c>
      <c r="M761" s="5">
        <f t="shared" si="109"/>
        <v>25.651379479646224</v>
      </c>
      <c r="N761" s="6">
        <f t="shared" si="101"/>
        <v>0</v>
      </c>
      <c r="O761" s="6">
        <f t="shared" si="104"/>
        <v>12.803263007885292</v>
      </c>
      <c r="P761" s="6">
        <f>FORECAST(J761,Inputs!$B$10:$B$18,Inputs!$A$10:$A$18)</f>
        <v>31.764626387088338</v>
      </c>
      <c r="Q761" s="6">
        <f>IF(Inputs!$D$10="Yes",IF('Hourly Calcs'!P761&gt;'Hourly Calcs'!K761,'Hourly Calcs'!O761,N761+O761),N761+O761)</f>
        <v>12.803263007885292</v>
      </c>
      <c r="R761" s="12">
        <f t="shared" si="105"/>
        <v>60.841105813470904</v>
      </c>
      <c r="S761" s="1">
        <f>IF(AND(A761&gt;=5,A761&lt;=9),INDEX(Demand!$C$3:$C$26,C761),INDEX(Demand!$B$3:$B$26,C761))</f>
        <v>350</v>
      </c>
      <c r="T761" s="7">
        <f t="shared" si="106"/>
        <v>60.841105813470904</v>
      </c>
      <c r="U761" s="7">
        <f t="shared" si="107"/>
        <v>0</v>
      </c>
    </row>
    <row r="762" spans="1:21" x14ac:dyDescent="0.2">
      <c r="A762" s="1">
        <v>2</v>
      </c>
      <c r="B762" s="1">
        <v>1</v>
      </c>
      <c r="C762" s="1">
        <v>10</v>
      </c>
      <c r="D762">
        <v>7.4</v>
      </c>
      <c r="E762">
        <v>6.3</v>
      </c>
      <c r="F762">
        <v>93</v>
      </c>
      <c r="G762">
        <v>48</v>
      </c>
      <c r="H762">
        <v>0</v>
      </c>
      <c r="I762">
        <v>48</v>
      </c>
      <c r="J762" s="4">
        <f t="shared" si="102"/>
        <v>143.62532064922658</v>
      </c>
      <c r="K762" s="4">
        <f t="shared" si="103"/>
        <v>14.773717044880229</v>
      </c>
      <c r="L762" s="5">
        <f t="shared" si="108"/>
        <v>21.37467935077342</v>
      </c>
      <c r="M762" s="5">
        <f t="shared" si="109"/>
        <v>19.226282955119771</v>
      </c>
      <c r="N762" s="6">
        <f t="shared" si="101"/>
        <v>0</v>
      </c>
      <c r="O762" s="6">
        <f t="shared" si="104"/>
        <v>43.896901741321003</v>
      </c>
      <c r="P762" s="6">
        <f>FORECAST(J762,Inputs!$B$10:$B$18,Inputs!$A$10:$A$18)</f>
        <v>31.885419635640986</v>
      </c>
      <c r="Q762" s="6">
        <f>IF(Inputs!$D$10="Yes",IF('Hourly Calcs'!P762&gt;'Hourly Calcs'!K762,'Hourly Calcs'!O762,N762+O762),N762+O762)</f>
        <v>43.896901741321003</v>
      </c>
      <c r="R762" s="12">
        <f t="shared" si="105"/>
        <v>208.59807707475738</v>
      </c>
      <c r="S762" s="1">
        <f>IF(AND(A762&gt;=5,A762&lt;=9),INDEX(Demand!$C$3:$C$26,C762),INDEX(Demand!$B$3:$B$26,C762))</f>
        <v>600</v>
      </c>
      <c r="T762" s="7">
        <f t="shared" si="106"/>
        <v>208.59807707475738</v>
      </c>
      <c r="U762" s="7">
        <f t="shared" si="107"/>
        <v>0</v>
      </c>
    </row>
    <row r="763" spans="1:21" x14ac:dyDescent="0.2">
      <c r="A763" s="1">
        <v>2</v>
      </c>
      <c r="B763" s="1">
        <v>1</v>
      </c>
      <c r="C763" s="1">
        <v>11</v>
      </c>
      <c r="D763">
        <v>7.7</v>
      </c>
      <c r="E763">
        <v>6.1</v>
      </c>
      <c r="F763">
        <v>90</v>
      </c>
      <c r="G763">
        <v>79</v>
      </c>
      <c r="H763">
        <v>0</v>
      </c>
      <c r="I763">
        <v>79</v>
      </c>
      <c r="J763" s="4">
        <f t="shared" si="102"/>
        <v>157.79907775515679</v>
      </c>
      <c r="K763" s="4">
        <f t="shared" si="103"/>
        <v>19.415444600084257</v>
      </c>
      <c r="L763" s="5">
        <f t="shared" si="108"/>
        <v>7.2009222448432126</v>
      </c>
      <c r="M763" s="5">
        <f t="shared" si="109"/>
        <v>14.584555399915743</v>
      </c>
      <c r="N763" s="6">
        <f t="shared" si="101"/>
        <v>0</v>
      </c>
      <c r="O763" s="6">
        <f t="shared" si="104"/>
        <v>72.24698411592415</v>
      </c>
      <c r="P763" s="6">
        <f>FORECAST(J763,Inputs!$B$10:$B$18,Inputs!$A$10:$A$18)</f>
        <v>32.016658127362561</v>
      </c>
      <c r="Q763" s="6">
        <f>IF(Inputs!$D$10="Yes",IF('Hourly Calcs'!P763&gt;'Hourly Calcs'!K763,'Hourly Calcs'!O763,N763+O763),N763+O763)</f>
        <v>72.24698411592415</v>
      </c>
      <c r="R763" s="12">
        <f t="shared" si="105"/>
        <v>343.31766851887153</v>
      </c>
      <c r="S763" s="1">
        <f>IF(AND(A763&gt;=5,A763&lt;=9),INDEX(Demand!$C$3:$C$26,C763),INDEX(Demand!$B$3:$B$26,C763))</f>
        <v>600</v>
      </c>
      <c r="T763" s="7">
        <f t="shared" si="106"/>
        <v>343.31766851887153</v>
      </c>
      <c r="U763" s="7">
        <f t="shared" si="107"/>
        <v>0</v>
      </c>
    </row>
    <row r="764" spans="1:21" x14ac:dyDescent="0.2">
      <c r="A764" s="1">
        <v>2</v>
      </c>
      <c r="B764" s="1">
        <v>1</v>
      </c>
      <c r="C764" s="1">
        <v>12</v>
      </c>
      <c r="D764">
        <v>8.4</v>
      </c>
      <c r="E764">
        <v>5.7</v>
      </c>
      <c r="F764">
        <v>83</v>
      </c>
      <c r="G764">
        <v>100</v>
      </c>
      <c r="H764">
        <v>0</v>
      </c>
      <c r="I764">
        <v>100</v>
      </c>
      <c r="J764" s="4">
        <f t="shared" si="102"/>
        <v>172.88575741650371</v>
      </c>
      <c r="K764" s="4">
        <f t="shared" si="103"/>
        <v>21.826101836781575</v>
      </c>
      <c r="L764" s="5">
        <f t="shared" si="108"/>
        <v>7.8857574165037079</v>
      </c>
      <c r="M764" s="5">
        <f t="shared" si="109"/>
        <v>12.173898163218425</v>
      </c>
      <c r="N764" s="6">
        <f t="shared" si="101"/>
        <v>0</v>
      </c>
      <c r="O764" s="6">
        <f t="shared" si="104"/>
        <v>91.45187862775208</v>
      </c>
      <c r="P764" s="6">
        <f>FORECAST(J764,Inputs!$B$10:$B$18,Inputs!$A$10:$A$18)</f>
        <v>32.156349605708364</v>
      </c>
      <c r="Q764" s="6">
        <f>IF(Inputs!$D$10="Yes",IF('Hourly Calcs'!P764&gt;'Hourly Calcs'!K764,'Hourly Calcs'!O764,N764+O764),N764+O764)</f>
        <v>91.45187862775208</v>
      </c>
      <c r="R764" s="12">
        <f t="shared" si="105"/>
        <v>434.57932723907788</v>
      </c>
      <c r="S764" s="1">
        <f>IF(AND(A764&gt;=5,A764&lt;=9),INDEX(Demand!$C$3:$C$26,C764),INDEX(Demand!$B$3:$B$26,C764))</f>
        <v>600</v>
      </c>
      <c r="T764" s="7">
        <f t="shared" si="106"/>
        <v>434.57932723907788</v>
      </c>
      <c r="U764" s="7">
        <f t="shared" si="107"/>
        <v>0</v>
      </c>
    </row>
    <row r="765" spans="1:21" x14ac:dyDescent="0.2">
      <c r="A765" s="1">
        <v>2</v>
      </c>
      <c r="B765" s="1">
        <v>1</v>
      </c>
      <c r="C765" s="1">
        <v>13</v>
      </c>
      <c r="D765">
        <v>8.1999999999999993</v>
      </c>
      <c r="E765">
        <v>5.5</v>
      </c>
      <c r="F765">
        <v>83</v>
      </c>
      <c r="G765">
        <v>105</v>
      </c>
      <c r="H765">
        <v>0</v>
      </c>
      <c r="I765">
        <v>105</v>
      </c>
      <c r="J765" s="4">
        <f t="shared" si="102"/>
        <v>188.31261091436255</v>
      </c>
      <c r="K765" s="4">
        <f t="shared" si="103"/>
        <v>21.738705668794111</v>
      </c>
      <c r="L765" s="5">
        <f t="shared" si="108"/>
        <v>23.312610914362551</v>
      </c>
      <c r="M765" s="5">
        <f t="shared" si="109"/>
        <v>12.261294331205889</v>
      </c>
      <c r="N765" s="6">
        <f t="shared" si="101"/>
        <v>0</v>
      </c>
      <c r="O765" s="6">
        <f t="shared" si="104"/>
        <v>96.024472559139681</v>
      </c>
      <c r="P765" s="6">
        <f>FORECAST(J765,Inputs!$B$10:$B$18,Inputs!$A$10:$A$18)</f>
        <v>32.29919084179965</v>
      </c>
      <c r="Q765" s="6">
        <f>IF(Inputs!$D$10="Yes",IF('Hourly Calcs'!P765&gt;'Hourly Calcs'!K765,'Hourly Calcs'!O765,N765+O765),N765+O765)</f>
        <v>96.024472559139681</v>
      </c>
      <c r="R765" s="12">
        <f t="shared" si="105"/>
        <v>456.30829360103172</v>
      </c>
      <c r="S765" s="1">
        <f>IF(AND(A765&gt;=5,A765&lt;=9),INDEX(Demand!$C$3:$C$26,C765),INDEX(Demand!$B$3:$B$26,C765))</f>
        <v>600</v>
      </c>
      <c r="T765" s="7">
        <f t="shared" si="106"/>
        <v>456.30829360103172</v>
      </c>
      <c r="U765" s="7">
        <f t="shared" si="107"/>
        <v>0</v>
      </c>
    </row>
    <row r="766" spans="1:21" x14ac:dyDescent="0.2">
      <c r="A766" s="1">
        <v>2</v>
      </c>
      <c r="B766" s="1">
        <v>1</v>
      </c>
      <c r="C766" s="1">
        <v>14</v>
      </c>
      <c r="D766">
        <v>8.6</v>
      </c>
      <c r="E766">
        <v>5.3</v>
      </c>
      <c r="F766">
        <v>80</v>
      </c>
      <c r="G766">
        <v>96</v>
      </c>
      <c r="H766">
        <v>0</v>
      </c>
      <c r="I766">
        <v>96</v>
      </c>
      <c r="J766" s="4">
        <f t="shared" si="102"/>
        <v>203.35352571267336</v>
      </c>
      <c r="K766" s="4">
        <f t="shared" si="103"/>
        <v>19.163791680217173</v>
      </c>
      <c r="L766" s="5">
        <f t="shared" si="108"/>
        <v>38.35352571267336</v>
      </c>
      <c r="M766" s="5">
        <f t="shared" si="109"/>
        <v>14.836208319782827</v>
      </c>
      <c r="N766" s="6">
        <f t="shared" si="101"/>
        <v>0</v>
      </c>
      <c r="O766" s="6">
        <f t="shared" si="104"/>
        <v>87.793803482642005</v>
      </c>
      <c r="P766" s="6">
        <f>FORECAST(J766,Inputs!$B$10:$B$18,Inputs!$A$10:$A$18)</f>
        <v>32.438458571413641</v>
      </c>
      <c r="Q766" s="6">
        <f>IF(Inputs!$D$10="Yes",IF('Hourly Calcs'!P766&gt;'Hourly Calcs'!K766,'Hourly Calcs'!O766,N766+O766),N766+O766)</f>
        <v>87.793803482642005</v>
      </c>
      <c r="R766" s="12">
        <f t="shared" si="105"/>
        <v>417.19615414951477</v>
      </c>
      <c r="S766" s="1">
        <f>IF(AND(A766&gt;=5,A766&lt;=9),INDEX(Demand!$C$3:$C$26,C766),INDEX(Demand!$B$3:$B$26,C766))</f>
        <v>600</v>
      </c>
      <c r="T766" s="7">
        <f t="shared" si="106"/>
        <v>417.19615414951477</v>
      </c>
      <c r="U766" s="7">
        <f t="shared" si="107"/>
        <v>0</v>
      </c>
    </row>
    <row r="767" spans="1:21" x14ac:dyDescent="0.2">
      <c r="A767" s="1">
        <v>2</v>
      </c>
      <c r="B767" s="1">
        <v>1</v>
      </c>
      <c r="C767" s="1">
        <v>15</v>
      </c>
      <c r="D767">
        <v>7.8</v>
      </c>
      <c r="E767">
        <v>6.6</v>
      </c>
      <c r="F767">
        <v>92</v>
      </c>
      <c r="G767">
        <v>72</v>
      </c>
      <c r="H767">
        <v>0</v>
      </c>
      <c r="I767">
        <v>72</v>
      </c>
      <c r="J767" s="4">
        <f t="shared" si="102"/>
        <v>217.45695192297271</v>
      </c>
      <c r="K767" s="4">
        <f t="shared" si="103"/>
        <v>14.38499700171262</v>
      </c>
      <c r="L767" s="5">
        <f t="shared" si="108"/>
        <v>52.456951922972706</v>
      </c>
      <c r="M767" s="5">
        <f t="shared" si="109"/>
        <v>19.61500299828738</v>
      </c>
      <c r="N767" s="6">
        <f t="shared" si="101"/>
        <v>0</v>
      </c>
      <c r="O767" s="6">
        <f t="shared" si="104"/>
        <v>65.845352611981497</v>
      </c>
      <c r="P767" s="6">
        <f>FORECAST(J767,Inputs!$B$10:$B$18,Inputs!$A$10:$A$18)</f>
        <v>32.569045851138632</v>
      </c>
      <c r="Q767" s="6">
        <f>IF(Inputs!$D$10="Yes",IF('Hourly Calcs'!P767&gt;'Hourly Calcs'!K767,'Hourly Calcs'!O767,N767+O767),N767+O767)</f>
        <v>65.845352611981497</v>
      </c>
      <c r="R767" s="12">
        <f t="shared" si="105"/>
        <v>312.89711561213608</v>
      </c>
      <c r="S767" s="1">
        <f>IF(AND(A767&gt;=5,A767&lt;=9),INDEX(Demand!$C$3:$C$26,C767),INDEX(Demand!$B$3:$B$26,C767))</f>
        <v>600</v>
      </c>
      <c r="T767" s="7">
        <f t="shared" si="106"/>
        <v>312.89711561213608</v>
      </c>
      <c r="U767" s="7">
        <f t="shared" si="107"/>
        <v>0</v>
      </c>
    </row>
    <row r="768" spans="1:21" x14ac:dyDescent="0.2">
      <c r="A768" s="1">
        <v>2</v>
      </c>
      <c r="B768" s="1">
        <v>1</v>
      </c>
      <c r="C768" s="1">
        <v>16</v>
      </c>
      <c r="D768">
        <v>7.7</v>
      </c>
      <c r="E768">
        <v>6.2</v>
      </c>
      <c r="F768">
        <v>90</v>
      </c>
      <c r="G768">
        <v>39</v>
      </c>
      <c r="H768">
        <v>0</v>
      </c>
      <c r="I768">
        <v>39</v>
      </c>
      <c r="J768" s="4">
        <f t="shared" si="102"/>
        <v>230.43437168270952</v>
      </c>
      <c r="K768" s="4">
        <f t="shared" si="103"/>
        <v>7.8595146045107498</v>
      </c>
      <c r="L768" s="5">
        <f t="shared" si="108"/>
        <v>65.434371682709525</v>
      </c>
      <c r="M768" s="5">
        <f t="shared" si="109"/>
        <v>26.14048539548925</v>
      </c>
      <c r="N768" s="6">
        <f t="shared" si="101"/>
        <v>0</v>
      </c>
      <c r="O768" s="6">
        <f t="shared" si="104"/>
        <v>35.666232664823312</v>
      </c>
      <c r="P768" s="6">
        <f>FORECAST(J768,Inputs!$B$10:$B$18,Inputs!$A$10:$A$18)</f>
        <v>32.689207145210268</v>
      </c>
      <c r="Q768" s="6">
        <f>IF(Inputs!$D$10="Yes",IF('Hourly Calcs'!P768&gt;'Hourly Calcs'!K768,'Hourly Calcs'!O768,N768+O768),N768+O768)</f>
        <v>35.666232664823312</v>
      </c>
      <c r="R768" s="12">
        <f t="shared" si="105"/>
        <v>169.48593762324037</v>
      </c>
      <c r="S768" s="1">
        <f>IF(AND(A768&gt;=5,A768&lt;=9),INDEX(Demand!$C$3:$C$26,C768),INDEX(Demand!$B$3:$B$26,C768))</f>
        <v>900</v>
      </c>
      <c r="T768" s="7">
        <f t="shared" si="106"/>
        <v>169.48593762324037</v>
      </c>
      <c r="U768" s="7">
        <f t="shared" si="107"/>
        <v>0</v>
      </c>
    </row>
    <row r="769" spans="1:21" x14ac:dyDescent="0.2">
      <c r="A769" s="1">
        <v>2</v>
      </c>
      <c r="B769" s="1">
        <v>1</v>
      </c>
      <c r="C769" s="1">
        <v>17</v>
      </c>
      <c r="D769">
        <v>7.5</v>
      </c>
      <c r="E769">
        <v>6.7</v>
      </c>
      <c r="F769">
        <v>95</v>
      </c>
      <c r="G769">
        <v>8</v>
      </c>
      <c r="H769">
        <v>0</v>
      </c>
      <c r="I769">
        <v>8</v>
      </c>
      <c r="J769" s="4">
        <f t="shared" si="102"/>
        <v>242.4279753613767</v>
      </c>
      <c r="K769" s="4">
        <f t="shared" si="103"/>
        <v>0.35896509821024836</v>
      </c>
      <c r="L769" s="5">
        <f t="shared" si="108"/>
        <v>77.427975361376696</v>
      </c>
      <c r="M769" s="5">
        <f t="shared" si="109"/>
        <v>33.641034901789752</v>
      </c>
      <c r="N769" s="6">
        <f t="shared" si="101"/>
        <v>0</v>
      </c>
      <c r="O769" s="6">
        <f t="shared" si="104"/>
        <v>7.3161502902201665</v>
      </c>
      <c r="P769" s="6">
        <f>FORECAST(J769,Inputs!$B$10:$B$18,Inputs!$A$10:$A$18)</f>
        <v>32.800259031123858</v>
      </c>
      <c r="Q769" s="6">
        <f>IF(Inputs!$D$10="Yes",IF('Hourly Calcs'!P769&gt;'Hourly Calcs'!K769,'Hourly Calcs'!O769,N769+O769),N769+O769)</f>
        <v>7.3161502902201665</v>
      </c>
      <c r="R769" s="12">
        <f t="shared" si="105"/>
        <v>34.766346179126231</v>
      </c>
      <c r="S769" s="1">
        <f>IF(AND(A769&gt;=5,A769&lt;=9),INDEX(Demand!$C$3:$C$26,C769),INDEX(Demand!$B$3:$B$26,C769))</f>
        <v>900</v>
      </c>
      <c r="T769" s="7">
        <f t="shared" si="106"/>
        <v>34.766346179126231</v>
      </c>
      <c r="U769" s="7">
        <f t="shared" si="107"/>
        <v>0</v>
      </c>
    </row>
    <row r="770" spans="1:21" x14ac:dyDescent="0.2">
      <c r="A770" s="1">
        <v>2</v>
      </c>
      <c r="B770" s="1">
        <v>1</v>
      </c>
      <c r="C770" s="1">
        <v>18</v>
      </c>
      <c r="D770">
        <v>7.1</v>
      </c>
      <c r="E770">
        <v>6</v>
      </c>
      <c r="F770">
        <v>93</v>
      </c>
      <c r="G770">
        <v>0</v>
      </c>
      <c r="H770">
        <v>0</v>
      </c>
      <c r="I770">
        <v>0</v>
      </c>
      <c r="J770" s="4">
        <f t="shared" si="102"/>
        <v>253.79220286687595</v>
      </c>
      <c r="K770" s="4">
        <f t="shared" si="103"/>
        <v>-8.8952475341799868</v>
      </c>
      <c r="L770" s="5">
        <f t="shared" si="108"/>
        <v>88.792202866875954</v>
      </c>
      <c r="M770" s="5">
        <f t="shared" si="109"/>
        <v>0</v>
      </c>
      <c r="N770" s="6">
        <f t="shared" si="101"/>
        <v>0</v>
      </c>
      <c r="O770" s="6">
        <f t="shared" si="104"/>
        <v>0</v>
      </c>
      <c r="P770" s="6">
        <f>FORECAST(J770,Inputs!$B$10:$B$18,Inputs!$A$10:$A$18)</f>
        <v>32.905483359878481</v>
      </c>
      <c r="Q770" s="6">
        <f>IF(Inputs!$D$10="Yes",IF('Hourly Calcs'!P770&gt;'Hourly Calcs'!K770,'Hourly Calcs'!O770,N770+O770),N770+O770)</f>
        <v>0</v>
      </c>
      <c r="R770" s="12">
        <f t="shared" si="105"/>
        <v>0</v>
      </c>
      <c r="S770" s="1">
        <f>IF(AND(A770&gt;=5,A770&lt;=9),INDEX(Demand!$C$3:$C$26,C770),INDEX(Demand!$B$3:$B$26,C770))</f>
        <v>900</v>
      </c>
      <c r="T770" s="7">
        <f t="shared" si="106"/>
        <v>0</v>
      </c>
      <c r="U770" s="7">
        <f t="shared" si="107"/>
        <v>0</v>
      </c>
    </row>
    <row r="771" spans="1:21" x14ac:dyDescent="0.2">
      <c r="A771" s="1">
        <v>2</v>
      </c>
      <c r="B771" s="1">
        <v>1</v>
      </c>
      <c r="C771" s="1">
        <v>19</v>
      </c>
      <c r="D771">
        <v>7.1</v>
      </c>
      <c r="E771">
        <v>5</v>
      </c>
      <c r="F771">
        <v>86</v>
      </c>
      <c r="G771">
        <v>0</v>
      </c>
      <c r="H771">
        <v>0</v>
      </c>
      <c r="I771">
        <v>0</v>
      </c>
      <c r="J771" s="4">
        <f t="shared" si="102"/>
        <v>265.01605019050362</v>
      </c>
      <c r="K771" s="4">
        <f t="shared" si="103"/>
        <v>-18.222062742257037</v>
      </c>
      <c r="L771" s="5">
        <f t="shared" si="108"/>
        <v>0</v>
      </c>
      <c r="M771" s="5">
        <f t="shared" si="109"/>
        <v>0</v>
      </c>
      <c r="N771" s="6">
        <f t="shared" si="101"/>
        <v>0</v>
      </c>
      <c r="O771" s="6">
        <f t="shared" si="104"/>
        <v>0</v>
      </c>
      <c r="P771" s="6">
        <f>FORECAST(J771,Inputs!$B$10:$B$18,Inputs!$A$10:$A$18)</f>
        <v>33.00940787213429</v>
      </c>
      <c r="Q771" s="6">
        <f>IF(Inputs!$D$10="Yes",IF('Hourly Calcs'!P771&gt;'Hourly Calcs'!K771,'Hourly Calcs'!O771,N771+O771),N771+O771)</f>
        <v>0</v>
      </c>
      <c r="R771" s="12">
        <f t="shared" si="105"/>
        <v>0</v>
      </c>
      <c r="S771" s="1">
        <f>IF(AND(A771&gt;=5,A771&lt;=9),INDEX(Demand!$C$3:$C$26,C771),INDEX(Demand!$B$3:$B$26,C771))</f>
        <v>900</v>
      </c>
      <c r="T771" s="7">
        <f t="shared" si="106"/>
        <v>0</v>
      </c>
      <c r="U771" s="7">
        <f t="shared" si="107"/>
        <v>0</v>
      </c>
    </row>
    <row r="772" spans="1:21" x14ac:dyDescent="0.2">
      <c r="A772" s="1">
        <v>2</v>
      </c>
      <c r="B772" s="1">
        <v>1</v>
      </c>
      <c r="C772" s="1">
        <v>20</v>
      </c>
      <c r="D772">
        <v>7.1</v>
      </c>
      <c r="E772">
        <v>5.5</v>
      </c>
      <c r="F772">
        <v>90</v>
      </c>
      <c r="G772">
        <v>0</v>
      </c>
      <c r="H772">
        <v>0</v>
      </c>
      <c r="I772">
        <v>0</v>
      </c>
      <c r="J772" s="4">
        <f t="shared" si="102"/>
        <v>276.72373793013367</v>
      </c>
      <c r="K772" s="4">
        <f t="shared" si="103"/>
        <v>-27.696043294238095</v>
      </c>
      <c r="L772" s="5">
        <f t="shared" si="108"/>
        <v>0</v>
      </c>
      <c r="M772" s="5">
        <f t="shared" si="109"/>
        <v>0</v>
      </c>
      <c r="N772" s="6">
        <f t="shared" si="101"/>
        <v>0</v>
      </c>
      <c r="O772" s="6">
        <f t="shared" si="104"/>
        <v>0</v>
      </c>
      <c r="P772" s="6">
        <f>FORECAST(J772,Inputs!$B$10:$B$18,Inputs!$A$10:$A$18)</f>
        <v>33.117812388241973</v>
      </c>
      <c r="Q772" s="6">
        <f>IF(Inputs!$D$10="Yes",IF('Hourly Calcs'!P772&gt;'Hourly Calcs'!K772,'Hourly Calcs'!O772,N772+O772),N772+O772)</f>
        <v>0</v>
      </c>
      <c r="R772" s="12">
        <f t="shared" si="105"/>
        <v>0</v>
      </c>
      <c r="S772" s="1">
        <f>IF(AND(A772&gt;=5,A772&lt;=9),INDEX(Demand!$C$3:$C$26,C772),INDEX(Demand!$B$3:$B$26,C772))</f>
        <v>800</v>
      </c>
      <c r="T772" s="7">
        <f t="shared" si="106"/>
        <v>0</v>
      </c>
      <c r="U772" s="7">
        <f t="shared" si="107"/>
        <v>0</v>
      </c>
    </row>
    <row r="773" spans="1:21" x14ac:dyDescent="0.2">
      <c r="A773" s="1">
        <v>2</v>
      </c>
      <c r="B773" s="1">
        <v>1</v>
      </c>
      <c r="C773" s="1">
        <v>21</v>
      </c>
      <c r="D773">
        <v>7.2</v>
      </c>
      <c r="E773">
        <v>5.7</v>
      </c>
      <c r="F773">
        <v>90</v>
      </c>
      <c r="G773">
        <v>0</v>
      </c>
      <c r="H773">
        <v>0</v>
      </c>
      <c r="I773">
        <v>0</v>
      </c>
      <c r="J773" s="4">
        <f t="shared" si="102"/>
        <v>289.74655677799882</v>
      </c>
      <c r="K773" s="4">
        <f t="shared" si="103"/>
        <v>-36.917746289535643</v>
      </c>
      <c r="L773" s="5">
        <f t="shared" si="108"/>
        <v>0</v>
      </c>
      <c r="M773" s="5">
        <f t="shared" si="109"/>
        <v>0</v>
      </c>
      <c r="N773" s="6">
        <f t="shared" si="101"/>
        <v>0</v>
      </c>
      <c r="O773" s="6">
        <f t="shared" si="104"/>
        <v>0</v>
      </c>
      <c r="P773" s="6">
        <f>FORECAST(J773,Inputs!$B$10:$B$18,Inputs!$A$10:$A$18)</f>
        <v>33.238394044240728</v>
      </c>
      <c r="Q773" s="6">
        <f>IF(Inputs!$D$10="Yes",IF('Hourly Calcs'!P773&gt;'Hourly Calcs'!K773,'Hourly Calcs'!O773,N773+O773),N773+O773)</f>
        <v>0</v>
      </c>
      <c r="R773" s="12">
        <f t="shared" si="105"/>
        <v>0</v>
      </c>
      <c r="S773" s="1">
        <f>IF(AND(A773&gt;=5,A773&lt;=9),INDEX(Demand!$C$3:$C$26,C773),INDEX(Demand!$B$3:$B$26,C773))</f>
        <v>700</v>
      </c>
      <c r="T773" s="7">
        <f t="shared" si="106"/>
        <v>0</v>
      </c>
      <c r="U773" s="7">
        <f t="shared" si="107"/>
        <v>0</v>
      </c>
    </row>
    <row r="774" spans="1:21" x14ac:dyDescent="0.2">
      <c r="A774" s="1">
        <v>2</v>
      </c>
      <c r="B774" s="1">
        <v>1</v>
      </c>
      <c r="C774" s="1">
        <v>22</v>
      </c>
      <c r="D774">
        <v>7.1</v>
      </c>
      <c r="E774">
        <v>5.2</v>
      </c>
      <c r="F774">
        <v>88</v>
      </c>
      <c r="G774">
        <v>0</v>
      </c>
      <c r="H774">
        <v>0</v>
      </c>
      <c r="I774">
        <v>0</v>
      </c>
      <c r="J774" s="4">
        <f t="shared" si="102"/>
        <v>305.22280123675114</v>
      </c>
      <c r="K774" s="4">
        <f t="shared" si="103"/>
        <v>-45.326637974003262</v>
      </c>
      <c r="L774" s="5">
        <f t="shared" si="108"/>
        <v>0</v>
      </c>
      <c r="M774" s="5">
        <f t="shared" si="109"/>
        <v>0</v>
      </c>
      <c r="N774" s="6">
        <f t="shared" si="101"/>
        <v>0</v>
      </c>
      <c r="O774" s="6">
        <f t="shared" si="104"/>
        <v>0</v>
      </c>
      <c r="P774" s="6">
        <f>FORECAST(J774,Inputs!$B$10:$B$18,Inputs!$A$10:$A$18)</f>
        <v>33.381692604043991</v>
      </c>
      <c r="Q774" s="6">
        <f>IF(Inputs!$D$10="Yes",IF('Hourly Calcs'!P774&gt;'Hourly Calcs'!K774,'Hourly Calcs'!O774,N774+O774),N774+O774)</f>
        <v>0</v>
      </c>
      <c r="R774" s="12">
        <f t="shared" si="105"/>
        <v>0</v>
      </c>
      <c r="S774" s="1">
        <f>IF(AND(A774&gt;=5,A774&lt;=9),INDEX(Demand!$C$3:$C$26,C774),INDEX(Demand!$B$3:$B$26,C774))</f>
        <v>600</v>
      </c>
      <c r="T774" s="7">
        <f t="shared" si="106"/>
        <v>0</v>
      </c>
      <c r="U774" s="7">
        <f t="shared" si="107"/>
        <v>0</v>
      </c>
    </row>
    <row r="775" spans="1:21" x14ac:dyDescent="0.2">
      <c r="A775" s="1">
        <v>2</v>
      </c>
      <c r="B775" s="1">
        <v>1</v>
      </c>
      <c r="C775" s="1">
        <v>23</v>
      </c>
      <c r="D775">
        <v>7.3</v>
      </c>
      <c r="E775">
        <v>5.2</v>
      </c>
      <c r="F775">
        <v>87</v>
      </c>
      <c r="G775">
        <v>0</v>
      </c>
      <c r="H775">
        <v>0</v>
      </c>
      <c r="I775">
        <v>0</v>
      </c>
      <c r="J775" s="4">
        <f t="shared" si="102"/>
        <v>324.50141425232584</v>
      </c>
      <c r="K775" s="4">
        <f t="shared" si="103"/>
        <v>-52.057552982028596</v>
      </c>
      <c r="L775" s="5">
        <f t="shared" si="108"/>
        <v>0</v>
      </c>
      <c r="M775" s="5">
        <f t="shared" si="109"/>
        <v>0</v>
      </c>
      <c r="N775" s="6">
        <f t="shared" si="101"/>
        <v>0</v>
      </c>
      <c r="O775" s="6">
        <f t="shared" si="104"/>
        <v>0</v>
      </c>
      <c r="P775" s="6">
        <f>FORECAST(J775,Inputs!$B$10:$B$18,Inputs!$A$10:$A$18)</f>
        <v>33.560198280114129</v>
      </c>
      <c r="Q775" s="6">
        <f>IF(Inputs!$D$10="Yes",IF('Hourly Calcs'!P775&gt;'Hourly Calcs'!K775,'Hourly Calcs'!O775,N775+O775),N775+O775)</f>
        <v>0</v>
      </c>
      <c r="R775" s="12">
        <f t="shared" si="105"/>
        <v>0</v>
      </c>
      <c r="S775" s="1">
        <f>IF(AND(A775&gt;=5,A775&lt;=9),INDEX(Demand!$C$3:$C$26,C775),INDEX(Demand!$B$3:$B$26,C775))</f>
        <v>500</v>
      </c>
      <c r="T775" s="7">
        <f t="shared" si="106"/>
        <v>0</v>
      </c>
      <c r="U775" s="7">
        <f t="shared" si="107"/>
        <v>0</v>
      </c>
    </row>
    <row r="776" spans="1:21" x14ac:dyDescent="0.2">
      <c r="A776" s="1">
        <v>2</v>
      </c>
      <c r="B776" s="1">
        <v>1</v>
      </c>
      <c r="C776" s="1">
        <v>24</v>
      </c>
      <c r="D776">
        <v>7.3</v>
      </c>
      <c r="E776">
        <v>5.2</v>
      </c>
      <c r="F776">
        <v>87</v>
      </c>
      <c r="G776">
        <v>0</v>
      </c>
      <c r="H776">
        <v>0</v>
      </c>
      <c r="I776">
        <v>0</v>
      </c>
      <c r="J776" s="4">
        <f t="shared" si="102"/>
        <v>348.12837745631032</v>
      </c>
      <c r="K776" s="4">
        <f t="shared" si="103"/>
        <v>-55.882033733746709</v>
      </c>
      <c r="L776" s="5">
        <f t="shared" si="108"/>
        <v>0</v>
      </c>
      <c r="M776" s="5">
        <f t="shared" si="109"/>
        <v>0</v>
      </c>
      <c r="N776" s="6">
        <f t="shared" si="101"/>
        <v>0</v>
      </c>
      <c r="O776" s="6">
        <f t="shared" si="104"/>
        <v>0</v>
      </c>
      <c r="P776" s="6">
        <f>FORECAST(J776,Inputs!$B$10:$B$18,Inputs!$A$10:$A$18)</f>
        <v>33.778966457928796</v>
      </c>
      <c r="Q776" s="6">
        <f>IF(Inputs!$D$10="Yes",IF('Hourly Calcs'!P776&gt;'Hourly Calcs'!K776,'Hourly Calcs'!O776,N776+O776),N776+O776)</f>
        <v>0</v>
      </c>
      <c r="R776" s="12">
        <f t="shared" si="105"/>
        <v>0</v>
      </c>
      <c r="S776" s="1">
        <f>IF(AND(A776&gt;=5,A776&lt;=9),INDEX(Demand!$C$3:$C$26,C776),INDEX(Demand!$B$3:$B$26,C776))</f>
        <v>400</v>
      </c>
      <c r="T776" s="7">
        <f t="shared" si="106"/>
        <v>0</v>
      </c>
      <c r="U776" s="7">
        <f t="shared" si="107"/>
        <v>0</v>
      </c>
    </row>
    <row r="777" spans="1:21" x14ac:dyDescent="0.2">
      <c r="A777" s="1">
        <v>2</v>
      </c>
      <c r="B777" s="1">
        <v>2</v>
      </c>
      <c r="C777" s="1">
        <v>1</v>
      </c>
      <c r="D777">
        <v>7.3</v>
      </c>
      <c r="E777">
        <v>6</v>
      </c>
      <c r="F777">
        <v>91</v>
      </c>
      <c r="G777">
        <v>0</v>
      </c>
      <c r="H777">
        <v>0</v>
      </c>
      <c r="I777">
        <v>0</v>
      </c>
      <c r="J777" s="4">
        <f t="shared" si="102"/>
        <v>13.776923444125316</v>
      </c>
      <c r="K777" s="4">
        <f t="shared" si="103"/>
        <v>-55.710879589171498</v>
      </c>
      <c r="L777" s="5">
        <f t="shared" si="108"/>
        <v>0</v>
      </c>
      <c r="M777" s="5">
        <f t="shared" si="109"/>
        <v>0</v>
      </c>
      <c r="N777" s="6">
        <f t="shared" ref="N777:N840" si="110">H777*MAX(0,COS(2*ASIN(SQRT(SIN(RADIANS($B$4))^2+COS(RADIANS($K777))^2-2*SIN(RADIANS($B$4))*COS(RADIANS($K777))*COS(RADIANS($J777-$B$5))+(SIN(RADIANS($K777))-COS(RADIANS($B$4)))^2)/2)))</f>
        <v>0</v>
      </c>
      <c r="O777" s="6">
        <f t="shared" si="104"/>
        <v>0</v>
      </c>
      <c r="P777" s="6">
        <f>FORECAST(J777,Inputs!$B$10:$B$18,Inputs!$A$10:$A$18)</f>
        <v>30.683119661519676</v>
      </c>
      <c r="Q777" s="6">
        <f>IF(Inputs!$D$10="Yes",IF('Hourly Calcs'!P777&gt;'Hourly Calcs'!K777,'Hourly Calcs'!O777,N777+O777),N777+O777)</f>
        <v>0</v>
      </c>
      <c r="R777" s="12">
        <f t="shared" si="105"/>
        <v>0</v>
      </c>
      <c r="S777" s="1">
        <f>IF(AND(A777&gt;=5,A777&lt;=9),INDEX(Demand!$C$3:$C$26,C777),INDEX(Demand!$B$3:$B$26,C777))</f>
        <v>350</v>
      </c>
      <c r="T777" s="7">
        <f t="shared" si="106"/>
        <v>0</v>
      </c>
      <c r="U777" s="7">
        <f t="shared" si="107"/>
        <v>0</v>
      </c>
    </row>
    <row r="778" spans="1:21" x14ac:dyDescent="0.2">
      <c r="A778" s="1">
        <v>2</v>
      </c>
      <c r="B778" s="1">
        <v>2</v>
      </c>
      <c r="C778" s="1">
        <v>2</v>
      </c>
      <c r="D778">
        <v>7.1</v>
      </c>
      <c r="E778">
        <v>6</v>
      </c>
      <c r="F778">
        <v>93</v>
      </c>
      <c r="G778">
        <v>0</v>
      </c>
      <c r="H778">
        <v>0</v>
      </c>
      <c r="I778">
        <v>0</v>
      </c>
      <c r="J778" s="4">
        <f t="shared" ref="J778:J841" si="111">solarazimuth($B$2,$B$3,$B$1,A778,B778,C778,0,0,0,0)</f>
        <v>37.090495151577443</v>
      </c>
      <c r="K778" s="4">
        <f t="shared" ref="K778:K841" si="112">solarelevation($B$2,$B$3,$B$1,A778,B778,C778,0,0,0,0)</f>
        <v>-51.599660907629442</v>
      </c>
      <c r="L778" s="5">
        <f t="shared" si="108"/>
        <v>0</v>
      </c>
      <c r="M778" s="5">
        <f t="shared" si="109"/>
        <v>0</v>
      </c>
      <c r="N778" s="6">
        <f t="shared" si="110"/>
        <v>0</v>
      </c>
      <c r="O778" s="6">
        <f t="shared" ref="O778:O841" si="113">$I778*(1+COS(RADIANS($B$4)))/2</f>
        <v>0</v>
      </c>
      <c r="P778" s="6">
        <f>FORECAST(J778,Inputs!$B$10:$B$18,Inputs!$A$10:$A$18)</f>
        <v>30.898986066218306</v>
      </c>
      <c r="Q778" s="6">
        <f>IF(Inputs!$D$10="Yes",IF('Hourly Calcs'!P778&gt;'Hourly Calcs'!K778,'Hourly Calcs'!O778,N778+O778),N778+O778)</f>
        <v>0</v>
      </c>
      <c r="R778" s="12">
        <f t="shared" ref="R778:R841" si="114">$B$6*$E$1*Q778</f>
        <v>0</v>
      </c>
      <c r="S778" s="1">
        <f>IF(AND(A778&gt;=5,A778&lt;=9),INDEX(Demand!$C$3:$C$26,C778),INDEX(Demand!$B$3:$B$26,C778))</f>
        <v>350</v>
      </c>
      <c r="T778" s="7">
        <f t="shared" ref="T778:T841" si="115">S778-MAX(0,S778-R778)</f>
        <v>0</v>
      </c>
      <c r="U778" s="7">
        <f t="shared" ref="U778:U841" si="116">MAX(0,R778-S778)</f>
        <v>0</v>
      </c>
    </row>
    <row r="779" spans="1:21" x14ac:dyDescent="0.2">
      <c r="A779" s="1">
        <v>2</v>
      </c>
      <c r="B779" s="1">
        <v>2</v>
      </c>
      <c r="C779" s="1">
        <v>3</v>
      </c>
      <c r="D779">
        <v>7</v>
      </c>
      <c r="E779">
        <v>5.9</v>
      </c>
      <c r="F779">
        <v>93</v>
      </c>
      <c r="G779">
        <v>0</v>
      </c>
      <c r="H779">
        <v>0</v>
      </c>
      <c r="I779">
        <v>0</v>
      </c>
      <c r="J779" s="4">
        <f t="shared" si="111"/>
        <v>56.017575110174718</v>
      </c>
      <c r="K779" s="4">
        <f t="shared" si="112"/>
        <v>-44.685686581656881</v>
      </c>
      <c r="L779" s="5">
        <f t="shared" si="108"/>
        <v>0</v>
      </c>
      <c r="M779" s="5">
        <f t="shared" si="109"/>
        <v>0</v>
      </c>
      <c r="N779" s="6">
        <f t="shared" si="110"/>
        <v>0</v>
      </c>
      <c r="O779" s="6">
        <f t="shared" si="113"/>
        <v>0</v>
      </c>
      <c r="P779" s="6">
        <f>FORECAST(J779,Inputs!$B$10:$B$18,Inputs!$A$10:$A$18)</f>
        <v>31.074236806575691</v>
      </c>
      <c r="Q779" s="6">
        <f>IF(Inputs!$D$10="Yes",IF('Hourly Calcs'!P779&gt;'Hourly Calcs'!K779,'Hourly Calcs'!O779,N779+O779),N779+O779)</f>
        <v>0</v>
      </c>
      <c r="R779" s="12">
        <f t="shared" si="114"/>
        <v>0</v>
      </c>
      <c r="S779" s="1">
        <f>IF(AND(A779&gt;=5,A779&lt;=9),INDEX(Demand!$C$3:$C$26,C779),INDEX(Demand!$B$3:$B$26,C779))</f>
        <v>350</v>
      </c>
      <c r="T779" s="7">
        <f t="shared" si="115"/>
        <v>0</v>
      </c>
      <c r="U779" s="7">
        <f t="shared" si="116"/>
        <v>0</v>
      </c>
    </row>
    <row r="780" spans="1:21" x14ac:dyDescent="0.2">
      <c r="A780" s="1">
        <v>2</v>
      </c>
      <c r="B780" s="1">
        <v>2</v>
      </c>
      <c r="C780" s="1">
        <v>4</v>
      </c>
      <c r="D780">
        <v>7</v>
      </c>
      <c r="E780">
        <v>5.5</v>
      </c>
      <c r="F780">
        <v>90</v>
      </c>
      <c r="G780">
        <v>0</v>
      </c>
      <c r="H780">
        <v>0</v>
      </c>
      <c r="I780">
        <v>0</v>
      </c>
      <c r="J780" s="4">
        <f t="shared" si="111"/>
        <v>71.242537731918588</v>
      </c>
      <c r="K780" s="4">
        <f t="shared" si="112"/>
        <v>-36.174732931033574</v>
      </c>
      <c r="L780" s="5">
        <f t="shared" si="108"/>
        <v>0</v>
      </c>
      <c r="M780" s="5">
        <f t="shared" si="109"/>
        <v>0</v>
      </c>
      <c r="N780" s="6">
        <f t="shared" si="110"/>
        <v>0</v>
      </c>
      <c r="O780" s="6">
        <f t="shared" si="113"/>
        <v>0</v>
      </c>
      <c r="P780" s="6">
        <f>FORECAST(J780,Inputs!$B$10:$B$18,Inputs!$A$10:$A$18)</f>
        <v>31.215208682702947</v>
      </c>
      <c r="Q780" s="6">
        <f>IF(Inputs!$D$10="Yes",IF('Hourly Calcs'!P780&gt;'Hourly Calcs'!K780,'Hourly Calcs'!O780,N780+O780),N780+O780)</f>
        <v>0</v>
      </c>
      <c r="R780" s="12">
        <f t="shared" si="114"/>
        <v>0</v>
      </c>
      <c r="S780" s="1">
        <f>IF(AND(A780&gt;=5,A780&lt;=9),INDEX(Demand!$C$3:$C$26,C780),INDEX(Demand!$B$3:$B$26,C780))</f>
        <v>350</v>
      </c>
      <c r="T780" s="7">
        <f t="shared" si="115"/>
        <v>0</v>
      </c>
      <c r="U780" s="7">
        <f t="shared" si="116"/>
        <v>0</v>
      </c>
    </row>
    <row r="781" spans="1:21" x14ac:dyDescent="0.2">
      <c r="A781" s="1">
        <v>2</v>
      </c>
      <c r="B781" s="1">
        <v>2</v>
      </c>
      <c r="C781" s="1">
        <v>5</v>
      </c>
      <c r="D781">
        <v>6.1</v>
      </c>
      <c r="E781">
        <v>5.2</v>
      </c>
      <c r="F781">
        <v>94</v>
      </c>
      <c r="G781">
        <v>0</v>
      </c>
      <c r="H781">
        <v>0</v>
      </c>
      <c r="I781">
        <v>0</v>
      </c>
      <c r="J781" s="4">
        <f t="shared" si="111"/>
        <v>84.116086622049863</v>
      </c>
      <c r="K781" s="4">
        <f t="shared" si="112"/>
        <v>-26.901429927760006</v>
      </c>
      <c r="L781" s="5">
        <f t="shared" si="108"/>
        <v>80.883913377950137</v>
      </c>
      <c r="M781" s="5">
        <f t="shared" si="109"/>
        <v>0</v>
      </c>
      <c r="N781" s="6">
        <f t="shared" si="110"/>
        <v>0</v>
      </c>
      <c r="O781" s="6">
        <f t="shared" si="113"/>
        <v>0</v>
      </c>
      <c r="P781" s="6">
        <f>FORECAST(J781,Inputs!$B$10:$B$18,Inputs!$A$10:$A$18)</f>
        <v>31.334408209463422</v>
      </c>
      <c r="Q781" s="6">
        <f>IF(Inputs!$D$10="Yes",IF('Hourly Calcs'!P781&gt;'Hourly Calcs'!K781,'Hourly Calcs'!O781,N781+O781),N781+O781)</f>
        <v>0</v>
      </c>
      <c r="R781" s="12">
        <f t="shared" si="114"/>
        <v>0</v>
      </c>
      <c r="S781" s="1">
        <f>IF(AND(A781&gt;=5,A781&lt;=9),INDEX(Demand!$C$3:$C$26,C781),INDEX(Demand!$B$3:$B$26,C781))</f>
        <v>350</v>
      </c>
      <c r="T781" s="7">
        <f t="shared" si="115"/>
        <v>0</v>
      </c>
      <c r="U781" s="7">
        <f t="shared" si="116"/>
        <v>0</v>
      </c>
    </row>
    <row r="782" spans="1:21" x14ac:dyDescent="0.2">
      <c r="A782" s="1">
        <v>2</v>
      </c>
      <c r="B782" s="1">
        <v>2</v>
      </c>
      <c r="C782" s="1">
        <v>6</v>
      </c>
      <c r="D782">
        <v>4.9000000000000004</v>
      </c>
      <c r="E782">
        <v>4.5</v>
      </c>
      <c r="F782">
        <v>97</v>
      </c>
      <c r="G782">
        <v>0</v>
      </c>
      <c r="H782">
        <v>0</v>
      </c>
      <c r="I782">
        <v>0</v>
      </c>
      <c r="J782" s="4">
        <f t="shared" si="111"/>
        <v>95.750198036288822</v>
      </c>
      <c r="K782" s="4">
        <f t="shared" si="112"/>
        <v>-17.407964414325065</v>
      </c>
      <c r="L782" s="5">
        <f t="shared" si="108"/>
        <v>69.249801963711178</v>
      </c>
      <c r="M782" s="5">
        <f t="shared" si="109"/>
        <v>0</v>
      </c>
      <c r="N782" s="6">
        <f t="shared" si="110"/>
        <v>0</v>
      </c>
      <c r="O782" s="6">
        <f t="shared" si="113"/>
        <v>0</v>
      </c>
      <c r="P782" s="6">
        <f>FORECAST(J782,Inputs!$B$10:$B$18,Inputs!$A$10:$A$18)</f>
        <v>31.442131463298967</v>
      </c>
      <c r="Q782" s="6">
        <f>IF(Inputs!$D$10="Yes",IF('Hourly Calcs'!P782&gt;'Hourly Calcs'!K782,'Hourly Calcs'!O782,N782+O782),N782+O782)</f>
        <v>0</v>
      </c>
      <c r="R782" s="12">
        <f t="shared" si="114"/>
        <v>0</v>
      </c>
      <c r="S782" s="1">
        <f>IF(AND(A782&gt;=5,A782&lt;=9),INDEX(Demand!$C$3:$C$26,C782),INDEX(Demand!$B$3:$B$26,C782))</f>
        <v>350</v>
      </c>
      <c r="T782" s="7">
        <f t="shared" si="115"/>
        <v>0</v>
      </c>
      <c r="U782" s="7">
        <f t="shared" si="116"/>
        <v>0</v>
      </c>
    </row>
    <row r="783" spans="1:21" x14ac:dyDescent="0.2">
      <c r="A783" s="1">
        <v>2</v>
      </c>
      <c r="B783" s="1">
        <v>2</v>
      </c>
      <c r="C783" s="1">
        <v>7</v>
      </c>
      <c r="D783">
        <v>4.2</v>
      </c>
      <c r="E783">
        <v>3.2</v>
      </c>
      <c r="F783">
        <v>93</v>
      </c>
      <c r="G783">
        <v>0</v>
      </c>
      <c r="H783">
        <v>0</v>
      </c>
      <c r="I783">
        <v>0</v>
      </c>
      <c r="J783" s="4">
        <f t="shared" si="111"/>
        <v>106.95637032999282</v>
      </c>
      <c r="K783" s="4">
        <f t="shared" si="112"/>
        <v>-8.0838986477903632</v>
      </c>
      <c r="L783" s="5">
        <f t="shared" si="108"/>
        <v>58.043629670007178</v>
      </c>
      <c r="M783" s="5">
        <f t="shared" si="109"/>
        <v>0</v>
      </c>
      <c r="N783" s="6">
        <f t="shared" si="110"/>
        <v>0</v>
      </c>
      <c r="O783" s="6">
        <f t="shared" si="113"/>
        <v>0</v>
      </c>
      <c r="P783" s="6">
        <f>FORECAST(J783,Inputs!$B$10:$B$18,Inputs!$A$10:$A$18)</f>
        <v>31.545892317870301</v>
      </c>
      <c r="Q783" s="6">
        <f>IF(Inputs!$D$10="Yes",IF('Hourly Calcs'!P783&gt;'Hourly Calcs'!K783,'Hourly Calcs'!O783,N783+O783),N783+O783)</f>
        <v>0</v>
      </c>
      <c r="R783" s="12">
        <f t="shared" si="114"/>
        <v>0</v>
      </c>
      <c r="S783" s="1">
        <f>IF(AND(A783&gt;=5,A783&lt;=9),INDEX(Demand!$C$3:$C$26,C783),INDEX(Demand!$B$3:$B$26,C783))</f>
        <v>350</v>
      </c>
      <c r="T783" s="7">
        <f t="shared" si="115"/>
        <v>0</v>
      </c>
      <c r="U783" s="7">
        <f t="shared" si="116"/>
        <v>0</v>
      </c>
    </row>
    <row r="784" spans="1:21" x14ac:dyDescent="0.2">
      <c r="A784" s="1">
        <v>2</v>
      </c>
      <c r="B784" s="1">
        <v>2</v>
      </c>
      <c r="C784" s="1">
        <v>8</v>
      </c>
      <c r="D784">
        <v>3.8</v>
      </c>
      <c r="E784">
        <v>3.6</v>
      </c>
      <c r="F784">
        <v>99</v>
      </c>
      <c r="G784">
        <v>2</v>
      </c>
      <c r="H784">
        <v>0</v>
      </c>
      <c r="I784">
        <v>2</v>
      </c>
      <c r="J784" s="4">
        <f t="shared" si="111"/>
        <v>118.34772059320358</v>
      </c>
      <c r="K784" s="4">
        <f t="shared" si="112"/>
        <v>1.0358368466744423</v>
      </c>
      <c r="L784" s="5">
        <f t="shared" si="108"/>
        <v>46.652279406796424</v>
      </c>
      <c r="M784" s="5">
        <f t="shared" si="109"/>
        <v>32.964163153325558</v>
      </c>
      <c r="N784" s="6">
        <f t="shared" si="110"/>
        <v>0</v>
      </c>
      <c r="O784" s="6">
        <f t="shared" si="113"/>
        <v>1.8290375725550416</v>
      </c>
      <c r="P784" s="6">
        <f>FORECAST(J784,Inputs!$B$10:$B$18,Inputs!$A$10:$A$18)</f>
        <v>31.651367783270402</v>
      </c>
      <c r="Q784" s="6">
        <f>IF(Inputs!$D$10="Yes",IF('Hourly Calcs'!P784&gt;'Hourly Calcs'!K784,'Hourly Calcs'!O784,N784+O784),N784+O784)</f>
        <v>1.8290375725550416</v>
      </c>
      <c r="R784" s="12">
        <f t="shared" si="114"/>
        <v>8.6915865447815577</v>
      </c>
      <c r="S784" s="1">
        <f>IF(AND(A784&gt;=5,A784&lt;=9),INDEX(Demand!$C$3:$C$26,C784),INDEX(Demand!$B$3:$B$26,C784))</f>
        <v>350</v>
      </c>
      <c r="T784" s="7">
        <f t="shared" si="115"/>
        <v>8.6915865447815577</v>
      </c>
      <c r="U784" s="7">
        <f t="shared" si="116"/>
        <v>0</v>
      </c>
    </row>
    <row r="785" spans="1:21" x14ac:dyDescent="0.2">
      <c r="A785" s="1">
        <v>2</v>
      </c>
      <c r="B785" s="1">
        <v>2</v>
      </c>
      <c r="C785" s="1">
        <v>9</v>
      </c>
      <c r="D785">
        <v>4.4000000000000004</v>
      </c>
      <c r="E785">
        <v>4</v>
      </c>
      <c r="F785">
        <v>97</v>
      </c>
      <c r="G785">
        <v>40</v>
      </c>
      <c r="H785">
        <v>16</v>
      </c>
      <c r="I785">
        <v>38</v>
      </c>
      <c r="J785" s="4">
        <f t="shared" si="111"/>
        <v>130.40645976908814</v>
      </c>
      <c r="K785" s="4">
        <f t="shared" si="112"/>
        <v>8.5752544871103566</v>
      </c>
      <c r="L785" s="5">
        <f t="shared" si="108"/>
        <v>34.593540230911856</v>
      </c>
      <c r="M785" s="5">
        <f t="shared" si="109"/>
        <v>25.424745512889643</v>
      </c>
      <c r="N785" s="6">
        <f t="shared" si="110"/>
        <v>9.2607700519797778</v>
      </c>
      <c r="O785" s="6">
        <f t="shared" si="113"/>
        <v>34.751713878545793</v>
      </c>
      <c r="P785" s="6">
        <f>FORECAST(J785,Inputs!$B$10:$B$18,Inputs!$A$10:$A$18)</f>
        <v>31.763022775639705</v>
      </c>
      <c r="Q785" s="6">
        <f>IF(Inputs!$D$10="Yes",IF('Hourly Calcs'!P785&gt;'Hourly Calcs'!K785,'Hourly Calcs'!O785,N785+O785),N785+O785)</f>
        <v>34.751713878545793</v>
      </c>
      <c r="R785" s="12">
        <f t="shared" si="114"/>
        <v>165.1401443508496</v>
      </c>
      <c r="S785" s="1">
        <f>IF(AND(A785&gt;=5,A785&lt;=9),INDEX(Demand!$C$3:$C$26,C785),INDEX(Demand!$B$3:$B$26,C785))</f>
        <v>350</v>
      </c>
      <c r="T785" s="7">
        <f t="shared" si="115"/>
        <v>165.1401443508496</v>
      </c>
      <c r="U785" s="7">
        <f t="shared" si="116"/>
        <v>0</v>
      </c>
    </row>
    <row r="786" spans="1:21" x14ac:dyDescent="0.2">
      <c r="A786" s="1">
        <v>2</v>
      </c>
      <c r="B786" s="1">
        <v>2</v>
      </c>
      <c r="C786" s="1">
        <v>10</v>
      </c>
      <c r="D786">
        <v>5</v>
      </c>
      <c r="E786">
        <v>3.9</v>
      </c>
      <c r="F786">
        <v>93</v>
      </c>
      <c r="G786">
        <v>132</v>
      </c>
      <c r="H786">
        <v>139</v>
      </c>
      <c r="I786">
        <v>99</v>
      </c>
      <c r="J786" s="4">
        <f t="shared" si="111"/>
        <v>143.47865379622436</v>
      </c>
      <c r="K786" s="4">
        <f t="shared" si="112"/>
        <v>15.021530354356187</v>
      </c>
      <c r="L786" s="5">
        <f t="shared" si="108"/>
        <v>21.521346203775636</v>
      </c>
      <c r="M786" s="5">
        <f t="shared" si="109"/>
        <v>18.978469645643813</v>
      </c>
      <c r="N786" s="6">
        <f t="shared" si="110"/>
        <v>99.70496250510395</v>
      </c>
      <c r="O786" s="6">
        <f t="shared" si="113"/>
        <v>90.537359841474554</v>
      </c>
      <c r="P786" s="6">
        <f>FORECAST(J786,Inputs!$B$10:$B$18,Inputs!$A$10:$A$18)</f>
        <v>31.884061609224297</v>
      </c>
      <c r="Q786" s="6">
        <f>IF(Inputs!$D$10="Yes",IF('Hourly Calcs'!P786&gt;'Hourly Calcs'!K786,'Hourly Calcs'!O786,N786+O786),N786+O786)</f>
        <v>90.537359841474554</v>
      </c>
      <c r="R786" s="12">
        <f t="shared" si="114"/>
        <v>430.23353396668705</v>
      </c>
      <c r="S786" s="1">
        <f>IF(AND(A786&gt;=5,A786&lt;=9),INDEX(Demand!$C$3:$C$26,C786),INDEX(Demand!$B$3:$B$26,C786))</f>
        <v>600</v>
      </c>
      <c r="T786" s="7">
        <f t="shared" si="115"/>
        <v>430.23353396668705</v>
      </c>
      <c r="U786" s="7">
        <f t="shared" si="116"/>
        <v>0</v>
      </c>
    </row>
    <row r="787" spans="1:21" x14ac:dyDescent="0.2">
      <c r="A787" s="1">
        <v>2</v>
      </c>
      <c r="B787" s="1">
        <v>2</v>
      </c>
      <c r="C787" s="1">
        <v>11</v>
      </c>
      <c r="D787">
        <v>5.6</v>
      </c>
      <c r="E787">
        <v>3.8</v>
      </c>
      <c r="F787">
        <v>88</v>
      </c>
      <c r="G787">
        <v>215</v>
      </c>
      <c r="H787">
        <v>268</v>
      </c>
      <c r="I787">
        <v>127</v>
      </c>
      <c r="J787" s="4">
        <f t="shared" si="111"/>
        <v>157.69013314653699</v>
      </c>
      <c r="K787" s="4">
        <f t="shared" si="112"/>
        <v>19.682332874168779</v>
      </c>
      <c r="L787" s="5">
        <f t="shared" si="108"/>
        <v>7.3098668534630065</v>
      </c>
      <c r="M787" s="5">
        <f t="shared" si="109"/>
        <v>14.317667125831221</v>
      </c>
      <c r="N787" s="6">
        <f t="shared" si="110"/>
        <v>214.79299943212285</v>
      </c>
      <c r="O787" s="6">
        <f t="shared" si="113"/>
        <v>116.14388585724514</v>
      </c>
      <c r="P787" s="6">
        <f>FORECAST(J787,Inputs!$B$10:$B$18,Inputs!$A$10:$A$18)</f>
        <v>32.015649380986453</v>
      </c>
      <c r="Q787" s="6">
        <f>IF(Inputs!$D$10="Yes",IF('Hourly Calcs'!P787&gt;'Hourly Calcs'!K787,'Hourly Calcs'!O787,N787+O787),N787+O787)</f>
        <v>116.14388585724514</v>
      </c>
      <c r="R787" s="12">
        <f t="shared" si="114"/>
        <v>551.91574559362891</v>
      </c>
      <c r="S787" s="1">
        <f>IF(AND(A787&gt;=5,A787&lt;=9),INDEX(Demand!$C$3:$C$26,C787),INDEX(Demand!$B$3:$B$26,C787))</f>
        <v>600</v>
      </c>
      <c r="T787" s="7">
        <f t="shared" si="115"/>
        <v>551.91574559362891</v>
      </c>
      <c r="U787" s="7">
        <f t="shared" si="116"/>
        <v>0</v>
      </c>
    </row>
    <row r="788" spans="1:21" x14ac:dyDescent="0.2">
      <c r="A788" s="1">
        <v>2</v>
      </c>
      <c r="B788" s="1">
        <v>2</v>
      </c>
      <c r="C788" s="1">
        <v>12</v>
      </c>
      <c r="D788">
        <v>5.7</v>
      </c>
      <c r="E788">
        <v>3.3</v>
      </c>
      <c r="F788">
        <v>85</v>
      </c>
      <c r="G788">
        <v>269</v>
      </c>
      <c r="H788">
        <v>308</v>
      </c>
      <c r="I788">
        <v>150</v>
      </c>
      <c r="J788" s="4">
        <f t="shared" si="111"/>
        <v>172.82589240336995</v>
      </c>
      <c r="K788" s="4">
        <f t="shared" si="112"/>
        <v>22.106886406648712</v>
      </c>
      <c r="L788" s="5">
        <f t="shared" si="108"/>
        <v>7.8258924033699486</v>
      </c>
      <c r="M788" s="5">
        <f t="shared" si="109"/>
        <v>11.893113593351288</v>
      </c>
      <c r="N788" s="6">
        <f t="shared" si="110"/>
        <v>254.17826334670195</v>
      </c>
      <c r="O788" s="6">
        <f t="shared" si="113"/>
        <v>137.17781794162812</v>
      </c>
      <c r="P788" s="6">
        <f>FORECAST(J788,Inputs!$B$10:$B$18,Inputs!$A$10:$A$18)</f>
        <v>32.155795300031201</v>
      </c>
      <c r="Q788" s="6">
        <f>IF(Inputs!$D$10="Yes",IF('Hourly Calcs'!P788&gt;'Hourly Calcs'!K788,'Hourly Calcs'!O788,N788+O788),N788+O788)</f>
        <v>137.17781794162812</v>
      </c>
      <c r="R788" s="12">
        <f t="shared" si="114"/>
        <v>651.86899085861683</v>
      </c>
      <c r="S788" s="1">
        <f>IF(AND(A788&gt;=5,A788&lt;=9),INDEX(Demand!$C$3:$C$26,C788),INDEX(Demand!$B$3:$B$26,C788))</f>
        <v>600</v>
      </c>
      <c r="T788" s="7">
        <f t="shared" si="115"/>
        <v>600</v>
      </c>
      <c r="U788" s="7">
        <f t="shared" si="116"/>
        <v>51.868990858616826</v>
      </c>
    </row>
    <row r="789" spans="1:21" x14ac:dyDescent="0.2">
      <c r="A789" s="1">
        <v>2</v>
      </c>
      <c r="B789" s="1">
        <v>2</v>
      </c>
      <c r="C789" s="1">
        <v>13</v>
      </c>
      <c r="D789">
        <v>6</v>
      </c>
      <c r="E789">
        <v>3.1</v>
      </c>
      <c r="F789">
        <v>82</v>
      </c>
      <c r="G789">
        <v>324</v>
      </c>
      <c r="H789">
        <v>453</v>
      </c>
      <c r="I789">
        <v>142</v>
      </c>
      <c r="J789" s="4">
        <f t="shared" si="111"/>
        <v>188.30764732182317</v>
      </c>
      <c r="K789" s="4">
        <f t="shared" si="112"/>
        <v>22.02505880567881</v>
      </c>
      <c r="L789" s="5">
        <f t="shared" si="108"/>
        <v>23.307647321823168</v>
      </c>
      <c r="M789" s="5">
        <f t="shared" si="109"/>
        <v>11.97494119432119</v>
      </c>
      <c r="N789" s="6">
        <f t="shared" si="110"/>
        <v>356.50134329907644</v>
      </c>
      <c r="O789" s="6">
        <f t="shared" si="113"/>
        <v>129.86166765140794</v>
      </c>
      <c r="P789" s="6">
        <f>FORECAST(J789,Inputs!$B$10:$B$18,Inputs!$A$10:$A$18)</f>
        <v>32.299144882609468</v>
      </c>
      <c r="Q789" s="6">
        <f>IF(Inputs!$D$10="Yes",IF('Hourly Calcs'!P789&gt;'Hourly Calcs'!K789,'Hourly Calcs'!O789,N789+O789),N789+O789)</f>
        <v>129.86166765140794</v>
      </c>
      <c r="R789" s="12">
        <f t="shared" si="114"/>
        <v>617.10264467949048</v>
      </c>
      <c r="S789" s="1">
        <f>IF(AND(A789&gt;=5,A789&lt;=9),INDEX(Demand!$C$3:$C$26,C789),INDEX(Demand!$B$3:$B$26,C789))</f>
        <v>600</v>
      </c>
      <c r="T789" s="7">
        <f t="shared" si="115"/>
        <v>600</v>
      </c>
      <c r="U789" s="7">
        <f t="shared" si="116"/>
        <v>17.102644679490481</v>
      </c>
    </row>
    <row r="790" spans="1:21" x14ac:dyDescent="0.2">
      <c r="A790" s="1">
        <v>2</v>
      </c>
      <c r="B790" s="1">
        <v>2</v>
      </c>
      <c r="C790" s="1">
        <v>14</v>
      </c>
      <c r="D790">
        <v>6.1</v>
      </c>
      <c r="E790">
        <v>2.4</v>
      </c>
      <c r="F790">
        <v>77</v>
      </c>
      <c r="G790">
        <v>322</v>
      </c>
      <c r="H790">
        <v>575</v>
      </c>
      <c r="I790">
        <v>106</v>
      </c>
      <c r="J790" s="4">
        <f t="shared" si="111"/>
        <v>203.40032233734473</v>
      </c>
      <c r="K790" s="4">
        <f t="shared" si="112"/>
        <v>19.446812776974113</v>
      </c>
      <c r="L790" s="5">
        <f t="shared" si="108"/>
        <v>38.400322337344733</v>
      </c>
      <c r="M790" s="5">
        <f t="shared" si="109"/>
        <v>14.553187223025887</v>
      </c>
      <c r="N790" s="6">
        <f t="shared" si="110"/>
        <v>396.31639528468668</v>
      </c>
      <c r="O790" s="6">
        <f t="shared" si="113"/>
        <v>96.938991345417207</v>
      </c>
      <c r="P790" s="6">
        <f>FORECAST(J790,Inputs!$B$10:$B$18,Inputs!$A$10:$A$18)</f>
        <v>32.43889187349393</v>
      </c>
      <c r="Q790" s="6">
        <f>IF(Inputs!$D$10="Yes",IF('Hourly Calcs'!P790&gt;'Hourly Calcs'!K790,'Hourly Calcs'!O790,N790+O790),N790+O790)</f>
        <v>96.938991345417207</v>
      </c>
      <c r="R790" s="12">
        <f t="shared" si="114"/>
        <v>460.65408687342256</v>
      </c>
      <c r="S790" s="1">
        <f>IF(AND(A790&gt;=5,A790&lt;=9),INDEX(Demand!$C$3:$C$26,C790),INDEX(Demand!$B$3:$B$26,C790))</f>
        <v>600</v>
      </c>
      <c r="T790" s="7">
        <f t="shared" si="115"/>
        <v>460.65408687342256</v>
      </c>
      <c r="U790" s="7">
        <f t="shared" si="116"/>
        <v>0</v>
      </c>
    </row>
    <row r="791" spans="1:21" x14ac:dyDescent="0.2">
      <c r="A791" s="1">
        <v>2</v>
      </c>
      <c r="B791" s="1">
        <v>2</v>
      </c>
      <c r="C791" s="1">
        <v>15</v>
      </c>
      <c r="D791">
        <v>6.6</v>
      </c>
      <c r="E791">
        <v>2.5</v>
      </c>
      <c r="F791">
        <v>75</v>
      </c>
      <c r="G791">
        <v>246</v>
      </c>
      <c r="H791">
        <v>516</v>
      </c>
      <c r="I791">
        <v>87</v>
      </c>
      <c r="J791" s="4">
        <f t="shared" si="111"/>
        <v>217.54578360119285</v>
      </c>
      <c r="K791" s="4">
        <f t="shared" si="112"/>
        <v>14.657991395038792</v>
      </c>
      <c r="L791" s="5">
        <f t="shared" si="108"/>
        <v>52.545783601192852</v>
      </c>
      <c r="M791" s="5">
        <f t="shared" si="109"/>
        <v>19.342008604961208</v>
      </c>
      <c r="N791" s="6">
        <f t="shared" si="110"/>
        <v>278.01025785315858</v>
      </c>
      <c r="O791" s="6">
        <f t="shared" si="113"/>
        <v>79.563134406144314</v>
      </c>
      <c r="P791" s="6">
        <f>FORECAST(J791,Inputs!$B$10:$B$18,Inputs!$A$10:$A$18)</f>
        <v>32.56986836667771</v>
      </c>
      <c r="Q791" s="6">
        <f>IF(Inputs!$D$10="Yes",IF('Hourly Calcs'!P791&gt;'Hourly Calcs'!K791,'Hourly Calcs'!O791,N791+O791),N791+O791)</f>
        <v>79.563134406144314</v>
      </c>
      <c r="R791" s="12">
        <f t="shared" si="114"/>
        <v>378.08401469799776</v>
      </c>
      <c r="S791" s="1">
        <f>IF(AND(A791&gt;=5,A791&lt;=9),INDEX(Demand!$C$3:$C$26,C791),INDEX(Demand!$B$3:$B$26,C791))</f>
        <v>600</v>
      </c>
      <c r="T791" s="7">
        <f t="shared" si="115"/>
        <v>378.08401469799776</v>
      </c>
      <c r="U791" s="7">
        <f t="shared" si="116"/>
        <v>0</v>
      </c>
    </row>
    <row r="792" spans="1:21" x14ac:dyDescent="0.2">
      <c r="A792" s="1">
        <v>2</v>
      </c>
      <c r="B792" s="1">
        <v>2</v>
      </c>
      <c r="C792" s="1">
        <v>16</v>
      </c>
      <c r="D792">
        <v>6.3</v>
      </c>
      <c r="E792">
        <v>2.7</v>
      </c>
      <c r="F792">
        <v>78</v>
      </c>
      <c r="G792">
        <v>134</v>
      </c>
      <c r="H792">
        <v>332</v>
      </c>
      <c r="I792">
        <v>67</v>
      </c>
      <c r="J792" s="4">
        <f t="shared" si="111"/>
        <v>230.55427183331179</v>
      </c>
      <c r="K792" s="4">
        <f t="shared" si="112"/>
        <v>8.1181117309381108</v>
      </c>
      <c r="L792" s="5">
        <f t="shared" si="108"/>
        <v>65.554271833311788</v>
      </c>
      <c r="M792" s="5">
        <f t="shared" si="109"/>
        <v>25.881888269061889</v>
      </c>
      <c r="N792" s="6">
        <f t="shared" si="110"/>
        <v>114.92655742440822</v>
      </c>
      <c r="O792" s="6">
        <f t="shared" si="113"/>
        <v>61.272758680593896</v>
      </c>
      <c r="P792" s="6">
        <f>FORECAST(J792,Inputs!$B$10:$B$18,Inputs!$A$10:$A$18)</f>
        <v>32.69031733178992</v>
      </c>
      <c r="Q792" s="6">
        <f>IF(Inputs!$D$10="Yes",IF('Hourly Calcs'!P792&gt;'Hourly Calcs'!K792,'Hourly Calcs'!O792,N792+O792),N792+O792)</f>
        <v>61.272758680593896</v>
      </c>
      <c r="R792" s="12">
        <f t="shared" si="114"/>
        <v>291.16814925018218</v>
      </c>
      <c r="S792" s="1">
        <f>IF(AND(A792&gt;=5,A792&lt;=9),INDEX(Demand!$C$3:$C$26,C792),INDEX(Demand!$B$3:$B$26,C792))</f>
        <v>900</v>
      </c>
      <c r="T792" s="7">
        <f t="shared" si="115"/>
        <v>291.16814925018218</v>
      </c>
      <c r="U792" s="7">
        <f t="shared" si="116"/>
        <v>0</v>
      </c>
    </row>
    <row r="793" spans="1:21" x14ac:dyDescent="0.2">
      <c r="A793" s="1">
        <v>2</v>
      </c>
      <c r="B793" s="1">
        <v>2</v>
      </c>
      <c r="C793" s="1">
        <v>17</v>
      </c>
      <c r="D793">
        <v>6</v>
      </c>
      <c r="E793">
        <v>3.6</v>
      </c>
      <c r="F793">
        <v>85</v>
      </c>
      <c r="G793">
        <v>25</v>
      </c>
      <c r="H793">
        <v>6</v>
      </c>
      <c r="I793">
        <v>25</v>
      </c>
      <c r="J793" s="4">
        <f t="shared" si="111"/>
        <v>242.57039368992844</v>
      </c>
      <c r="K793" s="4">
        <f t="shared" si="112"/>
        <v>0.57269354318158605</v>
      </c>
      <c r="L793" s="5">
        <f t="shared" si="108"/>
        <v>77.570393689928437</v>
      </c>
      <c r="M793" s="5">
        <f t="shared" si="109"/>
        <v>33.427306456818414</v>
      </c>
      <c r="N793" s="6">
        <f t="shared" si="110"/>
        <v>0.77184639968561486</v>
      </c>
      <c r="O793" s="6">
        <f t="shared" si="113"/>
        <v>22.86296965693802</v>
      </c>
      <c r="P793" s="6">
        <f>FORECAST(J793,Inputs!$B$10:$B$18,Inputs!$A$10:$A$18)</f>
        <v>32.801577719351187</v>
      </c>
      <c r="Q793" s="6">
        <f>IF(Inputs!$D$10="Yes",IF('Hourly Calcs'!P793&gt;'Hourly Calcs'!K793,'Hourly Calcs'!O793,N793+O793),N793+O793)</f>
        <v>22.86296965693802</v>
      </c>
      <c r="R793" s="12">
        <f t="shared" si="114"/>
        <v>108.64483180976947</v>
      </c>
      <c r="S793" s="1">
        <f>IF(AND(A793&gt;=5,A793&lt;=9),INDEX(Demand!$C$3:$C$26,C793),INDEX(Demand!$B$3:$B$26,C793))</f>
        <v>900</v>
      </c>
      <c r="T793" s="7">
        <f t="shared" si="115"/>
        <v>108.64483180976947</v>
      </c>
      <c r="U793" s="7">
        <f t="shared" si="116"/>
        <v>0</v>
      </c>
    </row>
    <row r="794" spans="1:21" x14ac:dyDescent="0.2">
      <c r="A794" s="1">
        <v>2</v>
      </c>
      <c r="B794" s="1">
        <v>2</v>
      </c>
      <c r="C794" s="1">
        <v>18</v>
      </c>
      <c r="D794">
        <v>6.1</v>
      </c>
      <c r="E794">
        <v>3.9</v>
      </c>
      <c r="F794">
        <v>86</v>
      </c>
      <c r="G794">
        <v>0</v>
      </c>
      <c r="H794">
        <v>0</v>
      </c>
      <c r="I794">
        <v>0</v>
      </c>
      <c r="J794" s="4">
        <f t="shared" si="111"/>
        <v>253.95185737309566</v>
      </c>
      <c r="K794" s="4">
        <f t="shared" si="112"/>
        <v>-8.6533688393727033</v>
      </c>
      <c r="L794" s="5">
        <f t="shared" si="108"/>
        <v>88.951857373095663</v>
      </c>
      <c r="M794" s="5">
        <f t="shared" si="109"/>
        <v>0</v>
      </c>
      <c r="N794" s="6">
        <f t="shared" si="110"/>
        <v>0</v>
      </c>
      <c r="O794" s="6">
        <f t="shared" si="113"/>
        <v>0</v>
      </c>
      <c r="P794" s="6">
        <f>FORECAST(J794,Inputs!$B$10:$B$18,Inputs!$A$10:$A$18)</f>
        <v>32.906961642343475</v>
      </c>
      <c r="Q794" s="6">
        <f>IF(Inputs!$D$10="Yes",IF('Hourly Calcs'!P794&gt;'Hourly Calcs'!K794,'Hourly Calcs'!O794,N794+O794),N794+O794)</f>
        <v>0</v>
      </c>
      <c r="R794" s="12">
        <f t="shared" si="114"/>
        <v>0</v>
      </c>
      <c r="S794" s="1">
        <f>IF(AND(A794&gt;=5,A794&lt;=9),INDEX(Demand!$C$3:$C$26,C794),INDEX(Demand!$B$3:$B$26,C794))</f>
        <v>900</v>
      </c>
      <c r="T794" s="7">
        <f t="shared" si="115"/>
        <v>0</v>
      </c>
      <c r="U794" s="7">
        <f t="shared" si="116"/>
        <v>0</v>
      </c>
    </row>
    <row r="795" spans="1:21" x14ac:dyDescent="0.2">
      <c r="A795" s="1">
        <v>2</v>
      </c>
      <c r="B795" s="1">
        <v>2</v>
      </c>
      <c r="C795" s="1">
        <v>19</v>
      </c>
      <c r="D795">
        <v>5.2</v>
      </c>
      <c r="E795">
        <v>3.8</v>
      </c>
      <c r="F795">
        <v>91</v>
      </c>
      <c r="G795">
        <v>0</v>
      </c>
      <c r="H795">
        <v>0</v>
      </c>
      <c r="I795">
        <v>0</v>
      </c>
      <c r="J795" s="4">
        <f t="shared" si="111"/>
        <v>265.19007135188718</v>
      </c>
      <c r="K795" s="4">
        <f t="shared" si="112"/>
        <v>-17.985905684121093</v>
      </c>
      <c r="L795" s="5">
        <f t="shared" si="108"/>
        <v>0</v>
      </c>
      <c r="M795" s="5">
        <f t="shared" si="109"/>
        <v>0</v>
      </c>
      <c r="N795" s="6">
        <f t="shared" si="110"/>
        <v>0</v>
      </c>
      <c r="O795" s="6">
        <f t="shared" si="113"/>
        <v>0</v>
      </c>
      <c r="P795" s="6">
        <f>FORECAST(J795,Inputs!$B$10:$B$18,Inputs!$A$10:$A$18)</f>
        <v>33.011019179184139</v>
      </c>
      <c r="Q795" s="6">
        <f>IF(Inputs!$D$10="Yes",IF('Hourly Calcs'!P795&gt;'Hourly Calcs'!K795,'Hourly Calcs'!O795,N795+O795),N795+O795)</f>
        <v>0</v>
      </c>
      <c r="R795" s="12">
        <f t="shared" si="114"/>
        <v>0</v>
      </c>
      <c r="S795" s="1">
        <f>IF(AND(A795&gt;=5,A795&lt;=9),INDEX(Demand!$C$3:$C$26,C795),INDEX(Demand!$B$3:$B$26,C795))</f>
        <v>900</v>
      </c>
      <c r="T795" s="7">
        <f t="shared" si="115"/>
        <v>0</v>
      </c>
      <c r="U795" s="7">
        <f t="shared" si="116"/>
        <v>0</v>
      </c>
    </row>
    <row r="796" spans="1:21" x14ac:dyDescent="0.2">
      <c r="A796" s="1">
        <v>2</v>
      </c>
      <c r="B796" s="1">
        <v>2</v>
      </c>
      <c r="C796" s="1">
        <v>20</v>
      </c>
      <c r="D796">
        <v>5</v>
      </c>
      <c r="E796">
        <v>4.0999999999999996</v>
      </c>
      <c r="F796">
        <v>94</v>
      </c>
      <c r="G796">
        <v>0</v>
      </c>
      <c r="H796">
        <v>0</v>
      </c>
      <c r="I796">
        <v>0</v>
      </c>
      <c r="J796" s="4">
        <f t="shared" si="111"/>
        <v>276.90979814987725</v>
      </c>
      <c r="K796" s="4">
        <f t="shared" si="112"/>
        <v>-27.459448059881353</v>
      </c>
      <c r="L796" s="5">
        <f t="shared" si="108"/>
        <v>0</v>
      </c>
      <c r="M796" s="5">
        <f t="shared" si="109"/>
        <v>0</v>
      </c>
      <c r="N796" s="6">
        <f t="shared" si="110"/>
        <v>0</v>
      </c>
      <c r="O796" s="6">
        <f t="shared" si="113"/>
        <v>0</v>
      </c>
      <c r="P796" s="6">
        <f>FORECAST(J796,Inputs!$B$10:$B$18,Inputs!$A$10:$A$18)</f>
        <v>33.119535168054419</v>
      </c>
      <c r="Q796" s="6">
        <f>IF(Inputs!$D$10="Yes",IF('Hourly Calcs'!P796&gt;'Hourly Calcs'!K796,'Hourly Calcs'!O796,N796+O796),N796+O796)</f>
        <v>0</v>
      </c>
      <c r="R796" s="12">
        <f t="shared" si="114"/>
        <v>0</v>
      </c>
      <c r="S796" s="1">
        <f>IF(AND(A796&gt;=5,A796&lt;=9),INDEX(Demand!$C$3:$C$26,C796),INDEX(Demand!$B$3:$B$26,C796))</f>
        <v>800</v>
      </c>
      <c r="T796" s="7">
        <f t="shared" si="115"/>
        <v>0</v>
      </c>
      <c r="U796" s="7">
        <f t="shared" si="116"/>
        <v>0</v>
      </c>
    </row>
    <row r="797" spans="1:21" x14ac:dyDescent="0.2">
      <c r="A797" s="1">
        <v>2</v>
      </c>
      <c r="B797" s="1">
        <v>2</v>
      </c>
      <c r="C797" s="1">
        <v>21</v>
      </c>
      <c r="D797">
        <v>4.7</v>
      </c>
      <c r="E797">
        <v>4</v>
      </c>
      <c r="F797">
        <v>95</v>
      </c>
      <c r="G797">
        <v>0</v>
      </c>
      <c r="H797">
        <v>0</v>
      </c>
      <c r="I797">
        <v>0</v>
      </c>
      <c r="J797" s="4">
        <f t="shared" si="111"/>
        <v>289.93927456721576</v>
      </c>
      <c r="K797" s="4">
        <f t="shared" si="112"/>
        <v>-36.673920977994939</v>
      </c>
      <c r="L797" s="5">
        <f t="shared" si="108"/>
        <v>0</v>
      </c>
      <c r="M797" s="5">
        <f t="shared" si="109"/>
        <v>0</v>
      </c>
      <c r="N797" s="6">
        <f t="shared" si="110"/>
        <v>0</v>
      </c>
      <c r="O797" s="6">
        <f t="shared" si="113"/>
        <v>0</v>
      </c>
      <c r="P797" s="6">
        <f>FORECAST(J797,Inputs!$B$10:$B$18,Inputs!$A$10:$A$18)</f>
        <v>33.240178468214957</v>
      </c>
      <c r="Q797" s="6">
        <f>IF(Inputs!$D$10="Yes",IF('Hourly Calcs'!P797&gt;'Hourly Calcs'!K797,'Hourly Calcs'!O797,N797+O797),N797+O797)</f>
        <v>0</v>
      </c>
      <c r="R797" s="12">
        <f t="shared" si="114"/>
        <v>0</v>
      </c>
      <c r="S797" s="1">
        <f>IF(AND(A797&gt;=5,A797&lt;=9),INDEX(Demand!$C$3:$C$26,C797),INDEX(Demand!$B$3:$B$26,C797))</f>
        <v>700</v>
      </c>
      <c r="T797" s="7">
        <f t="shared" si="115"/>
        <v>0</v>
      </c>
      <c r="U797" s="7">
        <f t="shared" si="116"/>
        <v>0</v>
      </c>
    </row>
    <row r="798" spans="1:21" x14ac:dyDescent="0.2">
      <c r="A798" s="1">
        <v>2</v>
      </c>
      <c r="B798" s="1">
        <v>2</v>
      </c>
      <c r="C798" s="1">
        <v>22</v>
      </c>
      <c r="D798">
        <v>4.2</v>
      </c>
      <c r="E798">
        <v>4</v>
      </c>
      <c r="F798">
        <v>99</v>
      </c>
      <c r="G798">
        <v>0</v>
      </c>
      <c r="H798">
        <v>0</v>
      </c>
      <c r="I798">
        <v>0</v>
      </c>
      <c r="J798" s="4">
        <f t="shared" si="111"/>
        <v>305.40593883881235</v>
      </c>
      <c r="K798" s="4">
        <f t="shared" si="112"/>
        <v>-45.068346258930177</v>
      </c>
      <c r="L798" s="5">
        <f t="shared" si="108"/>
        <v>0</v>
      </c>
      <c r="M798" s="5">
        <f t="shared" si="109"/>
        <v>0</v>
      </c>
      <c r="N798" s="6">
        <f t="shared" si="110"/>
        <v>0</v>
      </c>
      <c r="O798" s="6">
        <f t="shared" si="113"/>
        <v>0</v>
      </c>
      <c r="P798" s="6">
        <f>FORECAST(J798,Inputs!$B$10:$B$18,Inputs!$A$10:$A$18)</f>
        <v>33.383388322581595</v>
      </c>
      <c r="Q798" s="6">
        <f>IF(Inputs!$D$10="Yes",IF('Hourly Calcs'!P798&gt;'Hourly Calcs'!K798,'Hourly Calcs'!O798,N798+O798),N798+O798)</f>
        <v>0</v>
      </c>
      <c r="R798" s="12">
        <f t="shared" si="114"/>
        <v>0</v>
      </c>
      <c r="S798" s="1">
        <f>IF(AND(A798&gt;=5,A798&lt;=9),INDEX(Demand!$C$3:$C$26,C798),INDEX(Demand!$B$3:$B$26,C798))</f>
        <v>600</v>
      </c>
      <c r="T798" s="7">
        <f t="shared" si="115"/>
        <v>0</v>
      </c>
      <c r="U798" s="7">
        <f t="shared" si="116"/>
        <v>0</v>
      </c>
    </row>
    <row r="799" spans="1:21" x14ac:dyDescent="0.2">
      <c r="A799" s="1">
        <v>2</v>
      </c>
      <c r="B799" s="1">
        <v>2</v>
      </c>
      <c r="C799" s="1">
        <v>23</v>
      </c>
      <c r="D799">
        <v>4.2</v>
      </c>
      <c r="E799">
        <v>4.2</v>
      </c>
      <c r="F799">
        <v>100</v>
      </c>
      <c r="G799">
        <v>0</v>
      </c>
      <c r="H799">
        <v>0</v>
      </c>
      <c r="I799">
        <v>0</v>
      </c>
      <c r="J799" s="4">
        <f t="shared" si="111"/>
        <v>324.63411629183827</v>
      </c>
      <c r="K799" s="4">
        <f t="shared" si="112"/>
        <v>-51.78046779750494</v>
      </c>
      <c r="L799" s="5">
        <f t="shared" si="108"/>
        <v>0</v>
      </c>
      <c r="M799" s="5">
        <f t="shared" si="109"/>
        <v>0</v>
      </c>
      <c r="N799" s="6">
        <f t="shared" si="110"/>
        <v>0</v>
      </c>
      <c r="O799" s="6">
        <f t="shared" si="113"/>
        <v>0</v>
      </c>
      <c r="P799" s="6">
        <f>FORECAST(J799,Inputs!$B$10:$B$18,Inputs!$A$10:$A$18)</f>
        <v>33.561427002702203</v>
      </c>
      <c r="Q799" s="6">
        <f>IF(Inputs!$D$10="Yes",IF('Hourly Calcs'!P799&gt;'Hourly Calcs'!K799,'Hourly Calcs'!O799,N799+O799),N799+O799)</f>
        <v>0</v>
      </c>
      <c r="R799" s="12">
        <f t="shared" si="114"/>
        <v>0</v>
      </c>
      <c r="S799" s="1">
        <f>IF(AND(A799&gt;=5,A799&lt;=9),INDEX(Demand!$C$3:$C$26,C799),INDEX(Demand!$B$3:$B$26,C799))</f>
        <v>500</v>
      </c>
      <c r="T799" s="7">
        <f t="shared" si="115"/>
        <v>0</v>
      </c>
      <c r="U799" s="7">
        <f t="shared" si="116"/>
        <v>0</v>
      </c>
    </row>
    <row r="800" spans="1:21" x14ac:dyDescent="0.2">
      <c r="A800" s="1">
        <v>2</v>
      </c>
      <c r="B800" s="1">
        <v>2</v>
      </c>
      <c r="C800" s="1">
        <v>24</v>
      </c>
      <c r="D800">
        <v>4.4000000000000004</v>
      </c>
      <c r="E800">
        <v>4.4000000000000004</v>
      </c>
      <c r="F800">
        <v>100</v>
      </c>
      <c r="G800">
        <v>0</v>
      </c>
      <c r="H800">
        <v>0</v>
      </c>
      <c r="I800">
        <v>0</v>
      </c>
      <c r="J800" s="4">
        <f t="shared" si="111"/>
        <v>348.14405042812029</v>
      </c>
      <c r="K800" s="4">
        <f t="shared" si="112"/>
        <v>-55.593059968680905</v>
      </c>
      <c r="L800" s="5">
        <f t="shared" si="108"/>
        <v>0</v>
      </c>
      <c r="M800" s="5">
        <f t="shared" si="109"/>
        <v>0</v>
      </c>
      <c r="N800" s="6">
        <f t="shared" si="110"/>
        <v>0</v>
      </c>
      <c r="O800" s="6">
        <f t="shared" si="113"/>
        <v>0</v>
      </c>
      <c r="P800" s="6">
        <f>FORECAST(J800,Inputs!$B$10:$B$18,Inputs!$A$10:$A$18)</f>
        <v>33.779111578038147</v>
      </c>
      <c r="Q800" s="6">
        <f>IF(Inputs!$D$10="Yes",IF('Hourly Calcs'!P800&gt;'Hourly Calcs'!K800,'Hourly Calcs'!O800,N800+O800),N800+O800)</f>
        <v>0</v>
      </c>
      <c r="R800" s="12">
        <f t="shared" si="114"/>
        <v>0</v>
      </c>
      <c r="S800" s="1">
        <f>IF(AND(A800&gt;=5,A800&lt;=9),INDEX(Demand!$C$3:$C$26,C800),INDEX(Demand!$B$3:$B$26,C800))</f>
        <v>400</v>
      </c>
      <c r="T800" s="7">
        <f t="shared" si="115"/>
        <v>0</v>
      </c>
      <c r="U800" s="7">
        <f t="shared" si="116"/>
        <v>0</v>
      </c>
    </row>
    <row r="801" spans="1:21" x14ac:dyDescent="0.2">
      <c r="A801" s="1">
        <v>2</v>
      </c>
      <c r="B801" s="1">
        <v>3</v>
      </c>
      <c r="C801" s="1">
        <v>1</v>
      </c>
      <c r="D801">
        <v>4.5</v>
      </c>
      <c r="E801">
        <v>4.5</v>
      </c>
      <c r="F801">
        <v>100</v>
      </c>
      <c r="G801">
        <v>0</v>
      </c>
      <c r="H801">
        <v>0</v>
      </c>
      <c r="I801">
        <v>0</v>
      </c>
      <c r="J801" s="4">
        <f t="shared" si="111"/>
        <v>13.643980084165634</v>
      </c>
      <c r="K801" s="4">
        <f t="shared" si="112"/>
        <v>-55.431515915101954</v>
      </c>
      <c r="L801" s="5">
        <f t="shared" si="108"/>
        <v>0</v>
      </c>
      <c r="M801" s="5">
        <f t="shared" si="109"/>
        <v>0</v>
      </c>
      <c r="N801" s="6">
        <f t="shared" si="110"/>
        <v>0</v>
      </c>
      <c r="O801" s="6">
        <f t="shared" si="113"/>
        <v>0</v>
      </c>
      <c r="P801" s="6">
        <f>FORECAST(J801,Inputs!$B$10:$B$18,Inputs!$A$10:$A$18)</f>
        <v>30.681888704483015</v>
      </c>
      <c r="Q801" s="6">
        <f>IF(Inputs!$D$10="Yes",IF('Hourly Calcs'!P801&gt;'Hourly Calcs'!K801,'Hourly Calcs'!O801,N801+O801),N801+O801)</f>
        <v>0</v>
      </c>
      <c r="R801" s="12">
        <f t="shared" si="114"/>
        <v>0</v>
      </c>
      <c r="S801" s="1">
        <f>IF(AND(A801&gt;=5,A801&lt;=9),INDEX(Demand!$C$3:$C$26,C801),INDEX(Demand!$B$3:$B$26,C801))</f>
        <v>350</v>
      </c>
      <c r="T801" s="7">
        <f t="shared" si="115"/>
        <v>0</v>
      </c>
      <c r="U801" s="7">
        <f t="shared" si="116"/>
        <v>0</v>
      </c>
    </row>
    <row r="802" spans="1:21" x14ac:dyDescent="0.2">
      <c r="A802" s="1">
        <v>2</v>
      </c>
      <c r="B802" s="1">
        <v>3</v>
      </c>
      <c r="C802" s="1">
        <v>2</v>
      </c>
      <c r="D802">
        <v>4</v>
      </c>
      <c r="E802">
        <v>3.8</v>
      </c>
      <c r="F802">
        <v>99</v>
      </c>
      <c r="G802">
        <v>0</v>
      </c>
      <c r="H802">
        <v>0</v>
      </c>
      <c r="I802">
        <v>0</v>
      </c>
      <c r="J802" s="4">
        <f t="shared" si="111"/>
        <v>36.861962298919309</v>
      </c>
      <c r="K802" s="4">
        <f t="shared" si="112"/>
        <v>-51.347585473459844</v>
      </c>
      <c r="L802" s="5">
        <f t="shared" si="108"/>
        <v>0</v>
      </c>
      <c r="M802" s="5">
        <f t="shared" si="109"/>
        <v>0</v>
      </c>
      <c r="N802" s="6">
        <f t="shared" si="110"/>
        <v>0</v>
      </c>
      <c r="O802" s="6">
        <f t="shared" si="113"/>
        <v>0</v>
      </c>
      <c r="P802" s="6">
        <f>FORECAST(J802,Inputs!$B$10:$B$18,Inputs!$A$10:$A$18)</f>
        <v>30.896870021286286</v>
      </c>
      <c r="Q802" s="6">
        <f>IF(Inputs!$D$10="Yes",IF('Hourly Calcs'!P802&gt;'Hourly Calcs'!K802,'Hourly Calcs'!O802,N802+O802),N802+O802)</f>
        <v>0</v>
      </c>
      <c r="R802" s="12">
        <f t="shared" si="114"/>
        <v>0</v>
      </c>
      <c r="S802" s="1">
        <f>IF(AND(A802&gt;=5,A802&lt;=9),INDEX(Demand!$C$3:$C$26,C802),INDEX(Demand!$B$3:$B$26,C802))</f>
        <v>350</v>
      </c>
      <c r="T802" s="7">
        <f t="shared" si="115"/>
        <v>0</v>
      </c>
      <c r="U802" s="7">
        <f t="shared" si="116"/>
        <v>0</v>
      </c>
    </row>
    <row r="803" spans="1:21" x14ac:dyDescent="0.2">
      <c r="A803" s="1">
        <v>2</v>
      </c>
      <c r="B803" s="1">
        <v>3</v>
      </c>
      <c r="C803" s="1">
        <v>3</v>
      </c>
      <c r="D803">
        <v>4.7</v>
      </c>
      <c r="E803">
        <v>3.9</v>
      </c>
      <c r="F803">
        <v>95</v>
      </c>
      <c r="G803">
        <v>0</v>
      </c>
      <c r="H803">
        <v>0</v>
      </c>
      <c r="I803">
        <v>0</v>
      </c>
      <c r="J803" s="4">
        <f t="shared" si="111"/>
        <v>55.760647561138128</v>
      </c>
      <c r="K803" s="4">
        <f t="shared" si="112"/>
        <v>-44.461142376284357</v>
      </c>
      <c r="L803" s="5">
        <f t="shared" ref="L803:L866" si="117">IF(ABS($B$5-J803)&gt;90,0,ABS($B$5-J803))</f>
        <v>0</v>
      </c>
      <c r="M803" s="5">
        <f t="shared" ref="M803:M866" si="118">IF(K803&gt;0,ABS($B$4-K803),0)</f>
        <v>0</v>
      </c>
      <c r="N803" s="6">
        <f t="shared" si="110"/>
        <v>0</v>
      </c>
      <c r="O803" s="6">
        <f t="shared" si="113"/>
        <v>0</v>
      </c>
      <c r="P803" s="6">
        <f>FORECAST(J803,Inputs!$B$10:$B$18,Inputs!$A$10:$A$18)</f>
        <v>31.071857847788316</v>
      </c>
      <c r="Q803" s="6">
        <f>IF(Inputs!$D$10="Yes",IF('Hourly Calcs'!P803&gt;'Hourly Calcs'!K803,'Hourly Calcs'!O803,N803+O803),N803+O803)</f>
        <v>0</v>
      </c>
      <c r="R803" s="12">
        <f t="shared" si="114"/>
        <v>0</v>
      </c>
      <c r="S803" s="1">
        <f>IF(AND(A803&gt;=5,A803&lt;=9),INDEX(Demand!$C$3:$C$26,C803),INDEX(Demand!$B$3:$B$26,C803))</f>
        <v>350</v>
      </c>
      <c r="T803" s="7">
        <f t="shared" si="115"/>
        <v>0</v>
      </c>
      <c r="U803" s="7">
        <f t="shared" si="116"/>
        <v>0</v>
      </c>
    </row>
    <row r="804" spans="1:21" x14ac:dyDescent="0.2">
      <c r="A804" s="1">
        <v>2</v>
      </c>
      <c r="B804" s="1">
        <v>3</v>
      </c>
      <c r="C804" s="1">
        <v>4</v>
      </c>
      <c r="D804">
        <v>5.0999999999999996</v>
      </c>
      <c r="E804">
        <v>3.9</v>
      </c>
      <c r="F804">
        <v>92</v>
      </c>
      <c r="G804">
        <v>0</v>
      </c>
      <c r="H804">
        <v>0</v>
      </c>
      <c r="I804">
        <v>0</v>
      </c>
      <c r="J804" s="4">
        <f t="shared" si="111"/>
        <v>70.990330804534111</v>
      </c>
      <c r="K804" s="4">
        <f t="shared" si="112"/>
        <v>-35.968633741415871</v>
      </c>
      <c r="L804" s="5">
        <f t="shared" si="117"/>
        <v>0</v>
      </c>
      <c r="M804" s="5">
        <f t="shared" si="118"/>
        <v>0</v>
      </c>
      <c r="N804" s="6">
        <f t="shared" si="110"/>
        <v>0</v>
      </c>
      <c r="O804" s="6">
        <f t="shared" si="113"/>
        <v>0</v>
      </c>
      <c r="P804" s="6">
        <f>FORECAST(J804,Inputs!$B$10:$B$18,Inputs!$A$10:$A$18)</f>
        <v>31.212873433375314</v>
      </c>
      <c r="Q804" s="6">
        <f>IF(Inputs!$D$10="Yes",IF('Hourly Calcs'!P804&gt;'Hourly Calcs'!K804,'Hourly Calcs'!O804,N804+O804),N804+O804)</f>
        <v>0</v>
      </c>
      <c r="R804" s="12">
        <f t="shared" si="114"/>
        <v>0</v>
      </c>
      <c r="S804" s="1">
        <f>IF(AND(A804&gt;=5,A804&lt;=9),INDEX(Demand!$C$3:$C$26,C804),INDEX(Demand!$B$3:$B$26,C804))</f>
        <v>350</v>
      </c>
      <c r="T804" s="7">
        <f t="shared" si="115"/>
        <v>0</v>
      </c>
      <c r="U804" s="7">
        <f t="shared" si="116"/>
        <v>0</v>
      </c>
    </row>
    <row r="805" spans="1:21" x14ac:dyDescent="0.2">
      <c r="A805" s="1">
        <v>2</v>
      </c>
      <c r="B805" s="1">
        <v>3</v>
      </c>
      <c r="C805" s="1">
        <v>5</v>
      </c>
      <c r="D805">
        <v>5.4</v>
      </c>
      <c r="E805">
        <v>4.4000000000000004</v>
      </c>
      <c r="F805">
        <v>93</v>
      </c>
      <c r="G805">
        <v>0</v>
      </c>
      <c r="H805">
        <v>0</v>
      </c>
      <c r="I805">
        <v>0</v>
      </c>
      <c r="J805" s="4">
        <f t="shared" si="111"/>
        <v>83.878243323585409</v>
      </c>
      <c r="K805" s="4">
        <f t="shared" si="112"/>
        <v>-26.703715582558914</v>
      </c>
      <c r="L805" s="5">
        <f t="shared" si="117"/>
        <v>81.121756676414591</v>
      </c>
      <c r="M805" s="5">
        <f t="shared" si="118"/>
        <v>0</v>
      </c>
      <c r="N805" s="6">
        <f t="shared" si="110"/>
        <v>0</v>
      </c>
      <c r="O805" s="6">
        <f t="shared" si="113"/>
        <v>0</v>
      </c>
      <c r="P805" s="6">
        <f>FORECAST(J805,Inputs!$B$10:$B$18,Inputs!$A$10:$A$18)</f>
        <v>31.332205956699863</v>
      </c>
      <c r="Q805" s="6">
        <f>IF(Inputs!$D$10="Yes",IF('Hourly Calcs'!P805&gt;'Hourly Calcs'!K805,'Hourly Calcs'!O805,N805+O805),N805+O805)</f>
        <v>0</v>
      </c>
      <c r="R805" s="12">
        <f t="shared" si="114"/>
        <v>0</v>
      </c>
      <c r="S805" s="1">
        <f>IF(AND(A805&gt;=5,A805&lt;=9),INDEX(Demand!$C$3:$C$26,C805),INDEX(Demand!$B$3:$B$26,C805))</f>
        <v>350</v>
      </c>
      <c r="T805" s="7">
        <f t="shared" si="115"/>
        <v>0</v>
      </c>
      <c r="U805" s="7">
        <f t="shared" si="116"/>
        <v>0</v>
      </c>
    </row>
    <row r="806" spans="1:21" x14ac:dyDescent="0.2">
      <c r="A806" s="1">
        <v>2</v>
      </c>
      <c r="B806" s="1">
        <v>3</v>
      </c>
      <c r="C806" s="1">
        <v>6</v>
      </c>
      <c r="D806">
        <v>5.7</v>
      </c>
      <c r="E806">
        <v>4.8</v>
      </c>
      <c r="F806">
        <v>94</v>
      </c>
      <c r="G806">
        <v>0</v>
      </c>
      <c r="H806">
        <v>0</v>
      </c>
      <c r="I806">
        <v>0</v>
      </c>
      <c r="J806" s="4">
        <f t="shared" si="111"/>
        <v>95.527697034046582</v>
      </c>
      <c r="K806" s="4">
        <f t="shared" si="112"/>
        <v>-17.209988482684949</v>
      </c>
      <c r="L806" s="5">
        <f t="shared" si="117"/>
        <v>69.472302965953418</v>
      </c>
      <c r="M806" s="5">
        <f t="shared" si="118"/>
        <v>0</v>
      </c>
      <c r="N806" s="6">
        <f t="shared" si="110"/>
        <v>0</v>
      </c>
      <c r="O806" s="6">
        <f t="shared" si="113"/>
        <v>0</v>
      </c>
      <c r="P806" s="6">
        <f>FORECAST(J806,Inputs!$B$10:$B$18,Inputs!$A$10:$A$18)</f>
        <v>31.440071268833762</v>
      </c>
      <c r="Q806" s="6">
        <f>IF(Inputs!$D$10="Yes",IF('Hourly Calcs'!P806&gt;'Hourly Calcs'!K806,'Hourly Calcs'!O806,N806+O806),N806+O806)</f>
        <v>0</v>
      </c>
      <c r="R806" s="12">
        <f t="shared" si="114"/>
        <v>0</v>
      </c>
      <c r="S806" s="1">
        <f>IF(AND(A806&gt;=5,A806&lt;=9),INDEX(Demand!$C$3:$C$26,C806),INDEX(Demand!$B$3:$B$26,C806))</f>
        <v>350</v>
      </c>
      <c r="T806" s="7">
        <f t="shared" si="115"/>
        <v>0</v>
      </c>
      <c r="U806" s="7">
        <f t="shared" si="116"/>
        <v>0</v>
      </c>
    </row>
    <row r="807" spans="1:21" x14ac:dyDescent="0.2">
      <c r="A807" s="1">
        <v>2</v>
      </c>
      <c r="B807" s="1">
        <v>3</v>
      </c>
      <c r="C807" s="1">
        <v>7</v>
      </c>
      <c r="D807">
        <v>5.9</v>
      </c>
      <c r="E807">
        <v>5</v>
      </c>
      <c r="F807">
        <v>94</v>
      </c>
      <c r="G807">
        <v>0</v>
      </c>
      <c r="H807">
        <v>0</v>
      </c>
      <c r="I807">
        <v>0</v>
      </c>
      <c r="J807" s="4">
        <f t="shared" si="111"/>
        <v>106.74856046876467</v>
      </c>
      <c r="K807" s="4">
        <f t="shared" si="112"/>
        <v>-7.8779309326105249</v>
      </c>
      <c r="L807" s="5">
        <f t="shared" si="117"/>
        <v>58.251439531235334</v>
      </c>
      <c r="M807" s="5">
        <f t="shared" si="118"/>
        <v>0</v>
      </c>
      <c r="N807" s="6">
        <f t="shared" si="110"/>
        <v>0</v>
      </c>
      <c r="O807" s="6">
        <f t="shared" si="113"/>
        <v>0</v>
      </c>
      <c r="P807" s="6">
        <f>FORECAST(J807,Inputs!$B$10:$B$18,Inputs!$A$10:$A$18)</f>
        <v>31.54396815248856</v>
      </c>
      <c r="Q807" s="6">
        <f>IF(Inputs!$D$10="Yes",IF('Hourly Calcs'!P807&gt;'Hourly Calcs'!K807,'Hourly Calcs'!O807,N807+O807),N807+O807)</f>
        <v>0</v>
      </c>
      <c r="R807" s="12">
        <f t="shared" si="114"/>
        <v>0</v>
      </c>
      <c r="S807" s="1">
        <f>IF(AND(A807&gt;=5,A807&lt;=9),INDEX(Demand!$C$3:$C$26,C807),INDEX(Demand!$B$3:$B$26,C807))</f>
        <v>350</v>
      </c>
      <c r="T807" s="7">
        <f t="shared" si="115"/>
        <v>0</v>
      </c>
      <c r="U807" s="7">
        <f t="shared" si="116"/>
        <v>0</v>
      </c>
    </row>
    <row r="808" spans="1:21" x14ac:dyDescent="0.2">
      <c r="A808" s="1">
        <v>2</v>
      </c>
      <c r="B808" s="1">
        <v>3</v>
      </c>
      <c r="C808" s="1">
        <v>8</v>
      </c>
      <c r="D808">
        <v>6.1</v>
      </c>
      <c r="E808">
        <v>5.4</v>
      </c>
      <c r="F808">
        <v>95</v>
      </c>
      <c r="G808">
        <v>1</v>
      </c>
      <c r="H808">
        <v>0</v>
      </c>
      <c r="I808">
        <v>1</v>
      </c>
      <c r="J808" s="4">
        <f t="shared" si="111"/>
        <v>118.15533922907656</v>
      </c>
      <c r="K808" s="4">
        <f t="shared" si="112"/>
        <v>1.2303678017376001</v>
      </c>
      <c r="L808" s="5">
        <f t="shared" si="117"/>
        <v>46.84466077092344</v>
      </c>
      <c r="M808" s="5">
        <f t="shared" si="118"/>
        <v>32.7696321982624</v>
      </c>
      <c r="N808" s="6">
        <f t="shared" si="110"/>
        <v>0</v>
      </c>
      <c r="O808" s="6">
        <f t="shared" si="113"/>
        <v>0.91451878627752081</v>
      </c>
      <c r="P808" s="6">
        <f>FORECAST(J808,Inputs!$B$10:$B$18,Inputs!$A$10:$A$18)</f>
        <v>31.649586474343298</v>
      </c>
      <c r="Q808" s="6">
        <f>IF(Inputs!$D$10="Yes",IF('Hourly Calcs'!P808&gt;'Hourly Calcs'!K808,'Hourly Calcs'!O808,N808+O808),N808+O808)</f>
        <v>0.91451878627752081</v>
      </c>
      <c r="R808" s="12">
        <f t="shared" si="114"/>
        <v>4.3457932723907788</v>
      </c>
      <c r="S808" s="1">
        <f>IF(AND(A808&gt;=5,A808&lt;=9),INDEX(Demand!$C$3:$C$26,C808),INDEX(Demand!$B$3:$B$26,C808))</f>
        <v>350</v>
      </c>
      <c r="T808" s="7">
        <f t="shared" si="115"/>
        <v>4.3457932723907788</v>
      </c>
      <c r="U808" s="7">
        <f t="shared" si="116"/>
        <v>0</v>
      </c>
    </row>
    <row r="809" spans="1:21" x14ac:dyDescent="0.2">
      <c r="A809" s="1">
        <v>2</v>
      </c>
      <c r="B809" s="1">
        <v>3</v>
      </c>
      <c r="C809" s="1">
        <v>9</v>
      </c>
      <c r="D809">
        <v>6.3</v>
      </c>
      <c r="E809">
        <v>5.4</v>
      </c>
      <c r="F809">
        <v>94</v>
      </c>
      <c r="G809">
        <v>32</v>
      </c>
      <c r="H809">
        <v>0</v>
      </c>
      <c r="I809">
        <v>32</v>
      </c>
      <c r="J809" s="4">
        <f t="shared" si="111"/>
        <v>130.23331945958205</v>
      </c>
      <c r="K809" s="4">
        <f t="shared" si="112"/>
        <v>8.807752757088025</v>
      </c>
      <c r="L809" s="5">
        <f t="shared" si="117"/>
        <v>34.766680540417951</v>
      </c>
      <c r="M809" s="5">
        <f t="shared" si="118"/>
        <v>25.192247242911975</v>
      </c>
      <c r="N809" s="6">
        <f t="shared" si="110"/>
        <v>0</v>
      </c>
      <c r="O809" s="6">
        <f t="shared" si="113"/>
        <v>29.264601160880666</v>
      </c>
      <c r="P809" s="6">
        <f>FORECAST(J809,Inputs!$B$10:$B$18,Inputs!$A$10:$A$18)</f>
        <v>31.761419624625759</v>
      </c>
      <c r="Q809" s="6">
        <f>IF(Inputs!$D$10="Yes",IF('Hourly Calcs'!P809&gt;'Hourly Calcs'!K809,'Hourly Calcs'!O809,N809+O809),N809+O809)</f>
        <v>29.264601160880666</v>
      </c>
      <c r="R809" s="12">
        <f t="shared" si="114"/>
        <v>139.06538471650492</v>
      </c>
      <c r="S809" s="1">
        <f>IF(AND(A809&gt;=5,A809&lt;=9),INDEX(Demand!$C$3:$C$26,C809),INDEX(Demand!$B$3:$B$26,C809))</f>
        <v>350</v>
      </c>
      <c r="T809" s="7">
        <f t="shared" si="115"/>
        <v>139.06538471650492</v>
      </c>
      <c r="U809" s="7">
        <f t="shared" si="116"/>
        <v>0</v>
      </c>
    </row>
    <row r="810" spans="1:21" x14ac:dyDescent="0.2">
      <c r="A810" s="1">
        <v>2</v>
      </c>
      <c r="B810" s="1">
        <v>3</v>
      </c>
      <c r="C810" s="1">
        <v>10</v>
      </c>
      <c r="D810">
        <v>6.3</v>
      </c>
      <c r="E810">
        <v>5.2</v>
      </c>
      <c r="F810">
        <v>93</v>
      </c>
      <c r="G810">
        <v>102</v>
      </c>
      <c r="H810">
        <v>26</v>
      </c>
      <c r="I810">
        <v>96</v>
      </c>
      <c r="J810" s="4">
        <f t="shared" si="111"/>
        <v>143.33265852751313</v>
      </c>
      <c r="K810" s="4">
        <f t="shared" si="112"/>
        <v>15.27506613497718</v>
      </c>
      <c r="L810" s="5">
        <f t="shared" si="117"/>
        <v>21.667341472486868</v>
      </c>
      <c r="M810" s="5">
        <f t="shared" si="118"/>
        <v>18.72493386502282</v>
      </c>
      <c r="N810" s="6">
        <f t="shared" si="110"/>
        <v>18.713123569907516</v>
      </c>
      <c r="O810" s="6">
        <f t="shared" si="113"/>
        <v>87.793803482642005</v>
      </c>
      <c r="P810" s="6">
        <f>FORECAST(J810,Inputs!$B$10:$B$18,Inputs!$A$10:$A$18)</f>
        <v>31.882709801180674</v>
      </c>
      <c r="Q810" s="6">
        <f>IF(Inputs!$D$10="Yes",IF('Hourly Calcs'!P810&gt;'Hourly Calcs'!K810,'Hourly Calcs'!O810,N810+O810),N810+O810)</f>
        <v>87.793803482642005</v>
      </c>
      <c r="R810" s="12">
        <f t="shared" si="114"/>
        <v>417.19615414951477</v>
      </c>
      <c r="S810" s="1">
        <f>IF(AND(A810&gt;=5,A810&lt;=9),INDEX(Demand!$C$3:$C$26,C810),INDEX(Demand!$B$3:$B$26,C810))</f>
        <v>600</v>
      </c>
      <c r="T810" s="7">
        <f t="shared" si="115"/>
        <v>417.19615414951477</v>
      </c>
      <c r="U810" s="7">
        <f t="shared" si="116"/>
        <v>0</v>
      </c>
    </row>
    <row r="811" spans="1:21" x14ac:dyDescent="0.2">
      <c r="A811" s="1">
        <v>2</v>
      </c>
      <c r="B811" s="1">
        <v>3</v>
      </c>
      <c r="C811" s="1">
        <v>11</v>
      </c>
      <c r="D811">
        <v>6.6</v>
      </c>
      <c r="E811">
        <v>5.5</v>
      </c>
      <c r="F811">
        <v>93</v>
      </c>
      <c r="G811">
        <v>166</v>
      </c>
      <c r="H811">
        <v>83</v>
      </c>
      <c r="I811">
        <v>138</v>
      </c>
      <c r="J811" s="4">
        <f t="shared" si="111"/>
        <v>157.58278241906689</v>
      </c>
      <c r="K811" s="4">
        <f t="shared" si="112"/>
        <v>19.954749377778214</v>
      </c>
      <c r="L811" s="5">
        <f t="shared" si="117"/>
        <v>7.4172175809331122</v>
      </c>
      <c r="M811" s="5">
        <f t="shared" si="118"/>
        <v>14.045250622221786</v>
      </c>
      <c r="N811" s="6">
        <f t="shared" si="110"/>
        <v>66.744811242013</v>
      </c>
      <c r="O811" s="6">
        <f t="shared" si="113"/>
        <v>126.20359250629787</v>
      </c>
      <c r="P811" s="6">
        <f>FORECAST(J811,Inputs!$B$10:$B$18,Inputs!$A$10:$A$18)</f>
        <v>32.014655392769136</v>
      </c>
      <c r="Q811" s="6">
        <f>IF(Inputs!$D$10="Yes",IF('Hourly Calcs'!P811&gt;'Hourly Calcs'!K811,'Hourly Calcs'!O811,N811+O811),N811+O811)</f>
        <v>126.20359250629787</v>
      </c>
      <c r="R811" s="12">
        <f t="shared" si="114"/>
        <v>599.71947158992748</v>
      </c>
      <c r="S811" s="1">
        <f>IF(AND(A811&gt;=5,A811&lt;=9),INDEX(Demand!$C$3:$C$26,C811),INDEX(Demand!$B$3:$B$26,C811))</f>
        <v>600</v>
      </c>
      <c r="T811" s="7">
        <f t="shared" si="115"/>
        <v>599.71947158992748</v>
      </c>
      <c r="U811" s="7">
        <f t="shared" si="116"/>
        <v>0</v>
      </c>
    </row>
    <row r="812" spans="1:21" x14ac:dyDescent="0.2">
      <c r="A812" s="1">
        <v>2</v>
      </c>
      <c r="B812" s="1">
        <v>3</v>
      </c>
      <c r="C812" s="1">
        <v>12</v>
      </c>
      <c r="D812">
        <v>7.2</v>
      </c>
      <c r="E812">
        <v>5.7</v>
      </c>
      <c r="F812">
        <v>90</v>
      </c>
      <c r="G812">
        <v>207</v>
      </c>
      <c r="H812">
        <v>60</v>
      </c>
      <c r="I812">
        <v>184</v>
      </c>
      <c r="J812" s="4">
        <f t="shared" si="111"/>
        <v>172.76878165556053</v>
      </c>
      <c r="K812" s="4">
        <f t="shared" si="112"/>
        <v>22.392842329462241</v>
      </c>
      <c r="L812" s="5">
        <f t="shared" si="117"/>
        <v>7.7687816555605309</v>
      </c>
      <c r="M812" s="5">
        <f t="shared" si="118"/>
        <v>11.607157670537759</v>
      </c>
      <c r="N812" s="6">
        <f t="shared" si="110"/>
        <v>49.686398948174656</v>
      </c>
      <c r="O812" s="6">
        <f t="shared" si="113"/>
        <v>168.27145667506383</v>
      </c>
      <c r="P812" s="6">
        <f>FORECAST(J812,Inputs!$B$10:$B$18,Inputs!$A$10:$A$18)</f>
        <v>32.155266496810746</v>
      </c>
      <c r="Q812" s="6">
        <f>IF(Inputs!$D$10="Yes",IF('Hourly Calcs'!P812&gt;'Hourly Calcs'!K812,'Hourly Calcs'!O812,N812+O812),N812+O812)</f>
        <v>168.27145667506383</v>
      </c>
      <c r="R812" s="12">
        <f t="shared" si="114"/>
        <v>799.62596211990331</v>
      </c>
      <c r="S812" s="1">
        <f>IF(AND(A812&gt;=5,A812&lt;=9),INDEX(Demand!$C$3:$C$26,C812),INDEX(Demand!$B$3:$B$26,C812))</f>
        <v>600</v>
      </c>
      <c r="T812" s="7">
        <f t="shared" si="115"/>
        <v>600</v>
      </c>
      <c r="U812" s="7">
        <f t="shared" si="116"/>
        <v>199.62596211990331</v>
      </c>
    </row>
    <row r="813" spans="1:21" x14ac:dyDescent="0.2">
      <c r="A813" s="1">
        <v>2</v>
      </c>
      <c r="B813" s="1">
        <v>3</v>
      </c>
      <c r="C813" s="1">
        <v>13</v>
      </c>
      <c r="D813">
        <v>7.8</v>
      </c>
      <c r="E813">
        <v>6</v>
      </c>
      <c r="F813">
        <v>88</v>
      </c>
      <c r="G813">
        <v>219</v>
      </c>
      <c r="H813">
        <v>62</v>
      </c>
      <c r="I813">
        <v>193</v>
      </c>
      <c r="J813" s="4">
        <f t="shared" si="111"/>
        <v>188.30660508461315</v>
      </c>
      <c r="K813" s="4">
        <f t="shared" si="112"/>
        <v>22.316026826630619</v>
      </c>
      <c r="L813" s="5">
        <f t="shared" si="117"/>
        <v>23.306605084613153</v>
      </c>
      <c r="M813" s="5">
        <f t="shared" si="118"/>
        <v>11.683973173369381</v>
      </c>
      <c r="N813" s="6">
        <f t="shared" si="110"/>
        <v>48.973619454199017</v>
      </c>
      <c r="O813" s="6">
        <f t="shared" si="113"/>
        <v>176.50212575156152</v>
      </c>
      <c r="P813" s="6">
        <f>FORECAST(J813,Inputs!$B$10:$B$18,Inputs!$A$10:$A$18)</f>
        <v>32.299135232264938</v>
      </c>
      <c r="Q813" s="6">
        <f>IF(Inputs!$D$10="Yes",IF('Hourly Calcs'!P813&gt;'Hourly Calcs'!K813,'Hourly Calcs'!O813,N813+O813),N813+O813)</f>
        <v>176.50212575156152</v>
      </c>
      <c r="R813" s="12">
        <f t="shared" si="114"/>
        <v>838.73810157142032</v>
      </c>
      <c r="S813" s="1">
        <f>IF(AND(A813&gt;=5,A813&lt;=9),INDEX(Demand!$C$3:$C$26,C813),INDEX(Demand!$B$3:$B$26,C813))</f>
        <v>600</v>
      </c>
      <c r="T813" s="7">
        <f t="shared" si="115"/>
        <v>600</v>
      </c>
      <c r="U813" s="7">
        <f t="shared" si="116"/>
        <v>238.73810157142032</v>
      </c>
    </row>
    <row r="814" spans="1:21" x14ac:dyDescent="0.2">
      <c r="A814" s="1">
        <v>2</v>
      </c>
      <c r="B814" s="1">
        <v>3</v>
      </c>
      <c r="C814" s="1">
        <v>14</v>
      </c>
      <c r="D814">
        <v>7.8</v>
      </c>
      <c r="E814">
        <v>6.5</v>
      </c>
      <c r="F814">
        <v>91</v>
      </c>
      <c r="G814">
        <v>199</v>
      </c>
      <c r="H814">
        <v>57</v>
      </c>
      <c r="I814">
        <v>177</v>
      </c>
      <c r="J814" s="4">
        <f t="shared" si="111"/>
        <v>203.45192983663316</v>
      </c>
      <c r="K814" s="4">
        <f t="shared" si="112"/>
        <v>19.733751781240031</v>
      </c>
      <c r="L814" s="5">
        <f t="shared" si="117"/>
        <v>38.451929836633155</v>
      </c>
      <c r="M814" s="5">
        <f t="shared" si="118"/>
        <v>14.266248218759969</v>
      </c>
      <c r="N814" s="6">
        <f t="shared" si="110"/>
        <v>39.451233302679327</v>
      </c>
      <c r="O814" s="6">
        <f t="shared" si="113"/>
        <v>161.86982517112119</v>
      </c>
      <c r="P814" s="6">
        <f>FORECAST(J814,Inputs!$B$10:$B$18,Inputs!$A$10:$A$18)</f>
        <v>32.439369720709564</v>
      </c>
      <c r="Q814" s="6">
        <f>IF(Inputs!$D$10="Yes",IF('Hourly Calcs'!P814&gt;'Hourly Calcs'!K814,'Hourly Calcs'!O814,N814+O814),N814+O814)</f>
        <v>161.86982517112119</v>
      </c>
      <c r="R814" s="12">
        <f t="shared" si="114"/>
        <v>769.20540921316785</v>
      </c>
      <c r="S814" s="1">
        <f>IF(AND(A814&gt;=5,A814&lt;=9),INDEX(Demand!$C$3:$C$26,C814),INDEX(Demand!$B$3:$B$26,C814))</f>
        <v>600</v>
      </c>
      <c r="T814" s="7">
        <f t="shared" si="115"/>
        <v>600</v>
      </c>
      <c r="U814" s="7">
        <f t="shared" si="116"/>
        <v>169.20540921316785</v>
      </c>
    </row>
    <row r="815" spans="1:21" x14ac:dyDescent="0.2">
      <c r="A815" s="1">
        <v>2</v>
      </c>
      <c r="B815" s="1">
        <v>3</v>
      </c>
      <c r="C815" s="1">
        <v>15</v>
      </c>
      <c r="D815">
        <v>7.9</v>
      </c>
      <c r="E815">
        <v>6.4</v>
      </c>
      <c r="F815">
        <v>90</v>
      </c>
      <c r="G815">
        <v>75</v>
      </c>
      <c r="H815">
        <v>0</v>
      </c>
      <c r="I815">
        <v>75</v>
      </c>
      <c r="J815" s="4">
        <f t="shared" si="111"/>
        <v>217.6399154572253</v>
      </c>
      <c r="K815" s="4">
        <f t="shared" si="112"/>
        <v>14.934200973571521</v>
      </c>
      <c r="L815" s="5">
        <f t="shared" si="117"/>
        <v>52.6399154572253</v>
      </c>
      <c r="M815" s="5">
        <f t="shared" si="118"/>
        <v>19.065799026428479</v>
      </c>
      <c r="N815" s="6">
        <f t="shared" si="110"/>
        <v>0</v>
      </c>
      <c r="O815" s="6">
        <f t="shared" si="113"/>
        <v>68.58890897081406</v>
      </c>
      <c r="P815" s="6">
        <f>FORECAST(J815,Inputs!$B$10:$B$18,Inputs!$A$10:$A$18)</f>
        <v>32.570739957937271</v>
      </c>
      <c r="Q815" s="6">
        <f>IF(Inputs!$D$10="Yes",IF('Hourly Calcs'!P815&gt;'Hourly Calcs'!K815,'Hourly Calcs'!O815,N815+O815),N815+O815)</f>
        <v>68.58890897081406</v>
      </c>
      <c r="R815" s="12">
        <f t="shared" si="114"/>
        <v>325.93449542930841</v>
      </c>
      <c r="S815" s="1">
        <f>IF(AND(A815&gt;=5,A815&lt;=9),INDEX(Demand!$C$3:$C$26,C815),INDEX(Demand!$B$3:$B$26,C815))</f>
        <v>600</v>
      </c>
      <c r="T815" s="7">
        <f t="shared" si="115"/>
        <v>325.93449542930841</v>
      </c>
      <c r="U815" s="7">
        <f t="shared" si="116"/>
        <v>0</v>
      </c>
    </row>
    <row r="816" spans="1:21" x14ac:dyDescent="0.2">
      <c r="A816" s="1">
        <v>2</v>
      </c>
      <c r="B816" s="1">
        <v>3</v>
      </c>
      <c r="C816" s="1">
        <v>16</v>
      </c>
      <c r="D816">
        <v>8.1999999999999993</v>
      </c>
      <c r="E816">
        <v>6.6</v>
      </c>
      <c r="F816">
        <v>90</v>
      </c>
      <c r="G816">
        <v>84</v>
      </c>
      <c r="H816">
        <v>23</v>
      </c>
      <c r="I816">
        <v>79</v>
      </c>
      <c r="J816" s="4">
        <f t="shared" si="111"/>
        <v>230.67964127946129</v>
      </c>
      <c r="K816" s="4">
        <f t="shared" si="112"/>
        <v>8.3794157365967692</v>
      </c>
      <c r="L816" s="5">
        <f t="shared" si="117"/>
        <v>65.679641279461293</v>
      </c>
      <c r="M816" s="5">
        <f t="shared" si="118"/>
        <v>25.620584263403231</v>
      </c>
      <c r="N816" s="6">
        <f t="shared" si="110"/>
        <v>8.0189999858661203</v>
      </c>
      <c r="O816" s="6">
        <f t="shared" si="113"/>
        <v>72.24698411592415</v>
      </c>
      <c r="P816" s="6">
        <f>FORECAST(J816,Inputs!$B$10:$B$18,Inputs!$A$10:$A$18)</f>
        <v>32.691478159995008</v>
      </c>
      <c r="Q816" s="6">
        <f>IF(Inputs!$D$10="Yes",IF('Hourly Calcs'!P816&gt;'Hourly Calcs'!K816,'Hourly Calcs'!O816,N816+O816),N816+O816)</f>
        <v>72.24698411592415</v>
      </c>
      <c r="R816" s="12">
        <f t="shared" si="114"/>
        <v>343.31766851887153</v>
      </c>
      <c r="S816" s="1">
        <f>IF(AND(A816&gt;=5,A816&lt;=9),INDEX(Demand!$C$3:$C$26,C816),INDEX(Demand!$B$3:$B$26,C816))</f>
        <v>900</v>
      </c>
      <c r="T816" s="7">
        <f t="shared" si="115"/>
        <v>343.31766851887153</v>
      </c>
      <c r="U816" s="7">
        <f t="shared" si="116"/>
        <v>0</v>
      </c>
    </row>
    <row r="817" spans="1:21" x14ac:dyDescent="0.2">
      <c r="A817" s="1">
        <v>2</v>
      </c>
      <c r="B817" s="1">
        <v>3</v>
      </c>
      <c r="C817" s="1">
        <v>17</v>
      </c>
      <c r="D817">
        <v>8.8000000000000007</v>
      </c>
      <c r="E817">
        <v>6.6</v>
      </c>
      <c r="F817">
        <v>86</v>
      </c>
      <c r="G817">
        <v>18</v>
      </c>
      <c r="H817">
        <v>0</v>
      </c>
      <c r="I817">
        <v>18</v>
      </c>
      <c r="J817" s="4">
        <f t="shared" si="111"/>
        <v>242.7182864071853</v>
      </c>
      <c r="K817" s="4">
        <f t="shared" si="112"/>
        <v>0.79171948224258415</v>
      </c>
      <c r="L817" s="5">
        <f t="shared" si="117"/>
        <v>77.718286407185303</v>
      </c>
      <c r="M817" s="5">
        <f t="shared" si="118"/>
        <v>33.208280517757416</v>
      </c>
      <c r="N817" s="6">
        <f t="shared" si="110"/>
        <v>0</v>
      </c>
      <c r="O817" s="6">
        <f t="shared" si="113"/>
        <v>16.461338152995374</v>
      </c>
      <c r="P817" s="6">
        <f>FORECAST(J817,Inputs!$B$10:$B$18,Inputs!$A$10:$A$18)</f>
        <v>32.802947096362828</v>
      </c>
      <c r="Q817" s="6">
        <f>IF(Inputs!$D$10="Yes",IF('Hourly Calcs'!P817&gt;'Hourly Calcs'!K817,'Hourly Calcs'!O817,N817+O817),N817+O817)</f>
        <v>16.461338152995374</v>
      </c>
      <c r="R817" s="12">
        <f t="shared" si="114"/>
        <v>78.224278903034019</v>
      </c>
      <c r="S817" s="1">
        <f>IF(AND(A817&gt;=5,A817&lt;=9),INDEX(Demand!$C$3:$C$26,C817),INDEX(Demand!$B$3:$B$26,C817))</f>
        <v>900</v>
      </c>
      <c r="T817" s="7">
        <f t="shared" si="115"/>
        <v>78.224278903034019</v>
      </c>
      <c r="U817" s="7">
        <f t="shared" si="116"/>
        <v>0</v>
      </c>
    </row>
    <row r="818" spans="1:21" x14ac:dyDescent="0.2">
      <c r="A818" s="1">
        <v>2</v>
      </c>
      <c r="B818" s="1">
        <v>3</v>
      </c>
      <c r="C818" s="1">
        <v>18</v>
      </c>
      <c r="D818">
        <v>8.1999999999999993</v>
      </c>
      <c r="E818">
        <v>6.7</v>
      </c>
      <c r="F818">
        <v>90</v>
      </c>
      <c r="G818">
        <v>0</v>
      </c>
      <c r="H818">
        <v>0</v>
      </c>
      <c r="I818">
        <v>0</v>
      </c>
      <c r="J818" s="4">
        <f t="shared" si="111"/>
        <v>254.11695575536191</v>
      </c>
      <c r="K818" s="4">
        <f t="shared" si="112"/>
        <v>-8.4095896923852536</v>
      </c>
      <c r="L818" s="5">
        <f t="shared" si="117"/>
        <v>89.116955755361914</v>
      </c>
      <c r="M818" s="5">
        <f t="shared" si="118"/>
        <v>0</v>
      </c>
      <c r="N818" s="6">
        <f t="shared" si="110"/>
        <v>0</v>
      </c>
      <c r="O818" s="6">
        <f t="shared" si="113"/>
        <v>0</v>
      </c>
      <c r="P818" s="6">
        <f>FORECAST(J818,Inputs!$B$10:$B$18,Inputs!$A$10:$A$18)</f>
        <v>32.908490331068165</v>
      </c>
      <c r="Q818" s="6">
        <f>IF(Inputs!$D$10="Yes",IF('Hourly Calcs'!P818&gt;'Hourly Calcs'!K818,'Hourly Calcs'!O818,N818+O818),N818+O818)</f>
        <v>0</v>
      </c>
      <c r="R818" s="12">
        <f t="shared" si="114"/>
        <v>0</v>
      </c>
      <c r="S818" s="1">
        <f>IF(AND(A818&gt;=5,A818&lt;=9),INDEX(Demand!$C$3:$C$26,C818),INDEX(Demand!$B$3:$B$26,C818))</f>
        <v>900</v>
      </c>
      <c r="T818" s="7">
        <f t="shared" si="115"/>
        <v>0</v>
      </c>
      <c r="U818" s="7">
        <f t="shared" si="116"/>
        <v>0</v>
      </c>
    </row>
    <row r="819" spans="1:21" x14ac:dyDescent="0.2">
      <c r="A819" s="1">
        <v>2</v>
      </c>
      <c r="B819" s="1">
        <v>3</v>
      </c>
      <c r="C819" s="1">
        <v>19</v>
      </c>
      <c r="D819">
        <v>7.8</v>
      </c>
      <c r="E819">
        <v>6.5</v>
      </c>
      <c r="F819">
        <v>91</v>
      </c>
      <c r="G819">
        <v>0</v>
      </c>
      <c r="H819">
        <v>0</v>
      </c>
      <c r="I819">
        <v>0</v>
      </c>
      <c r="J819" s="4">
        <f t="shared" si="111"/>
        <v>265.3695452260194</v>
      </c>
      <c r="K819" s="4">
        <f t="shared" si="112"/>
        <v>-17.747991694555836</v>
      </c>
      <c r="L819" s="5">
        <f t="shared" si="117"/>
        <v>0</v>
      </c>
      <c r="M819" s="5">
        <f t="shared" si="118"/>
        <v>0</v>
      </c>
      <c r="N819" s="6">
        <f t="shared" si="110"/>
        <v>0</v>
      </c>
      <c r="O819" s="6">
        <f t="shared" si="113"/>
        <v>0</v>
      </c>
      <c r="P819" s="6">
        <f>FORECAST(J819,Inputs!$B$10:$B$18,Inputs!$A$10:$A$18)</f>
        <v>33.012680974314989</v>
      </c>
      <c r="Q819" s="6">
        <f>IF(Inputs!$D$10="Yes",IF('Hourly Calcs'!P819&gt;'Hourly Calcs'!K819,'Hourly Calcs'!O819,N819+O819),N819+O819)</f>
        <v>0</v>
      </c>
      <c r="R819" s="12">
        <f t="shared" si="114"/>
        <v>0</v>
      </c>
      <c r="S819" s="1">
        <f>IF(AND(A819&gt;=5,A819&lt;=9),INDEX(Demand!$C$3:$C$26,C819),INDEX(Demand!$B$3:$B$26,C819))</f>
        <v>900</v>
      </c>
      <c r="T819" s="7">
        <f t="shared" si="115"/>
        <v>0</v>
      </c>
      <c r="U819" s="7">
        <f t="shared" si="116"/>
        <v>0</v>
      </c>
    </row>
    <row r="820" spans="1:21" x14ac:dyDescent="0.2">
      <c r="A820" s="1">
        <v>2</v>
      </c>
      <c r="B820" s="1">
        <v>3</v>
      </c>
      <c r="C820" s="1">
        <v>20</v>
      </c>
      <c r="D820">
        <v>7.7</v>
      </c>
      <c r="E820">
        <v>6.6</v>
      </c>
      <c r="F820">
        <v>93</v>
      </c>
      <c r="G820">
        <v>0</v>
      </c>
      <c r="H820">
        <v>0</v>
      </c>
      <c r="I820">
        <v>0</v>
      </c>
      <c r="J820" s="4">
        <f t="shared" si="111"/>
        <v>277.10138935208113</v>
      </c>
      <c r="K820" s="4">
        <f t="shared" si="112"/>
        <v>-27.220991980761482</v>
      </c>
      <c r="L820" s="5">
        <f t="shared" si="117"/>
        <v>0</v>
      </c>
      <c r="M820" s="5">
        <f t="shared" si="118"/>
        <v>0</v>
      </c>
      <c r="N820" s="6">
        <f t="shared" si="110"/>
        <v>0</v>
      </c>
      <c r="O820" s="6">
        <f t="shared" si="113"/>
        <v>0</v>
      </c>
      <c r="P820" s="6">
        <f>FORECAST(J820,Inputs!$B$10:$B$18,Inputs!$A$10:$A$18)</f>
        <v>33.121309160667415</v>
      </c>
      <c r="Q820" s="6">
        <f>IF(Inputs!$D$10="Yes",IF('Hourly Calcs'!P820&gt;'Hourly Calcs'!K820,'Hourly Calcs'!O820,N820+O820),N820+O820)</f>
        <v>0</v>
      </c>
      <c r="R820" s="12">
        <f t="shared" si="114"/>
        <v>0</v>
      </c>
      <c r="S820" s="1">
        <f>IF(AND(A820&gt;=5,A820&lt;=9),INDEX(Demand!$C$3:$C$26,C820),INDEX(Demand!$B$3:$B$26,C820))</f>
        <v>800</v>
      </c>
      <c r="T820" s="7">
        <f t="shared" si="115"/>
        <v>0</v>
      </c>
      <c r="U820" s="7">
        <f t="shared" si="116"/>
        <v>0</v>
      </c>
    </row>
    <row r="821" spans="1:21" x14ac:dyDescent="0.2">
      <c r="A821" s="1">
        <v>2</v>
      </c>
      <c r="B821" s="1">
        <v>3</v>
      </c>
      <c r="C821" s="1">
        <v>21</v>
      </c>
      <c r="D821">
        <v>7.7</v>
      </c>
      <c r="E821">
        <v>6.9</v>
      </c>
      <c r="F821">
        <v>95</v>
      </c>
      <c r="G821">
        <v>0</v>
      </c>
      <c r="H821">
        <v>0</v>
      </c>
      <c r="I821">
        <v>0</v>
      </c>
      <c r="J821" s="4">
        <f t="shared" si="111"/>
        <v>290.13766561709849</v>
      </c>
      <c r="K821" s="4">
        <f t="shared" si="112"/>
        <v>-36.427921360795779</v>
      </c>
      <c r="L821" s="5">
        <f t="shared" si="117"/>
        <v>0</v>
      </c>
      <c r="M821" s="5">
        <f t="shared" si="118"/>
        <v>0</v>
      </c>
      <c r="N821" s="6">
        <f t="shared" si="110"/>
        <v>0</v>
      </c>
      <c r="O821" s="6">
        <f t="shared" si="113"/>
        <v>0</v>
      </c>
      <c r="P821" s="6">
        <f>FORECAST(J821,Inputs!$B$10:$B$18,Inputs!$A$10:$A$18)</f>
        <v>33.24201542238054</v>
      </c>
      <c r="Q821" s="6">
        <f>IF(Inputs!$D$10="Yes",IF('Hourly Calcs'!P821&gt;'Hourly Calcs'!K821,'Hourly Calcs'!O821,N821+O821),N821+O821)</f>
        <v>0</v>
      </c>
      <c r="R821" s="12">
        <f t="shared" si="114"/>
        <v>0</v>
      </c>
      <c r="S821" s="1">
        <f>IF(AND(A821&gt;=5,A821&lt;=9),INDEX(Demand!$C$3:$C$26,C821),INDEX(Demand!$B$3:$B$26,C821))</f>
        <v>700</v>
      </c>
      <c r="T821" s="7">
        <f t="shared" si="115"/>
        <v>0</v>
      </c>
      <c r="U821" s="7">
        <f t="shared" si="116"/>
        <v>0</v>
      </c>
    </row>
    <row r="822" spans="1:21" x14ac:dyDescent="0.2">
      <c r="A822" s="1">
        <v>2</v>
      </c>
      <c r="B822" s="1">
        <v>3</v>
      </c>
      <c r="C822" s="1">
        <v>22</v>
      </c>
      <c r="D822">
        <v>7.7</v>
      </c>
      <c r="E822">
        <v>6.6</v>
      </c>
      <c r="F822">
        <v>93</v>
      </c>
      <c r="G822">
        <v>0</v>
      </c>
      <c r="H822">
        <v>0</v>
      </c>
      <c r="I822">
        <v>0</v>
      </c>
      <c r="J822" s="4">
        <f t="shared" si="111"/>
        <v>305.59493268524949</v>
      </c>
      <c r="K822" s="4">
        <f t="shared" si="112"/>
        <v>-44.807349063686104</v>
      </c>
      <c r="L822" s="5">
        <f t="shared" si="117"/>
        <v>0</v>
      </c>
      <c r="M822" s="5">
        <f t="shared" si="118"/>
        <v>0</v>
      </c>
      <c r="N822" s="6">
        <f t="shared" si="110"/>
        <v>0</v>
      </c>
      <c r="O822" s="6">
        <f t="shared" si="113"/>
        <v>0</v>
      </c>
      <c r="P822" s="6">
        <f>FORECAST(J822,Inputs!$B$10:$B$18,Inputs!$A$10:$A$18)</f>
        <v>33.385138265604162</v>
      </c>
      <c r="Q822" s="6">
        <f>IF(Inputs!$D$10="Yes",IF('Hourly Calcs'!P822&gt;'Hourly Calcs'!K822,'Hourly Calcs'!O822,N822+O822),N822+O822)</f>
        <v>0</v>
      </c>
      <c r="R822" s="12">
        <f t="shared" si="114"/>
        <v>0</v>
      </c>
      <c r="S822" s="1">
        <f>IF(AND(A822&gt;=5,A822&lt;=9),INDEX(Demand!$C$3:$C$26,C822),INDEX(Demand!$B$3:$B$26,C822))</f>
        <v>600</v>
      </c>
      <c r="T822" s="7">
        <f t="shared" si="115"/>
        <v>0</v>
      </c>
      <c r="U822" s="7">
        <f t="shared" si="116"/>
        <v>0</v>
      </c>
    </row>
    <row r="823" spans="1:21" x14ac:dyDescent="0.2">
      <c r="A823" s="1">
        <v>2</v>
      </c>
      <c r="B823" s="1">
        <v>3</v>
      </c>
      <c r="C823" s="1">
        <v>23</v>
      </c>
      <c r="D823">
        <v>7</v>
      </c>
      <c r="E823">
        <v>6.4</v>
      </c>
      <c r="F823">
        <v>96</v>
      </c>
      <c r="G823">
        <v>0</v>
      </c>
      <c r="H823">
        <v>0</v>
      </c>
      <c r="I823">
        <v>0</v>
      </c>
      <c r="J823" s="4">
        <f t="shared" si="111"/>
        <v>324.77293765453913</v>
      </c>
      <c r="K823" s="4">
        <f t="shared" si="112"/>
        <v>-51.499929162231211</v>
      </c>
      <c r="L823" s="5">
        <f t="shared" si="117"/>
        <v>0</v>
      </c>
      <c r="M823" s="5">
        <f t="shared" si="118"/>
        <v>0</v>
      </c>
      <c r="N823" s="6">
        <f t="shared" si="110"/>
        <v>0</v>
      </c>
      <c r="O823" s="6">
        <f t="shared" si="113"/>
        <v>0</v>
      </c>
      <c r="P823" s="6">
        <f>FORECAST(J823,Inputs!$B$10:$B$18,Inputs!$A$10:$A$18)</f>
        <v>33.562712385690176</v>
      </c>
      <c r="Q823" s="6">
        <f>IF(Inputs!$D$10="Yes",IF('Hourly Calcs'!P823&gt;'Hourly Calcs'!K823,'Hourly Calcs'!O823,N823+O823),N823+O823)</f>
        <v>0</v>
      </c>
      <c r="R823" s="12">
        <f t="shared" si="114"/>
        <v>0</v>
      </c>
      <c r="S823" s="1">
        <f>IF(AND(A823&gt;=5,A823&lt;=9),INDEX(Demand!$C$3:$C$26,C823),INDEX(Demand!$B$3:$B$26,C823))</f>
        <v>500</v>
      </c>
      <c r="T823" s="7">
        <f t="shared" si="115"/>
        <v>0</v>
      </c>
      <c r="U823" s="7">
        <f t="shared" si="116"/>
        <v>0</v>
      </c>
    </row>
    <row r="824" spans="1:21" x14ac:dyDescent="0.2">
      <c r="A824" s="1">
        <v>2</v>
      </c>
      <c r="B824" s="1">
        <v>3</v>
      </c>
      <c r="C824" s="1">
        <v>24</v>
      </c>
      <c r="D824">
        <v>6.8</v>
      </c>
      <c r="E824">
        <v>6.3</v>
      </c>
      <c r="F824">
        <v>97</v>
      </c>
      <c r="G824">
        <v>0</v>
      </c>
      <c r="H824">
        <v>0</v>
      </c>
      <c r="I824">
        <v>0</v>
      </c>
      <c r="J824" s="4">
        <f t="shared" si="111"/>
        <v>348.16622018215924</v>
      </c>
      <c r="K824" s="4">
        <f t="shared" si="112"/>
        <v>-55.299675174903371</v>
      </c>
      <c r="L824" s="5">
        <f t="shared" si="117"/>
        <v>0</v>
      </c>
      <c r="M824" s="5">
        <f t="shared" si="118"/>
        <v>0</v>
      </c>
      <c r="N824" s="6">
        <f t="shared" si="110"/>
        <v>0</v>
      </c>
      <c r="O824" s="6">
        <f t="shared" si="113"/>
        <v>0</v>
      </c>
      <c r="P824" s="6">
        <f>FORECAST(J824,Inputs!$B$10:$B$18,Inputs!$A$10:$A$18)</f>
        <v>33.779316853538511</v>
      </c>
      <c r="Q824" s="6">
        <f>IF(Inputs!$D$10="Yes",IF('Hourly Calcs'!P824&gt;'Hourly Calcs'!K824,'Hourly Calcs'!O824,N824+O824),N824+O824)</f>
        <v>0</v>
      </c>
      <c r="R824" s="12">
        <f t="shared" si="114"/>
        <v>0</v>
      </c>
      <c r="S824" s="1">
        <f>IF(AND(A824&gt;=5,A824&lt;=9),INDEX(Demand!$C$3:$C$26,C824),INDEX(Demand!$B$3:$B$26,C824))</f>
        <v>400</v>
      </c>
      <c r="T824" s="7">
        <f t="shared" si="115"/>
        <v>0</v>
      </c>
      <c r="U824" s="7">
        <f t="shared" si="116"/>
        <v>0</v>
      </c>
    </row>
    <row r="825" spans="1:21" x14ac:dyDescent="0.2">
      <c r="A825" s="1">
        <v>2</v>
      </c>
      <c r="B825" s="1">
        <v>4</v>
      </c>
      <c r="C825" s="1">
        <v>1</v>
      </c>
      <c r="D825">
        <v>6.6</v>
      </c>
      <c r="E825">
        <v>6.2</v>
      </c>
      <c r="F825">
        <v>97</v>
      </c>
      <c r="G825">
        <v>0</v>
      </c>
      <c r="H825">
        <v>0</v>
      </c>
      <c r="I825">
        <v>0</v>
      </c>
      <c r="J825" s="4">
        <f t="shared" si="111"/>
        <v>13.517115188298391</v>
      </c>
      <c r="K825" s="4">
        <f t="shared" si="112"/>
        <v>-55.14669311343394</v>
      </c>
      <c r="L825" s="5">
        <f t="shared" si="117"/>
        <v>0</v>
      </c>
      <c r="M825" s="5">
        <f t="shared" si="118"/>
        <v>0</v>
      </c>
      <c r="N825" s="6">
        <f t="shared" si="110"/>
        <v>0</v>
      </c>
      <c r="O825" s="6">
        <f t="shared" si="113"/>
        <v>0</v>
      </c>
      <c r="P825" s="6">
        <f>FORECAST(J825,Inputs!$B$10:$B$18,Inputs!$A$10:$A$18)</f>
        <v>30.68071402952128</v>
      </c>
      <c r="Q825" s="6">
        <f>IF(Inputs!$D$10="Yes",IF('Hourly Calcs'!P825&gt;'Hourly Calcs'!K825,'Hourly Calcs'!O825,N825+O825),N825+O825)</f>
        <v>0</v>
      </c>
      <c r="R825" s="12">
        <f t="shared" si="114"/>
        <v>0</v>
      </c>
      <c r="S825" s="1">
        <f>IF(AND(A825&gt;=5,A825&lt;=9),INDEX(Demand!$C$3:$C$26,C825),INDEX(Demand!$B$3:$B$26,C825))</f>
        <v>350</v>
      </c>
      <c r="T825" s="7">
        <f t="shared" si="115"/>
        <v>0</v>
      </c>
      <c r="U825" s="7">
        <f t="shared" si="116"/>
        <v>0</v>
      </c>
    </row>
    <row r="826" spans="1:21" x14ac:dyDescent="0.2">
      <c r="A826" s="1">
        <v>2</v>
      </c>
      <c r="B826" s="1">
        <v>4</v>
      </c>
      <c r="C826" s="1">
        <v>2</v>
      </c>
      <c r="D826">
        <v>6.4</v>
      </c>
      <c r="E826">
        <v>6</v>
      </c>
      <c r="F826">
        <v>97</v>
      </c>
      <c r="G826">
        <v>0</v>
      </c>
      <c r="H826">
        <v>0</v>
      </c>
      <c r="I826">
        <v>0</v>
      </c>
      <c r="J826" s="4">
        <f t="shared" si="111"/>
        <v>36.637552878665673</v>
      </c>
      <c r="K826" s="4">
        <f t="shared" si="112"/>
        <v>-51.089327352080517</v>
      </c>
      <c r="L826" s="5">
        <f t="shared" si="117"/>
        <v>0</v>
      </c>
      <c r="M826" s="5">
        <f t="shared" si="118"/>
        <v>0</v>
      </c>
      <c r="N826" s="6">
        <f t="shared" si="110"/>
        <v>0</v>
      </c>
      <c r="O826" s="6">
        <f t="shared" si="113"/>
        <v>0</v>
      </c>
      <c r="P826" s="6">
        <f>FORECAST(J826,Inputs!$B$10:$B$18,Inputs!$A$10:$A$18)</f>
        <v>30.894792156283941</v>
      </c>
      <c r="Q826" s="6">
        <f>IF(Inputs!$D$10="Yes",IF('Hourly Calcs'!P826&gt;'Hourly Calcs'!K826,'Hourly Calcs'!O826,N826+O826),N826+O826)</f>
        <v>0</v>
      </c>
      <c r="R826" s="12">
        <f t="shared" si="114"/>
        <v>0</v>
      </c>
      <c r="S826" s="1">
        <f>IF(AND(A826&gt;=5,A826&lt;=9),INDEX(Demand!$C$3:$C$26,C826),INDEX(Demand!$B$3:$B$26,C826))</f>
        <v>350</v>
      </c>
      <c r="T826" s="7">
        <f t="shared" si="115"/>
        <v>0</v>
      </c>
      <c r="U826" s="7">
        <f t="shared" si="116"/>
        <v>0</v>
      </c>
    </row>
    <row r="827" spans="1:21" x14ac:dyDescent="0.2">
      <c r="A827" s="1">
        <v>2</v>
      </c>
      <c r="B827" s="1">
        <v>4</v>
      </c>
      <c r="C827" s="1">
        <v>3</v>
      </c>
      <c r="D827">
        <v>6.7</v>
      </c>
      <c r="E827">
        <v>6.3</v>
      </c>
      <c r="F827">
        <v>97</v>
      </c>
      <c r="G827">
        <v>0</v>
      </c>
      <c r="H827">
        <v>0</v>
      </c>
      <c r="I827">
        <v>0</v>
      </c>
      <c r="J827" s="4">
        <f t="shared" si="111"/>
        <v>55.505737102249768</v>
      </c>
      <c r="K827" s="4">
        <f t="shared" si="112"/>
        <v>-44.230197556160192</v>
      </c>
      <c r="L827" s="5">
        <f t="shared" si="117"/>
        <v>0</v>
      </c>
      <c r="M827" s="5">
        <f t="shared" si="118"/>
        <v>0</v>
      </c>
      <c r="N827" s="6">
        <f t="shared" si="110"/>
        <v>0</v>
      </c>
      <c r="O827" s="6">
        <f t="shared" si="113"/>
        <v>0</v>
      </c>
      <c r="P827" s="6">
        <f>FORECAST(J827,Inputs!$B$10:$B$18,Inputs!$A$10:$A$18)</f>
        <v>31.069497565761569</v>
      </c>
      <c r="Q827" s="6">
        <f>IF(Inputs!$D$10="Yes",IF('Hourly Calcs'!P827&gt;'Hourly Calcs'!K827,'Hourly Calcs'!O827,N827+O827),N827+O827)</f>
        <v>0</v>
      </c>
      <c r="R827" s="12">
        <f t="shared" si="114"/>
        <v>0</v>
      </c>
      <c r="S827" s="1">
        <f>IF(AND(A827&gt;=5,A827&lt;=9),INDEX(Demand!$C$3:$C$26,C827),INDEX(Demand!$B$3:$B$26,C827))</f>
        <v>350</v>
      </c>
      <c r="T827" s="7">
        <f t="shared" si="115"/>
        <v>0</v>
      </c>
      <c r="U827" s="7">
        <f t="shared" si="116"/>
        <v>0</v>
      </c>
    </row>
    <row r="828" spans="1:21" x14ac:dyDescent="0.2">
      <c r="A828" s="1">
        <v>2</v>
      </c>
      <c r="B828" s="1">
        <v>4</v>
      </c>
      <c r="C828" s="1">
        <v>4</v>
      </c>
      <c r="D828">
        <v>6.4</v>
      </c>
      <c r="E828">
        <v>6</v>
      </c>
      <c r="F828">
        <v>97</v>
      </c>
      <c r="G828">
        <v>0</v>
      </c>
      <c r="H828">
        <v>0</v>
      </c>
      <c r="I828">
        <v>0</v>
      </c>
      <c r="J828" s="4">
        <f t="shared" si="111"/>
        <v>70.738784424342384</v>
      </c>
      <c r="K828" s="4">
        <f t="shared" si="112"/>
        <v>-35.756207526982919</v>
      </c>
      <c r="L828" s="5">
        <f t="shared" si="117"/>
        <v>0</v>
      </c>
      <c r="M828" s="5">
        <f t="shared" si="118"/>
        <v>0</v>
      </c>
      <c r="N828" s="6">
        <f t="shared" si="110"/>
        <v>0</v>
      </c>
      <c r="O828" s="6">
        <f t="shared" si="113"/>
        <v>0</v>
      </c>
      <c r="P828" s="6">
        <f>FORECAST(J828,Inputs!$B$10:$B$18,Inputs!$A$10:$A$18)</f>
        <v>31.21054430022539</v>
      </c>
      <c r="Q828" s="6">
        <f>IF(Inputs!$D$10="Yes",IF('Hourly Calcs'!P828&gt;'Hourly Calcs'!K828,'Hourly Calcs'!O828,N828+O828),N828+O828)</f>
        <v>0</v>
      </c>
      <c r="R828" s="12">
        <f t="shared" si="114"/>
        <v>0</v>
      </c>
      <c r="S828" s="1">
        <f>IF(AND(A828&gt;=5,A828&lt;=9),INDEX(Demand!$C$3:$C$26,C828),INDEX(Demand!$B$3:$B$26,C828))</f>
        <v>350</v>
      </c>
      <c r="T828" s="7">
        <f t="shared" si="115"/>
        <v>0</v>
      </c>
      <c r="U828" s="7">
        <f t="shared" si="116"/>
        <v>0</v>
      </c>
    </row>
    <row r="829" spans="1:21" x14ac:dyDescent="0.2">
      <c r="A829" s="1">
        <v>2</v>
      </c>
      <c r="B829" s="1">
        <v>4</v>
      </c>
      <c r="C829" s="1">
        <v>5</v>
      </c>
      <c r="D829">
        <v>5.8</v>
      </c>
      <c r="E829">
        <v>5.6</v>
      </c>
      <c r="F829">
        <v>99</v>
      </c>
      <c r="G829">
        <v>0</v>
      </c>
      <c r="H829">
        <v>0</v>
      </c>
      <c r="I829">
        <v>0</v>
      </c>
      <c r="J829" s="4">
        <f t="shared" si="111"/>
        <v>83.640359220658951</v>
      </c>
      <c r="K829" s="4">
        <f t="shared" si="112"/>
        <v>-26.49983336320966</v>
      </c>
      <c r="L829" s="5">
        <f t="shared" si="117"/>
        <v>81.359640779341049</v>
      </c>
      <c r="M829" s="5">
        <f t="shared" si="118"/>
        <v>0</v>
      </c>
      <c r="N829" s="6">
        <f t="shared" si="110"/>
        <v>0</v>
      </c>
      <c r="O829" s="6">
        <f t="shared" si="113"/>
        <v>0</v>
      </c>
      <c r="P829" s="6">
        <f>FORECAST(J829,Inputs!$B$10:$B$18,Inputs!$A$10:$A$18)</f>
        <v>31.330003326117211</v>
      </c>
      <c r="Q829" s="6">
        <f>IF(Inputs!$D$10="Yes",IF('Hourly Calcs'!P829&gt;'Hourly Calcs'!K829,'Hourly Calcs'!O829,N829+O829),N829+O829)</f>
        <v>0</v>
      </c>
      <c r="R829" s="12">
        <f t="shared" si="114"/>
        <v>0</v>
      </c>
      <c r="S829" s="1">
        <f>IF(AND(A829&gt;=5,A829&lt;=9),INDEX(Demand!$C$3:$C$26,C829),INDEX(Demand!$B$3:$B$26,C829))</f>
        <v>350</v>
      </c>
      <c r="T829" s="7">
        <f t="shared" si="115"/>
        <v>0</v>
      </c>
      <c r="U829" s="7">
        <f t="shared" si="116"/>
        <v>0</v>
      </c>
    </row>
    <row r="830" spans="1:21" x14ac:dyDescent="0.2">
      <c r="A830" s="1">
        <v>2</v>
      </c>
      <c r="B830" s="1">
        <v>4</v>
      </c>
      <c r="C830" s="1">
        <v>6</v>
      </c>
      <c r="D830">
        <v>5.7</v>
      </c>
      <c r="E830">
        <v>5.5</v>
      </c>
      <c r="F830">
        <v>99</v>
      </c>
      <c r="G830">
        <v>0</v>
      </c>
      <c r="H830">
        <v>0</v>
      </c>
      <c r="I830">
        <v>0</v>
      </c>
      <c r="J830" s="4">
        <f t="shared" si="111"/>
        <v>95.304855737882676</v>
      </c>
      <c r="K830" s="4">
        <f t="shared" si="112"/>
        <v>-17.005992706023378</v>
      </c>
      <c r="L830" s="5">
        <f t="shared" si="117"/>
        <v>69.695144262117324</v>
      </c>
      <c r="M830" s="5">
        <f t="shared" si="118"/>
        <v>0</v>
      </c>
      <c r="N830" s="6">
        <f t="shared" si="110"/>
        <v>0</v>
      </c>
      <c r="O830" s="6">
        <f t="shared" si="113"/>
        <v>0</v>
      </c>
      <c r="P830" s="6">
        <f>FORECAST(J830,Inputs!$B$10:$B$18,Inputs!$A$10:$A$18)</f>
        <v>31.438007923498912</v>
      </c>
      <c r="Q830" s="6">
        <f>IF(Inputs!$D$10="Yes",IF('Hourly Calcs'!P830&gt;'Hourly Calcs'!K830,'Hourly Calcs'!O830,N830+O830),N830+O830)</f>
        <v>0</v>
      </c>
      <c r="R830" s="12">
        <f t="shared" si="114"/>
        <v>0</v>
      </c>
      <c r="S830" s="1">
        <f>IF(AND(A830&gt;=5,A830&lt;=9),INDEX(Demand!$C$3:$C$26,C830),INDEX(Demand!$B$3:$B$26,C830))</f>
        <v>350</v>
      </c>
      <c r="T830" s="7">
        <f t="shared" si="115"/>
        <v>0</v>
      </c>
      <c r="U830" s="7">
        <f t="shared" si="116"/>
        <v>0</v>
      </c>
    </row>
    <row r="831" spans="1:21" x14ac:dyDescent="0.2">
      <c r="A831" s="1">
        <v>2</v>
      </c>
      <c r="B831" s="1">
        <v>4</v>
      </c>
      <c r="C831" s="1">
        <v>7</v>
      </c>
      <c r="D831">
        <v>6</v>
      </c>
      <c r="E831">
        <v>5.6</v>
      </c>
      <c r="F831">
        <v>97</v>
      </c>
      <c r="G831">
        <v>0</v>
      </c>
      <c r="H831">
        <v>0</v>
      </c>
      <c r="I831">
        <v>0</v>
      </c>
      <c r="J831" s="4">
        <f t="shared" si="111"/>
        <v>106.54035992647422</v>
      </c>
      <c r="K831" s="4">
        <f t="shared" si="112"/>
        <v>-7.6659890826016834</v>
      </c>
      <c r="L831" s="5">
        <f t="shared" si="117"/>
        <v>58.459640073525776</v>
      </c>
      <c r="M831" s="5">
        <f t="shared" si="118"/>
        <v>0</v>
      </c>
      <c r="N831" s="6">
        <f t="shared" si="110"/>
        <v>0</v>
      </c>
      <c r="O831" s="6">
        <f t="shared" si="113"/>
        <v>0</v>
      </c>
      <c r="P831" s="6">
        <f>FORECAST(J831,Inputs!$B$10:$B$18,Inputs!$A$10:$A$18)</f>
        <v>31.542040369689573</v>
      </c>
      <c r="Q831" s="6">
        <f>IF(Inputs!$D$10="Yes",IF('Hourly Calcs'!P831&gt;'Hourly Calcs'!K831,'Hourly Calcs'!O831,N831+O831),N831+O831)</f>
        <v>0</v>
      </c>
      <c r="R831" s="12">
        <f t="shared" si="114"/>
        <v>0</v>
      </c>
      <c r="S831" s="1">
        <f>IF(AND(A831&gt;=5,A831&lt;=9),INDEX(Demand!$C$3:$C$26,C831),INDEX(Demand!$B$3:$B$26,C831))</f>
        <v>350</v>
      </c>
      <c r="T831" s="7">
        <f t="shared" si="115"/>
        <v>0</v>
      </c>
      <c r="U831" s="7">
        <f t="shared" si="116"/>
        <v>0</v>
      </c>
    </row>
    <row r="832" spans="1:21" x14ac:dyDescent="0.2">
      <c r="A832" s="1">
        <v>2</v>
      </c>
      <c r="B832" s="1">
        <v>4</v>
      </c>
      <c r="C832" s="1">
        <v>8</v>
      </c>
      <c r="D832">
        <v>6</v>
      </c>
      <c r="E832">
        <v>5.4</v>
      </c>
      <c r="F832">
        <v>96</v>
      </c>
      <c r="G832">
        <v>2</v>
      </c>
      <c r="H832">
        <v>0</v>
      </c>
      <c r="I832">
        <v>2</v>
      </c>
      <c r="J832" s="4">
        <f t="shared" si="111"/>
        <v>117.96271055892345</v>
      </c>
      <c r="K832" s="4">
        <f t="shared" si="112"/>
        <v>1.4320970824446988</v>
      </c>
      <c r="L832" s="5">
        <f t="shared" si="117"/>
        <v>47.037289441076553</v>
      </c>
      <c r="M832" s="5">
        <f t="shared" si="118"/>
        <v>32.567902917555301</v>
      </c>
      <c r="N832" s="6">
        <f t="shared" si="110"/>
        <v>0</v>
      </c>
      <c r="O832" s="6">
        <f t="shared" si="113"/>
        <v>1.8290375725550416</v>
      </c>
      <c r="P832" s="6">
        <f>FORECAST(J832,Inputs!$B$10:$B$18,Inputs!$A$10:$A$18)</f>
        <v>31.647802875545587</v>
      </c>
      <c r="Q832" s="6">
        <f>IF(Inputs!$D$10="Yes",IF('Hourly Calcs'!P832&gt;'Hourly Calcs'!K832,'Hourly Calcs'!O832,N832+O832),N832+O832)</f>
        <v>1.8290375725550416</v>
      </c>
      <c r="R832" s="12">
        <f t="shared" si="114"/>
        <v>8.6915865447815577</v>
      </c>
      <c r="S832" s="1">
        <f>IF(AND(A832&gt;=5,A832&lt;=9),INDEX(Demand!$C$3:$C$26,C832),INDEX(Demand!$B$3:$B$26,C832))</f>
        <v>350</v>
      </c>
      <c r="T832" s="7">
        <f t="shared" si="115"/>
        <v>8.6915865447815577</v>
      </c>
      <c r="U832" s="7">
        <f t="shared" si="116"/>
        <v>0</v>
      </c>
    </row>
    <row r="833" spans="1:21" x14ac:dyDescent="0.2">
      <c r="A833" s="1">
        <v>2</v>
      </c>
      <c r="B833" s="1">
        <v>4</v>
      </c>
      <c r="C833" s="1">
        <v>9</v>
      </c>
      <c r="D833">
        <v>6.7</v>
      </c>
      <c r="E833">
        <v>6</v>
      </c>
      <c r="F833">
        <v>95</v>
      </c>
      <c r="G833">
        <v>55</v>
      </c>
      <c r="H833">
        <v>95</v>
      </c>
      <c r="I833">
        <v>44</v>
      </c>
      <c r="J833" s="4">
        <f t="shared" si="111"/>
        <v>130.06028144353783</v>
      </c>
      <c r="K833" s="4">
        <f t="shared" si="112"/>
        <v>9.0460245692966765</v>
      </c>
      <c r="L833" s="5">
        <f t="shared" si="117"/>
        <v>34.939718556462168</v>
      </c>
      <c r="M833" s="5">
        <f t="shared" si="118"/>
        <v>24.953975430703323</v>
      </c>
      <c r="N833" s="6">
        <f t="shared" si="110"/>
        <v>55.389516217849497</v>
      </c>
      <c r="O833" s="6">
        <f t="shared" si="113"/>
        <v>40.238826596210913</v>
      </c>
      <c r="P833" s="6">
        <f>FORECAST(J833,Inputs!$B$10:$B$18,Inputs!$A$10:$A$18)</f>
        <v>31.759817420773498</v>
      </c>
      <c r="Q833" s="6">
        <f>IF(Inputs!$D$10="Yes",IF('Hourly Calcs'!P833&gt;'Hourly Calcs'!K833,'Hourly Calcs'!O833,N833+O833),N833+O833)</f>
        <v>40.238826596210913</v>
      </c>
      <c r="R833" s="12">
        <f t="shared" si="114"/>
        <v>191.21490398519424</v>
      </c>
      <c r="S833" s="1">
        <f>IF(AND(A833&gt;=5,A833&lt;=9),INDEX(Demand!$C$3:$C$26,C833),INDEX(Demand!$B$3:$B$26,C833))</f>
        <v>350</v>
      </c>
      <c r="T833" s="7">
        <f t="shared" si="115"/>
        <v>191.21490398519424</v>
      </c>
      <c r="U833" s="7">
        <f t="shared" si="116"/>
        <v>0</v>
      </c>
    </row>
    <row r="834" spans="1:21" x14ac:dyDescent="0.2">
      <c r="A834" s="1">
        <v>2</v>
      </c>
      <c r="B834" s="1">
        <v>4</v>
      </c>
      <c r="C834" s="1">
        <v>10</v>
      </c>
      <c r="D834">
        <v>7.3</v>
      </c>
      <c r="E834">
        <v>6.4</v>
      </c>
      <c r="F834">
        <v>94</v>
      </c>
      <c r="G834">
        <v>138</v>
      </c>
      <c r="H834">
        <v>122</v>
      </c>
      <c r="I834">
        <v>108</v>
      </c>
      <c r="J834" s="4">
        <f t="shared" si="111"/>
        <v>143.1873753636404</v>
      </c>
      <c r="K834" s="4">
        <f t="shared" si="112"/>
        <v>15.534227076762974</v>
      </c>
      <c r="L834" s="5">
        <f t="shared" si="117"/>
        <v>21.812624636359601</v>
      </c>
      <c r="M834" s="5">
        <f t="shared" si="118"/>
        <v>18.465772923237026</v>
      </c>
      <c r="N834" s="6">
        <f t="shared" si="110"/>
        <v>88.110875975977905</v>
      </c>
      <c r="O834" s="6">
        <f t="shared" si="113"/>
        <v>98.768028917972245</v>
      </c>
      <c r="P834" s="6">
        <f>FORECAST(J834,Inputs!$B$10:$B$18,Inputs!$A$10:$A$18)</f>
        <v>31.881364586700371</v>
      </c>
      <c r="Q834" s="6">
        <f>IF(Inputs!$D$10="Yes",IF('Hourly Calcs'!P834&gt;'Hourly Calcs'!K834,'Hourly Calcs'!O834,N834+O834),N834+O834)</f>
        <v>98.768028917972245</v>
      </c>
      <c r="R834" s="12">
        <f t="shared" si="114"/>
        <v>469.34567341820411</v>
      </c>
      <c r="S834" s="1">
        <f>IF(AND(A834&gt;=5,A834&lt;=9),INDEX(Demand!$C$3:$C$26,C834),INDEX(Demand!$B$3:$B$26,C834))</f>
        <v>600</v>
      </c>
      <c r="T834" s="7">
        <f t="shared" si="115"/>
        <v>469.34567341820411</v>
      </c>
      <c r="U834" s="7">
        <f t="shared" si="116"/>
        <v>0</v>
      </c>
    </row>
    <row r="835" spans="1:21" x14ac:dyDescent="0.2">
      <c r="A835" s="1">
        <v>2</v>
      </c>
      <c r="B835" s="1">
        <v>4</v>
      </c>
      <c r="C835" s="1">
        <v>11</v>
      </c>
      <c r="D835">
        <v>7.9</v>
      </c>
      <c r="E835">
        <v>6.6</v>
      </c>
      <c r="F835">
        <v>91</v>
      </c>
      <c r="G835">
        <v>222</v>
      </c>
      <c r="H835">
        <v>269</v>
      </c>
      <c r="I835">
        <v>131</v>
      </c>
      <c r="J835" s="4">
        <f t="shared" si="111"/>
        <v>157.47705832315773</v>
      </c>
      <c r="K835" s="4">
        <f t="shared" si="112"/>
        <v>20.232591601768632</v>
      </c>
      <c r="L835" s="5">
        <f t="shared" si="117"/>
        <v>7.5229416768422652</v>
      </c>
      <c r="M835" s="5">
        <f t="shared" si="118"/>
        <v>13.767408398231368</v>
      </c>
      <c r="N835" s="6">
        <f t="shared" si="110"/>
        <v>217.05076870804805</v>
      </c>
      <c r="O835" s="6">
        <f t="shared" si="113"/>
        <v>119.80196100235523</v>
      </c>
      <c r="P835" s="6">
        <f>FORECAST(J835,Inputs!$B$10:$B$18,Inputs!$A$10:$A$18)</f>
        <v>32.013676465955164</v>
      </c>
      <c r="Q835" s="6">
        <f>IF(Inputs!$D$10="Yes",IF('Hourly Calcs'!P835&gt;'Hourly Calcs'!K835,'Hourly Calcs'!O835,N835+O835),N835+O835)</f>
        <v>119.80196100235523</v>
      </c>
      <c r="R835" s="12">
        <f t="shared" si="114"/>
        <v>569.29891868319203</v>
      </c>
      <c r="S835" s="1">
        <f>IF(AND(A835&gt;=5,A835&lt;=9),INDEX(Demand!$C$3:$C$26,C835),INDEX(Demand!$B$3:$B$26,C835))</f>
        <v>600</v>
      </c>
      <c r="T835" s="7">
        <f t="shared" si="115"/>
        <v>569.29891868319203</v>
      </c>
      <c r="U835" s="7">
        <f t="shared" si="116"/>
        <v>0</v>
      </c>
    </row>
    <row r="836" spans="1:21" x14ac:dyDescent="0.2">
      <c r="A836" s="1">
        <v>2</v>
      </c>
      <c r="B836" s="1">
        <v>4</v>
      </c>
      <c r="C836" s="1">
        <v>12</v>
      </c>
      <c r="D836">
        <v>8.5</v>
      </c>
      <c r="E836">
        <v>7</v>
      </c>
      <c r="F836">
        <v>90</v>
      </c>
      <c r="G836">
        <v>210</v>
      </c>
      <c r="H836">
        <v>92</v>
      </c>
      <c r="I836">
        <v>173</v>
      </c>
      <c r="J836" s="4">
        <f t="shared" si="111"/>
        <v>172.71445394965102</v>
      </c>
      <c r="K836" s="4">
        <f t="shared" si="112"/>
        <v>22.683862346845316</v>
      </c>
      <c r="L836" s="5">
        <f t="shared" si="117"/>
        <v>7.7144539496510163</v>
      </c>
      <c r="M836" s="5">
        <f t="shared" si="118"/>
        <v>11.316137653154684</v>
      </c>
      <c r="N836" s="6">
        <f t="shared" si="110"/>
        <v>76.450448175389937</v>
      </c>
      <c r="O836" s="6">
        <f t="shared" si="113"/>
        <v>158.21175002601109</v>
      </c>
      <c r="P836" s="6">
        <f>FORECAST(J836,Inputs!$B$10:$B$18,Inputs!$A$10:$A$18)</f>
        <v>32.154763462496767</v>
      </c>
      <c r="Q836" s="6">
        <f>IF(Inputs!$D$10="Yes",IF('Hourly Calcs'!P836&gt;'Hourly Calcs'!K836,'Hourly Calcs'!O836,N836+O836),N836+O836)</f>
        <v>158.21175002601109</v>
      </c>
      <c r="R836" s="12">
        <f t="shared" si="114"/>
        <v>751.82223612360463</v>
      </c>
      <c r="S836" s="1">
        <f>IF(AND(A836&gt;=5,A836&lt;=9),INDEX(Demand!$C$3:$C$26,C836),INDEX(Demand!$B$3:$B$26,C836))</f>
        <v>600</v>
      </c>
      <c r="T836" s="7">
        <f t="shared" si="115"/>
        <v>600</v>
      </c>
      <c r="U836" s="7">
        <f t="shared" si="116"/>
        <v>151.82223612360463</v>
      </c>
    </row>
    <row r="837" spans="1:21" x14ac:dyDescent="0.2">
      <c r="A837" s="1">
        <v>2</v>
      </c>
      <c r="B837" s="1">
        <v>4</v>
      </c>
      <c r="C837" s="1">
        <v>13</v>
      </c>
      <c r="D837">
        <v>8.8000000000000007</v>
      </c>
      <c r="E837">
        <v>7.1</v>
      </c>
      <c r="F837">
        <v>89</v>
      </c>
      <c r="G837">
        <v>222</v>
      </c>
      <c r="H837">
        <v>62</v>
      </c>
      <c r="I837">
        <v>196</v>
      </c>
      <c r="J837" s="4">
        <f t="shared" si="111"/>
        <v>188.30950767910642</v>
      </c>
      <c r="K837" s="4">
        <f t="shared" si="112"/>
        <v>22.611497985765553</v>
      </c>
      <c r="L837" s="5">
        <f t="shared" si="117"/>
        <v>23.309507679106417</v>
      </c>
      <c r="M837" s="5">
        <f t="shared" si="118"/>
        <v>11.388502014234447</v>
      </c>
      <c r="N837" s="6">
        <f t="shared" si="110"/>
        <v>49.155191957266993</v>
      </c>
      <c r="O837" s="6">
        <f t="shared" si="113"/>
        <v>179.24568211039409</v>
      </c>
      <c r="P837" s="6">
        <f>FORECAST(J837,Inputs!$B$10:$B$18,Inputs!$A$10:$A$18)</f>
        <v>32.299162108139875</v>
      </c>
      <c r="Q837" s="6">
        <f>IF(Inputs!$D$10="Yes",IF('Hourly Calcs'!P837&gt;'Hourly Calcs'!K837,'Hourly Calcs'!O837,N837+O837),N837+O837)</f>
        <v>179.24568211039409</v>
      </c>
      <c r="R837" s="12">
        <f t="shared" si="114"/>
        <v>851.77548138859265</v>
      </c>
      <c r="S837" s="1">
        <f>IF(AND(A837&gt;=5,A837&lt;=9),INDEX(Demand!$C$3:$C$26,C837),INDEX(Demand!$B$3:$B$26,C837))</f>
        <v>600</v>
      </c>
      <c r="T837" s="7">
        <f t="shared" si="115"/>
        <v>600</v>
      </c>
      <c r="U837" s="7">
        <f t="shared" si="116"/>
        <v>251.77548138859265</v>
      </c>
    </row>
    <row r="838" spans="1:21" x14ac:dyDescent="0.2">
      <c r="A838" s="1">
        <v>2</v>
      </c>
      <c r="B838" s="1">
        <v>4</v>
      </c>
      <c r="C838" s="1">
        <v>14</v>
      </c>
      <c r="D838">
        <v>9</v>
      </c>
      <c r="E838">
        <v>7.3</v>
      </c>
      <c r="F838">
        <v>89</v>
      </c>
      <c r="G838">
        <v>202</v>
      </c>
      <c r="H838">
        <v>58</v>
      </c>
      <c r="I838">
        <v>180</v>
      </c>
      <c r="J838" s="4">
        <f t="shared" si="111"/>
        <v>203.50835915746009</v>
      </c>
      <c r="K838" s="4">
        <f t="shared" si="112"/>
        <v>20.024494297904084</v>
      </c>
      <c r="L838" s="5">
        <f t="shared" si="117"/>
        <v>38.508359157460092</v>
      </c>
      <c r="M838" s="5">
        <f t="shared" si="118"/>
        <v>13.975505702095916</v>
      </c>
      <c r="N838" s="6">
        <f t="shared" si="110"/>
        <v>40.310318717624497</v>
      </c>
      <c r="O838" s="6">
        <f t="shared" si="113"/>
        <v>164.61338152995376</v>
      </c>
      <c r="P838" s="6">
        <f>FORECAST(J838,Inputs!$B$10:$B$18,Inputs!$A$10:$A$18)</f>
        <v>32.439892214420922</v>
      </c>
      <c r="Q838" s="6">
        <f>IF(Inputs!$D$10="Yes",IF('Hourly Calcs'!P838&gt;'Hourly Calcs'!K838,'Hourly Calcs'!O838,N838+O838),N838+O838)</f>
        <v>164.61338152995376</v>
      </c>
      <c r="R838" s="12">
        <f t="shared" si="114"/>
        <v>782.24278903034019</v>
      </c>
      <c r="S838" s="1">
        <f>IF(AND(A838&gt;=5,A838&lt;=9),INDEX(Demand!$C$3:$C$26,C838),INDEX(Demand!$B$3:$B$26,C838))</f>
        <v>600</v>
      </c>
      <c r="T838" s="7">
        <f t="shared" si="115"/>
        <v>600</v>
      </c>
      <c r="U838" s="7">
        <f t="shared" si="116"/>
        <v>182.24278903034019</v>
      </c>
    </row>
    <row r="839" spans="1:21" x14ac:dyDescent="0.2">
      <c r="A839" s="1">
        <v>2</v>
      </c>
      <c r="B839" s="1">
        <v>4</v>
      </c>
      <c r="C839" s="1">
        <v>15</v>
      </c>
      <c r="D839">
        <v>9.3000000000000007</v>
      </c>
      <c r="E839">
        <v>7.4</v>
      </c>
      <c r="F839">
        <v>88</v>
      </c>
      <c r="G839">
        <v>154</v>
      </c>
      <c r="H839">
        <v>53</v>
      </c>
      <c r="I839">
        <v>137</v>
      </c>
      <c r="J839" s="4">
        <f t="shared" si="111"/>
        <v>217.73933873993028</v>
      </c>
      <c r="K839" s="4">
        <f t="shared" si="112"/>
        <v>15.21351230807106</v>
      </c>
      <c r="L839" s="5">
        <f t="shared" si="117"/>
        <v>52.739338739930275</v>
      </c>
      <c r="M839" s="5">
        <f t="shared" si="118"/>
        <v>18.78648769192894</v>
      </c>
      <c r="N839" s="6">
        <f t="shared" si="110"/>
        <v>28.845109574187926</v>
      </c>
      <c r="O839" s="6">
        <f t="shared" si="113"/>
        <v>125.28907372002035</v>
      </c>
      <c r="P839" s="6">
        <f>FORECAST(J839,Inputs!$B$10:$B$18,Inputs!$A$10:$A$18)</f>
        <v>32.571660543888243</v>
      </c>
      <c r="Q839" s="6">
        <f>IF(Inputs!$D$10="Yes",IF('Hourly Calcs'!P839&gt;'Hourly Calcs'!K839,'Hourly Calcs'!O839,N839+O839),N839+O839)</f>
        <v>125.28907372002035</v>
      </c>
      <c r="R839" s="12">
        <f t="shared" si="114"/>
        <v>595.3736783175367</v>
      </c>
      <c r="S839" s="1">
        <f>IF(AND(A839&gt;=5,A839&lt;=9),INDEX(Demand!$C$3:$C$26,C839),INDEX(Demand!$B$3:$B$26,C839))</f>
        <v>600</v>
      </c>
      <c r="T839" s="7">
        <f t="shared" si="115"/>
        <v>595.3736783175367</v>
      </c>
      <c r="U839" s="7">
        <f t="shared" si="116"/>
        <v>0</v>
      </c>
    </row>
    <row r="840" spans="1:21" x14ac:dyDescent="0.2">
      <c r="A840" s="1">
        <v>2</v>
      </c>
      <c r="B840" s="1">
        <v>4</v>
      </c>
      <c r="C840" s="1">
        <v>16</v>
      </c>
      <c r="D840">
        <v>9.3000000000000007</v>
      </c>
      <c r="E840">
        <v>7.6</v>
      </c>
      <c r="F840">
        <v>89</v>
      </c>
      <c r="G840">
        <v>86</v>
      </c>
      <c r="H840">
        <v>11</v>
      </c>
      <c r="I840">
        <v>84</v>
      </c>
      <c r="J840" s="4">
        <f t="shared" si="111"/>
        <v>230.81044908121598</v>
      </c>
      <c r="K840" s="4">
        <f t="shared" si="112"/>
        <v>8.643313109273862</v>
      </c>
      <c r="L840" s="5">
        <f t="shared" si="117"/>
        <v>65.810449081215978</v>
      </c>
      <c r="M840" s="5">
        <f t="shared" si="118"/>
        <v>25.356686890726138</v>
      </c>
      <c r="N840" s="6">
        <f t="shared" si="110"/>
        <v>3.8623291371088744</v>
      </c>
      <c r="O840" s="6">
        <f t="shared" si="113"/>
        <v>76.819578047311751</v>
      </c>
      <c r="P840" s="6">
        <f>FORECAST(J840,Inputs!$B$10:$B$18,Inputs!$A$10:$A$18)</f>
        <v>32.69268934334459</v>
      </c>
      <c r="Q840" s="6">
        <f>IF(Inputs!$D$10="Yes",IF('Hourly Calcs'!P840&gt;'Hourly Calcs'!K840,'Hourly Calcs'!O840,N840+O840),N840+O840)</f>
        <v>76.819578047311751</v>
      </c>
      <c r="R840" s="12">
        <f t="shared" si="114"/>
        <v>365.04663488082542</v>
      </c>
      <c r="S840" s="1">
        <f>IF(AND(A840&gt;=5,A840&lt;=9),INDEX(Demand!$C$3:$C$26,C840),INDEX(Demand!$B$3:$B$26,C840))</f>
        <v>900</v>
      </c>
      <c r="T840" s="7">
        <f t="shared" si="115"/>
        <v>365.04663488082542</v>
      </c>
      <c r="U840" s="7">
        <f t="shared" si="116"/>
        <v>0</v>
      </c>
    </row>
    <row r="841" spans="1:21" x14ac:dyDescent="0.2">
      <c r="A841" s="1">
        <v>2</v>
      </c>
      <c r="B841" s="1">
        <v>4</v>
      </c>
      <c r="C841" s="1">
        <v>17</v>
      </c>
      <c r="D841">
        <v>9</v>
      </c>
      <c r="E841">
        <v>7.7</v>
      </c>
      <c r="F841">
        <v>92</v>
      </c>
      <c r="G841">
        <v>9</v>
      </c>
      <c r="H841">
        <v>0</v>
      </c>
      <c r="I841">
        <v>9</v>
      </c>
      <c r="J841" s="4">
        <f t="shared" si="111"/>
        <v>242.87160149790907</v>
      </c>
      <c r="K841" s="4">
        <f t="shared" si="112"/>
        <v>1.015716092647807</v>
      </c>
      <c r="L841" s="5">
        <f t="shared" si="117"/>
        <v>77.871601497909069</v>
      </c>
      <c r="M841" s="5">
        <f t="shared" si="118"/>
        <v>32.984283907352193</v>
      </c>
      <c r="N841" s="6">
        <f t="shared" ref="N841:N904" si="119">H841*MAX(0,COS(2*ASIN(SQRT(SIN(RADIANS($B$4))^2+COS(RADIANS($K841))^2-2*SIN(RADIANS($B$4))*COS(RADIANS($K841))*COS(RADIANS($J841-$B$5))+(SIN(RADIANS($K841))-COS(RADIANS($B$4)))^2)/2)))</f>
        <v>0</v>
      </c>
      <c r="O841" s="6">
        <f t="shared" si="113"/>
        <v>8.2306690764976871</v>
      </c>
      <c r="P841" s="6">
        <f>FORECAST(J841,Inputs!$B$10:$B$18,Inputs!$A$10:$A$18)</f>
        <v>32.804366680536191</v>
      </c>
      <c r="Q841" s="6">
        <f>IF(Inputs!$D$10="Yes",IF('Hourly Calcs'!P841&gt;'Hourly Calcs'!K841,'Hourly Calcs'!O841,N841+O841),N841+O841)</f>
        <v>8.2306690764976871</v>
      </c>
      <c r="R841" s="12">
        <f t="shared" si="114"/>
        <v>39.11213945151701</v>
      </c>
      <c r="S841" s="1">
        <f>IF(AND(A841&gt;=5,A841&lt;=9),INDEX(Demand!$C$3:$C$26,C841),INDEX(Demand!$B$3:$B$26,C841))</f>
        <v>900</v>
      </c>
      <c r="T841" s="7">
        <f t="shared" si="115"/>
        <v>39.11213945151701</v>
      </c>
      <c r="U841" s="7">
        <f t="shared" si="116"/>
        <v>0</v>
      </c>
    </row>
    <row r="842" spans="1:21" x14ac:dyDescent="0.2">
      <c r="A842" s="1">
        <v>2</v>
      </c>
      <c r="B842" s="1">
        <v>4</v>
      </c>
      <c r="C842" s="1">
        <v>18</v>
      </c>
      <c r="D842">
        <v>9</v>
      </c>
      <c r="E842">
        <v>7.7</v>
      </c>
      <c r="F842">
        <v>92</v>
      </c>
      <c r="G842">
        <v>0</v>
      </c>
      <c r="H842">
        <v>0</v>
      </c>
      <c r="I842">
        <v>0</v>
      </c>
      <c r="J842" s="4">
        <f t="shared" ref="J842:J905" si="120">solarazimuth($B$2,$B$3,$B$1,A842,B842,C842,0,0,0,0)</f>
        <v>254.2874265551045</v>
      </c>
      <c r="K842" s="4">
        <f t="shared" ref="K842:K905" si="121">solarelevation($B$2,$B$3,$B$1,A842,B842,C842,0,0,0,0)</f>
        <v>-8.1639910224959067</v>
      </c>
      <c r="L842" s="5">
        <f t="shared" si="117"/>
        <v>89.287426555104503</v>
      </c>
      <c r="M842" s="5">
        <f t="shared" si="118"/>
        <v>0</v>
      </c>
      <c r="N842" s="6">
        <f t="shared" si="119"/>
        <v>0</v>
      </c>
      <c r="O842" s="6">
        <f t="shared" ref="O842:O905" si="122">$I842*(1+COS(RADIANS($B$4)))/2</f>
        <v>0</v>
      </c>
      <c r="P842" s="6">
        <f>FORECAST(J842,Inputs!$B$10:$B$18,Inputs!$A$10:$A$18)</f>
        <v>32.910068764399114</v>
      </c>
      <c r="Q842" s="6">
        <f>IF(Inputs!$D$10="Yes",IF('Hourly Calcs'!P842&gt;'Hourly Calcs'!K842,'Hourly Calcs'!O842,N842+O842),N842+O842)</f>
        <v>0</v>
      </c>
      <c r="R842" s="12">
        <f t="shared" ref="R842:R905" si="123">$B$6*$E$1*Q842</f>
        <v>0</v>
      </c>
      <c r="S842" s="1">
        <f>IF(AND(A842&gt;=5,A842&lt;=9),INDEX(Demand!$C$3:$C$26,C842),INDEX(Demand!$B$3:$B$26,C842))</f>
        <v>900</v>
      </c>
      <c r="T842" s="7">
        <f t="shared" ref="T842:T905" si="124">S842-MAX(0,S842-R842)</f>
        <v>0</v>
      </c>
      <c r="U842" s="7">
        <f t="shared" ref="U842:U905" si="125">MAX(0,R842-S842)</f>
        <v>0</v>
      </c>
    </row>
    <row r="843" spans="1:21" x14ac:dyDescent="0.2">
      <c r="A843" s="1">
        <v>2</v>
      </c>
      <c r="B843" s="1">
        <v>4</v>
      </c>
      <c r="C843" s="1">
        <v>19</v>
      </c>
      <c r="D843">
        <v>9.1999999999999993</v>
      </c>
      <c r="E843">
        <v>7.7</v>
      </c>
      <c r="F843">
        <v>90</v>
      </c>
      <c r="G843">
        <v>0</v>
      </c>
      <c r="H843">
        <v>0</v>
      </c>
      <c r="I843">
        <v>0</v>
      </c>
      <c r="J843" s="4">
        <f t="shared" si="120"/>
        <v>265.55438093358941</v>
      </c>
      <c r="K843" s="4">
        <f t="shared" si="121"/>
        <v>-17.50839721020445</v>
      </c>
      <c r="L843" s="5">
        <f t="shared" si="117"/>
        <v>0</v>
      </c>
      <c r="M843" s="5">
        <f t="shared" si="118"/>
        <v>0</v>
      </c>
      <c r="N843" s="6">
        <f t="shared" si="119"/>
        <v>0</v>
      </c>
      <c r="O843" s="6">
        <f t="shared" si="122"/>
        <v>0</v>
      </c>
      <c r="P843" s="6">
        <f>FORECAST(J843,Inputs!$B$10:$B$18,Inputs!$A$10:$A$18)</f>
        <v>33.014392416051749</v>
      </c>
      <c r="Q843" s="6">
        <f>IF(Inputs!$D$10="Yes",IF('Hourly Calcs'!P843&gt;'Hourly Calcs'!K843,'Hourly Calcs'!O843,N843+O843),N843+O843)</f>
        <v>0</v>
      </c>
      <c r="R843" s="12">
        <f t="shared" si="123"/>
        <v>0</v>
      </c>
      <c r="S843" s="1">
        <f>IF(AND(A843&gt;=5,A843&lt;=9),INDEX(Demand!$C$3:$C$26,C843),INDEX(Demand!$B$3:$B$26,C843))</f>
        <v>900</v>
      </c>
      <c r="T843" s="7">
        <f t="shared" si="124"/>
        <v>0</v>
      </c>
      <c r="U843" s="7">
        <f t="shared" si="125"/>
        <v>0</v>
      </c>
    </row>
    <row r="844" spans="1:21" x14ac:dyDescent="0.2">
      <c r="A844" s="1">
        <v>2</v>
      </c>
      <c r="B844" s="1">
        <v>4</v>
      </c>
      <c r="C844" s="1">
        <v>20</v>
      </c>
      <c r="D844">
        <v>9.1</v>
      </c>
      <c r="E844">
        <v>7.6</v>
      </c>
      <c r="F844">
        <v>90</v>
      </c>
      <c r="G844">
        <v>0</v>
      </c>
      <c r="H844">
        <v>0</v>
      </c>
      <c r="I844">
        <v>0</v>
      </c>
      <c r="J844" s="4">
        <f t="shared" si="120"/>
        <v>277.29839867622547</v>
      </c>
      <c r="K844" s="4">
        <f t="shared" si="121"/>
        <v>-26.980743320123466</v>
      </c>
      <c r="L844" s="5">
        <f t="shared" si="117"/>
        <v>0</v>
      </c>
      <c r="M844" s="5">
        <f t="shared" si="118"/>
        <v>0</v>
      </c>
      <c r="N844" s="6">
        <f t="shared" si="119"/>
        <v>0</v>
      </c>
      <c r="O844" s="6">
        <f t="shared" si="122"/>
        <v>0</v>
      </c>
      <c r="P844" s="6">
        <f>FORECAST(J844,Inputs!$B$10:$B$18,Inputs!$A$10:$A$18)</f>
        <v>33.12313332107616</v>
      </c>
      <c r="Q844" s="6">
        <f>IF(Inputs!$D$10="Yes",IF('Hourly Calcs'!P844&gt;'Hourly Calcs'!K844,'Hourly Calcs'!O844,N844+O844),N844+O844)</f>
        <v>0</v>
      </c>
      <c r="R844" s="12">
        <f t="shared" si="123"/>
        <v>0</v>
      </c>
      <c r="S844" s="1">
        <f>IF(AND(A844&gt;=5,A844&lt;=9),INDEX(Demand!$C$3:$C$26,C844),INDEX(Demand!$B$3:$B$26,C844))</f>
        <v>800</v>
      </c>
      <c r="T844" s="7">
        <f t="shared" si="124"/>
        <v>0</v>
      </c>
      <c r="U844" s="7">
        <f t="shared" si="125"/>
        <v>0</v>
      </c>
    </row>
    <row r="845" spans="1:21" x14ac:dyDescent="0.2">
      <c r="A845" s="1">
        <v>2</v>
      </c>
      <c r="B845" s="1">
        <v>4</v>
      </c>
      <c r="C845" s="1">
        <v>21</v>
      </c>
      <c r="D845">
        <v>8.6999999999999993</v>
      </c>
      <c r="E845">
        <v>7.2</v>
      </c>
      <c r="F845">
        <v>90</v>
      </c>
      <c r="G845">
        <v>0</v>
      </c>
      <c r="H845">
        <v>0</v>
      </c>
      <c r="I845">
        <v>0</v>
      </c>
      <c r="J845" s="4">
        <f t="shared" si="120"/>
        <v>290.34159003336038</v>
      </c>
      <c r="K845" s="4">
        <f t="shared" si="121"/>
        <v>-36.179811528626416</v>
      </c>
      <c r="L845" s="5">
        <f t="shared" si="117"/>
        <v>0</v>
      </c>
      <c r="M845" s="5">
        <f t="shared" si="118"/>
        <v>0</v>
      </c>
      <c r="N845" s="6">
        <f t="shared" si="119"/>
        <v>0</v>
      </c>
      <c r="O845" s="6">
        <f t="shared" si="122"/>
        <v>0</v>
      </c>
      <c r="P845" s="6">
        <f>FORECAST(J845,Inputs!$B$10:$B$18,Inputs!$A$10:$A$18)</f>
        <v>33.243903611420002</v>
      </c>
      <c r="Q845" s="6">
        <f>IF(Inputs!$D$10="Yes",IF('Hourly Calcs'!P845&gt;'Hourly Calcs'!K845,'Hourly Calcs'!O845,N845+O845),N845+O845)</f>
        <v>0</v>
      </c>
      <c r="R845" s="12">
        <f t="shared" si="123"/>
        <v>0</v>
      </c>
      <c r="S845" s="1">
        <f>IF(AND(A845&gt;=5,A845&lt;=9),INDEX(Demand!$C$3:$C$26,C845),INDEX(Demand!$B$3:$B$26,C845))</f>
        <v>700</v>
      </c>
      <c r="T845" s="7">
        <f t="shared" si="124"/>
        <v>0</v>
      </c>
      <c r="U845" s="7">
        <f t="shared" si="125"/>
        <v>0</v>
      </c>
    </row>
    <row r="846" spans="1:21" x14ac:dyDescent="0.2">
      <c r="A846" s="1">
        <v>2</v>
      </c>
      <c r="B846" s="1">
        <v>4</v>
      </c>
      <c r="C846" s="1">
        <v>22</v>
      </c>
      <c r="D846">
        <v>9.4</v>
      </c>
      <c r="E846">
        <v>7.1</v>
      </c>
      <c r="F846">
        <v>86</v>
      </c>
      <c r="G846">
        <v>0</v>
      </c>
      <c r="H846">
        <v>0</v>
      </c>
      <c r="I846">
        <v>0</v>
      </c>
      <c r="J846" s="4">
        <f t="shared" si="120"/>
        <v>305.78961161994386</v>
      </c>
      <c r="K846" s="4">
        <f t="shared" si="121"/>
        <v>-44.543714023389242</v>
      </c>
      <c r="L846" s="5">
        <f t="shared" si="117"/>
        <v>0</v>
      </c>
      <c r="M846" s="5">
        <f t="shared" si="118"/>
        <v>0</v>
      </c>
      <c r="N846" s="6">
        <f t="shared" si="119"/>
        <v>0</v>
      </c>
      <c r="O846" s="6">
        <f t="shared" si="122"/>
        <v>0</v>
      </c>
      <c r="P846" s="6">
        <f>FORECAST(J846,Inputs!$B$10:$B$18,Inputs!$A$10:$A$18)</f>
        <v>33.386940848332813</v>
      </c>
      <c r="Q846" s="6">
        <f>IF(Inputs!$D$10="Yes",IF('Hourly Calcs'!P846&gt;'Hourly Calcs'!K846,'Hourly Calcs'!O846,N846+O846),N846+O846)</f>
        <v>0</v>
      </c>
      <c r="R846" s="12">
        <f t="shared" si="123"/>
        <v>0</v>
      </c>
      <c r="S846" s="1">
        <f>IF(AND(A846&gt;=5,A846&lt;=9),INDEX(Demand!$C$3:$C$26,C846),INDEX(Demand!$B$3:$B$26,C846))</f>
        <v>600</v>
      </c>
      <c r="T846" s="7">
        <f t="shared" si="124"/>
        <v>0</v>
      </c>
      <c r="U846" s="7">
        <f t="shared" si="125"/>
        <v>0</v>
      </c>
    </row>
    <row r="847" spans="1:21" x14ac:dyDescent="0.2">
      <c r="A847" s="1">
        <v>2</v>
      </c>
      <c r="B847" s="1">
        <v>4</v>
      </c>
      <c r="C847" s="1">
        <v>23</v>
      </c>
      <c r="D847">
        <v>9.4</v>
      </c>
      <c r="E847">
        <v>7.1</v>
      </c>
      <c r="F847">
        <v>86</v>
      </c>
      <c r="G847">
        <v>0</v>
      </c>
      <c r="H847">
        <v>0</v>
      </c>
      <c r="I847">
        <v>0</v>
      </c>
      <c r="J847" s="4">
        <f t="shared" si="120"/>
        <v>324.91768593075176</v>
      </c>
      <c r="K847" s="4">
        <f t="shared" si="121"/>
        <v>-51.216020127617753</v>
      </c>
      <c r="L847" s="5">
        <f t="shared" si="117"/>
        <v>0</v>
      </c>
      <c r="M847" s="5">
        <f t="shared" si="118"/>
        <v>0</v>
      </c>
      <c r="N847" s="6">
        <f t="shared" si="119"/>
        <v>0</v>
      </c>
      <c r="O847" s="6">
        <f t="shared" si="122"/>
        <v>0</v>
      </c>
      <c r="P847" s="6">
        <f>FORECAST(J847,Inputs!$B$10:$B$18,Inputs!$A$10:$A$18)</f>
        <v>33.564052647506955</v>
      </c>
      <c r="Q847" s="6">
        <f>IF(Inputs!$D$10="Yes",IF('Hourly Calcs'!P847&gt;'Hourly Calcs'!K847,'Hourly Calcs'!O847,N847+O847),N847+O847)</f>
        <v>0</v>
      </c>
      <c r="R847" s="12">
        <f t="shared" si="123"/>
        <v>0</v>
      </c>
      <c r="S847" s="1">
        <f>IF(AND(A847&gt;=5,A847&lt;=9),INDEX(Demand!$C$3:$C$26,C847),INDEX(Demand!$B$3:$B$26,C847))</f>
        <v>500</v>
      </c>
      <c r="T847" s="7">
        <f t="shared" si="124"/>
        <v>0</v>
      </c>
      <c r="U847" s="7">
        <f t="shared" si="125"/>
        <v>0</v>
      </c>
    </row>
    <row r="848" spans="1:21" x14ac:dyDescent="0.2">
      <c r="A848" s="1">
        <v>2</v>
      </c>
      <c r="B848" s="1">
        <v>4</v>
      </c>
      <c r="C848" s="1">
        <v>24</v>
      </c>
      <c r="D848">
        <v>10.1</v>
      </c>
      <c r="E848">
        <v>7.2</v>
      </c>
      <c r="F848">
        <v>82</v>
      </c>
      <c r="G848">
        <v>0</v>
      </c>
      <c r="H848">
        <v>0</v>
      </c>
      <c r="I848">
        <v>0</v>
      </c>
      <c r="J848" s="4">
        <f t="shared" si="120"/>
        <v>348.19472498960033</v>
      </c>
      <c r="K848" s="4">
        <f t="shared" si="121"/>
        <v>-55.001987957552558</v>
      </c>
      <c r="L848" s="5">
        <f t="shared" si="117"/>
        <v>0</v>
      </c>
      <c r="M848" s="5">
        <f t="shared" si="118"/>
        <v>0</v>
      </c>
      <c r="N848" s="6">
        <f t="shared" si="119"/>
        <v>0</v>
      </c>
      <c r="O848" s="6">
        <f t="shared" si="122"/>
        <v>0</v>
      </c>
      <c r="P848" s="6">
        <f>FORECAST(J848,Inputs!$B$10:$B$18,Inputs!$A$10:$A$18)</f>
        <v>33.779580786940741</v>
      </c>
      <c r="Q848" s="6">
        <f>IF(Inputs!$D$10="Yes",IF('Hourly Calcs'!P848&gt;'Hourly Calcs'!K848,'Hourly Calcs'!O848,N848+O848),N848+O848)</f>
        <v>0</v>
      </c>
      <c r="R848" s="12">
        <f t="shared" si="123"/>
        <v>0</v>
      </c>
      <c r="S848" s="1">
        <f>IF(AND(A848&gt;=5,A848&lt;=9),INDEX(Demand!$C$3:$C$26,C848),INDEX(Demand!$B$3:$B$26,C848))</f>
        <v>400</v>
      </c>
      <c r="T848" s="7">
        <f t="shared" si="124"/>
        <v>0</v>
      </c>
      <c r="U848" s="7">
        <f t="shared" si="125"/>
        <v>0</v>
      </c>
    </row>
    <row r="849" spans="1:21" x14ac:dyDescent="0.2">
      <c r="A849" s="1">
        <v>2</v>
      </c>
      <c r="B849" s="1">
        <v>5</v>
      </c>
      <c r="C849" s="1">
        <v>1</v>
      </c>
      <c r="D849">
        <v>9.5</v>
      </c>
      <c r="E849">
        <v>7.2</v>
      </c>
      <c r="F849">
        <v>86</v>
      </c>
      <c r="G849">
        <v>0</v>
      </c>
      <c r="H849">
        <v>0</v>
      </c>
      <c r="I849">
        <v>0</v>
      </c>
      <c r="J849" s="4">
        <f t="shared" si="120"/>
        <v>13.396287908598651</v>
      </c>
      <c r="K849" s="4">
        <f t="shared" si="121"/>
        <v>-54.85653714819469</v>
      </c>
      <c r="L849" s="5">
        <f t="shared" si="117"/>
        <v>0</v>
      </c>
      <c r="M849" s="5">
        <f t="shared" si="118"/>
        <v>0</v>
      </c>
      <c r="N849" s="6">
        <f t="shared" si="119"/>
        <v>0</v>
      </c>
      <c r="O849" s="6">
        <f t="shared" si="122"/>
        <v>0</v>
      </c>
      <c r="P849" s="6">
        <f>FORECAST(J849,Inputs!$B$10:$B$18,Inputs!$A$10:$A$18)</f>
        <v>30.679595258412949</v>
      </c>
      <c r="Q849" s="6">
        <f>IF(Inputs!$D$10="Yes",IF('Hourly Calcs'!P849&gt;'Hourly Calcs'!K849,'Hourly Calcs'!O849,N849+O849),N849+O849)</f>
        <v>0</v>
      </c>
      <c r="R849" s="12">
        <f t="shared" si="123"/>
        <v>0</v>
      </c>
      <c r="S849" s="1">
        <f>IF(AND(A849&gt;=5,A849&lt;=9),INDEX(Demand!$C$3:$C$26,C849),INDEX(Demand!$B$3:$B$26,C849))</f>
        <v>350</v>
      </c>
      <c r="T849" s="7">
        <f t="shared" si="124"/>
        <v>0</v>
      </c>
      <c r="U849" s="7">
        <f t="shared" si="125"/>
        <v>0</v>
      </c>
    </row>
    <row r="850" spans="1:21" x14ac:dyDescent="0.2">
      <c r="A850" s="1">
        <v>2</v>
      </c>
      <c r="B850" s="1">
        <v>5</v>
      </c>
      <c r="C850" s="1">
        <v>2</v>
      </c>
      <c r="D850">
        <v>9.6</v>
      </c>
      <c r="E850">
        <v>7.3</v>
      </c>
      <c r="F850">
        <v>86</v>
      </c>
      <c r="G850">
        <v>0</v>
      </c>
      <c r="H850">
        <v>0</v>
      </c>
      <c r="I850">
        <v>0</v>
      </c>
      <c r="J850" s="4">
        <f t="shared" si="120"/>
        <v>36.417357398600217</v>
      </c>
      <c r="K850" s="4">
        <f t="shared" si="121"/>
        <v>-50.825004685483464</v>
      </c>
      <c r="L850" s="5">
        <f t="shared" si="117"/>
        <v>0</v>
      </c>
      <c r="M850" s="5">
        <f t="shared" si="118"/>
        <v>0</v>
      </c>
      <c r="N850" s="6">
        <f t="shared" si="119"/>
        <v>0</v>
      </c>
      <c r="O850" s="6">
        <f t="shared" si="122"/>
        <v>0</v>
      </c>
      <c r="P850" s="6">
        <f>FORECAST(J850,Inputs!$B$10:$B$18,Inputs!$A$10:$A$18)</f>
        <v>30.892753309246295</v>
      </c>
      <c r="Q850" s="6">
        <f>IF(Inputs!$D$10="Yes",IF('Hourly Calcs'!P850&gt;'Hourly Calcs'!K850,'Hourly Calcs'!O850,N850+O850),N850+O850)</f>
        <v>0</v>
      </c>
      <c r="R850" s="12">
        <f t="shared" si="123"/>
        <v>0</v>
      </c>
      <c r="S850" s="1">
        <f>IF(AND(A850&gt;=5,A850&lt;=9),INDEX(Demand!$C$3:$C$26,C850),INDEX(Demand!$B$3:$B$26,C850))</f>
        <v>350</v>
      </c>
      <c r="T850" s="7">
        <f t="shared" si="124"/>
        <v>0</v>
      </c>
      <c r="U850" s="7">
        <f t="shared" si="125"/>
        <v>0</v>
      </c>
    </row>
    <row r="851" spans="1:21" x14ac:dyDescent="0.2">
      <c r="A851" s="1">
        <v>2</v>
      </c>
      <c r="B851" s="1">
        <v>5</v>
      </c>
      <c r="C851" s="1">
        <v>3</v>
      </c>
      <c r="D851">
        <v>9.1</v>
      </c>
      <c r="E851">
        <v>7.2</v>
      </c>
      <c r="F851">
        <v>88</v>
      </c>
      <c r="G851">
        <v>0</v>
      </c>
      <c r="H851">
        <v>0</v>
      </c>
      <c r="I851">
        <v>0</v>
      </c>
      <c r="J851" s="4">
        <f t="shared" si="120"/>
        <v>55.252985723011335</v>
      </c>
      <c r="K851" s="4">
        <f t="shared" si="121"/>
        <v>-43.992951504241148</v>
      </c>
      <c r="L851" s="5">
        <f t="shared" si="117"/>
        <v>0</v>
      </c>
      <c r="M851" s="5">
        <f t="shared" si="118"/>
        <v>0</v>
      </c>
      <c r="N851" s="6">
        <f t="shared" si="119"/>
        <v>0</v>
      </c>
      <c r="O851" s="6">
        <f t="shared" si="122"/>
        <v>0</v>
      </c>
      <c r="P851" s="6">
        <f>FORECAST(J851,Inputs!$B$10:$B$18,Inputs!$A$10:$A$18)</f>
        <v>31.067157275213066</v>
      </c>
      <c r="Q851" s="6">
        <f>IF(Inputs!$D$10="Yes",IF('Hourly Calcs'!P851&gt;'Hourly Calcs'!K851,'Hourly Calcs'!O851,N851+O851),N851+O851)</f>
        <v>0</v>
      </c>
      <c r="R851" s="12">
        <f t="shared" si="123"/>
        <v>0</v>
      </c>
      <c r="S851" s="1">
        <f>IF(AND(A851&gt;=5,A851&lt;=9),INDEX(Demand!$C$3:$C$26,C851),INDEX(Demand!$B$3:$B$26,C851))</f>
        <v>350</v>
      </c>
      <c r="T851" s="7">
        <f t="shared" si="124"/>
        <v>0</v>
      </c>
      <c r="U851" s="7">
        <f t="shared" si="125"/>
        <v>0</v>
      </c>
    </row>
    <row r="852" spans="1:21" x14ac:dyDescent="0.2">
      <c r="A852" s="1">
        <v>2</v>
      </c>
      <c r="B852" s="1">
        <v>5</v>
      </c>
      <c r="C852" s="1">
        <v>4</v>
      </c>
      <c r="D852">
        <v>8.8000000000000007</v>
      </c>
      <c r="E852">
        <v>7.1</v>
      </c>
      <c r="F852">
        <v>89</v>
      </c>
      <c r="G852">
        <v>0</v>
      </c>
      <c r="H852">
        <v>0</v>
      </c>
      <c r="I852">
        <v>0</v>
      </c>
      <c r="J852" s="4">
        <f t="shared" si="120"/>
        <v>70.488037646073138</v>
      </c>
      <c r="K852" s="4">
        <f t="shared" si="121"/>
        <v>-35.537540256254545</v>
      </c>
      <c r="L852" s="5">
        <f t="shared" si="117"/>
        <v>0</v>
      </c>
      <c r="M852" s="5">
        <f t="shared" si="118"/>
        <v>0</v>
      </c>
      <c r="N852" s="6">
        <f t="shared" si="119"/>
        <v>0</v>
      </c>
      <c r="O852" s="6">
        <f t="shared" si="122"/>
        <v>0</v>
      </c>
      <c r="P852" s="6">
        <f>FORECAST(J852,Inputs!$B$10:$B$18,Inputs!$A$10:$A$18)</f>
        <v>31.20822257079697</v>
      </c>
      <c r="Q852" s="6">
        <f>IF(Inputs!$D$10="Yes",IF('Hourly Calcs'!P852&gt;'Hourly Calcs'!K852,'Hourly Calcs'!O852,N852+O852),N852+O852)</f>
        <v>0</v>
      </c>
      <c r="R852" s="12">
        <f t="shared" si="123"/>
        <v>0</v>
      </c>
      <c r="S852" s="1">
        <f>IF(AND(A852&gt;=5,A852&lt;=9),INDEX(Demand!$C$3:$C$26,C852),INDEX(Demand!$B$3:$B$26,C852))</f>
        <v>350</v>
      </c>
      <c r="T852" s="7">
        <f t="shared" si="124"/>
        <v>0</v>
      </c>
      <c r="U852" s="7">
        <f t="shared" si="125"/>
        <v>0</v>
      </c>
    </row>
    <row r="853" spans="1:21" x14ac:dyDescent="0.2">
      <c r="A853" s="1">
        <v>2</v>
      </c>
      <c r="B853" s="1">
        <v>5</v>
      </c>
      <c r="C853" s="1">
        <v>5</v>
      </c>
      <c r="D853">
        <v>8.5</v>
      </c>
      <c r="E853">
        <v>7.2</v>
      </c>
      <c r="F853">
        <v>92</v>
      </c>
      <c r="G853">
        <v>0</v>
      </c>
      <c r="H853">
        <v>0</v>
      </c>
      <c r="I853">
        <v>0</v>
      </c>
      <c r="J853" s="4">
        <f t="shared" si="120"/>
        <v>83.40255423190375</v>
      </c>
      <c r="K853" s="4">
        <f t="shared" si="121"/>
        <v>-26.289863748523885</v>
      </c>
      <c r="L853" s="5">
        <f t="shared" si="117"/>
        <v>81.59744576809625</v>
      </c>
      <c r="M853" s="5">
        <f t="shared" si="118"/>
        <v>0</v>
      </c>
      <c r="N853" s="6">
        <f t="shared" si="119"/>
        <v>0</v>
      </c>
      <c r="O853" s="6">
        <f t="shared" si="122"/>
        <v>0</v>
      </c>
      <c r="P853" s="6">
        <f>FORECAST(J853,Inputs!$B$10:$B$18,Inputs!$A$10:$A$18)</f>
        <v>31.32780142807318</v>
      </c>
      <c r="Q853" s="6">
        <f>IF(Inputs!$D$10="Yes",IF('Hourly Calcs'!P853&gt;'Hourly Calcs'!K853,'Hourly Calcs'!O853,N853+O853),N853+O853)</f>
        <v>0</v>
      </c>
      <c r="R853" s="12">
        <f t="shared" si="123"/>
        <v>0</v>
      </c>
      <c r="S853" s="1">
        <f>IF(AND(A853&gt;=5,A853&lt;=9),INDEX(Demand!$C$3:$C$26,C853),INDEX(Demand!$B$3:$B$26,C853))</f>
        <v>350</v>
      </c>
      <c r="T853" s="7">
        <f t="shared" si="124"/>
        <v>0</v>
      </c>
      <c r="U853" s="7">
        <f t="shared" si="125"/>
        <v>0</v>
      </c>
    </row>
    <row r="854" spans="1:21" x14ac:dyDescent="0.2">
      <c r="A854" s="1">
        <v>2</v>
      </c>
      <c r="B854" s="1">
        <v>5</v>
      </c>
      <c r="C854" s="1">
        <v>6</v>
      </c>
      <c r="D854">
        <v>8.3000000000000007</v>
      </c>
      <c r="E854">
        <v>7</v>
      </c>
      <c r="F854">
        <v>92</v>
      </c>
      <c r="G854">
        <v>0</v>
      </c>
      <c r="H854">
        <v>0</v>
      </c>
      <c r="I854">
        <v>0</v>
      </c>
      <c r="J854" s="4">
        <f t="shared" si="120"/>
        <v>95.081773561419908</v>
      </c>
      <c r="K854" s="4">
        <f t="shared" si="121"/>
        <v>-16.796057408842827</v>
      </c>
      <c r="L854" s="5">
        <f t="shared" si="117"/>
        <v>69.918226438580092</v>
      </c>
      <c r="M854" s="5">
        <f t="shared" si="118"/>
        <v>0</v>
      </c>
      <c r="N854" s="6">
        <f t="shared" si="119"/>
        <v>0</v>
      </c>
      <c r="O854" s="6">
        <f t="shared" si="122"/>
        <v>0</v>
      </c>
      <c r="P854" s="6">
        <f>FORECAST(J854,Inputs!$B$10:$B$18,Inputs!$A$10:$A$18)</f>
        <v>31.435942347790924</v>
      </c>
      <c r="Q854" s="6">
        <f>IF(Inputs!$D$10="Yes",IF('Hourly Calcs'!P854&gt;'Hourly Calcs'!K854,'Hourly Calcs'!O854,N854+O854),N854+O854)</f>
        <v>0</v>
      </c>
      <c r="R854" s="12">
        <f t="shared" si="123"/>
        <v>0</v>
      </c>
      <c r="S854" s="1">
        <f>IF(AND(A854&gt;=5,A854&lt;=9),INDEX(Demand!$C$3:$C$26,C854),INDEX(Demand!$B$3:$B$26,C854))</f>
        <v>350</v>
      </c>
      <c r="T854" s="7">
        <f t="shared" si="124"/>
        <v>0</v>
      </c>
      <c r="U854" s="7">
        <f t="shared" si="125"/>
        <v>0</v>
      </c>
    </row>
    <row r="855" spans="1:21" x14ac:dyDescent="0.2">
      <c r="A855" s="1">
        <v>2</v>
      </c>
      <c r="B855" s="1">
        <v>5</v>
      </c>
      <c r="C855" s="1">
        <v>7</v>
      </c>
      <c r="D855">
        <v>8</v>
      </c>
      <c r="E855">
        <v>6.9</v>
      </c>
      <c r="F855">
        <v>93</v>
      </c>
      <c r="G855">
        <v>0</v>
      </c>
      <c r="H855">
        <v>0</v>
      </c>
      <c r="I855">
        <v>0</v>
      </c>
      <c r="J855" s="4">
        <f t="shared" si="120"/>
        <v>106.33184952667489</v>
      </c>
      <c r="K855" s="4">
        <f t="shared" si="121"/>
        <v>-7.448147988408607</v>
      </c>
      <c r="L855" s="5">
        <f t="shared" si="117"/>
        <v>58.668150473325113</v>
      </c>
      <c r="M855" s="5">
        <f t="shared" si="118"/>
        <v>0</v>
      </c>
      <c r="N855" s="6">
        <f t="shared" si="119"/>
        <v>0</v>
      </c>
      <c r="O855" s="6">
        <f t="shared" si="122"/>
        <v>0</v>
      </c>
      <c r="P855" s="6">
        <f>FORECAST(J855,Inputs!$B$10:$B$18,Inputs!$A$10:$A$18)</f>
        <v>31.540109717839581</v>
      </c>
      <c r="Q855" s="6">
        <f>IF(Inputs!$D$10="Yes",IF('Hourly Calcs'!P855&gt;'Hourly Calcs'!K855,'Hourly Calcs'!O855,N855+O855),N855+O855)</f>
        <v>0</v>
      </c>
      <c r="R855" s="12">
        <f t="shared" si="123"/>
        <v>0</v>
      </c>
      <c r="S855" s="1">
        <f>IF(AND(A855&gt;=5,A855&lt;=9),INDEX(Demand!$C$3:$C$26,C855),INDEX(Demand!$B$3:$B$26,C855))</f>
        <v>350</v>
      </c>
      <c r="T855" s="7">
        <f t="shared" si="124"/>
        <v>0</v>
      </c>
      <c r="U855" s="7">
        <f t="shared" si="125"/>
        <v>0</v>
      </c>
    </row>
    <row r="856" spans="1:21" x14ac:dyDescent="0.2">
      <c r="A856" s="1">
        <v>2</v>
      </c>
      <c r="B856" s="1">
        <v>5</v>
      </c>
      <c r="C856" s="1">
        <v>8</v>
      </c>
      <c r="D856">
        <v>7.8</v>
      </c>
      <c r="E856">
        <v>6.9</v>
      </c>
      <c r="F856">
        <v>94</v>
      </c>
      <c r="G856">
        <v>2</v>
      </c>
      <c r="H856">
        <v>0</v>
      </c>
      <c r="I856">
        <v>2</v>
      </c>
      <c r="J856" s="4">
        <f t="shared" si="120"/>
        <v>117.76989877302535</v>
      </c>
      <c r="K856" s="4">
        <f t="shared" si="121"/>
        <v>1.6409074498113938</v>
      </c>
      <c r="L856" s="5">
        <f t="shared" si="117"/>
        <v>47.230101226974654</v>
      </c>
      <c r="M856" s="5">
        <f t="shared" si="118"/>
        <v>32.359092550188606</v>
      </c>
      <c r="N856" s="6">
        <f t="shared" si="119"/>
        <v>0</v>
      </c>
      <c r="O856" s="6">
        <f t="shared" si="122"/>
        <v>1.8290375725550416</v>
      </c>
      <c r="P856" s="6">
        <f>FORECAST(J856,Inputs!$B$10:$B$18,Inputs!$A$10:$A$18)</f>
        <v>31.646017581231714</v>
      </c>
      <c r="Q856" s="6">
        <f>IF(Inputs!$D$10="Yes",IF('Hourly Calcs'!P856&gt;'Hourly Calcs'!K856,'Hourly Calcs'!O856,N856+O856),N856+O856)</f>
        <v>1.8290375725550416</v>
      </c>
      <c r="R856" s="12">
        <f t="shared" si="123"/>
        <v>8.6915865447815577</v>
      </c>
      <c r="S856" s="1">
        <f>IF(AND(A856&gt;=5,A856&lt;=9),INDEX(Demand!$C$3:$C$26,C856),INDEX(Demand!$B$3:$B$26,C856))</f>
        <v>350</v>
      </c>
      <c r="T856" s="7">
        <f t="shared" si="124"/>
        <v>8.6915865447815577</v>
      </c>
      <c r="U856" s="7">
        <f t="shared" si="125"/>
        <v>0</v>
      </c>
    </row>
    <row r="857" spans="1:21" x14ac:dyDescent="0.2">
      <c r="A857" s="1">
        <v>2</v>
      </c>
      <c r="B857" s="1">
        <v>5</v>
      </c>
      <c r="C857" s="1">
        <v>9</v>
      </c>
      <c r="D857">
        <v>8.1</v>
      </c>
      <c r="E857">
        <v>7</v>
      </c>
      <c r="F857">
        <v>93</v>
      </c>
      <c r="G857">
        <v>35</v>
      </c>
      <c r="H857">
        <v>0</v>
      </c>
      <c r="I857">
        <v>35</v>
      </c>
      <c r="J857" s="4">
        <f t="shared" si="120"/>
        <v>129.88739512330153</v>
      </c>
      <c r="K857" s="4">
        <f t="shared" si="121"/>
        <v>9.2899761403340761</v>
      </c>
      <c r="L857" s="5">
        <f t="shared" si="117"/>
        <v>35.11260487669847</v>
      </c>
      <c r="M857" s="5">
        <f t="shared" si="118"/>
        <v>24.710023859665924</v>
      </c>
      <c r="N857" s="6">
        <f t="shared" si="119"/>
        <v>0</v>
      </c>
      <c r="O857" s="6">
        <f t="shared" si="122"/>
        <v>32.00815751971323</v>
      </c>
      <c r="P857" s="6">
        <f>FORECAST(J857,Inputs!$B$10:$B$18,Inputs!$A$10:$A$18)</f>
        <v>31.758216621512048</v>
      </c>
      <c r="Q857" s="6">
        <f>IF(Inputs!$D$10="Yes",IF('Hourly Calcs'!P857&gt;'Hourly Calcs'!K857,'Hourly Calcs'!O857,N857+O857),N857+O857)</f>
        <v>32.00815751971323</v>
      </c>
      <c r="R857" s="12">
        <f t="shared" si="123"/>
        <v>152.10276453367726</v>
      </c>
      <c r="S857" s="1">
        <f>IF(AND(A857&gt;=5,A857&lt;=9),INDEX(Demand!$C$3:$C$26,C857),INDEX(Demand!$B$3:$B$26,C857))</f>
        <v>350</v>
      </c>
      <c r="T857" s="7">
        <f t="shared" si="124"/>
        <v>152.10276453367726</v>
      </c>
      <c r="U857" s="7">
        <f t="shared" si="125"/>
        <v>0</v>
      </c>
    </row>
    <row r="858" spans="1:21" x14ac:dyDescent="0.2">
      <c r="A858" s="1">
        <v>2</v>
      </c>
      <c r="B858" s="1">
        <v>5</v>
      </c>
      <c r="C858" s="1">
        <v>10</v>
      </c>
      <c r="D858">
        <v>8.3000000000000007</v>
      </c>
      <c r="E858">
        <v>7</v>
      </c>
      <c r="F858">
        <v>92</v>
      </c>
      <c r="G858">
        <v>107</v>
      </c>
      <c r="H858">
        <v>32</v>
      </c>
      <c r="I858">
        <v>99</v>
      </c>
      <c r="J858" s="4">
        <f t="shared" si="120"/>
        <v>143.04284166057079</v>
      </c>
      <c r="K858" s="4">
        <f t="shared" si="121"/>
        <v>15.798913641936338</v>
      </c>
      <c r="L858" s="5">
        <f t="shared" si="117"/>
        <v>21.957158339429213</v>
      </c>
      <c r="M858" s="5">
        <f t="shared" si="118"/>
        <v>18.201086358063662</v>
      </c>
      <c r="N858" s="6">
        <f t="shared" si="119"/>
        <v>23.192137658970239</v>
      </c>
      <c r="O858" s="6">
        <f t="shared" si="122"/>
        <v>90.537359841474554</v>
      </c>
      <c r="P858" s="6">
        <f>FORECAST(J858,Inputs!$B$10:$B$18,Inputs!$A$10:$A$18)</f>
        <v>31.880026311671951</v>
      </c>
      <c r="Q858" s="6">
        <f>IF(Inputs!$D$10="Yes",IF('Hourly Calcs'!P858&gt;'Hourly Calcs'!K858,'Hourly Calcs'!O858,N858+O858),N858+O858)</f>
        <v>90.537359841474554</v>
      </c>
      <c r="R858" s="12">
        <f t="shared" si="123"/>
        <v>430.23353396668705</v>
      </c>
      <c r="S858" s="1">
        <f>IF(AND(A858&gt;=5,A858&lt;=9),INDEX(Demand!$C$3:$C$26,C858),INDEX(Demand!$B$3:$B$26,C858))</f>
        <v>600</v>
      </c>
      <c r="T858" s="7">
        <f t="shared" si="124"/>
        <v>430.23353396668705</v>
      </c>
      <c r="U858" s="7">
        <f t="shared" si="125"/>
        <v>0</v>
      </c>
    </row>
    <row r="859" spans="1:21" x14ac:dyDescent="0.2">
      <c r="A859" s="1">
        <v>2</v>
      </c>
      <c r="B859" s="1">
        <v>5</v>
      </c>
      <c r="C859" s="1">
        <v>11</v>
      </c>
      <c r="D859">
        <v>8.4</v>
      </c>
      <c r="E859">
        <v>7.1</v>
      </c>
      <c r="F859">
        <v>92</v>
      </c>
      <c r="G859">
        <v>172</v>
      </c>
      <c r="H859">
        <v>61</v>
      </c>
      <c r="I859">
        <v>151</v>
      </c>
      <c r="J859" s="4">
        <f t="shared" si="120"/>
        <v>157.37299051716559</v>
      </c>
      <c r="K859" s="4">
        <f t="shared" si="121"/>
        <v>20.515755340224558</v>
      </c>
      <c r="L859" s="5">
        <f t="shared" si="117"/>
        <v>7.6270094828344099</v>
      </c>
      <c r="M859" s="5">
        <f t="shared" si="118"/>
        <v>13.484244659775442</v>
      </c>
      <c r="N859" s="6">
        <f t="shared" si="119"/>
        <v>49.388150148828636</v>
      </c>
      <c r="O859" s="6">
        <f t="shared" si="122"/>
        <v>138.09233672790563</v>
      </c>
      <c r="P859" s="6">
        <f>FORECAST(J859,Inputs!$B$10:$B$18,Inputs!$A$10:$A$18)</f>
        <v>32.01271287515894</v>
      </c>
      <c r="Q859" s="6">
        <f>IF(Inputs!$D$10="Yes",IF('Hourly Calcs'!P859&gt;'Hourly Calcs'!K859,'Hourly Calcs'!O859,N859+O859),N859+O859)</f>
        <v>138.09233672790563</v>
      </c>
      <c r="R859" s="12">
        <f t="shared" si="123"/>
        <v>656.21478413100749</v>
      </c>
      <c r="S859" s="1">
        <f>IF(AND(A859&gt;=5,A859&lt;=9),INDEX(Demand!$C$3:$C$26,C859),INDEX(Demand!$B$3:$B$26,C859))</f>
        <v>600</v>
      </c>
      <c r="T859" s="7">
        <f t="shared" si="124"/>
        <v>600</v>
      </c>
      <c r="U859" s="7">
        <f t="shared" si="125"/>
        <v>56.214784131007491</v>
      </c>
    </row>
    <row r="860" spans="1:21" x14ac:dyDescent="0.2">
      <c r="A860" s="1">
        <v>2</v>
      </c>
      <c r="B860" s="1">
        <v>5</v>
      </c>
      <c r="C860" s="1">
        <v>12</v>
      </c>
      <c r="D860">
        <v>9.1999999999999993</v>
      </c>
      <c r="E860">
        <v>7.7</v>
      </c>
      <c r="F860">
        <v>90</v>
      </c>
      <c r="G860">
        <v>213</v>
      </c>
      <c r="H860">
        <v>60</v>
      </c>
      <c r="I860">
        <v>189</v>
      </c>
      <c r="J860" s="4">
        <f t="shared" si="120"/>
        <v>172.66293514539527</v>
      </c>
      <c r="K860" s="4">
        <f t="shared" si="121"/>
        <v>22.979838001596889</v>
      </c>
      <c r="L860" s="5">
        <f t="shared" si="117"/>
        <v>7.6629351453952665</v>
      </c>
      <c r="M860" s="5">
        <f t="shared" si="118"/>
        <v>11.020161998403111</v>
      </c>
      <c r="N860" s="6">
        <f t="shared" si="119"/>
        <v>50.032882680325706</v>
      </c>
      <c r="O860" s="6">
        <f t="shared" si="122"/>
        <v>172.84405060645145</v>
      </c>
      <c r="P860" s="6">
        <f>FORECAST(J860,Inputs!$B$10:$B$18,Inputs!$A$10:$A$18)</f>
        <v>32.154286436531436</v>
      </c>
      <c r="Q860" s="6">
        <f>IF(Inputs!$D$10="Yes",IF('Hourly Calcs'!P860&gt;'Hourly Calcs'!K860,'Hourly Calcs'!O860,N860+O860),N860+O860)</f>
        <v>172.84405060645145</v>
      </c>
      <c r="R860" s="12">
        <f t="shared" si="123"/>
        <v>821.3549284818572</v>
      </c>
      <c r="S860" s="1">
        <f>IF(AND(A860&gt;=5,A860&lt;=9),INDEX(Demand!$C$3:$C$26,C860),INDEX(Demand!$B$3:$B$26,C860))</f>
        <v>600</v>
      </c>
      <c r="T860" s="7">
        <f t="shared" si="124"/>
        <v>600</v>
      </c>
      <c r="U860" s="7">
        <f t="shared" si="125"/>
        <v>221.3549284818572</v>
      </c>
    </row>
    <row r="861" spans="1:21" x14ac:dyDescent="0.2">
      <c r="A861" s="1">
        <v>2</v>
      </c>
      <c r="B861" s="1">
        <v>5</v>
      </c>
      <c r="C861" s="1">
        <v>13</v>
      </c>
      <c r="D861">
        <v>9.3000000000000007</v>
      </c>
      <c r="E861">
        <v>7.9</v>
      </c>
      <c r="F861">
        <v>91</v>
      </c>
      <c r="G861">
        <v>225</v>
      </c>
      <c r="H861">
        <v>62</v>
      </c>
      <c r="I861">
        <v>199</v>
      </c>
      <c r="J861" s="4">
        <f t="shared" si="120"/>
        <v>188.31637579136466</v>
      </c>
      <c r="K861" s="4">
        <f t="shared" si="121"/>
        <v>22.911359815474185</v>
      </c>
      <c r="L861" s="5">
        <f t="shared" si="117"/>
        <v>23.316375791364663</v>
      </c>
      <c r="M861" s="5">
        <f t="shared" si="118"/>
        <v>11.088640184525815</v>
      </c>
      <c r="N861" s="6">
        <f t="shared" si="119"/>
        <v>49.337263558552799</v>
      </c>
      <c r="O861" s="6">
        <f t="shared" si="122"/>
        <v>181.98923846922665</v>
      </c>
      <c r="P861" s="6">
        <f>FORECAST(J861,Inputs!$B$10:$B$18,Inputs!$A$10:$A$18)</f>
        <v>32.299225701771896</v>
      </c>
      <c r="Q861" s="6">
        <f>IF(Inputs!$D$10="Yes",IF('Hourly Calcs'!P861&gt;'Hourly Calcs'!K861,'Hourly Calcs'!O861,N861+O861),N861+O861)</f>
        <v>181.98923846922665</v>
      </c>
      <c r="R861" s="12">
        <f t="shared" si="123"/>
        <v>864.81286120576499</v>
      </c>
      <c r="S861" s="1">
        <f>IF(AND(A861&gt;=5,A861&lt;=9),INDEX(Demand!$C$3:$C$26,C861),INDEX(Demand!$B$3:$B$26,C861))</f>
        <v>600</v>
      </c>
      <c r="T861" s="7">
        <f t="shared" si="124"/>
        <v>600</v>
      </c>
      <c r="U861" s="7">
        <f t="shared" si="125"/>
        <v>264.81286120576499</v>
      </c>
    </row>
    <row r="862" spans="1:21" x14ac:dyDescent="0.2">
      <c r="A862" s="1">
        <v>2</v>
      </c>
      <c r="B862" s="1">
        <v>5</v>
      </c>
      <c r="C862" s="1">
        <v>14</v>
      </c>
      <c r="D862">
        <v>9.6</v>
      </c>
      <c r="E862">
        <v>8.1</v>
      </c>
      <c r="F862">
        <v>90</v>
      </c>
      <c r="G862">
        <v>205</v>
      </c>
      <c r="H862">
        <v>58</v>
      </c>
      <c r="I862">
        <v>182</v>
      </c>
      <c r="J862" s="4">
        <f t="shared" si="120"/>
        <v>203.56961839326328</v>
      </c>
      <c r="K862" s="4">
        <f t="shared" si="121"/>
        <v>20.318925703143321</v>
      </c>
      <c r="L862" s="5">
        <f t="shared" si="117"/>
        <v>38.569618393263283</v>
      </c>
      <c r="M862" s="5">
        <f t="shared" si="118"/>
        <v>13.681074296856679</v>
      </c>
      <c r="N862" s="6">
        <f t="shared" si="119"/>
        <v>40.47702311239933</v>
      </c>
      <c r="O862" s="6">
        <f t="shared" si="122"/>
        <v>166.44241910250878</v>
      </c>
      <c r="P862" s="6">
        <f>FORECAST(J862,Inputs!$B$10:$B$18,Inputs!$A$10:$A$18)</f>
        <v>32.440459429567248</v>
      </c>
      <c r="Q862" s="6">
        <f>IF(Inputs!$D$10="Yes",IF('Hourly Calcs'!P862&gt;'Hourly Calcs'!K862,'Hourly Calcs'!O862,N862+O862),N862+O862)</f>
        <v>166.44241910250878</v>
      </c>
      <c r="R862" s="12">
        <f t="shared" si="123"/>
        <v>790.93437557512163</v>
      </c>
      <c r="S862" s="1">
        <f>IF(AND(A862&gt;=5,A862&lt;=9),INDEX(Demand!$C$3:$C$26,C862),INDEX(Demand!$B$3:$B$26,C862))</f>
        <v>600</v>
      </c>
      <c r="T862" s="7">
        <f t="shared" si="124"/>
        <v>600</v>
      </c>
      <c r="U862" s="7">
        <f t="shared" si="125"/>
        <v>190.93437557512163</v>
      </c>
    </row>
    <row r="863" spans="1:21" x14ac:dyDescent="0.2">
      <c r="A863" s="1">
        <v>2</v>
      </c>
      <c r="B863" s="1">
        <v>5</v>
      </c>
      <c r="C863" s="1">
        <v>15</v>
      </c>
      <c r="D863">
        <v>9.6999999999999993</v>
      </c>
      <c r="E863">
        <v>8.1999999999999993</v>
      </c>
      <c r="F863">
        <v>90</v>
      </c>
      <c r="G863">
        <v>157</v>
      </c>
      <c r="H863">
        <v>53</v>
      </c>
      <c r="I863">
        <v>140</v>
      </c>
      <c r="J863" s="4">
        <f t="shared" si="120"/>
        <v>217.84404170363496</v>
      </c>
      <c r="K863" s="4">
        <f t="shared" si="121"/>
        <v>15.495812273288266</v>
      </c>
      <c r="L863" s="5">
        <f t="shared" si="117"/>
        <v>52.844041703634957</v>
      </c>
      <c r="M863" s="5">
        <f t="shared" si="118"/>
        <v>18.504187726711734</v>
      </c>
      <c r="N863" s="6">
        <f t="shared" si="119"/>
        <v>28.988894961609176</v>
      </c>
      <c r="O863" s="6">
        <f t="shared" si="122"/>
        <v>128.03263007885292</v>
      </c>
      <c r="P863" s="6">
        <f>FORECAST(J863,Inputs!$B$10:$B$18,Inputs!$A$10:$A$18)</f>
        <v>32.572630015774394</v>
      </c>
      <c r="Q863" s="6">
        <f>IF(Inputs!$D$10="Yes",IF('Hourly Calcs'!P863&gt;'Hourly Calcs'!K863,'Hourly Calcs'!O863,N863+O863),N863+O863)</f>
        <v>128.03263007885292</v>
      </c>
      <c r="R863" s="12">
        <f t="shared" si="123"/>
        <v>608.41105813470904</v>
      </c>
      <c r="S863" s="1">
        <f>IF(AND(A863&gt;=5,A863&lt;=9),INDEX(Demand!$C$3:$C$26,C863),INDEX(Demand!$B$3:$B$26,C863))</f>
        <v>600</v>
      </c>
      <c r="T863" s="7">
        <f t="shared" si="124"/>
        <v>600</v>
      </c>
      <c r="U863" s="7">
        <f t="shared" si="125"/>
        <v>8.4110581347090374</v>
      </c>
    </row>
    <row r="864" spans="1:21" x14ac:dyDescent="0.2">
      <c r="A864" s="1">
        <v>2</v>
      </c>
      <c r="B864" s="1">
        <v>5</v>
      </c>
      <c r="C864" s="1">
        <v>16</v>
      </c>
      <c r="D864">
        <v>9.8000000000000007</v>
      </c>
      <c r="E864">
        <v>8.4</v>
      </c>
      <c r="F864">
        <v>91</v>
      </c>
      <c r="G864">
        <v>89</v>
      </c>
      <c r="H864">
        <v>12</v>
      </c>
      <c r="I864">
        <v>86</v>
      </c>
      <c r="J864" s="4">
        <f t="shared" si="120"/>
        <v>230.94666127249712</v>
      </c>
      <c r="K864" s="4">
        <f t="shared" si="121"/>
        <v>8.9096913785379712</v>
      </c>
      <c r="L864" s="5">
        <f t="shared" si="117"/>
        <v>65.946661272497124</v>
      </c>
      <c r="M864" s="5">
        <f t="shared" si="118"/>
        <v>25.090308621462029</v>
      </c>
      <c r="N864" s="6">
        <f t="shared" si="119"/>
        <v>4.2428258765412661</v>
      </c>
      <c r="O864" s="6">
        <f t="shared" si="122"/>
        <v>78.648615619866789</v>
      </c>
      <c r="P864" s="6">
        <f>FORECAST(J864,Inputs!$B$10:$B$18,Inputs!$A$10:$A$18)</f>
        <v>32.693950567337936</v>
      </c>
      <c r="Q864" s="6">
        <f>IF(Inputs!$D$10="Yes",IF('Hourly Calcs'!P864&gt;'Hourly Calcs'!K864,'Hourly Calcs'!O864,N864+O864),N864+O864)</f>
        <v>78.648615619866789</v>
      </c>
      <c r="R864" s="12">
        <f t="shared" si="123"/>
        <v>373.73822142560698</v>
      </c>
      <c r="S864" s="1">
        <f>IF(AND(A864&gt;=5,A864&lt;=9),INDEX(Demand!$C$3:$C$26,C864),INDEX(Demand!$B$3:$B$26,C864))</f>
        <v>900</v>
      </c>
      <c r="T864" s="7">
        <f t="shared" si="124"/>
        <v>373.73822142560698</v>
      </c>
      <c r="U864" s="7">
        <f t="shared" si="125"/>
        <v>0</v>
      </c>
    </row>
    <row r="865" spans="1:21" x14ac:dyDescent="0.2">
      <c r="A865" s="1">
        <v>2</v>
      </c>
      <c r="B865" s="1">
        <v>5</v>
      </c>
      <c r="C865" s="1">
        <v>17</v>
      </c>
      <c r="D865">
        <v>9.5</v>
      </c>
      <c r="E865">
        <v>8.1999999999999993</v>
      </c>
      <c r="F865">
        <v>92</v>
      </c>
      <c r="G865">
        <v>20</v>
      </c>
      <c r="H865">
        <v>0</v>
      </c>
      <c r="I865">
        <v>20</v>
      </c>
      <c r="J865" s="4">
        <f t="shared" si="120"/>
        <v>243.03028404368746</v>
      </c>
      <c r="K865" s="4">
        <f t="shared" si="121"/>
        <v>1.2443576806700918</v>
      </c>
      <c r="L865" s="5">
        <f t="shared" si="117"/>
        <v>78.030284043687459</v>
      </c>
      <c r="M865" s="5">
        <f t="shared" si="118"/>
        <v>32.755642319329908</v>
      </c>
      <c r="N865" s="6">
        <f t="shared" si="119"/>
        <v>0</v>
      </c>
      <c r="O865" s="6">
        <f t="shared" si="122"/>
        <v>18.290375725550415</v>
      </c>
      <c r="P865" s="6">
        <f>FORECAST(J865,Inputs!$B$10:$B$18,Inputs!$A$10:$A$18)</f>
        <v>32.805835963367471</v>
      </c>
      <c r="Q865" s="6">
        <f>IF(Inputs!$D$10="Yes",IF('Hourly Calcs'!P865&gt;'Hourly Calcs'!K865,'Hourly Calcs'!O865,N865+O865),N865+O865)</f>
        <v>18.290375725550415</v>
      </c>
      <c r="R865" s="12">
        <f t="shared" si="123"/>
        <v>86.915865447815577</v>
      </c>
      <c r="S865" s="1">
        <f>IF(AND(A865&gt;=5,A865&lt;=9),INDEX(Demand!$C$3:$C$26,C865),INDEX(Demand!$B$3:$B$26,C865))</f>
        <v>900</v>
      </c>
      <c r="T865" s="7">
        <f t="shared" si="124"/>
        <v>86.915865447815577</v>
      </c>
      <c r="U865" s="7">
        <f t="shared" si="125"/>
        <v>0</v>
      </c>
    </row>
    <row r="866" spans="1:21" x14ac:dyDescent="0.2">
      <c r="A866" s="1">
        <v>2</v>
      </c>
      <c r="B866" s="1">
        <v>5</v>
      </c>
      <c r="C866" s="1">
        <v>18</v>
      </c>
      <c r="D866">
        <v>9.5</v>
      </c>
      <c r="E866">
        <v>8.3000000000000007</v>
      </c>
      <c r="F866">
        <v>92</v>
      </c>
      <c r="G866">
        <v>0</v>
      </c>
      <c r="H866">
        <v>0</v>
      </c>
      <c r="I866">
        <v>0</v>
      </c>
      <c r="J866" s="4">
        <f t="shared" si="120"/>
        <v>254.46319562804155</v>
      </c>
      <c r="K866" s="4">
        <f t="shared" si="121"/>
        <v>-7.9166512991621971</v>
      </c>
      <c r="L866" s="5">
        <f t="shared" si="117"/>
        <v>89.463195628041547</v>
      </c>
      <c r="M866" s="5">
        <f t="shared" si="118"/>
        <v>0</v>
      </c>
      <c r="N866" s="6">
        <f t="shared" si="119"/>
        <v>0</v>
      </c>
      <c r="O866" s="6">
        <f t="shared" si="122"/>
        <v>0</v>
      </c>
      <c r="P866" s="6">
        <f>FORECAST(J866,Inputs!$B$10:$B$18,Inputs!$A$10:$A$18)</f>
        <v>32.911696255815201</v>
      </c>
      <c r="Q866" s="6">
        <f>IF(Inputs!$D$10="Yes",IF('Hourly Calcs'!P866&gt;'Hourly Calcs'!K866,'Hourly Calcs'!O866,N866+O866),N866+O866)</f>
        <v>0</v>
      </c>
      <c r="R866" s="12">
        <f t="shared" si="123"/>
        <v>0</v>
      </c>
      <c r="S866" s="1">
        <f>IF(AND(A866&gt;=5,A866&lt;=9),INDEX(Demand!$C$3:$C$26,C866),INDEX(Demand!$B$3:$B$26,C866))</f>
        <v>900</v>
      </c>
      <c r="T866" s="7">
        <f t="shared" si="124"/>
        <v>0</v>
      </c>
      <c r="U866" s="7">
        <f t="shared" si="125"/>
        <v>0</v>
      </c>
    </row>
    <row r="867" spans="1:21" x14ac:dyDescent="0.2">
      <c r="A867" s="1">
        <v>2</v>
      </c>
      <c r="B867" s="1">
        <v>5</v>
      </c>
      <c r="C867" s="1">
        <v>19</v>
      </c>
      <c r="D867">
        <v>9.3000000000000007</v>
      </c>
      <c r="E867">
        <v>8.3000000000000007</v>
      </c>
      <c r="F867">
        <v>93</v>
      </c>
      <c r="G867">
        <v>0</v>
      </c>
      <c r="H867">
        <v>0</v>
      </c>
      <c r="I867">
        <v>0</v>
      </c>
      <c r="J867" s="4">
        <f t="shared" si="120"/>
        <v>265.7444851559718</v>
      </c>
      <c r="K867" s="4">
        <f t="shared" si="121"/>
        <v>-17.267196841678441</v>
      </c>
      <c r="L867" s="5">
        <f t="shared" ref="L867:L930" si="126">IF(ABS($B$5-J867)&gt;90,0,ABS($B$5-J867))</f>
        <v>0</v>
      </c>
      <c r="M867" s="5">
        <f t="shared" ref="M867:M930" si="127">IF(K867&gt;0,ABS($B$4-K867),0)</f>
        <v>0</v>
      </c>
      <c r="N867" s="6">
        <f t="shared" si="119"/>
        <v>0</v>
      </c>
      <c r="O867" s="6">
        <f t="shared" si="122"/>
        <v>0</v>
      </c>
      <c r="P867" s="6">
        <f>FORECAST(J867,Inputs!$B$10:$B$18,Inputs!$A$10:$A$18)</f>
        <v>33.016152640333068</v>
      </c>
      <c r="Q867" s="6">
        <f>IF(Inputs!$D$10="Yes",IF('Hourly Calcs'!P867&gt;'Hourly Calcs'!K867,'Hourly Calcs'!O867,N867+O867),N867+O867)</f>
        <v>0</v>
      </c>
      <c r="R867" s="12">
        <f t="shared" si="123"/>
        <v>0</v>
      </c>
      <c r="S867" s="1">
        <f>IF(AND(A867&gt;=5,A867&lt;=9),INDEX(Demand!$C$3:$C$26,C867),INDEX(Demand!$B$3:$B$26,C867))</f>
        <v>900</v>
      </c>
      <c r="T867" s="7">
        <f t="shared" si="124"/>
        <v>0</v>
      </c>
      <c r="U867" s="7">
        <f t="shared" si="125"/>
        <v>0</v>
      </c>
    </row>
    <row r="868" spans="1:21" x14ac:dyDescent="0.2">
      <c r="A868" s="1">
        <v>2</v>
      </c>
      <c r="B868" s="1">
        <v>5</v>
      </c>
      <c r="C868" s="1">
        <v>20</v>
      </c>
      <c r="D868">
        <v>8.4</v>
      </c>
      <c r="E868">
        <v>8</v>
      </c>
      <c r="F868">
        <v>97</v>
      </c>
      <c r="G868">
        <v>0</v>
      </c>
      <c r="H868">
        <v>0</v>
      </c>
      <c r="I868">
        <v>0</v>
      </c>
      <c r="J868" s="4">
        <f t="shared" si="120"/>
        <v>277.50071107180753</v>
      </c>
      <c r="K868" s="4">
        <f t="shared" si="121"/>
        <v>-26.738768514386749</v>
      </c>
      <c r="L868" s="5">
        <f t="shared" si="126"/>
        <v>0</v>
      </c>
      <c r="M868" s="5">
        <f t="shared" si="127"/>
        <v>0</v>
      </c>
      <c r="N868" s="6">
        <f t="shared" si="119"/>
        <v>0</v>
      </c>
      <c r="O868" s="6">
        <f t="shared" si="122"/>
        <v>0</v>
      </c>
      <c r="P868" s="6">
        <f>FORECAST(J868,Inputs!$B$10:$B$18,Inputs!$A$10:$A$18)</f>
        <v>33.125006583998214</v>
      </c>
      <c r="Q868" s="6">
        <f>IF(Inputs!$D$10="Yes",IF('Hourly Calcs'!P868&gt;'Hourly Calcs'!K868,'Hourly Calcs'!O868,N868+O868),N868+O868)</f>
        <v>0</v>
      </c>
      <c r="R868" s="12">
        <f t="shared" si="123"/>
        <v>0</v>
      </c>
      <c r="S868" s="1">
        <f>IF(AND(A868&gt;=5,A868&lt;=9),INDEX(Demand!$C$3:$C$26,C868),INDEX(Demand!$B$3:$B$26,C868))</f>
        <v>800</v>
      </c>
      <c r="T868" s="7">
        <f t="shared" si="124"/>
        <v>0</v>
      </c>
      <c r="U868" s="7">
        <f t="shared" si="125"/>
        <v>0</v>
      </c>
    </row>
    <row r="869" spans="1:21" x14ac:dyDescent="0.2">
      <c r="A869" s="1">
        <v>2</v>
      </c>
      <c r="B869" s="1">
        <v>5</v>
      </c>
      <c r="C869" s="1">
        <v>21</v>
      </c>
      <c r="D869">
        <v>8.3000000000000007</v>
      </c>
      <c r="E869">
        <v>8.1</v>
      </c>
      <c r="F869">
        <v>99</v>
      </c>
      <c r="G869">
        <v>0</v>
      </c>
      <c r="H869">
        <v>0</v>
      </c>
      <c r="I869">
        <v>0</v>
      </c>
      <c r="J869" s="4">
        <f t="shared" si="120"/>
        <v>290.55090600625147</v>
      </c>
      <c r="K869" s="4">
        <f t="shared" si="121"/>
        <v>-35.929653873456843</v>
      </c>
      <c r="L869" s="5">
        <f t="shared" si="126"/>
        <v>0</v>
      </c>
      <c r="M869" s="5">
        <f t="shared" si="127"/>
        <v>0</v>
      </c>
      <c r="N869" s="6">
        <f t="shared" si="119"/>
        <v>0</v>
      </c>
      <c r="O869" s="6">
        <f t="shared" si="122"/>
        <v>0</v>
      </c>
      <c r="P869" s="6">
        <f>FORECAST(J869,Inputs!$B$10:$B$18,Inputs!$A$10:$A$18)</f>
        <v>33.245841722280105</v>
      </c>
      <c r="Q869" s="6">
        <f>IF(Inputs!$D$10="Yes",IF('Hourly Calcs'!P869&gt;'Hourly Calcs'!K869,'Hourly Calcs'!O869,N869+O869),N869+O869)</f>
        <v>0</v>
      </c>
      <c r="R869" s="12">
        <f t="shared" si="123"/>
        <v>0</v>
      </c>
      <c r="S869" s="1">
        <f>IF(AND(A869&gt;=5,A869&lt;=9),INDEX(Demand!$C$3:$C$26,C869),INDEX(Demand!$B$3:$B$26,C869))</f>
        <v>700</v>
      </c>
      <c r="T869" s="7">
        <f t="shared" si="124"/>
        <v>0</v>
      </c>
      <c r="U869" s="7">
        <f t="shared" si="125"/>
        <v>0</v>
      </c>
    </row>
    <row r="870" spans="1:21" x14ac:dyDescent="0.2">
      <c r="A870" s="1">
        <v>2</v>
      </c>
      <c r="B870" s="1">
        <v>5</v>
      </c>
      <c r="C870" s="1">
        <v>22</v>
      </c>
      <c r="D870">
        <v>8.1</v>
      </c>
      <c r="E870">
        <v>7.9</v>
      </c>
      <c r="F870">
        <v>99</v>
      </c>
      <c r="G870">
        <v>0</v>
      </c>
      <c r="H870">
        <v>0</v>
      </c>
      <c r="I870">
        <v>0</v>
      </c>
      <c r="J870" s="4">
        <f t="shared" si="120"/>
        <v>305.98980287369073</v>
      </c>
      <c r="K870" s="4">
        <f t="shared" si="121"/>
        <v>-44.277507317905503</v>
      </c>
      <c r="L870" s="5">
        <f t="shared" si="126"/>
        <v>0</v>
      </c>
      <c r="M870" s="5">
        <f t="shared" si="127"/>
        <v>0</v>
      </c>
      <c r="N870" s="6">
        <f t="shared" si="119"/>
        <v>0</v>
      </c>
      <c r="O870" s="6">
        <f t="shared" si="122"/>
        <v>0</v>
      </c>
      <c r="P870" s="6">
        <f>FORECAST(J870,Inputs!$B$10:$B$18,Inputs!$A$10:$A$18)</f>
        <v>33.388794471052691</v>
      </c>
      <c r="Q870" s="6">
        <f>IF(Inputs!$D$10="Yes",IF('Hourly Calcs'!P870&gt;'Hourly Calcs'!K870,'Hourly Calcs'!O870,N870+O870),N870+O870)</f>
        <v>0</v>
      </c>
      <c r="R870" s="12">
        <f t="shared" si="123"/>
        <v>0</v>
      </c>
      <c r="S870" s="1">
        <f>IF(AND(A870&gt;=5,A870&lt;=9),INDEX(Demand!$C$3:$C$26,C870),INDEX(Demand!$B$3:$B$26,C870))</f>
        <v>600</v>
      </c>
      <c r="T870" s="7">
        <f t="shared" si="124"/>
        <v>0</v>
      </c>
      <c r="U870" s="7">
        <f t="shared" si="125"/>
        <v>0</v>
      </c>
    </row>
    <row r="871" spans="1:21" x14ac:dyDescent="0.2">
      <c r="A871" s="1">
        <v>2</v>
      </c>
      <c r="B871" s="1">
        <v>5</v>
      </c>
      <c r="C871" s="1">
        <v>23</v>
      </c>
      <c r="D871">
        <v>7.9</v>
      </c>
      <c r="E871">
        <v>7.9</v>
      </c>
      <c r="F871">
        <v>100</v>
      </c>
      <c r="G871">
        <v>0</v>
      </c>
      <c r="H871">
        <v>0</v>
      </c>
      <c r="I871">
        <v>0</v>
      </c>
      <c r="J871" s="4">
        <f t="shared" si="120"/>
        <v>325.06816686371758</v>
      </c>
      <c r="K871" s="4">
        <f t="shared" si="121"/>
        <v>-50.928822571363781</v>
      </c>
      <c r="L871" s="5">
        <f t="shared" si="126"/>
        <v>0</v>
      </c>
      <c r="M871" s="5">
        <f t="shared" si="127"/>
        <v>0</v>
      </c>
      <c r="N871" s="6">
        <f t="shared" si="119"/>
        <v>0</v>
      </c>
      <c r="O871" s="6">
        <f t="shared" si="122"/>
        <v>0</v>
      </c>
      <c r="P871" s="6">
        <f>FORECAST(J871,Inputs!$B$10:$B$18,Inputs!$A$10:$A$18)</f>
        <v>33.565445989478867</v>
      </c>
      <c r="Q871" s="6">
        <f>IF(Inputs!$D$10="Yes",IF('Hourly Calcs'!P871&gt;'Hourly Calcs'!K871,'Hourly Calcs'!O871,N871+O871),N871+O871)</f>
        <v>0</v>
      </c>
      <c r="R871" s="12">
        <f t="shared" si="123"/>
        <v>0</v>
      </c>
      <c r="S871" s="1">
        <f>IF(AND(A871&gt;=5,A871&lt;=9),INDEX(Demand!$C$3:$C$26,C871),INDEX(Demand!$B$3:$B$26,C871))</f>
        <v>500</v>
      </c>
      <c r="T871" s="7">
        <f t="shared" si="124"/>
        <v>0</v>
      </c>
      <c r="U871" s="7">
        <f t="shared" si="125"/>
        <v>0</v>
      </c>
    </row>
    <row r="872" spans="1:21" x14ac:dyDescent="0.2">
      <c r="A872" s="1">
        <v>2</v>
      </c>
      <c r="B872" s="1">
        <v>5</v>
      </c>
      <c r="C872" s="1">
        <v>24</v>
      </c>
      <c r="D872">
        <v>8.1</v>
      </c>
      <c r="E872">
        <v>8.1</v>
      </c>
      <c r="F872">
        <v>100</v>
      </c>
      <c r="G872">
        <v>0</v>
      </c>
      <c r="H872">
        <v>0</v>
      </c>
      <c r="I872">
        <v>0</v>
      </c>
      <c r="J872" s="4">
        <f t="shared" si="120"/>
        <v>348.22939816190984</v>
      </c>
      <c r="K872" s="4">
        <f t="shared" si="121"/>
        <v>-54.700106184140594</v>
      </c>
      <c r="L872" s="5">
        <f t="shared" si="126"/>
        <v>0</v>
      </c>
      <c r="M872" s="5">
        <f t="shared" si="127"/>
        <v>0</v>
      </c>
      <c r="N872" s="6">
        <f t="shared" si="119"/>
        <v>0</v>
      </c>
      <c r="O872" s="6">
        <f t="shared" si="122"/>
        <v>0</v>
      </c>
      <c r="P872" s="6">
        <f>FORECAST(J872,Inputs!$B$10:$B$18,Inputs!$A$10:$A$18)</f>
        <v>33.779901834832494</v>
      </c>
      <c r="Q872" s="6">
        <f>IF(Inputs!$D$10="Yes",IF('Hourly Calcs'!P872&gt;'Hourly Calcs'!K872,'Hourly Calcs'!O872,N872+O872),N872+O872)</f>
        <v>0</v>
      </c>
      <c r="R872" s="12">
        <f t="shared" si="123"/>
        <v>0</v>
      </c>
      <c r="S872" s="1">
        <f>IF(AND(A872&gt;=5,A872&lt;=9),INDEX(Demand!$C$3:$C$26,C872),INDEX(Demand!$B$3:$B$26,C872))</f>
        <v>400</v>
      </c>
      <c r="T872" s="7">
        <f t="shared" si="124"/>
        <v>0</v>
      </c>
      <c r="U872" s="7">
        <f t="shared" si="125"/>
        <v>0</v>
      </c>
    </row>
    <row r="873" spans="1:21" x14ac:dyDescent="0.2">
      <c r="A873" s="1">
        <v>2</v>
      </c>
      <c r="B873" s="1">
        <v>6</v>
      </c>
      <c r="C873" s="1">
        <v>1</v>
      </c>
      <c r="D873">
        <v>8.1</v>
      </c>
      <c r="E873">
        <v>8.1</v>
      </c>
      <c r="F873">
        <v>100</v>
      </c>
      <c r="G873">
        <v>0</v>
      </c>
      <c r="H873">
        <v>0</v>
      </c>
      <c r="I873">
        <v>0</v>
      </c>
      <c r="J873" s="4">
        <f t="shared" si="120"/>
        <v>13.281446230380396</v>
      </c>
      <c r="K873" s="4">
        <f t="shared" si="121"/>
        <v>-54.561174586151168</v>
      </c>
      <c r="L873" s="5">
        <f t="shared" si="126"/>
        <v>0</v>
      </c>
      <c r="M873" s="5">
        <f t="shared" si="127"/>
        <v>0</v>
      </c>
      <c r="N873" s="6">
        <f t="shared" si="119"/>
        <v>0</v>
      </c>
      <c r="O873" s="6">
        <f t="shared" si="122"/>
        <v>0</v>
      </c>
      <c r="P873" s="6">
        <f>FORECAST(J873,Inputs!$B$10:$B$18,Inputs!$A$10:$A$18)</f>
        <v>30.678531909540556</v>
      </c>
      <c r="Q873" s="6">
        <f>IF(Inputs!$D$10="Yes",IF('Hourly Calcs'!P873&gt;'Hourly Calcs'!K873,'Hourly Calcs'!O873,N873+O873),N873+O873)</f>
        <v>0</v>
      </c>
      <c r="R873" s="12">
        <f t="shared" si="123"/>
        <v>0</v>
      </c>
      <c r="S873" s="1">
        <f>IF(AND(A873&gt;=5,A873&lt;=9),INDEX(Demand!$C$3:$C$26,C873),INDEX(Demand!$B$3:$B$26,C873))</f>
        <v>350</v>
      </c>
      <c r="T873" s="7">
        <f t="shared" si="124"/>
        <v>0</v>
      </c>
      <c r="U873" s="7">
        <f t="shared" si="125"/>
        <v>0</v>
      </c>
    </row>
    <row r="874" spans="1:21" x14ac:dyDescent="0.2">
      <c r="A874" s="1">
        <v>2</v>
      </c>
      <c r="B874" s="1">
        <v>6</v>
      </c>
      <c r="C874" s="1">
        <v>2</v>
      </c>
      <c r="D874">
        <v>8.3000000000000007</v>
      </c>
      <c r="E874">
        <v>8.3000000000000007</v>
      </c>
      <c r="F874">
        <v>100</v>
      </c>
      <c r="G874">
        <v>0</v>
      </c>
      <c r="H874">
        <v>0</v>
      </c>
      <c r="I874">
        <v>0</v>
      </c>
      <c r="J874" s="4">
        <f t="shared" si="120"/>
        <v>36.20145347720495</v>
      </c>
      <c r="K874" s="4">
        <f t="shared" si="121"/>
        <v>-50.554738189850667</v>
      </c>
      <c r="L874" s="5">
        <f t="shared" si="126"/>
        <v>0</v>
      </c>
      <c r="M874" s="5">
        <f t="shared" si="127"/>
        <v>0</v>
      </c>
      <c r="N874" s="6">
        <f t="shared" si="119"/>
        <v>0</v>
      </c>
      <c r="O874" s="6">
        <f t="shared" si="122"/>
        <v>0</v>
      </c>
      <c r="P874" s="6">
        <f>FORECAST(J874,Inputs!$B$10:$B$18,Inputs!$A$10:$A$18)</f>
        <v>30.890754198863007</v>
      </c>
      <c r="Q874" s="6">
        <f>IF(Inputs!$D$10="Yes",IF('Hourly Calcs'!P874&gt;'Hourly Calcs'!K874,'Hourly Calcs'!O874,N874+O874),N874+O874)</f>
        <v>0</v>
      </c>
      <c r="R874" s="12">
        <f t="shared" si="123"/>
        <v>0</v>
      </c>
      <c r="S874" s="1">
        <f>IF(AND(A874&gt;=5,A874&lt;=9),INDEX(Demand!$C$3:$C$26,C874),INDEX(Demand!$B$3:$B$26,C874))</f>
        <v>350</v>
      </c>
      <c r="T874" s="7">
        <f t="shared" si="124"/>
        <v>0</v>
      </c>
      <c r="U874" s="7">
        <f t="shared" si="125"/>
        <v>0</v>
      </c>
    </row>
    <row r="875" spans="1:21" x14ac:dyDescent="0.2">
      <c r="A875" s="1">
        <v>2</v>
      </c>
      <c r="B875" s="1">
        <v>6</v>
      </c>
      <c r="C875" s="1">
        <v>3</v>
      </c>
      <c r="D875">
        <v>8.4</v>
      </c>
      <c r="E875">
        <v>8</v>
      </c>
      <c r="F875">
        <v>97</v>
      </c>
      <c r="G875">
        <v>0</v>
      </c>
      <c r="H875">
        <v>0</v>
      </c>
      <c r="I875">
        <v>0</v>
      </c>
      <c r="J875" s="4">
        <f t="shared" si="120"/>
        <v>55.002525570118578</v>
      </c>
      <c r="K875" s="4">
        <f t="shared" si="121"/>
        <v>-43.74950734631463</v>
      </c>
      <c r="L875" s="5">
        <f t="shared" si="126"/>
        <v>0</v>
      </c>
      <c r="M875" s="5">
        <f t="shared" si="127"/>
        <v>0</v>
      </c>
      <c r="N875" s="6">
        <f t="shared" si="119"/>
        <v>0</v>
      </c>
      <c r="O875" s="6">
        <f t="shared" si="122"/>
        <v>0</v>
      </c>
      <c r="P875" s="6">
        <f>FORECAST(J875,Inputs!$B$10:$B$18,Inputs!$A$10:$A$18)</f>
        <v>31.064838199723319</v>
      </c>
      <c r="Q875" s="6">
        <f>IF(Inputs!$D$10="Yes",IF('Hourly Calcs'!P875&gt;'Hourly Calcs'!K875,'Hourly Calcs'!O875,N875+O875),N875+O875)</f>
        <v>0</v>
      </c>
      <c r="R875" s="12">
        <f t="shared" si="123"/>
        <v>0</v>
      </c>
      <c r="S875" s="1">
        <f>IF(AND(A875&gt;=5,A875&lt;=9),INDEX(Demand!$C$3:$C$26,C875),INDEX(Demand!$B$3:$B$26,C875))</f>
        <v>350</v>
      </c>
      <c r="T875" s="7">
        <f t="shared" si="124"/>
        <v>0</v>
      </c>
      <c r="U875" s="7">
        <f t="shared" si="125"/>
        <v>0</v>
      </c>
    </row>
    <row r="876" spans="1:21" x14ac:dyDescent="0.2">
      <c r="A876" s="1">
        <v>2</v>
      </c>
      <c r="B876" s="1">
        <v>6</v>
      </c>
      <c r="C876" s="1">
        <v>4</v>
      </c>
      <c r="D876">
        <v>8.4</v>
      </c>
      <c r="E876">
        <v>8</v>
      </c>
      <c r="F876">
        <v>97</v>
      </c>
      <c r="G876">
        <v>0</v>
      </c>
      <c r="H876">
        <v>0</v>
      </c>
      <c r="I876">
        <v>0</v>
      </c>
      <c r="J876" s="4">
        <f t="shared" si="120"/>
        <v>70.238222738116789</v>
      </c>
      <c r="K876" s="4">
        <f t="shared" si="121"/>
        <v>-35.312721913949744</v>
      </c>
      <c r="L876" s="5">
        <f t="shared" si="126"/>
        <v>0</v>
      </c>
      <c r="M876" s="5">
        <f t="shared" si="127"/>
        <v>0</v>
      </c>
      <c r="N876" s="6">
        <f t="shared" si="119"/>
        <v>0</v>
      </c>
      <c r="O876" s="6">
        <f t="shared" si="122"/>
        <v>0</v>
      </c>
      <c r="P876" s="6">
        <f>FORECAST(J876,Inputs!$B$10:$B$18,Inputs!$A$10:$A$18)</f>
        <v>31.205909469797376</v>
      </c>
      <c r="Q876" s="6">
        <f>IF(Inputs!$D$10="Yes",IF('Hourly Calcs'!P876&gt;'Hourly Calcs'!K876,'Hourly Calcs'!O876,N876+O876),N876+O876)</f>
        <v>0</v>
      </c>
      <c r="R876" s="12">
        <f t="shared" si="123"/>
        <v>0</v>
      </c>
      <c r="S876" s="1">
        <f>IF(AND(A876&gt;=5,A876&lt;=9),INDEX(Demand!$C$3:$C$26,C876),INDEX(Demand!$B$3:$B$26,C876))</f>
        <v>350</v>
      </c>
      <c r="T876" s="7">
        <f t="shared" si="124"/>
        <v>0</v>
      </c>
      <c r="U876" s="7">
        <f t="shared" si="125"/>
        <v>0</v>
      </c>
    </row>
    <row r="877" spans="1:21" x14ac:dyDescent="0.2">
      <c r="A877" s="1">
        <v>2</v>
      </c>
      <c r="B877" s="1">
        <v>6</v>
      </c>
      <c r="C877" s="1">
        <v>5</v>
      </c>
      <c r="D877">
        <v>8.5</v>
      </c>
      <c r="E877">
        <v>7.8</v>
      </c>
      <c r="F877">
        <v>95</v>
      </c>
      <c r="G877">
        <v>0</v>
      </c>
      <c r="H877">
        <v>0</v>
      </c>
      <c r="I877">
        <v>0</v>
      </c>
      <c r="J877" s="4">
        <f t="shared" si="120"/>
        <v>83.164943344081095</v>
      </c>
      <c r="K877" s="4">
        <f t="shared" si="121"/>
        <v>-26.073891088452186</v>
      </c>
      <c r="L877" s="5">
        <f t="shared" si="126"/>
        <v>81.835056655918905</v>
      </c>
      <c r="M877" s="5">
        <f t="shared" si="127"/>
        <v>0</v>
      </c>
      <c r="N877" s="6">
        <f t="shared" si="119"/>
        <v>0</v>
      </c>
      <c r="O877" s="6">
        <f t="shared" si="122"/>
        <v>0</v>
      </c>
      <c r="P877" s="6">
        <f>FORECAST(J877,Inputs!$B$10:$B$18,Inputs!$A$10:$A$18)</f>
        <v>31.325601327260006</v>
      </c>
      <c r="Q877" s="6">
        <f>IF(Inputs!$D$10="Yes",IF('Hourly Calcs'!P877&gt;'Hourly Calcs'!K877,'Hourly Calcs'!O877,N877+O877),N877+O877)</f>
        <v>0</v>
      </c>
      <c r="R877" s="12">
        <f t="shared" si="123"/>
        <v>0</v>
      </c>
      <c r="S877" s="1">
        <f>IF(AND(A877&gt;=5,A877&lt;=9),INDEX(Demand!$C$3:$C$26,C877),INDEX(Demand!$B$3:$B$26,C877))</f>
        <v>350</v>
      </c>
      <c r="T877" s="7">
        <f t="shared" si="124"/>
        <v>0</v>
      </c>
      <c r="U877" s="7">
        <f t="shared" si="125"/>
        <v>0</v>
      </c>
    </row>
    <row r="878" spans="1:21" x14ac:dyDescent="0.2">
      <c r="A878" s="1">
        <v>2</v>
      </c>
      <c r="B878" s="1">
        <v>6</v>
      </c>
      <c r="C878" s="1">
        <v>6</v>
      </c>
      <c r="D878">
        <v>8.1999999999999993</v>
      </c>
      <c r="E878">
        <v>7.6</v>
      </c>
      <c r="F878">
        <v>96</v>
      </c>
      <c r="G878">
        <v>0</v>
      </c>
      <c r="H878">
        <v>0</v>
      </c>
      <c r="I878">
        <v>0</v>
      </c>
      <c r="J878" s="4">
        <f t="shared" si="120"/>
        <v>94.858545973749798</v>
      </c>
      <c r="K878" s="4">
        <f t="shared" si="121"/>
        <v>-16.580266463381392</v>
      </c>
      <c r="L878" s="5">
        <f t="shared" si="126"/>
        <v>70.141454026250202</v>
      </c>
      <c r="M878" s="5">
        <f t="shared" si="127"/>
        <v>0</v>
      </c>
      <c r="N878" s="6">
        <f t="shared" si="119"/>
        <v>0</v>
      </c>
      <c r="O878" s="6">
        <f t="shared" si="122"/>
        <v>0</v>
      </c>
      <c r="P878" s="6">
        <f>FORECAST(J878,Inputs!$B$10:$B$18,Inputs!$A$10:$A$18)</f>
        <v>31.433875425682867</v>
      </c>
      <c r="Q878" s="6">
        <f>IF(Inputs!$D$10="Yes",IF('Hourly Calcs'!P878&gt;'Hourly Calcs'!K878,'Hourly Calcs'!O878,N878+O878),N878+O878)</f>
        <v>0</v>
      </c>
      <c r="R878" s="12">
        <f t="shared" si="123"/>
        <v>0</v>
      </c>
      <c r="S878" s="1">
        <f>IF(AND(A878&gt;=5,A878&lt;=9),INDEX(Demand!$C$3:$C$26,C878),INDEX(Demand!$B$3:$B$26,C878))</f>
        <v>350</v>
      </c>
      <c r="T878" s="7">
        <f t="shared" si="124"/>
        <v>0</v>
      </c>
      <c r="U878" s="7">
        <f t="shared" si="125"/>
        <v>0</v>
      </c>
    </row>
    <row r="879" spans="1:21" x14ac:dyDescent="0.2">
      <c r="A879" s="1">
        <v>2</v>
      </c>
      <c r="B879" s="1">
        <v>6</v>
      </c>
      <c r="C879" s="1">
        <v>7</v>
      </c>
      <c r="D879">
        <v>7.6</v>
      </c>
      <c r="E879">
        <v>7.4</v>
      </c>
      <c r="F879">
        <v>99</v>
      </c>
      <c r="G879">
        <v>0</v>
      </c>
      <c r="H879">
        <v>0</v>
      </c>
      <c r="I879">
        <v>0</v>
      </c>
      <c r="J879" s="4">
        <f t="shared" si="120"/>
        <v>106.12310663821422</v>
      </c>
      <c r="K879" s="4">
        <f t="shared" si="121"/>
        <v>-7.2244842693552727</v>
      </c>
      <c r="L879" s="5">
        <f t="shared" si="126"/>
        <v>58.876893361785775</v>
      </c>
      <c r="M879" s="5">
        <f t="shared" si="127"/>
        <v>0</v>
      </c>
      <c r="N879" s="6">
        <f t="shared" si="119"/>
        <v>0</v>
      </c>
      <c r="O879" s="6">
        <f t="shared" si="122"/>
        <v>0</v>
      </c>
      <c r="P879" s="6">
        <f>FORECAST(J879,Inputs!$B$10:$B$18,Inputs!$A$10:$A$18)</f>
        <v>31.538176913316796</v>
      </c>
      <c r="Q879" s="6">
        <f>IF(Inputs!$D$10="Yes",IF('Hourly Calcs'!P879&gt;'Hourly Calcs'!K879,'Hourly Calcs'!O879,N879+O879),N879+O879)</f>
        <v>0</v>
      </c>
      <c r="R879" s="12">
        <f t="shared" si="123"/>
        <v>0</v>
      </c>
      <c r="S879" s="1">
        <f>IF(AND(A879&gt;=5,A879&lt;=9),INDEX(Demand!$C$3:$C$26,C879),INDEX(Demand!$B$3:$B$26,C879))</f>
        <v>350</v>
      </c>
      <c r="T879" s="7">
        <f t="shared" si="124"/>
        <v>0</v>
      </c>
      <c r="U879" s="7">
        <f t="shared" si="125"/>
        <v>0</v>
      </c>
    </row>
    <row r="880" spans="1:21" x14ac:dyDescent="0.2">
      <c r="A880" s="1">
        <v>2</v>
      </c>
      <c r="B880" s="1">
        <v>6</v>
      </c>
      <c r="C880" s="1">
        <v>8</v>
      </c>
      <c r="D880">
        <v>7.5</v>
      </c>
      <c r="E880">
        <v>7.5</v>
      </c>
      <c r="F880">
        <v>100</v>
      </c>
      <c r="G880">
        <v>3</v>
      </c>
      <c r="H880">
        <v>0</v>
      </c>
      <c r="I880">
        <v>3</v>
      </c>
      <c r="J880" s="4">
        <f t="shared" si="120"/>
        <v>117.57696481407234</v>
      </c>
      <c r="K880" s="4">
        <f t="shared" si="121"/>
        <v>1.8566636509390122</v>
      </c>
      <c r="L880" s="5">
        <f t="shared" si="126"/>
        <v>47.42303518592766</v>
      </c>
      <c r="M880" s="5">
        <f t="shared" si="127"/>
        <v>32.143336349060988</v>
      </c>
      <c r="N880" s="6">
        <f t="shared" si="119"/>
        <v>0</v>
      </c>
      <c r="O880" s="6">
        <f t="shared" si="122"/>
        <v>2.7435563588325627</v>
      </c>
      <c r="P880" s="6">
        <f>FORECAST(J880,Inputs!$B$10:$B$18,Inputs!$A$10:$A$18)</f>
        <v>31.644231155685851</v>
      </c>
      <c r="Q880" s="6">
        <f>IF(Inputs!$D$10="Yes",IF('Hourly Calcs'!P880&gt;'Hourly Calcs'!K880,'Hourly Calcs'!O880,N880+O880),N880+O880)</f>
        <v>2.7435563588325627</v>
      </c>
      <c r="R880" s="12">
        <f t="shared" si="123"/>
        <v>13.037379817172337</v>
      </c>
      <c r="S880" s="1">
        <f>IF(AND(A880&gt;=5,A880&lt;=9),INDEX(Demand!$C$3:$C$26,C880),INDEX(Demand!$B$3:$B$26,C880))</f>
        <v>350</v>
      </c>
      <c r="T880" s="7">
        <f t="shared" si="124"/>
        <v>13.037379817172337</v>
      </c>
      <c r="U880" s="7">
        <f t="shared" si="125"/>
        <v>0</v>
      </c>
    </row>
    <row r="881" spans="1:21" x14ac:dyDescent="0.2">
      <c r="A881" s="1">
        <v>2</v>
      </c>
      <c r="B881" s="1">
        <v>6</v>
      </c>
      <c r="C881" s="1">
        <v>9</v>
      </c>
      <c r="D881">
        <v>7.9</v>
      </c>
      <c r="E881">
        <v>7.6</v>
      </c>
      <c r="F881">
        <v>98</v>
      </c>
      <c r="G881">
        <v>61</v>
      </c>
      <c r="H881">
        <v>109</v>
      </c>
      <c r="I881">
        <v>48</v>
      </c>
      <c r="J881" s="4">
        <f t="shared" si="120"/>
        <v>129.71470670553305</v>
      </c>
      <c r="K881" s="4">
        <f t="shared" si="121"/>
        <v>9.5395107746002452</v>
      </c>
      <c r="L881" s="5">
        <f t="shared" si="126"/>
        <v>35.285293294466953</v>
      </c>
      <c r="M881" s="5">
        <f t="shared" si="127"/>
        <v>24.460489225399755</v>
      </c>
      <c r="N881" s="6">
        <f t="shared" si="119"/>
        <v>64.042254193881405</v>
      </c>
      <c r="O881" s="6">
        <f t="shared" si="122"/>
        <v>43.896901741321003</v>
      </c>
      <c r="P881" s="6">
        <f>FORECAST(J881,Inputs!$B$10:$B$18,Inputs!$A$10:$A$18)</f>
        <v>31.756617654680859</v>
      </c>
      <c r="Q881" s="6">
        <f>IF(Inputs!$D$10="Yes",IF('Hourly Calcs'!P881&gt;'Hourly Calcs'!K881,'Hourly Calcs'!O881,N881+O881),N881+O881)</f>
        <v>43.896901741321003</v>
      </c>
      <c r="R881" s="12">
        <f t="shared" si="123"/>
        <v>208.59807707475738</v>
      </c>
      <c r="S881" s="1">
        <f>IF(AND(A881&gt;=5,A881&lt;=9),INDEX(Demand!$C$3:$C$26,C881),INDEX(Demand!$B$3:$B$26,C881))</f>
        <v>350</v>
      </c>
      <c r="T881" s="7">
        <f t="shared" si="124"/>
        <v>208.59807707475738</v>
      </c>
      <c r="U881" s="7">
        <f t="shared" si="125"/>
        <v>0</v>
      </c>
    </row>
    <row r="882" spans="1:21" x14ac:dyDescent="0.2">
      <c r="A882" s="1">
        <v>2</v>
      </c>
      <c r="B882" s="1">
        <v>6</v>
      </c>
      <c r="C882" s="1">
        <v>10</v>
      </c>
      <c r="D882">
        <v>8.6</v>
      </c>
      <c r="E882">
        <v>7.8</v>
      </c>
      <c r="F882">
        <v>95</v>
      </c>
      <c r="G882">
        <v>179</v>
      </c>
      <c r="H882">
        <v>386</v>
      </c>
      <c r="I882">
        <v>82</v>
      </c>
      <c r="J882" s="4">
        <f t="shared" si="120"/>
        <v>142.89909158543327</v>
      </c>
      <c r="K882" s="4">
        <f t="shared" si="121"/>
        <v>16.069024139486416</v>
      </c>
      <c r="L882" s="5">
        <f t="shared" si="126"/>
        <v>22.100908414566732</v>
      </c>
      <c r="M882" s="5">
        <f t="shared" si="127"/>
        <v>17.930975860513584</v>
      </c>
      <c r="N882" s="6">
        <f t="shared" si="119"/>
        <v>280.75154174812053</v>
      </c>
      <c r="O882" s="6">
        <f t="shared" si="122"/>
        <v>74.990540474756713</v>
      </c>
      <c r="P882" s="6">
        <f>FORECAST(J882,Inputs!$B$10:$B$18,Inputs!$A$10:$A$18)</f>
        <v>31.878695292457714</v>
      </c>
      <c r="Q882" s="6">
        <f>IF(Inputs!$D$10="Yes",IF('Hourly Calcs'!P882&gt;'Hourly Calcs'!K882,'Hourly Calcs'!O882,N882+O882),N882+O882)</f>
        <v>74.990540474756713</v>
      </c>
      <c r="R882" s="12">
        <f t="shared" si="123"/>
        <v>356.35504833604386</v>
      </c>
      <c r="S882" s="1">
        <f>IF(AND(A882&gt;=5,A882&lt;=9),INDEX(Demand!$C$3:$C$26,C882),INDEX(Demand!$B$3:$B$26,C882))</f>
        <v>600</v>
      </c>
      <c r="T882" s="7">
        <f t="shared" si="124"/>
        <v>356.35504833604386</v>
      </c>
      <c r="U882" s="7">
        <f t="shared" si="125"/>
        <v>0</v>
      </c>
    </row>
    <row r="883" spans="1:21" x14ac:dyDescent="0.2">
      <c r="A883" s="1">
        <v>2</v>
      </c>
      <c r="B883" s="1">
        <v>6</v>
      </c>
      <c r="C883" s="1">
        <v>11</v>
      </c>
      <c r="D883">
        <v>9.5</v>
      </c>
      <c r="E883">
        <v>8.5</v>
      </c>
      <c r="F883">
        <v>93</v>
      </c>
      <c r="G883">
        <v>174</v>
      </c>
      <c r="H883">
        <v>85</v>
      </c>
      <c r="I883">
        <v>145</v>
      </c>
      <c r="J883" s="4">
        <f t="shared" si="120"/>
        <v>157.27060554793914</v>
      </c>
      <c r="K883" s="4">
        <f t="shared" si="121"/>
        <v>20.804134762161951</v>
      </c>
      <c r="L883" s="5">
        <f t="shared" si="126"/>
        <v>7.7293944520608591</v>
      </c>
      <c r="M883" s="5">
        <f t="shared" si="127"/>
        <v>13.195865237838049</v>
      </c>
      <c r="N883" s="6">
        <f t="shared" si="119"/>
        <v>69.057154367553053</v>
      </c>
      <c r="O883" s="6">
        <f t="shared" si="122"/>
        <v>132.60522401024051</v>
      </c>
      <c r="P883" s="6">
        <f>FORECAST(J883,Inputs!$B$10:$B$18,Inputs!$A$10:$A$18)</f>
        <v>32.01176486618462</v>
      </c>
      <c r="Q883" s="6">
        <f>IF(Inputs!$D$10="Yes",IF('Hourly Calcs'!P883&gt;'Hourly Calcs'!K883,'Hourly Calcs'!O883,N883+O883),N883+O883)</f>
        <v>132.60522401024051</v>
      </c>
      <c r="R883" s="12">
        <f t="shared" si="123"/>
        <v>630.14002449666282</v>
      </c>
      <c r="S883" s="1">
        <f>IF(AND(A883&gt;=5,A883&lt;=9),INDEX(Demand!$C$3:$C$26,C883),INDEX(Demand!$B$3:$B$26,C883))</f>
        <v>600</v>
      </c>
      <c r="T883" s="7">
        <f t="shared" si="124"/>
        <v>600</v>
      </c>
      <c r="U883" s="7">
        <f t="shared" si="125"/>
        <v>30.140024496662818</v>
      </c>
    </row>
    <row r="884" spans="1:21" x14ac:dyDescent="0.2">
      <c r="A884" s="1">
        <v>2</v>
      </c>
      <c r="B884" s="1">
        <v>6</v>
      </c>
      <c r="C884" s="1">
        <v>12</v>
      </c>
      <c r="D884">
        <v>9.9</v>
      </c>
      <c r="E884">
        <v>8.4</v>
      </c>
      <c r="F884">
        <v>90</v>
      </c>
      <c r="G884">
        <v>216</v>
      </c>
      <c r="H884">
        <v>60</v>
      </c>
      <c r="I884">
        <v>192</v>
      </c>
      <c r="J884" s="4">
        <f t="shared" si="120"/>
        <v>172.61424817201203</v>
      </c>
      <c r="K884" s="4">
        <f t="shared" si="121"/>
        <v>23.280659710151696</v>
      </c>
      <c r="L884" s="5">
        <f t="shared" si="126"/>
        <v>7.6142481720120259</v>
      </c>
      <c r="M884" s="5">
        <f t="shared" si="127"/>
        <v>10.719340289848304</v>
      </c>
      <c r="N884" s="6">
        <f t="shared" si="119"/>
        <v>50.207952622686264</v>
      </c>
      <c r="O884" s="6">
        <f t="shared" si="122"/>
        <v>175.58760696528401</v>
      </c>
      <c r="P884" s="6">
        <f>FORECAST(J884,Inputs!$B$10:$B$18,Inputs!$A$10:$A$18)</f>
        <v>32.153835631222329</v>
      </c>
      <c r="Q884" s="6">
        <f>IF(Inputs!$D$10="Yes",IF('Hourly Calcs'!P884&gt;'Hourly Calcs'!K884,'Hourly Calcs'!O884,N884+O884),N884+O884)</f>
        <v>175.58760696528401</v>
      </c>
      <c r="R884" s="12">
        <f t="shared" si="123"/>
        <v>834.39230829902954</v>
      </c>
      <c r="S884" s="1">
        <f>IF(AND(A884&gt;=5,A884&lt;=9),INDEX(Demand!$C$3:$C$26,C884),INDEX(Demand!$B$3:$B$26,C884))</f>
        <v>600</v>
      </c>
      <c r="T884" s="7">
        <f t="shared" si="124"/>
        <v>600</v>
      </c>
      <c r="U884" s="7">
        <f t="shared" si="125"/>
        <v>234.39230829902954</v>
      </c>
    </row>
    <row r="885" spans="1:21" x14ac:dyDescent="0.2">
      <c r="A885" s="1">
        <v>2</v>
      </c>
      <c r="B885" s="1">
        <v>6</v>
      </c>
      <c r="C885" s="1">
        <v>13</v>
      </c>
      <c r="D885">
        <v>10.4</v>
      </c>
      <c r="E885">
        <v>8.1999999999999993</v>
      </c>
      <c r="F885">
        <v>86</v>
      </c>
      <c r="G885">
        <v>228</v>
      </c>
      <c r="H885">
        <v>62</v>
      </c>
      <c r="I885">
        <v>202</v>
      </c>
      <c r="J885" s="4">
        <f t="shared" si="120"/>
        <v>188.32722730857768</v>
      </c>
      <c r="K885" s="4">
        <f t="shared" si="121"/>
        <v>23.215499200777955</v>
      </c>
      <c r="L885" s="5">
        <f t="shared" si="126"/>
        <v>23.327227308577676</v>
      </c>
      <c r="M885" s="5">
        <f t="shared" si="127"/>
        <v>10.784500799222045</v>
      </c>
      <c r="N885" s="6">
        <f t="shared" si="119"/>
        <v>49.519702866922636</v>
      </c>
      <c r="O885" s="6">
        <f t="shared" si="122"/>
        <v>184.73279482805921</v>
      </c>
      <c r="P885" s="6">
        <f>FORECAST(J885,Inputs!$B$10:$B$18,Inputs!$A$10:$A$18)</f>
        <v>32.299326178783126</v>
      </c>
      <c r="Q885" s="6">
        <f>IF(Inputs!$D$10="Yes",IF('Hourly Calcs'!P885&gt;'Hourly Calcs'!K885,'Hourly Calcs'!O885,N885+O885),N885+O885)</f>
        <v>184.73279482805921</v>
      </c>
      <c r="R885" s="12">
        <f t="shared" si="123"/>
        <v>877.85024102293733</v>
      </c>
      <c r="S885" s="1">
        <f>IF(AND(A885&gt;=5,A885&lt;=9),INDEX(Demand!$C$3:$C$26,C885),INDEX(Demand!$B$3:$B$26,C885))</f>
        <v>600</v>
      </c>
      <c r="T885" s="7">
        <f t="shared" si="124"/>
        <v>600</v>
      </c>
      <c r="U885" s="7">
        <f t="shared" si="125"/>
        <v>277.85024102293733</v>
      </c>
    </row>
    <row r="886" spans="1:21" x14ac:dyDescent="0.2">
      <c r="A886" s="1">
        <v>2</v>
      </c>
      <c r="B886" s="1">
        <v>6</v>
      </c>
      <c r="C886" s="1">
        <v>14</v>
      </c>
      <c r="D886">
        <v>10.8</v>
      </c>
      <c r="E886">
        <v>8.1</v>
      </c>
      <c r="F886">
        <v>83</v>
      </c>
      <c r="G886">
        <v>208</v>
      </c>
      <c r="H886">
        <v>59</v>
      </c>
      <c r="I886">
        <v>185</v>
      </c>
      <c r="J886" s="4">
        <f t="shared" si="120"/>
        <v>203.63571277978971</v>
      </c>
      <c r="K886" s="4">
        <f t="shared" si="121"/>
        <v>20.616931221487562</v>
      </c>
      <c r="L886" s="5">
        <f t="shared" si="126"/>
        <v>38.635712779789714</v>
      </c>
      <c r="M886" s="5">
        <f t="shared" si="127"/>
        <v>13.383068778512438</v>
      </c>
      <c r="N886" s="6">
        <f t="shared" si="119"/>
        <v>41.344107771894684</v>
      </c>
      <c r="O886" s="6">
        <f t="shared" si="122"/>
        <v>169.18597546134134</v>
      </c>
      <c r="P886" s="6">
        <f>FORECAST(J886,Inputs!$B$10:$B$18,Inputs!$A$10:$A$18)</f>
        <v>32.441071414627679</v>
      </c>
      <c r="Q886" s="6">
        <f>IF(Inputs!$D$10="Yes",IF('Hourly Calcs'!P886&gt;'Hourly Calcs'!K886,'Hourly Calcs'!O886,N886+O886),N886+O886)</f>
        <v>169.18597546134134</v>
      </c>
      <c r="R886" s="12">
        <f t="shared" si="123"/>
        <v>803.97175539229397</v>
      </c>
      <c r="S886" s="1">
        <f>IF(AND(A886&gt;=5,A886&lt;=9),INDEX(Demand!$C$3:$C$26,C886),INDEX(Demand!$B$3:$B$26,C886))</f>
        <v>600</v>
      </c>
      <c r="T886" s="7">
        <f t="shared" si="124"/>
        <v>600</v>
      </c>
      <c r="U886" s="7">
        <f t="shared" si="125"/>
        <v>203.97175539229397</v>
      </c>
    </row>
    <row r="887" spans="1:21" x14ac:dyDescent="0.2">
      <c r="A887" s="1">
        <v>2</v>
      </c>
      <c r="B887" s="1">
        <v>6</v>
      </c>
      <c r="C887" s="1">
        <v>15</v>
      </c>
      <c r="D887">
        <v>10.6</v>
      </c>
      <c r="E887">
        <v>7.5</v>
      </c>
      <c r="F887">
        <v>81</v>
      </c>
      <c r="G887">
        <v>211</v>
      </c>
      <c r="H887">
        <v>200</v>
      </c>
      <c r="I887">
        <v>146</v>
      </c>
      <c r="J887" s="4">
        <f t="shared" si="120"/>
        <v>217.95400961407896</v>
      </c>
      <c r="K887" s="4">
        <f t="shared" si="121"/>
        <v>15.780988127997517</v>
      </c>
      <c r="L887" s="5">
        <f t="shared" si="126"/>
        <v>52.954009614078956</v>
      </c>
      <c r="M887" s="5">
        <f t="shared" si="127"/>
        <v>18.219011872002483</v>
      </c>
      <c r="N887" s="6">
        <f t="shared" si="119"/>
        <v>109.9313946656172</v>
      </c>
      <c r="O887" s="6">
        <f t="shared" si="122"/>
        <v>133.51974279651805</v>
      </c>
      <c r="P887" s="6">
        <f>FORECAST(J887,Inputs!$B$10:$B$18,Inputs!$A$10:$A$18)</f>
        <v>32.573648237167397</v>
      </c>
      <c r="Q887" s="6">
        <f>IF(Inputs!$D$10="Yes",IF('Hourly Calcs'!P887&gt;'Hourly Calcs'!K887,'Hourly Calcs'!O887,N887+O887),N887+O887)</f>
        <v>133.51974279651805</v>
      </c>
      <c r="R887" s="12">
        <f t="shared" si="123"/>
        <v>634.48581776905371</v>
      </c>
      <c r="S887" s="1">
        <f>IF(AND(A887&gt;=5,A887&lt;=9),INDEX(Demand!$C$3:$C$26,C887),INDEX(Demand!$B$3:$B$26,C887))</f>
        <v>600</v>
      </c>
      <c r="T887" s="7">
        <f t="shared" si="124"/>
        <v>600</v>
      </c>
      <c r="U887" s="7">
        <f t="shared" si="125"/>
        <v>34.48581776905371</v>
      </c>
    </row>
    <row r="888" spans="1:21" x14ac:dyDescent="0.2">
      <c r="A888" s="1">
        <v>2</v>
      </c>
      <c r="B888" s="1">
        <v>6</v>
      </c>
      <c r="C888" s="1">
        <v>16</v>
      </c>
      <c r="D888">
        <v>10.199999999999999</v>
      </c>
      <c r="E888">
        <v>6.9</v>
      </c>
      <c r="F888">
        <v>80</v>
      </c>
      <c r="G888">
        <v>92</v>
      </c>
      <c r="H888">
        <v>28</v>
      </c>
      <c r="I888">
        <v>86</v>
      </c>
      <c r="J888" s="4">
        <f t="shared" si="120"/>
        <v>231.08824088524113</v>
      </c>
      <c r="K888" s="4">
        <f t="shared" si="121"/>
        <v>9.178439208361695</v>
      </c>
      <c r="L888" s="5">
        <f t="shared" si="126"/>
        <v>66.088240885241134</v>
      </c>
      <c r="M888" s="5">
        <f t="shared" si="127"/>
        <v>24.821560791638305</v>
      </c>
      <c r="N888" s="6">
        <f t="shared" si="119"/>
        <v>9.9678523358337046</v>
      </c>
      <c r="O888" s="6">
        <f t="shared" si="122"/>
        <v>78.648615619866789</v>
      </c>
      <c r="P888" s="6">
        <f>FORECAST(J888,Inputs!$B$10:$B$18,Inputs!$A$10:$A$18)</f>
        <v>32.69526148967816</v>
      </c>
      <c r="Q888" s="6">
        <f>IF(Inputs!$D$10="Yes",IF('Hourly Calcs'!P888&gt;'Hourly Calcs'!K888,'Hourly Calcs'!O888,N888+O888),N888+O888)</f>
        <v>78.648615619866789</v>
      </c>
      <c r="R888" s="12">
        <f t="shared" si="123"/>
        <v>373.73822142560698</v>
      </c>
      <c r="S888" s="1">
        <f>IF(AND(A888&gt;=5,A888&lt;=9),INDEX(Demand!$C$3:$C$26,C888),INDEX(Demand!$B$3:$B$26,C888))</f>
        <v>900</v>
      </c>
      <c r="T888" s="7">
        <f t="shared" si="124"/>
        <v>373.73822142560698</v>
      </c>
      <c r="U888" s="7">
        <f t="shared" si="125"/>
        <v>0</v>
      </c>
    </row>
    <row r="889" spans="1:21" x14ac:dyDescent="0.2">
      <c r="A889" s="1">
        <v>2</v>
      </c>
      <c r="B889" s="1">
        <v>6</v>
      </c>
      <c r="C889" s="1">
        <v>17</v>
      </c>
      <c r="D889">
        <v>9.1</v>
      </c>
      <c r="E889">
        <v>6.8</v>
      </c>
      <c r="F889">
        <v>86</v>
      </c>
      <c r="G889">
        <v>22</v>
      </c>
      <c r="H889">
        <v>0</v>
      </c>
      <c r="I889">
        <v>22</v>
      </c>
      <c r="J889" s="4">
        <f t="shared" si="120"/>
        <v>243.19427626854736</v>
      </c>
      <c r="K889" s="4">
        <f t="shared" si="121"/>
        <v>1.4773221516472717</v>
      </c>
      <c r="L889" s="5">
        <f t="shared" si="126"/>
        <v>78.194276268547355</v>
      </c>
      <c r="M889" s="5">
        <f t="shared" si="127"/>
        <v>32.522677848352728</v>
      </c>
      <c r="N889" s="6">
        <f t="shared" si="119"/>
        <v>0</v>
      </c>
      <c r="O889" s="6">
        <f t="shared" si="122"/>
        <v>20.119413298105457</v>
      </c>
      <c r="P889" s="6">
        <f>FORECAST(J889,Inputs!$B$10:$B$18,Inputs!$A$10:$A$18)</f>
        <v>32.807354409893954</v>
      </c>
      <c r="Q889" s="6">
        <f>IF(Inputs!$D$10="Yes",IF('Hourly Calcs'!P889&gt;'Hourly Calcs'!K889,'Hourly Calcs'!O889,N889+O889),N889+O889)</f>
        <v>20.119413298105457</v>
      </c>
      <c r="R889" s="12">
        <f t="shared" si="123"/>
        <v>95.60745199259712</v>
      </c>
      <c r="S889" s="1">
        <f>IF(AND(A889&gt;=5,A889&lt;=9),INDEX(Demand!$C$3:$C$26,C889),INDEX(Demand!$B$3:$B$26,C889))</f>
        <v>900</v>
      </c>
      <c r="T889" s="7">
        <f t="shared" si="124"/>
        <v>95.607451992597134</v>
      </c>
      <c r="U889" s="7">
        <f t="shared" si="125"/>
        <v>0</v>
      </c>
    </row>
    <row r="890" spans="1:21" x14ac:dyDescent="0.2">
      <c r="A890" s="1">
        <v>2</v>
      </c>
      <c r="B890" s="1">
        <v>6</v>
      </c>
      <c r="C890" s="1">
        <v>18</v>
      </c>
      <c r="D890">
        <v>7.8</v>
      </c>
      <c r="E890">
        <v>6</v>
      </c>
      <c r="F890">
        <v>88</v>
      </c>
      <c r="G890">
        <v>0</v>
      </c>
      <c r="H890">
        <v>0</v>
      </c>
      <c r="I890">
        <v>0</v>
      </c>
      <c r="J890" s="4">
        <f t="shared" si="120"/>
        <v>254.64418621040096</v>
      </c>
      <c r="K890" s="4">
        <f t="shared" si="121"/>
        <v>-7.6676463570643705</v>
      </c>
      <c r="L890" s="5">
        <f t="shared" si="126"/>
        <v>89.64418621040096</v>
      </c>
      <c r="M890" s="5">
        <f t="shared" si="127"/>
        <v>0</v>
      </c>
      <c r="N890" s="6">
        <f t="shared" si="119"/>
        <v>0</v>
      </c>
      <c r="O890" s="6">
        <f t="shared" si="122"/>
        <v>0</v>
      </c>
      <c r="P890" s="6">
        <f>FORECAST(J890,Inputs!$B$10:$B$18,Inputs!$A$10:$A$18)</f>
        <v>32.913372094540748</v>
      </c>
      <c r="Q890" s="6">
        <f>IF(Inputs!$D$10="Yes",IF('Hourly Calcs'!P890&gt;'Hourly Calcs'!K890,'Hourly Calcs'!O890,N890+O890),N890+O890)</f>
        <v>0</v>
      </c>
      <c r="R890" s="12">
        <f t="shared" si="123"/>
        <v>0</v>
      </c>
      <c r="S890" s="1">
        <f>IF(AND(A890&gt;=5,A890&lt;=9),INDEX(Demand!$C$3:$C$26,C890),INDEX(Demand!$B$3:$B$26,C890))</f>
        <v>900</v>
      </c>
      <c r="T890" s="7">
        <f t="shared" si="124"/>
        <v>0</v>
      </c>
      <c r="U890" s="7">
        <f t="shared" si="125"/>
        <v>0</v>
      </c>
    </row>
    <row r="891" spans="1:21" x14ac:dyDescent="0.2">
      <c r="A891" s="1">
        <v>2</v>
      </c>
      <c r="B891" s="1">
        <v>6</v>
      </c>
      <c r="C891" s="1">
        <v>19</v>
      </c>
      <c r="D891">
        <v>7</v>
      </c>
      <c r="E891">
        <v>5.4</v>
      </c>
      <c r="F891">
        <v>90</v>
      </c>
      <c r="G891">
        <v>0</v>
      </c>
      <c r="H891">
        <v>0</v>
      </c>
      <c r="I891">
        <v>0</v>
      </c>
      <c r="J891" s="4">
        <f t="shared" si="120"/>
        <v>265.93976222141646</v>
      </c>
      <c r="K891" s="4">
        <f t="shared" si="121"/>
        <v>-17.024463356793717</v>
      </c>
      <c r="L891" s="5">
        <f t="shared" si="126"/>
        <v>0</v>
      </c>
      <c r="M891" s="5">
        <f t="shared" si="127"/>
        <v>0</v>
      </c>
      <c r="N891" s="6">
        <f t="shared" si="119"/>
        <v>0</v>
      </c>
      <c r="O891" s="6">
        <f t="shared" si="122"/>
        <v>0</v>
      </c>
      <c r="P891" s="6">
        <f>FORECAST(J891,Inputs!$B$10:$B$18,Inputs!$A$10:$A$18)</f>
        <v>33.017960761309411</v>
      </c>
      <c r="Q891" s="6">
        <f>IF(Inputs!$D$10="Yes",IF('Hourly Calcs'!P891&gt;'Hourly Calcs'!K891,'Hourly Calcs'!O891,N891+O891),N891+O891)</f>
        <v>0</v>
      </c>
      <c r="R891" s="12">
        <f t="shared" si="123"/>
        <v>0</v>
      </c>
      <c r="S891" s="1">
        <f>IF(AND(A891&gt;=5,A891&lt;=9),INDEX(Demand!$C$3:$C$26,C891),INDEX(Demand!$B$3:$B$26,C891))</f>
        <v>900</v>
      </c>
      <c r="T891" s="7">
        <f t="shared" si="124"/>
        <v>0</v>
      </c>
      <c r="U891" s="7">
        <f t="shared" si="125"/>
        <v>0</v>
      </c>
    </row>
    <row r="892" spans="1:21" x14ac:dyDescent="0.2">
      <c r="A892" s="1">
        <v>2</v>
      </c>
      <c r="B892" s="1">
        <v>6</v>
      </c>
      <c r="C892" s="1">
        <v>20</v>
      </c>
      <c r="D892">
        <v>7</v>
      </c>
      <c r="E892">
        <v>5.9</v>
      </c>
      <c r="F892">
        <v>93</v>
      </c>
      <c r="G892">
        <v>0</v>
      </c>
      <c r="H892">
        <v>0</v>
      </c>
      <c r="I892">
        <v>0</v>
      </c>
      <c r="J892" s="4">
        <f t="shared" si="120"/>
        <v>277.70820940824939</v>
      </c>
      <c r="K892" s="4">
        <f t="shared" si="121"/>
        <v>-26.495132180145518</v>
      </c>
      <c r="L892" s="5">
        <f t="shared" si="126"/>
        <v>0</v>
      </c>
      <c r="M892" s="5">
        <f t="shared" si="127"/>
        <v>0</v>
      </c>
      <c r="N892" s="6">
        <f t="shared" si="119"/>
        <v>0</v>
      </c>
      <c r="O892" s="6">
        <f t="shared" si="122"/>
        <v>0</v>
      </c>
      <c r="P892" s="6">
        <f>FORECAST(J892,Inputs!$B$10:$B$18,Inputs!$A$10:$A$18)</f>
        <v>33.126927864891194</v>
      </c>
      <c r="Q892" s="6">
        <f>IF(Inputs!$D$10="Yes",IF('Hourly Calcs'!P892&gt;'Hourly Calcs'!K892,'Hourly Calcs'!O892,N892+O892),N892+O892)</f>
        <v>0</v>
      </c>
      <c r="R892" s="12">
        <f t="shared" si="123"/>
        <v>0</v>
      </c>
      <c r="S892" s="1">
        <f>IF(AND(A892&gt;=5,A892&lt;=9),INDEX(Demand!$C$3:$C$26,C892),INDEX(Demand!$B$3:$B$26,C892))</f>
        <v>800</v>
      </c>
      <c r="T892" s="7">
        <f t="shared" si="124"/>
        <v>0</v>
      </c>
      <c r="U892" s="7">
        <f t="shared" si="125"/>
        <v>0</v>
      </c>
    </row>
    <row r="893" spans="1:21" x14ac:dyDescent="0.2">
      <c r="A893" s="1">
        <v>2</v>
      </c>
      <c r="B893" s="1">
        <v>6</v>
      </c>
      <c r="C893" s="1">
        <v>21</v>
      </c>
      <c r="D893">
        <v>7</v>
      </c>
      <c r="E893">
        <v>5.6</v>
      </c>
      <c r="F893">
        <v>91</v>
      </c>
      <c r="G893">
        <v>0</v>
      </c>
      <c r="H893">
        <v>0</v>
      </c>
      <c r="I893">
        <v>0</v>
      </c>
      <c r="J893" s="4">
        <f t="shared" si="120"/>
        <v>290.76546995701818</v>
      </c>
      <c r="K893" s="4">
        <f t="shared" si="121"/>
        <v>-35.677509116636543</v>
      </c>
      <c r="L893" s="5">
        <f t="shared" si="126"/>
        <v>0</v>
      </c>
      <c r="M893" s="5">
        <f t="shared" si="127"/>
        <v>0</v>
      </c>
      <c r="N893" s="6">
        <f t="shared" si="119"/>
        <v>0</v>
      </c>
      <c r="O893" s="6">
        <f t="shared" si="122"/>
        <v>0</v>
      </c>
      <c r="P893" s="6">
        <f>FORECAST(J893,Inputs!$B$10:$B$18,Inputs!$A$10:$A$18)</f>
        <v>33.247828425527942</v>
      </c>
      <c r="Q893" s="6">
        <f>IF(Inputs!$D$10="Yes",IF('Hourly Calcs'!P893&gt;'Hourly Calcs'!K893,'Hourly Calcs'!O893,N893+O893),N893+O893)</f>
        <v>0</v>
      </c>
      <c r="R893" s="12">
        <f t="shared" si="123"/>
        <v>0</v>
      </c>
      <c r="S893" s="1">
        <f>IF(AND(A893&gt;=5,A893&lt;=9),INDEX(Demand!$C$3:$C$26,C893),INDEX(Demand!$B$3:$B$26,C893))</f>
        <v>700</v>
      </c>
      <c r="T893" s="7">
        <f t="shared" si="124"/>
        <v>0</v>
      </c>
      <c r="U893" s="7">
        <f t="shared" si="125"/>
        <v>0</v>
      </c>
    </row>
    <row r="894" spans="1:21" x14ac:dyDescent="0.2">
      <c r="A894" s="1">
        <v>2</v>
      </c>
      <c r="B894" s="1">
        <v>6</v>
      </c>
      <c r="C894" s="1">
        <v>22</v>
      </c>
      <c r="D894">
        <v>6.9</v>
      </c>
      <c r="E894">
        <v>6</v>
      </c>
      <c r="F894">
        <v>94</v>
      </c>
      <c r="G894">
        <v>0</v>
      </c>
      <c r="H894">
        <v>0</v>
      </c>
      <c r="I894">
        <v>0</v>
      </c>
      <c r="J894" s="4">
        <f t="shared" si="120"/>
        <v>306.19533227622509</v>
      </c>
      <c r="K894" s="4">
        <f t="shared" si="121"/>
        <v>-44.008793713869011</v>
      </c>
      <c r="L894" s="5">
        <f t="shared" si="126"/>
        <v>0</v>
      </c>
      <c r="M894" s="5">
        <f t="shared" si="127"/>
        <v>0</v>
      </c>
      <c r="N894" s="6">
        <f t="shared" si="119"/>
        <v>0</v>
      </c>
      <c r="O894" s="6">
        <f t="shared" si="122"/>
        <v>0</v>
      </c>
      <c r="P894" s="6">
        <f>FORECAST(J894,Inputs!$B$10:$B$18,Inputs!$A$10:$A$18)</f>
        <v>33.390697521076156</v>
      </c>
      <c r="Q894" s="6">
        <f>IF(Inputs!$D$10="Yes",IF('Hourly Calcs'!P894&gt;'Hourly Calcs'!K894,'Hourly Calcs'!O894,N894+O894),N894+O894)</f>
        <v>0</v>
      </c>
      <c r="R894" s="12">
        <f t="shared" si="123"/>
        <v>0</v>
      </c>
      <c r="S894" s="1">
        <f>IF(AND(A894&gt;=5,A894&lt;=9),INDEX(Demand!$C$3:$C$26,C894),INDEX(Demand!$B$3:$B$26,C894))</f>
        <v>600</v>
      </c>
      <c r="T894" s="7">
        <f t="shared" si="124"/>
        <v>0</v>
      </c>
      <c r="U894" s="7">
        <f t="shared" si="125"/>
        <v>0</v>
      </c>
    </row>
    <row r="895" spans="1:21" x14ac:dyDescent="0.2">
      <c r="A895" s="1">
        <v>2</v>
      </c>
      <c r="B895" s="1">
        <v>6</v>
      </c>
      <c r="C895" s="1">
        <v>23</v>
      </c>
      <c r="D895">
        <v>7</v>
      </c>
      <c r="E895">
        <v>6.1</v>
      </c>
      <c r="F895">
        <v>94</v>
      </c>
      <c r="G895">
        <v>0</v>
      </c>
      <c r="H895">
        <v>0</v>
      </c>
      <c r="I895">
        <v>0</v>
      </c>
      <c r="J895" s="4">
        <f t="shared" si="120"/>
        <v>325.22418468716967</v>
      </c>
      <c r="K895" s="4">
        <f t="shared" si="121"/>
        <v>-50.638417233370916</v>
      </c>
      <c r="L895" s="5">
        <f t="shared" si="126"/>
        <v>0</v>
      </c>
      <c r="M895" s="5">
        <f t="shared" si="127"/>
        <v>0</v>
      </c>
      <c r="N895" s="6">
        <f t="shared" si="119"/>
        <v>0</v>
      </c>
      <c r="O895" s="6">
        <f t="shared" si="122"/>
        <v>0</v>
      </c>
      <c r="P895" s="6">
        <f>FORECAST(J895,Inputs!$B$10:$B$18,Inputs!$A$10:$A$18)</f>
        <v>33.566890598955275</v>
      </c>
      <c r="Q895" s="6">
        <f>IF(Inputs!$D$10="Yes",IF('Hourly Calcs'!P895&gt;'Hourly Calcs'!K895,'Hourly Calcs'!O895,N895+O895),N895+O895)</f>
        <v>0</v>
      </c>
      <c r="R895" s="12">
        <f t="shared" si="123"/>
        <v>0</v>
      </c>
      <c r="S895" s="1">
        <f>IF(AND(A895&gt;=5,A895&lt;=9),INDEX(Demand!$C$3:$C$26,C895),INDEX(Demand!$B$3:$B$26,C895))</f>
        <v>500</v>
      </c>
      <c r="T895" s="7">
        <f t="shared" si="124"/>
        <v>0</v>
      </c>
      <c r="U895" s="7">
        <f t="shared" si="125"/>
        <v>0</v>
      </c>
    </row>
    <row r="896" spans="1:21" x14ac:dyDescent="0.2">
      <c r="A896" s="1">
        <v>2</v>
      </c>
      <c r="B896" s="1">
        <v>6</v>
      </c>
      <c r="C896" s="1">
        <v>24</v>
      </c>
      <c r="D896">
        <v>6.9</v>
      </c>
      <c r="E896">
        <v>6.5</v>
      </c>
      <c r="F896">
        <v>97</v>
      </c>
      <c r="G896">
        <v>0</v>
      </c>
      <c r="H896">
        <v>0</v>
      </c>
      <c r="I896">
        <v>0</v>
      </c>
      <c r="J896" s="4">
        <f t="shared" si="120"/>
        <v>348.27006861808934</v>
      </c>
      <c r="K896" s="4">
        <f t="shared" si="121"/>
        <v>-54.394136969154033</v>
      </c>
      <c r="L896" s="5">
        <f t="shared" si="126"/>
        <v>0</v>
      </c>
      <c r="M896" s="5">
        <f t="shared" si="127"/>
        <v>0</v>
      </c>
      <c r="N896" s="6">
        <f t="shared" si="119"/>
        <v>0</v>
      </c>
      <c r="O896" s="6">
        <f t="shared" si="122"/>
        <v>0</v>
      </c>
      <c r="P896" s="6">
        <f>FORECAST(J896,Inputs!$B$10:$B$18,Inputs!$A$10:$A$18)</f>
        <v>33.780278413130453</v>
      </c>
      <c r="Q896" s="6">
        <f>IF(Inputs!$D$10="Yes",IF('Hourly Calcs'!P896&gt;'Hourly Calcs'!K896,'Hourly Calcs'!O896,N896+O896),N896+O896)</f>
        <v>0</v>
      </c>
      <c r="R896" s="12">
        <f t="shared" si="123"/>
        <v>0</v>
      </c>
      <c r="S896" s="1">
        <f>IF(AND(A896&gt;=5,A896&lt;=9),INDEX(Demand!$C$3:$C$26,C896),INDEX(Demand!$B$3:$B$26,C896))</f>
        <v>400</v>
      </c>
      <c r="T896" s="7">
        <f t="shared" si="124"/>
        <v>0</v>
      </c>
      <c r="U896" s="7">
        <f t="shared" si="125"/>
        <v>0</v>
      </c>
    </row>
    <row r="897" spans="1:21" x14ac:dyDescent="0.2">
      <c r="A897" s="1">
        <v>2</v>
      </c>
      <c r="B897" s="1">
        <v>7</v>
      </c>
      <c r="C897" s="1">
        <v>1</v>
      </c>
      <c r="D897">
        <v>6.8</v>
      </c>
      <c r="E897">
        <v>6.6</v>
      </c>
      <c r="F897">
        <v>99</v>
      </c>
      <c r="G897">
        <v>0</v>
      </c>
      <c r="H897">
        <v>0</v>
      </c>
      <c r="I897">
        <v>0</v>
      </c>
      <c r="J897" s="4">
        <f t="shared" si="120"/>
        <v>13.172527644628246</v>
      </c>
      <c r="K897" s="4">
        <f t="shared" si="121"/>
        <v>-54.260732474028174</v>
      </c>
      <c r="L897" s="5">
        <f t="shared" si="126"/>
        <v>0</v>
      </c>
      <c r="M897" s="5">
        <f t="shared" si="127"/>
        <v>0</v>
      </c>
      <c r="N897" s="6">
        <f t="shared" si="119"/>
        <v>0</v>
      </c>
      <c r="O897" s="6">
        <f t="shared" si="122"/>
        <v>0</v>
      </c>
      <c r="P897" s="6">
        <f>FORECAST(J897,Inputs!$B$10:$B$18,Inputs!$A$10:$A$18)</f>
        <v>30.677523404116926</v>
      </c>
      <c r="Q897" s="6">
        <f>IF(Inputs!$D$10="Yes",IF('Hourly Calcs'!P897&gt;'Hourly Calcs'!K897,'Hourly Calcs'!O897,N897+O897),N897+O897)</f>
        <v>0</v>
      </c>
      <c r="R897" s="12">
        <f t="shared" si="123"/>
        <v>0</v>
      </c>
      <c r="S897" s="1">
        <f>IF(AND(A897&gt;=5,A897&lt;=9),INDEX(Demand!$C$3:$C$26,C897),INDEX(Demand!$B$3:$B$26,C897))</f>
        <v>350</v>
      </c>
      <c r="T897" s="7">
        <f t="shared" si="124"/>
        <v>0</v>
      </c>
      <c r="U897" s="7">
        <f t="shared" si="125"/>
        <v>0</v>
      </c>
    </row>
    <row r="898" spans="1:21" x14ac:dyDescent="0.2">
      <c r="A898" s="1">
        <v>2</v>
      </c>
      <c r="B898" s="1">
        <v>7</v>
      </c>
      <c r="C898" s="1">
        <v>2</v>
      </c>
      <c r="D898">
        <v>6.8</v>
      </c>
      <c r="E898">
        <v>6.8</v>
      </c>
      <c r="F898">
        <v>100</v>
      </c>
      <c r="G898">
        <v>0</v>
      </c>
      <c r="H898">
        <v>0</v>
      </c>
      <c r="I898">
        <v>0</v>
      </c>
      <c r="J898" s="4">
        <f t="shared" si="120"/>
        <v>35.989906171005686</v>
      </c>
      <c r="K898" s="4">
        <f t="shared" si="121"/>
        <v>-50.278650967205436</v>
      </c>
      <c r="L898" s="5">
        <f t="shared" si="126"/>
        <v>0</v>
      </c>
      <c r="M898" s="5">
        <f t="shared" si="127"/>
        <v>0</v>
      </c>
      <c r="N898" s="6">
        <f t="shared" si="119"/>
        <v>0</v>
      </c>
      <c r="O898" s="6">
        <f t="shared" si="122"/>
        <v>0</v>
      </c>
      <c r="P898" s="6">
        <f>FORECAST(J898,Inputs!$B$10:$B$18,Inputs!$A$10:$A$18)</f>
        <v>30.888795427509312</v>
      </c>
      <c r="Q898" s="6">
        <f>IF(Inputs!$D$10="Yes",IF('Hourly Calcs'!P898&gt;'Hourly Calcs'!K898,'Hourly Calcs'!O898,N898+O898),N898+O898)</f>
        <v>0</v>
      </c>
      <c r="R898" s="12">
        <f t="shared" si="123"/>
        <v>0</v>
      </c>
      <c r="S898" s="1">
        <f>IF(AND(A898&gt;=5,A898&lt;=9),INDEX(Demand!$C$3:$C$26,C898),INDEX(Demand!$B$3:$B$26,C898))</f>
        <v>350</v>
      </c>
      <c r="T898" s="7">
        <f t="shared" si="124"/>
        <v>0</v>
      </c>
      <c r="U898" s="7">
        <f t="shared" si="125"/>
        <v>0</v>
      </c>
    </row>
    <row r="899" spans="1:21" x14ac:dyDescent="0.2">
      <c r="A899" s="1">
        <v>2</v>
      </c>
      <c r="B899" s="1">
        <v>7</v>
      </c>
      <c r="C899" s="1">
        <v>3</v>
      </c>
      <c r="D899">
        <v>7.1</v>
      </c>
      <c r="E899">
        <v>6.9</v>
      </c>
      <c r="F899">
        <v>99</v>
      </c>
      <c r="G899">
        <v>0</v>
      </c>
      <c r="H899">
        <v>0</v>
      </c>
      <c r="I899">
        <v>0</v>
      </c>
      <c r="J899" s="4">
        <f t="shared" si="120"/>
        <v>54.754478953932534</v>
      </c>
      <c r="K899" s="4">
        <f t="shared" si="121"/>
        <v>-43.499971781727197</v>
      </c>
      <c r="L899" s="5">
        <f t="shared" si="126"/>
        <v>0</v>
      </c>
      <c r="M899" s="5">
        <f t="shared" si="127"/>
        <v>0</v>
      </c>
      <c r="N899" s="6">
        <f t="shared" si="119"/>
        <v>0</v>
      </c>
      <c r="O899" s="6">
        <f t="shared" si="122"/>
        <v>0</v>
      </c>
      <c r="P899" s="6">
        <f>FORECAST(J899,Inputs!$B$10:$B$18,Inputs!$A$10:$A$18)</f>
        <v>31.062541471795669</v>
      </c>
      <c r="Q899" s="6">
        <f>IF(Inputs!$D$10="Yes",IF('Hourly Calcs'!P899&gt;'Hourly Calcs'!K899,'Hourly Calcs'!O899,N899+O899),N899+O899)</f>
        <v>0</v>
      </c>
      <c r="R899" s="12">
        <f t="shared" si="123"/>
        <v>0</v>
      </c>
      <c r="S899" s="1">
        <f>IF(AND(A899&gt;=5,A899&lt;=9),INDEX(Demand!$C$3:$C$26,C899),INDEX(Demand!$B$3:$B$26,C899))</f>
        <v>350</v>
      </c>
      <c r="T899" s="7">
        <f t="shared" si="124"/>
        <v>0</v>
      </c>
      <c r="U899" s="7">
        <f t="shared" si="125"/>
        <v>0</v>
      </c>
    </row>
    <row r="900" spans="1:21" x14ac:dyDescent="0.2">
      <c r="A900" s="1">
        <v>2</v>
      </c>
      <c r="B900" s="1">
        <v>7</v>
      </c>
      <c r="C900" s="1">
        <v>4</v>
      </c>
      <c r="D900">
        <v>7.1</v>
      </c>
      <c r="E900">
        <v>6.7</v>
      </c>
      <c r="F900">
        <v>97</v>
      </c>
      <c r="G900">
        <v>0</v>
      </c>
      <c r="H900">
        <v>0</v>
      </c>
      <c r="I900">
        <v>0</v>
      </c>
      <c r="J900" s="4">
        <f t="shared" si="120"/>
        <v>69.989465086968977</v>
      </c>
      <c r="K900" s="4">
        <f t="shared" si="121"/>
        <v>-35.081846369312686</v>
      </c>
      <c r="L900" s="5">
        <f t="shared" si="126"/>
        <v>0</v>
      </c>
      <c r="M900" s="5">
        <f t="shared" si="127"/>
        <v>0</v>
      </c>
      <c r="N900" s="6">
        <f t="shared" si="119"/>
        <v>0</v>
      </c>
      <c r="O900" s="6">
        <f t="shared" si="122"/>
        <v>0</v>
      </c>
      <c r="P900" s="6">
        <f>FORECAST(J900,Inputs!$B$10:$B$18,Inputs!$A$10:$A$18)</f>
        <v>31.203606158212672</v>
      </c>
      <c r="Q900" s="6">
        <f>IF(Inputs!$D$10="Yes",IF('Hourly Calcs'!P900&gt;'Hourly Calcs'!K900,'Hourly Calcs'!O900,N900+O900),N900+O900)</f>
        <v>0</v>
      </c>
      <c r="R900" s="12">
        <f t="shared" si="123"/>
        <v>0</v>
      </c>
      <c r="S900" s="1">
        <f>IF(AND(A900&gt;=5,A900&lt;=9),INDEX(Demand!$C$3:$C$26,C900),INDEX(Demand!$B$3:$B$26,C900))</f>
        <v>350</v>
      </c>
      <c r="T900" s="7">
        <f t="shared" si="124"/>
        <v>0</v>
      </c>
      <c r="U900" s="7">
        <f t="shared" si="125"/>
        <v>0</v>
      </c>
    </row>
    <row r="901" spans="1:21" x14ac:dyDescent="0.2">
      <c r="A901" s="1">
        <v>2</v>
      </c>
      <c r="B901" s="1">
        <v>7</v>
      </c>
      <c r="C901" s="1">
        <v>5</v>
      </c>
      <c r="D901">
        <v>6.8</v>
      </c>
      <c r="E901">
        <v>6.4</v>
      </c>
      <c r="F901">
        <v>97</v>
      </c>
      <c r="G901">
        <v>0</v>
      </c>
      <c r="H901">
        <v>0</v>
      </c>
      <c r="I901">
        <v>0</v>
      </c>
      <c r="J901" s="4">
        <f t="shared" si="120"/>
        <v>82.927636513785131</v>
      </c>
      <c r="K901" s="4">
        <f t="shared" si="121"/>
        <v>-25.852003498082794</v>
      </c>
      <c r="L901" s="5">
        <f t="shared" si="126"/>
        <v>82.072363486214869</v>
      </c>
      <c r="M901" s="5">
        <f t="shared" si="127"/>
        <v>0</v>
      </c>
      <c r="N901" s="6">
        <f t="shared" si="119"/>
        <v>0</v>
      </c>
      <c r="O901" s="6">
        <f t="shared" si="122"/>
        <v>0</v>
      </c>
      <c r="P901" s="6">
        <f>FORECAST(J901,Inputs!$B$10:$B$18,Inputs!$A$10:$A$18)</f>
        <v>31.323404041794305</v>
      </c>
      <c r="Q901" s="6">
        <f>IF(Inputs!$D$10="Yes",IF('Hourly Calcs'!P901&gt;'Hourly Calcs'!K901,'Hourly Calcs'!O901,N901+O901),N901+O901)</f>
        <v>0</v>
      </c>
      <c r="R901" s="12">
        <f t="shared" si="123"/>
        <v>0</v>
      </c>
      <c r="S901" s="1">
        <f>IF(AND(A901&gt;=5,A901&lt;=9),INDEX(Demand!$C$3:$C$26,C901),INDEX(Demand!$B$3:$B$26,C901))</f>
        <v>350</v>
      </c>
      <c r="T901" s="7">
        <f t="shared" si="124"/>
        <v>0</v>
      </c>
      <c r="U901" s="7">
        <f t="shared" si="125"/>
        <v>0</v>
      </c>
    </row>
    <row r="902" spans="1:21" x14ac:dyDescent="0.2">
      <c r="A902" s="1">
        <v>2</v>
      </c>
      <c r="B902" s="1">
        <v>7</v>
      </c>
      <c r="C902" s="1">
        <v>6</v>
      </c>
      <c r="D902">
        <v>6.1</v>
      </c>
      <c r="E902">
        <v>5.6</v>
      </c>
      <c r="F902">
        <v>97</v>
      </c>
      <c r="G902">
        <v>0</v>
      </c>
      <c r="H902">
        <v>0</v>
      </c>
      <c r="I902">
        <v>0</v>
      </c>
      <c r="J902" s="4">
        <f t="shared" si="120"/>
        <v>94.63526442285044</v>
      </c>
      <c r="K902" s="4">
        <f t="shared" si="121"/>
        <v>-16.358707194232124</v>
      </c>
      <c r="L902" s="5">
        <f t="shared" si="126"/>
        <v>70.36473557714956</v>
      </c>
      <c r="M902" s="5">
        <f t="shared" si="127"/>
        <v>0</v>
      </c>
      <c r="N902" s="6">
        <f t="shared" si="119"/>
        <v>0</v>
      </c>
      <c r="O902" s="6">
        <f t="shared" si="122"/>
        <v>0</v>
      </c>
      <c r="P902" s="6">
        <f>FORECAST(J902,Inputs!$B$10:$B$18,Inputs!$A$10:$A$18)</f>
        <v>31.431808003915279</v>
      </c>
      <c r="Q902" s="6">
        <f>IF(Inputs!$D$10="Yes",IF('Hourly Calcs'!P902&gt;'Hourly Calcs'!K902,'Hourly Calcs'!O902,N902+O902),N902+O902)</f>
        <v>0</v>
      </c>
      <c r="R902" s="12">
        <f t="shared" si="123"/>
        <v>0</v>
      </c>
      <c r="S902" s="1">
        <f>IF(AND(A902&gt;=5,A902&lt;=9),INDEX(Demand!$C$3:$C$26,C902),INDEX(Demand!$B$3:$B$26,C902))</f>
        <v>350</v>
      </c>
      <c r="T902" s="7">
        <f t="shared" si="124"/>
        <v>0</v>
      </c>
      <c r="U902" s="7">
        <f t="shared" si="125"/>
        <v>0</v>
      </c>
    </row>
    <row r="903" spans="1:21" x14ac:dyDescent="0.2">
      <c r="A903" s="1">
        <v>2</v>
      </c>
      <c r="B903" s="1">
        <v>7</v>
      </c>
      <c r="C903" s="1">
        <v>7</v>
      </c>
      <c r="D903">
        <v>6.3</v>
      </c>
      <c r="E903">
        <v>6.1</v>
      </c>
      <c r="F903">
        <v>99</v>
      </c>
      <c r="G903">
        <v>0</v>
      </c>
      <c r="H903">
        <v>0</v>
      </c>
      <c r="I903">
        <v>0</v>
      </c>
      <c r="J903" s="4">
        <f t="shared" si="120"/>
        <v>105.91420512143186</v>
      </c>
      <c r="K903" s="4">
        <f t="shared" si="121"/>
        <v>-6.9950758788505425</v>
      </c>
      <c r="L903" s="5">
        <f t="shared" si="126"/>
        <v>59.085794878568137</v>
      </c>
      <c r="M903" s="5">
        <f t="shared" si="127"/>
        <v>0</v>
      </c>
      <c r="N903" s="6">
        <f t="shared" si="119"/>
        <v>0</v>
      </c>
      <c r="O903" s="6">
        <f t="shared" si="122"/>
        <v>0</v>
      </c>
      <c r="P903" s="6">
        <f>FORECAST(J903,Inputs!$B$10:$B$18,Inputs!$A$10:$A$18)</f>
        <v>31.536242640013256</v>
      </c>
      <c r="Q903" s="6">
        <f>IF(Inputs!$D$10="Yes",IF('Hourly Calcs'!P903&gt;'Hourly Calcs'!K903,'Hourly Calcs'!O903,N903+O903),N903+O903)</f>
        <v>0</v>
      </c>
      <c r="R903" s="12">
        <f t="shared" si="123"/>
        <v>0</v>
      </c>
      <c r="S903" s="1">
        <f>IF(AND(A903&gt;=5,A903&lt;=9),INDEX(Demand!$C$3:$C$26,C903),INDEX(Demand!$B$3:$B$26,C903))</f>
        <v>350</v>
      </c>
      <c r="T903" s="7">
        <f t="shared" si="124"/>
        <v>0</v>
      </c>
      <c r="U903" s="7">
        <f t="shared" si="125"/>
        <v>0</v>
      </c>
    </row>
    <row r="904" spans="1:21" x14ac:dyDescent="0.2">
      <c r="A904" s="1">
        <v>2</v>
      </c>
      <c r="B904" s="1">
        <v>7</v>
      </c>
      <c r="C904" s="1">
        <v>8</v>
      </c>
      <c r="D904">
        <v>6.9</v>
      </c>
      <c r="E904">
        <v>6.7</v>
      </c>
      <c r="F904">
        <v>99</v>
      </c>
      <c r="G904">
        <v>2</v>
      </c>
      <c r="H904">
        <v>0</v>
      </c>
      <c r="I904">
        <v>2</v>
      </c>
      <c r="J904" s="4">
        <f t="shared" si="120"/>
        <v>117.38396634132299</v>
      </c>
      <c r="K904" s="4">
        <f t="shared" si="121"/>
        <v>2.0792144582834879</v>
      </c>
      <c r="L904" s="5">
        <f t="shared" si="126"/>
        <v>47.616033658677011</v>
      </c>
      <c r="M904" s="5">
        <f t="shared" si="127"/>
        <v>31.920785541716512</v>
      </c>
      <c r="N904" s="6">
        <f t="shared" si="119"/>
        <v>0</v>
      </c>
      <c r="O904" s="6">
        <f t="shared" si="122"/>
        <v>1.8290375725550416</v>
      </c>
      <c r="P904" s="6">
        <f>FORECAST(J904,Inputs!$B$10:$B$18,Inputs!$A$10:$A$18)</f>
        <v>31.642444132790025</v>
      </c>
      <c r="Q904" s="6">
        <f>IF(Inputs!$D$10="Yes",IF('Hourly Calcs'!P904&gt;'Hourly Calcs'!K904,'Hourly Calcs'!O904,N904+O904),N904+O904)</f>
        <v>1.8290375725550416</v>
      </c>
      <c r="R904" s="12">
        <f t="shared" si="123"/>
        <v>8.6915865447815577</v>
      </c>
      <c r="S904" s="1">
        <f>IF(AND(A904&gt;=5,A904&lt;=9),INDEX(Demand!$C$3:$C$26,C904),INDEX(Demand!$B$3:$B$26,C904))</f>
        <v>350</v>
      </c>
      <c r="T904" s="7">
        <f t="shared" si="124"/>
        <v>8.6915865447815577</v>
      </c>
      <c r="U904" s="7">
        <f t="shared" si="125"/>
        <v>0</v>
      </c>
    </row>
    <row r="905" spans="1:21" x14ac:dyDescent="0.2">
      <c r="A905" s="1">
        <v>2</v>
      </c>
      <c r="B905" s="1">
        <v>7</v>
      </c>
      <c r="C905" s="1">
        <v>9</v>
      </c>
      <c r="D905">
        <v>7.2</v>
      </c>
      <c r="E905">
        <v>6.8</v>
      </c>
      <c r="F905">
        <v>97</v>
      </c>
      <c r="G905">
        <v>39</v>
      </c>
      <c r="H905">
        <v>0</v>
      </c>
      <c r="I905">
        <v>39</v>
      </c>
      <c r="J905" s="4">
        <f t="shared" si="120"/>
        <v>129.54225917711722</v>
      </c>
      <c r="K905" s="4">
        <f t="shared" si="121"/>
        <v>9.7945289758726233</v>
      </c>
      <c r="L905" s="5">
        <f t="shared" si="126"/>
        <v>35.457740822882784</v>
      </c>
      <c r="M905" s="5">
        <f t="shared" si="127"/>
        <v>24.205471024127377</v>
      </c>
      <c r="N905" s="6">
        <f t="shared" ref="N905:N968" si="128">H905*MAX(0,COS(2*ASIN(SQRT(SIN(RADIANS($B$4))^2+COS(RADIANS($K905))^2-2*SIN(RADIANS($B$4))*COS(RADIANS($K905))*COS(RADIANS($J905-$B$5))+(SIN(RADIANS($K905))-COS(RADIANS($B$4)))^2)/2)))</f>
        <v>0</v>
      </c>
      <c r="O905" s="6">
        <f t="shared" si="122"/>
        <v>35.666232664823312</v>
      </c>
      <c r="P905" s="6">
        <f>FORECAST(J905,Inputs!$B$10:$B$18,Inputs!$A$10:$A$18)</f>
        <v>31.755020918306638</v>
      </c>
      <c r="Q905" s="6">
        <f>IF(Inputs!$D$10="Yes",IF('Hourly Calcs'!P905&gt;'Hourly Calcs'!K905,'Hourly Calcs'!O905,N905+O905),N905+O905)</f>
        <v>35.666232664823312</v>
      </c>
      <c r="R905" s="12">
        <f t="shared" si="123"/>
        <v>169.48593762324037</v>
      </c>
      <c r="S905" s="1">
        <f>IF(AND(A905&gt;=5,A905&lt;=9),INDEX(Demand!$C$3:$C$26,C905),INDEX(Demand!$B$3:$B$26,C905))</f>
        <v>350</v>
      </c>
      <c r="T905" s="7">
        <f t="shared" si="124"/>
        <v>169.48593762324037</v>
      </c>
      <c r="U905" s="7">
        <f t="shared" si="125"/>
        <v>0</v>
      </c>
    </row>
    <row r="906" spans="1:21" x14ac:dyDescent="0.2">
      <c r="A906" s="1">
        <v>2</v>
      </c>
      <c r="B906" s="1">
        <v>7</v>
      </c>
      <c r="C906" s="1">
        <v>10</v>
      </c>
      <c r="D906">
        <v>7.7</v>
      </c>
      <c r="E906">
        <v>7.1</v>
      </c>
      <c r="F906">
        <v>96</v>
      </c>
      <c r="G906">
        <v>113</v>
      </c>
      <c r="H906">
        <v>34</v>
      </c>
      <c r="I906">
        <v>104</v>
      </c>
      <c r="J906" s="4">
        <f t="shared" ref="J906:J969" si="129">solarazimuth($B$2,$B$3,$B$1,A906,B906,C906,0,0,0,0)</f>
        <v>142.75615609855265</v>
      </c>
      <c r="K906" s="4">
        <f t="shared" ref="K906:K969" si="130">solarelevation($B$2,$B$3,$B$1,A906,B906,C906,0,0,0,0)</f>
        <v>16.344454800604822</v>
      </c>
      <c r="L906" s="5">
        <f t="shared" si="126"/>
        <v>22.243843901447349</v>
      </c>
      <c r="M906" s="5">
        <f t="shared" si="127"/>
        <v>17.655545199395178</v>
      </c>
      <c r="N906" s="6">
        <f t="shared" si="128"/>
        <v>24.81871525377748</v>
      </c>
      <c r="O906" s="6">
        <f t="shared" ref="O906:O969" si="131">$I906*(1+COS(RADIANS($B$4)))/2</f>
        <v>95.10995377286217</v>
      </c>
      <c r="P906" s="6">
        <f>FORECAST(J906,Inputs!$B$10:$B$18,Inputs!$A$10:$A$18)</f>
        <v>31.877371815727336</v>
      </c>
      <c r="Q906" s="6">
        <f>IF(Inputs!$D$10="Yes",IF('Hourly Calcs'!P906&gt;'Hourly Calcs'!K906,'Hourly Calcs'!O906,N906+O906),N906+O906)</f>
        <v>95.10995377286217</v>
      </c>
      <c r="R906" s="12">
        <f t="shared" ref="R906:R969" si="132">$B$6*$E$1*Q906</f>
        <v>451.962500328641</v>
      </c>
      <c r="S906" s="1">
        <f>IF(AND(A906&gt;=5,A906&lt;=9),INDEX(Demand!$C$3:$C$26,C906),INDEX(Demand!$B$3:$B$26,C906))</f>
        <v>600</v>
      </c>
      <c r="T906" s="7">
        <f t="shared" ref="T906:T969" si="133">S906-MAX(0,S906-R906)</f>
        <v>451.962500328641</v>
      </c>
      <c r="U906" s="7">
        <f t="shared" ref="U906:U969" si="134">MAX(0,R906-S906)</f>
        <v>0</v>
      </c>
    </row>
    <row r="907" spans="1:21" x14ac:dyDescent="0.2">
      <c r="A907" s="1">
        <v>2</v>
      </c>
      <c r="B907" s="1">
        <v>7</v>
      </c>
      <c r="C907" s="1">
        <v>11</v>
      </c>
      <c r="D907">
        <v>8.1</v>
      </c>
      <c r="E907">
        <v>7.4</v>
      </c>
      <c r="F907">
        <v>95</v>
      </c>
      <c r="G907">
        <v>178</v>
      </c>
      <c r="H907">
        <v>63</v>
      </c>
      <c r="I907">
        <v>156</v>
      </c>
      <c r="J907" s="4">
        <f t="shared" si="129"/>
        <v>157.16992683660496</v>
      </c>
      <c r="K907" s="4">
        <f t="shared" si="130"/>
        <v>21.097622483156727</v>
      </c>
      <c r="L907" s="5">
        <f t="shared" si="126"/>
        <v>7.830073163395042</v>
      </c>
      <c r="M907" s="5">
        <f t="shared" si="127"/>
        <v>12.902377516843273</v>
      </c>
      <c r="N907" s="6">
        <f t="shared" si="128"/>
        <v>51.361629544633409</v>
      </c>
      <c r="O907" s="6">
        <f t="shared" si="131"/>
        <v>142.66493065929325</v>
      </c>
      <c r="P907" s="6">
        <f>FORECAST(J907,Inputs!$B$10:$B$18,Inputs!$A$10:$A$18)</f>
        <v>32.01083265589449</v>
      </c>
      <c r="Q907" s="6">
        <f>IF(Inputs!$D$10="Yes",IF('Hourly Calcs'!P907&gt;'Hourly Calcs'!K907,'Hourly Calcs'!O907,N907+O907),N907+O907)</f>
        <v>142.66493065929325</v>
      </c>
      <c r="R907" s="12">
        <f t="shared" si="132"/>
        <v>677.9437504929615</v>
      </c>
      <c r="S907" s="1">
        <f>IF(AND(A907&gt;=5,A907&lt;=9),INDEX(Demand!$C$3:$C$26,C907),INDEX(Demand!$B$3:$B$26,C907))</f>
        <v>600</v>
      </c>
      <c r="T907" s="7">
        <f t="shared" si="133"/>
        <v>600</v>
      </c>
      <c r="U907" s="7">
        <f t="shared" si="134"/>
        <v>77.943750492961499</v>
      </c>
    </row>
    <row r="908" spans="1:21" x14ac:dyDescent="0.2">
      <c r="A908" s="1">
        <v>2</v>
      </c>
      <c r="B908" s="1">
        <v>7</v>
      </c>
      <c r="C908" s="1">
        <v>12</v>
      </c>
      <c r="D908">
        <v>7.8</v>
      </c>
      <c r="E908">
        <v>7.5</v>
      </c>
      <c r="F908">
        <v>98</v>
      </c>
      <c r="G908">
        <v>220</v>
      </c>
      <c r="H908">
        <v>61</v>
      </c>
      <c r="I908">
        <v>195</v>
      </c>
      <c r="J908" s="4">
        <f t="shared" si="129"/>
        <v>172.56841301884202</v>
      </c>
      <c r="K908" s="4">
        <f t="shared" si="130"/>
        <v>23.586216834182252</v>
      </c>
      <c r="L908" s="5">
        <f t="shared" si="126"/>
        <v>7.5684130188420227</v>
      </c>
      <c r="M908" s="5">
        <f t="shared" si="127"/>
        <v>10.413783165817748</v>
      </c>
      <c r="N908" s="6">
        <f t="shared" si="128"/>
        <v>51.223801672941718</v>
      </c>
      <c r="O908" s="6">
        <f t="shared" si="131"/>
        <v>178.33116332411655</v>
      </c>
      <c r="P908" s="6">
        <f>FORECAST(J908,Inputs!$B$10:$B$18,Inputs!$A$10:$A$18)</f>
        <v>32.153411231655944</v>
      </c>
      <c r="Q908" s="6">
        <f>IF(Inputs!$D$10="Yes",IF('Hourly Calcs'!P908&gt;'Hourly Calcs'!K908,'Hourly Calcs'!O908,N908+O908),N908+O908)</f>
        <v>178.33116332411655</v>
      </c>
      <c r="R908" s="12">
        <f t="shared" si="132"/>
        <v>847.42968811620176</v>
      </c>
      <c r="S908" s="1">
        <f>IF(AND(A908&gt;=5,A908&lt;=9),INDEX(Demand!$C$3:$C$26,C908),INDEX(Demand!$B$3:$B$26,C908))</f>
        <v>600</v>
      </c>
      <c r="T908" s="7">
        <f t="shared" si="133"/>
        <v>600</v>
      </c>
      <c r="U908" s="7">
        <f t="shared" si="134"/>
        <v>247.42968811620176</v>
      </c>
    </row>
    <row r="909" spans="1:21" x14ac:dyDescent="0.2">
      <c r="A909" s="1">
        <v>2</v>
      </c>
      <c r="B909" s="1">
        <v>7</v>
      </c>
      <c r="C909" s="1">
        <v>13</v>
      </c>
      <c r="D909">
        <v>8.9</v>
      </c>
      <c r="E909">
        <v>7.9</v>
      </c>
      <c r="F909">
        <v>93</v>
      </c>
      <c r="G909">
        <v>231</v>
      </c>
      <c r="H909">
        <v>63</v>
      </c>
      <c r="I909">
        <v>205</v>
      </c>
      <c r="J909" s="4">
        <f t="shared" si="129"/>
        <v>188.34207731413693</v>
      </c>
      <c r="K909" s="4">
        <f t="shared" si="130"/>
        <v>23.523802452135655</v>
      </c>
      <c r="L909" s="5">
        <f t="shared" si="126"/>
        <v>23.34207731413693</v>
      </c>
      <c r="M909" s="5">
        <f t="shared" si="127"/>
        <v>10.476197547864345</v>
      </c>
      <c r="N909" s="6">
        <f t="shared" si="128"/>
        <v>50.504030804961104</v>
      </c>
      <c r="O909" s="6">
        <f t="shared" si="131"/>
        <v>187.47635118689178</v>
      </c>
      <c r="P909" s="6">
        <f>FORECAST(J909,Inputs!$B$10:$B$18,Inputs!$A$10:$A$18)</f>
        <v>32.299463678834599</v>
      </c>
      <c r="Q909" s="6">
        <f>IF(Inputs!$D$10="Yes",IF('Hourly Calcs'!P909&gt;'Hourly Calcs'!K909,'Hourly Calcs'!O909,N909+O909),N909+O909)</f>
        <v>187.47635118689178</v>
      </c>
      <c r="R909" s="12">
        <f t="shared" si="132"/>
        <v>890.88762084010966</v>
      </c>
      <c r="S909" s="1">
        <f>IF(AND(A909&gt;=5,A909&lt;=9),INDEX(Demand!$C$3:$C$26,C909),INDEX(Demand!$B$3:$B$26,C909))</f>
        <v>600</v>
      </c>
      <c r="T909" s="7">
        <f t="shared" si="133"/>
        <v>600</v>
      </c>
      <c r="U909" s="7">
        <f t="shared" si="134"/>
        <v>290.88762084010966</v>
      </c>
    </row>
    <row r="910" spans="1:21" x14ac:dyDescent="0.2">
      <c r="A910" s="1">
        <v>2</v>
      </c>
      <c r="B910" s="1">
        <v>7</v>
      </c>
      <c r="C910" s="1">
        <v>14</v>
      </c>
      <c r="D910">
        <v>9.1</v>
      </c>
      <c r="E910">
        <v>7.6</v>
      </c>
      <c r="F910">
        <v>90</v>
      </c>
      <c r="G910">
        <v>212</v>
      </c>
      <c r="H910">
        <v>60</v>
      </c>
      <c r="I910">
        <v>188</v>
      </c>
      <c r="J910" s="4">
        <f t="shared" si="129"/>
        <v>203.70664469395561</v>
      </c>
      <c r="K910" s="4">
        <f t="shared" si="130"/>
        <v>20.918396000621229</v>
      </c>
      <c r="L910" s="5">
        <f t="shared" si="126"/>
        <v>38.70664469395561</v>
      </c>
      <c r="M910" s="5">
        <f t="shared" si="127"/>
        <v>13.081603999378771</v>
      </c>
      <c r="N910" s="6">
        <f t="shared" si="128"/>
        <v>42.216432984069534</v>
      </c>
      <c r="O910" s="6">
        <f t="shared" si="131"/>
        <v>171.92953182017391</v>
      </c>
      <c r="P910" s="6">
        <f>FORECAST(J910,Inputs!$B$10:$B$18,Inputs!$A$10:$A$18)</f>
        <v>32.4417281916107</v>
      </c>
      <c r="Q910" s="6">
        <f>IF(Inputs!$D$10="Yes",IF('Hourly Calcs'!P910&gt;'Hourly Calcs'!K910,'Hourly Calcs'!O910,N910+O910),N910+O910)</f>
        <v>171.92953182017391</v>
      </c>
      <c r="R910" s="12">
        <f t="shared" si="132"/>
        <v>817.00913520946642</v>
      </c>
      <c r="S910" s="1">
        <f>IF(AND(A910&gt;=5,A910&lt;=9),INDEX(Demand!$C$3:$C$26,C910),INDEX(Demand!$B$3:$B$26,C910))</f>
        <v>600</v>
      </c>
      <c r="T910" s="7">
        <f t="shared" si="133"/>
        <v>600</v>
      </c>
      <c r="U910" s="7">
        <f t="shared" si="134"/>
        <v>217.00913520946642</v>
      </c>
    </row>
    <row r="911" spans="1:21" x14ac:dyDescent="0.2">
      <c r="A911" s="1">
        <v>2</v>
      </c>
      <c r="B911" s="1">
        <v>7</v>
      </c>
      <c r="C911" s="1">
        <v>15</v>
      </c>
      <c r="D911">
        <v>9.3000000000000007</v>
      </c>
      <c r="E911">
        <v>7.4</v>
      </c>
      <c r="F911">
        <v>88</v>
      </c>
      <c r="G911">
        <v>164</v>
      </c>
      <c r="H911">
        <v>56</v>
      </c>
      <c r="I911">
        <v>145</v>
      </c>
      <c r="J911" s="4">
        <f t="shared" si="129"/>
        <v>218.06922475715538</v>
      </c>
      <c r="K911" s="4">
        <f t="shared" si="130"/>
        <v>16.068927591641028</v>
      </c>
      <c r="L911" s="5">
        <f t="shared" si="126"/>
        <v>53.069224757155382</v>
      </c>
      <c r="M911" s="5">
        <f t="shared" si="127"/>
        <v>17.931072408358972</v>
      </c>
      <c r="N911" s="6">
        <f t="shared" si="128"/>
        <v>30.930803481479913</v>
      </c>
      <c r="O911" s="6">
        <f t="shared" si="131"/>
        <v>132.60522401024051</v>
      </c>
      <c r="P911" s="6">
        <f>FORECAST(J911,Inputs!$B$10:$B$18,Inputs!$A$10:$A$18)</f>
        <v>32.574715044047736</v>
      </c>
      <c r="Q911" s="6">
        <f>IF(Inputs!$D$10="Yes",IF('Hourly Calcs'!P911&gt;'Hourly Calcs'!K911,'Hourly Calcs'!O911,N911+O911),N911+O911)</f>
        <v>132.60522401024051</v>
      </c>
      <c r="R911" s="12">
        <f t="shared" si="132"/>
        <v>630.14002449666282</v>
      </c>
      <c r="S911" s="1">
        <f>IF(AND(A911&gt;=5,A911&lt;=9),INDEX(Demand!$C$3:$C$26,C911),INDEX(Demand!$B$3:$B$26,C911))</f>
        <v>600</v>
      </c>
      <c r="T911" s="7">
        <f t="shared" si="133"/>
        <v>600</v>
      </c>
      <c r="U911" s="7">
        <f t="shared" si="134"/>
        <v>30.140024496662818</v>
      </c>
    </row>
    <row r="912" spans="1:21" x14ac:dyDescent="0.2">
      <c r="A912" s="1">
        <v>2</v>
      </c>
      <c r="B912" s="1">
        <v>7</v>
      </c>
      <c r="C912" s="1">
        <v>16</v>
      </c>
      <c r="D912">
        <v>9.3000000000000007</v>
      </c>
      <c r="E912">
        <v>7.2</v>
      </c>
      <c r="F912">
        <v>87</v>
      </c>
      <c r="G912">
        <v>95</v>
      </c>
      <c r="H912">
        <v>13</v>
      </c>
      <c r="I912">
        <v>92</v>
      </c>
      <c r="J912" s="4">
        <f t="shared" si="129"/>
        <v>231.2351479761071</v>
      </c>
      <c r="K912" s="4">
        <f t="shared" si="130"/>
        <v>9.4494464797158457</v>
      </c>
      <c r="L912" s="5">
        <f t="shared" si="126"/>
        <v>66.2351479761071</v>
      </c>
      <c r="M912" s="5">
        <f t="shared" si="127"/>
        <v>24.550553520284154</v>
      </c>
      <c r="N912" s="6">
        <f t="shared" si="128"/>
        <v>4.6591632362712243</v>
      </c>
      <c r="O912" s="6">
        <f t="shared" si="131"/>
        <v>84.135728337531916</v>
      </c>
      <c r="P912" s="6">
        <f>FORECAST(J912,Inputs!$B$10:$B$18,Inputs!$A$10:$A$18)</f>
        <v>32.696621740519511</v>
      </c>
      <c r="Q912" s="6">
        <f>IF(Inputs!$D$10="Yes",IF('Hourly Calcs'!P912&gt;'Hourly Calcs'!K912,'Hourly Calcs'!O912,N912+O912),N912+O912)</f>
        <v>84.135728337531916</v>
      </c>
      <c r="R912" s="12">
        <f t="shared" si="132"/>
        <v>399.81298105995165</v>
      </c>
      <c r="S912" s="1">
        <f>IF(AND(A912&gt;=5,A912&lt;=9),INDEX(Demand!$C$3:$C$26,C912),INDEX(Demand!$B$3:$B$26,C912))</f>
        <v>900</v>
      </c>
      <c r="T912" s="7">
        <f t="shared" si="133"/>
        <v>399.81298105995165</v>
      </c>
      <c r="U912" s="7">
        <f t="shared" si="134"/>
        <v>0</v>
      </c>
    </row>
    <row r="913" spans="1:21" x14ac:dyDescent="0.2">
      <c r="A913" s="1">
        <v>2</v>
      </c>
      <c r="B913" s="1">
        <v>7</v>
      </c>
      <c r="C913" s="1">
        <v>17</v>
      </c>
      <c r="D913">
        <v>9</v>
      </c>
      <c r="E913">
        <v>6.6</v>
      </c>
      <c r="F913">
        <v>85</v>
      </c>
      <c r="G913">
        <v>12</v>
      </c>
      <c r="H913">
        <v>0</v>
      </c>
      <c r="I913">
        <v>12</v>
      </c>
      <c r="J913" s="4">
        <f t="shared" si="129"/>
        <v>243.36351758659339</v>
      </c>
      <c r="K913" s="4">
        <f t="shared" si="130"/>
        <v>1.714293410900126</v>
      </c>
      <c r="L913" s="5">
        <f t="shared" si="126"/>
        <v>78.363517586593389</v>
      </c>
      <c r="M913" s="5">
        <f t="shared" si="127"/>
        <v>32.285706589099874</v>
      </c>
      <c r="N913" s="6">
        <f t="shared" si="128"/>
        <v>0</v>
      </c>
      <c r="O913" s="6">
        <f t="shared" si="131"/>
        <v>10.974225435330251</v>
      </c>
      <c r="P913" s="6">
        <f>FORECAST(J913,Inputs!$B$10:$B$18,Inputs!$A$10:$A$18)</f>
        <v>32.808921459135121</v>
      </c>
      <c r="Q913" s="6">
        <f>IF(Inputs!$D$10="Yes",IF('Hourly Calcs'!P913&gt;'Hourly Calcs'!K913,'Hourly Calcs'!O913,N913+O913),N913+O913)</f>
        <v>10.974225435330251</v>
      </c>
      <c r="R913" s="12">
        <f t="shared" si="132"/>
        <v>52.149519268689346</v>
      </c>
      <c r="S913" s="1">
        <f>IF(AND(A913&gt;=5,A913&lt;=9),INDEX(Demand!$C$3:$C$26,C913),INDEX(Demand!$B$3:$B$26,C913))</f>
        <v>900</v>
      </c>
      <c r="T913" s="7">
        <f t="shared" si="133"/>
        <v>52.149519268689346</v>
      </c>
      <c r="U913" s="7">
        <f t="shared" si="134"/>
        <v>0</v>
      </c>
    </row>
    <row r="914" spans="1:21" x14ac:dyDescent="0.2">
      <c r="A914" s="1">
        <v>2</v>
      </c>
      <c r="B914" s="1">
        <v>7</v>
      </c>
      <c r="C914" s="1">
        <v>18</v>
      </c>
      <c r="D914">
        <v>8.3000000000000007</v>
      </c>
      <c r="E914">
        <v>6.5</v>
      </c>
      <c r="F914">
        <v>88</v>
      </c>
      <c r="G914">
        <v>0</v>
      </c>
      <c r="H914">
        <v>0</v>
      </c>
      <c r="I914">
        <v>0</v>
      </c>
      <c r="J914" s="4">
        <f t="shared" si="129"/>
        <v>254.83031898630298</v>
      </c>
      <c r="K914" s="4">
        <f t="shared" si="130"/>
        <v>-7.417049196876647</v>
      </c>
      <c r="L914" s="5">
        <f t="shared" si="126"/>
        <v>89.830318986302984</v>
      </c>
      <c r="M914" s="5">
        <f t="shared" si="127"/>
        <v>0</v>
      </c>
      <c r="N914" s="6">
        <f t="shared" si="128"/>
        <v>0</v>
      </c>
      <c r="O914" s="6">
        <f t="shared" si="131"/>
        <v>0</v>
      </c>
      <c r="P914" s="6">
        <f>FORECAST(J914,Inputs!$B$10:$B$18,Inputs!$A$10:$A$18)</f>
        <v>32.915095546169468</v>
      </c>
      <c r="Q914" s="6">
        <f>IF(Inputs!$D$10="Yes",IF('Hourly Calcs'!P914&gt;'Hourly Calcs'!K914,'Hourly Calcs'!O914,N914+O914),N914+O914)</f>
        <v>0</v>
      </c>
      <c r="R914" s="12">
        <f t="shared" si="132"/>
        <v>0</v>
      </c>
      <c r="S914" s="1">
        <f>IF(AND(A914&gt;=5,A914&lt;=9),INDEX(Demand!$C$3:$C$26,C914),INDEX(Demand!$B$3:$B$26,C914))</f>
        <v>900</v>
      </c>
      <c r="T914" s="7">
        <f t="shared" si="133"/>
        <v>0</v>
      </c>
      <c r="U914" s="7">
        <f t="shared" si="134"/>
        <v>0</v>
      </c>
    </row>
    <row r="915" spans="1:21" x14ac:dyDescent="0.2">
      <c r="A915" s="1">
        <v>2</v>
      </c>
      <c r="B915" s="1">
        <v>7</v>
      </c>
      <c r="C915" s="1">
        <v>19</v>
      </c>
      <c r="D915">
        <v>8.9</v>
      </c>
      <c r="E915">
        <v>7</v>
      </c>
      <c r="F915">
        <v>88</v>
      </c>
      <c r="G915">
        <v>0</v>
      </c>
      <c r="H915">
        <v>0</v>
      </c>
      <c r="I915">
        <v>0</v>
      </c>
      <c r="J915" s="4">
        <f t="shared" si="129"/>
        <v>266.14011419128587</v>
      </c>
      <c r="K915" s="4">
        <f t="shared" si="130"/>
        <v>-16.780267668659988</v>
      </c>
      <c r="L915" s="5">
        <f t="shared" si="126"/>
        <v>0</v>
      </c>
      <c r="M915" s="5">
        <f t="shared" si="127"/>
        <v>0</v>
      </c>
      <c r="N915" s="6">
        <f t="shared" si="128"/>
        <v>0</v>
      </c>
      <c r="O915" s="6">
        <f t="shared" si="131"/>
        <v>0</v>
      </c>
      <c r="P915" s="6">
        <f>FORECAST(J915,Inputs!$B$10:$B$18,Inputs!$A$10:$A$18)</f>
        <v>33.019815872141535</v>
      </c>
      <c r="Q915" s="6">
        <f>IF(Inputs!$D$10="Yes",IF('Hourly Calcs'!P915&gt;'Hourly Calcs'!K915,'Hourly Calcs'!O915,N915+O915),N915+O915)</f>
        <v>0</v>
      </c>
      <c r="R915" s="12">
        <f t="shared" si="132"/>
        <v>0</v>
      </c>
      <c r="S915" s="1">
        <f>IF(AND(A915&gt;=5,A915&lt;=9),INDEX(Demand!$C$3:$C$26,C915),INDEX(Demand!$B$3:$B$26,C915))</f>
        <v>900</v>
      </c>
      <c r="T915" s="7">
        <f t="shared" si="133"/>
        <v>0</v>
      </c>
      <c r="U915" s="7">
        <f t="shared" si="134"/>
        <v>0</v>
      </c>
    </row>
    <row r="916" spans="1:21" x14ac:dyDescent="0.2">
      <c r="A916" s="1">
        <v>2</v>
      </c>
      <c r="B916" s="1">
        <v>7</v>
      </c>
      <c r="C916" s="1">
        <v>20</v>
      </c>
      <c r="D916">
        <v>8.3000000000000007</v>
      </c>
      <c r="E916">
        <v>8.3000000000000007</v>
      </c>
      <c r="F916">
        <v>100</v>
      </c>
      <c r="G916">
        <v>0</v>
      </c>
      <c r="H916">
        <v>0</v>
      </c>
      <c r="I916">
        <v>0</v>
      </c>
      <c r="J916" s="4">
        <f t="shared" si="129"/>
        <v>277.92077458346114</v>
      </c>
      <c r="K916" s="4">
        <f t="shared" si="130"/>
        <v>-26.249897126039826</v>
      </c>
      <c r="L916" s="5">
        <f t="shared" si="126"/>
        <v>0</v>
      </c>
      <c r="M916" s="5">
        <f t="shared" si="127"/>
        <v>0</v>
      </c>
      <c r="N916" s="6">
        <f t="shared" si="128"/>
        <v>0</v>
      </c>
      <c r="O916" s="6">
        <f t="shared" si="131"/>
        <v>0</v>
      </c>
      <c r="P916" s="6">
        <f>FORECAST(J916,Inputs!$B$10:$B$18,Inputs!$A$10:$A$18)</f>
        <v>33.12889606095797</v>
      </c>
      <c r="Q916" s="6">
        <f>IF(Inputs!$D$10="Yes",IF('Hourly Calcs'!P916&gt;'Hourly Calcs'!K916,'Hourly Calcs'!O916,N916+O916),N916+O916)</f>
        <v>0</v>
      </c>
      <c r="R916" s="12">
        <f t="shared" si="132"/>
        <v>0</v>
      </c>
      <c r="S916" s="1">
        <f>IF(AND(A916&gt;=5,A916&lt;=9),INDEX(Demand!$C$3:$C$26,C916),INDEX(Demand!$B$3:$B$26,C916))</f>
        <v>800</v>
      </c>
      <c r="T916" s="7">
        <f t="shared" si="133"/>
        <v>0</v>
      </c>
      <c r="U916" s="7">
        <f t="shared" si="134"/>
        <v>0</v>
      </c>
    </row>
    <row r="917" spans="1:21" x14ac:dyDescent="0.2">
      <c r="A917" s="1">
        <v>2</v>
      </c>
      <c r="B917" s="1">
        <v>7</v>
      </c>
      <c r="C917" s="1">
        <v>21</v>
      </c>
      <c r="D917">
        <v>8.1</v>
      </c>
      <c r="E917">
        <v>7.7</v>
      </c>
      <c r="F917">
        <v>97</v>
      </c>
      <c r="G917">
        <v>0</v>
      </c>
      <c r="H917">
        <v>0</v>
      </c>
      <c r="I917">
        <v>0</v>
      </c>
      <c r="J917" s="4">
        <f t="shared" si="129"/>
        <v>290.98513668094267</v>
      </c>
      <c r="K917" s="4">
        <f t="shared" si="130"/>
        <v>-35.423436341434311</v>
      </c>
      <c r="L917" s="5">
        <f t="shared" si="126"/>
        <v>0</v>
      </c>
      <c r="M917" s="5">
        <f t="shared" si="127"/>
        <v>0</v>
      </c>
      <c r="N917" s="6">
        <f t="shared" si="128"/>
        <v>0</v>
      </c>
      <c r="O917" s="6">
        <f t="shared" si="131"/>
        <v>0</v>
      </c>
      <c r="P917" s="6">
        <f>FORECAST(J917,Inputs!$B$10:$B$18,Inputs!$A$10:$A$18)</f>
        <v>33.249862376675395</v>
      </c>
      <c r="Q917" s="6">
        <f>IF(Inputs!$D$10="Yes",IF('Hourly Calcs'!P917&gt;'Hourly Calcs'!K917,'Hourly Calcs'!O917,N917+O917),N917+O917)</f>
        <v>0</v>
      </c>
      <c r="R917" s="12">
        <f t="shared" si="132"/>
        <v>0</v>
      </c>
      <c r="S917" s="1">
        <f>IF(AND(A917&gt;=5,A917&lt;=9),INDEX(Demand!$C$3:$C$26,C917),INDEX(Demand!$B$3:$B$26,C917))</f>
        <v>700</v>
      </c>
      <c r="T917" s="7">
        <f t="shared" si="133"/>
        <v>0</v>
      </c>
      <c r="U917" s="7">
        <f t="shared" si="134"/>
        <v>0</v>
      </c>
    </row>
    <row r="918" spans="1:21" x14ac:dyDescent="0.2">
      <c r="A918" s="1">
        <v>2</v>
      </c>
      <c r="B918" s="1">
        <v>7</v>
      </c>
      <c r="C918" s="1">
        <v>22</v>
      </c>
      <c r="D918">
        <v>7.7</v>
      </c>
      <c r="E918">
        <v>7</v>
      </c>
      <c r="F918">
        <v>95</v>
      </c>
      <c r="G918">
        <v>0</v>
      </c>
      <c r="H918">
        <v>0</v>
      </c>
      <c r="I918">
        <v>0</v>
      </c>
      <c r="J918" s="4">
        <f t="shared" si="129"/>
        <v>306.40602446078907</v>
      </c>
      <c r="K918" s="4">
        <f t="shared" si="130"/>
        <v>-43.737636610512993</v>
      </c>
      <c r="L918" s="5">
        <f t="shared" si="126"/>
        <v>0</v>
      </c>
      <c r="M918" s="5">
        <f t="shared" si="127"/>
        <v>0</v>
      </c>
      <c r="N918" s="6">
        <f t="shared" si="128"/>
        <v>0</v>
      </c>
      <c r="O918" s="6">
        <f t="shared" si="131"/>
        <v>0</v>
      </c>
      <c r="P918" s="6">
        <f>FORECAST(J918,Inputs!$B$10:$B$18,Inputs!$A$10:$A$18)</f>
        <v>33.392648374636934</v>
      </c>
      <c r="Q918" s="6">
        <f>IF(Inputs!$D$10="Yes",IF('Hourly Calcs'!P918&gt;'Hourly Calcs'!K918,'Hourly Calcs'!O918,N918+O918),N918+O918)</f>
        <v>0</v>
      </c>
      <c r="R918" s="12">
        <f t="shared" si="132"/>
        <v>0</v>
      </c>
      <c r="S918" s="1">
        <f>IF(AND(A918&gt;=5,A918&lt;=9),INDEX(Demand!$C$3:$C$26,C918),INDEX(Demand!$B$3:$B$26,C918))</f>
        <v>600</v>
      </c>
      <c r="T918" s="7">
        <f t="shared" si="133"/>
        <v>0</v>
      </c>
      <c r="U918" s="7">
        <f t="shared" si="134"/>
        <v>0</v>
      </c>
    </row>
    <row r="919" spans="1:21" x14ac:dyDescent="0.2">
      <c r="A919" s="1">
        <v>2</v>
      </c>
      <c r="B919" s="1">
        <v>7</v>
      </c>
      <c r="C919" s="1">
        <v>23</v>
      </c>
      <c r="D919">
        <v>7.3</v>
      </c>
      <c r="E919">
        <v>6.8</v>
      </c>
      <c r="F919">
        <v>97</v>
      </c>
      <c r="G919">
        <v>0</v>
      </c>
      <c r="H919">
        <v>0</v>
      </c>
      <c r="I919">
        <v>0</v>
      </c>
      <c r="J919" s="4">
        <f t="shared" si="129"/>
        <v>325.38554244738179</v>
      </c>
      <c r="K919" s="4">
        <f t="shared" si="130"/>
        <v>-50.34488375544376</v>
      </c>
      <c r="L919" s="5">
        <f t="shared" si="126"/>
        <v>0</v>
      </c>
      <c r="M919" s="5">
        <f t="shared" si="127"/>
        <v>0</v>
      </c>
      <c r="N919" s="6">
        <f t="shared" si="128"/>
        <v>0</v>
      </c>
      <c r="O919" s="6">
        <f t="shared" si="131"/>
        <v>0</v>
      </c>
      <c r="P919" s="6">
        <f>FORECAST(J919,Inputs!$B$10:$B$18,Inputs!$A$10:$A$18)</f>
        <v>33.568384652290568</v>
      </c>
      <c r="Q919" s="6">
        <f>IF(Inputs!$D$10="Yes",IF('Hourly Calcs'!P919&gt;'Hourly Calcs'!K919,'Hourly Calcs'!O919,N919+O919),N919+O919)</f>
        <v>0</v>
      </c>
      <c r="R919" s="12">
        <f t="shared" si="132"/>
        <v>0</v>
      </c>
      <c r="S919" s="1">
        <f>IF(AND(A919&gt;=5,A919&lt;=9),INDEX(Demand!$C$3:$C$26,C919),INDEX(Demand!$B$3:$B$26,C919))</f>
        <v>500</v>
      </c>
      <c r="T919" s="7">
        <f t="shared" si="133"/>
        <v>0</v>
      </c>
      <c r="U919" s="7">
        <f t="shared" si="134"/>
        <v>0</v>
      </c>
    </row>
    <row r="920" spans="1:21" x14ac:dyDescent="0.2">
      <c r="A920" s="1">
        <v>2</v>
      </c>
      <c r="B920" s="1">
        <v>7</v>
      </c>
      <c r="C920" s="1">
        <v>24</v>
      </c>
      <c r="D920">
        <v>6.6</v>
      </c>
      <c r="E920">
        <v>6.4</v>
      </c>
      <c r="F920">
        <v>99</v>
      </c>
      <c r="G920">
        <v>0</v>
      </c>
      <c r="H920">
        <v>0</v>
      </c>
      <c r="I920">
        <v>0</v>
      </c>
      <c r="J920" s="4">
        <f t="shared" si="129"/>
        <v>348.31656142915494</v>
      </c>
      <c r="K920" s="4">
        <f t="shared" si="130"/>
        <v>-54.084186664846243</v>
      </c>
      <c r="L920" s="5">
        <f t="shared" si="126"/>
        <v>0</v>
      </c>
      <c r="M920" s="5">
        <f t="shared" si="127"/>
        <v>0</v>
      </c>
      <c r="N920" s="6">
        <f t="shared" si="128"/>
        <v>0</v>
      </c>
      <c r="O920" s="6">
        <f t="shared" si="131"/>
        <v>0</v>
      </c>
      <c r="P920" s="6">
        <f>FORECAST(J920,Inputs!$B$10:$B$18,Inputs!$A$10:$A$18)</f>
        <v>33.780708902121802</v>
      </c>
      <c r="Q920" s="6">
        <f>IF(Inputs!$D$10="Yes",IF('Hourly Calcs'!P920&gt;'Hourly Calcs'!K920,'Hourly Calcs'!O920,N920+O920),N920+O920)</f>
        <v>0</v>
      </c>
      <c r="R920" s="12">
        <f t="shared" si="132"/>
        <v>0</v>
      </c>
      <c r="S920" s="1">
        <f>IF(AND(A920&gt;=5,A920&lt;=9),INDEX(Demand!$C$3:$C$26,C920),INDEX(Demand!$B$3:$B$26,C920))</f>
        <v>400</v>
      </c>
      <c r="T920" s="7">
        <f t="shared" si="133"/>
        <v>0</v>
      </c>
      <c r="U920" s="7">
        <f t="shared" si="134"/>
        <v>0</v>
      </c>
    </row>
    <row r="921" spans="1:21" x14ac:dyDescent="0.2">
      <c r="A921" s="1">
        <v>2</v>
      </c>
      <c r="B921" s="1">
        <v>8</v>
      </c>
      <c r="C921" s="1">
        <v>1</v>
      </c>
      <c r="D921">
        <v>6.5</v>
      </c>
      <c r="E921">
        <v>6.3</v>
      </c>
      <c r="F921">
        <v>99</v>
      </c>
      <c r="G921">
        <v>0</v>
      </c>
      <c r="H921">
        <v>0</v>
      </c>
      <c r="I921">
        <v>0</v>
      </c>
      <c r="J921" s="4">
        <f t="shared" si="129"/>
        <v>13.069459819419762</v>
      </c>
      <c r="K921" s="4">
        <f t="shared" si="130"/>
        <v>-53.955338224473422</v>
      </c>
      <c r="L921" s="5">
        <f t="shared" si="126"/>
        <v>0</v>
      </c>
      <c r="M921" s="5">
        <f t="shared" si="127"/>
        <v>0</v>
      </c>
      <c r="N921" s="6">
        <f t="shared" si="128"/>
        <v>0</v>
      </c>
      <c r="O921" s="6">
        <f t="shared" si="131"/>
        <v>0</v>
      </c>
      <c r="P921" s="6">
        <f>FORECAST(J921,Inputs!$B$10:$B$18,Inputs!$A$10:$A$18)</f>
        <v>30.676569072402032</v>
      </c>
      <c r="Q921" s="6">
        <f>IF(Inputs!$D$10="Yes",IF('Hourly Calcs'!P921&gt;'Hourly Calcs'!K921,'Hourly Calcs'!O921,N921+O921),N921+O921)</f>
        <v>0</v>
      </c>
      <c r="R921" s="12">
        <f t="shared" si="132"/>
        <v>0</v>
      </c>
      <c r="S921" s="1">
        <f>IF(AND(A921&gt;=5,A921&lt;=9),INDEX(Demand!$C$3:$C$26,C921),INDEX(Demand!$B$3:$B$26,C921))</f>
        <v>350</v>
      </c>
      <c r="T921" s="7">
        <f t="shared" si="133"/>
        <v>0</v>
      </c>
      <c r="U921" s="7">
        <f t="shared" si="134"/>
        <v>0</v>
      </c>
    </row>
    <row r="922" spans="1:21" x14ac:dyDescent="0.2">
      <c r="A922" s="1">
        <v>2</v>
      </c>
      <c r="B922" s="1">
        <v>8</v>
      </c>
      <c r="C922" s="1">
        <v>2</v>
      </c>
      <c r="D922">
        <v>7.1</v>
      </c>
      <c r="E922">
        <v>6.5</v>
      </c>
      <c r="F922">
        <v>96</v>
      </c>
      <c r="G922">
        <v>0</v>
      </c>
      <c r="H922">
        <v>0</v>
      </c>
      <c r="I922">
        <v>0</v>
      </c>
      <c r="J922" s="4">
        <f t="shared" si="129"/>
        <v>35.782768336169426</v>
      </c>
      <c r="K922" s="4">
        <f t="shared" si="130"/>
        <v>-49.996868321165323</v>
      </c>
      <c r="L922" s="5">
        <f t="shared" si="126"/>
        <v>0</v>
      </c>
      <c r="M922" s="5">
        <f t="shared" si="127"/>
        <v>0</v>
      </c>
      <c r="N922" s="6">
        <f t="shared" si="128"/>
        <v>0</v>
      </c>
      <c r="O922" s="6">
        <f t="shared" si="131"/>
        <v>0</v>
      </c>
      <c r="P922" s="6">
        <f>FORECAST(J922,Inputs!$B$10:$B$18,Inputs!$A$10:$A$18)</f>
        <v>30.886877484594159</v>
      </c>
      <c r="Q922" s="6">
        <f>IF(Inputs!$D$10="Yes",IF('Hourly Calcs'!P922&gt;'Hourly Calcs'!K922,'Hourly Calcs'!O922,N922+O922),N922+O922)</f>
        <v>0</v>
      </c>
      <c r="R922" s="12">
        <f t="shared" si="132"/>
        <v>0</v>
      </c>
      <c r="S922" s="1">
        <f>IF(AND(A922&gt;=5,A922&lt;=9),INDEX(Demand!$C$3:$C$26,C922),INDEX(Demand!$B$3:$B$26,C922))</f>
        <v>350</v>
      </c>
      <c r="T922" s="7">
        <f t="shared" si="133"/>
        <v>0</v>
      </c>
      <c r="U922" s="7">
        <f t="shared" si="134"/>
        <v>0</v>
      </c>
    </row>
    <row r="923" spans="1:21" x14ac:dyDescent="0.2">
      <c r="A923" s="1">
        <v>2</v>
      </c>
      <c r="B923" s="1">
        <v>8</v>
      </c>
      <c r="C923" s="1">
        <v>3</v>
      </c>
      <c r="D923">
        <v>6.6</v>
      </c>
      <c r="E923">
        <v>5.6</v>
      </c>
      <c r="F923">
        <v>93</v>
      </c>
      <c r="G923">
        <v>0</v>
      </c>
      <c r="H923">
        <v>0</v>
      </c>
      <c r="I923">
        <v>0</v>
      </c>
      <c r="J923" s="4">
        <f t="shared" si="129"/>
        <v>54.50895839185327</v>
      </c>
      <c r="K923" s="4">
        <f t="shared" si="130"/>
        <v>-43.24445491208192</v>
      </c>
      <c r="L923" s="5">
        <f t="shared" si="126"/>
        <v>0</v>
      </c>
      <c r="M923" s="5">
        <f t="shared" si="127"/>
        <v>0</v>
      </c>
      <c r="N923" s="6">
        <f t="shared" si="128"/>
        <v>0</v>
      </c>
      <c r="O923" s="6">
        <f t="shared" si="131"/>
        <v>0</v>
      </c>
      <c r="P923" s="6">
        <f>FORECAST(J923,Inputs!$B$10:$B$18,Inputs!$A$10:$A$18)</f>
        <v>31.0602681332579</v>
      </c>
      <c r="Q923" s="6">
        <f>IF(Inputs!$D$10="Yes",IF('Hourly Calcs'!P923&gt;'Hourly Calcs'!K923,'Hourly Calcs'!O923,N923+O923),N923+O923)</f>
        <v>0</v>
      </c>
      <c r="R923" s="12">
        <f t="shared" si="132"/>
        <v>0</v>
      </c>
      <c r="S923" s="1">
        <f>IF(AND(A923&gt;=5,A923&lt;=9),INDEX(Demand!$C$3:$C$26,C923),INDEX(Demand!$B$3:$B$26,C923))</f>
        <v>350</v>
      </c>
      <c r="T923" s="7">
        <f t="shared" si="133"/>
        <v>0</v>
      </c>
      <c r="U923" s="7">
        <f t="shared" si="134"/>
        <v>0</v>
      </c>
    </row>
    <row r="924" spans="1:21" x14ac:dyDescent="0.2">
      <c r="A924" s="1">
        <v>2</v>
      </c>
      <c r="B924" s="1">
        <v>8</v>
      </c>
      <c r="C924" s="1">
        <v>4</v>
      </c>
      <c r="D924">
        <v>6.3</v>
      </c>
      <c r="E924">
        <v>5.2</v>
      </c>
      <c r="F924">
        <v>93</v>
      </c>
      <c r="G924">
        <v>0</v>
      </c>
      <c r="H924">
        <v>0</v>
      </c>
      <c r="I924">
        <v>0</v>
      </c>
      <c r="J924" s="4">
        <f t="shared" si="129"/>
        <v>69.741883128189727</v>
      </c>
      <c r="K924" s="4">
        <f t="shared" si="130"/>
        <v>-34.845011239902803</v>
      </c>
      <c r="L924" s="5">
        <f t="shared" si="126"/>
        <v>0</v>
      </c>
      <c r="M924" s="5">
        <f t="shared" si="127"/>
        <v>0</v>
      </c>
      <c r="N924" s="6">
        <f t="shared" si="128"/>
        <v>0</v>
      </c>
      <c r="O924" s="6">
        <f t="shared" si="131"/>
        <v>0</v>
      </c>
      <c r="P924" s="6">
        <f>FORECAST(J924,Inputs!$B$10:$B$18,Inputs!$A$10:$A$18)</f>
        <v>31.201313732668421</v>
      </c>
      <c r="Q924" s="6">
        <f>IF(Inputs!$D$10="Yes",IF('Hourly Calcs'!P924&gt;'Hourly Calcs'!K924,'Hourly Calcs'!O924,N924+O924),N924+O924)</f>
        <v>0</v>
      </c>
      <c r="R924" s="12">
        <f t="shared" si="132"/>
        <v>0</v>
      </c>
      <c r="S924" s="1">
        <f>IF(AND(A924&gt;=5,A924&lt;=9),INDEX(Demand!$C$3:$C$26,C924),INDEX(Demand!$B$3:$B$26,C924))</f>
        <v>350</v>
      </c>
      <c r="T924" s="7">
        <f t="shared" si="133"/>
        <v>0</v>
      </c>
      <c r="U924" s="7">
        <f t="shared" si="134"/>
        <v>0</v>
      </c>
    </row>
    <row r="925" spans="1:21" x14ac:dyDescent="0.2">
      <c r="A925" s="1">
        <v>2</v>
      </c>
      <c r="B925" s="1">
        <v>8</v>
      </c>
      <c r="C925" s="1">
        <v>5</v>
      </c>
      <c r="D925">
        <v>6.2</v>
      </c>
      <c r="E925">
        <v>3.6</v>
      </c>
      <c r="F925">
        <v>83</v>
      </c>
      <c r="G925">
        <v>0</v>
      </c>
      <c r="H925">
        <v>0</v>
      </c>
      <c r="I925">
        <v>0</v>
      </c>
      <c r="J925" s="4">
        <f t="shared" si="129"/>
        <v>82.690738587446674</v>
      </c>
      <c r="K925" s="4">
        <f t="shared" si="130"/>
        <v>-25.624292746864896</v>
      </c>
      <c r="L925" s="5">
        <f t="shared" si="126"/>
        <v>82.309261412553326</v>
      </c>
      <c r="M925" s="5">
        <f t="shared" si="127"/>
        <v>0</v>
      </c>
      <c r="N925" s="6">
        <f t="shared" si="128"/>
        <v>0</v>
      </c>
      <c r="O925" s="6">
        <f t="shared" si="131"/>
        <v>0</v>
      </c>
      <c r="P925" s="6">
        <f>FORECAST(J925,Inputs!$B$10:$B$18,Inputs!$A$10:$A$18)</f>
        <v>31.321210542476358</v>
      </c>
      <c r="Q925" s="6">
        <f>IF(Inputs!$D$10="Yes",IF('Hourly Calcs'!P925&gt;'Hourly Calcs'!K925,'Hourly Calcs'!O925,N925+O925),N925+O925)</f>
        <v>0</v>
      </c>
      <c r="R925" s="12">
        <f t="shared" si="132"/>
        <v>0</v>
      </c>
      <c r="S925" s="1">
        <f>IF(AND(A925&gt;=5,A925&lt;=9),INDEX(Demand!$C$3:$C$26,C925),INDEX(Demand!$B$3:$B$26,C925))</f>
        <v>350</v>
      </c>
      <c r="T925" s="7">
        <f t="shared" si="133"/>
        <v>0</v>
      </c>
      <c r="U925" s="7">
        <f t="shared" si="134"/>
        <v>0</v>
      </c>
    </row>
    <row r="926" spans="1:21" x14ac:dyDescent="0.2">
      <c r="A926" s="1">
        <v>2</v>
      </c>
      <c r="B926" s="1">
        <v>8</v>
      </c>
      <c r="C926" s="1">
        <v>6</v>
      </c>
      <c r="D926">
        <v>5.8</v>
      </c>
      <c r="E926">
        <v>3.6</v>
      </c>
      <c r="F926">
        <v>86</v>
      </c>
      <c r="G926">
        <v>0</v>
      </c>
      <c r="H926">
        <v>0</v>
      </c>
      <c r="I926">
        <v>0</v>
      </c>
      <c r="J926" s="4">
        <f t="shared" si="129"/>
        <v>94.412016272409417</v>
      </c>
      <c r="K926" s="4">
        <f t="shared" si="130"/>
        <v>-16.131470278303823</v>
      </c>
      <c r="L926" s="5">
        <f t="shared" si="126"/>
        <v>70.587983727590583</v>
      </c>
      <c r="M926" s="5">
        <f t="shared" si="127"/>
        <v>0</v>
      </c>
      <c r="N926" s="6">
        <f t="shared" si="128"/>
        <v>0</v>
      </c>
      <c r="O926" s="6">
        <f t="shared" si="131"/>
        <v>0</v>
      </c>
      <c r="P926" s="6">
        <f>FORECAST(J926,Inputs!$B$10:$B$18,Inputs!$A$10:$A$18)</f>
        <v>31.429740891411196</v>
      </c>
      <c r="Q926" s="6">
        <f>IF(Inputs!$D$10="Yes",IF('Hourly Calcs'!P926&gt;'Hourly Calcs'!K926,'Hourly Calcs'!O926,N926+O926),N926+O926)</f>
        <v>0</v>
      </c>
      <c r="R926" s="12">
        <f t="shared" si="132"/>
        <v>0</v>
      </c>
      <c r="S926" s="1">
        <f>IF(AND(A926&gt;=5,A926&lt;=9),INDEX(Demand!$C$3:$C$26,C926),INDEX(Demand!$B$3:$B$26,C926))</f>
        <v>350</v>
      </c>
      <c r="T926" s="7">
        <f t="shared" si="133"/>
        <v>0</v>
      </c>
      <c r="U926" s="7">
        <f t="shared" si="134"/>
        <v>0</v>
      </c>
    </row>
    <row r="927" spans="1:21" x14ac:dyDescent="0.2">
      <c r="A927" s="1">
        <v>2</v>
      </c>
      <c r="B927" s="1">
        <v>8</v>
      </c>
      <c r="C927" s="1">
        <v>7</v>
      </c>
      <c r="D927">
        <v>5.4</v>
      </c>
      <c r="E927">
        <v>3.7</v>
      </c>
      <c r="F927">
        <v>89</v>
      </c>
      <c r="G927">
        <v>0</v>
      </c>
      <c r="H927">
        <v>0</v>
      </c>
      <c r="I927">
        <v>0</v>
      </c>
      <c r="J927" s="4">
        <f t="shared" si="129"/>
        <v>105.70521528488922</v>
      </c>
      <c r="K927" s="4">
        <f t="shared" si="130"/>
        <v>-6.7600016268717411</v>
      </c>
      <c r="L927" s="5">
        <f t="shared" si="126"/>
        <v>59.294784715110779</v>
      </c>
      <c r="M927" s="5">
        <f t="shared" si="127"/>
        <v>0</v>
      </c>
      <c r="N927" s="6">
        <f t="shared" si="128"/>
        <v>0</v>
      </c>
      <c r="O927" s="6">
        <f t="shared" si="131"/>
        <v>0</v>
      </c>
      <c r="P927" s="6">
        <f>FORECAST(J927,Inputs!$B$10:$B$18,Inputs!$A$10:$A$18)</f>
        <v>31.534307548934159</v>
      </c>
      <c r="Q927" s="6">
        <f>IF(Inputs!$D$10="Yes",IF('Hourly Calcs'!P927&gt;'Hourly Calcs'!K927,'Hourly Calcs'!O927,N927+O927),N927+O927)</f>
        <v>0</v>
      </c>
      <c r="R927" s="12">
        <f t="shared" si="132"/>
        <v>0</v>
      </c>
      <c r="S927" s="1">
        <f>IF(AND(A927&gt;=5,A927&lt;=9),INDEX(Demand!$C$3:$C$26,C927),INDEX(Demand!$B$3:$B$26,C927))</f>
        <v>350</v>
      </c>
      <c r="T927" s="7">
        <f t="shared" si="133"/>
        <v>0</v>
      </c>
      <c r="U927" s="7">
        <f t="shared" si="134"/>
        <v>0</v>
      </c>
    </row>
    <row r="928" spans="1:21" x14ac:dyDescent="0.2">
      <c r="A928" s="1">
        <v>2</v>
      </c>
      <c r="B928" s="1">
        <v>8</v>
      </c>
      <c r="C928" s="1">
        <v>8</v>
      </c>
      <c r="D928">
        <v>5.3</v>
      </c>
      <c r="E928">
        <v>3</v>
      </c>
      <c r="F928">
        <v>85</v>
      </c>
      <c r="G928">
        <v>5</v>
      </c>
      <c r="H928">
        <v>0</v>
      </c>
      <c r="I928">
        <v>5</v>
      </c>
      <c r="J928" s="4">
        <f t="shared" si="129"/>
        <v>117.19095770347977</v>
      </c>
      <c r="K928" s="4">
        <f t="shared" si="130"/>
        <v>2.3083950650102736</v>
      </c>
      <c r="L928" s="5">
        <f t="shared" si="126"/>
        <v>47.809042296520232</v>
      </c>
      <c r="M928" s="5">
        <f t="shared" si="127"/>
        <v>31.691604934989726</v>
      </c>
      <c r="N928" s="6">
        <f t="shared" si="128"/>
        <v>0</v>
      </c>
      <c r="O928" s="6">
        <f t="shared" si="131"/>
        <v>4.5725939313876038</v>
      </c>
      <c r="P928" s="6">
        <f>FORECAST(J928,Inputs!$B$10:$B$18,Inputs!$A$10:$A$18)</f>
        <v>31.640657015772959</v>
      </c>
      <c r="Q928" s="6">
        <f>IF(Inputs!$D$10="Yes",IF('Hourly Calcs'!P928&gt;'Hourly Calcs'!K928,'Hourly Calcs'!O928,N928+O928),N928+O928)</f>
        <v>4.5725939313876038</v>
      </c>
      <c r="R928" s="12">
        <f t="shared" si="132"/>
        <v>21.728966361953894</v>
      </c>
      <c r="S928" s="1">
        <f>IF(AND(A928&gt;=5,A928&lt;=9),INDEX(Demand!$C$3:$C$26,C928),INDEX(Demand!$B$3:$B$26,C928))</f>
        <v>350</v>
      </c>
      <c r="T928" s="7">
        <f t="shared" si="133"/>
        <v>21.728966361953894</v>
      </c>
      <c r="U928" s="7">
        <f t="shared" si="134"/>
        <v>0</v>
      </c>
    </row>
    <row r="929" spans="1:21" x14ac:dyDescent="0.2">
      <c r="A929" s="1">
        <v>2</v>
      </c>
      <c r="B929" s="1">
        <v>8</v>
      </c>
      <c r="C929" s="1">
        <v>9</v>
      </c>
      <c r="D929">
        <v>5.5</v>
      </c>
      <c r="E929">
        <v>3.8</v>
      </c>
      <c r="F929">
        <v>89</v>
      </c>
      <c r="G929">
        <v>68</v>
      </c>
      <c r="H929">
        <v>124</v>
      </c>
      <c r="I929">
        <v>51</v>
      </c>
      <c r="J929" s="4">
        <f t="shared" si="129"/>
        <v>129.3700922884687</v>
      </c>
      <c r="K929" s="4">
        <f t="shared" si="130"/>
        <v>10.054928559506067</v>
      </c>
      <c r="L929" s="5">
        <f t="shared" si="126"/>
        <v>35.629907711531303</v>
      </c>
      <c r="M929" s="5">
        <f t="shared" si="127"/>
        <v>23.945071440493933</v>
      </c>
      <c r="N929" s="6">
        <f t="shared" si="128"/>
        <v>73.441827648656087</v>
      </c>
      <c r="O929" s="6">
        <f t="shared" si="131"/>
        <v>46.640458100153559</v>
      </c>
      <c r="P929" s="6">
        <f>FORECAST(J929,Inputs!$B$10:$B$18,Inputs!$A$10:$A$18)</f>
        <v>31.753426780448784</v>
      </c>
      <c r="Q929" s="6">
        <f>IF(Inputs!$D$10="Yes",IF('Hourly Calcs'!P929&gt;'Hourly Calcs'!K929,'Hourly Calcs'!O929,N929+O929),N929+O929)</f>
        <v>46.640458100153559</v>
      </c>
      <c r="R929" s="12">
        <f t="shared" si="132"/>
        <v>221.63545689192969</v>
      </c>
      <c r="S929" s="1">
        <f>IF(AND(A929&gt;=5,A929&lt;=9),INDEX(Demand!$C$3:$C$26,C929),INDEX(Demand!$B$3:$B$26,C929))</f>
        <v>350</v>
      </c>
      <c r="T929" s="7">
        <f t="shared" si="133"/>
        <v>221.63545689192969</v>
      </c>
      <c r="U929" s="7">
        <f t="shared" si="134"/>
        <v>0</v>
      </c>
    </row>
    <row r="930" spans="1:21" x14ac:dyDescent="0.2">
      <c r="A930" s="1">
        <v>2</v>
      </c>
      <c r="B930" s="1">
        <v>8</v>
      </c>
      <c r="C930" s="1">
        <v>10</v>
      </c>
      <c r="D930">
        <v>8.1</v>
      </c>
      <c r="E930">
        <v>5.2</v>
      </c>
      <c r="F930">
        <v>82</v>
      </c>
      <c r="G930">
        <v>191</v>
      </c>
      <c r="H930">
        <v>418</v>
      </c>
      <c r="I930">
        <v>82</v>
      </c>
      <c r="J930" s="4">
        <f t="shared" si="129"/>
        <v>142.61406294172664</v>
      </c>
      <c r="K930" s="4">
        <f t="shared" si="130"/>
        <v>16.625099854832754</v>
      </c>
      <c r="L930" s="5">
        <f t="shared" si="126"/>
        <v>22.385937058273356</v>
      </c>
      <c r="M930" s="5">
        <f t="shared" si="127"/>
        <v>17.374900145167246</v>
      </c>
      <c r="N930" s="6">
        <f t="shared" si="128"/>
        <v>306.24023073688636</v>
      </c>
      <c r="O930" s="6">
        <f t="shared" si="131"/>
        <v>74.990540474756713</v>
      </c>
      <c r="P930" s="6">
        <f>FORECAST(J930,Inputs!$B$10:$B$18,Inputs!$A$10:$A$18)</f>
        <v>31.87605613834932</v>
      </c>
      <c r="Q930" s="6">
        <f>IF(Inputs!$D$10="Yes",IF('Hourly Calcs'!P930&gt;'Hourly Calcs'!K930,'Hourly Calcs'!O930,N930+O930),N930+O930)</f>
        <v>74.990540474756713</v>
      </c>
      <c r="R930" s="12">
        <f t="shared" si="132"/>
        <v>356.35504833604386</v>
      </c>
      <c r="S930" s="1">
        <f>IF(AND(A930&gt;=5,A930&lt;=9),INDEX(Demand!$C$3:$C$26,C930),INDEX(Demand!$B$3:$B$26,C930))</f>
        <v>600</v>
      </c>
      <c r="T930" s="7">
        <f t="shared" si="133"/>
        <v>356.35504833604386</v>
      </c>
      <c r="U930" s="7">
        <f t="shared" si="134"/>
        <v>0</v>
      </c>
    </row>
    <row r="931" spans="1:21" x14ac:dyDescent="0.2">
      <c r="A931" s="1">
        <v>2</v>
      </c>
      <c r="B931" s="1">
        <v>8</v>
      </c>
      <c r="C931" s="1">
        <v>11</v>
      </c>
      <c r="D931">
        <v>8.5</v>
      </c>
      <c r="E931">
        <v>6</v>
      </c>
      <c r="F931">
        <v>84</v>
      </c>
      <c r="G931">
        <v>299</v>
      </c>
      <c r="H931">
        <v>550</v>
      </c>
      <c r="I931">
        <v>103</v>
      </c>
      <c r="J931" s="4">
        <f t="shared" si="129"/>
        <v>157.07097466954423</v>
      </c>
      <c r="K931" s="4">
        <f t="shared" si="130"/>
        <v>21.39610963680272</v>
      </c>
      <c r="L931" s="5">
        <f t="shared" ref="L931:L994" si="135">IF(ABS($B$5-J931)&gt;90,0,ABS($B$5-J931))</f>
        <v>7.9290253304557723</v>
      </c>
      <c r="M931" s="5">
        <f t="shared" ref="M931:M994" si="136">IF(K931&gt;0,ABS($B$4-K931),0)</f>
        <v>12.60389036319728</v>
      </c>
      <c r="N931" s="6">
        <f t="shared" si="128"/>
        <v>449.96611521334449</v>
      </c>
      <c r="O931" s="6">
        <f t="shared" si="131"/>
        <v>94.195434986584644</v>
      </c>
      <c r="P931" s="6">
        <f>FORECAST(J931,Inputs!$B$10:$B$18,Inputs!$A$10:$A$18)</f>
        <v>32.009916432125408</v>
      </c>
      <c r="Q931" s="6">
        <f>IF(Inputs!$D$10="Yes",IF('Hourly Calcs'!P931&gt;'Hourly Calcs'!K931,'Hourly Calcs'!O931,N931+O931),N931+O931)</f>
        <v>94.195434986584644</v>
      </c>
      <c r="R931" s="12">
        <f t="shared" si="132"/>
        <v>447.61670705625022</v>
      </c>
      <c r="S931" s="1">
        <f>IF(AND(A931&gt;=5,A931&lt;=9),INDEX(Demand!$C$3:$C$26,C931),INDEX(Demand!$B$3:$B$26,C931))</f>
        <v>600</v>
      </c>
      <c r="T931" s="7">
        <f t="shared" si="133"/>
        <v>447.61670705625022</v>
      </c>
      <c r="U931" s="7">
        <f t="shared" si="134"/>
        <v>0</v>
      </c>
    </row>
    <row r="932" spans="1:21" x14ac:dyDescent="0.2">
      <c r="A932" s="1">
        <v>2</v>
      </c>
      <c r="B932" s="1">
        <v>8</v>
      </c>
      <c r="C932" s="1">
        <v>12</v>
      </c>
      <c r="D932">
        <v>8.6</v>
      </c>
      <c r="E932">
        <v>6.7</v>
      </c>
      <c r="F932">
        <v>88</v>
      </c>
      <c r="G932">
        <v>334</v>
      </c>
      <c r="H932">
        <v>466</v>
      </c>
      <c r="I932">
        <v>141</v>
      </c>
      <c r="J932" s="4">
        <f t="shared" si="129"/>
        <v>172.5254467303146</v>
      </c>
      <c r="K932" s="4">
        <f t="shared" si="130"/>
        <v>23.896397751271891</v>
      </c>
      <c r="L932" s="5">
        <f t="shared" si="135"/>
        <v>7.5254467303145987</v>
      </c>
      <c r="M932" s="5">
        <f t="shared" si="136"/>
        <v>10.103602248728109</v>
      </c>
      <c r="N932" s="6">
        <f t="shared" si="128"/>
        <v>392.6911793752692</v>
      </c>
      <c r="O932" s="6">
        <f t="shared" si="131"/>
        <v>128.94714886513043</v>
      </c>
      <c r="P932" s="6">
        <f>FORECAST(J932,Inputs!$B$10:$B$18,Inputs!$A$10:$A$18)</f>
        <v>32.153013395651058</v>
      </c>
      <c r="Q932" s="6">
        <f>IF(Inputs!$D$10="Yes",IF('Hourly Calcs'!P932&gt;'Hourly Calcs'!K932,'Hourly Calcs'!O932,N932+O932),N932+O932)</f>
        <v>128.94714886513043</v>
      </c>
      <c r="R932" s="12">
        <f t="shared" si="132"/>
        <v>612.75685140709982</v>
      </c>
      <c r="S932" s="1">
        <f>IF(AND(A932&gt;=5,A932&lt;=9),INDEX(Demand!$C$3:$C$26,C932),INDEX(Demand!$B$3:$B$26,C932))</f>
        <v>600</v>
      </c>
      <c r="T932" s="7">
        <f t="shared" si="133"/>
        <v>600</v>
      </c>
      <c r="U932" s="7">
        <f t="shared" si="134"/>
        <v>12.756851407099816</v>
      </c>
    </row>
    <row r="933" spans="1:21" x14ac:dyDescent="0.2">
      <c r="A933" s="1">
        <v>2</v>
      </c>
      <c r="B933" s="1">
        <v>8</v>
      </c>
      <c r="C933" s="1">
        <v>13</v>
      </c>
      <c r="D933">
        <v>8.8000000000000007</v>
      </c>
      <c r="E933">
        <v>6.5</v>
      </c>
      <c r="F933">
        <v>85</v>
      </c>
      <c r="G933">
        <v>375</v>
      </c>
      <c r="H933">
        <v>579</v>
      </c>
      <c r="I933">
        <v>125</v>
      </c>
      <c r="J933" s="4">
        <f t="shared" si="129"/>
        <v>188.36093808629334</v>
      </c>
      <c r="K933" s="4">
        <f t="shared" si="130"/>
        <v>23.836155376642353</v>
      </c>
      <c r="L933" s="5">
        <f t="shared" si="135"/>
        <v>23.360938086293345</v>
      </c>
      <c r="M933" s="5">
        <f t="shared" si="136"/>
        <v>10.163844623357647</v>
      </c>
      <c r="N933" s="6">
        <f t="shared" si="128"/>
        <v>465.86306691291861</v>
      </c>
      <c r="O933" s="6">
        <f t="shared" si="131"/>
        <v>114.3148482846901</v>
      </c>
      <c r="P933" s="6">
        <f>FORECAST(J933,Inputs!$B$10:$B$18,Inputs!$A$10:$A$18)</f>
        <v>32.299638315613826</v>
      </c>
      <c r="Q933" s="6">
        <f>IF(Inputs!$D$10="Yes",IF('Hourly Calcs'!P933&gt;'Hourly Calcs'!K933,'Hourly Calcs'!O933,N933+O933),N933+O933)</f>
        <v>114.3148482846901</v>
      </c>
      <c r="R933" s="12">
        <f t="shared" si="132"/>
        <v>543.22415904884735</v>
      </c>
      <c r="S933" s="1">
        <f>IF(AND(A933&gt;=5,A933&lt;=9),INDEX(Demand!$C$3:$C$26,C933),INDEX(Demand!$B$3:$B$26,C933))</f>
        <v>600</v>
      </c>
      <c r="T933" s="7">
        <f t="shared" si="133"/>
        <v>543.22415904884735</v>
      </c>
      <c r="U933" s="7">
        <f t="shared" si="134"/>
        <v>0</v>
      </c>
    </row>
    <row r="934" spans="1:21" x14ac:dyDescent="0.2">
      <c r="A934" s="1">
        <v>2</v>
      </c>
      <c r="B934" s="1">
        <v>8</v>
      </c>
      <c r="C934" s="1">
        <v>14</v>
      </c>
      <c r="D934">
        <v>8.1999999999999993</v>
      </c>
      <c r="E934">
        <v>6.4</v>
      </c>
      <c r="F934">
        <v>88</v>
      </c>
      <c r="G934">
        <v>284</v>
      </c>
      <c r="H934">
        <v>288</v>
      </c>
      <c r="I934">
        <v>168</v>
      </c>
      <c r="J934" s="4">
        <f t="shared" si="129"/>
        <v>203.78241365574394</v>
      </c>
      <c r="K934" s="4">
        <f t="shared" si="130"/>
        <v>21.223205183871485</v>
      </c>
      <c r="L934" s="5">
        <f t="shared" si="135"/>
        <v>38.782413655743937</v>
      </c>
      <c r="M934" s="5">
        <f t="shared" si="136"/>
        <v>12.776794816128515</v>
      </c>
      <c r="N934" s="6">
        <f t="shared" si="128"/>
        <v>203.45953051632424</v>
      </c>
      <c r="O934" s="6">
        <f t="shared" si="131"/>
        <v>153.6391560946235</v>
      </c>
      <c r="P934" s="6">
        <f>FORECAST(J934,Inputs!$B$10:$B$18,Inputs!$A$10:$A$18)</f>
        <v>32.442429756071704</v>
      </c>
      <c r="Q934" s="6">
        <f>IF(Inputs!$D$10="Yes",IF('Hourly Calcs'!P934&gt;'Hourly Calcs'!K934,'Hourly Calcs'!O934,N934+O934),N934+O934)</f>
        <v>153.6391560946235</v>
      </c>
      <c r="R934" s="12">
        <f t="shared" si="132"/>
        <v>730.09326976165084</v>
      </c>
      <c r="S934" s="1">
        <f>IF(AND(A934&gt;=5,A934&lt;=9),INDEX(Demand!$C$3:$C$26,C934),INDEX(Demand!$B$3:$B$26,C934))</f>
        <v>600</v>
      </c>
      <c r="T934" s="7">
        <f t="shared" si="133"/>
        <v>600</v>
      </c>
      <c r="U934" s="7">
        <f t="shared" si="134"/>
        <v>130.09326976165084</v>
      </c>
    </row>
    <row r="935" spans="1:21" x14ac:dyDescent="0.2">
      <c r="A935" s="1">
        <v>2</v>
      </c>
      <c r="B935" s="1">
        <v>8</v>
      </c>
      <c r="C935" s="1">
        <v>15</v>
      </c>
      <c r="D935">
        <v>8.3000000000000007</v>
      </c>
      <c r="E935">
        <v>5.7</v>
      </c>
      <c r="F935">
        <v>84</v>
      </c>
      <c r="G935">
        <v>168</v>
      </c>
      <c r="H935">
        <v>83</v>
      </c>
      <c r="I935">
        <v>140</v>
      </c>
      <c r="J935" s="4">
        <f t="shared" si="129"/>
        <v>218.18966645043309</v>
      </c>
      <c r="K935" s="4">
        <f t="shared" si="130"/>
        <v>16.359518917570256</v>
      </c>
      <c r="L935" s="5">
        <f t="shared" si="135"/>
        <v>53.189666450433094</v>
      </c>
      <c r="M935" s="5">
        <f t="shared" si="136"/>
        <v>17.640481082429744</v>
      </c>
      <c r="N935" s="6">
        <f t="shared" si="128"/>
        <v>46.064592464688332</v>
      </c>
      <c r="O935" s="6">
        <f t="shared" si="131"/>
        <v>128.03263007885292</v>
      </c>
      <c r="P935" s="6">
        <f>FORECAST(J935,Inputs!$B$10:$B$18,Inputs!$A$10:$A$18)</f>
        <v>32.575830244911415</v>
      </c>
      <c r="Q935" s="6">
        <f>IF(Inputs!$D$10="Yes",IF('Hourly Calcs'!P935&gt;'Hourly Calcs'!K935,'Hourly Calcs'!O935,N935+O935),N935+O935)</f>
        <v>128.03263007885292</v>
      </c>
      <c r="R935" s="12">
        <f t="shared" si="132"/>
        <v>608.41105813470904</v>
      </c>
      <c r="S935" s="1">
        <f>IF(AND(A935&gt;=5,A935&lt;=9),INDEX(Demand!$C$3:$C$26,C935),INDEX(Demand!$B$3:$B$26,C935))</f>
        <v>600</v>
      </c>
      <c r="T935" s="7">
        <f t="shared" si="133"/>
        <v>600</v>
      </c>
      <c r="U935" s="7">
        <f t="shared" si="134"/>
        <v>8.4110581347090374</v>
      </c>
    </row>
    <row r="936" spans="1:21" x14ac:dyDescent="0.2">
      <c r="A936" s="1">
        <v>2</v>
      </c>
      <c r="B936" s="1">
        <v>8</v>
      </c>
      <c r="C936" s="1">
        <v>16</v>
      </c>
      <c r="D936">
        <v>8.3000000000000007</v>
      </c>
      <c r="E936">
        <v>5.9</v>
      </c>
      <c r="F936">
        <v>85</v>
      </c>
      <c r="G936">
        <v>98</v>
      </c>
      <c r="H936">
        <v>14</v>
      </c>
      <c r="I936">
        <v>95</v>
      </c>
      <c r="J936" s="4">
        <f t="shared" si="129"/>
        <v>231.38733965573016</v>
      </c>
      <c r="K936" s="4">
        <f t="shared" si="130"/>
        <v>9.7226043638727475</v>
      </c>
      <c r="L936" s="5">
        <f t="shared" si="135"/>
        <v>66.387339655730159</v>
      </c>
      <c r="M936" s="5">
        <f t="shared" si="136"/>
        <v>24.277395636127252</v>
      </c>
      <c r="N936" s="6">
        <f t="shared" si="128"/>
        <v>5.0508478880485281</v>
      </c>
      <c r="O936" s="6">
        <f t="shared" si="131"/>
        <v>86.879284696364479</v>
      </c>
      <c r="P936" s="6">
        <f>FORECAST(J936,Inputs!$B$10:$B$18,Inputs!$A$10:$A$18)</f>
        <v>32.698030922738241</v>
      </c>
      <c r="Q936" s="6">
        <f>IF(Inputs!$D$10="Yes",IF('Hourly Calcs'!P936&gt;'Hourly Calcs'!K936,'Hourly Calcs'!O936,N936+O936),N936+O936)</f>
        <v>86.879284696364479</v>
      </c>
      <c r="R936" s="12">
        <f t="shared" si="132"/>
        <v>412.85036087712399</v>
      </c>
      <c r="S936" s="1">
        <f>IF(AND(A936&gt;=5,A936&lt;=9),INDEX(Demand!$C$3:$C$26,C936),INDEX(Demand!$B$3:$B$26,C936))</f>
        <v>900</v>
      </c>
      <c r="T936" s="7">
        <f t="shared" si="133"/>
        <v>412.85036087712399</v>
      </c>
      <c r="U936" s="7">
        <f t="shared" si="134"/>
        <v>0</v>
      </c>
    </row>
    <row r="937" spans="1:21" x14ac:dyDescent="0.2">
      <c r="A937" s="1">
        <v>2</v>
      </c>
      <c r="B937" s="1">
        <v>8</v>
      </c>
      <c r="C937" s="1">
        <v>17</v>
      </c>
      <c r="D937">
        <v>8.8000000000000007</v>
      </c>
      <c r="E937">
        <v>5.9</v>
      </c>
      <c r="F937">
        <v>82</v>
      </c>
      <c r="G937">
        <v>25</v>
      </c>
      <c r="H937">
        <v>0</v>
      </c>
      <c r="I937">
        <v>25</v>
      </c>
      <c r="J937" s="4">
        <f t="shared" si="129"/>
        <v>243.53794465165859</v>
      </c>
      <c r="K937" s="4">
        <f t="shared" si="130"/>
        <v>1.9549636834673123</v>
      </c>
      <c r="L937" s="5">
        <f t="shared" si="135"/>
        <v>78.537944651658592</v>
      </c>
      <c r="M937" s="5">
        <f t="shared" si="136"/>
        <v>32.045036316532688</v>
      </c>
      <c r="N937" s="6">
        <f t="shared" si="128"/>
        <v>0</v>
      </c>
      <c r="O937" s="6">
        <f t="shared" si="131"/>
        <v>22.86296965693802</v>
      </c>
      <c r="P937" s="6">
        <f>FORECAST(J937,Inputs!$B$10:$B$18,Inputs!$A$10:$A$18)</f>
        <v>32.81053652455239</v>
      </c>
      <c r="Q937" s="6">
        <f>IF(Inputs!$D$10="Yes",IF('Hourly Calcs'!P937&gt;'Hourly Calcs'!K937,'Hourly Calcs'!O937,N937+O937),N937+O937)</f>
        <v>22.86296965693802</v>
      </c>
      <c r="R937" s="12">
        <f t="shared" si="132"/>
        <v>108.64483180976947</v>
      </c>
      <c r="S937" s="1">
        <f>IF(AND(A937&gt;=5,A937&lt;=9),INDEX(Demand!$C$3:$C$26,C937),INDEX(Demand!$B$3:$B$26,C937))</f>
        <v>900</v>
      </c>
      <c r="T937" s="7">
        <f t="shared" si="133"/>
        <v>108.64483180976947</v>
      </c>
      <c r="U937" s="7">
        <f t="shared" si="134"/>
        <v>0</v>
      </c>
    </row>
    <row r="938" spans="1:21" x14ac:dyDescent="0.2">
      <c r="A938" s="1">
        <v>2</v>
      </c>
      <c r="B938" s="1">
        <v>8</v>
      </c>
      <c r="C938" s="1">
        <v>18</v>
      </c>
      <c r="D938">
        <v>8.6</v>
      </c>
      <c r="E938">
        <v>6.7</v>
      </c>
      <c r="F938">
        <v>88</v>
      </c>
      <c r="G938">
        <v>0</v>
      </c>
      <c r="H938">
        <v>0</v>
      </c>
      <c r="I938">
        <v>0</v>
      </c>
      <c r="J938" s="4">
        <f t="shared" si="129"/>
        <v>255.02151215629641</v>
      </c>
      <c r="K938" s="4">
        <f t="shared" si="130"/>
        <v>-7.164929754372352</v>
      </c>
      <c r="L938" s="5">
        <f t="shared" si="135"/>
        <v>0</v>
      </c>
      <c r="M938" s="5">
        <f t="shared" si="136"/>
        <v>0</v>
      </c>
      <c r="N938" s="6">
        <f t="shared" si="128"/>
        <v>0</v>
      </c>
      <c r="O938" s="6">
        <f t="shared" si="131"/>
        <v>0</v>
      </c>
      <c r="P938" s="6">
        <f>FORECAST(J938,Inputs!$B$10:$B$18,Inputs!$A$10:$A$18)</f>
        <v>32.916865853299036</v>
      </c>
      <c r="Q938" s="6">
        <f>IF(Inputs!$D$10="Yes",IF('Hourly Calcs'!P938&gt;'Hourly Calcs'!K938,'Hourly Calcs'!O938,N938+O938),N938+O938)</f>
        <v>0</v>
      </c>
      <c r="R938" s="12">
        <f t="shared" si="132"/>
        <v>0</v>
      </c>
      <c r="S938" s="1">
        <f>IF(AND(A938&gt;=5,A938&lt;=9),INDEX(Demand!$C$3:$C$26,C938),INDEX(Demand!$B$3:$B$26,C938))</f>
        <v>900</v>
      </c>
      <c r="T938" s="7">
        <f t="shared" si="133"/>
        <v>0</v>
      </c>
      <c r="U938" s="7">
        <f t="shared" si="134"/>
        <v>0</v>
      </c>
    </row>
    <row r="939" spans="1:21" x14ac:dyDescent="0.2">
      <c r="A939" s="1">
        <v>2</v>
      </c>
      <c r="B939" s="1">
        <v>8</v>
      </c>
      <c r="C939" s="1">
        <v>19</v>
      </c>
      <c r="D939">
        <v>8.4</v>
      </c>
      <c r="E939">
        <v>6.9</v>
      </c>
      <c r="F939">
        <v>90</v>
      </c>
      <c r="G939">
        <v>0</v>
      </c>
      <c r="H939">
        <v>0</v>
      </c>
      <c r="I939">
        <v>0</v>
      </c>
      <c r="J939" s="4">
        <f t="shared" si="129"/>
        <v>266.3454409463609</v>
      </c>
      <c r="K939" s="4">
        <f t="shared" si="130"/>
        <v>-16.534678828544614</v>
      </c>
      <c r="L939" s="5">
        <f t="shared" si="135"/>
        <v>0</v>
      </c>
      <c r="M939" s="5">
        <f t="shared" si="136"/>
        <v>0</v>
      </c>
      <c r="N939" s="6">
        <f t="shared" si="128"/>
        <v>0</v>
      </c>
      <c r="O939" s="6">
        <f t="shared" si="131"/>
        <v>0</v>
      </c>
      <c r="P939" s="6">
        <f>FORECAST(J939,Inputs!$B$10:$B$18,Inputs!$A$10:$A$18)</f>
        <v>33.021717045799633</v>
      </c>
      <c r="Q939" s="6">
        <f>IF(Inputs!$D$10="Yes",IF('Hourly Calcs'!P939&gt;'Hourly Calcs'!K939,'Hourly Calcs'!O939,N939+O939),N939+O939)</f>
        <v>0</v>
      </c>
      <c r="R939" s="12">
        <f t="shared" si="132"/>
        <v>0</v>
      </c>
      <c r="S939" s="1">
        <f>IF(AND(A939&gt;=5,A939&lt;=9),INDEX(Demand!$C$3:$C$26,C939),INDEX(Demand!$B$3:$B$26,C939))</f>
        <v>900</v>
      </c>
      <c r="T939" s="7">
        <f t="shared" si="133"/>
        <v>0</v>
      </c>
      <c r="U939" s="7">
        <f t="shared" si="134"/>
        <v>0</v>
      </c>
    </row>
    <row r="940" spans="1:21" x14ac:dyDescent="0.2">
      <c r="A940" s="1">
        <v>2</v>
      </c>
      <c r="B940" s="1">
        <v>8</v>
      </c>
      <c r="C940" s="1">
        <v>20</v>
      </c>
      <c r="D940">
        <v>8.1999999999999993</v>
      </c>
      <c r="E940">
        <v>6.7</v>
      </c>
      <c r="F940">
        <v>90</v>
      </c>
      <c r="G940">
        <v>0</v>
      </c>
      <c r="H940">
        <v>0</v>
      </c>
      <c r="I940">
        <v>0</v>
      </c>
      <c r="J940" s="4">
        <f t="shared" si="129"/>
        <v>278.13828563113509</v>
      </c>
      <c r="K940" s="4">
        <f t="shared" si="130"/>
        <v>-26.003124369377119</v>
      </c>
      <c r="L940" s="5">
        <f t="shared" si="135"/>
        <v>0</v>
      </c>
      <c r="M940" s="5">
        <f t="shared" si="136"/>
        <v>0</v>
      </c>
      <c r="N940" s="6">
        <f t="shared" si="128"/>
        <v>0</v>
      </c>
      <c r="O940" s="6">
        <f t="shared" si="131"/>
        <v>0</v>
      </c>
      <c r="P940" s="6">
        <f>FORECAST(J940,Inputs!$B$10:$B$18,Inputs!$A$10:$A$18)</f>
        <v>33.130910052140138</v>
      </c>
      <c r="Q940" s="6">
        <f>IF(Inputs!$D$10="Yes",IF('Hourly Calcs'!P940&gt;'Hourly Calcs'!K940,'Hourly Calcs'!O940,N940+O940),N940+O940)</f>
        <v>0</v>
      </c>
      <c r="R940" s="12">
        <f t="shared" si="132"/>
        <v>0</v>
      </c>
      <c r="S940" s="1">
        <f>IF(AND(A940&gt;=5,A940&lt;=9),INDEX(Demand!$C$3:$C$26,C940),INDEX(Demand!$B$3:$B$26,C940))</f>
        <v>800</v>
      </c>
      <c r="T940" s="7">
        <f t="shared" si="133"/>
        <v>0</v>
      </c>
      <c r="U940" s="7">
        <f t="shared" si="134"/>
        <v>0</v>
      </c>
    </row>
    <row r="941" spans="1:21" x14ac:dyDescent="0.2">
      <c r="A941" s="1">
        <v>2</v>
      </c>
      <c r="B941" s="1">
        <v>8</v>
      </c>
      <c r="C941" s="1">
        <v>21</v>
      </c>
      <c r="D941">
        <v>7.7</v>
      </c>
      <c r="E941">
        <v>6.6</v>
      </c>
      <c r="F941">
        <v>93</v>
      </c>
      <c r="G941">
        <v>0</v>
      </c>
      <c r="H941">
        <v>0</v>
      </c>
      <c r="I941">
        <v>0</v>
      </c>
      <c r="J941" s="4">
        <f t="shared" si="129"/>
        <v>291.20975948712646</v>
      </c>
      <c r="K941" s="4">
        <f t="shared" si="130"/>
        <v>-35.167493029836081</v>
      </c>
      <c r="L941" s="5">
        <f t="shared" si="135"/>
        <v>0</v>
      </c>
      <c r="M941" s="5">
        <f t="shared" si="136"/>
        <v>0</v>
      </c>
      <c r="N941" s="6">
        <f t="shared" si="128"/>
        <v>0</v>
      </c>
      <c r="O941" s="6">
        <f t="shared" si="131"/>
        <v>0</v>
      </c>
      <c r="P941" s="6">
        <f>FORECAST(J941,Inputs!$B$10:$B$18,Inputs!$A$10:$A$18)</f>
        <v>33.251942217473392</v>
      </c>
      <c r="Q941" s="6">
        <f>IF(Inputs!$D$10="Yes",IF('Hourly Calcs'!P941&gt;'Hourly Calcs'!K941,'Hourly Calcs'!O941,N941+O941),N941+O941)</f>
        <v>0</v>
      </c>
      <c r="R941" s="12">
        <f t="shared" si="132"/>
        <v>0</v>
      </c>
      <c r="S941" s="1">
        <f>IF(AND(A941&gt;=5,A941&lt;=9),INDEX(Demand!$C$3:$C$26,C941),INDEX(Demand!$B$3:$B$26,C941))</f>
        <v>700</v>
      </c>
      <c r="T941" s="7">
        <f t="shared" si="133"/>
        <v>0</v>
      </c>
      <c r="U941" s="7">
        <f t="shared" si="134"/>
        <v>0</v>
      </c>
    </row>
    <row r="942" spans="1:21" x14ac:dyDescent="0.2">
      <c r="A942" s="1">
        <v>2</v>
      </c>
      <c r="B942" s="1">
        <v>8</v>
      </c>
      <c r="C942" s="1">
        <v>22</v>
      </c>
      <c r="D942">
        <v>7.7</v>
      </c>
      <c r="E942">
        <v>6.8</v>
      </c>
      <c r="F942">
        <v>94</v>
      </c>
      <c r="G942">
        <v>0</v>
      </c>
      <c r="H942">
        <v>0</v>
      </c>
      <c r="I942">
        <v>0</v>
      </c>
      <c r="J942" s="4">
        <f t="shared" si="129"/>
        <v>306.62170306153803</v>
      </c>
      <c r="K942" s="4">
        <f t="shared" si="130"/>
        <v>-43.46409808905247</v>
      </c>
      <c r="L942" s="5">
        <f t="shared" si="135"/>
        <v>0</v>
      </c>
      <c r="M942" s="5">
        <f t="shared" si="136"/>
        <v>0</v>
      </c>
      <c r="N942" s="6">
        <f t="shared" si="128"/>
        <v>0</v>
      </c>
      <c r="O942" s="6">
        <f t="shared" si="131"/>
        <v>0</v>
      </c>
      <c r="P942" s="6">
        <f>FORECAST(J942,Inputs!$B$10:$B$18,Inputs!$A$10:$A$18)</f>
        <v>33.394645398717941</v>
      </c>
      <c r="Q942" s="6">
        <f>IF(Inputs!$D$10="Yes",IF('Hourly Calcs'!P942&gt;'Hourly Calcs'!K942,'Hourly Calcs'!O942,N942+O942),N942+O942)</f>
        <v>0</v>
      </c>
      <c r="R942" s="12">
        <f t="shared" si="132"/>
        <v>0</v>
      </c>
      <c r="S942" s="1">
        <f>IF(AND(A942&gt;=5,A942&lt;=9),INDEX(Demand!$C$3:$C$26,C942),INDEX(Demand!$B$3:$B$26,C942))</f>
        <v>600</v>
      </c>
      <c r="T942" s="7">
        <f t="shared" si="133"/>
        <v>0</v>
      </c>
      <c r="U942" s="7">
        <f t="shared" si="134"/>
        <v>0</v>
      </c>
    </row>
    <row r="943" spans="1:21" x14ac:dyDescent="0.2">
      <c r="A943" s="1">
        <v>2</v>
      </c>
      <c r="B943" s="1">
        <v>8</v>
      </c>
      <c r="C943" s="1">
        <v>23</v>
      </c>
      <c r="D943">
        <v>7.5</v>
      </c>
      <c r="E943">
        <v>6.9</v>
      </c>
      <c r="F943">
        <v>96</v>
      </c>
      <c r="G943">
        <v>0</v>
      </c>
      <c r="H943">
        <v>0</v>
      </c>
      <c r="I943">
        <v>0</v>
      </c>
      <c r="J943" s="4">
        <f t="shared" si="129"/>
        <v>325.55204231011044</v>
      </c>
      <c r="K943" s="4">
        <f t="shared" si="130"/>
        <v>-50.048300724417373</v>
      </c>
      <c r="L943" s="5">
        <f t="shared" si="135"/>
        <v>0</v>
      </c>
      <c r="M943" s="5">
        <f t="shared" si="136"/>
        <v>0</v>
      </c>
      <c r="N943" s="6">
        <f t="shared" si="128"/>
        <v>0</v>
      </c>
      <c r="O943" s="6">
        <f t="shared" si="131"/>
        <v>0</v>
      </c>
      <c r="P943" s="6">
        <f>FORECAST(J943,Inputs!$B$10:$B$18,Inputs!$A$10:$A$18)</f>
        <v>33.569926317686203</v>
      </c>
      <c r="Q943" s="6">
        <f>IF(Inputs!$D$10="Yes",IF('Hourly Calcs'!P943&gt;'Hourly Calcs'!K943,'Hourly Calcs'!O943,N943+O943),N943+O943)</f>
        <v>0</v>
      </c>
      <c r="R943" s="12">
        <f t="shared" si="132"/>
        <v>0</v>
      </c>
      <c r="S943" s="1">
        <f>IF(AND(A943&gt;=5,A943&lt;=9),INDEX(Demand!$C$3:$C$26,C943),INDEX(Demand!$B$3:$B$26,C943))</f>
        <v>500</v>
      </c>
      <c r="T943" s="7">
        <f t="shared" si="133"/>
        <v>0</v>
      </c>
      <c r="U943" s="7">
        <f t="shared" si="134"/>
        <v>0</v>
      </c>
    </row>
    <row r="944" spans="1:21" x14ac:dyDescent="0.2">
      <c r="A944" s="1">
        <v>2</v>
      </c>
      <c r="B944" s="1">
        <v>8</v>
      </c>
      <c r="C944" s="1">
        <v>24</v>
      </c>
      <c r="D944">
        <v>7.5</v>
      </c>
      <c r="E944">
        <v>6.9</v>
      </c>
      <c r="F944">
        <v>95</v>
      </c>
      <c r="G944">
        <v>0</v>
      </c>
      <c r="H944">
        <v>0</v>
      </c>
      <c r="I944">
        <v>0</v>
      </c>
      <c r="J944" s="4">
        <f t="shared" si="129"/>
        <v>348.36869833950163</v>
      </c>
      <c r="K944" s="4">
        <f t="shared" si="130"/>
        <v>-53.770360857750802</v>
      </c>
      <c r="L944" s="5">
        <f t="shared" si="135"/>
        <v>0</v>
      </c>
      <c r="M944" s="5">
        <f t="shared" si="136"/>
        <v>0</v>
      </c>
      <c r="N944" s="6">
        <f t="shared" si="128"/>
        <v>0</v>
      </c>
      <c r="O944" s="6">
        <f t="shared" si="131"/>
        <v>0</v>
      </c>
      <c r="P944" s="6">
        <f>FORECAST(J944,Inputs!$B$10:$B$18,Inputs!$A$10:$A$18)</f>
        <v>33.781191651291678</v>
      </c>
      <c r="Q944" s="6">
        <f>IF(Inputs!$D$10="Yes",IF('Hourly Calcs'!P944&gt;'Hourly Calcs'!K944,'Hourly Calcs'!O944,N944+O944),N944+O944)</f>
        <v>0</v>
      </c>
      <c r="R944" s="12">
        <f t="shared" si="132"/>
        <v>0</v>
      </c>
      <c r="S944" s="1">
        <f>IF(AND(A944&gt;=5,A944&lt;=9),INDEX(Demand!$C$3:$C$26,C944),INDEX(Demand!$B$3:$B$26,C944))</f>
        <v>400</v>
      </c>
      <c r="T944" s="7">
        <f t="shared" si="133"/>
        <v>0</v>
      </c>
      <c r="U944" s="7">
        <f t="shared" si="134"/>
        <v>0</v>
      </c>
    </row>
    <row r="945" spans="1:21" x14ac:dyDescent="0.2">
      <c r="A945" s="1">
        <v>2</v>
      </c>
      <c r="B945" s="1">
        <v>9</v>
      </c>
      <c r="C945" s="1">
        <v>1</v>
      </c>
      <c r="D945">
        <v>7.6</v>
      </c>
      <c r="E945">
        <v>6.8</v>
      </c>
      <c r="F945">
        <v>95</v>
      </c>
      <c r="G945">
        <v>0</v>
      </c>
      <c r="H945">
        <v>0</v>
      </c>
      <c r="I945">
        <v>0</v>
      </c>
      <c r="J945" s="4">
        <f t="shared" si="129"/>
        <v>12.972161266836594</v>
      </c>
      <c r="K945" s="4">
        <f t="shared" si="130"/>
        <v>-53.645119510593702</v>
      </c>
      <c r="L945" s="5">
        <f t="shared" si="135"/>
        <v>0</v>
      </c>
      <c r="M945" s="5">
        <f t="shared" si="136"/>
        <v>0</v>
      </c>
      <c r="N945" s="6">
        <f t="shared" si="128"/>
        <v>0</v>
      </c>
      <c r="O945" s="6">
        <f t="shared" si="131"/>
        <v>0</v>
      </c>
      <c r="P945" s="6">
        <f>FORECAST(J945,Inputs!$B$10:$B$18,Inputs!$A$10:$A$18)</f>
        <v>30.675668159878114</v>
      </c>
      <c r="Q945" s="6">
        <f>IF(Inputs!$D$10="Yes",IF('Hourly Calcs'!P945&gt;'Hourly Calcs'!K945,'Hourly Calcs'!O945,N945+O945),N945+O945)</f>
        <v>0</v>
      </c>
      <c r="R945" s="12">
        <f t="shared" si="132"/>
        <v>0</v>
      </c>
      <c r="S945" s="1">
        <f>IF(AND(A945&gt;=5,A945&lt;=9),INDEX(Demand!$C$3:$C$26,C945),INDEX(Demand!$B$3:$B$26,C945))</f>
        <v>350</v>
      </c>
      <c r="T945" s="7">
        <f t="shared" si="133"/>
        <v>0</v>
      </c>
      <c r="U945" s="7">
        <f t="shared" si="134"/>
        <v>0</v>
      </c>
    </row>
    <row r="946" spans="1:21" x14ac:dyDescent="0.2">
      <c r="A946" s="1">
        <v>2</v>
      </c>
      <c r="B946" s="1">
        <v>9</v>
      </c>
      <c r="C946" s="1">
        <v>2</v>
      </c>
      <c r="D946">
        <v>7.7</v>
      </c>
      <c r="E946">
        <v>6.8</v>
      </c>
      <c r="F946">
        <v>94</v>
      </c>
      <c r="G946">
        <v>0</v>
      </c>
      <c r="H946">
        <v>0</v>
      </c>
      <c r="I946">
        <v>0</v>
      </c>
      <c r="J946" s="4">
        <f t="shared" si="129"/>
        <v>35.580081020230296</v>
      </c>
      <c r="K946" s="4">
        <f t="shared" si="130"/>
        <v>-49.709517577338772</v>
      </c>
      <c r="L946" s="5">
        <f t="shared" si="135"/>
        <v>0</v>
      </c>
      <c r="M946" s="5">
        <f t="shared" si="136"/>
        <v>0</v>
      </c>
      <c r="N946" s="6">
        <f t="shared" si="128"/>
        <v>0</v>
      </c>
      <c r="O946" s="6">
        <f t="shared" si="131"/>
        <v>0</v>
      </c>
      <c r="P946" s="6">
        <f>FORECAST(J946,Inputs!$B$10:$B$18,Inputs!$A$10:$A$18)</f>
        <v>30.885000750187316</v>
      </c>
      <c r="Q946" s="6">
        <f>IF(Inputs!$D$10="Yes",IF('Hourly Calcs'!P946&gt;'Hourly Calcs'!K946,'Hourly Calcs'!O946,N946+O946),N946+O946)</f>
        <v>0</v>
      </c>
      <c r="R946" s="12">
        <f t="shared" si="132"/>
        <v>0</v>
      </c>
      <c r="S946" s="1">
        <f>IF(AND(A946&gt;=5,A946&lt;=9),INDEX(Demand!$C$3:$C$26,C946),INDEX(Demand!$B$3:$B$26,C946))</f>
        <v>350</v>
      </c>
      <c r="T946" s="7">
        <f t="shared" si="133"/>
        <v>0</v>
      </c>
      <c r="U946" s="7">
        <f t="shared" si="134"/>
        <v>0</v>
      </c>
    </row>
    <row r="947" spans="1:21" x14ac:dyDescent="0.2">
      <c r="A947" s="1">
        <v>2</v>
      </c>
      <c r="B947" s="1">
        <v>9</v>
      </c>
      <c r="C947" s="1">
        <v>3</v>
      </c>
      <c r="D947">
        <v>7.7</v>
      </c>
      <c r="E947">
        <v>6.8</v>
      </c>
      <c r="F947">
        <v>94</v>
      </c>
      <c r="G947">
        <v>0</v>
      </c>
      <c r="H947">
        <v>0</v>
      </c>
      <c r="I947">
        <v>0</v>
      </c>
      <c r="J947" s="4">
        <f t="shared" si="129"/>
        <v>54.266066686672275</v>
      </c>
      <c r="K947" s="4">
        <f t="shared" si="130"/>
        <v>-42.983070068652012</v>
      </c>
      <c r="L947" s="5">
        <f t="shared" si="135"/>
        <v>0</v>
      </c>
      <c r="M947" s="5">
        <f t="shared" si="136"/>
        <v>0</v>
      </c>
      <c r="N947" s="6">
        <f t="shared" si="128"/>
        <v>0</v>
      </c>
      <c r="O947" s="6">
        <f t="shared" si="131"/>
        <v>0</v>
      </c>
      <c r="P947" s="6">
        <f>FORECAST(J947,Inputs!$B$10:$B$18,Inputs!$A$10:$A$18)</f>
        <v>31.058019135987703</v>
      </c>
      <c r="Q947" s="6">
        <f>IF(Inputs!$D$10="Yes",IF('Hourly Calcs'!P947&gt;'Hourly Calcs'!K947,'Hourly Calcs'!O947,N947+O947),N947+O947)</f>
        <v>0</v>
      </c>
      <c r="R947" s="12">
        <f t="shared" si="132"/>
        <v>0</v>
      </c>
      <c r="S947" s="1">
        <f>IF(AND(A947&gt;=5,A947&lt;=9),INDEX(Demand!$C$3:$C$26,C947),INDEX(Demand!$B$3:$B$26,C947))</f>
        <v>350</v>
      </c>
      <c r="T947" s="7">
        <f t="shared" si="133"/>
        <v>0</v>
      </c>
      <c r="U947" s="7">
        <f t="shared" si="134"/>
        <v>0</v>
      </c>
    </row>
    <row r="948" spans="1:21" x14ac:dyDescent="0.2">
      <c r="A948" s="1">
        <v>2</v>
      </c>
      <c r="B948" s="1">
        <v>9</v>
      </c>
      <c r="C948" s="1">
        <v>4</v>
      </c>
      <c r="D948">
        <v>7.4</v>
      </c>
      <c r="E948">
        <v>6.9</v>
      </c>
      <c r="F948">
        <v>97</v>
      </c>
      <c r="G948">
        <v>0</v>
      </c>
      <c r="H948">
        <v>0</v>
      </c>
      <c r="I948">
        <v>0</v>
      </c>
      <c r="J948" s="4">
        <f t="shared" si="129"/>
        <v>69.495588303253058</v>
      </c>
      <c r="K948" s="4">
        <f t="shared" si="130"/>
        <v>-34.602317751448524</v>
      </c>
      <c r="L948" s="5">
        <f t="shared" si="135"/>
        <v>0</v>
      </c>
      <c r="M948" s="5">
        <f t="shared" si="136"/>
        <v>0</v>
      </c>
      <c r="N948" s="6">
        <f t="shared" si="128"/>
        <v>0</v>
      </c>
      <c r="O948" s="6">
        <f t="shared" si="131"/>
        <v>0</v>
      </c>
      <c r="P948" s="6">
        <f>FORECAST(J948,Inputs!$B$10:$B$18,Inputs!$A$10:$A$18)</f>
        <v>31.199033225030117</v>
      </c>
      <c r="Q948" s="6">
        <f>IF(Inputs!$D$10="Yes",IF('Hourly Calcs'!P948&gt;'Hourly Calcs'!K948,'Hourly Calcs'!O948,N948+O948),N948+O948)</f>
        <v>0</v>
      </c>
      <c r="R948" s="12">
        <f t="shared" si="132"/>
        <v>0</v>
      </c>
      <c r="S948" s="1">
        <f>IF(AND(A948&gt;=5,A948&lt;=9),INDEX(Demand!$C$3:$C$26,C948),INDEX(Demand!$B$3:$B$26,C948))</f>
        <v>350</v>
      </c>
      <c r="T948" s="7">
        <f t="shared" si="133"/>
        <v>0</v>
      </c>
      <c r="U948" s="7">
        <f t="shared" si="134"/>
        <v>0</v>
      </c>
    </row>
    <row r="949" spans="1:21" x14ac:dyDescent="0.2">
      <c r="A949" s="1">
        <v>2</v>
      </c>
      <c r="B949" s="1">
        <v>9</v>
      </c>
      <c r="C949" s="1">
        <v>5</v>
      </c>
      <c r="D949">
        <v>7.5</v>
      </c>
      <c r="E949">
        <v>6.8</v>
      </c>
      <c r="F949">
        <v>95</v>
      </c>
      <c r="G949">
        <v>0</v>
      </c>
      <c r="H949">
        <v>0</v>
      </c>
      <c r="I949">
        <v>0</v>
      </c>
      <c r="J949" s="4">
        <f t="shared" si="129"/>
        <v>82.454349239435331</v>
      </c>
      <c r="K949" s="4">
        <f t="shared" si="130"/>
        <v>-25.390854143485868</v>
      </c>
      <c r="L949" s="5">
        <f t="shared" si="135"/>
        <v>82.545650760564669</v>
      </c>
      <c r="M949" s="5">
        <f t="shared" si="136"/>
        <v>0</v>
      </c>
      <c r="N949" s="6">
        <f t="shared" si="128"/>
        <v>0</v>
      </c>
      <c r="O949" s="6">
        <f t="shared" si="131"/>
        <v>0</v>
      </c>
      <c r="P949" s="6">
        <f>FORECAST(J949,Inputs!$B$10:$B$18,Inputs!$A$10:$A$18)</f>
        <v>31.31902175221699</v>
      </c>
      <c r="Q949" s="6">
        <f>IF(Inputs!$D$10="Yes",IF('Hourly Calcs'!P949&gt;'Hourly Calcs'!K949,'Hourly Calcs'!O949,N949+O949),N949+O949)</f>
        <v>0</v>
      </c>
      <c r="R949" s="12">
        <f t="shared" si="132"/>
        <v>0</v>
      </c>
      <c r="S949" s="1">
        <f>IF(AND(A949&gt;=5,A949&lt;=9),INDEX(Demand!$C$3:$C$26,C949),INDEX(Demand!$B$3:$B$26,C949))</f>
        <v>350</v>
      </c>
      <c r="T949" s="7">
        <f t="shared" si="133"/>
        <v>0</v>
      </c>
      <c r="U949" s="7">
        <f t="shared" si="134"/>
        <v>0</v>
      </c>
    </row>
    <row r="950" spans="1:21" x14ac:dyDescent="0.2">
      <c r="A950" s="1">
        <v>2</v>
      </c>
      <c r="B950" s="1">
        <v>9</v>
      </c>
      <c r="C950" s="1">
        <v>6</v>
      </c>
      <c r="D950">
        <v>7.8</v>
      </c>
      <c r="E950">
        <v>6.9</v>
      </c>
      <c r="F950">
        <v>94</v>
      </c>
      <c r="G950">
        <v>0</v>
      </c>
      <c r="H950">
        <v>0</v>
      </c>
      <c r="I950">
        <v>0</v>
      </c>
      <c r="J950" s="4">
        <f t="shared" si="129"/>
        <v>94.188884751957787</v>
      </c>
      <c r="K950" s="4">
        <f t="shared" si="130"/>
        <v>-15.898649640362265</v>
      </c>
      <c r="L950" s="5">
        <f t="shared" si="135"/>
        <v>70.811115248042213</v>
      </c>
      <c r="M950" s="5">
        <f t="shared" si="136"/>
        <v>0</v>
      </c>
      <c r="N950" s="6">
        <f t="shared" si="128"/>
        <v>0</v>
      </c>
      <c r="O950" s="6">
        <f t="shared" si="131"/>
        <v>0</v>
      </c>
      <c r="P950" s="6">
        <f>FORECAST(J950,Inputs!$B$10:$B$18,Inputs!$A$10:$A$18)</f>
        <v>31.42767485881442</v>
      </c>
      <c r="Q950" s="6">
        <f>IF(Inputs!$D$10="Yes",IF('Hourly Calcs'!P950&gt;'Hourly Calcs'!K950,'Hourly Calcs'!O950,N950+O950),N950+O950)</f>
        <v>0</v>
      </c>
      <c r="R950" s="12">
        <f t="shared" si="132"/>
        <v>0</v>
      </c>
      <c r="S950" s="1">
        <f>IF(AND(A950&gt;=5,A950&lt;=9),INDEX(Demand!$C$3:$C$26,C950),INDEX(Demand!$B$3:$B$26,C950))</f>
        <v>350</v>
      </c>
      <c r="T950" s="7">
        <f t="shared" si="133"/>
        <v>0</v>
      </c>
      <c r="U950" s="7">
        <f t="shared" si="134"/>
        <v>0</v>
      </c>
    </row>
    <row r="951" spans="1:21" x14ac:dyDescent="0.2">
      <c r="A951" s="1">
        <v>2</v>
      </c>
      <c r="B951" s="1">
        <v>9</v>
      </c>
      <c r="C951" s="1">
        <v>7</v>
      </c>
      <c r="D951">
        <v>7.9</v>
      </c>
      <c r="E951">
        <v>6.8</v>
      </c>
      <c r="F951">
        <v>93</v>
      </c>
      <c r="G951">
        <v>0</v>
      </c>
      <c r="H951">
        <v>0</v>
      </c>
      <c r="I951">
        <v>0</v>
      </c>
      <c r="J951" s="4">
        <f t="shared" si="129"/>
        <v>105.49620385255768</v>
      </c>
      <c r="K951" s="4">
        <f t="shared" si="130"/>
        <v>-6.5193405949871561</v>
      </c>
      <c r="L951" s="5">
        <f t="shared" si="135"/>
        <v>59.503796147442316</v>
      </c>
      <c r="M951" s="5">
        <f t="shared" si="136"/>
        <v>0</v>
      </c>
      <c r="N951" s="6">
        <f t="shared" si="128"/>
        <v>0</v>
      </c>
      <c r="O951" s="6">
        <f t="shared" si="131"/>
        <v>0</v>
      </c>
      <c r="P951" s="6">
        <f>FORECAST(J951,Inputs!$B$10:$B$18,Inputs!$A$10:$A$18)</f>
        <v>31.53237225789405</v>
      </c>
      <c r="Q951" s="6">
        <f>IF(Inputs!$D$10="Yes",IF('Hourly Calcs'!P951&gt;'Hourly Calcs'!K951,'Hourly Calcs'!O951,N951+O951),N951+O951)</f>
        <v>0</v>
      </c>
      <c r="R951" s="12">
        <f t="shared" si="132"/>
        <v>0</v>
      </c>
      <c r="S951" s="1">
        <f>IF(AND(A951&gt;=5,A951&lt;=9),INDEX(Demand!$C$3:$C$26,C951),INDEX(Demand!$B$3:$B$26,C951))</f>
        <v>350</v>
      </c>
      <c r="T951" s="7">
        <f t="shared" si="133"/>
        <v>0</v>
      </c>
      <c r="U951" s="7">
        <f t="shared" si="134"/>
        <v>0</v>
      </c>
    </row>
    <row r="952" spans="1:21" x14ac:dyDescent="0.2">
      <c r="A952" s="1">
        <v>2</v>
      </c>
      <c r="B952" s="1">
        <v>9</v>
      </c>
      <c r="C952" s="1">
        <v>8</v>
      </c>
      <c r="D952">
        <v>7.6</v>
      </c>
      <c r="E952">
        <v>7</v>
      </c>
      <c r="F952">
        <v>96</v>
      </c>
      <c r="G952">
        <v>5</v>
      </c>
      <c r="H952">
        <v>0</v>
      </c>
      <c r="I952">
        <v>5</v>
      </c>
      <c r="J952" s="4">
        <f t="shared" si="129"/>
        <v>116.99798992021064</v>
      </c>
      <c r="K952" s="4">
        <f t="shared" si="130"/>
        <v>2.544029828509764</v>
      </c>
      <c r="L952" s="5">
        <f t="shared" si="135"/>
        <v>48.002010079789358</v>
      </c>
      <c r="M952" s="5">
        <f t="shared" si="136"/>
        <v>31.455970171490236</v>
      </c>
      <c r="N952" s="6">
        <f t="shared" si="128"/>
        <v>0</v>
      </c>
      <c r="O952" s="6">
        <f t="shared" si="131"/>
        <v>4.5725939313876038</v>
      </c>
      <c r="P952" s="6">
        <f>FORECAST(J952,Inputs!$B$10:$B$18,Inputs!$A$10:$A$18)</f>
        <v>31.638870277038986</v>
      </c>
      <c r="Q952" s="6">
        <f>IF(Inputs!$D$10="Yes",IF('Hourly Calcs'!P952&gt;'Hourly Calcs'!K952,'Hourly Calcs'!O952,N952+O952),N952+O952)</f>
        <v>4.5725939313876038</v>
      </c>
      <c r="R952" s="12">
        <f t="shared" si="132"/>
        <v>21.728966361953894</v>
      </c>
      <c r="S952" s="1">
        <f>IF(AND(A952&gt;=5,A952&lt;=9),INDEX(Demand!$C$3:$C$26,C952),INDEX(Demand!$B$3:$B$26,C952))</f>
        <v>350</v>
      </c>
      <c r="T952" s="7">
        <f t="shared" si="133"/>
        <v>21.728966361953894</v>
      </c>
      <c r="U952" s="7">
        <f t="shared" si="134"/>
        <v>0</v>
      </c>
    </row>
    <row r="953" spans="1:21" x14ac:dyDescent="0.2">
      <c r="A953" s="1">
        <v>2</v>
      </c>
      <c r="B953" s="1">
        <v>9</v>
      </c>
      <c r="C953" s="1">
        <v>9</v>
      </c>
      <c r="D953">
        <v>8.1999999999999993</v>
      </c>
      <c r="E953">
        <v>7.1</v>
      </c>
      <c r="F953">
        <v>93</v>
      </c>
      <c r="G953">
        <v>71</v>
      </c>
      <c r="H953">
        <v>147</v>
      </c>
      <c r="I953">
        <v>51</v>
      </c>
      <c r="J953" s="4">
        <f t="shared" si="129"/>
        <v>129.19824254416264</v>
      </c>
      <c r="K953" s="4">
        <f t="shared" si="130"/>
        <v>10.320604764642454</v>
      </c>
      <c r="L953" s="5">
        <f t="shared" si="135"/>
        <v>35.801757455837361</v>
      </c>
      <c r="M953" s="5">
        <f t="shared" si="136"/>
        <v>23.679395235357546</v>
      </c>
      <c r="N953" s="6">
        <f t="shared" si="128"/>
        <v>87.423891452862492</v>
      </c>
      <c r="O953" s="6">
        <f t="shared" si="131"/>
        <v>46.640458100153559</v>
      </c>
      <c r="P953" s="6">
        <f>FORECAST(J953,Inputs!$B$10:$B$18,Inputs!$A$10:$A$18)</f>
        <v>31.751835579112615</v>
      </c>
      <c r="Q953" s="6">
        <f>IF(Inputs!$D$10="Yes",IF('Hourly Calcs'!P953&gt;'Hourly Calcs'!K953,'Hourly Calcs'!O953,N953+O953),N953+O953)</f>
        <v>46.640458100153559</v>
      </c>
      <c r="R953" s="12">
        <f t="shared" si="132"/>
        <v>221.63545689192969</v>
      </c>
      <c r="S953" s="1">
        <f>IF(AND(A953&gt;=5,A953&lt;=9),INDEX(Demand!$C$3:$C$26,C953),INDEX(Demand!$B$3:$B$26,C953))</f>
        <v>350</v>
      </c>
      <c r="T953" s="7">
        <f t="shared" si="133"/>
        <v>221.63545689192969</v>
      </c>
      <c r="U953" s="7">
        <f t="shared" si="134"/>
        <v>0</v>
      </c>
    </row>
    <row r="954" spans="1:21" x14ac:dyDescent="0.2">
      <c r="A954" s="1">
        <v>2</v>
      </c>
      <c r="B954" s="1">
        <v>9</v>
      </c>
      <c r="C954" s="1">
        <v>10</v>
      </c>
      <c r="D954">
        <v>8.6</v>
      </c>
      <c r="E954">
        <v>7.3</v>
      </c>
      <c r="F954">
        <v>92</v>
      </c>
      <c r="G954">
        <v>195</v>
      </c>
      <c r="H954">
        <v>419</v>
      </c>
      <c r="I954">
        <v>84</v>
      </c>
      <c r="J954" s="4">
        <f t="shared" si="129"/>
        <v>142.47283663268314</v>
      </c>
      <c r="K954" s="4">
        <f t="shared" si="130"/>
        <v>16.910851606759735</v>
      </c>
      <c r="L954" s="5">
        <f t="shared" si="135"/>
        <v>22.527163367316859</v>
      </c>
      <c r="M954" s="5">
        <f t="shared" si="136"/>
        <v>17.089148393240265</v>
      </c>
      <c r="N954" s="6">
        <f t="shared" si="128"/>
        <v>308.10884813723919</v>
      </c>
      <c r="O954" s="6">
        <f t="shared" si="131"/>
        <v>76.819578047311751</v>
      </c>
      <c r="P954" s="6">
        <f>FORECAST(J954,Inputs!$B$10:$B$18,Inputs!$A$10:$A$18)</f>
        <v>31.874748487339655</v>
      </c>
      <c r="Q954" s="6">
        <f>IF(Inputs!$D$10="Yes",IF('Hourly Calcs'!P954&gt;'Hourly Calcs'!K954,'Hourly Calcs'!O954,N954+O954),N954+O954)</f>
        <v>76.819578047311751</v>
      </c>
      <c r="R954" s="12">
        <f t="shared" si="132"/>
        <v>365.04663488082542</v>
      </c>
      <c r="S954" s="1">
        <f>IF(AND(A954&gt;=5,A954&lt;=9),INDEX(Demand!$C$3:$C$26,C954),INDEX(Demand!$B$3:$B$26,C954))</f>
        <v>600</v>
      </c>
      <c r="T954" s="7">
        <f t="shared" si="133"/>
        <v>365.04663488082542</v>
      </c>
      <c r="U954" s="7">
        <f t="shared" si="134"/>
        <v>0</v>
      </c>
    </row>
    <row r="955" spans="1:21" x14ac:dyDescent="0.2">
      <c r="A955" s="1">
        <v>2</v>
      </c>
      <c r="B955" s="1">
        <v>9</v>
      </c>
      <c r="C955" s="1">
        <v>11</v>
      </c>
      <c r="D955">
        <v>9.1</v>
      </c>
      <c r="E955">
        <v>7.8</v>
      </c>
      <c r="F955">
        <v>92</v>
      </c>
      <c r="G955">
        <v>304</v>
      </c>
      <c r="H955">
        <v>552</v>
      </c>
      <c r="I955">
        <v>104</v>
      </c>
      <c r="J955" s="4">
        <f t="shared" si="129"/>
        <v>156.97376619449562</v>
      </c>
      <c r="K955" s="4">
        <f t="shared" si="130"/>
        <v>21.699485945903731</v>
      </c>
      <c r="L955" s="5">
        <f t="shared" si="135"/>
        <v>8.0262338055043756</v>
      </c>
      <c r="M955" s="5">
        <f t="shared" si="136"/>
        <v>12.300514054096269</v>
      </c>
      <c r="N955" s="6">
        <f t="shared" si="128"/>
        <v>453.19403907103765</v>
      </c>
      <c r="O955" s="6">
        <f t="shared" si="131"/>
        <v>95.10995377286217</v>
      </c>
      <c r="P955" s="6">
        <f>FORECAST(J955,Inputs!$B$10:$B$18,Inputs!$A$10:$A$18)</f>
        <v>32.009016353652733</v>
      </c>
      <c r="Q955" s="6">
        <f>IF(Inputs!$D$10="Yes",IF('Hourly Calcs'!P955&gt;'Hourly Calcs'!K955,'Hourly Calcs'!O955,N955+O955),N955+O955)</f>
        <v>95.10995377286217</v>
      </c>
      <c r="R955" s="12">
        <f t="shared" si="132"/>
        <v>451.962500328641</v>
      </c>
      <c r="S955" s="1">
        <f>IF(AND(A955&gt;=5,A955&lt;=9),INDEX(Demand!$C$3:$C$26,C955),INDEX(Demand!$B$3:$B$26,C955))</f>
        <v>600</v>
      </c>
      <c r="T955" s="7">
        <f t="shared" si="133"/>
        <v>451.962500328641</v>
      </c>
      <c r="U955" s="7">
        <f t="shared" si="134"/>
        <v>0</v>
      </c>
    </row>
    <row r="956" spans="1:21" x14ac:dyDescent="0.2">
      <c r="A956" s="1">
        <v>2</v>
      </c>
      <c r="B956" s="1">
        <v>9</v>
      </c>
      <c r="C956" s="1">
        <v>12</v>
      </c>
      <c r="D956">
        <v>9.6999999999999993</v>
      </c>
      <c r="E956">
        <v>8</v>
      </c>
      <c r="F956">
        <v>89</v>
      </c>
      <c r="G956">
        <v>373</v>
      </c>
      <c r="H956">
        <v>666</v>
      </c>
      <c r="I956">
        <v>94</v>
      </c>
      <c r="J956" s="4">
        <f t="shared" si="129"/>
        <v>172.48536340516597</v>
      </c>
      <c r="K956" s="4">
        <f t="shared" si="130"/>
        <v>24.211089924590169</v>
      </c>
      <c r="L956" s="5">
        <f t="shared" si="135"/>
        <v>7.4853634051659697</v>
      </c>
      <c r="M956" s="5">
        <f t="shared" si="136"/>
        <v>9.7889100754098308</v>
      </c>
      <c r="N956" s="6">
        <f t="shared" si="128"/>
        <v>563.20188984360402</v>
      </c>
      <c r="O956" s="6">
        <f t="shared" si="131"/>
        <v>85.964765910086953</v>
      </c>
      <c r="P956" s="6">
        <f>FORECAST(J956,Inputs!$B$10:$B$18,Inputs!$A$10:$A$18)</f>
        <v>32.152642253751537</v>
      </c>
      <c r="Q956" s="6">
        <f>IF(Inputs!$D$10="Yes",IF('Hourly Calcs'!P956&gt;'Hourly Calcs'!K956,'Hourly Calcs'!O956,N956+O956),N956+O956)</f>
        <v>85.964765910086953</v>
      </c>
      <c r="R956" s="12">
        <f t="shared" si="132"/>
        <v>408.50456760473321</v>
      </c>
      <c r="S956" s="1">
        <f>IF(AND(A956&gt;=5,A956&lt;=9),INDEX(Demand!$C$3:$C$26,C956),INDEX(Demand!$B$3:$B$26,C956))</f>
        <v>600</v>
      </c>
      <c r="T956" s="7">
        <f t="shared" si="133"/>
        <v>408.50456760473321</v>
      </c>
      <c r="U956" s="7">
        <f t="shared" si="134"/>
        <v>0</v>
      </c>
    </row>
    <row r="957" spans="1:21" x14ac:dyDescent="0.2">
      <c r="A957" s="1">
        <v>2</v>
      </c>
      <c r="B957" s="1">
        <v>9</v>
      </c>
      <c r="C957" s="1">
        <v>13</v>
      </c>
      <c r="D957">
        <v>10.199999999999999</v>
      </c>
      <c r="E957">
        <v>8.3000000000000007</v>
      </c>
      <c r="F957">
        <v>88</v>
      </c>
      <c r="G957">
        <v>393</v>
      </c>
      <c r="H957">
        <v>691</v>
      </c>
      <c r="I957">
        <v>92</v>
      </c>
      <c r="J957" s="4">
        <f t="shared" si="129"/>
        <v>188.38381910033362</v>
      </c>
      <c r="K957" s="4">
        <f t="shared" si="130"/>
        <v>24.152443347569019</v>
      </c>
      <c r="L957" s="5">
        <f t="shared" si="135"/>
        <v>23.383819100333625</v>
      </c>
      <c r="M957" s="5">
        <f t="shared" si="136"/>
        <v>9.8475566524309812</v>
      </c>
      <c r="N957" s="6">
        <f t="shared" si="128"/>
        <v>558.01514872043072</v>
      </c>
      <c r="O957" s="6">
        <f t="shared" si="131"/>
        <v>84.135728337531916</v>
      </c>
      <c r="P957" s="6">
        <f>FORECAST(J957,Inputs!$B$10:$B$18,Inputs!$A$10:$A$18)</f>
        <v>32.299850176854939</v>
      </c>
      <c r="Q957" s="6">
        <f>IF(Inputs!$D$10="Yes",IF('Hourly Calcs'!P957&gt;'Hourly Calcs'!K957,'Hourly Calcs'!O957,N957+O957),N957+O957)</f>
        <v>84.135728337531916</v>
      </c>
      <c r="R957" s="12">
        <f t="shared" si="132"/>
        <v>399.81298105995165</v>
      </c>
      <c r="S957" s="1">
        <f>IF(AND(A957&gt;=5,A957&lt;=9),INDEX(Demand!$C$3:$C$26,C957),INDEX(Demand!$B$3:$B$26,C957))</f>
        <v>600</v>
      </c>
      <c r="T957" s="7">
        <f t="shared" si="133"/>
        <v>399.81298105995165</v>
      </c>
      <c r="U957" s="7">
        <f t="shared" si="134"/>
        <v>0</v>
      </c>
    </row>
    <row r="958" spans="1:21" x14ac:dyDescent="0.2">
      <c r="A958" s="1">
        <v>2</v>
      </c>
      <c r="B958" s="1">
        <v>9</v>
      </c>
      <c r="C958" s="1">
        <v>14</v>
      </c>
      <c r="D958">
        <v>9.9</v>
      </c>
      <c r="E958">
        <v>8.1</v>
      </c>
      <c r="F958">
        <v>89</v>
      </c>
      <c r="G958">
        <v>361</v>
      </c>
      <c r="H958">
        <v>657</v>
      </c>
      <c r="I958">
        <v>92</v>
      </c>
      <c r="J958" s="4">
        <f t="shared" si="129"/>
        <v>203.863016333085</v>
      </c>
      <c r="K958" s="4">
        <f t="shared" si="130"/>
        <v>21.531243980343888</v>
      </c>
      <c r="L958" s="5">
        <f t="shared" si="135"/>
        <v>38.863016333085</v>
      </c>
      <c r="M958" s="5">
        <f t="shared" si="136"/>
        <v>12.468756019656112</v>
      </c>
      <c r="N958" s="6">
        <f t="shared" si="128"/>
        <v>466.0062882883729</v>
      </c>
      <c r="O958" s="6">
        <f t="shared" si="131"/>
        <v>84.135728337531916</v>
      </c>
      <c r="P958" s="6">
        <f>FORECAST(J958,Inputs!$B$10:$B$18,Inputs!$A$10:$A$18)</f>
        <v>32.443176077158192</v>
      </c>
      <c r="Q958" s="6">
        <f>IF(Inputs!$D$10="Yes",IF('Hourly Calcs'!P958&gt;'Hourly Calcs'!K958,'Hourly Calcs'!O958,N958+O958),N958+O958)</f>
        <v>84.135728337531916</v>
      </c>
      <c r="R958" s="12">
        <f t="shared" si="132"/>
        <v>399.81298105995165</v>
      </c>
      <c r="S958" s="1">
        <f>IF(AND(A958&gt;=5,A958&lt;=9),INDEX(Demand!$C$3:$C$26,C958),INDEX(Demand!$B$3:$B$26,C958))</f>
        <v>600</v>
      </c>
      <c r="T958" s="7">
        <f t="shared" si="133"/>
        <v>399.81298105995165</v>
      </c>
      <c r="U958" s="7">
        <f t="shared" si="134"/>
        <v>0</v>
      </c>
    </row>
    <row r="959" spans="1:21" x14ac:dyDescent="0.2">
      <c r="A959" s="1">
        <v>2</v>
      </c>
      <c r="B959" s="1">
        <v>9</v>
      </c>
      <c r="C959" s="1">
        <v>15</v>
      </c>
      <c r="D959">
        <v>9.8000000000000007</v>
      </c>
      <c r="E959">
        <v>7.9</v>
      </c>
      <c r="F959">
        <v>88</v>
      </c>
      <c r="G959">
        <v>281</v>
      </c>
      <c r="H959">
        <v>561</v>
      </c>
      <c r="I959">
        <v>89</v>
      </c>
      <c r="J959" s="4">
        <f t="shared" si="129"/>
        <v>218.31531105742962</v>
      </c>
      <c r="K959" s="4">
        <f t="shared" si="130"/>
        <v>16.65265096288141</v>
      </c>
      <c r="L959" s="5">
        <f t="shared" si="135"/>
        <v>53.315311057429625</v>
      </c>
      <c r="M959" s="5">
        <f t="shared" si="136"/>
        <v>17.34734903711859</v>
      </c>
      <c r="N959" s="6">
        <f t="shared" si="128"/>
        <v>312.83231437757712</v>
      </c>
      <c r="O959" s="6">
        <f t="shared" si="131"/>
        <v>81.392171978699352</v>
      </c>
      <c r="P959" s="6">
        <f>FORECAST(J959,Inputs!$B$10:$B$18,Inputs!$A$10:$A$18)</f>
        <v>32.576993620902122</v>
      </c>
      <c r="Q959" s="6">
        <f>IF(Inputs!$D$10="Yes",IF('Hourly Calcs'!P959&gt;'Hourly Calcs'!K959,'Hourly Calcs'!O959,N959+O959),N959+O959)</f>
        <v>81.392171978699352</v>
      </c>
      <c r="R959" s="12">
        <f t="shared" si="132"/>
        <v>386.77560124277932</v>
      </c>
      <c r="S959" s="1">
        <f>IF(AND(A959&gt;=5,A959&lt;=9),INDEX(Demand!$C$3:$C$26,C959),INDEX(Demand!$B$3:$B$26,C959))</f>
        <v>600</v>
      </c>
      <c r="T959" s="7">
        <f t="shared" si="133"/>
        <v>386.77560124277932</v>
      </c>
      <c r="U959" s="7">
        <f t="shared" si="134"/>
        <v>0</v>
      </c>
    </row>
    <row r="960" spans="1:21" x14ac:dyDescent="0.2">
      <c r="A960" s="1">
        <v>2</v>
      </c>
      <c r="B960" s="1">
        <v>9</v>
      </c>
      <c r="C960" s="1">
        <v>16</v>
      </c>
      <c r="D960">
        <v>9.5</v>
      </c>
      <c r="E960">
        <v>7.6</v>
      </c>
      <c r="F960">
        <v>88</v>
      </c>
      <c r="G960">
        <v>166</v>
      </c>
      <c r="H960">
        <v>383</v>
      </c>
      <c r="I960">
        <v>75</v>
      </c>
      <c r="J960" s="4">
        <f t="shared" si="129"/>
        <v>231.54477012049807</v>
      </c>
      <c r="K960" s="4">
        <f t="shared" si="130"/>
        <v>9.9978053872191595</v>
      </c>
      <c r="L960" s="5">
        <f t="shared" si="135"/>
        <v>66.544770120498072</v>
      </c>
      <c r="M960" s="5">
        <f t="shared" si="136"/>
        <v>24.002194612780841</v>
      </c>
      <c r="N960" s="6">
        <f t="shared" si="128"/>
        <v>139.07745137033251</v>
      </c>
      <c r="O960" s="6">
        <f t="shared" si="131"/>
        <v>68.58890897081406</v>
      </c>
      <c r="P960" s="6">
        <f>FORECAST(J960,Inputs!$B$10:$B$18,Inputs!$A$10:$A$18)</f>
        <v>32.69948861222683</v>
      </c>
      <c r="Q960" s="6">
        <f>IF(Inputs!$D$10="Yes",IF('Hourly Calcs'!P960&gt;'Hourly Calcs'!K960,'Hourly Calcs'!O960,N960+O960),N960+O960)</f>
        <v>68.58890897081406</v>
      </c>
      <c r="R960" s="12">
        <f t="shared" si="132"/>
        <v>325.93449542930841</v>
      </c>
      <c r="S960" s="1">
        <f>IF(AND(A960&gt;=5,A960&lt;=9),INDEX(Demand!$C$3:$C$26,C960),INDEX(Demand!$B$3:$B$26,C960))</f>
        <v>900</v>
      </c>
      <c r="T960" s="7">
        <f t="shared" si="133"/>
        <v>325.93449542930841</v>
      </c>
      <c r="U960" s="7">
        <f t="shared" si="134"/>
        <v>0</v>
      </c>
    </row>
    <row r="961" spans="1:21" x14ac:dyDescent="0.2">
      <c r="A961" s="1">
        <v>2</v>
      </c>
      <c r="B961" s="1">
        <v>9</v>
      </c>
      <c r="C961" s="1">
        <v>17</v>
      </c>
      <c r="D961">
        <v>8.1</v>
      </c>
      <c r="E961">
        <v>6.8</v>
      </c>
      <c r="F961">
        <v>91</v>
      </c>
      <c r="G961">
        <v>45</v>
      </c>
      <c r="H961">
        <v>62</v>
      </c>
      <c r="I961">
        <v>39</v>
      </c>
      <c r="J961" s="4">
        <f t="shared" si="129"/>
        <v>243.71749140894087</v>
      </c>
      <c r="K961" s="4">
        <f t="shared" si="130"/>
        <v>2.1990357417678013</v>
      </c>
      <c r="L961" s="5">
        <f t="shared" si="135"/>
        <v>78.717491408940873</v>
      </c>
      <c r="M961" s="5">
        <f t="shared" si="136"/>
        <v>31.800964258232199</v>
      </c>
      <c r="N961" s="6">
        <f t="shared" si="128"/>
        <v>8.7503520356268236</v>
      </c>
      <c r="O961" s="6">
        <f t="shared" si="131"/>
        <v>35.666232664823312</v>
      </c>
      <c r="P961" s="6">
        <f>FORECAST(J961,Inputs!$B$10:$B$18,Inputs!$A$10:$A$18)</f>
        <v>32.812198994527229</v>
      </c>
      <c r="Q961" s="6">
        <f>IF(Inputs!$D$10="Yes",IF('Hourly Calcs'!P961&gt;'Hourly Calcs'!K961,'Hourly Calcs'!O961,N961+O961),N961+O961)</f>
        <v>35.666232664823312</v>
      </c>
      <c r="R961" s="12">
        <f t="shared" si="132"/>
        <v>169.48593762324037</v>
      </c>
      <c r="S961" s="1">
        <f>IF(AND(A961&gt;=5,A961&lt;=9),INDEX(Demand!$C$3:$C$26,C961),INDEX(Demand!$B$3:$B$26,C961))</f>
        <v>900</v>
      </c>
      <c r="T961" s="7">
        <f t="shared" si="133"/>
        <v>169.48593762324037</v>
      </c>
      <c r="U961" s="7">
        <f t="shared" si="134"/>
        <v>0</v>
      </c>
    </row>
    <row r="962" spans="1:21" x14ac:dyDescent="0.2">
      <c r="A962" s="1">
        <v>2</v>
      </c>
      <c r="B962" s="1">
        <v>9</v>
      </c>
      <c r="C962" s="1">
        <v>18</v>
      </c>
      <c r="D962">
        <v>7.5</v>
      </c>
      <c r="E962">
        <v>6.6</v>
      </c>
      <c r="F962">
        <v>94</v>
      </c>
      <c r="G962">
        <v>1</v>
      </c>
      <c r="H962">
        <v>0</v>
      </c>
      <c r="I962">
        <v>1</v>
      </c>
      <c r="J962" s="4">
        <f t="shared" si="129"/>
        <v>255.21768150703036</v>
      </c>
      <c r="K962" s="4">
        <f t="shared" si="130"/>
        <v>-6.9113546282314218</v>
      </c>
      <c r="L962" s="5">
        <f t="shared" si="135"/>
        <v>0</v>
      </c>
      <c r="M962" s="5">
        <f t="shared" si="136"/>
        <v>0</v>
      </c>
      <c r="N962" s="6">
        <f t="shared" si="128"/>
        <v>0</v>
      </c>
      <c r="O962" s="6">
        <f t="shared" si="131"/>
        <v>0.91451878627752081</v>
      </c>
      <c r="P962" s="6">
        <f>FORECAST(J962,Inputs!$B$10:$B$18,Inputs!$A$10:$A$18)</f>
        <v>32.918682236176203</v>
      </c>
      <c r="Q962" s="6">
        <f>IF(Inputs!$D$10="Yes",IF('Hourly Calcs'!P962&gt;'Hourly Calcs'!K962,'Hourly Calcs'!O962,N962+O962),N962+O962)</f>
        <v>0.91451878627752081</v>
      </c>
      <c r="R962" s="12">
        <f t="shared" si="132"/>
        <v>4.3457932723907788</v>
      </c>
      <c r="S962" s="1">
        <f>IF(AND(A962&gt;=5,A962&lt;=9),INDEX(Demand!$C$3:$C$26,C962),INDEX(Demand!$B$3:$B$26,C962))</f>
        <v>900</v>
      </c>
      <c r="T962" s="7">
        <f t="shared" si="133"/>
        <v>4.3457932723907788</v>
      </c>
      <c r="U962" s="7">
        <f t="shared" si="134"/>
        <v>0</v>
      </c>
    </row>
    <row r="963" spans="1:21" x14ac:dyDescent="0.2">
      <c r="A963" s="1">
        <v>2</v>
      </c>
      <c r="B963" s="1">
        <v>9</v>
      </c>
      <c r="C963" s="1">
        <v>19</v>
      </c>
      <c r="D963">
        <v>7.6</v>
      </c>
      <c r="E963">
        <v>6.3</v>
      </c>
      <c r="F963">
        <v>91</v>
      </c>
      <c r="G963">
        <v>0</v>
      </c>
      <c r="H963">
        <v>0</v>
      </c>
      <c r="I963">
        <v>0</v>
      </c>
      <c r="J963" s="4">
        <f t="shared" si="129"/>
        <v>266.55564027322646</v>
      </c>
      <c r="K963" s="4">
        <f t="shared" si="130"/>
        <v>-16.287764023409778</v>
      </c>
      <c r="L963" s="5">
        <f t="shared" si="135"/>
        <v>0</v>
      </c>
      <c r="M963" s="5">
        <f t="shared" si="136"/>
        <v>0</v>
      </c>
      <c r="N963" s="6">
        <f t="shared" si="128"/>
        <v>0</v>
      </c>
      <c r="O963" s="6">
        <f t="shared" si="131"/>
        <v>0</v>
      </c>
      <c r="P963" s="6">
        <f>FORECAST(J963,Inputs!$B$10:$B$18,Inputs!$A$10:$A$18)</f>
        <v>33.023663335863205</v>
      </c>
      <c r="Q963" s="6">
        <f>IF(Inputs!$D$10="Yes",IF('Hourly Calcs'!P963&gt;'Hourly Calcs'!K963,'Hourly Calcs'!O963,N963+O963),N963+O963)</f>
        <v>0</v>
      </c>
      <c r="R963" s="12">
        <f t="shared" si="132"/>
        <v>0</v>
      </c>
      <c r="S963" s="1">
        <f>IF(AND(A963&gt;=5,A963&lt;=9),INDEX(Demand!$C$3:$C$26,C963),INDEX(Demand!$B$3:$B$26,C963))</f>
        <v>900</v>
      </c>
      <c r="T963" s="7">
        <f t="shared" si="133"/>
        <v>0</v>
      </c>
      <c r="U963" s="7">
        <f t="shared" si="134"/>
        <v>0</v>
      </c>
    </row>
    <row r="964" spans="1:21" x14ac:dyDescent="0.2">
      <c r="A964" s="1">
        <v>2</v>
      </c>
      <c r="B964" s="1">
        <v>9</v>
      </c>
      <c r="C964" s="1">
        <v>20</v>
      </c>
      <c r="D964">
        <v>7.9</v>
      </c>
      <c r="E964">
        <v>6.6</v>
      </c>
      <c r="F964">
        <v>91</v>
      </c>
      <c r="G964">
        <v>0</v>
      </c>
      <c r="H964">
        <v>0</v>
      </c>
      <c r="I964">
        <v>0</v>
      </c>
      <c r="J964" s="4">
        <f t="shared" si="129"/>
        <v>278.36061982684055</v>
      </c>
      <c r="K964" s="4">
        <f t="shared" si="130"/>
        <v>-25.754873157366347</v>
      </c>
      <c r="L964" s="5">
        <f t="shared" si="135"/>
        <v>0</v>
      </c>
      <c r="M964" s="5">
        <f t="shared" si="136"/>
        <v>0</v>
      </c>
      <c r="N964" s="6">
        <f t="shared" si="128"/>
        <v>0</v>
      </c>
      <c r="O964" s="6">
        <f t="shared" si="131"/>
        <v>0</v>
      </c>
      <c r="P964" s="6">
        <f>FORECAST(J964,Inputs!$B$10:$B$18,Inputs!$A$10:$A$18)</f>
        <v>33.132968702100371</v>
      </c>
      <c r="Q964" s="6">
        <f>IF(Inputs!$D$10="Yes",IF('Hourly Calcs'!P964&gt;'Hourly Calcs'!K964,'Hourly Calcs'!O964,N964+O964),N964+O964)</f>
        <v>0</v>
      </c>
      <c r="R964" s="12">
        <f t="shared" si="132"/>
        <v>0</v>
      </c>
      <c r="S964" s="1">
        <f>IF(AND(A964&gt;=5,A964&lt;=9),INDEX(Demand!$C$3:$C$26,C964),INDEX(Demand!$B$3:$B$26,C964))</f>
        <v>800</v>
      </c>
      <c r="T964" s="7">
        <f t="shared" si="133"/>
        <v>0</v>
      </c>
      <c r="U964" s="7">
        <f t="shared" si="134"/>
        <v>0</v>
      </c>
    </row>
    <row r="965" spans="1:21" x14ac:dyDescent="0.2">
      <c r="A965" s="1">
        <v>2</v>
      </c>
      <c r="B965" s="1">
        <v>9</v>
      </c>
      <c r="C965" s="1">
        <v>21</v>
      </c>
      <c r="D965">
        <v>7.7</v>
      </c>
      <c r="E965">
        <v>6.2</v>
      </c>
      <c r="F965">
        <v>90</v>
      </c>
      <c r="G965">
        <v>0</v>
      </c>
      <c r="H965">
        <v>0</v>
      </c>
      <c r="I965">
        <v>0</v>
      </c>
      <c r="J965" s="4">
        <f t="shared" si="129"/>
        <v>291.43919033517381</v>
      </c>
      <c r="K965" s="4">
        <f t="shared" si="130"/>
        <v>-34.909735103401701</v>
      </c>
      <c r="L965" s="5">
        <f t="shared" si="135"/>
        <v>0</v>
      </c>
      <c r="M965" s="5">
        <f t="shared" si="136"/>
        <v>0</v>
      </c>
      <c r="N965" s="6">
        <f t="shared" si="128"/>
        <v>0</v>
      </c>
      <c r="O965" s="6">
        <f t="shared" si="131"/>
        <v>0</v>
      </c>
      <c r="P965" s="6">
        <f>FORECAST(J965,Inputs!$B$10:$B$18,Inputs!$A$10:$A$18)</f>
        <v>33.254066577177532</v>
      </c>
      <c r="Q965" s="6">
        <f>IF(Inputs!$D$10="Yes",IF('Hourly Calcs'!P965&gt;'Hourly Calcs'!K965,'Hourly Calcs'!O965,N965+O965),N965+O965)</f>
        <v>0</v>
      </c>
      <c r="R965" s="12">
        <f t="shared" si="132"/>
        <v>0</v>
      </c>
      <c r="S965" s="1">
        <f>IF(AND(A965&gt;=5,A965&lt;=9),INDEX(Demand!$C$3:$C$26,C965),INDEX(Demand!$B$3:$B$26,C965))</f>
        <v>700</v>
      </c>
      <c r="T965" s="7">
        <f t="shared" si="133"/>
        <v>0</v>
      </c>
      <c r="U965" s="7">
        <f t="shared" si="134"/>
        <v>0</v>
      </c>
    </row>
    <row r="966" spans="1:21" x14ac:dyDescent="0.2">
      <c r="A966" s="1">
        <v>2</v>
      </c>
      <c r="B966" s="1">
        <v>9</v>
      </c>
      <c r="C966" s="1">
        <v>22</v>
      </c>
      <c r="D966">
        <v>7.6</v>
      </c>
      <c r="E966">
        <v>5.8</v>
      </c>
      <c r="F966">
        <v>88</v>
      </c>
      <c r="G966">
        <v>0</v>
      </c>
      <c r="H966">
        <v>0</v>
      </c>
      <c r="I966">
        <v>0</v>
      </c>
      <c r="J966" s="4">
        <f t="shared" si="129"/>
        <v>306.84219090406083</v>
      </c>
      <c r="K966" s="4">
        <f t="shared" si="130"/>
        <v>-43.188238965346187</v>
      </c>
      <c r="L966" s="5">
        <f t="shared" si="135"/>
        <v>0</v>
      </c>
      <c r="M966" s="5">
        <f t="shared" si="136"/>
        <v>0</v>
      </c>
      <c r="N966" s="6">
        <f t="shared" si="128"/>
        <v>0</v>
      </c>
      <c r="O966" s="6">
        <f t="shared" si="131"/>
        <v>0</v>
      </c>
      <c r="P966" s="6">
        <f>FORECAST(J966,Inputs!$B$10:$B$18,Inputs!$A$10:$A$18)</f>
        <v>33.396686952815372</v>
      </c>
      <c r="Q966" s="6">
        <f>IF(Inputs!$D$10="Yes",IF('Hourly Calcs'!P966&gt;'Hourly Calcs'!K966,'Hourly Calcs'!O966,N966+O966),N966+O966)</f>
        <v>0</v>
      </c>
      <c r="R966" s="12">
        <f t="shared" si="132"/>
        <v>0</v>
      </c>
      <c r="S966" s="1">
        <f>IF(AND(A966&gt;=5,A966&lt;=9),INDEX(Demand!$C$3:$C$26,C966),INDEX(Demand!$B$3:$B$26,C966))</f>
        <v>600</v>
      </c>
      <c r="T966" s="7">
        <f t="shared" si="133"/>
        <v>0</v>
      </c>
      <c r="U966" s="7">
        <f t="shared" si="134"/>
        <v>0</v>
      </c>
    </row>
    <row r="967" spans="1:21" x14ac:dyDescent="0.2">
      <c r="A967" s="1">
        <v>2</v>
      </c>
      <c r="B967" s="1">
        <v>9</v>
      </c>
      <c r="C967" s="1">
        <v>23</v>
      </c>
      <c r="D967">
        <v>7.5</v>
      </c>
      <c r="E967">
        <v>5.7</v>
      </c>
      <c r="F967">
        <v>88</v>
      </c>
      <c r="G967">
        <v>0</v>
      </c>
      <c r="H967">
        <v>0</v>
      </c>
      <c r="I967">
        <v>0</v>
      </c>
      <c r="J967" s="4">
        <f t="shared" si="129"/>
        <v>325.72348585286676</v>
      </c>
      <c r="K967" s="4">
        <f t="shared" si="130"/>
        <v>-49.748745718354883</v>
      </c>
      <c r="L967" s="5">
        <f t="shared" si="135"/>
        <v>0</v>
      </c>
      <c r="M967" s="5">
        <f t="shared" si="136"/>
        <v>0</v>
      </c>
      <c r="N967" s="6">
        <f t="shared" si="128"/>
        <v>0</v>
      </c>
      <c r="O967" s="6">
        <f t="shared" si="131"/>
        <v>0</v>
      </c>
      <c r="P967" s="6">
        <f>FORECAST(J967,Inputs!$B$10:$B$18,Inputs!$A$10:$A$18)</f>
        <v>33.571513757896909</v>
      </c>
      <c r="Q967" s="6">
        <f>IF(Inputs!$D$10="Yes",IF('Hourly Calcs'!P967&gt;'Hourly Calcs'!K967,'Hourly Calcs'!O967,N967+O967),N967+O967)</f>
        <v>0</v>
      </c>
      <c r="R967" s="12">
        <f t="shared" si="132"/>
        <v>0</v>
      </c>
      <c r="S967" s="1">
        <f>IF(AND(A967&gt;=5,A967&lt;=9),INDEX(Demand!$C$3:$C$26,C967),INDEX(Demand!$B$3:$B$26,C967))</f>
        <v>500</v>
      </c>
      <c r="T967" s="7">
        <f t="shared" si="133"/>
        <v>0</v>
      </c>
      <c r="U967" s="7">
        <f t="shared" si="134"/>
        <v>0</v>
      </c>
    </row>
    <row r="968" spans="1:21" x14ac:dyDescent="0.2">
      <c r="A968" s="1">
        <v>2</v>
      </c>
      <c r="B968" s="1">
        <v>9</v>
      </c>
      <c r="C968" s="1">
        <v>24</v>
      </c>
      <c r="D968">
        <v>7.1</v>
      </c>
      <c r="E968">
        <v>5.7</v>
      </c>
      <c r="F968">
        <v>91</v>
      </c>
      <c r="G968">
        <v>0</v>
      </c>
      <c r="H968">
        <v>0</v>
      </c>
      <c r="I968">
        <v>0</v>
      </c>
      <c r="J968" s="4">
        <f t="shared" si="129"/>
        <v>348.42629826498342</v>
      </c>
      <c r="K968" s="4">
        <f t="shared" si="130"/>
        <v>-53.45276437045132</v>
      </c>
      <c r="L968" s="5">
        <f t="shared" si="135"/>
        <v>0</v>
      </c>
      <c r="M968" s="5">
        <f t="shared" si="136"/>
        <v>0</v>
      </c>
      <c r="N968" s="6">
        <f t="shared" si="128"/>
        <v>0</v>
      </c>
      <c r="O968" s="6">
        <f t="shared" si="131"/>
        <v>0</v>
      </c>
      <c r="P968" s="6">
        <f>FORECAST(J968,Inputs!$B$10:$B$18,Inputs!$A$10:$A$18)</f>
        <v>33.781724983935028</v>
      </c>
      <c r="Q968" s="6">
        <f>IF(Inputs!$D$10="Yes",IF('Hourly Calcs'!P968&gt;'Hourly Calcs'!K968,'Hourly Calcs'!O968,N968+O968),N968+O968)</f>
        <v>0</v>
      </c>
      <c r="R968" s="12">
        <f t="shared" si="132"/>
        <v>0</v>
      </c>
      <c r="S968" s="1">
        <f>IF(AND(A968&gt;=5,A968&lt;=9),INDEX(Demand!$C$3:$C$26,C968),INDEX(Demand!$B$3:$B$26,C968))</f>
        <v>400</v>
      </c>
      <c r="T968" s="7">
        <f t="shared" si="133"/>
        <v>0</v>
      </c>
      <c r="U968" s="7">
        <f t="shared" si="134"/>
        <v>0</v>
      </c>
    </row>
    <row r="969" spans="1:21" x14ac:dyDescent="0.2">
      <c r="A969" s="1">
        <v>2</v>
      </c>
      <c r="B969" s="1">
        <v>10</v>
      </c>
      <c r="C969" s="1">
        <v>1</v>
      </c>
      <c r="D969">
        <v>7.2</v>
      </c>
      <c r="E969">
        <v>5.9</v>
      </c>
      <c r="F969">
        <v>91</v>
      </c>
      <c r="G969">
        <v>0</v>
      </c>
      <c r="H969">
        <v>0</v>
      </c>
      <c r="I969">
        <v>0</v>
      </c>
      <c r="J969" s="4">
        <f t="shared" si="129"/>
        <v>12.880542002226491</v>
      </c>
      <c r="K969" s="4">
        <f t="shared" si="130"/>
        <v>-53.330204168840766</v>
      </c>
      <c r="L969" s="5">
        <f t="shared" si="135"/>
        <v>0</v>
      </c>
      <c r="M969" s="5">
        <f t="shared" si="136"/>
        <v>0</v>
      </c>
      <c r="N969" s="6">
        <f t="shared" ref="N969:N1032" si="137">H969*MAX(0,COS(2*ASIN(SQRT(SIN(RADIANS($B$4))^2+COS(RADIANS($K969))^2-2*SIN(RADIANS($B$4))*COS(RADIANS($K969))*COS(RADIANS($J969-$B$5))+(SIN(RADIANS($K969))-COS(RADIANS($B$4)))^2)/2)))</f>
        <v>0</v>
      </c>
      <c r="O969" s="6">
        <f t="shared" si="131"/>
        <v>0</v>
      </c>
      <c r="P969" s="6">
        <f>FORECAST(J969,Inputs!$B$10:$B$18,Inputs!$A$10:$A$18)</f>
        <v>30.674819833353947</v>
      </c>
      <c r="Q969" s="6">
        <f>IF(Inputs!$D$10="Yes",IF('Hourly Calcs'!P969&gt;'Hourly Calcs'!K969,'Hourly Calcs'!O969,N969+O969),N969+O969)</f>
        <v>0</v>
      </c>
      <c r="R969" s="12">
        <f t="shared" si="132"/>
        <v>0</v>
      </c>
      <c r="S969" s="1">
        <f>IF(AND(A969&gt;=5,A969&lt;=9),INDEX(Demand!$C$3:$C$26,C969),INDEX(Demand!$B$3:$B$26,C969))</f>
        <v>350</v>
      </c>
      <c r="T969" s="7">
        <f t="shared" si="133"/>
        <v>0</v>
      </c>
      <c r="U969" s="7">
        <f t="shared" si="134"/>
        <v>0</v>
      </c>
    </row>
    <row r="970" spans="1:21" x14ac:dyDescent="0.2">
      <c r="A970" s="1">
        <v>2</v>
      </c>
      <c r="B970" s="1">
        <v>10</v>
      </c>
      <c r="C970" s="1">
        <v>2</v>
      </c>
      <c r="D970">
        <v>6.9</v>
      </c>
      <c r="E970">
        <v>6</v>
      </c>
      <c r="F970">
        <v>94</v>
      </c>
      <c r="G970">
        <v>0</v>
      </c>
      <c r="H970">
        <v>0</v>
      </c>
      <c r="I970">
        <v>0</v>
      </c>
      <c r="J970" s="4">
        <f t="shared" ref="J970:J1033" si="138">solarazimuth($B$2,$B$3,$B$1,A970,B970,C970,0,0,0,0)</f>
        <v>35.381873879893533</v>
      </c>
      <c r="K970" s="4">
        <f t="shared" ref="K970:K1033" si="139">solarelevation($B$2,$B$3,$B$1,A970,B970,C970,0,0,0,0)</f>
        <v>-49.41672790883942</v>
      </c>
      <c r="L970" s="5">
        <f t="shared" si="135"/>
        <v>0</v>
      </c>
      <c r="M970" s="5">
        <f t="shared" si="136"/>
        <v>0</v>
      </c>
      <c r="N970" s="6">
        <f t="shared" si="137"/>
        <v>0</v>
      </c>
      <c r="O970" s="6">
        <f t="shared" ref="O970:O1033" si="140">$I970*(1+COS(RADIANS($B$4)))/2</f>
        <v>0</v>
      </c>
      <c r="P970" s="6">
        <f>FORECAST(J970,Inputs!$B$10:$B$18,Inputs!$A$10:$A$18)</f>
        <v>30.883165498887902</v>
      </c>
      <c r="Q970" s="6">
        <f>IF(Inputs!$D$10="Yes",IF('Hourly Calcs'!P970&gt;'Hourly Calcs'!K970,'Hourly Calcs'!O970,N970+O970),N970+O970)</f>
        <v>0</v>
      </c>
      <c r="R970" s="12">
        <f t="shared" ref="R970:R1033" si="141">$B$6*$E$1*Q970</f>
        <v>0</v>
      </c>
      <c r="S970" s="1">
        <f>IF(AND(A970&gt;=5,A970&lt;=9),INDEX(Demand!$C$3:$C$26,C970),INDEX(Demand!$B$3:$B$26,C970))</f>
        <v>350</v>
      </c>
      <c r="T970" s="7">
        <f t="shared" ref="T970:T1033" si="142">S970-MAX(0,S970-R970)</f>
        <v>0</v>
      </c>
      <c r="U970" s="7">
        <f t="shared" ref="U970:U1033" si="143">MAX(0,R970-S970)</f>
        <v>0</v>
      </c>
    </row>
    <row r="971" spans="1:21" x14ac:dyDescent="0.2">
      <c r="A971" s="1">
        <v>2</v>
      </c>
      <c r="B971" s="1">
        <v>10</v>
      </c>
      <c r="C971" s="1">
        <v>3</v>
      </c>
      <c r="D971">
        <v>6.6</v>
      </c>
      <c r="E971">
        <v>6</v>
      </c>
      <c r="F971">
        <v>96</v>
      </c>
      <c r="G971">
        <v>0</v>
      </c>
      <c r="H971">
        <v>0</v>
      </c>
      <c r="I971">
        <v>0</v>
      </c>
      <c r="J971" s="4">
        <f t="shared" si="138"/>
        <v>54.025897037830902</v>
      </c>
      <c r="K971" s="4">
        <f t="shared" si="139"/>
        <v>-42.715933639228382</v>
      </c>
      <c r="L971" s="5">
        <f t="shared" si="135"/>
        <v>0</v>
      </c>
      <c r="M971" s="5">
        <f t="shared" si="136"/>
        <v>0</v>
      </c>
      <c r="N971" s="6">
        <f t="shared" si="137"/>
        <v>0</v>
      </c>
      <c r="O971" s="6">
        <f t="shared" si="140"/>
        <v>0</v>
      </c>
      <c r="P971" s="6">
        <f>FORECAST(J971,Inputs!$B$10:$B$18,Inputs!$A$10:$A$18)</f>
        <v>31.055795342942876</v>
      </c>
      <c r="Q971" s="6">
        <f>IF(Inputs!$D$10="Yes",IF('Hourly Calcs'!P971&gt;'Hourly Calcs'!K971,'Hourly Calcs'!O971,N971+O971),N971+O971)</f>
        <v>0</v>
      </c>
      <c r="R971" s="12">
        <f t="shared" si="141"/>
        <v>0</v>
      </c>
      <c r="S971" s="1">
        <f>IF(AND(A971&gt;=5,A971&lt;=9),INDEX(Demand!$C$3:$C$26,C971),INDEX(Demand!$B$3:$B$26,C971))</f>
        <v>350</v>
      </c>
      <c r="T971" s="7">
        <f t="shared" si="142"/>
        <v>0</v>
      </c>
      <c r="U971" s="7">
        <f t="shared" si="143"/>
        <v>0</v>
      </c>
    </row>
    <row r="972" spans="1:21" x14ac:dyDescent="0.2">
      <c r="A972" s="1">
        <v>2</v>
      </c>
      <c r="B972" s="1">
        <v>10</v>
      </c>
      <c r="C972" s="1">
        <v>4</v>
      </c>
      <c r="D972">
        <v>6.7</v>
      </c>
      <c r="E972">
        <v>5.8</v>
      </c>
      <c r="F972">
        <v>94</v>
      </c>
      <c r="G972">
        <v>0</v>
      </c>
      <c r="H972">
        <v>0</v>
      </c>
      <c r="I972">
        <v>0</v>
      </c>
      <c r="J972" s="4">
        <f t="shared" si="138"/>
        <v>69.250685041523866</v>
      </c>
      <c r="K972" s="4">
        <f t="shared" si="139"/>
        <v>-34.353870594364281</v>
      </c>
      <c r="L972" s="5">
        <f t="shared" si="135"/>
        <v>0</v>
      </c>
      <c r="M972" s="5">
        <f t="shared" si="136"/>
        <v>0</v>
      </c>
      <c r="N972" s="6">
        <f t="shared" si="137"/>
        <v>0</v>
      </c>
      <c r="O972" s="6">
        <f t="shared" si="140"/>
        <v>0</v>
      </c>
      <c r="P972" s="6">
        <f>FORECAST(J972,Inputs!$B$10:$B$18,Inputs!$A$10:$A$18)</f>
        <v>31.196765602236329</v>
      </c>
      <c r="Q972" s="6">
        <f>IF(Inputs!$D$10="Yes",IF('Hourly Calcs'!P972&gt;'Hourly Calcs'!K972,'Hourly Calcs'!O972,N972+O972),N972+O972)</f>
        <v>0</v>
      </c>
      <c r="R972" s="12">
        <f t="shared" si="141"/>
        <v>0</v>
      </c>
      <c r="S972" s="1">
        <f>IF(AND(A972&gt;=5,A972&lt;=9),INDEX(Demand!$C$3:$C$26,C972),INDEX(Demand!$B$3:$B$26,C972))</f>
        <v>350</v>
      </c>
      <c r="T972" s="7">
        <f t="shared" si="142"/>
        <v>0</v>
      </c>
      <c r="U972" s="7">
        <f t="shared" si="143"/>
        <v>0</v>
      </c>
    </row>
    <row r="973" spans="1:21" x14ac:dyDescent="0.2">
      <c r="A973" s="1">
        <v>2</v>
      </c>
      <c r="B973" s="1">
        <v>10</v>
      </c>
      <c r="C973" s="1">
        <v>5</v>
      </c>
      <c r="D973">
        <v>6.2</v>
      </c>
      <c r="E973">
        <v>5.5</v>
      </c>
      <c r="F973">
        <v>95</v>
      </c>
      <c r="G973">
        <v>0</v>
      </c>
      <c r="H973">
        <v>0</v>
      </c>
      <c r="I973">
        <v>0</v>
      </c>
      <c r="J973" s="4">
        <f t="shared" si="138"/>
        <v>82.218562927961358</v>
      </c>
      <c r="K973" s="4">
        <f t="shared" si="139"/>
        <v>-25.151786416841631</v>
      </c>
      <c r="L973" s="5">
        <f t="shared" si="135"/>
        <v>82.781437072038642</v>
      </c>
      <c r="M973" s="5">
        <f t="shared" si="136"/>
        <v>0</v>
      </c>
      <c r="N973" s="6">
        <f t="shared" si="137"/>
        <v>0</v>
      </c>
      <c r="O973" s="6">
        <f t="shared" si="140"/>
        <v>0</v>
      </c>
      <c r="P973" s="6">
        <f>FORECAST(J973,Inputs!$B$10:$B$18,Inputs!$A$10:$A$18)</f>
        <v>31.31683854562927</v>
      </c>
      <c r="Q973" s="6">
        <f>IF(Inputs!$D$10="Yes",IF('Hourly Calcs'!P973&gt;'Hourly Calcs'!K973,'Hourly Calcs'!O973,N973+O973),N973+O973)</f>
        <v>0</v>
      </c>
      <c r="R973" s="12">
        <f t="shared" si="141"/>
        <v>0</v>
      </c>
      <c r="S973" s="1">
        <f>IF(AND(A973&gt;=5,A973&lt;=9),INDEX(Demand!$C$3:$C$26,C973),INDEX(Demand!$B$3:$B$26,C973))</f>
        <v>350</v>
      </c>
      <c r="T973" s="7">
        <f t="shared" si="142"/>
        <v>0</v>
      </c>
      <c r="U973" s="7">
        <f t="shared" si="143"/>
        <v>0</v>
      </c>
    </row>
    <row r="974" spans="1:21" x14ac:dyDescent="0.2">
      <c r="A974" s="1">
        <v>2</v>
      </c>
      <c r="B974" s="1">
        <v>10</v>
      </c>
      <c r="C974" s="1">
        <v>6</v>
      </c>
      <c r="D974">
        <v>5.8</v>
      </c>
      <c r="E974">
        <v>5.0999999999999996</v>
      </c>
      <c r="F974">
        <v>95</v>
      </c>
      <c r="G974">
        <v>0</v>
      </c>
      <c r="H974">
        <v>0</v>
      </c>
      <c r="I974">
        <v>0</v>
      </c>
      <c r="J974" s="4">
        <f t="shared" si="138"/>
        <v>93.965948920155512</v>
      </c>
      <c r="K974" s="4">
        <f t="shared" si="139"/>
        <v>-15.660342344390159</v>
      </c>
      <c r="L974" s="5">
        <f t="shared" si="135"/>
        <v>71.034051079844488</v>
      </c>
      <c r="M974" s="5">
        <f t="shared" si="136"/>
        <v>0</v>
      </c>
      <c r="N974" s="6">
        <f t="shared" si="137"/>
        <v>0</v>
      </c>
      <c r="O974" s="6">
        <f t="shared" si="140"/>
        <v>0</v>
      </c>
      <c r="P974" s="6">
        <f>FORECAST(J974,Inputs!$B$10:$B$18,Inputs!$A$10:$A$18)</f>
        <v>31.425610638149585</v>
      </c>
      <c r="Q974" s="6">
        <f>IF(Inputs!$D$10="Yes",IF('Hourly Calcs'!P974&gt;'Hourly Calcs'!K974,'Hourly Calcs'!O974,N974+O974),N974+O974)</f>
        <v>0</v>
      </c>
      <c r="R974" s="12">
        <f t="shared" si="141"/>
        <v>0</v>
      </c>
      <c r="S974" s="1">
        <f>IF(AND(A974&gt;=5,A974&lt;=9),INDEX(Demand!$C$3:$C$26,C974),INDEX(Demand!$B$3:$B$26,C974))</f>
        <v>350</v>
      </c>
      <c r="T974" s="7">
        <f t="shared" si="142"/>
        <v>0</v>
      </c>
      <c r="U974" s="7">
        <f t="shared" si="143"/>
        <v>0</v>
      </c>
    </row>
    <row r="975" spans="1:21" x14ac:dyDescent="0.2">
      <c r="A975" s="1">
        <v>2</v>
      </c>
      <c r="B975" s="1">
        <v>10</v>
      </c>
      <c r="C975" s="1">
        <v>7</v>
      </c>
      <c r="D975">
        <v>6.4</v>
      </c>
      <c r="E975">
        <v>5.8</v>
      </c>
      <c r="F975">
        <v>96</v>
      </c>
      <c r="G975">
        <v>0</v>
      </c>
      <c r="H975">
        <v>0</v>
      </c>
      <c r="I975">
        <v>0</v>
      </c>
      <c r="J975" s="4">
        <f t="shared" si="138"/>
        <v>105.28723394134404</v>
      </c>
      <c r="K975" s="4">
        <f t="shared" si="139"/>
        <v>-6.2731714101768148</v>
      </c>
      <c r="L975" s="5">
        <f t="shared" si="135"/>
        <v>59.712766058655959</v>
      </c>
      <c r="M975" s="5">
        <f t="shared" si="136"/>
        <v>0</v>
      </c>
      <c r="N975" s="6">
        <f t="shared" si="137"/>
        <v>0</v>
      </c>
      <c r="O975" s="6">
        <f t="shared" si="140"/>
        <v>0</v>
      </c>
      <c r="P975" s="6">
        <f>FORECAST(J975,Inputs!$B$10:$B$18,Inputs!$A$10:$A$18)</f>
        <v>31.530437351308738</v>
      </c>
      <c r="Q975" s="6">
        <f>IF(Inputs!$D$10="Yes",IF('Hourly Calcs'!P975&gt;'Hourly Calcs'!K975,'Hourly Calcs'!O975,N975+O975),N975+O975)</f>
        <v>0</v>
      </c>
      <c r="R975" s="12">
        <f t="shared" si="141"/>
        <v>0</v>
      </c>
      <c r="S975" s="1">
        <f>IF(AND(A975&gt;=5,A975&lt;=9),INDEX(Demand!$C$3:$C$26,C975),INDEX(Demand!$B$3:$B$26,C975))</f>
        <v>350</v>
      </c>
      <c r="T975" s="7">
        <f t="shared" si="142"/>
        <v>0</v>
      </c>
      <c r="U975" s="7">
        <f t="shared" si="143"/>
        <v>0</v>
      </c>
    </row>
    <row r="976" spans="1:21" x14ac:dyDescent="0.2">
      <c r="A976" s="1">
        <v>2</v>
      </c>
      <c r="B976" s="1">
        <v>10</v>
      </c>
      <c r="C976" s="1">
        <v>8</v>
      </c>
      <c r="D976">
        <v>5.6</v>
      </c>
      <c r="E976">
        <v>5.2</v>
      </c>
      <c r="F976">
        <v>97</v>
      </c>
      <c r="G976">
        <v>4</v>
      </c>
      <c r="H976">
        <v>0</v>
      </c>
      <c r="I976">
        <v>4</v>
      </c>
      <c r="J976" s="4">
        <f t="shared" si="138"/>
        <v>116.80511067220954</v>
      </c>
      <c r="K976" s="4">
        <f t="shared" si="139"/>
        <v>2.785935350600397</v>
      </c>
      <c r="L976" s="5">
        <f t="shared" si="135"/>
        <v>48.194889327790463</v>
      </c>
      <c r="M976" s="5">
        <f t="shared" si="136"/>
        <v>31.214064649399603</v>
      </c>
      <c r="N976" s="6">
        <f t="shared" si="137"/>
        <v>0</v>
      </c>
      <c r="O976" s="6">
        <f t="shared" si="140"/>
        <v>3.6580751451100832</v>
      </c>
      <c r="P976" s="6">
        <f>FORECAST(J976,Inputs!$B$10:$B$18,Inputs!$A$10:$A$18)</f>
        <v>31.637084358076013</v>
      </c>
      <c r="Q976" s="6">
        <f>IF(Inputs!$D$10="Yes",IF('Hourly Calcs'!P976&gt;'Hourly Calcs'!K976,'Hourly Calcs'!O976,N976+O976),N976+O976)</f>
        <v>3.6580751451100832</v>
      </c>
      <c r="R976" s="12">
        <f t="shared" si="141"/>
        <v>17.383173089563115</v>
      </c>
      <c r="S976" s="1">
        <f>IF(AND(A976&gt;=5,A976&lt;=9),INDEX(Demand!$C$3:$C$26,C976),INDEX(Demand!$B$3:$B$26,C976))</f>
        <v>350</v>
      </c>
      <c r="T976" s="7">
        <f t="shared" si="142"/>
        <v>17.383173089563115</v>
      </c>
      <c r="U976" s="7">
        <f t="shared" si="143"/>
        <v>0</v>
      </c>
    </row>
    <row r="977" spans="1:21" x14ac:dyDescent="0.2">
      <c r="A977" s="1">
        <v>2</v>
      </c>
      <c r="B977" s="1">
        <v>10</v>
      </c>
      <c r="C977" s="1">
        <v>9</v>
      </c>
      <c r="D977">
        <v>6.3</v>
      </c>
      <c r="E977">
        <v>5.6</v>
      </c>
      <c r="F977">
        <v>95</v>
      </c>
      <c r="G977">
        <v>68</v>
      </c>
      <c r="H977">
        <v>96</v>
      </c>
      <c r="I977">
        <v>55</v>
      </c>
      <c r="J977" s="4">
        <f t="shared" si="138"/>
        <v>129.02674320079555</v>
      </c>
      <c r="K977" s="4">
        <f t="shared" si="139"/>
        <v>10.591450365924729</v>
      </c>
      <c r="L977" s="5">
        <f t="shared" si="135"/>
        <v>35.973256799204449</v>
      </c>
      <c r="M977" s="5">
        <f t="shared" si="136"/>
        <v>23.408549634075271</v>
      </c>
      <c r="N977" s="6">
        <f t="shared" si="137"/>
        <v>57.333189278945426</v>
      </c>
      <c r="O977" s="6">
        <f t="shared" si="140"/>
        <v>50.298533245263641</v>
      </c>
      <c r="P977" s="6">
        <f>FORECAST(J977,Inputs!$B$10:$B$18,Inputs!$A$10:$A$18)</f>
        <v>31.750247622229587</v>
      </c>
      <c r="Q977" s="6">
        <f>IF(Inputs!$D$10="Yes",IF('Hourly Calcs'!P977&gt;'Hourly Calcs'!K977,'Hourly Calcs'!O977,N977+O977),N977+O977)</f>
        <v>50.298533245263641</v>
      </c>
      <c r="R977" s="12">
        <f t="shared" si="141"/>
        <v>239.01862998149281</v>
      </c>
      <c r="S977" s="1">
        <f>IF(AND(A977&gt;=5,A977&lt;=9),INDEX(Demand!$C$3:$C$26,C977),INDEX(Demand!$B$3:$B$26,C977))</f>
        <v>350</v>
      </c>
      <c r="T977" s="7">
        <f t="shared" si="142"/>
        <v>239.01862998149281</v>
      </c>
      <c r="U977" s="7">
        <f t="shared" si="143"/>
        <v>0</v>
      </c>
    </row>
    <row r="978" spans="1:21" x14ac:dyDescent="0.2">
      <c r="A978" s="1">
        <v>2</v>
      </c>
      <c r="B978" s="1">
        <v>10</v>
      </c>
      <c r="C978" s="1">
        <v>10</v>
      </c>
      <c r="D978">
        <v>6.8</v>
      </c>
      <c r="E978">
        <v>5.9</v>
      </c>
      <c r="F978">
        <v>94</v>
      </c>
      <c r="G978">
        <v>121</v>
      </c>
      <c r="H978">
        <v>46</v>
      </c>
      <c r="I978">
        <v>109</v>
      </c>
      <c r="J978" s="4">
        <f t="shared" si="138"/>
        <v>142.33249846562836</v>
      </c>
      <c r="K978" s="4">
        <f t="shared" si="139"/>
        <v>17.201600513116546</v>
      </c>
      <c r="L978" s="5">
        <f t="shared" si="135"/>
        <v>22.667501534371638</v>
      </c>
      <c r="M978" s="5">
        <f t="shared" si="136"/>
        <v>16.798399486883454</v>
      </c>
      <c r="N978" s="6">
        <f t="shared" si="137"/>
        <v>33.952309786507939</v>
      </c>
      <c r="O978" s="6">
        <f t="shared" si="140"/>
        <v>99.682547704249771</v>
      </c>
      <c r="P978" s="6">
        <f>FORECAST(J978,Inputs!$B$10:$B$18,Inputs!$A$10:$A$18)</f>
        <v>31.873449059866928</v>
      </c>
      <c r="Q978" s="6">
        <f>IF(Inputs!$D$10="Yes",IF('Hourly Calcs'!P978&gt;'Hourly Calcs'!K978,'Hourly Calcs'!O978,N978+O978),N978+O978)</f>
        <v>99.682547704249771</v>
      </c>
      <c r="R978" s="12">
        <f t="shared" si="141"/>
        <v>473.69146669059489</v>
      </c>
      <c r="S978" s="1">
        <f>IF(AND(A978&gt;=5,A978&lt;=9),INDEX(Demand!$C$3:$C$26,C978),INDEX(Demand!$B$3:$B$26,C978))</f>
        <v>600</v>
      </c>
      <c r="T978" s="7">
        <f t="shared" si="142"/>
        <v>473.69146669059489</v>
      </c>
      <c r="U978" s="7">
        <f t="shared" si="143"/>
        <v>0</v>
      </c>
    </row>
    <row r="979" spans="1:21" x14ac:dyDescent="0.2">
      <c r="A979" s="1">
        <v>2</v>
      </c>
      <c r="B979" s="1">
        <v>10</v>
      </c>
      <c r="C979" s="1">
        <v>11</v>
      </c>
      <c r="D979">
        <v>7.3</v>
      </c>
      <c r="E979">
        <v>6.2</v>
      </c>
      <c r="F979">
        <v>93</v>
      </c>
      <c r="G979">
        <v>188</v>
      </c>
      <c r="H979">
        <v>66</v>
      </c>
      <c r="I979">
        <v>164</v>
      </c>
      <c r="J979" s="4">
        <f t="shared" si="138"/>
        <v>156.87831542169084</v>
      </c>
      <c r="K979" s="4">
        <f t="shared" si="139"/>
        <v>22.007639793303639</v>
      </c>
      <c r="L979" s="5">
        <f t="shared" si="135"/>
        <v>8.1216845783091571</v>
      </c>
      <c r="M979" s="5">
        <f t="shared" si="136"/>
        <v>11.992360206696361</v>
      </c>
      <c r="N979" s="6">
        <f t="shared" si="137"/>
        <v>54.378207992659725</v>
      </c>
      <c r="O979" s="6">
        <f t="shared" si="140"/>
        <v>149.98108094951343</v>
      </c>
      <c r="P979" s="6">
        <f>FORECAST(J979,Inputs!$B$10:$B$18,Inputs!$A$10:$A$18)</f>
        <v>32.008132550200841</v>
      </c>
      <c r="Q979" s="6">
        <f>IF(Inputs!$D$10="Yes",IF('Hourly Calcs'!P979&gt;'Hourly Calcs'!K979,'Hourly Calcs'!O979,N979+O979),N979+O979)</f>
        <v>149.98108094951343</v>
      </c>
      <c r="R979" s="12">
        <f t="shared" si="141"/>
        <v>712.71009667208773</v>
      </c>
      <c r="S979" s="1">
        <f>IF(AND(A979&gt;=5,A979&lt;=9),INDEX(Demand!$C$3:$C$26,C979),INDEX(Demand!$B$3:$B$26,C979))</f>
        <v>600</v>
      </c>
      <c r="T979" s="7">
        <f t="shared" si="142"/>
        <v>600</v>
      </c>
      <c r="U979" s="7">
        <f t="shared" si="143"/>
        <v>112.71009667208773</v>
      </c>
    </row>
    <row r="980" spans="1:21" x14ac:dyDescent="0.2">
      <c r="A980" s="1">
        <v>2</v>
      </c>
      <c r="B980" s="1">
        <v>10</v>
      </c>
      <c r="C980" s="1">
        <v>12</v>
      </c>
      <c r="D980">
        <v>7.8</v>
      </c>
      <c r="E980">
        <v>6.5</v>
      </c>
      <c r="F980">
        <v>91</v>
      </c>
      <c r="G980">
        <v>230</v>
      </c>
      <c r="H980">
        <v>63</v>
      </c>
      <c r="I980">
        <v>203</v>
      </c>
      <c r="J980" s="4">
        <f t="shared" si="138"/>
        <v>172.44817419980822</v>
      </c>
      <c r="K980" s="4">
        <f t="shared" si="139"/>
        <v>24.530179971505973</v>
      </c>
      <c r="L980" s="5">
        <f t="shared" si="135"/>
        <v>7.4481741998082214</v>
      </c>
      <c r="M980" s="5">
        <f t="shared" si="136"/>
        <v>9.469820028494027</v>
      </c>
      <c r="N980" s="6">
        <f t="shared" si="137"/>
        <v>53.463245117172164</v>
      </c>
      <c r="O980" s="6">
        <f t="shared" si="140"/>
        <v>185.64731361433672</v>
      </c>
      <c r="P980" s="6">
        <f>FORECAST(J980,Inputs!$B$10:$B$18,Inputs!$A$10:$A$18)</f>
        <v>32.152297909257484</v>
      </c>
      <c r="Q980" s="6">
        <f>IF(Inputs!$D$10="Yes",IF('Hourly Calcs'!P980&gt;'Hourly Calcs'!K980,'Hourly Calcs'!O980,N980+O980),N980+O980)</f>
        <v>185.64731361433672</v>
      </c>
      <c r="R980" s="12">
        <f t="shared" si="141"/>
        <v>882.1960342953281</v>
      </c>
      <c r="S980" s="1">
        <f>IF(AND(A980&gt;=5,A980&lt;=9),INDEX(Demand!$C$3:$C$26,C980),INDEX(Demand!$B$3:$B$26,C980))</f>
        <v>600</v>
      </c>
      <c r="T980" s="7">
        <f t="shared" si="142"/>
        <v>600</v>
      </c>
      <c r="U980" s="7">
        <f t="shared" si="143"/>
        <v>282.1960342953281</v>
      </c>
    </row>
    <row r="981" spans="1:21" x14ac:dyDescent="0.2">
      <c r="A981" s="1">
        <v>2</v>
      </c>
      <c r="B981" s="1">
        <v>10</v>
      </c>
      <c r="C981" s="1">
        <v>13</v>
      </c>
      <c r="D981">
        <v>8.3000000000000007</v>
      </c>
      <c r="E981">
        <v>6.8</v>
      </c>
      <c r="F981">
        <v>90</v>
      </c>
      <c r="G981">
        <v>242</v>
      </c>
      <c r="H981">
        <v>65</v>
      </c>
      <c r="I981">
        <v>214</v>
      </c>
      <c r="J981" s="4">
        <f t="shared" si="138"/>
        <v>188.41072703419283</v>
      </c>
      <c r="K981" s="4">
        <f t="shared" si="139"/>
        <v>24.472551372198126</v>
      </c>
      <c r="L981" s="5">
        <f t="shared" si="135"/>
        <v>23.410727034192831</v>
      </c>
      <c r="M981" s="5">
        <f t="shared" si="136"/>
        <v>9.5274486278018742</v>
      </c>
      <c r="N981" s="6">
        <f t="shared" si="137"/>
        <v>52.682026433380067</v>
      </c>
      <c r="O981" s="6">
        <f t="shared" si="140"/>
        <v>195.70702026338947</v>
      </c>
      <c r="P981" s="6">
        <f>FORECAST(J981,Inputs!$B$10:$B$18,Inputs!$A$10:$A$18)</f>
        <v>32.300099324390672</v>
      </c>
      <c r="Q981" s="6">
        <f>IF(Inputs!$D$10="Yes",IF('Hourly Calcs'!P981&gt;'Hourly Calcs'!K981,'Hourly Calcs'!O981,N981+O981),N981+O981)</f>
        <v>195.70702026338947</v>
      </c>
      <c r="R981" s="12">
        <f t="shared" si="141"/>
        <v>929.99976029162667</v>
      </c>
      <c r="S981" s="1">
        <f>IF(AND(A981&gt;=5,A981&lt;=9),INDEX(Demand!$C$3:$C$26,C981),INDEX(Demand!$B$3:$B$26,C981))</f>
        <v>600</v>
      </c>
      <c r="T981" s="7">
        <f t="shared" si="142"/>
        <v>600</v>
      </c>
      <c r="U981" s="7">
        <f t="shared" si="143"/>
        <v>329.99976029162667</v>
      </c>
    </row>
    <row r="982" spans="1:21" x14ac:dyDescent="0.2">
      <c r="A982" s="1">
        <v>2</v>
      </c>
      <c r="B982" s="1">
        <v>10</v>
      </c>
      <c r="C982" s="1">
        <v>14</v>
      </c>
      <c r="D982">
        <v>8.9</v>
      </c>
      <c r="E982">
        <v>7.2</v>
      </c>
      <c r="F982">
        <v>89</v>
      </c>
      <c r="G982">
        <v>355</v>
      </c>
      <c r="H982">
        <v>476</v>
      </c>
      <c r="I982">
        <v>157</v>
      </c>
      <c r="J982" s="4">
        <f t="shared" si="138"/>
        <v>203.9484465496555</v>
      </c>
      <c r="K982" s="4">
        <f t="shared" si="139"/>
        <v>21.842397732674343</v>
      </c>
      <c r="L982" s="5">
        <f t="shared" si="135"/>
        <v>38.9484465496555</v>
      </c>
      <c r="M982" s="5">
        <f t="shared" si="136"/>
        <v>12.157602267325657</v>
      </c>
      <c r="N982" s="6">
        <f t="shared" si="137"/>
        <v>338.96811451408723</v>
      </c>
      <c r="O982" s="6">
        <f t="shared" si="140"/>
        <v>143.57944944557076</v>
      </c>
      <c r="P982" s="6">
        <f>FORECAST(J982,Inputs!$B$10:$B$18,Inputs!$A$10:$A$18)</f>
        <v>32.443967097681991</v>
      </c>
      <c r="Q982" s="6">
        <f>IF(Inputs!$D$10="Yes",IF('Hourly Calcs'!P982&gt;'Hourly Calcs'!K982,'Hourly Calcs'!O982,N982+O982),N982+O982)</f>
        <v>143.57944944557076</v>
      </c>
      <c r="R982" s="12">
        <f t="shared" si="141"/>
        <v>682.28954376535216</v>
      </c>
      <c r="S982" s="1">
        <f>IF(AND(A982&gt;=5,A982&lt;=9),INDEX(Demand!$C$3:$C$26,C982),INDEX(Demand!$B$3:$B$26,C982))</f>
        <v>600</v>
      </c>
      <c r="T982" s="7">
        <f t="shared" si="142"/>
        <v>600</v>
      </c>
      <c r="U982" s="7">
        <f t="shared" si="143"/>
        <v>82.289543765352164</v>
      </c>
    </row>
    <row r="983" spans="1:21" x14ac:dyDescent="0.2">
      <c r="A983" s="1">
        <v>2</v>
      </c>
      <c r="B983" s="1">
        <v>10</v>
      </c>
      <c r="C983" s="1">
        <v>15</v>
      </c>
      <c r="D983">
        <v>8.1999999999999993</v>
      </c>
      <c r="E983">
        <v>7.4</v>
      </c>
      <c r="F983">
        <v>95</v>
      </c>
      <c r="G983">
        <v>174</v>
      </c>
      <c r="H983">
        <v>85</v>
      </c>
      <c r="I983">
        <v>144</v>
      </c>
      <c r="J983" s="4">
        <f t="shared" si="138"/>
        <v>218.44613200458673</v>
      </c>
      <c r="K983" s="4">
        <f t="shared" si="139"/>
        <v>16.948213254854053</v>
      </c>
      <c r="L983" s="5">
        <f t="shared" si="135"/>
        <v>53.44613200458673</v>
      </c>
      <c r="M983" s="5">
        <f t="shared" si="136"/>
        <v>17.051786745145947</v>
      </c>
      <c r="N983" s="6">
        <f t="shared" si="137"/>
        <v>47.621171555033818</v>
      </c>
      <c r="O983" s="6">
        <f t="shared" si="140"/>
        <v>131.69070522396299</v>
      </c>
      <c r="P983" s="6">
        <f>FORECAST(J983,Inputs!$B$10:$B$18,Inputs!$A$10:$A$18)</f>
        <v>32.578204925968393</v>
      </c>
      <c r="Q983" s="6">
        <f>IF(Inputs!$D$10="Yes",IF('Hourly Calcs'!P983&gt;'Hourly Calcs'!K983,'Hourly Calcs'!O983,N983+O983),N983+O983)</f>
        <v>131.69070522396299</v>
      </c>
      <c r="R983" s="12">
        <f t="shared" si="141"/>
        <v>625.79423122427215</v>
      </c>
      <c r="S983" s="1">
        <f>IF(AND(A983&gt;=5,A983&lt;=9),INDEX(Demand!$C$3:$C$26,C983),INDEX(Demand!$B$3:$B$26,C983))</f>
        <v>600</v>
      </c>
      <c r="T983" s="7">
        <f t="shared" si="142"/>
        <v>600</v>
      </c>
      <c r="U983" s="7">
        <f t="shared" si="143"/>
        <v>25.794231224272153</v>
      </c>
    </row>
    <row r="984" spans="1:21" x14ac:dyDescent="0.2">
      <c r="A984" s="1">
        <v>2</v>
      </c>
      <c r="B984" s="1">
        <v>10</v>
      </c>
      <c r="C984" s="1">
        <v>16</v>
      </c>
      <c r="D984">
        <v>8.4</v>
      </c>
      <c r="E984">
        <v>7.3</v>
      </c>
      <c r="F984">
        <v>93</v>
      </c>
      <c r="G984">
        <v>169</v>
      </c>
      <c r="H984">
        <v>295</v>
      </c>
      <c r="I984">
        <v>98</v>
      </c>
      <c r="J984" s="4">
        <f t="shared" si="138"/>
        <v>231.70739068681115</v>
      </c>
      <c r="K984" s="4">
        <f t="shared" si="139"/>
        <v>10.274943488369274</v>
      </c>
      <c r="L984" s="5">
        <f t="shared" si="135"/>
        <v>66.707390686811152</v>
      </c>
      <c r="M984" s="5">
        <f t="shared" si="136"/>
        <v>23.725056511630726</v>
      </c>
      <c r="N984" s="6">
        <f t="shared" si="137"/>
        <v>107.80802900548146</v>
      </c>
      <c r="O984" s="6">
        <f t="shared" si="140"/>
        <v>89.622841055197043</v>
      </c>
      <c r="P984" s="6">
        <f>FORECAST(J984,Inputs!$B$10:$B$18,Inputs!$A$10:$A$18)</f>
        <v>32.700994358211211</v>
      </c>
      <c r="Q984" s="6">
        <f>IF(Inputs!$D$10="Yes",IF('Hourly Calcs'!P984&gt;'Hourly Calcs'!K984,'Hourly Calcs'!O984,N984+O984),N984+O984)</f>
        <v>89.622841055197043</v>
      </c>
      <c r="R984" s="12">
        <f t="shared" si="141"/>
        <v>425.88774069429633</v>
      </c>
      <c r="S984" s="1">
        <f>IF(AND(A984&gt;=5,A984&lt;=9),INDEX(Demand!$C$3:$C$26,C984),INDEX(Demand!$B$3:$B$26,C984))</f>
        <v>900</v>
      </c>
      <c r="T984" s="7">
        <f t="shared" si="142"/>
        <v>425.88774069429633</v>
      </c>
      <c r="U984" s="7">
        <f t="shared" si="143"/>
        <v>0</v>
      </c>
    </row>
    <row r="985" spans="1:21" x14ac:dyDescent="0.2">
      <c r="A985" s="1">
        <v>2</v>
      </c>
      <c r="B985" s="1">
        <v>10</v>
      </c>
      <c r="C985" s="1">
        <v>17</v>
      </c>
      <c r="D985">
        <v>9.1999999999999993</v>
      </c>
      <c r="E985">
        <v>7.9</v>
      </c>
      <c r="F985">
        <v>92</v>
      </c>
      <c r="G985">
        <v>44</v>
      </c>
      <c r="H985">
        <v>67</v>
      </c>
      <c r="I985">
        <v>37</v>
      </c>
      <c r="J985" s="4">
        <f t="shared" si="138"/>
        <v>243.90208914858727</v>
      </c>
      <c r="K985" s="4">
        <f t="shared" si="139"/>
        <v>2.446225031482868</v>
      </c>
      <c r="L985" s="5">
        <f t="shared" si="135"/>
        <v>78.902089148587265</v>
      </c>
      <c r="M985" s="5">
        <f t="shared" si="136"/>
        <v>31.553774968517132</v>
      </c>
      <c r="N985" s="6">
        <f t="shared" si="137"/>
        <v>9.5758788061463598</v>
      </c>
      <c r="O985" s="6">
        <f t="shared" si="140"/>
        <v>33.837195092268267</v>
      </c>
      <c r="P985" s="6">
        <f>FORECAST(J985,Inputs!$B$10:$B$18,Inputs!$A$10:$A$18)</f>
        <v>32.813908232857287</v>
      </c>
      <c r="Q985" s="6">
        <f>IF(Inputs!$D$10="Yes",IF('Hourly Calcs'!P985&gt;'Hourly Calcs'!K985,'Hourly Calcs'!O985,N985+O985),N985+O985)</f>
        <v>33.837195092268267</v>
      </c>
      <c r="R985" s="12">
        <f t="shared" si="141"/>
        <v>160.79435107845879</v>
      </c>
      <c r="S985" s="1">
        <f>IF(AND(A985&gt;=5,A985&lt;=9),INDEX(Demand!$C$3:$C$26,C985),INDEX(Demand!$B$3:$B$26,C985))</f>
        <v>900</v>
      </c>
      <c r="T985" s="7">
        <f t="shared" si="142"/>
        <v>160.79435107845882</v>
      </c>
      <c r="U985" s="7">
        <f t="shared" si="143"/>
        <v>0</v>
      </c>
    </row>
    <row r="986" spans="1:21" x14ac:dyDescent="0.2">
      <c r="A986" s="1">
        <v>2</v>
      </c>
      <c r="B986" s="1">
        <v>10</v>
      </c>
      <c r="C986" s="1">
        <v>18</v>
      </c>
      <c r="D986">
        <v>9.4</v>
      </c>
      <c r="E986">
        <v>8.1999999999999993</v>
      </c>
      <c r="F986">
        <v>92</v>
      </c>
      <c r="G986">
        <v>1</v>
      </c>
      <c r="H986">
        <v>0</v>
      </c>
      <c r="I986">
        <v>1</v>
      </c>
      <c r="J986" s="4">
        <f t="shared" si="138"/>
        <v>255.41874048203181</v>
      </c>
      <c r="K986" s="4">
        <f t="shared" si="139"/>
        <v>-6.656386753904215</v>
      </c>
      <c r="L986" s="5">
        <f t="shared" si="135"/>
        <v>0</v>
      </c>
      <c r="M986" s="5">
        <f t="shared" si="136"/>
        <v>0</v>
      </c>
      <c r="N986" s="6">
        <f t="shared" si="137"/>
        <v>0</v>
      </c>
      <c r="O986" s="6">
        <f t="shared" si="140"/>
        <v>0.91451878627752081</v>
      </c>
      <c r="P986" s="6">
        <f>FORECAST(J986,Inputs!$B$10:$B$18,Inputs!$A$10:$A$18)</f>
        <v>32.920543893352146</v>
      </c>
      <c r="Q986" s="6">
        <f>IF(Inputs!$D$10="Yes",IF('Hourly Calcs'!P986&gt;'Hourly Calcs'!K986,'Hourly Calcs'!O986,N986+O986),N986+O986)</f>
        <v>0.91451878627752081</v>
      </c>
      <c r="R986" s="12">
        <f t="shared" si="141"/>
        <v>4.3457932723907788</v>
      </c>
      <c r="S986" s="1">
        <f>IF(AND(A986&gt;=5,A986&lt;=9),INDEX(Demand!$C$3:$C$26,C986),INDEX(Demand!$B$3:$B$26,C986))</f>
        <v>900</v>
      </c>
      <c r="T986" s="7">
        <f t="shared" si="142"/>
        <v>4.3457932723907788</v>
      </c>
      <c r="U986" s="7">
        <f t="shared" si="143"/>
        <v>0</v>
      </c>
    </row>
    <row r="987" spans="1:21" x14ac:dyDescent="0.2">
      <c r="A987" s="1">
        <v>2</v>
      </c>
      <c r="B987" s="1">
        <v>10</v>
      </c>
      <c r="C987" s="1">
        <v>19</v>
      </c>
      <c r="D987">
        <v>9</v>
      </c>
      <c r="E987">
        <v>8.1999999999999993</v>
      </c>
      <c r="F987">
        <v>95</v>
      </c>
      <c r="G987">
        <v>0</v>
      </c>
      <c r="H987">
        <v>0</v>
      </c>
      <c r="I987">
        <v>0</v>
      </c>
      <c r="J987" s="4">
        <f t="shared" si="138"/>
        <v>266.77060795073828</v>
      </c>
      <c r="K987" s="4">
        <f t="shared" si="139"/>
        <v>-16.039588578003304</v>
      </c>
      <c r="L987" s="5">
        <f t="shared" si="135"/>
        <v>0</v>
      </c>
      <c r="M987" s="5">
        <f t="shared" si="136"/>
        <v>0</v>
      </c>
      <c r="N987" s="6">
        <f t="shared" si="137"/>
        <v>0</v>
      </c>
      <c r="O987" s="6">
        <f t="shared" si="140"/>
        <v>0</v>
      </c>
      <c r="P987" s="6">
        <f>FORECAST(J987,Inputs!$B$10:$B$18,Inputs!$A$10:$A$18)</f>
        <v>33.025653777321651</v>
      </c>
      <c r="Q987" s="6">
        <f>IF(Inputs!$D$10="Yes",IF('Hourly Calcs'!P987&gt;'Hourly Calcs'!K987,'Hourly Calcs'!O987,N987+O987),N987+O987)</f>
        <v>0</v>
      </c>
      <c r="R987" s="12">
        <f t="shared" si="141"/>
        <v>0</v>
      </c>
      <c r="S987" s="1">
        <f>IF(AND(A987&gt;=5,A987&lt;=9),INDEX(Demand!$C$3:$C$26,C987),INDEX(Demand!$B$3:$B$26,C987))</f>
        <v>900</v>
      </c>
      <c r="T987" s="7">
        <f t="shared" si="142"/>
        <v>0</v>
      </c>
      <c r="U987" s="7">
        <f t="shared" si="143"/>
        <v>0</v>
      </c>
    </row>
    <row r="988" spans="1:21" x14ac:dyDescent="0.2">
      <c r="A988" s="1">
        <v>2</v>
      </c>
      <c r="B988" s="1">
        <v>10</v>
      </c>
      <c r="C988" s="1">
        <v>20</v>
      </c>
      <c r="D988">
        <v>8.9</v>
      </c>
      <c r="E988">
        <v>8.3000000000000007</v>
      </c>
      <c r="F988">
        <v>96</v>
      </c>
      <c r="G988">
        <v>0</v>
      </c>
      <c r="H988">
        <v>0</v>
      </c>
      <c r="I988">
        <v>0</v>
      </c>
      <c r="J988" s="4">
        <f t="shared" si="138"/>
        <v>278.58765279297643</v>
      </c>
      <c r="K988" s="4">
        <f t="shared" si="139"/>
        <v>-25.505200992810941</v>
      </c>
      <c r="L988" s="5">
        <f t="shared" si="135"/>
        <v>0</v>
      </c>
      <c r="M988" s="5">
        <f t="shared" si="136"/>
        <v>0</v>
      </c>
      <c r="N988" s="6">
        <f t="shared" si="137"/>
        <v>0</v>
      </c>
      <c r="O988" s="6">
        <f t="shared" si="140"/>
        <v>0</v>
      </c>
      <c r="P988" s="6">
        <f>FORECAST(J988,Inputs!$B$10:$B$18,Inputs!$A$10:$A$18)</f>
        <v>33.135070859194222</v>
      </c>
      <c r="Q988" s="6">
        <f>IF(Inputs!$D$10="Yes",IF('Hourly Calcs'!P988&gt;'Hourly Calcs'!K988,'Hourly Calcs'!O988,N988+O988),N988+O988)</f>
        <v>0</v>
      </c>
      <c r="R988" s="12">
        <f t="shared" si="141"/>
        <v>0</v>
      </c>
      <c r="S988" s="1">
        <f>IF(AND(A988&gt;=5,A988&lt;=9),INDEX(Demand!$C$3:$C$26,C988),INDEX(Demand!$B$3:$B$26,C988))</f>
        <v>800</v>
      </c>
      <c r="T988" s="7">
        <f t="shared" si="142"/>
        <v>0</v>
      </c>
      <c r="U988" s="7">
        <f t="shared" si="143"/>
        <v>0</v>
      </c>
    </row>
    <row r="989" spans="1:21" x14ac:dyDescent="0.2">
      <c r="A989" s="1">
        <v>2</v>
      </c>
      <c r="B989" s="1">
        <v>10</v>
      </c>
      <c r="C989" s="1">
        <v>21</v>
      </c>
      <c r="D989">
        <v>9</v>
      </c>
      <c r="E989">
        <v>8.1999999999999993</v>
      </c>
      <c r="F989">
        <v>95</v>
      </c>
      <c r="G989">
        <v>0</v>
      </c>
      <c r="H989">
        <v>0</v>
      </c>
      <c r="I989">
        <v>0</v>
      </c>
      <c r="J989" s="4">
        <f t="shared" si="138"/>
        <v>291.67327996891316</v>
      </c>
      <c r="K989" s="4">
        <f t="shared" si="139"/>
        <v>-34.650216967968845</v>
      </c>
      <c r="L989" s="5">
        <f t="shared" si="135"/>
        <v>0</v>
      </c>
      <c r="M989" s="5">
        <f t="shared" si="136"/>
        <v>0</v>
      </c>
      <c r="N989" s="6">
        <f t="shared" si="137"/>
        <v>0</v>
      </c>
      <c r="O989" s="6">
        <f t="shared" si="140"/>
        <v>0</v>
      </c>
      <c r="P989" s="6">
        <f>FORECAST(J989,Inputs!$B$10:$B$18,Inputs!$A$10:$A$18)</f>
        <v>33.256234073786231</v>
      </c>
      <c r="Q989" s="6">
        <f>IF(Inputs!$D$10="Yes",IF('Hourly Calcs'!P989&gt;'Hourly Calcs'!K989,'Hourly Calcs'!O989,N989+O989),N989+O989)</f>
        <v>0</v>
      </c>
      <c r="R989" s="12">
        <f t="shared" si="141"/>
        <v>0</v>
      </c>
      <c r="S989" s="1">
        <f>IF(AND(A989&gt;=5,A989&lt;=9),INDEX(Demand!$C$3:$C$26,C989),INDEX(Demand!$B$3:$B$26,C989))</f>
        <v>700</v>
      </c>
      <c r="T989" s="7">
        <f t="shared" si="142"/>
        <v>0</v>
      </c>
      <c r="U989" s="7">
        <f t="shared" si="143"/>
        <v>0</v>
      </c>
    </row>
    <row r="990" spans="1:21" x14ac:dyDescent="0.2">
      <c r="A990" s="1">
        <v>2</v>
      </c>
      <c r="B990" s="1">
        <v>10</v>
      </c>
      <c r="C990" s="1">
        <v>22</v>
      </c>
      <c r="D990">
        <v>9.1999999999999993</v>
      </c>
      <c r="E990">
        <v>7.5</v>
      </c>
      <c r="F990">
        <v>89</v>
      </c>
      <c r="G990">
        <v>0</v>
      </c>
      <c r="H990">
        <v>0</v>
      </c>
      <c r="I990">
        <v>0</v>
      </c>
      <c r="J990" s="4">
        <f t="shared" si="138"/>
        <v>307.0673101892844</v>
      </c>
      <c r="K990" s="4">
        <f t="shared" si="139"/>
        <v>-42.910118845566529</v>
      </c>
      <c r="L990" s="5">
        <f t="shared" si="135"/>
        <v>0</v>
      </c>
      <c r="M990" s="5">
        <f t="shared" si="136"/>
        <v>0</v>
      </c>
      <c r="N990" s="6">
        <f t="shared" si="137"/>
        <v>0</v>
      </c>
      <c r="O990" s="6">
        <f t="shared" si="140"/>
        <v>0</v>
      </c>
      <c r="P990" s="6">
        <f>FORECAST(J990,Inputs!$B$10:$B$18,Inputs!$A$10:$A$18)</f>
        <v>33.398771390641521</v>
      </c>
      <c r="Q990" s="6">
        <f>IF(Inputs!$D$10="Yes",IF('Hourly Calcs'!P990&gt;'Hourly Calcs'!K990,'Hourly Calcs'!O990,N990+O990),N990+O990)</f>
        <v>0</v>
      </c>
      <c r="R990" s="12">
        <f t="shared" si="141"/>
        <v>0</v>
      </c>
      <c r="S990" s="1">
        <f>IF(AND(A990&gt;=5,A990&lt;=9),INDEX(Demand!$C$3:$C$26,C990),INDEX(Demand!$B$3:$B$26,C990))</f>
        <v>600</v>
      </c>
      <c r="T990" s="7">
        <f t="shared" si="142"/>
        <v>0</v>
      </c>
      <c r="U990" s="7">
        <f t="shared" si="143"/>
        <v>0</v>
      </c>
    </row>
    <row r="991" spans="1:21" x14ac:dyDescent="0.2">
      <c r="A991" s="1">
        <v>2</v>
      </c>
      <c r="B991" s="1">
        <v>10</v>
      </c>
      <c r="C991" s="1">
        <v>23</v>
      </c>
      <c r="D991">
        <v>8.6999999999999993</v>
      </c>
      <c r="E991">
        <v>7.5</v>
      </c>
      <c r="F991">
        <v>92</v>
      </c>
      <c r="G991">
        <v>0</v>
      </c>
      <c r="H991">
        <v>0</v>
      </c>
      <c r="I991">
        <v>0</v>
      </c>
      <c r="J991" s="4">
        <f t="shared" si="138"/>
        <v>325.89967434295909</v>
      </c>
      <c r="K991" s="4">
        <f t="shared" si="139"/>
        <v>-49.446295355462098</v>
      </c>
      <c r="L991" s="5">
        <f t="shared" si="135"/>
        <v>0</v>
      </c>
      <c r="M991" s="5">
        <f t="shared" si="136"/>
        <v>0</v>
      </c>
      <c r="N991" s="6">
        <f t="shared" si="137"/>
        <v>0</v>
      </c>
      <c r="O991" s="6">
        <f t="shared" si="140"/>
        <v>0</v>
      </c>
      <c r="P991" s="6">
        <f>FORECAST(J991,Inputs!$B$10:$B$18,Inputs!$A$10:$A$18)</f>
        <v>33.573145132805173</v>
      </c>
      <c r="Q991" s="6">
        <f>IF(Inputs!$D$10="Yes",IF('Hourly Calcs'!P991&gt;'Hourly Calcs'!K991,'Hourly Calcs'!O991,N991+O991),N991+O991)</f>
        <v>0</v>
      </c>
      <c r="R991" s="12">
        <f t="shared" si="141"/>
        <v>0</v>
      </c>
      <c r="S991" s="1">
        <f>IF(AND(A991&gt;=5,A991&lt;=9),INDEX(Demand!$C$3:$C$26,C991),INDEX(Demand!$B$3:$B$26,C991))</f>
        <v>500</v>
      </c>
      <c r="T991" s="7">
        <f t="shared" si="142"/>
        <v>0</v>
      </c>
      <c r="U991" s="7">
        <f t="shared" si="143"/>
        <v>0</v>
      </c>
    </row>
    <row r="992" spans="1:21" x14ac:dyDescent="0.2">
      <c r="A992" s="1">
        <v>2</v>
      </c>
      <c r="B992" s="1">
        <v>10</v>
      </c>
      <c r="C992" s="1">
        <v>24</v>
      </c>
      <c r="D992">
        <v>8.4</v>
      </c>
      <c r="E992">
        <v>7.1</v>
      </c>
      <c r="F992">
        <v>92</v>
      </c>
      <c r="G992">
        <v>0</v>
      </c>
      <c r="H992">
        <v>0</v>
      </c>
      <c r="I992">
        <v>0</v>
      </c>
      <c r="J992" s="4">
        <f t="shared" si="138"/>
        <v>348.48917776766592</v>
      </c>
      <c r="K992" s="4">
        <f t="shared" si="139"/>
        <v>-53.131501268147048</v>
      </c>
      <c r="L992" s="5">
        <f t="shared" si="135"/>
        <v>0</v>
      </c>
      <c r="M992" s="5">
        <f t="shared" si="136"/>
        <v>0</v>
      </c>
      <c r="N992" s="6">
        <f t="shared" si="137"/>
        <v>0</v>
      </c>
      <c r="O992" s="6">
        <f t="shared" si="140"/>
        <v>0</v>
      </c>
      <c r="P992" s="6">
        <f>FORECAST(J992,Inputs!$B$10:$B$18,Inputs!$A$10:$A$18)</f>
        <v>33.782307201552463</v>
      </c>
      <c r="Q992" s="6">
        <f>IF(Inputs!$D$10="Yes",IF('Hourly Calcs'!P992&gt;'Hourly Calcs'!K992,'Hourly Calcs'!O992,N992+O992),N992+O992)</f>
        <v>0</v>
      </c>
      <c r="R992" s="12">
        <f t="shared" si="141"/>
        <v>0</v>
      </c>
      <c r="S992" s="1">
        <f>IF(AND(A992&gt;=5,A992&lt;=9),INDEX(Demand!$C$3:$C$26,C992),INDEX(Demand!$B$3:$B$26,C992))</f>
        <v>400</v>
      </c>
      <c r="T992" s="7">
        <f t="shared" si="142"/>
        <v>0</v>
      </c>
      <c r="U992" s="7">
        <f t="shared" si="143"/>
        <v>0</v>
      </c>
    </row>
    <row r="993" spans="1:21" x14ac:dyDescent="0.2">
      <c r="A993" s="1">
        <v>2</v>
      </c>
      <c r="B993" s="1">
        <v>11</v>
      </c>
      <c r="C993" s="1">
        <v>1</v>
      </c>
      <c r="D993">
        <v>8.6</v>
      </c>
      <c r="E993">
        <v>7.1</v>
      </c>
      <c r="F993">
        <v>90</v>
      </c>
      <c r="G993">
        <v>0</v>
      </c>
      <c r="H993">
        <v>0</v>
      </c>
      <c r="I993">
        <v>0</v>
      </c>
      <c r="J993" s="4">
        <f t="shared" si="138"/>
        <v>12.794504192994992</v>
      </c>
      <c r="K993" s="4">
        <f t="shared" si="139"/>
        <v>-53.01072010998783</v>
      </c>
      <c r="L993" s="5">
        <f t="shared" si="135"/>
        <v>0</v>
      </c>
      <c r="M993" s="5">
        <f t="shared" si="136"/>
        <v>0</v>
      </c>
      <c r="N993" s="6">
        <f t="shared" si="137"/>
        <v>0</v>
      </c>
      <c r="O993" s="6">
        <f t="shared" si="140"/>
        <v>0</v>
      </c>
      <c r="P993" s="6">
        <f>FORECAST(J993,Inputs!$B$10:$B$18,Inputs!$A$10:$A$18)</f>
        <v>30.674023186972175</v>
      </c>
      <c r="Q993" s="6">
        <f>IF(Inputs!$D$10="Yes",IF('Hourly Calcs'!P993&gt;'Hourly Calcs'!K993,'Hourly Calcs'!O993,N993+O993),N993+O993)</f>
        <v>0</v>
      </c>
      <c r="R993" s="12">
        <f t="shared" si="141"/>
        <v>0</v>
      </c>
      <c r="S993" s="1">
        <f>IF(AND(A993&gt;=5,A993&lt;=9),INDEX(Demand!$C$3:$C$26,C993),INDEX(Demand!$B$3:$B$26,C993))</f>
        <v>350</v>
      </c>
      <c r="T993" s="7">
        <f t="shared" si="142"/>
        <v>0</v>
      </c>
      <c r="U993" s="7">
        <f t="shared" si="143"/>
        <v>0</v>
      </c>
    </row>
    <row r="994" spans="1:21" x14ac:dyDescent="0.2">
      <c r="A994" s="1">
        <v>2</v>
      </c>
      <c r="B994" s="1">
        <v>11</v>
      </c>
      <c r="C994" s="1">
        <v>2</v>
      </c>
      <c r="D994">
        <v>8.1999999999999993</v>
      </c>
      <c r="E994">
        <v>7.2</v>
      </c>
      <c r="F994">
        <v>93</v>
      </c>
      <c r="G994">
        <v>0</v>
      </c>
      <c r="H994">
        <v>0</v>
      </c>
      <c r="I994">
        <v>0</v>
      </c>
      <c r="J994" s="4">
        <f t="shared" si="138"/>
        <v>35.188165620962877</v>
      </c>
      <c r="K994" s="4">
        <f t="shared" si="139"/>
        <v>-49.118630167322578</v>
      </c>
      <c r="L994" s="5">
        <f t="shared" si="135"/>
        <v>0</v>
      </c>
      <c r="M994" s="5">
        <f t="shared" si="136"/>
        <v>0</v>
      </c>
      <c r="N994" s="6">
        <f t="shared" si="137"/>
        <v>0</v>
      </c>
      <c r="O994" s="6">
        <f t="shared" si="140"/>
        <v>0</v>
      </c>
      <c r="P994" s="6">
        <f>FORECAST(J994,Inputs!$B$10:$B$18,Inputs!$A$10:$A$18)</f>
        <v>30.881371903897801</v>
      </c>
      <c r="Q994" s="6">
        <f>IF(Inputs!$D$10="Yes",IF('Hourly Calcs'!P994&gt;'Hourly Calcs'!K994,'Hourly Calcs'!O994,N994+O994),N994+O994)</f>
        <v>0</v>
      </c>
      <c r="R994" s="12">
        <f t="shared" si="141"/>
        <v>0</v>
      </c>
      <c r="S994" s="1">
        <f>IF(AND(A994&gt;=5,A994&lt;=9),INDEX(Demand!$C$3:$C$26,C994),INDEX(Demand!$B$3:$B$26,C994))</f>
        <v>350</v>
      </c>
      <c r="T994" s="7">
        <f t="shared" si="142"/>
        <v>0</v>
      </c>
      <c r="U994" s="7">
        <f t="shared" si="143"/>
        <v>0</v>
      </c>
    </row>
    <row r="995" spans="1:21" x14ac:dyDescent="0.2">
      <c r="A995" s="1">
        <v>2</v>
      </c>
      <c r="B995" s="1">
        <v>11</v>
      </c>
      <c r="C995" s="1">
        <v>3</v>
      </c>
      <c r="D995">
        <v>8.1999999999999993</v>
      </c>
      <c r="E995">
        <v>7.2</v>
      </c>
      <c r="F995">
        <v>93</v>
      </c>
      <c r="G995">
        <v>0</v>
      </c>
      <c r="H995">
        <v>0</v>
      </c>
      <c r="I995">
        <v>0</v>
      </c>
      <c r="J995" s="4">
        <f t="shared" si="138"/>
        <v>53.788533183402194</v>
      </c>
      <c r="K995" s="4">
        <f t="shared" si="139"/>
        <v>-42.443164895083413</v>
      </c>
      <c r="L995" s="5">
        <f t="shared" ref="L995:L1058" si="144">IF(ABS($B$5-J995)&gt;90,0,ABS($B$5-J995))</f>
        <v>0</v>
      </c>
      <c r="M995" s="5">
        <f t="shared" ref="M995:M1058" si="145">IF(K995&gt;0,ABS($B$4-K995),0)</f>
        <v>0</v>
      </c>
      <c r="N995" s="6">
        <f t="shared" si="137"/>
        <v>0</v>
      </c>
      <c r="O995" s="6">
        <f t="shared" si="140"/>
        <v>0</v>
      </c>
      <c r="P995" s="6">
        <f>FORECAST(J995,Inputs!$B$10:$B$18,Inputs!$A$10:$A$18)</f>
        <v>31.053597529475944</v>
      </c>
      <c r="Q995" s="6">
        <f>IF(Inputs!$D$10="Yes",IF('Hourly Calcs'!P995&gt;'Hourly Calcs'!K995,'Hourly Calcs'!O995,N995+O995),N995+O995)</f>
        <v>0</v>
      </c>
      <c r="R995" s="12">
        <f t="shared" si="141"/>
        <v>0</v>
      </c>
      <c r="S995" s="1">
        <f>IF(AND(A995&gt;=5,A995&lt;=9),INDEX(Demand!$C$3:$C$26,C995),INDEX(Demand!$B$3:$B$26,C995))</f>
        <v>350</v>
      </c>
      <c r="T995" s="7">
        <f t="shared" si="142"/>
        <v>0</v>
      </c>
      <c r="U995" s="7">
        <f t="shared" si="143"/>
        <v>0</v>
      </c>
    </row>
    <row r="996" spans="1:21" x14ac:dyDescent="0.2">
      <c r="A996" s="1">
        <v>2</v>
      </c>
      <c r="B996" s="1">
        <v>11</v>
      </c>
      <c r="C996" s="1">
        <v>4</v>
      </c>
      <c r="D996">
        <v>8</v>
      </c>
      <c r="E996">
        <v>6.9</v>
      </c>
      <c r="F996">
        <v>93</v>
      </c>
      <c r="G996">
        <v>0</v>
      </c>
      <c r="H996">
        <v>0</v>
      </c>
      <c r="I996">
        <v>0</v>
      </c>
      <c r="J996" s="4">
        <f t="shared" si="138"/>
        <v>69.007270766473312</v>
      </c>
      <c r="K996" s="4">
        <f t="shared" si="139"/>
        <v>-34.099777777524537</v>
      </c>
      <c r="L996" s="5">
        <f t="shared" si="144"/>
        <v>0</v>
      </c>
      <c r="M996" s="5">
        <f t="shared" si="145"/>
        <v>0</v>
      </c>
      <c r="N996" s="6">
        <f t="shared" si="137"/>
        <v>0</v>
      </c>
      <c r="O996" s="6">
        <f t="shared" si="140"/>
        <v>0</v>
      </c>
      <c r="P996" s="6">
        <f>FORECAST(J996,Inputs!$B$10:$B$18,Inputs!$A$10:$A$18)</f>
        <v>31.194511766356232</v>
      </c>
      <c r="Q996" s="6">
        <f>IF(Inputs!$D$10="Yes",IF('Hourly Calcs'!P996&gt;'Hourly Calcs'!K996,'Hourly Calcs'!O996,N996+O996),N996+O996)</f>
        <v>0</v>
      </c>
      <c r="R996" s="12">
        <f t="shared" si="141"/>
        <v>0</v>
      </c>
      <c r="S996" s="1">
        <f>IF(AND(A996&gt;=5,A996&lt;=9),INDEX(Demand!$C$3:$C$26,C996),INDEX(Demand!$B$3:$B$26,C996))</f>
        <v>350</v>
      </c>
      <c r="T996" s="7">
        <f t="shared" si="142"/>
        <v>0</v>
      </c>
      <c r="U996" s="7">
        <f t="shared" si="143"/>
        <v>0</v>
      </c>
    </row>
    <row r="997" spans="1:21" x14ac:dyDescent="0.2">
      <c r="A997" s="1">
        <v>2</v>
      </c>
      <c r="B997" s="1">
        <v>11</v>
      </c>
      <c r="C997" s="1">
        <v>5</v>
      </c>
      <c r="D997">
        <v>7.5</v>
      </c>
      <c r="E997">
        <v>6.7</v>
      </c>
      <c r="F997">
        <v>95</v>
      </c>
      <c r="G997">
        <v>0</v>
      </c>
      <c r="H997">
        <v>0</v>
      </c>
      <c r="I997">
        <v>0</v>
      </c>
      <c r="J997" s="4">
        <f t="shared" si="138"/>
        <v>81.983468868391057</v>
      </c>
      <c r="K997" s="4">
        <f t="shared" si="139"/>
        <v>-24.907191593548092</v>
      </c>
      <c r="L997" s="5">
        <f t="shared" si="144"/>
        <v>83.016531131608943</v>
      </c>
      <c r="M997" s="5">
        <f t="shared" si="145"/>
        <v>0</v>
      </c>
      <c r="N997" s="6">
        <f t="shared" si="137"/>
        <v>0</v>
      </c>
      <c r="O997" s="6">
        <f t="shared" si="140"/>
        <v>0</v>
      </c>
      <c r="P997" s="6">
        <f>FORECAST(J997,Inputs!$B$10:$B$18,Inputs!$A$10:$A$18)</f>
        <v>31.314661748781397</v>
      </c>
      <c r="Q997" s="6">
        <f>IF(Inputs!$D$10="Yes",IF('Hourly Calcs'!P997&gt;'Hourly Calcs'!K997,'Hourly Calcs'!O997,N997+O997),N997+O997)</f>
        <v>0</v>
      </c>
      <c r="R997" s="12">
        <f t="shared" si="141"/>
        <v>0</v>
      </c>
      <c r="S997" s="1">
        <f>IF(AND(A997&gt;=5,A997&lt;=9),INDEX(Demand!$C$3:$C$26,C997),INDEX(Demand!$B$3:$B$26,C997))</f>
        <v>350</v>
      </c>
      <c r="T997" s="7">
        <f t="shared" si="142"/>
        <v>0</v>
      </c>
      <c r="U997" s="7">
        <f t="shared" si="143"/>
        <v>0</v>
      </c>
    </row>
    <row r="998" spans="1:21" x14ac:dyDescent="0.2">
      <c r="A998" s="1">
        <v>2</v>
      </c>
      <c r="B998" s="1">
        <v>11</v>
      </c>
      <c r="C998" s="1">
        <v>6</v>
      </c>
      <c r="D998">
        <v>7.2</v>
      </c>
      <c r="E998">
        <v>6.5</v>
      </c>
      <c r="F998">
        <v>95</v>
      </c>
      <c r="G998">
        <v>0</v>
      </c>
      <c r="H998">
        <v>0</v>
      </c>
      <c r="I998">
        <v>0</v>
      </c>
      <c r="J998" s="4">
        <f t="shared" si="138"/>
        <v>93.74328364100522</v>
      </c>
      <c r="K998" s="4">
        <f t="shared" si="139"/>
        <v>-15.41664848100055</v>
      </c>
      <c r="L998" s="5">
        <f t="shared" si="144"/>
        <v>71.25671635899478</v>
      </c>
      <c r="M998" s="5">
        <f t="shared" si="145"/>
        <v>0</v>
      </c>
      <c r="N998" s="6">
        <f t="shared" si="137"/>
        <v>0</v>
      </c>
      <c r="O998" s="6">
        <f t="shared" si="140"/>
        <v>0</v>
      </c>
      <c r="P998" s="6">
        <f>FORECAST(J998,Inputs!$B$10:$B$18,Inputs!$A$10:$A$18)</f>
        <v>31.423548922601899</v>
      </c>
      <c r="Q998" s="6">
        <f>IF(Inputs!$D$10="Yes",IF('Hourly Calcs'!P998&gt;'Hourly Calcs'!K998,'Hourly Calcs'!O998,N998+O998),N998+O998)</f>
        <v>0</v>
      </c>
      <c r="R998" s="12">
        <f t="shared" si="141"/>
        <v>0</v>
      </c>
      <c r="S998" s="1">
        <f>IF(AND(A998&gt;=5,A998&lt;=9),INDEX(Demand!$C$3:$C$26,C998),INDEX(Demand!$B$3:$B$26,C998))</f>
        <v>350</v>
      </c>
      <c r="T998" s="7">
        <f t="shared" si="142"/>
        <v>0</v>
      </c>
      <c r="U998" s="7">
        <f t="shared" si="143"/>
        <v>0</v>
      </c>
    </row>
    <row r="999" spans="1:21" x14ac:dyDescent="0.2">
      <c r="A999" s="1">
        <v>2</v>
      </c>
      <c r="B999" s="1">
        <v>11</v>
      </c>
      <c r="C999" s="1">
        <v>7</v>
      </c>
      <c r="D999">
        <v>7.4</v>
      </c>
      <c r="E999">
        <v>6.1</v>
      </c>
      <c r="F999">
        <v>91</v>
      </c>
      <c r="G999">
        <v>0</v>
      </c>
      <c r="H999">
        <v>0</v>
      </c>
      <c r="I999">
        <v>0</v>
      </c>
      <c r="J999" s="4">
        <f t="shared" si="138"/>
        <v>105.07836504878739</v>
      </c>
      <c r="K999" s="4">
        <f t="shared" si="139"/>
        <v>-6.0215713304649654</v>
      </c>
      <c r="L999" s="5">
        <f t="shared" si="144"/>
        <v>59.92163495121261</v>
      </c>
      <c r="M999" s="5">
        <f t="shared" si="145"/>
        <v>0</v>
      </c>
      <c r="N999" s="6">
        <f t="shared" si="137"/>
        <v>0</v>
      </c>
      <c r="O999" s="6">
        <f t="shared" si="140"/>
        <v>0</v>
      </c>
      <c r="P999" s="6">
        <f>FORECAST(J999,Inputs!$B$10:$B$18,Inputs!$A$10:$A$18)</f>
        <v>31.528503380081364</v>
      </c>
      <c r="Q999" s="6">
        <f>IF(Inputs!$D$10="Yes",IF('Hourly Calcs'!P999&gt;'Hourly Calcs'!K999,'Hourly Calcs'!O999,N999+O999),N999+O999)</f>
        <v>0</v>
      </c>
      <c r="R999" s="12">
        <f t="shared" si="141"/>
        <v>0</v>
      </c>
      <c r="S999" s="1">
        <f>IF(AND(A999&gt;=5,A999&lt;=9),INDEX(Demand!$C$3:$C$26,C999),INDEX(Demand!$B$3:$B$26,C999))</f>
        <v>350</v>
      </c>
      <c r="T999" s="7">
        <f t="shared" si="142"/>
        <v>0</v>
      </c>
      <c r="U999" s="7">
        <f t="shared" si="143"/>
        <v>0</v>
      </c>
    </row>
    <row r="1000" spans="1:21" x14ac:dyDescent="0.2">
      <c r="A1000" s="1">
        <v>2</v>
      </c>
      <c r="B1000" s="1">
        <v>11</v>
      </c>
      <c r="C1000" s="1">
        <v>8</v>
      </c>
      <c r="D1000">
        <v>7.8</v>
      </c>
      <c r="E1000">
        <v>6.3</v>
      </c>
      <c r="F1000">
        <v>90</v>
      </c>
      <c r="G1000">
        <v>2</v>
      </c>
      <c r="H1000">
        <v>0</v>
      </c>
      <c r="I1000">
        <v>2</v>
      </c>
      <c r="J1000" s="4">
        <f t="shared" si="138"/>
        <v>116.61236429965581</v>
      </c>
      <c r="K1000" s="4">
        <f t="shared" si="139"/>
        <v>3.0339238794462062</v>
      </c>
      <c r="L1000" s="5">
        <f t="shared" si="144"/>
        <v>48.387635700344191</v>
      </c>
      <c r="M1000" s="5">
        <f t="shared" si="145"/>
        <v>30.966076120553794</v>
      </c>
      <c r="N1000" s="6">
        <f t="shared" si="137"/>
        <v>0</v>
      </c>
      <c r="O1000" s="6">
        <f t="shared" si="140"/>
        <v>1.8290375725550416</v>
      </c>
      <c r="P1000" s="6">
        <f>FORECAST(J1000,Inputs!$B$10:$B$18,Inputs!$A$10:$A$18)</f>
        <v>31.635299669441256</v>
      </c>
      <c r="Q1000" s="6">
        <f>IF(Inputs!$D$10="Yes",IF('Hourly Calcs'!P1000&gt;'Hourly Calcs'!K1000,'Hourly Calcs'!O1000,N1000+O1000),N1000+O1000)</f>
        <v>1.8290375725550416</v>
      </c>
      <c r="R1000" s="12">
        <f t="shared" si="141"/>
        <v>8.6915865447815577</v>
      </c>
      <c r="S1000" s="1">
        <f>IF(AND(A1000&gt;=5,A1000&lt;=9),INDEX(Demand!$C$3:$C$26,C1000),INDEX(Demand!$B$3:$B$26,C1000))</f>
        <v>350</v>
      </c>
      <c r="T1000" s="7">
        <f t="shared" si="142"/>
        <v>8.6915865447815577</v>
      </c>
      <c r="U1000" s="7">
        <f t="shared" si="143"/>
        <v>0</v>
      </c>
    </row>
    <row r="1001" spans="1:21" x14ac:dyDescent="0.2">
      <c r="A1001" s="1">
        <v>2</v>
      </c>
      <c r="B1001" s="1">
        <v>11</v>
      </c>
      <c r="C1001" s="1">
        <v>9</v>
      </c>
      <c r="D1001">
        <v>7.8</v>
      </c>
      <c r="E1001">
        <v>6.9</v>
      </c>
      <c r="F1001">
        <v>94</v>
      </c>
      <c r="G1001">
        <v>24</v>
      </c>
      <c r="H1001">
        <v>0</v>
      </c>
      <c r="I1001">
        <v>24</v>
      </c>
      <c r="J1001" s="4">
        <f t="shared" si="138"/>
        <v>128.85562427195222</v>
      </c>
      <c r="K1001" s="4">
        <f t="shared" si="139"/>
        <v>10.86735578430752</v>
      </c>
      <c r="L1001" s="5">
        <f t="shared" si="144"/>
        <v>36.144375728047777</v>
      </c>
      <c r="M1001" s="5">
        <f t="shared" si="145"/>
        <v>23.13264421569248</v>
      </c>
      <c r="N1001" s="6">
        <f t="shared" si="137"/>
        <v>0</v>
      </c>
      <c r="O1001" s="6">
        <f t="shared" si="140"/>
        <v>21.948450870660501</v>
      </c>
      <c r="P1001" s="6">
        <f>FORECAST(J1001,Inputs!$B$10:$B$18,Inputs!$A$10:$A$18)</f>
        <v>31.748663187703258</v>
      </c>
      <c r="Q1001" s="6">
        <f>IF(Inputs!$D$10="Yes",IF('Hourly Calcs'!P1001&gt;'Hourly Calcs'!K1001,'Hourly Calcs'!O1001,N1001+O1001),N1001+O1001)</f>
        <v>21.948450870660501</v>
      </c>
      <c r="R1001" s="12">
        <f t="shared" si="141"/>
        <v>104.29903853737869</v>
      </c>
      <c r="S1001" s="1">
        <f>IF(AND(A1001&gt;=5,A1001&lt;=9),INDEX(Demand!$C$3:$C$26,C1001),INDEX(Demand!$B$3:$B$26,C1001))</f>
        <v>350</v>
      </c>
      <c r="T1001" s="7">
        <f t="shared" si="142"/>
        <v>104.29903853737869</v>
      </c>
      <c r="U1001" s="7">
        <f t="shared" si="143"/>
        <v>0</v>
      </c>
    </row>
    <row r="1002" spans="1:21" x14ac:dyDescent="0.2">
      <c r="A1002" s="1">
        <v>2</v>
      </c>
      <c r="B1002" s="1">
        <v>11</v>
      </c>
      <c r="C1002" s="1">
        <v>10</v>
      </c>
      <c r="D1002">
        <v>7.9</v>
      </c>
      <c r="E1002">
        <v>7.2</v>
      </c>
      <c r="F1002">
        <v>95</v>
      </c>
      <c r="G1002">
        <v>62</v>
      </c>
      <c r="H1002">
        <v>0</v>
      </c>
      <c r="I1002">
        <v>62</v>
      </c>
      <c r="J1002" s="4">
        <f t="shared" si="138"/>
        <v>142.19306651776955</v>
      </c>
      <c r="K1002" s="4">
        <f t="shared" si="139"/>
        <v>17.497235260108781</v>
      </c>
      <c r="L1002" s="5">
        <f t="shared" si="144"/>
        <v>22.806933482230448</v>
      </c>
      <c r="M1002" s="5">
        <f t="shared" si="145"/>
        <v>16.502764739891219</v>
      </c>
      <c r="N1002" s="6">
        <f t="shared" si="137"/>
        <v>0</v>
      </c>
      <c r="O1002" s="6">
        <f t="shared" si="140"/>
        <v>56.700164749206287</v>
      </c>
      <c r="P1002" s="6">
        <f>FORECAST(J1002,Inputs!$B$10:$B$18,Inputs!$A$10:$A$18)</f>
        <v>31.872158023312679</v>
      </c>
      <c r="Q1002" s="6">
        <f>IF(Inputs!$D$10="Yes",IF('Hourly Calcs'!P1002&gt;'Hourly Calcs'!K1002,'Hourly Calcs'!O1002,N1002+O1002),N1002+O1002)</f>
        <v>56.700164749206287</v>
      </c>
      <c r="R1002" s="12">
        <f t="shared" si="141"/>
        <v>269.43918288822829</v>
      </c>
      <c r="S1002" s="1">
        <f>IF(AND(A1002&gt;=5,A1002&lt;=9),INDEX(Demand!$C$3:$C$26,C1002),INDEX(Demand!$B$3:$B$26,C1002))</f>
        <v>600</v>
      </c>
      <c r="T1002" s="7">
        <f t="shared" si="142"/>
        <v>269.43918288822829</v>
      </c>
      <c r="U1002" s="7">
        <f t="shared" si="143"/>
        <v>0</v>
      </c>
    </row>
    <row r="1003" spans="1:21" x14ac:dyDescent="0.2">
      <c r="A1003" s="1">
        <v>2</v>
      </c>
      <c r="B1003" s="1">
        <v>11</v>
      </c>
      <c r="C1003" s="1">
        <v>11</v>
      </c>
      <c r="D1003">
        <v>8.3000000000000007</v>
      </c>
      <c r="E1003">
        <v>7.6</v>
      </c>
      <c r="F1003">
        <v>95</v>
      </c>
      <c r="G1003">
        <v>95</v>
      </c>
      <c r="H1003">
        <v>0</v>
      </c>
      <c r="I1003">
        <v>95</v>
      </c>
      <c r="J1003" s="4">
        <f t="shared" si="138"/>
        <v>156.78463322991027</v>
      </c>
      <c r="K1003" s="4">
        <f t="shared" si="139"/>
        <v>22.32045829226</v>
      </c>
      <c r="L1003" s="5">
        <f t="shared" si="144"/>
        <v>8.2153667700897302</v>
      </c>
      <c r="M1003" s="5">
        <f t="shared" si="145"/>
        <v>11.67954170774</v>
      </c>
      <c r="N1003" s="6">
        <f t="shared" si="137"/>
        <v>0</v>
      </c>
      <c r="O1003" s="6">
        <f t="shared" si="140"/>
        <v>86.879284696364479</v>
      </c>
      <c r="P1003" s="6">
        <f>FORECAST(J1003,Inputs!$B$10:$B$18,Inputs!$A$10:$A$18)</f>
        <v>32.00726512249917</v>
      </c>
      <c r="Q1003" s="6">
        <f>IF(Inputs!$D$10="Yes",IF('Hourly Calcs'!P1003&gt;'Hourly Calcs'!K1003,'Hourly Calcs'!O1003,N1003+O1003),N1003+O1003)</f>
        <v>86.879284696364479</v>
      </c>
      <c r="R1003" s="12">
        <f t="shared" si="141"/>
        <v>412.85036087712399</v>
      </c>
      <c r="S1003" s="1">
        <f>IF(AND(A1003&gt;=5,A1003&lt;=9),INDEX(Demand!$C$3:$C$26,C1003),INDEX(Demand!$B$3:$B$26,C1003))</f>
        <v>600</v>
      </c>
      <c r="T1003" s="7">
        <f t="shared" si="142"/>
        <v>412.85036087712399</v>
      </c>
      <c r="U1003" s="7">
        <f t="shared" si="143"/>
        <v>0</v>
      </c>
    </row>
    <row r="1004" spans="1:21" x14ac:dyDescent="0.2">
      <c r="A1004" s="1">
        <v>2</v>
      </c>
      <c r="B1004" s="1">
        <v>11</v>
      </c>
      <c r="C1004" s="1">
        <v>12</v>
      </c>
      <c r="D1004">
        <v>8.6999999999999993</v>
      </c>
      <c r="E1004">
        <v>8</v>
      </c>
      <c r="F1004">
        <v>95</v>
      </c>
      <c r="G1004">
        <v>116</v>
      </c>
      <c r="H1004">
        <v>0</v>
      </c>
      <c r="I1004">
        <v>116</v>
      </c>
      <c r="J1004" s="4">
        <f t="shared" si="138"/>
        <v>172.41388733573959</v>
      </c>
      <c r="K1004" s="4">
        <f t="shared" si="139"/>
        <v>24.8535537310743</v>
      </c>
      <c r="L1004" s="5">
        <f t="shared" si="144"/>
        <v>7.413887335739588</v>
      </c>
      <c r="M1004" s="5">
        <f t="shared" si="145"/>
        <v>9.1464462689257005</v>
      </c>
      <c r="N1004" s="6">
        <f t="shared" si="137"/>
        <v>0</v>
      </c>
      <c r="O1004" s="6">
        <f t="shared" si="140"/>
        <v>106.08417920819241</v>
      </c>
      <c r="P1004" s="6">
        <f>FORECAST(J1004,Inputs!$B$10:$B$18,Inputs!$A$10:$A$18)</f>
        <v>32.151980438293883</v>
      </c>
      <c r="Q1004" s="6">
        <f>IF(Inputs!$D$10="Yes",IF('Hourly Calcs'!P1004&gt;'Hourly Calcs'!K1004,'Hourly Calcs'!O1004,N1004+O1004),N1004+O1004)</f>
        <v>106.08417920819241</v>
      </c>
      <c r="R1004" s="12">
        <f t="shared" si="141"/>
        <v>504.11201959733029</v>
      </c>
      <c r="S1004" s="1">
        <f>IF(AND(A1004&gt;=5,A1004&lt;=9),INDEX(Demand!$C$3:$C$26,C1004),INDEX(Demand!$B$3:$B$26,C1004))</f>
        <v>600</v>
      </c>
      <c r="T1004" s="7">
        <f t="shared" si="142"/>
        <v>504.11201959733029</v>
      </c>
      <c r="U1004" s="7">
        <f t="shared" si="143"/>
        <v>0</v>
      </c>
    </row>
    <row r="1005" spans="1:21" x14ac:dyDescent="0.2">
      <c r="A1005" s="1">
        <v>2</v>
      </c>
      <c r="B1005" s="1">
        <v>11</v>
      </c>
      <c r="C1005" s="1">
        <v>13</v>
      </c>
      <c r="D1005">
        <v>9.3000000000000007</v>
      </c>
      <c r="E1005">
        <v>8.5</v>
      </c>
      <c r="F1005">
        <v>95</v>
      </c>
      <c r="G1005">
        <v>122</v>
      </c>
      <c r="H1005">
        <v>0</v>
      </c>
      <c r="I1005">
        <v>122</v>
      </c>
      <c r="J1005" s="4">
        <f t="shared" si="138"/>
        <v>188.4416657773919</v>
      </c>
      <c r="K1005" s="4">
        <f t="shared" si="139"/>
        <v>24.796364157913388</v>
      </c>
      <c r="L1005" s="5">
        <f t="shared" si="144"/>
        <v>23.441665777391904</v>
      </c>
      <c r="M1005" s="5">
        <f t="shared" si="145"/>
        <v>9.2036358420866122</v>
      </c>
      <c r="N1005" s="6">
        <f t="shared" si="137"/>
        <v>0</v>
      </c>
      <c r="O1005" s="6">
        <f t="shared" si="140"/>
        <v>111.57129192585754</v>
      </c>
      <c r="P1005" s="6">
        <f>FORECAST(J1005,Inputs!$B$10:$B$18,Inputs!$A$10:$A$18)</f>
        <v>32.300385794235112</v>
      </c>
      <c r="Q1005" s="6">
        <f>IF(Inputs!$D$10="Yes",IF('Hourly Calcs'!P1005&gt;'Hourly Calcs'!K1005,'Hourly Calcs'!O1005,N1005+O1005),N1005+O1005)</f>
        <v>111.57129192585754</v>
      </c>
      <c r="R1005" s="12">
        <f t="shared" si="141"/>
        <v>530.18677923167502</v>
      </c>
      <c r="S1005" s="1">
        <f>IF(AND(A1005&gt;=5,A1005&lt;=9),INDEX(Demand!$C$3:$C$26,C1005),INDEX(Demand!$B$3:$B$26,C1005))</f>
        <v>600</v>
      </c>
      <c r="T1005" s="7">
        <f t="shared" si="142"/>
        <v>530.18677923167502</v>
      </c>
      <c r="U1005" s="7">
        <f t="shared" si="143"/>
        <v>0</v>
      </c>
    </row>
    <row r="1006" spans="1:21" x14ac:dyDescent="0.2">
      <c r="A1006" s="1">
        <v>2</v>
      </c>
      <c r="B1006" s="1">
        <v>11</v>
      </c>
      <c r="C1006" s="1">
        <v>14</v>
      </c>
      <c r="D1006">
        <v>7</v>
      </c>
      <c r="E1006">
        <v>6.8</v>
      </c>
      <c r="F1006">
        <v>99</v>
      </c>
      <c r="G1006">
        <v>112</v>
      </c>
      <c r="H1006">
        <v>0</v>
      </c>
      <c r="I1006">
        <v>112</v>
      </c>
      <c r="J1006" s="4">
        <f t="shared" si="138"/>
        <v>204.0386952955059</v>
      </c>
      <c r="K1006" s="4">
        <f t="shared" si="139"/>
        <v>22.156551982376001</v>
      </c>
      <c r="L1006" s="5">
        <f t="shared" si="144"/>
        <v>39.038695295505903</v>
      </c>
      <c r="M1006" s="5">
        <f t="shared" si="145"/>
        <v>11.843448017623999</v>
      </c>
      <c r="N1006" s="6">
        <f t="shared" si="137"/>
        <v>0</v>
      </c>
      <c r="O1006" s="6">
        <f t="shared" si="140"/>
        <v>102.42610406308233</v>
      </c>
      <c r="P1006" s="6">
        <f>FORECAST(J1006,Inputs!$B$10:$B$18,Inputs!$A$10:$A$18)</f>
        <v>32.444802734217646</v>
      </c>
      <c r="Q1006" s="6">
        <f>IF(Inputs!$D$10="Yes",IF('Hourly Calcs'!P1006&gt;'Hourly Calcs'!K1006,'Hourly Calcs'!O1006,N1006+O1006),N1006+O1006)</f>
        <v>102.42610406308233</v>
      </c>
      <c r="R1006" s="12">
        <f t="shared" si="141"/>
        <v>486.72884650776723</v>
      </c>
      <c r="S1006" s="1">
        <f>IF(AND(A1006&gt;=5,A1006&lt;=9),INDEX(Demand!$C$3:$C$26,C1006),INDEX(Demand!$B$3:$B$26,C1006))</f>
        <v>600</v>
      </c>
      <c r="T1006" s="7">
        <f t="shared" si="142"/>
        <v>486.72884650776723</v>
      </c>
      <c r="U1006" s="7">
        <f t="shared" si="143"/>
        <v>0</v>
      </c>
    </row>
    <row r="1007" spans="1:21" x14ac:dyDescent="0.2">
      <c r="A1007" s="1">
        <v>2</v>
      </c>
      <c r="B1007" s="1">
        <v>11</v>
      </c>
      <c r="C1007" s="1">
        <v>15</v>
      </c>
      <c r="D1007">
        <v>6.9</v>
      </c>
      <c r="E1007">
        <v>6.5</v>
      </c>
      <c r="F1007">
        <v>97</v>
      </c>
      <c r="G1007">
        <v>178</v>
      </c>
      <c r="H1007">
        <v>87</v>
      </c>
      <c r="I1007">
        <v>147</v>
      </c>
      <c r="J1007" s="4">
        <f t="shared" si="138"/>
        <v>218.58209980088685</v>
      </c>
      <c r="K1007" s="4">
        <f t="shared" si="139"/>
        <v>17.246096054011545</v>
      </c>
      <c r="L1007" s="5">
        <f t="shared" si="144"/>
        <v>53.582099800886851</v>
      </c>
      <c r="M1007" s="5">
        <f t="shared" si="145"/>
        <v>16.753903945988455</v>
      </c>
      <c r="N1007" s="6">
        <f t="shared" si="137"/>
        <v>48.967148533987121</v>
      </c>
      <c r="O1007" s="6">
        <f t="shared" si="140"/>
        <v>134.43426158279556</v>
      </c>
      <c r="P1007" s="6">
        <f>FORECAST(J1007,Inputs!$B$10:$B$18,Inputs!$A$10:$A$18)</f>
        <v>32.57946388704525</v>
      </c>
      <c r="Q1007" s="6">
        <f>IF(Inputs!$D$10="Yes",IF('Hourly Calcs'!P1007&gt;'Hourly Calcs'!K1007,'Hourly Calcs'!O1007,N1007+O1007),N1007+O1007)</f>
        <v>134.43426158279556</v>
      </c>
      <c r="R1007" s="12">
        <f t="shared" si="141"/>
        <v>638.83161104144449</v>
      </c>
      <c r="S1007" s="1">
        <f>IF(AND(A1007&gt;=5,A1007&lt;=9),INDEX(Demand!$C$3:$C$26,C1007),INDEX(Demand!$B$3:$B$26,C1007))</f>
        <v>600</v>
      </c>
      <c r="T1007" s="7">
        <f t="shared" si="142"/>
        <v>600</v>
      </c>
      <c r="U1007" s="7">
        <f t="shared" si="143"/>
        <v>38.831611041444489</v>
      </c>
    </row>
    <row r="1008" spans="1:21" x14ac:dyDescent="0.2">
      <c r="A1008" s="1">
        <v>2</v>
      </c>
      <c r="B1008" s="1">
        <v>11</v>
      </c>
      <c r="C1008" s="1">
        <v>16</v>
      </c>
      <c r="D1008">
        <v>7</v>
      </c>
      <c r="E1008">
        <v>5.8</v>
      </c>
      <c r="F1008">
        <v>92</v>
      </c>
      <c r="G1008">
        <v>107</v>
      </c>
      <c r="H1008">
        <v>17</v>
      </c>
      <c r="I1008">
        <v>103</v>
      </c>
      <c r="J1008" s="4">
        <f t="shared" si="138"/>
        <v>231.87514982777228</v>
      </c>
      <c r="K1008" s="4">
        <f t="shared" si="139"/>
        <v>10.553914068314839</v>
      </c>
      <c r="L1008" s="5">
        <f t="shared" si="144"/>
        <v>66.875149827772276</v>
      </c>
      <c r="M1008" s="5">
        <f t="shared" si="145"/>
        <v>23.446085931685161</v>
      </c>
      <c r="N1008" s="6">
        <f t="shared" si="137"/>
        <v>6.251699654924546</v>
      </c>
      <c r="O1008" s="6">
        <f t="shared" si="140"/>
        <v>94.195434986584644</v>
      </c>
      <c r="P1008" s="6">
        <f>FORECAST(J1008,Inputs!$B$10:$B$18,Inputs!$A$10:$A$18)</f>
        <v>32.702547683590481</v>
      </c>
      <c r="Q1008" s="6">
        <f>IF(Inputs!$D$10="Yes",IF('Hourly Calcs'!P1008&gt;'Hourly Calcs'!K1008,'Hourly Calcs'!O1008,N1008+O1008),N1008+O1008)</f>
        <v>94.195434986584644</v>
      </c>
      <c r="R1008" s="12">
        <f t="shared" si="141"/>
        <v>447.61670705625022</v>
      </c>
      <c r="S1008" s="1">
        <f>IF(AND(A1008&gt;=5,A1008&lt;=9),INDEX(Demand!$C$3:$C$26,C1008),INDEX(Demand!$B$3:$B$26,C1008))</f>
        <v>900</v>
      </c>
      <c r="T1008" s="7">
        <f t="shared" si="142"/>
        <v>447.61670705625022</v>
      </c>
      <c r="U1008" s="7">
        <f t="shared" si="143"/>
        <v>0</v>
      </c>
    </row>
    <row r="1009" spans="1:21" x14ac:dyDescent="0.2">
      <c r="A1009" s="1">
        <v>2</v>
      </c>
      <c r="B1009" s="1">
        <v>11</v>
      </c>
      <c r="C1009" s="1">
        <v>17</v>
      </c>
      <c r="D1009">
        <v>6.9</v>
      </c>
      <c r="E1009">
        <v>6.2</v>
      </c>
      <c r="F1009">
        <v>95</v>
      </c>
      <c r="G1009">
        <v>32</v>
      </c>
      <c r="H1009">
        <v>0</v>
      </c>
      <c r="I1009">
        <v>32</v>
      </c>
      <c r="J1009" s="4">
        <f t="shared" si="138"/>
        <v>244.09166656117111</v>
      </c>
      <c r="K1009" s="4">
        <f t="shared" si="139"/>
        <v>2.696261687135717</v>
      </c>
      <c r="L1009" s="5">
        <f t="shared" si="144"/>
        <v>79.09166656117111</v>
      </c>
      <c r="M1009" s="5">
        <f t="shared" si="145"/>
        <v>31.303738312864283</v>
      </c>
      <c r="N1009" s="6">
        <f t="shared" si="137"/>
        <v>0</v>
      </c>
      <c r="O1009" s="6">
        <f t="shared" si="140"/>
        <v>29.264601160880666</v>
      </c>
      <c r="P1009" s="6">
        <f>FORECAST(J1009,Inputs!$B$10:$B$18,Inputs!$A$10:$A$18)</f>
        <v>32.815663579270101</v>
      </c>
      <c r="Q1009" s="6">
        <f>IF(Inputs!$D$10="Yes",IF('Hourly Calcs'!P1009&gt;'Hourly Calcs'!K1009,'Hourly Calcs'!O1009,N1009+O1009),N1009+O1009)</f>
        <v>29.264601160880666</v>
      </c>
      <c r="R1009" s="12">
        <f t="shared" si="141"/>
        <v>139.06538471650492</v>
      </c>
      <c r="S1009" s="1">
        <f>IF(AND(A1009&gt;=5,A1009&lt;=9),INDEX(Demand!$C$3:$C$26,C1009),INDEX(Demand!$B$3:$B$26,C1009))</f>
        <v>900</v>
      </c>
      <c r="T1009" s="7">
        <f t="shared" si="142"/>
        <v>139.06538471650492</v>
      </c>
      <c r="U1009" s="7">
        <f t="shared" si="143"/>
        <v>0</v>
      </c>
    </row>
    <row r="1010" spans="1:21" x14ac:dyDescent="0.2">
      <c r="A1010" s="1">
        <v>2</v>
      </c>
      <c r="B1010" s="1">
        <v>11</v>
      </c>
      <c r="C1010" s="1">
        <v>18</v>
      </c>
      <c r="D1010">
        <v>6.2</v>
      </c>
      <c r="E1010">
        <v>5.7</v>
      </c>
      <c r="F1010">
        <v>97</v>
      </c>
      <c r="G1010">
        <v>1</v>
      </c>
      <c r="H1010">
        <v>0</v>
      </c>
      <c r="I1010">
        <v>1</v>
      </c>
      <c r="J1010" s="4">
        <f t="shared" si="138"/>
        <v>255.62460025354579</v>
      </c>
      <c r="K1010" s="4">
        <f t="shared" si="139"/>
        <v>-6.4000850067699133</v>
      </c>
      <c r="L1010" s="5">
        <f t="shared" si="144"/>
        <v>0</v>
      </c>
      <c r="M1010" s="5">
        <f t="shared" si="145"/>
        <v>0</v>
      </c>
      <c r="N1010" s="6">
        <f t="shared" si="137"/>
        <v>0</v>
      </c>
      <c r="O1010" s="6">
        <f t="shared" si="140"/>
        <v>0.91451878627752081</v>
      </c>
      <c r="P1010" s="6">
        <f>FORECAST(J1010,Inputs!$B$10:$B$18,Inputs!$A$10:$A$18)</f>
        <v>32.922450002347645</v>
      </c>
      <c r="Q1010" s="6">
        <f>IF(Inputs!$D$10="Yes",IF('Hourly Calcs'!P1010&gt;'Hourly Calcs'!K1010,'Hourly Calcs'!O1010,N1010+O1010),N1010+O1010)</f>
        <v>0.91451878627752081</v>
      </c>
      <c r="R1010" s="12">
        <f t="shared" si="141"/>
        <v>4.3457932723907788</v>
      </c>
      <c r="S1010" s="1">
        <f>IF(AND(A1010&gt;=5,A1010&lt;=9),INDEX(Demand!$C$3:$C$26,C1010),INDEX(Demand!$B$3:$B$26,C1010))</f>
        <v>900</v>
      </c>
      <c r="T1010" s="7">
        <f t="shared" si="142"/>
        <v>4.3457932723907788</v>
      </c>
      <c r="U1010" s="7">
        <f t="shared" si="143"/>
        <v>0</v>
      </c>
    </row>
    <row r="1011" spans="1:21" x14ac:dyDescent="0.2">
      <c r="A1011" s="1">
        <v>2</v>
      </c>
      <c r="B1011" s="1">
        <v>11</v>
      </c>
      <c r="C1011" s="1">
        <v>19</v>
      </c>
      <c r="D1011">
        <v>5.2</v>
      </c>
      <c r="E1011">
        <v>5</v>
      </c>
      <c r="F1011">
        <v>99</v>
      </c>
      <c r="G1011">
        <v>0</v>
      </c>
      <c r="H1011">
        <v>0</v>
      </c>
      <c r="I1011">
        <v>0</v>
      </c>
      <c r="J1011" s="4">
        <f t="shared" si="138"/>
        <v>266.99023783656031</v>
      </c>
      <c r="K1011" s="4">
        <f t="shared" si="139"/>
        <v>-15.790215961362392</v>
      </c>
      <c r="L1011" s="5">
        <f t="shared" si="144"/>
        <v>0</v>
      </c>
      <c r="M1011" s="5">
        <f t="shared" si="145"/>
        <v>0</v>
      </c>
      <c r="N1011" s="6">
        <f t="shared" si="137"/>
        <v>0</v>
      </c>
      <c r="O1011" s="6">
        <f t="shared" si="140"/>
        <v>0</v>
      </c>
      <c r="P1011" s="6">
        <f>FORECAST(J1011,Inputs!$B$10:$B$18,Inputs!$A$10:$A$18)</f>
        <v>33.027687387375558</v>
      </c>
      <c r="Q1011" s="6">
        <f>IF(Inputs!$D$10="Yes",IF('Hourly Calcs'!P1011&gt;'Hourly Calcs'!K1011,'Hourly Calcs'!O1011,N1011+O1011),N1011+O1011)</f>
        <v>0</v>
      </c>
      <c r="R1011" s="12">
        <f t="shared" si="141"/>
        <v>0</v>
      </c>
      <c r="S1011" s="1">
        <f>IF(AND(A1011&gt;=5,A1011&lt;=9),INDEX(Demand!$C$3:$C$26,C1011),INDEX(Demand!$B$3:$B$26,C1011))</f>
        <v>900</v>
      </c>
      <c r="T1011" s="7">
        <f t="shared" si="142"/>
        <v>0</v>
      </c>
      <c r="U1011" s="7">
        <f t="shared" si="143"/>
        <v>0</v>
      </c>
    </row>
    <row r="1012" spans="1:21" x14ac:dyDescent="0.2">
      <c r="A1012" s="1">
        <v>2</v>
      </c>
      <c r="B1012" s="1">
        <v>11</v>
      </c>
      <c r="C1012" s="1">
        <v>20</v>
      </c>
      <c r="D1012">
        <v>6.2</v>
      </c>
      <c r="E1012">
        <v>5.5</v>
      </c>
      <c r="F1012">
        <v>95</v>
      </c>
      <c r="G1012">
        <v>0</v>
      </c>
      <c r="H1012">
        <v>0</v>
      </c>
      <c r="I1012">
        <v>0</v>
      </c>
      <c r="J1012" s="4">
        <f t="shared" si="138"/>
        <v>278.81925860262555</v>
      </c>
      <c r="K1012" s="4">
        <f t="shared" si="139"/>
        <v>-25.254163664089546</v>
      </c>
      <c r="L1012" s="5">
        <f t="shared" si="144"/>
        <v>0</v>
      </c>
      <c r="M1012" s="5">
        <f t="shared" si="145"/>
        <v>0</v>
      </c>
      <c r="N1012" s="6">
        <f t="shared" si="137"/>
        <v>0</v>
      </c>
      <c r="O1012" s="6">
        <f t="shared" si="140"/>
        <v>0</v>
      </c>
      <c r="P1012" s="6">
        <f>FORECAST(J1012,Inputs!$B$10:$B$18,Inputs!$A$10:$A$18)</f>
        <v>33.137215357431714</v>
      </c>
      <c r="Q1012" s="6">
        <f>IF(Inputs!$D$10="Yes",IF('Hourly Calcs'!P1012&gt;'Hourly Calcs'!K1012,'Hourly Calcs'!O1012,N1012+O1012),N1012+O1012)</f>
        <v>0</v>
      </c>
      <c r="R1012" s="12">
        <f t="shared" si="141"/>
        <v>0</v>
      </c>
      <c r="S1012" s="1">
        <f>IF(AND(A1012&gt;=5,A1012&lt;=9),INDEX(Demand!$C$3:$C$26,C1012),INDEX(Demand!$B$3:$B$26,C1012))</f>
        <v>800</v>
      </c>
      <c r="T1012" s="7">
        <f t="shared" si="142"/>
        <v>0</v>
      </c>
      <c r="U1012" s="7">
        <f t="shared" si="143"/>
        <v>0</v>
      </c>
    </row>
    <row r="1013" spans="1:21" x14ac:dyDescent="0.2">
      <c r="A1013" s="1">
        <v>2</v>
      </c>
      <c r="B1013" s="1">
        <v>11</v>
      </c>
      <c r="C1013" s="1">
        <v>21</v>
      </c>
      <c r="D1013">
        <v>5</v>
      </c>
      <c r="E1013">
        <v>4.8</v>
      </c>
      <c r="F1013">
        <v>99</v>
      </c>
      <c r="G1013">
        <v>0</v>
      </c>
      <c r="H1013">
        <v>0</v>
      </c>
      <c r="I1013">
        <v>0</v>
      </c>
      <c r="J1013" s="4">
        <f t="shared" si="138"/>
        <v>291.91187804728276</v>
      </c>
      <c r="K1013" s="4">
        <f t="shared" si="139"/>
        <v>-34.388991561980149</v>
      </c>
      <c r="L1013" s="5">
        <f t="shared" si="144"/>
        <v>0</v>
      </c>
      <c r="M1013" s="5">
        <f t="shared" si="145"/>
        <v>0</v>
      </c>
      <c r="N1013" s="6">
        <f t="shared" si="137"/>
        <v>0</v>
      </c>
      <c r="O1013" s="6">
        <f t="shared" si="140"/>
        <v>0</v>
      </c>
      <c r="P1013" s="6">
        <f>FORECAST(J1013,Inputs!$B$10:$B$18,Inputs!$A$10:$A$18)</f>
        <v>33.258443315252613</v>
      </c>
      <c r="Q1013" s="6">
        <f>IF(Inputs!$D$10="Yes",IF('Hourly Calcs'!P1013&gt;'Hourly Calcs'!K1013,'Hourly Calcs'!O1013,N1013+O1013),N1013+O1013)</f>
        <v>0</v>
      </c>
      <c r="R1013" s="12">
        <f t="shared" si="141"/>
        <v>0</v>
      </c>
      <c r="S1013" s="1">
        <f>IF(AND(A1013&gt;=5,A1013&lt;=9),INDEX(Demand!$C$3:$C$26,C1013),INDEX(Demand!$B$3:$B$26,C1013))</f>
        <v>700</v>
      </c>
      <c r="T1013" s="7">
        <f t="shared" si="142"/>
        <v>0</v>
      </c>
      <c r="U1013" s="7">
        <f t="shared" si="143"/>
        <v>0</v>
      </c>
    </row>
    <row r="1014" spans="1:21" x14ac:dyDescent="0.2">
      <c r="A1014" s="1">
        <v>2</v>
      </c>
      <c r="B1014" s="1">
        <v>11</v>
      </c>
      <c r="C1014" s="1">
        <v>22</v>
      </c>
      <c r="D1014">
        <v>5.8</v>
      </c>
      <c r="E1014">
        <v>5.8</v>
      </c>
      <c r="F1014">
        <v>100</v>
      </c>
      <c r="G1014">
        <v>0</v>
      </c>
      <c r="H1014">
        <v>0</v>
      </c>
      <c r="I1014">
        <v>0</v>
      </c>
      <c r="J1014" s="4">
        <f t="shared" si="138"/>
        <v>307.29688267100818</v>
      </c>
      <c r="K1014" s="4">
        <f t="shared" si="139"/>
        <v>-42.62979618459579</v>
      </c>
      <c r="L1014" s="5">
        <f t="shared" si="144"/>
        <v>0</v>
      </c>
      <c r="M1014" s="5">
        <f t="shared" si="145"/>
        <v>0</v>
      </c>
      <c r="N1014" s="6">
        <f t="shared" si="137"/>
        <v>0</v>
      </c>
      <c r="O1014" s="6">
        <f t="shared" si="140"/>
        <v>0</v>
      </c>
      <c r="P1014" s="6">
        <f>FORECAST(J1014,Inputs!$B$10:$B$18,Inputs!$A$10:$A$18)</f>
        <v>33.400897061768589</v>
      </c>
      <c r="Q1014" s="6">
        <f>IF(Inputs!$D$10="Yes",IF('Hourly Calcs'!P1014&gt;'Hourly Calcs'!K1014,'Hourly Calcs'!O1014,N1014+O1014),N1014+O1014)</f>
        <v>0</v>
      </c>
      <c r="R1014" s="12">
        <f t="shared" si="141"/>
        <v>0</v>
      </c>
      <c r="S1014" s="1">
        <f>IF(AND(A1014&gt;=5,A1014&lt;=9),INDEX(Demand!$C$3:$C$26,C1014),INDEX(Demand!$B$3:$B$26,C1014))</f>
        <v>600</v>
      </c>
      <c r="T1014" s="7">
        <f t="shared" si="142"/>
        <v>0</v>
      </c>
      <c r="U1014" s="7">
        <f t="shared" si="143"/>
        <v>0</v>
      </c>
    </row>
    <row r="1015" spans="1:21" x14ac:dyDescent="0.2">
      <c r="A1015" s="1">
        <v>2</v>
      </c>
      <c r="B1015" s="1">
        <v>11</v>
      </c>
      <c r="C1015" s="1">
        <v>23</v>
      </c>
      <c r="D1015">
        <v>6.4</v>
      </c>
      <c r="E1015">
        <v>6.4</v>
      </c>
      <c r="F1015">
        <v>100</v>
      </c>
      <c r="G1015">
        <v>0</v>
      </c>
      <c r="H1015">
        <v>0</v>
      </c>
      <c r="I1015">
        <v>0</v>
      </c>
      <c r="J1015" s="4">
        <f t="shared" si="138"/>
        <v>326.08040900174427</v>
      </c>
      <c r="K1015" s="4">
        <f t="shared" si="139"/>
        <v>-49.141025345373322</v>
      </c>
      <c r="L1015" s="5">
        <f t="shared" si="144"/>
        <v>0</v>
      </c>
      <c r="M1015" s="5">
        <f t="shared" si="145"/>
        <v>0</v>
      </c>
      <c r="N1015" s="6">
        <f t="shared" si="137"/>
        <v>0</v>
      </c>
      <c r="O1015" s="6">
        <f t="shared" si="140"/>
        <v>0</v>
      </c>
      <c r="P1015" s="6">
        <f>FORECAST(J1015,Inputs!$B$10:$B$18,Inputs!$A$10:$A$18)</f>
        <v>33.574818601868003</v>
      </c>
      <c r="Q1015" s="6">
        <f>IF(Inputs!$D$10="Yes",IF('Hourly Calcs'!P1015&gt;'Hourly Calcs'!K1015,'Hourly Calcs'!O1015,N1015+O1015),N1015+O1015)</f>
        <v>0</v>
      </c>
      <c r="R1015" s="12">
        <f t="shared" si="141"/>
        <v>0</v>
      </c>
      <c r="S1015" s="1">
        <f>IF(AND(A1015&gt;=5,A1015&lt;=9),INDEX(Demand!$C$3:$C$26,C1015),INDEX(Demand!$B$3:$B$26,C1015))</f>
        <v>500</v>
      </c>
      <c r="T1015" s="7">
        <f t="shared" si="142"/>
        <v>0</v>
      </c>
      <c r="U1015" s="7">
        <f t="shared" si="143"/>
        <v>0</v>
      </c>
    </row>
    <row r="1016" spans="1:21" x14ac:dyDescent="0.2">
      <c r="A1016" s="1">
        <v>2</v>
      </c>
      <c r="B1016" s="1">
        <v>11</v>
      </c>
      <c r="C1016" s="1">
        <v>24</v>
      </c>
      <c r="D1016">
        <v>6.3</v>
      </c>
      <c r="E1016">
        <v>6.3</v>
      </c>
      <c r="F1016">
        <v>100</v>
      </c>
      <c r="G1016">
        <v>0</v>
      </c>
      <c r="H1016">
        <v>0</v>
      </c>
      <c r="I1016">
        <v>0</v>
      </c>
      <c r="J1016" s="4">
        <f t="shared" si="138"/>
        <v>348.55715150736296</v>
      </c>
      <c r="K1016" s="4">
        <f t="shared" si="139"/>
        <v>-52.806674869564688</v>
      </c>
      <c r="L1016" s="5">
        <f t="shared" si="144"/>
        <v>0</v>
      </c>
      <c r="M1016" s="5">
        <f t="shared" si="145"/>
        <v>0</v>
      </c>
      <c r="N1016" s="6">
        <f t="shared" si="137"/>
        <v>0</v>
      </c>
      <c r="O1016" s="6">
        <f t="shared" si="140"/>
        <v>0</v>
      </c>
      <c r="P1016" s="6">
        <f>FORECAST(J1016,Inputs!$B$10:$B$18,Inputs!$A$10:$A$18)</f>
        <v>33.782936588031134</v>
      </c>
      <c r="Q1016" s="6">
        <f>IF(Inputs!$D$10="Yes",IF('Hourly Calcs'!P1016&gt;'Hourly Calcs'!K1016,'Hourly Calcs'!O1016,N1016+O1016),N1016+O1016)</f>
        <v>0</v>
      </c>
      <c r="R1016" s="12">
        <f t="shared" si="141"/>
        <v>0</v>
      </c>
      <c r="S1016" s="1">
        <f>IF(AND(A1016&gt;=5,A1016&lt;=9),INDEX(Demand!$C$3:$C$26,C1016),INDEX(Demand!$B$3:$B$26,C1016))</f>
        <v>400</v>
      </c>
      <c r="T1016" s="7">
        <f t="shared" si="142"/>
        <v>0</v>
      </c>
      <c r="U1016" s="7">
        <f t="shared" si="143"/>
        <v>0</v>
      </c>
    </row>
    <row r="1017" spans="1:21" x14ac:dyDescent="0.2">
      <c r="A1017" s="1">
        <v>2</v>
      </c>
      <c r="B1017" s="1">
        <v>12</v>
      </c>
      <c r="C1017" s="1">
        <v>1</v>
      </c>
      <c r="D1017">
        <v>5.7</v>
      </c>
      <c r="E1017">
        <v>5.7</v>
      </c>
      <c r="F1017">
        <v>100</v>
      </c>
      <c r="G1017">
        <v>0</v>
      </c>
      <c r="H1017">
        <v>0</v>
      </c>
      <c r="I1017">
        <v>0</v>
      </c>
      <c r="J1017" s="4">
        <f t="shared" si="138"/>
        <v>12.713942794472729</v>
      </c>
      <c r="K1017" s="4">
        <f t="shared" si="139"/>
        <v>-52.686795237905272</v>
      </c>
      <c r="L1017" s="5">
        <f t="shared" si="144"/>
        <v>0</v>
      </c>
      <c r="M1017" s="5">
        <f t="shared" si="145"/>
        <v>0</v>
      </c>
      <c r="N1017" s="6">
        <f t="shared" si="137"/>
        <v>0</v>
      </c>
      <c r="O1017" s="6">
        <f t="shared" si="140"/>
        <v>0</v>
      </c>
      <c r="P1017" s="6">
        <f>FORECAST(J1017,Inputs!$B$10:$B$18,Inputs!$A$10:$A$18)</f>
        <v>30.673277248096969</v>
      </c>
      <c r="Q1017" s="6">
        <f>IF(Inputs!$D$10="Yes",IF('Hourly Calcs'!P1017&gt;'Hourly Calcs'!K1017,'Hourly Calcs'!O1017,N1017+O1017),N1017+O1017)</f>
        <v>0</v>
      </c>
      <c r="R1017" s="12">
        <f t="shared" si="141"/>
        <v>0</v>
      </c>
      <c r="S1017" s="1">
        <f>IF(AND(A1017&gt;=5,A1017&lt;=9),INDEX(Demand!$C$3:$C$26,C1017),INDEX(Demand!$B$3:$B$26,C1017))</f>
        <v>350</v>
      </c>
      <c r="T1017" s="7">
        <f t="shared" si="142"/>
        <v>0</v>
      </c>
      <c r="U1017" s="7">
        <f t="shared" si="143"/>
        <v>0</v>
      </c>
    </row>
    <row r="1018" spans="1:21" x14ac:dyDescent="0.2">
      <c r="A1018" s="1">
        <v>2</v>
      </c>
      <c r="B1018" s="1">
        <v>12</v>
      </c>
      <c r="C1018" s="1">
        <v>2</v>
      </c>
      <c r="D1018">
        <v>5.8</v>
      </c>
      <c r="E1018">
        <v>5.8</v>
      </c>
      <c r="F1018">
        <v>100</v>
      </c>
      <c r="G1018">
        <v>0</v>
      </c>
      <c r="H1018">
        <v>0</v>
      </c>
      <c r="I1018">
        <v>0</v>
      </c>
      <c r="J1018" s="4">
        <f t="shared" si="138"/>
        <v>34.998964456575123</v>
      </c>
      <c r="K1018" s="4">
        <f t="shared" si="139"/>
        <v>-48.815356719882573</v>
      </c>
      <c r="L1018" s="5">
        <f t="shared" si="144"/>
        <v>0</v>
      </c>
      <c r="M1018" s="5">
        <f t="shared" si="145"/>
        <v>0</v>
      </c>
      <c r="N1018" s="6">
        <f t="shared" si="137"/>
        <v>0</v>
      </c>
      <c r="O1018" s="6">
        <f t="shared" si="140"/>
        <v>0</v>
      </c>
      <c r="P1018" s="6">
        <f>FORECAST(J1018,Inputs!$B$10:$B$18,Inputs!$A$10:$A$18)</f>
        <v>30.879620041264584</v>
      </c>
      <c r="Q1018" s="6">
        <f>IF(Inputs!$D$10="Yes",IF('Hourly Calcs'!P1018&gt;'Hourly Calcs'!K1018,'Hourly Calcs'!O1018,N1018+O1018),N1018+O1018)</f>
        <v>0</v>
      </c>
      <c r="R1018" s="12">
        <f t="shared" si="141"/>
        <v>0</v>
      </c>
      <c r="S1018" s="1">
        <f>IF(AND(A1018&gt;=5,A1018&lt;=9),INDEX(Demand!$C$3:$C$26,C1018),INDEX(Demand!$B$3:$B$26,C1018))</f>
        <v>350</v>
      </c>
      <c r="T1018" s="7">
        <f t="shared" si="142"/>
        <v>0</v>
      </c>
      <c r="U1018" s="7">
        <f t="shared" si="143"/>
        <v>0</v>
      </c>
    </row>
    <row r="1019" spans="1:21" x14ac:dyDescent="0.2">
      <c r="A1019" s="1">
        <v>2</v>
      </c>
      <c r="B1019" s="1">
        <v>12</v>
      </c>
      <c r="C1019" s="1">
        <v>3</v>
      </c>
      <c r="D1019">
        <v>5.8</v>
      </c>
      <c r="E1019">
        <v>5.8</v>
      </c>
      <c r="F1019">
        <v>100</v>
      </c>
      <c r="G1019">
        <v>0</v>
      </c>
      <c r="H1019">
        <v>0</v>
      </c>
      <c r="I1019">
        <v>0</v>
      </c>
      <c r="J1019" s="4">
        <f t="shared" si="138"/>
        <v>53.554049570517833</v>
      </c>
      <c r="K1019" s="4">
        <f t="shared" si="139"/>
        <v>-42.164885818695723</v>
      </c>
      <c r="L1019" s="5">
        <f t="shared" si="144"/>
        <v>0</v>
      </c>
      <c r="M1019" s="5">
        <f t="shared" si="145"/>
        <v>0</v>
      </c>
      <c r="N1019" s="6">
        <f t="shared" si="137"/>
        <v>0</v>
      </c>
      <c r="O1019" s="6">
        <f t="shared" si="140"/>
        <v>0</v>
      </c>
      <c r="P1019" s="6">
        <f>FORECAST(J1019,Inputs!$B$10:$B$18,Inputs!$A$10:$A$18)</f>
        <v>31.051426384912201</v>
      </c>
      <c r="Q1019" s="6">
        <f>IF(Inputs!$D$10="Yes",IF('Hourly Calcs'!P1019&gt;'Hourly Calcs'!K1019,'Hourly Calcs'!O1019,N1019+O1019),N1019+O1019)</f>
        <v>0</v>
      </c>
      <c r="R1019" s="12">
        <f t="shared" si="141"/>
        <v>0</v>
      </c>
      <c r="S1019" s="1">
        <f>IF(AND(A1019&gt;=5,A1019&lt;=9),INDEX(Demand!$C$3:$C$26,C1019),INDEX(Demand!$B$3:$B$26,C1019))</f>
        <v>350</v>
      </c>
      <c r="T1019" s="7">
        <f t="shared" si="142"/>
        <v>0</v>
      </c>
      <c r="U1019" s="7">
        <f t="shared" si="143"/>
        <v>0</v>
      </c>
    </row>
    <row r="1020" spans="1:21" x14ac:dyDescent="0.2">
      <c r="A1020" s="1">
        <v>2</v>
      </c>
      <c r="B1020" s="1">
        <v>12</v>
      </c>
      <c r="C1020" s="1">
        <v>4</v>
      </c>
      <c r="D1020">
        <v>5.5</v>
      </c>
      <c r="E1020">
        <v>5.3</v>
      </c>
      <c r="F1020">
        <v>99</v>
      </c>
      <c r="G1020">
        <v>0</v>
      </c>
      <c r="H1020">
        <v>0</v>
      </c>
      <c r="I1020">
        <v>0</v>
      </c>
      <c r="J1020" s="4">
        <f t="shared" si="138"/>
        <v>68.765435925132522</v>
      </c>
      <c r="K1020" s="4">
        <f t="shared" si="139"/>
        <v>-33.840150479880407</v>
      </c>
      <c r="L1020" s="5">
        <f t="shared" si="144"/>
        <v>0</v>
      </c>
      <c r="M1020" s="5">
        <f t="shared" si="145"/>
        <v>0</v>
      </c>
      <c r="N1020" s="6">
        <f t="shared" si="137"/>
        <v>0</v>
      </c>
      <c r="O1020" s="6">
        <f t="shared" si="140"/>
        <v>0</v>
      </c>
      <c r="P1020" s="6">
        <f>FORECAST(J1020,Inputs!$B$10:$B$18,Inputs!$A$10:$A$18)</f>
        <v>31.192272554862335</v>
      </c>
      <c r="Q1020" s="6">
        <f>IF(Inputs!$D$10="Yes",IF('Hourly Calcs'!P1020&gt;'Hourly Calcs'!K1020,'Hourly Calcs'!O1020,N1020+O1020),N1020+O1020)</f>
        <v>0</v>
      </c>
      <c r="R1020" s="12">
        <f t="shared" si="141"/>
        <v>0</v>
      </c>
      <c r="S1020" s="1">
        <f>IF(AND(A1020&gt;=5,A1020&lt;=9),INDEX(Demand!$C$3:$C$26,C1020),INDEX(Demand!$B$3:$B$26,C1020))</f>
        <v>350</v>
      </c>
      <c r="T1020" s="7">
        <f t="shared" si="142"/>
        <v>0</v>
      </c>
      <c r="U1020" s="7">
        <f t="shared" si="143"/>
        <v>0</v>
      </c>
    </row>
    <row r="1021" spans="1:21" x14ac:dyDescent="0.2">
      <c r="A1021" s="1">
        <v>2</v>
      </c>
      <c r="B1021" s="1">
        <v>12</v>
      </c>
      <c r="C1021" s="1">
        <v>5</v>
      </c>
      <c r="D1021">
        <v>5.5</v>
      </c>
      <c r="E1021">
        <v>5.0999999999999996</v>
      </c>
      <c r="F1021">
        <v>97</v>
      </c>
      <c r="G1021">
        <v>0</v>
      </c>
      <c r="H1021">
        <v>0</v>
      </c>
      <c r="I1021">
        <v>0</v>
      </c>
      <c r="J1021" s="4">
        <f t="shared" si="138"/>
        <v>81.749151023504737</v>
      </c>
      <c r="K1021" s="4">
        <f t="shared" si="139"/>
        <v>-24.657174872442226</v>
      </c>
      <c r="L1021" s="5">
        <f t="shared" si="144"/>
        <v>83.250848976495263</v>
      </c>
      <c r="M1021" s="5">
        <f t="shared" si="145"/>
        <v>0</v>
      </c>
      <c r="N1021" s="6">
        <f t="shared" si="137"/>
        <v>0</v>
      </c>
      <c r="O1021" s="6">
        <f t="shared" si="140"/>
        <v>0</v>
      </c>
      <c r="P1021" s="6">
        <f>FORECAST(J1021,Inputs!$B$10:$B$18,Inputs!$A$10:$A$18)</f>
        <v>31.312492139106524</v>
      </c>
      <c r="Q1021" s="6">
        <f>IF(Inputs!$D$10="Yes",IF('Hourly Calcs'!P1021&gt;'Hourly Calcs'!K1021,'Hourly Calcs'!O1021,N1021+O1021),N1021+O1021)</f>
        <v>0</v>
      </c>
      <c r="R1021" s="12">
        <f t="shared" si="141"/>
        <v>0</v>
      </c>
      <c r="S1021" s="1">
        <f>IF(AND(A1021&gt;=5,A1021&lt;=9),INDEX(Demand!$C$3:$C$26,C1021),INDEX(Demand!$B$3:$B$26,C1021))</f>
        <v>350</v>
      </c>
      <c r="T1021" s="7">
        <f t="shared" si="142"/>
        <v>0</v>
      </c>
      <c r="U1021" s="7">
        <f t="shared" si="143"/>
        <v>0</v>
      </c>
    </row>
    <row r="1022" spans="1:21" x14ac:dyDescent="0.2">
      <c r="A1022" s="1">
        <v>2</v>
      </c>
      <c r="B1022" s="1">
        <v>12</v>
      </c>
      <c r="C1022" s="1">
        <v>6</v>
      </c>
      <c r="D1022">
        <v>5.0999999999999996</v>
      </c>
      <c r="E1022">
        <v>4.5999999999999996</v>
      </c>
      <c r="F1022">
        <v>97</v>
      </c>
      <c r="G1022">
        <v>0</v>
      </c>
      <c r="H1022">
        <v>0</v>
      </c>
      <c r="I1022">
        <v>0</v>
      </c>
      <c r="J1022" s="4">
        <f t="shared" si="138"/>
        <v>93.52095957271446</v>
      </c>
      <c r="K1022" s="4">
        <f t="shared" si="139"/>
        <v>-15.167671051129076</v>
      </c>
      <c r="L1022" s="5">
        <f t="shared" si="144"/>
        <v>71.47904042728554</v>
      </c>
      <c r="M1022" s="5">
        <f t="shared" si="145"/>
        <v>0</v>
      </c>
      <c r="N1022" s="6">
        <f t="shared" si="137"/>
        <v>0</v>
      </c>
      <c r="O1022" s="6">
        <f t="shared" si="140"/>
        <v>0</v>
      </c>
      <c r="P1022" s="6">
        <f>FORECAST(J1022,Inputs!$B$10:$B$18,Inputs!$A$10:$A$18)</f>
        <v>31.421490366414019</v>
      </c>
      <c r="Q1022" s="6">
        <f>IF(Inputs!$D$10="Yes",IF('Hourly Calcs'!P1022&gt;'Hourly Calcs'!K1022,'Hourly Calcs'!O1022,N1022+O1022),N1022+O1022)</f>
        <v>0</v>
      </c>
      <c r="R1022" s="12">
        <f t="shared" si="141"/>
        <v>0</v>
      </c>
      <c r="S1022" s="1">
        <f>IF(AND(A1022&gt;=5,A1022&lt;=9),INDEX(Demand!$C$3:$C$26,C1022),INDEX(Demand!$B$3:$B$26,C1022))</f>
        <v>350</v>
      </c>
      <c r="T1022" s="7">
        <f t="shared" si="142"/>
        <v>0</v>
      </c>
      <c r="U1022" s="7">
        <f t="shared" si="143"/>
        <v>0</v>
      </c>
    </row>
    <row r="1023" spans="1:21" x14ac:dyDescent="0.2">
      <c r="A1023" s="1">
        <v>2</v>
      </c>
      <c r="B1023" s="1">
        <v>12</v>
      </c>
      <c r="C1023" s="1">
        <v>7</v>
      </c>
      <c r="D1023">
        <v>5.2</v>
      </c>
      <c r="E1023">
        <v>4.3</v>
      </c>
      <c r="F1023">
        <v>94</v>
      </c>
      <c r="G1023">
        <v>0</v>
      </c>
      <c r="H1023">
        <v>0</v>
      </c>
      <c r="I1023">
        <v>0</v>
      </c>
      <c r="J1023" s="4">
        <f t="shared" si="138"/>
        <v>104.8696530507177</v>
      </c>
      <c r="K1023" s="4">
        <f t="shared" si="139"/>
        <v>-5.7646150760120207</v>
      </c>
      <c r="L1023" s="5">
        <f t="shared" si="144"/>
        <v>60.130346949282298</v>
      </c>
      <c r="M1023" s="5">
        <f t="shared" si="145"/>
        <v>0</v>
      </c>
      <c r="N1023" s="6">
        <f t="shared" si="137"/>
        <v>0</v>
      </c>
      <c r="O1023" s="6">
        <f t="shared" si="140"/>
        <v>0</v>
      </c>
      <c r="P1023" s="6">
        <f>FORECAST(J1023,Inputs!$B$10:$B$18,Inputs!$A$10:$A$18)</f>
        <v>31.526570861580716</v>
      </c>
      <c r="Q1023" s="6">
        <f>IF(Inputs!$D$10="Yes",IF('Hourly Calcs'!P1023&gt;'Hourly Calcs'!K1023,'Hourly Calcs'!O1023,N1023+O1023),N1023+O1023)</f>
        <v>0</v>
      </c>
      <c r="R1023" s="12">
        <f t="shared" si="141"/>
        <v>0</v>
      </c>
      <c r="S1023" s="1">
        <f>IF(AND(A1023&gt;=5,A1023&lt;=9),INDEX(Demand!$C$3:$C$26,C1023),INDEX(Demand!$B$3:$B$26,C1023))</f>
        <v>350</v>
      </c>
      <c r="T1023" s="7">
        <f t="shared" si="142"/>
        <v>0</v>
      </c>
      <c r="U1023" s="7">
        <f t="shared" si="143"/>
        <v>0</v>
      </c>
    </row>
    <row r="1024" spans="1:21" x14ac:dyDescent="0.2">
      <c r="A1024" s="1">
        <v>2</v>
      </c>
      <c r="B1024" s="1">
        <v>12</v>
      </c>
      <c r="C1024" s="1">
        <v>8</v>
      </c>
      <c r="D1024">
        <v>5.8</v>
      </c>
      <c r="E1024">
        <v>5.4</v>
      </c>
      <c r="F1024">
        <v>97</v>
      </c>
      <c r="G1024">
        <v>5</v>
      </c>
      <c r="H1024">
        <v>0</v>
      </c>
      <c r="I1024">
        <v>5</v>
      </c>
      <c r="J1024" s="4">
        <f t="shared" si="138"/>
        <v>116.41979180889737</v>
      </c>
      <c r="K1024" s="4">
        <f t="shared" si="139"/>
        <v>3.2878070147893936</v>
      </c>
      <c r="L1024" s="5">
        <f t="shared" si="144"/>
        <v>48.580208191102628</v>
      </c>
      <c r="M1024" s="5">
        <f t="shared" si="145"/>
        <v>30.712192985210606</v>
      </c>
      <c r="N1024" s="6">
        <f t="shared" si="137"/>
        <v>0</v>
      </c>
      <c r="O1024" s="6">
        <f t="shared" si="140"/>
        <v>4.5725939313876038</v>
      </c>
      <c r="P1024" s="6">
        <f>FORECAST(J1024,Inputs!$B$10:$B$18,Inputs!$A$10:$A$18)</f>
        <v>31.63351659082312</v>
      </c>
      <c r="Q1024" s="6">
        <f>IF(Inputs!$D$10="Yes",IF('Hourly Calcs'!P1024&gt;'Hourly Calcs'!K1024,'Hourly Calcs'!O1024,N1024+O1024),N1024+O1024)</f>
        <v>4.5725939313876038</v>
      </c>
      <c r="R1024" s="12">
        <f t="shared" si="141"/>
        <v>21.728966361953894</v>
      </c>
      <c r="S1024" s="1">
        <f>IF(AND(A1024&gt;=5,A1024&lt;=9),INDEX(Demand!$C$3:$C$26,C1024),INDEX(Demand!$B$3:$B$26,C1024))</f>
        <v>350</v>
      </c>
      <c r="T1024" s="7">
        <f t="shared" si="142"/>
        <v>21.728966361953894</v>
      </c>
      <c r="U1024" s="7">
        <f t="shared" si="143"/>
        <v>0</v>
      </c>
    </row>
    <row r="1025" spans="1:21" x14ac:dyDescent="0.2">
      <c r="A1025" s="1">
        <v>2</v>
      </c>
      <c r="B1025" s="1">
        <v>12</v>
      </c>
      <c r="C1025" s="1">
        <v>9</v>
      </c>
      <c r="D1025">
        <v>5.7</v>
      </c>
      <c r="E1025">
        <v>5.2</v>
      </c>
      <c r="F1025">
        <v>97</v>
      </c>
      <c r="G1025">
        <v>66</v>
      </c>
      <c r="H1025">
        <v>58</v>
      </c>
      <c r="I1025">
        <v>57</v>
      </c>
      <c r="J1025" s="4">
        <f t="shared" si="138"/>
        <v>128.68491254012653</v>
      </c>
      <c r="K1025" s="4">
        <f t="shared" si="139"/>
        <v>11.148209196640892</v>
      </c>
      <c r="L1025" s="5">
        <f t="shared" si="144"/>
        <v>36.315087459873467</v>
      </c>
      <c r="M1025" s="5">
        <f t="shared" si="145"/>
        <v>22.851790803359108</v>
      </c>
      <c r="N1025" s="6">
        <f t="shared" si="137"/>
        <v>34.937590245588787</v>
      </c>
      <c r="O1025" s="6">
        <f t="shared" si="140"/>
        <v>52.127570817818686</v>
      </c>
      <c r="P1025" s="6">
        <f>FORECAST(J1025,Inputs!$B$10:$B$18,Inputs!$A$10:$A$18)</f>
        <v>31.747082523519687</v>
      </c>
      <c r="Q1025" s="6">
        <f>IF(Inputs!$D$10="Yes",IF('Hourly Calcs'!P1025&gt;'Hourly Calcs'!K1025,'Hourly Calcs'!O1025,N1025+O1025),N1025+O1025)</f>
        <v>52.127570817818686</v>
      </c>
      <c r="R1025" s="12">
        <f t="shared" si="141"/>
        <v>247.71021652627439</v>
      </c>
      <c r="S1025" s="1">
        <f>IF(AND(A1025&gt;=5,A1025&lt;=9),INDEX(Demand!$C$3:$C$26,C1025),INDEX(Demand!$B$3:$B$26,C1025))</f>
        <v>350</v>
      </c>
      <c r="T1025" s="7">
        <f t="shared" si="142"/>
        <v>247.71021652627439</v>
      </c>
      <c r="U1025" s="7">
        <f t="shared" si="143"/>
        <v>0</v>
      </c>
    </row>
    <row r="1026" spans="1:21" x14ac:dyDescent="0.2">
      <c r="A1026" s="1">
        <v>2</v>
      </c>
      <c r="B1026" s="1">
        <v>12</v>
      </c>
      <c r="C1026" s="1">
        <v>10</v>
      </c>
      <c r="D1026">
        <v>6.2</v>
      </c>
      <c r="E1026">
        <v>5.7</v>
      </c>
      <c r="F1026">
        <v>97</v>
      </c>
      <c r="G1026">
        <v>128</v>
      </c>
      <c r="H1026">
        <v>41</v>
      </c>
      <c r="I1026">
        <v>116</v>
      </c>
      <c r="J1026" s="4">
        <f t="shared" si="138"/>
        <v>142.05455566167609</v>
      </c>
      <c r="K1026" s="4">
        <f t="shared" si="139"/>
        <v>17.797642840839003</v>
      </c>
      <c r="L1026" s="5">
        <f t="shared" si="144"/>
        <v>22.94544433832391</v>
      </c>
      <c r="M1026" s="5">
        <f t="shared" si="145"/>
        <v>16.202357159160997</v>
      </c>
      <c r="N1026" s="6">
        <f t="shared" si="137"/>
        <v>30.491849000288497</v>
      </c>
      <c r="O1026" s="6">
        <f t="shared" si="140"/>
        <v>106.08417920819241</v>
      </c>
      <c r="P1026" s="6">
        <f>FORECAST(J1026,Inputs!$B$10:$B$18,Inputs!$A$10:$A$18)</f>
        <v>31.870875515385887</v>
      </c>
      <c r="Q1026" s="6">
        <f>IF(Inputs!$D$10="Yes",IF('Hourly Calcs'!P1026&gt;'Hourly Calcs'!K1026,'Hourly Calcs'!O1026,N1026+O1026),N1026+O1026)</f>
        <v>106.08417920819241</v>
      </c>
      <c r="R1026" s="12">
        <f t="shared" si="141"/>
        <v>504.11201959733029</v>
      </c>
      <c r="S1026" s="1">
        <f>IF(AND(A1026&gt;=5,A1026&lt;=9),INDEX(Demand!$C$3:$C$26,C1026),INDEX(Demand!$B$3:$B$26,C1026))</f>
        <v>600</v>
      </c>
      <c r="T1026" s="7">
        <f t="shared" si="142"/>
        <v>504.11201959733029</v>
      </c>
      <c r="U1026" s="7">
        <f t="shared" si="143"/>
        <v>0</v>
      </c>
    </row>
    <row r="1027" spans="1:21" x14ac:dyDescent="0.2">
      <c r="A1027" s="1">
        <v>2</v>
      </c>
      <c r="B1027" s="1">
        <v>12</v>
      </c>
      <c r="C1027" s="1">
        <v>11</v>
      </c>
      <c r="D1027">
        <v>6.8</v>
      </c>
      <c r="E1027">
        <v>6.4</v>
      </c>
      <c r="F1027">
        <v>97</v>
      </c>
      <c r="G1027">
        <v>96</v>
      </c>
      <c r="H1027">
        <v>0</v>
      </c>
      <c r="I1027">
        <v>96</v>
      </c>
      <c r="J1027" s="4">
        <f t="shared" si="138"/>
        <v>156.69272737732439</v>
      </c>
      <c r="K1027" s="4">
        <f t="shared" si="139"/>
        <v>22.637827356265561</v>
      </c>
      <c r="L1027" s="5">
        <f t="shared" si="144"/>
        <v>8.3072726226756117</v>
      </c>
      <c r="M1027" s="5">
        <f t="shared" si="145"/>
        <v>11.362172643734439</v>
      </c>
      <c r="N1027" s="6">
        <f t="shared" si="137"/>
        <v>0</v>
      </c>
      <c r="O1027" s="6">
        <f t="shared" si="140"/>
        <v>87.793803482642005</v>
      </c>
      <c r="P1027" s="6">
        <f>FORECAST(J1027,Inputs!$B$10:$B$18,Inputs!$A$10:$A$18)</f>
        <v>32.006414142382631</v>
      </c>
      <c r="Q1027" s="6">
        <f>IF(Inputs!$D$10="Yes",IF('Hourly Calcs'!P1027&gt;'Hourly Calcs'!K1027,'Hourly Calcs'!O1027,N1027+O1027),N1027+O1027)</f>
        <v>87.793803482642005</v>
      </c>
      <c r="R1027" s="12">
        <f t="shared" si="141"/>
        <v>417.19615414951477</v>
      </c>
      <c r="S1027" s="1">
        <f>IF(AND(A1027&gt;=5,A1027&lt;=9),INDEX(Demand!$C$3:$C$26,C1027),INDEX(Demand!$B$3:$B$26,C1027))</f>
        <v>600</v>
      </c>
      <c r="T1027" s="7">
        <f t="shared" si="142"/>
        <v>417.19615414951477</v>
      </c>
      <c r="U1027" s="7">
        <f t="shared" si="143"/>
        <v>0</v>
      </c>
    </row>
    <row r="1028" spans="1:21" x14ac:dyDescent="0.2">
      <c r="A1028" s="1">
        <v>2</v>
      </c>
      <c r="B1028" s="1">
        <v>12</v>
      </c>
      <c r="C1028" s="1">
        <v>12</v>
      </c>
      <c r="D1028">
        <v>7.6</v>
      </c>
      <c r="E1028">
        <v>7.4</v>
      </c>
      <c r="F1028">
        <v>99</v>
      </c>
      <c r="G1028">
        <v>117</v>
      </c>
      <c r="H1028">
        <v>0</v>
      </c>
      <c r="I1028">
        <v>117</v>
      </c>
      <c r="J1028" s="4">
        <f t="shared" si="138"/>
        <v>172.38250811086505</v>
      </c>
      <c r="K1028" s="4">
        <f t="shared" si="139"/>
        <v>25.181096330336459</v>
      </c>
      <c r="L1028" s="5">
        <f t="shared" si="144"/>
        <v>7.3825081108650465</v>
      </c>
      <c r="M1028" s="5">
        <f t="shared" si="145"/>
        <v>8.8189036696635412</v>
      </c>
      <c r="N1028" s="6">
        <f t="shared" si="137"/>
        <v>0</v>
      </c>
      <c r="O1028" s="6">
        <f t="shared" si="140"/>
        <v>106.99869799446994</v>
      </c>
      <c r="P1028" s="6">
        <f>FORECAST(J1028,Inputs!$B$10:$B$18,Inputs!$A$10:$A$18)</f>
        <v>32.151689889915417</v>
      </c>
      <c r="Q1028" s="6">
        <f>IF(Inputs!$D$10="Yes",IF('Hourly Calcs'!P1028&gt;'Hourly Calcs'!K1028,'Hourly Calcs'!O1028,N1028+O1028),N1028+O1028)</f>
        <v>106.99869799446994</v>
      </c>
      <c r="R1028" s="12">
        <f t="shared" si="141"/>
        <v>508.45781286972112</v>
      </c>
      <c r="S1028" s="1">
        <f>IF(AND(A1028&gt;=5,A1028&lt;=9),INDEX(Demand!$C$3:$C$26,C1028),INDEX(Demand!$B$3:$B$26,C1028))</f>
        <v>600</v>
      </c>
      <c r="T1028" s="7">
        <f t="shared" si="142"/>
        <v>508.45781286972112</v>
      </c>
      <c r="U1028" s="7">
        <f t="shared" si="143"/>
        <v>0</v>
      </c>
    </row>
    <row r="1029" spans="1:21" x14ac:dyDescent="0.2">
      <c r="A1029" s="1">
        <v>2</v>
      </c>
      <c r="B1029" s="1">
        <v>12</v>
      </c>
      <c r="C1029" s="1">
        <v>13</v>
      </c>
      <c r="D1029">
        <v>9.1999999999999993</v>
      </c>
      <c r="E1029">
        <v>8.1</v>
      </c>
      <c r="F1029">
        <v>93</v>
      </c>
      <c r="G1029">
        <v>249</v>
      </c>
      <c r="H1029">
        <v>110</v>
      </c>
      <c r="I1029">
        <v>200</v>
      </c>
      <c r="J1029" s="4">
        <f t="shared" si="138"/>
        <v>188.4766364431793</v>
      </c>
      <c r="K1029" s="4">
        <f t="shared" si="139"/>
        <v>25.12376617650979</v>
      </c>
      <c r="L1029" s="5">
        <f t="shared" si="144"/>
        <v>23.476636443179302</v>
      </c>
      <c r="M1029" s="5">
        <f t="shared" si="145"/>
        <v>8.8762338234902103</v>
      </c>
      <c r="N1029" s="6">
        <f t="shared" si="137"/>
        <v>89.800539583688362</v>
      </c>
      <c r="O1029" s="6">
        <f t="shared" si="140"/>
        <v>182.90375725550416</v>
      </c>
      <c r="P1029" s="6">
        <f>FORECAST(J1029,Inputs!$B$10:$B$18,Inputs!$A$10:$A$18)</f>
        <v>32.300709596696102</v>
      </c>
      <c r="Q1029" s="6">
        <f>IF(Inputs!$D$10="Yes",IF('Hourly Calcs'!P1029&gt;'Hourly Calcs'!K1029,'Hourly Calcs'!O1029,N1029+O1029),N1029+O1029)</f>
        <v>182.90375725550416</v>
      </c>
      <c r="R1029" s="12">
        <f t="shared" si="141"/>
        <v>869.15865447815577</v>
      </c>
      <c r="S1029" s="1">
        <f>IF(AND(A1029&gt;=5,A1029&lt;=9),INDEX(Demand!$C$3:$C$26,C1029),INDEX(Demand!$B$3:$B$26,C1029))</f>
        <v>600</v>
      </c>
      <c r="T1029" s="7">
        <f t="shared" si="142"/>
        <v>600</v>
      </c>
      <c r="U1029" s="7">
        <f t="shared" si="143"/>
        <v>269.15865447815577</v>
      </c>
    </row>
    <row r="1030" spans="1:21" x14ac:dyDescent="0.2">
      <c r="A1030" s="1">
        <v>2</v>
      </c>
      <c r="B1030" s="1">
        <v>12</v>
      </c>
      <c r="C1030" s="1">
        <v>14</v>
      </c>
      <c r="D1030">
        <v>10.3</v>
      </c>
      <c r="E1030">
        <v>8.5</v>
      </c>
      <c r="F1030">
        <v>89</v>
      </c>
      <c r="G1030">
        <v>229</v>
      </c>
      <c r="H1030">
        <v>62</v>
      </c>
      <c r="I1030">
        <v>203</v>
      </c>
      <c r="J1030" s="4">
        <f t="shared" si="138"/>
        <v>204.13375074041429</v>
      </c>
      <c r="K1030" s="4">
        <f t="shared" si="139"/>
        <v>22.473592532767654</v>
      </c>
      <c r="L1030" s="5">
        <f t="shared" si="144"/>
        <v>39.133750740414285</v>
      </c>
      <c r="M1030" s="5">
        <f t="shared" si="145"/>
        <v>11.526407467232346</v>
      </c>
      <c r="N1030" s="6">
        <f t="shared" si="137"/>
        <v>44.498440917663892</v>
      </c>
      <c r="O1030" s="6">
        <f t="shared" si="140"/>
        <v>185.64731361433672</v>
      </c>
      <c r="P1030" s="6">
        <f>FORECAST(J1030,Inputs!$B$10:$B$18,Inputs!$A$10:$A$18)</f>
        <v>32.445682877226055</v>
      </c>
      <c r="Q1030" s="6">
        <f>IF(Inputs!$D$10="Yes",IF('Hourly Calcs'!P1030&gt;'Hourly Calcs'!K1030,'Hourly Calcs'!O1030,N1030+O1030),N1030+O1030)</f>
        <v>185.64731361433672</v>
      </c>
      <c r="R1030" s="12">
        <f t="shared" si="141"/>
        <v>882.1960342953281</v>
      </c>
      <c r="S1030" s="1">
        <f>IF(AND(A1030&gt;=5,A1030&lt;=9),INDEX(Demand!$C$3:$C$26,C1030),INDEX(Demand!$B$3:$B$26,C1030))</f>
        <v>600</v>
      </c>
      <c r="T1030" s="7">
        <f t="shared" si="142"/>
        <v>600</v>
      </c>
      <c r="U1030" s="7">
        <f t="shared" si="143"/>
        <v>282.1960342953281</v>
      </c>
    </row>
    <row r="1031" spans="1:21" x14ac:dyDescent="0.2">
      <c r="A1031" s="1">
        <v>2</v>
      </c>
      <c r="B1031" s="1">
        <v>12</v>
      </c>
      <c r="C1031" s="1">
        <v>15</v>
      </c>
      <c r="D1031">
        <v>10.5</v>
      </c>
      <c r="E1031">
        <v>8.5</v>
      </c>
      <c r="F1031">
        <v>87</v>
      </c>
      <c r="G1031">
        <v>180</v>
      </c>
      <c r="H1031">
        <v>52</v>
      </c>
      <c r="I1031">
        <v>162</v>
      </c>
      <c r="J1031" s="4">
        <f t="shared" si="138"/>
        <v>218.72318206003081</v>
      </c>
      <c r="K1031" s="4">
        <f t="shared" si="139"/>
        <v>17.546190413831852</v>
      </c>
      <c r="L1031" s="5">
        <f t="shared" si="144"/>
        <v>53.723182060030808</v>
      </c>
      <c r="M1031" s="5">
        <f t="shared" si="145"/>
        <v>16.453809586168148</v>
      </c>
      <c r="N1031" s="6">
        <f t="shared" si="137"/>
        <v>29.401168430682297</v>
      </c>
      <c r="O1031" s="6">
        <f t="shared" si="140"/>
        <v>148.15204337695837</v>
      </c>
      <c r="P1031" s="6">
        <f>FORECAST(J1031,Inputs!$B$10:$B$18,Inputs!$A$10:$A$18)</f>
        <v>32.580770204259544</v>
      </c>
      <c r="Q1031" s="6">
        <f>IF(Inputs!$D$10="Yes",IF('Hourly Calcs'!P1031&gt;'Hourly Calcs'!K1031,'Hourly Calcs'!O1031,N1031+O1031),N1031+O1031)</f>
        <v>148.15204337695837</v>
      </c>
      <c r="R1031" s="12">
        <f t="shared" si="141"/>
        <v>704.01851012730617</v>
      </c>
      <c r="S1031" s="1">
        <f>IF(AND(A1031&gt;=5,A1031&lt;=9),INDEX(Demand!$C$3:$C$26,C1031),INDEX(Demand!$B$3:$B$26,C1031))</f>
        <v>600</v>
      </c>
      <c r="T1031" s="7">
        <f t="shared" si="142"/>
        <v>600</v>
      </c>
      <c r="U1031" s="7">
        <f t="shared" si="143"/>
        <v>104.01851012730617</v>
      </c>
    </row>
    <row r="1032" spans="1:21" x14ac:dyDescent="0.2">
      <c r="A1032" s="1">
        <v>2</v>
      </c>
      <c r="B1032" s="1">
        <v>12</v>
      </c>
      <c r="C1032" s="1">
        <v>16</v>
      </c>
      <c r="D1032">
        <v>10.6</v>
      </c>
      <c r="E1032">
        <v>8.4</v>
      </c>
      <c r="F1032">
        <v>86</v>
      </c>
      <c r="G1032">
        <v>144</v>
      </c>
      <c r="H1032">
        <v>145</v>
      </c>
      <c r="I1032">
        <v>107</v>
      </c>
      <c r="J1032" s="4">
        <f t="shared" si="138"/>
        <v>232.04799321223771</v>
      </c>
      <c r="K1032" s="4">
        <f t="shared" si="139"/>
        <v>10.83461403428106</v>
      </c>
      <c r="L1032" s="5">
        <f t="shared" si="144"/>
        <v>67.047993212237714</v>
      </c>
      <c r="M1032" s="5">
        <f t="shared" si="145"/>
        <v>23.16538596571894</v>
      </c>
      <c r="N1032" s="6">
        <f t="shared" si="137"/>
        <v>53.651988036765843</v>
      </c>
      <c r="O1032" s="6">
        <f t="shared" si="140"/>
        <v>97.853510131694733</v>
      </c>
      <c r="P1032" s="6">
        <f>FORECAST(J1032,Inputs!$B$10:$B$18,Inputs!$A$10:$A$18)</f>
        <v>32.704148085298499</v>
      </c>
      <c r="Q1032" s="6">
        <f>IF(Inputs!$D$10="Yes",IF('Hourly Calcs'!P1032&gt;'Hourly Calcs'!K1032,'Hourly Calcs'!O1032,N1032+O1032),N1032+O1032)</f>
        <v>97.853510131694733</v>
      </c>
      <c r="R1032" s="12">
        <f t="shared" si="141"/>
        <v>464.99988014581334</v>
      </c>
      <c r="S1032" s="1">
        <f>IF(AND(A1032&gt;=5,A1032&lt;=9),INDEX(Demand!$C$3:$C$26,C1032),INDEX(Demand!$B$3:$B$26,C1032))</f>
        <v>900</v>
      </c>
      <c r="T1032" s="7">
        <f t="shared" si="142"/>
        <v>464.99988014581334</v>
      </c>
      <c r="U1032" s="7">
        <f t="shared" si="143"/>
        <v>0</v>
      </c>
    </row>
    <row r="1033" spans="1:21" x14ac:dyDescent="0.2">
      <c r="A1033" s="1">
        <v>2</v>
      </c>
      <c r="B1033" s="1">
        <v>12</v>
      </c>
      <c r="C1033" s="1">
        <v>17</v>
      </c>
      <c r="D1033">
        <v>10.3</v>
      </c>
      <c r="E1033">
        <v>8</v>
      </c>
      <c r="F1033">
        <v>86</v>
      </c>
      <c r="G1033">
        <v>33</v>
      </c>
      <c r="H1033">
        <v>0</v>
      </c>
      <c r="I1033">
        <v>33</v>
      </c>
      <c r="J1033" s="4">
        <f t="shared" si="138"/>
        <v>244.28614979499548</v>
      </c>
      <c r="K1033" s="4">
        <f t="shared" si="139"/>
        <v>2.9488924300239177</v>
      </c>
      <c r="L1033" s="5">
        <f t="shared" si="144"/>
        <v>79.286149794995481</v>
      </c>
      <c r="M1033" s="5">
        <f t="shared" si="145"/>
        <v>31.051107569976082</v>
      </c>
      <c r="N1033" s="6">
        <f t="shared" ref="N1033:N1096" si="146">H1033*MAX(0,COS(2*ASIN(SQRT(SIN(RADIANS($B$4))^2+COS(RADIANS($K1033))^2-2*SIN(RADIANS($B$4))*COS(RADIANS($K1033))*COS(RADIANS($J1033-$B$5))+(SIN(RADIANS($K1033))-COS(RADIANS($B$4)))^2)/2)))</f>
        <v>0</v>
      </c>
      <c r="O1033" s="6">
        <f t="shared" si="140"/>
        <v>30.179119947158188</v>
      </c>
      <c r="P1033" s="6">
        <f>FORECAST(J1033,Inputs!$B$10:$B$18,Inputs!$A$10:$A$18)</f>
        <v>32.81746434995366</v>
      </c>
      <c r="Q1033" s="6">
        <f>IF(Inputs!$D$10="Yes",IF('Hourly Calcs'!P1033&gt;'Hourly Calcs'!K1033,'Hourly Calcs'!O1033,N1033+O1033),N1033+O1033)</f>
        <v>30.179119947158188</v>
      </c>
      <c r="R1033" s="12">
        <f t="shared" si="141"/>
        <v>143.4111779888957</v>
      </c>
      <c r="S1033" s="1">
        <f>IF(AND(A1033&gt;=5,A1033&lt;=9),INDEX(Demand!$C$3:$C$26,C1033),INDEX(Demand!$B$3:$B$26,C1033))</f>
        <v>900</v>
      </c>
      <c r="T1033" s="7">
        <f t="shared" si="142"/>
        <v>143.4111779888957</v>
      </c>
      <c r="U1033" s="7">
        <f t="shared" si="143"/>
        <v>0</v>
      </c>
    </row>
    <row r="1034" spans="1:21" x14ac:dyDescent="0.2">
      <c r="A1034" s="1">
        <v>2</v>
      </c>
      <c r="B1034" s="1">
        <v>12</v>
      </c>
      <c r="C1034" s="1">
        <v>18</v>
      </c>
      <c r="D1034">
        <v>10</v>
      </c>
      <c r="E1034">
        <v>8.1</v>
      </c>
      <c r="F1034">
        <v>88</v>
      </c>
      <c r="G1034">
        <v>1</v>
      </c>
      <c r="H1034">
        <v>0</v>
      </c>
      <c r="I1034">
        <v>1</v>
      </c>
      <c r="J1034" s="4">
        <f t="shared" ref="J1034:J1097" si="147">solarazimuth($B$2,$B$3,$B$1,A1034,B1034,C1034,0,0,0,0)</f>
        <v>255.83516979538331</v>
      </c>
      <c r="K1034" s="4">
        <f t="shared" ref="K1034:K1097" si="148">solarelevation($B$2,$B$3,$B$1,A1034,B1034,C1034,0,0,0,0)</f>
        <v>-6.1425037121532711</v>
      </c>
      <c r="L1034" s="5">
        <f t="shared" si="144"/>
        <v>0</v>
      </c>
      <c r="M1034" s="5">
        <f t="shared" si="145"/>
        <v>0</v>
      </c>
      <c r="N1034" s="6">
        <f t="shared" si="146"/>
        <v>0</v>
      </c>
      <c r="O1034" s="6">
        <f t="shared" ref="O1034:O1097" si="149">$I1034*(1+COS(RADIANS($B$4)))/2</f>
        <v>0.91451878627752081</v>
      </c>
      <c r="P1034" s="6">
        <f>FORECAST(J1034,Inputs!$B$10:$B$18,Inputs!$A$10:$A$18)</f>
        <v>32.924399720327621</v>
      </c>
      <c r="Q1034" s="6">
        <f>IF(Inputs!$D$10="Yes",IF('Hourly Calcs'!P1034&gt;'Hourly Calcs'!K1034,'Hourly Calcs'!O1034,N1034+O1034),N1034+O1034)</f>
        <v>0.91451878627752081</v>
      </c>
      <c r="R1034" s="12">
        <f t="shared" ref="R1034:R1097" si="150">$B$6*$E$1*Q1034</f>
        <v>4.3457932723907788</v>
      </c>
      <c r="S1034" s="1">
        <f>IF(AND(A1034&gt;=5,A1034&lt;=9),INDEX(Demand!$C$3:$C$26,C1034),INDEX(Demand!$B$3:$B$26,C1034))</f>
        <v>900</v>
      </c>
      <c r="T1034" s="7">
        <f t="shared" ref="T1034:T1097" si="151">S1034-MAX(0,S1034-R1034)</f>
        <v>4.3457932723907788</v>
      </c>
      <c r="U1034" s="7">
        <f t="shared" ref="U1034:U1097" si="152">MAX(0,R1034-S1034)</f>
        <v>0</v>
      </c>
    </row>
    <row r="1035" spans="1:21" x14ac:dyDescent="0.2">
      <c r="A1035" s="1">
        <v>2</v>
      </c>
      <c r="B1035" s="1">
        <v>12</v>
      </c>
      <c r="C1035" s="1">
        <v>19</v>
      </c>
      <c r="D1035">
        <v>9.8000000000000007</v>
      </c>
      <c r="E1035">
        <v>8</v>
      </c>
      <c r="F1035">
        <v>89</v>
      </c>
      <c r="G1035">
        <v>0</v>
      </c>
      <c r="H1035">
        <v>0</v>
      </c>
      <c r="I1035">
        <v>0</v>
      </c>
      <c r="J1035" s="4">
        <f t="shared" si="147"/>
        <v>267.21442195374959</v>
      </c>
      <c r="K1035" s="4">
        <f t="shared" si="148"/>
        <v>-15.539707797572547</v>
      </c>
      <c r="L1035" s="5">
        <f t="shared" si="144"/>
        <v>0</v>
      </c>
      <c r="M1035" s="5">
        <f t="shared" si="145"/>
        <v>0</v>
      </c>
      <c r="N1035" s="6">
        <f t="shared" si="146"/>
        <v>0</v>
      </c>
      <c r="O1035" s="6">
        <f t="shared" si="149"/>
        <v>0</v>
      </c>
      <c r="P1035" s="6">
        <f>FORECAST(J1035,Inputs!$B$10:$B$18,Inputs!$A$10:$A$18)</f>
        <v>33.029763166238418</v>
      </c>
      <c r="Q1035" s="6">
        <f>IF(Inputs!$D$10="Yes",IF('Hourly Calcs'!P1035&gt;'Hourly Calcs'!K1035,'Hourly Calcs'!O1035,N1035+O1035),N1035+O1035)</f>
        <v>0</v>
      </c>
      <c r="R1035" s="12">
        <f t="shared" si="150"/>
        <v>0</v>
      </c>
      <c r="S1035" s="1">
        <f>IF(AND(A1035&gt;=5,A1035&lt;=9),INDEX(Demand!$C$3:$C$26,C1035),INDEX(Demand!$B$3:$B$26,C1035))</f>
        <v>900</v>
      </c>
      <c r="T1035" s="7">
        <f t="shared" si="151"/>
        <v>0</v>
      </c>
      <c r="U1035" s="7">
        <f t="shared" si="152"/>
        <v>0</v>
      </c>
    </row>
    <row r="1036" spans="1:21" x14ac:dyDescent="0.2">
      <c r="A1036" s="1">
        <v>2</v>
      </c>
      <c r="B1036" s="1">
        <v>12</v>
      </c>
      <c r="C1036" s="1">
        <v>20</v>
      </c>
      <c r="D1036">
        <v>9.1999999999999993</v>
      </c>
      <c r="E1036">
        <v>8</v>
      </c>
      <c r="F1036">
        <v>92</v>
      </c>
      <c r="G1036">
        <v>0</v>
      </c>
      <c r="H1036">
        <v>0</v>
      </c>
      <c r="I1036">
        <v>0</v>
      </c>
      <c r="J1036" s="4">
        <f t="shared" si="147"/>
        <v>279.05530988234239</v>
      </c>
      <c r="K1036" s="4">
        <f t="shared" si="148"/>
        <v>-25.001815279240816</v>
      </c>
      <c r="L1036" s="5">
        <f t="shared" si="144"/>
        <v>0</v>
      </c>
      <c r="M1036" s="5">
        <f t="shared" si="145"/>
        <v>0</v>
      </c>
      <c r="N1036" s="6">
        <f t="shared" si="146"/>
        <v>0</v>
      </c>
      <c r="O1036" s="6">
        <f t="shared" si="149"/>
        <v>0</v>
      </c>
      <c r="P1036" s="6">
        <f>FORECAST(J1036,Inputs!$B$10:$B$18,Inputs!$A$10:$A$18)</f>
        <v>33.139401017429094</v>
      </c>
      <c r="Q1036" s="6">
        <f>IF(Inputs!$D$10="Yes",IF('Hourly Calcs'!P1036&gt;'Hourly Calcs'!K1036,'Hourly Calcs'!O1036,N1036+O1036),N1036+O1036)</f>
        <v>0</v>
      </c>
      <c r="R1036" s="12">
        <f t="shared" si="150"/>
        <v>0</v>
      </c>
      <c r="S1036" s="1">
        <f>IF(AND(A1036&gt;=5,A1036&lt;=9),INDEX(Demand!$C$3:$C$26,C1036),INDEX(Demand!$B$3:$B$26,C1036))</f>
        <v>800</v>
      </c>
      <c r="T1036" s="7">
        <f t="shared" si="151"/>
        <v>0</v>
      </c>
      <c r="U1036" s="7">
        <f t="shared" si="152"/>
        <v>0</v>
      </c>
    </row>
    <row r="1037" spans="1:21" x14ac:dyDescent="0.2">
      <c r="A1037" s="1">
        <v>2</v>
      </c>
      <c r="B1037" s="1">
        <v>12</v>
      </c>
      <c r="C1037" s="1">
        <v>21</v>
      </c>
      <c r="D1037">
        <v>9.3000000000000007</v>
      </c>
      <c r="E1037">
        <v>7.8</v>
      </c>
      <c r="F1037">
        <v>90</v>
      </c>
      <c r="G1037">
        <v>0</v>
      </c>
      <c r="H1037">
        <v>0</v>
      </c>
      <c r="I1037">
        <v>0</v>
      </c>
      <c r="J1037" s="4">
        <f t="shared" si="147"/>
        <v>292.15483327248592</v>
      </c>
      <c r="K1037" s="4">
        <f t="shared" si="148"/>
        <v>-34.126110408197633</v>
      </c>
      <c r="L1037" s="5">
        <f t="shared" si="144"/>
        <v>0</v>
      </c>
      <c r="M1037" s="5">
        <f t="shared" si="145"/>
        <v>0</v>
      </c>
      <c r="N1037" s="6">
        <f t="shared" si="146"/>
        <v>0</v>
      </c>
      <c r="O1037" s="6">
        <f t="shared" si="149"/>
        <v>0</v>
      </c>
      <c r="P1037" s="6">
        <f>FORECAST(J1037,Inputs!$B$10:$B$18,Inputs!$A$10:$A$18)</f>
        <v>33.260692900671167</v>
      </c>
      <c r="Q1037" s="6">
        <f>IF(Inputs!$D$10="Yes",IF('Hourly Calcs'!P1037&gt;'Hourly Calcs'!K1037,'Hourly Calcs'!O1037,N1037+O1037),N1037+O1037)</f>
        <v>0</v>
      </c>
      <c r="R1037" s="12">
        <f t="shared" si="150"/>
        <v>0</v>
      </c>
      <c r="S1037" s="1">
        <f>IF(AND(A1037&gt;=5,A1037&lt;=9),INDEX(Demand!$C$3:$C$26,C1037),INDEX(Demand!$B$3:$B$26,C1037))</f>
        <v>700</v>
      </c>
      <c r="T1037" s="7">
        <f t="shared" si="151"/>
        <v>0</v>
      </c>
      <c r="U1037" s="7">
        <f t="shared" si="152"/>
        <v>0</v>
      </c>
    </row>
    <row r="1038" spans="1:21" x14ac:dyDescent="0.2">
      <c r="A1038" s="1">
        <v>2</v>
      </c>
      <c r="B1038" s="1">
        <v>12</v>
      </c>
      <c r="C1038" s="1">
        <v>22</v>
      </c>
      <c r="D1038">
        <v>9.1</v>
      </c>
      <c r="E1038">
        <v>7.7</v>
      </c>
      <c r="F1038">
        <v>91</v>
      </c>
      <c r="G1038">
        <v>0</v>
      </c>
      <c r="H1038">
        <v>0</v>
      </c>
      <c r="I1038">
        <v>0</v>
      </c>
      <c r="J1038" s="4">
        <f t="shared" si="147"/>
        <v>307.53072982729509</v>
      </c>
      <c r="K1038" s="4">
        <f t="shared" si="148"/>
        <v>-42.347328346864401</v>
      </c>
      <c r="L1038" s="5">
        <f t="shared" si="144"/>
        <v>0</v>
      </c>
      <c r="M1038" s="5">
        <f t="shared" si="145"/>
        <v>0</v>
      </c>
      <c r="N1038" s="6">
        <f t="shared" si="146"/>
        <v>0</v>
      </c>
      <c r="O1038" s="6">
        <f t="shared" si="149"/>
        <v>0</v>
      </c>
      <c r="P1038" s="6">
        <f>FORECAST(J1038,Inputs!$B$10:$B$18,Inputs!$A$10:$A$18)</f>
        <v>33.403062313215692</v>
      </c>
      <c r="Q1038" s="6">
        <f>IF(Inputs!$D$10="Yes",IF('Hourly Calcs'!P1038&gt;'Hourly Calcs'!K1038,'Hourly Calcs'!O1038,N1038+O1038),N1038+O1038)</f>
        <v>0</v>
      </c>
      <c r="R1038" s="12">
        <f t="shared" si="150"/>
        <v>0</v>
      </c>
      <c r="S1038" s="1">
        <f>IF(AND(A1038&gt;=5,A1038&lt;=9),INDEX(Demand!$C$3:$C$26,C1038),INDEX(Demand!$B$3:$B$26,C1038))</f>
        <v>600</v>
      </c>
      <c r="T1038" s="7">
        <f t="shared" si="151"/>
        <v>0</v>
      </c>
      <c r="U1038" s="7">
        <f t="shared" si="152"/>
        <v>0</v>
      </c>
    </row>
    <row r="1039" spans="1:21" x14ac:dyDescent="0.2">
      <c r="A1039" s="1">
        <v>2</v>
      </c>
      <c r="B1039" s="1">
        <v>12</v>
      </c>
      <c r="C1039" s="1">
        <v>23</v>
      </c>
      <c r="D1039">
        <v>9.1</v>
      </c>
      <c r="E1039">
        <v>7.8</v>
      </c>
      <c r="F1039">
        <v>92</v>
      </c>
      <c r="G1039">
        <v>0</v>
      </c>
      <c r="H1039">
        <v>0</v>
      </c>
      <c r="I1039">
        <v>0</v>
      </c>
      <c r="J1039" s="4">
        <f t="shared" si="147"/>
        <v>326.26549125553214</v>
      </c>
      <c r="K1039" s="4">
        <f t="shared" si="148"/>
        <v>-48.833010542466809</v>
      </c>
      <c r="L1039" s="5">
        <f t="shared" si="144"/>
        <v>0</v>
      </c>
      <c r="M1039" s="5">
        <f t="shared" si="145"/>
        <v>0</v>
      </c>
      <c r="N1039" s="6">
        <f t="shared" si="146"/>
        <v>0</v>
      </c>
      <c r="O1039" s="6">
        <f t="shared" si="149"/>
        <v>0</v>
      </c>
      <c r="P1039" s="6">
        <f>FORECAST(J1039,Inputs!$B$10:$B$18,Inputs!$A$10:$A$18)</f>
        <v>33.576532326440109</v>
      </c>
      <c r="Q1039" s="6">
        <f>IF(Inputs!$D$10="Yes",IF('Hourly Calcs'!P1039&gt;'Hourly Calcs'!K1039,'Hourly Calcs'!O1039,N1039+O1039),N1039+O1039)</f>
        <v>0</v>
      </c>
      <c r="R1039" s="12">
        <f t="shared" si="150"/>
        <v>0</v>
      </c>
      <c r="S1039" s="1">
        <f>IF(AND(A1039&gt;=5,A1039&lt;=9),INDEX(Demand!$C$3:$C$26,C1039),INDEX(Demand!$B$3:$B$26,C1039))</f>
        <v>500</v>
      </c>
      <c r="T1039" s="7">
        <f t="shared" si="151"/>
        <v>0</v>
      </c>
      <c r="U1039" s="7">
        <f t="shared" si="152"/>
        <v>0</v>
      </c>
    </row>
    <row r="1040" spans="1:21" x14ac:dyDescent="0.2">
      <c r="A1040" s="1">
        <v>2</v>
      </c>
      <c r="B1040" s="1">
        <v>12</v>
      </c>
      <c r="C1040" s="1">
        <v>24</v>
      </c>
      <c r="D1040">
        <v>9</v>
      </c>
      <c r="E1040">
        <v>8.1999999999999993</v>
      </c>
      <c r="F1040">
        <v>95</v>
      </c>
      <c r="G1040">
        <v>0</v>
      </c>
      <c r="H1040">
        <v>0</v>
      </c>
      <c r="I1040">
        <v>0</v>
      </c>
      <c r="J1040" s="4">
        <f t="shared" si="147"/>
        <v>348.63003267013096</v>
      </c>
      <c r="K1040" s="4">
        <f t="shared" si="148"/>
        <v>-52.478387761775537</v>
      </c>
      <c r="L1040" s="5">
        <f t="shared" si="144"/>
        <v>0</v>
      </c>
      <c r="M1040" s="5">
        <f t="shared" si="145"/>
        <v>0</v>
      </c>
      <c r="N1040" s="6">
        <f t="shared" si="146"/>
        <v>0</v>
      </c>
      <c r="O1040" s="6">
        <f t="shared" si="149"/>
        <v>0</v>
      </c>
      <c r="P1040" s="6">
        <f>FORECAST(J1040,Inputs!$B$10:$B$18,Inputs!$A$10:$A$18)</f>
        <v>33.78361141361232</v>
      </c>
      <c r="Q1040" s="6">
        <f>IF(Inputs!$D$10="Yes",IF('Hourly Calcs'!P1040&gt;'Hourly Calcs'!K1040,'Hourly Calcs'!O1040,N1040+O1040),N1040+O1040)</f>
        <v>0</v>
      </c>
      <c r="R1040" s="12">
        <f t="shared" si="150"/>
        <v>0</v>
      </c>
      <c r="S1040" s="1">
        <f>IF(AND(A1040&gt;=5,A1040&lt;=9),INDEX(Demand!$C$3:$C$26,C1040),INDEX(Demand!$B$3:$B$26,C1040))</f>
        <v>400</v>
      </c>
      <c r="T1040" s="7">
        <f t="shared" si="151"/>
        <v>0</v>
      </c>
      <c r="U1040" s="7">
        <f t="shared" si="152"/>
        <v>0</v>
      </c>
    </row>
    <row r="1041" spans="1:21" x14ac:dyDescent="0.2">
      <c r="A1041" s="1">
        <v>2</v>
      </c>
      <c r="B1041" s="1">
        <v>13</v>
      </c>
      <c r="C1041" s="1">
        <v>1</v>
      </c>
      <c r="D1041">
        <v>9</v>
      </c>
      <c r="E1041">
        <v>8.1999999999999993</v>
      </c>
      <c r="F1041">
        <v>95</v>
      </c>
      <c r="G1041">
        <v>0</v>
      </c>
      <c r="H1041">
        <v>0</v>
      </c>
      <c r="I1041">
        <v>0</v>
      </c>
      <c r="J1041" s="4">
        <f t="shared" si="147"/>
        <v>12.638746170689274</v>
      </c>
      <c r="K1041" s="4">
        <f t="shared" si="148"/>
        <v>-52.358557375818549</v>
      </c>
      <c r="L1041" s="5">
        <f t="shared" si="144"/>
        <v>0</v>
      </c>
      <c r="M1041" s="5">
        <f t="shared" si="145"/>
        <v>0</v>
      </c>
      <c r="N1041" s="6">
        <f t="shared" si="146"/>
        <v>0</v>
      </c>
      <c r="O1041" s="6">
        <f t="shared" si="149"/>
        <v>0</v>
      </c>
      <c r="P1041" s="6">
        <f>FORECAST(J1041,Inputs!$B$10:$B$18,Inputs!$A$10:$A$18)</f>
        <v>30.672580983061934</v>
      </c>
      <c r="Q1041" s="6">
        <f>IF(Inputs!$D$10="Yes",IF('Hourly Calcs'!P1041&gt;'Hourly Calcs'!K1041,'Hourly Calcs'!O1041,N1041+O1041),N1041+O1041)</f>
        <v>0</v>
      </c>
      <c r="R1041" s="12">
        <f t="shared" si="150"/>
        <v>0</v>
      </c>
      <c r="S1041" s="1">
        <f>IF(AND(A1041&gt;=5,A1041&lt;=9),INDEX(Demand!$C$3:$C$26,C1041),INDEX(Demand!$B$3:$B$26,C1041))</f>
        <v>350</v>
      </c>
      <c r="T1041" s="7">
        <f t="shared" si="151"/>
        <v>0</v>
      </c>
      <c r="U1041" s="7">
        <f t="shared" si="152"/>
        <v>0</v>
      </c>
    </row>
    <row r="1042" spans="1:21" x14ac:dyDescent="0.2">
      <c r="A1042" s="1">
        <v>2</v>
      </c>
      <c r="B1042" s="1">
        <v>13</v>
      </c>
      <c r="C1042" s="1">
        <v>2</v>
      </c>
      <c r="D1042">
        <v>8.9</v>
      </c>
      <c r="E1042">
        <v>8.3000000000000007</v>
      </c>
      <c r="F1042">
        <v>96</v>
      </c>
      <c r="G1042">
        <v>0</v>
      </c>
      <c r="H1042">
        <v>0</v>
      </c>
      <c r="I1042">
        <v>0</v>
      </c>
      <c r="J1042" s="4">
        <f t="shared" si="147"/>
        <v>34.814268580075435</v>
      </c>
      <c r="K1042" s="4">
        <f t="shared" si="148"/>
        <v>-48.507041292088132</v>
      </c>
      <c r="L1042" s="5">
        <f t="shared" si="144"/>
        <v>0</v>
      </c>
      <c r="M1042" s="5">
        <f t="shared" si="145"/>
        <v>0</v>
      </c>
      <c r="N1042" s="6">
        <f t="shared" si="146"/>
        <v>0</v>
      </c>
      <c r="O1042" s="6">
        <f t="shared" si="149"/>
        <v>0</v>
      </c>
      <c r="P1042" s="6">
        <f>FORECAST(J1042,Inputs!$B$10:$B$18,Inputs!$A$10:$A$18)</f>
        <v>30.877909894259957</v>
      </c>
      <c r="Q1042" s="6">
        <f>IF(Inputs!$D$10="Yes",IF('Hourly Calcs'!P1042&gt;'Hourly Calcs'!K1042,'Hourly Calcs'!O1042,N1042+O1042),N1042+O1042)</f>
        <v>0</v>
      </c>
      <c r="R1042" s="12">
        <f t="shared" si="150"/>
        <v>0</v>
      </c>
      <c r="S1042" s="1">
        <f>IF(AND(A1042&gt;=5,A1042&lt;=9),INDEX(Demand!$C$3:$C$26,C1042),INDEX(Demand!$B$3:$B$26,C1042))</f>
        <v>350</v>
      </c>
      <c r="T1042" s="7">
        <f t="shared" si="151"/>
        <v>0</v>
      </c>
      <c r="U1042" s="7">
        <f t="shared" si="152"/>
        <v>0</v>
      </c>
    </row>
    <row r="1043" spans="1:21" x14ac:dyDescent="0.2">
      <c r="A1043" s="1">
        <v>2</v>
      </c>
      <c r="B1043" s="1">
        <v>13</v>
      </c>
      <c r="C1043" s="1">
        <v>3</v>
      </c>
      <c r="D1043">
        <v>8.6</v>
      </c>
      <c r="E1043">
        <v>7.7</v>
      </c>
      <c r="F1043">
        <v>94</v>
      </c>
      <c r="G1043">
        <v>0</v>
      </c>
      <c r="H1043">
        <v>0</v>
      </c>
      <c r="I1043">
        <v>0</v>
      </c>
      <c r="J1043" s="4">
        <f t="shared" si="147"/>
        <v>53.322511551905265</v>
      </c>
      <c r="K1043" s="4">
        <f t="shared" si="148"/>
        <v>-41.88122093284079</v>
      </c>
      <c r="L1043" s="5">
        <f t="shared" si="144"/>
        <v>0</v>
      </c>
      <c r="M1043" s="5">
        <f t="shared" si="145"/>
        <v>0</v>
      </c>
      <c r="N1043" s="6">
        <f t="shared" si="146"/>
        <v>0</v>
      </c>
      <c r="O1043" s="6">
        <f t="shared" si="149"/>
        <v>0</v>
      </c>
      <c r="P1043" s="6">
        <f>FORECAST(J1043,Inputs!$B$10:$B$18,Inputs!$A$10:$A$18)</f>
        <v>31.049282514369491</v>
      </c>
      <c r="Q1043" s="6">
        <f>IF(Inputs!$D$10="Yes",IF('Hourly Calcs'!P1043&gt;'Hourly Calcs'!K1043,'Hourly Calcs'!O1043,N1043+O1043),N1043+O1043)</f>
        <v>0</v>
      </c>
      <c r="R1043" s="12">
        <f t="shared" si="150"/>
        <v>0</v>
      </c>
      <c r="S1043" s="1">
        <f>IF(AND(A1043&gt;=5,A1043&lt;=9),INDEX(Demand!$C$3:$C$26,C1043),INDEX(Demand!$B$3:$B$26,C1043))</f>
        <v>350</v>
      </c>
      <c r="T1043" s="7">
        <f t="shared" si="151"/>
        <v>0</v>
      </c>
      <c r="U1043" s="7">
        <f t="shared" si="152"/>
        <v>0</v>
      </c>
    </row>
    <row r="1044" spans="1:21" x14ac:dyDescent="0.2">
      <c r="A1044" s="1">
        <v>2</v>
      </c>
      <c r="B1044" s="1">
        <v>13</v>
      </c>
      <c r="C1044" s="1">
        <v>4</v>
      </c>
      <c r="D1044">
        <v>9</v>
      </c>
      <c r="E1044">
        <v>8.3000000000000007</v>
      </c>
      <c r="F1044">
        <v>95</v>
      </c>
      <c r="G1044">
        <v>0</v>
      </c>
      <c r="H1044">
        <v>0</v>
      </c>
      <c r="I1044">
        <v>0</v>
      </c>
      <c r="J1044" s="4">
        <f t="shared" si="147"/>
        <v>68.525264039685851</v>
      </c>
      <c r="K1044" s="4">
        <f t="shared" si="148"/>
        <v>-33.575102900492482</v>
      </c>
      <c r="L1044" s="5">
        <f t="shared" si="144"/>
        <v>0</v>
      </c>
      <c r="M1044" s="5">
        <f t="shared" si="145"/>
        <v>0</v>
      </c>
      <c r="N1044" s="6">
        <f t="shared" si="146"/>
        <v>0</v>
      </c>
      <c r="O1044" s="6">
        <f t="shared" si="149"/>
        <v>0</v>
      </c>
      <c r="P1044" s="6">
        <f>FORECAST(J1044,Inputs!$B$10:$B$18,Inputs!$A$10:$A$18)</f>
        <v>31.1900487411082</v>
      </c>
      <c r="Q1044" s="6">
        <f>IF(Inputs!$D$10="Yes",IF('Hourly Calcs'!P1044&gt;'Hourly Calcs'!K1044,'Hourly Calcs'!O1044,N1044+O1044),N1044+O1044)</f>
        <v>0</v>
      </c>
      <c r="R1044" s="12">
        <f t="shared" si="150"/>
        <v>0</v>
      </c>
      <c r="S1044" s="1">
        <f>IF(AND(A1044&gt;=5,A1044&lt;=9),INDEX(Demand!$C$3:$C$26,C1044),INDEX(Demand!$B$3:$B$26,C1044))</f>
        <v>350</v>
      </c>
      <c r="T1044" s="7">
        <f t="shared" si="151"/>
        <v>0</v>
      </c>
      <c r="U1044" s="7">
        <f t="shared" si="152"/>
        <v>0</v>
      </c>
    </row>
    <row r="1045" spans="1:21" x14ac:dyDescent="0.2">
      <c r="A1045" s="1">
        <v>2</v>
      </c>
      <c r="B1045" s="1">
        <v>13</v>
      </c>
      <c r="C1045" s="1">
        <v>5</v>
      </c>
      <c r="D1045">
        <v>9.1</v>
      </c>
      <c r="E1045">
        <v>8.6999999999999993</v>
      </c>
      <c r="F1045">
        <v>97</v>
      </c>
      <c r="G1045">
        <v>0</v>
      </c>
      <c r="H1045">
        <v>0</v>
      </c>
      <c r="I1045">
        <v>0</v>
      </c>
      <c r="J1045" s="4">
        <f t="shared" si="147"/>
        <v>81.515688110149512</v>
      </c>
      <c r="K1045" s="4">
        <f t="shared" si="148"/>
        <v>-24.4018444965252</v>
      </c>
      <c r="L1045" s="5">
        <f t="shared" si="144"/>
        <v>83.484311889850488</v>
      </c>
      <c r="M1045" s="5">
        <f t="shared" si="145"/>
        <v>0</v>
      </c>
      <c r="N1045" s="6">
        <f t="shared" si="146"/>
        <v>0</v>
      </c>
      <c r="O1045" s="6">
        <f t="shared" si="149"/>
        <v>0</v>
      </c>
      <c r="P1045" s="6">
        <f>FORECAST(J1045,Inputs!$B$10:$B$18,Inputs!$A$10:$A$18)</f>
        <v>31.310330445464345</v>
      </c>
      <c r="Q1045" s="6">
        <f>IF(Inputs!$D$10="Yes",IF('Hourly Calcs'!P1045&gt;'Hourly Calcs'!K1045,'Hourly Calcs'!O1045,N1045+O1045),N1045+O1045)</f>
        <v>0</v>
      </c>
      <c r="R1045" s="12">
        <f t="shared" si="150"/>
        <v>0</v>
      </c>
      <c r="S1045" s="1">
        <f>IF(AND(A1045&gt;=5,A1045&lt;=9),INDEX(Demand!$C$3:$C$26,C1045),INDEX(Demand!$B$3:$B$26,C1045))</f>
        <v>350</v>
      </c>
      <c r="T1045" s="7">
        <f t="shared" si="151"/>
        <v>0</v>
      </c>
      <c r="U1045" s="7">
        <f t="shared" si="152"/>
        <v>0</v>
      </c>
    </row>
    <row r="1046" spans="1:21" x14ac:dyDescent="0.2">
      <c r="A1046" s="1">
        <v>2</v>
      </c>
      <c r="B1046" s="1">
        <v>13</v>
      </c>
      <c r="C1046" s="1">
        <v>6</v>
      </c>
      <c r="D1046">
        <v>8.6</v>
      </c>
      <c r="E1046">
        <v>8.6</v>
      </c>
      <c r="F1046">
        <v>100</v>
      </c>
      <c r="G1046">
        <v>0</v>
      </c>
      <c r="H1046">
        <v>0</v>
      </c>
      <c r="I1046">
        <v>0</v>
      </c>
      <c r="J1046" s="4">
        <f t="shared" si="147"/>
        <v>93.299043168869574</v>
      </c>
      <c r="K1046" s="4">
        <f t="shared" si="148"/>
        <v>-14.913515846215105</v>
      </c>
      <c r="L1046" s="5">
        <f t="shared" si="144"/>
        <v>71.700956831130426</v>
      </c>
      <c r="M1046" s="5">
        <f t="shared" si="145"/>
        <v>0</v>
      </c>
      <c r="N1046" s="6">
        <f t="shared" si="146"/>
        <v>0</v>
      </c>
      <c r="O1046" s="6">
        <f t="shared" si="149"/>
        <v>0</v>
      </c>
      <c r="P1046" s="6">
        <f>FORECAST(J1046,Inputs!$B$10:$B$18,Inputs!$A$10:$A$18)</f>
        <v>31.419435584896938</v>
      </c>
      <c r="Q1046" s="6">
        <f>IF(Inputs!$D$10="Yes",IF('Hourly Calcs'!P1046&gt;'Hourly Calcs'!K1046,'Hourly Calcs'!O1046,N1046+O1046),N1046+O1046)</f>
        <v>0</v>
      </c>
      <c r="R1046" s="12">
        <f t="shared" si="150"/>
        <v>0</v>
      </c>
      <c r="S1046" s="1">
        <f>IF(AND(A1046&gt;=5,A1046&lt;=9),INDEX(Demand!$C$3:$C$26,C1046),INDEX(Demand!$B$3:$B$26,C1046))</f>
        <v>350</v>
      </c>
      <c r="T1046" s="7">
        <f t="shared" si="151"/>
        <v>0</v>
      </c>
      <c r="U1046" s="7">
        <f t="shared" si="152"/>
        <v>0</v>
      </c>
    </row>
    <row r="1047" spans="1:21" x14ac:dyDescent="0.2">
      <c r="A1047" s="1">
        <v>2</v>
      </c>
      <c r="B1047" s="1">
        <v>13</v>
      </c>
      <c r="C1047" s="1">
        <v>7</v>
      </c>
      <c r="D1047">
        <v>8.6</v>
      </c>
      <c r="E1047">
        <v>8.1999999999999993</v>
      </c>
      <c r="F1047">
        <v>97</v>
      </c>
      <c r="G1047">
        <v>0</v>
      </c>
      <c r="H1047">
        <v>0</v>
      </c>
      <c r="I1047">
        <v>0</v>
      </c>
      <c r="J1047" s="4">
        <f t="shared" si="147"/>
        <v>104.6611502086281</v>
      </c>
      <c r="K1047" s="4">
        <f t="shared" si="148"/>
        <v>-5.5023733105284691</v>
      </c>
      <c r="L1047" s="5">
        <f t="shared" si="144"/>
        <v>60.338849791371899</v>
      </c>
      <c r="M1047" s="5">
        <f t="shared" si="145"/>
        <v>0</v>
      </c>
      <c r="N1047" s="6">
        <f t="shared" si="146"/>
        <v>0</v>
      </c>
      <c r="O1047" s="6">
        <f t="shared" si="149"/>
        <v>0</v>
      </c>
      <c r="P1047" s="6">
        <f>FORECAST(J1047,Inputs!$B$10:$B$18,Inputs!$A$10:$A$18)</f>
        <v>31.524640279709516</v>
      </c>
      <c r="Q1047" s="6">
        <f>IF(Inputs!$D$10="Yes",IF('Hourly Calcs'!P1047&gt;'Hourly Calcs'!K1047,'Hourly Calcs'!O1047,N1047+O1047),N1047+O1047)</f>
        <v>0</v>
      </c>
      <c r="R1047" s="12">
        <f t="shared" si="150"/>
        <v>0</v>
      </c>
      <c r="S1047" s="1">
        <f>IF(AND(A1047&gt;=5,A1047&lt;=9),INDEX(Demand!$C$3:$C$26,C1047),INDEX(Demand!$B$3:$B$26,C1047))</f>
        <v>350</v>
      </c>
      <c r="T1047" s="7">
        <f t="shared" si="151"/>
        <v>0</v>
      </c>
      <c r="U1047" s="7">
        <f t="shared" si="152"/>
        <v>0</v>
      </c>
    </row>
    <row r="1048" spans="1:21" x14ac:dyDescent="0.2">
      <c r="A1048" s="1">
        <v>2</v>
      </c>
      <c r="B1048" s="1">
        <v>13</v>
      </c>
      <c r="C1048" s="1">
        <v>8</v>
      </c>
      <c r="D1048">
        <v>8.3000000000000007</v>
      </c>
      <c r="E1048">
        <v>7.9</v>
      </c>
      <c r="F1048">
        <v>97</v>
      </c>
      <c r="G1048">
        <v>5</v>
      </c>
      <c r="H1048">
        <v>0</v>
      </c>
      <c r="I1048">
        <v>5</v>
      </c>
      <c r="J1048" s="4">
        <f t="shared" si="147"/>
        <v>116.22743088715404</v>
      </c>
      <c r="K1048" s="4">
        <f t="shared" si="148"/>
        <v>3.5473996947866198</v>
      </c>
      <c r="L1048" s="5">
        <f t="shared" si="144"/>
        <v>48.772569112845957</v>
      </c>
      <c r="M1048" s="5">
        <f t="shared" si="145"/>
        <v>30.45260030521338</v>
      </c>
      <c r="N1048" s="6">
        <f t="shared" si="146"/>
        <v>0</v>
      </c>
      <c r="O1048" s="6">
        <f t="shared" si="149"/>
        <v>4.5725939313876038</v>
      </c>
      <c r="P1048" s="6">
        <f>FORECAST(J1048,Inputs!$B$10:$B$18,Inputs!$A$10:$A$18)</f>
        <v>31.63173547117735</v>
      </c>
      <c r="Q1048" s="6">
        <f>IF(Inputs!$D$10="Yes",IF('Hourly Calcs'!P1048&gt;'Hourly Calcs'!K1048,'Hourly Calcs'!O1048,N1048+O1048),N1048+O1048)</f>
        <v>4.5725939313876038</v>
      </c>
      <c r="R1048" s="12">
        <f t="shared" si="150"/>
        <v>21.728966361953894</v>
      </c>
      <c r="S1048" s="1">
        <f>IF(AND(A1048&gt;=5,A1048&lt;=9),INDEX(Demand!$C$3:$C$26,C1048),INDEX(Demand!$B$3:$B$26,C1048))</f>
        <v>350</v>
      </c>
      <c r="T1048" s="7">
        <f t="shared" si="151"/>
        <v>21.728966361953894</v>
      </c>
      <c r="U1048" s="7">
        <f t="shared" si="152"/>
        <v>0</v>
      </c>
    </row>
    <row r="1049" spans="1:21" x14ac:dyDescent="0.2">
      <c r="A1049" s="1">
        <v>2</v>
      </c>
      <c r="B1049" s="1">
        <v>13</v>
      </c>
      <c r="C1049" s="1">
        <v>9</v>
      </c>
      <c r="D1049">
        <v>8.4</v>
      </c>
      <c r="E1049">
        <v>7.6</v>
      </c>
      <c r="F1049">
        <v>95</v>
      </c>
      <c r="G1049">
        <v>52</v>
      </c>
      <c r="H1049">
        <v>0</v>
      </c>
      <c r="I1049">
        <v>52</v>
      </c>
      <c r="J1049" s="4">
        <f t="shared" si="147"/>
        <v>128.51463157542173</v>
      </c>
      <c r="K1049" s="4">
        <f t="shared" si="148"/>
        <v>11.43389664377473</v>
      </c>
      <c r="L1049" s="5">
        <f t="shared" si="144"/>
        <v>36.485368424578269</v>
      </c>
      <c r="M1049" s="5">
        <f t="shared" si="145"/>
        <v>22.56610335622527</v>
      </c>
      <c r="N1049" s="6">
        <f t="shared" si="146"/>
        <v>0</v>
      </c>
      <c r="O1049" s="6">
        <f t="shared" si="149"/>
        <v>47.554976886431085</v>
      </c>
      <c r="P1049" s="6">
        <f>FORECAST(J1049,Inputs!$B$10:$B$18,Inputs!$A$10:$A$18)</f>
        <v>31.745505847920569</v>
      </c>
      <c r="Q1049" s="6">
        <f>IF(Inputs!$D$10="Yes",IF('Hourly Calcs'!P1049&gt;'Hourly Calcs'!K1049,'Hourly Calcs'!O1049,N1049+O1049),N1049+O1049)</f>
        <v>47.554976886431085</v>
      </c>
      <c r="R1049" s="12">
        <f t="shared" si="150"/>
        <v>225.9812501643205</v>
      </c>
      <c r="S1049" s="1">
        <f>IF(AND(A1049&gt;=5,A1049&lt;=9),INDEX(Demand!$C$3:$C$26,C1049),INDEX(Demand!$B$3:$B$26,C1049))</f>
        <v>350</v>
      </c>
      <c r="T1049" s="7">
        <f t="shared" si="151"/>
        <v>225.9812501643205</v>
      </c>
      <c r="U1049" s="7">
        <f t="shared" si="152"/>
        <v>0</v>
      </c>
    </row>
    <row r="1050" spans="1:21" x14ac:dyDescent="0.2">
      <c r="A1050" s="1">
        <v>2</v>
      </c>
      <c r="B1050" s="1">
        <v>13</v>
      </c>
      <c r="C1050" s="1">
        <v>10</v>
      </c>
      <c r="D1050">
        <v>8.4</v>
      </c>
      <c r="E1050">
        <v>7.8</v>
      </c>
      <c r="F1050">
        <v>96</v>
      </c>
      <c r="G1050">
        <v>130</v>
      </c>
      <c r="H1050">
        <v>41</v>
      </c>
      <c r="I1050">
        <v>119</v>
      </c>
      <c r="J1050" s="4">
        <f t="shared" si="147"/>
        <v>141.91697758331969</v>
      </c>
      <c r="K1050" s="4">
        <f t="shared" si="148"/>
        <v>18.102708632668836</v>
      </c>
      <c r="L1050" s="5">
        <f t="shared" si="144"/>
        <v>23.083022416680308</v>
      </c>
      <c r="M1050" s="5">
        <f t="shared" si="145"/>
        <v>15.897291367331164</v>
      </c>
      <c r="N1050" s="6">
        <f t="shared" si="146"/>
        <v>30.608916628314027</v>
      </c>
      <c r="O1050" s="6">
        <f t="shared" si="149"/>
        <v>108.82773556702497</v>
      </c>
      <c r="P1050" s="6">
        <f>FORECAST(J1050,Inputs!$B$10:$B$18,Inputs!$A$10:$A$18)</f>
        <v>31.869601644289997</v>
      </c>
      <c r="Q1050" s="6">
        <f>IF(Inputs!$D$10="Yes",IF('Hourly Calcs'!P1050&gt;'Hourly Calcs'!K1050,'Hourly Calcs'!O1050,N1050+O1050),N1050+O1050)</f>
        <v>108.82773556702497</v>
      </c>
      <c r="R1050" s="12">
        <f t="shared" si="150"/>
        <v>517.14939941450268</v>
      </c>
      <c r="S1050" s="1">
        <f>IF(AND(A1050&gt;=5,A1050&lt;=9),INDEX(Demand!$C$3:$C$26,C1050),INDEX(Demand!$B$3:$B$26,C1050))</f>
        <v>600</v>
      </c>
      <c r="T1050" s="7">
        <f t="shared" si="151"/>
        <v>517.14939941450268</v>
      </c>
      <c r="U1050" s="7">
        <f t="shared" si="152"/>
        <v>0</v>
      </c>
    </row>
    <row r="1051" spans="1:21" x14ac:dyDescent="0.2">
      <c r="A1051" s="1">
        <v>2</v>
      </c>
      <c r="B1051" s="1">
        <v>13</v>
      </c>
      <c r="C1051" s="1">
        <v>11</v>
      </c>
      <c r="D1051">
        <v>8.8000000000000007</v>
      </c>
      <c r="E1051">
        <v>7.4</v>
      </c>
      <c r="F1051">
        <v>91</v>
      </c>
      <c r="G1051">
        <v>198</v>
      </c>
      <c r="H1051">
        <v>68</v>
      </c>
      <c r="I1051">
        <v>172</v>
      </c>
      <c r="J1051" s="4">
        <f t="shared" si="147"/>
        <v>156.60260251696539</v>
      </c>
      <c r="K1051" s="4">
        <f t="shared" si="148"/>
        <v>22.959631768222934</v>
      </c>
      <c r="L1051" s="5">
        <f t="shared" si="144"/>
        <v>8.3973974830346094</v>
      </c>
      <c r="M1051" s="5">
        <f t="shared" si="145"/>
        <v>11.040368231777066</v>
      </c>
      <c r="N1051" s="6">
        <f t="shared" si="146"/>
        <v>56.628117831461765</v>
      </c>
      <c r="O1051" s="6">
        <f t="shared" si="149"/>
        <v>157.29723123973358</v>
      </c>
      <c r="P1051" s="6">
        <f>FORECAST(J1051,Inputs!$B$10:$B$18,Inputs!$A$10:$A$18)</f>
        <v>32.005579652934863</v>
      </c>
      <c r="Q1051" s="6">
        <f>IF(Inputs!$D$10="Yes",IF('Hourly Calcs'!P1051&gt;'Hourly Calcs'!K1051,'Hourly Calcs'!O1051,N1051+O1051),N1051+O1051)</f>
        <v>157.29723123973358</v>
      </c>
      <c r="R1051" s="12">
        <f t="shared" si="150"/>
        <v>747.47644285121396</v>
      </c>
      <c r="S1051" s="1">
        <f>IF(AND(A1051&gt;=5,A1051&lt;=9),INDEX(Demand!$C$3:$C$26,C1051),INDEX(Demand!$B$3:$B$26,C1051))</f>
        <v>600</v>
      </c>
      <c r="T1051" s="7">
        <f t="shared" si="151"/>
        <v>600</v>
      </c>
      <c r="U1051" s="7">
        <f t="shared" si="152"/>
        <v>147.47644285121396</v>
      </c>
    </row>
    <row r="1052" spans="1:21" x14ac:dyDescent="0.2">
      <c r="A1052" s="1">
        <v>2</v>
      </c>
      <c r="B1052" s="1">
        <v>13</v>
      </c>
      <c r="C1052" s="1">
        <v>12</v>
      </c>
      <c r="D1052">
        <v>9.1999999999999993</v>
      </c>
      <c r="E1052">
        <v>6.9</v>
      </c>
      <c r="F1052">
        <v>86</v>
      </c>
      <c r="G1052">
        <v>241</v>
      </c>
      <c r="H1052">
        <v>65</v>
      </c>
      <c r="I1052">
        <v>213</v>
      </c>
      <c r="J1052" s="4">
        <f t="shared" si="147"/>
        <v>172.35403891456562</v>
      </c>
      <c r="K1052" s="4">
        <f t="shared" si="148"/>
        <v>25.512692249373302</v>
      </c>
      <c r="L1052" s="5">
        <f t="shared" si="144"/>
        <v>7.3540389145656206</v>
      </c>
      <c r="M1052" s="5">
        <f t="shared" si="145"/>
        <v>8.4873077506266981</v>
      </c>
      <c r="N1052" s="6">
        <f t="shared" si="146"/>
        <v>55.743367449132471</v>
      </c>
      <c r="O1052" s="6">
        <f t="shared" si="149"/>
        <v>194.79250147711193</v>
      </c>
      <c r="P1052" s="6">
        <f>FORECAST(J1052,Inputs!$B$10:$B$18,Inputs!$A$10:$A$18)</f>
        <v>32.151426286245979</v>
      </c>
      <c r="Q1052" s="6">
        <f>IF(Inputs!$D$10="Yes",IF('Hourly Calcs'!P1052&gt;'Hourly Calcs'!K1052,'Hourly Calcs'!O1052,N1052+O1052),N1052+O1052)</f>
        <v>194.79250147711193</v>
      </c>
      <c r="R1052" s="12">
        <f t="shared" si="150"/>
        <v>925.65396701923578</v>
      </c>
      <c r="S1052" s="1">
        <f>IF(AND(A1052&gt;=5,A1052&lt;=9),INDEX(Demand!$C$3:$C$26,C1052),INDEX(Demand!$B$3:$B$26,C1052))</f>
        <v>600</v>
      </c>
      <c r="T1052" s="7">
        <f t="shared" si="151"/>
        <v>600</v>
      </c>
      <c r="U1052" s="7">
        <f t="shared" si="152"/>
        <v>325.65396701923578</v>
      </c>
    </row>
    <row r="1053" spans="1:21" x14ac:dyDescent="0.2">
      <c r="A1053" s="1">
        <v>2</v>
      </c>
      <c r="B1053" s="1">
        <v>13</v>
      </c>
      <c r="C1053" s="1">
        <v>13</v>
      </c>
      <c r="D1053">
        <v>9.6999999999999993</v>
      </c>
      <c r="E1053">
        <v>7.1</v>
      </c>
      <c r="F1053">
        <v>84</v>
      </c>
      <c r="G1053">
        <v>333</v>
      </c>
      <c r="H1053">
        <v>308</v>
      </c>
      <c r="I1053">
        <v>193</v>
      </c>
      <c r="J1053" s="4">
        <f t="shared" si="147"/>
        <v>188.51563738372974</v>
      </c>
      <c r="K1053" s="4">
        <f t="shared" si="148"/>
        <v>25.454641726692358</v>
      </c>
      <c r="L1053" s="5">
        <f t="shared" si="144"/>
        <v>23.515637383729739</v>
      </c>
      <c r="M1053" s="5">
        <f t="shared" si="145"/>
        <v>8.5453582733076416</v>
      </c>
      <c r="N1053" s="6">
        <f t="shared" si="146"/>
        <v>252.34284700899295</v>
      </c>
      <c r="O1053" s="6">
        <f t="shared" si="149"/>
        <v>176.50212575156152</v>
      </c>
      <c r="P1053" s="6">
        <f>FORECAST(J1053,Inputs!$B$10:$B$18,Inputs!$A$10:$A$18)</f>
        <v>32.301070716516016</v>
      </c>
      <c r="Q1053" s="6">
        <f>IF(Inputs!$D$10="Yes",IF('Hourly Calcs'!P1053&gt;'Hourly Calcs'!K1053,'Hourly Calcs'!O1053,N1053+O1053),N1053+O1053)</f>
        <v>176.50212575156152</v>
      </c>
      <c r="R1053" s="12">
        <f t="shared" si="150"/>
        <v>838.73810157142032</v>
      </c>
      <c r="S1053" s="1">
        <f>IF(AND(A1053&gt;=5,A1053&lt;=9),INDEX(Demand!$C$3:$C$26,C1053),INDEX(Demand!$B$3:$B$26,C1053))</f>
        <v>600</v>
      </c>
      <c r="T1053" s="7">
        <f t="shared" si="151"/>
        <v>600</v>
      </c>
      <c r="U1053" s="7">
        <f t="shared" si="152"/>
        <v>238.73810157142032</v>
      </c>
    </row>
    <row r="1054" spans="1:21" x14ac:dyDescent="0.2">
      <c r="A1054" s="1">
        <v>2</v>
      </c>
      <c r="B1054" s="1">
        <v>13</v>
      </c>
      <c r="C1054" s="1">
        <v>14</v>
      </c>
      <c r="D1054">
        <v>8.4</v>
      </c>
      <c r="E1054">
        <v>5</v>
      </c>
      <c r="F1054">
        <v>79</v>
      </c>
      <c r="G1054">
        <v>234</v>
      </c>
      <c r="H1054">
        <v>99</v>
      </c>
      <c r="I1054">
        <v>192</v>
      </c>
      <c r="J1054" s="4">
        <f t="shared" si="147"/>
        <v>204.23359824984516</v>
      </c>
      <c r="K1054" s="4">
        <f t="shared" si="148"/>
        <v>22.793405509476727</v>
      </c>
      <c r="L1054" s="5">
        <f t="shared" si="144"/>
        <v>39.233598249845159</v>
      </c>
      <c r="M1054" s="5">
        <f t="shared" si="145"/>
        <v>11.206594490523273</v>
      </c>
      <c r="N1054" s="6">
        <f t="shared" si="146"/>
        <v>71.328368864353294</v>
      </c>
      <c r="O1054" s="6">
        <f t="shared" si="149"/>
        <v>175.58760696528401</v>
      </c>
      <c r="P1054" s="6">
        <f>FORECAST(J1054,Inputs!$B$10:$B$18,Inputs!$A$10:$A$18)</f>
        <v>32.446607391202271</v>
      </c>
      <c r="Q1054" s="6">
        <f>IF(Inputs!$D$10="Yes",IF('Hourly Calcs'!P1054&gt;'Hourly Calcs'!K1054,'Hourly Calcs'!O1054,N1054+O1054),N1054+O1054)</f>
        <v>175.58760696528401</v>
      </c>
      <c r="R1054" s="12">
        <f t="shared" si="150"/>
        <v>834.39230829902954</v>
      </c>
      <c r="S1054" s="1">
        <f>IF(AND(A1054&gt;=5,A1054&lt;=9),INDEX(Demand!$C$3:$C$26,C1054),INDEX(Demand!$B$3:$B$26,C1054))</f>
        <v>600</v>
      </c>
      <c r="T1054" s="7">
        <f t="shared" si="151"/>
        <v>600</v>
      </c>
      <c r="U1054" s="7">
        <f t="shared" si="152"/>
        <v>234.39230829902954</v>
      </c>
    </row>
    <row r="1055" spans="1:21" x14ac:dyDescent="0.2">
      <c r="A1055" s="1">
        <v>2</v>
      </c>
      <c r="B1055" s="1">
        <v>13</v>
      </c>
      <c r="C1055" s="1">
        <v>15</v>
      </c>
      <c r="D1055">
        <v>9.3000000000000007</v>
      </c>
      <c r="E1055">
        <v>5</v>
      </c>
      <c r="F1055">
        <v>74</v>
      </c>
      <c r="G1055">
        <v>305</v>
      </c>
      <c r="H1055">
        <v>465</v>
      </c>
      <c r="I1055">
        <v>136</v>
      </c>
      <c r="J1055" s="4">
        <f t="shared" si="147"/>
        <v>218.86934352508251</v>
      </c>
      <c r="K1055" s="4">
        <f t="shared" si="148"/>
        <v>17.848388237145613</v>
      </c>
      <c r="L1055" s="5">
        <f t="shared" si="144"/>
        <v>53.869343525082513</v>
      </c>
      <c r="M1055" s="5">
        <f t="shared" si="145"/>
        <v>16.151611762854387</v>
      </c>
      <c r="N1055" s="6">
        <f t="shared" si="146"/>
        <v>264.09517644855549</v>
      </c>
      <c r="O1055" s="6">
        <f t="shared" si="149"/>
        <v>124.37455493374283</v>
      </c>
      <c r="P1055" s="6">
        <f>FORECAST(J1055,Inputs!$B$10:$B$18,Inputs!$A$10:$A$18)</f>
        <v>32.582123551158169</v>
      </c>
      <c r="Q1055" s="6">
        <f>IF(Inputs!$D$10="Yes",IF('Hourly Calcs'!P1055&gt;'Hourly Calcs'!K1055,'Hourly Calcs'!O1055,N1055+O1055),N1055+O1055)</f>
        <v>124.37455493374283</v>
      </c>
      <c r="R1055" s="12">
        <f t="shared" si="150"/>
        <v>591.02788504514592</v>
      </c>
      <c r="S1055" s="1">
        <f>IF(AND(A1055&gt;=5,A1055&lt;=9),INDEX(Demand!$C$3:$C$26,C1055),INDEX(Demand!$B$3:$B$26,C1055))</f>
        <v>600</v>
      </c>
      <c r="T1055" s="7">
        <f t="shared" si="151"/>
        <v>591.02788504514592</v>
      </c>
      <c r="U1055" s="7">
        <f t="shared" si="152"/>
        <v>0</v>
      </c>
    </row>
    <row r="1056" spans="1:21" x14ac:dyDescent="0.2">
      <c r="A1056" s="1">
        <v>2</v>
      </c>
      <c r="B1056" s="1">
        <v>13</v>
      </c>
      <c r="C1056" s="1">
        <v>16</v>
      </c>
      <c r="D1056">
        <v>8.8000000000000007</v>
      </c>
      <c r="E1056">
        <v>4.5</v>
      </c>
      <c r="F1056">
        <v>74</v>
      </c>
      <c r="G1056">
        <v>186</v>
      </c>
      <c r="H1056">
        <v>422</v>
      </c>
      <c r="I1056">
        <v>78</v>
      </c>
      <c r="J1056" s="4">
        <f t="shared" si="147"/>
        <v>232.22586374614571</v>
      </c>
      <c r="K1056" s="4">
        <f t="shared" si="148"/>
        <v>11.116941837880916</v>
      </c>
      <c r="L1056" s="5">
        <f t="shared" si="144"/>
        <v>67.225863746145706</v>
      </c>
      <c r="M1056" s="5">
        <f t="shared" si="145"/>
        <v>22.883058162119084</v>
      </c>
      <c r="N1056" s="6">
        <f t="shared" si="146"/>
        <v>157.0894792402103</v>
      </c>
      <c r="O1056" s="6">
        <f t="shared" si="149"/>
        <v>71.332465329646624</v>
      </c>
      <c r="P1056" s="6">
        <f>FORECAST(J1056,Inputs!$B$10:$B$18,Inputs!$A$10:$A$18)</f>
        <v>32.705795034686531</v>
      </c>
      <c r="Q1056" s="6">
        <f>IF(Inputs!$D$10="Yes",IF('Hourly Calcs'!P1056&gt;'Hourly Calcs'!K1056,'Hourly Calcs'!O1056,N1056+O1056),N1056+O1056)</f>
        <v>71.332465329646624</v>
      </c>
      <c r="R1056" s="12">
        <f t="shared" si="150"/>
        <v>338.97187524648075</v>
      </c>
      <c r="S1056" s="1">
        <f>IF(AND(A1056&gt;=5,A1056&lt;=9),INDEX(Demand!$C$3:$C$26,C1056),INDEX(Demand!$B$3:$B$26,C1056))</f>
        <v>900</v>
      </c>
      <c r="T1056" s="7">
        <f t="shared" si="151"/>
        <v>338.97187524648075</v>
      </c>
      <c r="U1056" s="7">
        <f t="shared" si="152"/>
        <v>0</v>
      </c>
    </row>
    <row r="1057" spans="1:21" x14ac:dyDescent="0.2">
      <c r="A1057" s="1">
        <v>2</v>
      </c>
      <c r="B1057" s="1">
        <v>13</v>
      </c>
      <c r="C1057" s="1">
        <v>17</v>
      </c>
      <c r="D1057">
        <v>7.8</v>
      </c>
      <c r="E1057">
        <v>5.6</v>
      </c>
      <c r="F1057">
        <v>86</v>
      </c>
      <c r="G1057">
        <v>59</v>
      </c>
      <c r="H1057">
        <v>95</v>
      </c>
      <c r="I1057">
        <v>47</v>
      </c>
      <c r="J1057" s="4">
        <f t="shared" si="147"/>
        <v>244.48546251514239</v>
      </c>
      <c r="K1057" s="4">
        <f t="shared" si="148"/>
        <v>3.2038823423189342</v>
      </c>
      <c r="L1057" s="5">
        <f t="shared" si="144"/>
        <v>79.485462515142387</v>
      </c>
      <c r="M1057" s="5">
        <f t="shared" si="145"/>
        <v>30.796117657681066</v>
      </c>
      <c r="N1057" s="6">
        <f t="shared" si="146"/>
        <v>14.080807950896272</v>
      </c>
      <c r="O1057" s="6">
        <f t="shared" si="149"/>
        <v>42.982382955043477</v>
      </c>
      <c r="P1057" s="6">
        <f>FORECAST(J1057,Inputs!$B$10:$B$18,Inputs!$A$10:$A$18)</f>
        <v>32.819309838103166</v>
      </c>
      <c r="Q1057" s="6">
        <f>IF(Inputs!$D$10="Yes",IF('Hourly Calcs'!P1057&gt;'Hourly Calcs'!K1057,'Hourly Calcs'!O1057,N1057+O1057),N1057+O1057)</f>
        <v>42.982382955043477</v>
      </c>
      <c r="R1057" s="12">
        <f t="shared" si="150"/>
        <v>204.25228380236661</v>
      </c>
      <c r="S1057" s="1">
        <f>IF(AND(A1057&gt;=5,A1057&lt;=9),INDEX(Demand!$C$3:$C$26,C1057),INDEX(Demand!$B$3:$B$26,C1057))</f>
        <v>900</v>
      </c>
      <c r="T1057" s="7">
        <f t="shared" si="151"/>
        <v>204.25228380236661</v>
      </c>
      <c r="U1057" s="7">
        <f t="shared" si="152"/>
        <v>0</v>
      </c>
    </row>
    <row r="1058" spans="1:21" x14ac:dyDescent="0.2">
      <c r="A1058" s="1">
        <v>2</v>
      </c>
      <c r="B1058" s="1">
        <v>13</v>
      </c>
      <c r="C1058" s="1">
        <v>18</v>
      </c>
      <c r="D1058">
        <v>6.2</v>
      </c>
      <c r="E1058">
        <v>3.4</v>
      </c>
      <c r="F1058">
        <v>82</v>
      </c>
      <c r="G1058">
        <v>3</v>
      </c>
      <c r="H1058">
        <v>0</v>
      </c>
      <c r="I1058">
        <v>3</v>
      </c>
      <c r="J1058" s="4">
        <f t="shared" si="147"/>
        <v>256.0503559567095</v>
      </c>
      <c r="K1058" s="4">
        <f t="shared" si="148"/>
        <v>-5.8836920318331494</v>
      </c>
      <c r="L1058" s="5">
        <f t="shared" si="144"/>
        <v>0</v>
      </c>
      <c r="M1058" s="5">
        <f t="shared" si="145"/>
        <v>0</v>
      </c>
      <c r="N1058" s="6">
        <f t="shared" si="146"/>
        <v>0</v>
      </c>
      <c r="O1058" s="6">
        <f t="shared" si="149"/>
        <v>2.7435563588325627</v>
      </c>
      <c r="P1058" s="6">
        <f>FORECAST(J1058,Inputs!$B$10:$B$18,Inputs!$A$10:$A$18)</f>
        <v>32.926392184784348</v>
      </c>
      <c r="Q1058" s="6">
        <f>IF(Inputs!$D$10="Yes",IF('Hourly Calcs'!P1058&gt;'Hourly Calcs'!K1058,'Hourly Calcs'!O1058,N1058+O1058),N1058+O1058)</f>
        <v>2.7435563588325627</v>
      </c>
      <c r="R1058" s="12">
        <f t="shared" si="150"/>
        <v>13.037379817172337</v>
      </c>
      <c r="S1058" s="1">
        <f>IF(AND(A1058&gt;=5,A1058&lt;=9),INDEX(Demand!$C$3:$C$26,C1058),INDEX(Demand!$B$3:$B$26,C1058))</f>
        <v>900</v>
      </c>
      <c r="T1058" s="7">
        <f t="shared" si="151"/>
        <v>13.037379817172337</v>
      </c>
      <c r="U1058" s="7">
        <f t="shared" si="152"/>
        <v>0</v>
      </c>
    </row>
    <row r="1059" spans="1:21" x14ac:dyDescent="0.2">
      <c r="A1059" s="1">
        <v>2</v>
      </c>
      <c r="B1059" s="1">
        <v>13</v>
      </c>
      <c r="C1059" s="1">
        <v>19</v>
      </c>
      <c r="D1059">
        <v>6</v>
      </c>
      <c r="E1059">
        <v>4.5</v>
      </c>
      <c r="F1059">
        <v>90</v>
      </c>
      <c r="G1059">
        <v>0</v>
      </c>
      <c r="H1059">
        <v>0</v>
      </c>
      <c r="I1059">
        <v>0</v>
      </c>
      <c r="J1059" s="4">
        <f t="shared" si="147"/>
        <v>267.44305057735437</v>
      </c>
      <c r="K1059" s="4">
        <f t="shared" si="148"/>
        <v>-15.288123880602868</v>
      </c>
      <c r="L1059" s="5">
        <f t="shared" ref="L1059:L1122" si="153">IF(ABS($B$5-J1059)&gt;90,0,ABS($B$5-J1059))</f>
        <v>0</v>
      </c>
      <c r="M1059" s="5">
        <f t="shared" ref="M1059:M1122" si="154">IF(K1059&gt;0,ABS($B$4-K1059),0)</f>
        <v>0</v>
      </c>
      <c r="N1059" s="6">
        <f t="shared" si="146"/>
        <v>0</v>
      </c>
      <c r="O1059" s="6">
        <f t="shared" si="149"/>
        <v>0</v>
      </c>
      <c r="P1059" s="6">
        <f>FORECAST(J1059,Inputs!$B$10:$B$18,Inputs!$A$10:$A$18)</f>
        <v>33.031880097938462</v>
      </c>
      <c r="Q1059" s="6">
        <f>IF(Inputs!$D$10="Yes",IF('Hourly Calcs'!P1059&gt;'Hourly Calcs'!K1059,'Hourly Calcs'!O1059,N1059+O1059),N1059+O1059)</f>
        <v>0</v>
      </c>
      <c r="R1059" s="12">
        <f t="shared" si="150"/>
        <v>0</v>
      </c>
      <c r="S1059" s="1">
        <f>IF(AND(A1059&gt;=5,A1059&lt;=9),INDEX(Demand!$C$3:$C$26,C1059),INDEX(Demand!$B$3:$B$26,C1059))</f>
        <v>900</v>
      </c>
      <c r="T1059" s="7">
        <f t="shared" si="151"/>
        <v>0</v>
      </c>
      <c r="U1059" s="7">
        <f t="shared" si="152"/>
        <v>0</v>
      </c>
    </row>
    <row r="1060" spans="1:21" x14ac:dyDescent="0.2">
      <c r="A1060" s="1">
        <v>2</v>
      </c>
      <c r="B1060" s="1">
        <v>13</v>
      </c>
      <c r="C1060" s="1">
        <v>20</v>
      </c>
      <c r="D1060">
        <v>5.4</v>
      </c>
      <c r="E1060">
        <v>4</v>
      </c>
      <c r="F1060">
        <v>91</v>
      </c>
      <c r="G1060">
        <v>0</v>
      </c>
      <c r="H1060">
        <v>0</v>
      </c>
      <c r="I1060">
        <v>0</v>
      </c>
      <c r="J1060" s="4">
        <f t="shared" si="147"/>
        <v>279.29567791389218</v>
      </c>
      <c r="K1060" s="4">
        <f t="shared" si="148"/>
        <v>-24.748208303951955</v>
      </c>
      <c r="L1060" s="5">
        <f t="shared" si="153"/>
        <v>0</v>
      </c>
      <c r="M1060" s="5">
        <f t="shared" si="154"/>
        <v>0</v>
      </c>
      <c r="N1060" s="6">
        <f t="shared" si="146"/>
        <v>0</v>
      </c>
      <c r="O1060" s="6">
        <f t="shared" si="149"/>
        <v>0</v>
      </c>
      <c r="P1060" s="6">
        <f>FORECAST(J1060,Inputs!$B$10:$B$18,Inputs!$A$10:$A$18)</f>
        <v>33.141626647350854</v>
      </c>
      <c r="Q1060" s="6">
        <f>IF(Inputs!$D$10="Yes",IF('Hourly Calcs'!P1060&gt;'Hourly Calcs'!K1060,'Hourly Calcs'!O1060,N1060+O1060),N1060+O1060)</f>
        <v>0</v>
      </c>
      <c r="R1060" s="12">
        <f t="shared" si="150"/>
        <v>0</v>
      </c>
      <c r="S1060" s="1">
        <f>IF(AND(A1060&gt;=5,A1060&lt;=9),INDEX(Demand!$C$3:$C$26,C1060),INDEX(Demand!$B$3:$B$26,C1060))</f>
        <v>800</v>
      </c>
      <c r="T1060" s="7">
        <f t="shared" si="151"/>
        <v>0</v>
      </c>
      <c r="U1060" s="7">
        <f t="shared" si="152"/>
        <v>0</v>
      </c>
    </row>
    <row r="1061" spans="1:21" x14ac:dyDescent="0.2">
      <c r="A1061" s="1">
        <v>2</v>
      </c>
      <c r="B1061" s="1">
        <v>13</v>
      </c>
      <c r="C1061" s="1">
        <v>21</v>
      </c>
      <c r="D1061">
        <v>4.5</v>
      </c>
      <c r="E1061">
        <v>3.8</v>
      </c>
      <c r="F1061">
        <v>95</v>
      </c>
      <c r="G1061">
        <v>0</v>
      </c>
      <c r="H1061">
        <v>0</v>
      </c>
      <c r="I1061">
        <v>0</v>
      </c>
      <c r="J1061" s="4">
        <f t="shared" si="147"/>
        <v>292.40199351550751</v>
      </c>
      <c r="K1061" s="4">
        <f t="shared" si="148"/>
        <v>-33.861623668559645</v>
      </c>
      <c r="L1061" s="5">
        <f t="shared" si="153"/>
        <v>0</v>
      </c>
      <c r="M1061" s="5">
        <f t="shared" si="154"/>
        <v>0</v>
      </c>
      <c r="N1061" s="6">
        <f t="shared" si="146"/>
        <v>0</v>
      </c>
      <c r="O1061" s="6">
        <f t="shared" si="149"/>
        <v>0</v>
      </c>
      <c r="P1061" s="6">
        <f>FORECAST(J1061,Inputs!$B$10:$B$18,Inputs!$A$10:$A$18)</f>
        <v>33.262981421439882</v>
      </c>
      <c r="Q1061" s="6">
        <f>IF(Inputs!$D$10="Yes",IF('Hourly Calcs'!P1061&gt;'Hourly Calcs'!K1061,'Hourly Calcs'!O1061,N1061+O1061),N1061+O1061)</f>
        <v>0</v>
      </c>
      <c r="R1061" s="12">
        <f t="shared" si="150"/>
        <v>0</v>
      </c>
      <c r="S1061" s="1">
        <f>IF(AND(A1061&gt;=5,A1061&lt;=9),INDEX(Demand!$C$3:$C$26,C1061),INDEX(Demand!$B$3:$B$26,C1061))</f>
        <v>700</v>
      </c>
      <c r="T1061" s="7">
        <f t="shared" si="151"/>
        <v>0</v>
      </c>
      <c r="U1061" s="7">
        <f t="shared" si="152"/>
        <v>0</v>
      </c>
    </row>
    <row r="1062" spans="1:21" x14ac:dyDescent="0.2">
      <c r="A1062" s="1">
        <v>2</v>
      </c>
      <c r="B1062" s="1">
        <v>13</v>
      </c>
      <c r="C1062" s="1">
        <v>22</v>
      </c>
      <c r="D1062">
        <v>5.4</v>
      </c>
      <c r="E1062">
        <v>3.2</v>
      </c>
      <c r="F1062">
        <v>86</v>
      </c>
      <c r="G1062">
        <v>0</v>
      </c>
      <c r="H1062">
        <v>0</v>
      </c>
      <c r="I1062">
        <v>0</v>
      </c>
      <c r="J1062" s="4">
        <f t="shared" si="147"/>
        <v>307.76867302592638</v>
      </c>
      <c r="K1062" s="4">
        <f t="shared" si="148"/>
        <v>-42.062771669344698</v>
      </c>
      <c r="L1062" s="5">
        <f t="shared" si="153"/>
        <v>0</v>
      </c>
      <c r="M1062" s="5">
        <f t="shared" si="154"/>
        <v>0</v>
      </c>
      <c r="N1062" s="6">
        <f t="shared" si="146"/>
        <v>0</v>
      </c>
      <c r="O1062" s="6">
        <f t="shared" si="149"/>
        <v>0</v>
      </c>
      <c r="P1062" s="6">
        <f>FORECAST(J1062,Inputs!$B$10:$B$18,Inputs!$A$10:$A$18)</f>
        <v>33.405265490980796</v>
      </c>
      <c r="Q1062" s="6">
        <f>IF(Inputs!$D$10="Yes",IF('Hourly Calcs'!P1062&gt;'Hourly Calcs'!K1062,'Hourly Calcs'!O1062,N1062+O1062),N1062+O1062)</f>
        <v>0</v>
      </c>
      <c r="R1062" s="12">
        <f t="shared" si="150"/>
        <v>0</v>
      </c>
      <c r="S1062" s="1">
        <f>IF(AND(A1062&gt;=5,A1062&lt;=9),INDEX(Demand!$C$3:$C$26,C1062),INDEX(Demand!$B$3:$B$26,C1062))</f>
        <v>600</v>
      </c>
      <c r="T1062" s="7">
        <f t="shared" si="151"/>
        <v>0</v>
      </c>
      <c r="U1062" s="7">
        <f t="shared" si="152"/>
        <v>0</v>
      </c>
    </row>
    <row r="1063" spans="1:21" x14ac:dyDescent="0.2">
      <c r="A1063" s="1">
        <v>2</v>
      </c>
      <c r="B1063" s="1">
        <v>13</v>
      </c>
      <c r="C1063" s="1">
        <v>23</v>
      </c>
      <c r="D1063">
        <v>5</v>
      </c>
      <c r="E1063">
        <v>3.3</v>
      </c>
      <c r="F1063">
        <v>89</v>
      </c>
      <c r="G1063">
        <v>0</v>
      </c>
      <c r="H1063">
        <v>0</v>
      </c>
      <c r="I1063">
        <v>0</v>
      </c>
      <c r="J1063" s="4">
        <f t="shared" si="147"/>
        <v>326.45472297356503</v>
      </c>
      <c r="K1063" s="4">
        <f t="shared" si="148"/>
        <v>-48.522325000878567</v>
      </c>
      <c r="L1063" s="5">
        <f t="shared" si="153"/>
        <v>0</v>
      </c>
      <c r="M1063" s="5">
        <f t="shared" si="154"/>
        <v>0</v>
      </c>
      <c r="N1063" s="6">
        <f t="shared" si="146"/>
        <v>0</v>
      </c>
      <c r="O1063" s="6">
        <f t="shared" si="149"/>
        <v>0</v>
      </c>
      <c r="P1063" s="6">
        <f>FORECAST(J1063,Inputs!$B$10:$B$18,Inputs!$A$10:$A$18)</f>
        <v>33.578284471977454</v>
      </c>
      <c r="Q1063" s="6">
        <f>IF(Inputs!$D$10="Yes",IF('Hourly Calcs'!P1063&gt;'Hourly Calcs'!K1063,'Hourly Calcs'!O1063,N1063+O1063),N1063+O1063)</f>
        <v>0</v>
      </c>
      <c r="R1063" s="12">
        <f t="shared" si="150"/>
        <v>0</v>
      </c>
      <c r="S1063" s="1">
        <f>IF(AND(A1063&gt;=5,A1063&lt;=9),INDEX(Demand!$C$3:$C$26,C1063),INDEX(Demand!$B$3:$B$26,C1063))</f>
        <v>500</v>
      </c>
      <c r="T1063" s="7">
        <f t="shared" si="151"/>
        <v>0</v>
      </c>
      <c r="U1063" s="7">
        <f t="shared" si="152"/>
        <v>0</v>
      </c>
    </row>
    <row r="1064" spans="1:21" x14ac:dyDescent="0.2">
      <c r="A1064" s="1">
        <v>2</v>
      </c>
      <c r="B1064" s="1">
        <v>13</v>
      </c>
      <c r="C1064" s="1">
        <v>24</v>
      </c>
      <c r="D1064">
        <v>5.8</v>
      </c>
      <c r="E1064">
        <v>4.2</v>
      </c>
      <c r="F1064">
        <v>89</v>
      </c>
      <c r="G1064">
        <v>0</v>
      </c>
      <c r="H1064">
        <v>0</v>
      </c>
      <c r="I1064">
        <v>0</v>
      </c>
      <c r="J1064" s="4">
        <f t="shared" si="147"/>
        <v>348.70763337405509</v>
      </c>
      <c r="K1064" s="4">
        <f t="shared" si="148"/>
        <v>-52.146741818493155</v>
      </c>
      <c r="L1064" s="5">
        <f t="shared" si="153"/>
        <v>0</v>
      </c>
      <c r="M1064" s="5">
        <f t="shared" si="154"/>
        <v>0</v>
      </c>
      <c r="N1064" s="6">
        <f t="shared" si="146"/>
        <v>0</v>
      </c>
      <c r="O1064" s="6">
        <f t="shared" si="149"/>
        <v>0</v>
      </c>
      <c r="P1064" s="6">
        <f>FORECAST(J1064,Inputs!$B$10:$B$18,Inputs!$A$10:$A$18)</f>
        <v>33.784329938648654</v>
      </c>
      <c r="Q1064" s="6">
        <f>IF(Inputs!$D$10="Yes",IF('Hourly Calcs'!P1064&gt;'Hourly Calcs'!K1064,'Hourly Calcs'!O1064,N1064+O1064),N1064+O1064)</f>
        <v>0</v>
      </c>
      <c r="R1064" s="12">
        <f t="shared" si="150"/>
        <v>0</v>
      </c>
      <c r="S1064" s="1">
        <f>IF(AND(A1064&gt;=5,A1064&lt;=9),INDEX(Demand!$C$3:$C$26,C1064),INDEX(Demand!$B$3:$B$26,C1064))</f>
        <v>400</v>
      </c>
      <c r="T1064" s="7">
        <f t="shared" si="151"/>
        <v>0</v>
      </c>
      <c r="U1064" s="7">
        <f t="shared" si="152"/>
        <v>0</v>
      </c>
    </row>
    <row r="1065" spans="1:21" x14ac:dyDescent="0.2">
      <c r="A1065" s="1">
        <v>2</v>
      </c>
      <c r="B1065" s="1">
        <v>14</v>
      </c>
      <c r="C1065" s="1">
        <v>1</v>
      </c>
      <c r="D1065">
        <v>5.5</v>
      </c>
      <c r="E1065">
        <v>4.3</v>
      </c>
      <c r="F1065">
        <v>92</v>
      </c>
      <c r="G1065">
        <v>0</v>
      </c>
      <c r="H1065">
        <v>0</v>
      </c>
      <c r="I1065">
        <v>0</v>
      </c>
      <c r="J1065" s="4">
        <f t="shared" si="147"/>
        <v>12.568796698199947</v>
      </c>
      <c r="K1065" s="4">
        <f t="shared" si="148"/>
        <v>-52.026134199710242</v>
      </c>
      <c r="L1065" s="5">
        <f t="shared" si="153"/>
        <v>0</v>
      </c>
      <c r="M1065" s="5">
        <f t="shared" si="154"/>
        <v>0</v>
      </c>
      <c r="N1065" s="6">
        <f t="shared" si="146"/>
        <v>0</v>
      </c>
      <c r="O1065" s="6">
        <f t="shared" si="149"/>
        <v>0</v>
      </c>
      <c r="P1065" s="6">
        <f>FORECAST(J1065,Inputs!$B$10:$B$18,Inputs!$A$10:$A$18)</f>
        <v>30.671933302761108</v>
      </c>
      <c r="Q1065" s="6">
        <f>IF(Inputs!$D$10="Yes",IF('Hourly Calcs'!P1065&gt;'Hourly Calcs'!K1065,'Hourly Calcs'!O1065,N1065+O1065),N1065+O1065)</f>
        <v>0</v>
      </c>
      <c r="R1065" s="12">
        <f t="shared" si="150"/>
        <v>0</v>
      </c>
      <c r="S1065" s="1">
        <f>IF(AND(A1065&gt;=5,A1065&lt;=9),INDEX(Demand!$C$3:$C$26,C1065),INDEX(Demand!$B$3:$B$26,C1065))</f>
        <v>350</v>
      </c>
      <c r="T1065" s="7">
        <f t="shared" si="151"/>
        <v>0</v>
      </c>
      <c r="U1065" s="7">
        <f t="shared" si="152"/>
        <v>0</v>
      </c>
    </row>
    <row r="1066" spans="1:21" x14ac:dyDescent="0.2">
      <c r="A1066" s="1">
        <v>2</v>
      </c>
      <c r="B1066" s="1">
        <v>14</v>
      </c>
      <c r="C1066" s="1">
        <v>2</v>
      </c>
      <c r="D1066">
        <v>5.7</v>
      </c>
      <c r="E1066">
        <v>4.5</v>
      </c>
      <c r="F1066">
        <v>92</v>
      </c>
      <c r="G1066">
        <v>0</v>
      </c>
      <c r="H1066">
        <v>0</v>
      </c>
      <c r="I1066">
        <v>0</v>
      </c>
      <c r="J1066" s="4">
        <f t="shared" si="147"/>
        <v>34.634066649051704</v>
      </c>
      <c r="K1066" s="4">
        <f t="shared" si="148"/>
        <v>-48.193818817369987</v>
      </c>
      <c r="L1066" s="5">
        <f t="shared" si="153"/>
        <v>0</v>
      </c>
      <c r="M1066" s="5">
        <f t="shared" si="154"/>
        <v>0</v>
      </c>
      <c r="N1066" s="6">
        <f t="shared" si="146"/>
        <v>0</v>
      </c>
      <c r="O1066" s="6">
        <f t="shared" si="149"/>
        <v>0</v>
      </c>
      <c r="P1066" s="6">
        <f>FORECAST(J1066,Inputs!$B$10:$B$18,Inputs!$A$10:$A$18)</f>
        <v>30.876241357861588</v>
      </c>
      <c r="Q1066" s="6">
        <f>IF(Inputs!$D$10="Yes",IF('Hourly Calcs'!P1066&gt;'Hourly Calcs'!K1066,'Hourly Calcs'!O1066,N1066+O1066),N1066+O1066)</f>
        <v>0</v>
      </c>
      <c r="R1066" s="12">
        <f t="shared" si="150"/>
        <v>0</v>
      </c>
      <c r="S1066" s="1">
        <f>IF(AND(A1066&gt;=5,A1066&lt;=9),INDEX(Demand!$C$3:$C$26,C1066),INDEX(Demand!$B$3:$B$26,C1066))</f>
        <v>350</v>
      </c>
      <c r="T1066" s="7">
        <f t="shared" si="151"/>
        <v>0</v>
      </c>
      <c r="U1066" s="7">
        <f t="shared" si="152"/>
        <v>0</v>
      </c>
    </row>
    <row r="1067" spans="1:21" x14ac:dyDescent="0.2">
      <c r="A1067" s="1">
        <v>2</v>
      </c>
      <c r="B1067" s="1">
        <v>14</v>
      </c>
      <c r="C1067" s="1">
        <v>3</v>
      </c>
      <c r="D1067">
        <v>6</v>
      </c>
      <c r="E1067">
        <v>4.5</v>
      </c>
      <c r="F1067">
        <v>90</v>
      </c>
      <c r="G1067">
        <v>0</v>
      </c>
      <c r="H1067">
        <v>0</v>
      </c>
      <c r="I1067">
        <v>0</v>
      </c>
      <c r="J1067" s="4">
        <f t="shared" si="147"/>
        <v>53.093975606158452</v>
      </c>
      <c r="K1067" s="4">
        <f t="shared" si="148"/>
        <v>-41.592297131610252</v>
      </c>
      <c r="L1067" s="5">
        <f t="shared" si="153"/>
        <v>0</v>
      </c>
      <c r="M1067" s="5">
        <f t="shared" si="154"/>
        <v>0</v>
      </c>
      <c r="N1067" s="6">
        <f t="shared" si="146"/>
        <v>0</v>
      </c>
      <c r="O1067" s="6">
        <f t="shared" si="149"/>
        <v>0</v>
      </c>
      <c r="P1067" s="6">
        <f>FORECAST(J1067,Inputs!$B$10:$B$18,Inputs!$A$10:$A$18)</f>
        <v>31.04716644079776</v>
      </c>
      <c r="Q1067" s="6">
        <f>IF(Inputs!$D$10="Yes",IF('Hourly Calcs'!P1067&gt;'Hourly Calcs'!K1067,'Hourly Calcs'!O1067,N1067+O1067),N1067+O1067)</f>
        <v>0</v>
      </c>
      <c r="R1067" s="12">
        <f t="shared" si="150"/>
        <v>0</v>
      </c>
      <c r="S1067" s="1">
        <f>IF(AND(A1067&gt;=5,A1067&lt;=9),INDEX(Demand!$C$3:$C$26,C1067),INDEX(Demand!$B$3:$B$26,C1067))</f>
        <v>350</v>
      </c>
      <c r="T1067" s="7">
        <f t="shared" si="151"/>
        <v>0</v>
      </c>
      <c r="U1067" s="7">
        <f t="shared" si="152"/>
        <v>0</v>
      </c>
    </row>
    <row r="1068" spans="1:21" x14ac:dyDescent="0.2">
      <c r="A1068" s="1">
        <v>2</v>
      </c>
      <c r="B1068" s="1">
        <v>14</v>
      </c>
      <c r="C1068" s="1">
        <v>4</v>
      </c>
      <c r="D1068">
        <v>6.3</v>
      </c>
      <c r="E1068">
        <v>4.9000000000000004</v>
      </c>
      <c r="F1068">
        <v>91</v>
      </c>
      <c r="G1068">
        <v>0</v>
      </c>
      <c r="H1068">
        <v>0</v>
      </c>
      <c r="I1068">
        <v>0</v>
      </c>
      <c r="J1068" s="4">
        <f t="shared" si="147"/>
        <v>68.286831780020549</v>
      </c>
      <c r="K1068" s="4">
        <f t="shared" si="148"/>
        <v>-33.304752107537581</v>
      </c>
      <c r="L1068" s="5">
        <f t="shared" si="153"/>
        <v>0</v>
      </c>
      <c r="M1068" s="5">
        <f t="shared" si="154"/>
        <v>0</v>
      </c>
      <c r="N1068" s="6">
        <f t="shared" si="146"/>
        <v>0</v>
      </c>
      <c r="O1068" s="6">
        <f t="shared" si="149"/>
        <v>0</v>
      </c>
      <c r="P1068" s="6">
        <f>FORECAST(J1068,Inputs!$B$10:$B$18,Inputs!$A$10:$A$18)</f>
        <v>31.18784103500019</v>
      </c>
      <c r="Q1068" s="6">
        <f>IF(Inputs!$D$10="Yes",IF('Hourly Calcs'!P1068&gt;'Hourly Calcs'!K1068,'Hourly Calcs'!O1068,N1068+O1068),N1068+O1068)</f>
        <v>0</v>
      </c>
      <c r="R1068" s="12">
        <f t="shared" si="150"/>
        <v>0</v>
      </c>
      <c r="S1068" s="1">
        <f>IF(AND(A1068&gt;=5,A1068&lt;=9),INDEX(Demand!$C$3:$C$26,C1068),INDEX(Demand!$B$3:$B$26,C1068))</f>
        <v>350</v>
      </c>
      <c r="T1068" s="7">
        <f t="shared" si="151"/>
        <v>0</v>
      </c>
      <c r="U1068" s="7">
        <f t="shared" si="152"/>
        <v>0</v>
      </c>
    </row>
    <row r="1069" spans="1:21" x14ac:dyDescent="0.2">
      <c r="A1069" s="1">
        <v>2</v>
      </c>
      <c r="B1069" s="1">
        <v>14</v>
      </c>
      <c r="C1069" s="1">
        <v>5</v>
      </c>
      <c r="D1069">
        <v>5.2</v>
      </c>
      <c r="E1069">
        <v>4</v>
      </c>
      <c r="F1069">
        <v>92</v>
      </c>
      <c r="G1069">
        <v>0</v>
      </c>
      <c r="H1069">
        <v>0</v>
      </c>
      <c r="I1069">
        <v>0</v>
      </c>
      <c r="J1069" s="4">
        <f t="shared" si="147"/>
        <v>81.283153621671474</v>
      </c>
      <c r="K1069" s="4">
        <f t="shared" si="148"/>
        <v>-24.141311622795897</v>
      </c>
      <c r="L1069" s="5">
        <f t="shared" si="153"/>
        <v>83.716846378328526</v>
      </c>
      <c r="M1069" s="5">
        <f t="shared" si="154"/>
        <v>0</v>
      </c>
      <c r="N1069" s="6">
        <f t="shared" si="146"/>
        <v>0</v>
      </c>
      <c r="O1069" s="6">
        <f t="shared" si="149"/>
        <v>0</v>
      </c>
      <c r="P1069" s="6">
        <f>FORECAST(J1069,Inputs!$B$10:$B$18,Inputs!$A$10:$A$18)</f>
        <v>31.308177348348806</v>
      </c>
      <c r="Q1069" s="6">
        <f>IF(Inputs!$D$10="Yes",IF('Hourly Calcs'!P1069&gt;'Hourly Calcs'!K1069,'Hourly Calcs'!O1069,N1069+O1069),N1069+O1069)</f>
        <v>0</v>
      </c>
      <c r="R1069" s="12">
        <f t="shared" si="150"/>
        <v>0</v>
      </c>
      <c r="S1069" s="1">
        <f>IF(AND(A1069&gt;=5,A1069&lt;=9),INDEX(Demand!$C$3:$C$26,C1069),INDEX(Demand!$B$3:$B$26,C1069))</f>
        <v>350</v>
      </c>
      <c r="T1069" s="7">
        <f t="shared" si="151"/>
        <v>0</v>
      </c>
      <c r="U1069" s="7">
        <f t="shared" si="152"/>
        <v>0</v>
      </c>
    </row>
    <row r="1070" spans="1:21" x14ac:dyDescent="0.2">
      <c r="A1070" s="1">
        <v>2</v>
      </c>
      <c r="B1070" s="1">
        <v>14</v>
      </c>
      <c r="C1070" s="1">
        <v>6</v>
      </c>
      <c r="D1070">
        <v>5.0999999999999996</v>
      </c>
      <c r="E1070">
        <v>4.2</v>
      </c>
      <c r="F1070">
        <v>94</v>
      </c>
      <c r="G1070">
        <v>0</v>
      </c>
      <c r="H1070">
        <v>0</v>
      </c>
      <c r="I1070">
        <v>0</v>
      </c>
      <c r="J1070" s="4">
        <f t="shared" si="147"/>
        <v>93.077596691537323</v>
      </c>
      <c r="K1070" s="4">
        <f t="shared" si="148"/>
        <v>-14.654291325060726</v>
      </c>
      <c r="L1070" s="5">
        <f t="shared" si="153"/>
        <v>71.922403308462677</v>
      </c>
      <c r="M1070" s="5">
        <f t="shared" si="154"/>
        <v>0</v>
      </c>
      <c r="N1070" s="6">
        <f t="shared" si="146"/>
        <v>0</v>
      </c>
      <c r="O1070" s="6">
        <f t="shared" si="149"/>
        <v>0</v>
      </c>
      <c r="P1070" s="6">
        <f>FORECAST(J1070,Inputs!$B$10:$B$18,Inputs!$A$10:$A$18)</f>
        <v>31.417385154551269</v>
      </c>
      <c r="Q1070" s="6">
        <f>IF(Inputs!$D$10="Yes",IF('Hourly Calcs'!P1070&gt;'Hourly Calcs'!K1070,'Hourly Calcs'!O1070,N1070+O1070),N1070+O1070)</f>
        <v>0</v>
      </c>
      <c r="R1070" s="12">
        <f t="shared" si="150"/>
        <v>0</v>
      </c>
      <c r="S1070" s="1">
        <f>IF(AND(A1070&gt;=5,A1070&lt;=9),INDEX(Demand!$C$3:$C$26,C1070),INDEX(Demand!$B$3:$B$26,C1070))</f>
        <v>350</v>
      </c>
      <c r="T1070" s="7">
        <f t="shared" si="151"/>
        <v>0</v>
      </c>
      <c r="U1070" s="7">
        <f t="shared" si="152"/>
        <v>0</v>
      </c>
    </row>
    <row r="1071" spans="1:21" x14ac:dyDescent="0.2">
      <c r="A1071" s="1">
        <v>2</v>
      </c>
      <c r="B1071" s="1">
        <v>14</v>
      </c>
      <c r="C1071" s="1">
        <v>7</v>
      </c>
      <c r="D1071">
        <v>4.9000000000000004</v>
      </c>
      <c r="E1071">
        <v>4.5</v>
      </c>
      <c r="F1071">
        <v>97</v>
      </c>
      <c r="G1071">
        <v>0</v>
      </c>
      <c r="H1071">
        <v>0</v>
      </c>
      <c r="I1071">
        <v>0</v>
      </c>
      <c r="J1071" s="4">
        <f t="shared" si="147"/>
        <v>104.45290518647469</v>
      </c>
      <c r="K1071" s="4">
        <f t="shared" si="148"/>
        <v>-5.2349106342831959</v>
      </c>
      <c r="L1071" s="5">
        <f t="shared" si="153"/>
        <v>60.547094813525305</v>
      </c>
      <c r="M1071" s="5">
        <f t="shared" si="154"/>
        <v>0</v>
      </c>
      <c r="N1071" s="6">
        <f t="shared" si="146"/>
        <v>0</v>
      </c>
      <c r="O1071" s="6">
        <f t="shared" si="149"/>
        <v>0</v>
      </c>
      <c r="P1071" s="6">
        <f>FORECAST(J1071,Inputs!$B$10:$B$18,Inputs!$A$10:$A$18)</f>
        <v>31.52271208505995</v>
      </c>
      <c r="Q1071" s="6">
        <f>IF(Inputs!$D$10="Yes",IF('Hourly Calcs'!P1071&gt;'Hourly Calcs'!K1071,'Hourly Calcs'!O1071,N1071+O1071),N1071+O1071)</f>
        <v>0</v>
      </c>
      <c r="R1071" s="12">
        <f t="shared" si="150"/>
        <v>0</v>
      </c>
      <c r="S1071" s="1">
        <f>IF(AND(A1071&gt;=5,A1071&lt;=9),INDEX(Demand!$C$3:$C$26,C1071),INDEX(Demand!$B$3:$B$26,C1071))</f>
        <v>350</v>
      </c>
      <c r="T1071" s="7">
        <f t="shared" si="151"/>
        <v>0</v>
      </c>
      <c r="U1071" s="7">
        <f t="shared" si="152"/>
        <v>0</v>
      </c>
    </row>
    <row r="1072" spans="1:21" x14ac:dyDescent="0.2">
      <c r="A1072" s="1">
        <v>2</v>
      </c>
      <c r="B1072" s="1">
        <v>14</v>
      </c>
      <c r="C1072" s="1">
        <v>8</v>
      </c>
      <c r="D1072">
        <v>4.8</v>
      </c>
      <c r="E1072">
        <v>4.4000000000000004</v>
      </c>
      <c r="F1072">
        <v>97</v>
      </c>
      <c r="G1072">
        <v>6</v>
      </c>
      <c r="H1072">
        <v>0</v>
      </c>
      <c r="I1072">
        <v>6</v>
      </c>
      <c r="J1072" s="4">
        <f t="shared" si="147"/>
        <v>116.03531592500808</v>
      </c>
      <c r="K1072" s="4">
        <f t="shared" si="148"/>
        <v>3.8125244395658342</v>
      </c>
      <c r="L1072" s="5">
        <f t="shared" si="153"/>
        <v>48.964684074991922</v>
      </c>
      <c r="M1072" s="5">
        <f t="shared" si="154"/>
        <v>30.187475560434166</v>
      </c>
      <c r="N1072" s="6">
        <f t="shared" si="146"/>
        <v>0</v>
      </c>
      <c r="O1072" s="6">
        <f t="shared" si="149"/>
        <v>5.4871127176651253</v>
      </c>
      <c r="P1072" s="6">
        <f>FORECAST(J1072,Inputs!$B$10:$B$18,Inputs!$A$10:$A$18)</f>
        <v>31.629956628935258</v>
      </c>
      <c r="Q1072" s="6">
        <f>IF(Inputs!$D$10="Yes",IF('Hourly Calcs'!P1072&gt;'Hourly Calcs'!K1072,'Hourly Calcs'!O1072,N1072+O1072),N1072+O1072)</f>
        <v>5.4871127176651253</v>
      </c>
      <c r="R1072" s="12">
        <f t="shared" si="150"/>
        <v>26.074759634344673</v>
      </c>
      <c r="S1072" s="1">
        <f>IF(AND(A1072&gt;=5,A1072&lt;=9),INDEX(Demand!$C$3:$C$26,C1072),INDEX(Demand!$B$3:$B$26,C1072))</f>
        <v>350</v>
      </c>
      <c r="T1072" s="7">
        <f t="shared" si="151"/>
        <v>26.074759634344673</v>
      </c>
      <c r="U1072" s="7">
        <f t="shared" si="152"/>
        <v>0</v>
      </c>
    </row>
    <row r="1073" spans="1:21" x14ac:dyDescent="0.2">
      <c r="A1073" s="1">
        <v>2</v>
      </c>
      <c r="B1073" s="1">
        <v>14</v>
      </c>
      <c r="C1073" s="1">
        <v>9</v>
      </c>
      <c r="D1073">
        <v>5.3</v>
      </c>
      <c r="E1073">
        <v>4.5999999999999996</v>
      </c>
      <c r="F1073">
        <v>95</v>
      </c>
      <c r="G1073">
        <v>73</v>
      </c>
      <c r="H1073">
        <v>134</v>
      </c>
      <c r="I1073">
        <v>51</v>
      </c>
      <c r="J1073" s="4">
        <f t="shared" si="147"/>
        <v>128.34480176083099</v>
      </c>
      <c r="K1073" s="4">
        <f t="shared" si="148"/>
        <v>11.724302136988669</v>
      </c>
      <c r="L1073" s="5">
        <f t="shared" si="153"/>
        <v>36.65519823916901</v>
      </c>
      <c r="M1073" s="5">
        <f t="shared" si="154"/>
        <v>22.275697863011331</v>
      </c>
      <c r="N1073" s="6">
        <f t="shared" si="146"/>
        <v>81.433352232633524</v>
      </c>
      <c r="O1073" s="6">
        <f t="shared" si="149"/>
        <v>46.640458100153559</v>
      </c>
      <c r="P1073" s="6">
        <f>FORECAST(J1073,Inputs!$B$10:$B$18,Inputs!$A$10:$A$18)</f>
        <v>31.743933349637324</v>
      </c>
      <c r="Q1073" s="6">
        <f>IF(Inputs!$D$10="Yes",IF('Hourly Calcs'!P1073&gt;'Hourly Calcs'!K1073,'Hourly Calcs'!O1073,N1073+O1073),N1073+O1073)</f>
        <v>46.640458100153559</v>
      </c>
      <c r="R1073" s="12">
        <f t="shared" si="150"/>
        <v>221.63545689192969</v>
      </c>
      <c r="S1073" s="1">
        <f>IF(AND(A1073&gt;=5,A1073&lt;=9),INDEX(Demand!$C$3:$C$26,C1073),INDEX(Demand!$B$3:$B$26,C1073))</f>
        <v>350</v>
      </c>
      <c r="T1073" s="7">
        <f t="shared" si="151"/>
        <v>221.63545689192969</v>
      </c>
      <c r="U1073" s="7">
        <f t="shared" si="152"/>
        <v>0</v>
      </c>
    </row>
    <row r="1074" spans="1:21" x14ac:dyDescent="0.2">
      <c r="A1074" s="1">
        <v>2</v>
      </c>
      <c r="B1074" s="1">
        <v>14</v>
      </c>
      <c r="C1074" s="1">
        <v>10</v>
      </c>
      <c r="D1074">
        <v>6.5</v>
      </c>
      <c r="E1074">
        <v>4.9000000000000004</v>
      </c>
      <c r="F1074">
        <v>89</v>
      </c>
      <c r="G1074">
        <v>221</v>
      </c>
      <c r="H1074">
        <v>370</v>
      </c>
      <c r="I1074">
        <v>114</v>
      </c>
      <c r="J1074" s="4">
        <f t="shared" si="147"/>
        <v>141.7803408056144</v>
      </c>
      <c r="K1074" s="4">
        <f t="shared" si="148"/>
        <v>18.412316474374052</v>
      </c>
      <c r="L1074" s="5">
        <f t="shared" si="153"/>
        <v>23.219659194385599</v>
      </c>
      <c r="M1074" s="5">
        <f t="shared" si="154"/>
        <v>15.587683525625948</v>
      </c>
      <c r="N1074" s="6">
        <f t="shared" si="146"/>
        <v>277.29462658041029</v>
      </c>
      <c r="O1074" s="6">
        <f t="shared" si="149"/>
        <v>104.25514163563737</v>
      </c>
      <c r="P1074" s="6">
        <f>FORECAST(J1074,Inputs!$B$10:$B$18,Inputs!$A$10:$A$18)</f>
        <v>31.868336488940873</v>
      </c>
      <c r="Q1074" s="6">
        <f>IF(Inputs!$D$10="Yes",IF('Hourly Calcs'!P1074&gt;'Hourly Calcs'!K1074,'Hourly Calcs'!O1074,N1074+O1074),N1074+O1074)</f>
        <v>104.25514163563737</v>
      </c>
      <c r="R1074" s="12">
        <f t="shared" si="150"/>
        <v>495.42043305254879</v>
      </c>
      <c r="S1074" s="1">
        <f>IF(AND(A1074&gt;=5,A1074&lt;=9),INDEX(Demand!$C$3:$C$26,C1074),INDEX(Demand!$B$3:$B$26,C1074))</f>
        <v>600</v>
      </c>
      <c r="T1074" s="7">
        <f t="shared" si="151"/>
        <v>495.42043305254879</v>
      </c>
      <c r="U1074" s="7">
        <f t="shared" si="152"/>
        <v>0</v>
      </c>
    </row>
    <row r="1075" spans="1:21" x14ac:dyDescent="0.2">
      <c r="A1075" s="1">
        <v>2</v>
      </c>
      <c r="B1075" s="1">
        <v>14</v>
      </c>
      <c r="C1075" s="1">
        <v>11</v>
      </c>
      <c r="D1075">
        <v>8</v>
      </c>
      <c r="E1075">
        <v>5.4</v>
      </c>
      <c r="F1075">
        <v>84</v>
      </c>
      <c r="G1075">
        <v>333</v>
      </c>
      <c r="H1075">
        <v>587</v>
      </c>
      <c r="I1075">
        <v>107</v>
      </c>
      <c r="J1075" s="4">
        <f t="shared" si="147"/>
        <v>156.51426021665742</v>
      </c>
      <c r="K1075" s="4">
        <f t="shared" si="148"/>
        <v>23.285755248878161</v>
      </c>
      <c r="L1075" s="5">
        <f t="shared" si="153"/>
        <v>8.4857397833425807</v>
      </c>
      <c r="M1075" s="5">
        <f t="shared" si="154"/>
        <v>10.714244751121839</v>
      </c>
      <c r="N1075" s="6">
        <f t="shared" si="146"/>
        <v>490.58724019045843</v>
      </c>
      <c r="O1075" s="6">
        <f t="shared" si="149"/>
        <v>97.853510131694733</v>
      </c>
      <c r="P1075" s="6">
        <f>FORECAST(J1075,Inputs!$B$10:$B$18,Inputs!$A$10:$A$18)</f>
        <v>32.004761668672749</v>
      </c>
      <c r="Q1075" s="6">
        <f>IF(Inputs!$D$10="Yes",IF('Hourly Calcs'!P1075&gt;'Hourly Calcs'!K1075,'Hourly Calcs'!O1075,N1075+O1075),N1075+O1075)</f>
        <v>97.853510131694733</v>
      </c>
      <c r="R1075" s="12">
        <f t="shared" si="150"/>
        <v>464.99988014581334</v>
      </c>
      <c r="S1075" s="1">
        <f>IF(AND(A1075&gt;=5,A1075&lt;=9),INDEX(Demand!$C$3:$C$26,C1075),INDEX(Demand!$B$3:$B$26,C1075))</f>
        <v>600</v>
      </c>
      <c r="T1075" s="7">
        <f t="shared" si="151"/>
        <v>464.99988014581334</v>
      </c>
      <c r="U1075" s="7">
        <f t="shared" si="152"/>
        <v>0</v>
      </c>
    </row>
    <row r="1076" spans="1:21" x14ac:dyDescent="0.2">
      <c r="A1076" s="1">
        <v>2</v>
      </c>
      <c r="B1076" s="1">
        <v>14</v>
      </c>
      <c r="C1076" s="1">
        <v>12</v>
      </c>
      <c r="D1076">
        <v>8.3000000000000007</v>
      </c>
      <c r="E1076">
        <v>4.9000000000000004</v>
      </c>
      <c r="F1076">
        <v>79</v>
      </c>
      <c r="G1076">
        <v>405</v>
      </c>
      <c r="H1076">
        <v>701</v>
      </c>
      <c r="I1076">
        <v>93</v>
      </c>
      <c r="J1076" s="4">
        <f t="shared" si="147"/>
        <v>172.32847924635678</v>
      </c>
      <c r="K1076" s="4">
        <f t="shared" si="148"/>
        <v>25.848225385055642</v>
      </c>
      <c r="L1076" s="5">
        <f t="shared" si="153"/>
        <v>7.3284792463567783</v>
      </c>
      <c r="M1076" s="5">
        <f t="shared" si="154"/>
        <v>8.1517746149443582</v>
      </c>
      <c r="N1076" s="6">
        <f t="shared" si="146"/>
        <v>603.27144596688061</v>
      </c>
      <c r="O1076" s="6">
        <f t="shared" si="149"/>
        <v>85.050247123809442</v>
      </c>
      <c r="P1076" s="6">
        <f>FORECAST(J1076,Inputs!$B$10:$B$18,Inputs!$A$10:$A$18)</f>
        <v>32.151189622651451</v>
      </c>
      <c r="Q1076" s="6">
        <f>IF(Inputs!$D$10="Yes",IF('Hourly Calcs'!P1076&gt;'Hourly Calcs'!K1076,'Hourly Calcs'!O1076,N1076+O1076),N1076+O1076)</f>
        <v>85.050247123809442</v>
      </c>
      <c r="R1076" s="12">
        <f t="shared" si="150"/>
        <v>404.15877433234243</v>
      </c>
      <c r="S1076" s="1">
        <f>IF(AND(A1076&gt;=5,A1076&lt;=9),INDEX(Demand!$C$3:$C$26,C1076),INDEX(Demand!$B$3:$B$26,C1076))</f>
        <v>600</v>
      </c>
      <c r="T1076" s="7">
        <f t="shared" si="151"/>
        <v>404.15877433234243</v>
      </c>
      <c r="U1076" s="7">
        <f t="shared" si="152"/>
        <v>0</v>
      </c>
    </row>
    <row r="1077" spans="1:21" x14ac:dyDescent="0.2">
      <c r="A1077" s="1">
        <v>2</v>
      </c>
      <c r="B1077" s="1">
        <v>14</v>
      </c>
      <c r="C1077" s="1">
        <v>13</v>
      </c>
      <c r="D1077">
        <v>7.9</v>
      </c>
      <c r="E1077">
        <v>4.8</v>
      </c>
      <c r="F1077">
        <v>81</v>
      </c>
      <c r="G1077">
        <v>425</v>
      </c>
      <c r="H1077">
        <v>724</v>
      </c>
      <c r="I1077">
        <v>91</v>
      </c>
      <c r="J1077" s="4">
        <f t="shared" si="147"/>
        <v>188.55866420824421</v>
      </c>
      <c r="K1077" s="4">
        <f t="shared" si="148"/>
        <v>25.788874994737427</v>
      </c>
      <c r="L1077" s="5">
        <f t="shared" si="153"/>
        <v>23.55866420824421</v>
      </c>
      <c r="M1077" s="5">
        <f t="shared" si="154"/>
        <v>8.2111250052625735</v>
      </c>
      <c r="N1077" s="6">
        <f t="shared" si="146"/>
        <v>595.28085760596468</v>
      </c>
      <c r="O1077" s="6">
        <f t="shared" si="149"/>
        <v>83.22120955125439</v>
      </c>
      <c r="P1077" s="6">
        <f>FORECAST(J1077,Inputs!$B$10:$B$18,Inputs!$A$10:$A$18)</f>
        <v>32.301469113039296</v>
      </c>
      <c r="Q1077" s="6">
        <f>IF(Inputs!$D$10="Yes",IF('Hourly Calcs'!P1077&gt;'Hourly Calcs'!K1077,'Hourly Calcs'!O1077,N1077+O1077),N1077+O1077)</f>
        <v>83.22120955125439</v>
      </c>
      <c r="R1077" s="12">
        <f t="shared" si="150"/>
        <v>395.46718778756082</v>
      </c>
      <c r="S1077" s="1">
        <f>IF(AND(A1077&gt;=5,A1077&lt;=9),INDEX(Demand!$C$3:$C$26,C1077),INDEX(Demand!$B$3:$B$26,C1077))</f>
        <v>600</v>
      </c>
      <c r="T1077" s="7">
        <f t="shared" si="151"/>
        <v>395.46718778756082</v>
      </c>
      <c r="U1077" s="7">
        <f t="shared" si="152"/>
        <v>0</v>
      </c>
    </row>
    <row r="1078" spans="1:21" x14ac:dyDescent="0.2">
      <c r="A1078" s="1">
        <v>2</v>
      </c>
      <c r="B1078" s="1">
        <v>14</v>
      </c>
      <c r="C1078" s="1">
        <v>14</v>
      </c>
      <c r="D1078">
        <v>7.5</v>
      </c>
      <c r="E1078">
        <v>4.7</v>
      </c>
      <c r="F1078">
        <v>82</v>
      </c>
      <c r="G1078">
        <v>389</v>
      </c>
      <c r="H1078">
        <v>678</v>
      </c>
      <c r="I1078">
        <v>95</v>
      </c>
      <c r="J1078" s="4">
        <f t="shared" si="147"/>
        <v>204.33822040337611</v>
      </c>
      <c r="K1078" s="4">
        <f t="shared" si="148"/>
        <v>23.115877418518409</v>
      </c>
      <c r="L1078" s="5">
        <f t="shared" si="153"/>
        <v>39.338220403376113</v>
      </c>
      <c r="M1078" s="5">
        <f t="shared" si="154"/>
        <v>10.884122581481591</v>
      </c>
      <c r="N1078" s="6">
        <f t="shared" si="146"/>
        <v>490.35651918977499</v>
      </c>
      <c r="O1078" s="6">
        <f t="shared" si="149"/>
        <v>86.879284696364479</v>
      </c>
      <c r="P1078" s="6">
        <f>FORECAST(J1078,Inputs!$B$10:$B$18,Inputs!$A$10:$A$18)</f>
        <v>32.447576114846072</v>
      </c>
      <c r="Q1078" s="6">
        <f>IF(Inputs!$D$10="Yes",IF('Hourly Calcs'!P1078&gt;'Hourly Calcs'!K1078,'Hourly Calcs'!O1078,N1078+O1078),N1078+O1078)</f>
        <v>86.879284696364479</v>
      </c>
      <c r="R1078" s="12">
        <f t="shared" si="150"/>
        <v>412.85036087712399</v>
      </c>
      <c r="S1078" s="1">
        <f>IF(AND(A1078&gt;=5,A1078&lt;=9),INDEX(Demand!$C$3:$C$26,C1078),INDEX(Demand!$B$3:$B$26,C1078))</f>
        <v>600</v>
      </c>
      <c r="T1078" s="7">
        <f t="shared" si="151"/>
        <v>412.85036087712399</v>
      </c>
      <c r="U1078" s="7">
        <f t="shared" si="152"/>
        <v>0</v>
      </c>
    </row>
    <row r="1079" spans="1:21" x14ac:dyDescent="0.2">
      <c r="A1079" s="1">
        <v>2</v>
      </c>
      <c r="B1079" s="1">
        <v>14</v>
      </c>
      <c r="C1079" s="1">
        <v>15</v>
      </c>
      <c r="D1079">
        <v>7.8</v>
      </c>
      <c r="E1079">
        <v>4.5999999999999996</v>
      </c>
      <c r="F1079">
        <v>80</v>
      </c>
      <c r="G1079">
        <v>308</v>
      </c>
      <c r="H1079">
        <v>580</v>
      </c>
      <c r="I1079">
        <v>95</v>
      </c>
      <c r="J1079" s="4">
        <f t="shared" si="147"/>
        <v>219.02054609547119</v>
      </c>
      <c r="K1079" s="4">
        <f t="shared" si="148"/>
        <v>18.152582329266536</v>
      </c>
      <c r="L1079" s="5">
        <f t="shared" si="153"/>
        <v>54.02054609547119</v>
      </c>
      <c r="M1079" s="5">
        <f t="shared" si="154"/>
        <v>15.847417670733464</v>
      </c>
      <c r="N1079" s="6">
        <f t="shared" si="146"/>
        <v>330.86568635853274</v>
      </c>
      <c r="O1079" s="6">
        <f t="shared" si="149"/>
        <v>86.879284696364479</v>
      </c>
      <c r="P1079" s="6">
        <f>FORECAST(J1079,Inputs!$B$10:$B$18,Inputs!$A$10:$A$18)</f>
        <v>32.583523574958065</v>
      </c>
      <c r="Q1079" s="6">
        <f>IF(Inputs!$D$10="Yes",IF('Hourly Calcs'!P1079&gt;'Hourly Calcs'!K1079,'Hourly Calcs'!O1079,N1079+O1079),N1079+O1079)</f>
        <v>86.879284696364479</v>
      </c>
      <c r="R1079" s="12">
        <f t="shared" si="150"/>
        <v>412.85036087712399</v>
      </c>
      <c r="S1079" s="1">
        <f>IF(AND(A1079&gt;=5,A1079&lt;=9),INDEX(Demand!$C$3:$C$26,C1079),INDEX(Demand!$B$3:$B$26,C1079))</f>
        <v>600</v>
      </c>
      <c r="T1079" s="7">
        <f t="shared" si="151"/>
        <v>412.85036087712399</v>
      </c>
      <c r="U1079" s="7">
        <f t="shared" si="152"/>
        <v>0</v>
      </c>
    </row>
    <row r="1080" spans="1:21" x14ac:dyDescent="0.2">
      <c r="A1080" s="1">
        <v>2</v>
      </c>
      <c r="B1080" s="1">
        <v>14</v>
      </c>
      <c r="C1080" s="1">
        <v>16</v>
      </c>
      <c r="D1080">
        <v>7.4</v>
      </c>
      <c r="E1080">
        <v>5.4</v>
      </c>
      <c r="F1080">
        <v>87</v>
      </c>
      <c r="G1080">
        <v>191</v>
      </c>
      <c r="H1080">
        <v>429</v>
      </c>
      <c r="I1080">
        <v>79</v>
      </c>
      <c r="J1080" s="4">
        <f t="shared" si="147"/>
        <v>232.40870161602521</v>
      </c>
      <c r="K1080" s="4">
        <f t="shared" si="148"/>
        <v>11.400797508087194</v>
      </c>
      <c r="L1080" s="5">
        <f t="shared" si="153"/>
        <v>67.408701616025212</v>
      </c>
      <c r="M1080" s="5">
        <f t="shared" si="154"/>
        <v>22.599202491912806</v>
      </c>
      <c r="N1080" s="6">
        <f t="shared" si="146"/>
        <v>160.64111334454253</v>
      </c>
      <c r="O1080" s="6">
        <f t="shared" si="149"/>
        <v>72.24698411592415</v>
      </c>
      <c r="P1080" s="6">
        <f>FORECAST(J1080,Inputs!$B$10:$B$18,Inputs!$A$10:$A$18)</f>
        <v>32.707487977926156</v>
      </c>
      <c r="Q1080" s="6">
        <f>IF(Inputs!$D$10="Yes",IF('Hourly Calcs'!P1080&gt;'Hourly Calcs'!K1080,'Hourly Calcs'!O1080,N1080+O1080),N1080+O1080)</f>
        <v>72.24698411592415</v>
      </c>
      <c r="R1080" s="12">
        <f t="shared" si="150"/>
        <v>343.31766851887153</v>
      </c>
      <c r="S1080" s="1">
        <f>IF(AND(A1080&gt;=5,A1080&lt;=9),INDEX(Demand!$C$3:$C$26,C1080),INDEX(Demand!$B$3:$B$26,C1080))</f>
        <v>900</v>
      </c>
      <c r="T1080" s="7">
        <f t="shared" si="151"/>
        <v>343.31766851887153</v>
      </c>
      <c r="U1080" s="7">
        <f t="shared" si="152"/>
        <v>0</v>
      </c>
    </row>
    <row r="1081" spans="1:21" x14ac:dyDescent="0.2">
      <c r="A1081" s="1">
        <v>2</v>
      </c>
      <c r="B1081" s="1">
        <v>14</v>
      </c>
      <c r="C1081" s="1">
        <v>17</v>
      </c>
      <c r="D1081">
        <v>6.5</v>
      </c>
      <c r="E1081">
        <v>4.9000000000000004</v>
      </c>
      <c r="F1081">
        <v>89</v>
      </c>
      <c r="G1081">
        <v>63</v>
      </c>
      <c r="H1081">
        <v>104</v>
      </c>
      <c r="I1081">
        <v>50</v>
      </c>
      <c r="J1081" s="4">
        <f t="shared" si="147"/>
        <v>244.6895259641729</v>
      </c>
      <c r="K1081" s="4">
        <f t="shared" si="148"/>
        <v>3.4610165122767995</v>
      </c>
      <c r="L1081" s="5">
        <f t="shared" si="153"/>
        <v>79.689525964172901</v>
      </c>
      <c r="M1081" s="5">
        <f t="shared" si="154"/>
        <v>30.5389834877232</v>
      </c>
      <c r="N1081" s="6">
        <f t="shared" si="146"/>
        <v>15.594952227967196</v>
      </c>
      <c r="O1081" s="6">
        <f t="shared" si="149"/>
        <v>45.72593931387604</v>
      </c>
      <c r="P1081" s="6">
        <f>FORECAST(J1081,Inputs!$B$10:$B$18,Inputs!$A$10:$A$18)</f>
        <v>32.821199314483081</v>
      </c>
      <c r="Q1081" s="6">
        <f>IF(Inputs!$D$10="Yes",IF('Hourly Calcs'!P1081&gt;'Hourly Calcs'!K1081,'Hourly Calcs'!O1081,N1081+O1081),N1081+O1081)</f>
        <v>45.72593931387604</v>
      </c>
      <c r="R1081" s="12">
        <f t="shared" si="150"/>
        <v>217.28966361953894</v>
      </c>
      <c r="S1081" s="1">
        <f>IF(AND(A1081&gt;=5,A1081&lt;=9),INDEX(Demand!$C$3:$C$26,C1081),INDEX(Demand!$B$3:$B$26,C1081))</f>
        <v>900</v>
      </c>
      <c r="T1081" s="7">
        <f t="shared" si="151"/>
        <v>217.28966361953894</v>
      </c>
      <c r="U1081" s="7">
        <f t="shared" si="152"/>
        <v>0</v>
      </c>
    </row>
    <row r="1082" spans="1:21" x14ac:dyDescent="0.2">
      <c r="A1082" s="1">
        <v>2</v>
      </c>
      <c r="B1082" s="1">
        <v>14</v>
      </c>
      <c r="C1082" s="1">
        <v>18</v>
      </c>
      <c r="D1082">
        <v>5.4</v>
      </c>
      <c r="E1082">
        <v>4.5999999999999996</v>
      </c>
      <c r="F1082">
        <v>95</v>
      </c>
      <c r="G1082">
        <v>3</v>
      </c>
      <c r="H1082">
        <v>0</v>
      </c>
      <c r="I1082">
        <v>3</v>
      </c>
      <c r="J1082" s="4">
        <f t="shared" si="147"/>
        <v>256.27006353669231</v>
      </c>
      <c r="K1082" s="4">
        <f t="shared" si="148"/>
        <v>-5.6236931854472516</v>
      </c>
      <c r="L1082" s="5">
        <f t="shared" si="153"/>
        <v>0</v>
      </c>
      <c r="M1082" s="5">
        <f t="shared" si="154"/>
        <v>0</v>
      </c>
      <c r="N1082" s="6">
        <f t="shared" si="146"/>
        <v>0</v>
      </c>
      <c r="O1082" s="6">
        <f t="shared" si="149"/>
        <v>2.7435563588325627</v>
      </c>
      <c r="P1082" s="6">
        <f>FORECAST(J1082,Inputs!$B$10:$B$18,Inputs!$A$10:$A$18)</f>
        <v>32.928426514228633</v>
      </c>
      <c r="Q1082" s="6">
        <f>IF(Inputs!$D$10="Yes",IF('Hourly Calcs'!P1082&gt;'Hourly Calcs'!K1082,'Hourly Calcs'!O1082,N1082+O1082),N1082+O1082)</f>
        <v>2.7435563588325627</v>
      </c>
      <c r="R1082" s="12">
        <f t="shared" si="150"/>
        <v>13.037379817172337</v>
      </c>
      <c r="S1082" s="1">
        <f>IF(AND(A1082&gt;=5,A1082&lt;=9),INDEX(Demand!$C$3:$C$26,C1082),INDEX(Demand!$B$3:$B$26,C1082))</f>
        <v>900</v>
      </c>
      <c r="T1082" s="7">
        <f t="shared" si="151"/>
        <v>13.037379817172337</v>
      </c>
      <c r="U1082" s="7">
        <f t="shared" si="152"/>
        <v>0</v>
      </c>
    </row>
    <row r="1083" spans="1:21" x14ac:dyDescent="0.2">
      <c r="A1083" s="1">
        <v>2</v>
      </c>
      <c r="B1083" s="1">
        <v>14</v>
      </c>
      <c r="C1083" s="1">
        <v>19</v>
      </c>
      <c r="D1083">
        <v>4.9000000000000004</v>
      </c>
      <c r="E1083">
        <v>4.2</v>
      </c>
      <c r="F1083">
        <v>95</v>
      </c>
      <c r="G1083">
        <v>0</v>
      </c>
      <c r="H1083">
        <v>0</v>
      </c>
      <c r="I1083">
        <v>0</v>
      </c>
      <c r="J1083" s="4">
        <f t="shared" si="147"/>
        <v>267.67601232097945</v>
      </c>
      <c r="K1083" s="4">
        <f t="shared" si="148"/>
        <v>-15.035522193022388</v>
      </c>
      <c r="L1083" s="5">
        <f t="shared" si="153"/>
        <v>0</v>
      </c>
      <c r="M1083" s="5">
        <f t="shared" si="154"/>
        <v>0</v>
      </c>
      <c r="N1083" s="6">
        <f t="shared" si="146"/>
        <v>0</v>
      </c>
      <c r="O1083" s="6">
        <f t="shared" si="149"/>
        <v>0</v>
      </c>
      <c r="P1083" s="6">
        <f>FORECAST(J1083,Inputs!$B$10:$B$18,Inputs!$A$10:$A$18)</f>
        <v>33.034037151120181</v>
      </c>
      <c r="Q1083" s="6">
        <f>IF(Inputs!$D$10="Yes",IF('Hourly Calcs'!P1083&gt;'Hourly Calcs'!K1083,'Hourly Calcs'!O1083,N1083+O1083),N1083+O1083)</f>
        <v>0</v>
      </c>
      <c r="R1083" s="12">
        <f t="shared" si="150"/>
        <v>0</v>
      </c>
      <c r="S1083" s="1">
        <f>IF(AND(A1083&gt;=5,A1083&lt;=9),INDEX(Demand!$C$3:$C$26,C1083),INDEX(Demand!$B$3:$B$26,C1083))</f>
        <v>900</v>
      </c>
      <c r="T1083" s="7">
        <f t="shared" si="151"/>
        <v>0</v>
      </c>
      <c r="U1083" s="7">
        <f t="shared" si="152"/>
        <v>0</v>
      </c>
    </row>
    <row r="1084" spans="1:21" x14ac:dyDescent="0.2">
      <c r="A1084" s="1">
        <v>2</v>
      </c>
      <c r="B1084" s="1">
        <v>14</v>
      </c>
      <c r="C1084" s="1">
        <v>20</v>
      </c>
      <c r="D1084">
        <v>4.5</v>
      </c>
      <c r="E1084">
        <v>3.5</v>
      </c>
      <c r="F1084">
        <v>93</v>
      </c>
      <c r="G1084">
        <v>0</v>
      </c>
      <c r="H1084">
        <v>0</v>
      </c>
      <c r="I1084">
        <v>0</v>
      </c>
      <c r="J1084" s="4">
        <f t="shared" si="147"/>
        <v>279.5402327349463</v>
      </c>
      <c r="K1084" s="4">
        <f t="shared" si="148"/>
        <v>-24.493393603240762</v>
      </c>
      <c r="L1084" s="5">
        <f t="shared" si="153"/>
        <v>0</v>
      </c>
      <c r="M1084" s="5">
        <f t="shared" si="154"/>
        <v>0</v>
      </c>
      <c r="N1084" s="6">
        <f t="shared" si="146"/>
        <v>0</v>
      </c>
      <c r="O1084" s="6">
        <f t="shared" si="149"/>
        <v>0</v>
      </c>
      <c r="P1084" s="6">
        <f>FORECAST(J1084,Inputs!$B$10:$B$18,Inputs!$A$10:$A$18)</f>
        <v>33.143891043842096</v>
      </c>
      <c r="Q1084" s="6">
        <f>IF(Inputs!$D$10="Yes",IF('Hourly Calcs'!P1084&gt;'Hourly Calcs'!K1084,'Hourly Calcs'!O1084,N1084+O1084),N1084+O1084)</f>
        <v>0</v>
      </c>
      <c r="R1084" s="12">
        <f t="shared" si="150"/>
        <v>0</v>
      </c>
      <c r="S1084" s="1">
        <f>IF(AND(A1084&gt;=5,A1084&lt;=9),INDEX(Demand!$C$3:$C$26,C1084),INDEX(Demand!$B$3:$B$26,C1084))</f>
        <v>800</v>
      </c>
      <c r="T1084" s="7">
        <f t="shared" si="151"/>
        <v>0</v>
      </c>
      <c r="U1084" s="7">
        <f t="shared" si="152"/>
        <v>0</v>
      </c>
    </row>
    <row r="1085" spans="1:21" x14ac:dyDescent="0.2">
      <c r="A1085" s="1">
        <v>2</v>
      </c>
      <c r="B1085" s="1">
        <v>14</v>
      </c>
      <c r="C1085" s="1">
        <v>21</v>
      </c>
      <c r="D1085">
        <v>4.3</v>
      </c>
      <c r="E1085">
        <v>3.6</v>
      </c>
      <c r="F1085">
        <v>95</v>
      </c>
      <c r="G1085">
        <v>0</v>
      </c>
      <c r="H1085">
        <v>0</v>
      </c>
      <c r="I1085">
        <v>0</v>
      </c>
      <c r="J1085" s="4">
        <f t="shared" si="147"/>
        <v>292.65320593906199</v>
      </c>
      <c r="K1085" s="4">
        <f t="shared" si="148"/>
        <v>-33.595580201925642</v>
      </c>
      <c r="L1085" s="5">
        <f t="shared" si="153"/>
        <v>0</v>
      </c>
      <c r="M1085" s="5">
        <f t="shared" si="154"/>
        <v>0</v>
      </c>
      <c r="N1085" s="6">
        <f t="shared" si="146"/>
        <v>0</v>
      </c>
      <c r="O1085" s="6">
        <f t="shared" si="149"/>
        <v>0</v>
      </c>
      <c r="P1085" s="6">
        <f>FORECAST(J1085,Inputs!$B$10:$B$18,Inputs!$A$10:$A$18)</f>
        <v>33.265307462398724</v>
      </c>
      <c r="Q1085" s="6">
        <f>IF(Inputs!$D$10="Yes",IF('Hourly Calcs'!P1085&gt;'Hourly Calcs'!K1085,'Hourly Calcs'!O1085,N1085+O1085),N1085+O1085)</f>
        <v>0</v>
      </c>
      <c r="R1085" s="12">
        <f t="shared" si="150"/>
        <v>0</v>
      </c>
      <c r="S1085" s="1">
        <f>IF(AND(A1085&gt;=5,A1085&lt;=9),INDEX(Demand!$C$3:$C$26,C1085),INDEX(Demand!$B$3:$B$26,C1085))</f>
        <v>700</v>
      </c>
      <c r="T1085" s="7">
        <f t="shared" si="151"/>
        <v>0</v>
      </c>
      <c r="U1085" s="7">
        <f t="shared" si="152"/>
        <v>0</v>
      </c>
    </row>
    <row r="1086" spans="1:21" x14ac:dyDescent="0.2">
      <c r="A1086" s="1">
        <v>2</v>
      </c>
      <c r="B1086" s="1">
        <v>14</v>
      </c>
      <c r="C1086" s="1">
        <v>22</v>
      </c>
      <c r="D1086">
        <v>4.4000000000000004</v>
      </c>
      <c r="E1086">
        <v>3.7</v>
      </c>
      <c r="F1086">
        <v>95</v>
      </c>
      <c r="G1086">
        <v>0</v>
      </c>
      <c r="H1086">
        <v>0</v>
      </c>
      <c r="I1086">
        <v>0</v>
      </c>
      <c r="J1086" s="4">
        <f t="shared" si="147"/>
        <v>308.01053368410271</v>
      </c>
      <c r="K1086" s="4">
        <f t="shared" si="148"/>
        <v>-41.776181526410738</v>
      </c>
      <c r="L1086" s="5">
        <f t="shared" si="153"/>
        <v>0</v>
      </c>
      <c r="M1086" s="5">
        <f t="shared" si="154"/>
        <v>0</v>
      </c>
      <c r="N1086" s="6">
        <f t="shared" si="146"/>
        <v>0</v>
      </c>
      <c r="O1086" s="6">
        <f t="shared" si="149"/>
        <v>0</v>
      </c>
      <c r="P1086" s="6">
        <f>FORECAST(J1086,Inputs!$B$10:$B$18,Inputs!$A$10:$A$18)</f>
        <v>33.40750494151947</v>
      </c>
      <c r="Q1086" s="6">
        <f>IF(Inputs!$D$10="Yes",IF('Hourly Calcs'!P1086&gt;'Hourly Calcs'!K1086,'Hourly Calcs'!O1086,N1086+O1086),N1086+O1086)</f>
        <v>0</v>
      </c>
      <c r="R1086" s="12">
        <f t="shared" si="150"/>
        <v>0</v>
      </c>
      <c r="S1086" s="1">
        <f>IF(AND(A1086&gt;=5,A1086&lt;=9),INDEX(Demand!$C$3:$C$26,C1086),INDEX(Demand!$B$3:$B$26,C1086))</f>
        <v>600</v>
      </c>
      <c r="T1086" s="7">
        <f t="shared" si="151"/>
        <v>0</v>
      </c>
      <c r="U1086" s="7">
        <f t="shared" si="152"/>
        <v>0</v>
      </c>
    </row>
    <row r="1087" spans="1:21" x14ac:dyDescent="0.2">
      <c r="A1087" s="1">
        <v>2</v>
      </c>
      <c r="B1087" s="1">
        <v>14</v>
      </c>
      <c r="C1087" s="1">
        <v>23</v>
      </c>
      <c r="D1087">
        <v>3.8</v>
      </c>
      <c r="E1087">
        <v>3.3</v>
      </c>
      <c r="F1087">
        <v>97</v>
      </c>
      <c r="G1087">
        <v>0</v>
      </c>
      <c r="H1087">
        <v>0</v>
      </c>
      <c r="I1087">
        <v>0</v>
      </c>
      <c r="J1087" s="4">
        <f t="shared" si="147"/>
        <v>326.64790669348804</v>
      </c>
      <c r="K1087" s="4">
        <f t="shared" si="148"/>
        <v>-48.209042030888696</v>
      </c>
      <c r="L1087" s="5">
        <f t="shared" si="153"/>
        <v>0</v>
      </c>
      <c r="M1087" s="5">
        <f t="shared" si="154"/>
        <v>0</v>
      </c>
      <c r="N1087" s="6">
        <f t="shared" si="146"/>
        <v>0</v>
      </c>
      <c r="O1087" s="6">
        <f t="shared" si="149"/>
        <v>0</v>
      </c>
      <c r="P1087" s="6">
        <f>FORECAST(J1087,Inputs!$B$10:$B$18,Inputs!$A$10:$A$18)</f>
        <v>33.580073210124887</v>
      </c>
      <c r="Q1087" s="6">
        <f>IF(Inputs!$D$10="Yes",IF('Hourly Calcs'!P1087&gt;'Hourly Calcs'!K1087,'Hourly Calcs'!O1087,N1087+O1087),N1087+O1087)</f>
        <v>0</v>
      </c>
      <c r="R1087" s="12">
        <f t="shared" si="150"/>
        <v>0</v>
      </c>
      <c r="S1087" s="1">
        <f>IF(AND(A1087&gt;=5,A1087&lt;=9),INDEX(Demand!$C$3:$C$26,C1087),INDEX(Demand!$B$3:$B$26,C1087))</f>
        <v>500</v>
      </c>
      <c r="T1087" s="7">
        <f t="shared" si="151"/>
        <v>0</v>
      </c>
      <c r="U1087" s="7">
        <f t="shared" si="152"/>
        <v>0</v>
      </c>
    </row>
    <row r="1088" spans="1:21" x14ac:dyDescent="0.2">
      <c r="A1088" s="1">
        <v>2</v>
      </c>
      <c r="B1088" s="1">
        <v>14</v>
      </c>
      <c r="C1088" s="1">
        <v>24</v>
      </c>
      <c r="D1088">
        <v>3.9</v>
      </c>
      <c r="E1088">
        <v>3.5</v>
      </c>
      <c r="F1088">
        <v>97</v>
      </c>
      <c r="G1088">
        <v>0</v>
      </c>
      <c r="H1088">
        <v>0</v>
      </c>
      <c r="I1088">
        <v>0</v>
      </c>
      <c r="J1088" s="4">
        <f t="shared" si="147"/>
        <v>348.7897650526545</v>
      </c>
      <c r="K1088" s="4">
        <f t="shared" si="148"/>
        <v>-51.811838221437</v>
      </c>
      <c r="L1088" s="5">
        <f t="shared" si="153"/>
        <v>0</v>
      </c>
      <c r="M1088" s="5">
        <f t="shared" si="154"/>
        <v>0</v>
      </c>
      <c r="N1088" s="6">
        <f t="shared" si="146"/>
        <v>0</v>
      </c>
      <c r="O1088" s="6">
        <f t="shared" si="149"/>
        <v>0</v>
      </c>
      <c r="P1088" s="6">
        <f>FORECAST(J1088,Inputs!$B$10:$B$18,Inputs!$A$10:$A$18)</f>
        <v>33.785090417154208</v>
      </c>
      <c r="Q1088" s="6">
        <f>IF(Inputs!$D$10="Yes",IF('Hourly Calcs'!P1088&gt;'Hourly Calcs'!K1088,'Hourly Calcs'!O1088,N1088+O1088),N1088+O1088)</f>
        <v>0</v>
      </c>
      <c r="R1088" s="12">
        <f t="shared" si="150"/>
        <v>0</v>
      </c>
      <c r="S1088" s="1">
        <f>IF(AND(A1088&gt;=5,A1088&lt;=9),INDEX(Demand!$C$3:$C$26,C1088),INDEX(Demand!$B$3:$B$26,C1088))</f>
        <v>400</v>
      </c>
      <c r="T1088" s="7">
        <f t="shared" si="151"/>
        <v>0</v>
      </c>
      <c r="U1088" s="7">
        <f t="shared" si="152"/>
        <v>0</v>
      </c>
    </row>
    <row r="1089" spans="1:21" x14ac:dyDescent="0.2">
      <c r="A1089" s="1">
        <v>2</v>
      </c>
      <c r="B1089" s="1">
        <v>15</v>
      </c>
      <c r="C1089" s="1">
        <v>1</v>
      </c>
      <c r="D1089">
        <v>4</v>
      </c>
      <c r="E1089">
        <v>3.3</v>
      </c>
      <c r="F1089">
        <v>95</v>
      </c>
      <c r="G1089">
        <v>0</v>
      </c>
      <c r="H1089">
        <v>0</v>
      </c>
      <c r="I1089">
        <v>0</v>
      </c>
      <c r="J1089" s="4">
        <f t="shared" si="147"/>
        <v>12.503971351401816</v>
      </c>
      <c r="K1089" s="4">
        <f t="shared" si="148"/>
        <v>-51.689653178514078</v>
      </c>
      <c r="L1089" s="5">
        <f t="shared" si="153"/>
        <v>0</v>
      </c>
      <c r="M1089" s="5">
        <f t="shared" si="154"/>
        <v>0</v>
      </c>
      <c r="N1089" s="6">
        <f t="shared" si="146"/>
        <v>0</v>
      </c>
      <c r="O1089" s="6">
        <f t="shared" si="149"/>
        <v>0</v>
      </c>
      <c r="P1089" s="6">
        <f>FORECAST(J1089,Inputs!$B$10:$B$18,Inputs!$A$10:$A$18)</f>
        <v>30.671333068068535</v>
      </c>
      <c r="Q1089" s="6">
        <f>IF(Inputs!$D$10="Yes",IF('Hourly Calcs'!P1089&gt;'Hourly Calcs'!K1089,'Hourly Calcs'!O1089,N1089+O1089),N1089+O1089)</f>
        <v>0</v>
      </c>
      <c r="R1089" s="12">
        <f t="shared" si="150"/>
        <v>0</v>
      </c>
      <c r="S1089" s="1">
        <f>IF(AND(A1089&gt;=5,A1089&lt;=9),INDEX(Demand!$C$3:$C$26,C1089),INDEX(Demand!$B$3:$B$26,C1089))</f>
        <v>350</v>
      </c>
      <c r="T1089" s="7">
        <f t="shared" si="151"/>
        <v>0</v>
      </c>
      <c r="U1089" s="7">
        <f t="shared" si="152"/>
        <v>0</v>
      </c>
    </row>
    <row r="1090" spans="1:21" x14ac:dyDescent="0.2">
      <c r="A1090" s="1">
        <v>2</v>
      </c>
      <c r="B1090" s="1">
        <v>15</v>
      </c>
      <c r="C1090" s="1">
        <v>2</v>
      </c>
      <c r="D1090">
        <v>4.0999999999999996</v>
      </c>
      <c r="E1090">
        <v>3.4</v>
      </c>
      <c r="F1090">
        <v>95</v>
      </c>
      <c r="G1090">
        <v>0</v>
      </c>
      <c r="H1090">
        <v>0</v>
      </c>
      <c r="I1090">
        <v>0</v>
      </c>
      <c r="J1090" s="4">
        <f t="shared" si="147"/>
        <v>34.458338277231576</v>
      </c>
      <c r="K1090" s="4">
        <f t="shared" si="148"/>
        <v>-47.875825292924645</v>
      </c>
      <c r="L1090" s="5">
        <f t="shared" si="153"/>
        <v>0</v>
      </c>
      <c r="M1090" s="5">
        <f t="shared" si="154"/>
        <v>0</v>
      </c>
      <c r="N1090" s="6">
        <f t="shared" si="146"/>
        <v>0</v>
      </c>
      <c r="O1090" s="6">
        <f t="shared" si="149"/>
        <v>0</v>
      </c>
      <c r="P1090" s="6">
        <f>FORECAST(J1090,Inputs!$B$10:$B$18,Inputs!$A$10:$A$18)</f>
        <v>30.874614243307697</v>
      </c>
      <c r="Q1090" s="6">
        <f>IF(Inputs!$D$10="Yes",IF('Hourly Calcs'!P1090&gt;'Hourly Calcs'!K1090,'Hourly Calcs'!O1090,N1090+O1090),N1090+O1090)</f>
        <v>0</v>
      </c>
      <c r="R1090" s="12">
        <f t="shared" si="150"/>
        <v>0</v>
      </c>
      <c r="S1090" s="1">
        <f>IF(AND(A1090&gt;=5,A1090&lt;=9),INDEX(Demand!$C$3:$C$26,C1090),INDEX(Demand!$B$3:$B$26,C1090))</f>
        <v>350</v>
      </c>
      <c r="T1090" s="7">
        <f t="shared" si="151"/>
        <v>0</v>
      </c>
      <c r="U1090" s="7">
        <f t="shared" si="152"/>
        <v>0</v>
      </c>
    </row>
    <row r="1091" spans="1:21" x14ac:dyDescent="0.2">
      <c r="A1091" s="1">
        <v>2</v>
      </c>
      <c r="B1091" s="1">
        <v>15</v>
      </c>
      <c r="C1091" s="1">
        <v>3</v>
      </c>
      <c r="D1091">
        <v>3.9</v>
      </c>
      <c r="E1091">
        <v>2.9</v>
      </c>
      <c r="F1091">
        <v>93</v>
      </c>
      <c r="G1091">
        <v>0</v>
      </c>
      <c r="H1091">
        <v>0</v>
      </c>
      <c r="I1091">
        <v>0</v>
      </c>
      <c r="J1091" s="4">
        <f t="shared" si="147"/>
        <v>52.86848957935527</v>
      </c>
      <c r="K1091" s="4">
        <f t="shared" si="148"/>
        <v>-41.2982435138791</v>
      </c>
      <c r="L1091" s="5">
        <f t="shared" si="153"/>
        <v>0</v>
      </c>
      <c r="M1091" s="5">
        <f t="shared" si="154"/>
        <v>0</v>
      </c>
      <c r="N1091" s="6">
        <f t="shared" si="146"/>
        <v>0</v>
      </c>
      <c r="O1091" s="6">
        <f t="shared" si="149"/>
        <v>0</v>
      </c>
      <c r="P1091" s="6">
        <f>FORECAST(J1091,Inputs!$B$10:$B$18,Inputs!$A$10:$A$18)</f>
        <v>31.045078607216251</v>
      </c>
      <c r="Q1091" s="6">
        <f>IF(Inputs!$D$10="Yes",IF('Hourly Calcs'!P1091&gt;'Hourly Calcs'!K1091,'Hourly Calcs'!O1091,N1091+O1091),N1091+O1091)</f>
        <v>0</v>
      </c>
      <c r="R1091" s="12">
        <f t="shared" si="150"/>
        <v>0</v>
      </c>
      <c r="S1091" s="1">
        <f>IF(AND(A1091&gt;=5,A1091&lt;=9),INDEX(Demand!$C$3:$C$26,C1091),INDEX(Demand!$B$3:$B$26,C1091))</f>
        <v>350</v>
      </c>
      <c r="T1091" s="7">
        <f t="shared" si="151"/>
        <v>0</v>
      </c>
      <c r="U1091" s="7">
        <f t="shared" si="152"/>
        <v>0</v>
      </c>
    </row>
    <row r="1092" spans="1:21" x14ac:dyDescent="0.2">
      <c r="A1092" s="1">
        <v>2</v>
      </c>
      <c r="B1092" s="1">
        <v>15</v>
      </c>
      <c r="C1092" s="1">
        <v>4</v>
      </c>
      <c r="D1092">
        <v>3.7</v>
      </c>
      <c r="E1092">
        <v>3.2</v>
      </c>
      <c r="F1092">
        <v>97</v>
      </c>
      <c r="G1092">
        <v>0</v>
      </c>
      <c r="H1092">
        <v>0</v>
      </c>
      <c r="I1092">
        <v>0</v>
      </c>
      <c r="J1092" s="4">
        <f t="shared" si="147"/>
        <v>68.050209055980318</v>
      </c>
      <c r="K1092" s="4">
        <f t="shared" si="148"/>
        <v>-33.029217886828562</v>
      </c>
      <c r="L1092" s="5">
        <f t="shared" si="153"/>
        <v>0</v>
      </c>
      <c r="M1092" s="5">
        <f t="shared" si="154"/>
        <v>0</v>
      </c>
      <c r="N1092" s="6">
        <f t="shared" si="146"/>
        <v>0</v>
      </c>
      <c r="O1092" s="6">
        <f t="shared" si="149"/>
        <v>0</v>
      </c>
      <c r="P1092" s="6">
        <f>FORECAST(J1092,Inputs!$B$10:$B$18,Inputs!$A$10:$A$18)</f>
        <v>31.185650083851666</v>
      </c>
      <c r="Q1092" s="6">
        <f>IF(Inputs!$D$10="Yes",IF('Hourly Calcs'!P1092&gt;'Hourly Calcs'!K1092,'Hourly Calcs'!O1092,N1092+O1092),N1092+O1092)</f>
        <v>0</v>
      </c>
      <c r="R1092" s="12">
        <f t="shared" si="150"/>
        <v>0</v>
      </c>
      <c r="S1092" s="1">
        <f>IF(AND(A1092&gt;=5,A1092&lt;=9),INDEX(Demand!$C$3:$C$26,C1092),INDEX(Demand!$B$3:$B$26,C1092))</f>
        <v>350</v>
      </c>
      <c r="T1092" s="7">
        <f t="shared" si="151"/>
        <v>0</v>
      </c>
      <c r="U1092" s="7">
        <f t="shared" si="152"/>
        <v>0</v>
      </c>
    </row>
    <row r="1093" spans="1:21" x14ac:dyDescent="0.2">
      <c r="A1093" s="1">
        <v>2</v>
      </c>
      <c r="B1093" s="1">
        <v>15</v>
      </c>
      <c r="C1093" s="1">
        <v>5</v>
      </c>
      <c r="D1093">
        <v>3.6</v>
      </c>
      <c r="E1093">
        <v>3.1</v>
      </c>
      <c r="F1093">
        <v>97</v>
      </c>
      <c r="G1093">
        <v>0</v>
      </c>
      <c r="H1093">
        <v>0</v>
      </c>
      <c r="I1093">
        <v>0</v>
      </c>
      <c r="J1093" s="4">
        <f t="shared" si="147"/>
        <v>81.051615865449151</v>
      </c>
      <c r="K1093" s="4">
        <f t="shared" si="148"/>
        <v>-23.875690190418254</v>
      </c>
      <c r="L1093" s="5">
        <f t="shared" si="153"/>
        <v>83.948384134550849</v>
      </c>
      <c r="M1093" s="5">
        <f t="shared" si="154"/>
        <v>0</v>
      </c>
      <c r="N1093" s="6">
        <f t="shared" si="146"/>
        <v>0</v>
      </c>
      <c r="O1093" s="6">
        <f t="shared" si="149"/>
        <v>0</v>
      </c>
      <c r="P1093" s="6">
        <f>FORECAST(J1093,Inputs!$B$10:$B$18,Inputs!$A$10:$A$18)</f>
        <v>31.306033480235637</v>
      </c>
      <c r="Q1093" s="6">
        <f>IF(Inputs!$D$10="Yes",IF('Hourly Calcs'!P1093&gt;'Hourly Calcs'!K1093,'Hourly Calcs'!O1093,N1093+O1093),N1093+O1093)</f>
        <v>0</v>
      </c>
      <c r="R1093" s="12">
        <f t="shared" si="150"/>
        <v>0</v>
      </c>
      <c r="S1093" s="1">
        <f>IF(AND(A1093&gt;=5,A1093&lt;=9),INDEX(Demand!$C$3:$C$26,C1093),INDEX(Demand!$B$3:$B$26,C1093))</f>
        <v>350</v>
      </c>
      <c r="T1093" s="7">
        <f t="shared" si="151"/>
        <v>0</v>
      </c>
      <c r="U1093" s="7">
        <f t="shared" si="152"/>
        <v>0</v>
      </c>
    </row>
    <row r="1094" spans="1:21" x14ac:dyDescent="0.2">
      <c r="A1094" s="1">
        <v>2</v>
      </c>
      <c r="B1094" s="1">
        <v>15</v>
      </c>
      <c r="C1094" s="1">
        <v>6</v>
      </c>
      <c r="D1094">
        <v>3.4</v>
      </c>
      <c r="E1094">
        <v>3.2</v>
      </c>
      <c r="F1094">
        <v>99</v>
      </c>
      <c r="G1094">
        <v>0</v>
      </c>
      <c r="H1094">
        <v>0</v>
      </c>
      <c r="I1094">
        <v>0</v>
      </c>
      <c r="J1094" s="4">
        <f t="shared" si="147"/>
        <v>92.856678235861935</v>
      </c>
      <c r="K1094" s="4">
        <f t="shared" si="148"/>
        <v>-14.390108487529233</v>
      </c>
      <c r="L1094" s="5">
        <f t="shared" si="153"/>
        <v>72.143321764138065</v>
      </c>
      <c r="M1094" s="5">
        <f t="shared" si="154"/>
        <v>0</v>
      </c>
      <c r="N1094" s="6">
        <f t="shared" si="146"/>
        <v>0</v>
      </c>
      <c r="O1094" s="6">
        <f t="shared" si="149"/>
        <v>0</v>
      </c>
      <c r="P1094" s="6">
        <f>FORECAST(J1094,Inputs!$B$10:$B$18,Inputs!$A$10:$A$18)</f>
        <v>31.415339613295014</v>
      </c>
      <c r="Q1094" s="6">
        <f>IF(Inputs!$D$10="Yes",IF('Hourly Calcs'!P1094&gt;'Hourly Calcs'!K1094,'Hourly Calcs'!O1094,N1094+O1094),N1094+O1094)</f>
        <v>0</v>
      </c>
      <c r="R1094" s="12">
        <f t="shared" si="150"/>
        <v>0</v>
      </c>
      <c r="S1094" s="1">
        <f>IF(AND(A1094&gt;=5,A1094&lt;=9),INDEX(Demand!$C$3:$C$26,C1094),INDEX(Demand!$B$3:$B$26,C1094))</f>
        <v>350</v>
      </c>
      <c r="T1094" s="7">
        <f t="shared" si="151"/>
        <v>0</v>
      </c>
      <c r="U1094" s="7">
        <f t="shared" si="152"/>
        <v>0</v>
      </c>
    </row>
    <row r="1095" spans="1:21" x14ac:dyDescent="0.2">
      <c r="A1095" s="1">
        <v>2</v>
      </c>
      <c r="B1095" s="1">
        <v>15</v>
      </c>
      <c r="C1095" s="1">
        <v>7</v>
      </c>
      <c r="D1095">
        <v>3.4</v>
      </c>
      <c r="E1095">
        <v>3</v>
      </c>
      <c r="F1095">
        <v>97</v>
      </c>
      <c r="G1095">
        <v>0</v>
      </c>
      <c r="H1095">
        <v>0</v>
      </c>
      <c r="I1095">
        <v>0</v>
      </c>
      <c r="J1095" s="4">
        <f t="shared" si="147"/>
        <v>104.24496307658566</v>
      </c>
      <c r="K1095" s="4">
        <f t="shared" si="148"/>
        <v>-4.9622828826197178</v>
      </c>
      <c r="L1095" s="5">
        <f t="shared" si="153"/>
        <v>60.755036923414337</v>
      </c>
      <c r="M1095" s="5">
        <f t="shared" si="154"/>
        <v>0</v>
      </c>
      <c r="N1095" s="6">
        <f t="shared" si="146"/>
        <v>0</v>
      </c>
      <c r="O1095" s="6">
        <f t="shared" si="149"/>
        <v>0</v>
      </c>
      <c r="P1095" s="6">
        <f>FORECAST(J1095,Inputs!$B$10:$B$18,Inputs!$A$10:$A$18)</f>
        <v>31.520786695153568</v>
      </c>
      <c r="Q1095" s="6">
        <f>IF(Inputs!$D$10="Yes",IF('Hourly Calcs'!P1095&gt;'Hourly Calcs'!K1095,'Hourly Calcs'!O1095,N1095+O1095),N1095+O1095)</f>
        <v>0</v>
      </c>
      <c r="R1095" s="12">
        <f t="shared" si="150"/>
        <v>0</v>
      </c>
      <c r="S1095" s="1">
        <f>IF(AND(A1095&gt;=5,A1095&lt;=9),INDEX(Demand!$C$3:$C$26,C1095),INDEX(Demand!$B$3:$B$26,C1095))</f>
        <v>350</v>
      </c>
      <c r="T1095" s="7">
        <f t="shared" si="151"/>
        <v>0</v>
      </c>
      <c r="U1095" s="7">
        <f t="shared" si="152"/>
        <v>0</v>
      </c>
    </row>
    <row r="1096" spans="1:21" x14ac:dyDescent="0.2">
      <c r="A1096" s="1">
        <v>2</v>
      </c>
      <c r="B1096" s="1">
        <v>15</v>
      </c>
      <c r="C1096" s="1">
        <v>8</v>
      </c>
      <c r="D1096">
        <v>3.3</v>
      </c>
      <c r="E1096">
        <v>3.1</v>
      </c>
      <c r="F1096">
        <v>99</v>
      </c>
      <c r="G1096">
        <v>10</v>
      </c>
      <c r="H1096">
        <v>0</v>
      </c>
      <c r="I1096">
        <v>10</v>
      </c>
      <c r="J1096" s="4">
        <f t="shared" si="147"/>
        <v>115.84347804642334</v>
      </c>
      <c r="K1096" s="4">
        <f t="shared" si="148"/>
        <v>4.0830158236223753</v>
      </c>
      <c r="L1096" s="5">
        <f t="shared" si="153"/>
        <v>49.156521953576657</v>
      </c>
      <c r="M1096" s="5">
        <f t="shared" si="154"/>
        <v>29.916984176377625</v>
      </c>
      <c r="N1096" s="6">
        <f t="shared" si="146"/>
        <v>0</v>
      </c>
      <c r="O1096" s="6">
        <f t="shared" si="149"/>
        <v>9.1451878627752077</v>
      </c>
      <c r="P1096" s="6">
        <f>FORECAST(J1096,Inputs!$B$10:$B$18,Inputs!$A$10:$A$18)</f>
        <v>31.628180352281696</v>
      </c>
      <c r="Q1096" s="6">
        <f>IF(Inputs!$D$10="Yes",IF('Hourly Calcs'!P1096&gt;'Hourly Calcs'!K1096,'Hourly Calcs'!O1096,N1096+O1096),N1096+O1096)</f>
        <v>9.1451878627752077</v>
      </c>
      <c r="R1096" s="12">
        <f t="shared" si="150"/>
        <v>43.457932723907788</v>
      </c>
      <c r="S1096" s="1">
        <f>IF(AND(A1096&gt;=5,A1096&lt;=9),INDEX(Demand!$C$3:$C$26,C1096),INDEX(Demand!$B$3:$B$26,C1096))</f>
        <v>350</v>
      </c>
      <c r="T1096" s="7">
        <f t="shared" si="151"/>
        <v>43.457932723907788</v>
      </c>
      <c r="U1096" s="7">
        <f t="shared" si="152"/>
        <v>0</v>
      </c>
    </row>
    <row r="1097" spans="1:21" x14ac:dyDescent="0.2">
      <c r="A1097" s="1">
        <v>2</v>
      </c>
      <c r="B1097" s="1">
        <v>15</v>
      </c>
      <c r="C1097" s="1">
        <v>9</v>
      </c>
      <c r="D1097">
        <v>3.7</v>
      </c>
      <c r="E1097">
        <v>3.5</v>
      </c>
      <c r="F1097">
        <v>99</v>
      </c>
      <c r="G1097">
        <v>92</v>
      </c>
      <c r="H1097">
        <v>138</v>
      </c>
      <c r="I1097">
        <v>69</v>
      </c>
      <c r="J1097" s="4">
        <f t="shared" si="147"/>
        <v>128.17544032387974</v>
      </c>
      <c r="K1097" s="4">
        <f t="shared" si="148"/>
        <v>12.019307762600604</v>
      </c>
      <c r="L1097" s="5">
        <f t="shared" si="153"/>
        <v>36.824559676120259</v>
      </c>
      <c r="M1097" s="5">
        <f t="shared" si="154"/>
        <v>21.980692237399396</v>
      </c>
      <c r="N1097" s="6">
        <f t="shared" ref="N1097:N1160" si="155">H1097*MAX(0,COS(2*ASIN(SQRT(SIN(RADIANS($B$4))^2+COS(RADIANS($K1097))^2-2*SIN(RADIANS($B$4))*COS(RADIANS($K1097))*COS(RADIANS($J1097-$B$5))+(SIN(RADIANS($K1097))-COS(RADIANS($B$4)))^2)/2)))</f>
        <v>84.241628883419438</v>
      </c>
      <c r="O1097" s="6">
        <f t="shared" si="149"/>
        <v>63.101796253148933</v>
      </c>
      <c r="P1097" s="6">
        <f>FORECAST(J1097,Inputs!$B$10:$B$18,Inputs!$A$10:$A$18)</f>
        <v>31.74236518818407</v>
      </c>
      <c r="Q1097" s="6">
        <f>IF(Inputs!$D$10="Yes",IF('Hourly Calcs'!P1097&gt;'Hourly Calcs'!K1097,'Hourly Calcs'!O1097,N1097+O1097),N1097+O1097)</f>
        <v>63.101796253148933</v>
      </c>
      <c r="R1097" s="12">
        <f t="shared" si="150"/>
        <v>299.85973579496374</v>
      </c>
      <c r="S1097" s="1">
        <f>IF(AND(A1097&gt;=5,A1097&lt;=9),INDEX(Demand!$C$3:$C$26,C1097),INDEX(Demand!$B$3:$B$26,C1097))</f>
        <v>350</v>
      </c>
      <c r="T1097" s="7">
        <f t="shared" si="151"/>
        <v>299.85973579496374</v>
      </c>
      <c r="U1097" s="7">
        <f t="shared" si="152"/>
        <v>0</v>
      </c>
    </row>
    <row r="1098" spans="1:21" x14ac:dyDescent="0.2">
      <c r="A1098" s="1">
        <v>2</v>
      </c>
      <c r="B1098" s="1">
        <v>15</v>
      </c>
      <c r="C1098" s="1">
        <v>10</v>
      </c>
      <c r="D1098">
        <v>5</v>
      </c>
      <c r="E1098">
        <v>3</v>
      </c>
      <c r="F1098">
        <v>87</v>
      </c>
      <c r="G1098">
        <v>227</v>
      </c>
      <c r="H1098">
        <v>474</v>
      </c>
      <c r="I1098">
        <v>88</v>
      </c>
      <c r="J1098" s="4">
        <f t="shared" ref="J1098:J1161" si="156">solarazimuth($B$2,$B$3,$B$1,A1098,B1098,C1098,0,0,0,0)</f>
        <v>141.64465071726318</v>
      </c>
      <c r="K1098" s="4">
        <f t="shared" ref="K1098:K1161" si="157">solarelevation($B$2,$B$3,$B$1,A1098,B1098,C1098,0,0,0,0)</f>
        <v>18.726348742950634</v>
      </c>
      <c r="L1098" s="5">
        <f t="shared" si="153"/>
        <v>23.355349282736825</v>
      </c>
      <c r="M1098" s="5">
        <f t="shared" si="154"/>
        <v>15.273651257049366</v>
      </c>
      <c r="N1098" s="6">
        <f t="shared" si="155"/>
        <v>356.61837615960962</v>
      </c>
      <c r="O1098" s="6">
        <f t="shared" ref="O1098:O1161" si="158">$I1098*(1+COS(RADIANS($B$4)))/2</f>
        <v>80.477653192421826</v>
      </c>
      <c r="P1098" s="6">
        <f>FORECAST(J1098,Inputs!$B$10:$B$18,Inputs!$A$10:$A$18)</f>
        <v>31.867080099233917</v>
      </c>
      <c r="Q1098" s="6">
        <f>IF(Inputs!$D$10="Yes",IF('Hourly Calcs'!P1098&gt;'Hourly Calcs'!K1098,'Hourly Calcs'!O1098,N1098+O1098),N1098+O1098)</f>
        <v>80.477653192421826</v>
      </c>
      <c r="R1098" s="12">
        <f t="shared" ref="R1098:R1161" si="159">$B$6*$E$1*Q1098</f>
        <v>382.42980797038848</v>
      </c>
      <c r="S1098" s="1">
        <f>IF(AND(A1098&gt;=5,A1098&lt;=9),INDEX(Demand!$C$3:$C$26,C1098),INDEX(Demand!$B$3:$B$26,C1098))</f>
        <v>600</v>
      </c>
      <c r="T1098" s="7">
        <f t="shared" ref="T1098:T1161" si="160">S1098-MAX(0,S1098-R1098)</f>
        <v>382.42980797038848</v>
      </c>
      <c r="U1098" s="7">
        <f t="shared" ref="U1098:U1161" si="161">MAX(0,R1098-S1098)</f>
        <v>0</v>
      </c>
    </row>
    <row r="1099" spans="1:21" x14ac:dyDescent="0.2">
      <c r="A1099" s="1">
        <v>2</v>
      </c>
      <c r="B1099" s="1">
        <v>15</v>
      </c>
      <c r="C1099" s="1">
        <v>11</v>
      </c>
      <c r="D1099">
        <v>5.7</v>
      </c>
      <c r="E1099">
        <v>2.5</v>
      </c>
      <c r="F1099">
        <v>80</v>
      </c>
      <c r="G1099">
        <v>341</v>
      </c>
      <c r="H1099">
        <v>604</v>
      </c>
      <c r="I1099">
        <v>105</v>
      </c>
      <c r="J1099" s="4">
        <f t="shared" si="156"/>
        <v>156.42769898321524</v>
      </c>
      <c r="K1099" s="4">
        <f t="shared" si="157"/>
        <v>23.616080524419061</v>
      </c>
      <c r="L1099" s="5">
        <f t="shared" si="153"/>
        <v>8.5723010167847633</v>
      </c>
      <c r="M1099" s="5">
        <f t="shared" si="154"/>
        <v>10.383919475580939</v>
      </c>
      <c r="N1099" s="6">
        <f t="shared" si="155"/>
        <v>506.60769868213004</v>
      </c>
      <c r="O1099" s="6">
        <f t="shared" si="158"/>
        <v>96.024472559139681</v>
      </c>
      <c r="P1099" s="6">
        <f>FORECAST(J1099,Inputs!$B$10:$B$18,Inputs!$A$10:$A$18)</f>
        <v>32.003960175770509</v>
      </c>
      <c r="Q1099" s="6">
        <f>IF(Inputs!$D$10="Yes",IF('Hourly Calcs'!P1099&gt;'Hourly Calcs'!K1099,'Hourly Calcs'!O1099,N1099+O1099),N1099+O1099)</f>
        <v>96.024472559139681</v>
      </c>
      <c r="R1099" s="12">
        <f t="shared" si="159"/>
        <v>456.30829360103172</v>
      </c>
      <c r="S1099" s="1">
        <f>IF(AND(A1099&gt;=5,A1099&lt;=9),INDEX(Demand!$C$3:$C$26,C1099),INDEX(Demand!$B$3:$B$26,C1099))</f>
        <v>600</v>
      </c>
      <c r="T1099" s="7">
        <f t="shared" si="160"/>
        <v>456.30829360103172</v>
      </c>
      <c r="U1099" s="7">
        <f t="shared" si="161"/>
        <v>0</v>
      </c>
    </row>
    <row r="1100" spans="1:21" x14ac:dyDescent="0.2">
      <c r="A1100" s="1">
        <v>2</v>
      </c>
      <c r="B1100" s="1">
        <v>15</v>
      </c>
      <c r="C1100" s="1">
        <v>12</v>
      </c>
      <c r="D1100">
        <v>6.7</v>
      </c>
      <c r="E1100">
        <v>3</v>
      </c>
      <c r="F1100">
        <v>77</v>
      </c>
      <c r="G1100">
        <v>412</v>
      </c>
      <c r="H1100">
        <v>714</v>
      </c>
      <c r="I1100">
        <v>91</v>
      </c>
      <c r="J1100" s="4">
        <f t="shared" si="156"/>
        <v>172.30582573793913</v>
      </c>
      <c r="K1100" s="4">
        <f t="shared" si="157"/>
        <v>26.187579113435234</v>
      </c>
      <c r="L1100" s="5">
        <f t="shared" si="153"/>
        <v>7.3058257379391307</v>
      </c>
      <c r="M1100" s="5">
        <f t="shared" si="154"/>
        <v>7.812420886564766</v>
      </c>
      <c r="N1100" s="6">
        <f t="shared" si="155"/>
        <v>616.59889776726368</v>
      </c>
      <c r="O1100" s="6">
        <f t="shared" si="158"/>
        <v>83.22120955125439</v>
      </c>
      <c r="P1100" s="6">
        <f>FORECAST(J1100,Inputs!$B$10:$B$18,Inputs!$A$10:$A$18)</f>
        <v>32.150979867943882</v>
      </c>
      <c r="Q1100" s="6">
        <f>IF(Inputs!$D$10="Yes",IF('Hourly Calcs'!P1100&gt;'Hourly Calcs'!K1100,'Hourly Calcs'!O1100,N1100+O1100),N1100+O1100)</f>
        <v>83.22120955125439</v>
      </c>
      <c r="R1100" s="12">
        <f t="shared" si="159"/>
        <v>395.46718778756082</v>
      </c>
      <c r="S1100" s="1">
        <f>IF(AND(A1100&gt;=5,A1100&lt;=9),INDEX(Demand!$C$3:$C$26,C1100),INDEX(Demand!$B$3:$B$26,C1100))</f>
        <v>600</v>
      </c>
      <c r="T1100" s="7">
        <f t="shared" si="160"/>
        <v>395.46718778756082</v>
      </c>
      <c r="U1100" s="7">
        <f t="shared" si="161"/>
        <v>0</v>
      </c>
    </row>
    <row r="1101" spans="1:21" x14ac:dyDescent="0.2">
      <c r="A1101" s="1">
        <v>2</v>
      </c>
      <c r="B1101" s="1">
        <v>15</v>
      </c>
      <c r="C1101" s="1">
        <v>13</v>
      </c>
      <c r="D1101">
        <v>7.2</v>
      </c>
      <c r="E1101">
        <v>1.8</v>
      </c>
      <c r="F1101">
        <v>69</v>
      </c>
      <c r="G1101">
        <v>434</v>
      </c>
      <c r="H1101">
        <v>740</v>
      </c>
      <c r="I1101">
        <v>89</v>
      </c>
      <c r="J1101" s="4">
        <f t="shared" si="156"/>
        <v>188.60570980376565</v>
      </c>
      <c r="K1101" s="4">
        <f t="shared" si="157"/>
        <v>26.126350113294897</v>
      </c>
      <c r="L1101" s="5">
        <f t="shared" si="153"/>
        <v>23.605709803765649</v>
      </c>
      <c r="M1101" s="5">
        <f t="shared" si="154"/>
        <v>7.8736498867051026</v>
      </c>
      <c r="N1101" s="6">
        <f t="shared" si="155"/>
        <v>610.58521989283929</v>
      </c>
      <c r="O1101" s="6">
        <f t="shared" si="158"/>
        <v>81.392171978699352</v>
      </c>
      <c r="P1101" s="6">
        <f>FORECAST(J1101,Inputs!$B$10:$B$18,Inputs!$A$10:$A$18)</f>
        <v>32.301904720405233</v>
      </c>
      <c r="Q1101" s="6">
        <f>IF(Inputs!$D$10="Yes",IF('Hourly Calcs'!P1101&gt;'Hourly Calcs'!K1101,'Hourly Calcs'!O1101,N1101+O1101),N1101+O1101)</f>
        <v>81.392171978699352</v>
      </c>
      <c r="R1101" s="12">
        <f t="shared" si="159"/>
        <v>386.77560124277932</v>
      </c>
      <c r="S1101" s="1">
        <f>IF(AND(A1101&gt;=5,A1101&lt;=9),INDEX(Demand!$C$3:$C$26,C1101),INDEX(Demand!$B$3:$B$26,C1101))</f>
        <v>600</v>
      </c>
      <c r="T1101" s="7">
        <f t="shared" si="160"/>
        <v>386.77560124277932</v>
      </c>
      <c r="U1101" s="7">
        <f t="shared" si="161"/>
        <v>0</v>
      </c>
    </row>
    <row r="1102" spans="1:21" x14ac:dyDescent="0.2">
      <c r="A1102" s="1">
        <v>2</v>
      </c>
      <c r="B1102" s="1">
        <v>15</v>
      </c>
      <c r="C1102" s="1">
        <v>14</v>
      </c>
      <c r="D1102">
        <v>7.7</v>
      </c>
      <c r="E1102">
        <v>2.4</v>
      </c>
      <c r="F1102">
        <v>69</v>
      </c>
      <c r="G1102">
        <v>401</v>
      </c>
      <c r="H1102">
        <v>710</v>
      </c>
      <c r="I1102">
        <v>88</v>
      </c>
      <c r="J1102" s="4">
        <f t="shared" si="156"/>
        <v>204.44759701544024</v>
      </c>
      <c r="K1102" s="4">
        <f t="shared" si="157"/>
        <v>23.44089520195871</v>
      </c>
      <c r="L1102" s="5">
        <f t="shared" si="153"/>
        <v>39.447597015440238</v>
      </c>
      <c r="M1102" s="5">
        <f t="shared" si="154"/>
        <v>10.55910479804129</v>
      </c>
      <c r="N1102" s="6">
        <f t="shared" si="155"/>
        <v>515.43768764998993</v>
      </c>
      <c r="O1102" s="6">
        <f t="shared" si="158"/>
        <v>80.477653192421826</v>
      </c>
      <c r="P1102" s="6">
        <f>FORECAST(J1102,Inputs!$B$10:$B$18,Inputs!$A$10:$A$18)</f>
        <v>32.448588861254073</v>
      </c>
      <c r="Q1102" s="6">
        <f>IF(Inputs!$D$10="Yes",IF('Hourly Calcs'!P1102&gt;'Hourly Calcs'!K1102,'Hourly Calcs'!O1102,N1102+O1102),N1102+O1102)</f>
        <v>80.477653192421826</v>
      </c>
      <c r="R1102" s="12">
        <f t="shared" si="159"/>
        <v>382.42980797038848</v>
      </c>
      <c r="S1102" s="1">
        <f>IF(AND(A1102&gt;=5,A1102&lt;=9),INDEX(Demand!$C$3:$C$26,C1102),INDEX(Demand!$B$3:$B$26,C1102))</f>
        <v>600</v>
      </c>
      <c r="T1102" s="7">
        <f t="shared" si="160"/>
        <v>382.42980797038848</v>
      </c>
      <c r="U1102" s="7">
        <f t="shared" si="161"/>
        <v>0</v>
      </c>
    </row>
    <row r="1103" spans="1:21" x14ac:dyDescent="0.2">
      <c r="A1103" s="1">
        <v>2</v>
      </c>
      <c r="B1103" s="1">
        <v>15</v>
      </c>
      <c r="C1103" s="1">
        <v>15</v>
      </c>
      <c r="D1103">
        <v>7.3</v>
      </c>
      <c r="E1103">
        <v>2</v>
      </c>
      <c r="F1103">
        <v>69</v>
      </c>
      <c r="G1103">
        <v>318</v>
      </c>
      <c r="H1103">
        <v>611</v>
      </c>
      <c r="I1103">
        <v>91</v>
      </c>
      <c r="J1103" s="4">
        <f t="shared" si="156"/>
        <v>219.1767488562291</v>
      </c>
      <c r="K1103" s="4">
        <f t="shared" si="157"/>
        <v>18.458666447905969</v>
      </c>
      <c r="L1103" s="5">
        <f t="shared" si="153"/>
        <v>54.176748856229096</v>
      </c>
      <c r="M1103" s="5">
        <f t="shared" si="154"/>
        <v>15.541333552094031</v>
      </c>
      <c r="N1103" s="6">
        <f t="shared" si="155"/>
        <v>350.06648104414023</v>
      </c>
      <c r="O1103" s="6">
        <f t="shared" si="158"/>
        <v>83.22120955125439</v>
      </c>
      <c r="P1103" s="6">
        <f>FORECAST(J1103,Inputs!$B$10:$B$18,Inputs!$A$10:$A$18)</f>
        <v>32.584969896816936</v>
      </c>
      <c r="Q1103" s="6">
        <f>IF(Inputs!$D$10="Yes",IF('Hourly Calcs'!P1103&gt;'Hourly Calcs'!K1103,'Hourly Calcs'!O1103,N1103+O1103),N1103+O1103)</f>
        <v>83.22120955125439</v>
      </c>
      <c r="R1103" s="12">
        <f t="shared" si="159"/>
        <v>395.46718778756082</v>
      </c>
      <c r="S1103" s="1">
        <f>IF(AND(A1103&gt;=5,A1103&lt;=9),INDEX(Demand!$C$3:$C$26,C1103),INDEX(Demand!$B$3:$B$26,C1103))</f>
        <v>600</v>
      </c>
      <c r="T1103" s="7">
        <f t="shared" si="160"/>
        <v>395.46718778756082</v>
      </c>
      <c r="U1103" s="7">
        <f t="shared" si="161"/>
        <v>0</v>
      </c>
    </row>
    <row r="1104" spans="1:21" x14ac:dyDescent="0.2">
      <c r="A1104" s="1">
        <v>2</v>
      </c>
      <c r="B1104" s="1">
        <v>15</v>
      </c>
      <c r="C1104" s="1">
        <v>16</v>
      </c>
      <c r="D1104">
        <v>7.1</v>
      </c>
      <c r="E1104">
        <v>2.4</v>
      </c>
      <c r="F1104">
        <v>72</v>
      </c>
      <c r="G1104">
        <v>198</v>
      </c>
      <c r="H1104">
        <v>444</v>
      </c>
      <c r="I1104">
        <v>79</v>
      </c>
      <c r="J1104" s="4">
        <f t="shared" si="156"/>
        <v>232.59644433457296</v>
      </c>
      <c r="K1104" s="4">
        <f t="shared" si="157"/>
        <v>11.686082679475632</v>
      </c>
      <c r="L1104" s="5">
        <f t="shared" si="153"/>
        <v>67.596444334572965</v>
      </c>
      <c r="M1104" s="5">
        <f t="shared" si="154"/>
        <v>22.313917320524368</v>
      </c>
      <c r="N1104" s="6">
        <f t="shared" si="155"/>
        <v>167.22256544135354</v>
      </c>
      <c r="O1104" s="6">
        <f t="shared" si="158"/>
        <v>72.24698411592415</v>
      </c>
      <c r="P1104" s="6">
        <f>FORECAST(J1104,Inputs!$B$10:$B$18,Inputs!$A$10:$A$18)</f>
        <v>32.709226336431229</v>
      </c>
      <c r="Q1104" s="6">
        <f>IF(Inputs!$D$10="Yes",IF('Hourly Calcs'!P1104&gt;'Hourly Calcs'!K1104,'Hourly Calcs'!O1104,N1104+O1104),N1104+O1104)</f>
        <v>72.24698411592415</v>
      </c>
      <c r="R1104" s="12">
        <f t="shared" si="159"/>
        <v>343.31766851887153</v>
      </c>
      <c r="S1104" s="1">
        <f>IF(AND(A1104&gt;=5,A1104&lt;=9),INDEX(Demand!$C$3:$C$26,C1104),INDEX(Demand!$B$3:$B$26,C1104))</f>
        <v>900</v>
      </c>
      <c r="T1104" s="7">
        <f t="shared" si="160"/>
        <v>343.31766851887153</v>
      </c>
      <c r="U1104" s="7">
        <f t="shared" si="161"/>
        <v>0</v>
      </c>
    </row>
    <row r="1105" spans="1:21" x14ac:dyDescent="0.2">
      <c r="A1105" s="1">
        <v>2</v>
      </c>
      <c r="B1105" s="1">
        <v>15</v>
      </c>
      <c r="C1105" s="1">
        <v>17</v>
      </c>
      <c r="D1105">
        <v>6.2</v>
      </c>
      <c r="E1105">
        <v>2</v>
      </c>
      <c r="F1105">
        <v>74</v>
      </c>
      <c r="G1105">
        <v>67</v>
      </c>
      <c r="H1105">
        <v>113</v>
      </c>
      <c r="I1105">
        <v>52</v>
      </c>
      <c r="J1105" s="4">
        <f t="shared" si="156"/>
        <v>244.89825902437224</v>
      </c>
      <c r="K1105" s="4">
        <f t="shared" si="157"/>
        <v>3.7201015465977605</v>
      </c>
      <c r="L1105" s="5">
        <f t="shared" si="153"/>
        <v>79.898259024372237</v>
      </c>
      <c r="M1105" s="5">
        <f t="shared" si="154"/>
        <v>30.27989845340224</v>
      </c>
      <c r="N1105" s="6">
        <f t="shared" si="155"/>
        <v>17.138015005209457</v>
      </c>
      <c r="O1105" s="6">
        <f t="shared" si="158"/>
        <v>47.554976886431085</v>
      </c>
      <c r="P1105" s="6">
        <f>FORECAST(J1105,Inputs!$B$10:$B$18,Inputs!$A$10:$A$18)</f>
        <v>32.823132028003442</v>
      </c>
      <c r="Q1105" s="6">
        <f>IF(Inputs!$D$10="Yes",IF('Hourly Calcs'!P1105&gt;'Hourly Calcs'!K1105,'Hourly Calcs'!O1105,N1105+O1105),N1105+O1105)</f>
        <v>47.554976886431085</v>
      </c>
      <c r="R1105" s="12">
        <f t="shared" si="159"/>
        <v>225.9812501643205</v>
      </c>
      <c r="S1105" s="1">
        <f>IF(AND(A1105&gt;=5,A1105&lt;=9),INDEX(Demand!$C$3:$C$26,C1105),INDEX(Demand!$B$3:$B$26,C1105))</f>
        <v>900</v>
      </c>
      <c r="T1105" s="7">
        <f t="shared" si="160"/>
        <v>225.9812501643205</v>
      </c>
      <c r="U1105" s="7">
        <f t="shared" si="161"/>
        <v>0</v>
      </c>
    </row>
    <row r="1106" spans="1:21" x14ac:dyDescent="0.2">
      <c r="A1106" s="1">
        <v>2</v>
      </c>
      <c r="B1106" s="1">
        <v>15</v>
      </c>
      <c r="C1106" s="1">
        <v>18</v>
      </c>
      <c r="D1106">
        <v>5.5</v>
      </c>
      <c r="E1106">
        <v>1.7</v>
      </c>
      <c r="F1106">
        <v>76</v>
      </c>
      <c r="G1106">
        <v>4</v>
      </c>
      <c r="H1106">
        <v>0</v>
      </c>
      <c r="I1106">
        <v>4</v>
      </c>
      <c r="J1106" s="4">
        <f t="shared" si="156"/>
        <v>256.49419535992081</v>
      </c>
      <c r="K1106" s="4">
        <f t="shared" si="157"/>
        <v>-5.3625434490693635</v>
      </c>
      <c r="L1106" s="5">
        <f t="shared" si="153"/>
        <v>0</v>
      </c>
      <c r="M1106" s="5">
        <f t="shared" si="154"/>
        <v>0</v>
      </c>
      <c r="N1106" s="6">
        <f t="shared" si="155"/>
        <v>0</v>
      </c>
      <c r="O1106" s="6">
        <f t="shared" si="158"/>
        <v>3.6580751451100832</v>
      </c>
      <c r="P1106" s="6">
        <f>FORECAST(J1106,Inputs!$B$10:$B$18,Inputs!$A$10:$A$18)</f>
        <v>32.930501808888152</v>
      </c>
      <c r="Q1106" s="6">
        <f>IF(Inputs!$D$10="Yes",IF('Hourly Calcs'!P1106&gt;'Hourly Calcs'!K1106,'Hourly Calcs'!O1106,N1106+O1106),N1106+O1106)</f>
        <v>3.6580751451100832</v>
      </c>
      <c r="R1106" s="12">
        <f t="shared" si="159"/>
        <v>17.383173089563115</v>
      </c>
      <c r="S1106" s="1">
        <f>IF(AND(A1106&gt;=5,A1106&lt;=9),INDEX(Demand!$C$3:$C$26,C1106),INDEX(Demand!$B$3:$B$26,C1106))</f>
        <v>900</v>
      </c>
      <c r="T1106" s="7">
        <f t="shared" si="160"/>
        <v>17.383173089563115</v>
      </c>
      <c r="U1106" s="7">
        <f t="shared" si="161"/>
        <v>0</v>
      </c>
    </row>
    <row r="1107" spans="1:21" x14ac:dyDescent="0.2">
      <c r="A1107" s="1">
        <v>2</v>
      </c>
      <c r="B1107" s="1">
        <v>15</v>
      </c>
      <c r="C1107" s="1">
        <v>19</v>
      </c>
      <c r="D1107">
        <v>5.3</v>
      </c>
      <c r="E1107">
        <v>2</v>
      </c>
      <c r="F1107">
        <v>79</v>
      </c>
      <c r="G1107">
        <v>0</v>
      </c>
      <c r="H1107">
        <v>0</v>
      </c>
      <c r="I1107">
        <v>0</v>
      </c>
      <c r="J1107" s="4">
        <f t="shared" si="156"/>
        <v>267.91319422325995</v>
      </c>
      <c r="K1107" s="4">
        <f t="shared" si="157"/>
        <v>-14.781958928384412</v>
      </c>
      <c r="L1107" s="5">
        <f t="shared" si="153"/>
        <v>0</v>
      </c>
      <c r="M1107" s="5">
        <f t="shared" si="154"/>
        <v>0</v>
      </c>
      <c r="N1107" s="6">
        <f t="shared" si="155"/>
        <v>0</v>
      </c>
      <c r="O1107" s="6">
        <f t="shared" si="158"/>
        <v>0</v>
      </c>
      <c r="P1107" s="6">
        <f>FORECAST(J1107,Inputs!$B$10:$B$18,Inputs!$A$10:$A$18)</f>
        <v>33.036233279845</v>
      </c>
      <c r="Q1107" s="6">
        <f>IF(Inputs!$D$10="Yes",IF('Hourly Calcs'!P1107&gt;'Hourly Calcs'!K1107,'Hourly Calcs'!O1107,N1107+O1107),N1107+O1107)</f>
        <v>0</v>
      </c>
      <c r="R1107" s="12">
        <f t="shared" si="159"/>
        <v>0</v>
      </c>
      <c r="S1107" s="1">
        <f>IF(AND(A1107&gt;=5,A1107&lt;=9),INDEX(Demand!$C$3:$C$26,C1107),INDEX(Demand!$B$3:$B$26,C1107))</f>
        <v>900</v>
      </c>
      <c r="T1107" s="7">
        <f t="shared" si="160"/>
        <v>0</v>
      </c>
      <c r="U1107" s="7">
        <f t="shared" si="161"/>
        <v>0</v>
      </c>
    </row>
    <row r="1108" spans="1:21" x14ac:dyDescent="0.2">
      <c r="A1108" s="1">
        <v>2</v>
      </c>
      <c r="B1108" s="1">
        <v>15</v>
      </c>
      <c r="C1108" s="1">
        <v>20</v>
      </c>
      <c r="D1108">
        <v>5.0999999999999996</v>
      </c>
      <c r="E1108">
        <v>1.4</v>
      </c>
      <c r="F1108">
        <v>77</v>
      </c>
      <c r="G1108">
        <v>0</v>
      </c>
      <c r="H1108">
        <v>0</v>
      </c>
      <c r="I1108">
        <v>0</v>
      </c>
      <c r="J1108" s="4">
        <f t="shared" si="156"/>
        <v>279.78884323872347</v>
      </c>
      <c r="K1108" s="4">
        <f t="shared" si="157"/>
        <v>-24.237420486607618</v>
      </c>
      <c r="L1108" s="5">
        <f t="shared" si="153"/>
        <v>0</v>
      </c>
      <c r="M1108" s="5">
        <f t="shared" si="154"/>
        <v>0</v>
      </c>
      <c r="N1108" s="6">
        <f t="shared" si="155"/>
        <v>0</v>
      </c>
      <c r="O1108" s="6">
        <f t="shared" si="158"/>
        <v>0</v>
      </c>
      <c r="P1108" s="6">
        <f>FORECAST(J1108,Inputs!$B$10:$B$18,Inputs!$A$10:$A$18)</f>
        <v>33.146192992951143</v>
      </c>
      <c r="Q1108" s="6">
        <f>IF(Inputs!$D$10="Yes",IF('Hourly Calcs'!P1108&gt;'Hourly Calcs'!K1108,'Hourly Calcs'!O1108,N1108+O1108),N1108+O1108)</f>
        <v>0</v>
      </c>
      <c r="R1108" s="12">
        <f t="shared" si="159"/>
        <v>0</v>
      </c>
      <c r="S1108" s="1">
        <f>IF(AND(A1108&gt;=5,A1108&lt;=9),INDEX(Demand!$C$3:$C$26,C1108),INDEX(Demand!$B$3:$B$26,C1108))</f>
        <v>800</v>
      </c>
      <c r="T1108" s="7">
        <f t="shared" si="160"/>
        <v>0</v>
      </c>
      <c r="U1108" s="7">
        <f t="shared" si="161"/>
        <v>0</v>
      </c>
    </row>
    <row r="1109" spans="1:21" x14ac:dyDescent="0.2">
      <c r="A1109" s="1">
        <v>2</v>
      </c>
      <c r="B1109" s="1">
        <v>15</v>
      </c>
      <c r="C1109" s="1">
        <v>21</v>
      </c>
      <c r="D1109">
        <v>5.3</v>
      </c>
      <c r="E1109">
        <v>1</v>
      </c>
      <c r="F1109">
        <v>74</v>
      </c>
      <c r="G1109">
        <v>0</v>
      </c>
      <c r="H1109">
        <v>0</v>
      </c>
      <c r="I1109">
        <v>0</v>
      </c>
      <c r="J1109" s="4">
        <f t="shared" si="156"/>
        <v>292.90831711802844</v>
      </c>
      <c r="K1109" s="4">
        <f t="shared" si="157"/>
        <v>-33.328027624447287</v>
      </c>
      <c r="L1109" s="5">
        <f t="shared" si="153"/>
        <v>0</v>
      </c>
      <c r="M1109" s="5">
        <f t="shared" si="154"/>
        <v>0</v>
      </c>
      <c r="N1109" s="6">
        <f t="shared" si="155"/>
        <v>0</v>
      </c>
      <c r="O1109" s="6">
        <f t="shared" si="158"/>
        <v>0</v>
      </c>
      <c r="P1109" s="6">
        <f>FORECAST(J1109,Inputs!$B$10:$B$18,Inputs!$A$10:$A$18)</f>
        <v>33.267669602944707</v>
      </c>
      <c r="Q1109" s="6">
        <f>IF(Inputs!$D$10="Yes",IF('Hourly Calcs'!P1109&gt;'Hourly Calcs'!K1109,'Hourly Calcs'!O1109,N1109+O1109),N1109+O1109)</f>
        <v>0</v>
      </c>
      <c r="R1109" s="12">
        <f t="shared" si="159"/>
        <v>0</v>
      </c>
      <c r="S1109" s="1">
        <f>IF(AND(A1109&gt;=5,A1109&lt;=9),INDEX(Demand!$C$3:$C$26,C1109),INDEX(Demand!$B$3:$B$26,C1109))</f>
        <v>700</v>
      </c>
      <c r="T1109" s="7">
        <f t="shared" si="160"/>
        <v>0</v>
      </c>
      <c r="U1109" s="7">
        <f t="shared" si="161"/>
        <v>0</v>
      </c>
    </row>
    <row r="1110" spans="1:21" x14ac:dyDescent="0.2">
      <c r="A1110" s="1">
        <v>2</v>
      </c>
      <c r="B1110" s="1">
        <v>15</v>
      </c>
      <c r="C1110" s="1">
        <v>22</v>
      </c>
      <c r="D1110">
        <v>5.2</v>
      </c>
      <c r="E1110">
        <v>1.9</v>
      </c>
      <c r="F1110">
        <v>79</v>
      </c>
      <c r="G1110">
        <v>0</v>
      </c>
      <c r="H1110">
        <v>0</v>
      </c>
      <c r="I1110">
        <v>0</v>
      </c>
      <c r="J1110" s="4">
        <f t="shared" si="156"/>
        <v>308.25613342255434</v>
      </c>
      <c r="K1110" s="4">
        <f t="shared" si="157"/>
        <v>-41.487612396275637</v>
      </c>
      <c r="L1110" s="5">
        <f t="shared" si="153"/>
        <v>0</v>
      </c>
      <c r="M1110" s="5">
        <f t="shared" si="154"/>
        <v>0</v>
      </c>
      <c r="N1110" s="6">
        <f t="shared" si="155"/>
        <v>0</v>
      </c>
      <c r="O1110" s="6">
        <f t="shared" si="158"/>
        <v>0</v>
      </c>
      <c r="P1110" s="6">
        <f>FORECAST(J1110,Inputs!$B$10:$B$18,Inputs!$A$10:$A$18)</f>
        <v>33.4097790131718</v>
      </c>
      <c r="Q1110" s="6">
        <f>IF(Inputs!$D$10="Yes",IF('Hourly Calcs'!P1110&gt;'Hourly Calcs'!K1110,'Hourly Calcs'!O1110,N1110+O1110),N1110+O1110)</f>
        <v>0</v>
      </c>
      <c r="R1110" s="12">
        <f t="shared" si="159"/>
        <v>0</v>
      </c>
      <c r="S1110" s="1">
        <f>IF(AND(A1110&gt;=5,A1110&lt;=9),INDEX(Demand!$C$3:$C$26,C1110),INDEX(Demand!$B$3:$B$26,C1110))</f>
        <v>600</v>
      </c>
      <c r="T1110" s="7">
        <f t="shared" si="160"/>
        <v>0</v>
      </c>
      <c r="U1110" s="7">
        <f t="shared" si="161"/>
        <v>0</v>
      </c>
    </row>
    <row r="1111" spans="1:21" x14ac:dyDescent="0.2">
      <c r="A1111" s="1">
        <v>2</v>
      </c>
      <c r="B1111" s="1">
        <v>15</v>
      </c>
      <c r="C1111" s="1">
        <v>23</v>
      </c>
      <c r="D1111">
        <v>5.2</v>
      </c>
      <c r="E1111">
        <v>1.6</v>
      </c>
      <c r="F1111">
        <v>78</v>
      </c>
      <c r="G1111">
        <v>0</v>
      </c>
      <c r="H1111">
        <v>0</v>
      </c>
      <c r="I1111">
        <v>0</v>
      </c>
      <c r="J1111" s="4">
        <f t="shared" si="156"/>
        <v>326.84484583471362</v>
      </c>
      <c r="K1111" s="4">
        <f t="shared" si="157"/>
        <v>-47.89323425636664</v>
      </c>
      <c r="L1111" s="5">
        <f t="shared" si="153"/>
        <v>0</v>
      </c>
      <c r="M1111" s="5">
        <f t="shared" si="154"/>
        <v>0</v>
      </c>
      <c r="N1111" s="6">
        <f t="shared" si="155"/>
        <v>0</v>
      </c>
      <c r="O1111" s="6">
        <f t="shared" si="158"/>
        <v>0</v>
      </c>
      <c r="P1111" s="6">
        <f>FORECAST(J1111,Inputs!$B$10:$B$18,Inputs!$A$10:$A$18)</f>
        <v>33.581896720691788</v>
      </c>
      <c r="Q1111" s="6">
        <f>IF(Inputs!$D$10="Yes",IF('Hourly Calcs'!P1111&gt;'Hourly Calcs'!K1111,'Hourly Calcs'!O1111,N1111+O1111),N1111+O1111)</f>
        <v>0</v>
      </c>
      <c r="R1111" s="12">
        <f t="shared" si="159"/>
        <v>0</v>
      </c>
      <c r="S1111" s="1">
        <f>IF(AND(A1111&gt;=5,A1111&lt;=9),INDEX(Demand!$C$3:$C$26,C1111),INDEX(Demand!$B$3:$B$26,C1111))</f>
        <v>500</v>
      </c>
      <c r="T1111" s="7">
        <f t="shared" si="160"/>
        <v>0</v>
      </c>
      <c r="U1111" s="7">
        <f t="shared" si="161"/>
        <v>0</v>
      </c>
    </row>
    <row r="1112" spans="1:21" x14ac:dyDescent="0.2">
      <c r="A1112" s="1">
        <v>2</v>
      </c>
      <c r="B1112" s="1">
        <v>15</v>
      </c>
      <c r="C1112" s="1">
        <v>24</v>
      </c>
      <c r="D1112">
        <v>5.2</v>
      </c>
      <c r="E1112">
        <v>1.6</v>
      </c>
      <c r="F1112">
        <v>78</v>
      </c>
      <c r="G1112">
        <v>0</v>
      </c>
      <c r="H1112">
        <v>0</v>
      </c>
      <c r="I1112">
        <v>0</v>
      </c>
      <c r="J1112" s="4">
        <f t="shared" si="156"/>
        <v>348.87623881638547</v>
      </c>
      <c r="K1112" s="4">
        <f t="shared" si="157"/>
        <v>-51.473777484368696</v>
      </c>
      <c r="L1112" s="5">
        <f t="shared" si="153"/>
        <v>0</v>
      </c>
      <c r="M1112" s="5">
        <f t="shared" si="154"/>
        <v>0</v>
      </c>
      <c r="N1112" s="6">
        <f t="shared" si="155"/>
        <v>0</v>
      </c>
      <c r="O1112" s="6">
        <f t="shared" si="158"/>
        <v>0</v>
      </c>
      <c r="P1112" s="6">
        <f>FORECAST(J1112,Inputs!$B$10:$B$18,Inputs!$A$10:$A$18)</f>
        <v>33.785891100151716</v>
      </c>
      <c r="Q1112" s="6">
        <f>IF(Inputs!$D$10="Yes",IF('Hourly Calcs'!P1112&gt;'Hourly Calcs'!K1112,'Hourly Calcs'!O1112,N1112+O1112),N1112+O1112)</f>
        <v>0</v>
      </c>
      <c r="R1112" s="12">
        <f t="shared" si="159"/>
        <v>0</v>
      </c>
      <c r="S1112" s="1">
        <f>IF(AND(A1112&gt;=5,A1112&lt;=9),INDEX(Demand!$C$3:$C$26,C1112),INDEX(Demand!$B$3:$B$26,C1112))</f>
        <v>400</v>
      </c>
      <c r="T1112" s="7">
        <f t="shared" si="160"/>
        <v>0</v>
      </c>
      <c r="U1112" s="7">
        <f t="shared" si="161"/>
        <v>0</v>
      </c>
    </row>
    <row r="1113" spans="1:21" x14ac:dyDescent="0.2">
      <c r="A1113" s="1">
        <v>2</v>
      </c>
      <c r="B1113" s="1">
        <v>16</v>
      </c>
      <c r="C1113" s="1">
        <v>1</v>
      </c>
      <c r="D1113">
        <v>5.3</v>
      </c>
      <c r="E1113">
        <v>2</v>
      </c>
      <c r="F1113">
        <v>79</v>
      </c>
      <c r="G1113">
        <v>0</v>
      </c>
      <c r="H1113">
        <v>0</v>
      </c>
      <c r="I1113">
        <v>0</v>
      </c>
      <c r="J1113" s="4">
        <f t="shared" si="156"/>
        <v>12.444142268023</v>
      </c>
      <c r="K1113" s="4">
        <f t="shared" si="157"/>
        <v>-51.349241520736228</v>
      </c>
      <c r="L1113" s="5">
        <f t="shared" si="153"/>
        <v>0</v>
      </c>
      <c r="M1113" s="5">
        <f t="shared" si="154"/>
        <v>0</v>
      </c>
      <c r="N1113" s="6">
        <f t="shared" si="155"/>
        <v>0</v>
      </c>
      <c r="O1113" s="6">
        <f t="shared" si="158"/>
        <v>0</v>
      </c>
      <c r="P1113" s="6">
        <f>FORECAST(J1113,Inputs!$B$10:$B$18,Inputs!$A$10:$A$18)</f>
        <v>30.670779095074284</v>
      </c>
      <c r="Q1113" s="6">
        <f>IF(Inputs!$D$10="Yes",IF('Hourly Calcs'!P1113&gt;'Hourly Calcs'!K1113,'Hourly Calcs'!O1113,N1113+O1113),N1113+O1113)</f>
        <v>0</v>
      </c>
      <c r="R1113" s="12">
        <f t="shared" si="159"/>
        <v>0</v>
      </c>
      <c r="S1113" s="1">
        <f>IF(AND(A1113&gt;=5,A1113&lt;=9),INDEX(Demand!$C$3:$C$26,C1113),INDEX(Demand!$B$3:$B$26,C1113))</f>
        <v>350</v>
      </c>
      <c r="T1113" s="7">
        <f t="shared" si="160"/>
        <v>0</v>
      </c>
      <c r="U1113" s="7">
        <f t="shared" si="161"/>
        <v>0</v>
      </c>
    </row>
    <row r="1114" spans="1:21" x14ac:dyDescent="0.2">
      <c r="A1114" s="1">
        <v>2</v>
      </c>
      <c r="B1114" s="1">
        <v>16</v>
      </c>
      <c r="C1114" s="1">
        <v>2</v>
      </c>
      <c r="D1114">
        <v>5.2</v>
      </c>
      <c r="E1114">
        <v>2.5</v>
      </c>
      <c r="F1114">
        <v>83</v>
      </c>
      <c r="G1114">
        <v>0</v>
      </c>
      <c r="H1114">
        <v>0</v>
      </c>
      <c r="I1114">
        <v>0</v>
      </c>
      <c r="J1114" s="4">
        <f t="shared" si="156"/>
        <v>34.287054531155462</v>
      </c>
      <c r="K1114" s="4">
        <f t="shared" si="157"/>
        <v>-47.55319764223961</v>
      </c>
      <c r="L1114" s="5">
        <f t="shared" si="153"/>
        <v>0</v>
      </c>
      <c r="M1114" s="5">
        <f t="shared" si="154"/>
        <v>0</v>
      </c>
      <c r="N1114" s="6">
        <f t="shared" si="155"/>
        <v>0</v>
      </c>
      <c r="O1114" s="6">
        <f t="shared" si="158"/>
        <v>0</v>
      </c>
      <c r="P1114" s="6">
        <f>FORECAST(J1114,Inputs!$B$10:$B$18,Inputs!$A$10:$A$18)</f>
        <v>30.873028282695881</v>
      </c>
      <c r="Q1114" s="6">
        <f>IF(Inputs!$D$10="Yes",IF('Hourly Calcs'!P1114&gt;'Hourly Calcs'!K1114,'Hourly Calcs'!O1114,N1114+O1114),N1114+O1114)</f>
        <v>0</v>
      </c>
      <c r="R1114" s="12">
        <f t="shared" si="159"/>
        <v>0</v>
      </c>
      <c r="S1114" s="1">
        <f>IF(AND(A1114&gt;=5,A1114&lt;=9),INDEX(Demand!$C$3:$C$26,C1114),INDEX(Demand!$B$3:$B$26,C1114))</f>
        <v>350</v>
      </c>
      <c r="T1114" s="7">
        <f t="shared" si="160"/>
        <v>0</v>
      </c>
      <c r="U1114" s="7">
        <f t="shared" si="161"/>
        <v>0</v>
      </c>
    </row>
    <row r="1115" spans="1:21" x14ac:dyDescent="0.2">
      <c r="A1115" s="1">
        <v>2</v>
      </c>
      <c r="B1115" s="1">
        <v>16</v>
      </c>
      <c r="C1115" s="1">
        <v>3</v>
      </c>
      <c r="D1115">
        <v>5.0999999999999996</v>
      </c>
      <c r="E1115">
        <v>2.9</v>
      </c>
      <c r="F1115">
        <v>86</v>
      </c>
      <c r="G1115">
        <v>0</v>
      </c>
      <c r="H1115">
        <v>0</v>
      </c>
      <c r="I1115">
        <v>0</v>
      </c>
      <c r="J1115" s="4">
        <f t="shared" si="156"/>
        <v>52.646092945638372</v>
      </c>
      <c r="K1115" s="4">
        <f t="shared" si="157"/>
        <v>-40.999191219696741</v>
      </c>
      <c r="L1115" s="5">
        <f t="shared" si="153"/>
        <v>0</v>
      </c>
      <c r="M1115" s="5">
        <f t="shared" si="154"/>
        <v>0</v>
      </c>
      <c r="N1115" s="6">
        <f t="shared" si="155"/>
        <v>0</v>
      </c>
      <c r="O1115" s="6">
        <f t="shared" si="158"/>
        <v>0</v>
      </c>
      <c r="P1115" s="6">
        <f>FORECAST(J1115,Inputs!$B$10:$B$18,Inputs!$A$10:$A$18)</f>
        <v>31.043019379126278</v>
      </c>
      <c r="Q1115" s="6">
        <f>IF(Inputs!$D$10="Yes",IF('Hourly Calcs'!P1115&gt;'Hourly Calcs'!K1115,'Hourly Calcs'!O1115,N1115+O1115),N1115+O1115)</f>
        <v>0</v>
      </c>
      <c r="R1115" s="12">
        <f t="shared" si="159"/>
        <v>0</v>
      </c>
      <c r="S1115" s="1">
        <f>IF(AND(A1115&gt;=5,A1115&lt;=9),INDEX(Demand!$C$3:$C$26,C1115),INDEX(Demand!$B$3:$B$26,C1115))</f>
        <v>350</v>
      </c>
      <c r="T1115" s="7">
        <f t="shared" si="160"/>
        <v>0</v>
      </c>
      <c r="U1115" s="7">
        <f t="shared" si="161"/>
        <v>0</v>
      </c>
    </row>
    <row r="1116" spans="1:21" x14ac:dyDescent="0.2">
      <c r="A1116" s="1">
        <v>2</v>
      </c>
      <c r="B1116" s="1">
        <v>16</v>
      </c>
      <c r="C1116" s="1">
        <v>4</v>
      </c>
      <c r="D1116">
        <v>4.9000000000000004</v>
      </c>
      <c r="E1116">
        <v>3.4</v>
      </c>
      <c r="F1116">
        <v>90</v>
      </c>
      <c r="G1116">
        <v>0</v>
      </c>
      <c r="H1116">
        <v>0</v>
      </c>
      <c r="I1116">
        <v>0</v>
      </c>
      <c r="J1116" s="4">
        <f t="shared" si="156"/>
        <v>67.815459128013984</v>
      </c>
      <c r="K1116" s="4">
        <f t="shared" si="157"/>
        <v>-32.748622590365855</v>
      </c>
      <c r="L1116" s="5">
        <f t="shared" si="153"/>
        <v>0</v>
      </c>
      <c r="M1116" s="5">
        <f t="shared" si="154"/>
        <v>0</v>
      </c>
      <c r="N1116" s="6">
        <f t="shared" si="155"/>
        <v>0</v>
      </c>
      <c r="O1116" s="6">
        <f t="shared" si="158"/>
        <v>0</v>
      </c>
      <c r="P1116" s="6">
        <f>FORECAST(J1116,Inputs!$B$10:$B$18,Inputs!$A$10:$A$18)</f>
        <v>31.183476473407534</v>
      </c>
      <c r="Q1116" s="6">
        <f>IF(Inputs!$D$10="Yes",IF('Hourly Calcs'!P1116&gt;'Hourly Calcs'!K1116,'Hourly Calcs'!O1116,N1116+O1116),N1116+O1116)</f>
        <v>0</v>
      </c>
      <c r="R1116" s="12">
        <f t="shared" si="159"/>
        <v>0</v>
      </c>
      <c r="S1116" s="1">
        <f>IF(AND(A1116&gt;=5,A1116&lt;=9),INDEX(Demand!$C$3:$C$26,C1116),INDEX(Demand!$B$3:$B$26,C1116))</f>
        <v>350</v>
      </c>
      <c r="T1116" s="7">
        <f t="shared" si="160"/>
        <v>0</v>
      </c>
      <c r="U1116" s="7">
        <f t="shared" si="161"/>
        <v>0</v>
      </c>
    </row>
    <row r="1117" spans="1:21" x14ac:dyDescent="0.2">
      <c r="A1117" s="1">
        <v>2</v>
      </c>
      <c r="B1117" s="1">
        <v>16</v>
      </c>
      <c r="C1117" s="1">
        <v>5</v>
      </c>
      <c r="D1117">
        <v>4.8</v>
      </c>
      <c r="E1117">
        <v>3.8</v>
      </c>
      <c r="F1117">
        <v>93</v>
      </c>
      <c r="G1117">
        <v>0</v>
      </c>
      <c r="H1117">
        <v>0</v>
      </c>
      <c r="I1117">
        <v>0</v>
      </c>
      <c r="J1117" s="4">
        <f t="shared" si="156"/>
        <v>80.821138014797299</v>
      </c>
      <c r="K1117" s="4">
        <f t="shared" si="157"/>
        <v>-23.605096787660102</v>
      </c>
      <c r="L1117" s="5">
        <f t="shared" si="153"/>
        <v>84.178861985202701</v>
      </c>
      <c r="M1117" s="5">
        <f t="shared" si="154"/>
        <v>0</v>
      </c>
      <c r="N1117" s="6">
        <f t="shared" si="155"/>
        <v>0</v>
      </c>
      <c r="O1117" s="6">
        <f t="shared" si="158"/>
        <v>0</v>
      </c>
      <c r="P1117" s="6">
        <f>FORECAST(J1117,Inputs!$B$10:$B$18,Inputs!$A$10:$A$18)</f>
        <v>31.303899426062937</v>
      </c>
      <c r="Q1117" s="6">
        <f>IF(Inputs!$D$10="Yes",IF('Hourly Calcs'!P1117&gt;'Hourly Calcs'!K1117,'Hourly Calcs'!O1117,N1117+O1117),N1117+O1117)</f>
        <v>0</v>
      </c>
      <c r="R1117" s="12">
        <f t="shared" si="159"/>
        <v>0</v>
      </c>
      <c r="S1117" s="1">
        <f>IF(AND(A1117&gt;=5,A1117&lt;=9),INDEX(Demand!$C$3:$C$26,C1117),INDEX(Demand!$B$3:$B$26,C1117))</f>
        <v>350</v>
      </c>
      <c r="T1117" s="7">
        <f t="shared" si="160"/>
        <v>0</v>
      </c>
      <c r="U1117" s="7">
        <f t="shared" si="161"/>
        <v>0</v>
      </c>
    </row>
    <row r="1118" spans="1:21" x14ac:dyDescent="0.2">
      <c r="A1118" s="1">
        <v>2</v>
      </c>
      <c r="B1118" s="1">
        <v>16</v>
      </c>
      <c r="C1118" s="1">
        <v>6</v>
      </c>
      <c r="D1118">
        <v>4.5999999999999996</v>
      </c>
      <c r="E1118">
        <v>3.8</v>
      </c>
      <c r="F1118">
        <v>95</v>
      </c>
      <c r="G1118">
        <v>0</v>
      </c>
      <c r="H1118">
        <v>0</v>
      </c>
      <c r="I1118">
        <v>0</v>
      </c>
      <c r="J1118" s="4">
        <f t="shared" si="156"/>
        <v>92.636341765686964</v>
      </c>
      <c r="K1118" s="4">
        <f t="shared" si="157"/>
        <v>-14.121080745205276</v>
      </c>
      <c r="L1118" s="5">
        <f t="shared" si="153"/>
        <v>72.363658234313036</v>
      </c>
      <c r="M1118" s="5">
        <f t="shared" si="154"/>
        <v>0</v>
      </c>
      <c r="N1118" s="6">
        <f t="shared" si="155"/>
        <v>0</v>
      </c>
      <c r="O1118" s="6">
        <f t="shared" si="158"/>
        <v>0</v>
      </c>
      <c r="P1118" s="6">
        <f>FORECAST(J1118,Inputs!$B$10:$B$18,Inputs!$A$10:$A$18)</f>
        <v>31.413299460793397</v>
      </c>
      <c r="Q1118" s="6">
        <f>IF(Inputs!$D$10="Yes",IF('Hourly Calcs'!P1118&gt;'Hourly Calcs'!K1118,'Hourly Calcs'!O1118,N1118+O1118),N1118+O1118)</f>
        <v>0</v>
      </c>
      <c r="R1118" s="12">
        <f t="shared" si="159"/>
        <v>0</v>
      </c>
      <c r="S1118" s="1">
        <f>IF(AND(A1118&gt;=5,A1118&lt;=9),INDEX(Demand!$C$3:$C$26,C1118),INDEX(Demand!$B$3:$B$26,C1118))</f>
        <v>350</v>
      </c>
      <c r="T1118" s="7">
        <f t="shared" si="160"/>
        <v>0</v>
      </c>
      <c r="U1118" s="7">
        <f t="shared" si="161"/>
        <v>0</v>
      </c>
    </row>
    <row r="1119" spans="1:21" x14ac:dyDescent="0.2">
      <c r="A1119" s="1">
        <v>2</v>
      </c>
      <c r="B1119" s="1">
        <v>16</v>
      </c>
      <c r="C1119" s="1">
        <v>7</v>
      </c>
      <c r="D1119">
        <v>4.5</v>
      </c>
      <c r="E1119">
        <v>3.8</v>
      </c>
      <c r="F1119">
        <v>95</v>
      </c>
      <c r="G1119">
        <v>0</v>
      </c>
      <c r="H1119">
        <v>0</v>
      </c>
      <c r="I1119">
        <v>0</v>
      </c>
      <c r="J1119" s="4">
        <f t="shared" si="156"/>
        <v>104.03736543432967</v>
      </c>
      <c r="K1119" s="4">
        <f t="shared" si="157"/>
        <v>-4.6845334174383453</v>
      </c>
      <c r="L1119" s="5">
        <f t="shared" si="153"/>
        <v>60.962634565670328</v>
      </c>
      <c r="M1119" s="5">
        <f t="shared" si="154"/>
        <v>0</v>
      </c>
      <c r="N1119" s="6">
        <f t="shared" si="155"/>
        <v>0</v>
      </c>
      <c r="O1119" s="6">
        <f t="shared" si="158"/>
        <v>0</v>
      </c>
      <c r="P1119" s="6">
        <f>FORECAST(J1119,Inputs!$B$10:$B$18,Inputs!$A$10:$A$18)</f>
        <v>31.518864494762308</v>
      </c>
      <c r="Q1119" s="6">
        <f>IF(Inputs!$D$10="Yes",IF('Hourly Calcs'!P1119&gt;'Hourly Calcs'!K1119,'Hourly Calcs'!O1119,N1119+O1119),N1119+O1119)</f>
        <v>0</v>
      </c>
      <c r="R1119" s="12">
        <f t="shared" si="159"/>
        <v>0</v>
      </c>
      <c r="S1119" s="1">
        <f>IF(AND(A1119&gt;=5,A1119&lt;=9),INDEX(Demand!$C$3:$C$26,C1119),INDEX(Demand!$B$3:$B$26,C1119))</f>
        <v>350</v>
      </c>
      <c r="T1119" s="7">
        <f t="shared" si="160"/>
        <v>0</v>
      </c>
      <c r="U1119" s="7">
        <f t="shared" si="161"/>
        <v>0</v>
      </c>
    </row>
    <row r="1120" spans="1:21" x14ac:dyDescent="0.2">
      <c r="A1120" s="1">
        <v>2</v>
      </c>
      <c r="B1120" s="1">
        <v>16</v>
      </c>
      <c r="C1120" s="1">
        <v>8</v>
      </c>
      <c r="D1120">
        <v>4.5999999999999996</v>
      </c>
      <c r="E1120">
        <v>3.5</v>
      </c>
      <c r="F1120">
        <v>93</v>
      </c>
      <c r="G1120">
        <v>3</v>
      </c>
      <c r="H1120">
        <v>0</v>
      </c>
      <c r="I1120">
        <v>3</v>
      </c>
      <c r="J1120" s="4">
        <f t="shared" si="156"/>
        <v>115.65194514601275</v>
      </c>
      <c r="K1120" s="4">
        <f t="shared" si="157"/>
        <v>4.3587251463765142</v>
      </c>
      <c r="L1120" s="5">
        <f t="shared" si="153"/>
        <v>49.34805485398725</v>
      </c>
      <c r="M1120" s="5">
        <f t="shared" si="154"/>
        <v>29.641274853623486</v>
      </c>
      <c r="N1120" s="6">
        <f t="shared" si="155"/>
        <v>0</v>
      </c>
      <c r="O1120" s="6">
        <f t="shared" si="158"/>
        <v>2.7435563588325627</v>
      </c>
      <c r="P1120" s="6">
        <f>FORECAST(J1120,Inputs!$B$10:$B$18,Inputs!$A$10:$A$18)</f>
        <v>31.626406899500115</v>
      </c>
      <c r="Q1120" s="6">
        <f>IF(Inputs!$D$10="Yes",IF('Hourly Calcs'!P1120&gt;'Hourly Calcs'!K1120,'Hourly Calcs'!O1120,N1120+O1120),N1120+O1120)</f>
        <v>2.7435563588325627</v>
      </c>
      <c r="R1120" s="12">
        <f t="shared" si="159"/>
        <v>13.037379817172337</v>
      </c>
      <c r="S1120" s="1">
        <f>IF(AND(A1120&gt;=5,A1120&lt;=9),INDEX(Demand!$C$3:$C$26,C1120),INDEX(Demand!$B$3:$B$26,C1120))</f>
        <v>350</v>
      </c>
      <c r="T1120" s="7">
        <f t="shared" si="160"/>
        <v>13.037379817172337</v>
      </c>
      <c r="U1120" s="7">
        <f t="shared" si="161"/>
        <v>0</v>
      </c>
    </row>
    <row r="1121" spans="1:21" x14ac:dyDescent="0.2">
      <c r="A1121" s="1">
        <v>2</v>
      </c>
      <c r="B1121" s="1">
        <v>16</v>
      </c>
      <c r="C1121" s="1">
        <v>9</v>
      </c>
      <c r="D1121">
        <v>4.7</v>
      </c>
      <c r="E1121">
        <v>3.2</v>
      </c>
      <c r="F1121">
        <v>90</v>
      </c>
      <c r="G1121">
        <v>30</v>
      </c>
      <c r="H1121">
        <v>0</v>
      </c>
      <c r="I1121">
        <v>30</v>
      </c>
      <c r="J1121" s="4">
        <f t="shared" si="156"/>
        <v>128.00656137439236</v>
      </c>
      <c r="K1121" s="4">
        <f t="shared" si="157"/>
        <v>12.318793784641443</v>
      </c>
      <c r="L1121" s="5">
        <f t="shared" si="153"/>
        <v>36.993438625607638</v>
      </c>
      <c r="M1121" s="5">
        <f t="shared" si="154"/>
        <v>21.681206215358557</v>
      </c>
      <c r="N1121" s="6">
        <f t="shared" si="155"/>
        <v>0</v>
      </c>
      <c r="O1121" s="6">
        <f t="shared" si="158"/>
        <v>27.435563588325625</v>
      </c>
      <c r="P1121" s="6">
        <f>FORECAST(J1121,Inputs!$B$10:$B$18,Inputs!$A$10:$A$18)</f>
        <v>31.740801494207336</v>
      </c>
      <c r="Q1121" s="6">
        <f>IF(Inputs!$D$10="Yes",IF('Hourly Calcs'!P1121&gt;'Hourly Calcs'!K1121,'Hourly Calcs'!O1121,N1121+O1121),N1121+O1121)</f>
        <v>27.435563588325625</v>
      </c>
      <c r="R1121" s="12">
        <f t="shared" si="159"/>
        <v>130.37379817172337</v>
      </c>
      <c r="S1121" s="1">
        <f>IF(AND(A1121&gt;=5,A1121&lt;=9),INDEX(Demand!$C$3:$C$26,C1121),INDEX(Demand!$B$3:$B$26,C1121))</f>
        <v>350</v>
      </c>
      <c r="T1121" s="7">
        <f t="shared" si="160"/>
        <v>130.37379817172337</v>
      </c>
      <c r="U1121" s="7">
        <f t="shared" si="161"/>
        <v>0</v>
      </c>
    </row>
    <row r="1122" spans="1:21" x14ac:dyDescent="0.2">
      <c r="A1122" s="1">
        <v>2</v>
      </c>
      <c r="B1122" s="1">
        <v>16</v>
      </c>
      <c r="C1122" s="1">
        <v>10</v>
      </c>
      <c r="D1122">
        <v>4.7</v>
      </c>
      <c r="E1122">
        <v>3.2</v>
      </c>
      <c r="F1122">
        <v>90</v>
      </c>
      <c r="G1122">
        <v>70</v>
      </c>
      <c r="H1122">
        <v>0</v>
      </c>
      <c r="I1122">
        <v>70</v>
      </c>
      <c r="J1122" s="4">
        <f t="shared" si="156"/>
        <v>141.5099096066956</v>
      </c>
      <c r="K1122" s="4">
        <f t="shared" si="157"/>
        <v>19.044686429929612</v>
      </c>
      <c r="L1122" s="5">
        <f t="shared" si="153"/>
        <v>23.490090393304399</v>
      </c>
      <c r="M1122" s="5">
        <f t="shared" si="154"/>
        <v>14.955313570070388</v>
      </c>
      <c r="N1122" s="6">
        <f t="shared" si="155"/>
        <v>0</v>
      </c>
      <c r="O1122" s="6">
        <f t="shared" si="158"/>
        <v>64.016315039426459</v>
      </c>
      <c r="P1122" s="6">
        <f>FORECAST(J1122,Inputs!$B$10:$B$18,Inputs!$A$10:$A$18)</f>
        <v>31.865832496358291</v>
      </c>
      <c r="Q1122" s="6">
        <f>IF(Inputs!$D$10="Yes",IF('Hourly Calcs'!P1122&gt;'Hourly Calcs'!K1122,'Hourly Calcs'!O1122,N1122+O1122),N1122+O1122)</f>
        <v>64.016315039426459</v>
      </c>
      <c r="R1122" s="12">
        <f t="shared" si="159"/>
        <v>304.20552906735452</v>
      </c>
      <c r="S1122" s="1">
        <f>IF(AND(A1122&gt;=5,A1122&lt;=9),INDEX(Demand!$C$3:$C$26,C1122),INDEX(Demand!$B$3:$B$26,C1122))</f>
        <v>600</v>
      </c>
      <c r="T1122" s="7">
        <f t="shared" si="160"/>
        <v>304.20552906735452</v>
      </c>
      <c r="U1122" s="7">
        <f t="shared" si="161"/>
        <v>0</v>
      </c>
    </row>
    <row r="1123" spans="1:21" x14ac:dyDescent="0.2">
      <c r="A1123" s="1">
        <v>2</v>
      </c>
      <c r="B1123" s="1">
        <v>16</v>
      </c>
      <c r="C1123" s="1">
        <v>11</v>
      </c>
      <c r="D1123">
        <v>4.5999999999999996</v>
      </c>
      <c r="E1123">
        <v>2.8</v>
      </c>
      <c r="F1123">
        <v>88</v>
      </c>
      <c r="G1123">
        <v>104</v>
      </c>
      <c r="H1123">
        <v>0</v>
      </c>
      <c r="I1123">
        <v>104</v>
      </c>
      <c r="J1123" s="4">
        <f t="shared" si="156"/>
        <v>156.34291429070629</v>
      </c>
      <c r="K1123" s="4">
        <f t="shared" si="157"/>
        <v>23.950489393145546</v>
      </c>
      <c r="L1123" s="5">
        <f t="shared" ref="L1123:L1186" si="162">IF(ABS($B$5-J1123)&gt;90,0,ABS($B$5-J1123))</f>
        <v>8.6570857092937104</v>
      </c>
      <c r="M1123" s="5">
        <f t="shared" ref="M1123:M1186" si="163">IF(K1123&gt;0,ABS($B$4-K1123),0)</f>
        <v>10.049510606854454</v>
      </c>
      <c r="N1123" s="6">
        <f t="shared" si="155"/>
        <v>0</v>
      </c>
      <c r="O1123" s="6">
        <f t="shared" si="158"/>
        <v>95.10995377286217</v>
      </c>
      <c r="P1123" s="6">
        <f>FORECAST(J1123,Inputs!$B$10:$B$18,Inputs!$A$10:$A$18)</f>
        <v>32.003175132321353</v>
      </c>
      <c r="Q1123" s="6">
        <f>IF(Inputs!$D$10="Yes",IF('Hourly Calcs'!P1123&gt;'Hourly Calcs'!K1123,'Hourly Calcs'!O1123,N1123+O1123),N1123+O1123)</f>
        <v>95.10995377286217</v>
      </c>
      <c r="R1123" s="12">
        <f t="shared" si="159"/>
        <v>451.962500328641</v>
      </c>
      <c r="S1123" s="1">
        <f>IF(AND(A1123&gt;=5,A1123&lt;=9),INDEX(Demand!$C$3:$C$26,C1123),INDEX(Demand!$B$3:$B$26,C1123))</f>
        <v>600</v>
      </c>
      <c r="T1123" s="7">
        <f t="shared" si="160"/>
        <v>451.962500328641</v>
      </c>
      <c r="U1123" s="7">
        <f t="shared" si="161"/>
        <v>0</v>
      </c>
    </row>
    <row r="1124" spans="1:21" x14ac:dyDescent="0.2">
      <c r="A1124" s="1">
        <v>2</v>
      </c>
      <c r="B1124" s="1">
        <v>16</v>
      </c>
      <c r="C1124" s="1">
        <v>12</v>
      </c>
      <c r="D1124">
        <v>4.5999999999999996</v>
      </c>
      <c r="E1124">
        <v>3.1</v>
      </c>
      <c r="F1124">
        <v>90</v>
      </c>
      <c r="G1124">
        <v>126</v>
      </c>
      <c r="H1124">
        <v>0</v>
      </c>
      <c r="I1124">
        <v>126</v>
      </c>
      <c r="J1124" s="4">
        <f t="shared" si="156"/>
        <v>172.28607217844115</v>
      </c>
      <c r="K1124" s="4">
        <f t="shared" si="157"/>
        <v>26.530636350723697</v>
      </c>
      <c r="L1124" s="5">
        <f t="shared" si="162"/>
        <v>7.2860721784411453</v>
      </c>
      <c r="M1124" s="5">
        <f t="shared" si="163"/>
        <v>7.4693636492763034</v>
      </c>
      <c r="N1124" s="6">
        <f t="shared" si="155"/>
        <v>0</v>
      </c>
      <c r="O1124" s="6">
        <f t="shared" si="158"/>
        <v>115.22936707096763</v>
      </c>
      <c r="P1124" s="6">
        <f>FORECAST(J1124,Inputs!$B$10:$B$18,Inputs!$A$10:$A$18)</f>
        <v>32.150796964615196</v>
      </c>
      <c r="Q1124" s="6">
        <f>IF(Inputs!$D$10="Yes",IF('Hourly Calcs'!P1124&gt;'Hourly Calcs'!K1124,'Hourly Calcs'!O1124,N1124+O1124),N1124+O1124)</f>
        <v>115.22936707096763</v>
      </c>
      <c r="R1124" s="12">
        <f t="shared" si="159"/>
        <v>547.56995232123813</v>
      </c>
      <c r="S1124" s="1">
        <f>IF(AND(A1124&gt;=5,A1124&lt;=9),INDEX(Demand!$C$3:$C$26,C1124),INDEX(Demand!$B$3:$B$26,C1124))</f>
        <v>600</v>
      </c>
      <c r="T1124" s="7">
        <f t="shared" si="160"/>
        <v>547.56995232123813</v>
      </c>
      <c r="U1124" s="7">
        <f t="shared" si="161"/>
        <v>0</v>
      </c>
    </row>
    <row r="1125" spans="1:21" x14ac:dyDescent="0.2">
      <c r="A1125" s="1">
        <v>2</v>
      </c>
      <c r="B1125" s="1">
        <v>16</v>
      </c>
      <c r="C1125" s="1">
        <v>13</v>
      </c>
      <c r="D1125">
        <v>4.4000000000000004</v>
      </c>
      <c r="E1125">
        <v>3.1</v>
      </c>
      <c r="F1125">
        <v>91</v>
      </c>
      <c r="G1125">
        <v>132</v>
      </c>
      <c r="H1125">
        <v>0</v>
      </c>
      <c r="I1125">
        <v>132</v>
      </c>
      <c r="J1125" s="4">
        <f t="shared" si="156"/>
        <v>188.65676435852168</v>
      </c>
      <c r="K1125" s="4">
        <f t="shared" si="157"/>
        <v>26.466951218312808</v>
      </c>
      <c r="L1125" s="5">
        <f t="shared" si="162"/>
        <v>23.656764358521684</v>
      </c>
      <c r="M1125" s="5">
        <f t="shared" si="163"/>
        <v>7.5330487816871923</v>
      </c>
      <c r="N1125" s="6">
        <f t="shared" si="155"/>
        <v>0</v>
      </c>
      <c r="O1125" s="6">
        <f t="shared" si="158"/>
        <v>120.71647978863275</v>
      </c>
      <c r="P1125" s="6">
        <f>FORECAST(J1125,Inputs!$B$10:$B$18,Inputs!$A$10:$A$18)</f>
        <v>32.302377447764087</v>
      </c>
      <c r="Q1125" s="6">
        <f>IF(Inputs!$D$10="Yes",IF('Hourly Calcs'!P1125&gt;'Hourly Calcs'!K1125,'Hourly Calcs'!O1125,N1125+O1125),N1125+O1125)</f>
        <v>120.71647978863275</v>
      </c>
      <c r="R1125" s="12">
        <f t="shared" si="159"/>
        <v>573.64471195558281</v>
      </c>
      <c r="S1125" s="1">
        <f>IF(AND(A1125&gt;=5,A1125&lt;=9),INDEX(Demand!$C$3:$C$26,C1125),INDEX(Demand!$B$3:$B$26,C1125))</f>
        <v>600</v>
      </c>
      <c r="T1125" s="7">
        <f t="shared" si="160"/>
        <v>573.64471195558281</v>
      </c>
      <c r="U1125" s="7">
        <f t="shared" si="161"/>
        <v>0</v>
      </c>
    </row>
    <row r="1126" spans="1:21" x14ac:dyDescent="0.2">
      <c r="A1126" s="1">
        <v>2</v>
      </c>
      <c r="B1126" s="1">
        <v>16</v>
      </c>
      <c r="C1126" s="1">
        <v>14</v>
      </c>
      <c r="D1126">
        <v>4.5</v>
      </c>
      <c r="E1126">
        <v>3.2</v>
      </c>
      <c r="F1126">
        <v>91</v>
      </c>
      <c r="G1126">
        <v>122</v>
      </c>
      <c r="H1126">
        <v>0</v>
      </c>
      <c r="I1126">
        <v>122</v>
      </c>
      <c r="J1126" s="4">
        <f t="shared" si="156"/>
        <v>204.56170515821768</v>
      </c>
      <c r="K1126" s="4">
        <f t="shared" si="157"/>
        <v>23.768346291174012</v>
      </c>
      <c r="L1126" s="5">
        <f t="shared" si="162"/>
        <v>39.561705158217677</v>
      </c>
      <c r="M1126" s="5">
        <f t="shared" si="163"/>
        <v>10.231653708825988</v>
      </c>
      <c r="N1126" s="6">
        <f t="shared" si="155"/>
        <v>0</v>
      </c>
      <c r="O1126" s="6">
        <f t="shared" si="158"/>
        <v>111.57129192585754</v>
      </c>
      <c r="P1126" s="6">
        <f>FORECAST(J1126,Inputs!$B$10:$B$18,Inputs!$A$10:$A$18)</f>
        <v>32.449645418131645</v>
      </c>
      <c r="Q1126" s="6">
        <f>IF(Inputs!$D$10="Yes",IF('Hourly Calcs'!P1126&gt;'Hourly Calcs'!K1126,'Hourly Calcs'!O1126,N1126+O1126),N1126+O1126)</f>
        <v>111.57129192585754</v>
      </c>
      <c r="R1126" s="12">
        <f t="shared" si="159"/>
        <v>530.18677923167502</v>
      </c>
      <c r="S1126" s="1">
        <f>IF(AND(A1126&gt;=5,A1126&lt;=9),INDEX(Demand!$C$3:$C$26,C1126),INDEX(Demand!$B$3:$B$26,C1126))</f>
        <v>600</v>
      </c>
      <c r="T1126" s="7">
        <f t="shared" si="160"/>
        <v>530.18677923167502</v>
      </c>
      <c r="U1126" s="7">
        <f t="shared" si="161"/>
        <v>0</v>
      </c>
    </row>
    <row r="1127" spans="1:21" x14ac:dyDescent="0.2">
      <c r="A1127" s="1">
        <v>2</v>
      </c>
      <c r="B1127" s="1">
        <v>16</v>
      </c>
      <c r="C1127" s="1">
        <v>15</v>
      </c>
      <c r="D1127">
        <v>3.8</v>
      </c>
      <c r="E1127">
        <v>2.4</v>
      </c>
      <c r="F1127">
        <v>91</v>
      </c>
      <c r="G1127">
        <v>97</v>
      </c>
      <c r="H1127">
        <v>0</v>
      </c>
      <c r="I1127">
        <v>97</v>
      </c>
      <c r="J1127" s="4">
        <f t="shared" si="156"/>
        <v>219.3379081093272</v>
      </c>
      <c r="K1127" s="4">
        <f t="shared" si="157"/>
        <v>18.766535349929981</v>
      </c>
      <c r="L1127" s="5">
        <f t="shared" si="162"/>
        <v>54.337908109327202</v>
      </c>
      <c r="M1127" s="5">
        <f t="shared" si="163"/>
        <v>15.233464650070019</v>
      </c>
      <c r="N1127" s="6">
        <f t="shared" si="155"/>
        <v>0</v>
      </c>
      <c r="O1127" s="6">
        <f t="shared" si="158"/>
        <v>88.708322268919517</v>
      </c>
      <c r="P1127" s="6">
        <f>FORECAST(J1127,Inputs!$B$10:$B$18,Inputs!$A$10:$A$18)</f>
        <v>32.586462112123399</v>
      </c>
      <c r="Q1127" s="6">
        <f>IF(Inputs!$D$10="Yes",IF('Hourly Calcs'!P1127&gt;'Hourly Calcs'!K1127,'Hourly Calcs'!O1127,N1127+O1127),N1127+O1127)</f>
        <v>88.708322268919517</v>
      </c>
      <c r="R1127" s="12">
        <f t="shared" si="159"/>
        <v>421.54194742190555</v>
      </c>
      <c r="S1127" s="1">
        <f>IF(AND(A1127&gt;=5,A1127&lt;=9),INDEX(Demand!$C$3:$C$26,C1127),INDEX(Demand!$B$3:$B$26,C1127))</f>
        <v>600</v>
      </c>
      <c r="T1127" s="7">
        <f t="shared" si="160"/>
        <v>421.54194742190555</v>
      </c>
      <c r="U1127" s="7">
        <f t="shared" si="161"/>
        <v>0</v>
      </c>
    </row>
    <row r="1128" spans="1:21" x14ac:dyDescent="0.2">
      <c r="A1128" s="1">
        <v>2</v>
      </c>
      <c r="B1128" s="1">
        <v>16</v>
      </c>
      <c r="C1128" s="1">
        <v>16</v>
      </c>
      <c r="D1128">
        <v>3.8</v>
      </c>
      <c r="E1128">
        <v>1.4</v>
      </c>
      <c r="F1128">
        <v>84</v>
      </c>
      <c r="G1128">
        <v>61</v>
      </c>
      <c r="H1128">
        <v>0</v>
      </c>
      <c r="I1128">
        <v>61</v>
      </c>
      <c r="J1128" s="4">
        <f t="shared" si="156"/>
        <v>232.78902678817582</v>
      </c>
      <c r="K1128" s="4">
        <f t="shared" si="157"/>
        <v>11.972700616131675</v>
      </c>
      <c r="L1128" s="5">
        <f t="shared" si="162"/>
        <v>67.789026788175818</v>
      </c>
      <c r="M1128" s="5">
        <f t="shared" si="163"/>
        <v>22.027299383868325</v>
      </c>
      <c r="N1128" s="6">
        <f t="shared" si="155"/>
        <v>0</v>
      </c>
      <c r="O1128" s="6">
        <f t="shared" si="158"/>
        <v>55.785645962928768</v>
      </c>
      <c r="P1128" s="6">
        <f>FORECAST(J1128,Inputs!$B$10:$B$18,Inputs!$A$10:$A$18)</f>
        <v>32.711009507297923</v>
      </c>
      <c r="Q1128" s="6">
        <f>IF(Inputs!$D$10="Yes",IF('Hourly Calcs'!P1128&gt;'Hourly Calcs'!K1128,'Hourly Calcs'!O1128,N1128+O1128),N1128+O1128)</f>
        <v>55.785645962928768</v>
      </c>
      <c r="R1128" s="12">
        <f t="shared" si="159"/>
        <v>265.09338961583751</v>
      </c>
      <c r="S1128" s="1">
        <f>IF(AND(A1128&gt;=5,A1128&lt;=9),INDEX(Demand!$C$3:$C$26,C1128),INDEX(Demand!$B$3:$B$26,C1128))</f>
        <v>900</v>
      </c>
      <c r="T1128" s="7">
        <f t="shared" si="160"/>
        <v>265.09338961583751</v>
      </c>
      <c r="U1128" s="7">
        <f t="shared" si="161"/>
        <v>0</v>
      </c>
    </row>
    <row r="1129" spans="1:21" x14ac:dyDescent="0.2">
      <c r="A1129" s="1">
        <v>2</v>
      </c>
      <c r="B1129" s="1">
        <v>16</v>
      </c>
      <c r="C1129" s="1">
        <v>17</v>
      </c>
      <c r="D1129">
        <v>3.4</v>
      </c>
      <c r="E1129">
        <v>2.2000000000000002</v>
      </c>
      <c r="F1129">
        <v>92</v>
      </c>
      <c r="G1129">
        <v>21</v>
      </c>
      <c r="H1129">
        <v>0</v>
      </c>
      <c r="I1129">
        <v>21</v>
      </c>
      <c r="J1129" s="4">
        <f t="shared" si="156"/>
        <v>245.11157828141998</v>
      </c>
      <c r="K1129" s="4">
        <f t="shared" si="157"/>
        <v>3.9809669470187572</v>
      </c>
      <c r="L1129" s="5">
        <f t="shared" si="162"/>
        <v>80.11157828141998</v>
      </c>
      <c r="M1129" s="5">
        <f t="shared" si="163"/>
        <v>30.019033052981243</v>
      </c>
      <c r="N1129" s="6">
        <f t="shared" si="155"/>
        <v>0</v>
      </c>
      <c r="O1129" s="6">
        <f t="shared" si="158"/>
        <v>19.204894511827938</v>
      </c>
      <c r="P1129" s="6">
        <f>FORECAST(J1129,Inputs!$B$10:$B$18,Inputs!$A$10:$A$18)</f>
        <v>32.82510720630944</v>
      </c>
      <c r="Q1129" s="6">
        <f>IF(Inputs!$D$10="Yes",IF('Hourly Calcs'!P1129&gt;'Hourly Calcs'!K1129,'Hourly Calcs'!O1129,N1129+O1129),N1129+O1129)</f>
        <v>19.204894511827938</v>
      </c>
      <c r="R1129" s="12">
        <f t="shared" si="159"/>
        <v>91.261658720206356</v>
      </c>
      <c r="S1129" s="1">
        <f>IF(AND(A1129&gt;=5,A1129&lt;=9),INDEX(Demand!$C$3:$C$26,C1129),INDEX(Demand!$B$3:$B$26,C1129))</f>
        <v>900</v>
      </c>
      <c r="T1129" s="7">
        <f t="shared" si="160"/>
        <v>91.261658720206356</v>
      </c>
      <c r="U1129" s="7">
        <f t="shared" si="161"/>
        <v>0</v>
      </c>
    </row>
    <row r="1130" spans="1:21" x14ac:dyDescent="0.2">
      <c r="A1130" s="1">
        <v>2</v>
      </c>
      <c r="B1130" s="1">
        <v>16</v>
      </c>
      <c r="C1130" s="1">
        <v>18</v>
      </c>
      <c r="D1130">
        <v>3.3</v>
      </c>
      <c r="E1130">
        <v>0.9</v>
      </c>
      <c r="F1130">
        <v>84</v>
      </c>
      <c r="G1130">
        <v>1</v>
      </c>
      <c r="H1130">
        <v>0</v>
      </c>
      <c r="I1130">
        <v>1</v>
      </c>
      <c r="J1130" s="4">
        <f t="shared" si="156"/>
        <v>256.72265235248943</v>
      </c>
      <c r="K1130" s="4">
        <f t="shared" si="157"/>
        <v>-5.1002708497025253</v>
      </c>
      <c r="L1130" s="5">
        <f t="shared" si="162"/>
        <v>0</v>
      </c>
      <c r="M1130" s="5">
        <f t="shared" si="163"/>
        <v>0</v>
      </c>
      <c r="N1130" s="6">
        <f t="shared" si="155"/>
        <v>0</v>
      </c>
      <c r="O1130" s="6">
        <f t="shared" si="158"/>
        <v>0.91451878627752081</v>
      </c>
      <c r="P1130" s="6">
        <f>FORECAST(J1130,Inputs!$B$10:$B$18,Inputs!$A$10:$A$18)</f>
        <v>32.932617151411939</v>
      </c>
      <c r="Q1130" s="6">
        <f>IF(Inputs!$D$10="Yes",IF('Hourly Calcs'!P1130&gt;'Hourly Calcs'!K1130,'Hourly Calcs'!O1130,N1130+O1130),N1130+O1130)</f>
        <v>0.91451878627752081</v>
      </c>
      <c r="R1130" s="12">
        <f t="shared" si="159"/>
        <v>4.3457932723907788</v>
      </c>
      <c r="S1130" s="1">
        <f>IF(AND(A1130&gt;=5,A1130&lt;=9),INDEX(Demand!$C$3:$C$26,C1130),INDEX(Demand!$B$3:$B$26,C1130))</f>
        <v>900</v>
      </c>
      <c r="T1130" s="7">
        <f t="shared" si="160"/>
        <v>4.3457932723907788</v>
      </c>
      <c r="U1130" s="7">
        <f t="shared" si="161"/>
        <v>0</v>
      </c>
    </row>
    <row r="1131" spans="1:21" x14ac:dyDescent="0.2">
      <c r="A1131" s="1">
        <v>2</v>
      </c>
      <c r="B1131" s="1">
        <v>16</v>
      </c>
      <c r="C1131" s="1">
        <v>19</v>
      </c>
      <c r="D1131">
        <v>3.5</v>
      </c>
      <c r="E1131">
        <v>0.3</v>
      </c>
      <c r="F1131">
        <v>80</v>
      </c>
      <c r="G1131">
        <v>0</v>
      </c>
      <c r="H1131">
        <v>0</v>
      </c>
      <c r="I1131">
        <v>0</v>
      </c>
      <c r="J1131" s="4">
        <f t="shared" si="156"/>
        <v>268.1544818341751</v>
      </c>
      <c r="K1131" s="4">
        <f t="shared" si="157"/>
        <v>-14.52748851704709</v>
      </c>
      <c r="L1131" s="5">
        <f t="shared" si="162"/>
        <v>0</v>
      </c>
      <c r="M1131" s="5">
        <f t="shared" si="163"/>
        <v>0</v>
      </c>
      <c r="N1131" s="6">
        <f t="shared" si="155"/>
        <v>0</v>
      </c>
      <c r="O1131" s="6">
        <f t="shared" si="158"/>
        <v>0</v>
      </c>
      <c r="P1131" s="6">
        <f>FORECAST(J1131,Inputs!$B$10:$B$18,Inputs!$A$10:$A$18)</f>
        <v>33.038467424390511</v>
      </c>
      <c r="Q1131" s="6">
        <f>IF(Inputs!$D$10="Yes",IF('Hourly Calcs'!P1131&gt;'Hourly Calcs'!K1131,'Hourly Calcs'!O1131,N1131+O1131),N1131+O1131)</f>
        <v>0</v>
      </c>
      <c r="R1131" s="12">
        <f t="shared" si="159"/>
        <v>0</v>
      </c>
      <c r="S1131" s="1">
        <f>IF(AND(A1131&gt;=5,A1131&lt;=9),INDEX(Demand!$C$3:$C$26,C1131),INDEX(Demand!$B$3:$B$26,C1131))</f>
        <v>900</v>
      </c>
      <c r="T1131" s="7">
        <f t="shared" si="160"/>
        <v>0</v>
      </c>
      <c r="U1131" s="7">
        <f t="shared" si="161"/>
        <v>0</v>
      </c>
    </row>
    <row r="1132" spans="1:21" x14ac:dyDescent="0.2">
      <c r="A1132" s="1">
        <v>2</v>
      </c>
      <c r="B1132" s="1">
        <v>16</v>
      </c>
      <c r="C1132" s="1">
        <v>20</v>
      </c>
      <c r="D1132">
        <v>3.7</v>
      </c>
      <c r="E1132">
        <v>-0.1</v>
      </c>
      <c r="F1132">
        <v>76</v>
      </c>
      <c r="G1132">
        <v>0</v>
      </c>
      <c r="H1132">
        <v>0</v>
      </c>
      <c r="I1132">
        <v>0</v>
      </c>
      <c r="J1132" s="4">
        <f t="shared" si="156"/>
        <v>280.04137727255397</v>
      </c>
      <c r="K1132" s="4">
        <f t="shared" si="157"/>
        <v>-23.980336756424251</v>
      </c>
      <c r="L1132" s="5">
        <f t="shared" si="162"/>
        <v>0</v>
      </c>
      <c r="M1132" s="5">
        <f t="shared" si="163"/>
        <v>0</v>
      </c>
      <c r="N1132" s="6">
        <f t="shared" si="155"/>
        <v>0</v>
      </c>
      <c r="O1132" s="6">
        <f t="shared" si="158"/>
        <v>0</v>
      </c>
      <c r="P1132" s="6">
        <f>FORECAST(J1132,Inputs!$B$10:$B$18,Inputs!$A$10:$A$18)</f>
        <v>33.148531271042167</v>
      </c>
      <c r="Q1132" s="6">
        <f>IF(Inputs!$D$10="Yes",IF('Hourly Calcs'!P1132&gt;'Hourly Calcs'!K1132,'Hourly Calcs'!O1132,N1132+O1132),N1132+O1132)</f>
        <v>0</v>
      </c>
      <c r="R1132" s="12">
        <f t="shared" si="159"/>
        <v>0</v>
      </c>
      <c r="S1132" s="1">
        <f>IF(AND(A1132&gt;=5,A1132&lt;=9),INDEX(Demand!$C$3:$C$26,C1132),INDEX(Demand!$B$3:$B$26,C1132))</f>
        <v>800</v>
      </c>
      <c r="T1132" s="7">
        <f t="shared" si="160"/>
        <v>0</v>
      </c>
      <c r="U1132" s="7">
        <f t="shared" si="161"/>
        <v>0</v>
      </c>
    </row>
    <row r="1133" spans="1:21" x14ac:dyDescent="0.2">
      <c r="A1133" s="1">
        <v>2</v>
      </c>
      <c r="B1133" s="1">
        <v>16</v>
      </c>
      <c r="C1133" s="1">
        <v>21</v>
      </c>
      <c r="D1133">
        <v>3.8</v>
      </c>
      <c r="E1133">
        <v>0.3</v>
      </c>
      <c r="F1133">
        <v>78</v>
      </c>
      <c r="G1133">
        <v>0</v>
      </c>
      <c r="H1133">
        <v>0</v>
      </c>
      <c r="I1133">
        <v>0</v>
      </c>
      <c r="J1133" s="4">
        <f t="shared" si="156"/>
        <v>293.16717315740675</v>
      </c>
      <c r="K1133" s="4">
        <f t="shared" si="157"/>
        <v>-33.059012372298668</v>
      </c>
      <c r="L1133" s="5">
        <f t="shared" si="162"/>
        <v>0</v>
      </c>
      <c r="M1133" s="5">
        <f t="shared" si="163"/>
        <v>0</v>
      </c>
      <c r="N1133" s="6">
        <f t="shared" si="155"/>
        <v>0</v>
      </c>
      <c r="O1133" s="6">
        <f t="shared" si="158"/>
        <v>0</v>
      </c>
      <c r="P1133" s="6">
        <f>FORECAST(J1133,Inputs!$B$10:$B$18,Inputs!$A$10:$A$18)</f>
        <v>33.270066418124131</v>
      </c>
      <c r="Q1133" s="6">
        <f>IF(Inputs!$D$10="Yes",IF('Hourly Calcs'!P1133&gt;'Hourly Calcs'!K1133,'Hourly Calcs'!O1133,N1133+O1133),N1133+O1133)</f>
        <v>0</v>
      </c>
      <c r="R1133" s="12">
        <f t="shared" si="159"/>
        <v>0</v>
      </c>
      <c r="S1133" s="1">
        <f>IF(AND(A1133&gt;=5,A1133&lt;=9),INDEX(Demand!$C$3:$C$26,C1133),INDEX(Demand!$B$3:$B$26,C1133))</f>
        <v>700</v>
      </c>
      <c r="T1133" s="7">
        <f t="shared" si="160"/>
        <v>0</v>
      </c>
      <c r="U1133" s="7">
        <f t="shared" si="161"/>
        <v>0</v>
      </c>
    </row>
    <row r="1134" spans="1:21" x14ac:dyDescent="0.2">
      <c r="A1134" s="1">
        <v>2</v>
      </c>
      <c r="B1134" s="1">
        <v>16</v>
      </c>
      <c r="C1134" s="1">
        <v>22</v>
      </c>
      <c r="D1134">
        <v>3.8</v>
      </c>
      <c r="E1134">
        <v>0.9</v>
      </c>
      <c r="F1134">
        <v>81</v>
      </c>
      <c r="G1134">
        <v>0</v>
      </c>
      <c r="H1134">
        <v>0</v>
      </c>
      <c r="I1134">
        <v>0</v>
      </c>
      <c r="J1134" s="4">
        <f t="shared" si="156"/>
        <v>308.50529421419731</v>
      </c>
      <c r="K1134" s="4">
        <f t="shared" si="157"/>
        <v>-41.197117928716921</v>
      </c>
      <c r="L1134" s="5">
        <f t="shared" si="162"/>
        <v>0</v>
      </c>
      <c r="M1134" s="5">
        <f t="shared" si="163"/>
        <v>0</v>
      </c>
      <c r="N1134" s="6">
        <f t="shared" si="155"/>
        <v>0</v>
      </c>
      <c r="O1134" s="6">
        <f t="shared" si="158"/>
        <v>0</v>
      </c>
      <c r="P1134" s="6">
        <f>FORECAST(J1134,Inputs!$B$10:$B$18,Inputs!$A$10:$A$18)</f>
        <v>33.412086057538865</v>
      </c>
      <c r="Q1134" s="6">
        <f>IF(Inputs!$D$10="Yes",IF('Hourly Calcs'!P1134&gt;'Hourly Calcs'!K1134,'Hourly Calcs'!O1134,N1134+O1134),N1134+O1134)</f>
        <v>0</v>
      </c>
      <c r="R1134" s="12">
        <f t="shared" si="159"/>
        <v>0</v>
      </c>
      <c r="S1134" s="1">
        <f>IF(AND(A1134&gt;=5,A1134&lt;=9),INDEX(Demand!$C$3:$C$26,C1134),INDEX(Demand!$B$3:$B$26,C1134))</f>
        <v>600</v>
      </c>
      <c r="T1134" s="7">
        <f t="shared" si="160"/>
        <v>0</v>
      </c>
      <c r="U1134" s="7">
        <f t="shared" si="161"/>
        <v>0</v>
      </c>
    </row>
    <row r="1135" spans="1:21" x14ac:dyDescent="0.2">
      <c r="A1135" s="1">
        <v>2</v>
      </c>
      <c r="B1135" s="1">
        <v>16</v>
      </c>
      <c r="C1135" s="1">
        <v>23</v>
      </c>
      <c r="D1135">
        <v>3.7</v>
      </c>
      <c r="E1135">
        <v>0.9</v>
      </c>
      <c r="F1135">
        <v>82</v>
      </c>
      <c r="G1135">
        <v>0</v>
      </c>
      <c r="H1135">
        <v>0</v>
      </c>
      <c r="I1135">
        <v>0</v>
      </c>
      <c r="J1135" s="4">
        <f t="shared" si="156"/>
        <v>327.04534490005551</v>
      </c>
      <c r="K1135" s="4">
        <f t="shared" si="157"/>
        <v>-47.574973672970202</v>
      </c>
      <c r="L1135" s="5">
        <f t="shared" si="162"/>
        <v>0</v>
      </c>
      <c r="M1135" s="5">
        <f t="shared" si="163"/>
        <v>0</v>
      </c>
      <c r="N1135" s="6">
        <f t="shared" si="155"/>
        <v>0</v>
      </c>
      <c r="O1135" s="6">
        <f t="shared" si="158"/>
        <v>0</v>
      </c>
      <c r="P1135" s="6">
        <f>FORECAST(J1135,Inputs!$B$10:$B$18,Inputs!$A$10:$A$18)</f>
        <v>33.58375319351903</v>
      </c>
      <c r="Q1135" s="6">
        <f>IF(Inputs!$D$10="Yes",IF('Hourly Calcs'!P1135&gt;'Hourly Calcs'!K1135,'Hourly Calcs'!O1135,N1135+O1135),N1135+O1135)</f>
        <v>0</v>
      </c>
      <c r="R1135" s="12">
        <f t="shared" si="159"/>
        <v>0</v>
      </c>
      <c r="S1135" s="1">
        <f>IF(AND(A1135&gt;=5,A1135&lt;=9),INDEX(Demand!$C$3:$C$26,C1135),INDEX(Demand!$B$3:$B$26,C1135))</f>
        <v>500</v>
      </c>
      <c r="T1135" s="7">
        <f t="shared" si="160"/>
        <v>0</v>
      </c>
      <c r="U1135" s="7">
        <f t="shared" si="161"/>
        <v>0</v>
      </c>
    </row>
    <row r="1136" spans="1:21" x14ac:dyDescent="0.2">
      <c r="A1136" s="1">
        <v>2</v>
      </c>
      <c r="B1136" s="1">
        <v>16</v>
      </c>
      <c r="C1136" s="1">
        <v>24</v>
      </c>
      <c r="D1136">
        <v>3.7</v>
      </c>
      <c r="E1136">
        <v>0.9</v>
      </c>
      <c r="F1136">
        <v>82</v>
      </c>
      <c r="G1136">
        <v>0</v>
      </c>
      <c r="H1136">
        <v>0</v>
      </c>
      <c r="I1136">
        <v>0</v>
      </c>
      <c r="J1136" s="4">
        <f t="shared" si="156"/>
        <v>348.96686579269129</v>
      </c>
      <c r="K1136" s="4">
        <f t="shared" si="157"/>
        <v>-51.132659479419658</v>
      </c>
      <c r="L1136" s="5">
        <f t="shared" si="162"/>
        <v>0</v>
      </c>
      <c r="M1136" s="5">
        <f t="shared" si="163"/>
        <v>0</v>
      </c>
      <c r="N1136" s="6">
        <f t="shared" si="155"/>
        <v>0</v>
      </c>
      <c r="O1136" s="6">
        <f t="shared" si="158"/>
        <v>0</v>
      </c>
      <c r="P1136" s="6">
        <f>FORECAST(J1136,Inputs!$B$10:$B$18,Inputs!$A$10:$A$18)</f>
        <v>33.786730238821214</v>
      </c>
      <c r="Q1136" s="6">
        <f>IF(Inputs!$D$10="Yes",IF('Hourly Calcs'!P1136&gt;'Hourly Calcs'!K1136,'Hourly Calcs'!O1136,N1136+O1136),N1136+O1136)</f>
        <v>0</v>
      </c>
      <c r="R1136" s="12">
        <f t="shared" si="159"/>
        <v>0</v>
      </c>
      <c r="S1136" s="1">
        <f>IF(AND(A1136&gt;=5,A1136&lt;=9),INDEX(Demand!$C$3:$C$26,C1136),INDEX(Demand!$B$3:$B$26,C1136))</f>
        <v>400</v>
      </c>
      <c r="T1136" s="7">
        <f t="shared" si="160"/>
        <v>0</v>
      </c>
      <c r="U1136" s="7">
        <f t="shared" si="161"/>
        <v>0</v>
      </c>
    </row>
    <row r="1137" spans="1:21" x14ac:dyDescent="0.2">
      <c r="A1137" s="1">
        <v>2</v>
      </c>
      <c r="B1137" s="1">
        <v>17</v>
      </c>
      <c r="C1137" s="1">
        <v>1</v>
      </c>
      <c r="D1137">
        <v>3.5</v>
      </c>
      <c r="E1137">
        <v>0.9</v>
      </c>
      <c r="F1137">
        <v>83</v>
      </c>
      <c r="G1137">
        <v>0</v>
      </c>
      <c r="H1137">
        <v>0</v>
      </c>
      <c r="I1137">
        <v>0</v>
      </c>
      <c r="J1137" s="4">
        <f t="shared" si="156"/>
        <v>12.389177293726902</v>
      </c>
      <c r="K1137" s="4">
        <f t="shared" si="157"/>
        <v>-51.005026127135039</v>
      </c>
      <c r="L1137" s="5">
        <f t="shared" si="162"/>
        <v>0</v>
      </c>
      <c r="M1137" s="5">
        <f t="shared" si="163"/>
        <v>0</v>
      </c>
      <c r="N1137" s="6">
        <f t="shared" si="155"/>
        <v>0</v>
      </c>
      <c r="O1137" s="6">
        <f t="shared" si="158"/>
        <v>0</v>
      </c>
      <c r="P1137" s="6">
        <f>FORECAST(J1137,Inputs!$B$10:$B$18,Inputs!$A$10:$A$18)</f>
        <v>30.6702701601271</v>
      </c>
      <c r="Q1137" s="6">
        <f>IF(Inputs!$D$10="Yes",IF('Hourly Calcs'!P1137&gt;'Hourly Calcs'!K1137,'Hourly Calcs'!O1137,N1137+O1137),N1137+O1137)</f>
        <v>0</v>
      </c>
      <c r="R1137" s="12">
        <f t="shared" si="159"/>
        <v>0</v>
      </c>
      <c r="S1137" s="1">
        <f>IF(AND(A1137&gt;=5,A1137&lt;=9),INDEX(Demand!$C$3:$C$26,C1137),INDEX(Demand!$B$3:$B$26,C1137))</f>
        <v>350</v>
      </c>
      <c r="T1137" s="7">
        <f t="shared" si="160"/>
        <v>0</v>
      </c>
      <c r="U1137" s="7">
        <f t="shared" si="161"/>
        <v>0</v>
      </c>
    </row>
    <row r="1138" spans="1:21" x14ac:dyDescent="0.2">
      <c r="A1138" s="1">
        <v>2</v>
      </c>
      <c r="B1138" s="1">
        <v>17</v>
      </c>
      <c r="C1138" s="1">
        <v>2</v>
      </c>
      <c r="D1138">
        <v>3.3</v>
      </c>
      <c r="E1138">
        <v>0.4</v>
      </c>
      <c r="F1138">
        <v>81</v>
      </c>
      <c r="G1138">
        <v>0</v>
      </c>
      <c r="H1138">
        <v>0</v>
      </c>
      <c r="I1138">
        <v>0</v>
      </c>
      <c r="J1138" s="4">
        <f t="shared" si="156"/>
        <v>34.120178428758749</v>
      </c>
      <c r="K1138" s="4">
        <f t="shared" si="157"/>
        <v>-47.226073584302384</v>
      </c>
      <c r="L1138" s="5">
        <f t="shared" si="162"/>
        <v>0</v>
      </c>
      <c r="M1138" s="5">
        <f t="shared" si="163"/>
        <v>0</v>
      </c>
      <c r="N1138" s="6">
        <f t="shared" si="155"/>
        <v>0</v>
      </c>
      <c r="O1138" s="6">
        <f t="shared" si="158"/>
        <v>0</v>
      </c>
      <c r="P1138" s="6">
        <f>FORECAST(J1138,Inputs!$B$10:$B$18,Inputs!$A$10:$A$18)</f>
        <v>30.871483133599614</v>
      </c>
      <c r="Q1138" s="6">
        <f>IF(Inputs!$D$10="Yes",IF('Hourly Calcs'!P1138&gt;'Hourly Calcs'!K1138,'Hourly Calcs'!O1138,N1138+O1138),N1138+O1138)</f>
        <v>0</v>
      </c>
      <c r="R1138" s="12">
        <f t="shared" si="159"/>
        <v>0</v>
      </c>
      <c r="S1138" s="1">
        <f>IF(AND(A1138&gt;=5,A1138&lt;=9),INDEX(Demand!$C$3:$C$26,C1138),INDEX(Demand!$B$3:$B$26,C1138))</f>
        <v>350</v>
      </c>
      <c r="T1138" s="7">
        <f t="shared" si="160"/>
        <v>0</v>
      </c>
      <c r="U1138" s="7">
        <f t="shared" si="161"/>
        <v>0</v>
      </c>
    </row>
    <row r="1139" spans="1:21" x14ac:dyDescent="0.2">
      <c r="A1139" s="1">
        <v>2</v>
      </c>
      <c r="B1139" s="1">
        <v>17</v>
      </c>
      <c r="C1139" s="1">
        <v>3</v>
      </c>
      <c r="D1139">
        <v>3.1</v>
      </c>
      <c r="E1139">
        <v>0.5</v>
      </c>
      <c r="F1139">
        <v>83</v>
      </c>
      <c r="G1139">
        <v>0</v>
      </c>
      <c r="H1139">
        <v>0</v>
      </c>
      <c r="I1139">
        <v>0</v>
      </c>
      <c r="J1139" s="4">
        <f t="shared" si="156"/>
        <v>52.426817084407148</v>
      </c>
      <c r="K1139" s="4">
        <f t="shared" si="157"/>
        <v>-40.695273270033681</v>
      </c>
      <c r="L1139" s="5">
        <f t="shared" si="162"/>
        <v>0</v>
      </c>
      <c r="M1139" s="5">
        <f t="shared" si="163"/>
        <v>0</v>
      </c>
      <c r="N1139" s="6">
        <f t="shared" si="155"/>
        <v>0</v>
      </c>
      <c r="O1139" s="6">
        <f t="shared" si="158"/>
        <v>0</v>
      </c>
      <c r="P1139" s="6">
        <f>FORECAST(J1139,Inputs!$B$10:$B$18,Inputs!$A$10:$A$18)</f>
        <v>31.040989047077844</v>
      </c>
      <c r="Q1139" s="6">
        <f>IF(Inputs!$D$10="Yes",IF('Hourly Calcs'!P1139&gt;'Hourly Calcs'!K1139,'Hourly Calcs'!O1139,N1139+O1139),N1139+O1139)</f>
        <v>0</v>
      </c>
      <c r="R1139" s="12">
        <f t="shared" si="159"/>
        <v>0</v>
      </c>
      <c r="S1139" s="1">
        <f>IF(AND(A1139&gt;=5,A1139&lt;=9),INDEX(Demand!$C$3:$C$26,C1139),INDEX(Demand!$B$3:$B$26,C1139))</f>
        <v>350</v>
      </c>
      <c r="T1139" s="7">
        <f t="shared" si="160"/>
        <v>0</v>
      </c>
      <c r="U1139" s="7">
        <f t="shared" si="161"/>
        <v>0</v>
      </c>
    </row>
    <row r="1140" spans="1:21" x14ac:dyDescent="0.2">
      <c r="A1140" s="1">
        <v>2</v>
      </c>
      <c r="B1140" s="1">
        <v>17</v>
      </c>
      <c r="C1140" s="1">
        <v>4</v>
      </c>
      <c r="D1140">
        <v>2.9</v>
      </c>
      <c r="E1140">
        <v>0.5</v>
      </c>
      <c r="F1140">
        <v>84</v>
      </c>
      <c r="G1140">
        <v>0</v>
      </c>
      <c r="H1140">
        <v>0</v>
      </c>
      <c r="I1140">
        <v>0</v>
      </c>
      <c r="J1140" s="4">
        <f t="shared" si="156"/>
        <v>67.582638734867842</v>
      </c>
      <c r="K1140" s="4">
        <f t="shared" si="157"/>
        <v>-32.463090985416159</v>
      </c>
      <c r="L1140" s="5">
        <f t="shared" si="162"/>
        <v>0</v>
      </c>
      <c r="M1140" s="5">
        <f t="shared" si="163"/>
        <v>0</v>
      </c>
      <c r="N1140" s="6">
        <f t="shared" si="155"/>
        <v>0</v>
      </c>
      <c r="O1140" s="6">
        <f t="shared" si="158"/>
        <v>0</v>
      </c>
      <c r="P1140" s="6">
        <f>FORECAST(J1140,Inputs!$B$10:$B$18,Inputs!$A$10:$A$18)</f>
        <v>31.181320729026552</v>
      </c>
      <c r="Q1140" s="6">
        <f>IF(Inputs!$D$10="Yes",IF('Hourly Calcs'!P1140&gt;'Hourly Calcs'!K1140,'Hourly Calcs'!O1140,N1140+O1140),N1140+O1140)</f>
        <v>0</v>
      </c>
      <c r="R1140" s="12">
        <f t="shared" si="159"/>
        <v>0</v>
      </c>
      <c r="S1140" s="1">
        <f>IF(AND(A1140&gt;=5,A1140&lt;=9),INDEX(Demand!$C$3:$C$26,C1140),INDEX(Demand!$B$3:$B$26,C1140))</f>
        <v>350</v>
      </c>
      <c r="T1140" s="7">
        <f t="shared" si="160"/>
        <v>0</v>
      </c>
      <c r="U1140" s="7">
        <f t="shared" si="161"/>
        <v>0</v>
      </c>
    </row>
    <row r="1141" spans="1:21" x14ac:dyDescent="0.2">
      <c r="A1141" s="1">
        <v>2</v>
      </c>
      <c r="B1141" s="1">
        <v>17</v>
      </c>
      <c r="C1141" s="1">
        <v>5</v>
      </c>
      <c r="D1141">
        <v>2.8</v>
      </c>
      <c r="E1141">
        <v>0.5</v>
      </c>
      <c r="F1141">
        <v>85</v>
      </c>
      <c r="G1141">
        <v>0</v>
      </c>
      <c r="H1141">
        <v>0</v>
      </c>
      <c r="I1141">
        <v>0</v>
      </c>
      <c r="J1141" s="4">
        <f t="shared" si="156"/>
        <v>80.591778174463983</v>
      </c>
      <c r="K1141" s="4">
        <f t="shared" si="157"/>
        <v>-23.329650518028117</v>
      </c>
      <c r="L1141" s="5">
        <f t="shared" si="162"/>
        <v>84.408221825536017</v>
      </c>
      <c r="M1141" s="5">
        <f t="shared" si="163"/>
        <v>0</v>
      </c>
      <c r="N1141" s="6">
        <f t="shared" si="155"/>
        <v>0</v>
      </c>
      <c r="O1141" s="6">
        <f t="shared" si="158"/>
        <v>0</v>
      </c>
      <c r="P1141" s="6">
        <f>FORECAST(J1141,Inputs!$B$10:$B$18,Inputs!$A$10:$A$18)</f>
        <v>31.301775723837629</v>
      </c>
      <c r="Q1141" s="6">
        <f>IF(Inputs!$D$10="Yes",IF('Hourly Calcs'!P1141&gt;'Hourly Calcs'!K1141,'Hourly Calcs'!O1141,N1141+O1141),N1141+O1141)</f>
        <v>0</v>
      </c>
      <c r="R1141" s="12">
        <f t="shared" si="159"/>
        <v>0</v>
      </c>
      <c r="S1141" s="1">
        <f>IF(AND(A1141&gt;=5,A1141&lt;=9),INDEX(Demand!$C$3:$C$26,C1141),INDEX(Demand!$B$3:$B$26,C1141))</f>
        <v>350</v>
      </c>
      <c r="T1141" s="7">
        <f t="shared" si="160"/>
        <v>0</v>
      </c>
      <c r="U1141" s="7">
        <f t="shared" si="161"/>
        <v>0</v>
      </c>
    </row>
    <row r="1142" spans="1:21" x14ac:dyDescent="0.2">
      <c r="A1142" s="1">
        <v>2</v>
      </c>
      <c r="B1142" s="1">
        <v>17</v>
      </c>
      <c r="C1142" s="1">
        <v>6</v>
      </c>
      <c r="D1142">
        <v>2.7</v>
      </c>
      <c r="E1142">
        <v>0.5</v>
      </c>
      <c r="F1142">
        <v>85</v>
      </c>
      <c r="G1142">
        <v>0</v>
      </c>
      <c r="H1142">
        <v>0</v>
      </c>
      <c r="I1142">
        <v>0</v>
      </c>
      <c r="J1142" s="4">
        <f t="shared" si="156"/>
        <v>92.416637159694616</v>
      </c>
      <c r="K1142" s="4">
        <f t="shared" si="157"/>
        <v>-13.847323789094247</v>
      </c>
      <c r="L1142" s="5">
        <f t="shared" si="162"/>
        <v>72.583362840305384</v>
      </c>
      <c r="M1142" s="5">
        <f t="shared" si="163"/>
        <v>0</v>
      </c>
      <c r="N1142" s="6">
        <f t="shared" si="155"/>
        <v>0</v>
      </c>
      <c r="O1142" s="6">
        <f t="shared" si="158"/>
        <v>0</v>
      </c>
      <c r="P1142" s="6">
        <f>FORECAST(J1142,Inputs!$B$10:$B$18,Inputs!$A$10:$A$18)</f>
        <v>31.41126515888606</v>
      </c>
      <c r="Q1142" s="6">
        <f>IF(Inputs!$D$10="Yes",IF('Hourly Calcs'!P1142&gt;'Hourly Calcs'!K1142,'Hourly Calcs'!O1142,N1142+O1142),N1142+O1142)</f>
        <v>0</v>
      </c>
      <c r="R1142" s="12">
        <f t="shared" si="159"/>
        <v>0</v>
      </c>
      <c r="S1142" s="1">
        <f>IF(AND(A1142&gt;=5,A1142&lt;=9),INDEX(Demand!$C$3:$C$26,C1142),INDEX(Demand!$B$3:$B$26,C1142))</f>
        <v>350</v>
      </c>
      <c r="T1142" s="7">
        <f t="shared" si="160"/>
        <v>0</v>
      </c>
      <c r="U1142" s="7">
        <f t="shared" si="161"/>
        <v>0</v>
      </c>
    </row>
    <row r="1143" spans="1:21" x14ac:dyDescent="0.2">
      <c r="A1143" s="1">
        <v>2</v>
      </c>
      <c r="B1143" s="1">
        <v>17</v>
      </c>
      <c r="C1143" s="1">
        <v>7</v>
      </c>
      <c r="D1143">
        <v>2.8</v>
      </c>
      <c r="E1143">
        <v>0.6</v>
      </c>
      <c r="F1143">
        <v>85</v>
      </c>
      <c r="G1143">
        <v>0</v>
      </c>
      <c r="H1143">
        <v>0</v>
      </c>
      <c r="I1143">
        <v>0</v>
      </c>
      <c r="J1143" s="4">
        <f t="shared" si="156"/>
        <v>103.83015032116883</v>
      </c>
      <c r="K1143" s="4">
        <f t="shared" si="157"/>
        <v>-4.4016879266045947</v>
      </c>
      <c r="L1143" s="5">
        <f t="shared" si="162"/>
        <v>61.16984967883117</v>
      </c>
      <c r="M1143" s="5">
        <f t="shared" si="163"/>
        <v>0</v>
      </c>
      <c r="N1143" s="6">
        <f t="shared" si="155"/>
        <v>0</v>
      </c>
      <c r="O1143" s="6">
        <f t="shared" si="158"/>
        <v>0</v>
      </c>
      <c r="P1143" s="6">
        <f>FORECAST(J1143,Inputs!$B$10:$B$18,Inputs!$A$10:$A$18)</f>
        <v>31.516945836307116</v>
      </c>
      <c r="Q1143" s="6">
        <f>IF(Inputs!$D$10="Yes",IF('Hourly Calcs'!P1143&gt;'Hourly Calcs'!K1143,'Hourly Calcs'!O1143,N1143+O1143),N1143+O1143)</f>
        <v>0</v>
      </c>
      <c r="R1143" s="12">
        <f t="shared" si="159"/>
        <v>0</v>
      </c>
      <c r="S1143" s="1">
        <f>IF(AND(A1143&gt;=5,A1143&lt;=9),INDEX(Demand!$C$3:$C$26,C1143),INDEX(Demand!$B$3:$B$26,C1143))</f>
        <v>350</v>
      </c>
      <c r="T1143" s="7">
        <f t="shared" si="160"/>
        <v>0</v>
      </c>
      <c r="U1143" s="7">
        <f t="shared" si="161"/>
        <v>0</v>
      </c>
    </row>
    <row r="1144" spans="1:21" x14ac:dyDescent="0.2">
      <c r="A1144" s="1">
        <v>2</v>
      </c>
      <c r="B1144" s="1">
        <v>17</v>
      </c>
      <c r="C1144" s="1">
        <v>8</v>
      </c>
      <c r="D1144">
        <v>2.8</v>
      </c>
      <c r="E1144">
        <v>0.6</v>
      </c>
      <c r="F1144">
        <v>85</v>
      </c>
      <c r="G1144">
        <v>4</v>
      </c>
      <c r="H1144">
        <v>0</v>
      </c>
      <c r="I1144">
        <v>4</v>
      </c>
      <c r="J1144" s="4">
        <f t="shared" si="156"/>
        <v>115.46074193325116</v>
      </c>
      <c r="K1144" s="4">
        <f t="shared" si="157"/>
        <v>4.6395252676435348</v>
      </c>
      <c r="L1144" s="5">
        <f t="shared" si="162"/>
        <v>49.539258066748843</v>
      </c>
      <c r="M1144" s="5">
        <f t="shared" si="163"/>
        <v>29.360474732356465</v>
      </c>
      <c r="N1144" s="6">
        <f t="shared" si="155"/>
        <v>0</v>
      </c>
      <c r="O1144" s="6">
        <f t="shared" si="158"/>
        <v>3.6580751451100832</v>
      </c>
      <c r="P1144" s="6">
        <f>FORECAST(J1144,Inputs!$B$10:$B$18,Inputs!$A$10:$A$18)</f>
        <v>31.624636499381953</v>
      </c>
      <c r="Q1144" s="6">
        <f>IF(Inputs!$D$10="Yes",IF('Hourly Calcs'!P1144&gt;'Hourly Calcs'!K1144,'Hourly Calcs'!O1144,N1144+O1144),N1144+O1144)</f>
        <v>3.6580751451100832</v>
      </c>
      <c r="R1144" s="12">
        <f t="shared" si="159"/>
        <v>17.383173089563115</v>
      </c>
      <c r="S1144" s="1">
        <f>IF(AND(A1144&gt;=5,A1144&lt;=9),INDEX(Demand!$C$3:$C$26,C1144),INDEX(Demand!$B$3:$B$26,C1144))</f>
        <v>350</v>
      </c>
      <c r="T1144" s="7">
        <f t="shared" si="160"/>
        <v>17.383173089563115</v>
      </c>
      <c r="U1144" s="7">
        <f t="shared" si="161"/>
        <v>0</v>
      </c>
    </row>
    <row r="1145" spans="1:21" x14ac:dyDescent="0.2">
      <c r="A1145" s="1">
        <v>2</v>
      </c>
      <c r="B1145" s="1">
        <v>17</v>
      </c>
      <c r="C1145" s="1">
        <v>9</v>
      </c>
      <c r="D1145">
        <v>2</v>
      </c>
      <c r="E1145">
        <v>1.6</v>
      </c>
      <c r="F1145">
        <v>97</v>
      </c>
      <c r="G1145">
        <v>31</v>
      </c>
      <c r="H1145">
        <v>0</v>
      </c>
      <c r="I1145">
        <v>31</v>
      </c>
      <c r="J1145" s="4">
        <f t="shared" si="156"/>
        <v>127.83817594812913</v>
      </c>
      <c r="K1145" s="4">
        <f t="shared" si="157"/>
        <v>12.62263874551374</v>
      </c>
      <c r="L1145" s="5">
        <f t="shared" si="162"/>
        <v>37.161824051870866</v>
      </c>
      <c r="M1145" s="5">
        <f t="shared" si="163"/>
        <v>21.37736125448626</v>
      </c>
      <c r="N1145" s="6">
        <f t="shared" si="155"/>
        <v>0</v>
      </c>
      <c r="O1145" s="6">
        <f t="shared" si="158"/>
        <v>28.350082374603144</v>
      </c>
      <c r="P1145" s="6">
        <f>FORECAST(J1145,Inputs!$B$10:$B$18,Inputs!$A$10:$A$18)</f>
        <v>31.739242369890082</v>
      </c>
      <c r="Q1145" s="6">
        <f>IF(Inputs!$D$10="Yes",IF('Hourly Calcs'!P1145&gt;'Hourly Calcs'!K1145,'Hourly Calcs'!O1145,N1145+O1145),N1145+O1145)</f>
        <v>28.350082374603144</v>
      </c>
      <c r="R1145" s="12">
        <f t="shared" si="159"/>
        <v>134.71959144411414</v>
      </c>
      <c r="S1145" s="1">
        <f>IF(AND(A1145&gt;=5,A1145&lt;=9),INDEX(Demand!$C$3:$C$26,C1145),INDEX(Demand!$B$3:$B$26,C1145))</f>
        <v>350</v>
      </c>
      <c r="T1145" s="7">
        <f t="shared" si="160"/>
        <v>134.71959144411414</v>
      </c>
      <c r="U1145" s="7">
        <f t="shared" si="161"/>
        <v>0</v>
      </c>
    </row>
    <row r="1146" spans="1:21" x14ac:dyDescent="0.2">
      <c r="A1146" s="1">
        <v>2</v>
      </c>
      <c r="B1146" s="1">
        <v>17</v>
      </c>
      <c r="C1146" s="1">
        <v>10</v>
      </c>
      <c r="D1146">
        <v>1.7</v>
      </c>
      <c r="E1146">
        <v>1.5</v>
      </c>
      <c r="F1146">
        <v>99</v>
      </c>
      <c r="G1146">
        <v>72</v>
      </c>
      <c r="H1146">
        <v>0</v>
      </c>
      <c r="I1146">
        <v>72</v>
      </c>
      <c r="J1146" s="4">
        <f t="shared" si="156"/>
        <v>141.37611670087463</v>
      </c>
      <c r="K1146" s="4">
        <f t="shared" si="157"/>
        <v>19.367209217064541</v>
      </c>
      <c r="L1146" s="5">
        <f t="shared" si="162"/>
        <v>23.623883299125367</v>
      </c>
      <c r="M1146" s="5">
        <f t="shared" si="163"/>
        <v>14.632790782935459</v>
      </c>
      <c r="N1146" s="6">
        <f t="shared" si="155"/>
        <v>0</v>
      </c>
      <c r="O1146" s="6">
        <f t="shared" si="158"/>
        <v>65.845352611981497</v>
      </c>
      <c r="P1146" s="6">
        <f>FORECAST(J1146,Inputs!$B$10:$B$18,Inputs!$A$10:$A$18)</f>
        <v>31.864593673156243</v>
      </c>
      <c r="Q1146" s="6">
        <f>IF(Inputs!$D$10="Yes",IF('Hourly Calcs'!P1146&gt;'Hourly Calcs'!K1146,'Hourly Calcs'!O1146,N1146+O1146),N1146+O1146)</f>
        <v>65.845352611981497</v>
      </c>
      <c r="R1146" s="12">
        <f t="shared" si="159"/>
        <v>312.89711561213608</v>
      </c>
      <c r="S1146" s="1">
        <f>IF(AND(A1146&gt;=5,A1146&lt;=9),INDEX(Demand!$C$3:$C$26,C1146),INDEX(Demand!$B$3:$B$26,C1146))</f>
        <v>600</v>
      </c>
      <c r="T1146" s="7">
        <f t="shared" si="160"/>
        <v>312.89711561213608</v>
      </c>
      <c r="U1146" s="7">
        <f t="shared" si="161"/>
        <v>0</v>
      </c>
    </row>
    <row r="1147" spans="1:21" x14ac:dyDescent="0.2">
      <c r="A1147" s="1">
        <v>2</v>
      </c>
      <c r="B1147" s="1">
        <v>17</v>
      </c>
      <c r="C1147" s="1">
        <v>11</v>
      </c>
      <c r="D1147">
        <v>1.9</v>
      </c>
      <c r="E1147">
        <v>1.5</v>
      </c>
      <c r="F1147">
        <v>97</v>
      </c>
      <c r="G1147">
        <v>106</v>
      </c>
      <c r="H1147">
        <v>0</v>
      </c>
      <c r="I1147">
        <v>106</v>
      </c>
      <c r="J1147" s="4">
        <f t="shared" si="156"/>
        <v>156.25989861255914</v>
      </c>
      <c r="K1147" s="4">
        <f t="shared" si="157"/>
        <v>24.288862791119257</v>
      </c>
      <c r="L1147" s="5">
        <f t="shared" si="162"/>
        <v>8.7401013874408591</v>
      </c>
      <c r="M1147" s="5">
        <f t="shared" si="163"/>
        <v>9.7111372088807428</v>
      </c>
      <c r="N1147" s="6">
        <f t="shared" si="155"/>
        <v>0</v>
      </c>
      <c r="O1147" s="6">
        <f t="shared" si="158"/>
        <v>96.938991345417207</v>
      </c>
      <c r="P1147" s="6">
        <f>FORECAST(J1147,Inputs!$B$10:$B$18,Inputs!$A$10:$A$18)</f>
        <v>32.002406468634803</v>
      </c>
      <c r="Q1147" s="6">
        <f>IF(Inputs!$D$10="Yes",IF('Hourly Calcs'!P1147&gt;'Hourly Calcs'!K1147,'Hourly Calcs'!O1147,N1147+O1147),N1147+O1147)</f>
        <v>96.938991345417207</v>
      </c>
      <c r="R1147" s="12">
        <f t="shared" si="159"/>
        <v>460.65408687342256</v>
      </c>
      <c r="S1147" s="1">
        <f>IF(AND(A1147&gt;=5,A1147&lt;=9),INDEX(Demand!$C$3:$C$26,C1147),INDEX(Demand!$B$3:$B$26,C1147))</f>
        <v>600</v>
      </c>
      <c r="T1147" s="7">
        <f t="shared" si="160"/>
        <v>460.65408687342256</v>
      </c>
      <c r="U1147" s="7">
        <f t="shared" si="161"/>
        <v>0</v>
      </c>
    </row>
    <row r="1148" spans="1:21" x14ac:dyDescent="0.2">
      <c r="A1148" s="1">
        <v>2</v>
      </c>
      <c r="B1148" s="1">
        <v>17</v>
      </c>
      <c r="C1148" s="1">
        <v>12</v>
      </c>
      <c r="D1148">
        <v>1.8</v>
      </c>
      <c r="E1148">
        <v>1.6</v>
      </c>
      <c r="F1148">
        <v>99</v>
      </c>
      <c r="G1148">
        <v>128</v>
      </c>
      <c r="H1148">
        <v>0</v>
      </c>
      <c r="I1148">
        <v>128</v>
      </c>
      <c r="J1148" s="4">
        <f t="shared" si="156"/>
        <v>172.26920954263605</v>
      </c>
      <c r="K1148" s="4">
        <f t="shared" si="157"/>
        <v>26.877279612806767</v>
      </c>
      <c r="L1148" s="5">
        <f t="shared" si="162"/>
        <v>7.2692095426360481</v>
      </c>
      <c r="M1148" s="5">
        <f t="shared" si="163"/>
        <v>7.1227203871932332</v>
      </c>
      <c r="N1148" s="6">
        <f t="shared" si="155"/>
        <v>0</v>
      </c>
      <c r="O1148" s="6">
        <f t="shared" si="158"/>
        <v>117.05840464352266</v>
      </c>
      <c r="P1148" s="6">
        <f>FORECAST(J1148,Inputs!$B$10:$B$18,Inputs!$A$10:$A$18)</f>
        <v>32.150640829098478</v>
      </c>
      <c r="Q1148" s="6">
        <f>IF(Inputs!$D$10="Yes",IF('Hourly Calcs'!P1148&gt;'Hourly Calcs'!K1148,'Hourly Calcs'!O1148,N1148+O1148),N1148+O1148)</f>
        <v>117.05840464352266</v>
      </c>
      <c r="R1148" s="12">
        <f t="shared" si="159"/>
        <v>556.26153886601969</v>
      </c>
      <c r="S1148" s="1">
        <f>IF(AND(A1148&gt;=5,A1148&lt;=9),INDEX(Demand!$C$3:$C$26,C1148),INDEX(Demand!$B$3:$B$26,C1148))</f>
        <v>600</v>
      </c>
      <c r="T1148" s="7">
        <f t="shared" si="160"/>
        <v>556.26153886601969</v>
      </c>
      <c r="U1148" s="7">
        <f t="shared" si="161"/>
        <v>0</v>
      </c>
    </row>
    <row r="1149" spans="1:21" x14ac:dyDescent="0.2">
      <c r="A1149" s="1">
        <v>2</v>
      </c>
      <c r="B1149" s="1">
        <v>17</v>
      </c>
      <c r="C1149" s="1">
        <v>13</v>
      </c>
      <c r="D1149">
        <v>1.4</v>
      </c>
      <c r="E1149">
        <v>1.2</v>
      </c>
      <c r="F1149">
        <v>99</v>
      </c>
      <c r="G1149">
        <v>134</v>
      </c>
      <c r="H1149">
        <v>0</v>
      </c>
      <c r="I1149">
        <v>134</v>
      </c>
      <c r="J1149" s="4">
        <f t="shared" si="156"/>
        <v>188.71181538758734</v>
      </c>
      <c r="K1149" s="4">
        <f t="shared" si="157"/>
        <v>26.810562504070333</v>
      </c>
      <c r="L1149" s="5">
        <f t="shared" si="162"/>
        <v>23.711815387587336</v>
      </c>
      <c r="M1149" s="5">
        <f t="shared" si="163"/>
        <v>7.189437495929667</v>
      </c>
      <c r="N1149" s="6">
        <f t="shared" si="155"/>
        <v>0</v>
      </c>
      <c r="O1149" s="6">
        <f t="shared" si="158"/>
        <v>122.54551736118779</v>
      </c>
      <c r="P1149" s="6">
        <f>FORECAST(J1149,Inputs!$B$10:$B$18,Inputs!$A$10:$A$18)</f>
        <v>32.302887179514698</v>
      </c>
      <c r="Q1149" s="6">
        <f>IF(Inputs!$D$10="Yes",IF('Hourly Calcs'!P1149&gt;'Hourly Calcs'!K1149,'Hourly Calcs'!O1149,N1149+O1149),N1149+O1149)</f>
        <v>122.54551736118779</v>
      </c>
      <c r="R1149" s="12">
        <f t="shared" si="159"/>
        <v>582.33629850036436</v>
      </c>
      <c r="S1149" s="1">
        <f>IF(AND(A1149&gt;=5,A1149&lt;=9),INDEX(Demand!$C$3:$C$26,C1149),INDEX(Demand!$B$3:$B$26,C1149))</f>
        <v>600</v>
      </c>
      <c r="T1149" s="7">
        <f t="shared" si="160"/>
        <v>582.33629850036436</v>
      </c>
      <c r="U1149" s="7">
        <f t="shared" si="161"/>
        <v>0</v>
      </c>
    </row>
    <row r="1150" spans="1:21" x14ac:dyDescent="0.2">
      <c r="A1150" s="1">
        <v>2</v>
      </c>
      <c r="B1150" s="1">
        <v>17</v>
      </c>
      <c r="C1150" s="1">
        <v>14</v>
      </c>
      <c r="D1150">
        <v>1.7</v>
      </c>
      <c r="E1150">
        <v>1.5</v>
      </c>
      <c r="F1150">
        <v>99</v>
      </c>
      <c r="G1150">
        <v>124</v>
      </c>
      <c r="H1150">
        <v>0</v>
      </c>
      <c r="I1150">
        <v>124</v>
      </c>
      <c r="J1150" s="4">
        <f t="shared" si="156"/>
        <v>204.68051918649735</v>
      </c>
      <c r="K1150" s="4">
        <f t="shared" si="157"/>
        <v>24.098118657727753</v>
      </c>
      <c r="L1150" s="5">
        <f t="shared" si="162"/>
        <v>39.680519186497349</v>
      </c>
      <c r="M1150" s="5">
        <f t="shared" si="163"/>
        <v>9.9018813422722474</v>
      </c>
      <c r="N1150" s="6">
        <f t="shared" si="155"/>
        <v>0</v>
      </c>
      <c r="O1150" s="6">
        <f t="shared" si="158"/>
        <v>113.40032949841257</v>
      </c>
      <c r="P1150" s="6">
        <f>FORECAST(J1150,Inputs!$B$10:$B$18,Inputs!$A$10:$A$18)</f>
        <v>32.450745548023122</v>
      </c>
      <c r="Q1150" s="6">
        <f>IF(Inputs!$D$10="Yes",IF('Hourly Calcs'!P1150&gt;'Hourly Calcs'!K1150,'Hourly Calcs'!O1150,N1150+O1150),N1150+O1150)</f>
        <v>113.40032949841257</v>
      </c>
      <c r="R1150" s="12">
        <f t="shared" si="159"/>
        <v>538.87836577645658</v>
      </c>
      <c r="S1150" s="1">
        <f>IF(AND(A1150&gt;=5,A1150&lt;=9),INDEX(Demand!$C$3:$C$26,C1150),INDEX(Demand!$B$3:$B$26,C1150))</f>
        <v>600</v>
      </c>
      <c r="T1150" s="7">
        <f t="shared" si="160"/>
        <v>538.87836577645658</v>
      </c>
      <c r="U1150" s="7">
        <f t="shared" si="161"/>
        <v>0</v>
      </c>
    </row>
    <row r="1151" spans="1:21" x14ac:dyDescent="0.2">
      <c r="A1151" s="1">
        <v>2</v>
      </c>
      <c r="B1151" s="1">
        <v>17</v>
      </c>
      <c r="C1151" s="1">
        <v>15</v>
      </c>
      <c r="D1151">
        <v>0.6</v>
      </c>
      <c r="E1151">
        <v>0.6</v>
      </c>
      <c r="F1151">
        <v>100</v>
      </c>
      <c r="G1151">
        <v>99</v>
      </c>
      <c r="H1151">
        <v>0</v>
      </c>
      <c r="I1151">
        <v>99</v>
      </c>
      <c r="J1151" s="4">
        <f t="shared" si="156"/>
        <v>219.50397740696059</v>
      </c>
      <c r="K1151" s="4">
        <f t="shared" si="157"/>
        <v>19.076084835023707</v>
      </c>
      <c r="L1151" s="5">
        <f t="shared" si="162"/>
        <v>54.503977406960587</v>
      </c>
      <c r="M1151" s="5">
        <f t="shared" si="163"/>
        <v>14.923915164976293</v>
      </c>
      <c r="N1151" s="6">
        <f t="shared" si="155"/>
        <v>0</v>
      </c>
      <c r="O1151" s="6">
        <f t="shared" si="158"/>
        <v>90.537359841474554</v>
      </c>
      <c r="P1151" s="6">
        <f>FORECAST(J1151,Inputs!$B$10:$B$18,Inputs!$A$10:$A$18)</f>
        <v>32.587999790805185</v>
      </c>
      <c r="Q1151" s="6">
        <f>IF(Inputs!$D$10="Yes",IF('Hourly Calcs'!P1151&gt;'Hourly Calcs'!K1151,'Hourly Calcs'!O1151,N1151+O1151),N1151+O1151)</f>
        <v>90.537359841474554</v>
      </c>
      <c r="R1151" s="12">
        <f t="shared" si="159"/>
        <v>430.23353396668705</v>
      </c>
      <c r="S1151" s="1">
        <f>IF(AND(A1151&gt;=5,A1151&lt;=9),INDEX(Demand!$C$3:$C$26,C1151),INDEX(Demand!$B$3:$B$26,C1151))</f>
        <v>600</v>
      </c>
      <c r="T1151" s="7">
        <f t="shared" si="160"/>
        <v>430.23353396668705</v>
      </c>
      <c r="U1151" s="7">
        <f t="shared" si="161"/>
        <v>0</v>
      </c>
    </row>
    <row r="1152" spans="1:21" x14ac:dyDescent="0.2">
      <c r="A1152" s="1">
        <v>2</v>
      </c>
      <c r="B1152" s="1">
        <v>17</v>
      </c>
      <c r="C1152" s="1">
        <v>16</v>
      </c>
      <c r="D1152">
        <v>1.1000000000000001</v>
      </c>
      <c r="E1152">
        <v>1.1000000000000001</v>
      </c>
      <c r="F1152">
        <v>100</v>
      </c>
      <c r="G1152">
        <v>63</v>
      </c>
      <c r="H1152">
        <v>0</v>
      </c>
      <c r="I1152">
        <v>63</v>
      </c>
      <c r="J1152" s="4">
        <f t="shared" si="156"/>
        <v>232.9863812862425</v>
      </c>
      <c r="K1152" s="4">
        <f t="shared" si="157"/>
        <v>12.260556231562788</v>
      </c>
      <c r="L1152" s="5">
        <f t="shared" si="162"/>
        <v>67.986381286242505</v>
      </c>
      <c r="M1152" s="5">
        <f t="shared" si="163"/>
        <v>21.739443768437212</v>
      </c>
      <c r="N1152" s="6">
        <f t="shared" si="155"/>
        <v>0</v>
      </c>
      <c r="O1152" s="6">
        <f t="shared" si="158"/>
        <v>57.614683535483813</v>
      </c>
      <c r="P1152" s="6">
        <f>FORECAST(J1152,Inputs!$B$10:$B$18,Inputs!$A$10:$A$18)</f>
        <v>32.712836863761503</v>
      </c>
      <c r="Q1152" s="6">
        <f>IF(Inputs!$D$10="Yes",IF('Hourly Calcs'!P1152&gt;'Hourly Calcs'!K1152,'Hourly Calcs'!O1152,N1152+O1152),N1152+O1152)</f>
        <v>57.614683535483813</v>
      </c>
      <c r="R1152" s="12">
        <f t="shared" si="159"/>
        <v>273.78497616061907</v>
      </c>
      <c r="S1152" s="1">
        <f>IF(AND(A1152&gt;=5,A1152&lt;=9),INDEX(Demand!$C$3:$C$26,C1152),INDEX(Demand!$B$3:$B$26,C1152))</f>
        <v>900</v>
      </c>
      <c r="T1152" s="7">
        <f t="shared" si="160"/>
        <v>273.78497616061907</v>
      </c>
      <c r="U1152" s="7">
        <f t="shared" si="161"/>
        <v>0</v>
      </c>
    </row>
    <row r="1153" spans="1:21" x14ac:dyDescent="0.2">
      <c r="A1153" s="1">
        <v>2</v>
      </c>
      <c r="B1153" s="1">
        <v>17</v>
      </c>
      <c r="C1153" s="1">
        <v>17</v>
      </c>
      <c r="D1153">
        <v>1.5</v>
      </c>
      <c r="E1153">
        <v>1.5</v>
      </c>
      <c r="F1153">
        <v>100</v>
      </c>
      <c r="G1153">
        <v>22</v>
      </c>
      <c r="H1153">
        <v>0</v>
      </c>
      <c r="I1153">
        <v>22</v>
      </c>
      <c r="J1153" s="4">
        <f t="shared" si="156"/>
        <v>245.32939808935674</v>
      </c>
      <c r="K1153" s="4">
        <f t="shared" si="157"/>
        <v>4.243466349219986</v>
      </c>
      <c r="L1153" s="5">
        <f t="shared" si="162"/>
        <v>80.329398089356744</v>
      </c>
      <c r="M1153" s="5">
        <f t="shared" si="163"/>
        <v>29.756533650780014</v>
      </c>
      <c r="N1153" s="6">
        <f t="shared" si="155"/>
        <v>0</v>
      </c>
      <c r="O1153" s="6">
        <f t="shared" si="158"/>
        <v>20.119413298105457</v>
      </c>
      <c r="P1153" s="6">
        <f>FORECAST(J1153,Inputs!$B$10:$B$18,Inputs!$A$10:$A$18)</f>
        <v>32.827124056382928</v>
      </c>
      <c r="Q1153" s="6">
        <f>IF(Inputs!$D$10="Yes",IF('Hourly Calcs'!P1153&gt;'Hourly Calcs'!K1153,'Hourly Calcs'!O1153,N1153+O1153),N1153+O1153)</f>
        <v>20.119413298105457</v>
      </c>
      <c r="R1153" s="12">
        <f t="shared" si="159"/>
        <v>95.60745199259712</v>
      </c>
      <c r="S1153" s="1">
        <f>IF(AND(A1153&gt;=5,A1153&lt;=9),INDEX(Demand!$C$3:$C$26,C1153),INDEX(Demand!$B$3:$B$26,C1153))</f>
        <v>900</v>
      </c>
      <c r="T1153" s="7">
        <f t="shared" si="160"/>
        <v>95.607451992597134</v>
      </c>
      <c r="U1153" s="7">
        <f t="shared" si="161"/>
        <v>0</v>
      </c>
    </row>
    <row r="1154" spans="1:21" x14ac:dyDescent="0.2">
      <c r="A1154" s="1">
        <v>2</v>
      </c>
      <c r="B1154" s="1">
        <v>17</v>
      </c>
      <c r="C1154" s="1">
        <v>18</v>
      </c>
      <c r="D1154">
        <v>1.9</v>
      </c>
      <c r="E1154">
        <v>1.7</v>
      </c>
      <c r="F1154">
        <v>99</v>
      </c>
      <c r="G1154">
        <v>2</v>
      </c>
      <c r="H1154">
        <v>0</v>
      </c>
      <c r="I1154">
        <v>2</v>
      </c>
      <c r="J1154" s="4">
        <f t="shared" si="156"/>
        <v>256.95533361863721</v>
      </c>
      <c r="K1154" s="4">
        <f t="shared" si="157"/>
        <v>-4.836893439515876</v>
      </c>
      <c r="L1154" s="5">
        <f t="shared" si="162"/>
        <v>0</v>
      </c>
      <c r="M1154" s="5">
        <f t="shared" si="163"/>
        <v>0</v>
      </c>
      <c r="N1154" s="6">
        <f t="shared" si="155"/>
        <v>0</v>
      </c>
      <c r="O1154" s="6">
        <f t="shared" si="158"/>
        <v>1.8290375725550416</v>
      </c>
      <c r="P1154" s="6">
        <f>FORECAST(J1154,Inputs!$B$10:$B$18,Inputs!$A$10:$A$18)</f>
        <v>32.934771607579975</v>
      </c>
      <c r="Q1154" s="6">
        <f>IF(Inputs!$D$10="Yes",IF('Hourly Calcs'!P1154&gt;'Hourly Calcs'!K1154,'Hourly Calcs'!O1154,N1154+O1154),N1154+O1154)</f>
        <v>1.8290375725550416</v>
      </c>
      <c r="R1154" s="12">
        <f t="shared" si="159"/>
        <v>8.6915865447815577</v>
      </c>
      <c r="S1154" s="1">
        <f>IF(AND(A1154&gt;=5,A1154&lt;=9),INDEX(Demand!$C$3:$C$26,C1154),INDEX(Demand!$B$3:$B$26,C1154))</f>
        <v>900</v>
      </c>
      <c r="T1154" s="7">
        <f t="shared" si="160"/>
        <v>8.6915865447815577</v>
      </c>
      <c r="U1154" s="7">
        <f t="shared" si="161"/>
        <v>0</v>
      </c>
    </row>
    <row r="1155" spans="1:21" x14ac:dyDescent="0.2">
      <c r="A1155" s="1">
        <v>2</v>
      </c>
      <c r="B1155" s="1">
        <v>17</v>
      </c>
      <c r="C1155" s="1">
        <v>19</v>
      </c>
      <c r="D1155">
        <v>2.5</v>
      </c>
      <c r="E1155">
        <v>2.5</v>
      </c>
      <c r="F1155">
        <v>100</v>
      </c>
      <c r="G1155">
        <v>0</v>
      </c>
      <c r="H1155">
        <v>0</v>
      </c>
      <c r="I1155">
        <v>0</v>
      </c>
      <c r="J1155" s="4">
        <f t="shared" si="156"/>
        <v>268.39975930112075</v>
      </c>
      <c r="K1155" s="4">
        <f t="shared" si="157"/>
        <v>-14.272163655183959</v>
      </c>
      <c r="L1155" s="5">
        <f t="shared" si="162"/>
        <v>0</v>
      </c>
      <c r="M1155" s="5">
        <f t="shared" si="163"/>
        <v>0</v>
      </c>
      <c r="N1155" s="6">
        <f t="shared" si="155"/>
        <v>0</v>
      </c>
      <c r="O1155" s="6">
        <f t="shared" si="158"/>
        <v>0</v>
      </c>
      <c r="P1155" s="6">
        <f>FORECAST(J1155,Inputs!$B$10:$B$18,Inputs!$A$10:$A$18)</f>
        <v>33.040738512047412</v>
      </c>
      <c r="Q1155" s="6">
        <f>IF(Inputs!$D$10="Yes",IF('Hourly Calcs'!P1155&gt;'Hourly Calcs'!K1155,'Hourly Calcs'!O1155,N1155+O1155),N1155+O1155)</f>
        <v>0</v>
      </c>
      <c r="R1155" s="12">
        <f t="shared" si="159"/>
        <v>0</v>
      </c>
      <c r="S1155" s="1">
        <f>IF(AND(A1155&gt;=5,A1155&lt;=9),INDEX(Demand!$C$3:$C$26,C1155),INDEX(Demand!$B$3:$B$26,C1155))</f>
        <v>900</v>
      </c>
      <c r="T1155" s="7">
        <f t="shared" si="160"/>
        <v>0</v>
      </c>
      <c r="U1155" s="7">
        <f t="shared" si="161"/>
        <v>0</v>
      </c>
    </row>
    <row r="1156" spans="1:21" x14ac:dyDescent="0.2">
      <c r="A1156" s="1">
        <v>2</v>
      </c>
      <c r="B1156" s="1">
        <v>17</v>
      </c>
      <c r="C1156" s="1">
        <v>20</v>
      </c>
      <c r="D1156">
        <v>2.9</v>
      </c>
      <c r="E1156">
        <v>2.7</v>
      </c>
      <c r="F1156">
        <v>99</v>
      </c>
      <c r="G1156">
        <v>0</v>
      </c>
      <c r="H1156">
        <v>0</v>
      </c>
      <c r="I1156">
        <v>0</v>
      </c>
      <c r="J1156" s="4">
        <f t="shared" si="156"/>
        <v>280.29770173533319</v>
      </c>
      <c r="K1156" s="4">
        <f t="shared" si="157"/>
        <v>-23.722188759318101</v>
      </c>
      <c r="L1156" s="5">
        <f t="shared" si="162"/>
        <v>0</v>
      </c>
      <c r="M1156" s="5">
        <f t="shared" si="163"/>
        <v>0</v>
      </c>
      <c r="N1156" s="6">
        <f t="shared" si="155"/>
        <v>0</v>
      </c>
      <c r="O1156" s="6">
        <f t="shared" si="158"/>
        <v>0</v>
      </c>
      <c r="P1156" s="6">
        <f>FORECAST(J1156,Inputs!$B$10:$B$18,Inputs!$A$10:$A$18)</f>
        <v>33.15090464569753</v>
      </c>
      <c r="Q1156" s="6">
        <f>IF(Inputs!$D$10="Yes",IF('Hourly Calcs'!P1156&gt;'Hourly Calcs'!K1156,'Hourly Calcs'!O1156,N1156+O1156),N1156+O1156)</f>
        <v>0</v>
      </c>
      <c r="R1156" s="12">
        <f t="shared" si="159"/>
        <v>0</v>
      </c>
      <c r="S1156" s="1">
        <f>IF(AND(A1156&gt;=5,A1156&lt;=9),INDEX(Demand!$C$3:$C$26,C1156),INDEX(Demand!$B$3:$B$26,C1156))</f>
        <v>800</v>
      </c>
      <c r="T1156" s="7">
        <f t="shared" si="160"/>
        <v>0</v>
      </c>
      <c r="U1156" s="7">
        <f t="shared" si="161"/>
        <v>0</v>
      </c>
    </row>
    <row r="1157" spans="1:21" x14ac:dyDescent="0.2">
      <c r="A1157" s="1">
        <v>2</v>
      </c>
      <c r="B1157" s="1">
        <v>17</v>
      </c>
      <c r="C1157" s="1">
        <v>21</v>
      </c>
      <c r="D1157">
        <v>2.9</v>
      </c>
      <c r="E1157">
        <v>2.7</v>
      </c>
      <c r="F1157">
        <v>99</v>
      </c>
      <c r="G1157">
        <v>0</v>
      </c>
      <c r="H1157">
        <v>0</v>
      </c>
      <c r="I1157">
        <v>0</v>
      </c>
      <c r="J1157" s="4">
        <f t="shared" si="156"/>
        <v>293.42961980781473</v>
      </c>
      <c r="K1157" s="4">
        <f t="shared" si="157"/>
        <v>-32.788579766493029</v>
      </c>
      <c r="L1157" s="5">
        <f t="shared" si="162"/>
        <v>0</v>
      </c>
      <c r="M1157" s="5">
        <f t="shared" si="163"/>
        <v>0</v>
      </c>
      <c r="N1157" s="6">
        <f t="shared" si="155"/>
        <v>0</v>
      </c>
      <c r="O1157" s="6">
        <f t="shared" si="158"/>
        <v>0</v>
      </c>
      <c r="P1157" s="6">
        <f>FORECAST(J1157,Inputs!$B$10:$B$18,Inputs!$A$10:$A$18)</f>
        <v>33.272496479701985</v>
      </c>
      <c r="Q1157" s="6">
        <f>IF(Inputs!$D$10="Yes",IF('Hourly Calcs'!P1157&gt;'Hourly Calcs'!K1157,'Hourly Calcs'!O1157,N1157+O1157),N1157+O1157)</f>
        <v>0</v>
      </c>
      <c r="R1157" s="12">
        <f t="shared" si="159"/>
        <v>0</v>
      </c>
      <c r="S1157" s="1">
        <f>IF(AND(A1157&gt;=5,A1157&lt;=9),INDEX(Demand!$C$3:$C$26,C1157),INDEX(Demand!$B$3:$B$26,C1157))</f>
        <v>700</v>
      </c>
      <c r="T1157" s="7">
        <f t="shared" si="160"/>
        <v>0</v>
      </c>
      <c r="U1157" s="7">
        <f t="shared" si="161"/>
        <v>0</v>
      </c>
    </row>
    <row r="1158" spans="1:21" x14ac:dyDescent="0.2">
      <c r="A1158" s="1">
        <v>2</v>
      </c>
      <c r="B1158" s="1">
        <v>17</v>
      </c>
      <c r="C1158" s="1">
        <v>22</v>
      </c>
      <c r="D1158">
        <v>3</v>
      </c>
      <c r="E1158">
        <v>2.2000000000000002</v>
      </c>
      <c r="F1158">
        <v>94</v>
      </c>
      <c r="G1158">
        <v>0</v>
      </c>
      <c r="H1158">
        <v>0</v>
      </c>
      <c r="I1158">
        <v>0</v>
      </c>
      <c r="J1158" s="4">
        <f t="shared" si="156"/>
        <v>308.75783852745366</v>
      </c>
      <c r="K1158" s="4">
        <f t="shared" si="157"/>
        <v>-40.904751013804713</v>
      </c>
      <c r="L1158" s="5">
        <f t="shared" si="162"/>
        <v>0</v>
      </c>
      <c r="M1158" s="5">
        <f t="shared" si="163"/>
        <v>0</v>
      </c>
      <c r="N1158" s="6">
        <f t="shared" si="155"/>
        <v>0</v>
      </c>
      <c r="O1158" s="6">
        <f t="shared" si="158"/>
        <v>0</v>
      </c>
      <c r="P1158" s="6">
        <f>FORECAST(J1158,Inputs!$B$10:$B$18,Inputs!$A$10:$A$18)</f>
        <v>33.414424430809753</v>
      </c>
      <c r="Q1158" s="6">
        <f>IF(Inputs!$D$10="Yes",IF('Hourly Calcs'!P1158&gt;'Hourly Calcs'!K1158,'Hourly Calcs'!O1158,N1158+O1158),N1158+O1158)</f>
        <v>0</v>
      </c>
      <c r="R1158" s="12">
        <f t="shared" si="159"/>
        <v>0</v>
      </c>
      <c r="S1158" s="1">
        <f>IF(AND(A1158&gt;=5,A1158&lt;=9),INDEX(Demand!$C$3:$C$26,C1158),INDEX(Demand!$B$3:$B$26,C1158))</f>
        <v>600</v>
      </c>
      <c r="T1158" s="7">
        <f t="shared" si="160"/>
        <v>0</v>
      </c>
      <c r="U1158" s="7">
        <f t="shared" si="161"/>
        <v>0</v>
      </c>
    </row>
    <row r="1159" spans="1:21" x14ac:dyDescent="0.2">
      <c r="A1159" s="1">
        <v>2</v>
      </c>
      <c r="B1159" s="1">
        <v>17</v>
      </c>
      <c r="C1159" s="1">
        <v>23</v>
      </c>
      <c r="D1159">
        <v>3.1</v>
      </c>
      <c r="E1159">
        <v>2.1</v>
      </c>
      <c r="F1159">
        <v>93</v>
      </c>
      <c r="G1159">
        <v>0</v>
      </c>
      <c r="H1159">
        <v>0</v>
      </c>
      <c r="I1159">
        <v>0</v>
      </c>
      <c r="J1159" s="4">
        <f t="shared" si="156"/>
        <v>327.24920966600479</v>
      </c>
      <c r="K1159" s="4">
        <f t="shared" si="157"/>
        <v>-47.254331706806937</v>
      </c>
      <c r="L1159" s="5">
        <f t="shared" si="162"/>
        <v>0</v>
      </c>
      <c r="M1159" s="5">
        <f t="shared" si="163"/>
        <v>0</v>
      </c>
      <c r="N1159" s="6">
        <f t="shared" si="155"/>
        <v>0</v>
      </c>
      <c r="O1159" s="6">
        <f t="shared" si="158"/>
        <v>0</v>
      </c>
      <c r="P1159" s="6">
        <f>FORECAST(J1159,Inputs!$B$10:$B$18,Inputs!$A$10:$A$18)</f>
        <v>33.585640830240784</v>
      </c>
      <c r="Q1159" s="6">
        <f>IF(Inputs!$D$10="Yes",IF('Hourly Calcs'!P1159&gt;'Hourly Calcs'!K1159,'Hourly Calcs'!O1159,N1159+O1159),N1159+O1159)</f>
        <v>0</v>
      </c>
      <c r="R1159" s="12">
        <f t="shared" si="159"/>
        <v>0</v>
      </c>
      <c r="S1159" s="1">
        <f>IF(AND(A1159&gt;=5,A1159&lt;=9),INDEX(Demand!$C$3:$C$26,C1159),INDEX(Demand!$B$3:$B$26,C1159))</f>
        <v>500</v>
      </c>
      <c r="T1159" s="7">
        <f t="shared" si="160"/>
        <v>0</v>
      </c>
      <c r="U1159" s="7">
        <f t="shared" si="161"/>
        <v>0</v>
      </c>
    </row>
    <row r="1160" spans="1:21" x14ac:dyDescent="0.2">
      <c r="A1160" s="1">
        <v>2</v>
      </c>
      <c r="B1160" s="1">
        <v>17</v>
      </c>
      <c r="C1160" s="1">
        <v>24</v>
      </c>
      <c r="D1160">
        <v>2.9</v>
      </c>
      <c r="E1160">
        <v>1.9</v>
      </c>
      <c r="F1160">
        <v>93</v>
      </c>
      <c r="G1160">
        <v>0</v>
      </c>
      <c r="H1160">
        <v>0</v>
      </c>
      <c r="I1160">
        <v>0</v>
      </c>
      <c r="J1160" s="4">
        <f t="shared" si="156"/>
        <v>349.0614574451597</v>
      </c>
      <c r="K1160" s="4">
        <f t="shared" si="157"/>
        <v>-50.788583465350882</v>
      </c>
      <c r="L1160" s="5">
        <f t="shared" si="162"/>
        <v>0</v>
      </c>
      <c r="M1160" s="5">
        <f t="shared" si="163"/>
        <v>0</v>
      </c>
      <c r="N1160" s="6">
        <f t="shared" si="155"/>
        <v>0</v>
      </c>
      <c r="O1160" s="6">
        <f t="shared" si="158"/>
        <v>0</v>
      </c>
      <c r="P1160" s="6">
        <f>FORECAST(J1160,Inputs!$B$10:$B$18,Inputs!$A$10:$A$18)</f>
        <v>33.787606087455181</v>
      </c>
      <c r="Q1160" s="6">
        <f>IF(Inputs!$D$10="Yes",IF('Hourly Calcs'!P1160&gt;'Hourly Calcs'!K1160,'Hourly Calcs'!O1160,N1160+O1160),N1160+O1160)</f>
        <v>0</v>
      </c>
      <c r="R1160" s="12">
        <f t="shared" si="159"/>
        <v>0</v>
      </c>
      <c r="S1160" s="1">
        <f>IF(AND(A1160&gt;=5,A1160&lt;=9),INDEX(Demand!$C$3:$C$26,C1160),INDEX(Demand!$B$3:$B$26,C1160))</f>
        <v>400</v>
      </c>
      <c r="T1160" s="7">
        <f t="shared" si="160"/>
        <v>0</v>
      </c>
      <c r="U1160" s="7">
        <f t="shared" si="161"/>
        <v>0</v>
      </c>
    </row>
    <row r="1161" spans="1:21" x14ac:dyDescent="0.2">
      <c r="A1161" s="1">
        <v>2</v>
      </c>
      <c r="B1161" s="1">
        <v>18</v>
      </c>
      <c r="C1161" s="1">
        <v>1</v>
      </c>
      <c r="D1161">
        <v>3</v>
      </c>
      <c r="E1161">
        <v>1.6</v>
      </c>
      <c r="F1161">
        <v>91</v>
      </c>
      <c r="G1161">
        <v>0</v>
      </c>
      <c r="H1161">
        <v>0</v>
      </c>
      <c r="I1161">
        <v>0</v>
      </c>
      <c r="J1161" s="4">
        <f t="shared" si="156"/>
        <v>12.338940505001545</v>
      </c>
      <c r="K1161" s="4">
        <f t="shared" si="157"/>
        <v>-50.657133549086609</v>
      </c>
      <c r="L1161" s="5">
        <f t="shared" si="162"/>
        <v>0</v>
      </c>
      <c r="M1161" s="5">
        <f t="shared" si="163"/>
        <v>0</v>
      </c>
      <c r="N1161" s="6">
        <f t="shared" ref="N1161:N1224" si="164">H1161*MAX(0,COS(2*ASIN(SQRT(SIN(RADIANS($B$4))^2+COS(RADIANS($K1161))^2-2*SIN(RADIANS($B$4))*COS(RADIANS($K1161))*COS(RADIANS($J1161-$B$5))+(SIN(RADIANS($K1161))-COS(RADIANS($B$4)))^2)/2)))</f>
        <v>0</v>
      </c>
      <c r="O1161" s="6">
        <f t="shared" si="158"/>
        <v>0</v>
      </c>
      <c r="P1161" s="6">
        <f>FORECAST(J1161,Inputs!$B$10:$B$18,Inputs!$A$10:$A$18)</f>
        <v>30.66980500467594</v>
      </c>
      <c r="Q1161" s="6">
        <f>IF(Inputs!$D$10="Yes",IF('Hourly Calcs'!P1161&gt;'Hourly Calcs'!K1161,'Hourly Calcs'!O1161,N1161+O1161),N1161+O1161)</f>
        <v>0</v>
      </c>
      <c r="R1161" s="12">
        <f t="shared" si="159"/>
        <v>0</v>
      </c>
      <c r="S1161" s="1">
        <f>IF(AND(A1161&gt;=5,A1161&lt;=9),INDEX(Demand!$C$3:$C$26,C1161),INDEX(Demand!$B$3:$B$26,C1161))</f>
        <v>350</v>
      </c>
      <c r="T1161" s="7">
        <f t="shared" si="160"/>
        <v>0</v>
      </c>
      <c r="U1161" s="7">
        <f t="shared" si="161"/>
        <v>0</v>
      </c>
    </row>
    <row r="1162" spans="1:21" x14ac:dyDescent="0.2">
      <c r="A1162" s="1">
        <v>2</v>
      </c>
      <c r="B1162" s="1">
        <v>18</v>
      </c>
      <c r="C1162" s="1">
        <v>2</v>
      </c>
      <c r="D1162">
        <v>3</v>
      </c>
      <c r="E1162">
        <v>2</v>
      </c>
      <c r="F1162">
        <v>93</v>
      </c>
      <c r="G1162">
        <v>0</v>
      </c>
      <c r="H1162">
        <v>0</v>
      </c>
      <c r="I1162">
        <v>0</v>
      </c>
      <c r="J1162" s="4">
        <f t="shared" ref="J1162:J1225" si="165">solarazimuth($B$2,$B$3,$B$1,A1162,B1162,C1162,0,0,0,0)</f>
        <v>33.957665437200262</v>
      </c>
      <c r="K1162" s="4">
        <f t="shared" ref="K1162:K1225" si="166">solarelevation($B$2,$B$3,$B$1,A1162,B1162,C1162,0,0,0,0)</f>
        <v>-46.894591509511287</v>
      </c>
      <c r="L1162" s="5">
        <f t="shared" si="162"/>
        <v>0</v>
      </c>
      <c r="M1162" s="5">
        <f t="shared" si="163"/>
        <v>0</v>
      </c>
      <c r="N1162" s="6">
        <f t="shared" si="164"/>
        <v>0</v>
      </c>
      <c r="O1162" s="6">
        <f t="shared" ref="O1162:O1225" si="167">$I1162*(1+COS(RADIANS($B$4)))/2</f>
        <v>0</v>
      </c>
      <c r="P1162" s="6">
        <f>FORECAST(J1162,Inputs!$B$10:$B$18,Inputs!$A$10:$A$18)</f>
        <v>30.869978383677779</v>
      </c>
      <c r="Q1162" s="6">
        <f>IF(Inputs!$D$10="Yes",IF('Hourly Calcs'!P1162&gt;'Hourly Calcs'!K1162,'Hourly Calcs'!O1162,N1162+O1162),N1162+O1162)</f>
        <v>0</v>
      </c>
      <c r="R1162" s="12">
        <f t="shared" ref="R1162:R1225" si="168">$B$6*$E$1*Q1162</f>
        <v>0</v>
      </c>
      <c r="S1162" s="1">
        <f>IF(AND(A1162&gt;=5,A1162&lt;=9),INDEX(Demand!$C$3:$C$26,C1162),INDEX(Demand!$B$3:$B$26,C1162))</f>
        <v>350</v>
      </c>
      <c r="T1162" s="7">
        <f t="shared" ref="T1162:T1225" si="169">S1162-MAX(0,S1162-R1162)</f>
        <v>0</v>
      </c>
      <c r="U1162" s="7">
        <f t="shared" ref="U1162:U1225" si="170">MAX(0,R1162-S1162)</f>
        <v>0</v>
      </c>
    </row>
    <row r="1163" spans="1:21" x14ac:dyDescent="0.2">
      <c r="A1163" s="1">
        <v>2</v>
      </c>
      <c r="B1163" s="1">
        <v>18</v>
      </c>
      <c r="C1163" s="1">
        <v>3</v>
      </c>
      <c r="D1163">
        <v>3</v>
      </c>
      <c r="E1163">
        <v>2</v>
      </c>
      <c r="F1163">
        <v>93</v>
      </c>
      <c r="G1163">
        <v>0</v>
      </c>
      <c r="H1163">
        <v>0</v>
      </c>
      <c r="I1163">
        <v>0</v>
      </c>
      <c r="J1163" s="4">
        <f t="shared" si="165"/>
        <v>52.210685571813045</v>
      </c>
      <c r="K1163" s="4">
        <f t="shared" si="166"/>
        <v>-40.386624410269945</v>
      </c>
      <c r="L1163" s="5">
        <f t="shared" si="162"/>
        <v>0</v>
      </c>
      <c r="M1163" s="5">
        <f t="shared" si="163"/>
        <v>0</v>
      </c>
      <c r="N1163" s="6">
        <f t="shared" si="164"/>
        <v>0</v>
      </c>
      <c r="O1163" s="6">
        <f t="shared" si="167"/>
        <v>0</v>
      </c>
      <c r="P1163" s="6">
        <f>FORECAST(J1163,Inputs!$B$10:$B$18,Inputs!$A$10:$A$18)</f>
        <v>31.038987829368637</v>
      </c>
      <c r="Q1163" s="6">
        <f>IF(Inputs!$D$10="Yes",IF('Hourly Calcs'!P1163&gt;'Hourly Calcs'!K1163,'Hourly Calcs'!O1163,N1163+O1163),N1163+O1163)</f>
        <v>0</v>
      </c>
      <c r="R1163" s="12">
        <f t="shared" si="168"/>
        <v>0</v>
      </c>
      <c r="S1163" s="1">
        <f>IF(AND(A1163&gt;=5,A1163&lt;=9),INDEX(Demand!$C$3:$C$26,C1163),INDEX(Demand!$B$3:$B$26,C1163))</f>
        <v>350</v>
      </c>
      <c r="T1163" s="7">
        <f t="shared" si="169"/>
        <v>0</v>
      </c>
      <c r="U1163" s="7">
        <f t="shared" si="170"/>
        <v>0</v>
      </c>
    </row>
    <row r="1164" spans="1:21" x14ac:dyDescent="0.2">
      <c r="A1164" s="1">
        <v>2</v>
      </c>
      <c r="B1164" s="1">
        <v>18</v>
      </c>
      <c r="C1164" s="1">
        <v>4</v>
      </c>
      <c r="D1164">
        <v>2.9</v>
      </c>
      <c r="E1164">
        <v>1.9</v>
      </c>
      <c r="F1164">
        <v>93</v>
      </c>
      <c r="G1164">
        <v>0</v>
      </c>
      <c r="H1164">
        <v>0</v>
      </c>
      <c r="I1164">
        <v>0</v>
      </c>
      <c r="J1164" s="4">
        <f t="shared" si="165"/>
        <v>67.351798236941136</v>
      </c>
      <c r="K1164" s="4">
        <f t="shared" si="166"/>
        <v>-32.172750104586996</v>
      </c>
      <c r="L1164" s="5">
        <f t="shared" si="162"/>
        <v>0</v>
      </c>
      <c r="M1164" s="5">
        <f t="shared" si="163"/>
        <v>0</v>
      </c>
      <c r="N1164" s="6">
        <f t="shared" si="164"/>
        <v>0</v>
      </c>
      <c r="O1164" s="6">
        <f t="shared" si="167"/>
        <v>0</v>
      </c>
      <c r="P1164" s="6">
        <f>FORECAST(J1164,Inputs!$B$10:$B$18,Inputs!$A$10:$A$18)</f>
        <v>31.179183317008711</v>
      </c>
      <c r="Q1164" s="6">
        <f>IF(Inputs!$D$10="Yes",IF('Hourly Calcs'!P1164&gt;'Hourly Calcs'!K1164,'Hourly Calcs'!O1164,N1164+O1164),N1164+O1164)</f>
        <v>0</v>
      </c>
      <c r="R1164" s="12">
        <f t="shared" si="168"/>
        <v>0</v>
      </c>
      <c r="S1164" s="1">
        <f>IF(AND(A1164&gt;=5,A1164&lt;=9),INDEX(Demand!$C$3:$C$26,C1164),INDEX(Demand!$B$3:$B$26,C1164))</f>
        <v>350</v>
      </c>
      <c r="T1164" s="7">
        <f t="shared" si="169"/>
        <v>0</v>
      </c>
      <c r="U1164" s="7">
        <f t="shared" si="170"/>
        <v>0</v>
      </c>
    </row>
    <row r="1165" spans="1:21" x14ac:dyDescent="0.2">
      <c r="A1165" s="1">
        <v>2</v>
      </c>
      <c r="B1165" s="1">
        <v>18</v>
      </c>
      <c r="C1165" s="1">
        <v>5</v>
      </c>
      <c r="D1165">
        <v>2.7</v>
      </c>
      <c r="E1165">
        <v>1.9</v>
      </c>
      <c r="F1165">
        <v>94</v>
      </c>
      <c r="G1165">
        <v>0</v>
      </c>
      <c r="H1165">
        <v>0</v>
      </c>
      <c r="I1165">
        <v>0</v>
      </c>
      <c r="J1165" s="4">
        <f t="shared" si="165"/>
        <v>80.363589458907498</v>
      </c>
      <c r="K1165" s="4">
        <f t="shared" si="166"/>
        <v>-23.049472866014071</v>
      </c>
      <c r="L1165" s="5">
        <f t="shared" si="162"/>
        <v>84.636410541092502</v>
      </c>
      <c r="M1165" s="5">
        <f t="shared" si="163"/>
        <v>0</v>
      </c>
      <c r="N1165" s="6">
        <f t="shared" si="164"/>
        <v>0</v>
      </c>
      <c r="O1165" s="6">
        <f t="shared" si="167"/>
        <v>0</v>
      </c>
      <c r="P1165" s="6">
        <f>FORECAST(J1165,Inputs!$B$10:$B$18,Inputs!$A$10:$A$18)</f>
        <v>31.299662865360254</v>
      </c>
      <c r="Q1165" s="6">
        <f>IF(Inputs!$D$10="Yes",IF('Hourly Calcs'!P1165&gt;'Hourly Calcs'!K1165,'Hourly Calcs'!O1165,N1165+O1165),N1165+O1165)</f>
        <v>0</v>
      </c>
      <c r="R1165" s="12">
        <f t="shared" si="168"/>
        <v>0</v>
      </c>
      <c r="S1165" s="1">
        <f>IF(AND(A1165&gt;=5,A1165&lt;=9),INDEX(Demand!$C$3:$C$26,C1165),INDEX(Demand!$B$3:$B$26,C1165))</f>
        <v>350</v>
      </c>
      <c r="T1165" s="7">
        <f t="shared" si="169"/>
        <v>0</v>
      </c>
      <c r="U1165" s="7">
        <f t="shared" si="170"/>
        <v>0</v>
      </c>
    </row>
    <row r="1166" spans="1:21" x14ac:dyDescent="0.2">
      <c r="A1166" s="1">
        <v>2</v>
      </c>
      <c r="B1166" s="1">
        <v>18</v>
      </c>
      <c r="C1166" s="1">
        <v>6</v>
      </c>
      <c r="D1166">
        <v>2.8</v>
      </c>
      <c r="E1166">
        <v>2</v>
      </c>
      <c r="F1166">
        <v>94</v>
      </c>
      <c r="G1166">
        <v>0</v>
      </c>
      <c r="H1166">
        <v>0</v>
      </c>
      <c r="I1166">
        <v>0</v>
      </c>
      <c r="J1166" s="4">
        <f t="shared" si="165"/>
        <v>92.197610267524425</v>
      </c>
      <c r="K1166" s="4">
        <f t="shared" si="166"/>
        <v>-13.568955454378766</v>
      </c>
      <c r="L1166" s="5">
        <f t="shared" si="162"/>
        <v>72.802389732475575</v>
      </c>
      <c r="M1166" s="5">
        <f t="shared" si="163"/>
        <v>0</v>
      </c>
      <c r="N1166" s="6">
        <f t="shared" si="164"/>
        <v>0</v>
      </c>
      <c r="O1166" s="6">
        <f t="shared" si="167"/>
        <v>0</v>
      </c>
      <c r="P1166" s="6">
        <f>FORECAST(J1166,Inputs!$B$10:$B$18,Inputs!$A$10:$A$18)</f>
        <v>31.409237132106707</v>
      </c>
      <c r="Q1166" s="6">
        <f>IF(Inputs!$D$10="Yes",IF('Hourly Calcs'!P1166&gt;'Hourly Calcs'!K1166,'Hourly Calcs'!O1166,N1166+O1166),N1166+O1166)</f>
        <v>0</v>
      </c>
      <c r="R1166" s="12">
        <f t="shared" si="168"/>
        <v>0</v>
      </c>
      <c r="S1166" s="1">
        <f>IF(AND(A1166&gt;=5,A1166&lt;=9),INDEX(Demand!$C$3:$C$26,C1166),INDEX(Demand!$B$3:$B$26,C1166))</f>
        <v>350</v>
      </c>
      <c r="T1166" s="7">
        <f t="shared" si="169"/>
        <v>0</v>
      </c>
      <c r="U1166" s="7">
        <f t="shared" si="170"/>
        <v>0</v>
      </c>
    </row>
    <row r="1167" spans="1:21" x14ac:dyDescent="0.2">
      <c r="A1167" s="1">
        <v>2</v>
      </c>
      <c r="B1167" s="1">
        <v>18</v>
      </c>
      <c r="C1167" s="1">
        <v>7</v>
      </c>
      <c r="D1167">
        <v>2.7</v>
      </c>
      <c r="E1167">
        <v>1.9</v>
      </c>
      <c r="F1167">
        <v>94</v>
      </c>
      <c r="G1167">
        <v>0</v>
      </c>
      <c r="H1167">
        <v>0</v>
      </c>
      <c r="I1167">
        <v>0</v>
      </c>
      <c r="J1167" s="4">
        <f t="shared" si="165"/>
        <v>103.62335235569664</v>
      </c>
      <c r="K1167" s="4">
        <f t="shared" si="166"/>
        <v>-4.1137469588108502</v>
      </c>
      <c r="L1167" s="5">
        <f t="shared" si="162"/>
        <v>61.376647644303361</v>
      </c>
      <c r="M1167" s="5">
        <f t="shared" si="163"/>
        <v>0</v>
      </c>
      <c r="N1167" s="6">
        <f t="shared" si="164"/>
        <v>0</v>
      </c>
      <c r="O1167" s="6">
        <f t="shared" si="167"/>
        <v>0</v>
      </c>
      <c r="P1167" s="6">
        <f>FORECAST(J1167,Inputs!$B$10:$B$18,Inputs!$A$10:$A$18)</f>
        <v>31.515031040330523</v>
      </c>
      <c r="Q1167" s="6">
        <f>IF(Inputs!$D$10="Yes",IF('Hourly Calcs'!P1167&gt;'Hourly Calcs'!K1167,'Hourly Calcs'!O1167,N1167+O1167),N1167+O1167)</f>
        <v>0</v>
      </c>
      <c r="R1167" s="12">
        <f t="shared" si="168"/>
        <v>0</v>
      </c>
      <c r="S1167" s="1">
        <f>IF(AND(A1167&gt;=5,A1167&lt;=9),INDEX(Demand!$C$3:$C$26,C1167),INDEX(Demand!$B$3:$B$26,C1167))</f>
        <v>350</v>
      </c>
      <c r="T1167" s="7">
        <f t="shared" si="169"/>
        <v>0</v>
      </c>
      <c r="U1167" s="7">
        <f t="shared" si="170"/>
        <v>0</v>
      </c>
    </row>
    <row r="1168" spans="1:21" x14ac:dyDescent="0.2">
      <c r="A1168" s="1">
        <v>2</v>
      </c>
      <c r="B1168" s="1">
        <v>18</v>
      </c>
      <c r="C1168" s="1">
        <v>8</v>
      </c>
      <c r="D1168">
        <v>2.1</v>
      </c>
      <c r="E1168">
        <v>1.3</v>
      </c>
      <c r="F1168">
        <v>94</v>
      </c>
      <c r="G1168">
        <v>14</v>
      </c>
      <c r="H1168">
        <v>0</v>
      </c>
      <c r="I1168">
        <v>14</v>
      </c>
      <c r="J1168" s="4">
        <f t="shared" si="165"/>
        <v>115.26988998331593</v>
      </c>
      <c r="K1168" s="4">
        <f t="shared" si="166"/>
        <v>4.9253155724482127</v>
      </c>
      <c r="L1168" s="5">
        <f t="shared" si="162"/>
        <v>49.730110016684065</v>
      </c>
      <c r="M1168" s="5">
        <f t="shared" si="163"/>
        <v>29.074684427551787</v>
      </c>
      <c r="N1168" s="6">
        <f t="shared" si="164"/>
        <v>0</v>
      </c>
      <c r="O1168" s="6">
        <f t="shared" si="167"/>
        <v>12.803263007885292</v>
      </c>
      <c r="P1168" s="6">
        <f>FORECAST(J1168,Inputs!$B$10:$B$18,Inputs!$A$10:$A$18)</f>
        <v>31.622869351697368</v>
      </c>
      <c r="Q1168" s="6">
        <f>IF(Inputs!$D$10="Yes",IF('Hourly Calcs'!P1168&gt;'Hourly Calcs'!K1168,'Hourly Calcs'!O1168,N1168+O1168),N1168+O1168)</f>
        <v>12.803263007885292</v>
      </c>
      <c r="R1168" s="12">
        <f t="shared" si="168"/>
        <v>60.841105813470904</v>
      </c>
      <c r="S1168" s="1">
        <f>IF(AND(A1168&gt;=5,A1168&lt;=9),INDEX(Demand!$C$3:$C$26,C1168),INDEX(Demand!$B$3:$B$26,C1168))</f>
        <v>350</v>
      </c>
      <c r="T1168" s="7">
        <f t="shared" si="169"/>
        <v>60.841105813470904</v>
      </c>
      <c r="U1168" s="7">
        <f t="shared" si="170"/>
        <v>0</v>
      </c>
    </row>
    <row r="1169" spans="1:21" x14ac:dyDescent="0.2">
      <c r="A1169" s="1">
        <v>2</v>
      </c>
      <c r="B1169" s="1">
        <v>18</v>
      </c>
      <c r="C1169" s="1">
        <v>9</v>
      </c>
      <c r="D1169">
        <v>3.6</v>
      </c>
      <c r="E1169">
        <v>2.8</v>
      </c>
      <c r="F1169">
        <v>94</v>
      </c>
      <c r="G1169">
        <v>99</v>
      </c>
      <c r="H1169">
        <v>161</v>
      </c>
      <c r="I1169">
        <v>70</v>
      </c>
      <c r="J1169" s="4">
        <f t="shared" si="165"/>
        <v>127.67029205602771</v>
      </c>
      <c r="K1169" s="4">
        <f t="shared" si="166"/>
        <v>12.930719564570737</v>
      </c>
      <c r="L1169" s="5">
        <f t="shared" si="162"/>
        <v>37.329707943972295</v>
      </c>
      <c r="M1169" s="5">
        <f t="shared" si="163"/>
        <v>21.069280435429263</v>
      </c>
      <c r="N1169" s="6">
        <f t="shared" si="164"/>
        <v>99.640918727203925</v>
      </c>
      <c r="O1169" s="6">
        <f t="shared" si="167"/>
        <v>64.016315039426459</v>
      </c>
      <c r="P1169" s="6">
        <f>FORECAST(J1169,Inputs!$B$10:$B$18,Inputs!$A$10:$A$18)</f>
        <v>31.737687889407663</v>
      </c>
      <c r="Q1169" s="6">
        <f>IF(Inputs!$D$10="Yes",IF('Hourly Calcs'!P1169&gt;'Hourly Calcs'!K1169,'Hourly Calcs'!O1169,N1169+O1169),N1169+O1169)</f>
        <v>64.016315039426459</v>
      </c>
      <c r="R1169" s="12">
        <f t="shared" si="168"/>
        <v>304.20552906735452</v>
      </c>
      <c r="S1169" s="1">
        <f>IF(AND(A1169&gt;=5,A1169&lt;=9),INDEX(Demand!$C$3:$C$26,C1169),INDEX(Demand!$B$3:$B$26,C1169))</f>
        <v>350</v>
      </c>
      <c r="T1169" s="7">
        <f t="shared" si="169"/>
        <v>304.20552906735452</v>
      </c>
      <c r="U1169" s="7">
        <f t="shared" si="170"/>
        <v>0</v>
      </c>
    </row>
    <row r="1170" spans="1:21" x14ac:dyDescent="0.2">
      <c r="A1170" s="1">
        <v>2</v>
      </c>
      <c r="B1170" s="1">
        <v>18</v>
      </c>
      <c r="C1170" s="1">
        <v>10</v>
      </c>
      <c r="D1170">
        <v>4.9000000000000004</v>
      </c>
      <c r="E1170">
        <v>3.6</v>
      </c>
      <c r="F1170">
        <v>91</v>
      </c>
      <c r="G1170">
        <v>221</v>
      </c>
      <c r="H1170">
        <v>367</v>
      </c>
      <c r="I1170">
        <v>108</v>
      </c>
      <c r="J1170" s="4">
        <f t="shared" si="165"/>
        <v>141.24326820873262</v>
      </c>
      <c r="K1170" s="4">
        <f t="shared" si="166"/>
        <v>19.693795551256784</v>
      </c>
      <c r="L1170" s="5">
        <f t="shared" si="162"/>
        <v>23.756731791267384</v>
      </c>
      <c r="M1170" s="5">
        <f t="shared" si="163"/>
        <v>14.306204448743216</v>
      </c>
      <c r="N1170" s="6">
        <f t="shared" si="164"/>
        <v>279.37951968908163</v>
      </c>
      <c r="O1170" s="6">
        <f t="shared" si="167"/>
        <v>98.768028917972245</v>
      </c>
      <c r="P1170" s="6">
        <f>FORECAST(J1170,Inputs!$B$10:$B$18,Inputs!$A$10:$A$18)</f>
        <v>31.8633635945253</v>
      </c>
      <c r="Q1170" s="6">
        <f>IF(Inputs!$D$10="Yes",IF('Hourly Calcs'!P1170&gt;'Hourly Calcs'!K1170,'Hourly Calcs'!O1170,N1170+O1170),N1170+O1170)</f>
        <v>98.768028917972245</v>
      </c>
      <c r="R1170" s="12">
        <f t="shared" si="168"/>
        <v>469.34567341820411</v>
      </c>
      <c r="S1170" s="1">
        <f>IF(AND(A1170&gt;=5,A1170&lt;=9),INDEX(Demand!$C$3:$C$26,C1170),INDEX(Demand!$B$3:$B$26,C1170))</f>
        <v>600</v>
      </c>
      <c r="T1170" s="7">
        <f t="shared" si="169"/>
        <v>469.34567341820411</v>
      </c>
      <c r="U1170" s="7">
        <f t="shared" si="170"/>
        <v>0</v>
      </c>
    </row>
    <row r="1171" spans="1:21" x14ac:dyDescent="0.2">
      <c r="A1171" s="1">
        <v>2</v>
      </c>
      <c r="B1171" s="1">
        <v>18</v>
      </c>
      <c r="C1171" s="1">
        <v>11</v>
      </c>
      <c r="D1171">
        <v>6.2</v>
      </c>
      <c r="E1171">
        <v>4.3</v>
      </c>
      <c r="F1171">
        <v>88</v>
      </c>
      <c r="G1171">
        <v>358</v>
      </c>
      <c r="H1171">
        <v>572</v>
      </c>
      <c r="I1171">
        <v>125</v>
      </c>
      <c r="J1171" s="4">
        <f t="shared" si="165"/>
        <v>156.17864145728683</v>
      </c>
      <c r="K1171" s="4">
        <f t="shared" si="166"/>
        <v>24.631080856702326</v>
      </c>
      <c r="L1171" s="5">
        <f t="shared" si="162"/>
        <v>8.8213585427131704</v>
      </c>
      <c r="M1171" s="5">
        <f t="shared" si="163"/>
        <v>9.3689191432976742</v>
      </c>
      <c r="N1171" s="6">
        <f t="shared" si="164"/>
        <v>484.95339534151731</v>
      </c>
      <c r="O1171" s="6">
        <f t="shared" si="167"/>
        <v>114.3148482846901</v>
      </c>
      <c r="P1171" s="6">
        <f>FORECAST(J1171,Inputs!$B$10:$B$18,Inputs!$A$10:$A$18)</f>
        <v>32.001654087567466</v>
      </c>
      <c r="Q1171" s="6">
        <f>IF(Inputs!$D$10="Yes",IF('Hourly Calcs'!P1171&gt;'Hourly Calcs'!K1171,'Hourly Calcs'!O1171,N1171+O1171),N1171+O1171)</f>
        <v>114.3148482846901</v>
      </c>
      <c r="R1171" s="12">
        <f t="shared" si="168"/>
        <v>543.22415904884735</v>
      </c>
      <c r="S1171" s="1">
        <f>IF(AND(A1171&gt;=5,A1171&lt;=9),INDEX(Demand!$C$3:$C$26,C1171),INDEX(Demand!$B$3:$B$26,C1171))</f>
        <v>600</v>
      </c>
      <c r="T1171" s="7">
        <f t="shared" si="169"/>
        <v>543.22415904884735</v>
      </c>
      <c r="U1171" s="7">
        <f t="shared" si="170"/>
        <v>0</v>
      </c>
    </row>
    <row r="1172" spans="1:21" x14ac:dyDescent="0.2">
      <c r="A1172" s="1">
        <v>2</v>
      </c>
      <c r="B1172" s="1">
        <v>18</v>
      </c>
      <c r="C1172" s="1">
        <v>12</v>
      </c>
      <c r="D1172">
        <v>7</v>
      </c>
      <c r="E1172">
        <v>5</v>
      </c>
      <c r="F1172">
        <v>87</v>
      </c>
      <c r="G1172">
        <v>429</v>
      </c>
      <c r="H1172">
        <v>724</v>
      </c>
      <c r="I1172">
        <v>92</v>
      </c>
      <c r="J1172" s="4">
        <f t="shared" si="165"/>
        <v>172.25522602190233</v>
      </c>
      <c r="K1172" s="4">
        <f t="shared" si="166"/>
        <v>27.22739107324562</v>
      </c>
      <c r="L1172" s="5">
        <f t="shared" si="162"/>
        <v>7.255226021902331</v>
      </c>
      <c r="M1172" s="5">
        <f t="shared" si="163"/>
        <v>6.7726089267543799</v>
      </c>
      <c r="N1172" s="6">
        <f t="shared" si="164"/>
        <v>631.73037036427297</v>
      </c>
      <c r="O1172" s="6">
        <f t="shared" si="167"/>
        <v>84.135728337531916</v>
      </c>
      <c r="P1172" s="6">
        <f>FORECAST(J1172,Inputs!$B$10:$B$18,Inputs!$A$10:$A$18)</f>
        <v>32.15051135205465</v>
      </c>
      <c r="Q1172" s="6">
        <f>IF(Inputs!$D$10="Yes",IF('Hourly Calcs'!P1172&gt;'Hourly Calcs'!K1172,'Hourly Calcs'!O1172,N1172+O1172),N1172+O1172)</f>
        <v>84.135728337531916</v>
      </c>
      <c r="R1172" s="12">
        <f t="shared" si="168"/>
        <v>399.81298105995165</v>
      </c>
      <c r="S1172" s="1">
        <f>IF(AND(A1172&gt;=5,A1172&lt;=9),INDEX(Demand!$C$3:$C$26,C1172),INDEX(Demand!$B$3:$B$26,C1172))</f>
        <v>600</v>
      </c>
      <c r="T1172" s="7">
        <f t="shared" si="169"/>
        <v>399.81298105995165</v>
      </c>
      <c r="U1172" s="7">
        <f t="shared" si="170"/>
        <v>0</v>
      </c>
    </row>
    <row r="1173" spans="1:21" x14ac:dyDescent="0.2">
      <c r="A1173" s="1">
        <v>2</v>
      </c>
      <c r="B1173" s="1">
        <v>18</v>
      </c>
      <c r="C1173" s="1">
        <v>13</v>
      </c>
      <c r="D1173">
        <v>7.1</v>
      </c>
      <c r="E1173">
        <v>4.9000000000000004</v>
      </c>
      <c r="F1173">
        <v>86</v>
      </c>
      <c r="G1173">
        <v>442</v>
      </c>
      <c r="H1173">
        <v>703</v>
      </c>
      <c r="I1173">
        <v>102</v>
      </c>
      <c r="J1173" s="4">
        <f t="shared" si="165"/>
        <v>188.77084776064569</v>
      </c>
      <c r="K1173" s="4">
        <f t="shared" si="166"/>
        <v>27.157068276307676</v>
      </c>
      <c r="L1173" s="5">
        <f t="shared" si="162"/>
        <v>23.770847760645694</v>
      </c>
      <c r="M1173" s="5">
        <f t="shared" si="163"/>
        <v>6.8429317236923239</v>
      </c>
      <c r="N1173" s="6">
        <f t="shared" si="164"/>
        <v>586.11642092691079</v>
      </c>
      <c r="O1173" s="6">
        <f t="shared" si="167"/>
        <v>93.280916200307118</v>
      </c>
      <c r="P1173" s="6">
        <f>FORECAST(J1173,Inputs!$B$10:$B$18,Inputs!$A$10:$A$18)</f>
        <v>32.30343377556153</v>
      </c>
      <c r="Q1173" s="6">
        <f>IF(Inputs!$D$10="Yes",IF('Hourly Calcs'!P1173&gt;'Hourly Calcs'!K1173,'Hourly Calcs'!O1173,N1173+O1173),N1173+O1173)</f>
        <v>93.280916200307118</v>
      </c>
      <c r="R1173" s="12">
        <f t="shared" si="168"/>
        <v>443.27091378385938</v>
      </c>
      <c r="S1173" s="1">
        <f>IF(AND(A1173&gt;=5,A1173&lt;=9),INDEX(Demand!$C$3:$C$26,C1173),INDEX(Demand!$B$3:$B$26,C1173))</f>
        <v>600</v>
      </c>
      <c r="T1173" s="7">
        <f t="shared" si="169"/>
        <v>443.27091378385938</v>
      </c>
      <c r="U1173" s="7">
        <f t="shared" si="170"/>
        <v>0</v>
      </c>
    </row>
    <row r="1174" spans="1:21" x14ac:dyDescent="0.2">
      <c r="A1174" s="1">
        <v>2</v>
      </c>
      <c r="B1174" s="1">
        <v>18</v>
      </c>
      <c r="C1174" s="1">
        <v>14</v>
      </c>
      <c r="D1174">
        <v>7.2</v>
      </c>
      <c r="E1174">
        <v>4.7</v>
      </c>
      <c r="F1174">
        <v>84</v>
      </c>
      <c r="G1174">
        <v>379</v>
      </c>
      <c r="H1174">
        <v>494</v>
      </c>
      <c r="I1174">
        <v>154</v>
      </c>
      <c r="J1174" s="4">
        <f t="shared" si="165"/>
        <v>204.80401076431733</v>
      </c>
      <c r="K1174" s="4">
        <f t="shared" si="166"/>
        <v>24.430100861887823</v>
      </c>
      <c r="L1174" s="5">
        <f t="shared" si="162"/>
        <v>39.804010764317326</v>
      </c>
      <c r="M1174" s="5">
        <f t="shared" si="163"/>
        <v>9.5698991381121772</v>
      </c>
      <c r="N1174" s="6">
        <f t="shared" si="164"/>
        <v>362.59911498933531</v>
      </c>
      <c r="O1174" s="6">
        <f t="shared" si="167"/>
        <v>140.8358930867382</v>
      </c>
      <c r="P1174" s="6">
        <f>FORECAST(J1174,Inputs!$B$10:$B$18,Inputs!$A$10:$A$18)</f>
        <v>32.451888988558494</v>
      </c>
      <c r="Q1174" s="6">
        <f>IF(Inputs!$D$10="Yes",IF('Hourly Calcs'!P1174&gt;'Hourly Calcs'!K1174,'Hourly Calcs'!O1174,N1174+O1174),N1174+O1174)</f>
        <v>140.8358930867382</v>
      </c>
      <c r="R1174" s="12">
        <f t="shared" si="168"/>
        <v>669.25216394817983</v>
      </c>
      <c r="S1174" s="1">
        <f>IF(AND(A1174&gt;=5,A1174&lt;=9),INDEX(Demand!$C$3:$C$26,C1174),INDEX(Demand!$B$3:$B$26,C1174))</f>
        <v>600</v>
      </c>
      <c r="T1174" s="7">
        <f t="shared" si="169"/>
        <v>600</v>
      </c>
      <c r="U1174" s="7">
        <f t="shared" si="170"/>
        <v>69.252163948179827</v>
      </c>
    </row>
    <row r="1175" spans="1:21" x14ac:dyDescent="0.2">
      <c r="A1175" s="1">
        <v>2</v>
      </c>
      <c r="B1175" s="1">
        <v>18</v>
      </c>
      <c r="C1175" s="1">
        <v>15</v>
      </c>
      <c r="D1175">
        <v>7.1</v>
      </c>
      <c r="E1175">
        <v>4.5999999999999996</v>
      </c>
      <c r="F1175">
        <v>84</v>
      </c>
      <c r="G1175">
        <v>203</v>
      </c>
      <c r="H1175">
        <v>97</v>
      </c>
      <c r="I1175">
        <v>165</v>
      </c>
      <c r="J1175" s="4">
        <f t="shared" si="165"/>
        <v>219.67490758662487</v>
      </c>
      <c r="K1175" s="4">
        <f t="shared" si="166"/>
        <v>19.387211786332841</v>
      </c>
      <c r="L1175" s="5">
        <f t="shared" si="162"/>
        <v>54.674907586624869</v>
      </c>
      <c r="M1175" s="5">
        <f t="shared" si="163"/>
        <v>14.612788213667159</v>
      </c>
      <c r="N1175" s="6">
        <f t="shared" si="164"/>
        <v>56.279319884967691</v>
      </c>
      <c r="O1175" s="6">
        <f t="shared" si="167"/>
        <v>150.89559973579094</v>
      </c>
      <c r="P1175" s="6">
        <f>FORECAST(J1175,Inputs!$B$10:$B$18,Inputs!$A$10:$A$18)</f>
        <v>32.589582477653934</v>
      </c>
      <c r="Q1175" s="6">
        <f>IF(Inputs!$D$10="Yes",IF('Hourly Calcs'!P1175&gt;'Hourly Calcs'!K1175,'Hourly Calcs'!O1175,N1175+O1175),N1175+O1175)</f>
        <v>150.89559973579094</v>
      </c>
      <c r="R1175" s="12">
        <f t="shared" si="168"/>
        <v>717.05588994447851</v>
      </c>
      <c r="S1175" s="1">
        <f>IF(AND(A1175&gt;=5,A1175&lt;=9),INDEX(Demand!$C$3:$C$26,C1175),INDEX(Demand!$B$3:$B$26,C1175))</f>
        <v>600</v>
      </c>
      <c r="T1175" s="7">
        <f t="shared" si="169"/>
        <v>600</v>
      </c>
      <c r="U1175" s="7">
        <f t="shared" si="170"/>
        <v>117.05588994447851</v>
      </c>
    </row>
    <row r="1176" spans="1:21" x14ac:dyDescent="0.2">
      <c r="A1176" s="1">
        <v>2</v>
      </c>
      <c r="B1176" s="1">
        <v>18</v>
      </c>
      <c r="C1176" s="1">
        <v>16</v>
      </c>
      <c r="D1176">
        <v>7.5</v>
      </c>
      <c r="E1176">
        <v>5</v>
      </c>
      <c r="F1176">
        <v>84</v>
      </c>
      <c r="G1176">
        <v>193</v>
      </c>
      <c r="H1176">
        <v>265</v>
      </c>
      <c r="I1176">
        <v>118</v>
      </c>
      <c r="J1176" s="4">
        <f t="shared" si="165"/>
        <v>233.18843761219779</v>
      </c>
      <c r="K1176" s="4">
        <f t="shared" si="166"/>
        <v>12.549556104915141</v>
      </c>
      <c r="L1176" s="5">
        <f t="shared" si="162"/>
        <v>68.188437612197788</v>
      </c>
      <c r="M1176" s="5">
        <f t="shared" si="163"/>
        <v>21.450443895084859</v>
      </c>
      <c r="N1176" s="6">
        <f t="shared" si="164"/>
        <v>101.48005738014821</v>
      </c>
      <c r="O1176" s="6">
        <f t="shared" si="167"/>
        <v>107.91321678074746</v>
      </c>
      <c r="P1176" s="6">
        <f>FORECAST(J1176,Inputs!$B$10:$B$18,Inputs!$A$10:$A$18)</f>
        <v>32.714707755668499</v>
      </c>
      <c r="Q1176" s="6">
        <f>IF(Inputs!$D$10="Yes",IF('Hourly Calcs'!P1176&gt;'Hourly Calcs'!K1176,'Hourly Calcs'!O1176,N1176+O1176),N1176+O1176)</f>
        <v>107.91321678074746</v>
      </c>
      <c r="R1176" s="12">
        <f t="shared" si="168"/>
        <v>512.8036061421119</v>
      </c>
      <c r="S1176" s="1">
        <f>IF(AND(A1176&gt;=5,A1176&lt;=9),INDEX(Demand!$C$3:$C$26,C1176),INDEX(Demand!$B$3:$B$26,C1176))</f>
        <v>900</v>
      </c>
      <c r="T1176" s="7">
        <f t="shared" si="169"/>
        <v>512.8036061421119</v>
      </c>
      <c r="U1176" s="7">
        <f t="shared" si="170"/>
        <v>0</v>
      </c>
    </row>
    <row r="1177" spans="1:21" x14ac:dyDescent="0.2">
      <c r="A1177" s="1">
        <v>2</v>
      </c>
      <c r="B1177" s="1">
        <v>18</v>
      </c>
      <c r="C1177" s="1">
        <v>17</v>
      </c>
      <c r="D1177">
        <v>7</v>
      </c>
      <c r="E1177">
        <v>4.7</v>
      </c>
      <c r="F1177">
        <v>85</v>
      </c>
      <c r="G1177">
        <v>47</v>
      </c>
      <c r="H1177">
        <v>0</v>
      </c>
      <c r="I1177">
        <v>47</v>
      </c>
      <c r="J1177" s="4">
        <f t="shared" si="165"/>
        <v>245.55163063670634</v>
      </c>
      <c r="K1177" s="4">
        <f t="shared" si="166"/>
        <v>4.5074786230647561</v>
      </c>
      <c r="L1177" s="5">
        <f t="shared" si="162"/>
        <v>80.551630636706335</v>
      </c>
      <c r="M1177" s="5">
        <f t="shared" si="163"/>
        <v>29.492521376935244</v>
      </c>
      <c r="N1177" s="6">
        <f t="shared" si="164"/>
        <v>0</v>
      </c>
      <c r="O1177" s="6">
        <f t="shared" si="167"/>
        <v>42.982382955043477</v>
      </c>
      <c r="P1177" s="6">
        <f>FORECAST(J1177,Inputs!$B$10:$B$18,Inputs!$A$10:$A$18)</f>
        <v>32.829181765154686</v>
      </c>
      <c r="Q1177" s="6">
        <f>IF(Inputs!$D$10="Yes",IF('Hourly Calcs'!P1177&gt;'Hourly Calcs'!K1177,'Hourly Calcs'!O1177,N1177+O1177),N1177+O1177)</f>
        <v>42.982382955043477</v>
      </c>
      <c r="R1177" s="12">
        <f t="shared" si="168"/>
        <v>204.25228380236661</v>
      </c>
      <c r="S1177" s="1">
        <f>IF(AND(A1177&gt;=5,A1177&lt;=9),INDEX(Demand!$C$3:$C$26,C1177),INDEX(Demand!$B$3:$B$26,C1177))</f>
        <v>900</v>
      </c>
      <c r="T1177" s="7">
        <f t="shared" si="169"/>
        <v>204.25228380236661</v>
      </c>
      <c r="U1177" s="7">
        <f t="shared" si="170"/>
        <v>0</v>
      </c>
    </row>
    <row r="1178" spans="1:21" x14ac:dyDescent="0.2">
      <c r="A1178" s="1">
        <v>2</v>
      </c>
      <c r="B1178" s="1">
        <v>18</v>
      </c>
      <c r="C1178" s="1">
        <v>18</v>
      </c>
      <c r="D1178">
        <v>6.1</v>
      </c>
      <c r="E1178">
        <v>4.2</v>
      </c>
      <c r="F1178">
        <v>88</v>
      </c>
      <c r="G1178">
        <v>5</v>
      </c>
      <c r="H1178">
        <v>0</v>
      </c>
      <c r="I1178">
        <v>5</v>
      </c>
      <c r="J1178" s="4">
        <f t="shared" si="165"/>
        <v>257.19213651781865</v>
      </c>
      <c r="K1178" s="4">
        <f t="shared" si="166"/>
        <v>-4.5724169808765396</v>
      </c>
      <c r="L1178" s="5">
        <f t="shared" si="162"/>
        <v>0</v>
      </c>
      <c r="M1178" s="5">
        <f t="shared" si="163"/>
        <v>0</v>
      </c>
      <c r="N1178" s="6">
        <f t="shared" si="164"/>
        <v>0</v>
      </c>
      <c r="O1178" s="6">
        <f t="shared" si="167"/>
        <v>4.5725939313876038</v>
      </c>
      <c r="P1178" s="6">
        <f>FORECAST(J1178,Inputs!$B$10:$B$18,Inputs!$A$10:$A$18)</f>
        <v>32.936964227016837</v>
      </c>
      <c r="Q1178" s="6">
        <f>IF(Inputs!$D$10="Yes",IF('Hourly Calcs'!P1178&gt;'Hourly Calcs'!K1178,'Hourly Calcs'!O1178,N1178+O1178),N1178+O1178)</f>
        <v>4.5725939313876038</v>
      </c>
      <c r="R1178" s="12">
        <f t="shared" si="168"/>
        <v>21.728966361953894</v>
      </c>
      <c r="S1178" s="1">
        <f>IF(AND(A1178&gt;=5,A1178&lt;=9),INDEX(Demand!$C$3:$C$26,C1178),INDEX(Demand!$B$3:$B$26,C1178))</f>
        <v>900</v>
      </c>
      <c r="T1178" s="7">
        <f t="shared" si="169"/>
        <v>21.728966361953894</v>
      </c>
      <c r="U1178" s="7">
        <f t="shared" si="170"/>
        <v>0</v>
      </c>
    </row>
    <row r="1179" spans="1:21" x14ac:dyDescent="0.2">
      <c r="A1179" s="1">
        <v>2</v>
      </c>
      <c r="B1179" s="1">
        <v>18</v>
      </c>
      <c r="C1179" s="1">
        <v>19</v>
      </c>
      <c r="D1179">
        <v>3.5</v>
      </c>
      <c r="E1179">
        <v>2.7</v>
      </c>
      <c r="F1179">
        <v>94</v>
      </c>
      <c r="G1179">
        <v>0</v>
      </c>
      <c r="H1179">
        <v>0</v>
      </c>
      <c r="I1179">
        <v>0</v>
      </c>
      <c r="J1179" s="4">
        <f t="shared" si="165"/>
        <v>268.64890945465356</v>
      </c>
      <c r="K1179" s="4">
        <f t="shared" si="166"/>
        <v>-14.016035336719511</v>
      </c>
      <c r="L1179" s="5">
        <f t="shared" si="162"/>
        <v>0</v>
      </c>
      <c r="M1179" s="5">
        <f t="shared" si="163"/>
        <v>0</v>
      </c>
      <c r="N1179" s="6">
        <f t="shared" si="164"/>
        <v>0</v>
      </c>
      <c r="O1179" s="6">
        <f t="shared" si="167"/>
        <v>0</v>
      </c>
      <c r="P1179" s="6">
        <f>FORECAST(J1179,Inputs!$B$10:$B$18,Inputs!$A$10:$A$18)</f>
        <v>33.043045457913458</v>
      </c>
      <c r="Q1179" s="6">
        <f>IF(Inputs!$D$10="Yes",IF('Hourly Calcs'!P1179&gt;'Hourly Calcs'!K1179,'Hourly Calcs'!O1179,N1179+O1179),N1179+O1179)</f>
        <v>0</v>
      </c>
      <c r="R1179" s="12">
        <f t="shared" si="168"/>
        <v>0</v>
      </c>
      <c r="S1179" s="1">
        <f>IF(AND(A1179&gt;=5,A1179&lt;=9),INDEX(Demand!$C$3:$C$26,C1179),INDEX(Demand!$B$3:$B$26,C1179))</f>
        <v>900</v>
      </c>
      <c r="T1179" s="7">
        <f t="shared" si="169"/>
        <v>0</v>
      </c>
      <c r="U1179" s="7">
        <f t="shared" si="170"/>
        <v>0</v>
      </c>
    </row>
    <row r="1180" spans="1:21" x14ac:dyDescent="0.2">
      <c r="A1180" s="1">
        <v>2</v>
      </c>
      <c r="B1180" s="1">
        <v>18</v>
      </c>
      <c r="C1180" s="1">
        <v>20</v>
      </c>
      <c r="D1180">
        <v>4.4000000000000004</v>
      </c>
      <c r="E1180">
        <v>3.5</v>
      </c>
      <c r="F1180">
        <v>94</v>
      </c>
      <c r="G1180">
        <v>0</v>
      </c>
      <c r="H1180">
        <v>0</v>
      </c>
      <c r="I1180">
        <v>0</v>
      </c>
      <c r="J1180" s="4">
        <f t="shared" si="165"/>
        <v>280.55768267381364</v>
      </c>
      <c r="K1180" s="4">
        <f t="shared" si="166"/>
        <v>-23.463021440302896</v>
      </c>
      <c r="L1180" s="5">
        <f t="shared" si="162"/>
        <v>0</v>
      </c>
      <c r="M1180" s="5">
        <f t="shared" si="163"/>
        <v>0</v>
      </c>
      <c r="N1180" s="6">
        <f t="shared" si="164"/>
        <v>0</v>
      </c>
      <c r="O1180" s="6">
        <f t="shared" si="167"/>
        <v>0</v>
      </c>
      <c r="P1180" s="6">
        <f>FORECAST(J1180,Inputs!$B$10:$B$18,Inputs!$A$10:$A$18)</f>
        <v>33.153311876609386</v>
      </c>
      <c r="Q1180" s="6">
        <f>IF(Inputs!$D$10="Yes",IF('Hourly Calcs'!P1180&gt;'Hourly Calcs'!K1180,'Hourly Calcs'!O1180,N1180+O1180),N1180+O1180)</f>
        <v>0</v>
      </c>
      <c r="R1180" s="12">
        <f t="shared" si="168"/>
        <v>0</v>
      </c>
      <c r="S1180" s="1">
        <f>IF(AND(A1180&gt;=5,A1180&lt;=9),INDEX(Demand!$C$3:$C$26,C1180),INDEX(Demand!$B$3:$B$26,C1180))</f>
        <v>800</v>
      </c>
      <c r="T1180" s="7">
        <f t="shared" si="169"/>
        <v>0</v>
      </c>
      <c r="U1180" s="7">
        <f t="shared" si="170"/>
        <v>0</v>
      </c>
    </row>
    <row r="1181" spans="1:21" x14ac:dyDescent="0.2">
      <c r="A1181" s="1">
        <v>2</v>
      </c>
      <c r="B1181" s="1">
        <v>18</v>
      </c>
      <c r="C1181" s="1">
        <v>21</v>
      </c>
      <c r="D1181">
        <v>5.3</v>
      </c>
      <c r="E1181">
        <v>4.3</v>
      </c>
      <c r="F1181">
        <v>93</v>
      </c>
      <c r="G1181">
        <v>0</v>
      </c>
      <c r="H1181">
        <v>0</v>
      </c>
      <c r="I1181">
        <v>0</v>
      </c>
      <c r="J1181" s="4">
        <f t="shared" si="165"/>
        <v>293.69550257852893</v>
      </c>
      <c r="K1181" s="4">
        <f t="shared" si="166"/>
        <v>-32.516774079511848</v>
      </c>
      <c r="L1181" s="5">
        <f t="shared" si="162"/>
        <v>0</v>
      </c>
      <c r="M1181" s="5">
        <f t="shared" si="163"/>
        <v>0</v>
      </c>
      <c r="N1181" s="6">
        <f t="shared" si="164"/>
        <v>0</v>
      </c>
      <c r="O1181" s="6">
        <f t="shared" si="167"/>
        <v>0</v>
      </c>
      <c r="P1181" s="6">
        <f>FORECAST(J1181,Inputs!$B$10:$B$18,Inputs!$A$10:$A$18)</f>
        <v>33.274958357208597</v>
      </c>
      <c r="Q1181" s="6">
        <f>IF(Inputs!$D$10="Yes",IF('Hourly Calcs'!P1181&gt;'Hourly Calcs'!K1181,'Hourly Calcs'!O1181,N1181+O1181),N1181+O1181)</f>
        <v>0</v>
      </c>
      <c r="R1181" s="12">
        <f t="shared" si="168"/>
        <v>0</v>
      </c>
      <c r="S1181" s="1">
        <f>IF(AND(A1181&gt;=5,A1181&lt;=9),INDEX(Demand!$C$3:$C$26,C1181),INDEX(Demand!$B$3:$B$26,C1181))</f>
        <v>700</v>
      </c>
      <c r="T1181" s="7">
        <f t="shared" si="169"/>
        <v>0</v>
      </c>
      <c r="U1181" s="7">
        <f t="shared" si="170"/>
        <v>0</v>
      </c>
    </row>
    <row r="1182" spans="1:21" x14ac:dyDescent="0.2">
      <c r="A1182" s="1">
        <v>2</v>
      </c>
      <c r="B1182" s="1">
        <v>18</v>
      </c>
      <c r="C1182" s="1">
        <v>22</v>
      </c>
      <c r="D1182">
        <v>5.6</v>
      </c>
      <c r="E1182">
        <v>4.5</v>
      </c>
      <c r="F1182">
        <v>93</v>
      </c>
      <c r="G1182">
        <v>0</v>
      </c>
      <c r="H1182">
        <v>0</v>
      </c>
      <c r="I1182">
        <v>0</v>
      </c>
      <c r="J1182" s="4">
        <f t="shared" si="165"/>
        <v>309.01358946433288</v>
      </c>
      <c r="K1182" s="4">
        <f t="shared" si="166"/>
        <v>-40.610563851350236</v>
      </c>
      <c r="L1182" s="5">
        <f t="shared" si="162"/>
        <v>0</v>
      </c>
      <c r="M1182" s="5">
        <f t="shared" si="163"/>
        <v>0</v>
      </c>
      <c r="N1182" s="6">
        <f t="shared" si="164"/>
        <v>0</v>
      </c>
      <c r="O1182" s="6">
        <f t="shared" si="167"/>
        <v>0</v>
      </c>
      <c r="P1182" s="6">
        <f>FORECAST(J1182,Inputs!$B$10:$B$18,Inputs!$A$10:$A$18)</f>
        <v>33.41679249504012</v>
      </c>
      <c r="Q1182" s="6">
        <f>IF(Inputs!$D$10="Yes",IF('Hourly Calcs'!P1182&gt;'Hourly Calcs'!K1182,'Hourly Calcs'!O1182,N1182+O1182),N1182+O1182)</f>
        <v>0</v>
      </c>
      <c r="R1182" s="12">
        <f t="shared" si="168"/>
        <v>0</v>
      </c>
      <c r="S1182" s="1">
        <f>IF(AND(A1182&gt;=5,A1182&lt;=9),INDEX(Demand!$C$3:$C$26,C1182),INDEX(Demand!$B$3:$B$26,C1182))</f>
        <v>600</v>
      </c>
      <c r="T1182" s="7">
        <f t="shared" si="169"/>
        <v>0</v>
      </c>
      <c r="U1182" s="7">
        <f t="shared" si="170"/>
        <v>0</v>
      </c>
    </row>
    <row r="1183" spans="1:21" x14ac:dyDescent="0.2">
      <c r="A1183" s="1">
        <v>2</v>
      </c>
      <c r="B1183" s="1">
        <v>18</v>
      </c>
      <c r="C1183" s="1">
        <v>23</v>
      </c>
      <c r="D1183">
        <v>5.6</v>
      </c>
      <c r="E1183">
        <v>4.4000000000000004</v>
      </c>
      <c r="F1183">
        <v>92</v>
      </c>
      <c r="G1183">
        <v>0</v>
      </c>
      <c r="H1183">
        <v>0</v>
      </c>
      <c r="I1183">
        <v>0</v>
      </c>
      <c r="J1183" s="4">
        <f t="shared" si="165"/>
        <v>327.45624736198749</v>
      </c>
      <c r="K1183" s="4">
        <f t="shared" si="166"/>
        <v>-46.931379273274672</v>
      </c>
      <c r="L1183" s="5">
        <f t="shared" si="162"/>
        <v>0</v>
      </c>
      <c r="M1183" s="5">
        <f t="shared" si="163"/>
        <v>0</v>
      </c>
      <c r="N1183" s="6">
        <f t="shared" si="164"/>
        <v>0</v>
      </c>
      <c r="O1183" s="6">
        <f t="shared" si="167"/>
        <v>0</v>
      </c>
      <c r="P1183" s="6">
        <f>FORECAST(J1183,Inputs!$B$10:$B$18,Inputs!$A$10:$A$18)</f>
        <v>33.587557845944325</v>
      </c>
      <c r="Q1183" s="6">
        <f>IF(Inputs!$D$10="Yes",IF('Hourly Calcs'!P1183&gt;'Hourly Calcs'!K1183,'Hourly Calcs'!O1183,N1183+O1183),N1183+O1183)</f>
        <v>0</v>
      </c>
      <c r="R1183" s="12">
        <f t="shared" si="168"/>
        <v>0</v>
      </c>
      <c r="S1183" s="1">
        <f>IF(AND(A1183&gt;=5,A1183&lt;=9),INDEX(Demand!$C$3:$C$26,C1183),INDEX(Demand!$B$3:$B$26,C1183))</f>
        <v>500</v>
      </c>
      <c r="T1183" s="7">
        <f t="shared" si="169"/>
        <v>0</v>
      </c>
      <c r="U1183" s="7">
        <f t="shared" si="170"/>
        <v>0</v>
      </c>
    </row>
    <row r="1184" spans="1:21" x14ac:dyDescent="0.2">
      <c r="A1184" s="1">
        <v>2</v>
      </c>
      <c r="B1184" s="1">
        <v>18</v>
      </c>
      <c r="C1184" s="1">
        <v>24</v>
      </c>
      <c r="D1184">
        <v>4.8</v>
      </c>
      <c r="E1184">
        <v>3.8</v>
      </c>
      <c r="F1184">
        <v>93</v>
      </c>
      <c r="G1184">
        <v>0</v>
      </c>
      <c r="H1184">
        <v>0</v>
      </c>
      <c r="I1184">
        <v>0</v>
      </c>
      <c r="J1184" s="4">
        <f t="shared" si="165"/>
        <v>349.15982587232736</v>
      </c>
      <c r="K1184" s="4">
        <f t="shared" si="166"/>
        <v>-50.441648117401741</v>
      </c>
      <c r="L1184" s="5">
        <f t="shared" si="162"/>
        <v>0</v>
      </c>
      <c r="M1184" s="5">
        <f t="shared" si="163"/>
        <v>0</v>
      </c>
      <c r="N1184" s="6">
        <f t="shared" si="164"/>
        <v>0</v>
      </c>
      <c r="O1184" s="6">
        <f t="shared" si="167"/>
        <v>0</v>
      </c>
      <c r="P1184" s="6">
        <f>FORECAST(J1184,Inputs!$B$10:$B$18,Inputs!$A$10:$A$18)</f>
        <v>33.788516906225254</v>
      </c>
      <c r="Q1184" s="6">
        <f>IF(Inputs!$D$10="Yes",IF('Hourly Calcs'!P1184&gt;'Hourly Calcs'!K1184,'Hourly Calcs'!O1184,N1184+O1184),N1184+O1184)</f>
        <v>0</v>
      </c>
      <c r="R1184" s="12">
        <f t="shared" si="168"/>
        <v>0</v>
      </c>
      <c r="S1184" s="1">
        <f>IF(AND(A1184&gt;=5,A1184&lt;=9),INDEX(Demand!$C$3:$C$26,C1184),INDEX(Demand!$B$3:$B$26,C1184))</f>
        <v>400</v>
      </c>
      <c r="T1184" s="7">
        <f t="shared" si="169"/>
        <v>0</v>
      </c>
      <c r="U1184" s="7">
        <f t="shared" si="170"/>
        <v>0</v>
      </c>
    </row>
    <row r="1185" spans="1:21" x14ac:dyDescent="0.2">
      <c r="A1185" s="1">
        <v>2</v>
      </c>
      <c r="B1185" s="1">
        <v>19</v>
      </c>
      <c r="C1185" s="1">
        <v>1</v>
      </c>
      <c r="D1185">
        <v>5.2</v>
      </c>
      <c r="E1185">
        <v>4.3</v>
      </c>
      <c r="F1185">
        <v>94</v>
      </c>
      <c r="G1185">
        <v>0</v>
      </c>
      <c r="H1185">
        <v>0</v>
      </c>
      <c r="I1185">
        <v>0</v>
      </c>
      <c r="J1185" s="4">
        <f t="shared" si="165"/>
        <v>12.293292709705298</v>
      </c>
      <c r="K1185" s="4">
        <f t="shared" si="166"/>
        <v>-50.3056899522648</v>
      </c>
      <c r="L1185" s="5">
        <f t="shared" si="162"/>
        <v>0</v>
      </c>
      <c r="M1185" s="5">
        <f t="shared" si="163"/>
        <v>0</v>
      </c>
      <c r="N1185" s="6">
        <f t="shared" si="164"/>
        <v>0</v>
      </c>
      <c r="O1185" s="6">
        <f t="shared" si="167"/>
        <v>0</v>
      </c>
      <c r="P1185" s="6">
        <f>FORECAST(J1185,Inputs!$B$10:$B$18,Inputs!$A$10:$A$18)</f>
        <v>30.669382339904676</v>
      </c>
      <c r="Q1185" s="6">
        <f>IF(Inputs!$D$10="Yes",IF('Hourly Calcs'!P1185&gt;'Hourly Calcs'!K1185,'Hourly Calcs'!O1185,N1185+O1185),N1185+O1185)</f>
        <v>0</v>
      </c>
      <c r="R1185" s="12">
        <f t="shared" si="168"/>
        <v>0</v>
      </c>
      <c r="S1185" s="1">
        <f>IF(AND(A1185&gt;=5,A1185&lt;=9),INDEX(Demand!$C$3:$C$26,C1185),INDEX(Demand!$B$3:$B$26,C1185))</f>
        <v>350</v>
      </c>
      <c r="T1185" s="7">
        <f t="shared" si="169"/>
        <v>0</v>
      </c>
      <c r="U1185" s="7">
        <f t="shared" si="170"/>
        <v>0</v>
      </c>
    </row>
    <row r="1186" spans="1:21" x14ac:dyDescent="0.2">
      <c r="A1186" s="1">
        <v>2</v>
      </c>
      <c r="B1186" s="1">
        <v>19</v>
      </c>
      <c r="C1186" s="1">
        <v>2</v>
      </c>
      <c r="D1186">
        <v>5.3</v>
      </c>
      <c r="E1186">
        <v>4.0999999999999996</v>
      </c>
      <c r="F1186">
        <v>92</v>
      </c>
      <c r="G1186">
        <v>0</v>
      </c>
      <c r="H1186">
        <v>0</v>
      </c>
      <c r="I1186">
        <v>0</v>
      </c>
      <c r="J1186" s="4">
        <f t="shared" si="165"/>
        <v>33.799463967520268</v>
      </c>
      <c r="K1186" s="4">
        <f t="shared" si="166"/>
        <v>-46.558890362262758</v>
      </c>
      <c r="L1186" s="5">
        <f t="shared" si="162"/>
        <v>0</v>
      </c>
      <c r="M1186" s="5">
        <f t="shared" si="163"/>
        <v>0</v>
      </c>
      <c r="N1186" s="6">
        <f t="shared" si="164"/>
        <v>0</v>
      </c>
      <c r="O1186" s="6">
        <f t="shared" si="167"/>
        <v>0</v>
      </c>
      <c r="P1186" s="6">
        <f>FORECAST(J1186,Inputs!$B$10:$B$18,Inputs!$A$10:$A$18)</f>
        <v>30.868513555254815</v>
      </c>
      <c r="Q1186" s="6">
        <f>IF(Inputs!$D$10="Yes",IF('Hourly Calcs'!P1186&gt;'Hourly Calcs'!K1186,'Hourly Calcs'!O1186,N1186+O1186),N1186+O1186)</f>
        <v>0</v>
      </c>
      <c r="R1186" s="12">
        <f t="shared" si="168"/>
        <v>0</v>
      </c>
      <c r="S1186" s="1">
        <f>IF(AND(A1186&gt;=5,A1186&lt;=9),INDEX(Demand!$C$3:$C$26,C1186),INDEX(Demand!$B$3:$B$26,C1186))</f>
        <v>350</v>
      </c>
      <c r="T1186" s="7">
        <f t="shared" si="169"/>
        <v>0</v>
      </c>
      <c r="U1186" s="7">
        <f t="shared" si="170"/>
        <v>0</v>
      </c>
    </row>
    <row r="1187" spans="1:21" x14ac:dyDescent="0.2">
      <c r="A1187" s="1">
        <v>2</v>
      </c>
      <c r="B1187" s="1">
        <v>19</v>
      </c>
      <c r="C1187" s="1">
        <v>3</v>
      </c>
      <c r="D1187">
        <v>5</v>
      </c>
      <c r="E1187">
        <v>4.3</v>
      </c>
      <c r="F1187">
        <v>95</v>
      </c>
      <c r="G1187">
        <v>0</v>
      </c>
      <c r="H1187">
        <v>0</v>
      </c>
      <c r="I1187">
        <v>0</v>
      </c>
      <c r="J1187" s="4">
        <f t="shared" si="165"/>
        <v>51.997714484312326</v>
      </c>
      <c r="K1187" s="4">
        <f t="shared" si="166"/>
        <v>-40.073380957770127</v>
      </c>
      <c r="L1187" s="5">
        <f t="shared" ref="L1187:L1250" si="171">IF(ABS($B$5-J1187)&gt;90,0,ABS($B$5-J1187))</f>
        <v>0</v>
      </c>
      <c r="M1187" s="5">
        <f t="shared" ref="M1187:M1250" si="172">IF(K1187&gt;0,ABS($B$4-K1187),0)</f>
        <v>0</v>
      </c>
      <c r="N1187" s="6">
        <f t="shared" si="164"/>
        <v>0</v>
      </c>
      <c r="O1187" s="6">
        <f t="shared" si="167"/>
        <v>0</v>
      </c>
      <c r="P1187" s="6">
        <f>FORECAST(J1187,Inputs!$B$10:$B$18,Inputs!$A$10:$A$18)</f>
        <v>31.037015874854742</v>
      </c>
      <c r="Q1187" s="6">
        <f>IF(Inputs!$D$10="Yes",IF('Hourly Calcs'!P1187&gt;'Hourly Calcs'!K1187,'Hourly Calcs'!O1187,N1187+O1187),N1187+O1187)</f>
        <v>0</v>
      </c>
      <c r="R1187" s="12">
        <f t="shared" si="168"/>
        <v>0</v>
      </c>
      <c r="S1187" s="1">
        <f>IF(AND(A1187&gt;=5,A1187&lt;=9),INDEX(Demand!$C$3:$C$26,C1187),INDEX(Demand!$B$3:$B$26,C1187))</f>
        <v>350</v>
      </c>
      <c r="T1187" s="7">
        <f t="shared" si="169"/>
        <v>0</v>
      </c>
      <c r="U1187" s="7">
        <f t="shared" si="170"/>
        <v>0</v>
      </c>
    </row>
    <row r="1188" spans="1:21" x14ac:dyDescent="0.2">
      <c r="A1188" s="1">
        <v>2</v>
      </c>
      <c r="B1188" s="1">
        <v>19</v>
      </c>
      <c r="C1188" s="1">
        <v>4</v>
      </c>
      <c r="D1188">
        <v>4.9000000000000004</v>
      </c>
      <c r="E1188">
        <v>3.9</v>
      </c>
      <c r="F1188">
        <v>93</v>
      </c>
      <c r="G1188">
        <v>0</v>
      </c>
      <c r="H1188">
        <v>0</v>
      </c>
      <c r="I1188">
        <v>0</v>
      </c>
      <c r="J1188" s="4">
        <f t="shared" si="165"/>
        <v>67.122981773907654</v>
      </c>
      <c r="K1188" s="4">
        <f t="shared" si="166"/>
        <v>-31.877729097341714</v>
      </c>
      <c r="L1188" s="5">
        <f t="shared" si="171"/>
        <v>0</v>
      </c>
      <c r="M1188" s="5">
        <f t="shared" si="172"/>
        <v>0</v>
      </c>
      <c r="N1188" s="6">
        <f t="shared" si="164"/>
        <v>0</v>
      </c>
      <c r="O1188" s="6">
        <f t="shared" si="167"/>
        <v>0</v>
      </c>
      <c r="P1188" s="6">
        <f>FORECAST(J1188,Inputs!$B$10:$B$18,Inputs!$A$10:$A$18)</f>
        <v>31.177064646054699</v>
      </c>
      <c r="Q1188" s="6">
        <f>IF(Inputs!$D$10="Yes",IF('Hourly Calcs'!P1188&gt;'Hourly Calcs'!K1188,'Hourly Calcs'!O1188,N1188+O1188),N1188+O1188)</f>
        <v>0</v>
      </c>
      <c r="R1188" s="12">
        <f t="shared" si="168"/>
        <v>0</v>
      </c>
      <c r="S1188" s="1">
        <f>IF(AND(A1188&gt;=5,A1188&lt;=9),INDEX(Demand!$C$3:$C$26,C1188),INDEX(Demand!$B$3:$B$26,C1188))</f>
        <v>350</v>
      </c>
      <c r="T1188" s="7">
        <f t="shared" si="169"/>
        <v>0</v>
      </c>
      <c r="U1188" s="7">
        <f t="shared" si="170"/>
        <v>0</v>
      </c>
    </row>
    <row r="1189" spans="1:21" x14ac:dyDescent="0.2">
      <c r="A1189" s="1">
        <v>2</v>
      </c>
      <c r="B1189" s="1">
        <v>19</v>
      </c>
      <c r="C1189" s="1">
        <v>5</v>
      </c>
      <c r="D1189">
        <v>4</v>
      </c>
      <c r="E1189">
        <v>3.3</v>
      </c>
      <c r="F1189">
        <v>95</v>
      </c>
      <c r="G1189">
        <v>0</v>
      </c>
      <c r="H1189">
        <v>0</v>
      </c>
      <c r="I1189">
        <v>0</v>
      </c>
      <c r="J1189" s="4">
        <f t="shared" si="165"/>
        <v>80.136620082507562</v>
      </c>
      <c r="K1189" s="4">
        <f t="shared" si="166"/>
        <v>-22.764687562850668</v>
      </c>
      <c r="L1189" s="5">
        <f t="shared" si="171"/>
        <v>84.863379917492438</v>
      </c>
      <c r="M1189" s="5">
        <f t="shared" si="172"/>
        <v>0</v>
      </c>
      <c r="N1189" s="6">
        <f t="shared" si="164"/>
        <v>0</v>
      </c>
      <c r="O1189" s="6">
        <f t="shared" si="167"/>
        <v>0</v>
      </c>
      <c r="P1189" s="6">
        <f>FORECAST(J1189,Inputs!$B$10:$B$18,Inputs!$A$10:$A$18)</f>
        <v>31.297561297060252</v>
      </c>
      <c r="Q1189" s="6">
        <f>IF(Inputs!$D$10="Yes",IF('Hourly Calcs'!P1189&gt;'Hourly Calcs'!K1189,'Hourly Calcs'!O1189,N1189+O1189),N1189+O1189)</f>
        <v>0</v>
      </c>
      <c r="R1189" s="12">
        <f t="shared" si="168"/>
        <v>0</v>
      </c>
      <c r="S1189" s="1">
        <f>IF(AND(A1189&gt;=5,A1189&lt;=9),INDEX(Demand!$C$3:$C$26,C1189),INDEX(Demand!$B$3:$B$26,C1189))</f>
        <v>350</v>
      </c>
      <c r="T1189" s="7">
        <f t="shared" si="169"/>
        <v>0</v>
      </c>
      <c r="U1189" s="7">
        <f t="shared" si="170"/>
        <v>0</v>
      </c>
    </row>
    <row r="1190" spans="1:21" x14ac:dyDescent="0.2">
      <c r="A1190" s="1">
        <v>2</v>
      </c>
      <c r="B1190" s="1">
        <v>19</v>
      </c>
      <c r="C1190" s="1">
        <v>6</v>
      </c>
      <c r="D1190">
        <v>3.1</v>
      </c>
      <c r="E1190">
        <v>3.1</v>
      </c>
      <c r="F1190">
        <v>100</v>
      </c>
      <c r="G1190">
        <v>0</v>
      </c>
      <c r="H1190">
        <v>0</v>
      </c>
      <c r="I1190">
        <v>0</v>
      </c>
      <c r="J1190" s="4">
        <f t="shared" si="165"/>
        <v>91.979302975308997</v>
      </c>
      <c r="K1190" s="4">
        <f t="shared" si="166"/>
        <v>-13.286095582176827</v>
      </c>
      <c r="L1190" s="5">
        <f t="shared" si="171"/>
        <v>73.020697024691003</v>
      </c>
      <c r="M1190" s="5">
        <f t="shared" si="172"/>
        <v>0</v>
      </c>
      <c r="N1190" s="6">
        <f t="shared" si="164"/>
        <v>0</v>
      </c>
      <c r="O1190" s="6">
        <f t="shared" si="167"/>
        <v>0</v>
      </c>
      <c r="P1190" s="6">
        <f>FORECAST(J1190,Inputs!$B$10:$B$18,Inputs!$A$10:$A$18)</f>
        <v>31.407215768289895</v>
      </c>
      <c r="Q1190" s="6">
        <f>IF(Inputs!$D$10="Yes",IF('Hourly Calcs'!P1190&gt;'Hourly Calcs'!K1190,'Hourly Calcs'!O1190,N1190+O1190),N1190+O1190)</f>
        <v>0</v>
      </c>
      <c r="R1190" s="12">
        <f t="shared" si="168"/>
        <v>0</v>
      </c>
      <c r="S1190" s="1">
        <f>IF(AND(A1190&gt;=5,A1190&lt;=9),INDEX(Demand!$C$3:$C$26,C1190),INDEX(Demand!$B$3:$B$26,C1190))</f>
        <v>350</v>
      </c>
      <c r="T1190" s="7">
        <f t="shared" si="169"/>
        <v>0</v>
      </c>
      <c r="U1190" s="7">
        <f t="shared" si="170"/>
        <v>0</v>
      </c>
    </row>
    <row r="1191" spans="1:21" x14ac:dyDescent="0.2">
      <c r="A1191" s="1">
        <v>2</v>
      </c>
      <c r="B1191" s="1">
        <v>19</v>
      </c>
      <c r="C1191" s="1">
        <v>7</v>
      </c>
      <c r="D1191">
        <v>3.5</v>
      </c>
      <c r="E1191">
        <v>3.5</v>
      </c>
      <c r="F1191">
        <v>100</v>
      </c>
      <c r="G1191">
        <v>0</v>
      </c>
      <c r="H1191">
        <v>0</v>
      </c>
      <c r="I1191">
        <v>0</v>
      </c>
      <c r="J1191" s="4">
        <f t="shared" si="165"/>
        <v>103.41700277224319</v>
      </c>
      <c r="K1191" s="4">
        <f t="shared" si="166"/>
        <v>-3.8206749271617895</v>
      </c>
      <c r="L1191" s="5">
        <f t="shared" si="171"/>
        <v>61.582997227756806</v>
      </c>
      <c r="M1191" s="5">
        <f t="shared" si="172"/>
        <v>0</v>
      </c>
      <c r="N1191" s="6">
        <f t="shared" si="164"/>
        <v>0</v>
      </c>
      <c r="O1191" s="6">
        <f t="shared" si="167"/>
        <v>0</v>
      </c>
      <c r="P1191" s="6">
        <f>FORECAST(J1191,Inputs!$B$10:$B$18,Inputs!$A$10:$A$18)</f>
        <v>31.513120396039287</v>
      </c>
      <c r="Q1191" s="6">
        <f>IF(Inputs!$D$10="Yes",IF('Hourly Calcs'!P1191&gt;'Hourly Calcs'!K1191,'Hourly Calcs'!O1191,N1191+O1191),N1191+O1191)</f>
        <v>0</v>
      </c>
      <c r="R1191" s="12">
        <f t="shared" si="168"/>
        <v>0</v>
      </c>
      <c r="S1191" s="1">
        <f>IF(AND(A1191&gt;=5,A1191&lt;=9),INDEX(Demand!$C$3:$C$26,C1191),INDEX(Demand!$B$3:$B$26,C1191))</f>
        <v>350</v>
      </c>
      <c r="T1191" s="7">
        <f t="shared" si="169"/>
        <v>0</v>
      </c>
      <c r="U1191" s="7">
        <f t="shared" si="170"/>
        <v>0</v>
      </c>
    </row>
    <row r="1192" spans="1:21" x14ac:dyDescent="0.2">
      <c r="A1192" s="1">
        <v>2</v>
      </c>
      <c r="B1192" s="1">
        <v>19</v>
      </c>
      <c r="C1192" s="1">
        <v>8</v>
      </c>
      <c r="D1192">
        <v>4</v>
      </c>
      <c r="E1192">
        <v>4</v>
      </c>
      <c r="F1192">
        <v>100</v>
      </c>
      <c r="G1192">
        <v>9</v>
      </c>
      <c r="H1192">
        <v>0</v>
      </c>
      <c r="I1192">
        <v>9</v>
      </c>
      <c r="J1192" s="4">
        <f t="shared" si="165"/>
        <v>115.07940779422042</v>
      </c>
      <c r="K1192" s="4">
        <f t="shared" si="166"/>
        <v>5.2165054006481171</v>
      </c>
      <c r="L1192" s="5">
        <f t="shared" si="171"/>
        <v>49.920592205779585</v>
      </c>
      <c r="M1192" s="5">
        <f t="shared" si="172"/>
        <v>28.783494599351883</v>
      </c>
      <c r="N1192" s="6">
        <f t="shared" si="164"/>
        <v>0</v>
      </c>
      <c r="O1192" s="6">
        <f t="shared" si="167"/>
        <v>8.2306690764976871</v>
      </c>
      <c r="P1192" s="6">
        <f>FORECAST(J1192,Inputs!$B$10:$B$18,Inputs!$A$10:$A$18)</f>
        <v>31.621105627724262</v>
      </c>
      <c r="Q1192" s="6">
        <f>IF(Inputs!$D$10="Yes",IF('Hourly Calcs'!P1192&gt;'Hourly Calcs'!K1192,'Hourly Calcs'!O1192,N1192+O1192),N1192+O1192)</f>
        <v>8.2306690764976871</v>
      </c>
      <c r="R1192" s="12">
        <f t="shared" si="168"/>
        <v>39.11213945151701</v>
      </c>
      <c r="S1192" s="1">
        <f>IF(AND(A1192&gt;=5,A1192&lt;=9),INDEX(Demand!$C$3:$C$26,C1192),INDEX(Demand!$B$3:$B$26,C1192))</f>
        <v>350</v>
      </c>
      <c r="T1192" s="7">
        <f t="shared" si="169"/>
        <v>39.11213945151701</v>
      </c>
      <c r="U1192" s="7">
        <f t="shared" si="170"/>
        <v>0</v>
      </c>
    </row>
    <row r="1193" spans="1:21" x14ac:dyDescent="0.2">
      <c r="A1193" s="1">
        <v>2</v>
      </c>
      <c r="B1193" s="1">
        <v>19</v>
      </c>
      <c r="C1193" s="1">
        <v>9</v>
      </c>
      <c r="D1193">
        <v>4</v>
      </c>
      <c r="E1193">
        <v>4</v>
      </c>
      <c r="F1193">
        <v>100</v>
      </c>
      <c r="G1193">
        <v>90</v>
      </c>
      <c r="H1193">
        <v>97</v>
      </c>
      <c r="I1193">
        <v>72</v>
      </c>
      <c r="J1193" s="4">
        <f t="shared" si="165"/>
        <v>127.50291473876894</v>
      </c>
      <c r="K1193" s="4">
        <f t="shared" si="166"/>
        <v>13.242911634568429</v>
      </c>
      <c r="L1193" s="5">
        <f t="shared" si="171"/>
        <v>37.497085261231064</v>
      </c>
      <c r="M1193" s="5">
        <f t="shared" si="172"/>
        <v>20.757088365431571</v>
      </c>
      <c r="N1193" s="6">
        <f t="shared" si="164"/>
        <v>60.311974189886065</v>
      </c>
      <c r="O1193" s="6">
        <f t="shared" si="167"/>
        <v>65.845352611981497</v>
      </c>
      <c r="P1193" s="6">
        <f>FORECAST(J1193,Inputs!$B$10:$B$18,Inputs!$A$10:$A$18)</f>
        <v>31.736138099433045</v>
      </c>
      <c r="Q1193" s="6">
        <f>IF(Inputs!$D$10="Yes",IF('Hourly Calcs'!P1193&gt;'Hourly Calcs'!K1193,'Hourly Calcs'!O1193,N1193+O1193),N1193+O1193)</f>
        <v>65.845352611981497</v>
      </c>
      <c r="R1193" s="12">
        <f t="shared" si="168"/>
        <v>312.89711561213608</v>
      </c>
      <c r="S1193" s="1">
        <f>IF(AND(A1193&gt;=5,A1193&lt;=9),INDEX(Demand!$C$3:$C$26,C1193),INDEX(Demand!$B$3:$B$26,C1193))</f>
        <v>350</v>
      </c>
      <c r="T1193" s="7">
        <f t="shared" si="169"/>
        <v>312.89711561213608</v>
      </c>
      <c r="U1193" s="7">
        <f t="shared" si="170"/>
        <v>0</v>
      </c>
    </row>
    <row r="1194" spans="1:21" x14ac:dyDescent="0.2">
      <c r="A1194" s="1">
        <v>2</v>
      </c>
      <c r="B1194" s="1">
        <v>19</v>
      </c>
      <c r="C1194" s="1">
        <v>10</v>
      </c>
      <c r="D1194">
        <v>5.4</v>
      </c>
      <c r="E1194">
        <v>4.4000000000000004</v>
      </c>
      <c r="F1194">
        <v>93</v>
      </c>
      <c r="G1194">
        <v>151</v>
      </c>
      <c r="H1194">
        <v>50</v>
      </c>
      <c r="I1194">
        <v>135</v>
      </c>
      <c r="J1194" s="4">
        <f t="shared" si="165"/>
        <v>141.11135736899072</v>
      </c>
      <c r="K1194" s="4">
        <f t="shared" si="166"/>
        <v>20.024322718588323</v>
      </c>
      <c r="L1194" s="5">
        <f t="shared" si="171"/>
        <v>23.888642631009276</v>
      </c>
      <c r="M1194" s="5">
        <f t="shared" si="172"/>
        <v>13.975677281411677</v>
      </c>
      <c r="N1194" s="6">
        <f t="shared" si="164"/>
        <v>38.212933302888345</v>
      </c>
      <c r="O1194" s="6">
        <f t="shared" si="167"/>
        <v>123.4600361474653</v>
      </c>
      <c r="P1194" s="6">
        <f>FORECAST(J1194,Inputs!$B$10:$B$18,Inputs!$A$10:$A$18)</f>
        <v>31.862142197861022</v>
      </c>
      <c r="Q1194" s="6">
        <f>IF(Inputs!$D$10="Yes",IF('Hourly Calcs'!P1194&gt;'Hourly Calcs'!K1194,'Hourly Calcs'!O1194,N1194+O1194),N1194+O1194)</f>
        <v>123.4600361474653</v>
      </c>
      <c r="R1194" s="12">
        <f t="shared" si="168"/>
        <v>586.68209177275514</v>
      </c>
      <c r="S1194" s="1">
        <f>IF(AND(A1194&gt;=5,A1194&lt;=9),INDEX(Demand!$C$3:$C$26,C1194),INDEX(Demand!$B$3:$B$26,C1194))</f>
        <v>600</v>
      </c>
      <c r="T1194" s="7">
        <f t="shared" si="169"/>
        <v>586.68209177275514</v>
      </c>
      <c r="U1194" s="7">
        <f t="shared" si="170"/>
        <v>0</v>
      </c>
    </row>
    <row r="1195" spans="1:21" x14ac:dyDescent="0.2">
      <c r="A1195" s="1">
        <v>2</v>
      </c>
      <c r="B1195" s="1">
        <v>19</v>
      </c>
      <c r="C1195" s="1">
        <v>11</v>
      </c>
      <c r="D1195">
        <v>7.1</v>
      </c>
      <c r="E1195">
        <v>4.5999999999999996</v>
      </c>
      <c r="F1195">
        <v>84</v>
      </c>
      <c r="G1195">
        <v>360</v>
      </c>
      <c r="H1195">
        <v>505</v>
      </c>
      <c r="I1195">
        <v>152</v>
      </c>
      <c r="J1195" s="4">
        <f t="shared" si="165"/>
        <v>156.09912940758738</v>
      </c>
      <c r="K1195" s="4">
        <f t="shared" si="166"/>
        <v>24.977022993895957</v>
      </c>
      <c r="L1195" s="5">
        <f t="shared" si="171"/>
        <v>8.9008705924126161</v>
      </c>
      <c r="M1195" s="5">
        <f t="shared" si="172"/>
        <v>9.0229770061040426</v>
      </c>
      <c r="N1195" s="6">
        <f t="shared" si="164"/>
        <v>429.68248505490618</v>
      </c>
      <c r="O1195" s="6">
        <f t="shared" si="167"/>
        <v>139.00685551418317</v>
      </c>
      <c r="P1195" s="6">
        <f>FORECAST(J1195,Inputs!$B$10:$B$18,Inputs!$A$10:$A$18)</f>
        <v>32.000917864885068</v>
      </c>
      <c r="Q1195" s="6">
        <f>IF(Inputs!$D$10="Yes",IF('Hourly Calcs'!P1195&gt;'Hourly Calcs'!K1195,'Hourly Calcs'!O1195,N1195+O1195),N1195+O1195)</f>
        <v>139.00685551418317</v>
      </c>
      <c r="R1195" s="12">
        <f t="shared" si="168"/>
        <v>660.56057740339838</v>
      </c>
      <c r="S1195" s="1">
        <f>IF(AND(A1195&gt;=5,A1195&lt;=9),INDEX(Demand!$C$3:$C$26,C1195),INDEX(Demand!$B$3:$B$26,C1195))</f>
        <v>600</v>
      </c>
      <c r="T1195" s="7">
        <f t="shared" si="169"/>
        <v>600</v>
      </c>
      <c r="U1195" s="7">
        <f t="shared" si="170"/>
        <v>60.560577403398383</v>
      </c>
    </row>
    <row r="1196" spans="1:21" x14ac:dyDescent="0.2">
      <c r="A1196" s="1">
        <v>2</v>
      </c>
      <c r="B1196" s="1">
        <v>19</v>
      </c>
      <c r="C1196" s="1">
        <v>12</v>
      </c>
      <c r="D1196">
        <v>8.4</v>
      </c>
      <c r="E1196">
        <v>4.5999999999999996</v>
      </c>
      <c r="F1196">
        <v>77</v>
      </c>
      <c r="G1196">
        <v>436</v>
      </c>
      <c r="H1196">
        <v>727</v>
      </c>
      <c r="I1196">
        <v>94</v>
      </c>
      <c r="J1196" s="4">
        <f t="shared" si="165"/>
        <v>172.24410705768668</v>
      </c>
      <c r="K1196" s="4">
        <f t="shared" si="166"/>
        <v>27.580852619716183</v>
      </c>
      <c r="L1196" s="5">
        <f t="shared" si="171"/>
        <v>7.2441070576866764</v>
      </c>
      <c r="M1196" s="5">
        <f t="shared" si="172"/>
        <v>6.4191473802838175</v>
      </c>
      <c r="N1196" s="6">
        <f t="shared" si="164"/>
        <v>636.51270834099057</v>
      </c>
      <c r="O1196" s="6">
        <f t="shared" si="167"/>
        <v>85.964765910086953</v>
      </c>
      <c r="P1196" s="6">
        <f>FORECAST(J1196,Inputs!$B$10:$B$18,Inputs!$A$10:$A$18)</f>
        <v>32.150408398682281</v>
      </c>
      <c r="Q1196" s="6">
        <f>IF(Inputs!$D$10="Yes",IF('Hourly Calcs'!P1196&gt;'Hourly Calcs'!K1196,'Hourly Calcs'!O1196,N1196+O1196),N1196+O1196)</f>
        <v>85.964765910086953</v>
      </c>
      <c r="R1196" s="12">
        <f t="shared" si="168"/>
        <v>408.50456760473321</v>
      </c>
      <c r="S1196" s="1">
        <f>IF(AND(A1196&gt;=5,A1196&lt;=9),INDEX(Demand!$C$3:$C$26,C1196),INDEX(Demand!$B$3:$B$26,C1196))</f>
        <v>600</v>
      </c>
      <c r="T1196" s="7">
        <f t="shared" si="169"/>
        <v>408.50456760473321</v>
      </c>
      <c r="U1196" s="7">
        <f t="shared" si="170"/>
        <v>0</v>
      </c>
    </row>
    <row r="1197" spans="1:21" x14ac:dyDescent="0.2">
      <c r="A1197" s="1">
        <v>2</v>
      </c>
      <c r="B1197" s="1">
        <v>19</v>
      </c>
      <c r="C1197" s="1">
        <v>13</v>
      </c>
      <c r="D1197">
        <v>8.1999999999999993</v>
      </c>
      <c r="E1197">
        <v>4.3</v>
      </c>
      <c r="F1197">
        <v>76</v>
      </c>
      <c r="G1197">
        <v>457</v>
      </c>
      <c r="H1197">
        <v>749</v>
      </c>
      <c r="I1197">
        <v>92</v>
      </c>
      <c r="J1197" s="4">
        <f t="shared" si="165"/>
        <v>188.83384373161465</v>
      </c>
      <c r="K1197" s="4">
        <f t="shared" si="166"/>
        <v>27.506353003446492</v>
      </c>
      <c r="L1197" s="5">
        <f t="shared" si="171"/>
        <v>23.83384373161465</v>
      </c>
      <c r="M1197" s="5">
        <f t="shared" si="172"/>
        <v>6.4936469965535082</v>
      </c>
      <c r="N1197" s="6">
        <f t="shared" si="164"/>
        <v>626.59338349439258</v>
      </c>
      <c r="O1197" s="6">
        <f t="shared" si="167"/>
        <v>84.135728337531916</v>
      </c>
      <c r="P1197" s="6">
        <f>FORECAST(J1197,Inputs!$B$10:$B$18,Inputs!$A$10:$A$18)</f>
        <v>32.304017071589023</v>
      </c>
      <c r="Q1197" s="6">
        <f>IF(Inputs!$D$10="Yes",IF('Hourly Calcs'!P1197&gt;'Hourly Calcs'!K1197,'Hourly Calcs'!O1197,N1197+O1197),N1197+O1197)</f>
        <v>84.135728337531916</v>
      </c>
      <c r="R1197" s="12">
        <f t="shared" si="168"/>
        <v>399.81298105995165</v>
      </c>
      <c r="S1197" s="1">
        <f>IF(AND(A1197&gt;=5,A1197&lt;=9),INDEX(Demand!$C$3:$C$26,C1197),INDEX(Demand!$B$3:$B$26,C1197))</f>
        <v>600</v>
      </c>
      <c r="T1197" s="7">
        <f t="shared" si="169"/>
        <v>399.81298105995165</v>
      </c>
      <c r="U1197" s="7">
        <f t="shared" si="170"/>
        <v>0</v>
      </c>
    </row>
    <row r="1198" spans="1:21" x14ac:dyDescent="0.2">
      <c r="A1198" s="1">
        <v>2</v>
      </c>
      <c r="B1198" s="1">
        <v>19</v>
      </c>
      <c r="C1198" s="1">
        <v>14</v>
      </c>
      <c r="D1198">
        <v>8.1999999999999993</v>
      </c>
      <c r="E1198">
        <v>4.3</v>
      </c>
      <c r="F1198">
        <v>76</v>
      </c>
      <c r="G1198">
        <v>423</v>
      </c>
      <c r="H1198">
        <v>719</v>
      </c>
      <c r="I1198">
        <v>92</v>
      </c>
      <c r="J1198" s="4">
        <f t="shared" si="165"/>
        <v>204.93214889318202</v>
      </c>
      <c r="K1198" s="4">
        <f t="shared" si="166"/>
        <v>24.764182098814985</v>
      </c>
      <c r="L1198" s="5">
        <f t="shared" si="171"/>
        <v>39.932148893182017</v>
      </c>
      <c r="M1198" s="5">
        <f t="shared" si="172"/>
        <v>9.2358179011850154</v>
      </c>
      <c r="N1198" s="6">
        <f t="shared" si="164"/>
        <v>529.63773115945583</v>
      </c>
      <c r="O1198" s="6">
        <f t="shared" si="167"/>
        <v>84.135728337531916</v>
      </c>
      <c r="P1198" s="6">
        <f>FORECAST(J1198,Inputs!$B$10:$B$18,Inputs!$A$10:$A$18)</f>
        <v>32.453075452714643</v>
      </c>
      <c r="Q1198" s="6">
        <f>IF(Inputs!$D$10="Yes",IF('Hourly Calcs'!P1198&gt;'Hourly Calcs'!K1198,'Hourly Calcs'!O1198,N1198+O1198),N1198+O1198)</f>
        <v>84.135728337531916</v>
      </c>
      <c r="R1198" s="12">
        <f t="shared" si="168"/>
        <v>399.81298105995165</v>
      </c>
      <c r="S1198" s="1">
        <f>IF(AND(A1198&gt;=5,A1198&lt;=9),INDEX(Demand!$C$3:$C$26,C1198),INDEX(Demand!$B$3:$B$26,C1198))</f>
        <v>600</v>
      </c>
      <c r="T1198" s="7">
        <f t="shared" si="169"/>
        <v>399.81298105995165</v>
      </c>
      <c r="U1198" s="7">
        <f t="shared" si="170"/>
        <v>0</v>
      </c>
    </row>
    <row r="1199" spans="1:21" x14ac:dyDescent="0.2">
      <c r="A1199" s="1">
        <v>2</v>
      </c>
      <c r="B1199" s="1">
        <v>19</v>
      </c>
      <c r="C1199" s="1">
        <v>15</v>
      </c>
      <c r="D1199">
        <v>7.8</v>
      </c>
      <c r="E1199">
        <v>4.5999999999999996</v>
      </c>
      <c r="F1199">
        <v>80</v>
      </c>
      <c r="G1199">
        <v>328</v>
      </c>
      <c r="H1199">
        <v>537</v>
      </c>
      <c r="I1199">
        <v>117</v>
      </c>
      <c r="J1199" s="4">
        <f t="shared" si="165"/>
        <v>219.85064680781375</v>
      </c>
      <c r="K1199" s="4">
        <f t="shared" si="166"/>
        <v>19.699814208156582</v>
      </c>
      <c r="L1199" s="5">
        <f t="shared" si="171"/>
        <v>54.850646807813746</v>
      </c>
      <c r="M1199" s="5">
        <f t="shared" si="172"/>
        <v>14.300185791843418</v>
      </c>
      <c r="N1199" s="6">
        <f t="shared" si="164"/>
        <v>312.83081206331008</v>
      </c>
      <c r="O1199" s="6">
        <f t="shared" si="167"/>
        <v>106.99869799446994</v>
      </c>
      <c r="P1199" s="6">
        <f>FORECAST(J1199,Inputs!$B$10:$B$18,Inputs!$A$10:$A$18)</f>
        <v>32.59120969266494</v>
      </c>
      <c r="Q1199" s="6">
        <f>IF(Inputs!$D$10="Yes",IF('Hourly Calcs'!P1199&gt;'Hourly Calcs'!K1199,'Hourly Calcs'!O1199,N1199+O1199),N1199+O1199)</f>
        <v>106.99869799446994</v>
      </c>
      <c r="R1199" s="12">
        <f t="shared" si="168"/>
        <v>508.45781286972112</v>
      </c>
      <c r="S1199" s="1">
        <f>IF(AND(A1199&gt;=5,A1199&lt;=9),INDEX(Demand!$C$3:$C$26,C1199),INDEX(Demand!$B$3:$B$26,C1199))</f>
        <v>600</v>
      </c>
      <c r="T1199" s="7">
        <f t="shared" si="169"/>
        <v>508.45781286972112</v>
      </c>
      <c r="U1199" s="7">
        <f t="shared" si="170"/>
        <v>0</v>
      </c>
    </row>
    <row r="1200" spans="1:21" x14ac:dyDescent="0.2">
      <c r="A1200" s="1">
        <v>2</v>
      </c>
      <c r="B1200" s="1">
        <v>19</v>
      </c>
      <c r="C1200" s="1">
        <v>16</v>
      </c>
      <c r="D1200">
        <v>7.6</v>
      </c>
      <c r="E1200">
        <v>4.9000000000000004</v>
      </c>
      <c r="F1200">
        <v>83</v>
      </c>
      <c r="G1200">
        <v>218</v>
      </c>
      <c r="H1200">
        <v>461</v>
      </c>
      <c r="I1200">
        <v>85</v>
      </c>
      <c r="J1200" s="4">
        <f t="shared" si="165"/>
        <v>233.395123075984</v>
      </c>
      <c r="K1200" s="4">
        <f t="shared" si="166"/>
        <v>12.839608493757041</v>
      </c>
      <c r="L1200" s="5">
        <f t="shared" si="171"/>
        <v>68.395123075984003</v>
      </c>
      <c r="M1200" s="5">
        <f t="shared" si="172"/>
        <v>21.160391506242959</v>
      </c>
      <c r="N1200" s="6">
        <f t="shared" si="164"/>
        <v>177.4755466550107</v>
      </c>
      <c r="O1200" s="6">
        <f t="shared" si="167"/>
        <v>77.734096833589263</v>
      </c>
      <c r="P1200" s="6">
        <f>FORECAST(J1200,Inputs!$B$10:$B$18,Inputs!$A$10:$A$18)</f>
        <v>32.716621509962813</v>
      </c>
      <c r="Q1200" s="6">
        <f>IF(Inputs!$D$10="Yes",IF('Hourly Calcs'!P1200&gt;'Hourly Calcs'!K1200,'Hourly Calcs'!O1200,N1200+O1200),N1200+O1200)</f>
        <v>77.734096833589263</v>
      </c>
      <c r="R1200" s="12">
        <f t="shared" si="168"/>
        <v>369.39242815321614</v>
      </c>
      <c r="S1200" s="1">
        <f>IF(AND(A1200&gt;=5,A1200&lt;=9),INDEX(Demand!$C$3:$C$26,C1200),INDEX(Demand!$B$3:$B$26,C1200))</f>
        <v>900</v>
      </c>
      <c r="T1200" s="7">
        <f t="shared" si="169"/>
        <v>369.39242815321609</v>
      </c>
      <c r="U1200" s="7">
        <f t="shared" si="170"/>
        <v>0</v>
      </c>
    </row>
    <row r="1201" spans="1:21" x14ac:dyDescent="0.2">
      <c r="A1201" s="1">
        <v>2</v>
      </c>
      <c r="B1201" s="1">
        <v>19</v>
      </c>
      <c r="C1201" s="1">
        <v>17</v>
      </c>
      <c r="D1201">
        <v>6.8</v>
      </c>
      <c r="E1201">
        <v>5</v>
      </c>
      <c r="F1201">
        <v>88</v>
      </c>
      <c r="G1201">
        <v>82</v>
      </c>
      <c r="H1201">
        <v>190</v>
      </c>
      <c r="I1201">
        <v>53</v>
      </c>
      <c r="J1201" s="4">
        <f t="shared" si="165"/>
        <v>245.77818601360514</v>
      </c>
      <c r="K1201" s="4">
        <f t="shared" si="166"/>
        <v>4.7729088340693266</v>
      </c>
      <c r="L1201" s="5">
        <f t="shared" si="171"/>
        <v>80.778186013605136</v>
      </c>
      <c r="M1201" s="5">
        <f t="shared" si="172"/>
        <v>29.227091165930673</v>
      </c>
      <c r="N1201" s="6">
        <f t="shared" si="164"/>
        <v>30.074201982888127</v>
      </c>
      <c r="O1201" s="6">
        <f t="shared" si="167"/>
        <v>48.469495672708604</v>
      </c>
      <c r="P1201" s="6">
        <f>FORECAST(J1201,Inputs!$B$10:$B$18,Inputs!$A$10:$A$18)</f>
        <v>32.831279500125973</v>
      </c>
      <c r="Q1201" s="6">
        <f>IF(Inputs!$D$10="Yes",IF('Hourly Calcs'!P1201&gt;'Hourly Calcs'!K1201,'Hourly Calcs'!O1201,N1201+O1201),N1201+O1201)</f>
        <v>48.469495672708604</v>
      </c>
      <c r="R1201" s="12">
        <f t="shared" si="168"/>
        <v>230.32704343671128</v>
      </c>
      <c r="S1201" s="1">
        <f>IF(AND(A1201&gt;=5,A1201&lt;=9),INDEX(Demand!$C$3:$C$26,C1201),INDEX(Demand!$B$3:$B$26,C1201))</f>
        <v>900</v>
      </c>
      <c r="T1201" s="7">
        <f t="shared" si="169"/>
        <v>230.32704343671128</v>
      </c>
      <c r="U1201" s="7">
        <f t="shared" si="170"/>
        <v>0</v>
      </c>
    </row>
    <row r="1202" spans="1:21" x14ac:dyDescent="0.2">
      <c r="A1202" s="1">
        <v>2</v>
      </c>
      <c r="B1202" s="1">
        <v>19</v>
      </c>
      <c r="C1202" s="1">
        <v>18</v>
      </c>
      <c r="D1202">
        <v>5.7</v>
      </c>
      <c r="E1202">
        <v>4.8</v>
      </c>
      <c r="F1202">
        <v>94</v>
      </c>
      <c r="G1202">
        <v>7</v>
      </c>
      <c r="H1202">
        <v>0</v>
      </c>
      <c r="I1202">
        <v>7</v>
      </c>
      <c r="J1202" s="4">
        <f t="shared" si="165"/>
        <v>257.43295674207582</v>
      </c>
      <c r="K1202" s="4">
        <f t="shared" si="166"/>
        <v>-4.3068317918323231</v>
      </c>
      <c r="L1202" s="5">
        <f t="shared" si="171"/>
        <v>0</v>
      </c>
      <c r="M1202" s="5">
        <f t="shared" si="172"/>
        <v>0</v>
      </c>
      <c r="N1202" s="6">
        <f t="shared" si="164"/>
        <v>0</v>
      </c>
      <c r="O1202" s="6">
        <f t="shared" si="167"/>
        <v>6.4016315039426459</v>
      </c>
      <c r="P1202" s="6">
        <f>FORECAST(J1202,Inputs!$B$10:$B$18,Inputs!$A$10:$A$18)</f>
        <v>32.93919404390811</v>
      </c>
      <c r="Q1202" s="6">
        <f>IF(Inputs!$D$10="Yes",IF('Hourly Calcs'!P1202&gt;'Hourly Calcs'!K1202,'Hourly Calcs'!O1202,N1202+O1202),N1202+O1202)</f>
        <v>6.4016315039426459</v>
      </c>
      <c r="R1202" s="12">
        <f t="shared" si="168"/>
        <v>30.420552906735452</v>
      </c>
      <c r="S1202" s="1">
        <f>IF(AND(A1202&gt;=5,A1202&lt;=9),INDEX(Demand!$C$3:$C$26,C1202),INDEX(Demand!$B$3:$B$26,C1202))</f>
        <v>900</v>
      </c>
      <c r="T1202" s="7">
        <f t="shared" si="169"/>
        <v>30.420552906735452</v>
      </c>
      <c r="U1202" s="7">
        <f t="shared" si="170"/>
        <v>0</v>
      </c>
    </row>
    <row r="1203" spans="1:21" x14ac:dyDescent="0.2">
      <c r="A1203" s="1">
        <v>2</v>
      </c>
      <c r="B1203" s="1">
        <v>19</v>
      </c>
      <c r="C1203" s="1">
        <v>19</v>
      </c>
      <c r="D1203">
        <v>5.6</v>
      </c>
      <c r="E1203">
        <v>3.7</v>
      </c>
      <c r="F1203">
        <v>88</v>
      </c>
      <c r="G1203">
        <v>0</v>
      </c>
      <c r="H1203">
        <v>0</v>
      </c>
      <c r="I1203">
        <v>0</v>
      </c>
      <c r="J1203" s="4">
        <f t="shared" si="165"/>
        <v>268.90181389380592</v>
      </c>
      <c r="K1203" s="4">
        <f t="shared" si="166"/>
        <v>-13.759152887911085</v>
      </c>
      <c r="L1203" s="5">
        <f t="shared" si="171"/>
        <v>0</v>
      </c>
      <c r="M1203" s="5">
        <f t="shared" si="172"/>
        <v>0</v>
      </c>
      <c r="N1203" s="6">
        <f t="shared" si="164"/>
        <v>0</v>
      </c>
      <c r="O1203" s="6">
        <f t="shared" si="167"/>
        <v>0</v>
      </c>
      <c r="P1203" s="6">
        <f>FORECAST(J1203,Inputs!$B$10:$B$18,Inputs!$A$10:$A$18)</f>
        <v>33.045387165683387</v>
      </c>
      <c r="Q1203" s="6">
        <f>IF(Inputs!$D$10="Yes",IF('Hourly Calcs'!P1203&gt;'Hourly Calcs'!K1203,'Hourly Calcs'!O1203,N1203+O1203),N1203+O1203)</f>
        <v>0</v>
      </c>
      <c r="R1203" s="12">
        <f t="shared" si="168"/>
        <v>0</v>
      </c>
      <c r="S1203" s="1">
        <f>IF(AND(A1203&gt;=5,A1203&lt;=9),INDEX(Demand!$C$3:$C$26,C1203),INDEX(Demand!$B$3:$B$26,C1203))</f>
        <v>900</v>
      </c>
      <c r="T1203" s="7">
        <f t="shared" si="169"/>
        <v>0</v>
      </c>
      <c r="U1203" s="7">
        <f t="shared" si="170"/>
        <v>0</v>
      </c>
    </row>
    <row r="1204" spans="1:21" x14ac:dyDescent="0.2">
      <c r="A1204" s="1">
        <v>2</v>
      </c>
      <c r="B1204" s="1">
        <v>19</v>
      </c>
      <c r="C1204" s="1">
        <v>20</v>
      </c>
      <c r="D1204">
        <v>5.8</v>
      </c>
      <c r="E1204">
        <v>3.9</v>
      </c>
      <c r="F1204">
        <v>88</v>
      </c>
      <c r="G1204">
        <v>0</v>
      </c>
      <c r="H1204">
        <v>0</v>
      </c>
      <c r="I1204">
        <v>0</v>
      </c>
      <c r="J1204" s="4">
        <f t="shared" si="165"/>
        <v>280.82118537767997</v>
      </c>
      <c r="K1204" s="4">
        <f t="shared" si="166"/>
        <v>-23.202878399401385</v>
      </c>
      <c r="L1204" s="5">
        <f t="shared" si="171"/>
        <v>0</v>
      </c>
      <c r="M1204" s="5">
        <f t="shared" si="172"/>
        <v>0</v>
      </c>
      <c r="N1204" s="6">
        <f t="shared" si="164"/>
        <v>0</v>
      </c>
      <c r="O1204" s="6">
        <f t="shared" si="167"/>
        <v>0</v>
      </c>
      <c r="P1204" s="6">
        <f>FORECAST(J1204,Inputs!$B$10:$B$18,Inputs!$A$10:$A$18)</f>
        <v>33.155751716459996</v>
      </c>
      <c r="Q1204" s="6">
        <f>IF(Inputs!$D$10="Yes",IF('Hourly Calcs'!P1204&gt;'Hourly Calcs'!K1204,'Hourly Calcs'!O1204,N1204+O1204),N1204+O1204)</f>
        <v>0</v>
      </c>
      <c r="R1204" s="12">
        <f t="shared" si="168"/>
        <v>0</v>
      </c>
      <c r="S1204" s="1">
        <f>IF(AND(A1204&gt;=5,A1204&lt;=9),INDEX(Demand!$C$3:$C$26,C1204),INDEX(Demand!$B$3:$B$26,C1204))</f>
        <v>800</v>
      </c>
      <c r="T1204" s="7">
        <f t="shared" si="169"/>
        <v>0</v>
      </c>
      <c r="U1204" s="7">
        <f t="shared" si="170"/>
        <v>0</v>
      </c>
    </row>
    <row r="1205" spans="1:21" x14ac:dyDescent="0.2">
      <c r="A1205" s="1">
        <v>2</v>
      </c>
      <c r="B1205" s="1">
        <v>19</v>
      </c>
      <c r="C1205" s="1">
        <v>21</v>
      </c>
      <c r="D1205">
        <v>5.7</v>
      </c>
      <c r="E1205">
        <v>4.5</v>
      </c>
      <c r="F1205">
        <v>92</v>
      </c>
      <c r="G1205">
        <v>0</v>
      </c>
      <c r="H1205">
        <v>0</v>
      </c>
      <c r="I1205">
        <v>0</v>
      </c>
      <c r="J1205" s="4">
        <f t="shared" si="165"/>
        <v>293.9646668480533</v>
      </c>
      <c r="K1205" s="4">
        <f t="shared" si="166"/>
        <v>-32.243638603468739</v>
      </c>
      <c r="L1205" s="5">
        <f t="shared" si="171"/>
        <v>0</v>
      </c>
      <c r="M1205" s="5">
        <f t="shared" si="172"/>
        <v>0</v>
      </c>
      <c r="N1205" s="6">
        <f t="shared" si="164"/>
        <v>0</v>
      </c>
      <c r="O1205" s="6">
        <f t="shared" si="167"/>
        <v>0</v>
      </c>
      <c r="P1205" s="6">
        <f>FORECAST(J1205,Inputs!$B$10:$B$18,Inputs!$A$10:$A$18)</f>
        <v>33.277450618963456</v>
      </c>
      <c r="Q1205" s="6">
        <f>IF(Inputs!$D$10="Yes",IF('Hourly Calcs'!P1205&gt;'Hourly Calcs'!K1205,'Hourly Calcs'!O1205,N1205+O1205),N1205+O1205)</f>
        <v>0</v>
      </c>
      <c r="R1205" s="12">
        <f t="shared" si="168"/>
        <v>0</v>
      </c>
      <c r="S1205" s="1">
        <f>IF(AND(A1205&gt;=5,A1205&lt;=9),INDEX(Demand!$C$3:$C$26,C1205),INDEX(Demand!$B$3:$B$26,C1205))</f>
        <v>700</v>
      </c>
      <c r="T1205" s="7">
        <f t="shared" si="169"/>
        <v>0</v>
      </c>
      <c r="U1205" s="7">
        <f t="shared" si="170"/>
        <v>0</v>
      </c>
    </row>
    <row r="1206" spans="1:21" x14ac:dyDescent="0.2">
      <c r="A1206" s="1">
        <v>2</v>
      </c>
      <c r="B1206" s="1">
        <v>19</v>
      </c>
      <c r="C1206" s="1">
        <v>22</v>
      </c>
      <c r="D1206">
        <v>5.2</v>
      </c>
      <c r="E1206">
        <v>4.0999999999999996</v>
      </c>
      <c r="F1206">
        <v>93</v>
      </c>
      <c r="G1206">
        <v>0</v>
      </c>
      <c r="H1206">
        <v>0</v>
      </c>
      <c r="I1206">
        <v>0</v>
      </c>
      <c r="J1206" s="4">
        <f t="shared" si="165"/>
        <v>309.27237089334983</v>
      </c>
      <c r="K1206" s="4">
        <f t="shared" si="166"/>
        <v>-40.31460802079647</v>
      </c>
      <c r="L1206" s="5">
        <f t="shared" si="171"/>
        <v>0</v>
      </c>
      <c r="M1206" s="5">
        <f t="shared" si="172"/>
        <v>0</v>
      </c>
      <c r="N1206" s="6">
        <f t="shared" si="164"/>
        <v>0</v>
      </c>
      <c r="O1206" s="6">
        <f t="shared" si="167"/>
        <v>0</v>
      </c>
      <c r="P1206" s="6">
        <f>FORECAST(J1206,Inputs!$B$10:$B$18,Inputs!$A$10:$A$18)</f>
        <v>33.419188619382865</v>
      </c>
      <c r="Q1206" s="6">
        <f>IF(Inputs!$D$10="Yes",IF('Hourly Calcs'!P1206&gt;'Hourly Calcs'!K1206,'Hourly Calcs'!O1206,N1206+O1206),N1206+O1206)</f>
        <v>0</v>
      </c>
      <c r="R1206" s="12">
        <f t="shared" si="168"/>
        <v>0</v>
      </c>
      <c r="S1206" s="1">
        <f>IF(AND(A1206&gt;=5,A1206&lt;=9),INDEX(Demand!$C$3:$C$26,C1206),INDEX(Demand!$B$3:$B$26,C1206))</f>
        <v>600</v>
      </c>
      <c r="T1206" s="7">
        <f t="shared" si="169"/>
        <v>0</v>
      </c>
      <c r="U1206" s="7">
        <f t="shared" si="170"/>
        <v>0</v>
      </c>
    </row>
    <row r="1207" spans="1:21" x14ac:dyDescent="0.2">
      <c r="A1207" s="1">
        <v>2</v>
      </c>
      <c r="B1207" s="1">
        <v>19</v>
      </c>
      <c r="C1207" s="1">
        <v>23</v>
      </c>
      <c r="D1207">
        <v>5.3</v>
      </c>
      <c r="E1207">
        <v>3.1</v>
      </c>
      <c r="F1207">
        <v>86</v>
      </c>
      <c r="G1207">
        <v>0</v>
      </c>
      <c r="H1207">
        <v>0</v>
      </c>
      <c r="I1207">
        <v>0</v>
      </c>
      <c r="J1207" s="4">
        <f t="shared" si="165"/>
        <v>327.6662668389344</v>
      </c>
      <c r="K1207" s="4">
        <f t="shared" si="166"/>
        <v>-46.606186835815635</v>
      </c>
      <c r="L1207" s="5">
        <f t="shared" si="171"/>
        <v>0</v>
      </c>
      <c r="M1207" s="5">
        <f t="shared" si="172"/>
        <v>0</v>
      </c>
      <c r="N1207" s="6">
        <f t="shared" si="164"/>
        <v>0</v>
      </c>
      <c r="O1207" s="6">
        <f t="shared" si="167"/>
        <v>0</v>
      </c>
      <c r="P1207" s="6">
        <f>FORECAST(J1207,Inputs!$B$10:$B$18,Inputs!$A$10:$A$18)</f>
        <v>33.589502470730871</v>
      </c>
      <c r="Q1207" s="6">
        <f>IF(Inputs!$D$10="Yes",IF('Hourly Calcs'!P1207&gt;'Hourly Calcs'!K1207,'Hourly Calcs'!O1207,N1207+O1207),N1207+O1207)</f>
        <v>0</v>
      </c>
      <c r="R1207" s="12">
        <f t="shared" si="168"/>
        <v>0</v>
      </c>
      <c r="S1207" s="1">
        <f>IF(AND(A1207&gt;=5,A1207&lt;=9),INDEX(Demand!$C$3:$C$26,C1207),INDEX(Demand!$B$3:$B$26,C1207))</f>
        <v>500</v>
      </c>
      <c r="T1207" s="7">
        <f t="shared" si="169"/>
        <v>0</v>
      </c>
      <c r="U1207" s="7">
        <f t="shared" si="170"/>
        <v>0</v>
      </c>
    </row>
    <row r="1208" spans="1:21" x14ac:dyDescent="0.2">
      <c r="A1208" s="1">
        <v>2</v>
      </c>
      <c r="B1208" s="1">
        <v>19</v>
      </c>
      <c r="C1208" s="1">
        <v>24</v>
      </c>
      <c r="D1208">
        <v>5</v>
      </c>
      <c r="E1208">
        <v>3.2</v>
      </c>
      <c r="F1208">
        <v>88</v>
      </c>
      <c r="G1208">
        <v>0</v>
      </c>
      <c r="H1208">
        <v>0</v>
      </c>
      <c r="I1208">
        <v>0</v>
      </c>
      <c r="J1208" s="4">
        <f t="shared" si="165"/>
        <v>349.26178408674224</v>
      </c>
      <c r="K1208" s="4">
        <f t="shared" si="166"/>
        <v>-50.09195155840689</v>
      </c>
      <c r="L1208" s="5">
        <f t="shared" si="171"/>
        <v>0</v>
      </c>
      <c r="M1208" s="5">
        <f t="shared" si="172"/>
        <v>0</v>
      </c>
      <c r="N1208" s="6">
        <f t="shared" si="164"/>
        <v>0</v>
      </c>
      <c r="O1208" s="6">
        <f t="shared" si="167"/>
        <v>0</v>
      </c>
      <c r="P1208" s="6">
        <f>FORECAST(J1208,Inputs!$B$10:$B$18,Inputs!$A$10:$A$18)</f>
        <v>33.789460963766132</v>
      </c>
      <c r="Q1208" s="6">
        <f>IF(Inputs!$D$10="Yes",IF('Hourly Calcs'!P1208&gt;'Hourly Calcs'!K1208,'Hourly Calcs'!O1208,N1208+O1208),N1208+O1208)</f>
        <v>0</v>
      </c>
      <c r="R1208" s="12">
        <f t="shared" si="168"/>
        <v>0</v>
      </c>
      <c r="S1208" s="1">
        <f>IF(AND(A1208&gt;=5,A1208&lt;=9),INDEX(Demand!$C$3:$C$26,C1208),INDEX(Demand!$B$3:$B$26,C1208))</f>
        <v>400</v>
      </c>
      <c r="T1208" s="7">
        <f t="shared" si="169"/>
        <v>0</v>
      </c>
      <c r="U1208" s="7">
        <f t="shared" si="170"/>
        <v>0</v>
      </c>
    </row>
    <row r="1209" spans="1:21" x14ac:dyDescent="0.2">
      <c r="A1209" s="1">
        <v>2</v>
      </c>
      <c r="B1209" s="1">
        <v>20</v>
      </c>
      <c r="C1209" s="1">
        <v>1</v>
      </c>
      <c r="D1209">
        <v>4.9000000000000004</v>
      </c>
      <c r="E1209">
        <v>3.4</v>
      </c>
      <c r="F1209">
        <v>90</v>
      </c>
      <c r="G1209">
        <v>0</v>
      </c>
      <c r="H1209">
        <v>0</v>
      </c>
      <c r="I1209">
        <v>0</v>
      </c>
      <c r="J1209" s="4">
        <f t="shared" si="165"/>
        <v>12.252091924829898</v>
      </c>
      <c r="K1209" s="4">
        <f t="shared" si="166"/>
        <v>-49.950821085269069</v>
      </c>
      <c r="L1209" s="5">
        <f t="shared" si="171"/>
        <v>0</v>
      </c>
      <c r="M1209" s="5">
        <f t="shared" si="172"/>
        <v>0</v>
      </c>
      <c r="N1209" s="6">
        <f t="shared" si="164"/>
        <v>0</v>
      </c>
      <c r="O1209" s="6">
        <f t="shared" si="167"/>
        <v>0</v>
      </c>
      <c r="P1209" s="6">
        <f>FORECAST(J1209,Inputs!$B$10:$B$18,Inputs!$A$10:$A$18)</f>
        <v>30.669000851155829</v>
      </c>
      <c r="Q1209" s="6">
        <f>IF(Inputs!$D$10="Yes",IF('Hourly Calcs'!P1209&gt;'Hourly Calcs'!K1209,'Hourly Calcs'!O1209,N1209+O1209),N1209+O1209)</f>
        <v>0</v>
      </c>
      <c r="R1209" s="12">
        <f t="shared" si="168"/>
        <v>0</v>
      </c>
      <c r="S1209" s="1">
        <f>IF(AND(A1209&gt;=5,A1209&lt;=9),INDEX(Demand!$C$3:$C$26,C1209),INDEX(Demand!$B$3:$B$26,C1209))</f>
        <v>350</v>
      </c>
      <c r="T1209" s="7">
        <f t="shared" si="169"/>
        <v>0</v>
      </c>
      <c r="U1209" s="7">
        <f t="shared" si="170"/>
        <v>0</v>
      </c>
    </row>
    <row r="1210" spans="1:21" x14ac:dyDescent="0.2">
      <c r="A1210" s="1">
        <v>2</v>
      </c>
      <c r="B1210" s="1">
        <v>20</v>
      </c>
      <c r="C1210" s="1">
        <v>2</v>
      </c>
      <c r="D1210">
        <v>4.9000000000000004</v>
      </c>
      <c r="E1210">
        <v>3</v>
      </c>
      <c r="F1210">
        <v>87</v>
      </c>
      <c r="G1210">
        <v>0</v>
      </c>
      <c r="H1210">
        <v>0</v>
      </c>
      <c r="I1210">
        <v>0</v>
      </c>
      <c r="J1210" s="4">
        <f t="shared" si="165"/>
        <v>33.645515863909679</v>
      </c>
      <c r="K1210" s="4">
        <f t="shared" si="166"/>
        <v>-46.219109530159784</v>
      </c>
      <c r="L1210" s="5">
        <f t="shared" si="171"/>
        <v>0</v>
      </c>
      <c r="M1210" s="5">
        <f t="shared" si="172"/>
        <v>0</v>
      </c>
      <c r="N1210" s="6">
        <f t="shared" si="164"/>
        <v>0</v>
      </c>
      <c r="O1210" s="6">
        <f t="shared" si="167"/>
        <v>0</v>
      </c>
      <c r="P1210" s="6">
        <f>FORECAST(J1210,Inputs!$B$10:$B$18,Inputs!$A$10:$A$18)</f>
        <v>30.867088109851014</v>
      </c>
      <c r="Q1210" s="6">
        <f>IF(Inputs!$D$10="Yes",IF('Hourly Calcs'!P1210&gt;'Hourly Calcs'!K1210,'Hourly Calcs'!O1210,N1210+O1210),N1210+O1210)</f>
        <v>0</v>
      </c>
      <c r="R1210" s="12">
        <f t="shared" si="168"/>
        <v>0</v>
      </c>
      <c r="S1210" s="1">
        <f>IF(AND(A1210&gt;=5,A1210&lt;=9),INDEX(Demand!$C$3:$C$26,C1210),INDEX(Demand!$B$3:$B$26,C1210))</f>
        <v>350</v>
      </c>
      <c r="T1210" s="7">
        <f t="shared" si="169"/>
        <v>0</v>
      </c>
      <c r="U1210" s="7">
        <f t="shared" si="170"/>
        <v>0</v>
      </c>
    </row>
    <row r="1211" spans="1:21" x14ac:dyDescent="0.2">
      <c r="A1211" s="1">
        <v>2</v>
      </c>
      <c r="B1211" s="1">
        <v>20</v>
      </c>
      <c r="C1211" s="1">
        <v>3</v>
      </c>
      <c r="D1211">
        <v>4.5999999999999996</v>
      </c>
      <c r="E1211">
        <v>2.9</v>
      </c>
      <c r="F1211">
        <v>88</v>
      </c>
      <c r="G1211">
        <v>0</v>
      </c>
      <c r="H1211">
        <v>0</v>
      </c>
      <c r="I1211">
        <v>0</v>
      </c>
      <c r="J1211" s="4">
        <f t="shared" si="165"/>
        <v>51.787912712107527</v>
      </c>
      <c r="K1211" s="4">
        <f t="shared" si="166"/>
        <v>-39.755680653845332</v>
      </c>
      <c r="L1211" s="5">
        <f t="shared" si="171"/>
        <v>0</v>
      </c>
      <c r="M1211" s="5">
        <f t="shared" si="172"/>
        <v>0</v>
      </c>
      <c r="N1211" s="6">
        <f t="shared" si="164"/>
        <v>0</v>
      </c>
      <c r="O1211" s="6">
        <f t="shared" si="167"/>
        <v>0</v>
      </c>
      <c r="P1211" s="6">
        <f>FORECAST(J1211,Inputs!$B$10:$B$18,Inputs!$A$10:$A$18)</f>
        <v>31.035073265852844</v>
      </c>
      <c r="Q1211" s="6">
        <f>IF(Inputs!$D$10="Yes",IF('Hourly Calcs'!P1211&gt;'Hourly Calcs'!K1211,'Hourly Calcs'!O1211,N1211+O1211),N1211+O1211)</f>
        <v>0</v>
      </c>
      <c r="R1211" s="12">
        <f t="shared" si="168"/>
        <v>0</v>
      </c>
      <c r="S1211" s="1">
        <f>IF(AND(A1211&gt;=5,A1211&lt;=9),INDEX(Demand!$C$3:$C$26,C1211),INDEX(Demand!$B$3:$B$26,C1211))</f>
        <v>350</v>
      </c>
      <c r="T1211" s="7">
        <f t="shared" si="169"/>
        <v>0</v>
      </c>
      <c r="U1211" s="7">
        <f t="shared" si="170"/>
        <v>0</v>
      </c>
    </row>
    <row r="1212" spans="1:21" x14ac:dyDescent="0.2">
      <c r="A1212" s="1">
        <v>2</v>
      </c>
      <c r="B1212" s="1">
        <v>20</v>
      </c>
      <c r="C1212" s="1">
        <v>4</v>
      </c>
      <c r="D1212">
        <v>4.4000000000000004</v>
      </c>
      <c r="E1212">
        <v>2.7</v>
      </c>
      <c r="F1212">
        <v>89</v>
      </c>
      <c r="G1212">
        <v>0</v>
      </c>
      <c r="H1212">
        <v>0</v>
      </c>
      <c r="I1212">
        <v>0</v>
      </c>
      <c r="J1212" s="4">
        <f t="shared" si="165"/>
        <v>66.896227435201254</v>
      </c>
      <c r="K1212" s="4">
        <f t="shared" si="166"/>
        <v>-31.578159083367382</v>
      </c>
      <c r="L1212" s="5">
        <f t="shared" si="171"/>
        <v>0</v>
      </c>
      <c r="M1212" s="5">
        <f t="shared" si="172"/>
        <v>0</v>
      </c>
      <c r="N1212" s="6">
        <f t="shared" si="164"/>
        <v>0</v>
      </c>
      <c r="O1212" s="6">
        <f t="shared" si="167"/>
        <v>0</v>
      </c>
      <c r="P1212" s="6">
        <f>FORECAST(J1212,Inputs!$B$10:$B$18,Inputs!$A$10:$A$18)</f>
        <v>31.174965068844454</v>
      </c>
      <c r="Q1212" s="6">
        <f>IF(Inputs!$D$10="Yes",IF('Hourly Calcs'!P1212&gt;'Hourly Calcs'!K1212,'Hourly Calcs'!O1212,N1212+O1212),N1212+O1212)</f>
        <v>0</v>
      </c>
      <c r="R1212" s="12">
        <f t="shared" si="168"/>
        <v>0</v>
      </c>
      <c r="S1212" s="1">
        <f>IF(AND(A1212&gt;=5,A1212&lt;=9),INDEX(Demand!$C$3:$C$26,C1212),INDEX(Demand!$B$3:$B$26,C1212))</f>
        <v>350</v>
      </c>
      <c r="T1212" s="7">
        <f t="shared" si="169"/>
        <v>0</v>
      </c>
      <c r="U1212" s="7">
        <f t="shared" si="170"/>
        <v>0</v>
      </c>
    </row>
    <row r="1213" spans="1:21" x14ac:dyDescent="0.2">
      <c r="A1213" s="1">
        <v>2</v>
      </c>
      <c r="B1213" s="1">
        <v>20</v>
      </c>
      <c r="C1213" s="1">
        <v>5</v>
      </c>
      <c r="D1213">
        <v>3.7</v>
      </c>
      <c r="E1213">
        <v>1.6</v>
      </c>
      <c r="F1213">
        <v>86</v>
      </c>
      <c r="G1213">
        <v>0</v>
      </c>
      <c r="H1213">
        <v>0</v>
      </c>
      <c r="I1213">
        <v>0</v>
      </c>
      <c r="J1213" s="4">
        <f t="shared" si="165"/>
        <v>79.910913460846032</v>
      </c>
      <c r="K1213" s="4">
        <f t="shared" si="166"/>
        <v>-22.475420452659591</v>
      </c>
      <c r="L1213" s="5">
        <f t="shared" si="171"/>
        <v>85.089086539153968</v>
      </c>
      <c r="M1213" s="5">
        <f t="shared" si="172"/>
        <v>0</v>
      </c>
      <c r="N1213" s="6">
        <f t="shared" si="164"/>
        <v>0</v>
      </c>
      <c r="O1213" s="6">
        <f t="shared" si="167"/>
        <v>0</v>
      </c>
      <c r="P1213" s="6">
        <f>FORECAST(J1213,Inputs!$B$10:$B$18,Inputs!$A$10:$A$18)</f>
        <v>31.295471420933758</v>
      </c>
      <c r="Q1213" s="6">
        <f>IF(Inputs!$D$10="Yes",IF('Hourly Calcs'!P1213&gt;'Hourly Calcs'!K1213,'Hourly Calcs'!O1213,N1213+O1213),N1213+O1213)</f>
        <v>0</v>
      </c>
      <c r="R1213" s="12">
        <f t="shared" si="168"/>
        <v>0</v>
      </c>
      <c r="S1213" s="1">
        <f>IF(AND(A1213&gt;=5,A1213&lt;=9),INDEX(Demand!$C$3:$C$26,C1213),INDEX(Demand!$B$3:$B$26,C1213))</f>
        <v>350</v>
      </c>
      <c r="T1213" s="7">
        <f t="shared" si="169"/>
        <v>0</v>
      </c>
      <c r="U1213" s="7">
        <f t="shared" si="170"/>
        <v>0</v>
      </c>
    </row>
    <row r="1214" spans="1:21" x14ac:dyDescent="0.2">
      <c r="A1214" s="1">
        <v>2</v>
      </c>
      <c r="B1214" s="1">
        <v>20</v>
      </c>
      <c r="C1214" s="1">
        <v>6</v>
      </c>
      <c r="D1214">
        <v>3.3</v>
      </c>
      <c r="E1214">
        <v>1.5</v>
      </c>
      <c r="F1214">
        <v>88</v>
      </c>
      <c r="G1214">
        <v>0</v>
      </c>
      <c r="H1214">
        <v>0</v>
      </c>
      <c r="I1214">
        <v>0</v>
      </c>
      <c r="J1214" s="4">
        <f t="shared" si="165"/>
        <v>91.761753280042541</v>
      </c>
      <c r="K1214" s="4">
        <f t="shared" si="166"/>
        <v>-12.998865878156678</v>
      </c>
      <c r="L1214" s="5">
        <f t="shared" si="171"/>
        <v>73.238246719957459</v>
      </c>
      <c r="M1214" s="5">
        <f t="shared" si="172"/>
        <v>0</v>
      </c>
      <c r="N1214" s="6">
        <f t="shared" si="164"/>
        <v>0</v>
      </c>
      <c r="O1214" s="6">
        <f t="shared" si="167"/>
        <v>0</v>
      </c>
      <c r="P1214" s="6">
        <f>FORECAST(J1214,Inputs!$B$10:$B$18,Inputs!$A$10:$A$18)</f>
        <v>31.405201419259651</v>
      </c>
      <c r="Q1214" s="6">
        <f>IF(Inputs!$D$10="Yes",IF('Hourly Calcs'!P1214&gt;'Hourly Calcs'!K1214,'Hourly Calcs'!O1214,N1214+O1214),N1214+O1214)</f>
        <v>0</v>
      </c>
      <c r="R1214" s="12">
        <f t="shared" si="168"/>
        <v>0</v>
      </c>
      <c r="S1214" s="1">
        <f>IF(AND(A1214&gt;=5,A1214&lt;=9),INDEX(Demand!$C$3:$C$26,C1214),INDEX(Demand!$B$3:$B$26,C1214))</f>
        <v>350</v>
      </c>
      <c r="T1214" s="7">
        <f t="shared" si="169"/>
        <v>0</v>
      </c>
      <c r="U1214" s="7">
        <f t="shared" si="170"/>
        <v>0</v>
      </c>
    </row>
    <row r="1215" spans="1:21" x14ac:dyDescent="0.2">
      <c r="A1215" s="1">
        <v>2</v>
      </c>
      <c r="B1215" s="1">
        <v>20</v>
      </c>
      <c r="C1215" s="1">
        <v>7</v>
      </c>
      <c r="D1215">
        <v>3.2</v>
      </c>
      <c r="E1215">
        <v>0.5</v>
      </c>
      <c r="F1215">
        <v>82</v>
      </c>
      <c r="G1215">
        <v>0</v>
      </c>
      <c r="H1215">
        <v>0</v>
      </c>
      <c r="I1215">
        <v>0</v>
      </c>
      <c r="J1215" s="4">
        <f t="shared" si="165"/>
        <v>103.21112948661336</v>
      </c>
      <c r="K1215" s="4">
        <f t="shared" si="166"/>
        <v>-3.5223834339476525</v>
      </c>
      <c r="L1215" s="5">
        <f t="shared" si="171"/>
        <v>61.788870513386641</v>
      </c>
      <c r="M1215" s="5">
        <f t="shared" si="172"/>
        <v>0</v>
      </c>
      <c r="N1215" s="6">
        <f t="shared" si="164"/>
        <v>0</v>
      </c>
      <c r="O1215" s="6">
        <f t="shared" si="167"/>
        <v>0</v>
      </c>
      <c r="P1215" s="6">
        <f>FORECAST(J1215,Inputs!$B$10:$B$18,Inputs!$A$10:$A$18)</f>
        <v>31.511214161913085</v>
      </c>
      <c r="Q1215" s="6">
        <f>IF(Inputs!$D$10="Yes",IF('Hourly Calcs'!P1215&gt;'Hourly Calcs'!K1215,'Hourly Calcs'!O1215,N1215+O1215),N1215+O1215)</f>
        <v>0</v>
      </c>
      <c r="R1215" s="12">
        <f t="shared" si="168"/>
        <v>0</v>
      </c>
      <c r="S1215" s="1">
        <f>IF(AND(A1215&gt;=5,A1215&lt;=9),INDEX(Demand!$C$3:$C$26,C1215),INDEX(Demand!$B$3:$B$26,C1215))</f>
        <v>350</v>
      </c>
      <c r="T1215" s="7">
        <f t="shared" si="169"/>
        <v>0</v>
      </c>
      <c r="U1215" s="7">
        <f t="shared" si="170"/>
        <v>0</v>
      </c>
    </row>
    <row r="1216" spans="1:21" x14ac:dyDescent="0.2">
      <c r="A1216" s="1">
        <v>2</v>
      </c>
      <c r="B1216" s="1">
        <v>20</v>
      </c>
      <c r="C1216" s="1">
        <v>8</v>
      </c>
      <c r="D1216">
        <v>3.2</v>
      </c>
      <c r="E1216">
        <v>-0.6</v>
      </c>
      <c r="F1216">
        <v>76</v>
      </c>
      <c r="G1216">
        <v>10</v>
      </c>
      <c r="H1216">
        <v>0</v>
      </c>
      <c r="I1216">
        <v>10</v>
      </c>
      <c r="J1216" s="4">
        <f t="shared" si="165"/>
        <v>114.88931084989498</v>
      </c>
      <c r="K1216" s="4">
        <f t="shared" si="166"/>
        <v>5.5118831061718794</v>
      </c>
      <c r="L1216" s="5">
        <f t="shared" si="171"/>
        <v>50.110689150105017</v>
      </c>
      <c r="M1216" s="5">
        <f t="shared" si="172"/>
        <v>28.488116893828121</v>
      </c>
      <c r="N1216" s="6">
        <f t="shared" si="164"/>
        <v>0</v>
      </c>
      <c r="O1216" s="6">
        <f t="shared" si="167"/>
        <v>9.1451878627752077</v>
      </c>
      <c r="P1216" s="6">
        <f>FORECAST(J1216,Inputs!$B$10:$B$18,Inputs!$A$10:$A$18)</f>
        <v>31.619345470832357</v>
      </c>
      <c r="Q1216" s="6">
        <f>IF(Inputs!$D$10="Yes",IF('Hourly Calcs'!P1216&gt;'Hourly Calcs'!K1216,'Hourly Calcs'!O1216,N1216+O1216),N1216+O1216)</f>
        <v>9.1451878627752077</v>
      </c>
      <c r="R1216" s="12">
        <f t="shared" si="168"/>
        <v>43.457932723907788</v>
      </c>
      <c r="S1216" s="1">
        <f>IF(AND(A1216&gt;=5,A1216&lt;=9),INDEX(Demand!$C$3:$C$26,C1216),INDEX(Demand!$B$3:$B$26,C1216))</f>
        <v>350</v>
      </c>
      <c r="T1216" s="7">
        <f t="shared" si="169"/>
        <v>43.457932723907788</v>
      </c>
      <c r="U1216" s="7">
        <f t="shared" si="170"/>
        <v>0</v>
      </c>
    </row>
    <row r="1217" spans="1:21" x14ac:dyDescent="0.2">
      <c r="A1217" s="1">
        <v>2</v>
      </c>
      <c r="B1217" s="1">
        <v>20</v>
      </c>
      <c r="C1217" s="1">
        <v>9</v>
      </c>
      <c r="D1217">
        <v>3.3</v>
      </c>
      <c r="E1217">
        <v>-0.6</v>
      </c>
      <c r="F1217">
        <v>75</v>
      </c>
      <c r="G1217">
        <v>95</v>
      </c>
      <c r="H1217">
        <v>145</v>
      </c>
      <c r="I1217">
        <v>67</v>
      </c>
      <c r="J1217" s="4">
        <f t="shared" si="165"/>
        <v>127.33604612638041</v>
      </c>
      <c r="K1217" s="4">
        <f t="shared" si="166"/>
        <v>13.559088915952415</v>
      </c>
      <c r="L1217" s="5">
        <f t="shared" si="171"/>
        <v>37.66395387361959</v>
      </c>
      <c r="M1217" s="5">
        <f t="shared" si="172"/>
        <v>20.440911084047585</v>
      </c>
      <c r="N1217" s="6">
        <f t="shared" si="164"/>
        <v>90.580092269025158</v>
      </c>
      <c r="O1217" s="6">
        <f t="shared" si="167"/>
        <v>61.272758680593896</v>
      </c>
      <c r="P1217" s="6">
        <f>FORECAST(J1217,Inputs!$B$10:$B$18,Inputs!$A$10:$A$18)</f>
        <v>31.734593019688706</v>
      </c>
      <c r="Q1217" s="6">
        <f>IF(Inputs!$D$10="Yes",IF('Hourly Calcs'!P1217&gt;'Hourly Calcs'!K1217,'Hourly Calcs'!O1217,N1217+O1217),N1217+O1217)</f>
        <v>61.272758680593896</v>
      </c>
      <c r="R1217" s="12">
        <f t="shared" si="168"/>
        <v>291.16814925018218</v>
      </c>
      <c r="S1217" s="1">
        <f>IF(AND(A1217&gt;=5,A1217&lt;=9),INDEX(Demand!$C$3:$C$26,C1217),INDEX(Demand!$B$3:$B$26,C1217))</f>
        <v>350</v>
      </c>
      <c r="T1217" s="7">
        <f t="shared" si="169"/>
        <v>291.16814925018218</v>
      </c>
      <c r="U1217" s="7">
        <f t="shared" si="170"/>
        <v>0</v>
      </c>
    </row>
    <row r="1218" spans="1:21" x14ac:dyDescent="0.2">
      <c r="A1218" s="1">
        <v>2</v>
      </c>
      <c r="B1218" s="1">
        <v>20</v>
      </c>
      <c r="C1218" s="1">
        <v>10</v>
      </c>
      <c r="D1218">
        <v>3.6</v>
      </c>
      <c r="E1218">
        <v>-1.7</v>
      </c>
      <c r="F1218">
        <v>67</v>
      </c>
      <c r="G1218">
        <v>233</v>
      </c>
      <c r="H1218">
        <v>324</v>
      </c>
      <c r="I1218">
        <v>130</v>
      </c>
      <c r="J1218" s="4">
        <f t="shared" si="165"/>
        <v>140.98037450210836</v>
      </c>
      <c r="K1218" s="4">
        <f t="shared" si="166"/>
        <v>20.358666917335626</v>
      </c>
      <c r="L1218" s="5">
        <f t="shared" si="171"/>
        <v>24.019625497891639</v>
      </c>
      <c r="M1218" s="5">
        <f t="shared" si="172"/>
        <v>13.641333082664374</v>
      </c>
      <c r="N1218" s="6">
        <f t="shared" si="164"/>
        <v>248.59959969187412</v>
      </c>
      <c r="O1218" s="6">
        <f t="shared" si="167"/>
        <v>118.8874422160777</v>
      </c>
      <c r="P1218" s="6">
        <f>FORECAST(J1218,Inputs!$B$10:$B$18,Inputs!$A$10:$A$18)</f>
        <v>31.86092939353804</v>
      </c>
      <c r="Q1218" s="6">
        <f>IF(Inputs!$D$10="Yes",IF('Hourly Calcs'!P1218&gt;'Hourly Calcs'!K1218,'Hourly Calcs'!O1218,N1218+O1218),N1218+O1218)</f>
        <v>118.8874422160777</v>
      </c>
      <c r="R1218" s="12">
        <f t="shared" si="168"/>
        <v>564.95312541080125</v>
      </c>
      <c r="S1218" s="1">
        <f>IF(AND(A1218&gt;=5,A1218&lt;=9),INDEX(Demand!$C$3:$C$26,C1218),INDEX(Demand!$B$3:$B$26,C1218))</f>
        <v>600</v>
      </c>
      <c r="T1218" s="7">
        <f t="shared" si="169"/>
        <v>564.95312541080125</v>
      </c>
      <c r="U1218" s="7">
        <f t="shared" si="170"/>
        <v>0</v>
      </c>
    </row>
    <row r="1219" spans="1:21" x14ac:dyDescent="0.2">
      <c r="A1219" s="1">
        <v>2</v>
      </c>
      <c r="B1219" s="1">
        <v>20</v>
      </c>
      <c r="C1219" s="1">
        <v>11</v>
      </c>
      <c r="D1219">
        <v>4</v>
      </c>
      <c r="E1219">
        <v>-2</v>
      </c>
      <c r="F1219">
        <v>64</v>
      </c>
      <c r="G1219">
        <v>361</v>
      </c>
      <c r="H1219">
        <v>512</v>
      </c>
      <c r="I1219">
        <v>147</v>
      </c>
      <c r="J1219" s="4">
        <f t="shared" si="165"/>
        <v>156.02134616257322</v>
      </c>
      <c r="K1219" s="4">
        <f t="shared" si="166"/>
        <v>25.326567934391392</v>
      </c>
      <c r="L1219" s="5">
        <f t="shared" si="171"/>
        <v>8.9786538374267764</v>
      </c>
      <c r="M1219" s="5">
        <f t="shared" si="172"/>
        <v>8.6734320656086084</v>
      </c>
      <c r="N1219" s="6">
        <f t="shared" si="164"/>
        <v>437.19447818417643</v>
      </c>
      <c r="O1219" s="6">
        <f t="shared" si="167"/>
        <v>134.43426158279556</v>
      </c>
      <c r="P1219" s="6">
        <f>FORECAST(J1219,Inputs!$B$10:$B$18,Inputs!$A$10:$A$18)</f>
        <v>32.000197649653451</v>
      </c>
      <c r="Q1219" s="6">
        <f>IF(Inputs!$D$10="Yes",IF('Hourly Calcs'!P1219&gt;'Hourly Calcs'!K1219,'Hourly Calcs'!O1219,N1219+O1219),N1219+O1219)</f>
        <v>134.43426158279556</v>
      </c>
      <c r="R1219" s="12">
        <f t="shared" si="168"/>
        <v>638.83161104144449</v>
      </c>
      <c r="S1219" s="1">
        <f>IF(AND(A1219&gt;=5,A1219&lt;=9),INDEX(Demand!$C$3:$C$26,C1219),INDEX(Demand!$B$3:$B$26,C1219))</f>
        <v>600</v>
      </c>
      <c r="T1219" s="7">
        <f t="shared" si="169"/>
        <v>600</v>
      </c>
      <c r="U1219" s="7">
        <f t="shared" si="170"/>
        <v>38.831611041444489</v>
      </c>
    </row>
    <row r="1220" spans="1:21" x14ac:dyDescent="0.2">
      <c r="A1220" s="1">
        <v>2</v>
      </c>
      <c r="B1220" s="1">
        <v>20</v>
      </c>
      <c r="C1220" s="1">
        <v>12</v>
      </c>
      <c r="D1220">
        <v>4.3</v>
      </c>
      <c r="E1220">
        <v>-0.9</v>
      </c>
      <c r="F1220">
        <v>68</v>
      </c>
      <c r="G1220">
        <v>270</v>
      </c>
      <c r="H1220">
        <v>109</v>
      </c>
      <c r="I1220">
        <v>219</v>
      </c>
      <c r="J1220" s="4">
        <f t="shared" si="165"/>
        <v>172.23583537721814</v>
      </c>
      <c r="K1220" s="4">
        <f t="shared" si="166"/>
        <v>27.937545908842431</v>
      </c>
      <c r="L1220" s="5">
        <f t="shared" si="171"/>
        <v>7.2358353772181374</v>
      </c>
      <c r="M1220" s="5">
        <f t="shared" si="172"/>
        <v>6.0624540911575693</v>
      </c>
      <c r="N1220" s="6">
        <f t="shared" si="164"/>
        <v>95.756607107966801</v>
      </c>
      <c r="O1220" s="6">
        <f t="shared" si="167"/>
        <v>200.27961419477705</v>
      </c>
      <c r="P1220" s="6">
        <f>FORECAST(J1220,Inputs!$B$10:$B$18,Inputs!$A$10:$A$18)</f>
        <v>32.150331809048311</v>
      </c>
      <c r="Q1220" s="6">
        <f>IF(Inputs!$D$10="Yes",IF('Hourly Calcs'!P1220&gt;'Hourly Calcs'!K1220,'Hourly Calcs'!O1220,N1220+O1220),N1220+O1220)</f>
        <v>200.27961419477705</v>
      </c>
      <c r="R1220" s="12">
        <f t="shared" si="168"/>
        <v>951.72872665358057</v>
      </c>
      <c r="S1220" s="1">
        <f>IF(AND(A1220&gt;=5,A1220&lt;=9),INDEX(Demand!$C$3:$C$26,C1220),INDEX(Demand!$B$3:$B$26,C1220))</f>
        <v>600</v>
      </c>
      <c r="T1220" s="7">
        <f t="shared" si="169"/>
        <v>600</v>
      </c>
      <c r="U1220" s="7">
        <f t="shared" si="170"/>
        <v>351.72872665358057</v>
      </c>
    </row>
    <row r="1221" spans="1:21" x14ac:dyDescent="0.2">
      <c r="A1221" s="1">
        <v>2</v>
      </c>
      <c r="B1221" s="1">
        <v>20</v>
      </c>
      <c r="C1221" s="1">
        <v>13</v>
      </c>
      <c r="D1221">
        <v>3.9</v>
      </c>
      <c r="E1221">
        <v>-0.5</v>
      </c>
      <c r="F1221">
        <v>73</v>
      </c>
      <c r="G1221">
        <v>140</v>
      </c>
      <c r="H1221">
        <v>0</v>
      </c>
      <c r="I1221">
        <v>140</v>
      </c>
      <c r="J1221" s="4">
        <f t="shared" si="165"/>
        <v>188.90078296990023</v>
      </c>
      <c r="K1221" s="4">
        <f t="shared" si="166"/>
        <v>27.858301365896359</v>
      </c>
      <c r="L1221" s="5">
        <f t="shared" si="171"/>
        <v>23.900782969900234</v>
      </c>
      <c r="M1221" s="5">
        <f t="shared" si="172"/>
        <v>6.1416986341036406</v>
      </c>
      <c r="N1221" s="6">
        <f t="shared" si="164"/>
        <v>0</v>
      </c>
      <c r="O1221" s="6">
        <f t="shared" si="167"/>
        <v>128.03263007885292</v>
      </c>
      <c r="P1221" s="6">
        <f>FORECAST(J1221,Inputs!$B$10:$B$18,Inputs!$A$10:$A$18)</f>
        <v>32.304636879350923</v>
      </c>
      <c r="Q1221" s="6">
        <f>IF(Inputs!$D$10="Yes",IF('Hourly Calcs'!P1221&gt;'Hourly Calcs'!K1221,'Hourly Calcs'!O1221,N1221+O1221),N1221+O1221)</f>
        <v>128.03263007885292</v>
      </c>
      <c r="R1221" s="12">
        <f t="shared" si="168"/>
        <v>608.41105813470904</v>
      </c>
      <c r="S1221" s="1">
        <f>IF(AND(A1221&gt;=5,A1221&lt;=9),INDEX(Demand!$C$3:$C$26,C1221),INDEX(Demand!$B$3:$B$26,C1221))</f>
        <v>600</v>
      </c>
      <c r="T1221" s="7">
        <f t="shared" si="169"/>
        <v>600</v>
      </c>
      <c r="U1221" s="7">
        <f t="shared" si="170"/>
        <v>8.4110581347090374</v>
      </c>
    </row>
    <row r="1222" spans="1:21" x14ac:dyDescent="0.2">
      <c r="A1222" s="1">
        <v>2</v>
      </c>
      <c r="B1222" s="1">
        <v>20</v>
      </c>
      <c r="C1222" s="1">
        <v>14</v>
      </c>
      <c r="D1222">
        <v>4</v>
      </c>
      <c r="E1222">
        <v>-0.7</v>
      </c>
      <c r="F1222">
        <v>71</v>
      </c>
      <c r="G1222">
        <v>263</v>
      </c>
      <c r="H1222">
        <v>107</v>
      </c>
      <c r="I1222">
        <v>213</v>
      </c>
      <c r="J1222" s="4">
        <f t="shared" si="165"/>
        <v>205.06489994164627</v>
      </c>
      <c r="K1222" s="4">
        <f t="shared" si="166"/>
        <v>25.100252242455767</v>
      </c>
      <c r="L1222" s="5">
        <f t="shared" si="171"/>
        <v>40.064899941646274</v>
      </c>
      <c r="M1222" s="5">
        <f t="shared" si="172"/>
        <v>8.8997477575442332</v>
      </c>
      <c r="N1222" s="6">
        <f t="shared" si="164"/>
        <v>79.097209807093407</v>
      </c>
      <c r="O1222" s="6">
        <f t="shared" si="167"/>
        <v>194.79250147711193</v>
      </c>
      <c r="P1222" s="6">
        <f>FORECAST(J1222,Inputs!$B$10:$B$18,Inputs!$A$10:$A$18)</f>
        <v>32.454304629089314</v>
      </c>
      <c r="Q1222" s="6">
        <f>IF(Inputs!$D$10="Yes",IF('Hourly Calcs'!P1222&gt;'Hourly Calcs'!K1222,'Hourly Calcs'!O1222,N1222+O1222),N1222+O1222)</f>
        <v>194.79250147711193</v>
      </c>
      <c r="R1222" s="12">
        <f t="shared" si="168"/>
        <v>925.65396701923578</v>
      </c>
      <c r="S1222" s="1">
        <f>IF(AND(A1222&gt;=5,A1222&lt;=9),INDEX(Demand!$C$3:$C$26,C1222),INDEX(Demand!$B$3:$B$26,C1222))</f>
        <v>600</v>
      </c>
      <c r="T1222" s="7">
        <f t="shared" si="169"/>
        <v>600</v>
      </c>
      <c r="U1222" s="7">
        <f t="shared" si="170"/>
        <v>325.65396701923578</v>
      </c>
    </row>
    <row r="1223" spans="1:21" x14ac:dyDescent="0.2">
      <c r="A1223" s="1">
        <v>2</v>
      </c>
      <c r="B1223" s="1">
        <v>20</v>
      </c>
      <c r="C1223" s="1">
        <v>15</v>
      </c>
      <c r="D1223">
        <v>3.9</v>
      </c>
      <c r="E1223">
        <v>-1</v>
      </c>
      <c r="F1223">
        <v>70</v>
      </c>
      <c r="G1223">
        <v>317</v>
      </c>
      <c r="H1223">
        <v>378</v>
      </c>
      <c r="I1223">
        <v>166</v>
      </c>
      <c r="J1223" s="4">
        <f t="shared" si="165"/>
        <v>220.03114059016079</v>
      </c>
      <c r="K1223" s="4">
        <f t="shared" si="166"/>
        <v>20.013791260771015</v>
      </c>
      <c r="L1223" s="5">
        <f t="shared" si="171"/>
        <v>55.031140590160788</v>
      </c>
      <c r="M1223" s="5">
        <f t="shared" si="172"/>
        <v>13.986208739228985</v>
      </c>
      <c r="N1223" s="6">
        <f t="shared" si="164"/>
        <v>221.08145199584911</v>
      </c>
      <c r="O1223" s="6">
        <f t="shared" si="167"/>
        <v>151.81011852206845</v>
      </c>
      <c r="P1223" s="6">
        <f>FORECAST(J1223,Inputs!$B$10:$B$18,Inputs!$A$10:$A$18)</f>
        <v>32.592880931390376</v>
      </c>
      <c r="Q1223" s="6">
        <f>IF(Inputs!$D$10="Yes",IF('Hourly Calcs'!P1223&gt;'Hourly Calcs'!K1223,'Hourly Calcs'!O1223,N1223+O1223),N1223+O1223)</f>
        <v>151.81011852206845</v>
      </c>
      <c r="R1223" s="12">
        <f t="shared" si="168"/>
        <v>721.40168321686929</v>
      </c>
      <c r="S1223" s="1">
        <f>IF(AND(A1223&gt;=5,A1223&lt;=9),INDEX(Demand!$C$3:$C$26,C1223),INDEX(Demand!$B$3:$B$26,C1223))</f>
        <v>600</v>
      </c>
      <c r="T1223" s="7">
        <f t="shared" si="169"/>
        <v>600</v>
      </c>
      <c r="U1223" s="7">
        <f t="shared" si="170"/>
        <v>121.40168321686929</v>
      </c>
    </row>
    <row r="1224" spans="1:21" x14ac:dyDescent="0.2">
      <c r="A1224" s="1">
        <v>2</v>
      </c>
      <c r="B1224" s="1">
        <v>20</v>
      </c>
      <c r="C1224" s="1">
        <v>16</v>
      </c>
      <c r="D1224">
        <v>4.5999999999999996</v>
      </c>
      <c r="E1224">
        <v>0</v>
      </c>
      <c r="F1224">
        <v>72</v>
      </c>
      <c r="G1224">
        <v>179</v>
      </c>
      <c r="H1224">
        <v>148</v>
      </c>
      <c r="I1224">
        <v>136</v>
      </c>
      <c r="J1224" s="4">
        <f t="shared" si="165"/>
        <v>233.60636256790514</v>
      </c>
      <c r="K1224" s="4">
        <f t="shared" si="166"/>
        <v>13.13062334366127</v>
      </c>
      <c r="L1224" s="5">
        <f t="shared" si="171"/>
        <v>68.606362567905137</v>
      </c>
      <c r="M1224" s="5">
        <f t="shared" si="172"/>
        <v>20.86937665633873</v>
      </c>
      <c r="N1224" s="6">
        <f t="shared" si="164"/>
        <v>57.272980625919402</v>
      </c>
      <c r="O1224" s="6">
        <f t="shared" si="167"/>
        <v>124.37455493374283</v>
      </c>
      <c r="P1224" s="6">
        <f>FORECAST(J1224,Inputs!$B$10:$B$18,Inputs!$A$10:$A$18)</f>
        <v>32.718577431184308</v>
      </c>
      <c r="Q1224" s="6">
        <f>IF(Inputs!$D$10="Yes",IF('Hourly Calcs'!P1224&gt;'Hourly Calcs'!K1224,'Hourly Calcs'!O1224,N1224+O1224),N1224+O1224)</f>
        <v>124.37455493374283</v>
      </c>
      <c r="R1224" s="12">
        <f t="shared" si="168"/>
        <v>591.02788504514592</v>
      </c>
      <c r="S1224" s="1">
        <f>IF(AND(A1224&gt;=5,A1224&lt;=9),INDEX(Demand!$C$3:$C$26,C1224),INDEX(Demand!$B$3:$B$26,C1224))</f>
        <v>900</v>
      </c>
      <c r="T1224" s="7">
        <f t="shared" si="169"/>
        <v>591.02788504514592</v>
      </c>
      <c r="U1224" s="7">
        <f t="shared" si="170"/>
        <v>0</v>
      </c>
    </row>
    <row r="1225" spans="1:21" x14ac:dyDescent="0.2">
      <c r="A1225" s="1">
        <v>2</v>
      </c>
      <c r="B1225" s="1">
        <v>20</v>
      </c>
      <c r="C1225" s="1">
        <v>17</v>
      </c>
      <c r="D1225">
        <v>2.8</v>
      </c>
      <c r="E1225">
        <v>-1.5</v>
      </c>
      <c r="F1225">
        <v>72</v>
      </c>
      <c r="G1225">
        <v>79</v>
      </c>
      <c r="H1225">
        <v>73</v>
      </c>
      <c r="I1225">
        <v>67</v>
      </c>
      <c r="J1225" s="4">
        <f t="shared" si="165"/>
        <v>246.00897227978172</v>
      </c>
      <c r="K1225" s="4">
        <f t="shared" si="166"/>
        <v>5.039689066811448</v>
      </c>
      <c r="L1225" s="5">
        <f t="shared" si="171"/>
        <v>81.008972279781716</v>
      </c>
      <c r="M1225" s="5">
        <f t="shared" si="172"/>
        <v>28.960310933188552</v>
      </c>
      <c r="N1225" s="6">
        <f t="shared" ref="N1225:N1288" si="173">H1225*MAX(0,COS(2*ASIN(SQRT(SIN(RADIANS($B$4))^2+COS(RADIANS($K1225))^2-2*SIN(RADIANS($B$4))*COS(RADIANS($K1225))*COS(RADIANS($J1225-$B$5))+(SIN(RADIANS($K1225))-COS(RADIANS($B$4)))^2)/2)))</f>
        <v>11.671252350998218</v>
      </c>
      <c r="O1225" s="6">
        <f t="shared" si="167"/>
        <v>61.272758680593896</v>
      </c>
      <c r="P1225" s="6">
        <f>FORECAST(J1225,Inputs!$B$10:$B$18,Inputs!$A$10:$A$18)</f>
        <v>32.83341640999798</v>
      </c>
      <c r="Q1225" s="6">
        <f>IF(Inputs!$D$10="Yes",IF('Hourly Calcs'!P1225&gt;'Hourly Calcs'!K1225,'Hourly Calcs'!O1225,N1225+O1225),N1225+O1225)</f>
        <v>61.272758680593896</v>
      </c>
      <c r="R1225" s="12">
        <f t="shared" si="168"/>
        <v>291.16814925018218</v>
      </c>
      <c r="S1225" s="1">
        <f>IF(AND(A1225&gt;=5,A1225&lt;=9),INDEX(Demand!$C$3:$C$26,C1225),INDEX(Demand!$B$3:$B$26,C1225))</f>
        <v>900</v>
      </c>
      <c r="T1225" s="7">
        <f t="shared" si="169"/>
        <v>291.16814925018218</v>
      </c>
      <c r="U1225" s="7">
        <f t="shared" si="170"/>
        <v>0</v>
      </c>
    </row>
    <row r="1226" spans="1:21" x14ac:dyDescent="0.2">
      <c r="A1226" s="1">
        <v>2</v>
      </c>
      <c r="B1226" s="1">
        <v>20</v>
      </c>
      <c r="C1226" s="1">
        <v>18</v>
      </c>
      <c r="D1226">
        <v>3.4</v>
      </c>
      <c r="E1226">
        <v>0.2</v>
      </c>
      <c r="F1226">
        <v>80</v>
      </c>
      <c r="G1226">
        <v>5</v>
      </c>
      <c r="H1226">
        <v>0</v>
      </c>
      <c r="I1226">
        <v>5</v>
      </c>
      <c r="J1226" s="4">
        <f t="shared" ref="J1226:J1289" si="174">solarazimuth($B$2,$B$3,$B$1,A1226,B1226,C1226,0,0,0,0)</f>
        <v>257.67768839357541</v>
      </c>
      <c r="K1226" s="4">
        <f t="shared" ref="K1226:K1289" si="175">solarelevation($B$2,$B$3,$B$1,A1226,B1226,C1226,0,0,0,0)</f>
        <v>-4.0401083733188301</v>
      </c>
      <c r="L1226" s="5">
        <f t="shared" si="171"/>
        <v>0</v>
      </c>
      <c r="M1226" s="5">
        <f t="shared" si="172"/>
        <v>0</v>
      </c>
      <c r="N1226" s="6">
        <f t="shared" si="173"/>
        <v>0</v>
      </c>
      <c r="O1226" s="6">
        <f t="shared" ref="O1226:O1289" si="176">$I1226*(1+COS(RADIANS($B$4)))/2</f>
        <v>4.5725939313876038</v>
      </c>
      <c r="P1226" s="6">
        <f>FORECAST(J1226,Inputs!$B$10:$B$18,Inputs!$A$10:$A$18)</f>
        <v>32.94146007771829</v>
      </c>
      <c r="Q1226" s="6">
        <f>IF(Inputs!$D$10="Yes",IF('Hourly Calcs'!P1226&gt;'Hourly Calcs'!K1226,'Hourly Calcs'!O1226,N1226+O1226),N1226+O1226)</f>
        <v>4.5725939313876038</v>
      </c>
      <c r="R1226" s="12">
        <f t="shared" ref="R1226:R1289" si="177">$B$6*$E$1*Q1226</f>
        <v>21.728966361953894</v>
      </c>
      <c r="S1226" s="1">
        <f>IF(AND(A1226&gt;=5,A1226&lt;=9),INDEX(Demand!$C$3:$C$26,C1226),INDEX(Demand!$B$3:$B$26,C1226))</f>
        <v>900</v>
      </c>
      <c r="T1226" s="7">
        <f t="shared" ref="T1226:T1289" si="178">S1226-MAX(0,S1226-R1226)</f>
        <v>21.728966361953894</v>
      </c>
      <c r="U1226" s="7">
        <f t="shared" ref="U1226:U1289" si="179">MAX(0,R1226-S1226)</f>
        <v>0</v>
      </c>
    </row>
    <row r="1227" spans="1:21" x14ac:dyDescent="0.2">
      <c r="A1227" s="1">
        <v>2</v>
      </c>
      <c r="B1227" s="1">
        <v>20</v>
      </c>
      <c r="C1227" s="1">
        <v>19</v>
      </c>
      <c r="D1227">
        <v>2.7</v>
      </c>
      <c r="E1227">
        <v>0.2</v>
      </c>
      <c r="F1227">
        <v>84</v>
      </c>
      <c r="G1227">
        <v>0</v>
      </c>
      <c r="H1227">
        <v>0</v>
      </c>
      <c r="I1227">
        <v>0</v>
      </c>
      <c r="J1227" s="4">
        <f t="shared" si="174"/>
        <v>269.15835307086707</v>
      </c>
      <c r="K1227" s="4">
        <f t="shared" si="175"/>
        <v>-13.501564004278535</v>
      </c>
      <c r="L1227" s="5">
        <f t="shared" si="171"/>
        <v>0</v>
      </c>
      <c r="M1227" s="5">
        <f t="shared" si="172"/>
        <v>0</v>
      </c>
      <c r="N1227" s="6">
        <f t="shared" si="173"/>
        <v>0</v>
      </c>
      <c r="O1227" s="6">
        <f t="shared" si="176"/>
        <v>0</v>
      </c>
      <c r="P1227" s="6">
        <f>FORECAST(J1227,Inputs!$B$10:$B$18,Inputs!$A$10:$A$18)</f>
        <v>33.04776252843395</v>
      </c>
      <c r="Q1227" s="6">
        <f>IF(Inputs!$D$10="Yes",IF('Hourly Calcs'!P1227&gt;'Hourly Calcs'!K1227,'Hourly Calcs'!O1227,N1227+O1227),N1227+O1227)</f>
        <v>0</v>
      </c>
      <c r="R1227" s="12">
        <f t="shared" si="177"/>
        <v>0</v>
      </c>
      <c r="S1227" s="1">
        <f>IF(AND(A1227&gt;=5,A1227&lt;=9),INDEX(Demand!$C$3:$C$26,C1227),INDEX(Demand!$B$3:$B$26,C1227))</f>
        <v>900</v>
      </c>
      <c r="T1227" s="7">
        <f t="shared" si="178"/>
        <v>0</v>
      </c>
      <c r="U1227" s="7">
        <f t="shared" si="179"/>
        <v>0</v>
      </c>
    </row>
    <row r="1228" spans="1:21" x14ac:dyDescent="0.2">
      <c r="A1228" s="1">
        <v>2</v>
      </c>
      <c r="B1228" s="1">
        <v>20</v>
      </c>
      <c r="C1228" s="1">
        <v>20</v>
      </c>
      <c r="D1228">
        <v>1.5</v>
      </c>
      <c r="E1228">
        <v>-1</v>
      </c>
      <c r="F1228">
        <v>83</v>
      </c>
      <c r="G1228">
        <v>0</v>
      </c>
      <c r="H1228">
        <v>0</v>
      </c>
      <c r="I1228">
        <v>0</v>
      </c>
      <c r="J1228" s="4">
        <f t="shared" si="174"/>
        <v>281.0880744733351</v>
      </c>
      <c r="K1228" s="4">
        <f t="shared" si="175"/>
        <v>-22.94180195050086</v>
      </c>
      <c r="L1228" s="5">
        <f t="shared" si="171"/>
        <v>0</v>
      </c>
      <c r="M1228" s="5">
        <f t="shared" si="172"/>
        <v>0</v>
      </c>
      <c r="N1228" s="6">
        <f t="shared" si="173"/>
        <v>0</v>
      </c>
      <c r="O1228" s="6">
        <f t="shared" si="176"/>
        <v>0</v>
      </c>
      <c r="P1228" s="6">
        <f>FORECAST(J1228,Inputs!$B$10:$B$18,Inputs!$A$10:$A$18)</f>
        <v>33.158222911790141</v>
      </c>
      <c r="Q1228" s="6">
        <f>IF(Inputs!$D$10="Yes",IF('Hourly Calcs'!P1228&gt;'Hourly Calcs'!K1228,'Hourly Calcs'!O1228,N1228+O1228),N1228+O1228)</f>
        <v>0</v>
      </c>
      <c r="R1228" s="12">
        <f t="shared" si="177"/>
        <v>0</v>
      </c>
      <c r="S1228" s="1">
        <f>IF(AND(A1228&gt;=5,A1228&lt;=9),INDEX(Demand!$C$3:$C$26,C1228),INDEX(Demand!$B$3:$B$26,C1228))</f>
        <v>800</v>
      </c>
      <c r="T1228" s="7">
        <f t="shared" si="178"/>
        <v>0</v>
      </c>
      <c r="U1228" s="7">
        <f t="shared" si="179"/>
        <v>0</v>
      </c>
    </row>
    <row r="1229" spans="1:21" x14ac:dyDescent="0.2">
      <c r="A1229" s="1">
        <v>2</v>
      </c>
      <c r="B1229" s="1">
        <v>20</v>
      </c>
      <c r="C1229" s="1">
        <v>21</v>
      </c>
      <c r="D1229">
        <v>0.7</v>
      </c>
      <c r="E1229">
        <v>-1.7</v>
      </c>
      <c r="F1229">
        <v>83</v>
      </c>
      <c r="G1229">
        <v>0</v>
      </c>
      <c r="H1229">
        <v>0</v>
      </c>
      <c r="I1229">
        <v>0</v>
      </c>
      <c r="J1229" s="4">
        <f t="shared" si="174"/>
        <v>294.2369579721925</v>
      </c>
      <c r="K1229" s="4">
        <f t="shared" si="175"/>
        <v>-31.969215719533523</v>
      </c>
      <c r="L1229" s="5">
        <f t="shared" si="171"/>
        <v>0</v>
      </c>
      <c r="M1229" s="5">
        <f t="shared" si="172"/>
        <v>0</v>
      </c>
      <c r="N1229" s="6">
        <f t="shared" si="173"/>
        <v>0</v>
      </c>
      <c r="O1229" s="6">
        <f t="shared" si="176"/>
        <v>0</v>
      </c>
      <c r="P1229" s="6">
        <f>FORECAST(J1229,Inputs!$B$10:$B$18,Inputs!$A$10:$A$18)</f>
        <v>33.279971833075855</v>
      </c>
      <c r="Q1229" s="6">
        <f>IF(Inputs!$D$10="Yes",IF('Hourly Calcs'!P1229&gt;'Hourly Calcs'!K1229,'Hourly Calcs'!O1229,N1229+O1229),N1229+O1229)</f>
        <v>0</v>
      </c>
      <c r="R1229" s="12">
        <f t="shared" si="177"/>
        <v>0</v>
      </c>
      <c r="S1229" s="1">
        <f>IF(AND(A1229&gt;=5,A1229&lt;=9),INDEX(Demand!$C$3:$C$26,C1229),INDEX(Demand!$B$3:$B$26,C1229))</f>
        <v>700</v>
      </c>
      <c r="T1229" s="7">
        <f t="shared" si="178"/>
        <v>0</v>
      </c>
      <c r="U1229" s="7">
        <f t="shared" si="179"/>
        <v>0</v>
      </c>
    </row>
    <row r="1230" spans="1:21" x14ac:dyDescent="0.2">
      <c r="A1230" s="1">
        <v>2</v>
      </c>
      <c r="B1230" s="1">
        <v>20</v>
      </c>
      <c r="C1230" s="1">
        <v>22</v>
      </c>
      <c r="D1230">
        <v>0.2</v>
      </c>
      <c r="E1230">
        <v>-1.6</v>
      </c>
      <c r="F1230">
        <v>86</v>
      </c>
      <c r="G1230">
        <v>0</v>
      </c>
      <c r="H1230">
        <v>0</v>
      </c>
      <c r="I1230">
        <v>0</v>
      </c>
      <c r="J1230" s="4">
        <f t="shared" si="174"/>
        <v>309.53400757733971</v>
      </c>
      <c r="K1230" s="4">
        <f t="shared" si="175"/>
        <v>-40.016934551280826</v>
      </c>
      <c r="L1230" s="5">
        <f t="shared" si="171"/>
        <v>0</v>
      </c>
      <c r="M1230" s="5">
        <f t="shared" si="172"/>
        <v>0</v>
      </c>
      <c r="N1230" s="6">
        <f t="shared" si="173"/>
        <v>0</v>
      </c>
      <c r="O1230" s="6">
        <f t="shared" si="176"/>
        <v>0</v>
      </c>
      <c r="P1230" s="6">
        <f>FORECAST(J1230,Inputs!$B$10:$B$18,Inputs!$A$10:$A$18)</f>
        <v>33.421611181271665</v>
      </c>
      <c r="Q1230" s="6">
        <f>IF(Inputs!$D$10="Yes",IF('Hourly Calcs'!P1230&gt;'Hourly Calcs'!K1230,'Hourly Calcs'!O1230,N1230+O1230),N1230+O1230)</f>
        <v>0</v>
      </c>
      <c r="R1230" s="12">
        <f t="shared" si="177"/>
        <v>0</v>
      </c>
      <c r="S1230" s="1">
        <f>IF(AND(A1230&gt;=5,A1230&lt;=9),INDEX(Demand!$C$3:$C$26,C1230),INDEX(Demand!$B$3:$B$26,C1230))</f>
        <v>600</v>
      </c>
      <c r="T1230" s="7">
        <f t="shared" si="178"/>
        <v>0</v>
      </c>
      <c r="U1230" s="7">
        <f t="shared" si="179"/>
        <v>0</v>
      </c>
    </row>
    <row r="1231" spans="1:21" x14ac:dyDescent="0.2">
      <c r="A1231" s="1">
        <v>2</v>
      </c>
      <c r="B1231" s="1">
        <v>20</v>
      </c>
      <c r="C1231" s="1">
        <v>23</v>
      </c>
      <c r="D1231">
        <v>0.8</v>
      </c>
      <c r="E1231">
        <v>-1.2</v>
      </c>
      <c r="F1231">
        <v>86</v>
      </c>
      <c r="G1231">
        <v>0</v>
      </c>
      <c r="H1231">
        <v>0</v>
      </c>
      <c r="I1231">
        <v>0</v>
      </c>
      <c r="J1231" s="4">
        <f t="shared" si="174"/>
        <v>327.87907872747343</v>
      </c>
      <c r="K1231" s="4">
        <f t="shared" si="175"/>
        <v>-46.278824464329261</v>
      </c>
      <c r="L1231" s="5">
        <f t="shared" si="171"/>
        <v>0</v>
      </c>
      <c r="M1231" s="5">
        <f t="shared" si="172"/>
        <v>0</v>
      </c>
      <c r="N1231" s="6">
        <f t="shared" si="173"/>
        <v>0</v>
      </c>
      <c r="O1231" s="6">
        <f t="shared" si="176"/>
        <v>0</v>
      </c>
      <c r="P1231" s="6">
        <f>FORECAST(J1231,Inputs!$B$10:$B$18,Inputs!$A$10:$A$18)</f>
        <v>33.591472951180307</v>
      </c>
      <c r="Q1231" s="6">
        <f>IF(Inputs!$D$10="Yes",IF('Hourly Calcs'!P1231&gt;'Hourly Calcs'!K1231,'Hourly Calcs'!O1231,N1231+O1231),N1231+O1231)</f>
        <v>0</v>
      </c>
      <c r="R1231" s="12">
        <f t="shared" si="177"/>
        <v>0</v>
      </c>
      <c r="S1231" s="1">
        <f>IF(AND(A1231&gt;=5,A1231&lt;=9),INDEX(Demand!$C$3:$C$26,C1231),INDEX(Demand!$B$3:$B$26,C1231))</f>
        <v>500</v>
      </c>
      <c r="T1231" s="7">
        <f t="shared" si="178"/>
        <v>0</v>
      </c>
      <c r="U1231" s="7">
        <f t="shared" si="179"/>
        <v>0</v>
      </c>
    </row>
    <row r="1232" spans="1:21" x14ac:dyDescent="0.2">
      <c r="A1232" s="1">
        <v>2</v>
      </c>
      <c r="B1232" s="1">
        <v>20</v>
      </c>
      <c r="C1232" s="1">
        <v>24</v>
      </c>
      <c r="D1232">
        <v>1</v>
      </c>
      <c r="E1232">
        <v>-0.7</v>
      </c>
      <c r="F1232">
        <v>88</v>
      </c>
      <c r="G1232">
        <v>0</v>
      </c>
      <c r="H1232">
        <v>0</v>
      </c>
      <c r="I1232">
        <v>0</v>
      </c>
      <c r="J1232" s="4">
        <f t="shared" si="174"/>
        <v>349.36714627486003</v>
      </c>
      <c r="K1232" s="4">
        <f t="shared" si="175"/>
        <v>-49.739591390877251</v>
      </c>
      <c r="L1232" s="5">
        <f t="shared" si="171"/>
        <v>0</v>
      </c>
      <c r="M1232" s="5">
        <f t="shared" si="172"/>
        <v>0</v>
      </c>
      <c r="N1232" s="6">
        <f t="shared" si="173"/>
        <v>0</v>
      </c>
      <c r="O1232" s="6">
        <f t="shared" si="176"/>
        <v>0</v>
      </c>
      <c r="P1232" s="6">
        <f>FORECAST(J1232,Inputs!$B$10:$B$18,Inputs!$A$10:$A$18)</f>
        <v>33.790436539582032</v>
      </c>
      <c r="Q1232" s="6">
        <f>IF(Inputs!$D$10="Yes",IF('Hourly Calcs'!P1232&gt;'Hourly Calcs'!K1232,'Hourly Calcs'!O1232,N1232+O1232),N1232+O1232)</f>
        <v>0</v>
      </c>
      <c r="R1232" s="12">
        <f t="shared" si="177"/>
        <v>0</v>
      </c>
      <c r="S1232" s="1">
        <f>IF(AND(A1232&gt;=5,A1232&lt;=9),INDEX(Demand!$C$3:$C$26,C1232),INDEX(Demand!$B$3:$B$26,C1232))</f>
        <v>400</v>
      </c>
      <c r="T1232" s="7">
        <f t="shared" si="178"/>
        <v>0</v>
      </c>
      <c r="U1232" s="7">
        <f t="shared" si="179"/>
        <v>0</v>
      </c>
    </row>
    <row r="1233" spans="1:21" x14ac:dyDescent="0.2">
      <c r="A1233" s="1">
        <v>2</v>
      </c>
      <c r="B1233" s="1">
        <v>21</v>
      </c>
      <c r="C1233" s="1">
        <v>1</v>
      </c>
      <c r="D1233">
        <v>1.5</v>
      </c>
      <c r="E1233">
        <v>-0.5</v>
      </c>
      <c r="F1233">
        <v>86</v>
      </c>
      <c r="G1233">
        <v>0</v>
      </c>
      <c r="H1233">
        <v>0</v>
      </c>
      <c r="I1233">
        <v>0</v>
      </c>
      <c r="J1233" s="4">
        <f t="shared" si="174"/>
        <v>12.215193831227708</v>
      </c>
      <c r="K1233" s="4">
        <f t="shared" si="175"/>
        <v>-49.592652252839656</v>
      </c>
      <c r="L1233" s="5">
        <f t="shared" si="171"/>
        <v>0</v>
      </c>
      <c r="M1233" s="5">
        <f t="shared" si="172"/>
        <v>0</v>
      </c>
      <c r="N1233" s="6">
        <f t="shared" si="173"/>
        <v>0</v>
      </c>
      <c r="O1233" s="6">
        <f t="shared" si="176"/>
        <v>0</v>
      </c>
      <c r="P1233" s="6">
        <f>FORECAST(J1233,Inputs!$B$10:$B$18,Inputs!$A$10:$A$18)</f>
        <v>30.668659202140994</v>
      </c>
      <c r="Q1233" s="6">
        <f>IF(Inputs!$D$10="Yes",IF('Hourly Calcs'!P1233&gt;'Hourly Calcs'!K1233,'Hourly Calcs'!O1233,N1233+O1233),N1233+O1233)</f>
        <v>0</v>
      </c>
      <c r="R1233" s="12">
        <f t="shared" si="177"/>
        <v>0</v>
      </c>
      <c r="S1233" s="1">
        <f>IF(AND(A1233&gt;=5,A1233&lt;=9),INDEX(Demand!$C$3:$C$26,C1233),INDEX(Demand!$B$3:$B$26,C1233))</f>
        <v>350</v>
      </c>
      <c r="T1233" s="7">
        <f t="shared" si="178"/>
        <v>0</v>
      </c>
      <c r="U1233" s="7">
        <f t="shared" si="179"/>
        <v>0</v>
      </c>
    </row>
    <row r="1234" spans="1:21" x14ac:dyDescent="0.2">
      <c r="A1234" s="1">
        <v>2</v>
      </c>
      <c r="B1234" s="1">
        <v>21</v>
      </c>
      <c r="C1234" s="1">
        <v>2</v>
      </c>
      <c r="D1234">
        <v>1.7</v>
      </c>
      <c r="E1234">
        <v>-0.6</v>
      </c>
      <c r="F1234">
        <v>84</v>
      </c>
      <c r="G1234">
        <v>0</v>
      </c>
      <c r="H1234">
        <v>0</v>
      </c>
      <c r="I1234">
        <v>0</v>
      </c>
      <c r="J1234" s="4">
        <f t="shared" si="174"/>
        <v>33.495756885609524</v>
      </c>
      <c r="K1234" s="4">
        <f t="shared" si="175"/>
        <v>-45.875388739750576</v>
      </c>
      <c r="L1234" s="5">
        <f t="shared" si="171"/>
        <v>0</v>
      </c>
      <c r="M1234" s="5">
        <f t="shared" si="172"/>
        <v>0</v>
      </c>
      <c r="N1234" s="6">
        <f t="shared" si="173"/>
        <v>0</v>
      </c>
      <c r="O1234" s="6">
        <f t="shared" si="176"/>
        <v>0</v>
      </c>
      <c r="P1234" s="6">
        <f>FORECAST(J1234,Inputs!$B$10:$B$18,Inputs!$A$10:$A$18)</f>
        <v>30.865701452644529</v>
      </c>
      <c r="Q1234" s="6">
        <f>IF(Inputs!$D$10="Yes",IF('Hourly Calcs'!P1234&gt;'Hourly Calcs'!K1234,'Hourly Calcs'!O1234,N1234+O1234),N1234+O1234)</f>
        <v>0</v>
      </c>
      <c r="R1234" s="12">
        <f t="shared" si="177"/>
        <v>0</v>
      </c>
      <c r="S1234" s="1">
        <f>IF(AND(A1234&gt;=5,A1234&lt;=9),INDEX(Demand!$C$3:$C$26,C1234),INDEX(Demand!$B$3:$B$26,C1234))</f>
        <v>350</v>
      </c>
      <c r="T1234" s="7">
        <f t="shared" si="178"/>
        <v>0</v>
      </c>
      <c r="U1234" s="7">
        <f t="shared" si="179"/>
        <v>0</v>
      </c>
    </row>
    <row r="1235" spans="1:21" x14ac:dyDescent="0.2">
      <c r="A1235" s="1">
        <v>2</v>
      </c>
      <c r="B1235" s="1">
        <v>21</v>
      </c>
      <c r="C1235" s="1">
        <v>3</v>
      </c>
      <c r="D1235">
        <v>1.6</v>
      </c>
      <c r="E1235">
        <v>-0.4</v>
      </c>
      <c r="F1235">
        <v>86</v>
      </c>
      <c r="G1235">
        <v>0</v>
      </c>
      <c r="H1235">
        <v>0</v>
      </c>
      <c r="I1235">
        <v>0</v>
      </c>
      <c r="J1235" s="4">
        <f t="shared" si="174"/>
        <v>51.581282280393879</v>
      </c>
      <c r="K1235" s="4">
        <f t="shared" si="175"/>
        <v>-39.433662520361594</v>
      </c>
      <c r="L1235" s="5">
        <f t="shared" si="171"/>
        <v>0</v>
      </c>
      <c r="M1235" s="5">
        <f t="shared" si="172"/>
        <v>0</v>
      </c>
      <c r="N1235" s="6">
        <f t="shared" si="173"/>
        <v>0</v>
      </c>
      <c r="O1235" s="6">
        <f t="shared" si="176"/>
        <v>0</v>
      </c>
      <c r="P1235" s="6">
        <f>FORECAST(J1235,Inputs!$B$10:$B$18,Inputs!$A$10:$A$18)</f>
        <v>31.033160021114757</v>
      </c>
      <c r="Q1235" s="6">
        <f>IF(Inputs!$D$10="Yes",IF('Hourly Calcs'!P1235&gt;'Hourly Calcs'!K1235,'Hourly Calcs'!O1235,N1235+O1235),N1235+O1235)</f>
        <v>0</v>
      </c>
      <c r="R1235" s="12">
        <f t="shared" si="177"/>
        <v>0</v>
      </c>
      <c r="S1235" s="1">
        <f>IF(AND(A1235&gt;=5,A1235&lt;=9),INDEX(Demand!$C$3:$C$26,C1235),INDEX(Demand!$B$3:$B$26,C1235))</f>
        <v>350</v>
      </c>
      <c r="T1235" s="7">
        <f t="shared" si="178"/>
        <v>0</v>
      </c>
      <c r="U1235" s="7">
        <f t="shared" si="179"/>
        <v>0</v>
      </c>
    </row>
    <row r="1236" spans="1:21" x14ac:dyDescent="0.2">
      <c r="A1236" s="1">
        <v>2</v>
      </c>
      <c r="B1236" s="1">
        <v>21</v>
      </c>
      <c r="C1236" s="1">
        <v>4</v>
      </c>
      <c r="D1236">
        <v>1.4</v>
      </c>
      <c r="E1236">
        <v>-0.3</v>
      </c>
      <c r="F1236">
        <v>88</v>
      </c>
      <c r="G1236">
        <v>0</v>
      </c>
      <c r="H1236">
        <v>0</v>
      </c>
      <c r="I1236">
        <v>0</v>
      </c>
      <c r="J1236" s="4">
        <f t="shared" si="174"/>
        <v>66.671567441970623</v>
      </c>
      <c r="K1236" s="4">
        <f t="shared" si="175"/>
        <v>-31.274173008182899</v>
      </c>
      <c r="L1236" s="5">
        <f t="shared" si="171"/>
        <v>0</v>
      </c>
      <c r="M1236" s="5">
        <f t="shared" si="172"/>
        <v>0</v>
      </c>
      <c r="N1236" s="6">
        <f t="shared" si="173"/>
        <v>0</v>
      </c>
      <c r="O1236" s="6">
        <f t="shared" si="176"/>
        <v>0</v>
      </c>
      <c r="P1236" s="6">
        <f>FORECAST(J1236,Inputs!$B$10:$B$18,Inputs!$A$10:$A$18)</f>
        <v>31.172884883721949</v>
      </c>
      <c r="Q1236" s="6">
        <f>IF(Inputs!$D$10="Yes",IF('Hourly Calcs'!P1236&gt;'Hourly Calcs'!K1236,'Hourly Calcs'!O1236,N1236+O1236),N1236+O1236)</f>
        <v>0</v>
      </c>
      <c r="R1236" s="12">
        <f t="shared" si="177"/>
        <v>0</v>
      </c>
      <c r="S1236" s="1">
        <f>IF(AND(A1236&gt;=5,A1236&lt;=9),INDEX(Demand!$C$3:$C$26,C1236),INDEX(Demand!$B$3:$B$26,C1236))</f>
        <v>350</v>
      </c>
      <c r="T1236" s="7">
        <f t="shared" si="178"/>
        <v>0</v>
      </c>
      <c r="U1236" s="7">
        <f t="shared" si="179"/>
        <v>0</v>
      </c>
    </row>
    <row r="1237" spans="1:21" x14ac:dyDescent="0.2">
      <c r="A1237" s="1">
        <v>2</v>
      </c>
      <c r="B1237" s="1">
        <v>21</v>
      </c>
      <c r="C1237" s="1">
        <v>5</v>
      </c>
      <c r="D1237">
        <v>1.3</v>
      </c>
      <c r="E1237">
        <v>-1</v>
      </c>
      <c r="F1237">
        <v>84</v>
      </c>
      <c r="G1237">
        <v>0</v>
      </c>
      <c r="H1237">
        <v>0</v>
      </c>
      <c r="I1237">
        <v>0</v>
      </c>
      <c r="J1237" s="4">
        <f t="shared" si="174"/>
        <v>79.686508322174134</v>
      </c>
      <c r="K1237" s="4">
        <f t="shared" si="175"/>
        <v>-22.181799359355821</v>
      </c>
      <c r="L1237" s="5">
        <f t="shared" si="171"/>
        <v>85.313491677825866</v>
      </c>
      <c r="M1237" s="5">
        <f t="shared" si="172"/>
        <v>0</v>
      </c>
      <c r="N1237" s="6">
        <f t="shared" si="173"/>
        <v>0</v>
      </c>
      <c r="O1237" s="6">
        <f t="shared" si="176"/>
        <v>0</v>
      </c>
      <c r="P1237" s="6">
        <f>FORECAST(J1237,Inputs!$B$10:$B$18,Inputs!$A$10:$A$18)</f>
        <v>31.293393595575683</v>
      </c>
      <c r="Q1237" s="6">
        <f>IF(Inputs!$D$10="Yes",IF('Hourly Calcs'!P1237&gt;'Hourly Calcs'!K1237,'Hourly Calcs'!O1237,N1237+O1237),N1237+O1237)</f>
        <v>0</v>
      </c>
      <c r="R1237" s="12">
        <f t="shared" si="177"/>
        <v>0</v>
      </c>
      <c r="S1237" s="1">
        <f>IF(AND(A1237&gt;=5,A1237&lt;=9),INDEX(Demand!$C$3:$C$26,C1237),INDEX(Demand!$B$3:$B$26,C1237))</f>
        <v>350</v>
      </c>
      <c r="T1237" s="7">
        <f t="shared" si="178"/>
        <v>0</v>
      </c>
      <c r="U1237" s="7">
        <f t="shared" si="179"/>
        <v>0</v>
      </c>
    </row>
    <row r="1238" spans="1:21" x14ac:dyDescent="0.2">
      <c r="A1238" s="1">
        <v>2</v>
      </c>
      <c r="B1238" s="1">
        <v>21</v>
      </c>
      <c r="C1238" s="1">
        <v>6</v>
      </c>
      <c r="D1238">
        <v>1.2</v>
      </c>
      <c r="E1238">
        <v>-1.1000000000000001</v>
      </c>
      <c r="F1238">
        <v>84</v>
      </c>
      <c r="G1238">
        <v>0</v>
      </c>
      <c r="H1238">
        <v>0</v>
      </c>
      <c r="I1238">
        <v>0</v>
      </c>
      <c r="J1238" s="4">
        <f t="shared" si="174"/>
        <v>91.54499537218274</v>
      </c>
      <c r="K1238" s="4">
        <f t="shared" si="175"/>
        <v>-12.707389767751877</v>
      </c>
      <c r="L1238" s="5">
        <f t="shared" si="171"/>
        <v>73.45500462781726</v>
      </c>
      <c r="M1238" s="5">
        <f t="shared" si="172"/>
        <v>0</v>
      </c>
      <c r="N1238" s="6">
        <f t="shared" si="173"/>
        <v>0</v>
      </c>
      <c r="O1238" s="6">
        <f t="shared" si="176"/>
        <v>0</v>
      </c>
      <c r="P1238" s="6">
        <f>FORECAST(J1238,Inputs!$B$10:$B$18,Inputs!$A$10:$A$18)</f>
        <v>31.403194401594284</v>
      </c>
      <c r="Q1238" s="6">
        <f>IF(Inputs!$D$10="Yes",IF('Hourly Calcs'!P1238&gt;'Hourly Calcs'!K1238,'Hourly Calcs'!O1238,N1238+O1238),N1238+O1238)</f>
        <v>0</v>
      </c>
      <c r="R1238" s="12">
        <f t="shared" si="177"/>
        <v>0</v>
      </c>
      <c r="S1238" s="1">
        <f>IF(AND(A1238&gt;=5,A1238&lt;=9),INDEX(Demand!$C$3:$C$26,C1238),INDEX(Demand!$B$3:$B$26,C1238))</f>
        <v>350</v>
      </c>
      <c r="T1238" s="7">
        <f t="shared" si="178"/>
        <v>0</v>
      </c>
      <c r="U1238" s="7">
        <f t="shared" si="179"/>
        <v>0</v>
      </c>
    </row>
    <row r="1239" spans="1:21" x14ac:dyDescent="0.2">
      <c r="A1239" s="1">
        <v>2</v>
      </c>
      <c r="B1239" s="1">
        <v>21</v>
      </c>
      <c r="C1239" s="1">
        <v>7</v>
      </c>
      <c r="D1239">
        <v>1.3</v>
      </c>
      <c r="E1239">
        <v>-1</v>
      </c>
      <c r="F1239">
        <v>84</v>
      </c>
      <c r="G1239">
        <v>0</v>
      </c>
      <c r="H1239">
        <v>0</v>
      </c>
      <c r="I1239">
        <v>0</v>
      </c>
      <c r="J1239" s="4">
        <f t="shared" si="174"/>
        <v>103.00575716851132</v>
      </c>
      <c r="K1239" s="4">
        <f t="shared" si="175"/>
        <v>-3.2187051338496815</v>
      </c>
      <c r="L1239" s="5">
        <f t="shared" si="171"/>
        <v>61.994242831488677</v>
      </c>
      <c r="M1239" s="5">
        <f t="shared" si="172"/>
        <v>0</v>
      </c>
      <c r="N1239" s="6">
        <f t="shared" si="173"/>
        <v>0</v>
      </c>
      <c r="O1239" s="6">
        <f t="shared" si="176"/>
        <v>0</v>
      </c>
      <c r="P1239" s="6">
        <f>FORECAST(J1239,Inputs!$B$10:$B$18,Inputs!$A$10:$A$18)</f>
        <v>31.509312566375101</v>
      </c>
      <c r="Q1239" s="6">
        <f>IF(Inputs!$D$10="Yes",IF('Hourly Calcs'!P1239&gt;'Hourly Calcs'!K1239,'Hourly Calcs'!O1239,N1239+O1239),N1239+O1239)</f>
        <v>0</v>
      </c>
      <c r="R1239" s="12">
        <f t="shared" si="177"/>
        <v>0</v>
      </c>
      <c r="S1239" s="1">
        <f>IF(AND(A1239&gt;=5,A1239&lt;=9),INDEX(Demand!$C$3:$C$26,C1239),INDEX(Demand!$B$3:$B$26,C1239))</f>
        <v>350</v>
      </c>
      <c r="T1239" s="7">
        <f t="shared" si="178"/>
        <v>0</v>
      </c>
      <c r="U1239" s="7">
        <f t="shared" si="179"/>
        <v>0</v>
      </c>
    </row>
    <row r="1240" spans="1:21" x14ac:dyDescent="0.2">
      <c r="A1240" s="1">
        <v>2</v>
      </c>
      <c r="B1240" s="1">
        <v>21</v>
      </c>
      <c r="C1240" s="1">
        <v>8</v>
      </c>
      <c r="D1240">
        <v>1.6</v>
      </c>
      <c r="E1240">
        <v>-0.4</v>
      </c>
      <c r="F1240">
        <v>86</v>
      </c>
      <c r="G1240">
        <v>14</v>
      </c>
      <c r="H1240">
        <v>0</v>
      </c>
      <c r="I1240">
        <v>14</v>
      </c>
      <c r="J1240" s="4">
        <f t="shared" si="174"/>
        <v>114.69961168886121</v>
      </c>
      <c r="K1240" s="4">
        <f t="shared" si="175"/>
        <v>5.8116207835002882</v>
      </c>
      <c r="L1240" s="5">
        <f t="shared" si="171"/>
        <v>50.300388311138789</v>
      </c>
      <c r="M1240" s="5">
        <f t="shared" si="172"/>
        <v>28.188379216499712</v>
      </c>
      <c r="N1240" s="6">
        <f t="shared" si="173"/>
        <v>0</v>
      </c>
      <c r="O1240" s="6">
        <f t="shared" si="176"/>
        <v>12.803263007885292</v>
      </c>
      <c r="P1240" s="6">
        <f>FORECAST(J1240,Inputs!$B$10:$B$18,Inputs!$A$10:$A$18)</f>
        <v>31.617588997119082</v>
      </c>
      <c r="Q1240" s="6">
        <f>IF(Inputs!$D$10="Yes",IF('Hourly Calcs'!P1240&gt;'Hourly Calcs'!K1240,'Hourly Calcs'!O1240,N1240+O1240),N1240+O1240)</f>
        <v>12.803263007885292</v>
      </c>
      <c r="R1240" s="12">
        <f t="shared" si="177"/>
        <v>60.841105813470904</v>
      </c>
      <c r="S1240" s="1">
        <f>IF(AND(A1240&gt;=5,A1240&lt;=9),INDEX(Demand!$C$3:$C$26,C1240),INDEX(Demand!$B$3:$B$26,C1240))</f>
        <v>350</v>
      </c>
      <c r="T1240" s="7">
        <f t="shared" si="178"/>
        <v>60.841105813470904</v>
      </c>
      <c r="U1240" s="7">
        <f t="shared" si="179"/>
        <v>0</v>
      </c>
    </row>
    <row r="1241" spans="1:21" x14ac:dyDescent="0.2">
      <c r="A1241" s="1">
        <v>2</v>
      </c>
      <c r="B1241" s="1">
        <v>21</v>
      </c>
      <c r="C1241" s="1">
        <v>9</v>
      </c>
      <c r="D1241">
        <v>1.4</v>
      </c>
      <c r="E1241">
        <v>0.3</v>
      </c>
      <c r="F1241">
        <v>92</v>
      </c>
      <c r="G1241">
        <v>75</v>
      </c>
      <c r="H1241">
        <v>69</v>
      </c>
      <c r="I1241">
        <v>61</v>
      </c>
      <c r="J1241" s="4">
        <f t="shared" si="174"/>
        <v>127.16968550258316</v>
      </c>
      <c r="K1241" s="4">
        <f t="shared" si="175"/>
        <v>13.879124028948226</v>
      </c>
      <c r="L1241" s="5">
        <f t="shared" si="171"/>
        <v>37.830314497416836</v>
      </c>
      <c r="M1241" s="5">
        <f t="shared" si="172"/>
        <v>20.120875971051774</v>
      </c>
      <c r="N1241" s="6">
        <f t="shared" si="173"/>
        <v>43.306992054480439</v>
      </c>
      <c r="O1241" s="6">
        <f t="shared" si="176"/>
        <v>55.785645962928768</v>
      </c>
      <c r="P1241" s="6">
        <f>FORECAST(J1241,Inputs!$B$10:$B$18,Inputs!$A$10:$A$18)</f>
        <v>31.733052643542436</v>
      </c>
      <c r="Q1241" s="6">
        <f>IF(Inputs!$D$10="Yes",IF('Hourly Calcs'!P1241&gt;'Hourly Calcs'!K1241,'Hourly Calcs'!O1241,N1241+O1241),N1241+O1241)</f>
        <v>55.785645962928768</v>
      </c>
      <c r="R1241" s="12">
        <f t="shared" si="177"/>
        <v>265.09338961583751</v>
      </c>
      <c r="S1241" s="1">
        <f>IF(AND(A1241&gt;=5,A1241&lt;=9),INDEX(Demand!$C$3:$C$26,C1241),INDEX(Demand!$B$3:$B$26,C1241))</f>
        <v>350</v>
      </c>
      <c r="T1241" s="7">
        <f t="shared" si="178"/>
        <v>265.09338961583751</v>
      </c>
      <c r="U1241" s="7">
        <f t="shared" si="179"/>
        <v>0</v>
      </c>
    </row>
    <row r="1242" spans="1:21" x14ac:dyDescent="0.2">
      <c r="A1242" s="1">
        <v>2</v>
      </c>
      <c r="B1242" s="1">
        <v>21</v>
      </c>
      <c r="C1242" s="1">
        <v>10</v>
      </c>
      <c r="D1242">
        <v>1.4</v>
      </c>
      <c r="E1242">
        <v>0</v>
      </c>
      <c r="F1242">
        <v>90</v>
      </c>
      <c r="G1242">
        <v>79</v>
      </c>
      <c r="H1242">
        <v>0</v>
      </c>
      <c r="I1242">
        <v>79</v>
      </c>
      <c r="J1242" s="4">
        <f t="shared" si="174"/>
        <v>140.85030706610024</v>
      </c>
      <c r="K1242" s="4">
        <f t="shared" si="175"/>
        <v>20.696703329842151</v>
      </c>
      <c r="L1242" s="5">
        <f t="shared" si="171"/>
        <v>24.149692933899757</v>
      </c>
      <c r="M1242" s="5">
        <f t="shared" si="172"/>
        <v>13.303296670157849</v>
      </c>
      <c r="N1242" s="6">
        <f t="shared" si="173"/>
        <v>0</v>
      </c>
      <c r="O1242" s="6">
        <f t="shared" si="176"/>
        <v>72.24698411592415</v>
      </c>
      <c r="P1242" s="6">
        <f>FORECAST(J1242,Inputs!$B$10:$B$18,Inputs!$A$10:$A$18)</f>
        <v>31.859725065426851</v>
      </c>
      <c r="Q1242" s="6">
        <f>IF(Inputs!$D$10="Yes",IF('Hourly Calcs'!P1242&gt;'Hourly Calcs'!K1242,'Hourly Calcs'!O1242,N1242+O1242),N1242+O1242)</f>
        <v>72.24698411592415</v>
      </c>
      <c r="R1242" s="12">
        <f t="shared" si="177"/>
        <v>343.31766851887153</v>
      </c>
      <c r="S1242" s="1">
        <f>IF(AND(A1242&gt;=5,A1242&lt;=9),INDEX(Demand!$C$3:$C$26,C1242),INDEX(Demand!$B$3:$B$26,C1242))</f>
        <v>600</v>
      </c>
      <c r="T1242" s="7">
        <f t="shared" si="178"/>
        <v>343.31766851887153</v>
      </c>
      <c r="U1242" s="7">
        <f t="shared" si="179"/>
        <v>0</v>
      </c>
    </row>
    <row r="1243" spans="1:21" x14ac:dyDescent="0.2">
      <c r="A1243" s="1">
        <v>2</v>
      </c>
      <c r="B1243" s="1">
        <v>21</v>
      </c>
      <c r="C1243" s="1">
        <v>11</v>
      </c>
      <c r="D1243">
        <v>1.9</v>
      </c>
      <c r="E1243">
        <v>-0.3</v>
      </c>
      <c r="F1243">
        <v>85</v>
      </c>
      <c r="G1243">
        <v>230</v>
      </c>
      <c r="H1243">
        <v>98</v>
      </c>
      <c r="I1243">
        <v>188</v>
      </c>
      <c r="J1243" s="4">
        <f t="shared" si="174"/>
        <v>155.94527258287729</v>
      </c>
      <c r="K1243" s="4">
        <f t="shared" si="175"/>
        <v>25.679593798249726</v>
      </c>
      <c r="L1243" s="5">
        <f t="shared" si="171"/>
        <v>9.0547274171227059</v>
      </c>
      <c r="M1243" s="5">
        <f t="shared" si="172"/>
        <v>8.3204062017502736</v>
      </c>
      <c r="N1243" s="6">
        <f t="shared" si="173"/>
        <v>83.979695109071486</v>
      </c>
      <c r="O1243" s="6">
        <f t="shared" si="176"/>
        <v>171.92953182017391</v>
      </c>
      <c r="P1243" s="6">
        <f>FORECAST(J1243,Inputs!$B$10:$B$18,Inputs!$A$10:$A$18)</f>
        <v>31.99949326465627</v>
      </c>
      <c r="Q1243" s="6">
        <f>IF(Inputs!$D$10="Yes",IF('Hourly Calcs'!P1243&gt;'Hourly Calcs'!K1243,'Hourly Calcs'!O1243,N1243+O1243),N1243+O1243)</f>
        <v>171.92953182017391</v>
      </c>
      <c r="R1243" s="12">
        <f t="shared" si="177"/>
        <v>817.00913520946642</v>
      </c>
      <c r="S1243" s="1">
        <f>IF(AND(A1243&gt;=5,A1243&lt;=9),INDEX(Demand!$C$3:$C$26,C1243),INDEX(Demand!$B$3:$B$26,C1243))</f>
        <v>600</v>
      </c>
      <c r="T1243" s="7">
        <f t="shared" si="178"/>
        <v>600</v>
      </c>
      <c r="U1243" s="7">
        <f t="shared" si="179"/>
        <v>217.00913520946642</v>
      </c>
    </row>
    <row r="1244" spans="1:21" x14ac:dyDescent="0.2">
      <c r="A1244" s="1">
        <v>2</v>
      </c>
      <c r="B1244" s="1">
        <v>21</v>
      </c>
      <c r="C1244" s="1">
        <v>12</v>
      </c>
      <c r="D1244">
        <v>2.8</v>
      </c>
      <c r="E1244">
        <v>0</v>
      </c>
      <c r="F1244">
        <v>82</v>
      </c>
      <c r="G1244">
        <v>274</v>
      </c>
      <c r="H1244">
        <v>98</v>
      </c>
      <c r="I1244">
        <v>226</v>
      </c>
      <c r="J1244" s="4">
        <f t="shared" si="174"/>
        <v>172.23039103121872</v>
      </c>
      <c r="K1244" s="4">
        <f t="shared" si="175"/>
        <v>28.297352419380339</v>
      </c>
      <c r="L1244" s="5">
        <f t="shared" si="171"/>
        <v>7.2303910312187156</v>
      </c>
      <c r="M1244" s="5">
        <f t="shared" si="172"/>
        <v>5.7026475806196615</v>
      </c>
      <c r="N1244" s="6">
        <f t="shared" si="173"/>
        <v>86.382773018169303</v>
      </c>
      <c r="O1244" s="6">
        <f t="shared" si="176"/>
        <v>206.68124569871969</v>
      </c>
      <c r="P1244" s="6">
        <f>FORECAST(J1244,Inputs!$B$10:$B$18,Inputs!$A$10:$A$18)</f>
        <v>32.150281398437208</v>
      </c>
      <c r="Q1244" s="6">
        <f>IF(Inputs!$D$10="Yes",IF('Hourly Calcs'!P1244&gt;'Hourly Calcs'!K1244,'Hourly Calcs'!O1244,N1244+O1244),N1244+O1244)</f>
        <v>206.68124569871969</v>
      </c>
      <c r="R1244" s="12">
        <f t="shared" si="177"/>
        <v>982.1492795603159</v>
      </c>
      <c r="S1244" s="1">
        <f>IF(AND(A1244&gt;=5,A1244&lt;=9),INDEX(Demand!$C$3:$C$26,C1244),INDEX(Demand!$B$3:$B$26,C1244))</f>
        <v>600</v>
      </c>
      <c r="T1244" s="7">
        <f t="shared" si="178"/>
        <v>600</v>
      </c>
      <c r="U1244" s="7">
        <f t="shared" si="179"/>
        <v>382.1492795603159</v>
      </c>
    </row>
    <row r="1245" spans="1:21" x14ac:dyDescent="0.2">
      <c r="A1245" s="1">
        <v>2</v>
      </c>
      <c r="B1245" s="1">
        <v>21</v>
      </c>
      <c r="C1245" s="1">
        <v>13</v>
      </c>
      <c r="D1245">
        <v>4</v>
      </c>
      <c r="E1245">
        <v>0.6</v>
      </c>
      <c r="F1245">
        <v>78</v>
      </c>
      <c r="G1245">
        <v>456</v>
      </c>
      <c r="H1245">
        <v>545</v>
      </c>
      <c r="I1245">
        <v>184</v>
      </c>
      <c r="J1245" s="4">
        <f t="shared" si="174"/>
        <v>188.97164259302588</v>
      </c>
      <c r="K1245" s="4">
        <f t="shared" si="175"/>
        <v>28.212798303446775</v>
      </c>
      <c r="L1245" s="5">
        <f t="shared" si="171"/>
        <v>23.971642593025877</v>
      </c>
      <c r="M1245" s="5">
        <f t="shared" si="172"/>
        <v>5.7872016965532254</v>
      </c>
      <c r="N1245" s="6">
        <f t="shared" si="173"/>
        <v>458.98971645533408</v>
      </c>
      <c r="O1245" s="6">
        <f t="shared" si="176"/>
        <v>168.27145667506383</v>
      </c>
      <c r="P1245" s="6">
        <f>FORECAST(J1245,Inputs!$B$10:$B$18,Inputs!$A$10:$A$18)</f>
        <v>32.305292986972461</v>
      </c>
      <c r="Q1245" s="6">
        <f>IF(Inputs!$D$10="Yes",IF('Hourly Calcs'!P1245&gt;'Hourly Calcs'!K1245,'Hourly Calcs'!O1245,N1245+O1245),N1245+O1245)</f>
        <v>168.27145667506383</v>
      </c>
      <c r="R1245" s="12">
        <f t="shared" si="177"/>
        <v>799.62596211990331</v>
      </c>
      <c r="S1245" s="1">
        <f>IF(AND(A1245&gt;=5,A1245&lt;=9),INDEX(Demand!$C$3:$C$26,C1245),INDEX(Demand!$B$3:$B$26,C1245))</f>
        <v>600</v>
      </c>
      <c r="T1245" s="7">
        <f t="shared" si="178"/>
        <v>600</v>
      </c>
      <c r="U1245" s="7">
        <f t="shared" si="179"/>
        <v>199.62596211990331</v>
      </c>
    </row>
    <row r="1246" spans="1:21" x14ac:dyDescent="0.2">
      <c r="A1246" s="1">
        <v>2</v>
      </c>
      <c r="B1246" s="1">
        <v>21</v>
      </c>
      <c r="C1246" s="1">
        <v>14</v>
      </c>
      <c r="D1246">
        <v>4.5999999999999996</v>
      </c>
      <c r="E1246">
        <v>1</v>
      </c>
      <c r="F1246">
        <v>77</v>
      </c>
      <c r="G1246">
        <v>438</v>
      </c>
      <c r="H1246">
        <v>723</v>
      </c>
      <c r="I1246">
        <v>97</v>
      </c>
      <c r="J1246" s="4">
        <f t="shared" si="174"/>
        <v>205.20222767604969</v>
      </c>
      <c r="K1246" s="4">
        <f t="shared" si="175"/>
        <v>25.438201887178309</v>
      </c>
      <c r="L1246" s="5">
        <f t="shared" si="171"/>
        <v>40.202227676049688</v>
      </c>
      <c r="M1246" s="5">
        <f t="shared" si="172"/>
        <v>8.5617981128216911</v>
      </c>
      <c r="N1246" s="6">
        <f t="shared" si="173"/>
        <v>536.31460608593329</v>
      </c>
      <c r="O1246" s="6">
        <f t="shared" si="176"/>
        <v>88.708322268919517</v>
      </c>
      <c r="P1246" s="6">
        <f>FORECAST(J1246,Inputs!$B$10:$B$18,Inputs!$A$10:$A$18)</f>
        <v>32.455576182185645</v>
      </c>
      <c r="Q1246" s="6">
        <f>IF(Inputs!$D$10="Yes",IF('Hourly Calcs'!P1246&gt;'Hourly Calcs'!K1246,'Hourly Calcs'!O1246,N1246+O1246),N1246+O1246)</f>
        <v>88.708322268919517</v>
      </c>
      <c r="R1246" s="12">
        <f t="shared" si="177"/>
        <v>421.54194742190555</v>
      </c>
      <c r="S1246" s="1">
        <f>IF(AND(A1246&gt;=5,A1246&lt;=9),INDEX(Demand!$C$3:$C$26,C1246),INDEX(Demand!$B$3:$B$26,C1246))</f>
        <v>600</v>
      </c>
      <c r="T1246" s="7">
        <f t="shared" si="178"/>
        <v>421.54194742190555</v>
      </c>
      <c r="U1246" s="7">
        <f t="shared" si="179"/>
        <v>0</v>
      </c>
    </row>
    <row r="1247" spans="1:21" x14ac:dyDescent="0.2">
      <c r="A1247" s="1">
        <v>2</v>
      </c>
      <c r="B1247" s="1">
        <v>21</v>
      </c>
      <c r="C1247" s="1">
        <v>15</v>
      </c>
      <c r="D1247">
        <v>5</v>
      </c>
      <c r="E1247">
        <v>0.3</v>
      </c>
      <c r="F1247">
        <v>72</v>
      </c>
      <c r="G1247">
        <v>354</v>
      </c>
      <c r="H1247">
        <v>646</v>
      </c>
      <c r="I1247">
        <v>94</v>
      </c>
      <c r="J1247" s="4">
        <f t="shared" si="174"/>
        <v>220.21633185284117</v>
      </c>
      <c r="K1247" s="4">
        <f t="shared" si="175"/>
        <v>20.329043292466039</v>
      </c>
      <c r="L1247" s="5">
        <f t="shared" si="171"/>
        <v>55.216331852841165</v>
      </c>
      <c r="M1247" s="5">
        <f t="shared" si="172"/>
        <v>13.670956707533961</v>
      </c>
      <c r="N1247" s="6">
        <f t="shared" si="173"/>
        <v>379.3019992065478</v>
      </c>
      <c r="O1247" s="6">
        <f t="shared" si="176"/>
        <v>85.964765910086953</v>
      </c>
      <c r="P1247" s="6">
        <f>FORECAST(J1247,Inputs!$B$10:$B$18,Inputs!$A$10:$A$18)</f>
        <v>32.594595665304084</v>
      </c>
      <c r="Q1247" s="6">
        <f>IF(Inputs!$D$10="Yes",IF('Hourly Calcs'!P1247&gt;'Hourly Calcs'!K1247,'Hourly Calcs'!O1247,N1247+O1247),N1247+O1247)</f>
        <v>85.964765910086953</v>
      </c>
      <c r="R1247" s="12">
        <f t="shared" si="177"/>
        <v>408.50456760473321</v>
      </c>
      <c r="S1247" s="1">
        <f>IF(AND(A1247&gt;=5,A1247&lt;=9),INDEX(Demand!$C$3:$C$26,C1247),INDEX(Demand!$B$3:$B$26,C1247))</f>
        <v>600</v>
      </c>
      <c r="T1247" s="7">
        <f t="shared" si="178"/>
        <v>408.50456760473321</v>
      </c>
      <c r="U1247" s="7">
        <f t="shared" si="179"/>
        <v>0</v>
      </c>
    </row>
    <row r="1248" spans="1:21" x14ac:dyDescent="0.2">
      <c r="A1248" s="1">
        <v>2</v>
      </c>
      <c r="B1248" s="1">
        <v>21</v>
      </c>
      <c r="C1248" s="1">
        <v>16</v>
      </c>
      <c r="D1248">
        <v>4.3</v>
      </c>
      <c r="E1248">
        <v>0.6</v>
      </c>
      <c r="F1248">
        <v>77</v>
      </c>
      <c r="G1248">
        <v>227</v>
      </c>
      <c r="H1248">
        <v>414</v>
      </c>
      <c r="I1248">
        <v>104</v>
      </c>
      <c r="J1248" s="4">
        <f t="shared" si="174"/>
        <v>233.8220786136427</v>
      </c>
      <c r="K1248" s="4">
        <f t="shared" si="175"/>
        <v>13.422512294795453</v>
      </c>
      <c r="L1248" s="5">
        <f t="shared" si="171"/>
        <v>68.822078613642702</v>
      </c>
      <c r="M1248" s="5">
        <f t="shared" si="172"/>
        <v>20.577487705204547</v>
      </c>
      <c r="N1248" s="6">
        <f t="shared" si="173"/>
        <v>161.02257217254009</v>
      </c>
      <c r="O1248" s="6">
        <f t="shared" si="176"/>
        <v>95.10995377286217</v>
      </c>
      <c r="P1248" s="6">
        <f>FORECAST(J1248,Inputs!$B$10:$B$18,Inputs!$A$10:$A$18)</f>
        <v>32.720574801978174</v>
      </c>
      <c r="Q1248" s="6">
        <f>IF(Inputs!$D$10="Yes",IF('Hourly Calcs'!P1248&gt;'Hourly Calcs'!K1248,'Hourly Calcs'!O1248,N1248+O1248),N1248+O1248)</f>
        <v>95.10995377286217</v>
      </c>
      <c r="R1248" s="12">
        <f t="shared" si="177"/>
        <v>451.962500328641</v>
      </c>
      <c r="S1248" s="1">
        <f>IF(AND(A1248&gt;=5,A1248&lt;=9),INDEX(Demand!$C$3:$C$26,C1248),INDEX(Demand!$B$3:$B$26,C1248))</f>
        <v>900</v>
      </c>
      <c r="T1248" s="7">
        <f t="shared" si="178"/>
        <v>451.962500328641</v>
      </c>
      <c r="U1248" s="7">
        <f t="shared" si="179"/>
        <v>0</v>
      </c>
    </row>
    <row r="1249" spans="1:21" x14ac:dyDescent="0.2">
      <c r="A1249" s="1">
        <v>2</v>
      </c>
      <c r="B1249" s="1">
        <v>21</v>
      </c>
      <c r="C1249" s="1">
        <v>17</v>
      </c>
      <c r="D1249">
        <v>5.2</v>
      </c>
      <c r="E1249">
        <v>1.3</v>
      </c>
      <c r="F1249">
        <v>76</v>
      </c>
      <c r="G1249">
        <v>72</v>
      </c>
      <c r="H1249">
        <v>100</v>
      </c>
      <c r="I1249">
        <v>56</v>
      </c>
      <c r="J1249" s="4">
        <f t="shared" si="174"/>
        <v>246.24389553322408</v>
      </c>
      <c r="K1249" s="4">
        <f t="shared" si="175"/>
        <v>5.3082345823574713</v>
      </c>
      <c r="L1249" s="5">
        <f t="shared" si="171"/>
        <v>81.243895533224077</v>
      </c>
      <c r="M1249" s="5">
        <f t="shared" si="172"/>
        <v>28.691765417642529</v>
      </c>
      <c r="N1249" s="6">
        <f t="shared" si="173"/>
        <v>16.145746250622874</v>
      </c>
      <c r="O1249" s="6">
        <f t="shared" si="176"/>
        <v>51.213052031541167</v>
      </c>
      <c r="P1249" s="6">
        <f>FORECAST(J1249,Inputs!$B$10:$B$18,Inputs!$A$10:$A$18)</f>
        <v>32.835591625307629</v>
      </c>
      <c r="Q1249" s="6">
        <f>IF(Inputs!$D$10="Yes",IF('Hourly Calcs'!P1249&gt;'Hourly Calcs'!K1249,'Hourly Calcs'!O1249,N1249+O1249),N1249+O1249)</f>
        <v>51.213052031541167</v>
      </c>
      <c r="R1249" s="12">
        <f t="shared" si="177"/>
        <v>243.36442325388361</v>
      </c>
      <c r="S1249" s="1">
        <f>IF(AND(A1249&gt;=5,A1249&lt;=9),INDEX(Demand!$C$3:$C$26,C1249),INDEX(Demand!$B$3:$B$26,C1249))</f>
        <v>900</v>
      </c>
      <c r="T1249" s="7">
        <f t="shared" si="178"/>
        <v>243.36442325388361</v>
      </c>
      <c r="U1249" s="7">
        <f t="shared" si="179"/>
        <v>0</v>
      </c>
    </row>
    <row r="1250" spans="1:21" x14ac:dyDescent="0.2">
      <c r="A1250" s="1">
        <v>2</v>
      </c>
      <c r="B1250" s="1">
        <v>21</v>
      </c>
      <c r="C1250" s="1">
        <v>18</v>
      </c>
      <c r="D1250">
        <v>5.3</v>
      </c>
      <c r="E1250">
        <v>1.5</v>
      </c>
      <c r="F1250">
        <v>76</v>
      </c>
      <c r="G1250">
        <v>5</v>
      </c>
      <c r="H1250">
        <v>0</v>
      </c>
      <c r="I1250">
        <v>5</v>
      </c>
      <c r="J1250" s="4">
        <f t="shared" si="174"/>
        <v>257.92622406216532</v>
      </c>
      <c r="K1250" s="4">
        <f t="shared" si="175"/>
        <v>-3.7721912318013295</v>
      </c>
      <c r="L1250" s="5">
        <f t="shared" si="171"/>
        <v>0</v>
      </c>
      <c r="M1250" s="5">
        <f t="shared" si="172"/>
        <v>0</v>
      </c>
      <c r="N1250" s="6">
        <f t="shared" si="173"/>
        <v>0</v>
      </c>
      <c r="O1250" s="6">
        <f t="shared" si="176"/>
        <v>4.5725939313876038</v>
      </c>
      <c r="P1250" s="6">
        <f>FORECAST(J1250,Inputs!$B$10:$B$18,Inputs!$A$10:$A$18)</f>
        <v>32.943761333908938</v>
      </c>
      <c r="Q1250" s="6">
        <f>IF(Inputs!$D$10="Yes",IF('Hourly Calcs'!P1250&gt;'Hourly Calcs'!K1250,'Hourly Calcs'!O1250,N1250+O1250),N1250+O1250)</f>
        <v>4.5725939313876038</v>
      </c>
      <c r="R1250" s="12">
        <f t="shared" si="177"/>
        <v>21.728966361953894</v>
      </c>
      <c r="S1250" s="1">
        <f>IF(AND(A1250&gt;=5,A1250&lt;=9),INDEX(Demand!$C$3:$C$26,C1250),INDEX(Demand!$B$3:$B$26,C1250))</f>
        <v>900</v>
      </c>
      <c r="T1250" s="7">
        <f t="shared" si="178"/>
        <v>21.728966361953894</v>
      </c>
      <c r="U1250" s="7">
        <f t="shared" si="179"/>
        <v>0</v>
      </c>
    </row>
    <row r="1251" spans="1:21" x14ac:dyDescent="0.2">
      <c r="A1251" s="1">
        <v>2</v>
      </c>
      <c r="B1251" s="1">
        <v>21</v>
      </c>
      <c r="C1251" s="1">
        <v>19</v>
      </c>
      <c r="D1251">
        <v>5.3</v>
      </c>
      <c r="E1251">
        <v>1.7</v>
      </c>
      <c r="F1251">
        <v>78</v>
      </c>
      <c r="G1251">
        <v>0</v>
      </c>
      <c r="H1251">
        <v>0</v>
      </c>
      <c r="I1251">
        <v>0</v>
      </c>
      <c r="J1251" s="4">
        <f t="shared" si="174"/>
        <v>269.41840637551718</v>
      </c>
      <c r="K1251" s="4">
        <f t="shared" si="175"/>
        <v>-13.243314789571443</v>
      </c>
      <c r="L1251" s="5">
        <f t="shared" ref="L1251:L1314" si="180">IF(ABS($B$5-J1251)&gt;90,0,ABS($B$5-J1251))</f>
        <v>0</v>
      </c>
      <c r="M1251" s="5">
        <f t="shared" ref="M1251:M1314" si="181">IF(K1251&gt;0,ABS($B$4-K1251),0)</f>
        <v>0</v>
      </c>
      <c r="N1251" s="6">
        <f t="shared" si="173"/>
        <v>0</v>
      </c>
      <c r="O1251" s="6">
        <f t="shared" si="176"/>
        <v>0</v>
      </c>
      <c r="P1251" s="6">
        <f>FORECAST(J1251,Inputs!$B$10:$B$18,Inputs!$A$10:$A$18)</f>
        <v>33.050170429402932</v>
      </c>
      <c r="Q1251" s="6">
        <f>IF(Inputs!$D$10="Yes",IF('Hourly Calcs'!P1251&gt;'Hourly Calcs'!K1251,'Hourly Calcs'!O1251,N1251+O1251),N1251+O1251)</f>
        <v>0</v>
      </c>
      <c r="R1251" s="12">
        <f t="shared" si="177"/>
        <v>0</v>
      </c>
      <c r="S1251" s="1">
        <f>IF(AND(A1251&gt;=5,A1251&lt;=9),INDEX(Demand!$C$3:$C$26,C1251),INDEX(Demand!$B$3:$B$26,C1251))</f>
        <v>900</v>
      </c>
      <c r="T1251" s="7">
        <f t="shared" si="178"/>
        <v>0</v>
      </c>
      <c r="U1251" s="7">
        <f t="shared" si="179"/>
        <v>0</v>
      </c>
    </row>
    <row r="1252" spans="1:21" x14ac:dyDescent="0.2">
      <c r="A1252" s="1">
        <v>2</v>
      </c>
      <c r="B1252" s="1">
        <v>21</v>
      </c>
      <c r="C1252" s="1">
        <v>20</v>
      </c>
      <c r="D1252">
        <v>5</v>
      </c>
      <c r="E1252">
        <v>1.7</v>
      </c>
      <c r="F1252">
        <v>79</v>
      </c>
      <c r="G1252">
        <v>0</v>
      </c>
      <c r="H1252">
        <v>0</v>
      </c>
      <c r="I1252">
        <v>0</v>
      </c>
      <c r="J1252" s="4">
        <f t="shared" si="174"/>
        <v>281.35821401632143</v>
      </c>
      <c r="K1252" s="4">
        <f t="shared" si="175"/>
        <v>-22.679833182180516</v>
      </c>
      <c r="L1252" s="5">
        <f t="shared" si="180"/>
        <v>0</v>
      </c>
      <c r="M1252" s="5">
        <f t="shared" si="181"/>
        <v>0</v>
      </c>
      <c r="N1252" s="6">
        <f t="shared" si="173"/>
        <v>0</v>
      </c>
      <c r="O1252" s="6">
        <f t="shared" si="176"/>
        <v>0</v>
      </c>
      <c r="P1252" s="6">
        <f>FORECAST(J1252,Inputs!$B$10:$B$18,Inputs!$A$10:$A$18)</f>
        <v>33.160724203854826</v>
      </c>
      <c r="Q1252" s="6">
        <f>IF(Inputs!$D$10="Yes",IF('Hourly Calcs'!P1252&gt;'Hourly Calcs'!K1252,'Hourly Calcs'!O1252,N1252+O1252),N1252+O1252)</f>
        <v>0</v>
      </c>
      <c r="R1252" s="12">
        <f t="shared" si="177"/>
        <v>0</v>
      </c>
      <c r="S1252" s="1">
        <f>IF(AND(A1252&gt;=5,A1252&lt;=9),INDEX(Demand!$C$3:$C$26,C1252),INDEX(Demand!$B$3:$B$26,C1252))</f>
        <v>800</v>
      </c>
      <c r="T1252" s="7">
        <f t="shared" si="178"/>
        <v>0</v>
      </c>
      <c r="U1252" s="7">
        <f t="shared" si="179"/>
        <v>0</v>
      </c>
    </row>
    <row r="1253" spans="1:21" x14ac:dyDescent="0.2">
      <c r="A1253" s="1">
        <v>2</v>
      </c>
      <c r="B1253" s="1">
        <v>21</v>
      </c>
      <c r="C1253" s="1">
        <v>21</v>
      </c>
      <c r="D1253">
        <v>4.8</v>
      </c>
      <c r="E1253">
        <v>2</v>
      </c>
      <c r="F1253">
        <v>82</v>
      </c>
      <c r="G1253">
        <v>0</v>
      </c>
      <c r="H1253">
        <v>0</v>
      </c>
      <c r="I1253">
        <v>0</v>
      </c>
      <c r="J1253" s="4">
        <f t="shared" si="174"/>
        <v>294.51222138958553</v>
      </c>
      <c r="K1253" s="4">
        <f t="shared" si="175"/>
        <v>-31.693546968340428</v>
      </c>
      <c r="L1253" s="5">
        <f t="shared" si="180"/>
        <v>0</v>
      </c>
      <c r="M1253" s="5">
        <f t="shared" si="181"/>
        <v>0</v>
      </c>
      <c r="N1253" s="6">
        <f t="shared" si="173"/>
        <v>0</v>
      </c>
      <c r="O1253" s="6">
        <f t="shared" si="176"/>
        <v>0</v>
      </c>
      <c r="P1253" s="6">
        <f>FORECAST(J1253,Inputs!$B$10:$B$18,Inputs!$A$10:$A$18)</f>
        <v>33.282520568422086</v>
      </c>
      <c r="Q1253" s="6">
        <f>IF(Inputs!$D$10="Yes",IF('Hourly Calcs'!P1253&gt;'Hourly Calcs'!K1253,'Hourly Calcs'!O1253,N1253+O1253),N1253+O1253)</f>
        <v>0</v>
      </c>
      <c r="R1253" s="12">
        <f t="shared" si="177"/>
        <v>0</v>
      </c>
      <c r="S1253" s="1">
        <f>IF(AND(A1253&gt;=5,A1253&lt;=9),INDEX(Demand!$C$3:$C$26,C1253),INDEX(Demand!$B$3:$B$26,C1253))</f>
        <v>700</v>
      </c>
      <c r="T1253" s="7">
        <f t="shared" si="178"/>
        <v>0</v>
      </c>
      <c r="U1253" s="7">
        <f t="shared" si="179"/>
        <v>0</v>
      </c>
    </row>
    <row r="1254" spans="1:21" x14ac:dyDescent="0.2">
      <c r="A1254" s="1">
        <v>2</v>
      </c>
      <c r="B1254" s="1">
        <v>21</v>
      </c>
      <c r="C1254" s="1">
        <v>22</v>
      </c>
      <c r="D1254">
        <v>4.7</v>
      </c>
      <c r="E1254">
        <v>2.2000000000000002</v>
      </c>
      <c r="F1254">
        <v>84</v>
      </c>
      <c r="G1254">
        <v>0</v>
      </c>
      <c r="H1254">
        <v>0</v>
      </c>
      <c r="I1254">
        <v>0</v>
      </c>
      <c r="J1254" s="4">
        <f t="shared" si="174"/>
        <v>309.79832529621416</v>
      </c>
      <c r="K1254" s="4">
        <f t="shared" si="175"/>
        <v>-39.717593991606293</v>
      </c>
      <c r="L1254" s="5">
        <f t="shared" si="180"/>
        <v>0</v>
      </c>
      <c r="M1254" s="5">
        <f t="shared" si="181"/>
        <v>0</v>
      </c>
      <c r="N1254" s="6">
        <f t="shared" si="173"/>
        <v>0</v>
      </c>
      <c r="O1254" s="6">
        <f t="shared" si="176"/>
        <v>0</v>
      </c>
      <c r="P1254" s="6">
        <f>FORECAST(J1254,Inputs!$B$10:$B$18,Inputs!$A$10:$A$18)</f>
        <v>33.424058567557537</v>
      </c>
      <c r="Q1254" s="6">
        <f>IF(Inputs!$D$10="Yes",IF('Hourly Calcs'!P1254&gt;'Hourly Calcs'!K1254,'Hourly Calcs'!O1254,N1254+O1254),N1254+O1254)</f>
        <v>0</v>
      </c>
      <c r="R1254" s="12">
        <f t="shared" si="177"/>
        <v>0</v>
      </c>
      <c r="S1254" s="1">
        <f>IF(AND(A1254&gt;=5,A1254&lt;=9),INDEX(Demand!$C$3:$C$26,C1254),INDEX(Demand!$B$3:$B$26,C1254))</f>
        <v>600</v>
      </c>
      <c r="T1254" s="7">
        <f t="shared" si="178"/>
        <v>0</v>
      </c>
      <c r="U1254" s="7">
        <f t="shared" si="179"/>
        <v>0</v>
      </c>
    </row>
    <row r="1255" spans="1:21" x14ac:dyDescent="0.2">
      <c r="A1255" s="1">
        <v>2</v>
      </c>
      <c r="B1255" s="1">
        <v>21</v>
      </c>
      <c r="C1255" s="1">
        <v>23</v>
      </c>
      <c r="D1255">
        <v>4.2</v>
      </c>
      <c r="E1255">
        <v>2.5</v>
      </c>
      <c r="F1255">
        <v>89</v>
      </c>
      <c r="G1255">
        <v>0</v>
      </c>
      <c r="H1255">
        <v>0</v>
      </c>
      <c r="I1255">
        <v>0</v>
      </c>
      <c r="J1255" s="4">
        <f t="shared" si="174"/>
        <v>328.09449558603785</v>
      </c>
      <c r="K1255" s="4">
        <f t="shared" si="175"/>
        <v>-45.949361893003839</v>
      </c>
      <c r="L1255" s="5">
        <f t="shared" si="180"/>
        <v>0</v>
      </c>
      <c r="M1255" s="5">
        <f t="shared" si="181"/>
        <v>0</v>
      </c>
      <c r="N1255" s="6">
        <f t="shared" si="173"/>
        <v>0</v>
      </c>
      <c r="O1255" s="6">
        <f t="shared" si="176"/>
        <v>0</v>
      </c>
      <c r="P1255" s="6">
        <f>FORECAST(J1255,Inputs!$B$10:$B$18,Inputs!$A$10:$A$18)</f>
        <v>33.593467551722568</v>
      </c>
      <c r="Q1255" s="6">
        <f>IF(Inputs!$D$10="Yes",IF('Hourly Calcs'!P1255&gt;'Hourly Calcs'!K1255,'Hourly Calcs'!O1255,N1255+O1255),N1255+O1255)</f>
        <v>0</v>
      </c>
      <c r="R1255" s="12">
        <f t="shared" si="177"/>
        <v>0</v>
      </c>
      <c r="S1255" s="1">
        <f>IF(AND(A1255&gt;=5,A1255&lt;=9),INDEX(Demand!$C$3:$C$26,C1255),INDEX(Demand!$B$3:$B$26,C1255))</f>
        <v>500</v>
      </c>
      <c r="T1255" s="7">
        <f t="shared" si="178"/>
        <v>0</v>
      </c>
      <c r="U1255" s="7">
        <f t="shared" si="179"/>
        <v>0</v>
      </c>
    </row>
    <row r="1256" spans="1:21" x14ac:dyDescent="0.2">
      <c r="A1256" s="1">
        <v>2</v>
      </c>
      <c r="B1256" s="1">
        <v>21</v>
      </c>
      <c r="C1256" s="1">
        <v>24</v>
      </c>
      <c r="D1256">
        <v>4.4000000000000004</v>
      </c>
      <c r="E1256">
        <v>3.2</v>
      </c>
      <c r="F1256">
        <v>92</v>
      </c>
      <c r="G1256">
        <v>0</v>
      </c>
      <c r="H1256">
        <v>0</v>
      </c>
      <c r="I1256">
        <v>0</v>
      </c>
      <c r="J1256" s="4">
        <f t="shared" si="174"/>
        <v>349.47572803842729</v>
      </c>
      <c r="K1256" s="4">
        <f t="shared" si="175"/>
        <v>-49.384664729763983</v>
      </c>
      <c r="L1256" s="5">
        <f t="shared" si="180"/>
        <v>0</v>
      </c>
      <c r="M1256" s="5">
        <f t="shared" si="181"/>
        <v>0</v>
      </c>
      <c r="N1256" s="6">
        <f t="shared" si="173"/>
        <v>0</v>
      </c>
      <c r="O1256" s="6">
        <f t="shared" si="176"/>
        <v>0</v>
      </c>
      <c r="P1256" s="6">
        <f>FORECAST(J1256,Inputs!$B$10:$B$18,Inputs!$A$10:$A$18)</f>
        <v>33.791441926281735</v>
      </c>
      <c r="Q1256" s="6">
        <f>IF(Inputs!$D$10="Yes",IF('Hourly Calcs'!P1256&gt;'Hourly Calcs'!K1256,'Hourly Calcs'!O1256,N1256+O1256),N1256+O1256)</f>
        <v>0</v>
      </c>
      <c r="R1256" s="12">
        <f t="shared" si="177"/>
        <v>0</v>
      </c>
      <c r="S1256" s="1">
        <f>IF(AND(A1256&gt;=5,A1256&lt;=9),INDEX(Demand!$C$3:$C$26,C1256),INDEX(Demand!$B$3:$B$26,C1256))</f>
        <v>400</v>
      </c>
      <c r="T1256" s="7">
        <f t="shared" si="178"/>
        <v>0</v>
      </c>
      <c r="U1256" s="7">
        <f t="shared" si="179"/>
        <v>0</v>
      </c>
    </row>
    <row r="1257" spans="1:21" x14ac:dyDescent="0.2">
      <c r="A1257" s="1">
        <v>2</v>
      </c>
      <c r="B1257" s="1">
        <v>22</v>
      </c>
      <c r="C1257" s="1">
        <v>1</v>
      </c>
      <c r="D1257">
        <v>4.2</v>
      </c>
      <c r="E1257">
        <v>3</v>
      </c>
      <c r="F1257">
        <v>92</v>
      </c>
      <c r="G1257">
        <v>0</v>
      </c>
      <c r="H1257">
        <v>0</v>
      </c>
      <c r="I1257">
        <v>0</v>
      </c>
      <c r="J1257" s="4">
        <f t="shared" si="174"/>
        <v>12.182452205177327</v>
      </c>
      <c r="K1257" s="4">
        <f t="shared" si="175"/>
        <v>-49.231308293308672</v>
      </c>
      <c r="L1257" s="5">
        <f t="shared" si="180"/>
        <v>0</v>
      </c>
      <c r="M1257" s="5">
        <f t="shared" si="181"/>
        <v>0</v>
      </c>
      <c r="N1257" s="6">
        <f t="shared" si="173"/>
        <v>0</v>
      </c>
      <c r="O1257" s="6">
        <f t="shared" si="176"/>
        <v>0</v>
      </c>
      <c r="P1257" s="6">
        <f>FORECAST(J1257,Inputs!$B$10:$B$18,Inputs!$A$10:$A$18)</f>
        <v>30.668356038936825</v>
      </c>
      <c r="Q1257" s="6">
        <f>IF(Inputs!$D$10="Yes",IF('Hourly Calcs'!P1257&gt;'Hourly Calcs'!K1257,'Hourly Calcs'!O1257,N1257+O1257),N1257+O1257)</f>
        <v>0</v>
      </c>
      <c r="R1257" s="12">
        <f t="shared" si="177"/>
        <v>0</v>
      </c>
      <c r="S1257" s="1">
        <f>IF(AND(A1257&gt;=5,A1257&lt;=9),INDEX(Demand!$C$3:$C$26,C1257),INDEX(Demand!$B$3:$B$26,C1257))</f>
        <v>350</v>
      </c>
      <c r="T1257" s="7">
        <f t="shared" si="178"/>
        <v>0</v>
      </c>
      <c r="U1257" s="7">
        <f t="shared" si="179"/>
        <v>0</v>
      </c>
    </row>
    <row r="1258" spans="1:21" x14ac:dyDescent="0.2">
      <c r="A1258" s="1">
        <v>2</v>
      </c>
      <c r="B1258" s="1">
        <v>22</v>
      </c>
      <c r="C1258" s="1">
        <v>2</v>
      </c>
      <c r="D1258">
        <v>4.2</v>
      </c>
      <c r="E1258">
        <v>3.2</v>
      </c>
      <c r="F1258">
        <v>93</v>
      </c>
      <c r="G1258">
        <v>0</v>
      </c>
      <c r="H1258">
        <v>0</v>
      </c>
      <c r="I1258">
        <v>0</v>
      </c>
      <c r="J1258" s="4">
        <f t="shared" si="174"/>
        <v>33.350117179666796</v>
      </c>
      <c r="K1258" s="4">
        <f t="shared" si="175"/>
        <v>-45.527867958680616</v>
      </c>
      <c r="L1258" s="5">
        <f t="shared" si="180"/>
        <v>0</v>
      </c>
      <c r="M1258" s="5">
        <f t="shared" si="181"/>
        <v>0</v>
      </c>
      <c r="N1258" s="6">
        <f t="shared" si="173"/>
        <v>0</v>
      </c>
      <c r="O1258" s="6">
        <f t="shared" si="176"/>
        <v>0</v>
      </c>
      <c r="P1258" s="6">
        <f>FORECAST(J1258,Inputs!$B$10:$B$18,Inputs!$A$10:$A$18)</f>
        <v>30.864352936848764</v>
      </c>
      <c r="Q1258" s="6">
        <f>IF(Inputs!$D$10="Yes",IF('Hourly Calcs'!P1258&gt;'Hourly Calcs'!K1258,'Hourly Calcs'!O1258,N1258+O1258),N1258+O1258)</f>
        <v>0</v>
      </c>
      <c r="R1258" s="12">
        <f t="shared" si="177"/>
        <v>0</v>
      </c>
      <c r="S1258" s="1">
        <f>IF(AND(A1258&gt;=5,A1258&lt;=9),INDEX(Demand!$C$3:$C$26,C1258),INDEX(Demand!$B$3:$B$26,C1258))</f>
        <v>350</v>
      </c>
      <c r="T1258" s="7">
        <f t="shared" si="178"/>
        <v>0</v>
      </c>
      <c r="U1258" s="7">
        <f t="shared" si="179"/>
        <v>0</v>
      </c>
    </row>
    <row r="1259" spans="1:21" x14ac:dyDescent="0.2">
      <c r="A1259" s="1">
        <v>2</v>
      </c>
      <c r="B1259" s="1">
        <v>22</v>
      </c>
      <c r="C1259" s="1">
        <v>3</v>
      </c>
      <c r="D1259">
        <v>4</v>
      </c>
      <c r="E1259">
        <v>3</v>
      </c>
      <c r="F1259">
        <v>93</v>
      </c>
      <c r="G1259">
        <v>0</v>
      </c>
      <c r="H1259">
        <v>0</v>
      </c>
      <c r="I1259">
        <v>0</v>
      </c>
      <c r="J1259" s="4">
        <f t="shared" si="174"/>
        <v>51.37781867643082</v>
      </c>
      <c r="K1259" s="4">
        <f t="shared" si="175"/>
        <v>-39.107466721213967</v>
      </c>
      <c r="L1259" s="5">
        <f t="shared" si="180"/>
        <v>0</v>
      </c>
      <c r="M1259" s="5">
        <f t="shared" si="181"/>
        <v>0</v>
      </c>
      <c r="N1259" s="6">
        <f t="shared" si="173"/>
        <v>0</v>
      </c>
      <c r="O1259" s="6">
        <f t="shared" si="176"/>
        <v>0</v>
      </c>
      <c r="P1259" s="6">
        <f>FORECAST(J1259,Inputs!$B$10:$B$18,Inputs!$A$10:$A$18)</f>
        <v>31.031276098855837</v>
      </c>
      <c r="Q1259" s="6">
        <f>IF(Inputs!$D$10="Yes",IF('Hourly Calcs'!P1259&gt;'Hourly Calcs'!K1259,'Hourly Calcs'!O1259,N1259+O1259),N1259+O1259)</f>
        <v>0</v>
      </c>
      <c r="R1259" s="12">
        <f t="shared" si="177"/>
        <v>0</v>
      </c>
      <c r="S1259" s="1">
        <f>IF(AND(A1259&gt;=5,A1259&lt;=9),INDEX(Demand!$C$3:$C$26,C1259),INDEX(Demand!$B$3:$B$26,C1259))</f>
        <v>350</v>
      </c>
      <c r="T1259" s="7">
        <f t="shared" si="178"/>
        <v>0</v>
      </c>
      <c r="U1259" s="7">
        <f t="shared" si="179"/>
        <v>0</v>
      </c>
    </row>
    <row r="1260" spans="1:21" x14ac:dyDescent="0.2">
      <c r="A1260" s="1">
        <v>2</v>
      </c>
      <c r="B1260" s="1">
        <v>22</v>
      </c>
      <c r="C1260" s="1">
        <v>4</v>
      </c>
      <c r="D1260">
        <v>4.2</v>
      </c>
      <c r="E1260">
        <v>3.2</v>
      </c>
      <c r="F1260">
        <v>93</v>
      </c>
      <c r="G1260">
        <v>0</v>
      </c>
      <c r="H1260">
        <v>0</v>
      </c>
      <c r="I1260">
        <v>0</v>
      </c>
      <c r="J1260" s="4">
        <f t="shared" si="174"/>
        <v>66.449028339123501</v>
      </c>
      <c r="K1260" s="4">
        <f t="shared" si="175"/>
        <v>-30.965905501340444</v>
      </c>
      <c r="L1260" s="5">
        <f t="shared" si="180"/>
        <v>0</v>
      </c>
      <c r="M1260" s="5">
        <f t="shared" si="181"/>
        <v>0</v>
      </c>
      <c r="N1260" s="6">
        <f t="shared" si="173"/>
        <v>0</v>
      </c>
      <c r="O1260" s="6">
        <f t="shared" si="176"/>
        <v>0</v>
      </c>
      <c r="P1260" s="6">
        <f>FORECAST(J1260,Inputs!$B$10:$B$18,Inputs!$A$10:$A$18)</f>
        <v>31.170824336473363</v>
      </c>
      <c r="Q1260" s="6">
        <f>IF(Inputs!$D$10="Yes",IF('Hourly Calcs'!P1260&gt;'Hourly Calcs'!K1260,'Hourly Calcs'!O1260,N1260+O1260),N1260+O1260)</f>
        <v>0</v>
      </c>
      <c r="R1260" s="12">
        <f t="shared" si="177"/>
        <v>0</v>
      </c>
      <c r="S1260" s="1">
        <f>IF(AND(A1260&gt;=5,A1260&lt;=9),INDEX(Demand!$C$3:$C$26,C1260),INDEX(Demand!$B$3:$B$26,C1260))</f>
        <v>350</v>
      </c>
      <c r="T1260" s="7">
        <f t="shared" si="178"/>
        <v>0</v>
      </c>
      <c r="U1260" s="7">
        <f t="shared" si="179"/>
        <v>0</v>
      </c>
    </row>
    <row r="1261" spans="1:21" x14ac:dyDescent="0.2">
      <c r="A1261" s="1">
        <v>2</v>
      </c>
      <c r="B1261" s="1">
        <v>22</v>
      </c>
      <c r="C1261" s="1">
        <v>5</v>
      </c>
      <c r="D1261">
        <v>4.2</v>
      </c>
      <c r="E1261">
        <v>3.2</v>
      </c>
      <c r="F1261">
        <v>93</v>
      </c>
      <c r="G1261">
        <v>0</v>
      </c>
      <c r="H1261">
        <v>0</v>
      </c>
      <c r="I1261">
        <v>0</v>
      </c>
      <c r="J1261" s="4">
        <f t="shared" si="174"/>
        <v>79.463438828179747</v>
      </c>
      <c r="K1261" s="4">
        <f t="shared" si="175"/>
        <v>-21.883953954651105</v>
      </c>
      <c r="L1261" s="5">
        <f t="shared" si="180"/>
        <v>85.536561171820253</v>
      </c>
      <c r="M1261" s="5">
        <f t="shared" si="181"/>
        <v>0</v>
      </c>
      <c r="N1261" s="6">
        <f t="shared" si="173"/>
        <v>0</v>
      </c>
      <c r="O1261" s="6">
        <f t="shared" si="176"/>
        <v>0</v>
      </c>
      <c r="P1261" s="6">
        <f>FORECAST(J1261,Inputs!$B$10:$B$18,Inputs!$A$10:$A$18)</f>
        <v>31.29132813729796</v>
      </c>
      <c r="Q1261" s="6">
        <f>IF(Inputs!$D$10="Yes",IF('Hourly Calcs'!P1261&gt;'Hourly Calcs'!K1261,'Hourly Calcs'!O1261,N1261+O1261),N1261+O1261)</f>
        <v>0</v>
      </c>
      <c r="R1261" s="12">
        <f t="shared" si="177"/>
        <v>0</v>
      </c>
      <c r="S1261" s="1">
        <f>IF(AND(A1261&gt;=5,A1261&lt;=9),INDEX(Demand!$C$3:$C$26,C1261),INDEX(Demand!$B$3:$B$26,C1261))</f>
        <v>350</v>
      </c>
      <c r="T1261" s="7">
        <f t="shared" si="178"/>
        <v>0</v>
      </c>
      <c r="U1261" s="7">
        <f t="shared" si="179"/>
        <v>0</v>
      </c>
    </row>
    <row r="1262" spans="1:21" x14ac:dyDescent="0.2">
      <c r="A1262" s="1">
        <v>2</v>
      </c>
      <c r="B1262" s="1">
        <v>22</v>
      </c>
      <c r="C1262" s="1">
        <v>6</v>
      </c>
      <c r="D1262">
        <v>3.2</v>
      </c>
      <c r="E1262">
        <v>2.4</v>
      </c>
      <c r="F1262">
        <v>94</v>
      </c>
      <c r="G1262">
        <v>0</v>
      </c>
      <c r="H1262">
        <v>0</v>
      </c>
      <c r="I1262">
        <v>0</v>
      </c>
      <c r="J1262" s="4">
        <f t="shared" si="174"/>
        <v>91.329059725876405</v>
      </c>
      <c r="K1262" s="4">
        <f t="shared" si="175"/>
        <v>-12.411792247581801</v>
      </c>
      <c r="L1262" s="5">
        <f t="shared" si="180"/>
        <v>73.670940274123595</v>
      </c>
      <c r="M1262" s="5">
        <f t="shared" si="181"/>
        <v>0</v>
      </c>
      <c r="N1262" s="6">
        <f t="shared" si="173"/>
        <v>0</v>
      </c>
      <c r="O1262" s="6">
        <f t="shared" si="176"/>
        <v>0</v>
      </c>
      <c r="P1262" s="6">
        <f>FORECAST(J1262,Inputs!$B$10:$B$18,Inputs!$A$10:$A$18)</f>
        <v>31.401194997461815</v>
      </c>
      <c r="Q1262" s="6">
        <f>IF(Inputs!$D$10="Yes",IF('Hourly Calcs'!P1262&gt;'Hourly Calcs'!K1262,'Hourly Calcs'!O1262,N1262+O1262),N1262+O1262)</f>
        <v>0</v>
      </c>
      <c r="R1262" s="12">
        <f t="shared" si="177"/>
        <v>0</v>
      </c>
      <c r="S1262" s="1">
        <f>IF(AND(A1262&gt;=5,A1262&lt;=9),INDEX(Demand!$C$3:$C$26,C1262),INDEX(Demand!$B$3:$B$26,C1262))</f>
        <v>350</v>
      </c>
      <c r="T1262" s="7">
        <f t="shared" si="178"/>
        <v>0</v>
      </c>
      <c r="U1262" s="7">
        <f t="shared" si="179"/>
        <v>0</v>
      </c>
    </row>
    <row r="1263" spans="1:21" x14ac:dyDescent="0.2">
      <c r="A1263" s="1">
        <v>2</v>
      </c>
      <c r="B1263" s="1">
        <v>22</v>
      </c>
      <c r="C1263" s="1">
        <v>7</v>
      </c>
      <c r="D1263">
        <v>3.3</v>
      </c>
      <c r="E1263">
        <v>2.6</v>
      </c>
      <c r="F1263">
        <v>95</v>
      </c>
      <c r="G1263">
        <v>0</v>
      </c>
      <c r="H1263">
        <v>0</v>
      </c>
      <c r="I1263">
        <v>0</v>
      </c>
      <c r="J1263" s="4">
        <f t="shared" si="174"/>
        <v>102.80090732019683</v>
      </c>
      <c r="K1263" s="4">
        <f t="shared" si="175"/>
        <v>-2.9093511697099075</v>
      </c>
      <c r="L1263" s="5">
        <f t="shared" si="180"/>
        <v>62.199092679803172</v>
      </c>
      <c r="M1263" s="5">
        <f t="shared" si="181"/>
        <v>0</v>
      </c>
      <c r="N1263" s="6">
        <f t="shared" si="173"/>
        <v>0</v>
      </c>
      <c r="O1263" s="6">
        <f t="shared" si="176"/>
        <v>0</v>
      </c>
      <c r="P1263" s="6">
        <f>FORECAST(J1263,Inputs!$B$10:$B$18,Inputs!$A$10:$A$18)</f>
        <v>31.507415808520339</v>
      </c>
      <c r="Q1263" s="6">
        <f>IF(Inputs!$D$10="Yes",IF('Hourly Calcs'!P1263&gt;'Hourly Calcs'!K1263,'Hourly Calcs'!O1263,N1263+O1263),N1263+O1263)</f>
        <v>0</v>
      </c>
      <c r="R1263" s="12">
        <f t="shared" si="177"/>
        <v>0</v>
      </c>
      <c r="S1263" s="1">
        <f>IF(AND(A1263&gt;=5,A1263&lt;=9),INDEX(Demand!$C$3:$C$26,C1263),INDEX(Demand!$B$3:$B$26,C1263))</f>
        <v>350</v>
      </c>
      <c r="T1263" s="7">
        <f t="shared" si="178"/>
        <v>0</v>
      </c>
      <c r="U1263" s="7">
        <f t="shared" si="179"/>
        <v>0</v>
      </c>
    </row>
    <row r="1264" spans="1:21" x14ac:dyDescent="0.2">
      <c r="A1264" s="1">
        <v>2</v>
      </c>
      <c r="B1264" s="1">
        <v>22</v>
      </c>
      <c r="C1264" s="1">
        <v>8</v>
      </c>
      <c r="D1264">
        <v>3.1</v>
      </c>
      <c r="E1264">
        <v>2.4</v>
      </c>
      <c r="F1264">
        <v>95</v>
      </c>
      <c r="G1264">
        <v>12</v>
      </c>
      <c r="H1264">
        <v>0</v>
      </c>
      <c r="I1264">
        <v>12</v>
      </c>
      <c r="J1264" s="4">
        <f t="shared" si="174"/>
        <v>114.5103199781373</v>
      </c>
      <c r="K1264" s="4">
        <f t="shared" si="175"/>
        <v>6.1155599878701139</v>
      </c>
      <c r="L1264" s="5">
        <f t="shared" si="180"/>
        <v>50.489680021862696</v>
      </c>
      <c r="M1264" s="5">
        <f t="shared" si="181"/>
        <v>27.884440012129886</v>
      </c>
      <c r="N1264" s="6">
        <f t="shared" si="173"/>
        <v>0</v>
      </c>
      <c r="O1264" s="6">
        <f t="shared" si="176"/>
        <v>10.974225435330251</v>
      </c>
      <c r="P1264" s="6">
        <f>FORECAST(J1264,Inputs!$B$10:$B$18,Inputs!$A$10:$A$18)</f>
        <v>31.61583629609386</v>
      </c>
      <c r="Q1264" s="6">
        <f>IF(Inputs!$D$10="Yes",IF('Hourly Calcs'!P1264&gt;'Hourly Calcs'!K1264,'Hourly Calcs'!O1264,N1264+O1264),N1264+O1264)</f>
        <v>10.974225435330251</v>
      </c>
      <c r="R1264" s="12">
        <f t="shared" si="177"/>
        <v>52.149519268689346</v>
      </c>
      <c r="S1264" s="1">
        <f>IF(AND(A1264&gt;=5,A1264&lt;=9),INDEX(Demand!$C$3:$C$26,C1264),INDEX(Demand!$B$3:$B$26,C1264))</f>
        <v>350</v>
      </c>
      <c r="T1264" s="7">
        <f t="shared" si="178"/>
        <v>52.149519268689346</v>
      </c>
      <c r="U1264" s="7">
        <f t="shared" si="179"/>
        <v>0</v>
      </c>
    </row>
    <row r="1265" spans="1:21" x14ac:dyDescent="0.2">
      <c r="A1265" s="1">
        <v>2</v>
      </c>
      <c r="B1265" s="1">
        <v>22</v>
      </c>
      <c r="C1265" s="1">
        <v>9</v>
      </c>
      <c r="D1265">
        <v>3.7</v>
      </c>
      <c r="E1265">
        <v>2.8</v>
      </c>
      <c r="F1265">
        <v>94</v>
      </c>
      <c r="G1265">
        <v>77</v>
      </c>
      <c r="H1265">
        <v>35</v>
      </c>
      <c r="I1265">
        <v>70</v>
      </c>
      <c r="J1265" s="4">
        <f t="shared" si="174"/>
        <v>127.00382937358241</v>
      </c>
      <c r="K1265" s="4">
        <f t="shared" si="175"/>
        <v>14.202888343428384</v>
      </c>
      <c r="L1265" s="5">
        <f t="shared" si="180"/>
        <v>37.996170626417594</v>
      </c>
      <c r="M1265" s="5">
        <f t="shared" si="181"/>
        <v>19.797111656571616</v>
      </c>
      <c r="N1265" s="6">
        <f t="shared" si="173"/>
        <v>22.071438369115789</v>
      </c>
      <c r="O1265" s="6">
        <f t="shared" si="176"/>
        <v>64.016315039426459</v>
      </c>
      <c r="P1265" s="6">
        <f>FORECAST(J1265,Inputs!$B$10:$B$18,Inputs!$A$10:$A$18)</f>
        <v>31.73151693864428</v>
      </c>
      <c r="Q1265" s="6">
        <f>IF(Inputs!$D$10="Yes",IF('Hourly Calcs'!P1265&gt;'Hourly Calcs'!K1265,'Hourly Calcs'!O1265,N1265+O1265),N1265+O1265)</f>
        <v>64.016315039426459</v>
      </c>
      <c r="R1265" s="12">
        <f t="shared" si="177"/>
        <v>304.20552906735452</v>
      </c>
      <c r="S1265" s="1">
        <f>IF(AND(A1265&gt;=5,A1265&lt;=9),INDEX(Demand!$C$3:$C$26,C1265),INDEX(Demand!$B$3:$B$26,C1265))</f>
        <v>350</v>
      </c>
      <c r="T1265" s="7">
        <f t="shared" si="178"/>
        <v>304.20552906735452</v>
      </c>
      <c r="U1265" s="7">
        <f t="shared" si="179"/>
        <v>0</v>
      </c>
    </row>
    <row r="1266" spans="1:21" x14ac:dyDescent="0.2">
      <c r="A1266" s="1">
        <v>2</v>
      </c>
      <c r="B1266" s="1">
        <v>22</v>
      </c>
      <c r="C1266" s="1">
        <v>10</v>
      </c>
      <c r="D1266">
        <v>3.8</v>
      </c>
      <c r="E1266">
        <v>2.5</v>
      </c>
      <c r="F1266">
        <v>91</v>
      </c>
      <c r="G1266">
        <v>162</v>
      </c>
      <c r="H1266">
        <v>54</v>
      </c>
      <c r="I1266">
        <v>144</v>
      </c>
      <c r="J1266" s="4">
        <f t="shared" si="174"/>
        <v>140.72113971596283</v>
      </c>
      <c r="K1266" s="4">
        <f t="shared" si="175"/>
        <v>21.03830619313203</v>
      </c>
      <c r="L1266" s="5">
        <f t="shared" si="180"/>
        <v>24.278860284037165</v>
      </c>
      <c r="M1266" s="5">
        <f t="shared" si="181"/>
        <v>12.96169380686797</v>
      </c>
      <c r="N1266" s="6">
        <f t="shared" si="173"/>
        <v>41.762216062978183</v>
      </c>
      <c r="O1266" s="6">
        <f t="shared" si="176"/>
        <v>131.69070522396299</v>
      </c>
      <c r="P1266" s="6">
        <f>FORECAST(J1266,Inputs!$B$10:$B$18,Inputs!$A$10:$A$18)</f>
        <v>31.858529071444099</v>
      </c>
      <c r="Q1266" s="6">
        <f>IF(Inputs!$D$10="Yes",IF('Hourly Calcs'!P1266&gt;'Hourly Calcs'!K1266,'Hourly Calcs'!O1266,N1266+O1266),N1266+O1266)</f>
        <v>131.69070522396299</v>
      </c>
      <c r="R1266" s="12">
        <f t="shared" si="177"/>
        <v>625.79423122427215</v>
      </c>
      <c r="S1266" s="1">
        <f>IF(AND(A1266&gt;=5,A1266&lt;=9),INDEX(Demand!$C$3:$C$26,C1266),INDEX(Demand!$B$3:$B$26,C1266))</f>
        <v>600</v>
      </c>
      <c r="T1266" s="7">
        <f t="shared" si="178"/>
        <v>600</v>
      </c>
      <c r="U1266" s="7">
        <f t="shared" si="179"/>
        <v>25.794231224272153</v>
      </c>
    </row>
    <row r="1267" spans="1:21" x14ac:dyDescent="0.2">
      <c r="A1267" s="1">
        <v>2</v>
      </c>
      <c r="B1267" s="1">
        <v>22</v>
      </c>
      <c r="C1267" s="1">
        <v>11</v>
      </c>
      <c r="D1267">
        <v>3.7</v>
      </c>
      <c r="E1267">
        <v>2.8</v>
      </c>
      <c r="F1267">
        <v>94</v>
      </c>
      <c r="G1267">
        <v>115</v>
      </c>
      <c r="H1267">
        <v>0</v>
      </c>
      <c r="I1267">
        <v>115</v>
      </c>
      <c r="J1267" s="4">
        <f t="shared" si="174"/>
        <v>155.87088673837806</v>
      </c>
      <c r="K1267" s="4">
        <f t="shared" si="175"/>
        <v>26.035978153127466</v>
      </c>
      <c r="L1267" s="5">
        <f t="shared" si="180"/>
        <v>9.1291132616219386</v>
      </c>
      <c r="M1267" s="5">
        <f t="shared" si="181"/>
        <v>7.9640218468725337</v>
      </c>
      <c r="N1267" s="6">
        <f t="shared" si="173"/>
        <v>0</v>
      </c>
      <c r="O1267" s="6">
        <f t="shared" si="176"/>
        <v>105.1696604219149</v>
      </c>
      <c r="P1267" s="6">
        <f>FORECAST(J1267,Inputs!$B$10:$B$18,Inputs!$A$10:$A$18)</f>
        <v>31.998804506836834</v>
      </c>
      <c r="Q1267" s="6">
        <f>IF(Inputs!$D$10="Yes",IF('Hourly Calcs'!P1267&gt;'Hourly Calcs'!K1267,'Hourly Calcs'!O1267,N1267+O1267),N1267+O1267)</f>
        <v>105.1696604219149</v>
      </c>
      <c r="R1267" s="12">
        <f t="shared" si="177"/>
        <v>499.76622632493957</v>
      </c>
      <c r="S1267" s="1">
        <f>IF(AND(A1267&gt;=5,A1267&lt;=9),INDEX(Demand!$C$3:$C$26,C1267),INDEX(Demand!$B$3:$B$26,C1267))</f>
        <v>600</v>
      </c>
      <c r="T1267" s="7">
        <f t="shared" si="178"/>
        <v>499.76622632493957</v>
      </c>
      <c r="U1267" s="7">
        <f t="shared" si="179"/>
        <v>0</v>
      </c>
    </row>
    <row r="1268" spans="1:21" x14ac:dyDescent="0.2">
      <c r="A1268" s="1">
        <v>2</v>
      </c>
      <c r="B1268" s="1">
        <v>22</v>
      </c>
      <c r="C1268" s="1">
        <v>12</v>
      </c>
      <c r="D1268">
        <v>4</v>
      </c>
      <c r="E1268">
        <v>3.1</v>
      </c>
      <c r="F1268">
        <v>94</v>
      </c>
      <c r="G1268">
        <v>137</v>
      </c>
      <c r="H1268">
        <v>0</v>
      </c>
      <c r="I1268">
        <v>137</v>
      </c>
      <c r="J1268" s="4">
        <f t="shared" si="174"/>
        <v>172.22775143334388</v>
      </c>
      <c r="K1268" s="4">
        <f t="shared" si="175"/>
        <v>28.660153503712536</v>
      </c>
      <c r="L1268" s="5">
        <f t="shared" si="180"/>
        <v>7.227751433343883</v>
      </c>
      <c r="M1268" s="5">
        <f t="shared" si="181"/>
        <v>5.3398464962874641</v>
      </c>
      <c r="N1268" s="6">
        <f t="shared" si="173"/>
        <v>0</v>
      </c>
      <c r="O1268" s="6">
        <f t="shared" si="176"/>
        <v>125.28907372002035</v>
      </c>
      <c r="P1268" s="6">
        <f>FORECAST(J1268,Inputs!$B$10:$B$18,Inputs!$A$10:$A$18)</f>
        <v>32.150256957716145</v>
      </c>
      <c r="Q1268" s="6">
        <f>IF(Inputs!$D$10="Yes",IF('Hourly Calcs'!P1268&gt;'Hourly Calcs'!K1268,'Hourly Calcs'!O1268,N1268+O1268),N1268+O1268)</f>
        <v>125.28907372002035</v>
      </c>
      <c r="R1268" s="12">
        <f t="shared" si="177"/>
        <v>595.3736783175367</v>
      </c>
      <c r="S1268" s="1">
        <f>IF(AND(A1268&gt;=5,A1268&lt;=9),INDEX(Demand!$C$3:$C$26,C1268),INDEX(Demand!$B$3:$B$26,C1268))</f>
        <v>600</v>
      </c>
      <c r="T1268" s="7">
        <f t="shared" si="178"/>
        <v>595.3736783175367</v>
      </c>
      <c r="U1268" s="7">
        <f t="shared" si="179"/>
        <v>0</v>
      </c>
    </row>
    <row r="1269" spans="1:21" x14ac:dyDescent="0.2">
      <c r="A1269" s="1">
        <v>2</v>
      </c>
      <c r="B1269" s="1">
        <v>22</v>
      </c>
      <c r="C1269" s="1">
        <v>13</v>
      </c>
      <c r="D1269">
        <v>5</v>
      </c>
      <c r="E1269">
        <v>3.3</v>
      </c>
      <c r="F1269">
        <v>89</v>
      </c>
      <c r="G1269">
        <v>289</v>
      </c>
      <c r="H1269">
        <v>120</v>
      </c>
      <c r="I1269">
        <v>228</v>
      </c>
      <c r="J1269" s="4">
        <f t="shared" si="174"/>
        <v>189.04639720038315</v>
      </c>
      <c r="K1269" s="4">
        <f t="shared" si="175"/>
        <v>28.569729060747775</v>
      </c>
      <c r="L1269" s="5">
        <f t="shared" si="180"/>
        <v>24.046397200383154</v>
      </c>
      <c r="M1269" s="5">
        <f t="shared" si="181"/>
        <v>5.4302709392522246</v>
      </c>
      <c r="N1269" s="6">
        <f t="shared" si="173"/>
        <v>101.39425453321661</v>
      </c>
      <c r="O1269" s="6">
        <f t="shared" si="176"/>
        <v>208.51028327127474</v>
      </c>
      <c r="P1269" s="6">
        <f>FORECAST(J1269,Inputs!$B$10:$B$18,Inputs!$A$10:$A$18)</f>
        <v>32.305985159262804</v>
      </c>
      <c r="Q1269" s="6">
        <f>IF(Inputs!$D$10="Yes",IF('Hourly Calcs'!P1269&gt;'Hourly Calcs'!K1269,'Hourly Calcs'!O1269,N1269+O1269),N1269+O1269)</f>
        <v>208.51028327127474</v>
      </c>
      <c r="R1269" s="12">
        <f t="shared" si="177"/>
        <v>990.84086610509758</v>
      </c>
      <c r="S1269" s="1">
        <f>IF(AND(A1269&gt;=5,A1269&lt;=9),INDEX(Demand!$C$3:$C$26,C1269),INDEX(Demand!$B$3:$B$26,C1269))</f>
        <v>600</v>
      </c>
      <c r="T1269" s="7">
        <f t="shared" si="178"/>
        <v>600</v>
      </c>
      <c r="U1269" s="7">
        <f t="shared" si="179"/>
        <v>390.84086610509758</v>
      </c>
    </row>
    <row r="1270" spans="1:21" x14ac:dyDescent="0.2">
      <c r="A1270" s="1">
        <v>2</v>
      </c>
      <c r="B1270" s="1">
        <v>22</v>
      </c>
      <c r="C1270" s="1">
        <v>14</v>
      </c>
      <c r="D1270">
        <v>6.2</v>
      </c>
      <c r="E1270">
        <v>3.4</v>
      </c>
      <c r="F1270">
        <v>82</v>
      </c>
      <c r="G1270">
        <v>133</v>
      </c>
      <c r="H1270">
        <v>0</v>
      </c>
      <c r="I1270">
        <v>133</v>
      </c>
      <c r="J1270" s="4">
        <f t="shared" si="174"/>
        <v>205.34409329217544</v>
      </c>
      <c r="K1270" s="4">
        <f t="shared" si="175"/>
        <v>25.777922387193669</v>
      </c>
      <c r="L1270" s="5">
        <f t="shared" si="180"/>
        <v>40.344093292175444</v>
      </c>
      <c r="M1270" s="5">
        <f t="shared" si="181"/>
        <v>8.2220776128063306</v>
      </c>
      <c r="N1270" s="6">
        <f t="shared" si="173"/>
        <v>0</v>
      </c>
      <c r="O1270" s="6">
        <f t="shared" si="176"/>
        <v>121.63099857491027</v>
      </c>
      <c r="P1270" s="6">
        <f>FORECAST(J1270,Inputs!$B$10:$B$18,Inputs!$A$10:$A$18)</f>
        <v>32.456889752705329</v>
      </c>
      <c r="Q1270" s="6">
        <f>IF(Inputs!$D$10="Yes",IF('Hourly Calcs'!P1270&gt;'Hourly Calcs'!K1270,'Hourly Calcs'!O1270,N1270+O1270),N1270+O1270)</f>
        <v>121.63099857491027</v>
      </c>
      <c r="R1270" s="12">
        <f t="shared" si="177"/>
        <v>577.99050522797359</v>
      </c>
      <c r="S1270" s="1">
        <f>IF(AND(A1270&gt;=5,A1270&lt;=9),INDEX(Demand!$C$3:$C$26,C1270),INDEX(Demand!$B$3:$B$26,C1270))</f>
        <v>600</v>
      </c>
      <c r="T1270" s="7">
        <f t="shared" si="178"/>
        <v>577.99050522797359</v>
      </c>
      <c r="U1270" s="7">
        <f t="shared" si="179"/>
        <v>0</v>
      </c>
    </row>
    <row r="1271" spans="1:21" x14ac:dyDescent="0.2">
      <c r="A1271" s="1">
        <v>2</v>
      </c>
      <c r="B1271" s="1">
        <v>22</v>
      </c>
      <c r="C1271" s="1">
        <v>15</v>
      </c>
      <c r="D1271">
        <v>5.7</v>
      </c>
      <c r="E1271">
        <v>3.2</v>
      </c>
      <c r="F1271">
        <v>84</v>
      </c>
      <c r="G1271">
        <v>108</v>
      </c>
      <c r="H1271">
        <v>0</v>
      </c>
      <c r="I1271">
        <v>108</v>
      </c>
      <c r="J1271" s="4">
        <f t="shared" si="174"/>
        <v>220.40616095504373</v>
      </c>
      <c r="K1271" s="4">
        <f t="shared" si="175"/>
        <v>20.645471868881444</v>
      </c>
      <c r="L1271" s="5">
        <f t="shared" si="180"/>
        <v>55.406160955043731</v>
      </c>
      <c r="M1271" s="5">
        <f t="shared" si="181"/>
        <v>13.354528131118556</v>
      </c>
      <c r="N1271" s="6">
        <f t="shared" si="173"/>
        <v>0</v>
      </c>
      <c r="O1271" s="6">
        <f t="shared" si="176"/>
        <v>98.768028917972245</v>
      </c>
      <c r="P1271" s="6">
        <f>FORECAST(J1271,Inputs!$B$10:$B$18,Inputs!$A$10:$A$18)</f>
        <v>32.596353342176329</v>
      </c>
      <c r="Q1271" s="6">
        <f>IF(Inputs!$D$10="Yes",IF('Hourly Calcs'!P1271&gt;'Hourly Calcs'!K1271,'Hourly Calcs'!O1271,N1271+O1271),N1271+O1271)</f>
        <v>98.768028917972245</v>
      </c>
      <c r="R1271" s="12">
        <f t="shared" si="177"/>
        <v>469.34567341820411</v>
      </c>
      <c r="S1271" s="1">
        <f>IF(AND(A1271&gt;=5,A1271&lt;=9),INDEX(Demand!$C$3:$C$26,C1271),INDEX(Demand!$B$3:$B$26,C1271))</f>
        <v>600</v>
      </c>
      <c r="T1271" s="7">
        <f t="shared" si="178"/>
        <v>469.34567341820411</v>
      </c>
      <c r="U1271" s="7">
        <f t="shared" si="179"/>
        <v>0</v>
      </c>
    </row>
    <row r="1272" spans="1:21" x14ac:dyDescent="0.2">
      <c r="A1272" s="1">
        <v>2</v>
      </c>
      <c r="B1272" s="1">
        <v>22</v>
      </c>
      <c r="C1272" s="1">
        <v>16</v>
      </c>
      <c r="D1272">
        <v>5.5</v>
      </c>
      <c r="E1272">
        <v>3.5</v>
      </c>
      <c r="F1272">
        <v>87</v>
      </c>
      <c r="G1272">
        <v>70</v>
      </c>
      <c r="H1272">
        <v>0</v>
      </c>
      <c r="I1272">
        <v>70</v>
      </c>
      <c r="J1272" s="4">
        <f t="shared" si="174"/>
        <v>234.04219143026717</v>
      </c>
      <c r="K1272" s="4">
        <f t="shared" si="175"/>
        <v>13.715188685708512</v>
      </c>
      <c r="L1272" s="5">
        <f t="shared" si="180"/>
        <v>69.042191430267167</v>
      </c>
      <c r="M1272" s="5">
        <f t="shared" si="181"/>
        <v>20.284811314291488</v>
      </c>
      <c r="N1272" s="6">
        <f t="shared" si="173"/>
        <v>0</v>
      </c>
      <c r="O1272" s="6">
        <f t="shared" si="176"/>
        <v>64.016315039426459</v>
      </c>
      <c r="P1272" s="6">
        <f>FORECAST(J1272,Inputs!$B$10:$B$18,Inputs!$A$10:$A$18)</f>
        <v>32.722612883613586</v>
      </c>
      <c r="Q1272" s="6">
        <f>IF(Inputs!$D$10="Yes",IF('Hourly Calcs'!P1272&gt;'Hourly Calcs'!K1272,'Hourly Calcs'!O1272,N1272+O1272),N1272+O1272)</f>
        <v>64.016315039426459</v>
      </c>
      <c r="R1272" s="12">
        <f t="shared" si="177"/>
        <v>304.20552906735452</v>
      </c>
      <c r="S1272" s="1">
        <f>IF(AND(A1272&gt;=5,A1272&lt;=9),INDEX(Demand!$C$3:$C$26,C1272),INDEX(Demand!$B$3:$B$26,C1272))</f>
        <v>900</v>
      </c>
      <c r="T1272" s="7">
        <f t="shared" si="178"/>
        <v>304.20552906735452</v>
      </c>
      <c r="U1272" s="7">
        <f t="shared" si="179"/>
        <v>0</v>
      </c>
    </row>
    <row r="1273" spans="1:21" x14ac:dyDescent="0.2">
      <c r="A1273" s="1">
        <v>2</v>
      </c>
      <c r="B1273" s="1">
        <v>22</v>
      </c>
      <c r="C1273" s="1">
        <v>17</v>
      </c>
      <c r="D1273">
        <v>5.8</v>
      </c>
      <c r="E1273">
        <v>3.6</v>
      </c>
      <c r="F1273">
        <v>86</v>
      </c>
      <c r="G1273">
        <v>28</v>
      </c>
      <c r="H1273">
        <v>0</v>
      </c>
      <c r="I1273">
        <v>28</v>
      </c>
      <c r="J1273" s="4">
        <f t="shared" si="174"/>
        <v>246.48285997936597</v>
      </c>
      <c r="K1273" s="4">
        <f t="shared" si="175"/>
        <v>5.5773087167236639</v>
      </c>
      <c r="L1273" s="5">
        <f t="shared" si="180"/>
        <v>81.482859979365969</v>
      </c>
      <c r="M1273" s="5">
        <f t="shared" si="181"/>
        <v>28.422691283276336</v>
      </c>
      <c r="N1273" s="6">
        <f t="shared" si="173"/>
        <v>0</v>
      </c>
      <c r="O1273" s="6">
        <f t="shared" si="176"/>
        <v>25.606526015770584</v>
      </c>
      <c r="P1273" s="6">
        <f>FORECAST(J1273,Inputs!$B$10:$B$18,Inputs!$A$10:$A$18)</f>
        <v>32.8378042590682</v>
      </c>
      <c r="Q1273" s="6">
        <f>IF(Inputs!$D$10="Yes",IF('Hourly Calcs'!P1273&gt;'Hourly Calcs'!K1273,'Hourly Calcs'!O1273,N1273+O1273),N1273+O1273)</f>
        <v>25.606526015770584</v>
      </c>
      <c r="R1273" s="12">
        <f t="shared" si="177"/>
        <v>121.68221162694181</v>
      </c>
      <c r="S1273" s="1">
        <f>IF(AND(A1273&gt;=5,A1273&lt;=9),INDEX(Demand!$C$3:$C$26,C1273),INDEX(Demand!$B$3:$B$26,C1273))</f>
        <v>900</v>
      </c>
      <c r="T1273" s="7">
        <f t="shared" si="178"/>
        <v>121.68221162694181</v>
      </c>
      <c r="U1273" s="7">
        <f t="shared" si="179"/>
        <v>0</v>
      </c>
    </row>
    <row r="1274" spans="1:21" x14ac:dyDescent="0.2">
      <c r="A1274" s="1">
        <v>2</v>
      </c>
      <c r="B1274" s="1">
        <v>22</v>
      </c>
      <c r="C1274" s="1">
        <v>18</v>
      </c>
      <c r="D1274">
        <v>5.3</v>
      </c>
      <c r="E1274">
        <v>2.8</v>
      </c>
      <c r="F1274">
        <v>84</v>
      </c>
      <c r="G1274">
        <v>3</v>
      </c>
      <c r="H1274">
        <v>0</v>
      </c>
      <c r="I1274">
        <v>3</v>
      </c>
      <c r="J1274" s="4">
        <f t="shared" si="174"/>
        <v>258.17845490280382</v>
      </c>
      <c r="K1274" s="4">
        <f t="shared" si="175"/>
        <v>-3.5029899660451633</v>
      </c>
      <c r="L1274" s="5">
        <f t="shared" si="180"/>
        <v>0</v>
      </c>
      <c r="M1274" s="5">
        <f t="shared" si="181"/>
        <v>0</v>
      </c>
      <c r="N1274" s="6">
        <f t="shared" si="173"/>
        <v>0</v>
      </c>
      <c r="O1274" s="6">
        <f t="shared" si="176"/>
        <v>2.7435563588325627</v>
      </c>
      <c r="P1274" s="6">
        <f>FORECAST(J1274,Inputs!$B$10:$B$18,Inputs!$A$10:$A$18)</f>
        <v>32.946096804655589</v>
      </c>
      <c r="Q1274" s="6">
        <f>IF(Inputs!$D$10="Yes",IF('Hourly Calcs'!P1274&gt;'Hourly Calcs'!K1274,'Hourly Calcs'!O1274,N1274+O1274),N1274+O1274)</f>
        <v>2.7435563588325627</v>
      </c>
      <c r="R1274" s="12">
        <f t="shared" si="177"/>
        <v>13.037379817172337</v>
      </c>
      <c r="S1274" s="1">
        <f>IF(AND(A1274&gt;=5,A1274&lt;=9),INDEX(Demand!$C$3:$C$26,C1274),INDEX(Demand!$B$3:$B$26,C1274))</f>
        <v>900</v>
      </c>
      <c r="T1274" s="7">
        <f t="shared" si="178"/>
        <v>13.037379817172337</v>
      </c>
      <c r="U1274" s="7">
        <f t="shared" si="179"/>
        <v>0</v>
      </c>
    </row>
    <row r="1275" spans="1:21" x14ac:dyDescent="0.2">
      <c r="A1275" s="1">
        <v>2</v>
      </c>
      <c r="B1275" s="1">
        <v>22</v>
      </c>
      <c r="C1275" s="1">
        <v>19</v>
      </c>
      <c r="D1275">
        <v>4.2</v>
      </c>
      <c r="E1275">
        <v>2.7</v>
      </c>
      <c r="F1275">
        <v>90</v>
      </c>
      <c r="G1275">
        <v>0</v>
      </c>
      <c r="H1275">
        <v>0</v>
      </c>
      <c r="I1275">
        <v>0</v>
      </c>
      <c r="J1275" s="4">
        <f t="shared" si="174"/>
        <v>269.68185221819732</v>
      </c>
      <c r="K1275" s="4">
        <f t="shared" si="175"/>
        <v>-12.984449796441666</v>
      </c>
      <c r="L1275" s="5">
        <f t="shared" si="180"/>
        <v>0</v>
      </c>
      <c r="M1275" s="5">
        <f t="shared" si="181"/>
        <v>0</v>
      </c>
      <c r="N1275" s="6">
        <f t="shared" si="173"/>
        <v>0</v>
      </c>
      <c r="O1275" s="6">
        <f t="shared" si="176"/>
        <v>0</v>
      </c>
      <c r="P1275" s="6">
        <f>FORECAST(J1275,Inputs!$B$10:$B$18,Inputs!$A$10:$A$18)</f>
        <v>33.052609742761085</v>
      </c>
      <c r="Q1275" s="6">
        <f>IF(Inputs!$D$10="Yes",IF('Hourly Calcs'!P1275&gt;'Hourly Calcs'!K1275,'Hourly Calcs'!O1275,N1275+O1275),N1275+O1275)</f>
        <v>0</v>
      </c>
      <c r="R1275" s="12">
        <f t="shared" si="177"/>
        <v>0</v>
      </c>
      <c r="S1275" s="1">
        <f>IF(AND(A1275&gt;=5,A1275&lt;=9),INDEX(Demand!$C$3:$C$26,C1275),INDEX(Demand!$B$3:$B$26,C1275))</f>
        <v>900</v>
      </c>
      <c r="T1275" s="7">
        <f t="shared" si="178"/>
        <v>0</v>
      </c>
      <c r="U1275" s="7">
        <f t="shared" si="179"/>
        <v>0</v>
      </c>
    </row>
    <row r="1276" spans="1:21" x14ac:dyDescent="0.2">
      <c r="A1276" s="1">
        <v>2</v>
      </c>
      <c r="B1276" s="1">
        <v>22</v>
      </c>
      <c r="C1276" s="1">
        <v>20</v>
      </c>
      <c r="D1276">
        <v>3.5</v>
      </c>
      <c r="E1276">
        <v>2.2000000000000002</v>
      </c>
      <c r="F1276">
        <v>91</v>
      </c>
      <c r="G1276">
        <v>0</v>
      </c>
      <c r="H1276">
        <v>0</v>
      </c>
      <c r="I1276">
        <v>0</v>
      </c>
      <c r="J1276" s="4">
        <f t="shared" si="174"/>
        <v>281.6314675822905</v>
      </c>
      <c r="K1276" s="4">
        <f t="shared" si="175"/>
        <v>-22.417012020247611</v>
      </c>
      <c r="L1276" s="5">
        <f t="shared" si="180"/>
        <v>0</v>
      </c>
      <c r="M1276" s="5">
        <f t="shared" si="181"/>
        <v>0</v>
      </c>
      <c r="N1276" s="6">
        <f t="shared" si="173"/>
        <v>0</v>
      </c>
      <c r="O1276" s="6">
        <f t="shared" si="176"/>
        <v>0</v>
      </c>
      <c r="P1276" s="6">
        <f>FORECAST(J1276,Inputs!$B$10:$B$18,Inputs!$A$10:$A$18)</f>
        <v>33.163254329465651</v>
      </c>
      <c r="Q1276" s="6">
        <f>IF(Inputs!$D$10="Yes",IF('Hourly Calcs'!P1276&gt;'Hourly Calcs'!K1276,'Hourly Calcs'!O1276,N1276+O1276),N1276+O1276)</f>
        <v>0</v>
      </c>
      <c r="R1276" s="12">
        <f t="shared" si="177"/>
        <v>0</v>
      </c>
      <c r="S1276" s="1">
        <f>IF(AND(A1276&gt;=5,A1276&lt;=9),INDEX(Demand!$C$3:$C$26,C1276),INDEX(Demand!$B$3:$B$26,C1276))</f>
        <v>800</v>
      </c>
      <c r="T1276" s="7">
        <f t="shared" si="178"/>
        <v>0</v>
      </c>
      <c r="U1276" s="7">
        <f t="shared" si="179"/>
        <v>0</v>
      </c>
    </row>
    <row r="1277" spans="1:21" x14ac:dyDescent="0.2">
      <c r="A1277" s="1">
        <v>2</v>
      </c>
      <c r="B1277" s="1">
        <v>22</v>
      </c>
      <c r="C1277" s="1">
        <v>21</v>
      </c>
      <c r="D1277">
        <v>2.8</v>
      </c>
      <c r="E1277">
        <v>0.1</v>
      </c>
      <c r="F1277">
        <v>82</v>
      </c>
      <c r="G1277">
        <v>0</v>
      </c>
      <c r="H1277">
        <v>0</v>
      </c>
      <c r="I1277">
        <v>0</v>
      </c>
      <c r="J1277" s="4">
        <f t="shared" si="174"/>
        <v>294.79030272465207</v>
      </c>
      <c r="K1277" s="4">
        <f t="shared" si="175"/>
        <v>-31.416673121110591</v>
      </c>
      <c r="L1277" s="5">
        <f t="shared" si="180"/>
        <v>0</v>
      </c>
      <c r="M1277" s="5">
        <f t="shared" si="181"/>
        <v>0</v>
      </c>
      <c r="N1277" s="6">
        <f t="shared" si="173"/>
        <v>0</v>
      </c>
      <c r="O1277" s="6">
        <f t="shared" si="176"/>
        <v>0</v>
      </c>
      <c r="P1277" s="6">
        <f>FORECAST(J1277,Inputs!$B$10:$B$18,Inputs!$A$10:$A$18)</f>
        <v>33.285095395598631</v>
      </c>
      <c r="Q1277" s="6">
        <f>IF(Inputs!$D$10="Yes",IF('Hourly Calcs'!P1277&gt;'Hourly Calcs'!K1277,'Hourly Calcs'!O1277,N1277+O1277),N1277+O1277)</f>
        <v>0</v>
      </c>
      <c r="R1277" s="12">
        <f t="shared" si="177"/>
        <v>0</v>
      </c>
      <c r="S1277" s="1">
        <f>IF(AND(A1277&gt;=5,A1277&lt;=9),INDEX(Demand!$C$3:$C$26,C1277),INDEX(Demand!$B$3:$B$26,C1277))</f>
        <v>700</v>
      </c>
      <c r="T1277" s="7">
        <f t="shared" si="178"/>
        <v>0</v>
      </c>
      <c r="U1277" s="7">
        <f t="shared" si="179"/>
        <v>0</v>
      </c>
    </row>
    <row r="1278" spans="1:21" x14ac:dyDescent="0.2">
      <c r="A1278" s="1">
        <v>2</v>
      </c>
      <c r="B1278" s="1">
        <v>22</v>
      </c>
      <c r="C1278" s="1">
        <v>22</v>
      </c>
      <c r="D1278">
        <v>2.7</v>
      </c>
      <c r="E1278">
        <v>0</v>
      </c>
      <c r="F1278">
        <v>82</v>
      </c>
      <c r="G1278">
        <v>0</v>
      </c>
      <c r="H1278">
        <v>0</v>
      </c>
      <c r="I1278">
        <v>0</v>
      </c>
      <c r="J1278" s="4">
        <f t="shared" si="174"/>
        <v>310.06515096468536</v>
      </c>
      <c r="K1278" s="4">
        <f t="shared" si="175"/>
        <v>-39.416636479865844</v>
      </c>
      <c r="L1278" s="5">
        <f t="shared" si="180"/>
        <v>0</v>
      </c>
      <c r="M1278" s="5">
        <f t="shared" si="181"/>
        <v>0</v>
      </c>
      <c r="N1278" s="6">
        <f t="shared" si="173"/>
        <v>0</v>
      </c>
      <c r="O1278" s="6">
        <f t="shared" si="176"/>
        <v>0</v>
      </c>
      <c r="P1278" s="6">
        <f>FORECAST(J1278,Inputs!$B$10:$B$18,Inputs!$A$10:$A$18)</f>
        <v>33.426529175598937</v>
      </c>
      <c r="Q1278" s="6">
        <f>IF(Inputs!$D$10="Yes",IF('Hourly Calcs'!P1278&gt;'Hourly Calcs'!K1278,'Hourly Calcs'!O1278,N1278+O1278),N1278+O1278)</f>
        <v>0</v>
      </c>
      <c r="R1278" s="12">
        <f t="shared" si="177"/>
        <v>0</v>
      </c>
      <c r="S1278" s="1">
        <f>IF(AND(A1278&gt;=5,A1278&lt;=9),INDEX(Demand!$C$3:$C$26,C1278),INDEX(Demand!$B$3:$B$26,C1278))</f>
        <v>600</v>
      </c>
      <c r="T1278" s="7">
        <f t="shared" si="178"/>
        <v>0</v>
      </c>
      <c r="U1278" s="7">
        <f t="shared" si="179"/>
        <v>0</v>
      </c>
    </row>
    <row r="1279" spans="1:21" x14ac:dyDescent="0.2">
      <c r="A1279" s="1">
        <v>2</v>
      </c>
      <c r="B1279" s="1">
        <v>22</v>
      </c>
      <c r="C1279" s="1">
        <v>23</v>
      </c>
      <c r="D1279">
        <v>2.8</v>
      </c>
      <c r="E1279">
        <v>-0.5</v>
      </c>
      <c r="F1279">
        <v>79</v>
      </c>
      <c r="G1279">
        <v>0</v>
      </c>
      <c r="H1279">
        <v>0</v>
      </c>
      <c r="I1279">
        <v>0</v>
      </c>
      <c r="J1279" s="4">
        <f t="shared" si="174"/>
        <v>328.3123320391702</v>
      </c>
      <c r="K1279" s="4">
        <f t="shared" si="175"/>
        <v>-45.61786857734316</v>
      </c>
      <c r="L1279" s="5">
        <f t="shared" si="180"/>
        <v>0</v>
      </c>
      <c r="M1279" s="5">
        <f t="shared" si="181"/>
        <v>0</v>
      </c>
      <c r="N1279" s="6">
        <f t="shared" si="173"/>
        <v>0</v>
      </c>
      <c r="O1279" s="6">
        <f t="shared" si="176"/>
        <v>0</v>
      </c>
      <c r="P1279" s="6">
        <f>FORECAST(J1279,Inputs!$B$10:$B$18,Inputs!$A$10:$A$18)</f>
        <v>33.59548455591824</v>
      </c>
      <c r="Q1279" s="6">
        <f>IF(Inputs!$D$10="Yes",IF('Hourly Calcs'!P1279&gt;'Hourly Calcs'!K1279,'Hourly Calcs'!O1279,N1279+O1279),N1279+O1279)</f>
        <v>0</v>
      </c>
      <c r="R1279" s="12">
        <f t="shared" si="177"/>
        <v>0</v>
      </c>
      <c r="S1279" s="1">
        <f>IF(AND(A1279&gt;=5,A1279&lt;=9),INDEX(Demand!$C$3:$C$26,C1279),INDEX(Demand!$B$3:$B$26,C1279))</f>
        <v>500</v>
      </c>
      <c r="T1279" s="7">
        <f t="shared" si="178"/>
        <v>0</v>
      </c>
      <c r="U1279" s="7">
        <f t="shared" si="179"/>
        <v>0</v>
      </c>
    </row>
    <row r="1280" spans="1:21" x14ac:dyDescent="0.2">
      <c r="A1280" s="1">
        <v>2</v>
      </c>
      <c r="B1280" s="1">
        <v>22</v>
      </c>
      <c r="C1280" s="1">
        <v>24</v>
      </c>
      <c r="D1280">
        <v>3</v>
      </c>
      <c r="E1280">
        <v>-0.9</v>
      </c>
      <c r="F1280">
        <v>75</v>
      </c>
      <c r="G1280">
        <v>0</v>
      </c>
      <c r="H1280">
        <v>0</v>
      </c>
      <c r="I1280">
        <v>0</v>
      </c>
      <c r="J1280" s="4">
        <f t="shared" si="174"/>
        <v>349.58734661795222</v>
      </c>
      <c r="K1280" s="4">
        <f t="shared" si="175"/>
        <v>-49.02726823564285</v>
      </c>
      <c r="L1280" s="5">
        <f t="shared" si="180"/>
        <v>0</v>
      </c>
      <c r="M1280" s="5">
        <f t="shared" si="181"/>
        <v>0</v>
      </c>
      <c r="N1280" s="6">
        <f t="shared" si="173"/>
        <v>0</v>
      </c>
      <c r="O1280" s="6">
        <f t="shared" si="176"/>
        <v>0</v>
      </c>
      <c r="P1280" s="6">
        <f>FORECAST(J1280,Inputs!$B$10:$B$18,Inputs!$A$10:$A$18)</f>
        <v>33.792475431647702</v>
      </c>
      <c r="Q1280" s="6">
        <f>IF(Inputs!$D$10="Yes",IF('Hourly Calcs'!P1280&gt;'Hourly Calcs'!K1280,'Hourly Calcs'!O1280,N1280+O1280),N1280+O1280)</f>
        <v>0</v>
      </c>
      <c r="R1280" s="12">
        <f t="shared" si="177"/>
        <v>0</v>
      </c>
      <c r="S1280" s="1">
        <f>IF(AND(A1280&gt;=5,A1280&lt;=9),INDEX(Demand!$C$3:$C$26,C1280),INDEX(Demand!$B$3:$B$26,C1280))</f>
        <v>400</v>
      </c>
      <c r="T1280" s="7">
        <f t="shared" si="178"/>
        <v>0</v>
      </c>
      <c r="U1280" s="7">
        <f t="shared" si="179"/>
        <v>0</v>
      </c>
    </row>
    <row r="1281" spans="1:21" x14ac:dyDescent="0.2">
      <c r="A1281" s="1">
        <v>2</v>
      </c>
      <c r="B1281" s="1">
        <v>23</v>
      </c>
      <c r="C1281" s="1">
        <v>1</v>
      </c>
      <c r="D1281">
        <v>3.6</v>
      </c>
      <c r="E1281">
        <v>-0.2</v>
      </c>
      <c r="F1281">
        <v>76</v>
      </c>
      <c r="G1281">
        <v>0</v>
      </c>
      <c r="H1281">
        <v>0</v>
      </c>
      <c r="I1281">
        <v>0</v>
      </c>
      <c r="J1281" s="4">
        <f t="shared" si="174"/>
        <v>12.153719326832686</v>
      </c>
      <c r="K1281" s="4">
        <f t="shared" si="175"/>
        <v>-48.866913559946795</v>
      </c>
      <c r="L1281" s="5">
        <f t="shared" si="180"/>
        <v>0</v>
      </c>
      <c r="M1281" s="5">
        <f t="shared" si="181"/>
        <v>0</v>
      </c>
      <c r="N1281" s="6">
        <f t="shared" si="173"/>
        <v>0</v>
      </c>
      <c r="O1281" s="6">
        <f t="shared" si="176"/>
        <v>0</v>
      </c>
      <c r="P1281" s="6">
        <f>FORECAST(J1281,Inputs!$B$10:$B$18,Inputs!$A$10:$A$18)</f>
        <v>30.668089993766966</v>
      </c>
      <c r="Q1281" s="6">
        <f>IF(Inputs!$D$10="Yes",IF('Hourly Calcs'!P1281&gt;'Hourly Calcs'!K1281,'Hourly Calcs'!O1281,N1281+O1281),N1281+O1281)</f>
        <v>0</v>
      </c>
      <c r="R1281" s="12">
        <f t="shared" si="177"/>
        <v>0</v>
      </c>
      <c r="S1281" s="1">
        <f>IF(AND(A1281&gt;=5,A1281&lt;=9),INDEX(Demand!$C$3:$C$26,C1281),INDEX(Demand!$B$3:$B$26,C1281))</f>
        <v>350</v>
      </c>
      <c r="T1281" s="7">
        <f t="shared" si="178"/>
        <v>0</v>
      </c>
      <c r="U1281" s="7">
        <f t="shared" si="179"/>
        <v>0</v>
      </c>
    </row>
    <row r="1282" spans="1:21" x14ac:dyDescent="0.2">
      <c r="A1282" s="1">
        <v>2</v>
      </c>
      <c r="B1282" s="1">
        <v>23</v>
      </c>
      <c r="C1282" s="1">
        <v>2</v>
      </c>
      <c r="D1282">
        <v>3.8</v>
      </c>
      <c r="E1282">
        <v>0.4</v>
      </c>
      <c r="F1282">
        <v>78</v>
      </c>
      <c r="G1282">
        <v>0</v>
      </c>
      <c r="H1282">
        <v>0</v>
      </c>
      <c r="I1282">
        <v>0</v>
      </c>
      <c r="J1282" s="4">
        <f t="shared" si="174"/>
        <v>33.208521742983379</v>
      </c>
      <c r="K1282" s="4">
        <f t="shared" si="175"/>
        <v>-45.176687304117252</v>
      </c>
      <c r="L1282" s="5">
        <f t="shared" si="180"/>
        <v>0</v>
      </c>
      <c r="M1282" s="5">
        <f t="shared" si="181"/>
        <v>0</v>
      </c>
      <c r="N1282" s="6">
        <f t="shared" si="173"/>
        <v>0</v>
      </c>
      <c r="O1282" s="6">
        <f t="shared" si="176"/>
        <v>0</v>
      </c>
      <c r="P1282" s="6">
        <f>FORECAST(J1282,Inputs!$B$10:$B$18,Inputs!$A$10:$A$18)</f>
        <v>30.863041867990585</v>
      </c>
      <c r="Q1282" s="6">
        <f>IF(Inputs!$D$10="Yes",IF('Hourly Calcs'!P1282&gt;'Hourly Calcs'!K1282,'Hourly Calcs'!O1282,N1282+O1282),N1282+O1282)</f>
        <v>0</v>
      </c>
      <c r="R1282" s="12">
        <f t="shared" si="177"/>
        <v>0</v>
      </c>
      <c r="S1282" s="1">
        <f>IF(AND(A1282&gt;=5,A1282&lt;=9),INDEX(Demand!$C$3:$C$26,C1282),INDEX(Demand!$B$3:$B$26,C1282))</f>
        <v>350</v>
      </c>
      <c r="T1282" s="7">
        <f t="shared" si="178"/>
        <v>0</v>
      </c>
      <c r="U1282" s="7">
        <f t="shared" si="179"/>
        <v>0</v>
      </c>
    </row>
    <row r="1283" spans="1:21" x14ac:dyDescent="0.2">
      <c r="A1283" s="1">
        <v>2</v>
      </c>
      <c r="B1283" s="1">
        <v>23</v>
      </c>
      <c r="C1283" s="1">
        <v>3</v>
      </c>
      <c r="D1283">
        <v>4.0999999999999996</v>
      </c>
      <c r="E1283">
        <v>0.2</v>
      </c>
      <c r="F1283">
        <v>76</v>
      </c>
      <c r="G1283">
        <v>0</v>
      </c>
      <c r="H1283">
        <v>0</v>
      </c>
      <c r="I1283">
        <v>0</v>
      </c>
      <c r="J1283" s="4">
        <f t="shared" si="174"/>
        <v>51.177511180560231</v>
      </c>
      <c r="K1283" s="4">
        <f t="shared" si="175"/>
        <v>-38.777234428846697</v>
      </c>
      <c r="L1283" s="5">
        <f t="shared" si="180"/>
        <v>0</v>
      </c>
      <c r="M1283" s="5">
        <f t="shared" si="181"/>
        <v>0</v>
      </c>
      <c r="N1283" s="6">
        <f t="shared" si="173"/>
        <v>0</v>
      </c>
      <c r="O1283" s="6">
        <f t="shared" si="176"/>
        <v>0</v>
      </c>
      <c r="P1283" s="6">
        <f>FORECAST(J1283,Inputs!$B$10:$B$18,Inputs!$A$10:$A$18)</f>
        <v>31.029421399819999</v>
      </c>
      <c r="Q1283" s="6">
        <f>IF(Inputs!$D$10="Yes",IF('Hourly Calcs'!P1283&gt;'Hourly Calcs'!K1283,'Hourly Calcs'!O1283,N1283+O1283),N1283+O1283)</f>
        <v>0</v>
      </c>
      <c r="R1283" s="12">
        <f t="shared" si="177"/>
        <v>0</v>
      </c>
      <c r="S1283" s="1">
        <f>IF(AND(A1283&gt;=5,A1283&lt;=9),INDEX(Demand!$C$3:$C$26,C1283),INDEX(Demand!$B$3:$B$26,C1283))</f>
        <v>350</v>
      </c>
      <c r="T1283" s="7">
        <f t="shared" si="178"/>
        <v>0</v>
      </c>
      <c r="U1283" s="7">
        <f t="shared" si="179"/>
        <v>0</v>
      </c>
    </row>
    <row r="1284" spans="1:21" x14ac:dyDescent="0.2">
      <c r="A1284" s="1">
        <v>2</v>
      </c>
      <c r="B1284" s="1">
        <v>23</v>
      </c>
      <c r="C1284" s="1">
        <v>4</v>
      </c>
      <c r="D1284">
        <v>4.0999999999999996</v>
      </c>
      <c r="E1284">
        <v>-0.2</v>
      </c>
      <c r="F1284">
        <v>73</v>
      </c>
      <c r="G1284">
        <v>0</v>
      </c>
      <c r="H1284">
        <v>0</v>
      </c>
      <c r="I1284">
        <v>0</v>
      </c>
      <c r="J1284" s="4">
        <f t="shared" si="174"/>
        <v>66.228631196108736</v>
      </c>
      <c r="K1284" s="4">
        <f t="shared" si="175"/>
        <v>-30.653492737545776</v>
      </c>
      <c r="L1284" s="5">
        <f t="shared" si="180"/>
        <v>0</v>
      </c>
      <c r="M1284" s="5">
        <f t="shared" si="181"/>
        <v>0</v>
      </c>
      <c r="N1284" s="6">
        <f t="shared" si="173"/>
        <v>0</v>
      </c>
      <c r="O1284" s="6">
        <f t="shared" si="176"/>
        <v>0</v>
      </c>
      <c r="P1284" s="6">
        <f>FORECAST(J1284,Inputs!$B$10:$B$18,Inputs!$A$10:$A$18)</f>
        <v>31.16878362218619</v>
      </c>
      <c r="Q1284" s="6">
        <f>IF(Inputs!$D$10="Yes",IF('Hourly Calcs'!P1284&gt;'Hourly Calcs'!K1284,'Hourly Calcs'!O1284,N1284+O1284),N1284+O1284)</f>
        <v>0</v>
      </c>
      <c r="R1284" s="12">
        <f t="shared" si="177"/>
        <v>0</v>
      </c>
      <c r="S1284" s="1">
        <f>IF(AND(A1284&gt;=5,A1284&lt;=9),INDEX(Demand!$C$3:$C$26,C1284),INDEX(Demand!$B$3:$B$26,C1284))</f>
        <v>350</v>
      </c>
      <c r="T1284" s="7">
        <f t="shared" si="178"/>
        <v>0</v>
      </c>
      <c r="U1284" s="7">
        <f t="shared" si="179"/>
        <v>0</v>
      </c>
    </row>
    <row r="1285" spans="1:21" x14ac:dyDescent="0.2">
      <c r="A1285" s="1">
        <v>2</v>
      </c>
      <c r="B1285" s="1">
        <v>23</v>
      </c>
      <c r="C1285" s="1">
        <v>5</v>
      </c>
      <c r="D1285">
        <v>4</v>
      </c>
      <c r="E1285">
        <v>0.4</v>
      </c>
      <c r="F1285">
        <v>77</v>
      </c>
      <c r="G1285">
        <v>0</v>
      </c>
      <c r="H1285">
        <v>0</v>
      </c>
      <c r="I1285">
        <v>0</v>
      </c>
      <c r="J1285" s="4">
        <f t="shared" si="174"/>
        <v>79.241734703163416</v>
      </c>
      <c r="K1285" s="4">
        <f t="shared" si="175"/>
        <v>-21.582015627479706</v>
      </c>
      <c r="L1285" s="5">
        <f t="shared" si="180"/>
        <v>85.758265296836584</v>
      </c>
      <c r="M1285" s="5">
        <f t="shared" si="181"/>
        <v>0</v>
      </c>
      <c r="N1285" s="6">
        <f t="shared" si="173"/>
        <v>0</v>
      </c>
      <c r="O1285" s="6">
        <f t="shared" si="176"/>
        <v>0</v>
      </c>
      <c r="P1285" s="6">
        <f>FORECAST(J1285,Inputs!$B$10:$B$18,Inputs!$A$10:$A$18)</f>
        <v>31.289275321325587</v>
      </c>
      <c r="Q1285" s="6">
        <f>IF(Inputs!$D$10="Yes",IF('Hourly Calcs'!P1285&gt;'Hourly Calcs'!K1285,'Hourly Calcs'!O1285,N1285+O1285),N1285+O1285)</f>
        <v>0</v>
      </c>
      <c r="R1285" s="12">
        <f t="shared" si="177"/>
        <v>0</v>
      </c>
      <c r="S1285" s="1">
        <f>IF(AND(A1285&gt;=5,A1285&lt;=9),INDEX(Demand!$C$3:$C$26,C1285),INDEX(Demand!$B$3:$B$26,C1285))</f>
        <v>350</v>
      </c>
      <c r="T1285" s="7">
        <f t="shared" si="178"/>
        <v>0</v>
      </c>
      <c r="U1285" s="7">
        <f t="shared" si="179"/>
        <v>0</v>
      </c>
    </row>
    <row r="1286" spans="1:21" x14ac:dyDescent="0.2">
      <c r="A1286" s="1">
        <v>2</v>
      </c>
      <c r="B1286" s="1">
        <v>23</v>
      </c>
      <c r="C1286" s="1">
        <v>6</v>
      </c>
      <c r="D1286">
        <v>3.2</v>
      </c>
      <c r="E1286">
        <v>-0.4</v>
      </c>
      <c r="F1286">
        <v>77</v>
      </c>
      <c r="G1286">
        <v>0</v>
      </c>
      <c r="H1286">
        <v>0</v>
      </c>
      <c r="I1286">
        <v>0</v>
      </c>
      <c r="J1286" s="4">
        <f t="shared" si="174"/>
        <v>91.113973196192745</v>
      </c>
      <c r="K1286" s="4">
        <f t="shared" si="175"/>
        <v>-12.112199732512522</v>
      </c>
      <c r="L1286" s="5">
        <f t="shared" si="180"/>
        <v>73.886026803807255</v>
      </c>
      <c r="M1286" s="5">
        <f t="shared" si="181"/>
        <v>0</v>
      </c>
      <c r="N1286" s="6">
        <f t="shared" si="173"/>
        <v>0</v>
      </c>
      <c r="O1286" s="6">
        <f t="shared" si="176"/>
        <v>0</v>
      </c>
      <c r="P1286" s="6">
        <f>FORECAST(J1286,Inputs!$B$10:$B$18,Inputs!$A$10:$A$18)</f>
        <v>31.399203455520301</v>
      </c>
      <c r="Q1286" s="6">
        <f>IF(Inputs!$D$10="Yes",IF('Hourly Calcs'!P1286&gt;'Hourly Calcs'!K1286,'Hourly Calcs'!O1286,N1286+O1286),N1286+O1286)</f>
        <v>0</v>
      </c>
      <c r="R1286" s="12">
        <f t="shared" si="177"/>
        <v>0</v>
      </c>
      <c r="S1286" s="1">
        <f>IF(AND(A1286&gt;=5,A1286&lt;=9),INDEX(Demand!$C$3:$C$26,C1286),INDEX(Demand!$B$3:$B$26,C1286))</f>
        <v>350</v>
      </c>
      <c r="T1286" s="7">
        <f t="shared" si="178"/>
        <v>0</v>
      </c>
      <c r="U1286" s="7">
        <f t="shared" si="179"/>
        <v>0</v>
      </c>
    </row>
    <row r="1287" spans="1:21" x14ac:dyDescent="0.2">
      <c r="A1287" s="1">
        <v>2</v>
      </c>
      <c r="B1287" s="1">
        <v>23</v>
      </c>
      <c r="C1287" s="1">
        <v>7</v>
      </c>
      <c r="D1287">
        <v>2.9</v>
      </c>
      <c r="E1287">
        <v>-0.6</v>
      </c>
      <c r="F1287">
        <v>77</v>
      </c>
      <c r="G1287">
        <v>0</v>
      </c>
      <c r="H1287">
        <v>0</v>
      </c>
      <c r="I1287">
        <v>0</v>
      </c>
      <c r="J1287" s="4">
        <f t="shared" si="174"/>
        <v>102.59659836091126</v>
      </c>
      <c r="K1287" s="4">
        <f t="shared" si="175"/>
        <v>-2.5938386646152907</v>
      </c>
      <c r="L1287" s="5">
        <f t="shared" si="180"/>
        <v>62.403401639088742</v>
      </c>
      <c r="M1287" s="5">
        <f t="shared" si="181"/>
        <v>0</v>
      </c>
      <c r="N1287" s="6">
        <f t="shared" si="173"/>
        <v>0</v>
      </c>
      <c r="O1287" s="6">
        <f t="shared" si="176"/>
        <v>0</v>
      </c>
      <c r="P1287" s="6">
        <f>FORECAST(J1287,Inputs!$B$10:$B$18,Inputs!$A$10:$A$18)</f>
        <v>31.505524058897326</v>
      </c>
      <c r="Q1287" s="6">
        <f>IF(Inputs!$D$10="Yes",IF('Hourly Calcs'!P1287&gt;'Hourly Calcs'!K1287,'Hourly Calcs'!O1287,N1287+O1287),N1287+O1287)</f>
        <v>0</v>
      </c>
      <c r="R1287" s="12">
        <f t="shared" si="177"/>
        <v>0</v>
      </c>
      <c r="S1287" s="1">
        <f>IF(AND(A1287&gt;=5,A1287&lt;=9),INDEX(Demand!$C$3:$C$26,C1287),INDEX(Demand!$B$3:$B$26,C1287))</f>
        <v>350</v>
      </c>
      <c r="T1287" s="7">
        <f t="shared" si="178"/>
        <v>0</v>
      </c>
      <c r="U1287" s="7">
        <f t="shared" si="179"/>
        <v>0</v>
      </c>
    </row>
    <row r="1288" spans="1:21" x14ac:dyDescent="0.2">
      <c r="A1288" s="1">
        <v>2</v>
      </c>
      <c r="B1288" s="1">
        <v>23</v>
      </c>
      <c r="C1288" s="1">
        <v>8</v>
      </c>
      <c r="D1288">
        <v>3.7</v>
      </c>
      <c r="E1288">
        <v>0.1</v>
      </c>
      <c r="F1288">
        <v>77</v>
      </c>
      <c r="G1288">
        <v>13</v>
      </c>
      <c r="H1288">
        <v>0</v>
      </c>
      <c r="I1288">
        <v>13</v>
      </c>
      <c r="J1288" s="4">
        <f t="shared" si="174"/>
        <v>114.32144259201007</v>
      </c>
      <c r="K1288" s="4">
        <f t="shared" si="175"/>
        <v>6.4235450281902331</v>
      </c>
      <c r="L1288" s="5">
        <f t="shared" si="180"/>
        <v>50.678557407989928</v>
      </c>
      <c r="M1288" s="5">
        <f t="shared" si="181"/>
        <v>27.576454971809767</v>
      </c>
      <c r="N1288" s="6">
        <f t="shared" si="173"/>
        <v>0</v>
      </c>
      <c r="O1288" s="6">
        <f t="shared" si="176"/>
        <v>11.888744221607771</v>
      </c>
      <c r="P1288" s="6">
        <f>FORECAST(J1288,Inputs!$B$10:$B$18,Inputs!$A$10:$A$18)</f>
        <v>31.614087431407498</v>
      </c>
      <c r="Q1288" s="6">
        <f>IF(Inputs!$D$10="Yes",IF('Hourly Calcs'!P1288&gt;'Hourly Calcs'!K1288,'Hourly Calcs'!O1288,N1288+O1288),N1288+O1288)</f>
        <v>11.888744221607771</v>
      </c>
      <c r="R1288" s="12">
        <f t="shared" si="177"/>
        <v>56.495312541080125</v>
      </c>
      <c r="S1288" s="1">
        <f>IF(AND(A1288&gt;=5,A1288&lt;=9),INDEX(Demand!$C$3:$C$26,C1288),INDEX(Demand!$B$3:$B$26,C1288))</f>
        <v>350</v>
      </c>
      <c r="T1288" s="7">
        <f t="shared" si="178"/>
        <v>56.495312541080125</v>
      </c>
      <c r="U1288" s="7">
        <f t="shared" si="179"/>
        <v>0</v>
      </c>
    </row>
    <row r="1289" spans="1:21" x14ac:dyDescent="0.2">
      <c r="A1289" s="1">
        <v>2</v>
      </c>
      <c r="B1289" s="1">
        <v>23</v>
      </c>
      <c r="C1289" s="1">
        <v>9</v>
      </c>
      <c r="D1289">
        <v>3.8</v>
      </c>
      <c r="E1289">
        <v>-0.5</v>
      </c>
      <c r="F1289">
        <v>73</v>
      </c>
      <c r="G1289">
        <v>121</v>
      </c>
      <c r="H1289">
        <v>142</v>
      </c>
      <c r="I1289">
        <v>92</v>
      </c>
      <c r="J1289" s="4">
        <f t="shared" si="174"/>
        <v>126.83847154100366</v>
      </c>
      <c r="K1289" s="4">
        <f t="shared" si="175"/>
        <v>14.530252066530295</v>
      </c>
      <c r="L1289" s="5">
        <f t="shared" si="180"/>
        <v>38.161528458996344</v>
      </c>
      <c r="M1289" s="5">
        <f t="shared" si="181"/>
        <v>19.469747933469705</v>
      </c>
      <c r="N1289" s="6">
        <f t="shared" ref="N1289:N1352" si="182">H1289*MAX(0,COS(2*ASIN(SQRT(SIN(RADIANS($B$4))^2+COS(RADIANS($K1289))^2-2*SIN(RADIANS($B$4))*COS(RADIANS($K1289))*COS(RADIANS($J1289-$B$5))+(SIN(RADIANS($K1289))-COS(RADIANS($B$4)))^2)/2)))</f>
        <v>89.973035617065761</v>
      </c>
      <c r="O1289" s="6">
        <f t="shared" si="176"/>
        <v>84.135728337531916</v>
      </c>
      <c r="P1289" s="6">
        <f>FORECAST(J1289,Inputs!$B$10:$B$18,Inputs!$A$10:$A$18)</f>
        <v>31.729985847601885</v>
      </c>
      <c r="Q1289" s="6">
        <f>IF(Inputs!$D$10="Yes",IF('Hourly Calcs'!P1289&gt;'Hourly Calcs'!K1289,'Hourly Calcs'!O1289,N1289+O1289),N1289+O1289)</f>
        <v>84.135728337531916</v>
      </c>
      <c r="R1289" s="12">
        <f t="shared" si="177"/>
        <v>399.81298105995165</v>
      </c>
      <c r="S1289" s="1">
        <f>IF(AND(A1289&gt;=5,A1289&lt;=9),INDEX(Demand!$C$3:$C$26,C1289),INDEX(Demand!$B$3:$B$26,C1289))</f>
        <v>350</v>
      </c>
      <c r="T1289" s="7">
        <f t="shared" si="178"/>
        <v>350</v>
      </c>
      <c r="U1289" s="7">
        <f t="shared" si="179"/>
        <v>49.812981059951653</v>
      </c>
    </row>
    <row r="1290" spans="1:21" x14ac:dyDescent="0.2">
      <c r="A1290" s="1">
        <v>2</v>
      </c>
      <c r="B1290" s="1">
        <v>23</v>
      </c>
      <c r="C1290" s="1">
        <v>10</v>
      </c>
      <c r="D1290">
        <v>4.8</v>
      </c>
      <c r="E1290">
        <v>0.6</v>
      </c>
      <c r="F1290">
        <v>74</v>
      </c>
      <c r="G1290">
        <v>271</v>
      </c>
      <c r="H1290">
        <v>435</v>
      </c>
      <c r="I1290">
        <v>125</v>
      </c>
      <c r="J1290" s="4">
        <f t="shared" ref="J1290:J1353" si="183">solarazimuth($B$2,$B$3,$B$1,A1290,B1290,C1290,0,0,0,0)</f>
        <v>140.59285436644112</v>
      </c>
      <c r="K1290" s="4">
        <f t="shared" ref="K1290:K1353" si="184">solarelevation($B$2,$B$3,$B$1,A1290,B1290,C1290,0,0,0,0)</f>
        <v>21.383348868152808</v>
      </c>
      <c r="L1290" s="5">
        <f t="shared" si="180"/>
        <v>24.407145633558883</v>
      </c>
      <c r="M1290" s="5">
        <f t="shared" si="181"/>
        <v>12.616651131847192</v>
      </c>
      <c r="N1290" s="6">
        <f t="shared" si="182"/>
        <v>337.75033114142929</v>
      </c>
      <c r="O1290" s="6">
        <f t="shared" ref="O1290:O1353" si="185">$I1290*(1+COS(RADIANS($B$4)))/2</f>
        <v>114.3148482846901</v>
      </c>
      <c r="P1290" s="6">
        <f>FORECAST(J1290,Inputs!$B$10:$B$18,Inputs!$A$10:$A$18)</f>
        <v>31.85734124413371</v>
      </c>
      <c r="Q1290" s="6">
        <f>IF(Inputs!$D$10="Yes",IF('Hourly Calcs'!P1290&gt;'Hourly Calcs'!K1290,'Hourly Calcs'!O1290,N1290+O1290),N1290+O1290)</f>
        <v>114.3148482846901</v>
      </c>
      <c r="R1290" s="12">
        <f t="shared" ref="R1290:R1353" si="186">$B$6*$E$1*Q1290</f>
        <v>543.22415904884735</v>
      </c>
      <c r="S1290" s="1">
        <f>IF(AND(A1290&gt;=5,A1290&lt;=9),INDEX(Demand!$C$3:$C$26,C1290),INDEX(Demand!$B$3:$B$26,C1290))</f>
        <v>600</v>
      </c>
      <c r="T1290" s="7">
        <f t="shared" ref="T1290:T1353" si="187">S1290-MAX(0,S1290-R1290)</f>
        <v>543.22415904884735</v>
      </c>
      <c r="U1290" s="7">
        <f t="shared" ref="U1290:U1353" si="188">MAX(0,R1290-S1290)</f>
        <v>0</v>
      </c>
    </row>
    <row r="1291" spans="1:21" x14ac:dyDescent="0.2">
      <c r="A1291" s="1">
        <v>2</v>
      </c>
      <c r="B1291" s="1">
        <v>23</v>
      </c>
      <c r="C1291" s="1">
        <v>11</v>
      </c>
      <c r="D1291">
        <v>5.7</v>
      </c>
      <c r="E1291">
        <v>2.1</v>
      </c>
      <c r="F1291">
        <v>78</v>
      </c>
      <c r="G1291">
        <v>354</v>
      </c>
      <c r="H1291">
        <v>499</v>
      </c>
      <c r="I1291">
        <v>138</v>
      </c>
      <c r="J1291" s="4">
        <f t="shared" si="183"/>
        <v>155.79816395828684</v>
      </c>
      <c r="K1291" s="4">
        <f t="shared" si="184"/>
        <v>26.395598071971307</v>
      </c>
      <c r="L1291" s="5">
        <f t="shared" si="180"/>
        <v>9.2018360417131646</v>
      </c>
      <c r="M1291" s="5">
        <f t="shared" si="181"/>
        <v>7.6044019280286932</v>
      </c>
      <c r="N1291" s="6">
        <f t="shared" si="182"/>
        <v>430.64250613822361</v>
      </c>
      <c r="O1291" s="6">
        <f t="shared" si="185"/>
        <v>126.20359250629787</v>
      </c>
      <c r="P1291" s="6">
        <f>FORECAST(J1291,Inputs!$B$10:$B$18,Inputs!$A$10:$A$18)</f>
        <v>31.998131147761914</v>
      </c>
      <c r="Q1291" s="6">
        <f>IF(Inputs!$D$10="Yes",IF('Hourly Calcs'!P1291&gt;'Hourly Calcs'!K1291,'Hourly Calcs'!O1291,N1291+O1291),N1291+O1291)</f>
        <v>126.20359250629787</v>
      </c>
      <c r="R1291" s="12">
        <f t="shared" si="186"/>
        <v>599.71947158992748</v>
      </c>
      <c r="S1291" s="1">
        <f>IF(AND(A1291&gt;=5,A1291&lt;=9),INDEX(Demand!$C$3:$C$26,C1291),INDEX(Demand!$B$3:$B$26,C1291))</f>
        <v>600</v>
      </c>
      <c r="T1291" s="7">
        <f t="shared" si="187"/>
        <v>599.71947158992748</v>
      </c>
      <c r="U1291" s="7">
        <f t="shared" si="188"/>
        <v>0</v>
      </c>
    </row>
    <row r="1292" spans="1:21" x14ac:dyDescent="0.2">
      <c r="A1292" s="1">
        <v>2</v>
      </c>
      <c r="B1292" s="1">
        <v>23</v>
      </c>
      <c r="C1292" s="1">
        <v>12</v>
      </c>
      <c r="D1292">
        <v>5.3</v>
      </c>
      <c r="E1292">
        <v>1.2</v>
      </c>
      <c r="F1292">
        <v>75</v>
      </c>
      <c r="G1292">
        <v>460</v>
      </c>
      <c r="H1292">
        <v>644</v>
      </c>
      <c r="I1292">
        <v>142</v>
      </c>
      <c r="J1292" s="4">
        <f t="shared" si="183"/>
        <v>172.22789140108821</v>
      </c>
      <c r="K1292" s="4">
        <f t="shared" si="184"/>
        <v>29.025830437616612</v>
      </c>
      <c r="L1292" s="5">
        <f t="shared" si="180"/>
        <v>7.2278914010882147</v>
      </c>
      <c r="M1292" s="5">
        <f t="shared" si="181"/>
        <v>4.9741695623833877</v>
      </c>
      <c r="N1292" s="6">
        <f t="shared" si="182"/>
        <v>571.43770443800508</v>
      </c>
      <c r="O1292" s="6">
        <f t="shared" si="185"/>
        <v>129.86166765140794</v>
      </c>
      <c r="P1292" s="6">
        <f>FORECAST(J1292,Inputs!$B$10:$B$18,Inputs!$A$10:$A$18)</f>
        <v>32.15025825371378</v>
      </c>
      <c r="Q1292" s="6">
        <f>IF(Inputs!$D$10="Yes",IF('Hourly Calcs'!P1292&gt;'Hourly Calcs'!K1292,'Hourly Calcs'!O1292,N1292+O1292),N1292+O1292)</f>
        <v>129.86166765140794</v>
      </c>
      <c r="R1292" s="12">
        <f t="shared" si="186"/>
        <v>617.10264467949048</v>
      </c>
      <c r="S1292" s="1">
        <f>IF(AND(A1292&gt;=5,A1292&lt;=9),INDEX(Demand!$C$3:$C$26,C1292),INDEX(Demand!$B$3:$B$26,C1292))</f>
        <v>600</v>
      </c>
      <c r="T1292" s="7">
        <f t="shared" si="187"/>
        <v>600</v>
      </c>
      <c r="U1292" s="7">
        <f t="shared" si="188"/>
        <v>17.102644679490481</v>
      </c>
    </row>
    <row r="1293" spans="1:21" x14ac:dyDescent="0.2">
      <c r="A1293" s="1">
        <v>2</v>
      </c>
      <c r="B1293" s="1">
        <v>23</v>
      </c>
      <c r="C1293" s="1">
        <v>13</v>
      </c>
      <c r="D1293">
        <v>5.4</v>
      </c>
      <c r="E1293">
        <v>1.9</v>
      </c>
      <c r="F1293">
        <v>78</v>
      </c>
      <c r="G1293">
        <v>484</v>
      </c>
      <c r="H1293">
        <v>766</v>
      </c>
      <c r="I1293">
        <v>93</v>
      </c>
      <c r="J1293" s="4">
        <f t="shared" si="183"/>
        <v>189.12501890784259</v>
      </c>
      <c r="K1293" s="4">
        <f t="shared" si="184"/>
        <v>28.928979230884131</v>
      </c>
      <c r="L1293" s="5">
        <f t="shared" si="180"/>
        <v>24.125018907842588</v>
      </c>
      <c r="M1293" s="5">
        <f t="shared" si="181"/>
        <v>5.0710207691158686</v>
      </c>
      <c r="N1293" s="6">
        <f t="shared" si="182"/>
        <v>649.33465541557916</v>
      </c>
      <c r="O1293" s="6">
        <f t="shared" si="185"/>
        <v>85.050247123809442</v>
      </c>
      <c r="P1293" s="6">
        <f>FORECAST(J1293,Inputs!$B$10:$B$18,Inputs!$A$10:$A$18)</f>
        <v>32.306713138035576</v>
      </c>
      <c r="Q1293" s="6">
        <f>IF(Inputs!$D$10="Yes",IF('Hourly Calcs'!P1293&gt;'Hourly Calcs'!K1293,'Hourly Calcs'!O1293,N1293+O1293),N1293+O1293)</f>
        <v>85.050247123809442</v>
      </c>
      <c r="R1293" s="12">
        <f t="shared" si="186"/>
        <v>404.15877433234243</v>
      </c>
      <c r="S1293" s="1">
        <f>IF(AND(A1293&gt;=5,A1293&lt;=9),INDEX(Demand!$C$3:$C$26,C1293),INDEX(Demand!$B$3:$B$26,C1293))</f>
        <v>600</v>
      </c>
      <c r="T1293" s="7">
        <f t="shared" si="187"/>
        <v>404.15877433234243</v>
      </c>
      <c r="U1293" s="7">
        <f t="shared" si="188"/>
        <v>0</v>
      </c>
    </row>
    <row r="1294" spans="1:21" x14ac:dyDescent="0.2">
      <c r="A1294" s="1">
        <v>2</v>
      </c>
      <c r="B1294" s="1">
        <v>23</v>
      </c>
      <c r="C1294" s="1">
        <v>14</v>
      </c>
      <c r="D1294">
        <v>5.3</v>
      </c>
      <c r="E1294">
        <v>1.7</v>
      </c>
      <c r="F1294">
        <v>78</v>
      </c>
      <c r="G1294">
        <v>450</v>
      </c>
      <c r="H1294">
        <v>742</v>
      </c>
      <c r="I1294">
        <v>92</v>
      </c>
      <c r="J1294" s="4">
        <f t="shared" si="183"/>
        <v>205.49045544760912</v>
      </c>
      <c r="K1294" s="4">
        <f t="shared" si="184"/>
        <v>26.119305893807045</v>
      </c>
      <c r="L1294" s="5">
        <f t="shared" si="180"/>
        <v>40.490455447609122</v>
      </c>
      <c r="M1294" s="5">
        <f t="shared" si="181"/>
        <v>7.880694106192955</v>
      </c>
      <c r="N1294" s="6">
        <f t="shared" si="182"/>
        <v>554.14174332178152</v>
      </c>
      <c r="O1294" s="6">
        <f t="shared" si="185"/>
        <v>84.135728337531916</v>
      </c>
      <c r="P1294" s="6">
        <f>FORECAST(J1294,Inputs!$B$10:$B$18,Inputs!$A$10:$A$18)</f>
        <v>32.45824495784823</v>
      </c>
      <c r="Q1294" s="6">
        <f>IF(Inputs!$D$10="Yes",IF('Hourly Calcs'!P1294&gt;'Hourly Calcs'!K1294,'Hourly Calcs'!O1294,N1294+O1294),N1294+O1294)</f>
        <v>84.135728337531916</v>
      </c>
      <c r="R1294" s="12">
        <f t="shared" si="186"/>
        <v>399.81298105995165</v>
      </c>
      <c r="S1294" s="1">
        <f>IF(AND(A1294&gt;=5,A1294&lt;=9),INDEX(Demand!$C$3:$C$26,C1294),INDEX(Demand!$B$3:$B$26,C1294))</f>
        <v>600</v>
      </c>
      <c r="T1294" s="7">
        <f t="shared" si="187"/>
        <v>399.81298105995165</v>
      </c>
      <c r="U1294" s="7">
        <f t="shared" si="188"/>
        <v>0</v>
      </c>
    </row>
    <row r="1295" spans="1:21" x14ac:dyDescent="0.2">
      <c r="A1295" s="1">
        <v>2</v>
      </c>
      <c r="B1295" s="1">
        <v>23</v>
      </c>
      <c r="C1295" s="1">
        <v>15</v>
      </c>
      <c r="D1295">
        <v>5.5</v>
      </c>
      <c r="E1295">
        <v>1.6</v>
      </c>
      <c r="F1295">
        <v>76</v>
      </c>
      <c r="G1295">
        <v>365</v>
      </c>
      <c r="H1295">
        <v>659</v>
      </c>
      <c r="I1295">
        <v>93</v>
      </c>
      <c r="J1295" s="4">
        <f t="shared" si="183"/>
        <v>220.60056573732135</v>
      </c>
      <c r="K1295" s="4">
        <f t="shared" si="184"/>
        <v>20.962979799730647</v>
      </c>
      <c r="L1295" s="5">
        <f t="shared" si="180"/>
        <v>55.600565737321347</v>
      </c>
      <c r="M1295" s="5">
        <f t="shared" si="181"/>
        <v>13.037020200269353</v>
      </c>
      <c r="N1295" s="6">
        <f t="shared" si="182"/>
        <v>389.87170582066886</v>
      </c>
      <c r="O1295" s="6">
        <f t="shared" si="185"/>
        <v>85.050247123809442</v>
      </c>
      <c r="P1295" s="6">
        <f>FORECAST(J1295,Inputs!$B$10:$B$18,Inputs!$A$10:$A$18)</f>
        <v>32.59815338645668</v>
      </c>
      <c r="Q1295" s="6">
        <f>IF(Inputs!$D$10="Yes",IF('Hourly Calcs'!P1295&gt;'Hourly Calcs'!K1295,'Hourly Calcs'!O1295,N1295+O1295),N1295+O1295)</f>
        <v>85.050247123809442</v>
      </c>
      <c r="R1295" s="12">
        <f t="shared" si="186"/>
        <v>404.15877433234243</v>
      </c>
      <c r="S1295" s="1">
        <f>IF(AND(A1295&gt;=5,A1295&lt;=9),INDEX(Demand!$C$3:$C$26,C1295),INDEX(Demand!$B$3:$B$26,C1295))</f>
        <v>600</v>
      </c>
      <c r="T1295" s="7">
        <f t="shared" si="187"/>
        <v>404.15877433234243</v>
      </c>
      <c r="U1295" s="7">
        <f t="shared" si="188"/>
        <v>0</v>
      </c>
    </row>
    <row r="1296" spans="1:21" x14ac:dyDescent="0.2">
      <c r="A1296" s="1">
        <v>2</v>
      </c>
      <c r="B1296" s="1">
        <v>23</v>
      </c>
      <c r="C1296" s="1">
        <v>16</v>
      </c>
      <c r="D1296">
        <v>4.8</v>
      </c>
      <c r="E1296">
        <v>1.5</v>
      </c>
      <c r="F1296">
        <v>79</v>
      </c>
      <c r="G1296">
        <v>238</v>
      </c>
      <c r="H1296">
        <v>488</v>
      </c>
      <c r="I1296">
        <v>88</v>
      </c>
      <c r="J1296" s="4">
        <f t="shared" si="183"/>
        <v>234.2666189830644</v>
      </c>
      <c r="K1296" s="4">
        <f t="shared" si="184"/>
        <v>14.008567554486433</v>
      </c>
      <c r="L1296" s="5">
        <f t="shared" si="180"/>
        <v>69.266618983064404</v>
      </c>
      <c r="M1296" s="5">
        <f t="shared" si="181"/>
        <v>19.991432445513567</v>
      </c>
      <c r="N1296" s="6">
        <f t="shared" si="182"/>
        <v>191.66707187077645</v>
      </c>
      <c r="O1296" s="6">
        <f t="shared" si="185"/>
        <v>80.477653192421826</v>
      </c>
      <c r="P1296" s="6">
        <f>FORECAST(J1296,Inputs!$B$10:$B$18,Inputs!$A$10:$A$18)</f>
        <v>32.724690916509857</v>
      </c>
      <c r="Q1296" s="6">
        <f>IF(Inputs!$D$10="Yes",IF('Hourly Calcs'!P1296&gt;'Hourly Calcs'!K1296,'Hourly Calcs'!O1296,N1296+O1296),N1296+O1296)</f>
        <v>80.477653192421826</v>
      </c>
      <c r="R1296" s="12">
        <f t="shared" si="186"/>
        <v>382.42980797038848</v>
      </c>
      <c r="S1296" s="1">
        <f>IF(AND(A1296&gt;=5,A1296&lt;=9),INDEX(Demand!$C$3:$C$26,C1296),INDEX(Demand!$B$3:$B$26,C1296))</f>
        <v>900</v>
      </c>
      <c r="T1296" s="7">
        <f t="shared" si="187"/>
        <v>382.42980797038854</v>
      </c>
      <c r="U1296" s="7">
        <f t="shared" si="188"/>
        <v>0</v>
      </c>
    </row>
    <row r="1297" spans="1:21" x14ac:dyDescent="0.2">
      <c r="A1297" s="1">
        <v>2</v>
      </c>
      <c r="B1297" s="1">
        <v>23</v>
      </c>
      <c r="C1297" s="1">
        <v>17</v>
      </c>
      <c r="D1297">
        <v>4.0999999999999996</v>
      </c>
      <c r="E1297">
        <v>1</v>
      </c>
      <c r="F1297">
        <v>80</v>
      </c>
      <c r="G1297">
        <v>98</v>
      </c>
      <c r="H1297">
        <v>193</v>
      </c>
      <c r="I1297">
        <v>65</v>
      </c>
      <c r="J1297" s="4">
        <f t="shared" si="183"/>
        <v>246.72576800062114</v>
      </c>
      <c r="K1297" s="4">
        <f t="shared" si="184"/>
        <v>5.8472298069347488</v>
      </c>
      <c r="L1297" s="5">
        <f t="shared" si="180"/>
        <v>81.725768000621144</v>
      </c>
      <c r="M1297" s="5">
        <f t="shared" si="181"/>
        <v>28.152770193065251</v>
      </c>
      <c r="N1297" s="6">
        <f t="shared" si="182"/>
        <v>31.751342397433749</v>
      </c>
      <c r="O1297" s="6">
        <f t="shared" si="185"/>
        <v>59.443721108038851</v>
      </c>
      <c r="P1297" s="6">
        <f>FORECAST(J1297,Inputs!$B$10:$B$18,Inputs!$A$10:$A$18)</f>
        <v>32.840053407413158</v>
      </c>
      <c r="Q1297" s="6">
        <f>IF(Inputs!$D$10="Yes",IF('Hourly Calcs'!P1297&gt;'Hourly Calcs'!K1297,'Hourly Calcs'!O1297,N1297+O1297),N1297+O1297)</f>
        <v>59.443721108038851</v>
      </c>
      <c r="R1297" s="12">
        <f t="shared" si="186"/>
        <v>282.47656270540062</v>
      </c>
      <c r="S1297" s="1">
        <f>IF(AND(A1297&gt;=5,A1297&lt;=9),INDEX(Demand!$C$3:$C$26,C1297),INDEX(Demand!$B$3:$B$26,C1297))</f>
        <v>900</v>
      </c>
      <c r="T1297" s="7">
        <f t="shared" si="187"/>
        <v>282.47656270540062</v>
      </c>
      <c r="U1297" s="7">
        <f t="shared" si="188"/>
        <v>0</v>
      </c>
    </row>
    <row r="1298" spans="1:21" x14ac:dyDescent="0.2">
      <c r="A1298" s="1">
        <v>2</v>
      </c>
      <c r="B1298" s="1">
        <v>23</v>
      </c>
      <c r="C1298" s="1">
        <v>18</v>
      </c>
      <c r="D1298">
        <v>3.2</v>
      </c>
      <c r="E1298">
        <v>0.7</v>
      </c>
      <c r="F1298">
        <v>84</v>
      </c>
      <c r="G1298">
        <v>10</v>
      </c>
      <c r="H1298">
        <v>0</v>
      </c>
      <c r="I1298">
        <v>10</v>
      </c>
      <c r="J1298" s="4">
        <f t="shared" si="183"/>
        <v>258.43427071271043</v>
      </c>
      <c r="K1298" s="4">
        <f t="shared" si="184"/>
        <v>-3.2323660950716544</v>
      </c>
      <c r="L1298" s="5">
        <f t="shared" si="180"/>
        <v>0</v>
      </c>
      <c r="M1298" s="5">
        <f t="shared" si="181"/>
        <v>0</v>
      </c>
      <c r="N1298" s="6">
        <f t="shared" si="182"/>
        <v>0</v>
      </c>
      <c r="O1298" s="6">
        <f t="shared" si="185"/>
        <v>9.1451878627752077</v>
      </c>
      <c r="P1298" s="6">
        <f>FORECAST(J1298,Inputs!$B$10:$B$18,Inputs!$A$10:$A$18)</f>
        <v>32.94846546956213</v>
      </c>
      <c r="Q1298" s="6">
        <f>IF(Inputs!$D$10="Yes",IF('Hourly Calcs'!P1298&gt;'Hourly Calcs'!K1298,'Hourly Calcs'!O1298,N1298+O1298),N1298+O1298)</f>
        <v>9.1451878627752077</v>
      </c>
      <c r="R1298" s="12">
        <f t="shared" si="186"/>
        <v>43.457932723907788</v>
      </c>
      <c r="S1298" s="1">
        <f>IF(AND(A1298&gt;=5,A1298&lt;=9),INDEX(Demand!$C$3:$C$26,C1298),INDEX(Demand!$B$3:$B$26,C1298))</f>
        <v>900</v>
      </c>
      <c r="T1298" s="7">
        <f t="shared" si="187"/>
        <v>43.457932723907788</v>
      </c>
      <c r="U1298" s="7">
        <f t="shared" si="188"/>
        <v>0</v>
      </c>
    </row>
    <row r="1299" spans="1:21" x14ac:dyDescent="0.2">
      <c r="A1299" s="1">
        <v>2</v>
      </c>
      <c r="B1299" s="1">
        <v>23</v>
      </c>
      <c r="C1299" s="1">
        <v>19</v>
      </c>
      <c r="D1299">
        <v>2.6</v>
      </c>
      <c r="E1299">
        <v>0.2</v>
      </c>
      <c r="F1299">
        <v>84</v>
      </c>
      <c r="G1299">
        <v>0</v>
      </c>
      <c r="H1299">
        <v>0</v>
      </c>
      <c r="I1299">
        <v>0</v>
      </c>
      <c r="J1299" s="4">
        <f t="shared" si="183"/>
        <v>269.94856811259126</v>
      </c>
      <c r="K1299" s="4">
        <f t="shared" si="184"/>
        <v>-12.7250120684742</v>
      </c>
      <c r="L1299" s="5">
        <f t="shared" si="180"/>
        <v>0</v>
      </c>
      <c r="M1299" s="5">
        <f t="shared" si="181"/>
        <v>0</v>
      </c>
      <c r="N1299" s="6">
        <f t="shared" si="182"/>
        <v>0</v>
      </c>
      <c r="O1299" s="6">
        <f t="shared" si="185"/>
        <v>0</v>
      </c>
      <c r="P1299" s="6">
        <f>FORECAST(J1299,Inputs!$B$10:$B$18,Inputs!$A$10:$A$18)</f>
        <v>33.05507933437584</v>
      </c>
      <c r="Q1299" s="6">
        <f>IF(Inputs!$D$10="Yes",IF('Hourly Calcs'!P1299&gt;'Hourly Calcs'!K1299,'Hourly Calcs'!O1299,N1299+O1299),N1299+O1299)</f>
        <v>0</v>
      </c>
      <c r="R1299" s="12">
        <f t="shared" si="186"/>
        <v>0</v>
      </c>
      <c r="S1299" s="1">
        <f>IF(AND(A1299&gt;=5,A1299&lt;=9),INDEX(Demand!$C$3:$C$26,C1299),INDEX(Demand!$B$3:$B$26,C1299))</f>
        <v>900</v>
      </c>
      <c r="T1299" s="7">
        <f t="shared" si="187"/>
        <v>0</v>
      </c>
      <c r="U1299" s="7">
        <f t="shared" si="188"/>
        <v>0</v>
      </c>
    </row>
    <row r="1300" spans="1:21" x14ac:dyDescent="0.2">
      <c r="A1300" s="1">
        <v>2</v>
      </c>
      <c r="B1300" s="1">
        <v>23</v>
      </c>
      <c r="C1300" s="1">
        <v>20</v>
      </c>
      <c r="D1300">
        <v>2.2000000000000002</v>
      </c>
      <c r="E1300">
        <v>0.7</v>
      </c>
      <c r="F1300">
        <v>90</v>
      </c>
      <c r="G1300">
        <v>0</v>
      </c>
      <c r="H1300">
        <v>0</v>
      </c>
      <c r="I1300">
        <v>0</v>
      </c>
      <c r="J1300" s="4">
        <f t="shared" si="183"/>
        <v>281.90769835642982</v>
      </c>
      <c r="K1300" s="4">
        <f t="shared" si="184"/>
        <v>-22.153377291721</v>
      </c>
      <c r="L1300" s="5">
        <f t="shared" si="180"/>
        <v>0</v>
      </c>
      <c r="M1300" s="5">
        <f t="shared" si="181"/>
        <v>0</v>
      </c>
      <c r="N1300" s="6">
        <f t="shared" si="182"/>
        <v>0</v>
      </c>
      <c r="O1300" s="6">
        <f t="shared" si="185"/>
        <v>0</v>
      </c>
      <c r="P1300" s="6">
        <f>FORECAST(J1300,Inputs!$B$10:$B$18,Inputs!$A$10:$A$18)</f>
        <v>33.165812021818795</v>
      </c>
      <c r="Q1300" s="6">
        <f>IF(Inputs!$D$10="Yes",IF('Hourly Calcs'!P1300&gt;'Hourly Calcs'!K1300,'Hourly Calcs'!O1300,N1300+O1300),N1300+O1300)</f>
        <v>0</v>
      </c>
      <c r="R1300" s="12">
        <f t="shared" si="186"/>
        <v>0</v>
      </c>
      <c r="S1300" s="1">
        <f>IF(AND(A1300&gt;=5,A1300&lt;=9),INDEX(Demand!$C$3:$C$26,C1300),INDEX(Demand!$B$3:$B$26,C1300))</f>
        <v>800</v>
      </c>
      <c r="T1300" s="7">
        <f t="shared" si="187"/>
        <v>0</v>
      </c>
      <c r="U1300" s="7">
        <f t="shared" si="188"/>
        <v>0</v>
      </c>
    </row>
    <row r="1301" spans="1:21" x14ac:dyDescent="0.2">
      <c r="A1301" s="1">
        <v>2</v>
      </c>
      <c r="B1301" s="1">
        <v>23</v>
      </c>
      <c r="C1301" s="1">
        <v>21</v>
      </c>
      <c r="D1301">
        <v>2.6</v>
      </c>
      <c r="E1301">
        <v>0.5</v>
      </c>
      <c r="F1301">
        <v>86</v>
      </c>
      <c r="G1301">
        <v>0</v>
      </c>
      <c r="H1301">
        <v>0</v>
      </c>
      <c r="I1301">
        <v>0</v>
      </c>
      <c r="J1301" s="4">
        <f t="shared" si="183"/>
        <v>295.07104788788899</v>
      </c>
      <c r="K1301" s="4">
        <f t="shared" si="184"/>
        <v>-31.138634251221035</v>
      </c>
      <c r="L1301" s="5">
        <f t="shared" si="180"/>
        <v>0</v>
      </c>
      <c r="M1301" s="5">
        <f t="shared" si="181"/>
        <v>0</v>
      </c>
      <c r="N1301" s="6">
        <f t="shared" si="182"/>
        <v>0</v>
      </c>
      <c r="O1301" s="6">
        <f t="shared" si="185"/>
        <v>0</v>
      </c>
      <c r="P1301" s="6">
        <f>FORECAST(J1301,Inputs!$B$10:$B$18,Inputs!$A$10:$A$18)</f>
        <v>33.287694887850819</v>
      </c>
      <c r="Q1301" s="6">
        <f>IF(Inputs!$D$10="Yes",IF('Hourly Calcs'!P1301&gt;'Hourly Calcs'!K1301,'Hourly Calcs'!O1301,N1301+O1301),N1301+O1301)</f>
        <v>0</v>
      </c>
      <c r="R1301" s="12">
        <f t="shared" si="186"/>
        <v>0</v>
      </c>
      <c r="S1301" s="1">
        <f>IF(AND(A1301&gt;=5,A1301&lt;=9),INDEX(Demand!$C$3:$C$26,C1301),INDEX(Demand!$B$3:$B$26,C1301))</f>
        <v>700</v>
      </c>
      <c r="T1301" s="7">
        <f t="shared" si="187"/>
        <v>0</v>
      </c>
      <c r="U1301" s="7">
        <f t="shared" si="188"/>
        <v>0</v>
      </c>
    </row>
    <row r="1302" spans="1:21" x14ac:dyDescent="0.2">
      <c r="A1302" s="1">
        <v>2</v>
      </c>
      <c r="B1302" s="1">
        <v>23</v>
      </c>
      <c r="C1302" s="1">
        <v>22</v>
      </c>
      <c r="D1302">
        <v>1.8</v>
      </c>
      <c r="E1302">
        <v>0.5</v>
      </c>
      <c r="F1302">
        <v>91</v>
      </c>
      <c r="G1302">
        <v>0</v>
      </c>
      <c r="H1302">
        <v>0</v>
      </c>
      <c r="I1302">
        <v>0</v>
      </c>
      <c r="J1302" s="4">
        <f t="shared" si="183"/>
        <v>310.33431274497838</v>
      </c>
      <c r="K1302" s="4">
        <f t="shared" si="184"/>
        <v>-39.114111812476324</v>
      </c>
      <c r="L1302" s="5">
        <f t="shared" si="180"/>
        <v>0</v>
      </c>
      <c r="M1302" s="5">
        <f t="shared" si="181"/>
        <v>0</v>
      </c>
      <c r="N1302" s="6">
        <f t="shared" si="182"/>
        <v>0</v>
      </c>
      <c r="O1302" s="6">
        <f t="shared" si="185"/>
        <v>0</v>
      </c>
      <c r="P1302" s="6">
        <f>FORECAST(J1302,Inputs!$B$10:$B$18,Inputs!$A$10:$A$18)</f>
        <v>33.429021414305353</v>
      </c>
      <c r="Q1302" s="6">
        <f>IF(Inputs!$D$10="Yes",IF('Hourly Calcs'!P1302&gt;'Hourly Calcs'!K1302,'Hourly Calcs'!O1302,N1302+O1302),N1302+O1302)</f>
        <v>0</v>
      </c>
      <c r="R1302" s="12">
        <f t="shared" si="186"/>
        <v>0</v>
      </c>
      <c r="S1302" s="1">
        <f>IF(AND(A1302&gt;=5,A1302&lt;=9),INDEX(Demand!$C$3:$C$26,C1302),INDEX(Demand!$B$3:$B$26,C1302))</f>
        <v>600</v>
      </c>
      <c r="T1302" s="7">
        <f t="shared" si="187"/>
        <v>0</v>
      </c>
      <c r="U1302" s="7">
        <f t="shared" si="188"/>
        <v>0</v>
      </c>
    </row>
    <row r="1303" spans="1:21" x14ac:dyDescent="0.2">
      <c r="A1303" s="1">
        <v>2</v>
      </c>
      <c r="B1303" s="1">
        <v>23</v>
      </c>
      <c r="C1303" s="1">
        <v>23</v>
      </c>
      <c r="D1303">
        <v>1.7</v>
      </c>
      <c r="E1303">
        <v>0.1</v>
      </c>
      <c r="F1303">
        <v>89</v>
      </c>
      <c r="G1303">
        <v>0</v>
      </c>
      <c r="H1303">
        <v>0</v>
      </c>
      <c r="I1303">
        <v>0</v>
      </c>
      <c r="J1303" s="4">
        <f t="shared" si="183"/>
        <v>328.53240490628656</v>
      </c>
      <c r="K1303" s="4">
        <f t="shared" si="184"/>
        <v>-45.284413750177578</v>
      </c>
      <c r="L1303" s="5">
        <f t="shared" si="180"/>
        <v>0</v>
      </c>
      <c r="M1303" s="5">
        <f t="shared" si="181"/>
        <v>0</v>
      </c>
      <c r="N1303" s="6">
        <f t="shared" si="182"/>
        <v>0</v>
      </c>
      <c r="O1303" s="6">
        <f t="shared" si="185"/>
        <v>0</v>
      </c>
      <c r="P1303" s="6">
        <f>FORECAST(J1303,Inputs!$B$10:$B$18,Inputs!$A$10:$A$18)</f>
        <v>33.597522267650803</v>
      </c>
      <c r="Q1303" s="6">
        <f>IF(Inputs!$D$10="Yes",IF('Hourly Calcs'!P1303&gt;'Hourly Calcs'!K1303,'Hourly Calcs'!O1303,N1303+O1303),N1303+O1303)</f>
        <v>0</v>
      </c>
      <c r="R1303" s="12">
        <f t="shared" si="186"/>
        <v>0</v>
      </c>
      <c r="S1303" s="1">
        <f>IF(AND(A1303&gt;=5,A1303&lt;=9),INDEX(Demand!$C$3:$C$26,C1303),INDEX(Demand!$B$3:$B$26,C1303))</f>
        <v>500</v>
      </c>
      <c r="T1303" s="7">
        <f t="shared" si="187"/>
        <v>0</v>
      </c>
      <c r="U1303" s="7">
        <f t="shared" si="188"/>
        <v>0</v>
      </c>
    </row>
    <row r="1304" spans="1:21" x14ac:dyDescent="0.2">
      <c r="A1304" s="1">
        <v>2</v>
      </c>
      <c r="B1304" s="1">
        <v>23</v>
      </c>
      <c r="C1304" s="1">
        <v>24</v>
      </c>
      <c r="D1304">
        <v>1.6</v>
      </c>
      <c r="E1304">
        <v>-0.6</v>
      </c>
      <c r="F1304">
        <v>85</v>
      </c>
      <c r="G1304">
        <v>0</v>
      </c>
      <c r="H1304">
        <v>0</v>
      </c>
      <c r="I1304">
        <v>0</v>
      </c>
      <c r="J1304" s="4">
        <f t="shared" si="183"/>
        <v>349.7018210989155</v>
      </c>
      <c r="K1304" s="4">
        <f t="shared" si="184"/>
        <v>-48.667498148077414</v>
      </c>
      <c r="L1304" s="5">
        <f t="shared" si="180"/>
        <v>0</v>
      </c>
      <c r="M1304" s="5">
        <f t="shared" si="181"/>
        <v>0</v>
      </c>
      <c r="N1304" s="6">
        <f t="shared" si="182"/>
        <v>0</v>
      </c>
      <c r="O1304" s="6">
        <f t="shared" si="185"/>
        <v>0</v>
      </c>
      <c r="P1304" s="6">
        <f>FORECAST(J1304,Inputs!$B$10:$B$18,Inputs!$A$10:$A$18)</f>
        <v>33.793535380545514</v>
      </c>
      <c r="Q1304" s="6">
        <f>IF(Inputs!$D$10="Yes",IF('Hourly Calcs'!P1304&gt;'Hourly Calcs'!K1304,'Hourly Calcs'!O1304,N1304+O1304),N1304+O1304)</f>
        <v>0</v>
      </c>
      <c r="R1304" s="12">
        <f t="shared" si="186"/>
        <v>0</v>
      </c>
      <c r="S1304" s="1">
        <f>IF(AND(A1304&gt;=5,A1304&lt;=9),INDEX(Demand!$C$3:$C$26,C1304),INDEX(Demand!$B$3:$B$26,C1304))</f>
        <v>400</v>
      </c>
      <c r="T1304" s="7">
        <f t="shared" si="187"/>
        <v>0</v>
      </c>
      <c r="U1304" s="7">
        <f t="shared" si="188"/>
        <v>0</v>
      </c>
    </row>
    <row r="1305" spans="1:21" x14ac:dyDescent="0.2">
      <c r="A1305" s="1">
        <v>2</v>
      </c>
      <c r="B1305" s="1">
        <v>24</v>
      </c>
      <c r="C1305" s="1">
        <v>1</v>
      </c>
      <c r="D1305">
        <v>1.4</v>
      </c>
      <c r="E1305">
        <v>-0.6</v>
      </c>
      <c r="F1305">
        <v>86</v>
      </c>
      <c r="G1305">
        <v>0</v>
      </c>
      <c r="H1305">
        <v>0</v>
      </c>
      <c r="I1305">
        <v>0</v>
      </c>
      <c r="J1305" s="4">
        <f t="shared" si="183"/>
        <v>12.128846365696063</v>
      </c>
      <c r="K1305" s="4">
        <f t="shared" si="184"/>
        <v>-48.499591905877224</v>
      </c>
      <c r="L1305" s="5">
        <f t="shared" si="180"/>
        <v>0</v>
      </c>
      <c r="M1305" s="5">
        <f t="shared" si="181"/>
        <v>0</v>
      </c>
      <c r="N1305" s="6">
        <f t="shared" si="182"/>
        <v>0</v>
      </c>
      <c r="O1305" s="6">
        <f t="shared" si="185"/>
        <v>0</v>
      </c>
      <c r="P1305" s="6">
        <f>FORECAST(J1305,Inputs!$B$10:$B$18,Inputs!$A$10:$A$18)</f>
        <v>30.667859688571259</v>
      </c>
      <c r="Q1305" s="6">
        <f>IF(Inputs!$D$10="Yes",IF('Hourly Calcs'!P1305&gt;'Hourly Calcs'!K1305,'Hourly Calcs'!O1305,N1305+O1305),N1305+O1305)</f>
        <v>0</v>
      </c>
      <c r="R1305" s="12">
        <f t="shared" si="186"/>
        <v>0</v>
      </c>
      <c r="S1305" s="1">
        <f>IF(AND(A1305&gt;=5,A1305&lt;=9),INDEX(Demand!$C$3:$C$26,C1305),INDEX(Demand!$B$3:$B$26,C1305))</f>
        <v>350</v>
      </c>
      <c r="T1305" s="7">
        <f t="shared" si="187"/>
        <v>0</v>
      </c>
      <c r="U1305" s="7">
        <f t="shared" si="188"/>
        <v>0</v>
      </c>
    </row>
    <row r="1306" spans="1:21" x14ac:dyDescent="0.2">
      <c r="A1306" s="1">
        <v>2</v>
      </c>
      <c r="B1306" s="1">
        <v>24</v>
      </c>
      <c r="C1306" s="1">
        <v>2</v>
      </c>
      <c r="D1306">
        <v>1.6</v>
      </c>
      <c r="E1306">
        <v>-0.4</v>
      </c>
      <c r="F1306">
        <v>86</v>
      </c>
      <c r="G1306">
        <v>0</v>
      </c>
      <c r="H1306">
        <v>0</v>
      </c>
      <c r="I1306">
        <v>0</v>
      </c>
      <c r="J1306" s="4">
        <f t="shared" si="183"/>
        <v>33.070890872298719</v>
      </c>
      <c r="K1306" s="4">
        <f t="shared" si="184"/>
        <v>-44.821986957285276</v>
      </c>
      <c r="L1306" s="5">
        <f t="shared" si="180"/>
        <v>0</v>
      </c>
      <c r="M1306" s="5">
        <f t="shared" si="181"/>
        <v>0</v>
      </c>
      <c r="N1306" s="6">
        <f t="shared" si="182"/>
        <v>0</v>
      </c>
      <c r="O1306" s="6">
        <f t="shared" si="185"/>
        <v>0</v>
      </c>
      <c r="P1306" s="6">
        <f>FORECAST(J1306,Inputs!$B$10:$B$18,Inputs!$A$10:$A$18)</f>
        <v>30.861767508076838</v>
      </c>
      <c r="Q1306" s="6">
        <f>IF(Inputs!$D$10="Yes",IF('Hourly Calcs'!P1306&gt;'Hourly Calcs'!K1306,'Hourly Calcs'!O1306,N1306+O1306),N1306+O1306)</f>
        <v>0</v>
      </c>
      <c r="R1306" s="12">
        <f t="shared" si="186"/>
        <v>0</v>
      </c>
      <c r="S1306" s="1">
        <f>IF(AND(A1306&gt;=5,A1306&lt;=9),INDEX(Demand!$C$3:$C$26,C1306),INDEX(Demand!$B$3:$B$26,C1306))</f>
        <v>350</v>
      </c>
      <c r="T1306" s="7">
        <f t="shared" si="187"/>
        <v>0</v>
      </c>
      <c r="U1306" s="7">
        <f t="shared" si="188"/>
        <v>0</v>
      </c>
    </row>
    <row r="1307" spans="1:21" x14ac:dyDescent="0.2">
      <c r="A1307" s="1">
        <v>2</v>
      </c>
      <c r="B1307" s="1">
        <v>24</v>
      </c>
      <c r="C1307" s="1">
        <v>3</v>
      </c>
      <c r="D1307">
        <v>1.3</v>
      </c>
      <c r="E1307">
        <v>-0.6</v>
      </c>
      <c r="F1307">
        <v>87</v>
      </c>
      <c r="G1307">
        <v>0</v>
      </c>
      <c r="H1307">
        <v>0</v>
      </c>
      <c r="I1307">
        <v>0</v>
      </c>
      <c r="J1307" s="4">
        <f t="shared" si="183"/>
        <v>50.980343199408111</v>
      </c>
      <c r="K1307" s="4">
        <f t="shared" si="184"/>
        <v>-38.443107695963903</v>
      </c>
      <c r="L1307" s="5">
        <f t="shared" si="180"/>
        <v>0</v>
      </c>
      <c r="M1307" s="5">
        <f t="shared" si="181"/>
        <v>0</v>
      </c>
      <c r="N1307" s="6">
        <f t="shared" si="182"/>
        <v>0</v>
      </c>
      <c r="O1307" s="6">
        <f t="shared" si="185"/>
        <v>0</v>
      </c>
      <c r="P1307" s="6">
        <f>FORECAST(J1307,Inputs!$B$10:$B$18,Inputs!$A$10:$A$18)</f>
        <v>31.027595770364886</v>
      </c>
      <c r="Q1307" s="6">
        <f>IF(Inputs!$D$10="Yes",IF('Hourly Calcs'!P1307&gt;'Hourly Calcs'!K1307,'Hourly Calcs'!O1307,N1307+O1307),N1307+O1307)</f>
        <v>0</v>
      </c>
      <c r="R1307" s="12">
        <f t="shared" si="186"/>
        <v>0</v>
      </c>
      <c r="S1307" s="1">
        <f>IF(AND(A1307&gt;=5,A1307&lt;=9),INDEX(Demand!$C$3:$C$26,C1307),INDEX(Demand!$B$3:$B$26,C1307))</f>
        <v>350</v>
      </c>
      <c r="T1307" s="7">
        <f t="shared" si="187"/>
        <v>0</v>
      </c>
      <c r="U1307" s="7">
        <f t="shared" si="188"/>
        <v>0</v>
      </c>
    </row>
    <row r="1308" spans="1:21" x14ac:dyDescent="0.2">
      <c r="A1308" s="1">
        <v>2</v>
      </c>
      <c r="B1308" s="1">
        <v>24</v>
      </c>
      <c r="C1308" s="1">
        <v>4</v>
      </c>
      <c r="D1308">
        <v>1.6</v>
      </c>
      <c r="E1308">
        <v>-0.6</v>
      </c>
      <c r="F1308">
        <v>85</v>
      </c>
      <c r="G1308">
        <v>0</v>
      </c>
      <c r="H1308">
        <v>0</v>
      </c>
      <c r="I1308">
        <v>0</v>
      </c>
      <c r="J1308" s="4">
        <f t="shared" si="183"/>
        <v>66.010391815118368</v>
      </c>
      <c r="K1308" s="4">
        <f t="shared" si="184"/>
        <v>-30.337072300990812</v>
      </c>
      <c r="L1308" s="5">
        <f t="shared" si="180"/>
        <v>0</v>
      </c>
      <c r="M1308" s="5">
        <f t="shared" si="181"/>
        <v>0</v>
      </c>
      <c r="N1308" s="6">
        <f t="shared" si="182"/>
        <v>0</v>
      </c>
      <c r="O1308" s="6">
        <f t="shared" si="185"/>
        <v>0</v>
      </c>
      <c r="P1308" s="6">
        <f>FORECAST(J1308,Inputs!$B$10:$B$18,Inputs!$A$10:$A$18)</f>
        <v>31.166762887177018</v>
      </c>
      <c r="Q1308" s="6">
        <f>IF(Inputs!$D$10="Yes",IF('Hourly Calcs'!P1308&gt;'Hourly Calcs'!K1308,'Hourly Calcs'!O1308,N1308+O1308),N1308+O1308)</f>
        <v>0</v>
      </c>
      <c r="R1308" s="12">
        <f t="shared" si="186"/>
        <v>0</v>
      </c>
      <c r="S1308" s="1">
        <f>IF(AND(A1308&gt;=5,A1308&lt;=9),INDEX(Demand!$C$3:$C$26,C1308),INDEX(Demand!$B$3:$B$26,C1308))</f>
        <v>350</v>
      </c>
      <c r="T1308" s="7">
        <f t="shared" si="187"/>
        <v>0</v>
      </c>
      <c r="U1308" s="7">
        <f t="shared" si="188"/>
        <v>0</v>
      </c>
    </row>
    <row r="1309" spans="1:21" x14ac:dyDescent="0.2">
      <c r="A1309" s="1">
        <v>2</v>
      </c>
      <c r="B1309" s="1">
        <v>24</v>
      </c>
      <c r="C1309" s="1">
        <v>5</v>
      </c>
      <c r="D1309">
        <v>1.6</v>
      </c>
      <c r="E1309">
        <v>-0.6</v>
      </c>
      <c r="F1309">
        <v>85</v>
      </c>
      <c r="G1309">
        <v>0</v>
      </c>
      <c r="H1309">
        <v>0</v>
      </c>
      <c r="I1309">
        <v>0</v>
      </c>
      <c r="J1309" s="4">
        <f t="shared" si="183"/>
        <v>79.021421370739802</v>
      </c>
      <c r="K1309" s="4">
        <f t="shared" si="184"/>
        <v>-21.276117355143313</v>
      </c>
      <c r="L1309" s="5">
        <f t="shared" si="180"/>
        <v>85.978578629260198</v>
      </c>
      <c r="M1309" s="5">
        <f t="shared" si="181"/>
        <v>0</v>
      </c>
      <c r="N1309" s="6">
        <f t="shared" si="182"/>
        <v>0</v>
      </c>
      <c r="O1309" s="6">
        <f t="shared" si="185"/>
        <v>0</v>
      </c>
      <c r="P1309" s="6">
        <f>FORECAST(J1309,Inputs!$B$10:$B$18,Inputs!$A$10:$A$18)</f>
        <v>31.287235383062402</v>
      </c>
      <c r="Q1309" s="6">
        <f>IF(Inputs!$D$10="Yes",IF('Hourly Calcs'!P1309&gt;'Hourly Calcs'!K1309,'Hourly Calcs'!O1309,N1309+O1309),N1309+O1309)</f>
        <v>0</v>
      </c>
      <c r="R1309" s="12">
        <f t="shared" si="186"/>
        <v>0</v>
      </c>
      <c r="S1309" s="1">
        <f>IF(AND(A1309&gt;=5,A1309&lt;=9),INDEX(Demand!$C$3:$C$26,C1309),INDEX(Demand!$B$3:$B$26,C1309))</f>
        <v>350</v>
      </c>
      <c r="T1309" s="7">
        <f t="shared" si="187"/>
        <v>0</v>
      </c>
      <c r="U1309" s="7">
        <f t="shared" si="188"/>
        <v>0</v>
      </c>
    </row>
    <row r="1310" spans="1:21" x14ac:dyDescent="0.2">
      <c r="A1310" s="1">
        <v>2</v>
      </c>
      <c r="B1310" s="1">
        <v>24</v>
      </c>
      <c r="C1310" s="1">
        <v>6</v>
      </c>
      <c r="D1310">
        <v>3</v>
      </c>
      <c r="E1310">
        <v>-0.3</v>
      </c>
      <c r="F1310">
        <v>79</v>
      </c>
      <c r="G1310">
        <v>0</v>
      </c>
      <c r="H1310">
        <v>0</v>
      </c>
      <c r="I1310">
        <v>0</v>
      </c>
      <c r="J1310" s="4">
        <f t="shared" si="183"/>
        <v>90.899759122746971</v>
      </c>
      <c r="K1310" s="4">
        <f t="shared" si="184"/>
        <v>-11.808739897578548</v>
      </c>
      <c r="L1310" s="5">
        <f t="shared" si="180"/>
        <v>74.100240877253029</v>
      </c>
      <c r="M1310" s="5">
        <f t="shared" si="181"/>
        <v>0</v>
      </c>
      <c r="N1310" s="6">
        <f t="shared" si="182"/>
        <v>0</v>
      </c>
      <c r="O1310" s="6">
        <f t="shared" si="185"/>
        <v>0</v>
      </c>
      <c r="P1310" s="6">
        <f>FORECAST(J1310,Inputs!$B$10:$B$18,Inputs!$A$10:$A$18)</f>
        <v>31.397219991877286</v>
      </c>
      <c r="Q1310" s="6">
        <f>IF(Inputs!$D$10="Yes",IF('Hourly Calcs'!P1310&gt;'Hourly Calcs'!K1310,'Hourly Calcs'!O1310,N1310+O1310),N1310+O1310)</f>
        <v>0</v>
      </c>
      <c r="R1310" s="12">
        <f t="shared" si="186"/>
        <v>0</v>
      </c>
      <c r="S1310" s="1">
        <f>IF(AND(A1310&gt;=5,A1310&lt;=9),INDEX(Demand!$C$3:$C$26,C1310),INDEX(Demand!$B$3:$B$26,C1310))</f>
        <v>350</v>
      </c>
      <c r="T1310" s="7">
        <f t="shared" si="187"/>
        <v>0</v>
      </c>
      <c r="U1310" s="7">
        <f t="shared" si="188"/>
        <v>0</v>
      </c>
    </row>
    <row r="1311" spans="1:21" x14ac:dyDescent="0.2">
      <c r="A1311" s="1">
        <v>2</v>
      </c>
      <c r="B1311" s="1">
        <v>24</v>
      </c>
      <c r="C1311" s="1">
        <v>7</v>
      </c>
      <c r="D1311">
        <v>3.1</v>
      </c>
      <c r="E1311">
        <v>0.4</v>
      </c>
      <c r="F1311">
        <v>82</v>
      </c>
      <c r="G1311">
        <v>0</v>
      </c>
      <c r="H1311">
        <v>0</v>
      </c>
      <c r="I1311">
        <v>0</v>
      </c>
      <c r="J1311" s="4">
        <f t="shared" si="183"/>
        <v>102.39284571661224</v>
      </c>
      <c r="K1311" s="4">
        <f t="shared" si="184"/>
        <v>-2.2713603513375062</v>
      </c>
      <c r="L1311" s="5">
        <f t="shared" si="180"/>
        <v>62.607154283387757</v>
      </c>
      <c r="M1311" s="5">
        <f t="shared" si="181"/>
        <v>0</v>
      </c>
      <c r="N1311" s="6">
        <f t="shared" si="182"/>
        <v>0</v>
      </c>
      <c r="O1311" s="6">
        <f t="shared" si="185"/>
        <v>0</v>
      </c>
      <c r="P1311" s="6">
        <f>FORECAST(J1311,Inputs!$B$10:$B$18,Inputs!$A$10:$A$18)</f>
        <v>31.503637460339</v>
      </c>
      <c r="Q1311" s="6">
        <f>IF(Inputs!$D$10="Yes",IF('Hourly Calcs'!P1311&gt;'Hourly Calcs'!K1311,'Hourly Calcs'!O1311,N1311+O1311),N1311+O1311)</f>
        <v>0</v>
      </c>
      <c r="R1311" s="12">
        <f t="shared" si="186"/>
        <v>0</v>
      </c>
      <c r="S1311" s="1">
        <f>IF(AND(A1311&gt;=5,A1311&lt;=9),INDEX(Demand!$C$3:$C$26,C1311),INDEX(Demand!$B$3:$B$26,C1311))</f>
        <v>350</v>
      </c>
      <c r="T1311" s="7">
        <f t="shared" si="187"/>
        <v>0</v>
      </c>
      <c r="U1311" s="7">
        <f t="shared" si="188"/>
        <v>0</v>
      </c>
    </row>
    <row r="1312" spans="1:21" x14ac:dyDescent="0.2">
      <c r="A1312" s="1">
        <v>2</v>
      </c>
      <c r="B1312" s="1">
        <v>24</v>
      </c>
      <c r="C1312" s="1">
        <v>8</v>
      </c>
      <c r="D1312">
        <v>3.5</v>
      </c>
      <c r="E1312">
        <v>0.9</v>
      </c>
      <c r="F1312">
        <v>83</v>
      </c>
      <c r="G1312">
        <v>14</v>
      </c>
      <c r="H1312">
        <v>0</v>
      </c>
      <c r="I1312">
        <v>14</v>
      </c>
      <c r="J1312" s="4">
        <f t="shared" si="183"/>
        <v>114.13298369530881</v>
      </c>
      <c r="K1312" s="4">
        <f t="shared" si="184"/>
        <v>6.7354213068178694</v>
      </c>
      <c r="L1312" s="5">
        <f t="shared" si="180"/>
        <v>50.867016304691191</v>
      </c>
      <c r="M1312" s="5">
        <f t="shared" si="181"/>
        <v>27.264578693182131</v>
      </c>
      <c r="N1312" s="6">
        <f t="shared" si="182"/>
        <v>0</v>
      </c>
      <c r="O1312" s="6">
        <f t="shared" si="185"/>
        <v>12.803263007885292</v>
      </c>
      <c r="P1312" s="6">
        <f>FORECAST(J1312,Inputs!$B$10:$B$18,Inputs!$A$10:$A$18)</f>
        <v>31.612342441623227</v>
      </c>
      <c r="Q1312" s="6">
        <f>IF(Inputs!$D$10="Yes",IF('Hourly Calcs'!P1312&gt;'Hourly Calcs'!K1312,'Hourly Calcs'!O1312,N1312+O1312),N1312+O1312)</f>
        <v>12.803263007885292</v>
      </c>
      <c r="R1312" s="12">
        <f t="shared" si="186"/>
        <v>60.841105813470904</v>
      </c>
      <c r="S1312" s="1">
        <f>IF(AND(A1312&gt;=5,A1312&lt;=9),INDEX(Demand!$C$3:$C$26,C1312),INDEX(Demand!$B$3:$B$26,C1312))</f>
        <v>350</v>
      </c>
      <c r="T1312" s="7">
        <f t="shared" si="187"/>
        <v>60.841105813470904</v>
      </c>
      <c r="U1312" s="7">
        <f t="shared" si="188"/>
        <v>0</v>
      </c>
    </row>
    <row r="1313" spans="1:21" x14ac:dyDescent="0.2">
      <c r="A1313" s="1">
        <v>2</v>
      </c>
      <c r="B1313" s="1">
        <v>24</v>
      </c>
      <c r="C1313" s="1">
        <v>9</v>
      </c>
      <c r="D1313">
        <v>3.8</v>
      </c>
      <c r="E1313">
        <v>2.5</v>
      </c>
      <c r="F1313">
        <v>91</v>
      </c>
      <c r="G1313">
        <v>84</v>
      </c>
      <c r="H1313">
        <v>42</v>
      </c>
      <c r="I1313">
        <v>75</v>
      </c>
      <c r="J1313" s="4">
        <f t="shared" si="183"/>
        <v>126.67360317867198</v>
      </c>
      <c r="K1313" s="4">
        <f t="shared" si="184"/>
        <v>14.86108432800269</v>
      </c>
      <c r="L1313" s="5">
        <f t="shared" si="180"/>
        <v>38.326396821328018</v>
      </c>
      <c r="M1313" s="5">
        <f t="shared" si="181"/>
        <v>19.13891567199731</v>
      </c>
      <c r="N1313" s="6">
        <f t="shared" si="182"/>
        <v>26.738733885411186</v>
      </c>
      <c r="O1313" s="6">
        <f t="shared" si="185"/>
        <v>68.58890897081406</v>
      </c>
      <c r="P1313" s="6">
        <f>FORECAST(J1313,Inputs!$B$10:$B$18,Inputs!$A$10:$A$18)</f>
        <v>31.728459288691404</v>
      </c>
      <c r="Q1313" s="6">
        <f>IF(Inputs!$D$10="Yes",IF('Hourly Calcs'!P1313&gt;'Hourly Calcs'!K1313,'Hourly Calcs'!O1313,N1313+O1313),N1313+O1313)</f>
        <v>68.58890897081406</v>
      </c>
      <c r="R1313" s="12">
        <f t="shared" si="186"/>
        <v>325.93449542930841</v>
      </c>
      <c r="S1313" s="1">
        <f>IF(AND(A1313&gt;=5,A1313&lt;=9),INDEX(Demand!$C$3:$C$26,C1313),INDEX(Demand!$B$3:$B$26,C1313))</f>
        <v>350</v>
      </c>
      <c r="T1313" s="7">
        <f t="shared" si="187"/>
        <v>325.93449542930841</v>
      </c>
      <c r="U1313" s="7">
        <f t="shared" si="188"/>
        <v>0</v>
      </c>
    </row>
    <row r="1314" spans="1:21" x14ac:dyDescent="0.2">
      <c r="A1314" s="1">
        <v>2</v>
      </c>
      <c r="B1314" s="1">
        <v>24</v>
      </c>
      <c r="C1314" s="1">
        <v>10</v>
      </c>
      <c r="D1314">
        <v>4.3</v>
      </c>
      <c r="E1314">
        <v>2.6</v>
      </c>
      <c r="F1314">
        <v>89</v>
      </c>
      <c r="G1314">
        <v>169</v>
      </c>
      <c r="H1314">
        <v>55</v>
      </c>
      <c r="I1314">
        <v>150</v>
      </c>
      <c r="J1314" s="4">
        <f t="shared" si="183"/>
        <v>140.46543025787847</v>
      </c>
      <c r="K1314" s="4">
        <f t="shared" si="184"/>
        <v>21.731703907540179</v>
      </c>
      <c r="L1314" s="5">
        <f t="shared" si="180"/>
        <v>24.534569742121533</v>
      </c>
      <c r="M1314" s="5">
        <f t="shared" si="181"/>
        <v>12.268296092459821</v>
      </c>
      <c r="N1314" s="6">
        <f t="shared" si="182"/>
        <v>42.873012997531291</v>
      </c>
      <c r="O1314" s="6">
        <f t="shared" si="185"/>
        <v>137.17781794162812</v>
      </c>
      <c r="P1314" s="6">
        <f>FORECAST(J1314,Inputs!$B$10:$B$18,Inputs!$A$10:$A$18)</f>
        <v>31.85616139127665</v>
      </c>
      <c r="Q1314" s="6">
        <f>IF(Inputs!$D$10="Yes",IF('Hourly Calcs'!P1314&gt;'Hourly Calcs'!K1314,'Hourly Calcs'!O1314,N1314+O1314),N1314+O1314)</f>
        <v>137.17781794162812</v>
      </c>
      <c r="R1314" s="12">
        <f t="shared" si="186"/>
        <v>651.86899085861683</v>
      </c>
      <c r="S1314" s="1">
        <f>IF(AND(A1314&gt;=5,A1314&lt;=9),INDEX(Demand!$C$3:$C$26,C1314),INDEX(Demand!$B$3:$B$26,C1314))</f>
        <v>600</v>
      </c>
      <c r="T1314" s="7">
        <f t="shared" si="187"/>
        <v>600</v>
      </c>
      <c r="U1314" s="7">
        <f t="shared" si="188"/>
        <v>51.868990858616826</v>
      </c>
    </row>
    <row r="1315" spans="1:21" x14ac:dyDescent="0.2">
      <c r="A1315" s="1">
        <v>2</v>
      </c>
      <c r="B1315" s="1">
        <v>24</v>
      </c>
      <c r="C1315" s="1">
        <v>11</v>
      </c>
      <c r="D1315">
        <v>5.3</v>
      </c>
      <c r="E1315">
        <v>2.4</v>
      </c>
      <c r="F1315">
        <v>82</v>
      </c>
      <c r="G1315">
        <v>240</v>
      </c>
      <c r="H1315">
        <v>78</v>
      </c>
      <c r="I1315">
        <v>206</v>
      </c>
      <c r="J1315" s="4">
        <f t="shared" si="183"/>
        <v>155.7270768833377</v>
      </c>
      <c r="K1315" s="4">
        <f t="shared" si="184"/>
        <v>26.758330189105649</v>
      </c>
      <c r="L1315" s="5">
        <f t="shared" ref="L1315:L1378" si="189">IF(ABS($B$5-J1315)&gt;90,0,ABS($B$5-J1315))</f>
        <v>9.2729231166622981</v>
      </c>
      <c r="M1315" s="5">
        <f t="shared" ref="M1315:M1378" si="190">IF(K1315&gt;0,ABS($B$4-K1315),0)</f>
        <v>7.2416698108943507</v>
      </c>
      <c r="N1315" s="6">
        <f t="shared" si="182"/>
        <v>67.551278492766642</v>
      </c>
      <c r="O1315" s="6">
        <f t="shared" si="185"/>
        <v>188.39086997316929</v>
      </c>
      <c r="P1315" s="6">
        <f>FORECAST(J1315,Inputs!$B$10:$B$18,Inputs!$A$10:$A$18)</f>
        <v>31.997472934104977</v>
      </c>
      <c r="Q1315" s="6">
        <f>IF(Inputs!$D$10="Yes",IF('Hourly Calcs'!P1315&gt;'Hourly Calcs'!K1315,'Hourly Calcs'!O1315,N1315+O1315),N1315+O1315)</f>
        <v>188.39086997316929</v>
      </c>
      <c r="R1315" s="12">
        <f t="shared" si="186"/>
        <v>895.23341411250044</v>
      </c>
      <c r="S1315" s="1">
        <f>IF(AND(A1315&gt;=5,A1315&lt;=9),INDEX(Demand!$C$3:$C$26,C1315),INDEX(Demand!$B$3:$B$26,C1315))</f>
        <v>600</v>
      </c>
      <c r="T1315" s="7">
        <f t="shared" si="187"/>
        <v>600</v>
      </c>
      <c r="U1315" s="7">
        <f t="shared" si="188"/>
        <v>295.23341411250044</v>
      </c>
    </row>
    <row r="1316" spans="1:21" x14ac:dyDescent="0.2">
      <c r="A1316" s="1">
        <v>2</v>
      </c>
      <c r="B1316" s="1">
        <v>24</v>
      </c>
      <c r="C1316" s="1">
        <v>12</v>
      </c>
      <c r="D1316">
        <v>6.4</v>
      </c>
      <c r="E1316">
        <v>2.6</v>
      </c>
      <c r="F1316">
        <v>77</v>
      </c>
      <c r="G1316">
        <v>374</v>
      </c>
      <c r="H1316">
        <v>285</v>
      </c>
      <c r="I1316">
        <v>232</v>
      </c>
      <c r="J1316" s="4">
        <f t="shared" si="183"/>
        <v>172.23078319788533</v>
      </c>
      <c r="K1316" s="4">
        <f t="shared" si="184"/>
        <v>29.394264468272681</v>
      </c>
      <c r="L1316" s="5">
        <f t="shared" si="189"/>
        <v>7.2307831978853301</v>
      </c>
      <c r="M1316" s="5">
        <f t="shared" si="190"/>
        <v>4.6057355317273192</v>
      </c>
      <c r="N1316" s="6">
        <f t="shared" si="182"/>
        <v>253.7169133019255</v>
      </c>
      <c r="O1316" s="6">
        <f t="shared" si="185"/>
        <v>212.16835841638482</v>
      </c>
      <c r="P1316" s="6">
        <f>FORECAST(J1316,Inputs!$B$10:$B$18,Inputs!$A$10:$A$18)</f>
        <v>32.150285029610046</v>
      </c>
      <c r="Q1316" s="6">
        <f>IF(Inputs!$D$10="Yes",IF('Hourly Calcs'!P1316&gt;'Hourly Calcs'!K1316,'Hourly Calcs'!O1316,N1316+O1316),N1316+O1316)</f>
        <v>212.16835841638482</v>
      </c>
      <c r="R1316" s="12">
        <f t="shared" si="186"/>
        <v>1008.2240391946606</v>
      </c>
      <c r="S1316" s="1">
        <f>IF(AND(A1316&gt;=5,A1316&lt;=9),INDEX(Demand!$C$3:$C$26,C1316),INDEX(Demand!$B$3:$B$26,C1316))</f>
        <v>600</v>
      </c>
      <c r="T1316" s="7">
        <f t="shared" si="187"/>
        <v>600</v>
      </c>
      <c r="U1316" s="7">
        <f t="shared" si="188"/>
        <v>408.22403919466058</v>
      </c>
    </row>
    <row r="1317" spans="1:21" x14ac:dyDescent="0.2">
      <c r="A1317" s="1">
        <v>2</v>
      </c>
      <c r="B1317" s="1">
        <v>24</v>
      </c>
      <c r="C1317" s="1">
        <v>13</v>
      </c>
      <c r="D1317">
        <v>6.8</v>
      </c>
      <c r="E1317">
        <v>2.7</v>
      </c>
      <c r="F1317">
        <v>75</v>
      </c>
      <c r="G1317">
        <v>473</v>
      </c>
      <c r="H1317">
        <v>609</v>
      </c>
      <c r="I1317">
        <v>159</v>
      </c>
      <c r="J1317" s="4">
        <f t="shared" si="183"/>
        <v>189.20747738296191</v>
      </c>
      <c r="K1317" s="4">
        <f t="shared" si="184"/>
        <v>29.290434797053152</v>
      </c>
      <c r="L1317" s="5">
        <f t="shared" si="189"/>
        <v>24.207477382961912</v>
      </c>
      <c r="M1317" s="5">
        <f t="shared" si="190"/>
        <v>4.7095652029468482</v>
      </c>
      <c r="N1317" s="6">
        <f t="shared" si="182"/>
        <v>517.90041827197706</v>
      </c>
      <c r="O1317" s="6">
        <f t="shared" si="185"/>
        <v>145.40848701812581</v>
      </c>
      <c r="P1317" s="6">
        <f>FORECAST(J1317,Inputs!$B$10:$B$18,Inputs!$A$10:$A$18)</f>
        <v>32.307476642434828</v>
      </c>
      <c r="Q1317" s="6">
        <f>IF(Inputs!$D$10="Yes",IF('Hourly Calcs'!P1317&gt;'Hourly Calcs'!K1317,'Hourly Calcs'!O1317,N1317+O1317),N1317+O1317)</f>
        <v>145.40848701812581</v>
      </c>
      <c r="R1317" s="12">
        <f t="shared" si="186"/>
        <v>690.98113031013384</v>
      </c>
      <c r="S1317" s="1">
        <f>IF(AND(A1317&gt;=5,A1317&lt;=9),INDEX(Demand!$C$3:$C$26,C1317),INDEX(Demand!$B$3:$B$26,C1317))</f>
        <v>600</v>
      </c>
      <c r="T1317" s="7">
        <f t="shared" si="187"/>
        <v>600</v>
      </c>
      <c r="U1317" s="7">
        <f t="shared" si="188"/>
        <v>90.981130310133835</v>
      </c>
    </row>
    <row r="1318" spans="1:21" x14ac:dyDescent="0.2">
      <c r="A1318" s="1">
        <v>2</v>
      </c>
      <c r="B1318" s="1">
        <v>24</v>
      </c>
      <c r="C1318" s="1">
        <v>14</v>
      </c>
      <c r="D1318">
        <v>6.7</v>
      </c>
      <c r="E1318">
        <v>2.9</v>
      </c>
      <c r="F1318">
        <v>77</v>
      </c>
      <c r="G1318">
        <v>440</v>
      </c>
      <c r="H1318">
        <v>673</v>
      </c>
      <c r="I1318">
        <v>111</v>
      </c>
      <c r="J1318" s="4">
        <f t="shared" si="183"/>
        <v>205.64127029456657</v>
      </c>
      <c r="K1318" s="4">
        <f t="shared" si="184"/>
        <v>26.462245390548816</v>
      </c>
      <c r="L1318" s="5">
        <f t="shared" si="189"/>
        <v>40.641270294566567</v>
      </c>
      <c r="M1318" s="5">
        <f t="shared" si="190"/>
        <v>7.5377546094511843</v>
      </c>
      <c r="N1318" s="6">
        <f t="shared" si="182"/>
        <v>504.26962730561326</v>
      </c>
      <c r="O1318" s="6">
        <f t="shared" si="185"/>
        <v>101.51158527680481</v>
      </c>
      <c r="P1318" s="6">
        <f>FORECAST(J1318,Inputs!$B$10:$B$18,Inputs!$A$10:$A$18)</f>
        <v>32.459641391616358</v>
      </c>
      <c r="Q1318" s="6">
        <f>IF(Inputs!$D$10="Yes",IF('Hourly Calcs'!P1318&gt;'Hourly Calcs'!K1318,'Hourly Calcs'!O1318,N1318+O1318),N1318+O1318)</f>
        <v>101.51158527680481</v>
      </c>
      <c r="R1318" s="12">
        <f t="shared" si="186"/>
        <v>482.38305323537645</v>
      </c>
      <c r="S1318" s="1">
        <f>IF(AND(A1318&gt;=5,A1318&lt;=9),INDEX(Demand!$C$3:$C$26,C1318),INDEX(Demand!$B$3:$B$26,C1318))</f>
        <v>600</v>
      </c>
      <c r="T1318" s="7">
        <f t="shared" si="187"/>
        <v>482.38305323537645</v>
      </c>
      <c r="U1318" s="7">
        <f t="shared" si="188"/>
        <v>0</v>
      </c>
    </row>
    <row r="1319" spans="1:21" x14ac:dyDescent="0.2">
      <c r="A1319" s="1">
        <v>2</v>
      </c>
      <c r="B1319" s="1">
        <v>24</v>
      </c>
      <c r="C1319" s="1">
        <v>15</v>
      </c>
      <c r="D1319">
        <v>6</v>
      </c>
      <c r="E1319">
        <v>1.3</v>
      </c>
      <c r="F1319">
        <v>72</v>
      </c>
      <c r="G1319">
        <v>337</v>
      </c>
      <c r="H1319">
        <v>467</v>
      </c>
      <c r="I1319">
        <v>142</v>
      </c>
      <c r="J1319" s="4">
        <f t="shared" si="183"/>
        <v>220.79948156362241</v>
      </c>
      <c r="K1319" s="4">
        <f t="shared" si="184"/>
        <v>21.281471163004269</v>
      </c>
      <c r="L1319" s="5">
        <f t="shared" si="189"/>
        <v>55.799481563622408</v>
      </c>
      <c r="M1319" s="5">
        <f t="shared" si="190"/>
        <v>12.718528836995731</v>
      </c>
      <c r="N1319" s="6">
        <f t="shared" si="182"/>
        <v>277.296483497861</v>
      </c>
      <c r="O1319" s="6">
        <f t="shared" si="185"/>
        <v>129.86166765140794</v>
      </c>
      <c r="P1319" s="6">
        <f>FORECAST(J1319,Inputs!$B$10:$B$18,Inputs!$A$10:$A$18)</f>
        <v>32.599995199663169</v>
      </c>
      <c r="Q1319" s="6">
        <f>IF(Inputs!$D$10="Yes",IF('Hourly Calcs'!P1319&gt;'Hourly Calcs'!K1319,'Hourly Calcs'!O1319,N1319+O1319),N1319+O1319)</f>
        <v>129.86166765140794</v>
      </c>
      <c r="R1319" s="12">
        <f t="shared" si="186"/>
        <v>617.10264467949048</v>
      </c>
      <c r="S1319" s="1">
        <f>IF(AND(A1319&gt;=5,A1319&lt;=9),INDEX(Demand!$C$3:$C$26,C1319),INDEX(Demand!$B$3:$B$26,C1319))</f>
        <v>600</v>
      </c>
      <c r="T1319" s="7">
        <f t="shared" si="187"/>
        <v>600</v>
      </c>
      <c r="U1319" s="7">
        <f t="shared" si="188"/>
        <v>17.102644679490481</v>
      </c>
    </row>
    <row r="1320" spans="1:21" x14ac:dyDescent="0.2">
      <c r="A1320" s="1">
        <v>2</v>
      </c>
      <c r="B1320" s="1">
        <v>24</v>
      </c>
      <c r="C1320" s="1">
        <v>16</v>
      </c>
      <c r="D1320">
        <v>5.9</v>
      </c>
      <c r="E1320">
        <v>1.2</v>
      </c>
      <c r="F1320">
        <v>72</v>
      </c>
      <c r="G1320">
        <v>196</v>
      </c>
      <c r="H1320">
        <v>188</v>
      </c>
      <c r="I1320">
        <v>137</v>
      </c>
      <c r="J1320" s="4">
        <f t="shared" si="183"/>
        <v>234.49527704299425</v>
      </c>
      <c r="K1320" s="4">
        <f t="shared" si="184"/>
        <v>14.302565637437098</v>
      </c>
      <c r="L1320" s="5">
        <f t="shared" si="189"/>
        <v>69.495277042994246</v>
      </c>
      <c r="M1320" s="5">
        <f t="shared" si="190"/>
        <v>19.697434362562902</v>
      </c>
      <c r="N1320" s="6">
        <f t="shared" si="182"/>
        <v>74.187212171019283</v>
      </c>
      <c r="O1320" s="6">
        <f t="shared" si="185"/>
        <v>125.28907372002035</v>
      </c>
      <c r="P1320" s="6">
        <f>FORECAST(J1320,Inputs!$B$10:$B$18,Inputs!$A$10:$A$18)</f>
        <v>32.72680812076846</v>
      </c>
      <c r="Q1320" s="6">
        <f>IF(Inputs!$D$10="Yes",IF('Hourly Calcs'!P1320&gt;'Hourly Calcs'!K1320,'Hourly Calcs'!O1320,N1320+O1320),N1320+O1320)</f>
        <v>125.28907372002035</v>
      </c>
      <c r="R1320" s="12">
        <f t="shared" si="186"/>
        <v>595.3736783175367</v>
      </c>
      <c r="S1320" s="1">
        <f>IF(AND(A1320&gt;=5,A1320&lt;=9),INDEX(Demand!$C$3:$C$26,C1320),INDEX(Demand!$B$3:$B$26,C1320))</f>
        <v>900</v>
      </c>
      <c r="T1320" s="7">
        <f t="shared" si="187"/>
        <v>595.3736783175367</v>
      </c>
      <c r="U1320" s="7">
        <f t="shared" si="188"/>
        <v>0</v>
      </c>
    </row>
    <row r="1321" spans="1:21" x14ac:dyDescent="0.2">
      <c r="A1321" s="1">
        <v>2</v>
      </c>
      <c r="B1321" s="1">
        <v>24</v>
      </c>
      <c r="C1321" s="1">
        <v>17</v>
      </c>
      <c r="D1321">
        <v>6.1</v>
      </c>
      <c r="E1321">
        <v>1.4</v>
      </c>
      <c r="F1321">
        <v>72</v>
      </c>
      <c r="G1321">
        <v>93</v>
      </c>
      <c r="H1321">
        <v>113</v>
      </c>
      <c r="I1321">
        <v>74</v>
      </c>
      <c r="J1321" s="4">
        <f t="shared" si="183"/>
        <v>246.97252022609212</v>
      </c>
      <c r="K1321" s="4">
        <f t="shared" si="184"/>
        <v>6.1178981520845781</v>
      </c>
      <c r="L1321" s="5">
        <f t="shared" si="189"/>
        <v>81.972520226092115</v>
      </c>
      <c r="M1321" s="5">
        <f t="shared" si="190"/>
        <v>27.882101847915422</v>
      </c>
      <c r="N1321" s="6">
        <f t="shared" si="182"/>
        <v>18.757983454747873</v>
      </c>
      <c r="O1321" s="6">
        <f t="shared" si="185"/>
        <v>67.674390184536534</v>
      </c>
      <c r="P1321" s="6">
        <f>FORECAST(J1321,Inputs!$B$10:$B$18,Inputs!$A$10:$A$18)</f>
        <v>32.842338150241588</v>
      </c>
      <c r="Q1321" s="6">
        <f>IF(Inputs!$D$10="Yes",IF('Hourly Calcs'!P1321&gt;'Hourly Calcs'!K1321,'Hourly Calcs'!O1321,N1321+O1321),N1321+O1321)</f>
        <v>67.674390184536534</v>
      </c>
      <c r="R1321" s="12">
        <f t="shared" si="186"/>
        <v>321.58870215691758</v>
      </c>
      <c r="S1321" s="1">
        <f>IF(AND(A1321&gt;=5,A1321&lt;=9),INDEX(Demand!$C$3:$C$26,C1321),INDEX(Demand!$B$3:$B$26,C1321))</f>
        <v>900</v>
      </c>
      <c r="T1321" s="7">
        <f t="shared" si="187"/>
        <v>321.58870215691763</v>
      </c>
      <c r="U1321" s="7">
        <f t="shared" si="188"/>
        <v>0</v>
      </c>
    </row>
    <row r="1322" spans="1:21" x14ac:dyDescent="0.2">
      <c r="A1322" s="1">
        <v>2</v>
      </c>
      <c r="B1322" s="1">
        <v>24</v>
      </c>
      <c r="C1322" s="1">
        <v>18</v>
      </c>
      <c r="D1322">
        <v>5.0999999999999996</v>
      </c>
      <c r="E1322">
        <v>2.1</v>
      </c>
      <c r="F1322">
        <v>81</v>
      </c>
      <c r="G1322">
        <v>9</v>
      </c>
      <c r="H1322">
        <v>0</v>
      </c>
      <c r="I1322">
        <v>9</v>
      </c>
      <c r="J1322" s="4">
        <f t="shared" si="183"/>
        <v>258.69356000808392</v>
      </c>
      <c r="K1322" s="4">
        <f t="shared" si="184"/>
        <v>-2.9601130533078788</v>
      </c>
      <c r="L1322" s="5">
        <f t="shared" si="189"/>
        <v>0</v>
      </c>
      <c r="M1322" s="5">
        <f t="shared" si="190"/>
        <v>0</v>
      </c>
      <c r="N1322" s="6">
        <f t="shared" si="182"/>
        <v>0</v>
      </c>
      <c r="O1322" s="6">
        <f t="shared" si="185"/>
        <v>8.2306690764976871</v>
      </c>
      <c r="P1322" s="6">
        <f>FORECAST(J1322,Inputs!$B$10:$B$18,Inputs!$A$10:$A$18)</f>
        <v>32.950866296371146</v>
      </c>
      <c r="Q1322" s="6">
        <f>IF(Inputs!$D$10="Yes",IF('Hourly Calcs'!P1322&gt;'Hourly Calcs'!K1322,'Hourly Calcs'!O1322,N1322+O1322),N1322+O1322)</f>
        <v>8.2306690764976871</v>
      </c>
      <c r="R1322" s="12">
        <f t="shared" si="186"/>
        <v>39.11213945151701</v>
      </c>
      <c r="S1322" s="1">
        <f>IF(AND(A1322&gt;=5,A1322&lt;=9),INDEX(Demand!$C$3:$C$26,C1322),INDEX(Demand!$B$3:$B$26,C1322))</f>
        <v>900</v>
      </c>
      <c r="T1322" s="7">
        <f t="shared" si="187"/>
        <v>39.11213945151701</v>
      </c>
      <c r="U1322" s="7">
        <f t="shared" si="188"/>
        <v>0</v>
      </c>
    </row>
    <row r="1323" spans="1:21" x14ac:dyDescent="0.2">
      <c r="A1323" s="1">
        <v>2</v>
      </c>
      <c r="B1323" s="1">
        <v>24</v>
      </c>
      <c r="C1323" s="1">
        <v>19</v>
      </c>
      <c r="D1323">
        <v>6</v>
      </c>
      <c r="E1323">
        <v>3.1</v>
      </c>
      <c r="F1323">
        <v>82</v>
      </c>
      <c r="G1323">
        <v>0</v>
      </c>
      <c r="H1323">
        <v>0</v>
      </c>
      <c r="I1323">
        <v>0</v>
      </c>
      <c r="J1323" s="4">
        <f t="shared" si="183"/>
        <v>270.21843075709785</v>
      </c>
      <c r="K1323" s="4">
        <f t="shared" si="184"/>
        <v>-12.465043183209431</v>
      </c>
      <c r="L1323" s="5">
        <f t="shared" si="189"/>
        <v>0</v>
      </c>
      <c r="M1323" s="5">
        <f t="shared" si="190"/>
        <v>0</v>
      </c>
      <c r="N1323" s="6">
        <f t="shared" si="182"/>
        <v>0</v>
      </c>
      <c r="O1323" s="6">
        <f t="shared" si="185"/>
        <v>0</v>
      </c>
      <c r="P1323" s="6">
        <f>FORECAST(J1323,Inputs!$B$10:$B$18,Inputs!$A$10:$A$18)</f>
        <v>33.057578062565717</v>
      </c>
      <c r="Q1323" s="6">
        <f>IF(Inputs!$D$10="Yes",IF('Hourly Calcs'!P1323&gt;'Hourly Calcs'!K1323,'Hourly Calcs'!O1323,N1323+O1323),N1323+O1323)</f>
        <v>0</v>
      </c>
      <c r="R1323" s="12">
        <f t="shared" si="186"/>
        <v>0</v>
      </c>
      <c r="S1323" s="1">
        <f>IF(AND(A1323&gt;=5,A1323&lt;=9),INDEX(Demand!$C$3:$C$26,C1323),INDEX(Demand!$B$3:$B$26,C1323))</f>
        <v>900</v>
      </c>
      <c r="T1323" s="7">
        <f t="shared" si="187"/>
        <v>0</v>
      </c>
      <c r="U1323" s="7">
        <f t="shared" si="188"/>
        <v>0</v>
      </c>
    </row>
    <row r="1324" spans="1:21" x14ac:dyDescent="0.2">
      <c r="A1324" s="1">
        <v>2</v>
      </c>
      <c r="B1324" s="1">
        <v>24</v>
      </c>
      <c r="C1324" s="1">
        <v>20</v>
      </c>
      <c r="D1324">
        <v>5.7</v>
      </c>
      <c r="E1324">
        <v>3.1</v>
      </c>
      <c r="F1324">
        <v>83</v>
      </c>
      <c r="G1324">
        <v>0</v>
      </c>
      <c r="H1324">
        <v>0</v>
      </c>
      <c r="I1324">
        <v>0</v>
      </c>
      <c r="J1324" s="4">
        <f t="shared" si="183"/>
        <v>282.18676922125024</v>
      </c>
      <c r="K1324" s="4">
        <f t="shared" si="184"/>
        <v>-21.888966790001007</v>
      </c>
      <c r="L1324" s="5">
        <f t="shared" si="189"/>
        <v>0</v>
      </c>
      <c r="M1324" s="5">
        <f t="shared" si="190"/>
        <v>0</v>
      </c>
      <c r="N1324" s="6">
        <f t="shared" si="182"/>
        <v>0</v>
      </c>
      <c r="O1324" s="6">
        <f t="shared" si="185"/>
        <v>0</v>
      </c>
      <c r="P1324" s="6">
        <f>FORECAST(J1324,Inputs!$B$10:$B$18,Inputs!$A$10:$A$18)</f>
        <v>33.16839601130787</v>
      </c>
      <c r="Q1324" s="6">
        <f>IF(Inputs!$D$10="Yes",IF('Hourly Calcs'!P1324&gt;'Hourly Calcs'!K1324,'Hourly Calcs'!O1324,N1324+O1324),N1324+O1324)</f>
        <v>0</v>
      </c>
      <c r="R1324" s="12">
        <f t="shared" si="186"/>
        <v>0</v>
      </c>
      <c r="S1324" s="1">
        <f>IF(AND(A1324&gt;=5,A1324&lt;=9),INDEX(Demand!$C$3:$C$26,C1324),INDEX(Demand!$B$3:$B$26,C1324))</f>
        <v>800</v>
      </c>
      <c r="T1324" s="7">
        <f t="shared" si="187"/>
        <v>0</v>
      </c>
      <c r="U1324" s="7">
        <f t="shared" si="188"/>
        <v>0</v>
      </c>
    </row>
    <row r="1325" spans="1:21" x14ac:dyDescent="0.2">
      <c r="A1325" s="1">
        <v>2</v>
      </c>
      <c r="B1325" s="1">
        <v>24</v>
      </c>
      <c r="C1325" s="1">
        <v>21</v>
      </c>
      <c r="D1325">
        <v>5.0999999999999996</v>
      </c>
      <c r="E1325">
        <v>2.6</v>
      </c>
      <c r="F1325">
        <v>84</v>
      </c>
      <c r="G1325">
        <v>0</v>
      </c>
      <c r="H1325">
        <v>0</v>
      </c>
      <c r="I1325">
        <v>0</v>
      </c>
      <c r="J1325" s="4">
        <f t="shared" si="183"/>
        <v>295.35430317344975</v>
      </c>
      <c r="K1325" s="4">
        <f t="shared" si="184"/>
        <v>-30.859469805961155</v>
      </c>
      <c r="L1325" s="5">
        <f t="shared" si="189"/>
        <v>0</v>
      </c>
      <c r="M1325" s="5">
        <f t="shared" si="190"/>
        <v>0</v>
      </c>
      <c r="N1325" s="6">
        <f t="shared" si="182"/>
        <v>0</v>
      </c>
      <c r="O1325" s="6">
        <f t="shared" si="185"/>
        <v>0</v>
      </c>
      <c r="P1325" s="6">
        <f>FORECAST(J1325,Inputs!$B$10:$B$18,Inputs!$A$10:$A$18)</f>
        <v>33.290317621976385</v>
      </c>
      <c r="Q1325" s="6">
        <f>IF(Inputs!$D$10="Yes",IF('Hourly Calcs'!P1325&gt;'Hourly Calcs'!K1325,'Hourly Calcs'!O1325,N1325+O1325),N1325+O1325)</f>
        <v>0</v>
      </c>
      <c r="R1325" s="12">
        <f t="shared" si="186"/>
        <v>0</v>
      </c>
      <c r="S1325" s="1">
        <f>IF(AND(A1325&gt;=5,A1325&lt;=9),INDEX(Demand!$C$3:$C$26,C1325),INDEX(Demand!$B$3:$B$26,C1325))</f>
        <v>700</v>
      </c>
      <c r="T1325" s="7">
        <f t="shared" si="187"/>
        <v>0</v>
      </c>
      <c r="U1325" s="7">
        <f t="shared" si="188"/>
        <v>0</v>
      </c>
    </row>
    <row r="1326" spans="1:21" x14ac:dyDescent="0.2">
      <c r="A1326" s="1">
        <v>2</v>
      </c>
      <c r="B1326" s="1">
        <v>24</v>
      </c>
      <c r="C1326" s="1">
        <v>22</v>
      </c>
      <c r="D1326">
        <v>4.8</v>
      </c>
      <c r="E1326">
        <v>2</v>
      </c>
      <c r="F1326">
        <v>82</v>
      </c>
      <c r="G1326">
        <v>0</v>
      </c>
      <c r="H1326">
        <v>0</v>
      </c>
      <c r="I1326">
        <v>0</v>
      </c>
      <c r="J1326" s="4">
        <f t="shared" si="183"/>
        <v>310.60564015453963</v>
      </c>
      <c r="K1326" s="4">
        <f t="shared" si="184"/>
        <v>-38.810069512388623</v>
      </c>
      <c r="L1326" s="5">
        <f t="shared" si="189"/>
        <v>0</v>
      </c>
      <c r="M1326" s="5">
        <f t="shared" si="190"/>
        <v>0</v>
      </c>
      <c r="N1326" s="6">
        <f t="shared" si="182"/>
        <v>0</v>
      </c>
      <c r="O1326" s="6">
        <f t="shared" si="185"/>
        <v>0</v>
      </c>
      <c r="P1326" s="6">
        <f>FORECAST(J1326,Inputs!$B$10:$B$18,Inputs!$A$10:$A$18)</f>
        <v>33.431533705134626</v>
      </c>
      <c r="Q1326" s="6">
        <f>IF(Inputs!$D$10="Yes",IF('Hourly Calcs'!P1326&gt;'Hourly Calcs'!K1326,'Hourly Calcs'!O1326,N1326+O1326),N1326+O1326)</f>
        <v>0</v>
      </c>
      <c r="R1326" s="12">
        <f t="shared" si="186"/>
        <v>0</v>
      </c>
      <c r="S1326" s="1">
        <f>IF(AND(A1326&gt;=5,A1326&lt;=9),INDEX(Demand!$C$3:$C$26,C1326),INDEX(Demand!$B$3:$B$26,C1326))</f>
        <v>600</v>
      </c>
      <c r="T1326" s="7">
        <f t="shared" si="187"/>
        <v>0</v>
      </c>
      <c r="U1326" s="7">
        <f t="shared" si="188"/>
        <v>0</v>
      </c>
    </row>
    <row r="1327" spans="1:21" x14ac:dyDescent="0.2">
      <c r="A1327" s="1">
        <v>2</v>
      </c>
      <c r="B1327" s="1">
        <v>24</v>
      </c>
      <c r="C1327" s="1">
        <v>23</v>
      </c>
      <c r="D1327">
        <v>4.5</v>
      </c>
      <c r="E1327">
        <v>2.2999999999999998</v>
      </c>
      <c r="F1327">
        <v>86</v>
      </c>
      <c r="G1327">
        <v>0</v>
      </c>
      <c r="H1327">
        <v>0</v>
      </c>
      <c r="I1327">
        <v>0</v>
      </c>
      <c r="J1327" s="4">
        <f t="shared" si="183"/>
        <v>328.75453332115615</v>
      </c>
      <c r="K1327" s="4">
        <f t="shared" si="184"/>
        <v>-44.949066476467578</v>
      </c>
      <c r="L1327" s="5">
        <f t="shared" si="189"/>
        <v>0</v>
      </c>
      <c r="M1327" s="5">
        <f t="shared" si="190"/>
        <v>0</v>
      </c>
      <c r="N1327" s="6">
        <f t="shared" si="182"/>
        <v>0</v>
      </c>
      <c r="O1327" s="6">
        <f t="shared" si="185"/>
        <v>0</v>
      </c>
      <c r="P1327" s="6">
        <f>FORECAST(J1327,Inputs!$B$10:$B$18,Inputs!$A$10:$A$18)</f>
        <v>33.599579012232923</v>
      </c>
      <c r="Q1327" s="6">
        <f>IF(Inputs!$D$10="Yes",IF('Hourly Calcs'!P1327&gt;'Hourly Calcs'!K1327,'Hourly Calcs'!O1327,N1327+O1327),N1327+O1327)</f>
        <v>0</v>
      </c>
      <c r="R1327" s="12">
        <f t="shared" si="186"/>
        <v>0</v>
      </c>
      <c r="S1327" s="1">
        <f>IF(AND(A1327&gt;=5,A1327&lt;=9),INDEX(Demand!$C$3:$C$26,C1327),INDEX(Demand!$B$3:$B$26,C1327))</f>
        <v>500</v>
      </c>
      <c r="T1327" s="7">
        <f t="shared" si="187"/>
        <v>0</v>
      </c>
      <c r="U1327" s="7">
        <f t="shared" si="188"/>
        <v>0</v>
      </c>
    </row>
    <row r="1328" spans="1:21" x14ac:dyDescent="0.2">
      <c r="A1328" s="1">
        <v>2</v>
      </c>
      <c r="B1328" s="1">
        <v>24</v>
      </c>
      <c r="C1328" s="1">
        <v>24</v>
      </c>
      <c r="D1328">
        <v>3.8</v>
      </c>
      <c r="E1328">
        <v>1.8</v>
      </c>
      <c r="F1328">
        <v>87</v>
      </c>
      <c r="G1328">
        <v>0</v>
      </c>
      <c r="H1328">
        <v>0</v>
      </c>
      <c r="I1328">
        <v>0</v>
      </c>
      <c r="J1328" s="4">
        <f t="shared" si="183"/>
        <v>349.81897260133917</v>
      </c>
      <c r="K1328" s="4">
        <f t="shared" si="184"/>
        <v>-48.305450318939251</v>
      </c>
      <c r="L1328" s="5">
        <f t="shared" si="189"/>
        <v>0</v>
      </c>
      <c r="M1328" s="5">
        <f t="shared" si="190"/>
        <v>0</v>
      </c>
      <c r="N1328" s="6">
        <f t="shared" si="182"/>
        <v>0</v>
      </c>
      <c r="O1328" s="6">
        <f t="shared" si="185"/>
        <v>0</v>
      </c>
      <c r="P1328" s="6">
        <f>FORECAST(J1328,Inputs!$B$10:$B$18,Inputs!$A$10:$A$18)</f>
        <v>33.794620116679063</v>
      </c>
      <c r="Q1328" s="6">
        <f>IF(Inputs!$D$10="Yes",IF('Hourly Calcs'!P1328&gt;'Hourly Calcs'!K1328,'Hourly Calcs'!O1328,N1328+O1328),N1328+O1328)</f>
        <v>0</v>
      </c>
      <c r="R1328" s="12">
        <f t="shared" si="186"/>
        <v>0</v>
      </c>
      <c r="S1328" s="1">
        <f>IF(AND(A1328&gt;=5,A1328&lt;=9),INDEX(Demand!$C$3:$C$26,C1328),INDEX(Demand!$B$3:$B$26,C1328))</f>
        <v>400</v>
      </c>
      <c r="T1328" s="7">
        <f t="shared" si="187"/>
        <v>0</v>
      </c>
      <c r="U1328" s="7">
        <f t="shared" si="188"/>
        <v>0</v>
      </c>
    </row>
    <row r="1329" spans="1:21" x14ac:dyDescent="0.2">
      <c r="A1329" s="1">
        <v>2</v>
      </c>
      <c r="B1329" s="1">
        <v>25</v>
      </c>
      <c r="C1329" s="1">
        <v>1</v>
      </c>
      <c r="D1329">
        <v>4.5</v>
      </c>
      <c r="E1329">
        <v>2.5</v>
      </c>
      <c r="F1329">
        <v>87</v>
      </c>
      <c r="G1329">
        <v>0</v>
      </c>
      <c r="H1329">
        <v>0</v>
      </c>
      <c r="I1329">
        <v>0</v>
      </c>
      <c r="J1329" s="4">
        <f t="shared" si="183"/>
        <v>12.10768374338133</v>
      </c>
      <c r="K1329" s="4">
        <f t="shared" si="184"/>
        <v>-48.129466672243012</v>
      </c>
      <c r="L1329" s="5">
        <f t="shared" si="189"/>
        <v>0</v>
      </c>
      <c r="M1329" s="5">
        <f t="shared" si="190"/>
        <v>0</v>
      </c>
      <c r="N1329" s="6">
        <f t="shared" si="182"/>
        <v>0</v>
      </c>
      <c r="O1329" s="6">
        <f t="shared" si="185"/>
        <v>0</v>
      </c>
      <c r="P1329" s="6">
        <f>FORECAST(J1329,Inputs!$B$10:$B$18,Inputs!$A$10:$A$18)</f>
        <v>30.667663738364642</v>
      </c>
      <c r="Q1329" s="6">
        <f>IF(Inputs!$D$10="Yes",IF('Hourly Calcs'!P1329&gt;'Hourly Calcs'!K1329,'Hourly Calcs'!O1329,N1329+O1329),N1329+O1329)</f>
        <v>0</v>
      </c>
      <c r="R1329" s="12">
        <f t="shared" si="186"/>
        <v>0</v>
      </c>
      <c r="S1329" s="1">
        <f>IF(AND(A1329&gt;=5,A1329&lt;=9),INDEX(Demand!$C$3:$C$26,C1329),INDEX(Demand!$B$3:$B$26,C1329))</f>
        <v>350</v>
      </c>
      <c r="T1329" s="7">
        <f t="shared" si="187"/>
        <v>0</v>
      </c>
      <c r="U1329" s="7">
        <f t="shared" si="188"/>
        <v>0</v>
      </c>
    </row>
    <row r="1330" spans="1:21" x14ac:dyDescent="0.2">
      <c r="A1330" s="1">
        <v>2</v>
      </c>
      <c r="B1330" s="1">
        <v>25</v>
      </c>
      <c r="C1330" s="1">
        <v>2</v>
      </c>
      <c r="D1330">
        <v>4.5</v>
      </c>
      <c r="E1330">
        <v>2.2999999999999998</v>
      </c>
      <c r="F1330">
        <v>86</v>
      </c>
      <c r="G1330">
        <v>0</v>
      </c>
      <c r="H1330">
        <v>0</v>
      </c>
      <c r="I1330">
        <v>0</v>
      </c>
      <c r="J1330" s="4">
        <f t="shared" si="183"/>
        <v>32.937140600935976</v>
      </c>
      <c r="K1330" s="4">
        <f t="shared" si="184"/>
        <v>-44.463907083934401</v>
      </c>
      <c r="L1330" s="5">
        <f t="shared" si="189"/>
        <v>0</v>
      </c>
      <c r="M1330" s="5">
        <f t="shared" si="190"/>
        <v>0</v>
      </c>
      <c r="N1330" s="6">
        <f t="shared" si="182"/>
        <v>0</v>
      </c>
      <c r="O1330" s="6">
        <f t="shared" si="185"/>
        <v>0</v>
      </c>
      <c r="P1330" s="6">
        <f>FORECAST(J1330,Inputs!$B$10:$B$18,Inputs!$A$10:$A$18)</f>
        <v>30.860529079638294</v>
      </c>
      <c r="Q1330" s="6">
        <f>IF(Inputs!$D$10="Yes",IF('Hourly Calcs'!P1330&gt;'Hourly Calcs'!K1330,'Hourly Calcs'!O1330,N1330+O1330),N1330+O1330)</f>
        <v>0</v>
      </c>
      <c r="R1330" s="12">
        <f t="shared" si="186"/>
        <v>0</v>
      </c>
      <c r="S1330" s="1">
        <f>IF(AND(A1330&gt;=5,A1330&lt;=9),INDEX(Demand!$C$3:$C$26,C1330),INDEX(Demand!$B$3:$B$26,C1330))</f>
        <v>350</v>
      </c>
      <c r="T1330" s="7">
        <f t="shared" si="187"/>
        <v>0</v>
      </c>
      <c r="U1330" s="7">
        <f t="shared" si="188"/>
        <v>0</v>
      </c>
    </row>
    <row r="1331" spans="1:21" x14ac:dyDescent="0.2">
      <c r="A1331" s="1">
        <v>2</v>
      </c>
      <c r="B1331" s="1">
        <v>25</v>
      </c>
      <c r="C1331" s="1">
        <v>3</v>
      </c>
      <c r="D1331">
        <v>4.0999999999999996</v>
      </c>
      <c r="E1331">
        <v>3.1</v>
      </c>
      <c r="F1331">
        <v>93</v>
      </c>
      <c r="G1331">
        <v>0</v>
      </c>
      <c r="H1331">
        <v>0</v>
      </c>
      <c r="I1331">
        <v>0</v>
      </c>
      <c r="J1331" s="4">
        <f t="shared" si="183"/>
        <v>50.786292599626165</v>
      </c>
      <c r="K1331" s="4">
        <f t="shared" si="184"/>
        <v>-38.105229332538812</v>
      </c>
      <c r="L1331" s="5">
        <f t="shared" si="189"/>
        <v>0</v>
      </c>
      <c r="M1331" s="5">
        <f t="shared" si="190"/>
        <v>0</v>
      </c>
      <c r="N1331" s="6">
        <f t="shared" si="182"/>
        <v>0</v>
      </c>
      <c r="O1331" s="6">
        <f t="shared" si="185"/>
        <v>0</v>
      </c>
      <c r="P1331" s="6">
        <f>FORECAST(J1331,Inputs!$B$10:$B$18,Inputs!$A$10:$A$18)</f>
        <v>31.025799005552091</v>
      </c>
      <c r="Q1331" s="6">
        <f>IF(Inputs!$D$10="Yes",IF('Hourly Calcs'!P1331&gt;'Hourly Calcs'!K1331,'Hourly Calcs'!O1331,N1331+O1331),N1331+O1331)</f>
        <v>0</v>
      </c>
      <c r="R1331" s="12">
        <f t="shared" si="186"/>
        <v>0</v>
      </c>
      <c r="S1331" s="1">
        <f>IF(AND(A1331&gt;=5,A1331&lt;=9),INDEX(Demand!$C$3:$C$26,C1331),INDEX(Demand!$B$3:$B$26,C1331))</f>
        <v>350</v>
      </c>
      <c r="T1331" s="7">
        <f t="shared" si="187"/>
        <v>0</v>
      </c>
      <c r="U1331" s="7">
        <f t="shared" si="188"/>
        <v>0</v>
      </c>
    </row>
    <row r="1332" spans="1:21" x14ac:dyDescent="0.2">
      <c r="A1332" s="1">
        <v>2</v>
      </c>
      <c r="B1332" s="1">
        <v>25</v>
      </c>
      <c r="C1332" s="1">
        <v>4</v>
      </c>
      <c r="D1332">
        <v>4</v>
      </c>
      <c r="E1332">
        <v>3.5</v>
      </c>
      <c r="F1332">
        <v>97</v>
      </c>
      <c r="G1332">
        <v>0</v>
      </c>
      <c r="H1332">
        <v>0</v>
      </c>
      <c r="I1332">
        <v>0</v>
      </c>
      <c r="J1332" s="4">
        <f t="shared" si="183"/>
        <v>65.794320945434094</v>
      </c>
      <c r="K1332" s="4">
        <f t="shared" si="184"/>
        <v>-30.016783053159912</v>
      </c>
      <c r="L1332" s="5">
        <f t="shared" si="189"/>
        <v>0</v>
      </c>
      <c r="M1332" s="5">
        <f t="shared" si="190"/>
        <v>0</v>
      </c>
      <c r="N1332" s="6">
        <f t="shared" si="182"/>
        <v>0</v>
      </c>
      <c r="O1332" s="6">
        <f t="shared" si="185"/>
        <v>0</v>
      </c>
      <c r="P1332" s="6">
        <f>FORECAST(J1332,Inputs!$B$10:$B$18,Inputs!$A$10:$A$18)</f>
        <v>31.16476223097624</v>
      </c>
      <c r="Q1332" s="6">
        <f>IF(Inputs!$D$10="Yes",IF('Hourly Calcs'!P1332&gt;'Hourly Calcs'!K1332,'Hourly Calcs'!O1332,N1332+O1332),N1332+O1332)</f>
        <v>0</v>
      </c>
      <c r="R1332" s="12">
        <f t="shared" si="186"/>
        <v>0</v>
      </c>
      <c r="S1332" s="1">
        <f>IF(AND(A1332&gt;=5,A1332&lt;=9),INDEX(Demand!$C$3:$C$26,C1332),INDEX(Demand!$B$3:$B$26,C1332))</f>
        <v>350</v>
      </c>
      <c r="T1332" s="7">
        <f t="shared" si="187"/>
        <v>0</v>
      </c>
      <c r="U1332" s="7">
        <f t="shared" si="188"/>
        <v>0</v>
      </c>
    </row>
    <row r="1333" spans="1:21" x14ac:dyDescent="0.2">
      <c r="A1333" s="1">
        <v>2</v>
      </c>
      <c r="B1333" s="1">
        <v>25</v>
      </c>
      <c r="C1333" s="1">
        <v>5</v>
      </c>
      <c r="D1333">
        <v>3.9</v>
      </c>
      <c r="E1333">
        <v>3.5</v>
      </c>
      <c r="F1333">
        <v>97</v>
      </c>
      <c r="G1333">
        <v>0</v>
      </c>
      <c r="H1333">
        <v>0</v>
      </c>
      <c r="I1333">
        <v>0</v>
      </c>
      <c r="J1333" s="4">
        <f t="shared" si="183"/>
        <v>78.802520097192783</v>
      </c>
      <c r="K1333" s="4">
        <f t="shared" si="184"/>
        <v>-20.966393576451296</v>
      </c>
      <c r="L1333" s="5">
        <f t="shared" si="189"/>
        <v>86.197479902807217</v>
      </c>
      <c r="M1333" s="5">
        <f t="shared" si="190"/>
        <v>0</v>
      </c>
      <c r="N1333" s="6">
        <f t="shared" si="182"/>
        <v>0</v>
      </c>
      <c r="O1333" s="6">
        <f t="shared" si="185"/>
        <v>0</v>
      </c>
      <c r="P1333" s="6">
        <f>FORECAST(J1333,Inputs!$B$10:$B$18,Inputs!$A$10:$A$18)</f>
        <v>31.28520851941845</v>
      </c>
      <c r="Q1333" s="6">
        <f>IF(Inputs!$D$10="Yes",IF('Hourly Calcs'!P1333&gt;'Hourly Calcs'!K1333,'Hourly Calcs'!O1333,N1333+O1333),N1333+O1333)</f>
        <v>0</v>
      </c>
      <c r="R1333" s="12">
        <f t="shared" si="186"/>
        <v>0</v>
      </c>
      <c r="S1333" s="1">
        <f>IF(AND(A1333&gt;=5,A1333&lt;=9),INDEX(Demand!$C$3:$C$26,C1333),INDEX(Demand!$B$3:$B$26,C1333))</f>
        <v>350</v>
      </c>
      <c r="T1333" s="7">
        <f t="shared" si="187"/>
        <v>0</v>
      </c>
      <c r="U1333" s="7">
        <f t="shared" si="188"/>
        <v>0</v>
      </c>
    </row>
    <row r="1334" spans="1:21" x14ac:dyDescent="0.2">
      <c r="A1334" s="1">
        <v>2</v>
      </c>
      <c r="B1334" s="1">
        <v>25</v>
      </c>
      <c r="C1334" s="1">
        <v>6</v>
      </c>
      <c r="D1334">
        <v>3.8</v>
      </c>
      <c r="E1334">
        <v>3.6</v>
      </c>
      <c r="F1334">
        <v>99</v>
      </c>
      <c r="G1334">
        <v>0</v>
      </c>
      <c r="H1334">
        <v>0</v>
      </c>
      <c r="I1334">
        <v>0</v>
      </c>
      <c r="J1334" s="4">
        <f t="shared" si="183"/>
        <v>90.686437439098199</v>
      </c>
      <c r="K1334" s="4">
        <f t="shared" si="184"/>
        <v>-11.501541513719815</v>
      </c>
      <c r="L1334" s="5">
        <f t="shared" si="189"/>
        <v>74.313562560901801</v>
      </c>
      <c r="M1334" s="5">
        <f t="shared" si="190"/>
        <v>0</v>
      </c>
      <c r="N1334" s="6">
        <f t="shared" si="182"/>
        <v>0</v>
      </c>
      <c r="O1334" s="6">
        <f t="shared" si="185"/>
        <v>0</v>
      </c>
      <c r="P1334" s="6">
        <f>FORECAST(J1334,Inputs!$B$10:$B$18,Inputs!$A$10:$A$18)</f>
        <v>31.395244791102758</v>
      </c>
      <c r="Q1334" s="6">
        <f>IF(Inputs!$D$10="Yes",IF('Hourly Calcs'!P1334&gt;'Hourly Calcs'!K1334,'Hourly Calcs'!O1334,N1334+O1334),N1334+O1334)</f>
        <v>0</v>
      </c>
      <c r="R1334" s="12">
        <f t="shared" si="186"/>
        <v>0</v>
      </c>
      <c r="S1334" s="1">
        <f>IF(AND(A1334&gt;=5,A1334&lt;=9),INDEX(Demand!$C$3:$C$26,C1334),INDEX(Demand!$B$3:$B$26,C1334))</f>
        <v>350</v>
      </c>
      <c r="T1334" s="7">
        <f t="shared" si="187"/>
        <v>0</v>
      </c>
      <c r="U1334" s="7">
        <f t="shared" si="188"/>
        <v>0</v>
      </c>
    </row>
    <row r="1335" spans="1:21" x14ac:dyDescent="0.2">
      <c r="A1335" s="1">
        <v>2</v>
      </c>
      <c r="B1335" s="1">
        <v>25</v>
      </c>
      <c r="C1335" s="1">
        <v>7</v>
      </c>
      <c r="D1335">
        <v>3.8</v>
      </c>
      <c r="E1335">
        <v>3.6</v>
      </c>
      <c r="F1335">
        <v>99</v>
      </c>
      <c r="G1335">
        <v>0</v>
      </c>
      <c r="H1335">
        <v>0</v>
      </c>
      <c r="I1335">
        <v>0</v>
      </c>
      <c r="J1335" s="4">
        <f t="shared" si="183"/>
        <v>102.18966191455389</v>
      </c>
      <c r="K1335" s="4">
        <f t="shared" si="184"/>
        <v>-1.9405340990286959</v>
      </c>
      <c r="L1335" s="5">
        <f t="shared" si="189"/>
        <v>62.810338085446105</v>
      </c>
      <c r="M1335" s="5">
        <f t="shared" si="190"/>
        <v>0</v>
      </c>
      <c r="N1335" s="6">
        <f t="shared" si="182"/>
        <v>0</v>
      </c>
      <c r="O1335" s="6">
        <f t="shared" si="185"/>
        <v>0</v>
      </c>
      <c r="P1335" s="6">
        <f>FORECAST(J1335,Inputs!$B$10:$B$18,Inputs!$A$10:$A$18)</f>
        <v>31.501756128838458</v>
      </c>
      <c r="Q1335" s="6">
        <f>IF(Inputs!$D$10="Yes",IF('Hourly Calcs'!P1335&gt;'Hourly Calcs'!K1335,'Hourly Calcs'!O1335,N1335+O1335),N1335+O1335)</f>
        <v>0</v>
      </c>
      <c r="R1335" s="12">
        <f t="shared" si="186"/>
        <v>0</v>
      </c>
      <c r="S1335" s="1">
        <f>IF(AND(A1335&gt;=5,A1335&lt;=9),INDEX(Demand!$C$3:$C$26,C1335),INDEX(Demand!$B$3:$B$26,C1335))</f>
        <v>350</v>
      </c>
      <c r="T1335" s="7">
        <f t="shared" si="187"/>
        <v>0</v>
      </c>
      <c r="U1335" s="7">
        <f t="shared" si="188"/>
        <v>0</v>
      </c>
    </row>
    <row r="1336" spans="1:21" x14ac:dyDescent="0.2">
      <c r="A1336" s="1">
        <v>2</v>
      </c>
      <c r="B1336" s="1">
        <v>25</v>
      </c>
      <c r="C1336" s="1">
        <v>8</v>
      </c>
      <c r="D1336">
        <v>4</v>
      </c>
      <c r="E1336">
        <v>4</v>
      </c>
      <c r="F1336">
        <v>100</v>
      </c>
      <c r="G1336">
        <v>7</v>
      </c>
      <c r="H1336">
        <v>0</v>
      </c>
      <c r="I1336">
        <v>7</v>
      </c>
      <c r="J1336" s="4">
        <f t="shared" si="183"/>
        <v>113.94494483081455</v>
      </c>
      <c r="K1336" s="4">
        <f t="shared" si="184"/>
        <v>7.051034641175363</v>
      </c>
      <c r="L1336" s="5">
        <f t="shared" si="189"/>
        <v>51.055055169185451</v>
      </c>
      <c r="M1336" s="5">
        <f t="shared" si="190"/>
        <v>26.948965358824637</v>
      </c>
      <c r="N1336" s="6">
        <f t="shared" si="182"/>
        <v>0</v>
      </c>
      <c r="O1336" s="6">
        <f t="shared" si="185"/>
        <v>6.4016315039426459</v>
      </c>
      <c r="P1336" s="6">
        <f>FORECAST(J1336,Inputs!$B$10:$B$18,Inputs!$A$10:$A$18)</f>
        <v>31.610601341026058</v>
      </c>
      <c r="Q1336" s="6">
        <f>IF(Inputs!$D$10="Yes",IF('Hourly Calcs'!P1336&gt;'Hourly Calcs'!K1336,'Hourly Calcs'!O1336,N1336+O1336),N1336+O1336)</f>
        <v>6.4016315039426459</v>
      </c>
      <c r="R1336" s="12">
        <f t="shared" si="186"/>
        <v>30.420552906735452</v>
      </c>
      <c r="S1336" s="1">
        <f>IF(AND(A1336&gt;=5,A1336&lt;=9),INDEX(Demand!$C$3:$C$26,C1336),INDEX(Demand!$B$3:$B$26,C1336))</f>
        <v>350</v>
      </c>
      <c r="T1336" s="7">
        <f t="shared" si="187"/>
        <v>30.420552906735452</v>
      </c>
      <c r="U1336" s="7">
        <f t="shared" si="188"/>
        <v>0</v>
      </c>
    </row>
    <row r="1337" spans="1:21" x14ac:dyDescent="0.2">
      <c r="A1337" s="1">
        <v>2</v>
      </c>
      <c r="B1337" s="1">
        <v>25</v>
      </c>
      <c r="C1337" s="1">
        <v>9</v>
      </c>
      <c r="D1337">
        <v>5.4</v>
      </c>
      <c r="E1337">
        <v>4.7</v>
      </c>
      <c r="F1337">
        <v>95</v>
      </c>
      <c r="G1337">
        <v>43</v>
      </c>
      <c r="H1337">
        <v>0</v>
      </c>
      <c r="I1337">
        <v>43</v>
      </c>
      <c r="J1337" s="4">
        <f t="shared" si="183"/>
        <v>126.50921291293818</v>
      </c>
      <c r="K1337" s="4">
        <f t="shared" si="184"/>
        <v>15.195253263256333</v>
      </c>
      <c r="L1337" s="5">
        <f t="shared" si="189"/>
        <v>38.490787087061818</v>
      </c>
      <c r="M1337" s="5">
        <f t="shared" si="190"/>
        <v>18.804746736743667</v>
      </c>
      <c r="N1337" s="6">
        <f t="shared" si="182"/>
        <v>0</v>
      </c>
      <c r="O1337" s="6">
        <f t="shared" si="185"/>
        <v>39.324307809933394</v>
      </c>
      <c r="P1337" s="6">
        <f>FORECAST(J1337,Inputs!$B$10:$B$18,Inputs!$A$10:$A$18)</f>
        <v>31.726937156601277</v>
      </c>
      <c r="Q1337" s="6">
        <f>IF(Inputs!$D$10="Yes",IF('Hourly Calcs'!P1337&gt;'Hourly Calcs'!K1337,'Hourly Calcs'!O1337,N1337+O1337),N1337+O1337)</f>
        <v>39.324307809933394</v>
      </c>
      <c r="R1337" s="12">
        <f t="shared" si="186"/>
        <v>186.86911071280349</v>
      </c>
      <c r="S1337" s="1">
        <f>IF(AND(A1337&gt;=5,A1337&lt;=9),INDEX(Demand!$C$3:$C$26,C1337),INDEX(Demand!$B$3:$B$26,C1337))</f>
        <v>350</v>
      </c>
      <c r="T1337" s="7">
        <f t="shared" si="187"/>
        <v>186.86911071280349</v>
      </c>
      <c r="U1337" s="7">
        <f t="shared" si="188"/>
        <v>0</v>
      </c>
    </row>
    <row r="1338" spans="1:21" x14ac:dyDescent="0.2">
      <c r="A1338" s="1">
        <v>2</v>
      </c>
      <c r="B1338" s="1">
        <v>25</v>
      </c>
      <c r="C1338" s="1">
        <v>10</v>
      </c>
      <c r="D1338">
        <v>6</v>
      </c>
      <c r="E1338">
        <v>4.5999999999999996</v>
      </c>
      <c r="F1338">
        <v>90</v>
      </c>
      <c r="G1338">
        <v>172</v>
      </c>
      <c r="H1338">
        <v>83</v>
      </c>
      <c r="I1338">
        <v>144</v>
      </c>
      <c r="J1338" s="4">
        <f t="shared" si="183"/>
        <v>140.33884402488681</v>
      </c>
      <c r="K1338" s="4">
        <f t="shared" si="184"/>
        <v>22.08324312180514</v>
      </c>
      <c r="L1338" s="5">
        <f t="shared" si="189"/>
        <v>24.661155975113189</v>
      </c>
      <c r="M1338" s="5">
        <f t="shared" si="190"/>
        <v>11.91675687819486</v>
      </c>
      <c r="N1338" s="6">
        <f t="shared" si="182"/>
        <v>64.954764400734348</v>
      </c>
      <c r="O1338" s="6">
        <f t="shared" si="185"/>
        <v>131.69070522396299</v>
      </c>
      <c r="P1338" s="6">
        <f>FORECAST(J1338,Inputs!$B$10:$B$18,Inputs!$A$10:$A$18)</f>
        <v>31.854989296526728</v>
      </c>
      <c r="Q1338" s="6">
        <f>IF(Inputs!$D$10="Yes",IF('Hourly Calcs'!P1338&gt;'Hourly Calcs'!K1338,'Hourly Calcs'!O1338,N1338+O1338),N1338+O1338)</f>
        <v>131.69070522396299</v>
      </c>
      <c r="R1338" s="12">
        <f t="shared" si="186"/>
        <v>625.79423122427215</v>
      </c>
      <c r="S1338" s="1">
        <f>IF(AND(A1338&gt;=5,A1338&lt;=9),INDEX(Demand!$C$3:$C$26,C1338),INDEX(Demand!$B$3:$B$26,C1338))</f>
        <v>600</v>
      </c>
      <c r="T1338" s="7">
        <f t="shared" si="187"/>
        <v>600</v>
      </c>
      <c r="U1338" s="7">
        <f t="shared" si="188"/>
        <v>25.794231224272153</v>
      </c>
    </row>
    <row r="1339" spans="1:21" x14ac:dyDescent="0.2">
      <c r="A1339" s="1">
        <v>2</v>
      </c>
      <c r="B1339" s="1">
        <v>25</v>
      </c>
      <c r="C1339" s="1">
        <v>11</v>
      </c>
      <c r="D1339">
        <v>6.6</v>
      </c>
      <c r="E1339">
        <v>4.4000000000000004</v>
      </c>
      <c r="F1339">
        <v>86</v>
      </c>
      <c r="G1339">
        <v>320</v>
      </c>
      <c r="H1339">
        <v>263</v>
      </c>
      <c r="I1339">
        <v>203</v>
      </c>
      <c r="J1339" s="4">
        <f t="shared" si="183"/>
        <v>155.65759551982535</v>
      </c>
      <c r="K1339" s="4">
        <f t="shared" si="184"/>
        <v>27.124050754644571</v>
      </c>
      <c r="L1339" s="5">
        <f t="shared" si="189"/>
        <v>9.3424044801746504</v>
      </c>
      <c r="M1339" s="5">
        <f t="shared" si="190"/>
        <v>6.8759492453554287</v>
      </c>
      <c r="N1339" s="6">
        <f t="shared" si="182"/>
        <v>228.56431265433795</v>
      </c>
      <c r="O1339" s="6">
        <f t="shared" si="185"/>
        <v>185.64731361433672</v>
      </c>
      <c r="P1339" s="6">
        <f>FORECAST(J1339,Inputs!$B$10:$B$18,Inputs!$A$10:$A$18)</f>
        <v>31.996829588146529</v>
      </c>
      <c r="Q1339" s="6">
        <f>IF(Inputs!$D$10="Yes",IF('Hourly Calcs'!P1339&gt;'Hourly Calcs'!K1339,'Hourly Calcs'!O1339,N1339+O1339),N1339+O1339)</f>
        <v>185.64731361433672</v>
      </c>
      <c r="R1339" s="12">
        <f t="shared" si="186"/>
        <v>882.1960342953281</v>
      </c>
      <c r="S1339" s="1">
        <f>IF(AND(A1339&gt;=5,A1339&lt;=9),INDEX(Demand!$C$3:$C$26,C1339),INDEX(Demand!$B$3:$B$26,C1339))</f>
        <v>600</v>
      </c>
      <c r="T1339" s="7">
        <f t="shared" si="187"/>
        <v>600</v>
      </c>
      <c r="U1339" s="7">
        <f t="shared" si="188"/>
        <v>282.1960342953281</v>
      </c>
    </row>
    <row r="1340" spans="1:21" x14ac:dyDescent="0.2">
      <c r="A1340" s="1">
        <v>2</v>
      </c>
      <c r="B1340" s="1">
        <v>25</v>
      </c>
      <c r="C1340" s="1">
        <v>12</v>
      </c>
      <c r="D1340">
        <v>7.5</v>
      </c>
      <c r="E1340">
        <v>3.5</v>
      </c>
      <c r="F1340">
        <v>76</v>
      </c>
      <c r="G1340">
        <v>432</v>
      </c>
      <c r="H1340">
        <v>511</v>
      </c>
      <c r="I1340">
        <v>174</v>
      </c>
      <c r="J1340" s="4">
        <f t="shared" si="183"/>
        <v>172.23639657613759</v>
      </c>
      <c r="K1340" s="4">
        <f t="shared" si="184"/>
        <v>29.76533686047965</v>
      </c>
      <c r="L1340" s="5">
        <f t="shared" si="189"/>
        <v>7.2363965761375937</v>
      </c>
      <c r="M1340" s="5">
        <f t="shared" si="190"/>
        <v>4.2346631395203502</v>
      </c>
      <c r="N1340" s="6">
        <f t="shared" si="182"/>
        <v>456.38672352263831</v>
      </c>
      <c r="O1340" s="6">
        <f t="shared" si="185"/>
        <v>159.12626881228863</v>
      </c>
      <c r="P1340" s="6">
        <f>FORECAST(J1340,Inputs!$B$10:$B$18,Inputs!$A$10:$A$18)</f>
        <v>32.150337005334606</v>
      </c>
      <c r="Q1340" s="6">
        <f>IF(Inputs!$D$10="Yes",IF('Hourly Calcs'!P1340&gt;'Hourly Calcs'!K1340,'Hourly Calcs'!O1340,N1340+O1340),N1340+O1340)</f>
        <v>159.12626881228863</v>
      </c>
      <c r="R1340" s="12">
        <f t="shared" si="186"/>
        <v>756.16802939599552</v>
      </c>
      <c r="S1340" s="1">
        <f>IF(AND(A1340&gt;=5,A1340&lt;=9),INDEX(Demand!$C$3:$C$26,C1340),INDEX(Demand!$B$3:$B$26,C1340))</f>
        <v>600</v>
      </c>
      <c r="T1340" s="7">
        <f t="shared" si="187"/>
        <v>600</v>
      </c>
      <c r="U1340" s="7">
        <f t="shared" si="188"/>
        <v>156.16802939599552</v>
      </c>
    </row>
    <row r="1341" spans="1:21" x14ac:dyDescent="0.2">
      <c r="A1341" s="1">
        <v>2</v>
      </c>
      <c r="B1341" s="1">
        <v>25</v>
      </c>
      <c r="C1341" s="1">
        <v>13</v>
      </c>
      <c r="D1341">
        <v>8.4</v>
      </c>
      <c r="E1341">
        <v>4</v>
      </c>
      <c r="F1341">
        <v>74</v>
      </c>
      <c r="G1341">
        <v>450</v>
      </c>
      <c r="H1341">
        <v>490</v>
      </c>
      <c r="I1341">
        <v>195</v>
      </c>
      <c r="J1341" s="4">
        <f t="shared" si="183"/>
        <v>189.29373988052905</v>
      </c>
      <c r="K1341" s="4">
        <f t="shared" si="184"/>
        <v>29.653982172357338</v>
      </c>
      <c r="L1341" s="5">
        <f t="shared" si="189"/>
        <v>24.293739880529046</v>
      </c>
      <c r="M1341" s="5">
        <f t="shared" si="190"/>
        <v>4.3460178276426618</v>
      </c>
      <c r="N1341" s="6">
        <f t="shared" si="182"/>
        <v>418.01807594582795</v>
      </c>
      <c r="O1341" s="6">
        <f t="shared" si="185"/>
        <v>178.33116332411655</v>
      </c>
      <c r="P1341" s="6">
        <f>FORECAST(J1341,Inputs!$B$10:$B$18,Inputs!$A$10:$A$18)</f>
        <v>32.308275369264159</v>
      </c>
      <c r="Q1341" s="6">
        <f>IF(Inputs!$D$10="Yes",IF('Hourly Calcs'!P1341&gt;'Hourly Calcs'!K1341,'Hourly Calcs'!O1341,N1341+O1341),N1341+O1341)</f>
        <v>178.33116332411655</v>
      </c>
      <c r="R1341" s="12">
        <f t="shared" si="186"/>
        <v>847.42968811620176</v>
      </c>
      <c r="S1341" s="1">
        <f>IF(AND(A1341&gt;=5,A1341&lt;=9),INDEX(Demand!$C$3:$C$26,C1341),INDEX(Demand!$B$3:$B$26,C1341))</f>
        <v>600</v>
      </c>
      <c r="T1341" s="7">
        <f t="shared" si="187"/>
        <v>600</v>
      </c>
      <c r="U1341" s="7">
        <f t="shared" si="188"/>
        <v>247.42968811620176</v>
      </c>
    </row>
    <row r="1342" spans="1:21" x14ac:dyDescent="0.2">
      <c r="A1342" s="1">
        <v>2</v>
      </c>
      <c r="B1342" s="1">
        <v>25</v>
      </c>
      <c r="C1342" s="1">
        <v>14</v>
      </c>
      <c r="D1342">
        <v>8.5</v>
      </c>
      <c r="E1342">
        <v>3.4</v>
      </c>
      <c r="F1342">
        <v>70</v>
      </c>
      <c r="G1342">
        <v>446</v>
      </c>
      <c r="H1342">
        <v>635</v>
      </c>
      <c r="I1342">
        <v>133</v>
      </c>
      <c r="J1342" s="4">
        <f t="shared" si="183"/>
        <v>205.79649151296138</v>
      </c>
      <c r="K1342" s="4">
        <f t="shared" si="184"/>
        <v>26.806634726236204</v>
      </c>
      <c r="L1342" s="5">
        <f t="shared" si="189"/>
        <v>40.796491512961381</v>
      </c>
      <c r="M1342" s="5">
        <f t="shared" si="190"/>
        <v>7.1933652737637956</v>
      </c>
      <c r="N1342" s="6">
        <f t="shared" si="182"/>
        <v>477.33911461439374</v>
      </c>
      <c r="O1342" s="6">
        <f t="shared" si="185"/>
        <v>121.63099857491027</v>
      </c>
      <c r="P1342" s="6">
        <f>FORECAST(J1342,Inputs!$B$10:$B$18,Inputs!$A$10:$A$18)</f>
        <v>32.46107862512001</v>
      </c>
      <c r="Q1342" s="6">
        <f>IF(Inputs!$D$10="Yes",IF('Hourly Calcs'!P1342&gt;'Hourly Calcs'!K1342,'Hourly Calcs'!O1342,N1342+O1342),N1342+O1342)</f>
        <v>121.63099857491027</v>
      </c>
      <c r="R1342" s="12">
        <f t="shared" si="186"/>
        <v>577.99050522797359</v>
      </c>
      <c r="S1342" s="1">
        <f>IF(AND(A1342&gt;=5,A1342&lt;=9),INDEX(Demand!$C$3:$C$26,C1342),INDEX(Demand!$B$3:$B$26,C1342))</f>
        <v>600</v>
      </c>
      <c r="T1342" s="7">
        <f t="shared" si="187"/>
        <v>577.99050522797359</v>
      </c>
      <c r="U1342" s="7">
        <f t="shared" si="188"/>
        <v>0</v>
      </c>
    </row>
    <row r="1343" spans="1:21" x14ac:dyDescent="0.2">
      <c r="A1343" s="1">
        <v>2</v>
      </c>
      <c r="B1343" s="1">
        <v>25</v>
      </c>
      <c r="C1343" s="1">
        <v>15</v>
      </c>
      <c r="D1343">
        <v>8.5</v>
      </c>
      <c r="E1343">
        <v>3.4</v>
      </c>
      <c r="F1343">
        <v>70</v>
      </c>
      <c r="G1343">
        <v>372</v>
      </c>
      <c r="H1343">
        <v>652</v>
      </c>
      <c r="I1343">
        <v>96</v>
      </c>
      <c r="J1343" s="4">
        <f t="shared" si="183"/>
        <v>221.00284136381049</v>
      </c>
      <c r="K1343" s="4">
        <f t="shared" si="184"/>
        <v>21.600851326744746</v>
      </c>
      <c r="L1343" s="5">
        <f t="shared" si="189"/>
        <v>56.002841363810489</v>
      </c>
      <c r="M1343" s="5">
        <f t="shared" si="190"/>
        <v>12.399148673255254</v>
      </c>
      <c r="N1343" s="6">
        <f t="shared" si="182"/>
        <v>388.53690234237797</v>
      </c>
      <c r="O1343" s="6">
        <f t="shared" si="185"/>
        <v>87.793803482642005</v>
      </c>
      <c r="P1343" s="6">
        <f>FORECAST(J1343,Inputs!$B$10:$B$18,Inputs!$A$10:$A$18)</f>
        <v>32.601878160776025</v>
      </c>
      <c r="Q1343" s="6">
        <f>IF(Inputs!$D$10="Yes",IF('Hourly Calcs'!P1343&gt;'Hourly Calcs'!K1343,'Hourly Calcs'!O1343,N1343+O1343),N1343+O1343)</f>
        <v>87.793803482642005</v>
      </c>
      <c r="R1343" s="12">
        <f t="shared" si="186"/>
        <v>417.19615414951477</v>
      </c>
      <c r="S1343" s="1">
        <f>IF(AND(A1343&gt;=5,A1343&lt;=9),INDEX(Demand!$C$3:$C$26,C1343),INDEX(Demand!$B$3:$B$26,C1343))</f>
        <v>600</v>
      </c>
      <c r="T1343" s="7">
        <f t="shared" si="187"/>
        <v>417.19615414951477</v>
      </c>
      <c r="U1343" s="7">
        <f t="shared" si="188"/>
        <v>0</v>
      </c>
    </row>
    <row r="1344" spans="1:21" x14ac:dyDescent="0.2">
      <c r="A1344" s="1">
        <v>2</v>
      </c>
      <c r="B1344" s="1">
        <v>25</v>
      </c>
      <c r="C1344" s="1">
        <v>16</v>
      </c>
      <c r="D1344">
        <v>8.6999999999999993</v>
      </c>
      <c r="E1344">
        <v>3.9</v>
      </c>
      <c r="F1344">
        <v>72</v>
      </c>
      <c r="G1344">
        <v>241</v>
      </c>
      <c r="H1344">
        <v>458</v>
      </c>
      <c r="I1344">
        <v>96</v>
      </c>
      <c r="J1344" s="4">
        <f t="shared" si="183"/>
        <v>234.72807924459914</v>
      </c>
      <c r="K1344" s="4">
        <f t="shared" si="184"/>
        <v>14.597101365453526</v>
      </c>
      <c r="L1344" s="5">
        <f t="shared" si="189"/>
        <v>69.728079244599144</v>
      </c>
      <c r="M1344" s="5">
        <f t="shared" si="190"/>
        <v>19.402898634546474</v>
      </c>
      <c r="N1344" s="6">
        <f t="shared" si="182"/>
        <v>181.5637992443439</v>
      </c>
      <c r="O1344" s="6">
        <f t="shared" si="185"/>
        <v>87.793803482642005</v>
      </c>
      <c r="P1344" s="6">
        <f>FORECAST(J1344,Inputs!$B$10:$B$18,Inputs!$A$10:$A$18)</f>
        <v>32.728963696709251</v>
      </c>
      <c r="Q1344" s="6">
        <f>IF(Inputs!$D$10="Yes",IF('Hourly Calcs'!P1344&gt;'Hourly Calcs'!K1344,'Hourly Calcs'!O1344,N1344+O1344),N1344+O1344)</f>
        <v>87.793803482642005</v>
      </c>
      <c r="R1344" s="12">
        <f t="shared" si="186"/>
        <v>417.19615414951477</v>
      </c>
      <c r="S1344" s="1">
        <f>IF(AND(A1344&gt;=5,A1344&lt;=9),INDEX(Demand!$C$3:$C$26,C1344),INDEX(Demand!$B$3:$B$26,C1344))</f>
        <v>900</v>
      </c>
      <c r="T1344" s="7">
        <f t="shared" si="187"/>
        <v>417.19615414951477</v>
      </c>
      <c r="U1344" s="7">
        <f t="shared" si="188"/>
        <v>0</v>
      </c>
    </row>
    <row r="1345" spans="1:21" x14ac:dyDescent="0.2">
      <c r="A1345" s="1">
        <v>2</v>
      </c>
      <c r="B1345" s="1">
        <v>25</v>
      </c>
      <c r="C1345" s="1">
        <v>17</v>
      </c>
      <c r="D1345">
        <v>7.7</v>
      </c>
      <c r="E1345">
        <v>2.6</v>
      </c>
      <c r="F1345">
        <v>70</v>
      </c>
      <c r="G1345">
        <v>103</v>
      </c>
      <c r="H1345">
        <v>215</v>
      </c>
      <c r="I1345">
        <v>65</v>
      </c>
      <c r="J1345" s="4">
        <f t="shared" si="183"/>
        <v>247.22301560127877</v>
      </c>
      <c r="K1345" s="4">
        <f t="shared" si="184"/>
        <v>6.389220103553086</v>
      </c>
      <c r="L1345" s="5">
        <f t="shared" si="189"/>
        <v>82.223015601278775</v>
      </c>
      <c r="M1345" s="5">
        <f t="shared" si="190"/>
        <v>27.610779896446914</v>
      </c>
      <c r="N1345" s="6">
        <f t="shared" si="182"/>
        <v>36.002947005140896</v>
      </c>
      <c r="O1345" s="6">
        <f t="shared" si="185"/>
        <v>59.443721108038851</v>
      </c>
      <c r="P1345" s="6">
        <f>FORECAST(J1345,Inputs!$B$10:$B$18,Inputs!$A$10:$A$18)</f>
        <v>32.844657551863691</v>
      </c>
      <c r="Q1345" s="6">
        <f>IF(Inputs!$D$10="Yes",IF('Hourly Calcs'!P1345&gt;'Hourly Calcs'!K1345,'Hourly Calcs'!O1345,N1345+O1345),N1345+O1345)</f>
        <v>59.443721108038851</v>
      </c>
      <c r="R1345" s="12">
        <f t="shared" si="186"/>
        <v>282.47656270540062</v>
      </c>
      <c r="S1345" s="1">
        <f>IF(AND(A1345&gt;=5,A1345&lt;=9),INDEX(Demand!$C$3:$C$26,C1345),INDEX(Demand!$B$3:$B$26,C1345))</f>
        <v>900</v>
      </c>
      <c r="T1345" s="7">
        <f t="shared" si="187"/>
        <v>282.47656270540062</v>
      </c>
      <c r="U1345" s="7">
        <f t="shared" si="188"/>
        <v>0</v>
      </c>
    </row>
    <row r="1346" spans="1:21" x14ac:dyDescent="0.2">
      <c r="A1346" s="1">
        <v>2</v>
      </c>
      <c r="B1346" s="1">
        <v>25</v>
      </c>
      <c r="C1346" s="1">
        <v>18</v>
      </c>
      <c r="D1346">
        <v>7</v>
      </c>
      <c r="E1346">
        <v>3.7</v>
      </c>
      <c r="F1346">
        <v>79</v>
      </c>
      <c r="G1346">
        <v>11</v>
      </c>
      <c r="H1346">
        <v>0</v>
      </c>
      <c r="I1346">
        <v>11</v>
      </c>
      <c r="J1346" s="4">
        <f t="shared" si="183"/>
        <v>258.95621010023513</v>
      </c>
      <c r="K1346" s="4">
        <f t="shared" si="184"/>
        <v>-2.6859248346917752</v>
      </c>
      <c r="L1346" s="5">
        <f t="shared" si="189"/>
        <v>0</v>
      </c>
      <c r="M1346" s="5">
        <f t="shared" si="190"/>
        <v>0</v>
      </c>
      <c r="N1346" s="6">
        <f t="shared" si="182"/>
        <v>0</v>
      </c>
      <c r="O1346" s="6">
        <f t="shared" si="185"/>
        <v>10.059706649052728</v>
      </c>
      <c r="P1346" s="6">
        <f>FORECAST(J1346,Inputs!$B$10:$B$18,Inputs!$A$10:$A$18)</f>
        <v>32.95329824166884</v>
      </c>
      <c r="Q1346" s="6">
        <f>IF(Inputs!$D$10="Yes",IF('Hourly Calcs'!P1346&gt;'Hourly Calcs'!K1346,'Hourly Calcs'!O1346,N1346+O1346),N1346+O1346)</f>
        <v>10.059706649052728</v>
      </c>
      <c r="R1346" s="12">
        <f t="shared" si="186"/>
        <v>47.80372599629856</v>
      </c>
      <c r="S1346" s="1">
        <f>IF(AND(A1346&gt;=5,A1346&lt;=9),INDEX(Demand!$C$3:$C$26,C1346),INDEX(Demand!$B$3:$B$26,C1346))</f>
        <v>900</v>
      </c>
      <c r="T1346" s="7">
        <f t="shared" si="187"/>
        <v>47.803725996298567</v>
      </c>
      <c r="U1346" s="7">
        <f t="shared" si="188"/>
        <v>0</v>
      </c>
    </row>
    <row r="1347" spans="1:21" x14ac:dyDescent="0.2">
      <c r="A1347" s="1">
        <v>2</v>
      </c>
      <c r="B1347" s="1">
        <v>25</v>
      </c>
      <c r="C1347" s="1">
        <v>19</v>
      </c>
      <c r="D1347">
        <v>6.6</v>
      </c>
      <c r="E1347">
        <v>3.3</v>
      </c>
      <c r="F1347">
        <v>79</v>
      </c>
      <c r="G1347">
        <v>0</v>
      </c>
      <c r="H1347">
        <v>0</v>
      </c>
      <c r="I1347">
        <v>0</v>
      </c>
      <c r="J1347" s="4">
        <f t="shared" si="183"/>
        <v>270.49131611516486</v>
      </c>
      <c r="K1347" s="4">
        <f t="shared" si="184"/>
        <v>-12.204583295766227</v>
      </c>
      <c r="L1347" s="5">
        <f t="shared" si="189"/>
        <v>0</v>
      </c>
      <c r="M1347" s="5">
        <f t="shared" si="190"/>
        <v>0</v>
      </c>
      <c r="N1347" s="6">
        <f t="shared" si="182"/>
        <v>0</v>
      </c>
      <c r="O1347" s="6">
        <f t="shared" si="185"/>
        <v>0</v>
      </c>
      <c r="P1347" s="6">
        <f>FORECAST(J1347,Inputs!$B$10:$B$18,Inputs!$A$10:$A$18)</f>
        <v>33.060104778844121</v>
      </c>
      <c r="Q1347" s="6">
        <f>IF(Inputs!$D$10="Yes",IF('Hourly Calcs'!P1347&gt;'Hourly Calcs'!K1347,'Hourly Calcs'!O1347,N1347+O1347),N1347+O1347)</f>
        <v>0</v>
      </c>
      <c r="R1347" s="12">
        <f t="shared" si="186"/>
        <v>0</v>
      </c>
      <c r="S1347" s="1">
        <f>IF(AND(A1347&gt;=5,A1347&lt;=9),INDEX(Demand!$C$3:$C$26,C1347),INDEX(Demand!$B$3:$B$26,C1347))</f>
        <v>900</v>
      </c>
      <c r="T1347" s="7">
        <f t="shared" si="187"/>
        <v>0</v>
      </c>
      <c r="U1347" s="7">
        <f t="shared" si="188"/>
        <v>0</v>
      </c>
    </row>
    <row r="1348" spans="1:21" x14ac:dyDescent="0.2">
      <c r="A1348" s="1">
        <v>2</v>
      </c>
      <c r="B1348" s="1">
        <v>25</v>
      </c>
      <c r="C1348" s="1">
        <v>20</v>
      </c>
      <c r="D1348">
        <v>6.5</v>
      </c>
      <c r="E1348">
        <v>3.4</v>
      </c>
      <c r="F1348">
        <v>81</v>
      </c>
      <c r="G1348">
        <v>0</v>
      </c>
      <c r="H1348">
        <v>0</v>
      </c>
      <c r="I1348">
        <v>0</v>
      </c>
      <c r="J1348" s="4">
        <f t="shared" si="183"/>
        <v>282.46854284263293</v>
      </c>
      <c r="K1348" s="4">
        <f t="shared" si="184"/>
        <v>-21.623817340969168</v>
      </c>
      <c r="L1348" s="5">
        <f t="shared" si="189"/>
        <v>0</v>
      </c>
      <c r="M1348" s="5">
        <f t="shared" si="190"/>
        <v>0</v>
      </c>
      <c r="N1348" s="6">
        <f t="shared" si="182"/>
        <v>0</v>
      </c>
      <c r="O1348" s="6">
        <f t="shared" si="185"/>
        <v>0</v>
      </c>
      <c r="P1348" s="6">
        <f>FORECAST(J1348,Inputs!$B$10:$B$18,Inputs!$A$10:$A$18)</f>
        <v>33.171005026320671</v>
      </c>
      <c r="Q1348" s="6">
        <f>IF(Inputs!$D$10="Yes",IF('Hourly Calcs'!P1348&gt;'Hourly Calcs'!K1348,'Hourly Calcs'!O1348,N1348+O1348),N1348+O1348)</f>
        <v>0</v>
      </c>
      <c r="R1348" s="12">
        <f t="shared" si="186"/>
        <v>0</v>
      </c>
      <c r="S1348" s="1">
        <f>IF(AND(A1348&gt;=5,A1348&lt;=9),INDEX(Demand!$C$3:$C$26,C1348),INDEX(Demand!$B$3:$B$26,C1348))</f>
        <v>800</v>
      </c>
      <c r="T1348" s="7">
        <f t="shared" si="187"/>
        <v>0</v>
      </c>
      <c r="U1348" s="7">
        <f t="shared" si="188"/>
        <v>0</v>
      </c>
    </row>
    <row r="1349" spans="1:21" x14ac:dyDescent="0.2">
      <c r="A1349" s="1">
        <v>2</v>
      </c>
      <c r="B1349" s="1">
        <v>25</v>
      </c>
      <c r="C1349" s="1">
        <v>21</v>
      </c>
      <c r="D1349">
        <v>6.3</v>
      </c>
      <c r="E1349">
        <v>3.7</v>
      </c>
      <c r="F1349">
        <v>83</v>
      </c>
      <c r="G1349">
        <v>0</v>
      </c>
      <c r="H1349">
        <v>0</v>
      </c>
      <c r="I1349">
        <v>0</v>
      </c>
      <c r="J1349" s="4">
        <f t="shared" si="183"/>
        <v>295.63991535393365</v>
      </c>
      <c r="K1349" s="4">
        <f t="shared" si="184"/>
        <v>-30.579218678222674</v>
      </c>
      <c r="L1349" s="5">
        <f t="shared" si="189"/>
        <v>0</v>
      </c>
      <c r="M1349" s="5">
        <f t="shared" si="190"/>
        <v>0</v>
      </c>
      <c r="N1349" s="6">
        <f t="shared" si="182"/>
        <v>0</v>
      </c>
      <c r="O1349" s="6">
        <f t="shared" si="185"/>
        <v>0</v>
      </c>
      <c r="P1349" s="6">
        <f>FORECAST(J1349,Inputs!$B$10:$B$18,Inputs!$A$10:$A$18)</f>
        <v>33.292962179203087</v>
      </c>
      <c r="Q1349" s="6">
        <f>IF(Inputs!$D$10="Yes",IF('Hourly Calcs'!P1349&gt;'Hourly Calcs'!K1349,'Hourly Calcs'!O1349,N1349+O1349),N1349+O1349)</f>
        <v>0</v>
      </c>
      <c r="R1349" s="12">
        <f t="shared" si="186"/>
        <v>0</v>
      </c>
      <c r="S1349" s="1">
        <f>IF(AND(A1349&gt;=5,A1349&lt;=9),INDEX(Demand!$C$3:$C$26,C1349),INDEX(Demand!$B$3:$B$26,C1349))</f>
        <v>700</v>
      </c>
      <c r="T1349" s="7">
        <f t="shared" si="187"/>
        <v>0</v>
      </c>
      <c r="U1349" s="7">
        <f t="shared" si="188"/>
        <v>0</v>
      </c>
    </row>
    <row r="1350" spans="1:21" x14ac:dyDescent="0.2">
      <c r="A1350" s="1">
        <v>2</v>
      </c>
      <c r="B1350" s="1">
        <v>25</v>
      </c>
      <c r="C1350" s="1">
        <v>22</v>
      </c>
      <c r="D1350">
        <v>6.3</v>
      </c>
      <c r="E1350">
        <v>3.5</v>
      </c>
      <c r="F1350">
        <v>82</v>
      </c>
      <c r="G1350">
        <v>0</v>
      </c>
      <c r="H1350">
        <v>0</v>
      </c>
      <c r="I1350">
        <v>0</v>
      </c>
      <c r="J1350" s="4">
        <f t="shared" si="183"/>
        <v>310.87896416874219</v>
      </c>
      <c r="K1350" s="4">
        <f t="shared" si="184"/>
        <v>-38.504558896252604</v>
      </c>
      <c r="L1350" s="5">
        <f t="shared" si="189"/>
        <v>0</v>
      </c>
      <c r="M1350" s="5">
        <f t="shared" si="190"/>
        <v>0</v>
      </c>
      <c r="N1350" s="6">
        <f t="shared" si="182"/>
        <v>0</v>
      </c>
      <c r="O1350" s="6">
        <f t="shared" si="185"/>
        <v>0</v>
      </c>
      <c r="P1350" s="6">
        <f>FORECAST(J1350,Inputs!$B$10:$B$18,Inputs!$A$10:$A$18)</f>
        <v>33.434064483043905</v>
      </c>
      <c r="Q1350" s="6">
        <f>IF(Inputs!$D$10="Yes",IF('Hourly Calcs'!P1350&gt;'Hourly Calcs'!K1350,'Hourly Calcs'!O1350,N1350+O1350),N1350+O1350)</f>
        <v>0</v>
      </c>
      <c r="R1350" s="12">
        <f t="shared" si="186"/>
        <v>0</v>
      </c>
      <c r="S1350" s="1">
        <f>IF(AND(A1350&gt;=5,A1350&lt;=9),INDEX(Demand!$C$3:$C$26,C1350),INDEX(Demand!$B$3:$B$26,C1350))</f>
        <v>600</v>
      </c>
      <c r="T1350" s="7">
        <f t="shared" si="187"/>
        <v>0</v>
      </c>
      <c r="U1350" s="7">
        <f t="shared" si="188"/>
        <v>0</v>
      </c>
    </row>
    <row r="1351" spans="1:21" x14ac:dyDescent="0.2">
      <c r="A1351" s="1">
        <v>2</v>
      </c>
      <c r="B1351" s="1">
        <v>25</v>
      </c>
      <c r="C1351" s="1">
        <v>23</v>
      </c>
      <c r="D1351">
        <v>6.3</v>
      </c>
      <c r="E1351">
        <v>3.5</v>
      </c>
      <c r="F1351">
        <v>82</v>
      </c>
      <c r="G1351">
        <v>0</v>
      </c>
      <c r="H1351">
        <v>0</v>
      </c>
      <c r="I1351">
        <v>0</v>
      </c>
      <c r="J1351" s="4">
        <f t="shared" si="183"/>
        <v>328.97853884234235</v>
      </c>
      <c r="K1351" s="4">
        <f t="shared" si="184"/>
        <v>-44.611895706721867</v>
      </c>
      <c r="L1351" s="5">
        <f t="shared" si="189"/>
        <v>0</v>
      </c>
      <c r="M1351" s="5">
        <f t="shared" si="190"/>
        <v>0</v>
      </c>
      <c r="N1351" s="6">
        <f t="shared" si="182"/>
        <v>0</v>
      </c>
      <c r="O1351" s="6">
        <f t="shared" si="185"/>
        <v>0</v>
      </c>
      <c r="P1351" s="6">
        <f>FORECAST(J1351,Inputs!$B$10:$B$18,Inputs!$A$10:$A$18)</f>
        <v>33.601653137429096</v>
      </c>
      <c r="Q1351" s="6">
        <f>IF(Inputs!$D$10="Yes",IF('Hourly Calcs'!P1351&gt;'Hourly Calcs'!K1351,'Hourly Calcs'!O1351,N1351+O1351),N1351+O1351)</f>
        <v>0</v>
      </c>
      <c r="R1351" s="12">
        <f t="shared" si="186"/>
        <v>0</v>
      </c>
      <c r="S1351" s="1">
        <f>IF(AND(A1351&gt;=5,A1351&lt;=9),INDEX(Demand!$C$3:$C$26,C1351),INDEX(Demand!$B$3:$B$26,C1351))</f>
        <v>500</v>
      </c>
      <c r="T1351" s="7">
        <f t="shared" si="187"/>
        <v>0</v>
      </c>
      <c r="U1351" s="7">
        <f t="shared" si="188"/>
        <v>0</v>
      </c>
    </row>
    <row r="1352" spans="1:21" x14ac:dyDescent="0.2">
      <c r="A1352" s="1">
        <v>2</v>
      </c>
      <c r="B1352" s="1">
        <v>25</v>
      </c>
      <c r="C1352" s="1">
        <v>24</v>
      </c>
      <c r="D1352">
        <v>5.3</v>
      </c>
      <c r="E1352">
        <v>4.0999999999999996</v>
      </c>
      <c r="F1352">
        <v>92</v>
      </c>
      <c r="G1352">
        <v>0</v>
      </c>
      <c r="H1352">
        <v>0</v>
      </c>
      <c r="I1352">
        <v>0</v>
      </c>
      <c r="J1352" s="4">
        <f t="shared" si="183"/>
        <v>349.93862445336242</v>
      </c>
      <c r="K1352" s="4">
        <f t="shared" si="184"/>
        <v>-47.941220245483265</v>
      </c>
      <c r="L1352" s="5">
        <f t="shared" si="189"/>
        <v>0</v>
      </c>
      <c r="M1352" s="5">
        <f t="shared" si="190"/>
        <v>0</v>
      </c>
      <c r="N1352" s="6">
        <f t="shared" si="182"/>
        <v>0</v>
      </c>
      <c r="O1352" s="6">
        <f t="shared" si="185"/>
        <v>0</v>
      </c>
      <c r="P1352" s="6">
        <f>FORECAST(J1352,Inputs!$B$10:$B$18,Inputs!$A$10:$A$18)</f>
        <v>33.795728004197798</v>
      </c>
      <c r="Q1352" s="6">
        <f>IF(Inputs!$D$10="Yes",IF('Hourly Calcs'!P1352&gt;'Hourly Calcs'!K1352,'Hourly Calcs'!O1352,N1352+O1352),N1352+O1352)</f>
        <v>0</v>
      </c>
      <c r="R1352" s="12">
        <f t="shared" si="186"/>
        <v>0</v>
      </c>
      <c r="S1352" s="1">
        <f>IF(AND(A1352&gt;=5,A1352&lt;=9),INDEX(Demand!$C$3:$C$26,C1352),INDEX(Demand!$B$3:$B$26,C1352))</f>
        <v>400</v>
      </c>
      <c r="T1352" s="7">
        <f t="shared" si="187"/>
        <v>0</v>
      </c>
      <c r="U1352" s="7">
        <f t="shared" si="188"/>
        <v>0</v>
      </c>
    </row>
    <row r="1353" spans="1:21" x14ac:dyDescent="0.2">
      <c r="A1353" s="1">
        <v>2</v>
      </c>
      <c r="B1353" s="1">
        <v>26</v>
      </c>
      <c r="C1353" s="1">
        <v>1</v>
      </c>
      <c r="D1353">
        <v>5</v>
      </c>
      <c r="E1353">
        <v>3.5</v>
      </c>
      <c r="F1353">
        <v>90</v>
      </c>
      <c r="G1353">
        <v>0</v>
      </c>
      <c r="H1353">
        <v>0</v>
      </c>
      <c r="I1353">
        <v>0</v>
      </c>
      <c r="J1353" s="4">
        <f t="shared" si="183"/>
        <v>12.090081474018035</v>
      </c>
      <c r="K1353" s="4">
        <f t="shared" si="184"/>
        <v>-47.756660679326956</v>
      </c>
      <c r="L1353" s="5">
        <f t="shared" si="189"/>
        <v>0</v>
      </c>
      <c r="M1353" s="5">
        <f t="shared" si="190"/>
        <v>0</v>
      </c>
      <c r="N1353" s="6">
        <f t="shared" ref="N1353:N1416" si="191">H1353*MAX(0,COS(2*ASIN(SQRT(SIN(RADIANS($B$4))^2+COS(RADIANS($K1353))^2-2*SIN(RADIANS($B$4))*COS(RADIANS($K1353))*COS(RADIANS($J1353-$B$5))+(SIN(RADIANS($K1353))-COS(RADIANS($B$4)))^2)/2)))</f>
        <v>0</v>
      </c>
      <c r="O1353" s="6">
        <f t="shared" si="185"/>
        <v>0</v>
      </c>
      <c r="P1353" s="6">
        <f>FORECAST(J1353,Inputs!$B$10:$B$18,Inputs!$A$10:$A$18)</f>
        <v>30.667500754389053</v>
      </c>
      <c r="Q1353" s="6">
        <f>IF(Inputs!$D$10="Yes",IF('Hourly Calcs'!P1353&gt;'Hourly Calcs'!K1353,'Hourly Calcs'!O1353,N1353+O1353),N1353+O1353)</f>
        <v>0</v>
      </c>
      <c r="R1353" s="12">
        <f t="shared" si="186"/>
        <v>0</v>
      </c>
      <c r="S1353" s="1">
        <f>IF(AND(A1353&gt;=5,A1353&lt;=9),INDEX(Demand!$C$3:$C$26,C1353),INDEX(Demand!$B$3:$B$26,C1353))</f>
        <v>350</v>
      </c>
      <c r="T1353" s="7">
        <f t="shared" si="187"/>
        <v>0</v>
      </c>
      <c r="U1353" s="7">
        <f t="shared" si="188"/>
        <v>0</v>
      </c>
    </row>
    <row r="1354" spans="1:21" x14ac:dyDescent="0.2">
      <c r="A1354" s="1">
        <v>2</v>
      </c>
      <c r="B1354" s="1">
        <v>26</v>
      </c>
      <c r="C1354" s="1">
        <v>2</v>
      </c>
      <c r="D1354">
        <v>5.6</v>
      </c>
      <c r="E1354">
        <v>4.2</v>
      </c>
      <c r="F1354">
        <v>91</v>
      </c>
      <c r="G1354">
        <v>0</v>
      </c>
      <c r="H1354">
        <v>0</v>
      </c>
      <c r="I1354">
        <v>0</v>
      </c>
      <c r="J1354" s="4">
        <f t="shared" ref="J1354:J1417" si="192">solarazimuth($B$2,$B$3,$B$1,A1354,B1354,C1354,0,0,0,0)</f>
        <v>32.807183121327228</v>
      </c>
      <c r="K1354" s="4">
        <f t="shared" ref="K1354:K1417" si="193">solarelevation($B$2,$B$3,$B$1,A1354,B1354,C1354,0,0,0,0)</f>
        <v>-44.10258776054647</v>
      </c>
      <c r="L1354" s="5">
        <f t="shared" si="189"/>
        <v>0</v>
      </c>
      <c r="M1354" s="5">
        <f t="shared" si="190"/>
        <v>0</v>
      </c>
      <c r="N1354" s="6">
        <f t="shared" si="191"/>
        <v>0</v>
      </c>
      <c r="O1354" s="6">
        <f t="shared" ref="O1354:O1417" si="194">$I1354*(1+COS(RADIANS($B$4)))/2</f>
        <v>0</v>
      </c>
      <c r="P1354" s="6">
        <f>FORECAST(J1354,Inputs!$B$10:$B$18,Inputs!$A$10:$A$18)</f>
        <v>30.859325769641917</v>
      </c>
      <c r="Q1354" s="6">
        <f>IF(Inputs!$D$10="Yes",IF('Hourly Calcs'!P1354&gt;'Hourly Calcs'!K1354,'Hourly Calcs'!O1354,N1354+O1354),N1354+O1354)</f>
        <v>0</v>
      </c>
      <c r="R1354" s="12">
        <f t="shared" ref="R1354:R1417" si="195">$B$6*$E$1*Q1354</f>
        <v>0</v>
      </c>
      <c r="S1354" s="1">
        <f>IF(AND(A1354&gt;=5,A1354&lt;=9),INDEX(Demand!$C$3:$C$26,C1354),INDEX(Demand!$B$3:$B$26,C1354))</f>
        <v>350</v>
      </c>
      <c r="T1354" s="7">
        <f t="shared" ref="T1354:T1417" si="196">S1354-MAX(0,S1354-R1354)</f>
        <v>0</v>
      </c>
      <c r="U1354" s="7">
        <f t="shared" ref="U1354:U1417" si="197">MAX(0,R1354-S1354)</f>
        <v>0</v>
      </c>
    </row>
    <row r="1355" spans="1:21" x14ac:dyDescent="0.2">
      <c r="A1355" s="1">
        <v>2</v>
      </c>
      <c r="B1355" s="1">
        <v>26</v>
      </c>
      <c r="C1355" s="1">
        <v>3</v>
      </c>
      <c r="D1355">
        <v>6</v>
      </c>
      <c r="E1355">
        <v>5.3</v>
      </c>
      <c r="F1355">
        <v>95</v>
      </c>
      <c r="G1355">
        <v>0</v>
      </c>
      <c r="H1355">
        <v>0</v>
      </c>
      <c r="I1355">
        <v>0</v>
      </c>
      <c r="J1355" s="4">
        <f t="shared" si="192"/>
        <v>50.595332040648884</v>
      </c>
      <c r="K1355" s="4">
        <f t="shared" si="193"/>
        <v>-37.7637427881984</v>
      </c>
      <c r="L1355" s="5">
        <f t="shared" si="189"/>
        <v>0</v>
      </c>
      <c r="M1355" s="5">
        <f t="shared" si="190"/>
        <v>0</v>
      </c>
      <c r="N1355" s="6">
        <f t="shared" si="191"/>
        <v>0</v>
      </c>
      <c r="O1355" s="6">
        <f t="shared" si="194"/>
        <v>0</v>
      </c>
      <c r="P1355" s="6">
        <f>FORECAST(J1355,Inputs!$B$10:$B$18,Inputs!$A$10:$A$18)</f>
        <v>31.024030852228229</v>
      </c>
      <c r="Q1355" s="6">
        <f>IF(Inputs!$D$10="Yes",IF('Hourly Calcs'!P1355&gt;'Hourly Calcs'!K1355,'Hourly Calcs'!O1355,N1355+O1355),N1355+O1355)</f>
        <v>0</v>
      </c>
      <c r="R1355" s="12">
        <f t="shared" si="195"/>
        <v>0</v>
      </c>
      <c r="S1355" s="1">
        <f>IF(AND(A1355&gt;=5,A1355&lt;=9),INDEX(Demand!$C$3:$C$26,C1355),INDEX(Demand!$B$3:$B$26,C1355))</f>
        <v>350</v>
      </c>
      <c r="T1355" s="7">
        <f t="shared" si="196"/>
        <v>0</v>
      </c>
      <c r="U1355" s="7">
        <f t="shared" si="197"/>
        <v>0</v>
      </c>
    </row>
    <row r="1356" spans="1:21" x14ac:dyDescent="0.2">
      <c r="A1356" s="1">
        <v>2</v>
      </c>
      <c r="B1356" s="1">
        <v>26</v>
      </c>
      <c r="C1356" s="1">
        <v>4</v>
      </c>
      <c r="D1356">
        <v>6.2</v>
      </c>
      <c r="E1356">
        <v>6</v>
      </c>
      <c r="F1356">
        <v>99</v>
      </c>
      <c r="G1356">
        <v>0</v>
      </c>
      <c r="H1356">
        <v>0</v>
      </c>
      <c r="I1356">
        <v>0</v>
      </c>
      <c r="J1356" s="4">
        <f t="shared" si="192"/>
        <v>65.580424502692239</v>
      </c>
      <c r="K1356" s="4">
        <f t="shared" si="193"/>
        <v>-29.692765004342675</v>
      </c>
      <c r="L1356" s="5">
        <f t="shared" si="189"/>
        <v>0</v>
      </c>
      <c r="M1356" s="5">
        <f t="shared" si="190"/>
        <v>0</v>
      </c>
      <c r="N1356" s="6">
        <f t="shared" si="191"/>
        <v>0</v>
      </c>
      <c r="O1356" s="6">
        <f t="shared" si="194"/>
        <v>0</v>
      </c>
      <c r="P1356" s="6">
        <f>FORECAST(J1356,Inputs!$B$10:$B$18,Inputs!$A$10:$A$18)</f>
        <v>31.16278170835826</v>
      </c>
      <c r="Q1356" s="6">
        <f>IF(Inputs!$D$10="Yes",IF('Hourly Calcs'!P1356&gt;'Hourly Calcs'!K1356,'Hourly Calcs'!O1356,N1356+O1356),N1356+O1356)</f>
        <v>0</v>
      </c>
      <c r="R1356" s="12">
        <f t="shared" si="195"/>
        <v>0</v>
      </c>
      <c r="S1356" s="1">
        <f>IF(AND(A1356&gt;=5,A1356&lt;=9),INDEX(Demand!$C$3:$C$26,C1356),INDEX(Demand!$B$3:$B$26,C1356))</f>
        <v>350</v>
      </c>
      <c r="T1356" s="7">
        <f t="shared" si="196"/>
        <v>0</v>
      </c>
      <c r="U1356" s="7">
        <f t="shared" si="197"/>
        <v>0</v>
      </c>
    </row>
    <row r="1357" spans="1:21" x14ac:dyDescent="0.2">
      <c r="A1357" s="1">
        <v>2</v>
      </c>
      <c r="B1357" s="1">
        <v>26</v>
      </c>
      <c r="C1357" s="1">
        <v>5</v>
      </c>
      <c r="D1357">
        <v>6</v>
      </c>
      <c r="E1357">
        <v>5.7</v>
      </c>
      <c r="F1357">
        <v>98</v>
      </c>
      <c r="G1357">
        <v>0</v>
      </c>
      <c r="H1357">
        <v>0</v>
      </c>
      <c r="I1357">
        <v>0</v>
      </c>
      <c r="J1357" s="4">
        <f t="shared" si="192"/>
        <v>78.585048140627791</v>
      </c>
      <c r="K1357" s="4">
        <f t="shared" si="193"/>
        <v>-20.652980067104181</v>
      </c>
      <c r="L1357" s="5">
        <f t="shared" si="189"/>
        <v>86.414951859372209</v>
      </c>
      <c r="M1357" s="5">
        <f t="shared" si="190"/>
        <v>0</v>
      </c>
      <c r="N1357" s="6">
        <f t="shared" si="191"/>
        <v>0</v>
      </c>
      <c r="O1357" s="6">
        <f t="shared" si="194"/>
        <v>0</v>
      </c>
      <c r="P1357" s="6">
        <f>FORECAST(J1357,Inputs!$B$10:$B$18,Inputs!$A$10:$A$18)</f>
        <v>31.283194890190995</v>
      </c>
      <c r="Q1357" s="6">
        <f>IF(Inputs!$D$10="Yes",IF('Hourly Calcs'!P1357&gt;'Hourly Calcs'!K1357,'Hourly Calcs'!O1357,N1357+O1357),N1357+O1357)</f>
        <v>0</v>
      </c>
      <c r="R1357" s="12">
        <f t="shared" si="195"/>
        <v>0</v>
      </c>
      <c r="S1357" s="1">
        <f>IF(AND(A1357&gt;=5,A1357&lt;=9),INDEX(Demand!$C$3:$C$26,C1357),INDEX(Demand!$B$3:$B$26,C1357))</f>
        <v>350</v>
      </c>
      <c r="T1357" s="7">
        <f t="shared" si="196"/>
        <v>0</v>
      </c>
      <c r="U1357" s="7">
        <f t="shared" si="197"/>
        <v>0</v>
      </c>
    </row>
    <row r="1358" spans="1:21" x14ac:dyDescent="0.2">
      <c r="A1358" s="1">
        <v>2</v>
      </c>
      <c r="B1358" s="1">
        <v>26</v>
      </c>
      <c r="C1358" s="1">
        <v>6</v>
      </c>
      <c r="D1358">
        <v>6.2</v>
      </c>
      <c r="E1358">
        <v>5.8</v>
      </c>
      <c r="F1358">
        <v>97</v>
      </c>
      <c r="G1358">
        <v>0</v>
      </c>
      <c r="H1358">
        <v>0</v>
      </c>
      <c r="I1358">
        <v>0</v>
      </c>
      <c r="J1358" s="4">
        <f t="shared" si="192"/>
        <v>90.474024787314875</v>
      </c>
      <c r="K1358" s="4">
        <f t="shared" si="193"/>
        <v>-11.190734275949154</v>
      </c>
      <c r="L1358" s="5">
        <f t="shared" si="189"/>
        <v>74.525975212685125</v>
      </c>
      <c r="M1358" s="5">
        <f t="shared" si="190"/>
        <v>0</v>
      </c>
      <c r="N1358" s="6">
        <f t="shared" si="191"/>
        <v>0</v>
      </c>
      <c r="O1358" s="6">
        <f t="shared" si="194"/>
        <v>0</v>
      </c>
      <c r="P1358" s="6">
        <f>FORECAST(J1358,Inputs!$B$10:$B$18,Inputs!$A$10:$A$18)</f>
        <v>31.39327800728995</v>
      </c>
      <c r="Q1358" s="6">
        <f>IF(Inputs!$D$10="Yes",IF('Hourly Calcs'!P1358&gt;'Hourly Calcs'!K1358,'Hourly Calcs'!O1358,N1358+O1358),N1358+O1358)</f>
        <v>0</v>
      </c>
      <c r="R1358" s="12">
        <f t="shared" si="195"/>
        <v>0</v>
      </c>
      <c r="S1358" s="1">
        <f>IF(AND(A1358&gt;=5,A1358&lt;=9),INDEX(Demand!$C$3:$C$26,C1358),INDEX(Demand!$B$3:$B$26,C1358))</f>
        <v>350</v>
      </c>
      <c r="T1358" s="7">
        <f t="shared" si="196"/>
        <v>0</v>
      </c>
      <c r="U1358" s="7">
        <f t="shared" si="197"/>
        <v>0</v>
      </c>
    </row>
    <row r="1359" spans="1:21" x14ac:dyDescent="0.2">
      <c r="A1359" s="1">
        <v>2</v>
      </c>
      <c r="B1359" s="1">
        <v>26</v>
      </c>
      <c r="C1359" s="1">
        <v>7</v>
      </c>
      <c r="D1359">
        <v>6.3</v>
      </c>
      <c r="E1359">
        <v>5.7</v>
      </c>
      <c r="F1359">
        <v>96</v>
      </c>
      <c r="G1359">
        <v>0</v>
      </c>
      <c r="H1359">
        <v>0</v>
      </c>
      <c r="I1359">
        <v>0</v>
      </c>
      <c r="J1359" s="4">
        <f t="shared" si="192"/>
        <v>101.9870566822557</v>
      </c>
      <c r="K1359" s="4">
        <f t="shared" si="193"/>
        <v>-1.5988796932051059</v>
      </c>
      <c r="L1359" s="5">
        <f t="shared" si="189"/>
        <v>63.012943317744302</v>
      </c>
      <c r="M1359" s="5">
        <f t="shared" si="190"/>
        <v>0</v>
      </c>
      <c r="N1359" s="6">
        <f t="shared" si="191"/>
        <v>0</v>
      </c>
      <c r="O1359" s="6">
        <f t="shared" si="194"/>
        <v>0</v>
      </c>
      <c r="P1359" s="6">
        <f>FORECAST(J1359,Inputs!$B$10:$B$18,Inputs!$A$10:$A$18)</f>
        <v>31.499880154465327</v>
      </c>
      <c r="Q1359" s="6">
        <f>IF(Inputs!$D$10="Yes",IF('Hourly Calcs'!P1359&gt;'Hourly Calcs'!K1359,'Hourly Calcs'!O1359,N1359+O1359),N1359+O1359)</f>
        <v>0</v>
      </c>
      <c r="R1359" s="12">
        <f t="shared" si="195"/>
        <v>0</v>
      </c>
      <c r="S1359" s="1">
        <f>IF(AND(A1359&gt;=5,A1359&lt;=9),INDEX(Demand!$C$3:$C$26,C1359),INDEX(Demand!$B$3:$B$26,C1359))</f>
        <v>350</v>
      </c>
      <c r="T1359" s="7">
        <f t="shared" si="196"/>
        <v>0</v>
      </c>
      <c r="U1359" s="7">
        <f t="shared" si="197"/>
        <v>0</v>
      </c>
    </row>
    <row r="1360" spans="1:21" x14ac:dyDescent="0.2">
      <c r="A1360" s="1">
        <v>2</v>
      </c>
      <c r="B1360" s="1">
        <v>26</v>
      </c>
      <c r="C1360" s="1">
        <v>8</v>
      </c>
      <c r="D1360">
        <v>6.2</v>
      </c>
      <c r="E1360">
        <v>5.8</v>
      </c>
      <c r="F1360">
        <v>97</v>
      </c>
      <c r="G1360">
        <v>8</v>
      </c>
      <c r="H1360">
        <v>0</v>
      </c>
      <c r="I1360">
        <v>8</v>
      </c>
      <c r="J1360" s="4">
        <f t="shared" si="192"/>
        <v>113.75732501044696</v>
      </c>
      <c r="K1360" s="4">
        <f t="shared" si="193"/>
        <v>7.3702310415832812</v>
      </c>
      <c r="L1360" s="5">
        <f t="shared" si="189"/>
        <v>51.242674989553038</v>
      </c>
      <c r="M1360" s="5">
        <f t="shared" si="190"/>
        <v>26.629768958416719</v>
      </c>
      <c r="N1360" s="6">
        <f t="shared" si="191"/>
        <v>0</v>
      </c>
      <c r="O1360" s="6">
        <f t="shared" si="194"/>
        <v>7.3161502902201665</v>
      </c>
      <c r="P1360" s="6">
        <f>FORECAST(J1360,Inputs!$B$10:$B$18,Inputs!$A$10:$A$18)</f>
        <v>31.6088641204671</v>
      </c>
      <c r="Q1360" s="6">
        <f>IF(Inputs!$D$10="Yes",IF('Hourly Calcs'!P1360&gt;'Hourly Calcs'!K1360,'Hourly Calcs'!O1360,N1360+O1360),N1360+O1360)</f>
        <v>7.3161502902201665</v>
      </c>
      <c r="R1360" s="12">
        <f t="shared" si="195"/>
        <v>34.766346179126231</v>
      </c>
      <c r="S1360" s="1">
        <f>IF(AND(A1360&gt;=5,A1360&lt;=9),INDEX(Demand!$C$3:$C$26,C1360),INDEX(Demand!$B$3:$B$26,C1360))</f>
        <v>350</v>
      </c>
      <c r="T1360" s="7">
        <f t="shared" si="196"/>
        <v>34.766346179126231</v>
      </c>
      <c r="U1360" s="7">
        <f t="shared" si="197"/>
        <v>0</v>
      </c>
    </row>
    <row r="1361" spans="1:21" x14ac:dyDescent="0.2">
      <c r="A1361" s="1">
        <v>2</v>
      </c>
      <c r="B1361" s="1">
        <v>26</v>
      </c>
      <c r="C1361" s="1">
        <v>9</v>
      </c>
      <c r="D1361">
        <v>6.3</v>
      </c>
      <c r="E1361">
        <v>6.1</v>
      </c>
      <c r="F1361">
        <v>99</v>
      </c>
      <c r="G1361">
        <v>44</v>
      </c>
      <c r="H1361">
        <v>0</v>
      </c>
      <c r="I1361">
        <v>44</v>
      </c>
      <c r="J1361" s="4">
        <f t="shared" si="192"/>
        <v>126.34528690625922</v>
      </c>
      <c r="K1361" s="4">
        <f t="shared" si="193"/>
        <v>15.532626094097736</v>
      </c>
      <c r="L1361" s="5">
        <f t="shared" si="189"/>
        <v>38.654713093740781</v>
      </c>
      <c r="M1361" s="5">
        <f t="shared" si="190"/>
        <v>18.467373905902264</v>
      </c>
      <c r="N1361" s="6">
        <f t="shared" si="191"/>
        <v>0</v>
      </c>
      <c r="O1361" s="6">
        <f t="shared" si="194"/>
        <v>40.238826596210913</v>
      </c>
      <c r="P1361" s="6">
        <f>FORECAST(J1361,Inputs!$B$10:$B$18,Inputs!$A$10:$A$18)</f>
        <v>31.725419323206101</v>
      </c>
      <c r="Q1361" s="6">
        <f>IF(Inputs!$D$10="Yes",IF('Hourly Calcs'!P1361&gt;'Hourly Calcs'!K1361,'Hourly Calcs'!O1361,N1361+O1361),N1361+O1361)</f>
        <v>40.238826596210913</v>
      </c>
      <c r="R1361" s="12">
        <f t="shared" si="195"/>
        <v>191.21490398519424</v>
      </c>
      <c r="S1361" s="1">
        <f>IF(AND(A1361&gt;=5,A1361&lt;=9),INDEX(Demand!$C$3:$C$26,C1361),INDEX(Demand!$B$3:$B$26,C1361))</f>
        <v>350</v>
      </c>
      <c r="T1361" s="7">
        <f t="shared" si="196"/>
        <v>191.21490398519424</v>
      </c>
      <c r="U1361" s="7">
        <f t="shared" si="197"/>
        <v>0</v>
      </c>
    </row>
    <row r="1362" spans="1:21" x14ac:dyDescent="0.2">
      <c r="A1362" s="1">
        <v>2</v>
      </c>
      <c r="B1362" s="1">
        <v>26</v>
      </c>
      <c r="C1362" s="1">
        <v>10</v>
      </c>
      <c r="D1362">
        <v>6.1</v>
      </c>
      <c r="E1362">
        <v>6.1</v>
      </c>
      <c r="F1362">
        <v>100</v>
      </c>
      <c r="G1362">
        <v>87</v>
      </c>
      <c r="H1362">
        <v>0</v>
      </c>
      <c r="I1362">
        <v>87</v>
      </c>
      <c r="J1362" s="4">
        <f t="shared" si="192"/>
        <v>140.21306976758532</v>
      </c>
      <c r="K1362" s="4">
        <f t="shared" si="193"/>
        <v>22.437837643848795</v>
      </c>
      <c r="L1362" s="5">
        <f t="shared" si="189"/>
        <v>24.786930232414676</v>
      </c>
      <c r="M1362" s="5">
        <f t="shared" si="190"/>
        <v>11.562162356151205</v>
      </c>
      <c r="N1362" s="6">
        <f t="shared" si="191"/>
        <v>0</v>
      </c>
      <c r="O1362" s="6">
        <f t="shared" si="194"/>
        <v>79.563134406144314</v>
      </c>
      <c r="P1362" s="6">
        <f>FORECAST(J1362,Inputs!$B$10:$B$18,Inputs!$A$10:$A$18)</f>
        <v>31.853824720070232</v>
      </c>
      <c r="Q1362" s="6">
        <f>IF(Inputs!$D$10="Yes",IF('Hourly Calcs'!P1362&gt;'Hourly Calcs'!K1362,'Hourly Calcs'!O1362,N1362+O1362),N1362+O1362)</f>
        <v>79.563134406144314</v>
      </c>
      <c r="R1362" s="12">
        <f t="shared" si="195"/>
        <v>378.08401469799776</v>
      </c>
      <c r="S1362" s="1">
        <f>IF(AND(A1362&gt;=5,A1362&lt;=9),INDEX(Demand!$C$3:$C$26,C1362),INDEX(Demand!$B$3:$B$26,C1362))</f>
        <v>600</v>
      </c>
      <c r="T1362" s="7">
        <f t="shared" si="196"/>
        <v>378.08401469799776</v>
      </c>
      <c r="U1362" s="7">
        <f t="shared" si="197"/>
        <v>0</v>
      </c>
    </row>
    <row r="1363" spans="1:21" x14ac:dyDescent="0.2">
      <c r="A1363" s="1">
        <v>2</v>
      </c>
      <c r="B1363" s="1">
        <v>26</v>
      </c>
      <c r="C1363" s="1">
        <v>11</v>
      </c>
      <c r="D1363">
        <v>6</v>
      </c>
      <c r="E1363">
        <v>6</v>
      </c>
      <c r="F1363">
        <v>100</v>
      </c>
      <c r="G1363">
        <v>122</v>
      </c>
      <c r="H1363">
        <v>0</v>
      </c>
      <c r="I1363">
        <v>122</v>
      </c>
      <c r="J1363" s="4">
        <f t="shared" si="192"/>
        <v>155.58968729523932</v>
      </c>
      <c r="K1363" s="4">
        <f t="shared" si="193"/>
        <v>27.492635687161311</v>
      </c>
      <c r="L1363" s="5">
        <f t="shared" si="189"/>
        <v>9.4103127047606847</v>
      </c>
      <c r="M1363" s="5">
        <f t="shared" si="190"/>
        <v>6.5073643128386891</v>
      </c>
      <c r="N1363" s="6">
        <f t="shared" si="191"/>
        <v>0</v>
      </c>
      <c r="O1363" s="6">
        <f t="shared" si="194"/>
        <v>111.57129192585754</v>
      </c>
      <c r="P1363" s="6">
        <f>FORECAST(J1363,Inputs!$B$10:$B$18,Inputs!$A$10:$A$18)</f>
        <v>31.996200808289252</v>
      </c>
      <c r="Q1363" s="6">
        <f>IF(Inputs!$D$10="Yes",IF('Hourly Calcs'!P1363&gt;'Hourly Calcs'!K1363,'Hourly Calcs'!O1363,N1363+O1363),N1363+O1363)</f>
        <v>111.57129192585754</v>
      </c>
      <c r="R1363" s="12">
        <f t="shared" si="195"/>
        <v>530.18677923167502</v>
      </c>
      <c r="S1363" s="1">
        <f>IF(AND(A1363&gt;=5,A1363&lt;=9),INDEX(Demand!$C$3:$C$26,C1363),INDEX(Demand!$B$3:$B$26,C1363))</f>
        <v>600</v>
      </c>
      <c r="T1363" s="7">
        <f t="shared" si="196"/>
        <v>530.18677923167502</v>
      </c>
      <c r="U1363" s="7">
        <f t="shared" si="197"/>
        <v>0</v>
      </c>
    </row>
    <row r="1364" spans="1:21" x14ac:dyDescent="0.2">
      <c r="A1364" s="1">
        <v>2</v>
      </c>
      <c r="B1364" s="1">
        <v>26</v>
      </c>
      <c r="C1364" s="1">
        <v>12</v>
      </c>
      <c r="D1364">
        <v>6.2</v>
      </c>
      <c r="E1364">
        <v>6.2</v>
      </c>
      <c r="F1364">
        <v>100</v>
      </c>
      <c r="G1364">
        <v>144</v>
      </c>
      <c r="H1364">
        <v>0</v>
      </c>
      <c r="I1364">
        <v>144</v>
      </c>
      <c r="J1364" s="4">
        <f t="shared" si="192"/>
        <v>172.24469882090338</v>
      </c>
      <c r="K1364" s="4">
        <f t="shared" si="193"/>
        <v>30.138928941052768</v>
      </c>
      <c r="L1364" s="5">
        <f t="shared" si="189"/>
        <v>7.2446988209033805</v>
      </c>
      <c r="M1364" s="5">
        <f t="shared" si="190"/>
        <v>3.8610710589472319</v>
      </c>
      <c r="N1364" s="6">
        <f t="shared" si="191"/>
        <v>0</v>
      </c>
      <c r="O1364" s="6">
        <f t="shared" si="194"/>
        <v>131.69070522396299</v>
      </c>
      <c r="P1364" s="6">
        <f>FORECAST(J1364,Inputs!$B$10:$B$18,Inputs!$A$10:$A$18)</f>
        <v>32.150413877971324</v>
      </c>
      <c r="Q1364" s="6">
        <f>IF(Inputs!$D$10="Yes",IF('Hourly Calcs'!P1364&gt;'Hourly Calcs'!K1364,'Hourly Calcs'!O1364,N1364+O1364),N1364+O1364)</f>
        <v>131.69070522396299</v>
      </c>
      <c r="R1364" s="12">
        <f t="shared" si="195"/>
        <v>625.79423122427215</v>
      </c>
      <c r="S1364" s="1">
        <f>IF(AND(A1364&gt;=5,A1364&lt;=9),INDEX(Demand!$C$3:$C$26,C1364),INDEX(Demand!$B$3:$B$26,C1364))</f>
        <v>600</v>
      </c>
      <c r="T1364" s="7">
        <f t="shared" si="196"/>
        <v>600</v>
      </c>
      <c r="U1364" s="7">
        <f t="shared" si="197"/>
        <v>25.794231224272153</v>
      </c>
    </row>
    <row r="1365" spans="1:21" x14ac:dyDescent="0.2">
      <c r="A1365" s="1">
        <v>2</v>
      </c>
      <c r="B1365" s="1">
        <v>26</v>
      </c>
      <c r="C1365" s="1">
        <v>13</v>
      </c>
      <c r="D1365">
        <v>6.5</v>
      </c>
      <c r="E1365">
        <v>6.5</v>
      </c>
      <c r="F1365">
        <v>100</v>
      </c>
      <c r="G1365">
        <v>150</v>
      </c>
      <c r="H1365">
        <v>0</v>
      </c>
      <c r="I1365">
        <v>150</v>
      </c>
      <c r="J1365" s="4">
        <f t="shared" si="192"/>
        <v>189.38377127817375</v>
      </c>
      <c r="K1365" s="4">
        <f t="shared" si="193"/>
        <v>30.01950823772728</v>
      </c>
      <c r="L1365" s="5">
        <f t="shared" si="189"/>
        <v>24.383771278173754</v>
      </c>
      <c r="M1365" s="5">
        <f t="shared" si="190"/>
        <v>3.9804917622727203</v>
      </c>
      <c r="N1365" s="6">
        <f t="shared" si="191"/>
        <v>0</v>
      </c>
      <c r="O1365" s="6">
        <f t="shared" si="194"/>
        <v>137.17781794162812</v>
      </c>
      <c r="P1365" s="6">
        <f>FORECAST(J1365,Inputs!$B$10:$B$18,Inputs!$A$10:$A$18)</f>
        <v>32.309108993316421</v>
      </c>
      <c r="Q1365" s="6">
        <f>IF(Inputs!$D$10="Yes",IF('Hourly Calcs'!P1365&gt;'Hourly Calcs'!K1365,'Hourly Calcs'!O1365,N1365+O1365),N1365+O1365)</f>
        <v>137.17781794162812</v>
      </c>
      <c r="R1365" s="12">
        <f t="shared" si="195"/>
        <v>651.86899085861683</v>
      </c>
      <c r="S1365" s="1">
        <f>IF(AND(A1365&gt;=5,A1365&lt;=9),INDEX(Demand!$C$3:$C$26,C1365),INDEX(Demand!$B$3:$B$26,C1365))</f>
        <v>600</v>
      </c>
      <c r="T1365" s="7">
        <f t="shared" si="196"/>
        <v>600</v>
      </c>
      <c r="U1365" s="7">
        <f t="shared" si="197"/>
        <v>51.868990858616826</v>
      </c>
    </row>
    <row r="1366" spans="1:21" x14ac:dyDescent="0.2">
      <c r="A1366" s="1">
        <v>2</v>
      </c>
      <c r="B1366" s="1">
        <v>26</v>
      </c>
      <c r="C1366" s="1">
        <v>14</v>
      </c>
      <c r="D1366">
        <v>7.9</v>
      </c>
      <c r="E1366">
        <v>7.7</v>
      </c>
      <c r="F1366">
        <v>99</v>
      </c>
      <c r="G1366">
        <v>139</v>
      </c>
      <c r="H1366">
        <v>0</v>
      </c>
      <c r="I1366">
        <v>139</v>
      </c>
      <c r="J1366" s="4">
        <f t="shared" si="192"/>
        <v>205.95607034348433</v>
      </c>
      <c r="K1366" s="4">
        <f t="shared" si="193"/>
        <v>27.152368646019973</v>
      </c>
      <c r="L1366" s="5">
        <f t="shared" si="189"/>
        <v>40.956070343484328</v>
      </c>
      <c r="M1366" s="5">
        <f t="shared" si="190"/>
        <v>6.8476313539800273</v>
      </c>
      <c r="N1366" s="6">
        <f t="shared" si="191"/>
        <v>0</v>
      </c>
      <c r="O1366" s="6">
        <f t="shared" si="194"/>
        <v>127.11811129257539</v>
      </c>
      <c r="P1366" s="6">
        <f>FORECAST(J1366,Inputs!$B$10:$B$18,Inputs!$A$10:$A$18)</f>
        <v>32.462556206884109</v>
      </c>
      <c r="Q1366" s="6">
        <f>IF(Inputs!$D$10="Yes",IF('Hourly Calcs'!P1366&gt;'Hourly Calcs'!K1366,'Hourly Calcs'!O1366,N1366+O1366),N1366+O1366)</f>
        <v>127.11811129257539</v>
      </c>
      <c r="R1366" s="12">
        <f t="shared" si="195"/>
        <v>604.06526486231826</v>
      </c>
      <c r="S1366" s="1">
        <f>IF(AND(A1366&gt;=5,A1366&lt;=9),INDEX(Demand!$C$3:$C$26,C1366),INDEX(Demand!$B$3:$B$26,C1366))</f>
        <v>600</v>
      </c>
      <c r="T1366" s="7">
        <f t="shared" si="196"/>
        <v>600</v>
      </c>
      <c r="U1366" s="7">
        <f t="shared" si="197"/>
        <v>4.0652648623182586</v>
      </c>
    </row>
    <row r="1367" spans="1:21" x14ac:dyDescent="0.2">
      <c r="A1367" s="1">
        <v>2</v>
      </c>
      <c r="B1367" s="1">
        <v>26</v>
      </c>
      <c r="C1367" s="1">
        <v>15</v>
      </c>
      <c r="D1367">
        <v>9</v>
      </c>
      <c r="E1367">
        <v>8.6</v>
      </c>
      <c r="F1367">
        <v>97</v>
      </c>
      <c r="G1367">
        <v>114</v>
      </c>
      <c r="H1367">
        <v>0</v>
      </c>
      <c r="I1367">
        <v>114</v>
      </c>
      <c r="J1367" s="4">
        <f t="shared" si="192"/>
        <v>221.21057567647594</v>
      </c>
      <c r="K1367" s="4">
        <f t="shared" si="193"/>
        <v>21.921026968487396</v>
      </c>
      <c r="L1367" s="5">
        <f t="shared" si="189"/>
        <v>56.210575676475941</v>
      </c>
      <c r="M1367" s="5">
        <f t="shared" si="190"/>
        <v>12.078973031512604</v>
      </c>
      <c r="N1367" s="6">
        <f t="shared" si="191"/>
        <v>0</v>
      </c>
      <c r="O1367" s="6">
        <f t="shared" si="194"/>
        <v>104.25514163563737</v>
      </c>
      <c r="P1367" s="6">
        <f>FORECAST(J1367,Inputs!$B$10:$B$18,Inputs!$A$10:$A$18)</f>
        <v>32.603801626634038</v>
      </c>
      <c r="Q1367" s="6">
        <f>IF(Inputs!$D$10="Yes",IF('Hourly Calcs'!P1367&gt;'Hourly Calcs'!K1367,'Hourly Calcs'!O1367,N1367+O1367),N1367+O1367)</f>
        <v>104.25514163563737</v>
      </c>
      <c r="R1367" s="12">
        <f t="shared" si="195"/>
        <v>495.42043305254879</v>
      </c>
      <c r="S1367" s="1">
        <f>IF(AND(A1367&gt;=5,A1367&lt;=9),INDEX(Demand!$C$3:$C$26,C1367),INDEX(Demand!$B$3:$B$26,C1367))</f>
        <v>600</v>
      </c>
      <c r="T1367" s="7">
        <f t="shared" si="196"/>
        <v>495.42043305254879</v>
      </c>
      <c r="U1367" s="7">
        <f t="shared" si="197"/>
        <v>0</v>
      </c>
    </row>
    <row r="1368" spans="1:21" x14ac:dyDescent="0.2">
      <c r="A1368" s="1">
        <v>2</v>
      </c>
      <c r="B1368" s="1">
        <v>26</v>
      </c>
      <c r="C1368" s="1">
        <v>16</v>
      </c>
      <c r="D1368">
        <v>8.6999999999999993</v>
      </c>
      <c r="E1368">
        <v>8.5</v>
      </c>
      <c r="F1368">
        <v>99</v>
      </c>
      <c r="G1368">
        <v>76</v>
      </c>
      <c r="H1368">
        <v>0</v>
      </c>
      <c r="I1368">
        <v>76</v>
      </c>
      <c r="J1368" s="4">
        <f t="shared" si="192"/>
        <v>234.9649371441779</v>
      </c>
      <c r="K1368" s="4">
        <f t="shared" si="193"/>
        <v>14.89209485819741</v>
      </c>
      <c r="L1368" s="5">
        <f t="shared" si="189"/>
        <v>69.964937144177895</v>
      </c>
      <c r="M1368" s="5">
        <f t="shared" si="190"/>
        <v>19.10790514180259</v>
      </c>
      <c r="N1368" s="6">
        <f t="shared" si="191"/>
        <v>0</v>
      </c>
      <c r="O1368" s="6">
        <f t="shared" si="194"/>
        <v>69.503427757091586</v>
      </c>
      <c r="P1368" s="6">
        <f>FORECAST(J1368,Inputs!$B$10:$B$18,Inputs!$A$10:$A$18)</f>
        <v>32.731156825409052</v>
      </c>
      <c r="Q1368" s="6">
        <f>IF(Inputs!$D$10="Yes",IF('Hourly Calcs'!P1368&gt;'Hourly Calcs'!K1368,'Hourly Calcs'!O1368,N1368+O1368),N1368+O1368)</f>
        <v>69.503427757091586</v>
      </c>
      <c r="R1368" s="12">
        <f t="shared" si="195"/>
        <v>330.28028870169919</v>
      </c>
      <c r="S1368" s="1">
        <f>IF(AND(A1368&gt;=5,A1368&lt;=9),INDEX(Demand!$C$3:$C$26,C1368),INDEX(Demand!$B$3:$B$26,C1368))</f>
        <v>900</v>
      </c>
      <c r="T1368" s="7">
        <f t="shared" si="196"/>
        <v>330.28028870169919</v>
      </c>
      <c r="U1368" s="7">
        <f t="shared" si="197"/>
        <v>0</v>
      </c>
    </row>
    <row r="1369" spans="1:21" x14ac:dyDescent="0.2">
      <c r="A1369" s="1">
        <v>2</v>
      </c>
      <c r="B1369" s="1">
        <v>26</v>
      </c>
      <c r="C1369" s="1">
        <v>17</v>
      </c>
      <c r="D1369">
        <v>8.3000000000000007</v>
      </c>
      <c r="E1369">
        <v>8.1</v>
      </c>
      <c r="F1369">
        <v>99</v>
      </c>
      <c r="G1369">
        <v>67</v>
      </c>
      <c r="H1369">
        <v>8</v>
      </c>
      <c r="I1369">
        <v>65</v>
      </c>
      <c r="J1369" s="4">
        <f t="shared" si="192"/>
        <v>247.47715145761401</v>
      </c>
      <c r="K1369" s="4">
        <f t="shared" si="193"/>
        <v>6.661106770614893</v>
      </c>
      <c r="L1369" s="5">
        <f t="shared" si="189"/>
        <v>82.477151457614013</v>
      </c>
      <c r="M1369" s="5">
        <f t="shared" si="190"/>
        <v>27.338893229385107</v>
      </c>
      <c r="N1369" s="6">
        <f t="shared" si="191"/>
        <v>1.3510535007015736</v>
      </c>
      <c r="O1369" s="6">
        <f t="shared" si="194"/>
        <v>59.443721108038851</v>
      </c>
      <c r="P1369" s="6">
        <f>FORECAST(J1369,Inputs!$B$10:$B$18,Inputs!$A$10:$A$18)</f>
        <v>32.847010661644575</v>
      </c>
      <c r="Q1369" s="6">
        <f>IF(Inputs!$D$10="Yes",IF('Hourly Calcs'!P1369&gt;'Hourly Calcs'!K1369,'Hourly Calcs'!O1369,N1369+O1369),N1369+O1369)</f>
        <v>59.443721108038851</v>
      </c>
      <c r="R1369" s="12">
        <f t="shared" si="195"/>
        <v>282.47656270540062</v>
      </c>
      <c r="S1369" s="1">
        <f>IF(AND(A1369&gt;=5,A1369&lt;=9),INDEX(Demand!$C$3:$C$26,C1369),INDEX(Demand!$B$3:$B$26,C1369))</f>
        <v>900</v>
      </c>
      <c r="T1369" s="7">
        <f t="shared" si="196"/>
        <v>282.47656270540062</v>
      </c>
      <c r="U1369" s="7">
        <f t="shared" si="197"/>
        <v>0</v>
      </c>
    </row>
    <row r="1370" spans="1:21" x14ac:dyDescent="0.2">
      <c r="A1370" s="1">
        <v>2</v>
      </c>
      <c r="B1370" s="1">
        <v>26</v>
      </c>
      <c r="C1370" s="1">
        <v>18</v>
      </c>
      <c r="D1370">
        <v>8</v>
      </c>
      <c r="E1370">
        <v>8</v>
      </c>
      <c r="F1370">
        <v>100</v>
      </c>
      <c r="G1370">
        <v>8</v>
      </c>
      <c r="H1370">
        <v>0</v>
      </c>
      <c r="I1370">
        <v>8</v>
      </c>
      <c r="J1370" s="4">
        <f t="shared" si="192"/>
        <v>259.22210717098159</v>
      </c>
      <c r="K1370" s="4">
        <f t="shared" si="193"/>
        <v>-2.4093449986747828</v>
      </c>
      <c r="L1370" s="5">
        <f t="shared" si="189"/>
        <v>0</v>
      </c>
      <c r="M1370" s="5">
        <f t="shared" si="190"/>
        <v>0</v>
      </c>
      <c r="N1370" s="6">
        <f t="shared" si="191"/>
        <v>0</v>
      </c>
      <c r="O1370" s="6">
        <f t="shared" si="194"/>
        <v>7.3161502902201665</v>
      </c>
      <c r="P1370" s="6">
        <f>FORECAST(J1370,Inputs!$B$10:$B$18,Inputs!$A$10:$A$18)</f>
        <v>32.955760251583158</v>
      </c>
      <c r="Q1370" s="6">
        <f>IF(Inputs!$D$10="Yes",IF('Hourly Calcs'!P1370&gt;'Hourly Calcs'!K1370,'Hourly Calcs'!O1370,N1370+O1370),N1370+O1370)</f>
        <v>7.3161502902201665</v>
      </c>
      <c r="R1370" s="12">
        <f t="shared" si="195"/>
        <v>34.766346179126231</v>
      </c>
      <c r="S1370" s="1">
        <f>IF(AND(A1370&gt;=5,A1370&lt;=9),INDEX(Demand!$C$3:$C$26,C1370),INDEX(Demand!$B$3:$B$26,C1370))</f>
        <v>900</v>
      </c>
      <c r="T1370" s="7">
        <f t="shared" si="196"/>
        <v>34.766346179126231</v>
      </c>
      <c r="U1370" s="7">
        <f t="shared" si="197"/>
        <v>0</v>
      </c>
    </row>
    <row r="1371" spans="1:21" x14ac:dyDescent="0.2">
      <c r="A1371" s="1">
        <v>2</v>
      </c>
      <c r="B1371" s="1">
        <v>26</v>
      </c>
      <c r="C1371" s="1">
        <v>19</v>
      </c>
      <c r="D1371">
        <v>7.6</v>
      </c>
      <c r="E1371">
        <v>7.6</v>
      </c>
      <c r="F1371">
        <v>100</v>
      </c>
      <c r="G1371">
        <v>0</v>
      </c>
      <c r="H1371">
        <v>0</v>
      </c>
      <c r="I1371">
        <v>0</v>
      </c>
      <c r="J1371" s="4">
        <f t="shared" si="192"/>
        <v>270.76709949436088</v>
      </c>
      <c r="K1371" s="4">
        <f t="shared" si="193"/>
        <v>-11.943671182653276</v>
      </c>
      <c r="L1371" s="5">
        <f t="shared" si="189"/>
        <v>0</v>
      </c>
      <c r="M1371" s="5">
        <f t="shared" si="190"/>
        <v>0</v>
      </c>
      <c r="N1371" s="6">
        <f t="shared" si="191"/>
        <v>0</v>
      </c>
      <c r="O1371" s="6">
        <f t="shared" si="194"/>
        <v>0</v>
      </c>
      <c r="P1371" s="6">
        <f>FORECAST(J1371,Inputs!$B$10:$B$18,Inputs!$A$10:$A$18)</f>
        <v>33.062658328651487</v>
      </c>
      <c r="Q1371" s="6">
        <f>IF(Inputs!$D$10="Yes",IF('Hourly Calcs'!P1371&gt;'Hourly Calcs'!K1371,'Hourly Calcs'!O1371,N1371+O1371),N1371+O1371)</f>
        <v>0</v>
      </c>
      <c r="R1371" s="12">
        <f t="shared" si="195"/>
        <v>0</v>
      </c>
      <c r="S1371" s="1">
        <f>IF(AND(A1371&gt;=5,A1371&lt;=9),INDEX(Demand!$C$3:$C$26,C1371),INDEX(Demand!$B$3:$B$26,C1371))</f>
        <v>900</v>
      </c>
      <c r="T1371" s="7">
        <f t="shared" si="196"/>
        <v>0</v>
      </c>
      <c r="U1371" s="7">
        <f t="shared" si="197"/>
        <v>0</v>
      </c>
    </row>
    <row r="1372" spans="1:21" x14ac:dyDescent="0.2">
      <c r="A1372" s="1">
        <v>2</v>
      </c>
      <c r="B1372" s="1">
        <v>26</v>
      </c>
      <c r="C1372" s="1">
        <v>20</v>
      </c>
      <c r="D1372">
        <v>7.5</v>
      </c>
      <c r="E1372">
        <v>7.5</v>
      </c>
      <c r="F1372">
        <v>100</v>
      </c>
      <c r="G1372">
        <v>0</v>
      </c>
      <c r="H1372">
        <v>0</v>
      </c>
      <c r="I1372">
        <v>0</v>
      </c>
      <c r="J1372" s="4">
        <f t="shared" si="192"/>
        <v>282.75288175403676</v>
      </c>
      <c r="K1372" s="4">
        <f t="shared" si="193"/>
        <v>-21.357964869765482</v>
      </c>
      <c r="L1372" s="5">
        <f t="shared" si="189"/>
        <v>0</v>
      </c>
      <c r="M1372" s="5">
        <f t="shared" si="190"/>
        <v>0</v>
      </c>
      <c r="N1372" s="6">
        <f t="shared" si="191"/>
        <v>0</v>
      </c>
      <c r="O1372" s="6">
        <f t="shared" si="194"/>
        <v>0</v>
      </c>
      <c r="P1372" s="6">
        <f>FORECAST(J1372,Inputs!$B$10:$B$18,Inputs!$A$10:$A$18)</f>
        <v>33.173637794018859</v>
      </c>
      <c r="Q1372" s="6">
        <f>IF(Inputs!$D$10="Yes",IF('Hourly Calcs'!P1372&gt;'Hourly Calcs'!K1372,'Hourly Calcs'!O1372,N1372+O1372),N1372+O1372)</f>
        <v>0</v>
      </c>
      <c r="R1372" s="12">
        <f t="shared" si="195"/>
        <v>0</v>
      </c>
      <c r="S1372" s="1">
        <f>IF(AND(A1372&gt;=5,A1372&lt;=9),INDEX(Demand!$C$3:$C$26,C1372),INDEX(Demand!$B$3:$B$26,C1372))</f>
        <v>800</v>
      </c>
      <c r="T1372" s="7">
        <f t="shared" si="196"/>
        <v>0</v>
      </c>
      <c r="U1372" s="7">
        <f t="shared" si="197"/>
        <v>0</v>
      </c>
    </row>
    <row r="1373" spans="1:21" x14ac:dyDescent="0.2">
      <c r="A1373" s="1">
        <v>2</v>
      </c>
      <c r="B1373" s="1">
        <v>26</v>
      </c>
      <c r="C1373" s="1">
        <v>21</v>
      </c>
      <c r="D1373">
        <v>8.1</v>
      </c>
      <c r="E1373">
        <v>8.1</v>
      </c>
      <c r="F1373">
        <v>100</v>
      </c>
      <c r="G1373">
        <v>0</v>
      </c>
      <c r="H1373">
        <v>0</v>
      </c>
      <c r="I1373">
        <v>0</v>
      </c>
      <c r="J1373" s="4">
        <f t="shared" si="192"/>
        <v>295.92773177230538</v>
      </c>
      <c r="K1373" s="4">
        <f t="shared" si="193"/>
        <v>-30.297919277879657</v>
      </c>
      <c r="L1373" s="5">
        <f t="shared" si="189"/>
        <v>0</v>
      </c>
      <c r="M1373" s="5">
        <f t="shared" si="190"/>
        <v>0</v>
      </c>
      <c r="N1373" s="6">
        <f t="shared" si="191"/>
        <v>0</v>
      </c>
      <c r="O1373" s="6">
        <f t="shared" si="194"/>
        <v>0</v>
      </c>
      <c r="P1373" s="6">
        <f>FORECAST(J1373,Inputs!$B$10:$B$18,Inputs!$A$10:$A$18)</f>
        <v>33.295627146039863</v>
      </c>
      <c r="Q1373" s="6">
        <f>IF(Inputs!$D$10="Yes",IF('Hourly Calcs'!P1373&gt;'Hourly Calcs'!K1373,'Hourly Calcs'!O1373,N1373+O1373),N1373+O1373)</f>
        <v>0</v>
      </c>
      <c r="R1373" s="12">
        <f t="shared" si="195"/>
        <v>0</v>
      </c>
      <c r="S1373" s="1">
        <f>IF(AND(A1373&gt;=5,A1373&lt;=9),INDEX(Demand!$C$3:$C$26,C1373),INDEX(Demand!$B$3:$B$26,C1373))</f>
        <v>700</v>
      </c>
      <c r="T1373" s="7">
        <f t="shared" si="196"/>
        <v>0</v>
      </c>
      <c r="U1373" s="7">
        <f t="shared" si="197"/>
        <v>0</v>
      </c>
    </row>
    <row r="1374" spans="1:21" x14ac:dyDescent="0.2">
      <c r="A1374" s="1">
        <v>2</v>
      </c>
      <c r="B1374" s="1">
        <v>26</v>
      </c>
      <c r="C1374" s="1">
        <v>22</v>
      </c>
      <c r="D1374">
        <v>8.1</v>
      </c>
      <c r="E1374">
        <v>8.1</v>
      </c>
      <c r="F1374">
        <v>100</v>
      </c>
      <c r="G1374">
        <v>0</v>
      </c>
      <c r="H1374">
        <v>0</v>
      </c>
      <c r="I1374">
        <v>0</v>
      </c>
      <c r="J1374" s="4">
        <f t="shared" si="192"/>
        <v>311.15411731858399</v>
      </c>
      <c r="K1374" s="4">
        <f t="shared" si="193"/>
        <v>-38.197629140328672</v>
      </c>
      <c r="L1374" s="5">
        <f t="shared" si="189"/>
        <v>0</v>
      </c>
      <c r="M1374" s="5">
        <f t="shared" si="190"/>
        <v>0</v>
      </c>
      <c r="N1374" s="6">
        <f t="shared" si="191"/>
        <v>0</v>
      </c>
      <c r="O1374" s="6">
        <f t="shared" si="194"/>
        <v>0</v>
      </c>
      <c r="P1374" s="6">
        <f>FORECAST(J1374,Inputs!$B$10:$B$18,Inputs!$A$10:$A$18)</f>
        <v>33.436612197394297</v>
      </c>
      <c r="Q1374" s="6">
        <f>IF(Inputs!$D$10="Yes",IF('Hourly Calcs'!P1374&gt;'Hourly Calcs'!K1374,'Hourly Calcs'!O1374,N1374+O1374),N1374+O1374)</f>
        <v>0</v>
      </c>
      <c r="R1374" s="12">
        <f t="shared" si="195"/>
        <v>0</v>
      </c>
      <c r="S1374" s="1">
        <f>IF(AND(A1374&gt;=5,A1374&lt;=9),INDEX(Demand!$C$3:$C$26,C1374),INDEX(Demand!$B$3:$B$26,C1374))</f>
        <v>600</v>
      </c>
      <c r="T1374" s="7">
        <f t="shared" si="196"/>
        <v>0</v>
      </c>
      <c r="U1374" s="7">
        <f t="shared" si="197"/>
        <v>0</v>
      </c>
    </row>
    <row r="1375" spans="1:21" x14ac:dyDescent="0.2">
      <c r="A1375" s="1">
        <v>2</v>
      </c>
      <c r="B1375" s="1">
        <v>26</v>
      </c>
      <c r="C1375" s="1">
        <v>23</v>
      </c>
      <c r="D1375">
        <v>8.3000000000000007</v>
      </c>
      <c r="E1375">
        <v>8.3000000000000007</v>
      </c>
      <c r="F1375">
        <v>100</v>
      </c>
      <c r="G1375">
        <v>0</v>
      </c>
      <c r="H1375">
        <v>0</v>
      </c>
      <c r="I1375">
        <v>0</v>
      </c>
      <c r="J1375" s="4">
        <f t="shared" si="192"/>
        <v>329.20424555483919</v>
      </c>
      <c r="K1375" s="4">
        <f t="shared" si="193"/>
        <v>-44.272970328868553</v>
      </c>
      <c r="L1375" s="5">
        <f t="shared" si="189"/>
        <v>0</v>
      </c>
      <c r="M1375" s="5">
        <f t="shared" si="190"/>
        <v>0</v>
      </c>
      <c r="N1375" s="6">
        <f t="shared" si="191"/>
        <v>0</v>
      </c>
      <c r="O1375" s="6">
        <f t="shared" si="194"/>
        <v>0</v>
      </c>
      <c r="P1375" s="6">
        <f>FORECAST(J1375,Inputs!$B$10:$B$18,Inputs!$A$10:$A$18)</f>
        <v>33.603743014396656</v>
      </c>
      <c r="Q1375" s="6">
        <f>IF(Inputs!$D$10="Yes",IF('Hourly Calcs'!P1375&gt;'Hourly Calcs'!K1375,'Hourly Calcs'!O1375,N1375+O1375),N1375+O1375)</f>
        <v>0</v>
      </c>
      <c r="R1375" s="12">
        <f t="shared" si="195"/>
        <v>0</v>
      </c>
      <c r="S1375" s="1">
        <f>IF(AND(A1375&gt;=5,A1375&lt;=9),INDEX(Demand!$C$3:$C$26,C1375),INDEX(Demand!$B$3:$B$26,C1375))</f>
        <v>500</v>
      </c>
      <c r="T1375" s="7">
        <f t="shared" si="196"/>
        <v>0</v>
      </c>
      <c r="U1375" s="7">
        <f t="shared" si="197"/>
        <v>0</v>
      </c>
    </row>
    <row r="1376" spans="1:21" x14ac:dyDescent="0.2">
      <c r="A1376" s="1">
        <v>2</v>
      </c>
      <c r="B1376" s="1">
        <v>26</v>
      </c>
      <c r="C1376" s="1">
        <v>24</v>
      </c>
      <c r="D1376">
        <v>7.9</v>
      </c>
      <c r="E1376">
        <v>7.9</v>
      </c>
      <c r="F1376">
        <v>100</v>
      </c>
      <c r="G1376">
        <v>0</v>
      </c>
      <c r="H1376">
        <v>0</v>
      </c>
      <c r="I1376">
        <v>0</v>
      </c>
      <c r="J1376" s="4">
        <f t="shared" si="192"/>
        <v>350.06060234944721</v>
      </c>
      <c r="K1376" s="4">
        <f t="shared" si="193"/>
        <v>-47.574903102995791</v>
      </c>
      <c r="L1376" s="5">
        <f t="shared" si="189"/>
        <v>0</v>
      </c>
      <c r="M1376" s="5">
        <f t="shared" si="190"/>
        <v>0</v>
      </c>
      <c r="N1376" s="6">
        <f t="shared" si="191"/>
        <v>0</v>
      </c>
      <c r="O1376" s="6">
        <f t="shared" si="194"/>
        <v>0</v>
      </c>
      <c r="P1376" s="6">
        <f>FORECAST(J1376,Inputs!$B$10:$B$18,Inputs!$A$10:$A$18)</f>
        <v>33.796857429161548</v>
      </c>
      <c r="Q1376" s="6">
        <f>IF(Inputs!$D$10="Yes",IF('Hourly Calcs'!P1376&gt;'Hourly Calcs'!K1376,'Hourly Calcs'!O1376,N1376+O1376),N1376+O1376)</f>
        <v>0</v>
      </c>
      <c r="R1376" s="12">
        <f t="shared" si="195"/>
        <v>0</v>
      </c>
      <c r="S1376" s="1">
        <f>IF(AND(A1376&gt;=5,A1376&lt;=9),INDEX(Demand!$C$3:$C$26,C1376),INDEX(Demand!$B$3:$B$26,C1376))</f>
        <v>400</v>
      </c>
      <c r="T1376" s="7">
        <f t="shared" si="196"/>
        <v>0</v>
      </c>
      <c r="U1376" s="7">
        <f t="shared" si="197"/>
        <v>0</v>
      </c>
    </row>
    <row r="1377" spans="1:21" x14ac:dyDescent="0.2">
      <c r="A1377" s="1">
        <v>2</v>
      </c>
      <c r="B1377" s="1">
        <v>27</v>
      </c>
      <c r="C1377" s="1">
        <v>1</v>
      </c>
      <c r="D1377">
        <v>7.8</v>
      </c>
      <c r="E1377">
        <v>7.8</v>
      </c>
      <c r="F1377">
        <v>100</v>
      </c>
      <c r="G1377">
        <v>0</v>
      </c>
      <c r="H1377">
        <v>0</v>
      </c>
      <c r="I1377">
        <v>0</v>
      </c>
      <c r="J1377" s="4">
        <f t="shared" si="192"/>
        <v>12.075889482741474</v>
      </c>
      <c r="K1377" s="4">
        <f t="shared" si="193"/>
        <v>-47.381296220340118</v>
      </c>
      <c r="L1377" s="5">
        <f t="shared" si="189"/>
        <v>0</v>
      </c>
      <c r="M1377" s="5">
        <f t="shared" si="190"/>
        <v>0</v>
      </c>
      <c r="N1377" s="6">
        <f t="shared" si="191"/>
        <v>0</v>
      </c>
      <c r="O1377" s="6">
        <f t="shared" si="194"/>
        <v>0</v>
      </c>
      <c r="P1377" s="6">
        <f>FORECAST(J1377,Inputs!$B$10:$B$18,Inputs!$A$10:$A$18)</f>
        <v>30.667369347062419</v>
      </c>
      <c r="Q1377" s="6">
        <f>IF(Inputs!$D$10="Yes",IF('Hourly Calcs'!P1377&gt;'Hourly Calcs'!K1377,'Hourly Calcs'!O1377,N1377+O1377),N1377+O1377)</f>
        <v>0</v>
      </c>
      <c r="R1377" s="12">
        <f t="shared" si="195"/>
        <v>0</v>
      </c>
      <c r="S1377" s="1">
        <f>IF(AND(A1377&gt;=5,A1377&lt;=9),INDEX(Demand!$C$3:$C$26,C1377),INDEX(Demand!$B$3:$B$26,C1377))</f>
        <v>350</v>
      </c>
      <c r="T1377" s="7">
        <f t="shared" si="196"/>
        <v>0</v>
      </c>
      <c r="U1377" s="7">
        <f t="shared" si="197"/>
        <v>0</v>
      </c>
    </row>
    <row r="1378" spans="1:21" x14ac:dyDescent="0.2">
      <c r="A1378" s="1">
        <v>2</v>
      </c>
      <c r="B1378" s="1">
        <v>27</v>
      </c>
      <c r="C1378" s="1">
        <v>2</v>
      </c>
      <c r="D1378">
        <v>7.8</v>
      </c>
      <c r="E1378">
        <v>7.8</v>
      </c>
      <c r="F1378">
        <v>100</v>
      </c>
      <c r="G1378">
        <v>0</v>
      </c>
      <c r="H1378">
        <v>0</v>
      </c>
      <c r="I1378">
        <v>0</v>
      </c>
      <c r="J1378" s="4">
        <f t="shared" si="192"/>
        <v>32.680927192507397</v>
      </c>
      <c r="K1378" s="4">
        <f t="shared" si="193"/>
        <v>-43.738168906076822</v>
      </c>
      <c r="L1378" s="5">
        <f t="shared" si="189"/>
        <v>0</v>
      </c>
      <c r="M1378" s="5">
        <f t="shared" si="190"/>
        <v>0</v>
      </c>
      <c r="N1378" s="6">
        <f t="shared" si="191"/>
        <v>0</v>
      </c>
      <c r="O1378" s="6">
        <f t="shared" si="194"/>
        <v>0</v>
      </c>
      <c r="P1378" s="6">
        <f>FORECAST(J1378,Inputs!$B$10:$B$18,Inputs!$A$10:$A$18)</f>
        <v>30.858156733263954</v>
      </c>
      <c r="Q1378" s="6">
        <f>IF(Inputs!$D$10="Yes",IF('Hourly Calcs'!P1378&gt;'Hourly Calcs'!K1378,'Hourly Calcs'!O1378,N1378+O1378),N1378+O1378)</f>
        <v>0</v>
      </c>
      <c r="R1378" s="12">
        <f t="shared" si="195"/>
        <v>0</v>
      </c>
      <c r="S1378" s="1">
        <f>IF(AND(A1378&gt;=5,A1378&lt;=9),INDEX(Demand!$C$3:$C$26,C1378),INDEX(Demand!$B$3:$B$26,C1378))</f>
        <v>350</v>
      </c>
      <c r="T1378" s="7">
        <f t="shared" si="196"/>
        <v>0</v>
      </c>
      <c r="U1378" s="7">
        <f t="shared" si="197"/>
        <v>0</v>
      </c>
    </row>
    <row r="1379" spans="1:21" x14ac:dyDescent="0.2">
      <c r="A1379" s="1">
        <v>2</v>
      </c>
      <c r="B1379" s="1">
        <v>27</v>
      </c>
      <c r="C1379" s="1">
        <v>3</v>
      </c>
      <c r="D1379">
        <v>7.7</v>
      </c>
      <c r="E1379">
        <v>7.7</v>
      </c>
      <c r="F1379">
        <v>100</v>
      </c>
      <c r="G1379">
        <v>0</v>
      </c>
      <c r="H1379">
        <v>0</v>
      </c>
      <c r="I1379">
        <v>0</v>
      </c>
      <c r="J1379" s="4">
        <f t="shared" si="192"/>
        <v>50.407429305066216</v>
      </c>
      <c r="K1379" s="4">
        <f t="shared" si="193"/>
        <v>-37.41879204002764</v>
      </c>
      <c r="L1379" s="5">
        <f t="shared" ref="L1379:L1442" si="198">IF(ABS($B$5-J1379)&gt;90,0,ABS($B$5-J1379))</f>
        <v>0</v>
      </c>
      <c r="M1379" s="5">
        <f t="shared" ref="M1379:M1442" si="199">IF(K1379&gt;0,ABS($B$4-K1379),0)</f>
        <v>0</v>
      </c>
      <c r="N1379" s="6">
        <f t="shared" si="191"/>
        <v>0</v>
      </c>
      <c r="O1379" s="6">
        <f t="shared" si="194"/>
        <v>0</v>
      </c>
      <c r="P1379" s="6">
        <f>FORECAST(J1379,Inputs!$B$10:$B$18,Inputs!$A$10:$A$18)</f>
        <v>31.022291012083944</v>
      </c>
      <c r="Q1379" s="6">
        <f>IF(Inputs!$D$10="Yes",IF('Hourly Calcs'!P1379&gt;'Hourly Calcs'!K1379,'Hourly Calcs'!O1379,N1379+O1379),N1379+O1379)</f>
        <v>0</v>
      </c>
      <c r="R1379" s="12">
        <f t="shared" si="195"/>
        <v>0</v>
      </c>
      <c r="S1379" s="1">
        <f>IF(AND(A1379&gt;=5,A1379&lt;=9),INDEX(Demand!$C$3:$C$26,C1379),INDEX(Demand!$B$3:$B$26,C1379))</f>
        <v>350</v>
      </c>
      <c r="T1379" s="7">
        <f t="shared" si="196"/>
        <v>0</v>
      </c>
      <c r="U1379" s="7">
        <f t="shared" si="197"/>
        <v>0</v>
      </c>
    </row>
    <row r="1380" spans="1:21" x14ac:dyDescent="0.2">
      <c r="A1380" s="1">
        <v>2</v>
      </c>
      <c r="B1380" s="1">
        <v>27</v>
      </c>
      <c r="C1380" s="1">
        <v>4</v>
      </c>
      <c r="D1380">
        <v>7.4</v>
      </c>
      <c r="E1380">
        <v>7.4</v>
      </c>
      <c r="F1380">
        <v>100</v>
      </c>
      <c r="G1380">
        <v>0</v>
      </c>
      <c r="H1380">
        <v>0</v>
      </c>
      <c r="I1380">
        <v>0</v>
      </c>
      <c r="J1380" s="4">
        <f t="shared" si="192"/>
        <v>65.368703791895058</v>
      </c>
      <c r="K1380" s="4">
        <f t="shared" si="193"/>
        <v>-29.365159189053401</v>
      </c>
      <c r="L1380" s="5">
        <f t="shared" si="198"/>
        <v>0</v>
      </c>
      <c r="M1380" s="5">
        <f t="shared" si="199"/>
        <v>0</v>
      </c>
      <c r="N1380" s="6">
        <f t="shared" si="191"/>
        <v>0</v>
      </c>
      <c r="O1380" s="6">
        <f t="shared" si="194"/>
        <v>0</v>
      </c>
      <c r="P1380" s="6">
        <f>FORECAST(J1380,Inputs!$B$10:$B$18,Inputs!$A$10:$A$18)</f>
        <v>31.160821331406435</v>
      </c>
      <c r="Q1380" s="6">
        <f>IF(Inputs!$D$10="Yes",IF('Hourly Calcs'!P1380&gt;'Hourly Calcs'!K1380,'Hourly Calcs'!O1380,N1380+O1380),N1380+O1380)</f>
        <v>0</v>
      </c>
      <c r="R1380" s="12">
        <f t="shared" si="195"/>
        <v>0</v>
      </c>
      <c r="S1380" s="1">
        <f>IF(AND(A1380&gt;=5,A1380&lt;=9),INDEX(Demand!$C$3:$C$26,C1380),INDEX(Demand!$B$3:$B$26,C1380))</f>
        <v>350</v>
      </c>
      <c r="T1380" s="7">
        <f t="shared" si="196"/>
        <v>0</v>
      </c>
      <c r="U1380" s="7">
        <f t="shared" si="197"/>
        <v>0</v>
      </c>
    </row>
    <row r="1381" spans="1:21" x14ac:dyDescent="0.2">
      <c r="A1381" s="1">
        <v>2</v>
      </c>
      <c r="B1381" s="1">
        <v>27</v>
      </c>
      <c r="C1381" s="1">
        <v>5</v>
      </c>
      <c r="D1381">
        <v>7.4</v>
      </c>
      <c r="E1381">
        <v>7.4</v>
      </c>
      <c r="F1381">
        <v>100</v>
      </c>
      <c r="G1381">
        <v>0</v>
      </c>
      <c r="H1381">
        <v>0</v>
      </c>
      <c r="I1381">
        <v>0</v>
      </c>
      <c r="J1381" s="4">
        <f t="shared" si="192"/>
        <v>78.369018905088524</v>
      </c>
      <c r="K1381" s="4">
        <f t="shared" si="193"/>
        <v>-20.336013817542792</v>
      </c>
      <c r="L1381" s="5">
        <f t="shared" si="198"/>
        <v>86.630981094911476</v>
      </c>
      <c r="M1381" s="5">
        <f t="shared" si="199"/>
        <v>0</v>
      </c>
      <c r="N1381" s="6">
        <f t="shared" si="191"/>
        <v>0</v>
      </c>
      <c r="O1381" s="6">
        <f t="shared" si="194"/>
        <v>0</v>
      </c>
      <c r="P1381" s="6">
        <f>FORECAST(J1381,Inputs!$B$10:$B$18,Inputs!$A$10:$A$18)</f>
        <v>31.281194619491558</v>
      </c>
      <c r="Q1381" s="6">
        <f>IF(Inputs!$D$10="Yes",IF('Hourly Calcs'!P1381&gt;'Hourly Calcs'!K1381,'Hourly Calcs'!O1381,N1381+O1381),N1381+O1381)</f>
        <v>0</v>
      </c>
      <c r="R1381" s="12">
        <f t="shared" si="195"/>
        <v>0</v>
      </c>
      <c r="S1381" s="1">
        <f>IF(AND(A1381&gt;=5,A1381&lt;=9),INDEX(Demand!$C$3:$C$26,C1381),INDEX(Demand!$B$3:$B$26,C1381))</f>
        <v>350</v>
      </c>
      <c r="T1381" s="7">
        <f t="shared" si="196"/>
        <v>0</v>
      </c>
      <c r="U1381" s="7">
        <f t="shared" si="197"/>
        <v>0</v>
      </c>
    </row>
    <row r="1382" spans="1:21" x14ac:dyDescent="0.2">
      <c r="A1382" s="1">
        <v>2</v>
      </c>
      <c r="B1382" s="1">
        <v>27</v>
      </c>
      <c r="C1382" s="1">
        <v>6</v>
      </c>
      <c r="D1382">
        <v>6.9</v>
      </c>
      <c r="E1382">
        <v>6.9</v>
      </c>
      <c r="F1382">
        <v>100</v>
      </c>
      <c r="G1382">
        <v>0</v>
      </c>
      <c r="H1382">
        <v>0</v>
      </c>
      <c r="I1382">
        <v>0</v>
      </c>
      <c r="J1382" s="4">
        <f t="shared" si="192"/>
        <v>90.262534637108715</v>
      </c>
      <c r="K1382" s="4">
        <f t="shared" si="193"/>
        <v>-10.876448622136493</v>
      </c>
      <c r="L1382" s="5">
        <f t="shared" si="198"/>
        <v>74.737465362891285</v>
      </c>
      <c r="M1382" s="5">
        <f t="shared" si="199"/>
        <v>0</v>
      </c>
      <c r="N1382" s="6">
        <f t="shared" si="191"/>
        <v>0</v>
      </c>
      <c r="O1382" s="6">
        <f t="shared" si="194"/>
        <v>0</v>
      </c>
      <c r="P1382" s="6">
        <f>FORECAST(J1382,Inputs!$B$10:$B$18,Inputs!$A$10:$A$18)</f>
        <v>31.391319765158411</v>
      </c>
      <c r="Q1382" s="6">
        <f>IF(Inputs!$D$10="Yes",IF('Hourly Calcs'!P1382&gt;'Hourly Calcs'!K1382,'Hourly Calcs'!O1382,N1382+O1382),N1382+O1382)</f>
        <v>0</v>
      </c>
      <c r="R1382" s="12">
        <f t="shared" si="195"/>
        <v>0</v>
      </c>
      <c r="S1382" s="1">
        <f>IF(AND(A1382&gt;=5,A1382&lt;=9),INDEX(Demand!$C$3:$C$26,C1382),INDEX(Demand!$B$3:$B$26,C1382))</f>
        <v>350</v>
      </c>
      <c r="T1382" s="7">
        <f t="shared" si="196"/>
        <v>0</v>
      </c>
      <c r="U1382" s="7">
        <f t="shared" si="197"/>
        <v>0</v>
      </c>
    </row>
    <row r="1383" spans="1:21" x14ac:dyDescent="0.2">
      <c r="A1383" s="1">
        <v>2</v>
      </c>
      <c r="B1383" s="1">
        <v>27</v>
      </c>
      <c r="C1383" s="1">
        <v>7</v>
      </c>
      <c r="D1383">
        <v>7.1</v>
      </c>
      <c r="E1383">
        <v>7.1</v>
      </c>
      <c r="F1383">
        <v>100</v>
      </c>
      <c r="G1383">
        <v>0</v>
      </c>
      <c r="H1383">
        <v>0</v>
      </c>
      <c r="I1383">
        <v>0</v>
      </c>
      <c r="J1383" s="4">
        <f t="shared" si="192"/>
        <v>101.78503705040872</v>
      </c>
      <c r="K1383" s="4">
        <f t="shared" si="193"/>
        <v>-1.2415993246277282</v>
      </c>
      <c r="L1383" s="5">
        <f t="shared" si="198"/>
        <v>63.214962949591282</v>
      </c>
      <c r="M1383" s="5">
        <f t="shared" si="199"/>
        <v>0</v>
      </c>
      <c r="N1383" s="6">
        <f t="shared" si="191"/>
        <v>0</v>
      </c>
      <c r="O1383" s="6">
        <f t="shared" si="194"/>
        <v>0</v>
      </c>
      <c r="P1383" s="6">
        <f>FORECAST(J1383,Inputs!$B$10:$B$18,Inputs!$A$10:$A$18)</f>
        <v>31.498009602318596</v>
      </c>
      <c r="Q1383" s="6">
        <f>IF(Inputs!$D$10="Yes",IF('Hourly Calcs'!P1383&gt;'Hourly Calcs'!K1383,'Hourly Calcs'!O1383,N1383+O1383),N1383+O1383)</f>
        <v>0</v>
      </c>
      <c r="R1383" s="12">
        <f t="shared" si="195"/>
        <v>0</v>
      </c>
      <c r="S1383" s="1">
        <f>IF(AND(A1383&gt;=5,A1383&lt;=9),INDEX(Demand!$C$3:$C$26,C1383),INDEX(Demand!$B$3:$B$26,C1383))</f>
        <v>350</v>
      </c>
      <c r="T1383" s="7">
        <f t="shared" si="196"/>
        <v>0</v>
      </c>
      <c r="U1383" s="7">
        <f t="shared" si="197"/>
        <v>0</v>
      </c>
    </row>
    <row r="1384" spans="1:21" x14ac:dyDescent="0.2">
      <c r="A1384" s="1">
        <v>2</v>
      </c>
      <c r="B1384" s="1">
        <v>27</v>
      </c>
      <c r="C1384" s="1">
        <v>8</v>
      </c>
      <c r="D1384">
        <v>7.1</v>
      </c>
      <c r="E1384">
        <v>7.1</v>
      </c>
      <c r="F1384">
        <v>100</v>
      </c>
      <c r="G1384">
        <v>8</v>
      </c>
      <c r="H1384">
        <v>0</v>
      </c>
      <c r="I1384">
        <v>8</v>
      </c>
      <c r="J1384" s="4">
        <f t="shared" si="192"/>
        <v>113.57012080987214</v>
      </c>
      <c r="K1384" s="4">
        <f t="shared" si="193"/>
        <v>7.6928566882417897</v>
      </c>
      <c r="L1384" s="5">
        <f t="shared" si="198"/>
        <v>51.429879190127863</v>
      </c>
      <c r="M1384" s="5">
        <f t="shared" si="199"/>
        <v>26.30714331175821</v>
      </c>
      <c r="N1384" s="6">
        <f t="shared" si="191"/>
        <v>0</v>
      </c>
      <c r="O1384" s="6">
        <f t="shared" si="194"/>
        <v>7.3161502902201665</v>
      </c>
      <c r="P1384" s="6">
        <f>FORECAST(J1384,Inputs!$B$10:$B$18,Inputs!$A$10:$A$18)</f>
        <v>31.607130748239555</v>
      </c>
      <c r="Q1384" s="6">
        <f>IF(Inputs!$D$10="Yes",IF('Hourly Calcs'!P1384&gt;'Hourly Calcs'!K1384,'Hourly Calcs'!O1384,N1384+O1384),N1384+O1384)</f>
        <v>7.3161502902201665</v>
      </c>
      <c r="R1384" s="12">
        <f t="shared" si="195"/>
        <v>34.766346179126231</v>
      </c>
      <c r="S1384" s="1">
        <f>IF(AND(A1384&gt;=5,A1384&lt;=9),INDEX(Demand!$C$3:$C$26,C1384),INDEX(Demand!$B$3:$B$26,C1384))</f>
        <v>350</v>
      </c>
      <c r="T1384" s="7">
        <f t="shared" si="196"/>
        <v>34.766346179126231</v>
      </c>
      <c r="U1384" s="7">
        <f t="shared" si="197"/>
        <v>0</v>
      </c>
    </row>
    <row r="1385" spans="1:21" x14ac:dyDescent="0.2">
      <c r="A1385" s="1">
        <v>2</v>
      </c>
      <c r="B1385" s="1">
        <v>27</v>
      </c>
      <c r="C1385" s="1">
        <v>9</v>
      </c>
      <c r="D1385">
        <v>7.3</v>
      </c>
      <c r="E1385">
        <v>7.3</v>
      </c>
      <c r="F1385">
        <v>100</v>
      </c>
      <c r="G1385">
        <v>46</v>
      </c>
      <c r="H1385">
        <v>0</v>
      </c>
      <c r="I1385">
        <v>46</v>
      </c>
      <c r="J1385" s="4">
        <f t="shared" si="192"/>
        <v>126.18180894374595</v>
      </c>
      <c r="K1385" s="4">
        <f t="shared" si="193"/>
        <v>15.873069207124658</v>
      </c>
      <c r="L1385" s="5">
        <f t="shared" si="198"/>
        <v>38.818191056254051</v>
      </c>
      <c r="M1385" s="5">
        <f t="shared" si="199"/>
        <v>18.126930792875342</v>
      </c>
      <c r="N1385" s="6">
        <f t="shared" si="191"/>
        <v>0</v>
      </c>
      <c r="O1385" s="6">
        <f t="shared" si="194"/>
        <v>42.067864168765958</v>
      </c>
      <c r="P1385" s="6">
        <f>FORECAST(J1385,Inputs!$B$10:$B$18,Inputs!$A$10:$A$18)</f>
        <v>31.723905638368016</v>
      </c>
      <c r="Q1385" s="6">
        <f>IF(Inputs!$D$10="Yes",IF('Hourly Calcs'!P1385&gt;'Hourly Calcs'!K1385,'Hourly Calcs'!O1385,N1385+O1385),N1385+O1385)</f>
        <v>42.067864168765958</v>
      </c>
      <c r="R1385" s="12">
        <f t="shared" si="195"/>
        <v>199.90649052997583</v>
      </c>
      <c r="S1385" s="1">
        <f>IF(AND(A1385&gt;=5,A1385&lt;=9),INDEX(Demand!$C$3:$C$26,C1385),INDEX(Demand!$B$3:$B$26,C1385))</f>
        <v>350</v>
      </c>
      <c r="T1385" s="7">
        <f t="shared" si="196"/>
        <v>199.90649052997583</v>
      </c>
      <c r="U1385" s="7">
        <f t="shared" si="197"/>
        <v>0</v>
      </c>
    </row>
    <row r="1386" spans="1:21" x14ac:dyDescent="0.2">
      <c r="A1386" s="1">
        <v>2</v>
      </c>
      <c r="B1386" s="1">
        <v>27</v>
      </c>
      <c r="C1386" s="1">
        <v>10</v>
      </c>
      <c r="D1386">
        <v>7.3</v>
      </c>
      <c r="E1386">
        <v>7.3</v>
      </c>
      <c r="F1386">
        <v>100</v>
      </c>
      <c r="G1386">
        <v>89</v>
      </c>
      <c r="H1386">
        <v>0</v>
      </c>
      <c r="I1386">
        <v>89</v>
      </c>
      <c r="J1386" s="4">
        <f t="shared" si="192"/>
        <v>140.08807912516011</v>
      </c>
      <c r="K1386" s="4">
        <f t="shared" si="193"/>
        <v>22.795357991719285</v>
      </c>
      <c r="L1386" s="5">
        <f t="shared" si="198"/>
        <v>24.911920874839893</v>
      </c>
      <c r="M1386" s="5">
        <f t="shared" si="199"/>
        <v>11.204642008280715</v>
      </c>
      <c r="N1386" s="6">
        <f t="shared" si="191"/>
        <v>0</v>
      </c>
      <c r="O1386" s="6">
        <f t="shared" si="194"/>
        <v>81.392171978699352</v>
      </c>
      <c r="P1386" s="6">
        <f>FORECAST(J1386,Inputs!$B$10:$B$18,Inputs!$A$10:$A$18)</f>
        <v>31.852667399307037</v>
      </c>
      <c r="Q1386" s="6">
        <f>IF(Inputs!$D$10="Yes",IF('Hourly Calcs'!P1386&gt;'Hourly Calcs'!K1386,'Hourly Calcs'!O1386,N1386+O1386),N1386+O1386)</f>
        <v>81.392171978699352</v>
      </c>
      <c r="R1386" s="12">
        <f t="shared" si="195"/>
        <v>386.77560124277932</v>
      </c>
      <c r="S1386" s="1">
        <f>IF(AND(A1386&gt;=5,A1386&lt;=9),INDEX(Demand!$C$3:$C$26,C1386),INDEX(Demand!$B$3:$B$26,C1386))</f>
        <v>600</v>
      </c>
      <c r="T1386" s="7">
        <f t="shared" si="196"/>
        <v>386.77560124277932</v>
      </c>
      <c r="U1386" s="7">
        <f t="shared" si="197"/>
        <v>0</v>
      </c>
    </row>
    <row r="1387" spans="1:21" x14ac:dyDescent="0.2">
      <c r="A1387" s="1">
        <v>2</v>
      </c>
      <c r="B1387" s="1">
        <v>27</v>
      </c>
      <c r="C1387" s="1">
        <v>11</v>
      </c>
      <c r="D1387">
        <v>7.5</v>
      </c>
      <c r="E1387">
        <v>7.5</v>
      </c>
      <c r="F1387">
        <v>100</v>
      </c>
      <c r="G1387">
        <v>124</v>
      </c>
      <c r="H1387">
        <v>0</v>
      </c>
      <c r="I1387">
        <v>124</v>
      </c>
      <c r="J1387" s="4">
        <f t="shared" si="192"/>
        <v>155.52331711524852</v>
      </c>
      <c r="K1387" s="4">
        <f t="shared" si="193"/>
        <v>27.863960624555439</v>
      </c>
      <c r="L1387" s="5">
        <f t="shared" si="198"/>
        <v>9.476682884751483</v>
      </c>
      <c r="M1387" s="5">
        <f t="shared" si="199"/>
        <v>6.136039375444561</v>
      </c>
      <c r="N1387" s="6">
        <f t="shared" si="191"/>
        <v>0</v>
      </c>
      <c r="O1387" s="6">
        <f t="shared" si="194"/>
        <v>113.40032949841257</v>
      </c>
      <c r="P1387" s="6">
        <f>FORECAST(J1387,Inputs!$B$10:$B$18,Inputs!$A$10:$A$18)</f>
        <v>31.995586269585633</v>
      </c>
      <c r="Q1387" s="6">
        <f>IF(Inputs!$D$10="Yes",IF('Hourly Calcs'!P1387&gt;'Hourly Calcs'!K1387,'Hourly Calcs'!O1387,N1387+O1387),N1387+O1387)</f>
        <v>113.40032949841257</v>
      </c>
      <c r="R1387" s="12">
        <f t="shared" si="195"/>
        <v>538.87836577645658</v>
      </c>
      <c r="S1387" s="1">
        <f>IF(AND(A1387&gt;=5,A1387&lt;=9),INDEX(Demand!$C$3:$C$26,C1387),INDEX(Demand!$B$3:$B$26,C1387))</f>
        <v>600</v>
      </c>
      <c r="T1387" s="7">
        <f t="shared" si="196"/>
        <v>538.87836577645658</v>
      </c>
      <c r="U1387" s="7">
        <f t="shared" si="197"/>
        <v>0</v>
      </c>
    </row>
    <row r="1388" spans="1:21" x14ac:dyDescent="0.2">
      <c r="A1388" s="1">
        <v>2</v>
      </c>
      <c r="B1388" s="1">
        <v>27</v>
      </c>
      <c r="C1388" s="1">
        <v>12</v>
      </c>
      <c r="D1388">
        <v>7.8</v>
      </c>
      <c r="E1388">
        <v>7.8</v>
      </c>
      <c r="F1388">
        <v>100</v>
      </c>
      <c r="G1388">
        <v>146</v>
      </c>
      <c r="H1388">
        <v>0</v>
      </c>
      <c r="I1388">
        <v>146</v>
      </c>
      <c r="J1388" s="4">
        <f t="shared" si="192"/>
        <v>172.25565479398378</v>
      </c>
      <c r="K1388" s="4">
        <f t="shared" si="193"/>
        <v>30.514922141379728</v>
      </c>
      <c r="L1388" s="5">
        <f t="shared" si="198"/>
        <v>7.2556547939837799</v>
      </c>
      <c r="M1388" s="5">
        <f t="shared" si="199"/>
        <v>3.4850778586202722</v>
      </c>
      <c r="N1388" s="6">
        <f t="shared" si="191"/>
        <v>0</v>
      </c>
      <c r="O1388" s="6">
        <f t="shared" si="194"/>
        <v>133.51974279651805</v>
      </c>
      <c r="P1388" s="6">
        <f>FORECAST(J1388,Inputs!$B$10:$B$18,Inputs!$A$10:$A$18)</f>
        <v>32.150515322166513</v>
      </c>
      <c r="Q1388" s="6">
        <f>IF(Inputs!$D$10="Yes",IF('Hourly Calcs'!P1388&gt;'Hourly Calcs'!K1388,'Hourly Calcs'!O1388,N1388+O1388),N1388+O1388)</f>
        <v>133.51974279651805</v>
      </c>
      <c r="R1388" s="12">
        <f t="shared" si="195"/>
        <v>634.48581776905371</v>
      </c>
      <c r="S1388" s="1">
        <f>IF(AND(A1388&gt;=5,A1388&lt;=9),INDEX(Demand!$C$3:$C$26,C1388),INDEX(Demand!$B$3:$B$26,C1388))</f>
        <v>600</v>
      </c>
      <c r="T1388" s="7">
        <f t="shared" si="196"/>
        <v>600</v>
      </c>
      <c r="U1388" s="7">
        <f t="shared" si="197"/>
        <v>34.48581776905371</v>
      </c>
    </row>
    <row r="1389" spans="1:21" x14ac:dyDescent="0.2">
      <c r="A1389" s="1">
        <v>2</v>
      </c>
      <c r="B1389" s="1">
        <v>27</v>
      </c>
      <c r="C1389" s="1">
        <v>13</v>
      </c>
      <c r="D1389">
        <v>8.1999999999999993</v>
      </c>
      <c r="E1389">
        <v>8.1999999999999993</v>
      </c>
      <c r="F1389">
        <v>100</v>
      </c>
      <c r="G1389">
        <v>152</v>
      </c>
      <c r="H1389">
        <v>0</v>
      </c>
      <c r="I1389">
        <v>152</v>
      </c>
      <c r="J1389" s="4">
        <f t="shared" si="192"/>
        <v>189.47753411179085</v>
      </c>
      <c r="K1389" s="4">
        <f t="shared" si="193"/>
        <v>30.386900377993122</v>
      </c>
      <c r="L1389" s="5">
        <f t="shared" si="198"/>
        <v>24.477534111790845</v>
      </c>
      <c r="M1389" s="5">
        <f t="shared" si="199"/>
        <v>3.6130996220068781</v>
      </c>
      <c r="N1389" s="6">
        <f t="shared" si="191"/>
        <v>0</v>
      </c>
      <c r="O1389" s="6">
        <f t="shared" si="194"/>
        <v>139.00685551418317</v>
      </c>
      <c r="P1389" s="6">
        <f>FORECAST(J1389,Inputs!$B$10:$B$18,Inputs!$A$10:$A$18)</f>
        <v>32.309977167701767</v>
      </c>
      <c r="Q1389" s="6">
        <f>IF(Inputs!$D$10="Yes",IF('Hourly Calcs'!P1389&gt;'Hourly Calcs'!K1389,'Hourly Calcs'!O1389,N1389+O1389),N1389+O1389)</f>
        <v>139.00685551418317</v>
      </c>
      <c r="R1389" s="12">
        <f t="shared" si="195"/>
        <v>660.56057740339838</v>
      </c>
      <c r="S1389" s="1">
        <f>IF(AND(A1389&gt;=5,A1389&lt;=9),INDEX(Demand!$C$3:$C$26,C1389),INDEX(Demand!$B$3:$B$26,C1389))</f>
        <v>600</v>
      </c>
      <c r="T1389" s="7">
        <f t="shared" si="196"/>
        <v>600</v>
      </c>
      <c r="U1389" s="7">
        <f t="shared" si="197"/>
        <v>60.560577403398383</v>
      </c>
    </row>
    <row r="1390" spans="1:21" x14ac:dyDescent="0.2">
      <c r="A1390" s="1">
        <v>2</v>
      </c>
      <c r="B1390" s="1">
        <v>27</v>
      </c>
      <c r="C1390" s="1">
        <v>14</v>
      </c>
      <c r="D1390">
        <v>8.6</v>
      </c>
      <c r="E1390">
        <v>8.6</v>
      </c>
      <c r="F1390">
        <v>100</v>
      </c>
      <c r="G1390">
        <v>141</v>
      </c>
      <c r="H1390">
        <v>0</v>
      </c>
      <c r="I1390">
        <v>141</v>
      </c>
      <c r="J1390" s="4">
        <f t="shared" si="192"/>
        <v>206.11995562046852</v>
      </c>
      <c r="K1390" s="4">
        <f t="shared" si="193"/>
        <v>27.499342820471682</v>
      </c>
      <c r="L1390" s="5">
        <f t="shared" si="198"/>
        <v>41.119955620468517</v>
      </c>
      <c r="M1390" s="5">
        <f t="shared" si="199"/>
        <v>6.5006571795283179</v>
      </c>
      <c r="N1390" s="6">
        <f t="shared" si="191"/>
        <v>0</v>
      </c>
      <c r="O1390" s="6">
        <f t="shared" si="194"/>
        <v>128.94714886513043</v>
      </c>
      <c r="P1390" s="6">
        <f>FORECAST(J1390,Inputs!$B$10:$B$18,Inputs!$A$10:$A$18)</f>
        <v>32.464073663152483</v>
      </c>
      <c r="Q1390" s="6">
        <f>IF(Inputs!$D$10="Yes",IF('Hourly Calcs'!P1390&gt;'Hourly Calcs'!K1390,'Hourly Calcs'!O1390,N1390+O1390),N1390+O1390)</f>
        <v>128.94714886513043</v>
      </c>
      <c r="R1390" s="12">
        <f t="shared" si="195"/>
        <v>612.75685140709982</v>
      </c>
      <c r="S1390" s="1">
        <f>IF(AND(A1390&gt;=5,A1390&lt;=9),INDEX(Demand!$C$3:$C$26,C1390),INDEX(Demand!$B$3:$B$26,C1390))</f>
        <v>600</v>
      </c>
      <c r="T1390" s="7">
        <f t="shared" si="196"/>
        <v>600</v>
      </c>
      <c r="U1390" s="7">
        <f t="shared" si="197"/>
        <v>12.756851407099816</v>
      </c>
    </row>
    <row r="1391" spans="1:21" x14ac:dyDescent="0.2">
      <c r="A1391" s="1">
        <v>2</v>
      </c>
      <c r="B1391" s="1">
        <v>27</v>
      </c>
      <c r="C1391" s="1">
        <v>15</v>
      </c>
      <c r="D1391">
        <v>10</v>
      </c>
      <c r="E1391">
        <v>10</v>
      </c>
      <c r="F1391">
        <v>100</v>
      </c>
      <c r="G1391">
        <v>115</v>
      </c>
      <c r="H1391">
        <v>0</v>
      </c>
      <c r="I1391">
        <v>115</v>
      </c>
      <c r="J1391" s="4">
        <f t="shared" si="192"/>
        <v>221.42261269184937</v>
      </c>
      <c r="K1391" s="4">
        <f t="shared" si="193"/>
        <v>22.241906092462173</v>
      </c>
      <c r="L1391" s="5">
        <f t="shared" si="198"/>
        <v>56.422612691849366</v>
      </c>
      <c r="M1391" s="5">
        <f t="shared" si="199"/>
        <v>11.758093907537827</v>
      </c>
      <c r="N1391" s="6">
        <f t="shared" si="191"/>
        <v>0</v>
      </c>
      <c r="O1391" s="6">
        <f t="shared" si="194"/>
        <v>105.1696604219149</v>
      </c>
      <c r="P1391" s="6">
        <f>FORECAST(J1391,Inputs!$B$10:$B$18,Inputs!$A$10:$A$18)</f>
        <v>32.605764932331937</v>
      </c>
      <c r="Q1391" s="6">
        <f>IF(Inputs!$D$10="Yes",IF('Hourly Calcs'!P1391&gt;'Hourly Calcs'!K1391,'Hourly Calcs'!O1391,N1391+O1391),N1391+O1391)</f>
        <v>105.1696604219149</v>
      </c>
      <c r="R1391" s="12">
        <f t="shared" si="195"/>
        <v>499.76622632493957</v>
      </c>
      <c r="S1391" s="1">
        <f>IF(AND(A1391&gt;=5,A1391&lt;=9),INDEX(Demand!$C$3:$C$26,C1391),INDEX(Demand!$B$3:$B$26,C1391))</f>
        <v>600</v>
      </c>
      <c r="T1391" s="7">
        <f t="shared" si="196"/>
        <v>499.76622632493957</v>
      </c>
      <c r="U1391" s="7">
        <f t="shared" si="197"/>
        <v>0</v>
      </c>
    </row>
    <row r="1392" spans="1:21" x14ac:dyDescent="0.2">
      <c r="A1392" s="1">
        <v>2</v>
      </c>
      <c r="B1392" s="1">
        <v>27</v>
      </c>
      <c r="C1392" s="1">
        <v>16</v>
      </c>
      <c r="D1392">
        <v>10.199999999999999</v>
      </c>
      <c r="E1392">
        <v>10.199999999999999</v>
      </c>
      <c r="F1392">
        <v>100</v>
      </c>
      <c r="G1392">
        <v>77</v>
      </c>
      <c r="H1392">
        <v>0</v>
      </c>
      <c r="I1392">
        <v>77</v>
      </c>
      <c r="J1392" s="4">
        <f t="shared" si="192"/>
        <v>235.20576027804731</v>
      </c>
      <c r="K1392" s="4">
        <f t="shared" si="193"/>
        <v>15.187467916236045</v>
      </c>
      <c r="L1392" s="5">
        <f t="shared" si="198"/>
        <v>70.205760278047308</v>
      </c>
      <c r="M1392" s="5">
        <f t="shared" si="199"/>
        <v>18.812532083763955</v>
      </c>
      <c r="N1392" s="6">
        <f t="shared" si="191"/>
        <v>0</v>
      </c>
      <c r="O1392" s="6">
        <f t="shared" si="194"/>
        <v>70.417946543369098</v>
      </c>
      <c r="P1392" s="6">
        <f>FORECAST(J1392,Inputs!$B$10:$B$18,Inputs!$A$10:$A$18)</f>
        <v>32.733386669241177</v>
      </c>
      <c r="Q1392" s="6">
        <f>IF(Inputs!$D$10="Yes",IF('Hourly Calcs'!P1392&gt;'Hourly Calcs'!K1392,'Hourly Calcs'!O1392,N1392+O1392),N1392+O1392)</f>
        <v>70.417946543369098</v>
      </c>
      <c r="R1392" s="12">
        <f t="shared" si="195"/>
        <v>334.62608197408991</v>
      </c>
      <c r="S1392" s="1">
        <f>IF(AND(A1392&gt;=5,A1392&lt;=9),INDEX(Demand!$C$3:$C$26,C1392),INDEX(Demand!$B$3:$B$26,C1392))</f>
        <v>900</v>
      </c>
      <c r="T1392" s="7">
        <f t="shared" si="196"/>
        <v>334.62608197408986</v>
      </c>
      <c r="U1392" s="7">
        <f t="shared" si="197"/>
        <v>0</v>
      </c>
    </row>
    <row r="1393" spans="1:21" x14ac:dyDescent="0.2">
      <c r="A1393" s="1">
        <v>2</v>
      </c>
      <c r="B1393" s="1">
        <v>27</v>
      </c>
      <c r="C1393" s="1">
        <v>17</v>
      </c>
      <c r="D1393">
        <v>9.6</v>
      </c>
      <c r="E1393">
        <v>9.6</v>
      </c>
      <c r="F1393">
        <v>100</v>
      </c>
      <c r="G1393">
        <v>34</v>
      </c>
      <c r="H1393">
        <v>0</v>
      </c>
      <c r="I1393">
        <v>34</v>
      </c>
      <c r="J1393" s="4">
        <f t="shared" si="192"/>
        <v>247.73482358165595</v>
      </c>
      <c r="K1393" s="4">
        <f t="shared" si="193"/>
        <v>6.9334733209978623</v>
      </c>
      <c r="L1393" s="5">
        <f t="shared" si="198"/>
        <v>82.734823581655945</v>
      </c>
      <c r="M1393" s="5">
        <f t="shared" si="199"/>
        <v>27.066526679002138</v>
      </c>
      <c r="N1393" s="6">
        <f t="shared" si="191"/>
        <v>0</v>
      </c>
      <c r="O1393" s="6">
        <f t="shared" si="194"/>
        <v>31.093638733435707</v>
      </c>
      <c r="P1393" s="6">
        <f>FORECAST(J1393,Inputs!$B$10:$B$18,Inputs!$A$10:$A$18)</f>
        <v>32.849396514644958</v>
      </c>
      <c r="Q1393" s="6">
        <f>IF(Inputs!$D$10="Yes",IF('Hourly Calcs'!P1393&gt;'Hourly Calcs'!K1393,'Hourly Calcs'!O1393,N1393+O1393),N1393+O1393)</f>
        <v>31.093638733435707</v>
      </c>
      <c r="R1393" s="12">
        <f t="shared" si="195"/>
        <v>147.75697126128648</v>
      </c>
      <c r="S1393" s="1">
        <f>IF(AND(A1393&gt;=5,A1393&lt;=9),INDEX(Demand!$C$3:$C$26,C1393),INDEX(Demand!$B$3:$B$26,C1393))</f>
        <v>900</v>
      </c>
      <c r="T1393" s="7">
        <f t="shared" si="196"/>
        <v>147.75697126128648</v>
      </c>
      <c r="U1393" s="7">
        <f t="shared" si="197"/>
        <v>0</v>
      </c>
    </row>
    <row r="1394" spans="1:21" x14ac:dyDescent="0.2">
      <c r="A1394" s="1">
        <v>2</v>
      </c>
      <c r="B1394" s="1">
        <v>27</v>
      </c>
      <c r="C1394" s="1">
        <v>18</v>
      </c>
      <c r="D1394">
        <v>9</v>
      </c>
      <c r="E1394">
        <v>9</v>
      </c>
      <c r="F1394">
        <v>100</v>
      </c>
      <c r="G1394">
        <v>4</v>
      </c>
      <c r="H1394">
        <v>0</v>
      </c>
      <c r="I1394">
        <v>4</v>
      </c>
      <c r="J1394" s="4">
        <f t="shared" si="192"/>
        <v>259.4911363471544</v>
      </c>
      <c r="K1394" s="4">
        <f t="shared" si="193"/>
        <v>-2.1296800337193105</v>
      </c>
      <c r="L1394" s="5">
        <f t="shared" si="198"/>
        <v>0</v>
      </c>
      <c r="M1394" s="5">
        <f t="shared" si="199"/>
        <v>0</v>
      </c>
      <c r="N1394" s="6">
        <f t="shared" si="191"/>
        <v>0</v>
      </c>
      <c r="O1394" s="6">
        <f t="shared" si="194"/>
        <v>3.6580751451100832</v>
      </c>
      <c r="P1394" s="6">
        <f>FORECAST(J1394,Inputs!$B$10:$B$18,Inputs!$A$10:$A$18)</f>
        <v>32.958251262473652</v>
      </c>
      <c r="Q1394" s="6">
        <f>IF(Inputs!$D$10="Yes",IF('Hourly Calcs'!P1394&gt;'Hourly Calcs'!K1394,'Hourly Calcs'!O1394,N1394+O1394),N1394+O1394)</f>
        <v>3.6580751451100832</v>
      </c>
      <c r="R1394" s="12">
        <f t="shared" si="195"/>
        <v>17.383173089563115</v>
      </c>
      <c r="S1394" s="1">
        <f>IF(AND(A1394&gt;=5,A1394&lt;=9),INDEX(Demand!$C$3:$C$26,C1394),INDEX(Demand!$B$3:$B$26,C1394))</f>
        <v>900</v>
      </c>
      <c r="T1394" s="7">
        <f t="shared" si="196"/>
        <v>17.383173089563115</v>
      </c>
      <c r="U1394" s="7">
        <f t="shared" si="197"/>
        <v>0</v>
      </c>
    </row>
    <row r="1395" spans="1:21" x14ac:dyDescent="0.2">
      <c r="A1395" s="1">
        <v>2</v>
      </c>
      <c r="B1395" s="1">
        <v>27</v>
      </c>
      <c r="C1395" s="1">
        <v>19</v>
      </c>
      <c r="D1395">
        <v>8.9</v>
      </c>
      <c r="E1395">
        <v>8.9</v>
      </c>
      <c r="F1395">
        <v>100</v>
      </c>
      <c r="G1395">
        <v>0</v>
      </c>
      <c r="H1395">
        <v>0</v>
      </c>
      <c r="I1395">
        <v>0</v>
      </c>
      <c r="J1395" s="4">
        <f t="shared" si="192"/>
        <v>271.04565562406049</v>
      </c>
      <c r="K1395" s="4">
        <f t="shared" si="193"/>
        <v>-11.682344285325726</v>
      </c>
      <c r="L1395" s="5">
        <f t="shared" si="198"/>
        <v>0</v>
      </c>
      <c r="M1395" s="5">
        <f t="shared" si="199"/>
        <v>0</v>
      </c>
      <c r="N1395" s="6">
        <f t="shared" si="191"/>
        <v>0</v>
      </c>
      <c r="O1395" s="6">
        <f t="shared" si="194"/>
        <v>0</v>
      </c>
      <c r="P1395" s="6">
        <f>FORECAST(J1395,Inputs!$B$10:$B$18,Inputs!$A$10:$A$18)</f>
        <v>33.065237552074635</v>
      </c>
      <c r="Q1395" s="6">
        <f>IF(Inputs!$D$10="Yes",IF('Hourly Calcs'!P1395&gt;'Hourly Calcs'!K1395,'Hourly Calcs'!O1395,N1395+O1395),N1395+O1395)</f>
        <v>0</v>
      </c>
      <c r="R1395" s="12">
        <f t="shared" si="195"/>
        <v>0</v>
      </c>
      <c r="S1395" s="1">
        <f>IF(AND(A1395&gt;=5,A1395&lt;=9),INDEX(Demand!$C$3:$C$26,C1395),INDEX(Demand!$B$3:$B$26,C1395))</f>
        <v>900</v>
      </c>
      <c r="T1395" s="7">
        <f t="shared" si="196"/>
        <v>0</v>
      </c>
      <c r="U1395" s="7">
        <f t="shared" si="197"/>
        <v>0</v>
      </c>
    </row>
    <row r="1396" spans="1:21" x14ac:dyDescent="0.2">
      <c r="A1396" s="1">
        <v>2</v>
      </c>
      <c r="B1396" s="1">
        <v>27</v>
      </c>
      <c r="C1396" s="1">
        <v>20</v>
      </c>
      <c r="D1396">
        <v>8.6999999999999993</v>
      </c>
      <c r="E1396">
        <v>8.6999999999999993</v>
      </c>
      <c r="F1396">
        <v>100</v>
      </c>
      <c r="G1396">
        <v>0</v>
      </c>
      <c r="H1396">
        <v>0</v>
      </c>
      <c r="I1396">
        <v>0</v>
      </c>
      <c r="J1396" s="4">
        <f t="shared" si="192"/>
        <v>283.03964843876111</v>
      </c>
      <c r="K1396" s="4">
        <f t="shared" si="193"/>
        <v>-21.091444467997221</v>
      </c>
      <c r="L1396" s="5">
        <f t="shared" si="198"/>
        <v>0</v>
      </c>
      <c r="M1396" s="5">
        <f t="shared" si="199"/>
        <v>0</v>
      </c>
      <c r="N1396" s="6">
        <f t="shared" si="191"/>
        <v>0</v>
      </c>
      <c r="O1396" s="6">
        <f t="shared" si="194"/>
        <v>0</v>
      </c>
      <c r="P1396" s="6">
        <f>FORECAST(J1396,Inputs!$B$10:$B$18,Inputs!$A$10:$A$18)</f>
        <v>33.17629304109964</v>
      </c>
      <c r="Q1396" s="6">
        <f>IF(Inputs!$D$10="Yes",IF('Hourly Calcs'!P1396&gt;'Hourly Calcs'!K1396,'Hourly Calcs'!O1396,N1396+O1396),N1396+O1396)</f>
        <v>0</v>
      </c>
      <c r="R1396" s="12">
        <f t="shared" si="195"/>
        <v>0</v>
      </c>
      <c r="S1396" s="1">
        <f>IF(AND(A1396&gt;=5,A1396&lt;=9),INDEX(Demand!$C$3:$C$26,C1396),INDEX(Demand!$B$3:$B$26,C1396))</f>
        <v>800</v>
      </c>
      <c r="T1396" s="7">
        <f t="shared" si="196"/>
        <v>0</v>
      </c>
      <c r="U1396" s="7">
        <f t="shared" si="197"/>
        <v>0</v>
      </c>
    </row>
    <row r="1397" spans="1:21" x14ac:dyDescent="0.2">
      <c r="A1397" s="1">
        <v>2</v>
      </c>
      <c r="B1397" s="1">
        <v>27</v>
      </c>
      <c r="C1397" s="1">
        <v>21</v>
      </c>
      <c r="D1397">
        <v>8.5</v>
      </c>
      <c r="E1397">
        <v>8.5</v>
      </c>
      <c r="F1397">
        <v>100</v>
      </c>
      <c r="G1397">
        <v>0</v>
      </c>
      <c r="H1397">
        <v>0</v>
      </c>
      <c r="I1397">
        <v>0</v>
      </c>
      <c r="J1397" s="4">
        <f t="shared" si="192"/>
        <v>296.21760043086795</v>
      </c>
      <c r="K1397" s="4">
        <f t="shared" si="193"/>
        <v>-30.015609602624792</v>
      </c>
      <c r="L1397" s="5">
        <f t="shared" si="198"/>
        <v>0</v>
      </c>
      <c r="M1397" s="5">
        <f t="shared" si="199"/>
        <v>0</v>
      </c>
      <c r="N1397" s="6">
        <f t="shared" si="191"/>
        <v>0</v>
      </c>
      <c r="O1397" s="6">
        <f t="shared" si="194"/>
        <v>0</v>
      </c>
      <c r="P1397" s="6">
        <f>FORECAST(J1397,Inputs!$B$10:$B$18,Inputs!$A$10:$A$18)</f>
        <v>33.298311115100624</v>
      </c>
      <c r="Q1397" s="6">
        <f>IF(Inputs!$D$10="Yes",IF('Hourly Calcs'!P1397&gt;'Hourly Calcs'!K1397,'Hourly Calcs'!O1397,N1397+O1397),N1397+O1397)</f>
        <v>0</v>
      </c>
      <c r="R1397" s="12">
        <f t="shared" si="195"/>
        <v>0</v>
      </c>
      <c r="S1397" s="1">
        <f>IF(AND(A1397&gt;=5,A1397&lt;=9),INDEX(Demand!$C$3:$C$26,C1397),INDEX(Demand!$B$3:$B$26,C1397))</f>
        <v>700</v>
      </c>
      <c r="T1397" s="7">
        <f t="shared" si="196"/>
        <v>0</v>
      </c>
      <c r="U1397" s="7">
        <f t="shared" si="197"/>
        <v>0</v>
      </c>
    </row>
    <row r="1398" spans="1:21" x14ac:dyDescent="0.2">
      <c r="A1398" s="1">
        <v>2</v>
      </c>
      <c r="B1398" s="1">
        <v>27</v>
      </c>
      <c r="C1398" s="1">
        <v>22</v>
      </c>
      <c r="D1398">
        <v>8.5</v>
      </c>
      <c r="E1398">
        <v>8.5</v>
      </c>
      <c r="F1398">
        <v>100</v>
      </c>
      <c r="G1398">
        <v>0</v>
      </c>
      <c r="H1398">
        <v>0</v>
      </c>
      <c r="I1398">
        <v>0</v>
      </c>
      <c r="J1398" s="4">
        <f t="shared" si="192"/>
        <v>311.43093378337528</v>
      </c>
      <c r="K1398" s="4">
        <f t="shared" si="193"/>
        <v>-37.889329344952543</v>
      </c>
      <c r="L1398" s="5">
        <f t="shared" si="198"/>
        <v>0</v>
      </c>
      <c r="M1398" s="5">
        <f t="shared" si="199"/>
        <v>0</v>
      </c>
      <c r="N1398" s="6">
        <f t="shared" si="191"/>
        <v>0</v>
      </c>
      <c r="O1398" s="6">
        <f t="shared" si="194"/>
        <v>0</v>
      </c>
      <c r="P1398" s="6">
        <f>FORECAST(J1398,Inputs!$B$10:$B$18,Inputs!$A$10:$A$18)</f>
        <v>33.439175312809027</v>
      </c>
      <c r="Q1398" s="6">
        <f>IF(Inputs!$D$10="Yes",IF('Hourly Calcs'!P1398&gt;'Hourly Calcs'!K1398,'Hourly Calcs'!O1398,N1398+O1398),N1398+O1398)</f>
        <v>0</v>
      </c>
      <c r="R1398" s="12">
        <f t="shared" si="195"/>
        <v>0</v>
      </c>
      <c r="S1398" s="1">
        <f>IF(AND(A1398&gt;=5,A1398&lt;=9),INDEX(Demand!$C$3:$C$26,C1398),INDEX(Demand!$B$3:$B$26,C1398))</f>
        <v>600</v>
      </c>
      <c r="T1398" s="7">
        <f t="shared" si="196"/>
        <v>0</v>
      </c>
      <c r="U1398" s="7">
        <f t="shared" si="197"/>
        <v>0</v>
      </c>
    </row>
    <row r="1399" spans="1:21" x14ac:dyDescent="0.2">
      <c r="A1399" s="1">
        <v>2</v>
      </c>
      <c r="B1399" s="1">
        <v>27</v>
      </c>
      <c r="C1399" s="1">
        <v>23</v>
      </c>
      <c r="D1399">
        <v>8.4</v>
      </c>
      <c r="E1399">
        <v>8.4</v>
      </c>
      <c r="F1399">
        <v>100</v>
      </c>
      <c r="G1399">
        <v>0</v>
      </c>
      <c r="H1399">
        <v>0</v>
      </c>
      <c r="I1399">
        <v>0</v>
      </c>
      <c r="J1399" s="4">
        <f t="shared" si="192"/>
        <v>329.43148016313796</v>
      </c>
      <c r="K1399" s="4">
        <f t="shared" si="193"/>
        <v>-43.932359218436261</v>
      </c>
      <c r="L1399" s="5">
        <f t="shared" si="198"/>
        <v>0</v>
      </c>
      <c r="M1399" s="5">
        <f t="shared" si="199"/>
        <v>0</v>
      </c>
      <c r="N1399" s="6">
        <f t="shared" si="191"/>
        <v>0</v>
      </c>
      <c r="O1399" s="6">
        <f t="shared" si="194"/>
        <v>0</v>
      </c>
      <c r="P1399" s="6">
        <f>FORECAST(J1399,Inputs!$B$10:$B$18,Inputs!$A$10:$A$18)</f>
        <v>33.605847038547573</v>
      </c>
      <c r="Q1399" s="6">
        <f>IF(Inputs!$D$10="Yes",IF('Hourly Calcs'!P1399&gt;'Hourly Calcs'!K1399,'Hourly Calcs'!O1399,N1399+O1399),N1399+O1399)</f>
        <v>0</v>
      </c>
      <c r="R1399" s="12">
        <f t="shared" si="195"/>
        <v>0</v>
      </c>
      <c r="S1399" s="1">
        <f>IF(AND(A1399&gt;=5,A1399&lt;=9),INDEX(Demand!$C$3:$C$26,C1399),INDEX(Demand!$B$3:$B$26,C1399))</f>
        <v>500</v>
      </c>
      <c r="T1399" s="7">
        <f t="shared" si="196"/>
        <v>0</v>
      </c>
      <c r="U1399" s="7">
        <f t="shared" si="197"/>
        <v>0</v>
      </c>
    </row>
    <row r="1400" spans="1:21" x14ac:dyDescent="0.2">
      <c r="A1400" s="1">
        <v>2</v>
      </c>
      <c r="B1400" s="1">
        <v>27</v>
      </c>
      <c r="C1400" s="1">
        <v>24</v>
      </c>
      <c r="D1400">
        <v>8.4</v>
      </c>
      <c r="E1400">
        <v>8.4</v>
      </c>
      <c r="F1400">
        <v>100</v>
      </c>
      <c r="G1400">
        <v>0</v>
      </c>
      <c r="H1400">
        <v>0</v>
      </c>
      <c r="I1400">
        <v>0</v>
      </c>
      <c r="J1400" s="4">
        <f t="shared" si="192"/>
        <v>350.18473449383782</v>
      </c>
      <c r="K1400" s="4">
        <f t="shared" si="193"/>
        <v>-47.20659377685098</v>
      </c>
      <c r="L1400" s="5">
        <f t="shared" si="198"/>
        <v>0</v>
      </c>
      <c r="M1400" s="5">
        <f t="shared" si="199"/>
        <v>0</v>
      </c>
      <c r="N1400" s="6">
        <f t="shared" si="191"/>
        <v>0</v>
      </c>
      <c r="O1400" s="6">
        <f t="shared" si="194"/>
        <v>0</v>
      </c>
      <c r="P1400" s="6">
        <f>FORECAST(J1400,Inputs!$B$10:$B$18,Inputs!$A$10:$A$18)</f>
        <v>33.798006800868869</v>
      </c>
      <c r="Q1400" s="6">
        <f>IF(Inputs!$D$10="Yes",IF('Hourly Calcs'!P1400&gt;'Hourly Calcs'!K1400,'Hourly Calcs'!O1400,N1400+O1400),N1400+O1400)</f>
        <v>0</v>
      </c>
      <c r="R1400" s="12">
        <f t="shared" si="195"/>
        <v>0</v>
      </c>
      <c r="S1400" s="1">
        <f>IF(AND(A1400&gt;=5,A1400&lt;=9),INDEX(Demand!$C$3:$C$26,C1400),INDEX(Demand!$B$3:$B$26,C1400))</f>
        <v>400</v>
      </c>
      <c r="T1400" s="7">
        <f t="shared" si="196"/>
        <v>0</v>
      </c>
      <c r="U1400" s="7">
        <f t="shared" si="197"/>
        <v>0</v>
      </c>
    </row>
    <row r="1401" spans="1:21" x14ac:dyDescent="0.2">
      <c r="A1401" s="1">
        <v>2</v>
      </c>
      <c r="B1401" s="1">
        <v>28</v>
      </c>
      <c r="C1401" s="1">
        <v>1</v>
      </c>
      <c r="D1401">
        <v>8.3000000000000007</v>
      </c>
      <c r="E1401">
        <v>8.3000000000000007</v>
      </c>
      <c r="F1401">
        <v>100</v>
      </c>
      <c r="G1401">
        <v>0</v>
      </c>
      <c r="H1401">
        <v>0</v>
      </c>
      <c r="I1401">
        <v>0</v>
      </c>
      <c r="J1401" s="4">
        <f t="shared" si="192"/>
        <v>12.06495790276972</v>
      </c>
      <c r="K1401" s="4">
        <f t="shared" si="193"/>
        <v>-47.0034950576092</v>
      </c>
      <c r="L1401" s="5">
        <f t="shared" si="198"/>
        <v>0</v>
      </c>
      <c r="M1401" s="5">
        <f t="shared" si="199"/>
        <v>0</v>
      </c>
      <c r="N1401" s="6">
        <f t="shared" si="191"/>
        <v>0</v>
      </c>
      <c r="O1401" s="6">
        <f t="shared" si="194"/>
        <v>0</v>
      </c>
      <c r="P1401" s="6">
        <f>FORECAST(J1401,Inputs!$B$10:$B$18,Inputs!$A$10:$A$18)</f>
        <v>30.667268128729347</v>
      </c>
      <c r="Q1401" s="6">
        <f>IF(Inputs!$D$10="Yes",IF('Hourly Calcs'!P1401&gt;'Hourly Calcs'!K1401,'Hourly Calcs'!O1401,N1401+O1401),N1401+O1401)</f>
        <v>0</v>
      </c>
      <c r="R1401" s="12">
        <f t="shared" si="195"/>
        <v>0</v>
      </c>
      <c r="S1401" s="1">
        <f>IF(AND(A1401&gt;=5,A1401&lt;=9),INDEX(Demand!$C$3:$C$26,C1401),INDEX(Demand!$B$3:$B$26,C1401))</f>
        <v>350</v>
      </c>
      <c r="T1401" s="7">
        <f t="shared" si="196"/>
        <v>0</v>
      </c>
      <c r="U1401" s="7">
        <f t="shared" si="197"/>
        <v>0</v>
      </c>
    </row>
    <row r="1402" spans="1:21" x14ac:dyDescent="0.2">
      <c r="A1402" s="1">
        <v>2</v>
      </c>
      <c r="B1402" s="1">
        <v>28</v>
      </c>
      <c r="C1402" s="1">
        <v>2</v>
      </c>
      <c r="D1402">
        <v>8.1</v>
      </c>
      <c r="E1402">
        <v>8.1</v>
      </c>
      <c r="F1402">
        <v>100</v>
      </c>
      <c r="G1402">
        <v>0</v>
      </c>
      <c r="H1402">
        <v>0</v>
      </c>
      <c r="I1402">
        <v>0</v>
      </c>
      <c r="J1402" s="4">
        <f t="shared" si="192"/>
        <v>32.558278531926675</v>
      </c>
      <c r="K1402" s="4">
        <f t="shared" si="193"/>
        <v>-43.370790219017522</v>
      </c>
      <c r="L1402" s="5">
        <f t="shared" si="198"/>
        <v>0</v>
      </c>
      <c r="M1402" s="5">
        <f t="shared" si="199"/>
        <v>0</v>
      </c>
      <c r="N1402" s="6">
        <f t="shared" si="191"/>
        <v>0</v>
      </c>
      <c r="O1402" s="6">
        <f t="shared" si="194"/>
        <v>0</v>
      </c>
      <c r="P1402" s="6">
        <f>FORECAST(J1402,Inputs!$B$10:$B$18,Inputs!$A$10:$A$18)</f>
        <v>30.857021097517837</v>
      </c>
      <c r="Q1402" s="6">
        <f>IF(Inputs!$D$10="Yes",IF('Hourly Calcs'!P1402&gt;'Hourly Calcs'!K1402,'Hourly Calcs'!O1402,N1402+O1402),N1402+O1402)</f>
        <v>0</v>
      </c>
      <c r="R1402" s="12">
        <f t="shared" si="195"/>
        <v>0</v>
      </c>
      <c r="S1402" s="1">
        <f>IF(AND(A1402&gt;=5,A1402&lt;=9),INDEX(Demand!$C$3:$C$26,C1402),INDEX(Demand!$B$3:$B$26,C1402))</f>
        <v>350</v>
      </c>
      <c r="T1402" s="7">
        <f t="shared" si="196"/>
        <v>0</v>
      </c>
      <c r="U1402" s="7">
        <f t="shared" si="197"/>
        <v>0</v>
      </c>
    </row>
    <row r="1403" spans="1:21" x14ac:dyDescent="0.2">
      <c r="A1403" s="1">
        <v>2</v>
      </c>
      <c r="B1403" s="1">
        <v>28</v>
      </c>
      <c r="C1403" s="1">
        <v>3</v>
      </c>
      <c r="D1403">
        <v>8.1</v>
      </c>
      <c r="E1403">
        <v>8.1</v>
      </c>
      <c r="F1403">
        <v>100</v>
      </c>
      <c r="G1403">
        <v>0</v>
      </c>
      <c r="H1403">
        <v>0</v>
      </c>
      <c r="I1403">
        <v>0</v>
      </c>
      <c r="J1403" s="4">
        <f t="shared" si="192"/>
        <v>50.222547625334812</v>
      </c>
      <c r="K1403" s="4">
        <f t="shared" si="193"/>
        <v>-37.070521485810048</v>
      </c>
      <c r="L1403" s="5">
        <f t="shared" si="198"/>
        <v>0</v>
      </c>
      <c r="M1403" s="5">
        <f t="shared" si="199"/>
        <v>0</v>
      </c>
      <c r="N1403" s="6">
        <f t="shared" si="191"/>
        <v>0</v>
      </c>
      <c r="O1403" s="6">
        <f t="shared" si="194"/>
        <v>0</v>
      </c>
      <c r="P1403" s="6">
        <f>FORECAST(J1403,Inputs!$B$10:$B$18,Inputs!$A$10:$A$18)</f>
        <v>31.020579144679026</v>
      </c>
      <c r="Q1403" s="6">
        <f>IF(Inputs!$D$10="Yes",IF('Hourly Calcs'!P1403&gt;'Hourly Calcs'!K1403,'Hourly Calcs'!O1403,N1403+O1403),N1403+O1403)</f>
        <v>0</v>
      </c>
      <c r="R1403" s="12">
        <f t="shared" si="195"/>
        <v>0</v>
      </c>
      <c r="S1403" s="1">
        <f>IF(AND(A1403&gt;=5,A1403&lt;=9),INDEX(Demand!$C$3:$C$26,C1403),INDEX(Demand!$B$3:$B$26,C1403))</f>
        <v>350</v>
      </c>
      <c r="T1403" s="7">
        <f t="shared" si="196"/>
        <v>0</v>
      </c>
      <c r="U1403" s="7">
        <f t="shared" si="197"/>
        <v>0</v>
      </c>
    </row>
    <row r="1404" spans="1:21" x14ac:dyDescent="0.2">
      <c r="A1404" s="1">
        <v>2</v>
      </c>
      <c r="B1404" s="1">
        <v>28</v>
      </c>
      <c r="C1404" s="1">
        <v>4</v>
      </c>
      <c r="D1404">
        <v>8.1</v>
      </c>
      <c r="E1404">
        <v>8.1</v>
      </c>
      <c r="F1404">
        <v>100</v>
      </c>
      <c r="G1404">
        <v>0</v>
      </c>
      <c r="H1404">
        <v>0</v>
      </c>
      <c r="I1404">
        <v>0</v>
      </c>
      <c r="J1404" s="4">
        <f t="shared" si="192"/>
        <v>65.159155733056949</v>
      </c>
      <c r="K1404" s="4">
        <f t="shared" si="193"/>
        <v>-29.034107545528983</v>
      </c>
      <c r="L1404" s="5">
        <f t="shared" si="198"/>
        <v>0</v>
      </c>
      <c r="M1404" s="5">
        <f t="shared" si="199"/>
        <v>0</v>
      </c>
      <c r="N1404" s="6">
        <f t="shared" si="191"/>
        <v>0</v>
      </c>
      <c r="O1404" s="6">
        <f t="shared" si="194"/>
        <v>0</v>
      </c>
      <c r="P1404" s="6">
        <f>FORECAST(J1404,Inputs!$B$10:$B$18,Inputs!$A$10:$A$18)</f>
        <v>31.158881071602377</v>
      </c>
      <c r="Q1404" s="6">
        <f>IF(Inputs!$D$10="Yes",IF('Hourly Calcs'!P1404&gt;'Hourly Calcs'!K1404,'Hourly Calcs'!O1404,N1404+O1404),N1404+O1404)</f>
        <v>0</v>
      </c>
      <c r="R1404" s="12">
        <f t="shared" si="195"/>
        <v>0</v>
      </c>
      <c r="S1404" s="1">
        <f>IF(AND(A1404&gt;=5,A1404&lt;=9),INDEX(Demand!$C$3:$C$26,C1404),INDEX(Demand!$B$3:$B$26,C1404))</f>
        <v>350</v>
      </c>
      <c r="T1404" s="7">
        <f t="shared" si="196"/>
        <v>0</v>
      </c>
      <c r="U1404" s="7">
        <f t="shared" si="197"/>
        <v>0</v>
      </c>
    </row>
    <row r="1405" spans="1:21" x14ac:dyDescent="0.2">
      <c r="A1405" s="1">
        <v>2</v>
      </c>
      <c r="B1405" s="1">
        <v>28</v>
      </c>
      <c r="C1405" s="1">
        <v>5</v>
      </c>
      <c r="D1405">
        <v>8.1999999999999993</v>
      </c>
      <c r="E1405">
        <v>8.1999999999999993</v>
      </c>
      <c r="F1405">
        <v>100</v>
      </c>
      <c r="G1405">
        <v>0</v>
      </c>
      <c r="H1405">
        <v>0</v>
      </c>
      <c r="I1405">
        <v>0</v>
      </c>
      <c r="J1405" s="4">
        <f t="shared" si="192"/>
        <v>78.154442098831211</v>
      </c>
      <c r="K1405" s="4">
        <f t="shared" si="193"/>
        <v>-20.015632913460166</v>
      </c>
      <c r="L1405" s="5">
        <f t="shared" si="198"/>
        <v>86.845557901168789</v>
      </c>
      <c r="M1405" s="5">
        <f t="shared" si="199"/>
        <v>0</v>
      </c>
      <c r="N1405" s="6">
        <f t="shared" si="191"/>
        <v>0</v>
      </c>
      <c r="O1405" s="6">
        <f t="shared" si="194"/>
        <v>0</v>
      </c>
      <c r="P1405" s="6">
        <f>FORECAST(J1405,Inputs!$B$10:$B$18,Inputs!$A$10:$A$18)</f>
        <v>31.279207797211399</v>
      </c>
      <c r="Q1405" s="6">
        <f>IF(Inputs!$D$10="Yes",IF('Hourly Calcs'!P1405&gt;'Hourly Calcs'!K1405,'Hourly Calcs'!O1405,N1405+O1405),N1405+O1405)</f>
        <v>0</v>
      </c>
      <c r="R1405" s="12">
        <f t="shared" si="195"/>
        <v>0</v>
      </c>
      <c r="S1405" s="1">
        <f>IF(AND(A1405&gt;=5,A1405&lt;=9),INDEX(Demand!$C$3:$C$26,C1405),INDEX(Demand!$B$3:$B$26,C1405))</f>
        <v>350</v>
      </c>
      <c r="T1405" s="7">
        <f t="shared" si="196"/>
        <v>0</v>
      </c>
      <c r="U1405" s="7">
        <f t="shared" si="197"/>
        <v>0</v>
      </c>
    </row>
    <row r="1406" spans="1:21" x14ac:dyDescent="0.2">
      <c r="A1406" s="1">
        <v>2</v>
      </c>
      <c r="B1406" s="1">
        <v>28</v>
      </c>
      <c r="C1406" s="1">
        <v>6</v>
      </c>
      <c r="D1406">
        <v>8.4</v>
      </c>
      <c r="E1406">
        <v>8.4</v>
      </c>
      <c r="F1406">
        <v>100</v>
      </c>
      <c r="G1406">
        <v>0</v>
      </c>
      <c r="H1406">
        <v>0</v>
      </c>
      <c r="I1406">
        <v>0</v>
      </c>
      <c r="J1406" s="4">
        <f t="shared" si="192"/>
        <v>90.051977408953974</v>
      </c>
      <c r="K1406" s="4">
        <f t="shared" si="193"/>
        <v>-10.558815540044137</v>
      </c>
      <c r="L1406" s="5">
        <f t="shared" si="198"/>
        <v>74.948022591046026</v>
      </c>
      <c r="M1406" s="5">
        <f t="shared" si="199"/>
        <v>0</v>
      </c>
      <c r="N1406" s="6">
        <f t="shared" si="191"/>
        <v>0</v>
      </c>
      <c r="O1406" s="6">
        <f t="shared" si="194"/>
        <v>0</v>
      </c>
      <c r="P1406" s="6">
        <f>FORECAST(J1406,Inputs!$B$10:$B$18,Inputs!$A$10:$A$18)</f>
        <v>31.389370161194016</v>
      </c>
      <c r="Q1406" s="6">
        <f>IF(Inputs!$D$10="Yes",IF('Hourly Calcs'!P1406&gt;'Hourly Calcs'!K1406,'Hourly Calcs'!O1406,N1406+O1406),N1406+O1406)</f>
        <v>0</v>
      </c>
      <c r="R1406" s="12">
        <f t="shared" si="195"/>
        <v>0</v>
      </c>
      <c r="S1406" s="1">
        <f>IF(AND(A1406&gt;=5,A1406&lt;=9),INDEX(Demand!$C$3:$C$26,C1406),INDEX(Demand!$B$3:$B$26,C1406))</f>
        <v>350</v>
      </c>
      <c r="T1406" s="7">
        <f t="shared" si="196"/>
        <v>0</v>
      </c>
      <c r="U1406" s="7">
        <f t="shared" si="197"/>
        <v>0</v>
      </c>
    </row>
    <row r="1407" spans="1:21" x14ac:dyDescent="0.2">
      <c r="A1407" s="1">
        <v>2</v>
      </c>
      <c r="B1407" s="1">
        <v>28</v>
      </c>
      <c r="C1407" s="1">
        <v>7</v>
      </c>
      <c r="D1407">
        <v>8.4</v>
      </c>
      <c r="E1407">
        <v>8.4</v>
      </c>
      <c r="F1407">
        <v>100</v>
      </c>
      <c r="G1407">
        <v>0</v>
      </c>
      <c r="H1407">
        <v>0</v>
      </c>
      <c r="I1407">
        <v>0</v>
      </c>
      <c r="J1407" s="4">
        <f t="shared" si="192"/>
        <v>101.5836074592786</v>
      </c>
      <c r="K1407" s="4">
        <f t="shared" si="193"/>
        <v>-0.85827228190019866</v>
      </c>
      <c r="L1407" s="5">
        <f t="shared" si="198"/>
        <v>63.416392540721404</v>
      </c>
      <c r="M1407" s="5">
        <f t="shared" si="199"/>
        <v>0</v>
      </c>
      <c r="N1407" s="6">
        <f t="shared" si="191"/>
        <v>0</v>
      </c>
      <c r="O1407" s="6">
        <f t="shared" si="194"/>
        <v>0</v>
      </c>
      <c r="P1407" s="6">
        <f>FORECAST(J1407,Inputs!$B$10:$B$18,Inputs!$A$10:$A$18)</f>
        <v>31.496144513511837</v>
      </c>
      <c r="Q1407" s="6">
        <f>IF(Inputs!$D$10="Yes",IF('Hourly Calcs'!P1407&gt;'Hourly Calcs'!K1407,'Hourly Calcs'!O1407,N1407+O1407),N1407+O1407)</f>
        <v>0</v>
      </c>
      <c r="R1407" s="12">
        <f t="shared" si="195"/>
        <v>0</v>
      </c>
      <c r="S1407" s="1">
        <f>IF(AND(A1407&gt;=5,A1407&lt;=9),INDEX(Demand!$C$3:$C$26,C1407),INDEX(Demand!$B$3:$B$26,C1407))</f>
        <v>350</v>
      </c>
      <c r="T1407" s="7">
        <f t="shared" si="196"/>
        <v>0</v>
      </c>
      <c r="U1407" s="7">
        <f t="shared" si="197"/>
        <v>0</v>
      </c>
    </row>
    <row r="1408" spans="1:21" x14ac:dyDescent="0.2">
      <c r="A1408" s="1">
        <v>2</v>
      </c>
      <c r="B1408" s="1">
        <v>28</v>
      </c>
      <c r="C1408" s="1">
        <v>8</v>
      </c>
      <c r="D1408">
        <v>8.6</v>
      </c>
      <c r="E1408">
        <v>8.6</v>
      </c>
      <c r="F1408">
        <v>100</v>
      </c>
      <c r="G1408">
        <v>9</v>
      </c>
      <c r="H1408">
        <v>0</v>
      </c>
      <c r="I1408">
        <v>9</v>
      </c>
      <c r="J1408" s="4">
        <f t="shared" si="192"/>
        <v>113.38332646618824</v>
      </c>
      <c r="K1408" s="4">
        <f t="shared" si="193"/>
        <v>8.018757984137423</v>
      </c>
      <c r="L1408" s="5">
        <f t="shared" si="198"/>
        <v>51.616673533811763</v>
      </c>
      <c r="M1408" s="5">
        <f t="shared" si="199"/>
        <v>25.981242015862577</v>
      </c>
      <c r="N1408" s="6">
        <f t="shared" si="191"/>
        <v>0</v>
      </c>
      <c r="O1408" s="6">
        <f t="shared" si="194"/>
        <v>8.2306690764976871</v>
      </c>
      <c r="P1408" s="6">
        <f>FORECAST(J1408,Inputs!$B$10:$B$18,Inputs!$A$10:$A$18)</f>
        <v>31.605401170983221</v>
      </c>
      <c r="Q1408" s="6">
        <f>IF(Inputs!$D$10="Yes",IF('Hourly Calcs'!P1408&gt;'Hourly Calcs'!K1408,'Hourly Calcs'!O1408,N1408+O1408),N1408+O1408)</f>
        <v>8.2306690764976871</v>
      </c>
      <c r="R1408" s="12">
        <f t="shared" si="195"/>
        <v>39.11213945151701</v>
      </c>
      <c r="S1408" s="1">
        <f>IF(AND(A1408&gt;=5,A1408&lt;=9),INDEX(Demand!$C$3:$C$26,C1408),INDEX(Demand!$B$3:$B$26,C1408))</f>
        <v>350</v>
      </c>
      <c r="T1408" s="7">
        <f t="shared" si="196"/>
        <v>39.11213945151701</v>
      </c>
      <c r="U1408" s="7">
        <f t="shared" si="197"/>
        <v>0</v>
      </c>
    </row>
    <row r="1409" spans="1:21" x14ac:dyDescent="0.2">
      <c r="A1409" s="1">
        <v>2</v>
      </c>
      <c r="B1409" s="1">
        <v>28</v>
      </c>
      <c r="C1409" s="1">
        <v>9</v>
      </c>
      <c r="D1409">
        <v>9.3000000000000007</v>
      </c>
      <c r="E1409">
        <v>9.3000000000000007</v>
      </c>
      <c r="F1409">
        <v>100</v>
      </c>
      <c r="G1409">
        <v>47</v>
      </c>
      <c r="H1409">
        <v>0</v>
      </c>
      <c r="I1409">
        <v>47</v>
      </c>
      <c r="J1409" s="4">
        <f t="shared" si="192"/>
        <v>126.01876052240191</v>
      </c>
      <c r="K1409" s="4">
        <f t="shared" si="193"/>
        <v>16.216448229763486</v>
      </c>
      <c r="L1409" s="5">
        <f t="shared" si="198"/>
        <v>38.981239477598095</v>
      </c>
      <c r="M1409" s="5">
        <f t="shared" si="199"/>
        <v>17.783551770236514</v>
      </c>
      <c r="N1409" s="6">
        <f t="shared" si="191"/>
        <v>0</v>
      </c>
      <c r="O1409" s="6">
        <f t="shared" si="194"/>
        <v>42.982382955043477</v>
      </c>
      <c r="P1409" s="6">
        <f>FORECAST(J1409,Inputs!$B$10:$B$18,Inputs!$A$10:$A$18)</f>
        <v>31.722395930762978</v>
      </c>
      <c r="Q1409" s="6">
        <f>IF(Inputs!$D$10="Yes",IF('Hourly Calcs'!P1409&gt;'Hourly Calcs'!K1409,'Hourly Calcs'!O1409,N1409+O1409),N1409+O1409)</f>
        <v>42.982382955043477</v>
      </c>
      <c r="R1409" s="12">
        <f t="shared" si="195"/>
        <v>204.25228380236661</v>
      </c>
      <c r="S1409" s="1">
        <f>IF(AND(A1409&gt;=5,A1409&lt;=9),INDEX(Demand!$C$3:$C$26,C1409),INDEX(Demand!$B$3:$B$26,C1409))</f>
        <v>350</v>
      </c>
      <c r="T1409" s="7">
        <f t="shared" si="196"/>
        <v>204.25228380236661</v>
      </c>
      <c r="U1409" s="7">
        <f t="shared" si="197"/>
        <v>0</v>
      </c>
    </row>
    <row r="1410" spans="1:21" x14ac:dyDescent="0.2">
      <c r="A1410" s="1">
        <v>2</v>
      </c>
      <c r="B1410" s="1">
        <v>28</v>
      </c>
      <c r="C1410" s="1">
        <v>10</v>
      </c>
      <c r="D1410">
        <v>9.6999999999999993</v>
      </c>
      <c r="E1410">
        <v>9.6999999999999993</v>
      </c>
      <c r="F1410">
        <v>100</v>
      </c>
      <c r="G1410">
        <v>90</v>
      </c>
      <c r="H1410">
        <v>0</v>
      </c>
      <c r="I1410">
        <v>90</v>
      </c>
      <c r="J1410" s="4">
        <f t="shared" si="192"/>
        <v>139.96384135150859</v>
      </c>
      <c r="K1410" s="4">
        <f t="shared" si="193"/>
        <v>23.15567412953142</v>
      </c>
      <c r="L1410" s="5">
        <f t="shared" si="198"/>
        <v>25.036158648491408</v>
      </c>
      <c r="M1410" s="5">
        <f t="shared" si="199"/>
        <v>10.84432587046858</v>
      </c>
      <c r="N1410" s="6">
        <f t="shared" si="191"/>
        <v>0</v>
      </c>
      <c r="O1410" s="6">
        <f t="shared" si="194"/>
        <v>82.306690764976878</v>
      </c>
      <c r="P1410" s="6">
        <f>FORECAST(J1410,Inputs!$B$10:$B$18,Inputs!$A$10:$A$18)</f>
        <v>31.851517049551003</v>
      </c>
      <c r="Q1410" s="6">
        <f>IF(Inputs!$D$10="Yes",IF('Hourly Calcs'!P1410&gt;'Hourly Calcs'!K1410,'Hourly Calcs'!O1410,N1410+O1410),N1410+O1410)</f>
        <v>82.306690764976878</v>
      </c>
      <c r="R1410" s="12">
        <f t="shared" si="195"/>
        <v>391.1213945151701</v>
      </c>
      <c r="S1410" s="1">
        <f>IF(AND(A1410&gt;=5,A1410&lt;=9),INDEX(Demand!$C$3:$C$26,C1410),INDEX(Demand!$B$3:$B$26,C1410))</f>
        <v>600</v>
      </c>
      <c r="T1410" s="7">
        <f t="shared" si="196"/>
        <v>391.1213945151701</v>
      </c>
      <c r="U1410" s="7">
        <f t="shared" si="197"/>
        <v>0</v>
      </c>
    </row>
    <row r="1411" spans="1:21" x14ac:dyDescent="0.2">
      <c r="A1411" s="1">
        <v>2</v>
      </c>
      <c r="B1411" s="1">
        <v>28</v>
      </c>
      <c r="C1411" s="1">
        <v>11</v>
      </c>
      <c r="D1411">
        <v>10.199999999999999</v>
      </c>
      <c r="E1411">
        <v>9</v>
      </c>
      <c r="F1411">
        <v>92</v>
      </c>
      <c r="G1411">
        <v>125</v>
      </c>
      <c r="H1411">
        <v>0</v>
      </c>
      <c r="I1411">
        <v>125</v>
      </c>
      <c r="J1411" s="4">
        <f t="shared" si="192"/>
        <v>155.45844742180151</v>
      </c>
      <c r="K1411" s="4">
        <f t="shared" si="193"/>
        <v>28.237900973063176</v>
      </c>
      <c r="L1411" s="5">
        <f t="shared" si="198"/>
        <v>9.5415525781984911</v>
      </c>
      <c r="M1411" s="5">
        <f t="shared" si="199"/>
        <v>5.7620990269368235</v>
      </c>
      <c r="N1411" s="6">
        <f t="shared" si="191"/>
        <v>0</v>
      </c>
      <c r="O1411" s="6">
        <f t="shared" si="194"/>
        <v>114.3148482846901</v>
      </c>
      <c r="P1411" s="6">
        <f>FORECAST(J1411,Inputs!$B$10:$B$18,Inputs!$A$10:$A$18)</f>
        <v>31.994985624275937</v>
      </c>
      <c r="Q1411" s="6">
        <f>IF(Inputs!$D$10="Yes",IF('Hourly Calcs'!P1411&gt;'Hourly Calcs'!K1411,'Hourly Calcs'!O1411,N1411+O1411),N1411+O1411)</f>
        <v>114.3148482846901</v>
      </c>
      <c r="R1411" s="12">
        <f t="shared" si="195"/>
        <v>543.22415904884735</v>
      </c>
      <c r="S1411" s="1">
        <f>IF(AND(A1411&gt;=5,A1411&lt;=9),INDEX(Demand!$C$3:$C$26,C1411),INDEX(Demand!$B$3:$B$26,C1411))</f>
        <v>600</v>
      </c>
      <c r="T1411" s="7">
        <f t="shared" si="196"/>
        <v>543.22415904884735</v>
      </c>
      <c r="U1411" s="7">
        <f t="shared" si="197"/>
        <v>0</v>
      </c>
    </row>
    <row r="1412" spans="1:21" x14ac:dyDescent="0.2">
      <c r="A1412" s="1">
        <v>2</v>
      </c>
      <c r="B1412" s="1">
        <v>28</v>
      </c>
      <c r="C1412" s="1">
        <v>12</v>
      </c>
      <c r="D1412">
        <v>10.199999999999999</v>
      </c>
      <c r="E1412">
        <v>9.1999999999999993</v>
      </c>
      <c r="F1412">
        <v>94</v>
      </c>
      <c r="G1412">
        <v>147</v>
      </c>
      <c r="H1412">
        <v>0</v>
      </c>
      <c r="I1412">
        <v>147</v>
      </c>
      <c r="J1412" s="4">
        <f t="shared" si="192"/>
        <v>172.26922697814956</v>
      </c>
      <c r="K1412" s="4">
        <f t="shared" si="193"/>
        <v>30.893198038114392</v>
      </c>
      <c r="L1412" s="5">
        <f t="shared" si="198"/>
        <v>7.2692269781495611</v>
      </c>
      <c r="M1412" s="5">
        <f t="shared" si="199"/>
        <v>3.1068019618856084</v>
      </c>
      <c r="N1412" s="6">
        <f t="shared" si="191"/>
        <v>0</v>
      </c>
      <c r="O1412" s="6">
        <f t="shared" si="194"/>
        <v>134.43426158279556</v>
      </c>
      <c r="P1412" s="6">
        <f>FORECAST(J1412,Inputs!$B$10:$B$18,Inputs!$A$10:$A$18)</f>
        <v>32.15064099053842</v>
      </c>
      <c r="Q1412" s="6">
        <f>IF(Inputs!$D$10="Yes",IF('Hourly Calcs'!P1412&gt;'Hourly Calcs'!K1412,'Hourly Calcs'!O1412,N1412+O1412),N1412+O1412)</f>
        <v>134.43426158279556</v>
      </c>
      <c r="R1412" s="12">
        <f t="shared" si="195"/>
        <v>638.83161104144449</v>
      </c>
      <c r="S1412" s="1">
        <f>IF(AND(A1412&gt;=5,A1412&lt;=9),INDEX(Demand!$C$3:$C$26,C1412),INDEX(Demand!$B$3:$B$26,C1412))</f>
        <v>600</v>
      </c>
      <c r="T1412" s="7">
        <f t="shared" si="196"/>
        <v>600</v>
      </c>
      <c r="U1412" s="7">
        <f t="shared" si="197"/>
        <v>38.831611041444489</v>
      </c>
    </row>
    <row r="1413" spans="1:21" x14ac:dyDescent="0.2">
      <c r="A1413" s="1">
        <v>2</v>
      </c>
      <c r="B1413" s="1">
        <v>28</v>
      </c>
      <c r="C1413" s="1">
        <v>13</v>
      </c>
      <c r="D1413">
        <v>10</v>
      </c>
      <c r="E1413">
        <v>8.8000000000000007</v>
      </c>
      <c r="F1413">
        <v>92</v>
      </c>
      <c r="G1413">
        <v>153</v>
      </c>
      <c r="H1413">
        <v>0</v>
      </c>
      <c r="I1413">
        <v>153</v>
      </c>
      <c r="J1413" s="4">
        <f t="shared" si="192"/>
        <v>189.57498861051681</v>
      </c>
      <c r="K1413" s="4">
        <f t="shared" si="193"/>
        <v>30.756046516124762</v>
      </c>
      <c r="L1413" s="5">
        <f t="shared" si="198"/>
        <v>24.574988610516812</v>
      </c>
      <c r="M1413" s="5">
        <f t="shared" si="199"/>
        <v>3.243953483875238</v>
      </c>
      <c r="N1413" s="6">
        <f t="shared" si="191"/>
        <v>0</v>
      </c>
      <c r="O1413" s="6">
        <f t="shared" si="194"/>
        <v>139.92137430046068</v>
      </c>
      <c r="P1413" s="6">
        <f>FORECAST(J1413,Inputs!$B$10:$B$18,Inputs!$A$10:$A$18)</f>
        <v>32.310879524171447</v>
      </c>
      <c r="Q1413" s="6">
        <f>IF(Inputs!$D$10="Yes",IF('Hourly Calcs'!P1413&gt;'Hourly Calcs'!K1413,'Hourly Calcs'!O1413,N1413+O1413),N1413+O1413)</f>
        <v>139.92137430046068</v>
      </c>
      <c r="R1413" s="12">
        <f t="shared" si="195"/>
        <v>664.90637067578916</v>
      </c>
      <c r="S1413" s="1">
        <f>IF(AND(A1413&gt;=5,A1413&lt;=9),INDEX(Demand!$C$3:$C$26,C1413),INDEX(Demand!$B$3:$B$26,C1413))</f>
        <v>600</v>
      </c>
      <c r="T1413" s="7">
        <f t="shared" si="196"/>
        <v>600</v>
      </c>
      <c r="U1413" s="7">
        <f t="shared" si="197"/>
        <v>64.906370675789162</v>
      </c>
    </row>
    <row r="1414" spans="1:21" x14ac:dyDescent="0.2">
      <c r="A1414" s="1">
        <v>2</v>
      </c>
      <c r="B1414" s="1">
        <v>28</v>
      </c>
      <c r="C1414" s="1">
        <v>14</v>
      </c>
      <c r="D1414">
        <v>10.1</v>
      </c>
      <c r="E1414">
        <v>8.9</v>
      </c>
      <c r="F1414">
        <v>92</v>
      </c>
      <c r="G1414">
        <v>143</v>
      </c>
      <c r="H1414">
        <v>0</v>
      </c>
      <c r="I1414">
        <v>143</v>
      </c>
      <c r="J1414" s="4">
        <f t="shared" si="192"/>
        <v>206.28809380432031</v>
      </c>
      <c r="K1414" s="4">
        <f t="shared" si="193"/>
        <v>27.847453872770743</v>
      </c>
      <c r="L1414" s="5">
        <f t="shared" si="198"/>
        <v>41.288093804320312</v>
      </c>
      <c r="M1414" s="5">
        <f t="shared" si="199"/>
        <v>6.1525461272292574</v>
      </c>
      <c r="N1414" s="6">
        <f t="shared" si="191"/>
        <v>0</v>
      </c>
      <c r="O1414" s="6">
        <f t="shared" si="194"/>
        <v>130.77618643768548</v>
      </c>
      <c r="P1414" s="6">
        <f>FORECAST(J1414,Inputs!$B$10:$B$18,Inputs!$A$10:$A$18)</f>
        <v>32.465630498188148</v>
      </c>
      <c r="Q1414" s="6">
        <f>IF(Inputs!$D$10="Yes",IF('Hourly Calcs'!P1414&gt;'Hourly Calcs'!K1414,'Hourly Calcs'!O1414,N1414+O1414),N1414+O1414)</f>
        <v>130.77618643768548</v>
      </c>
      <c r="R1414" s="12">
        <f t="shared" si="195"/>
        <v>621.44843795188137</v>
      </c>
      <c r="S1414" s="1">
        <f>IF(AND(A1414&gt;=5,A1414&lt;=9),INDEX(Demand!$C$3:$C$26,C1414),INDEX(Demand!$B$3:$B$26,C1414))</f>
        <v>600</v>
      </c>
      <c r="T1414" s="7">
        <f t="shared" si="196"/>
        <v>600</v>
      </c>
      <c r="U1414" s="7">
        <f t="shared" si="197"/>
        <v>21.448437951881374</v>
      </c>
    </row>
    <row r="1415" spans="1:21" x14ac:dyDescent="0.2">
      <c r="A1415" s="1">
        <v>2</v>
      </c>
      <c r="B1415" s="1">
        <v>28</v>
      </c>
      <c r="C1415" s="1">
        <v>15</v>
      </c>
      <c r="D1415">
        <v>10.3</v>
      </c>
      <c r="E1415">
        <v>8.4</v>
      </c>
      <c r="F1415">
        <v>88</v>
      </c>
      <c r="G1415">
        <v>117</v>
      </c>
      <c r="H1415">
        <v>0</v>
      </c>
      <c r="I1415">
        <v>117</v>
      </c>
      <c r="J1415" s="4">
        <f t="shared" si="192"/>
        <v>221.63887829463005</v>
      </c>
      <c r="K1415" s="4">
        <f t="shared" si="193"/>
        <v>22.563398044651422</v>
      </c>
      <c r="L1415" s="5">
        <f t="shared" si="198"/>
        <v>56.638878294630047</v>
      </c>
      <c r="M1415" s="5">
        <f t="shared" si="199"/>
        <v>11.436601955348578</v>
      </c>
      <c r="N1415" s="6">
        <f t="shared" si="191"/>
        <v>0</v>
      </c>
      <c r="O1415" s="6">
        <f t="shared" si="194"/>
        <v>106.99869799446994</v>
      </c>
      <c r="P1415" s="6">
        <f>FORECAST(J1415,Inputs!$B$10:$B$18,Inputs!$A$10:$A$18)</f>
        <v>32.607767391616946</v>
      </c>
      <c r="Q1415" s="6">
        <f>IF(Inputs!$D$10="Yes",IF('Hourly Calcs'!P1415&gt;'Hourly Calcs'!K1415,'Hourly Calcs'!O1415,N1415+O1415),N1415+O1415)</f>
        <v>106.99869799446994</v>
      </c>
      <c r="R1415" s="12">
        <f t="shared" si="195"/>
        <v>508.45781286972112</v>
      </c>
      <c r="S1415" s="1">
        <f>IF(AND(A1415&gt;=5,A1415&lt;=9),INDEX(Demand!$C$3:$C$26,C1415),INDEX(Demand!$B$3:$B$26,C1415))</f>
        <v>600</v>
      </c>
      <c r="T1415" s="7">
        <f t="shared" si="196"/>
        <v>508.45781286972112</v>
      </c>
      <c r="U1415" s="7">
        <f t="shared" si="197"/>
        <v>0</v>
      </c>
    </row>
    <row r="1416" spans="1:21" x14ac:dyDescent="0.2">
      <c r="A1416" s="1">
        <v>2</v>
      </c>
      <c r="B1416" s="1">
        <v>28</v>
      </c>
      <c r="C1416" s="1">
        <v>16</v>
      </c>
      <c r="D1416">
        <v>10</v>
      </c>
      <c r="E1416">
        <v>8.6999999999999993</v>
      </c>
      <c r="F1416">
        <v>92</v>
      </c>
      <c r="G1416">
        <v>79</v>
      </c>
      <c r="H1416">
        <v>0</v>
      </c>
      <c r="I1416">
        <v>79</v>
      </c>
      <c r="J1416" s="4">
        <f t="shared" si="192"/>
        <v>235.45045622071285</v>
      </c>
      <c r="K1416" s="4">
        <f t="shared" si="193"/>
        <v>15.483144011260748</v>
      </c>
      <c r="L1416" s="5">
        <f t="shared" si="198"/>
        <v>70.450456220712852</v>
      </c>
      <c r="M1416" s="5">
        <f t="shared" si="199"/>
        <v>18.516855988739252</v>
      </c>
      <c r="N1416" s="6">
        <f t="shared" si="191"/>
        <v>0</v>
      </c>
      <c r="O1416" s="6">
        <f t="shared" si="194"/>
        <v>72.24698411592415</v>
      </c>
      <c r="P1416" s="6">
        <f>FORECAST(J1416,Inputs!$B$10:$B$18,Inputs!$A$10:$A$18)</f>
        <v>32.735652372414009</v>
      </c>
      <c r="Q1416" s="6">
        <f>IF(Inputs!$D$10="Yes",IF('Hourly Calcs'!P1416&gt;'Hourly Calcs'!K1416,'Hourly Calcs'!O1416,N1416+O1416),N1416+O1416)</f>
        <v>72.24698411592415</v>
      </c>
      <c r="R1416" s="12">
        <f t="shared" si="195"/>
        <v>343.31766851887153</v>
      </c>
      <c r="S1416" s="1">
        <f>IF(AND(A1416&gt;=5,A1416&lt;=9),INDEX(Demand!$C$3:$C$26,C1416),INDEX(Demand!$B$3:$B$26,C1416))</f>
        <v>900</v>
      </c>
      <c r="T1416" s="7">
        <f t="shared" si="196"/>
        <v>343.31766851887153</v>
      </c>
      <c r="U1416" s="7">
        <f t="shared" si="197"/>
        <v>0</v>
      </c>
    </row>
    <row r="1417" spans="1:21" x14ac:dyDescent="0.2">
      <c r="A1417" s="1">
        <v>2</v>
      </c>
      <c r="B1417" s="1">
        <v>28</v>
      </c>
      <c r="C1417" s="1">
        <v>17</v>
      </c>
      <c r="D1417">
        <v>10</v>
      </c>
      <c r="E1417">
        <v>8.5</v>
      </c>
      <c r="F1417">
        <v>90</v>
      </c>
      <c r="G1417">
        <v>36</v>
      </c>
      <c r="H1417">
        <v>0</v>
      </c>
      <c r="I1417">
        <v>36</v>
      </c>
      <c r="J1417" s="4">
        <f t="shared" si="192"/>
        <v>247.99592628376976</v>
      </c>
      <c r="K1417" s="4">
        <f t="shared" si="193"/>
        <v>7.2062385722904452</v>
      </c>
      <c r="L1417" s="5">
        <f t="shared" si="198"/>
        <v>82.995926283769762</v>
      </c>
      <c r="M1417" s="5">
        <f t="shared" si="199"/>
        <v>26.793761427709555</v>
      </c>
      <c r="N1417" s="6">
        <f t="shared" ref="N1417:N1480" si="200">H1417*MAX(0,COS(2*ASIN(SQRT(SIN(RADIANS($B$4))^2+COS(RADIANS($K1417))^2-2*SIN(RADIANS($B$4))*COS(RADIANS($K1417))*COS(RADIANS($J1417-$B$5))+(SIN(RADIANS($K1417))-COS(RADIANS($B$4)))^2)/2)))</f>
        <v>0</v>
      </c>
      <c r="O1417" s="6">
        <f t="shared" si="194"/>
        <v>32.922676305990748</v>
      </c>
      <c r="P1417" s="6">
        <f>FORECAST(J1417,Inputs!$B$10:$B$18,Inputs!$A$10:$A$18)</f>
        <v>32.851814132257125</v>
      </c>
      <c r="Q1417" s="6">
        <f>IF(Inputs!$D$10="Yes",IF('Hourly Calcs'!P1417&gt;'Hourly Calcs'!K1417,'Hourly Calcs'!O1417,N1417+O1417),N1417+O1417)</f>
        <v>32.922676305990748</v>
      </c>
      <c r="R1417" s="12">
        <f t="shared" si="195"/>
        <v>156.44855780606804</v>
      </c>
      <c r="S1417" s="1">
        <f>IF(AND(A1417&gt;=5,A1417&lt;=9),INDEX(Demand!$C$3:$C$26,C1417),INDEX(Demand!$B$3:$B$26,C1417))</f>
        <v>900</v>
      </c>
      <c r="T1417" s="7">
        <f t="shared" si="196"/>
        <v>156.44855780606804</v>
      </c>
      <c r="U1417" s="7">
        <f t="shared" si="197"/>
        <v>0</v>
      </c>
    </row>
    <row r="1418" spans="1:21" x14ac:dyDescent="0.2">
      <c r="A1418" s="1">
        <v>2</v>
      </c>
      <c r="B1418" s="1">
        <v>28</v>
      </c>
      <c r="C1418" s="1">
        <v>18</v>
      </c>
      <c r="D1418">
        <v>10.1</v>
      </c>
      <c r="E1418">
        <v>8.9</v>
      </c>
      <c r="F1418">
        <v>92</v>
      </c>
      <c r="G1418">
        <v>5</v>
      </c>
      <c r="H1418">
        <v>0</v>
      </c>
      <c r="I1418">
        <v>5</v>
      </c>
      <c r="J1418" s="4">
        <f t="shared" ref="J1418:J1481" si="201">solarazimuth($B$2,$B$3,$B$1,A1418,B1418,C1418,0,0,0,0)</f>
        <v>259.7631817740708</v>
      </c>
      <c r="K1418" s="4">
        <f t="shared" ref="K1418:K1481" si="202">solarelevation($B$2,$B$3,$B$1,A1418,B1418,C1418,0,0,0,0)</f>
        <v>-1.845844205968433</v>
      </c>
      <c r="L1418" s="5">
        <f t="shared" si="198"/>
        <v>0</v>
      </c>
      <c r="M1418" s="5">
        <f t="shared" si="199"/>
        <v>0</v>
      </c>
      <c r="N1418" s="6">
        <f t="shared" si="200"/>
        <v>0</v>
      </c>
      <c r="O1418" s="6">
        <f t="shared" ref="O1418:O1481" si="203">$I1418*(1+COS(RADIANS($B$4)))/2</f>
        <v>4.5725939313876038</v>
      </c>
      <c r="P1418" s="6">
        <f>FORECAST(J1418,Inputs!$B$10:$B$18,Inputs!$A$10:$A$18)</f>
        <v>32.960770201611766</v>
      </c>
      <c r="Q1418" s="6">
        <f>IF(Inputs!$D$10="Yes",IF('Hourly Calcs'!P1418&gt;'Hourly Calcs'!K1418,'Hourly Calcs'!O1418,N1418+O1418),N1418+O1418)</f>
        <v>4.5725939313876038</v>
      </c>
      <c r="R1418" s="12">
        <f t="shared" ref="R1418:R1481" si="204">$B$6*$E$1*Q1418</f>
        <v>21.728966361953894</v>
      </c>
      <c r="S1418" s="1">
        <f>IF(AND(A1418&gt;=5,A1418&lt;=9),INDEX(Demand!$C$3:$C$26,C1418),INDEX(Demand!$B$3:$B$26,C1418))</f>
        <v>900</v>
      </c>
      <c r="T1418" s="7">
        <f t="shared" ref="T1418:T1481" si="205">S1418-MAX(0,S1418-R1418)</f>
        <v>21.728966361953894</v>
      </c>
      <c r="U1418" s="7">
        <f t="shared" ref="U1418:U1481" si="206">MAX(0,R1418-S1418)</f>
        <v>0</v>
      </c>
    </row>
    <row r="1419" spans="1:21" x14ac:dyDescent="0.2">
      <c r="A1419" s="1">
        <v>2</v>
      </c>
      <c r="B1419" s="1">
        <v>28</v>
      </c>
      <c r="C1419" s="1">
        <v>19</v>
      </c>
      <c r="D1419">
        <v>10</v>
      </c>
      <c r="E1419">
        <v>8.6</v>
      </c>
      <c r="F1419">
        <v>91</v>
      </c>
      <c r="G1419">
        <v>0</v>
      </c>
      <c r="H1419">
        <v>0</v>
      </c>
      <c r="I1419">
        <v>0</v>
      </c>
      <c r="J1419" s="4">
        <f t="shared" si="201"/>
        <v>271.32685873162239</v>
      </c>
      <c r="K1419" s="4">
        <f t="shared" si="202"/>
        <v>-11.420638753011843</v>
      </c>
      <c r="L1419" s="5">
        <f t="shared" si="198"/>
        <v>0</v>
      </c>
      <c r="M1419" s="5">
        <f t="shared" si="199"/>
        <v>0</v>
      </c>
      <c r="N1419" s="6">
        <f t="shared" si="200"/>
        <v>0</v>
      </c>
      <c r="O1419" s="6">
        <f t="shared" si="203"/>
        <v>0</v>
      </c>
      <c r="P1419" s="6">
        <f>FORECAST(J1419,Inputs!$B$10:$B$18,Inputs!$A$10:$A$18)</f>
        <v>33.06784128455206</v>
      </c>
      <c r="Q1419" s="6">
        <f>IF(Inputs!$D$10="Yes",IF('Hourly Calcs'!P1419&gt;'Hourly Calcs'!K1419,'Hourly Calcs'!O1419,N1419+O1419),N1419+O1419)</f>
        <v>0</v>
      </c>
      <c r="R1419" s="12">
        <f t="shared" si="204"/>
        <v>0</v>
      </c>
      <c r="S1419" s="1">
        <f>IF(AND(A1419&gt;=5,A1419&lt;=9),INDEX(Demand!$C$3:$C$26,C1419),INDEX(Demand!$B$3:$B$26,C1419))</f>
        <v>900</v>
      </c>
      <c r="T1419" s="7">
        <f t="shared" si="205"/>
        <v>0</v>
      </c>
      <c r="U1419" s="7">
        <f t="shared" si="206"/>
        <v>0</v>
      </c>
    </row>
    <row r="1420" spans="1:21" x14ac:dyDescent="0.2">
      <c r="A1420" s="1">
        <v>2</v>
      </c>
      <c r="B1420" s="1">
        <v>28</v>
      </c>
      <c r="C1420" s="1">
        <v>20</v>
      </c>
      <c r="D1420">
        <v>9.9</v>
      </c>
      <c r="E1420">
        <v>8.6</v>
      </c>
      <c r="F1420">
        <v>92</v>
      </c>
      <c r="G1420">
        <v>0</v>
      </c>
      <c r="H1420">
        <v>0</v>
      </c>
      <c r="I1420">
        <v>0</v>
      </c>
      <c r="J1420" s="4">
        <f t="shared" si="201"/>
        <v>283.32870541016678</v>
      </c>
      <c r="K1420" s="4">
        <f t="shared" si="202"/>
        <v>-20.824290461139753</v>
      </c>
      <c r="L1420" s="5">
        <f t="shared" si="198"/>
        <v>0</v>
      </c>
      <c r="M1420" s="5">
        <f t="shared" si="199"/>
        <v>0</v>
      </c>
      <c r="N1420" s="6">
        <f t="shared" si="200"/>
        <v>0</v>
      </c>
      <c r="O1420" s="6">
        <f t="shared" si="203"/>
        <v>0</v>
      </c>
      <c r="P1420" s="6">
        <f>FORECAST(J1420,Inputs!$B$10:$B$18,Inputs!$A$10:$A$18)</f>
        <v>33.178969494538578</v>
      </c>
      <c r="Q1420" s="6">
        <f>IF(Inputs!$D$10="Yes",IF('Hourly Calcs'!P1420&gt;'Hourly Calcs'!K1420,'Hourly Calcs'!O1420,N1420+O1420),N1420+O1420)</f>
        <v>0</v>
      </c>
      <c r="R1420" s="12">
        <f t="shared" si="204"/>
        <v>0</v>
      </c>
      <c r="S1420" s="1">
        <f>IF(AND(A1420&gt;=5,A1420&lt;=9),INDEX(Demand!$C$3:$C$26,C1420),INDEX(Demand!$B$3:$B$26,C1420))</f>
        <v>800</v>
      </c>
      <c r="T1420" s="7">
        <f t="shared" si="205"/>
        <v>0</v>
      </c>
      <c r="U1420" s="7">
        <f t="shared" si="206"/>
        <v>0</v>
      </c>
    </row>
    <row r="1421" spans="1:21" x14ac:dyDescent="0.2">
      <c r="A1421" s="1">
        <v>2</v>
      </c>
      <c r="B1421" s="1">
        <v>28</v>
      </c>
      <c r="C1421" s="1">
        <v>21</v>
      </c>
      <c r="D1421">
        <v>9.6999999999999993</v>
      </c>
      <c r="E1421">
        <v>8.6</v>
      </c>
      <c r="F1421">
        <v>92</v>
      </c>
      <c r="G1421">
        <v>0</v>
      </c>
      <c r="H1421">
        <v>0</v>
      </c>
      <c r="I1421">
        <v>0</v>
      </c>
      <c r="J1421" s="4">
        <f t="shared" si="201"/>
        <v>296.50937007720836</v>
      </c>
      <c r="K1421" s="4">
        <f t="shared" si="202"/>
        <v>-29.73232730803808</v>
      </c>
      <c r="L1421" s="5">
        <f t="shared" si="198"/>
        <v>0</v>
      </c>
      <c r="M1421" s="5">
        <f t="shared" si="199"/>
        <v>0</v>
      </c>
      <c r="N1421" s="6">
        <f t="shared" si="200"/>
        <v>0</v>
      </c>
      <c r="O1421" s="6">
        <f t="shared" si="203"/>
        <v>0</v>
      </c>
      <c r="P1421" s="6">
        <f>FORECAST(J1421,Inputs!$B$10:$B$18,Inputs!$A$10:$A$18)</f>
        <v>33.301012685900076</v>
      </c>
      <c r="Q1421" s="6">
        <f>IF(Inputs!$D$10="Yes",IF('Hourly Calcs'!P1421&gt;'Hourly Calcs'!K1421,'Hourly Calcs'!O1421,N1421+O1421),N1421+O1421)</f>
        <v>0</v>
      </c>
      <c r="R1421" s="12">
        <f t="shared" si="204"/>
        <v>0</v>
      </c>
      <c r="S1421" s="1">
        <f>IF(AND(A1421&gt;=5,A1421&lt;=9),INDEX(Demand!$C$3:$C$26,C1421),INDEX(Demand!$B$3:$B$26,C1421))</f>
        <v>700</v>
      </c>
      <c r="T1421" s="7">
        <f t="shared" si="205"/>
        <v>0</v>
      </c>
      <c r="U1421" s="7">
        <f t="shared" si="206"/>
        <v>0</v>
      </c>
    </row>
    <row r="1422" spans="1:21" x14ac:dyDescent="0.2">
      <c r="A1422" s="1">
        <v>2</v>
      </c>
      <c r="B1422" s="1">
        <v>28</v>
      </c>
      <c r="C1422" s="1">
        <v>22</v>
      </c>
      <c r="D1422">
        <v>9.6</v>
      </c>
      <c r="E1422">
        <v>8.6</v>
      </c>
      <c r="F1422">
        <v>93</v>
      </c>
      <c r="G1422">
        <v>0</v>
      </c>
      <c r="H1422">
        <v>0</v>
      </c>
      <c r="I1422">
        <v>0</v>
      </c>
      <c r="J1422" s="4">
        <f t="shared" si="201"/>
        <v>311.70924947840666</v>
      </c>
      <c r="K1422" s="4">
        <f t="shared" si="202"/>
        <v>-37.579708597372118</v>
      </c>
      <c r="L1422" s="5">
        <f t="shared" si="198"/>
        <v>0</v>
      </c>
      <c r="M1422" s="5">
        <f t="shared" si="199"/>
        <v>0</v>
      </c>
      <c r="N1422" s="6">
        <f t="shared" si="200"/>
        <v>0</v>
      </c>
      <c r="O1422" s="6">
        <f t="shared" si="203"/>
        <v>0</v>
      </c>
      <c r="P1422" s="6">
        <f>FORECAST(J1422,Inputs!$B$10:$B$18,Inputs!$A$10:$A$18)</f>
        <v>33.441752309985247</v>
      </c>
      <c r="Q1422" s="6">
        <f>IF(Inputs!$D$10="Yes",IF('Hourly Calcs'!P1422&gt;'Hourly Calcs'!K1422,'Hourly Calcs'!O1422,N1422+O1422),N1422+O1422)</f>
        <v>0</v>
      </c>
      <c r="R1422" s="12">
        <f t="shared" si="204"/>
        <v>0</v>
      </c>
      <c r="S1422" s="1">
        <f>IF(AND(A1422&gt;=5,A1422&lt;=9),INDEX(Demand!$C$3:$C$26,C1422),INDEX(Demand!$B$3:$B$26,C1422))</f>
        <v>600</v>
      </c>
      <c r="T1422" s="7">
        <f t="shared" si="205"/>
        <v>0</v>
      </c>
      <c r="U1422" s="7">
        <f t="shared" si="206"/>
        <v>0</v>
      </c>
    </row>
    <row r="1423" spans="1:21" x14ac:dyDescent="0.2">
      <c r="A1423" s="1">
        <v>2</v>
      </c>
      <c r="B1423" s="1">
        <v>28</v>
      </c>
      <c r="C1423" s="1">
        <v>23</v>
      </c>
      <c r="D1423">
        <v>9.4</v>
      </c>
      <c r="E1423">
        <v>8.5</v>
      </c>
      <c r="F1423">
        <v>94</v>
      </c>
      <c r="G1423">
        <v>0</v>
      </c>
      <c r="H1423">
        <v>0</v>
      </c>
      <c r="I1423">
        <v>0</v>
      </c>
      <c r="J1423" s="4">
        <f t="shared" si="201"/>
        <v>329.66007207595237</v>
      </c>
      <c r="K1423" s="4">
        <f t="shared" si="202"/>
        <v>-43.590131286915664</v>
      </c>
      <c r="L1423" s="5">
        <f t="shared" si="198"/>
        <v>0</v>
      </c>
      <c r="M1423" s="5">
        <f t="shared" si="199"/>
        <v>0</v>
      </c>
      <c r="N1423" s="6">
        <f t="shared" si="200"/>
        <v>0</v>
      </c>
      <c r="O1423" s="6">
        <f t="shared" si="203"/>
        <v>0</v>
      </c>
      <c r="P1423" s="6">
        <f>FORECAST(J1423,Inputs!$B$10:$B$18,Inputs!$A$10:$A$18)</f>
        <v>33.60796363033289</v>
      </c>
      <c r="Q1423" s="6">
        <f>IF(Inputs!$D$10="Yes",IF('Hourly Calcs'!P1423&gt;'Hourly Calcs'!K1423,'Hourly Calcs'!O1423,N1423+O1423),N1423+O1423)</f>
        <v>0</v>
      </c>
      <c r="R1423" s="12">
        <f t="shared" si="204"/>
        <v>0</v>
      </c>
      <c r="S1423" s="1">
        <f>IF(AND(A1423&gt;=5,A1423&lt;=9),INDEX(Demand!$C$3:$C$26,C1423),INDEX(Demand!$B$3:$B$26,C1423))</f>
        <v>500</v>
      </c>
      <c r="T1423" s="7">
        <f t="shared" si="205"/>
        <v>0</v>
      </c>
      <c r="U1423" s="7">
        <f t="shared" si="206"/>
        <v>0</v>
      </c>
    </row>
    <row r="1424" spans="1:21" x14ac:dyDescent="0.2">
      <c r="A1424" s="1">
        <v>2</v>
      </c>
      <c r="B1424" s="1">
        <v>28</v>
      </c>
      <c r="C1424" s="1">
        <v>24</v>
      </c>
      <c r="D1424">
        <v>9.1999999999999993</v>
      </c>
      <c r="E1424">
        <v>8.4</v>
      </c>
      <c r="F1424">
        <v>95</v>
      </c>
      <c r="G1424">
        <v>0</v>
      </c>
      <c r="H1424">
        <v>0</v>
      </c>
      <c r="I1424">
        <v>0</v>
      </c>
      <c r="J1424" s="4">
        <f t="shared" si="201"/>
        <v>350.31085172990561</v>
      </c>
      <c r="K1424" s="4">
        <f t="shared" si="202"/>
        <v>-46.836386893830991</v>
      </c>
      <c r="L1424" s="5">
        <f t="shared" si="198"/>
        <v>0</v>
      </c>
      <c r="M1424" s="5">
        <f t="shared" si="199"/>
        <v>0</v>
      </c>
      <c r="N1424" s="6">
        <f t="shared" si="200"/>
        <v>0</v>
      </c>
      <c r="O1424" s="6">
        <f t="shared" si="203"/>
        <v>0</v>
      </c>
      <c r="P1424" s="6">
        <f>FORECAST(J1424,Inputs!$B$10:$B$18,Inputs!$A$10:$A$18)</f>
        <v>33.799174553054677</v>
      </c>
      <c r="Q1424" s="6">
        <f>IF(Inputs!$D$10="Yes",IF('Hourly Calcs'!P1424&gt;'Hourly Calcs'!K1424,'Hourly Calcs'!O1424,N1424+O1424),N1424+O1424)</f>
        <v>0</v>
      </c>
      <c r="R1424" s="12">
        <f t="shared" si="204"/>
        <v>0</v>
      </c>
      <c r="S1424" s="1">
        <f>IF(AND(A1424&gt;=5,A1424&lt;=9),INDEX(Demand!$C$3:$C$26,C1424),INDEX(Demand!$B$3:$B$26,C1424))</f>
        <v>400</v>
      </c>
      <c r="T1424" s="7">
        <f t="shared" si="205"/>
        <v>0</v>
      </c>
      <c r="U1424" s="7">
        <f t="shared" si="206"/>
        <v>0</v>
      </c>
    </row>
    <row r="1425" spans="1:21" x14ac:dyDescent="0.2">
      <c r="A1425" s="1">
        <v>3</v>
      </c>
      <c r="B1425" s="1">
        <v>1</v>
      </c>
      <c r="C1425" s="1">
        <v>1</v>
      </c>
      <c r="D1425">
        <v>9</v>
      </c>
      <c r="E1425">
        <v>8.1999999999999993</v>
      </c>
      <c r="F1425">
        <v>95</v>
      </c>
      <c r="G1425">
        <v>0</v>
      </c>
      <c r="H1425">
        <v>0</v>
      </c>
      <c r="I1425">
        <v>0</v>
      </c>
      <c r="J1425" s="4">
        <f t="shared" si="201"/>
        <v>12.052279187259415</v>
      </c>
      <c r="K1425" s="4">
        <f t="shared" si="202"/>
        <v>-46.24106700770642</v>
      </c>
      <c r="L1425" s="5">
        <f t="shared" si="198"/>
        <v>0</v>
      </c>
      <c r="M1425" s="5">
        <f t="shared" si="199"/>
        <v>0</v>
      </c>
      <c r="N1425" s="6">
        <f t="shared" si="200"/>
        <v>0</v>
      </c>
      <c r="O1425" s="6">
        <f t="shared" si="203"/>
        <v>0</v>
      </c>
      <c r="P1425" s="6">
        <f>FORECAST(J1425,Inputs!$B$10:$B$18,Inputs!$A$10:$A$18)</f>
        <v>30.667150733215362</v>
      </c>
      <c r="Q1425" s="6">
        <f>IF(Inputs!$D$10="Yes",IF('Hourly Calcs'!P1425&gt;'Hourly Calcs'!K1425,'Hourly Calcs'!O1425,N1425+O1425),N1425+O1425)</f>
        <v>0</v>
      </c>
      <c r="R1425" s="12">
        <f t="shared" si="204"/>
        <v>0</v>
      </c>
      <c r="S1425" s="1">
        <f>IF(AND(A1425&gt;=5,A1425&lt;=9),INDEX(Demand!$C$3:$C$26,C1425),INDEX(Demand!$B$3:$B$26,C1425))</f>
        <v>350</v>
      </c>
      <c r="T1425" s="7">
        <f t="shared" si="205"/>
        <v>0</v>
      </c>
      <c r="U1425" s="7">
        <f t="shared" si="206"/>
        <v>0</v>
      </c>
    </row>
    <row r="1426" spans="1:21" x14ac:dyDescent="0.2">
      <c r="A1426" s="1">
        <v>3</v>
      </c>
      <c r="B1426" s="1">
        <v>1</v>
      </c>
      <c r="C1426" s="1">
        <v>2</v>
      </c>
      <c r="D1426">
        <v>8.8000000000000007</v>
      </c>
      <c r="E1426">
        <v>7.9</v>
      </c>
      <c r="F1426">
        <v>94</v>
      </c>
      <c r="G1426">
        <v>0</v>
      </c>
      <c r="H1426">
        <v>0</v>
      </c>
      <c r="I1426">
        <v>0</v>
      </c>
      <c r="J1426" s="4">
        <f t="shared" si="201"/>
        <v>32.323412914610458</v>
      </c>
      <c r="K1426" s="4">
        <f t="shared" si="202"/>
        <v>-42.627710696640975</v>
      </c>
      <c r="L1426" s="5">
        <f t="shared" si="198"/>
        <v>0</v>
      </c>
      <c r="M1426" s="5">
        <f t="shared" si="199"/>
        <v>0</v>
      </c>
      <c r="N1426" s="6">
        <f t="shared" si="200"/>
        <v>0</v>
      </c>
      <c r="O1426" s="6">
        <f t="shared" si="203"/>
        <v>0</v>
      </c>
      <c r="P1426" s="6">
        <f>FORECAST(J1426,Inputs!$B$10:$B$18,Inputs!$A$10:$A$18)</f>
        <v>30.854846415876022</v>
      </c>
      <c r="Q1426" s="6">
        <f>IF(Inputs!$D$10="Yes",IF('Hourly Calcs'!P1426&gt;'Hourly Calcs'!K1426,'Hourly Calcs'!O1426,N1426+O1426),N1426+O1426)</f>
        <v>0</v>
      </c>
      <c r="R1426" s="12">
        <f t="shared" si="204"/>
        <v>0</v>
      </c>
      <c r="S1426" s="1">
        <f>IF(AND(A1426&gt;=5,A1426&lt;=9),INDEX(Demand!$C$3:$C$26,C1426),INDEX(Demand!$B$3:$B$26,C1426))</f>
        <v>350</v>
      </c>
      <c r="T1426" s="7">
        <f t="shared" si="205"/>
        <v>0</v>
      </c>
      <c r="U1426" s="7">
        <f t="shared" si="206"/>
        <v>0</v>
      </c>
    </row>
    <row r="1427" spans="1:21" x14ac:dyDescent="0.2">
      <c r="A1427" s="1">
        <v>3</v>
      </c>
      <c r="B1427" s="1">
        <v>1</v>
      </c>
      <c r="C1427" s="1">
        <v>3</v>
      </c>
      <c r="D1427">
        <v>8.6999999999999993</v>
      </c>
      <c r="E1427">
        <v>7.6</v>
      </c>
      <c r="F1427">
        <v>93</v>
      </c>
      <c r="G1427">
        <v>0</v>
      </c>
      <c r="H1427">
        <v>0</v>
      </c>
      <c r="I1427">
        <v>0</v>
      </c>
      <c r="J1427" s="4">
        <f t="shared" si="201"/>
        <v>49.861679538128385</v>
      </c>
      <c r="K1427" s="4">
        <f t="shared" si="202"/>
        <v>-36.364600051247308</v>
      </c>
      <c r="L1427" s="5">
        <f t="shared" si="198"/>
        <v>0</v>
      </c>
      <c r="M1427" s="5">
        <f t="shared" si="199"/>
        <v>0</v>
      </c>
      <c r="N1427" s="6">
        <f t="shared" si="200"/>
        <v>0</v>
      </c>
      <c r="O1427" s="6">
        <f t="shared" si="203"/>
        <v>0</v>
      </c>
      <c r="P1427" s="6">
        <f>FORECAST(J1427,Inputs!$B$10:$B$18,Inputs!$A$10:$A$18)</f>
        <v>31.017237773501186</v>
      </c>
      <c r="Q1427" s="6">
        <f>IF(Inputs!$D$10="Yes",IF('Hourly Calcs'!P1427&gt;'Hourly Calcs'!K1427,'Hourly Calcs'!O1427,N1427+O1427),N1427+O1427)</f>
        <v>0</v>
      </c>
      <c r="R1427" s="12">
        <f t="shared" si="204"/>
        <v>0</v>
      </c>
      <c r="S1427" s="1">
        <f>IF(AND(A1427&gt;=5,A1427&lt;=9),INDEX(Demand!$C$3:$C$26,C1427),INDEX(Demand!$B$3:$B$26,C1427))</f>
        <v>350</v>
      </c>
      <c r="T1427" s="7">
        <f t="shared" si="205"/>
        <v>0</v>
      </c>
      <c r="U1427" s="7">
        <f t="shared" si="206"/>
        <v>0</v>
      </c>
    </row>
    <row r="1428" spans="1:21" x14ac:dyDescent="0.2">
      <c r="A1428" s="1">
        <v>3</v>
      </c>
      <c r="B1428" s="1">
        <v>1</v>
      </c>
      <c r="C1428" s="1">
        <v>4</v>
      </c>
      <c r="D1428">
        <v>8.8000000000000007</v>
      </c>
      <c r="E1428">
        <v>7.4</v>
      </c>
      <c r="F1428">
        <v>91</v>
      </c>
      <c r="G1428">
        <v>0</v>
      </c>
      <c r="H1428">
        <v>0</v>
      </c>
      <c r="I1428">
        <v>0</v>
      </c>
      <c r="J1428" s="4">
        <f t="shared" si="201"/>
        <v>64.746544690371934</v>
      </c>
      <c r="K1428" s="4">
        <f t="shared" si="202"/>
        <v>-28.362238351976103</v>
      </c>
      <c r="L1428" s="5">
        <f t="shared" si="198"/>
        <v>0</v>
      </c>
      <c r="M1428" s="5">
        <f t="shared" si="199"/>
        <v>0</v>
      </c>
      <c r="N1428" s="6">
        <f t="shared" si="200"/>
        <v>0</v>
      </c>
      <c r="O1428" s="6">
        <f t="shared" si="203"/>
        <v>0</v>
      </c>
      <c r="P1428" s="6">
        <f>FORECAST(J1428,Inputs!$B$10:$B$18,Inputs!$A$10:$A$18)</f>
        <v>31.155060598984925</v>
      </c>
      <c r="Q1428" s="6">
        <f>IF(Inputs!$D$10="Yes",IF('Hourly Calcs'!P1428&gt;'Hourly Calcs'!K1428,'Hourly Calcs'!O1428,N1428+O1428),N1428+O1428)</f>
        <v>0</v>
      </c>
      <c r="R1428" s="12">
        <f t="shared" si="204"/>
        <v>0</v>
      </c>
      <c r="S1428" s="1">
        <f>IF(AND(A1428&gt;=5,A1428&lt;=9),INDEX(Demand!$C$3:$C$26,C1428),INDEX(Demand!$B$3:$B$26,C1428))</f>
        <v>350</v>
      </c>
      <c r="T1428" s="7">
        <f t="shared" si="205"/>
        <v>0</v>
      </c>
      <c r="U1428" s="7">
        <f t="shared" si="206"/>
        <v>0</v>
      </c>
    </row>
    <row r="1429" spans="1:21" x14ac:dyDescent="0.2">
      <c r="A1429" s="1">
        <v>3</v>
      </c>
      <c r="B1429" s="1">
        <v>1</v>
      </c>
      <c r="C1429" s="1">
        <v>5</v>
      </c>
      <c r="D1429">
        <v>8.9</v>
      </c>
      <c r="E1429">
        <v>7.1</v>
      </c>
      <c r="F1429">
        <v>89</v>
      </c>
      <c r="G1429">
        <v>0</v>
      </c>
      <c r="H1429">
        <v>0</v>
      </c>
      <c r="I1429">
        <v>0</v>
      </c>
      <c r="J1429" s="4">
        <f t="shared" si="201"/>
        <v>77.729667100819441</v>
      </c>
      <c r="K1429" s="4">
        <f t="shared" si="202"/>
        <v>-19.365184263776371</v>
      </c>
      <c r="L1429" s="5">
        <f t="shared" si="198"/>
        <v>87.270332899180559</v>
      </c>
      <c r="M1429" s="5">
        <f t="shared" si="199"/>
        <v>0</v>
      </c>
      <c r="N1429" s="6">
        <f t="shared" si="200"/>
        <v>0</v>
      </c>
      <c r="O1429" s="6">
        <f t="shared" si="203"/>
        <v>0</v>
      </c>
      <c r="P1429" s="6">
        <f>FORECAST(J1429,Inputs!$B$10:$B$18,Inputs!$A$10:$A$18)</f>
        <v>31.275274695377956</v>
      </c>
      <c r="Q1429" s="6">
        <f>IF(Inputs!$D$10="Yes",IF('Hourly Calcs'!P1429&gt;'Hourly Calcs'!K1429,'Hourly Calcs'!O1429,N1429+O1429),N1429+O1429)</f>
        <v>0</v>
      </c>
      <c r="R1429" s="12">
        <f t="shared" si="204"/>
        <v>0</v>
      </c>
      <c r="S1429" s="1">
        <f>IF(AND(A1429&gt;=5,A1429&lt;=9),INDEX(Demand!$C$3:$C$26,C1429),INDEX(Demand!$B$3:$B$26,C1429))</f>
        <v>350</v>
      </c>
      <c r="T1429" s="7">
        <f t="shared" si="205"/>
        <v>0</v>
      </c>
      <c r="U1429" s="7">
        <f t="shared" si="206"/>
        <v>0</v>
      </c>
    </row>
    <row r="1430" spans="1:21" x14ac:dyDescent="0.2">
      <c r="A1430" s="1">
        <v>3</v>
      </c>
      <c r="B1430" s="1">
        <v>1</v>
      </c>
      <c r="C1430" s="1">
        <v>6</v>
      </c>
      <c r="D1430">
        <v>9</v>
      </c>
      <c r="E1430">
        <v>7</v>
      </c>
      <c r="F1430">
        <v>87</v>
      </c>
      <c r="G1430">
        <v>0</v>
      </c>
      <c r="H1430">
        <v>0</v>
      </c>
      <c r="I1430">
        <v>0</v>
      </c>
      <c r="J1430" s="4">
        <f t="shared" si="201"/>
        <v>89.633688916602395</v>
      </c>
      <c r="K1430" s="4">
        <f t="shared" si="202"/>
        <v>-9.914032525948727</v>
      </c>
      <c r="L1430" s="5">
        <f t="shared" si="198"/>
        <v>75.366311083397605</v>
      </c>
      <c r="M1430" s="5">
        <f t="shared" si="199"/>
        <v>0</v>
      </c>
      <c r="N1430" s="6">
        <f t="shared" si="200"/>
        <v>0</v>
      </c>
      <c r="O1430" s="6">
        <f t="shared" si="203"/>
        <v>0</v>
      </c>
      <c r="P1430" s="6">
        <f>FORECAST(J1430,Inputs!$B$10:$B$18,Inputs!$A$10:$A$18)</f>
        <v>31.385497119598167</v>
      </c>
      <c r="Q1430" s="6">
        <f>IF(Inputs!$D$10="Yes",IF('Hourly Calcs'!P1430&gt;'Hourly Calcs'!K1430,'Hourly Calcs'!O1430,N1430+O1430),N1430+O1430)</f>
        <v>0</v>
      </c>
      <c r="R1430" s="12">
        <f t="shared" si="204"/>
        <v>0</v>
      </c>
      <c r="S1430" s="1">
        <f>IF(AND(A1430&gt;=5,A1430&lt;=9),INDEX(Demand!$C$3:$C$26,C1430),INDEX(Demand!$B$3:$B$26,C1430))</f>
        <v>350</v>
      </c>
      <c r="T1430" s="7">
        <f t="shared" si="205"/>
        <v>0</v>
      </c>
      <c r="U1430" s="7">
        <f t="shared" si="206"/>
        <v>0</v>
      </c>
    </row>
    <row r="1431" spans="1:21" x14ac:dyDescent="0.2">
      <c r="A1431" s="1">
        <v>3</v>
      </c>
      <c r="B1431" s="1">
        <v>1</v>
      </c>
      <c r="C1431" s="1">
        <v>7</v>
      </c>
      <c r="D1431">
        <v>9.1</v>
      </c>
      <c r="E1431">
        <v>7.2</v>
      </c>
      <c r="F1431">
        <v>88</v>
      </c>
      <c r="G1431">
        <v>0</v>
      </c>
      <c r="H1431">
        <v>0</v>
      </c>
      <c r="I1431">
        <v>0</v>
      </c>
      <c r="J1431" s="4">
        <f t="shared" si="201"/>
        <v>101.18252386757526</v>
      </c>
      <c r="K1431" s="4">
        <f t="shared" si="202"/>
        <v>6.4023787258463472E-2</v>
      </c>
      <c r="L1431" s="5">
        <f t="shared" si="198"/>
        <v>63.817476132424744</v>
      </c>
      <c r="M1431" s="5">
        <f t="shared" si="199"/>
        <v>33.935976212741537</v>
      </c>
      <c r="N1431" s="6">
        <f t="shared" si="200"/>
        <v>0</v>
      </c>
      <c r="O1431" s="6">
        <f t="shared" si="203"/>
        <v>0</v>
      </c>
      <c r="P1431" s="6">
        <f>FORECAST(J1431,Inputs!$B$10:$B$18,Inputs!$A$10:$A$18)</f>
        <v>31.492430776551622</v>
      </c>
      <c r="Q1431" s="6">
        <f>IF(Inputs!$D$10="Yes",IF('Hourly Calcs'!P1431&gt;'Hourly Calcs'!K1431,'Hourly Calcs'!O1431,N1431+O1431),N1431+O1431)</f>
        <v>0</v>
      </c>
      <c r="R1431" s="12">
        <f t="shared" si="204"/>
        <v>0</v>
      </c>
      <c r="S1431" s="1">
        <f>IF(AND(A1431&gt;=5,A1431&lt;=9),INDEX(Demand!$C$3:$C$26,C1431),INDEX(Demand!$B$3:$B$26,C1431))</f>
        <v>350</v>
      </c>
      <c r="T1431" s="7">
        <f t="shared" si="205"/>
        <v>0</v>
      </c>
      <c r="U1431" s="7">
        <f t="shared" si="206"/>
        <v>0</v>
      </c>
    </row>
    <row r="1432" spans="1:21" x14ac:dyDescent="0.2">
      <c r="A1432" s="1">
        <v>3</v>
      </c>
      <c r="B1432" s="1">
        <v>1</v>
      </c>
      <c r="C1432" s="1">
        <v>8</v>
      </c>
      <c r="D1432">
        <v>8.6999999999999993</v>
      </c>
      <c r="E1432">
        <v>7.4</v>
      </c>
      <c r="F1432">
        <v>92</v>
      </c>
      <c r="G1432">
        <v>18</v>
      </c>
      <c r="H1432">
        <v>0</v>
      </c>
      <c r="I1432">
        <v>18</v>
      </c>
      <c r="J1432" s="4">
        <f t="shared" si="201"/>
        <v>113.01093321001858</v>
      </c>
      <c r="K1432" s="4">
        <f t="shared" si="202"/>
        <v>8.6797746780985534</v>
      </c>
      <c r="L1432" s="5">
        <f t="shared" si="198"/>
        <v>51.989066789981422</v>
      </c>
      <c r="M1432" s="5">
        <f t="shared" si="199"/>
        <v>25.320225321901447</v>
      </c>
      <c r="N1432" s="6">
        <f t="shared" si="200"/>
        <v>0</v>
      </c>
      <c r="O1432" s="6">
        <f t="shared" si="203"/>
        <v>16.461338152995374</v>
      </c>
      <c r="P1432" s="6">
        <f>FORECAST(J1432,Inputs!$B$10:$B$18,Inputs!$A$10:$A$18)</f>
        <v>31.601953085277948</v>
      </c>
      <c r="Q1432" s="6">
        <f>IF(Inputs!$D$10="Yes",IF('Hourly Calcs'!P1432&gt;'Hourly Calcs'!K1432,'Hourly Calcs'!O1432,N1432+O1432),N1432+O1432)</f>
        <v>16.461338152995374</v>
      </c>
      <c r="R1432" s="12">
        <f t="shared" si="204"/>
        <v>78.224278903034019</v>
      </c>
      <c r="S1432" s="1">
        <f>IF(AND(A1432&gt;=5,A1432&lt;=9),INDEX(Demand!$C$3:$C$26,C1432),INDEX(Demand!$B$3:$B$26,C1432))</f>
        <v>350</v>
      </c>
      <c r="T1432" s="7">
        <f t="shared" si="205"/>
        <v>78.224278903034019</v>
      </c>
      <c r="U1432" s="7">
        <f t="shared" si="206"/>
        <v>0</v>
      </c>
    </row>
    <row r="1433" spans="1:21" x14ac:dyDescent="0.2">
      <c r="A1433" s="1">
        <v>3</v>
      </c>
      <c r="B1433" s="1">
        <v>1</v>
      </c>
      <c r="C1433" s="1">
        <v>9</v>
      </c>
      <c r="D1433">
        <v>8.8000000000000007</v>
      </c>
      <c r="E1433">
        <v>5.5</v>
      </c>
      <c r="F1433">
        <v>80</v>
      </c>
      <c r="G1433">
        <v>129</v>
      </c>
      <c r="H1433">
        <v>131</v>
      </c>
      <c r="I1433">
        <v>97</v>
      </c>
      <c r="J1433" s="4">
        <f t="shared" si="201"/>
        <v>125.69386740284209</v>
      </c>
      <c r="K1433" s="4">
        <f t="shared" si="202"/>
        <v>16.911473157309871</v>
      </c>
      <c r="L1433" s="5">
        <f t="shared" si="198"/>
        <v>39.306132597157912</v>
      </c>
      <c r="M1433" s="5">
        <f t="shared" si="199"/>
        <v>17.088526842690129</v>
      </c>
      <c r="N1433" s="6">
        <f t="shared" si="200"/>
        <v>85.823140493309054</v>
      </c>
      <c r="O1433" s="6">
        <f t="shared" si="203"/>
        <v>88.708322268919517</v>
      </c>
      <c r="P1433" s="6">
        <f>FORECAST(J1433,Inputs!$B$10:$B$18,Inputs!$A$10:$A$18)</f>
        <v>31.719387661137425</v>
      </c>
      <c r="Q1433" s="6">
        <f>IF(Inputs!$D$10="Yes",IF('Hourly Calcs'!P1433&gt;'Hourly Calcs'!K1433,'Hourly Calcs'!O1433,N1433+O1433),N1433+O1433)</f>
        <v>88.708322268919517</v>
      </c>
      <c r="R1433" s="12">
        <f t="shared" si="204"/>
        <v>421.54194742190555</v>
      </c>
      <c r="S1433" s="1">
        <f>IF(AND(A1433&gt;=5,A1433&lt;=9),INDEX(Demand!$C$3:$C$26,C1433),INDEX(Demand!$B$3:$B$26,C1433))</f>
        <v>350</v>
      </c>
      <c r="T1433" s="7">
        <f t="shared" si="205"/>
        <v>350</v>
      </c>
      <c r="U1433" s="7">
        <f t="shared" si="206"/>
        <v>71.541947421905547</v>
      </c>
    </row>
    <row r="1434" spans="1:21" x14ac:dyDescent="0.2">
      <c r="A1434" s="1">
        <v>3</v>
      </c>
      <c r="B1434" s="1">
        <v>1</v>
      </c>
      <c r="C1434" s="1">
        <v>10</v>
      </c>
      <c r="D1434">
        <v>8.5</v>
      </c>
      <c r="E1434">
        <v>4.9000000000000004</v>
      </c>
      <c r="F1434">
        <v>78</v>
      </c>
      <c r="G1434">
        <v>296</v>
      </c>
      <c r="H1434">
        <v>408</v>
      </c>
      <c r="I1434">
        <v>145</v>
      </c>
      <c r="J1434" s="4">
        <f t="shared" si="201"/>
        <v>139.71748996632914</v>
      </c>
      <c r="K1434" s="4">
        <f t="shared" si="202"/>
        <v>23.884171213875447</v>
      </c>
      <c r="L1434" s="5">
        <f t="shared" si="198"/>
        <v>25.28251003367086</v>
      </c>
      <c r="M1434" s="5">
        <f t="shared" si="199"/>
        <v>10.115828786124553</v>
      </c>
      <c r="N1434" s="6">
        <f t="shared" si="200"/>
        <v>325.58339193396745</v>
      </c>
      <c r="O1434" s="6">
        <f t="shared" si="203"/>
        <v>132.60522401024051</v>
      </c>
      <c r="P1434" s="6">
        <f>FORECAST(J1434,Inputs!$B$10:$B$18,Inputs!$A$10:$A$18)</f>
        <v>31.849236018206749</v>
      </c>
      <c r="Q1434" s="6">
        <f>IF(Inputs!$D$10="Yes",IF('Hourly Calcs'!P1434&gt;'Hourly Calcs'!K1434,'Hourly Calcs'!O1434,N1434+O1434),N1434+O1434)</f>
        <v>132.60522401024051</v>
      </c>
      <c r="R1434" s="12">
        <f t="shared" si="204"/>
        <v>630.14002449666282</v>
      </c>
      <c r="S1434" s="1">
        <f>IF(AND(A1434&gt;=5,A1434&lt;=9),INDEX(Demand!$C$3:$C$26,C1434),INDEX(Demand!$B$3:$B$26,C1434))</f>
        <v>600</v>
      </c>
      <c r="T1434" s="7">
        <f t="shared" si="205"/>
        <v>600</v>
      </c>
      <c r="U1434" s="7">
        <f t="shared" si="206"/>
        <v>30.140024496662818</v>
      </c>
    </row>
    <row r="1435" spans="1:21" x14ac:dyDescent="0.2">
      <c r="A1435" s="1">
        <v>3</v>
      </c>
      <c r="B1435" s="1">
        <v>1</v>
      </c>
      <c r="C1435" s="1">
        <v>11</v>
      </c>
      <c r="D1435">
        <v>9.1</v>
      </c>
      <c r="E1435">
        <v>3.6</v>
      </c>
      <c r="F1435">
        <v>68</v>
      </c>
      <c r="G1435">
        <v>421</v>
      </c>
      <c r="H1435">
        <v>641</v>
      </c>
      <c r="I1435">
        <v>121</v>
      </c>
      <c r="J1435" s="4">
        <f t="shared" si="201"/>
        <v>155.33304729832275</v>
      </c>
      <c r="K1435" s="4">
        <f t="shared" si="202"/>
        <v>28.993128650723605</v>
      </c>
      <c r="L1435" s="5">
        <f t="shared" si="198"/>
        <v>9.6669527016772463</v>
      </c>
      <c r="M1435" s="5">
        <f t="shared" si="199"/>
        <v>5.0068713492763948</v>
      </c>
      <c r="N1435" s="6">
        <f t="shared" si="200"/>
        <v>566.64842052481526</v>
      </c>
      <c r="O1435" s="6">
        <f t="shared" si="203"/>
        <v>110.65677313958003</v>
      </c>
      <c r="P1435" s="6">
        <f>FORECAST(J1435,Inputs!$B$10:$B$18,Inputs!$A$10:$A$18)</f>
        <v>31.993824512021504</v>
      </c>
      <c r="Q1435" s="6">
        <f>IF(Inputs!$D$10="Yes",IF('Hourly Calcs'!P1435&gt;'Hourly Calcs'!K1435,'Hourly Calcs'!O1435,N1435+O1435),N1435+O1435)</f>
        <v>110.65677313958003</v>
      </c>
      <c r="R1435" s="12">
        <f t="shared" si="204"/>
        <v>525.84098595928424</v>
      </c>
      <c r="S1435" s="1">
        <f>IF(AND(A1435&gt;=5,A1435&lt;=9),INDEX(Demand!$C$3:$C$26,C1435),INDEX(Demand!$B$3:$B$26,C1435))</f>
        <v>600</v>
      </c>
      <c r="T1435" s="7">
        <f t="shared" si="205"/>
        <v>525.84098595928424</v>
      </c>
      <c r="U1435" s="7">
        <f t="shared" si="206"/>
        <v>0</v>
      </c>
    </row>
    <row r="1436" spans="1:21" x14ac:dyDescent="0.2">
      <c r="A1436" s="1">
        <v>3</v>
      </c>
      <c r="B1436" s="1">
        <v>1</v>
      </c>
      <c r="C1436" s="1">
        <v>12</v>
      </c>
      <c r="D1436">
        <v>9</v>
      </c>
      <c r="E1436">
        <v>1.2</v>
      </c>
      <c r="F1436">
        <v>58</v>
      </c>
      <c r="G1436">
        <v>496</v>
      </c>
      <c r="H1436">
        <v>741</v>
      </c>
      <c r="I1436">
        <v>106</v>
      </c>
      <c r="J1436" s="4">
        <f t="shared" si="201"/>
        <v>172.30405828001702</v>
      </c>
      <c r="K1436" s="4">
        <f t="shared" si="202"/>
        <v>31.65612518476911</v>
      </c>
      <c r="L1436" s="5">
        <f t="shared" si="198"/>
        <v>7.3040582800170171</v>
      </c>
      <c r="M1436" s="5">
        <f t="shared" si="199"/>
        <v>2.3438748152308904</v>
      </c>
      <c r="N1436" s="6">
        <f t="shared" si="200"/>
        <v>672.25403571259756</v>
      </c>
      <c r="O1436" s="6">
        <f t="shared" si="203"/>
        <v>96.938991345417207</v>
      </c>
      <c r="P1436" s="6">
        <f>FORECAST(J1436,Inputs!$B$10:$B$18,Inputs!$A$10:$A$18)</f>
        <v>32.150963502592745</v>
      </c>
      <c r="Q1436" s="6">
        <f>IF(Inputs!$D$10="Yes",IF('Hourly Calcs'!P1436&gt;'Hourly Calcs'!K1436,'Hourly Calcs'!O1436,N1436+O1436),N1436+O1436)</f>
        <v>96.938991345417207</v>
      </c>
      <c r="R1436" s="12">
        <f t="shared" si="204"/>
        <v>460.65408687342256</v>
      </c>
      <c r="S1436" s="1">
        <f>IF(AND(A1436&gt;=5,A1436&lt;=9),INDEX(Demand!$C$3:$C$26,C1436),INDEX(Demand!$B$3:$B$26,C1436))</f>
        <v>600</v>
      </c>
      <c r="T1436" s="7">
        <f t="shared" si="205"/>
        <v>460.65408687342256</v>
      </c>
      <c r="U1436" s="7">
        <f t="shared" si="206"/>
        <v>0</v>
      </c>
    </row>
    <row r="1437" spans="1:21" x14ac:dyDescent="0.2">
      <c r="A1437" s="1">
        <v>3</v>
      </c>
      <c r="B1437" s="1">
        <v>1</v>
      </c>
      <c r="C1437" s="1">
        <v>13</v>
      </c>
      <c r="D1437">
        <v>9.6999999999999993</v>
      </c>
      <c r="E1437">
        <v>2.4</v>
      </c>
      <c r="F1437">
        <v>60</v>
      </c>
      <c r="G1437">
        <v>515</v>
      </c>
      <c r="H1437">
        <v>754</v>
      </c>
      <c r="I1437">
        <v>105</v>
      </c>
      <c r="J1437" s="4">
        <f t="shared" si="201"/>
        <v>189.78080219078274</v>
      </c>
      <c r="K1437" s="4">
        <f t="shared" si="202"/>
        <v>31.499155361385014</v>
      </c>
      <c r="L1437" s="5">
        <f t="shared" si="198"/>
        <v>24.780802190782737</v>
      </c>
      <c r="M1437" s="5">
        <f t="shared" si="199"/>
        <v>2.5008446386149856</v>
      </c>
      <c r="N1437" s="6">
        <f t="shared" si="200"/>
        <v>653.00240882923845</v>
      </c>
      <c r="O1437" s="6">
        <f t="shared" si="203"/>
        <v>96.024472559139681</v>
      </c>
      <c r="P1437" s="6">
        <f>FORECAST(J1437,Inputs!$B$10:$B$18,Inputs!$A$10:$A$18)</f>
        <v>32.312785205470206</v>
      </c>
      <c r="Q1437" s="6">
        <f>IF(Inputs!$D$10="Yes",IF('Hourly Calcs'!P1437&gt;'Hourly Calcs'!K1437,'Hourly Calcs'!O1437,N1437+O1437),N1437+O1437)</f>
        <v>96.024472559139681</v>
      </c>
      <c r="R1437" s="12">
        <f t="shared" si="204"/>
        <v>456.30829360103172</v>
      </c>
      <c r="S1437" s="1">
        <f>IF(AND(A1437&gt;=5,A1437&lt;=9),INDEX(Demand!$C$3:$C$26,C1437),INDEX(Demand!$B$3:$B$26,C1437))</f>
        <v>600</v>
      </c>
      <c r="T1437" s="7">
        <f t="shared" si="205"/>
        <v>456.30829360103172</v>
      </c>
      <c r="U1437" s="7">
        <f t="shared" si="206"/>
        <v>0</v>
      </c>
    </row>
    <row r="1438" spans="1:21" x14ac:dyDescent="0.2">
      <c r="A1438" s="1">
        <v>3</v>
      </c>
      <c r="B1438" s="1">
        <v>1</v>
      </c>
      <c r="C1438" s="1">
        <v>14</v>
      </c>
      <c r="D1438">
        <v>9.4</v>
      </c>
      <c r="E1438">
        <v>3.1</v>
      </c>
      <c r="F1438">
        <v>65</v>
      </c>
      <c r="G1438">
        <v>479</v>
      </c>
      <c r="H1438">
        <v>730</v>
      </c>
      <c r="I1438">
        <v>104</v>
      </c>
      <c r="J1438" s="4">
        <f t="shared" si="201"/>
        <v>206.63690305446767</v>
      </c>
      <c r="K1438" s="4">
        <f t="shared" si="202"/>
        <v>28.546678016954573</v>
      </c>
      <c r="L1438" s="5">
        <f t="shared" si="198"/>
        <v>41.636903054467666</v>
      </c>
      <c r="M1438" s="5">
        <f t="shared" si="199"/>
        <v>5.4533219830454271</v>
      </c>
      <c r="N1438" s="6">
        <f t="shared" si="200"/>
        <v>557.20337923169461</v>
      </c>
      <c r="O1438" s="6">
        <f t="shared" si="203"/>
        <v>95.10995377286217</v>
      </c>
      <c r="P1438" s="6">
        <f>FORECAST(J1438,Inputs!$B$10:$B$18,Inputs!$A$10:$A$18)</f>
        <v>32.468860213467295</v>
      </c>
      <c r="Q1438" s="6">
        <f>IF(Inputs!$D$10="Yes",IF('Hourly Calcs'!P1438&gt;'Hourly Calcs'!K1438,'Hourly Calcs'!O1438,N1438+O1438),N1438+O1438)</f>
        <v>95.10995377286217</v>
      </c>
      <c r="R1438" s="12">
        <f t="shared" si="204"/>
        <v>451.962500328641</v>
      </c>
      <c r="S1438" s="1">
        <f>IF(AND(A1438&gt;=5,A1438&lt;=9),INDEX(Demand!$C$3:$C$26,C1438),INDEX(Demand!$B$3:$B$26,C1438))</f>
        <v>600</v>
      </c>
      <c r="T1438" s="7">
        <f t="shared" si="205"/>
        <v>451.962500328641</v>
      </c>
      <c r="U1438" s="7">
        <f t="shared" si="206"/>
        <v>0</v>
      </c>
    </row>
    <row r="1439" spans="1:21" x14ac:dyDescent="0.2">
      <c r="A1439" s="1">
        <v>3</v>
      </c>
      <c r="B1439" s="1">
        <v>1</v>
      </c>
      <c r="C1439" s="1">
        <v>15</v>
      </c>
      <c r="D1439">
        <v>9.6</v>
      </c>
      <c r="E1439">
        <v>2.6</v>
      </c>
      <c r="F1439">
        <v>62</v>
      </c>
      <c r="G1439">
        <v>393</v>
      </c>
      <c r="H1439">
        <v>654</v>
      </c>
      <c r="I1439">
        <v>103</v>
      </c>
      <c r="J1439" s="4">
        <f t="shared" si="201"/>
        <v>222.08378752849598</v>
      </c>
      <c r="K1439" s="4">
        <f t="shared" si="202"/>
        <v>23.207864602458628</v>
      </c>
      <c r="L1439" s="5">
        <f t="shared" si="198"/>
        <v>57.083787528495975</v>
      </c>
      <c r="M1439" s="5">
        <f t="shared" si="199"/>
        <v>10.792135397541372</v>
      </c>
      <c r="N1439" s="6">
        <f t="shared" si="200"/>
        <v>396.31119636884011</v>
      </c>
      <c r="O1439" s="6">
        <f t="shared" si="203"/>
        <v>94.195434986584644</v>
      </c>
      <c r="P1439" s="6">
        <f>FORECAST(J1439,Inputs!$B$10:$B$18,Inputs!$A$10:$A$18)</f>
        <v>32.611886921560142</v>
      </c>
      <c r="Q1439" s="6">
        <f>IF(Inputs!$D$10="Yes",IF('Hourly Calcs'!P1439&gt;'Hourly Calcs'!K1439,'Hourly Calcs'!O1439,N1439+O1439),N1439+O1439)</f>
        <v>94.195434986584644</v>
      </c>
      <c r="R1439" s="12">
        <f t="shared" si="204"/>
        <v>447.61670705625022</v>
      </c>
      <c r="S1439" s="1">
        <f>IF(AND(A1439&gt;=5,A1439&lt;=9),INDEX(Demand!$C$3:$C$26,C1439),INDEX(Demand!$B$3:$B$26,C1439))</f>
        <v>600</v>
      </c>
      <c r="T1439" s="7">
        <f t="shared" si="205"/>
        <v>447.61670705625022</v>
      </c>
      <c r="U1439" s="7">
        <f t="shared" si="206"/>
        <v>0</v>
      </c>
    </row>
    <row r="1440" spans="1:21" x14ac:dyDescent="0.2">
      <c r="A1440" s="1">
        <v>3</v>
      </c>
      <c r="B1440" s="1">
        <v>1</v>
      </c>
      <c r="C1440" s="1">
        <v>16</v>
      </c>
      <c r="D1440">
        <v>9</v>
      </c>
      <c r="E1440">
        <v>3.2</v>
      </c>
      <c r="F1440">
        <v>67</v>
      </c>
      <c r="G1440">
        <v>266</v>
      </c>
      <c r="H1440">
        <v>502</v>
      </c>
      <c r="I1440">
        <v>97</v>
      </c>
      <c r="J1440" s="4">
        <f t="shared" si="201"/>
        <v>235.95108736843795</v>
      </c>
      <c r="K1440" s="4">
        <f t="shared" si="202"/>
        <v>16.075107483512824</v>
      </c>
      <c r="L1440" s="5">
        <f t="shared" si="198"/>
        <v>70.951087368437953</v>
      </c>
      <c r="M1440" s="5">
        <f t="shared" si="199"/>
        <v>17.924892516487176</v>
      </c>
      <c r="N1440" s="6">
        <f t="shared" si="200"/>
        <v>203.27425688187276</v>
      </c>
      <c r="O1440" s="6">
        <f t="shared" si="203"/>
        <v>88.708322268919517</v>
      </c>
      <c r="P1440" s="6">
        <f>FORECAST(J1440,Inputs!$B$10:$B$18,Inputs!$A$10:$A$18)</f>
        <v>32.740287846004051</v>
      </c>
      <c r="Q1440" s="6">
        <f>IF(Inputs!$D$10="Yes",IF('Hourly Calcs'!P1440&gt;'Hourly Calcs'!K1440,'Hourly Calcs'!O1440,N1440+O1440),N1440+O1440)</f>
        <v>88.708322268919517</v>
      </c>
      <c r="R1440" s="12">
        <f t="shared" si="204"/>
        <v>421.54194742190555</v>
      </c>
      <c r="S1440" s="1">
        <f>IF(AND(A1440&gt;=5,A1440&lt;=9),INDEX(Demand!$C$3:$C$26,C1440),INDEX(Demand!$B$3:$B$26,C1440))</f>
        <v>900</v>
      </c>
      <c r="T1440" s="7">
        <f t="shared" si="205"/>
        <v>421.54194742190555</v>
      </c>
      <c r="U1440" s="7">
        <f t="shared" si="206"/>
        <v>0</v>
      </c>
    </row>
    <row r="1441" spans="1:21" x14ac:dyDescent="0.2">
      <c r="A1441" s="1">
        <v>3</v>
      </c>
      <c r="B1441" s="1">
        <v>1</v>
      </c>
      <c r="C1441" s="1">
        <v>17</v>
      </c>
      <c r="D1441">
        <v>4.9000000000000004</v>
      </c>
      <c r="E1441">
        <v>3.7</v>
      </c>
      <c r="F1441">
        <v>92</v>
      </c>
      <c r="G1441">
        <v>74</v>
      </c>
      <c r="H1441">
        <v>21</v>
      </c>
      <c r="I1441">
        <v>69</v>
      </c>
      <c r="J1441" s="4">
        <f t="shared" si="201"/>
        <v>248.52799368994368</v>
      </c>
      <c r="K1441" s="4">
        <f t="shared" si="202"/>
        <v>7.7526571597277183</v>
      </c>
      <c r="L1441" s="5">
        <f t="shared" si="198"/>
        <v>83.527993689943685</v>
      </c>
      <c r="M1441" s="5">
        <f t="shared" si="199"/>
        <v>26.247342840272282</v>
      </c>
      <c r="N1441" s="6">
        <f t="shared" si="200"/>
        <v>3.6600780183300738</v>
      </c>
      <c r="O1441" s="6">
        <f t="shared" si="203"/>
        <v>63.101796253148933</v>
      </c>
      <c r="P1441" s="6">
        <f>FORECAST(J1441,Inputs!$B$10:$B$18,Inputs!$A$10:$A$18)</f>
        <v>32.856740682314289</v>
      </c>
      <c r="Q1441" s="6">
        <f>IF(Inputs!$D$10="Yes",IF('Hourly Calcs'!P1441&gt;'Hourly Calcs'!K1441,'Hourly Calcs'!O1441,N1441+O1441),N1441+O1441)</f>
        <v>63.101796253148933</v>
      </c>
      <c r="R1441" s="12">
        <f t="shared" si="204"/>
        <v>299.85973579496374</v>
      </c>
      <c r="S1441" s="1">
        <f>IF(AND(A1441&gt;=5,A1441&lt;=9),INDEX(Demand!$C$3:$C$26,C1441),INDEX(Demand!$B$3:$B$26,C1441))</f>
        <v>900</v>
      </c>
      <c r="T1441" s="7">
        <f t="shared" si="205"/>
        <v>299.85973579496374</v>
      </c>
      <c r="U1441" s="7">
        <f t="shared" si="206"/>
        <v>0</v>
      </c>
    </row>
    <row r="1442" spans="1:21" x14ac:dyDescent="0.2">
      <c r="A1442" s="1">
        <v>3</v>
      </c>
      <c r="B1442" s="1">
        <v>1</v>
      </c>
      <c r="C1442" s="1">
        <v>18</v>
      </c>
      <c r="D1442">
        <v>5.7</v>
      </c>
      <c r="E1442">
        <v>4.0999999999999996</v>
      </c>
      <c r="F1442">
        <v>89</v>
      </c>
      <c r="G1442">
        <v>10</v>
      </c>
      <c r="H1442">
        <v>0</v>
      </c>
      <c r="I1442">
        <v>10</v>
      </c>
      <c r="J1442" s="4">
        <f t="shared" si="201"/>
        <v>260.31585348631575</v>
      </c>
      <c r="K1442" s="4">
        <f t="shared" si="202"/>
        <v>-1.2572590545412652</v>
      </c>
      <c r="L1442" s="5">
        <f t="shared" si="198"/>
        <v>0</v>
      </c>
      <c r="M1442" s="5">
        <f t="shared" si="199"/>
        <v>0</v>
      </c>
      <c r="N1442" s="6">
        <f t="shared" si="200"/>
        <v>0</v>
      </c>
      <c r="O1442" s="6">
        <f t="shared" si="203"/>
        <v>9.1451878627752077</v>
      </c>
      <c r="P1442" s="6">
        <f>FORECAST(J1442,Inputs!$B$10:$B$18,Inputs!$A$10:$A$18)</f>
        <v>32.965887532280696</v>
      </c>
      <c r="Q1442" s="6">
        <f>IF(Inputs!$D$10="Yes",IF('Hourly Calcs'!P1442&gt;'Hourly Calcs'!K1442,'Hourly Calcs'!O1442,N1442+O1442),N1442+O1442)</f>
        <v>9.1451878627752077</v>
      </c>
      <c r="R1442" s="12">
        <f t="shared" si="204"/>
        <v>43.457932723907788</v>
      </c>
      <c r="S1442" s="1">
        <f>IF(AND(A1442&gt;=5,A1442&lt;=9),INDEX(Demand!$C$3:$C$26,C1442),INDEX(Demand!$B$3:$B$26,C1442))</f>
        <v>900</v>
      </c>
      <c r="T1442" s="7">
        <f t="shared" si="205"/>
        <v>43.457932723907788</v>
      </c>
      <c r="U1442" s="7">
        <f t="shared" si="206"/>
        <v>0</v>
      </c>
    </row>
    <row r="1443" spans="1:21" x14ac:dyDescent="0.2">
      <c r="A1443" s="1">
        <v>3</v>
      </c>
      <c r="B1443" s="1">
        <v>1</v>
      </c>
      <c r="C1443" s="1">
        <v>19</v>
      </c>
      <c r="D1443">
        <v>6.1</v>
      </c>
      <c r="E1443">
        <v>2.2000000000000002</v>
      </c>
      <c r="F1443">
        <v>76</v>
      </c>
      <c r="G1443">
        <v>0</v>
      </c>
      <c r="H1443">
        <v>0</v>
      </c>
      <c r="I1443">
        <v>0</v>
      </c>
      <c r="J1443" s="4">
        <f t="shared" si="201"/>
        <v>271.89670072527599</v>
      </c>
      <c r="K1443" s="4">
        <f t="shared" si="202"/>
        <v>-10.896230166872968</v>
      </c>
      <c r="L1443" s="5">
        <f t="shared" ref="L1443:L1506" si="207">IF(ABS($B$5-J1443)&gt;90,0,ABS($B$5-J1443))</f>
        <v>0</v>
      </c>
      <c r="M1443" s="5">
        <f t="shared" ref="M1443:M1506" si="208">IF(K1443&gt;0,ABS($B$4-K1443),0)</f>
        <v>0</v>
      </c>
      <c r="N1443" s="6">
        <f t="shared" si="200"/>
        <v>0</v>
      </c>
      <c r="O1443" s="6">
        <f t="shared" si="203"/>
        <v>0</v>
      </c>
      <c r="P1443" s="6">
        <f>FORECAST(J1443,Inputs!$B$10:$B$18,Inputs!$A$10:$A$18)</f>
        <v>33.073117599308105</v>
      </c>
      <c r="Q1443" s="6">
        <f>IF(Inputs!$D$10="Yes",IF('Hourly Calcs'!P1443&gt;'Hourly Calcs'!K1443,'Hourly Calcs'!O1443,N1443+O1443),N1443+O1443)</f>
        <v>0</v>
      </c>
      <c r="R1443" s="12">
        <f t="shared" si="204"/>
        <v>0</v>
      </c>
      <c r="S1443" s="1">
        <f>IF(AND(A1443&gt;=5,A1443&lt;=9),INDEX(Demand!$C$3:$C$26,C1443),INDEX(Demand!$B$3:$B$26,C1443))</f>
        <v>900</v>
      </c>
      <c r="T1443" s="7">
        <f t="shared" si="205"/>
        <v>0</v>
      </c>
      <c r="U1443" s="7">
        <f t="shared" si="206"/>
        <v>0</v>
      </c>
    </row>
    <row r="1444" spans="1:21" x14ac:dyDescent="0.2">
      <c r="A1444" s="1">
        <v>3</v>
      </c>
      <c r="B1444" s="1">
        <v>1</v>
      </c>
      <c r="C1444" s="1">
        <v>20</v>
      </c>
      <c r="D1444">
        <v>6.7</v>
      </c>
      <c r="E1444">
        <v>0.6</v>
      </c>
      <c r="F1444">
        <v>65</v>
      </c>
      <c r="G1444">
        <v>0</v>
      </c>
      <c r="H1444">
        <v>0</v>
      </c>
      <c r="I1444">
        <v>0</v>
      </c>
      <c r="J1444" s="4">
        <f t="shared" si="201"/>
        <v>283.9131408830122</v>
      </c>
      <c r="K1444" s="4">
        <f t="shared" si="202"/>
        <v>-20.288215507318512</v>
      </c>
      <c r="L1444" s="5">
        <f t="shared" si="207"/>
        <v>0</v>
      </c>
      <c r="M1444" s="5">
        <f t="shared" si="208"/>
        <v>0</v>
      </c>
      <c r="N1444" s="6">
        <f t="shared" si="200"/>
        <v>0</v>
      </c>
      <c r="O1444" s="6">
        <f t="shared" si="203"/>
        <v>0</v>
      </c>
      <c r="P1444" s="6">
        <f>FORECAST(J1444,Inputs!$B$10:$B$18,Inputs!$A$10:$A$18)</f>
        <v>33.184380934101966</v>
      </c>
      <c r="Q1444" s="6">
        <f>IF(Inputs!$D$10="Yes",IF('Hourly Calcs'!P1444&gt;'Hourly Calcs'!K1444,'Hourly Calcs'!O1444,N1444+O1444),N1444+O1444)</f>
        <v>0</v>
      </c>
      <c r="R1444" s="12">
        <f t="shared" si="204"/>
        <v>0</v>
      </c>
      <c r="S1444" s="1">
        <f>IF(AND(A1444&gt;=5,A1444&lt;=9),INDEX(Demand!$C$3:$C$26,C1444),INDEX(Demand!$B$3:$B$26,C1444))</f>
        <v>800</v>
      </c>
      <c r="T1444" s="7">
        <f t="shared" si="205"/>
        <v>0</v>
      </c>
      <c r="U1444" s="7">
        <f t="shared" si="206"/>
        <v>0</v>
      </c>
    </row>
    <row r="1445" spans="1:21" x14ac:dyDescent="0.2">
      <c r="A1445" s="1">
        <v>3</v>
      </c>
      <c r="B1445" s="1">
        <v>1</v>
      </c>
      <c r="C1445" s="1">
        <v>21</v>
      </c>
      <c r="D1445">
        <v>6</v>
      </c>
      <c r="E1445">
        <v>2.2999999999999998</v>
      </c>
      <c r="F1445">
        <v>77</v>
      </c>
      <c r="G1445">
        <v>0</v>
      </c>
      <c r="H1445">
        <v>0</v>
      </c>
      <c r="I1445">
        <v>0</v>
      </c>
      <c r="J1445" s="4">
        <f t="shared" si="201"/>
        <v>297.09801154385519</v>
      </c>
      <c r="K1445" s="4">
        <f t="shared" si="202"/>
        <v>-29.162994185998429</v>
      </c>
      <c r="L1445" s="5">
        <f t="shared" si="207"/>
        <v>0</v>
      </c>
      <c r="M1445" s="5">
        <f t="shared" si="208"/>
        <v>0</v>
      </c>
      <c r="N1445" s="6">
        <f t="shared" si="200"/>
        <v>0</v>
      </c>
      <c r="O1445" s="6">
        <f t="shared" si="203"/>
        <v>0</v>
      </c>
      <c r="P1445" s="6">
        <f>FORECAST(J1445,Inputs!$B$10:$B$18,Inputs!$A$10:$A$18)</f>
        <v>33.306463069850508</v>
      </c>
      <c r="Q1445" s="6">
        <f>IF(Inputs!$D$10="Yes",IF('Hourly Calcs'!P1445&gt;'Hourly Calcs'!K1445,'Hourly Calcs'!O1445,N1445+O1445),N1445+O1445)</f>
        <v>0</v>
      </c>
      <c r="R1445" s="12">
        <f t="shared" si="204"/>
        <v>0</v>
      </c>
      <c r="S1445" s="1">
        <f>IF(AND(A1445&gt;=5,A1445&lt;=9),INDEX(Demand!$C$3:$C$26,C1445),INDEX(Demand!$B$3:$B$26,C1445))</f>
        <v>700</v>
      </c>
      <c r="T1445" s="7">
        <f t="shared" si="205"/>
        <v>0</v>
      </c>
      <c r="U1445" s="7">
        <f t="shared" si="206"/>
        <v>0</v>
      </c>
    </row>
    <row r="1446" spans="1:21" x14ac:dyDescent="0.2">
      <c r="A1446" s="1">
        <v>3</v>
      </c>
      <c r="B1446" s="1">
        <v>1</v>
      </c>
      <c r="C1446" s="1">
        <v>22</v>
      </c>
      <c r="D1446">
        <v>4.2</v>
      </c>
      <c r="E1446">
        <v>2.7</v>
      </c>
      <c r="F1446">
        <v>90</v>
      </c>
      <c r="G1446">
        <v>0</v>
      </c>
      <c r="H1446">
        <v>0</v>
      </c>
      <c r="I1446">
        <v>0</v>
      </c>
      <c r="J1446" s="4">
        <f t="shared" si="201"/>
        <v>312.26973139110476</v>
      </c>
      <c r="K1446" s="4">
        <f t="shared" si="202"/>
        <v>-36.956700893484339</v>
      </c>
      <c r="L1446" s="5">
        <f t="shared" si="207"/>
        <v>0</v>
      </c>
      <c r="M1446" s="5">
        <f t="shared" si="208"/>
        <v>0</v>
      </c>
      <c r="N1446" s="6">
        <f t="shared" si="200"/>
        <v>0</v>
      </c>
      <c r="O1446" s="6">
        <f t="shared" si="203"/>
        <v>0</v>
      </c>
      <c r="P1446" s="6">
        <f>FORECAST(J1446,Inputs!$B$10:$B$18,Inputs!$A$10:$A$18)</f>
        <v>33.446941957325045</v>
      </c>
      <c r="Q1446" s="6">
        <f>IF(Inputs!$D$10="Yes",IF('Hourly Calcs'!P1446&gt;'Hourly Calcs'!K1446,'Hourly Calcs'!O1446,N1446+O1446),N1446+O1446)</f>
        <v>0</v>
      </c>
      <c r="R1446" s="12">
        <f t="shared" si="204"/>
        <v>0</v>
      </c>
      <c r="S1446" s="1">
        <f>IF(AND(A1446&gt;=5,A1446&lt;=9),INDEX(Demand!$C$3:$C$26,C1446),INDEX(Demand!$B$3:$B$26,C1446))</f>
        <v>600</v>
      </c>
      <c r="T1446" s="7">
        <f t="shared" si="205"/>
        <v>0</v>
      </c>
      <c r="U1446" s="7">
        <f t="shared" si="206"/>
        <v>0</v>
      </c>
    </row>
    <row r="1447" spans="1:21" x14ac:dyDescent="0.2">
      <c r="A1447" s="1">
        <v>3</v>
      </c>
      <c r="B1447" s="1">
        <v>1</v>
      </c>
      <c r="C1447" s="1">
        <v>23</v>
      </c>
      <c r="D1447">
        <v>4.5999999999999996</v>
      </c>
      <c r="E1447">
        <v>1</v>
      </c>
      <c r="F1447">
        <v>77</v>
      </c>
      <c r="G1447">
        <v>0</v>
      </c>
      <c r="H1447">
        <v>0</v>
      </c>
      <c r="I1447">
        <v>0</v>
      </c>
      <c r="J1447" s="4">
        <f t="shared" si="201"/>
        <v>330.12065942284733</v>
      </c>
      <c r="K1447" s="4">
        <f t="shared" si="202"/>
        <v>-42.901101062940199</v>
      </c>
      <c r="L1447" s="5">
        <f t="shared" si="207"/>
        <v>0</v>
      </c>
      <c r="M1447" s="5">
        <f t="shared" si="208"/>
        <v>0</v>
      </c>
      <c r="N1447" s="6">
        <f t="shared" si="200"/>
        <v>0</v>
      </c>
      <c r="O1447" s="6">
        <f t="shared" si="203"/>
        <v>0</v>
      </c>
      <c r="P1447" s="6">
        <f>FORECAST(J1447,Inputs!$B$10:$B$18,Inputs!$A$10:$A$18)</f>
        <v>33.612228327989328</v>
      </c>
      <c r="Q1447" s="6">
        <f>IF(Inputs!$D$10="Yes",IF('Hourly Calcs'!P1447&gt;'Hourly Calcs'!K1447,'Hourly Calcs'!O1447,N1447+O1447),N1447+O1447)</f>
        <v>0</v>
      </c>
      <c r="R1447" s="12">
        <f t="shared" si="204"/>
        <v>0</v>
      </c>
      <c r="S1447" s="1">
        <f>IF(AND(A1447&gt;=5,A1447&lt;=9),INDEX(Demand!$C$3:$C$26,C1447),INDEX(Demand!$B$3:$B$26,C1447))</f>
        <v>500</v>
      </c>
      <c r="T1447" s="7">
        <f t="shared" si="205"/>
        <v>0</v>
      </c>
      <c r="U1447" s="7">
        <f t="shared" si="206"/>
        <v>0</v>
      </c>
    </row>
    <row r="1448" spans="1:21" x14ac:dyDescent="0.2">
      <c r="A1448" s="1">
        <v>3</v>
      </c>
      <c r="B1448" s="1">
        <v>1</v>
      </c>
      <c r="C1448" s="1">
        <v>24</v>
      </c>
      <c r="D1448">
        <v>5.3</v>
      </c>
      <c r="E1448">
        <v>0.1</v>
      </c>
      <c r="F1448">
        <v>69</v>
      </c>
      <c r="G1448">
        <v>0</v>
      </c>
      <c r="H1448">
        <v>0</v>
      </c>
      <c r="I1448">
        <v>0</v>
      </c>
      <c r="J1448" s="4">
        <f t="shared" si="201"/>
        <v>350.56837872835717</v>
      </c>
      <c r="K1448" s="4">
        <f t="shared" si="202"/>
        <v>-46.090657853090534</v>
      </c>
      <c r="L1448" s="5">
        <f t="shared" si="207"/>
        <v>0</v>
      </c>
      <c r="M1448" s="5">
        <f t="shared" si="208"/>
        <v>0</v>
      </c>
      <c r="N1448" s="6">
        <f t="shared" si="200"/>
        <v>0</v>
      </c>
      <c r="O1448" s="6">
        <f t="shared" si="203"/>
        <v>0</v>
      </c>
      <c r="P1448" s="6">
        <f>FORECAST(J1448,Inputs!$B$10:$B$18,Inputs!$A$10:$A$18)</f>
        <v>33.801559062299603</v>
      </c>
      <c r="Q1448" s="6">
        <f>IF(Inputs!$D$10="Yes",IF('Hourly Calcs'!P1448&gt;'Hourly Calcs'!K1448,'Hourly Calcs'!O1448,N1448+O1448),N1448+O1448)</f>
        <v>0</v>
      </c>
      <c r="R1448" s="12">
        <f t="shared" si="204"/>
        <v>0</v>
      </c>
      <c r="S1448" s="1">
        <f>IF(AND(A1448&gt;=5,A1448&lt;=9),INDEX(Demand!$C$3:$C$26,C1448),INDEX(Demand!$B$3:$B$26,C1448))</f>
        <v>400</v>
      </c>
      <c r="T1448" s="7">
        <f t="shared" si="205"/>
        <v>0</v>
      </c>
      <c r="U1448" s="7">
        <f t="shared" si="206"/>
        <v>0</v>
      </c>
    </row>
    <row r="1449" spans="1:21" x14ac:dyDescent="0.2">
      <c r="A1449" s="1">
        <v>3</v>
      </c>
      <c r="B1449" s="1">
        <v>2</v>
      </c>
      <c r="C1449" s="1">
        <v>1</v>
      </c>
      <c r="D1449">
        <v>5.7</v>
      </c>
      <c r="E1449">
        <v>-0.3</v>
      </c>
      <c r="F1449">
        <v>65</v>
      </c>
      <c r="G1449">
        <v>0</v>
      </c>
      <c r="H1449">
        <v>0</v>
      </c>
      <c r="I1449">
        <v>0</v>
      </c>
      <c r="J1449" s="4">
        <f t="shared" si="201"/>
        <v>12.050235744329399</v>
      </c>
      <c r="K1449" s="4">
        <f t="shared" si="202"/>
        <v>-45.856680985080288</v>
      </c>
      <c r="L1449" s="5">
        <f t="shared" si="207"/>
        <v>0</v>
      </c>
      <c r="M1449" s="5">
        <f t="shared" si="208"/>
        <v>0</v>
      </c>
      <c r="N1449" s="6">
        <f t="shared" si="200"/>
        <v>0</v>
      </c>
      <c r="O1449" s="6">
        <f t="shared" si="203"/>
        <v>0</v>
      </c>
      <c r="P1449" s="6">
        <f>FORECAST(J1449,Inputs!$B$10:$B$18,Inputs!$A$10:$A$18)</f>
        <v>30.667131812447494</v>
      </c>
      <c r="Q1449" s="6">
        <f>IF(Inputs!$D$10="Yes",IF('Hourly Calcs'!P1449&gt;'Hourly Calcs'!K1449,'Hourly Calcs'!O1449,N1449+O1449),N1449+O1449)</f>
        <v>0</v>
      </c>
      <c r="R1449" s="12">
        <f t="shared" si="204"/>
        <v>0</v>
      </c>
      <c r="S1449" s="1">
        <f>IF(AND(A1449&gt;=5,A1449&lt;=9),INDEX(Demand!$C$3:$C$26,C1449),INDEX(Demand!$B$3:$B$26,C1449))</f>
        <v>350</v>
      </c>
      <c r="T1449" s="7">
        <f t="shared" si="205"/>
        <v>0</v>
      </c>
      <c r="U1449" s="7">
        <f t="shared" si="206"/>
        <v>0</v>
      </c>
    </row>
    <row r="1450" spans="1:21" x14ac:dyDescent="0.2">
      <c r="A1450" s="1">
        <v>3</v>
      </c>
      <c r="B1450" s="1">
        <v>2</v>
      </c>
      <c r="C1450" s="1">
        <v>2</v>
      </c>
      <c r="D1450">
        <v>4.0999999999999996</v>
      </c>
      <c r="E1450">
        <v>1.3</v>
      </c>
      <c r="F1450">
        <v>82</v>
      </c>
      <c r="G1450">
        <v>0</v>
      </c>
      <c r="H1450">
        <v>0</v>
      </c>
      <c r="I1450">
        <v>0</v>
      </c>
      <c r="J1450" s="4">
        <f t="shared" si="201"/>
        <v>32.210995482623957</v>
      </c>
      <c r="K1450" s="4">
        <f t="shared" si="202"/>
        <v>-42.252287659618872</v>
      </c>
      <c r="L1450" s="5">
        <f t="shared" si="207"/>
        <v>0</v>
      </c>
      <c r="M1450" s="5">
        <f t="shared" si="208"/>
        <v>0</v>
      </c>
      <c r="N1450" s="6">
        <f t="shared" si="200"/>
        <v>0</v>
      </c>
      <c r="O1450" s="6">
        <f t="shared" si="203"/>
        <v>0</v>
      </c>
      <c r="P1450" s="6">
        <f>FORECAST(J1450,Inputs!$B$10:$B$18,Inputs!$A$10:$A$18)</f>
        <v>30.853805513727998</v>
      </c>
      <c r="Q1450" s="6">
        <f>IF(Inputs!$D$10="Yes",IF('Hourly Calcs'!P1450&gt;'Hourly Calcs'!K1450,'Hourly Calcs'!O1450,N1450+O1450),N1450+O1450)</f>
        <v>0</v>
      </c>
      <c r="R1450" s="12">
        <f t="shared" si="204"/>
        <v>0</v>
      </c>
      <c r="S1450" s="1">
        <f>IF(AND(A1450&gt;=5,A1450&lt;=9),INDEX(Demand!$C$3:$C$26,C1450),INDEX(Demand!$B$3:$B$26,C1450))</f>
        <v>350</v>
      </c>
      <c r="T1450" s="7">
        <f t="shared" si="205"/>
        <v>0</v>
      </c>
      <c r="U1450" s="7">
        <f t="shared" si="206"/>
        <v>0</v>
      </c>
    </row>
    <row r="1451" spans="1:21" x14ac:dyDescent="0.2">
      <c r="A1451" s="1">
        <v>3</v>
      </c>
      <c r="B1451" s="1">
        <v>2</v>
      </c>
      <c r="C1451" s="1">
        <v>3</v>
      </c>
      <c r="D1451">
        <v>2.7</v>
      </c>
      <c r="E1451">
        <v>1.7</v>
      </c>
      <c r="F1451">
        <v>93</v>
      </c>
      <c r="G1451">
        <v>0</v>
      </c>
      <c r="H1451">
        <v>0</v>
      </c>
      <c r="I1451">
        <v>0</v>
      </c>
      <c r="J1451" s="4">
        <f t="shared" si="201"/>
        <v>49.685599711840609</v>
      </c>
      <c r="K1451" s="4">
        <f t="shared" si="202"/>
        <v>-36.007239184847052</v>
      </c>
      <c r="L1451" s="5">
        <f t="shared" si="207"/>
        <v>0</v>
      </c>
      <c r="M1451" s="5">
        <f t="shared" si="208"/>
        <v>0</v>
      </c>
      <c r="N1451" s="6">
        <f t="shared" si="200"/>
        <v>0</v>
      </c>
      <c r="O1451" s="6">
        <f t="shared" si="203"/>
        <v>0</v>
      </c>
      <c r="P1451" s="6">
        <f>FORECAST(J1451,Inputs!$B$10:$B$18,Inputs!$A$10:$A$18)</f>
        <v>31.015607404739264</v>
      </c>
      <c r="Q1451" s="6">
        <f>IF(Inputs!$D$10="Yes",IF('Hourly Calcs'!P1451&gt;'Hourly Calcs'!K1451,'Hourly Calcs'!O1451,N1451+O1451),N1451+O1451)</f>
        <v>0</v>
      </c>
      <c r="R1451" s="12">
        <f t="shared" si="204"/>
        <v>0</v>
      </c>
      <c r="S1451" s="1">
        <f>IF(AND(A1451&gt;=5,A1451&lt;=9),INDEX(Demand!$C$3:$C$26,C1451),INDEX(Demand!$B$3:$B$26,C1451))</f>
        <v>350</v>
      </c>
      <c r="T1451" s="7">
        <f t="shared" si="205"/>
        <v>0</v>
      </c>
      <c r="U1451" s="7">
        <f t="shared" si="206"/>
        <v>0</v>
      </c>
    </row>
    <row r="1452" spans="1:21" x14ac:dyDescent="0.2">
      <c r="A1452" s="1">
        <v>3</v>
      </c>
      <c r="B1452" s="1">
        <v>2</v>
      </c>
      <c r="C1452" s="1">
        <v>4</v>
      </c>
      <c r="D1452">
        <v>4</v>
      </c>
      <c r="E1452">
        <v>2</v>
      </c>
      <c r="F1452">
        <v>87</v>
      </c>
      <c r="G1452">
        <v>0</v>
      </c>
      <c r="H1452">
        <v>0</v>
      </c>
      <c r="I1452">
        <v>0</v>
      </c>
      <c r="J1452" s="4">
        <f t="shared" si="201"/>
        <v>64.543455668808804</v>
      </c>
      <c r="K1452" s="4">
        <f t="shared" si="202"/>
        <v>-28.021708172247543</v>
      </c>
      <c r="L1452" s="5">
        <f t="shared" si="207"/>
        <v>0</v>
      </c>
      <c r="M1452" s="5">
        <f t="shared" si="208"/>
        <v>0</v>
      </c>
      <c r="N1452" s="6">
        <f t="shared" si="200"/>
        <v>0</v>
      </c>
      <c r="O1452" s="6">
        <f t="shared" si="203"/>
        <v>0</v>
      </c>
      <c r="P1452" s="6">
        <f>FORECAST(J1452,Inputs!$B$10:$B$18,Inputs!$A$10:$A$18)</f>
        <v>31.15318014508156</v>
      </c>
      <c r="Q1452" s="6">
        <f>IF(Inputs!$D$10="Yes",IF('Hourly Calcs'!P1452&gt;'Hourly Calcs'!K1452,'Hourly Calcs'!O1452,N1452+O1452),N1452+O1452)</f>
        <v>0</v>
      </c>
      <c r="R1452" s="12">
        <f t="shared" si="204"/>
        <v>0</v>
      </c>
      <c r="S1452" s="1">
        <f>IF(AND(A1452&gt;=5,A1452&lt;=9),INDEX(Demand!$C$3:$C$26,C1452),INDEX(Demand!$B$3:$B$26,C1452))</f>
        <v>350</v>
      </c>
      <c r="T1452" s="7">
        <f t="shared" si="205"/>
        <v>0</v>
      </c>
      <c r="U1452" s="7">
        <f t="shared" si="206"/>
        <v>0</v>
      </c>
    </row>
    <row r="1453" spans="1:21" x14ac:dyDescent="0.2">
      <c r="A1453" s="1">
        <v>3</v>
      </c>
      <c r="B1453" s="1">
        <v>2</v>
      </c>
      <c r="C1453" s="1">
        <v>5</v>
      </c>
      <c r="D1453">
        <v>4.4000000000000004</v>
      </c>
      <c r="E1453">
        <v>2.9</v>
      </c>
      <c r="F1453">
        <v>90</v>
      </c>
      <c r="G1453">
        <v>0</v>
      </c>
      <c r="H1453">
        <v>0</v>
      </c>
      <c r="I1453">
        <v>0</v>
      </c>
      <c r="J1453" s="4">
        <f t="shared" si="201"/>
        <v>77.519471314023164</v>
      </c>
      <c r="K1453" s="4">
        <f t="shared" si="202"/>
        <v>-19.035397130843563</v>
      </c>
      <c r="L1453" s="5">
        <f t="shared" si="207"/>
        <v>87.480528685976836</v>
      </c>
      <c r="M1453" s="5">
        <f t="shared" si="208"/>
        <v>0</v>
      </c>
      <c r="N1453" s="6">
        <f t="shared" si="200"/>
        <v>0</v>
      </c>
      <c r="O1453" s="6">
        <f t="shared" si="203"/>
        <v>0</v>
      </c>
      <c r="P1453" s="6">
        <f>FORECAST(J1453,Inputs!$B$10:$B$18,Inputs!$A$10:$A$18)</f>
        <v>31.273328438092804</v>
      </c>
      <c r="Q1453" s="6">
        <f>IF(Inputs!$D$10="Yes",IF('Hourly Calcs'!P1453&gt;'Hourly Calcs'!K1453,'Hourly Calcs'!O1453,N1453+O1453),N1453+O1453)</f>
        <v>0</v>
      </c>
      <c r="R1453" s="12">
        <f t="shared" si="204"/>
        <v>0</v>
      </c>
      <c r="S1453" s="1">
        <f>IF(AND(A1453&gt;=5,A1453&lt;=9),INDEX(Demand!$C$3:$C$26,C1453),INDEX(Demand!$B$3:$B$26,C1453))</f>
        <v>350</v>
      </c>
      <c r="T1453" s="7">
        <f t="shared" si="205"/>
        <v>0</v>
      </c>
      <c r="U1453" s="7">
        <f t="shared" si="206"/>
        <v>0</v>
      </c>
    </row>
    <row r="1454" spans="1:21" x14ac:dyDescent="0.2">
      <c r="A1454" s="1">
        <v>3</v>
      </c>
      <c r="B1454" s="1">
        <v>2</v>
      </c>
      <c r="C1454" s="1">
        <v>6</v>
      </c>
      <c r="D1454">
        <v>3.2</v>
      </c>
      <c r="E1454">
        <v>1.4</v>
      </c>
      <c r="F1454">
        <v>88</v>
      </c>
      <c r="G1454">
        <v>0</v>
      </c>
      <c r="H1454">
        <v>0</v>
      </c>
      <c r="I1454">
        <v>0</v>
      </c>
      <c r="J1454" s="4">
        <f t="shared" si="201"/>
        <v>89.425964399831471</v>
      </c>
      <c r="K1454" s="4">
        <f t="shared" si="202"/>
        <v>-9.5871453493957262</v>
      </c>
      <c r="L1454" s="5">
        <f t="shared" si="207"/>
        <v>75.574035600168529</v>
      </c>
      <c r="M1454" s="5">
        <f t="shared" si="208"/>
        <v>0</v>
      </c>
      <c r="N1454" s="6">
        <f t="shared" si="200"/>
        <v>0</v>
      </c>
      <c r="O1454" s="6">
        <f t="shared" si="203"/>
        <v>0</v>
      </c>
      <c r="P1454" s="6">
        <f>FORECAST(J1454,Inputs!$B$10:$B$18,Inputs!$A$10:$A$18)</f>
        <v>31.383573744442881</v>
      </c>
      <c r="Q1454" s="6">
        <f>IF(Inputs!$D$10="Yes",IF('Hourly Calcs'!P1454&gt;'Hourly Calcs'!K1454,'Hourly Calcs'!O1454,N1454+O1454),N1454+O1454)</f>
        <v>0</v>
      </c>
      <c r="R1454" s="12">
        <f t="shared" si="204"/>
        <v>0</v>
      </c>
      <c r="S1454" s="1">
        <f>IF(AND(A1454&gt;=5,A1454&lt;=9),INDEX(Demand!$C$3:$C$26,C1454),INDEX(Demand!$B$3:$B$26,C1454))</f>
        <v>350</v>
      </c>
      <c r="T1454" s="7">
        <f t="shared" si="205"/>
        <v>0</v>
      </c>
      <c r="U1454" s="7">
        <f t="shared" si="206"/>
        <v>0</v>
      </c>
    </row>
    <row r="1455" spans="1:21" x14ac:dyDescent="0.2">
      <c r="A1455" s="1">
        <v>3</v>
      </c>
      <c r="B1455" s="1">
        <v>2</v>
      </c>
      <c r="C1455" s="1">
        <v>7</v>
      </c>
      <c r="D1455">
        <v>4.4000000000000004</v>
      </c>
      <c r="E1455">
        <v>1.6</v>
      </c>
      <c r="F1455">
        <v>82</v>
      </c>
      <c r="G1455">
        <v>0</v>
      </c>
      <c r="H1455">
        <v>0</v>
      </c>
      <c r="I1455">
        <v>0</v>
      </c>
      <c r="J1455" s="4">
        <f t="shared" si="201"/>
        <v>100.98286679349675</v>
      </c>
      <c r="K1455" s="4">
        <f t="shared" si="202"/>
        <v>0.33892232201570494</v>
      </c>
      <c r="L1455" s="5">
        <f t="shared" si="207"/>
        <v>64.017133206503246</v>
      </c>
      <c r="M1455" s="5">
        <f t="shared" si="208"/>
        <v>33.661077677984295</v>
      </c>
      <c r="N1455" s="6">
        <f t="shared" si="200"/>
        <v>0</v>
      </c>
      <c r="O1455" s="6">
        <f t="shared" si="203"/>
        <v>0</v>
      </c>
      <c r="P1455" s="6">
        <f>FORECAST(J1455,Inputs!$B$10:$B$18,Inputs!$A$10:$A$18)</f>
        <v>31.490582099939783</v>
      </c>
      <c r="Q1455" s="6">
        <f>IF(Inputs!$D$10="Yes",IF('Hourly Calcs'!P1455&gt;'Hourly Calcs'!K1455,'Hourly Calcs'!O1455,N1455+O1455),N1455+O1455)</f>
        <v>0</v>
      </c>
      <c r="R1455" s="12">
        <f t="shared" si="204"/>
        <v>0</v>
      </c>
      <c r="S1455" s="1">
        <f>IF(AND(A1455&gt;=5,A1455&lt;=9),INDEX(Demand!$C$3:$C$26,C1455),INDEX(Demand!$B$3:$B$26,C1455))</f>
        <v>350</v>
      </c>
      <c r="T1455" s="7">
        <f t="shared" si="205"/>
        <v>0</v>
      </c>
      <c r="U1455" s="7">
        <f t="shared" si="206"/>
        <v>0</v>
      </c>
    </row>
    <row r="1456" spans="1:21" x14ac:dyDescent="0.2">
      <c r="A1456" s="1">
        <v>3</v>
      </c>
      <c r="B1456" s="1">
        <v>2</v>
      </c>
      <c r="C1456" s="1">
        <v>8</v>
      </c>
      <c r="D1456">
        <v>5</v>
      </c>
      <c r="E1456">
        <v>0.9</v>
      </c>
      <c r="F1456">
        <v>75</v>
      </c>
      <c r="G1456">
        <v>34</v>
      </c>
      <c r="H1456">
        <v>16</v>
      </c>
      <c r="I1456">
        <v>32</v>
      </c>
      <c r="J1456" s="4">
        <f t="shared" si="201"/>
        <v>112.82531199450395</v>
      </c>
      <c r="K1456" s="4">
        <f t="shared" si="202"/>
        <v>9.0145846146698432</v>
      </c>
      <c r="L1456" s="5">
        <f t="shared" si="207"/>
        <v>52.174688005496051</v>
      </c>
      <c r="M1456" s="5">
        <f t="shared" si="208"/>
        <v>24.985415385330157</v>
      </c>
      <c r="N1456" s="6">
        <f t="shared" si="200"/>
        <v>7.4974597404775487</v>
      </c>
      <c r="O1456" s="6">
        <f t="shared" si="203"/>
        <v>29.264601160880666</v>
      </c>
      <c r="P1456" s="6">
        <f>FORECAST(J1456,Inputs!$B$10:$B$18,Inputs!$A$10:$A$18)</f>
        <v>31.60023437031948</v>
      </c>
      <c r="Q1456" s="6">
        <f>IF(Inputs!$D$10="Yes",IF('Hourly Calcs'!P1456&gt;'Hourly Calcs'!K1456,'Hourly Calcs'!O1456,N1456+O1456),N1456+O1456)</f>
        <v>29.264601160880666</v>
      </c>
      <c r="R1456" s="12">
        <f t="shared" si="204"/>
        <v>139.06538471650492</v>
      </c>
      <c r="S1456" s="1">
        <f>IF(AND(A1456&gt;=5,A1456&lt;=9),INDEX(Demand!$C$3:$C$26,C1456),INDEX(Demand!$B$3:$B$26,C1456))</f>
        <v>350</v>
      </c>
      <c r="T1456" s="7">
        <f t="shared" si="205"/>
        <v>139.06538471650492</v>
      </c>
      <c r="U1456" s="7">
        <f t="shared" si="206"/>
        <v>0</v>
      </c>
    </row>
    <row r="1457" spans="1:21" x14ac:dyDescent="0.2">
      <c r="A1457" s="1">
        <v>3</v>
      </c>
      <c r="B1457" s="1">
        <v>2</v>
      </c>
      <c r="C1457" s="1">
        <v>9</v>
      </c>
      <c r="D1457">
        <v>6.1</v>
      </c>
      <c r="E1457">
        <v>1</v>
      </c>
      <c r="F1457">
        <v>70</v>
      </c>
      <c r="G1457">
        <v>134</v>
      </c>
      <c r="H1457">
        <v>106</v>
      </c>
      <c r="I1457">
        <v>108</v>
      </c>
      <c r="J1457" s="4">
        <f t="shared" si="201"/>
        <v>125.53197509366186</v>
      </c>
      <c r="K1457" s="4">
        <f t="shared" si="202"/>
        <v>17.262847172217363</v>
      </c>
      <c r="L1457" s="5">
        <f t="shared" si="207"/>
        <v>39.468024906338144</v>
      </c>
      <c r="M1457" s="5">
        <f t="shared" si="208"/>
        <v>16.737152827782637</v>
      </c>
      <c r="N1457" s="6">
        <f t="shared" si="200"/>
        <v>69.775677358706346</v>
      </c>
      <c r="O1457" s="6">
        <f t="shared" si="203"/>
        <v>98.768028917972245</v>
      </c>
      <c r="P1457" s="6">
        <f>FORECAST(J1457,Inputs!$B$10:$B$18,Inputs!$A$10:$A$18)</f>
        <v>31.717888658274646</v>
      </c>
      <c r="Q1457" s="6">
        <f>IF(Inputs!$D$10="Yes",IF('Hourly Calcs'!P1457&gt;'Hourly Calcs'!K1457,'Hourly Calcs'!O1457,N1457+O1457),N1457+O1457)</f>
        <v>98.768028917972245</v>
      </c>
      <c r="R1457" s="12">
        <f t="shared" si="204"/>
        <v>469.34567341820411</v>
      </c>
      <c r="S1457" s="1">
        <f>IF(AND(A1457&gt;=5,A1457&lt;=9),INDEX(Demand!$C$3:$C$26,C1457),INDEX(Demand!$B$3:$B$26,C1457))</f>
        <v>350</v>
      </c>
      <c r="T1457" s="7">
        <f t="shared" si="205"/>
        <v>350</v>
      </c>
      <c r="U1457" s="7">
        <f t="shared" si="206"/>
        <v>119.34567341820411</v>
      </c>
    </row>
    <row r="1458" spans="1:21" x14ac:dyDescent="0.2">
      <c r="A1458" s="1">
        <v>3</v>
      </c>
      <c r="B1458" s="1">
        <v>2</v>
      </c>
      <c r="C1458" s="1">
        <v>10</v>
      </c>
      <c r="D1458">
        <v>4.7</v>
      </c>
      <c r="E1458">
        <v>2.2000000000000002</v>
      </c>
      <c r="F1458">
        <v>84</v>
      </c>
      <c r="G1458">
        <v>311</v>
      </c>
      <c r="H1458">
        <v>451</v>
      </c>
      <c r="I1458">
        <v>141</v>
      </c>
      <c r="J1458" s="4">
        <f t="shared" si="201"/>
        <v>139.59530364169552</v>
      </c>
      <c r="K1458" s="4">
        <f t="shared" si="202"/>
        <v>24.252089840178073</v>
      </c>
      <c r="L1458" s="5">
        <f t="shared" si="207"/>
        <v>25.404696358304477</v>
      </c>
      <c r="M1458" s="5">
        <f t="shared" si="208"/>
        <v>9.7479101598219273</v>
      </c>
      <c r="N1458" s="6">
        <f t="shared" si="200"/>
        <v>361.28244207144047</v>
      </c>
      <c r="O1458" s="6">
        <f t="shared" si="203"/>
        <v>128.94714886513043</v>
      </c>
      <c r="P1458" s="6">
        <f>FORECAST(J1458,Inputs!$B$10:$B$18,Inputs!$A$10:$A$18)</f>
        <v>31.84810466334903</v>
      </c>
      <c r="Q1458" s="6">
        <f>IF(Inputs!$D$10="Yes",IF('Hourly Calcs'!P1458&gt;'Hourly Calcs'!K1458,'Hourly Calcs'!O1458,N1458+O1458),N1458+O1458)</f>
        <v>128.94714886513043</v>
      </c>
      <c r="R1458" s="12">
        <f t="shared" si="204"/>
        <v>612.75685140709982</v>
      </c>
      <c r="S1458" s="1">
        <f>IF(AND(A1458&gt;=5,A1458&lt;=9),INDEX(Demand!$C$3:$C$26,C1458),INDEX(Demand!$B$3:$B$26,C1458))</f>
        <v>600</v>
      </c>
      <c r="T1458" s="7">
        <f t="shared" si="205"/>
        <v>600</v>
      </c>
      <c r="U1458" s="7">
        <f t="shared" si="206"/>
        <v>12.756851407099816</v>
      </c>
    </row>
    <row r="1459" spans="1:21" x14ac:dyDescent="0.2">
      <c r="A1459" s="1">
        <v>3</v>
      </c>
      <c r="B1459" s="1">
        <v>2</v>
      </c>
      <c r="C1459" s="1">
        <v>11</v>
      </c>
      <c r="D1459">
        <v>7.4</v>
      </c>
      <c r="E1459">
        <v>1.2</v>
      </c>
      <c r="F1459">
        <v>65</v>
      </c>
      <c r="G1459">
        <v>346</v>
      </c>
      <c r="H1459">
        <v>306</v>
      </c>
      <c r="I1459">
        <v>201</v>
      </c>
      <c r="J1459" s="4">
        <f t="shared" si="201"/>
        <v>155.27242996762817</v>
      </c>
      <c r="K1459" s="4">
        <f t="shared" si="202"/>
        <v>29.374166048191107</v>
      </c>
      <c r="L1459" s="5">
        <f t="shared" si="207"/>
        <v>9.7275700323718297</v>
      </c>
      <c r="M1459" s="5">
        <f t="shared" si="208"/>
        <v>4.6258339518088931</v>
      </c>
      <c r="N1459" s="6">
        <f t="shared" si="200"/>
        <v>271.40547282116978</v>
      </c>
      <c r="O1459" s="6">
        <f t="shared" si="203"/>
        <v>183.81827604178167</v>
      </c>
      <c r="P1459" s="6">
        <f>FORECAST(J1459,Inputs!$B$10:$B$18,Inputs!$A$10:$A$18)</f>
        <v>31.993263240440999</v>
      </c>
      <c r="Q1459" s="6">
        <f>IF(Inputs!$D$10="Yes",IF('Hourly Calcs'!P1459&gt;'Hourly Calcs'!K1459,'Hourly Calcs'!O1459,N1459+O1459),N1459+O1459)</f>
        <v>183.81827604178167</v>
      </c>
      <c r="R1459" s="12">
        <f t="shared" si="204"/>
        <v>873.50444775054643</v>
      </c>
      <c r="S1459" s="1">
        <f>IF(AND(A1459&gt;=5,A1459&lt;=9),INDEX(Demand!$C$3:$C$26,C1459),INDEX(Demand!$B$3:$B$26,C1459))</f>
        <v>600</v>
      </c>
      <c r="T1459" s="7">
        <f t="shared" si="205"/>
        <v>600</v>
      </c>
      <c r="U1459" s="7">
        <f t="shared" si="206"/>
        <v>273.50444775054643</v>
      </c>
    </row>
    <row r="1460" spans="1:21" x14ac:dyDescent="0.2">
      <c r="A1460" s="1">
        <v>3</v>
      </c>
      <c r="B1460" s="1">
        <v>2</v>
      </c>
      <c r="C1460" s="1">
        <v>12</v>
      </c>
      <c r="D1460">
        <v>5</v>
      </c>
      <c r="E1460">
        <v>4.0999999999999996</v>
      </c>
      <c r="F1460">
        <v>94</v>
      </c>
      <c r="G1460">
        <v>306</v>
      </c>
      <c r="H1460">
        <v>109</v>
      </c>
      <c r="I1460">
        <v>248</v>
      </c>
      <c r="J1460" s="4">
        <f t="shared" si="201"/>
        <v>172.32523086317937</v>
      </c>
      <c r="K1460" s="4">
        <f t="shared" si="202"/>
        <v>32.040540654236629</v>
      </c>
      <c r="L1460" s="5">
        <f t="shared" si="207"/>
        <v>7.325230863179371</v>
      </c>
      <c r="M1460" s="5">
        <f t="shared" si="208"/>
        <v>1.9594593457633707</v>
      </c>
      <c r="N1460" s="6">
        <f t="shared" si="200"/>
        <v>99.186110553713192</v>
      </c>
      <c r="O1460" s="6">
        <f t="shared" si="203"/>
        <v>226.80065899682515</v>
      </c>
      <c r="P1460" s="6">
        <f>FORECAST(J1460,Inputs!$B$10:$B$18,Inputs!$A$10:$A$18)</f>
        <v>32.151159545029437</v>
      </c>
      <c r="Q1460" s="6">
        <f>IF(Inputs!$D$10="Yes",IF('Hourly Calcs'!P1460&gt;'Hourly Calcs'!K1460,'Hourly Calcs'!O1460,N1460+O1460),N1460+O1460)</f>
        <v>226.80065899682515</v>
      </c>
      <c r="R1460" s="12">
        <f t="shared" si="204"/>
        <v>1077.7567315529132</v>
      </c>
      <c r="S1460" s="1">
        <f>IF(AND(A1460&gt;=5,A1460&lt;=9),INDEX(Demand!$C$3:$C$26,C1460),INDEX(Demand!$B$3:$B$26,C1460))</f>
        <v>600</v>
      </c>
      <c r="T1460" s="7">
        <f t="shared" si="205"/>
        <v>600</v>
      </c>
      <c r="U1460" s="7">
        <f t="shared" si="206"/>
        <v>477.75673155291315</v>
      </c>
    </row>
    <row r="1461" spans="1:21" x14ac:dyDescent="0.2">
      <c r="A1461" s="1">
        <v>3</v>
      </c>
      <c r="B1461" s="1">
        <v>2</v>
      </c>
      <c r="C1461" s="1">
        <v>13</v>
      </c>
      <c r="D1461">
        <v>5.9</v>
      </c>
      <c r="E1461">
        <v>4</v>
      </c>
      <c r="F1461">
        <v>88</v>
      </c>
      <c r="G1461">
        <v>318</v>
      </c>
      <c r="H1461">
        <v>72</v>
      </c>
      <c r="I1461">
        <v>279</v>
      </c>
      <c r="J1461" s="4">
        <f t="shared" si="201"/>
        <v>189.8890705003933</v>
      </c>
      <c r="K1461" s="4">
        <f t="shared" si="202"/>
        <v>31.872896888180733</v>
      </c>
      <c r="L1461" s="5">
        <f t="shared" si="207"/>
        <v>24.889070500393302</v>
      </c>
      <c r="M1461" s="5">
        <f t="shared" si="208"/>
        <v>2.1271031118192667</v>
      </c>
      <c r="N1461" s="6">
        <f t="shared" si="200"/>
        <v>62.534608994889403</v>
      </c>
      <c r="O1461" s="6">
        <f t="shared" si="203"/>
        <v>255.1507413714283</v>
      </c>
      <c r="P1461" s="6">
        <f>FORECAST(J1461,Inputs!$B$10:$B$18,Inputs!$A$10:$A$18)</f>
        <v>32.313787689818454</v>
      </c>
      <c r="Q1461" s="6">
        <f>IF(Inputs!$D$10="Yes",IF('Hourly Calcs'!P1461&gt;'Hourly Calcs'!K1461,'Hourly Calcs'!O1461,N1461+O1461),N1461+O1461)</f>
        <v>255.1507413714283</v>
      </c>
      <c r="R1461" s="12">
        <f t="shared" si="204"/>
        <v>1212.4763229970272</v>
      </c>
      <c r="S1461" s="1">
        <f>IF(AND(A1461&gt;=5,A1461&lt;=9),INDEX(Demand!$C$3:$C$26,C1461),INDEX(Demand!$B$3:$B$26,C1461))</f>
        <v>600</v>
      </c>
      <c r="T1461" s="7">
        <f t="shared" si="205"/>
        <v>600</v>
      </c>
      <c r="U1461" s="7">
        <f t="shared" si="206"/>
        <v>612.47632299702718</v>
      </c>
    </row>
    <row r="1462" spans="1:21" x14ac:dyDescent="0.2">
      <c r="A1462" s="1">
        <v>3</v>
      </c>
      <c r="B1462" s="1">
        <v>2</v>
      </c>
      <c r="C1462" s="1">
        <v>14</v>
      </c>
      <c r="D1462">
        <v>6.9</v>
      </c>
      <c r="E1462">
        <v>2.6</v>
      </c>
      <c r="F1462">
        <v>74</v>
      </c>
      <c r="G1462">
        <v>147</v>
      </c>
      <c r="H1462">
        <v>0</v>
      </c>
      <c r="I1462">
        <v>147</v>
      </c>
      <c r="J1462" s="4">
        <f t="shared" si="201"/>
        <v>206.81745545353445</v>
      </c>
      <c r="K1462" s="4">
        <f t="shared" si="202"/>
        <v>28.89758933749664</v>
      </c>
      <c r="L1462" s="5">
        <f t="shared" si="207"/>
        <v>41.81745545353445</v>
      </c>
      <c r="M1462" s="5">
        <f t="shared" si="208"/>
        <v>5.1024106625033596</v>
      </c>
      <c r="N1462" s="6">
        <f t="shared" si="200"/>
        <v>0</v>
      </c>
      <c r="O1462" s="6">
        <f t="shared" si="203"/>
        <v>134.43426158279556</v>
      </c>
      <c r="P1462" s="6">
        <f>FORECAST(J1462,Inputs!$B$10:$B$18,Inputs!$A$10:$A$18)</f>
        <v>32.470531994940131</v>
      </c>
      <c r="Q1462" s="6">
        <f>IF(Inputs!$D$10="Yes",IF('Hourly Calcs'!P1462&gt;'Hourly Calcs'!K1462,'Hourly Calcs'!O1462,N1462+O1462),N1462+O1462)</f>
        <v>134.43426158279556</v>
      </c>
      <c r="R1462" s="12">
        <f t="shared" si="204"/>
        <v>638.83161104144449</v>
      </c>
      <c r="S1462" s="1">
        <f>IF(AND(A1462&gt;=5,A1462&lt;=9),INDEX(Demand!$C$3:$C$26,C1462),INDEX(Demand!$B$3:$B$26,C1462))</f>
        <v>600</v>
      </c>
      <c r="T1462" s="7">
        <f t="shared" si="205"/>
        <v>600</v>
      </c>
      <c r="U1462" s="7">
        <f t="shared" si="206"/>
        <v>38.831611041444489</v>
      </c>
    </row>
    <row r="1463" spans="1:21" x14ac:dyDescent="0.2">
      <c r="A1463" s="1">
        <v>3</v>
      </c>
      <c r="B1463" s="1">
        <v>2</v>
      </c>
      <c r="C1463" s="1">
        <v>15</v>
      </c>
      <c r="D1463">
        <v>5.8</v>
      </c>
      <c r="E1463">
        <v>3.9</v>
      </c>
      <c r="F1463">
        <v>88</v>
      </c>
      <c r="G1463">
        <v>121</v>
      </c>
      <c r="H1463">
        <v>0</v>
      </c>
      <c r="I1463">
        <v>121</v>
      </c>
      <c r="J1463" s="4">
        <f t="shared" si="201"/>
        <v>222.31227178204085</v>
      </c>
      <c r="K1463" s="4">
        <f t="shared" si="202"/>
        <v>23.53066471619465</v>
      </c>
      <c r="L1463" s="5">
        <f t="shared" si="207"/>
        <v>57.312271782040852</v>
      </c>
      <c r="M1463" s="5">
        <f t="shared" si="208"/>
        <v>10.46933528380535</v>
      </c>
      <c r="N1463" s="6">
        <f t="shared" si="200"/>
        <v>0</v>
      </c>
      <c r="O1463" s="6">
        <f t="shared" si="203"/>
        <v>110.65677313958003</v>
      </c>
      <c r="P1463" s="6">
        <f>FORECAST(J1463,Inputs!$B$10:$B$18,Inputs!$A$10:$A$18)</f>
        <v>32.614002516500378</v>
      </c>
      <c r="Q1463" s="6">
        <f>IF(Inputs!$D$10="Yes",IF('Hourly Calcs'!P1463&gt;'Hourly Calcs'!K1463,'Hourly Calcs'!O1463,N1463+O1463),N1463+O1463)</f>
        <v>110.65677313958003</v>
      </c>
      <c r="R1463" s="12">
        <f t="shared" si="204"/>
        <v>525.84098595928424</v>
      </c>
      <c r="S1463" s="1">
        <f>IF(AND(A1463&gt;=5,A1463&lt;=9),INDEX(Demand!$C$3:$C$26,C1463),INDEX(Demand!$B$3:$B$26,C1463))</f>
        <v>600</v>
      </c>
      <c r="T1463" s="7">
        <f t="shared" si="205"/>
        <v>525.84098595928424</v>
      </c>
      <c r="U1463" s="7">
        <f t="shared" si="206"/>
        <v>0</v>
      </c>
    </row>
    <row r="1464" spans="1:21" x14ac:dyDescent="0.2">
      <c r="A1464" s="1">
        <v>3</v>
      </c>
      <c r="B1464" s="1">
        <v>2</v>
      </c>
      <c r="C1464" s="1">
        <v>16</v>
      </c>
      <c r="D1464">
        <v>6.1</v>
      </c>
      <c r="E1464">
        <v>5.2</v>
      </c>
      <c r="F1464">
        <v>94</v>
      </c>
      <c r="G1464">
        <v>82</v>
      </c>
      <c r="H1464">
        <v>0</v>
      </c>
      <c r="I1464">
        <v>82</v>
      </c>
      <c r="J1464" s="4">
        <f t="shared" si="201"/>
        <v>236.2068284323706</v>
      </c>
      <c r="K1464" s="4">
        <f t="shared" si="202"/>
        <v>16.371250047269754</v>
      </c>
      <c r="L1464" s="5">
        <f t="shared" si="207"/>
        <v>71.2068284323706</v>
      </c>
      <c r="M1464" s="5">
        <f t="shared" si="208"/>
        <v>17.628749952730246</v>
      </c>
      <c r="N1464" s="6">
        <f t="shared" si="200"/>
        <v>0</v>
      </c>
      <c r="O1464" s="6">
        <f t="shared" si="203"/>
        <v>74.990540474756713</v>
      </c>
      <c r="P1464" s="6">
        <f>FORECAST(J1464,Inputs!$B$10:$B$18,Inputs!$A$10:$A$18)</f>
        <v>32.742655818818243</v>
      </c>
      <c r="Q1464" s="6">
        <f>IF(Inputs!$D$10="Yes",IF('Hourly Calcs'!P1464&gt;'Hourly Calcs'!K1464,'Hourly Calcs'!O1464,N1464+O1464),N1464+O1464)</f>
        <v>74.990540474756713</v>
      </c>
      <c r="R1464" s="12">
        <f t="shared" si="204"/>
        <v>356.35504833604386</v>
      </c>
      <c r="S1464" s="1">
        <f>IF(AND(A1464&gt;=5,A1464&lt;=9),INDEX(Demand!$C$3:$C$26,C1464),INDEX(Demand!$B$3:$B$26,C1464))</f>
        <v>900</v>
      </c>
      <c r="T1464" s="7">
        <f t="shared" si="205"/>
        <v>356.35504833604386</v>
      </c>
      <c r="U1464" s="7">
        <f t="shared" si="206"/>
        <v>0</v>
      </c>
    </row>
    <row r="1465" spans="1:21" x14ac:dyDescent="0.2">
      <c r="A1465" s="1">
        <v>3</v>
      </c>
      <c r="B1465" s="1">
        <v>2</v>
      </c>
      <c r="C1465" s="1">
        <v>17</v>
      </c>
      <c r="D1465">
        <v>8.4</v>
      </c>
      <c r="E1465">
        <v>7.3</v>
      </c>
      <c r="F1465">
        <v>93</v>
      </c>
      <c r="G1465">
        <v>76</v>
      </c>
      <c r="H1465">
        <v>11</v>
      </c>
      <c r="I1465">
        <v>74</v>
      </c>
      <c r="J1465" s="4">
        <f t="shared" si="201"/>
        <v>248.79874024158468</v>
      </c>
      <c r="K1465" s="4">
        <f t="shared" si="202"/>
        <v>8.0261642759729028</v>
      </c>
      <c r="L1465" s="5">
        <f t="shared" si="207"/>
        <v>83.798740241584682</v>
      </c>
      <c r="M1465" s="5">
        <f t="shared" si="208"/>
        <v>25.973835724027097</v>
      </c>
      <c r="N1465" s="6">
        <f t="shared" si="200"/>
        <v>1.9312437371161115</v>
      </c>
      <c r="O1465" s="6">
        <f t="shared" si="203"/>
        <v>67.674390184536534</v>
      </c>
      <c r="P1465" s="6">
        <f>FORECAST(J1465,Inputs!$B$10:$B$18,Inputs!$A$10:$A$18)</f>
        <v>32.859247594829483</v>
      </c>
      <c r="Q1465" s="6">
        <f>IF(Inputs!$D$10="Yes",IF('Hourly Calcs'!P1465&gt;'Hourly Calcs'!K1465,'Hourly Calcs'!O1465,N1465+O1465),N1465+O1465)</f>
        <v>67.674390184536534</v>
      </c>
      <c r="R1465" s="12">
        <f t="shared" si="204"/>
        <v>321.58870215691758</v>
      </c>
      <c r="S1465" s="1">
        <f>IF(AND(A1465&gt;=5,A1465&lt;=9),INDEX(Demand!$C$3:$C$26,C1465),INDEX(Demand!$B$3:$B$26,C1465))</f>
        <v>900</v>
      </c>
      <c r="T1465" s="7">
        <f t="shared" si="205"/>
        <v>321.58870215691763</v>
      </c>
      <c r="U1465" s="7">
        <f t="shared" si="206"/>
        <v>0</v>
      </c>
    </row>
    <row r="1466" spans="1:21" x14ac:dyDescent="0.2">
      <c r="A1466" s="1">
        <v>3</v>
      </c>
      <c r="B1466" s="1">
        <v>2</v>
      </c>
      <c r="C1466" s="1">
        <v>18</v>
      </c>
      <c r="D1466">
        <v>8.1999999999999993</v>
      </c>
      <c r="E1466">
        <v>5.0999999999999996</v>
      </c>
      <c r="F1466">
        <v>81</v>
      </c>
      <c r="G1466">
        <v>14</v>
      </c>
      <c r="H1466">
        <v>0</v>
      </c>
      <c r="I1466">
        <v>14</v>
      </c>
      <c r="J1466" s="4">
        <f t="shared" si="201"/>
        <v>260.59624379872389</v>
      </c>
      <c r="K1466" s="4">
        <f t="shared" si="202"/>
        <v>-0.94363287380460292</v>
      </c>
      <c r="L1466" s="5">
        <f t="shared" si="207"/>
        <v>0</v>
      </c>
      <c r="M1466" s="5">
        <f t="shared" si="208"/>
        <v>0</v>
      </c>
      <c r="N1466" s="6">
        <f t="shared" si="200"/>
        <v>0</v>
      </c>
      <c r="O1466" s="6">
        <f t="shared" si="203"/>
        <v>12.803263007885292</v>
      </c>
      <c r="P1466" s="6">
        <f>FORECAST(J1466,Inputs!$B$10:$B$18,Inputs!$A$10:$A$18)</f>
        <v>32.968483738877069</v>
      </c>
      <c r="Q1466" s="6">
        <f>IF(Inputs!$D$10="Yes",IF('Hourly Calcs'!P1466&gt;'Hourly Calcs'!K1466,'Hourly Calcs'!O1466,N1466+O1466),N1466+O1466)</f>
        <v>12.803263007885292</v>
      </c>
      <c r="R1466" s="12">
        <f t="shared" si="204"/>
        <v>60.841105813470904</v>
      </c>
      <c r="S1466" s="1">
        <f>IF(AND(A1466&gt;=5,A1466&lt;=9),INDEX(Demand!$C$3:$C$26,C1466),INDEX(Demand!$B$3:$B$26,C1466))</f>
        <v>900</v>
      </c>
      <c r="T1466" s="7">
        <f t="shared" si="205"/>
        <v>60.841105813470904</v>
      </c>
      <c r="U1466" s="7">
        <f t="shared" si="206"/>
        <v>0</v>
      </c>
    </row>
    <row r="1467" spans="1:21" x14ac:dyDescent="0.2">
      <c r="A1467" s="1">
        <v>3</v>
      </c>
      <c r="B1467" s="1">
        <v>2</v>
      </c>
      <c r="C1467" s="1">
        <v>19</v>
      </c>
      <c r="D1467">
        <v>7.6</v>
      </c>
      <c r="E1467">
        <v>2.6</v>
      </c>
      <c r="F1467">
        <v>71</v>
      </c>
      <c r="G1467">
        <v>0</v>
      </c>
      <c r="H1467">
        <v>0</v>
      </c>
      <c r="I1467">
        <v>0</v>
      </c>
      <c r="J1467" s="4">
        <f t="shared" si="201"/>
        <v>272.18508621821115</v>
      </c>
      <c r="K1467" s="4">
        <f t="shared" si="202"/>
        <v>-10.633593314907642</v>
      </c>
      <c r="L1467" s="5">
        <f t="shared" si="207"/>
        <v>0</v>
      </c>
      <c r="M1467" s="5">
        <f t="shared" si="208"/>
        <v>0</v>
      </c>
      <c r="N1467" s="6">
        <f t="shared" si="200"/>
        <v>0</v>
      </c>
      <c r="O1467" s="6">
        <f t="shared" si="203"/>
        <v>0</v>
      </c>
      <c r="P1467" s="6">
        <f>FORECAST(J1467,Inputs!$B$10:$B$18,Inputs!$A$10:$A$18)</f>
        <v>33.075787835353808</v>
      </c>
      <c r="Q1467" s="6">
        <f>IF(Inputs!$D$10="Yes",IF('Hourly Calcs'!P1467&gt;'Hourly Calcs'!K1467,'Hourly Calcs'!O1467,N1467+O1467),N1467+O1467)</f>
        <v>0</v>
      </c>
      <c r="R1467" s="12">
        <f t="shared" si="204"/>
        <v>0</v>
      </c>
      <c r="S1467" s="1">
        <f>IF(AND(A1467&gt;=5,A1467&lt;=9),INDEX(Demand!$C$3:$C$26,C1467),INDEX(Demand!$B$3:$B$26,C1467))</f>
        <v>900</v>
      </c>
      <c r="T1467" s="7">
        <f t="shared" si="205"/>
        <v>0</v>
      </c>
      <c r="U1467" s="7">
        <f t="shared" si="206"/>
        <v>0</v>
      </c>
    </row>
    <row r="1468" spans="1:21" x14ac:dyDescent="0.2">
      <c r="A1468" s="1">
        <v>3</v>
      </c>
      <c r="B1468" s="1">
        <v>2</v>
      </c>
      <c r="C1468" s="1">
        <v>20</v>
      </c>
      <c r="D1468">
        <v>7.5</v>
      </c>
      <c r="E1468">
        <v>4.3</v>
      </c>
      <c r="F1468">
        <v>80</v>
      </c>
      <c r="G1468">
        <v>0</v>
      </c>
      <c r="H1468">
        <v>0</v>
      </c>
      <c r="I1468">
        <v>0</v>
      </c>
      <c r="J1468" s="4">
        <f t="shared" si="201"/>
        <v>284.20824525293472</v>
      </c>
      <c r="K1468" s="4">
        <f t="shared" si="202"/>
        <v>-20.019359985407135</v>
      </c>
      <c r="L1468" s="5">
        <f t="shared" si="207"/>
        <v>0</v>
      </c>
      <c r="M1468" s="5">
        <f t="shared" si="208"/>
        <v>0</v>
      </c>
      <c r="N1468" s="6">
        <f t="shared" si="200"/>
        <v>0</v>
      </c>
      <c r="O1468" s="6">
        <f t="shared" si="203"/>
        <v>0</v>
      </c>
      <c r="P1468" s="6">
        <f>FORECAST(J1468,Inputs!$B$10:$B$18,Inputs!$A$10:$A$18)</f>
        <v>33.187113381971614</v>
      </c>
      <c r="Q1468" s="6">
        <f>IF(Inputs!$D$10="Yes",IF('Hourly Calcs'!P1468&gt;'Hourly Calcs'!K1468,'Hourly Calcs'!O1468,N1468+O1468),N1468+O1468)</f>
        <v>0</v>
      </c>
      <c r="R1468" s="12">
        <f t="shared" si="204"/>
        <v>0</v>
      </c>
      <c r="S1468" s="1">
        <f>IF(AND(A1468&gt;=5,A1468&lt;=9),INDEX(Demand!$C$3:$C$26,C1468),INDEX(Demand!$B$3:$B$26,C1468))</f>
        <v>800</v>
      </c>
      <c r="T1468" s="7">
        <f t="shared" si="205"/>
        <v>0</v>
      </c>
      <c r="U1468" s="7">
        <f t="shared" si="206"/>
        <v>0</v>
      </c>
    </row>
    <row r="1469" spans="1:21" x14ac:dyDescent="0.2">
      <c r="A1469" s="1">
        <v>3</v>
      </c>
      <c r="B1469" s="1">
        <v>2</v>
      </c>
      <c r="C1469" s="1">
        <v>21</v>
      </c>
      <c r="D1469">
        <v>6.8</v>
      </c>
      <c r="E1469">
        <v>0.4</v>
      </c>
      <c r="F1469">
        <v>64</v>
      </c>
      <c r="G1469">
        <v>0</v>
      </c>
      <c r="H1469">
        <v>0</v>
      </c>
      <c r="I1469">
        <v>0</v>
      </c>
      <c r="J1469" s="4">
        <f t="shared" si="201"/>
        <v>297.39458531535956</v>
      </c>
      <c r="K1469" s="4">
        <f t="shared" si="202"/>
        <v>-28.877017574900989</v>
      </c>
      <c r="L1469" s="5">
        <f t="shared" si="207"/>
        <v>0</v>
      </c>
      <c r="M1469" s="5">
        <f t="shared" si="208"/>
        <v>0</v>
      </c>
      <c r="N1469" s="6">
        <f t="shared" si="200"/>
        <v>0</v>
      </c>
      <c r="O1469" s="6">
        <f t="shared" si="203"/>
        <v>0</v>
      </c>
      <c r="P1469" s="6">
        <f>FORECAST(J1469,Inputs!$B$10:$B$18,Inputs!$A$10:$A$18)</f>
        <v>33.309209123290366</v>
      </c>
      <c r="Q1469" s="6">
        <f>IF(Inputs!$D$10="Yes",IF('Hourly Calcs'!P1469&gt;'Hourly Calcs'!K1469,'Hourly Calcs'!O1469,N1469+O1469),N1469+O1469)</f>
        <v>0</v>
      </c>
      <c r="R1469" s="12">
        <f t="shared" si="204"/>
        <v>0</v>
      </c>
      <c r="S1469" s="1">
        <f>IF(AND(A1469&gt;=5,A1469&lt;=9),INDEX(Demand!$C$3:$C$26,C1469),INDEX(Demand!$B$3:$B$26,C1469))</f>
        <v>700</v>
      </c>
      <c r="T1469" s="7">
        <f t="shared" si="205"/>
        <v>0</v>
      </c>
      <c r="U1469" s="7">
        <f t="shared" si="206"/>
        <v>0</v>
      </c>
    </row>
    <row r="1470" spans="1:21" x14ac:dyDescent="0.2">
      <c r="A1470" s="1">
        <v>3</v>
      </c>
      <c r="B1470" s="1">
        <v>2</v>
      </c>
      <c r="C1470" s="1">
        <v>22</v>
      </c>
      <c r="D1470">
        <v>6</v>
      </c>
      <c r="E1470">
        <v>0</v>
      </c>
      <c r="F1470">
        <v>65</v>
      </c>
      <c r="G1470">
        <v>0</v>
      </c>
      <c r="H1470">
        <v>0</v>
      </c>
      <c r="I1470">
        <v>0</v>
      </c>
      <c r="J1470" s="4">
        <f t="shared" si="201"/>
        <v>312.55157883796096</v>
      </c>
      <c r="K1470" s="4">
        <f t="shared" si="202"/>
        <v>-36.64341258580582</v>
      </c>
      <c r="L1470" s="5">
        <f t="shared" si="207"/>
        <v>0</v>
      </c>
      <c r="M1470" s="5">
        <f t="shared" si="208"/>
        <v>0</v>
      </c>
      <c r="N1470" s="6">
        <f t="shared" si="200"/>
        <v>0</v>
      </c>
      <c r="O1470" s="6">
        <f t="shared" si="203"/>
        <v>0</v>
      </c>
      <c r="P1470" s="6">
        <f>FORECAST(J1470,Inputs!$B$10:$B$18,Inputs!$A$10:$A$18)</f>
        <v>33.449551655907044</v>
      </c>
      <c r="Q1470" s="6">
        <f>IF(Inputs!$D$10="Yes",IF('Hourly Calcs'!P1470&gt;'Hourly Calcs'!K1470,'Hourly Calcs'!O1470,N1470+O1470),N1470+O1470)</f>
        <v>0</v>
      </c>
      <c r="R1470" s="12">
        <f t="shared" si="204"/>
        <v>0</v>
      </c>
      <c r="S1470" s="1">
        <f>IF(AND(A1470&gt;=5,A1470&lt;=9),INDEX(Demand!$C$3:$C$26,C1470),INDEX(Demand!$B$3:$B$26,C1470))</f>
        <v>600</v>
      </c>
      <c r="T1470" s="7">
        <f t="shared" si="205"/>
        <v>0</v>
      </c>
      <c r="U1470" s="7">
        <f t="shared" si="206"/>
        <v>0</v>
      </c>
    </row>
    <row r="1471" spans="1:21" x14ac:dyDescent="0.2">
      <c r="A1471" s="1">
        <v>3</v>
      </c>
      <c r="B1471" s="1">
        <v>2</v>
      </c>
      <c r="C1471" s="1">
        <v>23</v>
      </c>
      <c r="D1471">
        <v>4.7</v>
      </c>
      <c r="E1471">
        <v>0.8</v>
      </c>
      <c r="F1471">
        <v>76</v>
      </c>
      <c r="G1471">
        <v>0</v>
      </c>
      <c r="H1471">
        <v>0</v>
      </c>
      <c r="I1471">
        <v>0</v>
      </c>
      <c r="J1471" s="4">
        <f t="shared" si="201"/>
        <v>330.35232784571622</v>
      </c>
      <c r="K1471" s="4">
        <f t="shared" si="202"/>
        <v>-42.554437180940226</v>
      </c>
      <c r="L1471" s="5">
        <f t="shared" si="207"/>
        <v>0</v>
      </c>
      <c r="M1471" s="5">
        <f t="shared" si="208"/>
        <v>0</v>
      </c>
      <c r="N1471" s="6">
        <f t="shared" si="200"/>
        <v>0</v>
      </c>
      <c r="O1471" s="6">
        <f t="shared" si="203"/>
        <v>0</v>
      </c>
      <c r="P1471" s="6">
        <f>FORECAST(J1471,Inputs!$B$10:$B$18,Inputs!$A$10:$A$18)</f>
        <v>33.614373405978853</v>
      </c>
      <c r="Q1471" s="6">
        <f>IF(Inputs!$D$10="Yes",IF('Hourly Calcs'!P1471&gt;'Hourly Calcs'!K1471,'Hourly Calcs'!O1471,N1471+O1471),N1471+O1471)</f>
        <v>0</v>
      </c>
      <c r="R1471" s="12">
        <f t="shared" si="204"/>
        <v>0</v>
      </c>
      <c r="S1471" s="1">
        <f>IF(AND(A1471&gt;=5,A1471&lt;=9),INDEX(Demand!$C$3:$C$26,C1471),INDEX(Demand!$B$3:$B$26,C1471))</f>
        <v>500</v>
      </c>
      <c r="T1471" s="7">
        <f t="shared" si="205"/>
        <v>0</v>
      </c>
      <c r="U1471" s="7">
        <f t="shared" si="206"/>
        <v>0</v>
      </c>
    </row>
    <row r="1472" spans="1:21" x14ac:dyDescent="0.2">
      <c r="A1472" s="1">
        <v>3</v>
      </c>
      <c r="B1472" s="1">
        <v>2</v>
      </c>
      <c r="C1472" s="1">
        <v>24</v>
      </c>
      <c r="D1472">
        <v>3.2</v>
      </c>
      <c r="E1472">
        <v>2.2000000000000002</v>
      </c>
      <c r="F1472">
        <v>93</v>
      </c>
      <c r="G1472">
        <v>0</v>
      </c>
      <c r="H1472">
        <v>0</v>
      </c>
      <c r="I1472">
        <v>0</v>
      </c>
      <c r="J1472" s="4">
        <f t="shared" si="201"/>
        <v>350.69946435183471</v>
      </c>
      <c r="K1472" s="4">
        <f t="shared" si="202"/>
        <v>-45.71532392509792</v>
      </c>
      <c r="L1472" s="5">
        <f t="shared" si="207"/>
        <v>0</v>
      </c>
      <c r="M1472" s="5">
        <f t="shared" si="208"/>
        <v>0</v>
      </c>
      <c r="N1472" s="6">
        <f t="shared" si="200"/>
        <v>0</v>
      </c>
      <c r="O1472" s="6">
        <f t="shared" si="203"/>
        <v>0</v>
      </c>
      <c r="P1472" s="6">
        <f>FORECAST(J1472,Inputs!$B$10:$B$18,Inputs!$A$10:$A$18)</f>
        <v>33.80277281807254</v>
      </c>
      <c r="Q1472" s="6">
        <f>IF(Inputs!$D$10="Yes",IF('Hourly Calcs'!P1472&gt;'Hourly Calcs'!K1472,'Hourly Calcs'!O1472,N1472+O1472),N1472+O1472)</f>
        <v>0</v>
      </c>
      <c r="R1472" s="12">
        <f t="shared" si="204"/>
        <v>0</v>
      </c>
      <c r="S1472" s="1">
        <f>IF(AND(A1472&gt;=5,A1472&lt;=9),INDEX(Demand!$C$3:$C$26,C1472),INDEX(Demand!$B$3:$B$26,C1472))</f>
        <v>400</v>
      </c>
      <c r="T1472" s="7">
        <f t="shared" si="205"/>
        <v>0</v>
      </c>
      <c r="U1472" s="7">
        <f t="shared" si="206"/>
        <v>0</v>
      </c>
    </row>
    <row r="1473" spans="1:21" x14ac:dyDescent="0.2">
      <c r="A1473" s="1">
        <v>3</v>
      </c>
      <c r="B1473" s="1">
        <v>3</v>
      </c>
      <c r="C1473" s="1">
        <v>1</v>
      </c>
      <c r="D1473">
        <v>4.5</v>
      </c>
      <c r="E1473">
        <v>1.2</v>
      </c>
      <c r="F1473">
        <v>79</v>
      </c>
      <c r="G1473">
        <v>0</v>
      </c>
      <c r="H1473">
        <v>0</v>
      </c>
      <c r="I1473">
        <v>0</v>
      </c>
      <c r="J1473" s="4">
        <f t="shared" si="201"/>
        <v>12.050860552019998</v>
      </c>
      <c r="K1473" s="4">
        <f t="shared" si="202"/>
        <v>-45.470339993133251</v>
      </c>
      <c r="L1473" s="5">
        <f t="shared" si="207"/>
        <v>0</v>
      </c>
      <c r="M1473" s="5">
        <f t="shared" si="208"/>
        <v>0</v>
      </c>
      <c r="N1473" s="6">
        <f t="shared" si="200"/>
        <v>0</v>
      </c>
      <c r="O1473" s="6">
        <f t="shared" si="203"/>
        <v>0</v>
      </c>
      <c r="P1473" s="6">
        <f>FORECAST(J1473,Inputs!$B$10:$B$18,Inputs!$A$10:$A$18)</f>
        <v>30.667137597703888</v>
      </c>
      <c r="Q1473" s="6">
        <f>IF(Inputs!$D$10="Yes",IF('Hourly Calcs'!P1473&gt;'Hourly Calcs'!K1473,'Hourly Calcs'!O1473,N1473+O1473),N1473+O1473)</f>
        <v>0</v>
      </c>
      <c r="R1473" s="12">
        <f t="shared" si="204"/>
        <v>0</v>
      </c>
      <c r="S1473" s="1">
        <f>IF(AND(A1473&gt;=5,A1473&lt;=9),INDEX(Demand!$C$3:$C$26,C1473),INDEX(Demand!$B$3:$B$26,C1473))</f>
        <v>350</v>
      </c>
      <c r="T1473" s="7">
        <f t="shared" si="205"/>
        <v>0</v>
      </c>
      <c r="U1473" s="7">
        <f t="shared" si="206"/>
        <v>0</v>
      </c>
    </row>
    <row r="1474" spans="1:21" x14ac:dyDescent="0.2">
      <c r="A1474" s="1">
        <v>3</v>
      </c>
      <c r="B1474" s="1">
        <v>3</v>
      </c>
      <c r="C1474" s="1">
        <v>2</v>
      </c>
      <c r="D1474">
        <v>4.2</v>
      </c>
      <c r="E1474">
        <v>-0.7</v>
      </c>
      <c r="F1474">
        <v>70</v>
      </c>
      <c r="G1474">
        <v>0</v>
      </c>
      <c r="H1474">
        <v>0</v>
      </c>
      <c r="I1474">
        <v>0</v>
      </c>
      <c r="J1474" s="4">
        <f t="shared" si="201"/>
        <v>32.101785036160805</v>
      </c>
      <c r="K1474" s="4">
        <f t="shared" si="202"/>
        <v>-41.874460294391525</v>
      </c>
      <c r="L1474" s="5">
        <f t="shared" si="207"/>
        <v>0</v>
      </c>
      <c r="M1474" s="5">
        <f t="shared" si="208"/>
        <v>0</v>
      </c>
      <c r="N1474" s="6">
        <f t="shared" si="200"/>
        <v>0</v>
      </c>
      <c r="O1474" s="6">
        <f t="shared" si="203"/>
        <v>0</v>
      </c>
      <c r="P1474" s="6">
        <f>FORECAST(J1474,Inputs!$B$10:$B$18,Inputs!$A$10:$A$18)</f>
        <v>30.852794305890377</v>
      </c>
      <c r="Q1474" s="6">
        <f>IF(Inputs!$D$10="Yes",IF('Hourly Calcs'!P1474&gt;'Hourly Calcs'!K1474,'Hourly Calcs'!O1474,N1474+O1474),N1474+O1474)</f>
        <v>0</v>
      </c>
      <c r="R1474" s="12">
        <f t="shared" si="204"/>
        <v>0</v>
      </c>
      <c r="S1474" s="1">
        <f>IF(AND(A1474&gt;=5,A1474&lt;=9),INDEX(Demand!$C$3:$C$26,C1474),INDEX(Demand!$B$3:$B$26,C1474))</f>
        <v>350</v>
      </c>
      <c r="T1474" s="7">
        <f t="shared" si="205"/>
        <v>0</v>
      </c>
      <c r="U1474" s="7">
        <f t="shared" si="206"/>
        <v>0</v>
      </c>
    </row>
    <row r="1475" spans="1:21" x14ac:dyDescent="0.2">
      <c r="A1475" s="1">
        <v>3</v>
      </c>
      <c r="B1475" s="1">
        <v>3</v>
      </c>
      <c r="C1475" s="1">
        <v>3</v>
      </c>
      <c r="D1475">
        <v>5</v>
      </c>
      <c r="E1475">
        <v>0.9</v>
      </c>
      <c r="F1475">
        <v>75</v>
      </c>
      <c r="G1475">
        <v>0</v>
      </c>
      <c r="H1475">
        <v>0</v>
      </c>
      <c r="I1475">
        <v>0</v>
      </c>
      <c r="J1475" s="4">
        <f t="shared" si="201"/>
        <v>49.512354714811323</v>
      </c>
      <c r="K1475" s="4">
        <f t="shared" si="202"/>
        <v>-35.647138364317044</v>
      </c>
      <c r="L1475" s="5">
        <f t="shared" si="207"/>
        <v>0</v>
      </c>
      <c r="M1475" s="5">
        <f t="shared" si="208"/>
        <v>0</v>
      </c>
      <c r="N1475" s="6">
        <f t="shared" si="200"/>
        <v>0</v>
      </c>
      <c r="O1475" s="6">
        <f t="shared" si="203"/>
        <v>0</v>
      </c>
      <c r="P1475" s="6">
        <f>FORECAST(J1475,Inputs!$B$10:$B$18,Inputs!$A$10:$A$18)</f>
        <v>31.014003284396399</v>
      </c>
      <c r="Q1475" s="6">
        <f>IF(Inputs!$D$10="Yes",IF('Hourly Calcs'!P1475&gt;'Hourly Calcs'!K1475,'Hourly Calcs'!O1475,N1475+O1475),N1475+O1475)</f>
        <v>0</v>
      </c>
      <c r="R1475" s="12">
        <f t="shared" si="204"/>
        <v>0</v>
      </c>
      <c r="S1475" s="1">
        <f>IF(AND(A1475&gt;=5,A1475&lt;=9),INDEX(Demand!$C$3:$C$26,C1475),INDEX(Demand!$B$3:$B$26,C1475))</f>
        <v>350</v>
      </c>
      <c r="T1475" s="7">
        <f t="shared" si="205"/>
        <v>0</v>
      </c>
      <c r="U1475" s="7">
        <f t="shared" si="206"/>
        <v>0</v>
      </c>
    </row>
    <row r="1476" spans="1:21" x14ac:dyDescent="0.2">
      <c r="A1476" s="1">
        <v>3</v>
      </c>
      <c r="B1476" s="1">
        <v>3</v>
      </c>
      <c r="C1476" s="1">
        <v>4</v>
      </c>
      <c r="D1476">
        <v>1.7</v>
      </c>
      <c r="E1476">
        <v>0.9</v>
      </c>
      <c r="F1476">
        <v>94</v>
      </c>
      <c r="G1476">
        <v>0</v>
      </c>
      <c r="H1476">
        <v>0</v>
      </c>
      <c r="I1476">
        <v>0</v>
      </c>
      <c r="J1476" s="4">
        <f t="shared" si="201"/>
        <v>64.342487677672565</v>
      </c>
      <c r="K1476" s="4">
        <f t="shared" si="202"/>
        <v>-27.678306694302336</v>
      </c>
      <c r="L1476" s="5">
        <f t="shared" si="207"/>
        <v>0</v>
      </c>
      <c r="M1476" s="5">
        <f t="shared" si="208"/>
        <v>0</v>
      </c>
      <c r="N1476" s="6">
        <f t="shared" si="200"/>
        <v>0</v>
      </c>
      <c r="O1476" s="6">
        <f t="shared" si="203"/>
        <v>0</v>
      </c>
      <c r="P1476" s="6">
        <f>FORECAST(J1476,Inputs!$B$10:$B$18,Inputs!$A$10:$A$18)</f>
        <v>31.151319330348819</v>
      </c>
      <c r="Q1476" s="6">
        <f>IF(Inputs!$D$10="Yes",IF('Hourly Calcs'!P1476&gt;'Hourly Calcs'!K1476,'Hourly Calcs'!O1476,N1476+O1476),N1476+O1476)</f>
        <v>0</v>
      </c>
      <c r="R1476" s="12">
        <f t="shared" si="204"/>
        <v>0</v>
      </c>
      <c r="S1476" s="1">
        <f>IF(AND(A1476&gt;=5,A1476&lt;=9),INDEX(Demand!$C$3:$C$26,C1476),INDEX(Demand!$B$3:$B$26,C1476))</f>
        <v>350</v>
      </c>
      <c r="T1476" s="7">
        <f t="shared" si="205"/>
        <v>0</v>
      </c>
      <c r="U1476" s="7">
        <f t="shared" si="206"/>
        <v>0</v>
      </c>
    </row>
    <row r="1477" spans="1:21" x14ac:dyDescent="0.2">
      <c r="A1477" s="1">
        <v>3</v>
      </c>
      <c r="B1477" s="1">
        <v>3</v>
      </c>
      <c r="C1477" s="1">
        <v>5</v>
      </c>
      <c r="D1477">
        <v>3.1</v>
      </c>
      <c r="E1477">
        <v>0.1</v>
      </c>
      <c r="F1477">
        <v>81</v>
      </c>
      <c r="G1477">
        <v>0</v>
      </c>
      <c r="H1477">
        <v>0</v>
      </c>
      <c r="I1477">
        <v>0</v>
      </c>
      <c r="J1477" s="4">
        <f t="shared" si="201"/>
        <v>77.310733100144944</v>
      </c>
      <c r="K1477" s="4">
        <f t="shared" si="202"/>
        <v>-18.702756350664089</v>
      </c>
      <c r="L1477" s="5">
        <f t="shared" si="207"/>
        <v>87.689266899855056</v>
      </c>
      <c r="M1477" s="5">
        <f t="shared" si="208"/>
        <v>0</v>
      </c>
      <c r="N1477" s="6">
        <f t="shared" si="200"/>
        <v>0</v>
      </c>
      <c r="O1477" s="6">
        <f t="shared" si="203"/>
        <v>0</v>
      </c>
      <c r="P1477" s="6">
        <f>FORECAST(J1477,Inputs!$B$10:$B$18,Inputs!$A$10:$A$18)</f>
        <v>31.271395676853192</v>
      </c>
      <c r="Q1477" s="6">
        <f>IF(Inputs!$D$10="Yes",IF('Hourly Calcs'!P1477&gt;'Hourly Calcs'!K1477,'Hourly Calcs'!O1477,N1477+O1477),N1477+O1477)</f>
        <v>0</v>
      </c>
      <c r="R1477" s="12">
        <f t="shared" si="204"/>
        <v>0</v>
      </c>
      <c r="S1477" s="1">
        <f>IF(AND(A1477&gt;=5,A1477&lt;=9),INDEX(Demand!$C$3:$C$26,C1477),INDEX(Demand!$B$3:$B$26,C1477))</f>
        <v>350</v>
      </c>
      <c r="T1477" s="7">
        <f t="shared" si="205"/>
        <v>0</v>
      </c>
      <c r="U1477" s="7">
        <f t="shared" si="206"/>
        <v>0</v>
      </c>
    </row>
    <row r="1478" spans="1:21" x14ac:dyDescent="0.2">
      <c r="A1478" s="1">
        <v>3</v>
      </c>
      <c r="B1478" s="1">
        <v>3</v>
      </c>
      <c r="C1478" s="1">
        <v>6</v>
      </c>
      <c r="D1478">
        <v>4.5</v>
      </c>
      <c r="E1478">
        <v>-0.6</v>
      </c>
      <c r="F1478">
        <v>69</v>
      </c>
      <c r="G1478">
        <v>0</v>
      </c>
      <c r="H1478">
        <v>0</v>
      </c>
      <c r="I1478">
        <v>0</v>
      </c>
      <c r="J1478" s="4">
        <f t="shared" si="201"/>
        <v>89.219186565318864</v>
      </c>
      <c r="K1478" s="4">
        <f t="shared" si="202"/>
        <v>-9.2574357231244022</v>
      </c>
      <c r="L1478" s="5">
        <f t="shared" si="207"/>
        <v>75.780813434681136</v>
      </c>
      <c r="M1478" s="5">
        <f t="shared" si="208"/>
        <v>0</v>
      </c>
      <c r="N1478" s="6">
        <f t="shared" si="200"/>
        <v>0</v>
      </c>
      <c r="O1478" s="6">
        <f t="shared" si="203"/>
        <v>0</v>
      </c>
      <c r="P1478" s="6">
        <f>FORECAST(J1478,Inputs!$B$10:$B$18,Inputs!$A$10:$A$18)</f>
        <v>31.381659134864062</v>
      </c>
      <c r="Q1478" s="6">
        <f>IF(Inputs!$D$10="Yes",IF('Hourly Calcs'!P1478&gt;'Hourly Calcs'!K1478,'Hourly Calcs'!O1478,N1478+O1478),N1478+O1478)</f>
        <v>0</v>
      </c>
      <c r="R1478" s="12">
        <f t="shared" si="204"/>
        <v>0</v>
      </c>
      <c r="S1478" s="1">
        <f>IF(AND(A1478&gt;=5,A1478&lt;=9),INDEX(Demand!$C$3:$C$26,C1478),INDEX(Demand!$B$3:$B$26,C1478))</f>
        <v>350</v>
      </c>
      <c r="T1478" s="7">
        <f t="shared" si="205"/>
        <v>0</v>
      </c>
      <c r="U1478" s="7">
        <f t="shared" si="206"/>
        <v>0</v>
      </c>
    </row>
    <row r="1479" spans="1:21" x14ac:dyDescent="0.2">
      <c r="A1479" s="1">
        <v>3</v>
      </c>
      <c r="B1479" s="1">
        <v>3</v>
      </c>
      <c r="C1479" s="1">
        <v>7</v>
      </c>
      <c r="D1479">
        <v>4.7</v>
      </c>
      <c r="E1479">
        <v>-1.6</v>
      </c>
      <c r="F1479">
        <v>63</v>
      </c>
      <c r="G1479">
        <v>0</v>
      </c>
      <c r="H1479">
        <v>0</v>
      </c>
      <c r="I1479">
        <v>0</v>
      </c>
      <c r="J1479" s="4">
        <f t="shared" si="201"/>
        <v>100.78379384374762</v>
      </c>
      <c r="K1479" s="4">
        <f t="shared" si="202"/>
        <v>0.62268404144730027</v>
      </c>
      <c r="L1479" s="5">
        <f t="shared" si="207"/>
        <v>64.216206156252383</v>
      </c>
      <c r="M1479" s="5">
        <f t="shared" si="208"/>
        <v>33.3773159585527</v>
      </c>
      <c r="N1479" s="6">
        <f t="shared" si="200"/>
        <v>0</v>
      </c>
      <c r="O1479" s="6">
        <f t="shared" si="203"/>
        <v>0</v>
      </c>
      <c r="P1479" s="6">
        <f>FORECAST(J1479,Inputs!$B$10:$B$18,Inputs!$A$10:$A$18)</f>
        <v>31.48873883188655</v>
      </c>
      <c r="Q1479" s="6">
        <f>IF(Inputs!$D$10="Yes",IF('Hourly Calcs'!P1479&gt;'Hourly Calcs'!K1479,'Hourly Calcs'!O1479,N1479+O1479),N1479+O1479)</f>
        <v>0</v>
      </c>
      <c r="R1479" s="12">
        <f t="shared" si="204"/>
        <v>0</v>
      </c>
      <c r="S1479" s="1">
        <f>IF(AND(A1479&gt;=5,A1479&lt;=9),INDEX(Demand!$C$3:$C$26,C1479),INDEX(Demand!$B$3:$B$26,C1479))</f>
        <v>350</v>
      </c>
      <c r="T1479" s="7">
        <f t="shared" si="205"/>
        <v>0</v>
      </c>
      <c r="U1479" s="7">
        <f t="shared" si="206"/>
        <v>0</v>
      </c>
    </row>
    <row r="1480" spans="1:21" x14ac:dyDescent="0.2">
      <c r="A1480" s="1">
        <v>3</v>
      </c>
      <c r="B1480" s="1">
        <v>3</v>
      </c>
      <c r="C1480" s="1">
        <v>8</v>
      </c>
      <c r="D1480">
        <v>3</v>
      </c>
      <c r="E1480">
        <v>-1.2</v>
      </c>
      <c r="F1480">
        <v>73</v>
      </c>
      <c r="G1480">
        <v>28</v>
      </c>
      <c r="H1480">
        <v>0</v>
      </c>
      <c r="I1480">
        <v>28</v>
      </c>
      <c r="J1480" s="4">
        <f t="shared" si="201"/>
        <v>112.64005624154385</v>
      </c>
      <c r="K1480" s="4">
        <f t="shared" si="202"/>
        <v>9.3520593732733062</v>
      </c>
      <c r="L1480" s="5">
        <f t="shared" si="207"/>
        <v>52.359943758456154</v>
      </c>
      <c r="M1480" s="5">
        <f t="shared" si="208"/>
        <v>24.647940626726694</v>
      </c>
      <c r="N1480" s="6">
        <f t="shared" si="200"/>
        <v>0</v>
      </c>
      <c r="O1480" s="6">
        <f t="shared" si="203"/>
        <v>25.606526015770584</v>
      </c>
      <c r="P1480" s="6">
        <f>FORECAST(J1480,Inputs!$B$10:$B$18,Inputs!$A$10:$A$18)</f>
        <v>31.598519039273551</v>
      </c>
      <c r="Q1480" s="6">
        <f>IF(Inputs!$D$10="Yes",IF('Hourly Calcs'!P1480&gt;'Hourly Calcs'!K1480,'Hourly Calcs'!O1480,N1480+O1480),N1480+O1480)</f>
        <v>25.606526015770584</v>
      </c>
      <c r="R1480" s="12">
        <f t="shared" si="204"/>
        <v>121.68221162694181</v>
      </c>
      <c r="S1480" s="1">
        <f>IF(AND(A1480&gt;=5,A1480&lt;=9),INDEX(Demand!$C$3:$C$26,C1480),INDEX(Demand!$B$3:$B$26,C1480))</f>
        <v>350</v>
      </c>
      <c r="T1480" s="7">
        <f t="shared" si="205"/>
        <v>121.68221162694181</v>
      </c>
      <c r="U1480" s="7">
        <f t="shared" si="206"/>
        <v>0</v>
      </c>
    </row>
    <row r="1481" spans="1:21" x14ac:dyDescent="0.2">
      <c r="A1481" s="1">
        <v>3</v>
      </c>
      <c r="B1481" s="1">
        <v>3</v>
      </c>
      <c r="C1481" s="1">
        <v>9</v>
      </c>
      <c r="D1481">
        <v>4.3</v>
      </c>
      <c r="E1481">
        <v>0.4</v>
      </c>
      <c r="F1481">
        <v>76</v>
      </c>
      <c r="G1481">
        <v>105</v>
      </c>
      <c r="H1481">
        <v>7</v>
      </c>
      <c r="I1481">
        <v>104</v>
      </c>
      <c r="J1481" s="4">
        <f t="shared" si="201"/>
        <v>125.37041729694326</v>
      </c>
      <c r="K1481" s="4">
        <f t="shared" si="202"/>
        <v>17.616613452078653</v>
      </c>
      <c r="L1481" s="5">
        <f t="shared" si="207"/>
        <v>39.629582703056741</v>
      </c>
      <c r="M1481" s="5">
        <f t="shared" si="208"/>
        <v>16.383386547921347</v>
      </c>
      <c r="N1481" s="6">
        <f t="shared" ref="N1481:N1544" si="209">H1481*MAX(0,COS(2*ASIN(SQRT(SIN(RADIANS($B$4))^2+COS(RADIANS($K1481))^2-2*SIN(RADIANS($B$4))*COS(RADIANS($K1481))*COS(RADIANS($J1481-$B$5))+(SIN(RADIANS($K1481))-COS(RADIANS($B$4)))^2)/2)))</f>
        <v>4.6297221566632842</v>
      </c>
      <c r="O1481" s="6">
        <f t="shared" si="203"/>
        <v>95.10995377286217</v>
      </c>
      <c r="P1481" s="6">
        <f>FORECAST(J1481,Inputs!$B$10:$B$18,Inputs!$A$10:$A$18)</f>
        <v>31.716392752749474</v>
      </c>
      <c r="Q1481" s="6">
        <f>IF(Inputs!$D$10="Yes",IF('Hourly Calcs'!P1481&gt;'Hourly Calcs'!K1481,'Hourly Calcs'!O1481,N1481+O1481),N1481+O1481)</f>
        <v>95.10995377286217</v>
      </c>
      <c r="R1481" s="12">
        <f t="shared" si="204"/>
        <v>451.962500328641</v>
      </c>
      <c r="S1481" s="1">
        <f>IF(AND(A1481&gt;=5,A1481&lt;=9),INDEX(Demand!$C$3:$C$26,C1481),INDEX(Demand!$B$3:$B$26,C1481))</f>
        <v>350</v>
      </c>
      <c r="T1481" s="7">
        <f t="shared" si="205"/>
        <v>350</v>
      </c>
      <c r="U1481" s="7">
        <f t="shared" si="206"/>
        <v>101.962500328641</v>
      </c>
    </row>
    <row r="1482" spans="1:21" x14ac:dyDescent="0.2">
      <c r="A1482" s="1">
        <v>3</v>
      </c>
      <c r="B1482" s="1">
        <v>3</v>
      </c>
      <c r="C1482" s="1">
        <v>10</v>
      </c>
      <c r="D1482">
        <v>5.2</v>
      </c>
      <c r="E1482">
        <v>-0.7</v>
      </c>
      <c r="F1482">
        <v>65</v>
      </c>
      <c r="G1482">
        <v>256</v>
      </c>
      <c r="H1482">
        <v>221</v>
      </c>
      <c r="I1482">
        <v>172</v>
      </c>
      <c r="J1482" s="4">
        <f t="shared" ref="J1482:J1545" si="210">solarazimuth($B$2,$B$3,$B$1,A1482,B1482,C1482,0,0,0,0)</f>
        <v>139.47372492207103</v>
      </c>
      <c r="K1482" s="4">
        <f t="shared" ref="K1482:K1545" si="211">solarelevation($B$2,$B$3,$B$1,A1482,B1482,C1482,0,0,0,0)</f>
        <v>24.622279723938263</v>
      </c>
      <c r="L1482" s="5">
        <f t="shared" si="207"/>
        <v>25.526275077928972</v>
      </c>
      <c r="M1482" s="5">
        <f t="shared" si="208"/>
        <v>9.3777202760617371</v>
      </c>
      <c r="N1482" s="6">
        <f t="shared" si="209"/>
        <v>177.71325187023783</v>
      </c>
      <c r="O1482" s="6">
        <f t="shared" ref="O1482:O1545" si="212">$I1482*(1+COS(RADIANS($B$4)))/2</f>
        <v>157.29723123973358</v>
      </c>
      <c r="P1482" s="6">
        <f>FORECAST(J1482,Inputs!$B$10:$B$18,Inputs!$A$10:$A$18)</f>
        <v>31.846978934463618</v>
      </c>
      <c r="Q1482" s="6">
        <f>IF(Inputs!$D$10="Yes",IF('Hourly Calcs'!P1482&gt;'Hourly Calcs'!K1482,'Hourly Calcs'!O1482,N1482+O1482),N1482+O1482)</f>
        <v>157.29723123973358</v>
      </c>
      <c r="R1482" s="12">
        <f t="shared" ref="R1482:R1545" si="213">$B$6*$E$1*Q1482</f>
        <v>747.47644285121396</v>
      </c>
      <c r="S1482" s="1">
        <f>IF(AND(A1482&gt;=5,A1482&lt;=9),INDEX(Demand!$C$3:$C$26,C1482),INDEX(Demand!$B$3:$B$26,C1482))</f>
        <v>600</v>
      </c>
      <c r="T1482" s="7">
        <f t="shared" ref="T1482:T1545" si="214">S1482-MAX(0,S1482-R1482)</f>
        <v>600</v>
      </c>
      <c r="U1482" s="7">
        <f t="shared" ref="U1482:U1545" si="215">MAX(0,R1482-S1482)</f>
        <v>147.47644285121396</v>
      </c>
    </row>
    <row r="1483" spans="1:21" x14ac:dyDescent="0.2">
      <c r="A1483" s="1">
        <v>3</v>
      </c>
      <c r="B1483" s="1">
        <v>3</v>
      </c>
      <c r="C1483" s="1">
        <v>11</v>
      </c>
      <c r="D1483">
        <v>6.4</v>
      </c>
      <c r="E1483">
        <v>-1.4</v>
      </c>
      <c r="F1483">
        <v>57</v>
      </c>
      <c r="G1483">
        <v>401</v>
      </c>
      <c r="H1483">
        <v>421</v>
      </c>
      <c r="I1483">
        <v>199</v>
      </c>
      <c r="J1483" s="4">
        <f t="shared" si="210"/>
        <v>155.21313944269863</v>
      </c>
      <c r="K1483" s="4">
        <f t="shared" si="211"/>
        <v>29.757319077731744</v>
      </c>
      <c r="L1483" s="5">
        <f t="shared" si="207"/>
        <v>9.7868605573013667</v>
      </c>
      <c r="M1483" s="5">
        <f t="shared" si="208"/>
        <v>4.2426809222682564</v>
      </c>
      <c r="N1483" s="6">
        <f t="shared" si="209"/>
        <v>374.63289491053661</v>
      </c>
      <c r="O1483" s="6">
        <f t="shared" si="212"/>
        <v>181.98923846922665</v>
      </c>
      <c r="P1483" s="6">
        <f>FORECAST(J1483,Inputs!$B$10:$B$18,Inputs!$A$10:$A$18)</f>
        <v>31.992714254099059</v>
      </c>
      <c r="Q1483" s="6">
        <f>IF(Inputs!$D$10="Yes",IF('Hourly Calcs'!P1483&gt;'Hourly Calcs'!K1483,'Hourly Calcs'!O1483,N1483+O1483),N1483+O1483)</f>
        <v>181.98923846922665</v>
      </c>
      <c r="R1483" s="12">
        <f t="shared" si="213"/>
        <v>864.81286120576499</v>
      </c>
      <c r="S1483" s="1">
        <f>IF(AND(A1483&gt;=5,A1483&lt;=9),INDEX(Demand!$C$3:$C$26,C1483),INDEX(Demand!$B$3:$B$26,C1483))</f>
        <v>600</v>
      </c>
      <c r="T1483" s="7">
        <f t="shared" si="214"/>
        <v>600</v>
      </c>
      <c r="U1483" s="7">
        <f t="shared" si="215"/>
        <v>264.81286120576499</v>
      </c>
    </row>
    <row r="1484" spans="1:21" x14ac:dyDescent="0.2">
      <c r="A1484" s="1">
        <v>3</v>
      </c>
      <c r="B1484" s="1">
        <v>3</v>
      </c>
      <c r="C1484" s="1">
        <v>12</v>
      </c>
      <c r="D1484">
        <v>7.8</v>
      </c>
      <c r="E1484">
        <v>0.2</v>
      </c>
      <c r="F1484">
        <v>59</v>
      </c>
      <c r="G1484">
        <v>312</v>
      </c>
      <c r="H1484">
        <v>111</v>
      </c>
      <c r="I1484">
        <v>252</v>
      </c>
      <c r="J1484" s="4">
        <f t="shared" si="210"/>
        <v>172.34884667392743</v>
      </c>
      <c r="K1484" s="4">
        <f t="shared" si="211"/>
        <v>32.426767327378812</v>
      </c>
      <c r="L1484" s="5">
        <f t="shared" si="207"/>
        <v>7.3488466739274259</v>
      </c>
      <c r="M1484" s="5">
        <f t="shared" si="208"/>
        <v>1.573232672621188</v>
      </c>
      <c r="N1484" s="6">
        <f t="shared" si="209"/>
        <v>101.3066500013</v>
      </c>
      <c r="O1484" s="6">
        <f t="shared" si="212"/>
        <v>230.45873414193525</v>
      </c>
      <c r="P1484" s="6">
        <f>FORECAST(J1484,Inputs!$B$10:$B$18,Inputs!$A$10:$A$18)</f>
        <v>32.151378209943772</v>
      </c>
      <c r="Q1484" s="6">
        <f>IF(Inputs!$D$10="Yes",IF('Hourly Calcs'!P1484&gt;'Hourly Calcs'!K1484,'Hourly Calcs'!O1484,N1484+O1484),N1484+O1484)</f>
        <v>331.76538414323522</v>
      </c>
      <c r="R1484" s="12">
        <f t="shared" si="213"/>
        <v>1576.5491054486538</v>
      </c>
      <c r="S1484" s="1">
        <f>IF(AND(A1484&gt;=5,A1484&lt;=9),INDEX(Demand!$C$3:$C$26,C1484),INDEX(Demand!$B$3:$B$26,C1484))</f>
        <v>600</v>
      </c>
      <c r="T1484" s="7">
        <f t="shared" si="214"/>
        <v>600</v>
      </c>
      <c r="U1484" s="7">
        <f t="shared" si="215"/>
        <v>976.54910544865379</v>
      </c>
    </row>
    <row r="1485" spans="1:21" x14ac:dyDescent="0.2">
      <c r="A1485" s="1">
        <v>3</v>
      </c>
      <c r="B1485" s="1">
        <v>3</v>
      </c>
      <c r="C1485" s="1">
        <v>13</v>
      </c>
      <c r="D1485">
        <v>4.9000000000000004</v>
      </c>
      <c r="E1485">
        <v>1.6</v>
      </c>
      <c r="F1485">
        <v>79</v>
      </c>
      <c r="G1485">
        <v>323</v>
      </c>
      <c r="H1485">
        <v>73</v>
      </c>
      <c r="I1485">
        <v>283</v>
      </c>
      <c r="J1485" s="4">
        <f t="shared" si="210"/>
        <v>190.00084899420369</v>
      </c>
      <c r="K1485" s="4">
        <f t="shared" si="211"/>
        <v>32.247950108259182</v>
      </c>
      <c r="L1485" s="5">
        <f t="shared" si="207"/>
        <v>25.000848994203693</v>
      </c>
      <c r="M1485" s="5">
        <f t="shared" si="208"/>
        <v>1.7520498917408176</v>
      </c>
      <c r="N1485" s="6">
        <f t="shared" si="209"/>
        <v>63.581811411910103</v>
      </c>
      <c r="O1485" s="6">
        <f t="shared" si="212"/>
        <v>258.8088165165384</v>
      </c>
      <c r="P1485" s="6">
        <f>FORECAST(J1485,Inputs!$B$10:$B$18,Inputs!$A$10:$A$18)</f>
        <v>32.314822675872257</v>
      </c>
      <c r="Q1485" s="6">
        <f>IF(Inputs!$D$10="Yes",IF('Hourly Calcs'!P1485&gt;'Hourly Calcs'!K1485,'Hourly Calcs'!O1485,N1485+O1485),N1485+O1485)</f>
        <v>258.8088165165384</v>
      </c>
      <c r="R1485" s="12">
        <f t="shared" si="213"/>
        <v>1229.8594960865905</v>
      </c>
      <c r="S1485" s="1">
        <f>IF(AND(A1485&gt;=5,A1485&lt;=9),INDEX(Demand!$C$3:$C$26,C1485),INDEX(Demand!$B$3:$B$26,C1485))</f>
        <v>600</v>
      </c>
      <c r="T1485" s="7">
        <f t="shared" si="214"/>
        <v>600</v>
      </c>
      <c r="U1485" s="7">
        <f t="shared" si="215"/>
        <v>629.85949608659053</v>
      </c>
    </row>
    <row r="1486" spans="1:21" x14ac:dyDescent="0.2">
      <c r="A1486" s="1">
        <v>3</v>
      </c>
      <c r="B1486" s="1">
        <v>3</v>
      </c>
      <c r="C1486" s="1">
        <v>14</v>
      </c>
      <c r="D1486">
        <v>6.8</v>
      </c>
      <c r="E1486">
        <v>1.9</v>
      </c>
      <c r="F1486">
        <v>71</v>
      </c>
      <c r="G1486">
        <v>301</v>
      </c>
      <c r="H1486">
        <v>71</v>
      </c>
      <c r="I1486">
        <v>264</v>
      </c>
      <c r="J1486" s="4">
        <f t="shared" si="210"/>
        <v>207.00202348354517</v>
      </c>
      <c r="K1486" s="4">
        <f t="shared" si="211"/>
        <v>29.249234035230089</v>
      </c>
      <c r="L1486" s="5">
        <f t="shared" si="207"/>
        <v>42.002023483545173</v>
      </c>
      <c r="M1486" s="5">
        <f t="shared" si="208"/>
        <v>4.7507659647699114</v>
      </c>
      <c r="N1486" s="6">
        <f t="shared" si="209"/>
        <v>54.502615268533354</v>
      </c>
      <c r="O1486" s="6">
        <f t="shared" si="212"/>
        <v>241.43295957726551</v>
      </c>
      <c r="P1486" s="6">
        <f>FORECAST(J1486,Inputs!$B$10:$B$18,Inputs!$A$10:$A$18)</f>
        <v>32.472240958180969</v>
      </c>
      <c r="Q1486" s="6">
        <f>IF(Inputs!$D$10="Yes",IF('Hourly Calcs'!P1486&gt;'Hourly Calcs'!K1486,'Hourly Calcs'!O1486,N1486+O1486),N1486+O1486)</f>
        <v>241.43295957726551</v>
      </c>
      <c r="R1486" s="12">
        <f t="shared" si="213"/>
        <v>1147.2894239111656</v>
      </c>
      <c r="S1486" s="1">
        <f>IF(AND(A1486&gt;=5,A1486&lt;=9),INDEX(Demand!$C$3:$C$26,C1486),INDEX(Demand!$B$3:$B$26,C1486))</f>
        <v>600</v>
      </c>
      <c r="T1486" s="7">
        <f t="shared" si="214"/>
        <v>600</v>
      </c>
      <c r="U1486" s="7">
        <f t="shared" si="215"/>
        <v>547.28942391116561</v>
      </c>
    </row>
    <row r="1487" spans="1:21" x14ac:dyDescent="0.2">
      <c r="A1487" s="1">
        <v>3</v>
      </c>
      <c r="B1487" s="1">
        <v>3</v>
      </c>
      <c r="C1487" s="1">
        <v>15</v>
      </c>
      <c r="D1487">
        <v>6.8</v>
      </c>
      <c r="E1487">
        <v>-0.8</v>
      </c>
      <c r="F1487">
        <v>58</v>
      </c>
      <c r="G1487">
        <v>249</v>
      </c>
      <c r="H1487">
        <v>89</v>
      </c>
      <c r="I1487">
        <v>209</v>
      </c>
      <c r="J1487" s="4">
        <f t="shared" si="210"/>
        <v>222.54466595020855</v>
      </c>
      <c r="K1487" s="4">
        <f t="shared" si="211"/>
        <v>23.853728690990778</v>
      </c>
      <c r="L1487" s="5">
        <f t="shared" si="207"/>
        <v>57.544665950208554</v>
      </c>
      <c r="M1487" s="5">
        <f t="shared" si="208"/>
        <v>10.146271309009222</v>
      </c>
      <c r="N1487" s="6">
        <f t="shared" si="209"/>
        <v>54.264958080134207</v>
      </c>
      <c r="O1487" s="6">
        <f t="shared" si="212"/>
        <v>191.13442633200185</v>
      </c>
      <c r="P1487" s="6">
        <f>FORECAST(J1487,Inputs!$B$10:$B$18,Inputs!$A$10:$A$18)</f>
        <v>32.616154314353778</v>
      </c>
      <c r="Q1487" s="6">
        <f>IF(Inputs!$D$10="Yes",IF('Hourly Calcs'!P1487&gt;'Hourly Calcs'!K1487,'Hourly Calcs'!O1487,N1487+O1487),N1487+O1487)</f>
        <v>191.13442633200185</v>
      </c>
      <c r="R1487" s="12">
        <f t="shared" si="213"/>
        <v>908.27079392967278</v>
      </c>
      <c r="S1487" s="1">
        <f>IF(AND(A1487&gt;=5,A1487&lt;=9),INDEX(Demand!$C$3:$C$26,C1487),INDEX(Demand!$B$3:$B$26,C1487))</f>
        <v>600</v>
      </c>
      <c r="T1487" s="7">
        <f t="shared" si="214"/>
        <v>600</v>
      </c>
      <c r="U1487" s="7">
        <f t="shared" si="215"/>
        <v>308.27079392967278</v>
      </c>
    </row>
    <row r="1488" spans="1:21" x14ac:dyDescent="0.2">
      <c r="A1488" s="1">
        <v>3</v>
      </c>
      <c r="B1488" s="1">
        <v>3</v>
      </c>
      <c r="C1488" s="1">
        <v>16</v>
      </c>
      <c r="D1488">
        <v>7</v>
      </c>
      <c r="E1488">
        <v>0.4</v>
      </c>
      <c r="F1488">
        <v>63</v>
      </c>
      <c r="G1488">
        <v>170</v>
      </c>
      <c r="H1488">
        <v>74</v>
      </c>
      <c r="I1488">
        <v>144</v>
      </c>
      <c r="J1488" s="4">
        <f t="shared" si="210"/>
        <v>236.46605413593267</v>
      </c>
      <c r="K1488" s="4">
        <f t="shared" si="211"/>
        <v>16.667405989972963</v>
      </c>
      <c r="L1488" s="5">
        <f t="shared" si="207"/>
        <v>71.466054135932666</v>
      </c>
      <c r="M1488" s="5">
        <f t="shared" si="208"/>
        <v>17.332594010027037</v>
      </c>
      <c r="N1488" s="6">
        <f t="shared" si="209"/>
        <v>30.196558541862814</v>
      </c>
      <c r="O1488" s="6">
        <f t="shared" si="212"/>
        <v>131.69070522396299</v>
      </c>
      <c r="P1488" s="6">
        <f>FORECAST(J1488,Inputs!$B$10:$B$18,Inputs!$A$10:$A$18)</f>
        <v>32.745056056814192</v>
      </c>
      <c r="Q1488" s="6">
        <f>IF(Inputs!$D$10="Yes",IF('Hourly Calcs'!P1488&gt;'Hourly Calcs'!K1488,'Hourly Calcs'!O1488,N1488+O1488),N1488+O1488)</f>
        <v>131.69070522396299</v>
      </c>
      <c r="R1488" s="12">
        <f t="shared" si="213"/>
        <v>625.79423122427215</v>
      </c>
      <c r="S1488" s="1">
        <f>IF(AND(A1488&gt;=5,A1488&lt;=9),INDEX(Demand!$C$3:$C$26,C1488),INDEX(Demand!$B$3:$B$26,C1488))</f>
        <v>900</v>
      </c>
      <c r="T1488" s="7">
        <f t="shared" si="214"/>
        <v>625.79423122427215</v>
      </c>
      <c r="U1488" s="7">
        <f t="shared" si="215"/>
        <v>0</v>
      </c>
    </row>
    <row r="1489" spans="1:21" x14ac:dyDescent="0.2">
      <c r="A1489" s="1">
        <v>3</v>
      </c>
      <c r="B1489" s="1">
        <v>3</v>
      </c>
      <c r="C1489" s="1">
        <v>17</v>
      </c>
      <c r="D1489">
        <v>6.2</v>
      </c>
      <c r="E1489">
        <v>0.6</v>
      </c>
      <c r="F1489">
        <v>67</v>
      </c>
      <c r="G1489">
        <v>79</v>
      </c>
      <c r="H1489">
        <v>3</v>
      </c>
      <c r="I1489">
        <v>79</v>
      </c>
      <c r="J1489" s="4">
        <f t="shared" si="210"/>
        <v>249.07248119777341</v>
      </c>
      <c r="K1489" s="4">
        <f t="shared" si="211"/>
        <v>8.2997773349164419</v>
      </c>
      <c r="L1489" s="5">
        <f t="shared" si="207"/>
        <v>84.072481197773413</v>
      </c>
      <c r="M1489" s="5">
        <f t="shared" si="208"/>
        <v>25.700222665083558</v>
      </c>
      <c r="N1489" s="6">
        <f t="shared" si="209"/>
        <v>0.53045009572707058</v>
      </c>
      <c r="O1489" s="6">
        <f t="shared" si="212"/>
        <v>72.24698411592415</v>
      </c>
      <c r="P1489" s="6">
        <f>FORECAST(J1489,Inputs!$B$10:$B$18,Inputs!$A$10:$A$18)</f>
        <v>32.861782233312717</v>
      </c>
      <c r="Q1489" s="6">
        <f>IF(Inputs!$D$10="Yes",IF('Hourly Calcs'!P1489&gt;'Hourly Calcs'!K1489,'Hourly Calcs'!O1489,N1489+O1489),N1489+O1489)</f>
        <v>72.24698411592415</v>
      </c>
      <c r="R1489" s="12">
        <f t="shared" si="213"/>
        <v>343.31766851887153</v>
      </c>
      <c r="S1489" s="1">
        <f>IF(AND(A1489&gt;=5,A1489&lt;=9),INDEX(Demand!$C$3:$C$26,C1489),INDEX(Demand!$B$3:$B$26,C1489))</f>
        <v>900</v>
      </c>
      <c r="T1489" s="7">
        <f t="shared" si="214"/>
        <v>343.31766851887153</v>
      </c>
      <c r="U1489" s="7">
        <f t="shared" si="215"/>
        <v>0</v>
      </c>
    </row>
    <row r="1490" spans="1:21" x14ac:dyDescent="0.2">
      <c r="A1490" s="1">
        <v>3</v>
      </c>
      <c r="B1490" s="1">
        <v>3</v>
      </c>
      <c r="C1490" s="1">
        <v>18</v>
      </c>
      <c r="D1490">
        <v>5.6</v>
      </c>
      <c r="E1490">
        <v>-0.2</v>
      </c>
      <c r="F1490">
        <v>66</v>
      </c>
      <c r="G1490">
        <v>11</v>
      </c>
      <c r="H1490">
        <v>0</v>
      </c>
      <c r="I1490">
        <v>11</v>
      </c>
      <c r="J1490" s="4">
        <f t="shared" si="210"/>
        <v>260.87917855359132</v>
      </c>
      <c r="K1490" s="4">
        <f t="shared" si="211"/>
        <v>-0.60287594390516119</v>
      </c>
      <c r="L1490" s="5">
        <f t="shared" si="207"/>
        <v>0</v>
      </c>
      <c r="M1490" s="5">
        <f t="shared" si="208"/>
        <v>0</v>
      </c>
      <c r="N1490" s="6">
        <f t="shared" si="209"/>
        <v>0</v>
      </c>
      <c r="O1490" s="6">
        <f t="shared" si="212"/>
        <v>10.059706649052728</v>
      </c>
      <c r="P1490" s="6">
        <f>FORECAST(J1490,Inputs!$B$10:$B$18,Inputs!$A$10:$A$18)</f>
        <v>32.971103505125846</v>
      </c>
      <c r="Q1490" s="6">
        <f>IF(Inputs!$D$10="Yes",IF('Hourly Calcs'!P1490&gt;'Hourly Calcs'!K1490,'Hourly Calcs'!O1490,N1490+O1490),N1490+O1490)</f>
        <v>10.059706649052728</v>
      </c>
      <c r="R1490" s="12">
        <f t="shared" si="213"/>
        <v>47.80372599629856</v>
      </c>
      <c r="S1490" s="1">
        <f>IF(AND(A1490&gt;=5,A1490&lt;=9),INDEX(Demand!$C$3:$C$26,C1490),INDEX(Demand!$B$3:$B$26,C1490))</f>
        <v>900</v>
      </c>
      <c r="T1490" s="7">
        <f t="shared" si="214"/>
        <v>47.803725996298567</v>
      </c>
      <c r="U1490" s="7">
        <f t="shared" si="215"/>
        <v>0</v>
      </c>
    </row>
    <row r="1491" spans="1:21" x14ac:dyDescent="0.2">
      <c r="A1491" s="1">
        <v>3</v>
      </c>
      <c r="B1491" s="1">
        <v>3</v>
      </c>
      <c r="C1491" s="1">
        <v>19</v>
      </c>
      <c r="D1491">
        <v>5.7</v>
      </c>
      <c r="E1491">
        <v>0.6</v>
      </c>
      <c r="F1491">
        <v>70</v>
      </c>
      <c r="G1491">
        <v>0</v>
      </c>
      <c r="H1491">
        <v>0</v>
      </c>
      <c r="I1491">
        <v>0</v>
      </c>
      <c r="J1491" s="4">
        <f t="shared" si="210"/>
        <v>272.47561204272102</v>
      </c>
      <c r="K1491" s="4">
        <f t="shared" si="211"/>
        <v>-10.370710303202912</v>
      </c>
      <c r="L1491" s="5">
        <f t="shared" si="207"/>
        <v>0</v>
      </c>
      <c r="M1491" s="5">
        <f t="shared" si="208"/>
        <v>0</v>
      </c>
      <c r="N1491" s="6">
        <f t="shared" si="209"/>
        <v>0</v>
      </c>
      <c r="O1491" s="6">
        <f t="shared" si="212"/>
        <v>0</v>
      </c>
      <c r="P1491" s="6">
        <f>FORECAST(J1491,Inputs!$B$10:$B$18,Inputs!$A$10:$A$18)</f>
        <v>33.07847788928445</v>
      </c>
      <c r="Q1491" s="6">
        <f>IF(Inputs!$D$10="Yes",IF('Hourly Calcs'!P1491&gt;'Hourly Calcs'!K1491,'Hourly Calcs'!O1491,N1491+O1491),N1491+O1491)</f>
        <v>0</v>
      </c>
      <c r="R1491" s="12">
        <f t="shared" si="213"/>
        <v>0</v>
      </c>
      <c r="S1491" s="1">
        <f>IF(AND(A1491&gt;=5,A1491&lt;=9),INDEX(Demand!$C$3:$C$26,C1491),INDEX(Demand!$B$3:$B$26,C1491))</f>
        <v>900</v>
      </c>
      <c r="T1491" s="7">
        <f t="shared" si="214"/>
        <v>0</v>
      </c>
      <c r="U1491" s="7">
        <f t="shared" si="215"/>
        <v>0</v>
      </c>
    </row>
    <row r="1492" spans="1:21" x14ac:dyDescent="0.2">
      <c r="A1492" s="1">
        <v>3</v>
      </c>
      <c r="B1492" s="1">
        <v>3</v>
      </c>
      <c r="C1492" s="1">
        <v>20</v>
      </c>
      <c r="D1492">
        <v>5.5</v>
      </c>
      <c r="E1492">
        <v>-0.9</v>
      </c>
      <c r="F1492">
        <v>63</v>
      </c>
      <c r="G1492">
        <v>0</v>
      </c>
      <c r="H1492">
        <v>0</v>
      </c>
      <c r="I1492">
        <v>0</v>
      </c>
      <c r="J1492" s="4">
        <f t="shared" si="210"/>
        <v>284.50509179114783</v>
      </c>
      <c r="K1492" s="4">
        <f t="shared" si="211"/>
        <v>-19.750001841110347</v>
      </c>
      <c r="L1492" s="5">
        <f t="shared" si="207"/>
        <v>0</v>
      </c>
      <c r="M1492" s="5">
        <f t="shared" si="208"/>
        <v>0</v>
      </c>
      <c r="N1492" s="6">
        <f t="shared" si="209"/>
        <v>0</v>
      </c>
      <c r="O1492" s="6">
        <f t="shared" si="212"/>
        <v>0</v>
      </c>
      <c r="P1492" s="6">
        <f>FORECAST(J1492,Inputs!$B$10:$B$18,Inputs!$A$10:$A$18)</f>
        <v>33.189861961029145</v>
      </c>
      <c r="Q1492" s="6">
        <f>IF(Inputs!$D$10="Yes",IF('Hourly Calcs'!P1492&gt;'Hourly Calcs'!K1492,'Hourly Calcs'!O1492,N1492+O1492),N1492+O1492)</f>
        <v>0</v>
      </c>
      <c r="R1492" s="12">
        <f t="shared" si="213"/>
        <v>0</v>
      </c>
      <c r="S1492" s="1">
        <f>IF(AND(A1492&gt;=5,A1492&lt;=9),INDEX(Demand!$C$3:$C$26,C1492),INDEX(Demand!$B$3:$B$26,C1492))</f>
        <v>800</v>
      </c>
      <c r="T1492" s="7">
        <f t="shared" si="214"/>
        <v>0</v>
      </c>
      <c r="U1492" s="7">
        <f t="shared" si="215"/>
        <v>0</v>
      </c>
    </row>
    <row r="1493" spans="1:21" x14ac:dyDescent="0.2">
      <c r="A1493" s="1">
        <v>3</v>
      </c>
      <c r="B1493" s="1">
        <v>3</v>
      </c>
      <c r="C1493" s="1">
        <v>21</v>
      </c>
      <c r="D1493">
        <v>4.9000000000000004</v>
      </c>
      <c r="E1493">
        <v>0.8</v>
      </c>
      <c r="F1493">
        <v>75</v>
      </c>
      <c r="G1493">
        <v>0</v>
      </c>
      <c r="H1493">
        <v>0</v>
      </c>
      <c r="I1493">
        <v>0</v>
      </c>
      <c r="J1493" s="4">
        <f t="shared" si="210"/>
        <v>297.69246412655849</v>
      </c>
      <c r="K1493" s="4">
        <f t="shared" si="211"/>
        <v>-28.590216908763821</v>
      </c>
      <c r="L1493" s="5">
        <f t="shared" si="207"/>
        <v>0</v>
      </c>
      <c r="M1493" s="5">
        <f t="shared" si="208"/>
        <v>0</v>
      </c>
      <c r="N1493" s="6">
        <f t="shared" si="209"/>
        <v>0</v>
      </c>
      <c r="O1493" s="6">
        <f t="shared" si="212"/>
        <v>0</v>
      </c>
      <c r="P1493" s="6">
        <f>FORECAST(J1493,Inputs!$B$10:$B$18,Inputs!$A$10:$A$18)</f>
        <v>33.311967260431096</v>
      </c>
      <c r="Q1493" s="6">
        <f>IF(Inputs!$D$10="Yes",IF('Hourly Calcs'!P1493&gt;'Hourly Calcs'!K1493,'Hourly Calcs'!O1493,N1493+O1493),N1493+O1493)</f>
        <v>0</v>
      </c>
      <c r="R1493" s="12">
        <f t="shared" si="213"/>
        <v>0</v>
      </c>
      <c r="S1493" s="1">
        <f>IF(AND(A1493&gt;=5,A1493&lt;=9),INDEX(Demand!$C$3:$C$26,C1493),INDEX(Demand!$B$3:$B$26,C1493))</f>
        <v>700</v>
      </c>
      <c r="T1493" s="7">
        <f t="shared" si="214"/>
        <v>0</v>
      </c>
      <c r="U1493" s="7">
        <f t="shared" si="215"/>
        <v>0</v>
      </c>
    </row>
    <row r="1494" spans="1:21" x14ac:dyDescent="0.2">
      <c r="A1494" s="1">
        <v>3</v>
      </c>
      <c r="B1494" s="1">
        <v>3</v>
      </c>
      <c r="C1494" s="1">
        <v>22</v>
      </c>
      <c r="D1494">
        <v>3.9</v>
      </c>
      <c r="E1494">
        <v>-0.1</v>
      </c>
      <c r="F1494">
        <v>75</v>
      </c>
      <c r="G1494">
        <v>0</v>
      </c>
      <c r="H1494">
        <v>0</v>
      </c>
      <c r="I1494">
        <v>0</v>
      </c>
      <c r="J1494" s="4">
        <f t="shared" si="210"/>
        <v>312.83428811364831</v>
      </c>
      <c r="K1494" s="4">
        <f t="shared" si="211"/>
        <v>-36.32900073504905</v>
      </c>
      <c r="L1494" s="5">
        <f t="shared" si="207"/>
        <v>0</v>
      </c>
      <c r="M1494" s="5">
        <f t="shared" si="208"/>
        <v>0</v>
      </c>
      <c r="N1494" s="6">
        <f t="shared" si="209"/>
        <v>0</v>
      </c>
      <c r="O1494" s="6">
        <f t="shared" si="212"/>
        <v>0</v>
      </c>
      <c r="P1494" s="6">
        <f>FORECAST(J1494,Inputs!$B$10:$B$18,Inputs!$A$10:$A$18)</f>
        <v>33.45216933438563</v>
      </c>
      <c r="Q1494" s="6">
        <f>IF(Inputs!$D$10="Yes",IF('Hourly Calcs'!P1494&gt;'Hourly Calcs'!K1494,'Hourly Calcs'!O1494,N1494+O1494),N1494+O1494)</f>
        <v>0</v>
      </c>
      <c r="R1494" s="12">
        <f t="shared" si="213"/>
        <v>0</v>
      </c>
      <c r="S1494" s="1">
        <f>IF(AND(A1494&gt;=5,A1494&lt;=9),INDEX(Demand!$C$3:$C$26,C1494),INDEX(Demand!$B$3:$B$26,C1494))</f>
        <v>600</v>
      </c>
      <c r="T1494" s="7">
        <f t="shared" si="214"/>
        <v>0</v>
      </c>
      <c r="U1494" s="7">
        <f t="shared" si="215"/>
        <v>0</v>
      </c>
    </row>
    <row r="1495" spans="1:21" x14ac:dyDescent="0.2">
      <c r="A1495" s="1">
        <v>3</v>
      </c>
      <c r="B1495" s="1">
        <v>3</v>
      </c>
      <c r="C1495" s="1">
        <v>23</v>
      </c>
      <c r="D1495">
        <v>4.4000000000000004</v>
      </c>
      <c r="E1495">
        <v>-0.4</v>
      </c>
      <c r="F1495">
        <v>71</v>
      </c>
      <c r="G1495">
        <v>0</v>
      </c>
      <c r="H1495">
        <v>0</v>
      </c>
      <c r="I1495">
        <v>0</v>
      </c>
      <c r="J1495" s="4">
        <f t="shared" si="210"/>
        <v>330.58469966536506</v>
      </c>
      <c r="K1495" s="4">
        <f t="shared" si="211"/>
        <v>-42.206433381184922</v>
      </c>
      <c r="L1495" s="5">
        <f t="shared" si="207"/>
        <v>0</v>
      </c>
      <c r="M1495" s="5">
        <f t="shared" si="208"/>
        <v>0</v>
      </c>
      <c r="N1495" s="6">
        <f t="shared" si="209"/>
        <v>0</v>
      </c>
      <c r="O1495" s="6">
        <f t="shared" si="212"/>
        <v>0</v>
      </c>
      <c r="P1495" s="6">
        <f>FORECAST(J1495,Inputs!$B$10:$B$18,Inputs!$A$10:$A$18)</f>
        <v>33.616524996901525</v>
      </c>
      <c r="Q1495" s="6">
        <f>IF(Inputs!$D$10="Yes",IF('Hourly Calcs'!P1495&gt;'Hourly Calcs'!K1495,'Hourly Calcs'!O1495,N1495+O1495),N1495+O1495)</f>
        <v>0</v>
      </c>
      <c r="R1495" s="12">
        <f t="shared" si="213"/>
        <v>0</v>
      </c>
      <c r="S1495" s="1">
        <f>IF(AND(A1495&gt;=5,A1495&lt;=9),INDEX(Demand!$C$3:$C$26,C1495),INDEX(Demand!$B$3:$B$26,C1495))</f>
        <v>500</v>
      </c>
      <c r="T1495" s="7">
        <f t="shared" si="214"/>
        <v>0</v>
      </c>
      <c r="U1495" s="7">
        <f t="shared" si="215"/>
        <v>0</v>
      </c>
    </row>
    <row r="1496" spans="1:21" x14ac:dyDescent="0.2">
      <c r="A1496" s="1">
        <v>3</v>
      </c>
      <c r="B1496" s="1">
        <v>3</v>
      </c>
      <c r="C1496" s="1">
        <v>24</v>
      </c>
      <c r="D1496">
        <v>4.5</v>
      </c>
      <c r="E1496">
        <v>-0.6</v>
      </c>
      <c r="F1496">
        <v>69</v>
      </c>
      <c r="G1496">
        <v>0</v>
      </c>
      <c r="H1496">
        <v>0</v>
      </c>
      <c r="I1496">
        <v>0</v>
      </c>
      <c r="J1496" s="4">
        <f t="shared" si="210"/>
        <v>350.83188695880574</v>
      </c>
      <c r="K1496" s="4">
        <f t="shared" si="211"/>
        <v>-45.338468955351715</v>
      </c>
      <c r="L1496" s="5">
        <f t="shared" si="207"/>
        <v>0</v>
      </c>
      <c r="M1496" s="5">
        <f t="shared" si="208"/>
        <v>0</v>
      </c>
      <c r="N1496" s="6">
        <f t="shared" si="209"/>
        <v>0</v>
      </c>
      <c r="O1496" s="6">
        <f t="shared" si="212"/>
        <v>0</v>
      </c>
      <c r="P1496" s="6">
        <f>FORECAST(J1496,Inputs!$B$10:$B$18,Inputs!$A$10:$A$18)</f>
        <v>33.803998953322271</v>
      </c>
      <c r="Q1496" s="6">
        <f>IF(Inputs!$D$10="Yes",IF('Hourly Calcs'!P1496&gt;'Hourly Calcs'!K1496,'Hourly Calcs'!O1496,N1496+O1496),N1496+O1496)</f>
        <v>0</v>
      </c>
      <c r="R1496" s="12">
        <f t="shared" si="213"/>
        <v>0</v>
      </c>
      <c r="S1496" s="1">
        <f>IF(AND(A1496&gt;=5,A1496&lt;=9),INDEX(Demand!$C$3:$C$26,C1496),INDEX(Demand!$B$3:$B$26,C1496))</f>
        <v>400</v>
      </c>
      <c r="T1496" s="7">
        <f t="shared" si="214"/>
        <v>0</v>
      </c>
      <c r="U1496" s="7">
        <f t="shared" si="215"/>
        <v>0</v>
      </c>
    </row>
    <row r="1497" spans="1:21" x14ac:dyDescent="0.2">
      <c r="A1497" s="1">
        <v>3</v>
      </c>
      <c r="B1497" s="1">
        <v>4</v>
      </c>
      <c r="C1497" s="1">
        <v>1</v>
      </c>
      <c r="D1497">
        <v>4.4000000000000004</v>
      </c>
      <c r="E1497">
        <v>-0.7</v>
      </c>
      <c r="F1497">
        <v>69</v>
      </c>
      <c r="G1497">
        <v>0</v>
      </c>
      <c r="H1497">
        <v>0</v>
      </c>
      <c r="I1497">
        <v>0</v>
      </c>
      <c r="J1497" s="4">
        <f t="shared" si="210"/>
        <v>12.05400853344679</v>
      </c>
      <c r="K1497" s="4">
        <f t="shared" si="211"/>
        <v>-45.082163149679218</v>
      </c>
      <c r="L1497" s="5">
        <f t="shared" si="207"/>
        <v>0</v>
      </c>
      <c r="M1497" s="5">
        <f t="shared" si="208"/>
        <v>0</v>
      </c>
      <c r="N1497" s="6">
        <f t="shared" si="209"/>
        <v>0</v>
      </c>
      <c r="O1497" s="6">
        <f t="shared" si="212"/>
        <v>0</v>
      </c>
      <c r="P1497" s="6">
        <f>FORECAST(J1497,Inputs!$B$10:$B$18,Inputs!$A$10:$A$18)</f>
        <v>30.66716674568006</v>
      </c>
      <c r="Q1497" s="6">
        <f>IF(Inputs!$D$10="Yes",IF('Hourly Calcs'!P1497&gt;'Hourly Calcs'!K1497,'Hourly Calcs'!O1497,N1497+O1497),N1497+O1497)</f>
        <v>0</v>
      </c>
      <c r="R1497" s="12">
        <f t="shared" si="213"/>
        <v>0</v>
      </c>
      <c r="S1497" s="1">
        <f>IF(AND(A1497&gt;=5,A1497&lt;=9),INDEX(Demand!$C$3:$C$26,C1497),INDEX(Demand!$B$3:$B$26,C1497))</f>
        <v>350</v>
      </c>
      <c r="T1497" s="7">
        <f t="shared" si="214"/>
        <v>0</v>
      </c>
      <c r="U1497" s="7">
        <f t="shared" si="215"/>
        <v>0</v>
      </c>
    </row>
    <row r="1498" spans="1:21" x14ac:dyDescent="0.2">
      <c r="A1498" s="1">
        <v>3</v>
      </c>
      <c r="B1498" s="1">
        <v>4</v>
      </c>
      <c r="C1498" s="1">
        <v>2</v>
      </c>
      <c r="D1498">
        <v>4.3</v>
      </c>
      <c r="E1498">
        <v>-1.2</v>
      </c>
      <c r="F1498">
        <v>67</v>
      </c>
      <c r="G1498">
        <v>0</v>
      </c>
      <c r="H1498">
        <v>0</v>
      </c>
      <c r="I1498">
        <v>0</v>
      </c>
      <c r="J1498" s="4">
        <f t="shared" si="210"/>
        <v>31.995677385768857</v>
      </c>
      <c r="K1498" s="4">
        <f t="shared" si="211"/>
        <v>-41.494366423685619</v>
      </c>
      <c r="L1498" s="5">
        <f t="shared" si="207"/>
        <v>0</v>
      </c>
      <c r="M1498" s="5">
        <f t="shared" si="208"/>
        <v>0</v>
      </c>
      <c r="N1498" s="6">
        <f t="shared" si="209"/>
        <v>0</v>
      </c>
      <c r="O1498" s="6">
        <f t="shared" si="212"/>
        <v>0</v>
      </c>
      <c r="P1498" s="6">
        <f>FORECAST(J1498,Inputs!$B$10:$B$18,Inputs!$A$10:$A$18)</f>
        <v>30.851811827646006</v>
      </c>
      <c r="Q1498" s="6">
        <f>IF(Inputs!$D$10="Yes",IF('Hourly Calcs'!P1498&gt;'Hourly Calcs'!K1498,'Hourly Calcs'!O1498,N1498+O1498),N1498+O1498)</f>
        <v>0</v>
      </c>
      <c r="R1498" s="12">
        <f t="shared" si="213"/>
        <v>0</v>
      </c>
      <c r="S1498" s="1">
        <f>IF(AND(A1498&gt;=5,A1498&lt;=9),INDEX(Demand!$C$3:$C$26,C1498),INDEX(Demand!$B$3:$B$26,C1498))</f>
        <v>350</v>
      </c>
      <c r="T1498" s="7">
        <f t="shared" si="214"/>
        <v>0</v>
      </c>
      <c r="U1498" s="7">
        <f t="shared" si="215"/>
        <v>0</v>
      </c>
    </row>
    <row r="1499" spans="1:21" x14ac:dyDescent="0.2">
      <c r="A1499" s="1">
        <v>3</v>
      </c>
      <c r="B1499" s="1">
        <v>4</v>
      </c>
      <c r="C1499" s="1">
        <v>3</v>
      </c>
      <c r="D1499">
        <v>4.0999999999999996</v>
      </c>
      <c r="E1499">
        <v>0.1</v>
      </c>
      <c r="F1499">
        <v>75</v>
      </c>
      <c r="G1499">
        <v>0</v>
      </c>
      <c r="H1499">
        <v>0</v>
      </c>
      <c r="I1499">
        <v>0</v>
      </c>
      <c r="J1499" s="4">
        <f t="shared" si="210"/>
        <v>49.341889727387411</v>
      </c>
      <c r="K1499" s="4">
        <f t="shared" si="211"/>
        <v>-35.284442677722552</v>
      </c>
      <c r="L1499" s="5">
        <f t="shared" si="207"/>
        <v>0</v>
      </c>
      <c r="M1499" s="5">
        <f t="shared" si="208"/>
        <v>0</v>
      </c>
      <c r="N1499" s="6">
        <f t="shared" si="209"/>
        <v>0</v>
      </c>
      <c r="O1499" s="6">
        <f t="shared" si="212"/>
        <v>0</v>
      </c>
      <c r="P1499" s="6">
        <f>FORECAST(J1499,Inputs!$B$10:$B$18,Inputs!$A$10:$A$18)</f>
        <v>31.012424904883215</v>
      </c>
      <c r="Q1499" s="6">
        <f>IF(Inputs!$D$10="Yes",IF('Hourly Calcs'!P1499&gt;'Hourly Calcs'!K1499,'Hourly Calcs'!O1499,N1499+O1499),N1499+O1499)</f>
        <v>0</v>
      </c>
      <c r="R1499" s="12">
        <f t="shared" si="213"/>
        <v>0</v>
      </c>
      <c r="S1499" s="1">
        <f>IF(AND(A1499&gt;=5,A1499&lt;=9),INDEX(Demand!$C$3:$C$26,C1499),INDEX(Demand!$B$3:$B$26,C1499))</f>
        <v>350</v>
      </c>
      <c r="T1499" s="7">
        <f t="shared" si="214"/>
        <v>0</v>
      </c>
      <c r="U1499" s="7">
        <f t="shared" si="215"/>
        <v>0</v>
      </c>
    </row>
    <row r="1500" spans="1:21" x14ac:dyDescent="0.2">
      <c r="A1500" s="1">
        <v>3</v>
      </c>
      <c r="B1500" s="1">
        <v>4</v>
      </c>
      <c r="C1500" s="1">
        <v>4</v>
      </c>
      <c r="D1500">
        <v>3.5</v>
      </c>
      <c r="E1500">
        <v>-0.3</v>
      </c>
      <c r="F1500">
        <v>76</v>
      </c>
      <c r="G1500">
        <v>0</v>
      </c>
      <c r="H1500">
        <v>0</v>
      </c>
      <c r="I1500">
        <v>0</v>
      </c>
      <c r="J1500" s="4">
        <f t="shared" si="210"/>
        <v>64.143619119319098</v>
      </c>
      <c r="K1500" s="4">
        <f t="shared" si="211"/>
        <v>-27.332178718551546</v>
      </c>
      <c r="L1500" s="5">
        <f t="shared" si="207"/>
        <v>0</v>
      </c>
      <c r="M1500" s="5">
        <f t="shared" si="208"/>
        <v>0</v>
      </c>
      <c r="N1500" s="6">
        <f t="shared" si="209"/>
        <v>0</v>
      </c>
      <c r="O1500" s="6">
        <f t="shared" si="212"/>
        <v>0</v>
      </c>
      <c r="P1500" s="6">
        <f>FORECAST(J1500,Inputs!$B$10:$B$18,Inputs!$A$10:$A$18)</f>
        <v>31.149477954808507</v>
      </c>
      <c r="Q1500" s="6">
        <f>IF(Inputs!$D$10="Yes",IF('Hourly Calcs'!P1500&gt;'Hourly Calcs'!K1500,'Hourly Calcs'!O1500,N1500+O1500),N1500+O1500)</f>
        <v>0</v>
      </c>
      <c r="R1500" s="12">
        <f t="shared" si="213"/>
        <v>0</v>
      </c>
      <c r="S1500" s="1">
        <f>IF(AND(A1500&gt;=5,A1500&lt;=9),INDEX(Demand!$C$3:$C$26,C1500),INDEX(Demand!$B$3:$B$26,C1500))</f>
        <v>350</v>
      </c>
      <c r="T1500" s="7">
        <f t="shared" si="214"/>
        <v>0</v>
      </c>
      <c r="U1500" s="7">
        <f t="shared" si="215"/>
        <v>0</v>
      </c>
    </row>
    <row r="1501" spans="1:21" x14ac:dyDescent="0.2">
      <c r="A1501" s="1">
        <v>3</v>
      </c>
      <c r="B1501" s="1">
        <v>4</v>
      </c>
      <c r="C1501" s="1">
        <v>5</v>
      </c>
      <c r="D1501">
        <v>3.5</v>
      </c>
      <c r="E1501">
        <v>-0.9</v>
      </c>
      <c r="F1501">
        <v>72</v>
      </c>
      <c r="G1501">
        <v>0</v>
      </c>
      <c r="H1501">
        <v>0</v>
      </c>
      <c r="I1501">
        <v>0</v>
      </c>
      <c r="J1501" s="4">
        <f t="shared" si="210"/>
        <v>77.103446155755165</v>
      </c>
      <c r="K1501" s="4">
        <f t="shared" si="211"/>
        <v>-18.367403796159252</v>
      </c>
      <c r="L1501" s="5">
        <f t="shared" si="207"/>
        <v>87.896553844244835</v>
      </c>
      <c r="M1501" s="5">
        <f t="shared" si="208"/>
        <v>0</v>
      </c>
      <c r="N1501" s="6">
        <f t="shared" si="209"/>
        <v>0</v>
      </c>
      <c r="O1501" s="6">
        <f t="shared" si="212"/>
        <v>0</v>
      </c>
      <c r="P1501" s="6">
        <f>FORECAST(J1501,Inputs!$B$10:$B$18,Inputs!$A$10:$A$18)</f>
        <v>31.269476353294028</v>
      </c>
      <c r="Q1501" s="6">
        <f>IF(Inputs!$D$10="Yes",IF('Hourly Calcs'!P1501&gt;'Hourly Calcs'!K1501,'Hourly Calcs'!O1501,N1501+O1501),N1501+O1501)</f>
        <v>0</v>
      </c>
      <c r="R1501" s="12">
        <f t="shared" si="213"/>
        <v>0</v>
      </c>
      <c r="S1501" s="1">
        <f>IF(AND(A1501&gt;=5,A1501&lt;=9),INDEX(Demand!$C$3:$C$26,C1501),INDEX(Demand!$B$3:$B$26,C1501))</f>
        <v>350</v>
      </c>
      <c r="T1501" s="7">
        <f t="shared" si="214"/>
        <v>0</v>
      </c>
      <c r="U1501" s="7">
        <f t="shared" si="215"/>
        <v>0</v>
      </c>
    </row>
    <row r="1502" spans="1:21" x14ac:dyDescent="0.2">
      <c r="A1502" s="1">
        <v>3</v>
      </c>
      <c r="B1502" s="1">
        <v>4</v>
      </c>
      <c r="C1502" s="1">
        <v>6</v>
      </c>
      <c r="D1502">
        <v>3.9</v>
      </c>
      <c r="E1502">
        <v>-1.7</v>
      </c>
      <c r="F1502">
        <v>66</v>
      </c>
      <c r="G1502">
        <v>0</v>
      </c>
      <c r="H1502">
        <v>0</v>
      </c>
      <c r="I1502">
        <v>0</v>
      </c>
      <c r="J1502" s="4">
        <f t="shared" si="210"/>
        <v>89.013352535106847</v>
      </c>
      <c r="K1502" s="4">
        <f t="shared" si="211"/>
        <v>-8.9250338018711233</v>
      </c>
      <c r="L1502" s="5">
        <f t="shared" si="207"/>
        <v>75.986647464893153</v>
      </c>
      <c r="M1502" s="5">
        <f t="shared" si="208"/>
        <v>0</v>
      </c>
      <c r="N1502" s="6">
        <f t="shared" si="209"/>
        <v>0</v>
      </c>
      <c r="O1502" s="6">
        <f t="shared" si="212"/>
        <v>0</v>
      </c>
      <c r="P1502" s="6">
        <f>FORECAST(J1502,Inputs!$B$10:$B$18,Inputs!$A$10:$A$18)</f>
        <v>31.379753264213949</v>
      </c>
      <c r="Q1502" s="6">
        <f>IF(Inputs!$D$10="Yes",IF('Hourly Calcs'!P1502&gt;'Hourly Calcs'!K1502,'Hourly Calcs'!O1502,N1502+O1502),N1502+O1502)</f>
        <v>0</v>
      </c>
      <c r="R1502" s="12">
        <f t="shared" si="213"/>
        <v>0</v>
      </c>
      <c r="S1502" s="1">
        <f>IF(AND(A1502&gt;=5,A1502&lt;=9),INDEX(Demand!$C$3:$C$26,C1502),INDEX(Demand!$B$3:$B$26,C1502))</f>
        <v>350</v>
      </c>
      <c r="T1502" s="7">
        <f t="shared" si="214"/>
        <v>0</v>
      </c>
      <c r="U1502" s="7">
        <f t="shared" si="215"/>
        <v>0</v>
      </c>
    </row>
    <row r="1503" spans="1:21" x14ac:dyDescent="0.2">
      <c r="A1503" s="1">
        <v>3</v>
      </c>
      <c r="B1503" s="1">
        <v>4</v>
      </c>
      <c r="C1503" s="1">
        <v>7</v>
      </c>
      <c r="D1503">
        <v>4</v>
      </c>
      <c r="E1503">
        <v>-0.9</v>
      </c>
      <c r="F1503">
        <v>70</v>
      </c>
      <c r="G1503">
        <v>0</v>
      </c>
      <c r="H1503">
        <v>0</v>
      </c>
      <c r="I1503">
        <v>0</v>
      </c>
      <c r="J1503" s="4">
        <f t="shared" si="210"/>
        <v>100.58529819568417</v>
      </c>
      <c r="K1503" s="4">
        <f t="shared" si="211"/>
        <v>0.91455777006846972</v>
      </c>
      <c r="L1503" s="5">
        <f t="shared" si="207"/>
        <v>64.414701804315825</v>
      </c>
      <c r="M1503" s="5">
        <f t="shared" si="208"/>
        <v>33.08544222993153</v>
      </c>
      <c r="N1503" s="6">
        <f t="shared" si="209"/>
        <v>0</v>
      </c>
      <c r="O1503" s="6">
        <f t="shared" si="212"/>
        <v>0</v>
      </c>
      <c r="P1503" s="6">
        <f>FORECAST(J1503,Inputs!$B$10:$B$18,Inputs!$A$10:$A$18)</f>
        <v>31.486900909219298</v>
      </c>
      <c r="Q1503" s="6">
        <f>IF(Inputs!$D$10="Yes",IF('Hourly Calcs'!P1503&gt;'Hourly Calcs'!K1503,'Hourly Calcs'!O1503,N1503+O1503),N1503+O1503)</f>
        <v>0</v>
      </c>
      <c r="R1503" s="12">
        <f t="shared" si="213"/>
        <v>0</v>
      </c>
      <c r="S1503" s="1">
        <f>IF(AND(A1503&gt;=5,A1503&lt;=9),INDEX(Demand!$C$3:$C$26,C1503),INDEX(Demand!$B$3:$B$26,C1503))</f>
        <v>350</v>
      </c>
      <c r="T1503" s="7">
        <f t="shared" si="214"/>
        <v>0</v>
      </c>
      <c r="U1503" s="7">
        <f t="shared" si="215"/>
        <v>0</v>
      </c>
    </row>
    <row r="1504" spans="1:21" x14ac:dyDescent="0.2">
      <c r="A1504" s="1">
        <v>3</v>
      </c>
      <c r="B1504" s="1">
        <v>4</v>
      </c>
      <c r="C1504" s="1">
        <v>8</v>
      </c>
      <c r="D1504">
        <v>3.9</v>
      </c>
      <c r="E1504">
        <v>0.5</v>
      </c>
      <c r="F1504">
        <v>78</v>
      </c>
      <c r="G1504">
        <v>41</v>
      </c>
      <c r="H1504">
        <v>34</v>
      </c>
      <c r="I1504">
        <v>38</v>
      </c>
      <c r="J1504" s="4">
        <f t="shared" si="210"/>
        <v>112.45515004560477</v>
      </c>
      <c r="K1504" s="4">
        <f t="shared" si="211"/>
        <v>9.6920473775580973</v>
      </c>
      <c r="L1504" s="5">
        <f t="shared" si="207"/>
        <v>52.544849954395232</v>
      </c>
      <c r="M1504" s="5">
        <f t="shared" si="208"/>
        <v>24.307952622441903</v>
      </c>
      <c r="N1504" s="6">
        <f t="shared" si="209"/>
        <v>16.142671565080143</v>
      </c>
      <c r="O1504" s="6">
        <f t="shared" si="212"/>
        <v>34.751713878545793</v>
      </c>
      <c r="P1504" s="6">
        <f>FORECAST(J1504,Inputs!$B$10:$B$18,Inputs!$A$10:$A$18)</f>
        <v>31.59680694486671</v>
      </c>
      <c r="Q1504" s="6">
        <f>IF(Inputs!$D$10="Yes",IF('Hourly Calcs'!P1504&gt;'Hourly Calcs'!K1504,'Hourly Calcs'!O1504,N1504+O1504),N1504+O1504)</f>
        <v>34.751713878545793</v>
      </c>
      <c r="R1504" s="12">
        <f t="shared" si="213"/>
        <v>165.1401443508496</v>
      </c>
      <c r="S1504" s="1">
        <f>IF(AND(A1504&gt;=5,A1504&lt;=9),INDEX(Demand!$C$3:$C$26,C1504),INDEX(Demand!$B$3:$B$26,C1504))</f>
        <v>350</v>
      </c>
      <c r="T1504" s="7">
        <f t="shared" si="214"/>
        <v>165.1401443508496</v>
      </c>
      <c r="U1504" s="7">
        <f t="shared" si="215"/>
        <v>0</v>
      </c>
    </row>
    <row r="1505" spans="1:21" x14ac:dyDescent="0.2">
      <c r="A1505" s="1">
        <v>3</v>
      </c>
      <c r="B1505" s="1">
        <v>4</v>
      </c>
      <c r="C1505" s="1">
        <v>9</v>
      </c>
      <c r="D1505">
        <v>5.4</v>
      </c>
      <c r="E1505">
        <v>-1</v>
      </c>
      <c r="F1505">
        <v>63</v>
      </c>
      <c r="G1505">
        <v>178</v>
      </c>
      <c r="H1505">
        <v>335</v>
      </c>
      <c r="I1505">
        <v>92</v>
      </c>
      <c r="J1505" s="4">
        <f t="shared" si="210"/>
        <v>125.20916548394717</v>
      </c>
      <c r="K1505" s="4">
        <f t="shared" si="211"/>
        <v>17.972634885489185</v>
      </c>
      <c r="L1505" s="5">
        <f t="shared" si="207"/>
        <v>39.790834516052826</v>
      </c>
      <c r="M1505" s="5">
        <f t="shared" si="208"/>
        <v>16.027365114510815</v>
      </c>
      <c r="N1505" s="6">
        <f t="shared" si="209"/>
        <v>222.61405641865997</v>
      </c>
      <c r="O1505" s="6">
        <f t="shared" si="212"/>
        <v>84.135728337531916</v>
      </c>
      <c r="P1505" s="6">
        <f>FORECAST(J1505,Inputs!$B$10:$B$18,Inputs!$A$10:$A$18)</f>
        <v>31.714899680406916</v>
      </c>
      <c r="Q1505" s="6">
        <f>IF(Inputs!$D$10="Yes",IF('Hourly Calcs'!P1505&gt;'Hourly Calcs'!K1505,'Hourly Calcs'!O1505,N1505+O1505),N1505+O1505)</f>
        <v>84.135728337531916</v>
      </c>
      <c r="R1505" s="12">
        <f t="shared" si="213"/>
        <v>399.81298105995165</v>
      </c>
      <c r="S1505" s="1">
        <f>IF(AND(A1505&gt;=5,A1505&lt;=9),INDEX(Demand!$C$3:$C$26,C1505),INDEX(Demand!$B$3:$B$26,C1505))</f>
        <v>350</v>
      </c>
      <c r="T1505" s="7">
        <f t="shared" si="214"/>
        <v>350</v>
      </c>
      <c r="U1505" s="7">
        <f t="shared" si="215"/>
        <v>49.812981059951653</v>
      </c>
    </row>
    <row r="1506" spans="1:21" x14ac:dyDescent="0.2">
      <c r="A1506" s="1">
        <v>3</v>
      </c>
      <c r="B1506" s="1">
        <v>4</v>
      </c>
      <c r="C1506" s="1">
        <v>10</v>
      </c>
      <c r="D1506">
        <v>6.1</v>
      </c>
      <c r="E1506">
        <v>-0.1</v>
      </c>
      <c r="F1506">
        <v>64</v>
      </c>
      <c r="G1506">
        <v>298</v>
      </c>
      <c r="H1506">
        <v>334</v>
      </c>
      <c r="I1506">
        <v>169</v>
      </c>
      <c r="J1506" s="4">
        <f t="shared" si="210"/>
        <v>139.35271232744611</v>
      </c>
      <c r="K1506" s="4">
        <f t="shared" si="211"/>
        <v>24.99460890465916</v>
      </c>
      <c r="L1506" s="5">
        <f t="shared" si="207"/>
        <v>25.647287672553887</v>
      </c>
      <c r="M1506" s="5">
        <f t="shared" si="208"/>
        <v>9.0053910953408405</v>
      </c>
      <c r="N1506" s="6">
        <f t="shared" si="209"/>
        <v>269.59958834396258</v>
      </c>
      <c r="O1506" s="6">
        <f t="shared" si="212"/>
        <v>154.55367488090101</v>
      </c>
      <c r="P1506" s="6">
        <f>FORECAST(J1506,Inputs!$B$10:$B$18,Inputs!$A$10:$A$18)</f>
        <v>31.845858447476353</v>
      </c>
      <c r="Q1506" s="6">
        <f>IF(Inputs!$D$10="Yes",IF('Hourly Calcs'!P1506&gt;'Hourly Calcs'!K1506,'Hourly Calcs'!O1506,N1506+O1506),N1506+O1506)</f>
        <v>154.55367488090101</v>
      </c>
      <c r="R1506" s="12">
        <f t="shared" si="213"/>
        <v>734.43906303404162</v>
      </c>
      <c r="S1506" s="1">
        <f>IF(AND(A1506&gt;=5,A1506&lt;=9),INDEX(Demand!$C$3:$C$26,C1506),INDEX(Demand!$B$3:$B$26,C1506))</f>
        <v>600</v>
      </c>
      <c r="T1506" s="7">
        <f t="shared" si="214"/>
        <v>600</v>
      </c>
      <c r="U1506" s="7">
        <f t="shared" si="215"/>
        <v>134.43906303404162</v>
      </c>
    </row>
    <row r="1507" spans="1:21" x14ac:dyDescent="0.2">
      <c r="A1507" s="1">
        <v>3</v>
      </c>
      <c r="B1507" s="1">
        <v>4</v>
      </c>
      <c r="C1507" s="1">
        <v>11</v>
      </c>
      <c r="D1507">
        <v>6.3</v>
      </c>
      <c r="E1507">
        <v>1.3</v>
      </c>
      <c r="F1507">
        <v>70</v>
      </c>
      <c r="G1507">
        <v>443</v>
      </c>
      <c r="H1507">
        <v>615</v>
      </c>
      <c r="I1507">
        <v>144</v>
      </c>
      <c r="J1507" s="4">
        <f t="shared" si="210"/>
        <v>155.1551267422083</v>
      </c>
      <c r="K1507" s="4">
        <f t="shared" si="211"/>
        <v>30.142462654363506</v>
      </c>
      <c r="L1507" s="5">
        <f t="shared" ref="L1507:L1570" si="216">IF(ABS($B$5-J1507)&gt;90,0,ABS($B$5-J1507))</f>
        <v>9.8448732577917042</v>
      </c>
      <c r="M1507" s="5">
        <f t="shared" ref="M1507:M1570" si="217">IF(K1507&gt;0,ABS($B$4-K1507),0)</f>
        <v>3.8575373456364943</v>
      </c>
      <c r="N1507" s="6">
        <f t="shared" si="209"/>
        <v>549.04753161915073</v>
      </c>
      <c r="O1507" s="6">
        <f t="shared" si="212"/>
        <v>131.69070522396299</v>
      </c>
      <c r="P1507" s="6">
        <f>FORECAST(J1507,Inputs!$B$10:$B$18,Inputs!$A$10:$A$18)</f>
        <v>31.99217709946489</v>
      </c>
      <c r="Q1507" s="6">
        <f>IF(Inputs!$D$10="Yes",IF('Hourly Calcs'!P1507&gt;'Hourly Calcs'!K1507,'Hourly Calcs'!O1507,N1507+O1507),N1507+O1507)</f>
        <v>131.69070522396299</v>
      </c>
      <c r="R1507" s="12">
        <f t="shared" si="213"/>
        <v>625.79423122427215</v>
      </c>
      <c r="S1507" s="1">
        <f>IF(AND(A1507&gt;=5,A1507&lt;=9),INDEX(Demand!$C$3:$C$26,C1507),INDEX(Demand!$B$3:$B$26,C1507))</f>
        <v>600</v>
      </c>
      <c r="T1507" s="7">
        <f t="shared" si="214"/>
        <v>600</v>
      </c>
      <c r="U1507" s="7">
        <f t="shared" si="215"/>
        <v>25.794231224272153</v>
      </c>
    </row>
    <row r="1508" spans="1:21" x14ac:dyDescent="0.2">
      <c r="A1508" s="1">
        <v>3</v>
      </c>
      <c r="B1508" s="1">
        <v>4</v>
      </c>
      <c r="C1508" s="1">
        <v>12</v>
      </c>
      <c r="D1508">
        <v>7</v>
      </c>
      <c r="E1508">
        <v>-1.2</v>
      </c>
      <c r="F1508">
        <v>55</v>
      </c>
      <c r="G1508">
        <v>474</v>
      </c>
      <c r="H1508">
        <v>470</v>
      </c>
      <c r="I1508">
        <v>219</v>
      </c>
      <c r="J1508" s="4">
        <f t="shared" si="210"/>
        <v>172.37485695126753</v>
      </c>
      <c r="K1508" s="4">
        <f t="shared" si="211"/>
        <v>32.81468805160543</v>
      </c>
      <c r="L1508" s="5">
        <f t="shared" si="216"/>
        <v>7.3748569512675317</v>
      </c>
      <c r="M1508" s="5">
        <f t="shared" si="217"/>
        <v>1.1853119483945704</v>
      </c>
      <c r="N1508" s="6">
        <f t="shared" si="209"/>
        <v>430.21383464640348</v>
      </c>
      <c r="O1508" s="6">
        <f t="shared" si="212"/>
        <v>200.27961419477705</v>
      </c>
      <c r="P1508" s="6">
        <f>FORECAST(J1508,Inputs!$B$10:$B$18,Inputs!$A$10:$A$18)</f>
        <v>32.151619045845067</v>
      </c>
      <c r="Q1508" s="6">
        <f>IF(Inputs!$D$10="Yes",IF('Hourly Calcs'!P1508&gt;'Hourly Calcs'!K1508,'Hourly Calcs'!O1508,N1508+O1508),N1508+O1508)</f>
        <v>630.49344884118057</v>
      </c>
      <c r="R1508" s="12">
        <f t="shared" si="213"/>
        <v>2996.1048688932901</v>
      </c>
      <c r="S1508" s="1">
        <f>IF(AND(A1508&gt;=5,A1508&lt;=9),INDEX(Demand!$C$3:$C$26,C1508),INDEX(Demand!$B$3:$B$26,C1508))</f>
        <v>600</v>
      </c>
      <c r="T1508" s="7">
        <f t="shared" si="214"/>
        <v>600</v>
      </c>
      <c r="U1508" s="7">
        <f t="shared" si="215"/>
        <v>2396.1048688932901</v>
      </c>
    </row>
    <row r="1509" spans="1:21" x14ac:dyDescent="0.2">
      <c r="A1509" s="1">
        <v>3</v>
      </c>
      <c r="B1509" s="1">
        <v>4</v>
      </c>
      <c r="C1509" s="1">
        <v>13</v>
      </c>
      <c r="D1509">
        <v>6.7</v>
      </c>
      <c r="E1509">
        <v>-1.6</v>
      </c>
      <c r="F1509">
        <v>55</v>
      </c>
      <c r="G1509">
        <v>329</v>
      </c>
      <c r="H1509">
        <v>114</v>
      </c>
      <c r="I1509">
        <v>265</v>
      </c>
      <c r="J1509" s="4">
        <f t="shared" si="210"/>
        <v>190.11608685957009</v>
      </c>
      <c r="K1509" s="4">
        <f t="shared" si="211"/>
        <v>32.624206086631304</v>
      </c>
      <c r="L1509" s="5">
        <f t="shared" si="216"/>
        <v>25.116086859570089</v>
      </c>
      <c r="M1509" s="5">
        <f t="shared" si="217"/>
        <v>1.3757939133686961</v>
      </c>
      <c r="N1509" s="6">
        <f t="shared" si="209"/>
        <v>99.566725287599084</v>
      </c>
      <c r="O1509" s="6">
        <f t="shared" si="212"/>
        <v>242.34747836354302</v>
      </c>
      <c r="P1509" s="6">
        <f>FORECAST(J1509,Inputs!$B$10:$B$18,Inputs!$A$10:$A$18)</f>
        <v>32.315889693144165</v>
      </c>
      <c r="Q1509" s="6">
        <f>IF(Inputs!$D$10="Yes",IF('Hourly Calcs'!P1509&gt;'Hourly Calcs'!K1509,'Hourly Calcs'!O1509,N1509+O1509),N1509+O1509)</f>
        <v>341.91420365114209</v>
      </c>
      <c r="R1509" s="12">
        <f t="shared" si="213"/>
        <v>1624.7762957502271</v>
      </c>
      <c r="S1509" s="1">
        <f>IF(AND(A1509&gt;=5,A1509&lt;=9),INDEX(Demand!$C$3:$C$26,C1509),INDEX(Demand!$B$3:$B$26,C1509))</f>
        <v>600</v>
      </c>
      <c r="T1509" s="7">
        <f t="shared" si="214"/>
        <v>600</v>
      </c>
      <c r="U1509" s="7">
        <f t="shared" si="215"/>
        <v>1024.7762957502271</v>
      </c>
    </row>
    <row r="1510" spans="1:21" x14ac:dyDescent="0.2">
      <c r="A1510" s="1">
        <v>3</v>
      </c>
      <c r="B1510" s="1">
        <v>4</v>
      </c>
      <c r="C1510" s="1">
        <v>14</v>
      </c>
      <c r="D1510">
        <v>6.4</v>
      </c>
      <c r="E1510">
        <v>-1</v>
      </c>
      <c r="F1510">
        <v>59</v>
      </c>
      <c r="G1510">
        <v>307</v>
      </c>
      <c r="H1510">
        <v>100</v>
      </c>
      <c r="I1510">
        <v>254</v>
      </c>
      <c r="J1510" s="4">
        <f t="shared" si="210"/>
        <v>207.19054219211165</v>
      </c>
      <c r="K1510" s="4">
        <f t="shared" si="211"/>
        <v>29.601513841844742</v>
      </c>
      <c r="L1510" s="5">
        <f t="shared" si="216"/>
        <v>42.19054219211165</v>
      </c>
      <c r="M1510" s="5">
        <f t="shared" si="217"/>
        <v>4.3984861581552579</v>
      </c>
      <c r="N1510" s="6">
        <f t="shared" si="209"/>
        <v>76.975451034999494</v>
      </c>
      <c r="O1510" s="6">
        <f t="shared" si="212"/>
        <v>232.28777171449028</v>
      </c>
      <c r="P1510" s="6">
        <f>FORECAST(J1510,Inputs!$B$10:$B$18,Inputs!$A$10:$A$18)</f>
        <v>32.473986501778811</v>
      </c>
      <c r="Q1510" s="6">
        <f>IF(Inputs!$D$10="Yes",IF('Hourly Calcs'!P1510&gt;'Hourly Calcs'!K1510,'Hourly Calcs'!O1510,N1510+O1510),N1510+O1510)</f>
        <v>232.28777171449028</v>
      </c>
      <c r="R1510" s="12">
        <f t="shared" si="213"/>
        <v>1103.8314911872578</v>
      </c>
      <c r="S1510" s="1">
        <f>IF(AND(A1510&gt;=5,A1510&lt;=9),INDEX(Demand!$C$3:$C$26,C1510),INDEX(Demand!$B$3:$B$26,C1510))</f>
        <v>600</v>
      </c>
      <c r="T1510" s="7">
        <f t="shared" si="214"/>
        <v>600</v>
      </c>
      <c r="U1510" s="7">
        <f t="shared" si="215"/>
        <v>503.83149118725783</v>
      </c>
    </row>
    <row r="1511" spans="1:21" x14ac:dyDescent="0.2">
      <c r="A1511" s="1">
        <v>3</v>
      </c>
      <c r="B1511" s="1">
        <v>4</v>
      </c>
      <c r="C1511" s="1">
        <v>15</v>
      </c>
      <c r="D1511">
        <v>6.4</v>
      </c>
      <c r="E1511">
        <v>-0.4</v>
      </c>
      <c r="F1511">
        <v>62</v>
      </c>
      <c r="G1511">
        <v>253</v>
      </c>
      <c r="H1511">
        <v>90</v>
      </c>
      <c r="I1511">
        <v>211</v>
      </c>
      <c r="J1511" s="4">
        <f t="shared" si="210"/>
        <v>222.78088501735493</v>
      </c>
      <c r="K1511" s="4">
        <f t="shared" si="211"/>
        <v>24.176972738991282</v>
      </c>
      <c r="L1511" s="5">
        <f t="shared" si="216"/>
        <v>57.780885017354933</v>
      </c>
      <c r="M1511" s="5">
        <f t="shared" si="217"/>
        <v>9.8230272610087184</v>
      </c>
      <c r="N1511" s="6">
        <f t="shared" si="209"/>
        <v>55.037237315621809</v>
      </c>
      <c r="O1511" s="6">
        <f t="shared" si="212"/>
        <v>192.9634639045569</v>
      </c>
      <c r="P1511" s="6">
        <f>FORECAST(J1511,Inputs!$B$10:$B$18,Inputs!$A$10:$A$18)</f>
        <v>32.618341527938469</v>
      </c>
      <c r="Q1511" s="6">
        <f>IF(Inputs!$D$10="Yes",IF('Hourly Calcs'!P1511&gt;'Hourly Calcs'!K1511,'Hourly Calcs'!O1511,N1511+O1511),N1511+O1511)</f>
        <v>192.9634639045569</v>
      </c>
      <c r="R1511" s="12">
        <f t="shared" si="213"/>
        <v>916.96238047445433</v>
      </c>
      <c r="S1511" s="1">
        <f>IF(AND(A1511&gt;=5,A1511&lt;=9),INDEX(Demand!$C$3:$C$26,C1511),INDEX(Demand!$B$3:$B$26,C1511))</f>
        <v>600</v>
      </c>
      <c r="T1511" s="7">
        <f t="shared" si="214"/>
        <v>600</v>
      </c>
      <c r="U1511" s="7">
        <f t="shared" si="215"/>
        <v>316.96238047445433</v>
      </c>
    </row>
    <row r="1512" spans="1:21" x14ac:dyDescent="0.2">
      <c r="A1512" s="1">
        <v>3</v>
      </c>
      <c r="B1512" s="1">
        <v>4</v>
      </c>
      <c r="C1512" s="1">
        <v>16</v>
      </c>
      <c r="D1512">
        <v>6</v>
      </c>
      <c r="E1512">
        <v>-0.6</v>
      </c>
      <c r="F1512">
        <v>62</v>
      </c>
      <c r="G1512">
        <v>174</v>
      </c>
      <c r="H1512">
        <v>76</v>
      </c>
      <c r="I1512">
        <v>147</v>
      </c>
      <c r="J1512" s="4">
        <f t="shared" si="210"/>
        <v>236.72866310247124</v>
      </c>
      <c r="K1512" s="4">
        <f t="shared" si="211"/>
        <v>16.963506933375413</v>
      </c>
      <c r="L1512" s="5">
        <f t="shared" si="216"/>
        <v>71.728663102471245</v>
      </c>
      <c r="M1512" s="5">
        <f t="shared" si="217"/>
        <v>17.036493066624587</v>
      </c>
      <c r="N1512" s="6">
        <f t="shared" si="209"/>
        <v>31.127392784787673</v>
      </c>
      <c r="O1512" s="6">
        <f t="shared" si="212"/>
        <v>134.43426158279556</v>
      </c>
      <c r="P1512" s="6">
        <f>FORECAST(J1512,Inputs!$B$10:$B$18,Inputs!$A$10:$A$18)</f>
        <v>32.747487621319173</v>
      </c>
      <c r="Q1512" s="6">
        <f>IF(Inputs!$D$10="Yes",IF('Hourly Calcs'!P1512&gt;'Hourly Calcs'!K1512,'Hourly Calcs'!O1512,N1512+O1512),N1512+O1512)</f>
        <v>134.43426158279556</v>
      </c>
      <c r="R1512" s="12">
        <f t="shared" si="213"/>
        <v>638.83161104144449</v>
      </c>
      <c r="S1512" s="1">
        <f>IF(AND(A1512&gt;=5,A1512&lt;=9),INDEX(Demand!$C$3:$C$26,C1512),INDEX(Demand!$B$3:$B$26,C1512))</f>
        <v>900</v>
      </c>
      <c r="T1512" s="7">
        <f t="shared" si="214"/>
        <v>638.83161104144449</v>
      </c>
      <c r="U1512" s="7">
        <f t="shared" si="215"/>
        <v>0</v>
      </c>
    </row>
    <row r="1513" spans="1:21" x14ac:dyDescent="0.2">
      <c r="A1513" s="1">
        <v>3</v>
      </c>
      <c r="B1513" s="1">
        <v>4</v>
      </c>
      <c r="C1513" s="1">
        <v>17</v>
      </c>
      <c r="D1513">
        <v>5.8</v>
      </c>
      <c r="E1513">
        <v>0.4</v>
      </c>
      <c r="F1513">
        <v>68</v>
      </c>
      <c r="G1513">
        <v>82</v>
      </c>
      <c r="H1513">
        <v>4</v>
      </c>
      <c r="I1513">
        <v>81</v>
      </c>
      <c r="J1513" s="4">
        <f t="shared" si="210"/>
        <v>249.34910448940423</v>
      </c>
      <c r="K1513" s="4">
        <f t="shared" si="211"/>
        <v>8.5734303202231672</v>
      </c>
      <c r="L1513" s="5">
        <f t="shared" si="216"/>
        <v>84.349104489404226</v>
      </c>
      <c r="M1513" s="5">
        <f t="shared" si="217"/>
        <v>25.426569679776833</v>
      </c>
      <c r="N1513" s="6">
        <f t="shared" si="209"/>
        <v>0.71214798381015165</v>
      </c>
      <c r="O1513" s="6">
        <f t="shared" si="212"/>
        <v>74.076021688479187</v>
      </c>
      <c r="P1513" s="6">
        <f>FORECAST(J1513,Inputs!$B$10:$B$18,Inputs!$A$10:$A$18)</f>
        <v>32.864343560087072</v>
      </c>
      <c r="Q1513" s="6">
        <f>IF(Inputs!$D$10="Yes",IF('Hourly Calcs'!P1513&gt;'Hourly Calcs'!K1513,'Hourly Calcs'!O1513,N1513+O1513),N1513+O1513)</f>
        <v>74.076021688479187</v>
      </c>
      <c r="R1513" s="12">
        <f t="shared" si="213"/>
        <v>352.00925506365309</v>
      </c>
      <c r="S1513" s="1">
        <f>IF(AND(A1513&gt;=5,A1513&lt;=9),INDEX(Demand!$C$3:$C$26,C1513),INDEX(Demand!$B$3:$B$26,C1513))</f>
        <v>900</v>
      </c>
      <c r="T1513" s="7">
        <f t="shared" si="214"/>
        <v>352.00925506365309</v>
      </c>
      <c r="U1513" s="7">
        <f t="shared" si="215"/>
        <v>0</v>
      </c>
    </row>
    <row r="1514" spans="1:21" x14ac:dyDescent="0.2">
      <c r="A1514" s="1">
        <v>3</v>
      </c>
      <c r="B1514" s="1">
        <v>4</v>
      </c>
      <c r="C1514" s="1">
        <v>18</v>
      </c>
      <c r="D1514">
        <v>6</v>
      </c>
      <c r="E1514">
        <v>0.9</v>
      </c>
      <c r="F1514">
        <v>70</v>
      </c>
      <c r="G1514">
        <v>6</v>
      </c>
      <c r="H1514">
        <v>0</v>
      </c>
      <c r="I1514">
        <v>6</v>
      </c>
      <c r="J1514" s="4">
        <f t="shared" si="210"/>
        <v>261.1645380451248</v>
      </c>
      <c r="K1514" s="4">
        <f t="shared" si="211"/>
        <v>-0.20360777650019202</v>
      </c>
      <c r="L1514" s="5">
        <f t="shared" si="216"/>
        <v>0</v>
      </c>
      <c r="M1514" s="5">
        <f t="shared" si="217"/>
        <v>0</v>
      </c>
      <c r="N1514" s="6">
        <f t="shared" si="209"/>
        <v>0</v>
      </c>
      <c r="O1514" s="6">
        <f t="shared" si="212"/>
        <v>5.4871127176651253</v>
      </c>
      <c r="P1514" s="6">
        <f>FORECAST(J1514,Inputs!$B$10:$B$18,Inputs!$A$10:$A$18)</f>
        <v>32.973745722640039</v>
      </c>
      <c r="Q1514" s="6">
        <f>IF(Inputs!$D$10="Yes",IF('Hourly Calcs'!P1514&gt;'Hourly Calcs'!K1514,'Hourly Calcs'!O1514,N1514+O1514),N1514+O1514)</f>
        <v>5.4871127176651253</v>
      </c>
      <c r="R1514" s="12">
        <f t="shared" si="213"/>
        <v>26.074759634344673</v>
      </c>
      <c r="S1514" s="1">
        <f>IF(AND(A1514&gt;=5,A1514&lt;=9),INDEX(Demand!$C$3:$C$26,C1514),INDEX(Demand!$B$3:$B$26,C1514))</f>
        <v>900</v>
      </c>
      <c r="T1514" s="7">
        <f t="shared" si="214"/>
        <v>26.074759634344673</v>
      </c>
      <c r="U1514" s="7">
        <f t="shared" si="215"/>
        <v>0</v>
      </c>
    </row>
    <row r="1515" spans="1:21" x14ac:dyDescent="0.2">
      <c r="A1515" s="1">
        <v>3</v>
      </c>
      <c r="B1515" s="1">
        <v>4</v>
      </c>
      <c r="C1515" s="1">
        <v>19</v>
      </c>
      <c r="D1515">
        <v>6.1</v>
      </c>
      <c r="E1515">
        <v>1.6</v>
      </c>
      <c r="F1515">
        <v>73</v>
      </c>
      <c r="G1515">
        <v>0</v>
      </c>
      <c r="H1515">
        <v>0</v>
      </c>
      <c r="I1515">
        <v>0</v>
      </c>
      <c r="J1515" s="4">
        <f t="shared" si="210"/>
        <v>272.76815099818396</v>
      </c>
      <c r="K1515" s="4">
        <f t="shared" si="211"/>
        <v>-10.107611397481449</v>
      </c>
      <c r="L1515" s="5">
        <f t="shared" si="216"/>
        <v>0</v>
      </c>
      <c r="M1515" s="5">
        <f t="shared" si="217"/>
        <v>0</v>
      </c>
      <c r="N1515" s="6">
        <f t="shared" si="209"/>
        <v>0</v>
      </c>
      <c r="O1515" s="6">
        <f t="shared" si="212"/>
        <v>0</v>
      </c>
      <c r="P1515" s="6">
        <f>FORECAST(J1515,Inputs!$B$10:$B$18,Inputs!$A$10:$A$18)</f>
        <v>33.081186583316516</v>
      </c>
      <c r="Q1515" s="6">
        <f>IF(Inputs!$D$10="Yes",IF('Hourly Calcs'!P1515&gt;'Hourly Calcs'!K1515,'Hourly Calcs'!O1515,N1515+O1515),N1515+O1515)</f>
        <v>0</v>
      </c>
      <c r="R1515" s="12">
        <f t="shared" si="213"/>
        <v>0</v>
      </c>
      <c r="S1515" s="1">
        <f>IF(AND(A1515&gt;=5,A1515&lt;=9),INDEX(Demand!$C$3:$C$26,C1515),INDEX(Demand!$B$3:$B$26,C1515))</f>
        <v>900</v>
      </c>
      <c r="T1515" s="7">
        <f t="shared" si="214"/>
        <v>0</v>
      </c>
      <c r="U1515" s="7">
        <f t="shared" si="215"/>
        <v>0</v>
      </c>
    </row>
    <row r="1516" spans="1:21" x14ac:dyDescent="0.2">
      <c r="A1516" s="1">
        <v>3</v>
      </c>
      <c r="B1516" s="1">
        <v>4</v>
      </c>
      <c r="C1516" s="1">
        <v>20</v>
      </c>
      <c r="D1516">
        <v>6.7</v>
      </c>
      <c r="E1516">
        <v>-3</v>
      </c>
      <c r="F1516">
        <v>49</v>
      </c>
      <c r="G1516">
        <v>0</v>
      </c>
      <c r="H1516">
        <v>0</v>
      </c>
      <c r="I1516">
        <v>0</v>
      </c>
      <c r="J1516" s="4">
        <f t="shared" si="210"/>
        <v>284.80354428655238</v>
      </c>
      <c r="K1516" s="4">
        <f t="shared" si="211"/>
        <v>-19.480172571415608</v>
      </c>
      <c r="L1516" s="5">
        <f t="shared" si="216"/>
        <v>0</v>
      </c>
      <c r="M1516" s="5">
        <f t="shared" si="217"/>
        <v>0</v>
      </c>
      <c r="N1516" s="6">
        <f t="shared" si="209"/>
        <v>0</v>
      </c>
      <c r="O1516" s="6">
        <f t="shared" si="212"/>
        <v>0</v>
      </c>
      <c r="P1516" s="6">
        <f>FORECAST(J1516,Inputs!$B$10:$B$18,Inputs!$A$10:$A$18)</f>
        <v>33.192625410060671</v>
      </c>
      <c r="Q1516" s="6">
        <f>IF(Inputs!$D$10="Yes",IF('Hourly Calcs'!P1516&gt;'Hourly Calcs'!K1516,'Hourly Calcs'!O1516,N1516+O1516),N1516+O1516)</f>
        <v>0</v>
      </c>
      <c r="R1516" s="12">
        <f t="shared" si="213"/>
        <v>0</v>
      </c>
      <c r="S1516" s="1">
        <f>IF(AND(A1516&gt;=5,A1516&lt;=9),INDEX(Demand!$C$3:$C$26,C1516),INDEX(Demand!$B$3:$B$26,C1516))</f>
        <v>800</v>
      </c>
      <c r="T1516" s="7">
        <f t="shared" si="214"/>
        <v>0</v>
      </c>
      <c r="U1516" s="7">
        <f t="shared" si="215"/>
        <v>0</v>
      </c>
    </row>
    <row r="1517" spans="1:21" x14ac:dyDescent="0.2">
      <c r="A1517" s="1">
        <v>3</v>
      </c>
      <c r="B1517" s="1">
        <v>4</v>
      </c>
      <c r="C1517" s="1">
        <v>21</v>
      </c>
      <c r="D1517">
        <v>5.9</v>
      </c>
      <c r="E1517">
        <v>0.2</v>
      </c>
      <c r="F1517">
        <v>67</v>
      </c>
      <c r="G1517">
        <v>0</v>
      </c>
      <c r="H1517">
        <v>0</v>
      </c>
      <c r="I1517">
        <v>0</v>
      </c>
      <c r="J1517" s="4">
        <f t="shared" si="210"/>
        <v>297.99150162951042</v>
      </c>
      <c r="K1517" s="4">
        <f t="shared" si="211"/>
        <v>-28.302629142781171</v>
      </c>
      <c r="L1517" s="5">
        <f t="shared" si="216"/>
        <v>0</v>
      </c>
      <c r="M1517" s="5">
        <f t="shared" si="217"/>
        <v>0</v>
      </c>
      <c r="N1517" s="6">
        <f t="shared" si="209"/>
        <v>0</v>
      </c>
      <c r="O1517" s="6">
        <f t="shared" si="212"/>
        <v>0</v>
      </c>
      <c r="P1517" s="6">
        <f>FORECAST(J1517,Inputs!$B$10:$B$18,Inputs!$A$10:$A$18)</f>
        <v>33.314736126199165</v>
      </c>
      <c r="Q1517" s="6">
        <f>IF(Inputs!$D$10="Yes",IF('Hourly Calcs'!P1517&gt;'Hourly Calcs'!K1517,'Hourly Calcs'!O1517,N1517+O1517),N1517+O1517)</f>
        <v>0</v>
      </c>
      <c r="R1517" s="12">
        <f t="shared" si="213"/>
        <v>0</v>
      </c>
      <c r="S1517" s="1">
        <f>IF(AND(A1517&gt;=5,A1517&lt;=9),INDEX(Demand!$C$3:$C$26,C1517),INDEX(Demand!$B$3:$B$26,C1517))</f>
        <v>700</v>
      </c>
      <c r="T1517" s="7">
        <f t="shared" si="214"/>
        <v>0</v>
      </c>
      <c r="U1517" s="7">
        <f t="shared" si="215"/>
        <v>0</v>
      </c>
    </row>
    <row r="1518" spans="1:21" x14ac:dyDescent="0.2">
      <c r="A1518" s="1">
        <v>3</v>
      </c>
      <c r="B1518" s="1">
        <v>4</v>
      </c>
      <c r="C1518" s="1">
        <v>22</v>
      </c>
      <c r="D1518">
        <v>5.8</v>
      </c>
      <c r="E1518">
        <v>2.6</v>
      </c>
      <c r="F1518">
        <v>80</v>
      </c>
      <c r="G1518">
        <v>0</v>
      </c>
      <c r="H1518">
        <v>0</v>
      </c>
      <c r="I1518">
        <v>0</v>
      </c>
      <c r="J1518" s="4">
        <f t="shared" si="210"/>
        <v>313.11770495274027</v>
      </c>
      <c r="K1518" s="4">
        <f t="shared" si="211"/>
        <v>-36.013515237980613</v>
      </c>
      <c r="L1518" s="5">
        <f t="shared" si="216"/>
        <v>0</v>
      </c>
      <c r="M1518" s="5">
        <f t="shared" si="217"/>
        <v>0</v>
      </c>
      <c r="N1518" s="6">
        <f t="shared" si="209"/>
        <v>0</v>
      </c>
      <c r="O1518" s="6">
        <f t="shared" si="212"/>
        <v>0</v>
      </c>
      <c r="P1518" s="6">
        <f>FORECAST(J1518,Inputs!$B$10:$B$18,Inputs!$A$10:$A$18)</f>
        <v>33.454793564377226</v>
      </c>
      <c r="Q1518" s="6">
        <f>IF(Inputs!$D$10="Yes",IF('Hourly Calcs'!P1518&gt;'Hourly Calcs'!K1518,'Hourly Calcs'!O1518,N1518+O1518),N1518+O1518)</f>
        <v>0</v>
      </c>
      <c r="R1518" s="12">
        <f t="shared" si="213"/>
        <v>0</v>
      </c>
      <c r="S1518" s="1">
        <f>IF(AND(A1518&gt;=5,A1518&lt;=9),INDEX(Demand!$C$3:$C$26,C1518),INDEX(Demand!$B$3:$B$26,C1518))</f>
        <v>600</v>
      </c>
      <c r="T1518" s="7">
        <f t="shared" si="214"/>
        <v>0</v>
      </c>
      <c r="U1518" s="7">
        <f t="shared" si="215"/>
        <v>0</v>
      </c>
    </row>
    <row r="1519" spans="1:21" x14ac:dyDescent="0.2">
      <c r="A1519" s="1">
        <v>3</v>
      </c>
      <c r="B1519" s="1">
        <v>4</v>
      </c>
      <c r="C1519" s="1">
        <v>23</v>
      </c>
      <c r="D1519">
        <v>5.7</v>
      </c>
      <c r="E1519">
        <v>4.0999999999999996</v>
      </c>
      <c r="F1519">
        <v>89</v>
      </c>
      <c r="G1519">
        <v>0</v>
      </c>
      <c r="H1519">
        <v>0</v>
      </c>
      <c r="I1519">
        <v>0</v>
      </c>
      <c r="J1519" s="4">
        <f t="shared" si="210"/>
        <v>330.81761880639846</v>
      </c>
      <c r="K1519" s="4">
        <f t="shared" si="211"/>
        <v>-41.8571594097927</v>
      </c>
      <c r="L1519" s="5">
        <f t="shared" si="216"/>
        <v>0</v>
      </c>
      <c r="M1519" s="5">
        <f t="shared" si="217"/>
        <v>0</v>
      </c>
      <c r="N1519" s="6">
        <f t="shared" si="209"/>
        <v>0</v>
      </c>
      <c r="O1519" s="6">
        <f t="shared" si="212"/>
        <v>0</v>
      </c>
      <c r="P1519" s="6">
        <f>FORECAST(J1519,Inputs!$B$10:$B$18,Inputs!$A$10:$A$18)</f>
        <v>33.6186816556148</v>
      </c>
      <c r="Q1519" s="6">
        <f>IF(Inputs!$D$10="Yes",IF('Hourly Calcs'!P1519&gt;'Hourly Calcs'!K1519,'Hourly Calcs'!O1519,N1519+O1519),N1519+O1519)</f>
        <v>0</v>
      </c>
      <c r="R1519" s="12">
        <f t="shared" si="213"/>
        <v>0</v>
      </c>
      <c r="S1519" s="1">
        <f>IF(AND(A1519&gt;=5,A1519&lt;=9),INDEX(Demand!$C$3:$C$26,C1519),INDEX(Demand!$B$3:$B$26,C1519))</f>
        <v>500</v>
      </c>
      <c r="T1519" s="7">
        <f t="shared" si="214"/>
        <v>0</v>
      </c>
      <c r="U1519" s="7">
        <f t="shared" si="215"/>
        <v>0</v>
      </c>
    </row>
    <row r="1520" spans="1:21" x14ac:dyDescent="0.2">
      <c r="A1520" s="1">
        <v>3</v>
      </c>
      <c r="B1520" s="1">
        <v>4</v>
      </c>
      <c r="C1520" s="1">
        <v>24</v>
      </c>
      <c r="D1520">
        <v>5.7</v>
      </c>
      <c r="E1520">
        <v>4.5</v>
      </c>
      <c r="F1520">
        <v>92</v>
      </c>
      <c r="G1520">
        <v>0</v>
      </c>
      <c r="H1520">
        <v>0</v>
      </c>
      <c r="I1520">
        <v>0</v>
      </c>
      <c r="J1520" s="4">
        <f t="shared" si="210"/>
        <v>350.96549207705675</v>
      </c>
      <c r="K1520" s="4">
        <f t="shared" si="211"/>
        <v>-44.960186713648994</v>
      </c>
      <c r="L1520" s="5">
        <f t="shared" si="216"/>
        <v>0</v>
      </c>
      <c r="M1520" s="5">
        <f t="shared" si="217"/>
        <v>0</v>
      </c>
      <c r="N1520" s="6">
        <f t="shared" si="209"/>
        <v>0</v>
      </c>
      <c r="O1520" s="6">
        <f t="shared" si="212"/>
        <v>0</v>
      </c>
      <c r="P1520" s="6">
        <f>FORECAST(J1520,Inputs!$B$10:$B$18,Inputs!$A$10:$A$18)</f>
        <v>33.805236037750525</v>
      </c>
      <c r="Q1520" s="6">
        <f>IF(Inputs!$D$10="Yes",IF('Hourly Calcs'!P1520&gt;'Hourly Calcs'!K1520,'Hourly Calcs'!O1520,N1520+O1520),N1520+O1520)</f>
        <v>0</v>
      </c>
      <c r="R1520" s="12">
        <f t="shared" si="213"/>
        <v>0</v>
      </c>
      <c r="S1520" s="1">
        <f>IF(AND(A1520&gt;=5,A1520&lt;=9),INDEX(Demand!$C$3:$C$26,C1520),INDEX(Demand!$B$3:$B$26,C1520))</f>
        <v>400</v>
      </c>
      <c r="T1520" s="7">
        <f t="shared" si="214"/>
        <v>0</v>
      </c>
      <c r="U1520" s="7">
        <f t="shared" si="215"/>
        <v>0</v>
      </c>
    </row>
    <row r="1521" spans="1:21" x14ac:dyDescent="0.2">
      <c r="A1521" s="1">
        <v>3</v>
      </c>
      <c r="B1521" s="1">
        <v>5</v>
      </c>
      <c r="C1521" s="1">
        <v>1</v>
      </c>
      <c r="D1521">
        <v>6.3</v>
      </c>
      <c r="E1521">
        <v>5.6</v>
      </c>
      <c r="F1521">
        <v>95</v>
      </c>
      <c r="G1521">
        <v>0</v>
      </c>
      <c r="H1521">
        <v>0</v>
      </c>
      <c r="I1521">
        <v>0</v>
      </c>
      <c r="J1521" s="4">
        <f t="shared" si="210"/>
        <v>12.059536187804667</v>
      </c>
      <c r="K1521" s="4">
        <f t="shared" si="211"/>
        <v>-44.69226905604404</v>
      </c>
      <c r="L1521" s="5">
        <f t="shared" si="216"/>
        <v>0</v>
      </c>
      <c r="M1521" s="5">
        <f t="shared" si="217"/>
        <v>0</v>
      </c>
      <c r="N1521" s="6">
        <f t="shared" si="209"/>
        <v>0</v>
      </c>
      <c r="O1521" s="6">
        <f t="shared" si="212"/>
        <v>0</v>
      </c>
      <c r="P1521" s="6">
        <f>FORECAST(J1521,Inputs!$B$10:$B$18,Inputs!$A$10:$A$18)</f>
        <v>30.667217927664858</v>
      </c>
      <c r="Q1521" s="6">
        <f>IF(Inputs!$D$10="Yes",IF('Hourly Calcs'!P1521&gt;'Hourly Calcs'!K1521,'Hourly Calcs'!O1521,N1521+O1521),N1521+O1521)</f>
        <v>0</v>
      </c>
      <c r="R1521" s="12">
        <f t="shared" si="213"/>
        <v>0</v>
      </c>
      <c r="S1521" s="1">
        <f>IF(AND(A1521&gt;=5,A1521&lt;=9),INDEX(Demand!$C$3:$C$26,C1521),INDEX(Demand!$B$3:$B$26,C1521))</f>
        <v>350</v>
      </c>
      <c r="T1521" s="7">
        <f t="shared" si="214"/>
        <v>0</v>
      </c>
      <c r="U1521" s="7">
        <f t="shared" si="215"/>
        <v>0</v>
      </c>
    </row>
    <row r="1522" spans="1:21" x14ac:dyDescent="0.2">
      <c r="A1522" s="1">
        <v>3</v>
      </c>
      <c r="B1522" s="1">
        <v>5</v>
      </c>
      <c r="C1522" s="1">
        <v>2</v>
      </c>
      <c r="D1522">
        <v>7.4</v>
      </c>
      <c r="E1522">
        <v>6.3</v>
      </c>
      <c r="F1522">
        <v>93</v>
      </c>
      <c r="G1522">
        <v>0</v>
      </c>
      <c r="H1522">
        <v>0</v>
      </c>
      <c r="I1522">
        <v>0</v>
      </c>
      <c r="J1522" s="4">
        <f t="shared" si="210"/>
        <v>31.892567303306606</v>
      </c>
      <c r="K1522" s="4">
        <f t="shared" si="211"/>
        <v>-41.112143371312271</v>
      </c>
      <c r="L1522" s="5">
        <f t="shared" si="216"/>
        <v>0</v>
      </c>
      <c r="M1522" s="5">
        <f t="shared" si="217"/>
        <v>0</v>
      </c>
      <c r="N1522" s="6">
        <f t="shared" si="209"/>
        <v>0</v>
      </c>
      <c r="O1522" s="6">
        <f t="shared" si="212"/>
        <v>0</v>
      </c>
      <c r="P1522" s="6">
        <f>FORECAST(J1522,Inputs!$B$10:$B$18,Inputs!$A$10:$A$18)</f>
        <v>30.850857104660243</v>
      </c>
      <c r="Q1522" s="6">
        <f>IF(Inputs!$D$10="Yes",IF('Hourly Calcs'!P1522&gt;'Hourly Calcs'!K1522,'Hourly Calcs'!O1522,N1522+O1522),N1522+O1522)</f>
        <v>0</v>
      </c>
      <c r="R1522" s="12">
        <f t="shared" si="213"/>
        <v>0</v>
      </c>
      <c r="S1522" s="1">
        <f>IF(AND(A1522&gt;=5,A1522&lt;=9),INDEX(Demand!$C$3:$C$26,C1522),INDEX(Demand!$B$3:$B$26,C1522))</f>
        <v>350</v>
      </c>
      <c r="T1522" s="7">
        <f t="shared" si="214"/>
        <v>0</v>
      </c>
      <c r="U1522" s="7">
        <f t="shared" si="215"/>
        <v>0</v>
      </c>
    </row>
    <row r="1523" spans="1:21" x14ac:dyDescent="0.2">
      <c r="A1523" s="1">
        <v>3</v>
      </c>
      <c r="B1523" s="1">
        <v>5</v>
      </c>
      <c r="C1523" s="1">
        <v>3</v>
      </c>
      <c r="D1523">
        <v>8.1</v>
      </c>
      <c r="E1523">
        <v>7</v>
      </c>
      <c r="F1523">
        <v>93</v>
      </c>
      <c r="G1523">
        <v>0</v>
      </c>
      <c r="H1523">
        <v>0</v>
      </c>
      <c r="I1523">
        <v>0</v>
      </c>
      <c r="J1523" s="4">
        <f t="shared" si="210"/>
        <v>49.174147206942649</v>
      </c>
      <c r="K1523" s="4">
        <f t="shared" si="211"/>
        <v>-34.919297105202361</v>
      </c>
      <c r="L1523" s="5">
        <f t="shared" si="216"/>
        <v>0</v>
      </c>
      <c r="M1523" s="5">
        <f t="shared" si="217"/>
        <v>0</v>
      </c>
      <c r="N1523" s="6">
        <f t="shared" si="209"/>
        <v>0</v>
      </c>
      <c r="O1523" s="6">
        <f t="shared" si="212"/>
        <v>0</v>
      </c>
      <c r="P1523" s="6">
        <f>FORECAST(J1523,Inputs!$B$10:$B$18,Inputs!$A$10:$A$18)</f>
        <v>31.010871733397614</v>
      </c>
      <c r="Q1523" s="6">
        <f>IF(Inputs!$D$10="Yes",IF('Hourly Calcs'!P1523&gt;'Hourly Calcs'!K1523,'Hourly Calcs'!O1523,N1523+O1523),N1523+O1523)</f>
        <v>0</v>
      </c>
      <c r="R1523" s="12">
        <f t="shared" si="213"/>
        <v>0</v>
      </c>
      <c r="S1523" s="1">
        <f>IF(AND(A1523&gt;=5,A1523&lt;=9),INDEX(Demand!$C$3:$C$26,C1523),INDEX(Demand!$B$3:$B$26,C1523))</f>
        <v>350</v>
      </c>
      <c r="T1523" s="7">
        <f t="shared" si="214"/>
        <v>0</v>
      </c>
      <c r="U1523" s="7">
        <f t="shared" si="215"/>
        <v>0</v>
      </c>
    </row>
    <row r="1524" spans="1:21" x14ac:dyDescent="0.2">
      <c r="A1524" s="1">
        <v>3</v>
      </c>
      <c r="B1524" s="1">
        <v>5</v>
      </c>
      <c r="C1524" s="1">
        <v>4</v>
      </c>
      <c r="D1524">
        <v>8</v>
      </c>
      <c r="E1524">
        <v>5.9</v>
      </c>
      <c r="F1524">
        <v>87</v>
      </c>
      <c r="G1524">
        <v>0</v>
      </c>
      <c r="H1524">
        <v>0</v>
      </c>
      <c r="I1524">
        <v>0</v>
      </c>
      <c r="J1524" s="4">
        <f t="shared" si="210"/>
        <v>63.946825366358453</v>
      </c>
      <c r="K1524" s="4">
        <f t="shared" si="211"/>
        <v>-26.983469317756786</v>
      </c>
      <c r="L1524" s="5">
        <f t="shared" si="216"/>
        <v>0</v>
      </c>
      <c r="M1524" s="5">
        <f t="shared" si="217"/>
        <v>0</v>
      </c>
      <c r="N1524" s="6">
        <f t="shared" si="209"/>
        <v>0</v>
      </c>
      <c r="O1524" s="6">
        <f t="shared" si="212"/>
        <v>0</v>
      </c>
      <c r="P1524" s="6">
        <f>FORECAST(J1524,Inputs!$B$10:$B$18,Inputs!$A$10:$A$18)</f>
        <v>31.147655790429244</v>
      </c>
      <c r="Q1524" s="6">
        <f>IF(Inputs!$D$10="Yes",IF('Hourly Calcs'!P1524&gt;'Hourly Calcs'!K1524,'Hourly Calcs'!O1524,N1524+O1524),N1524+O1524)</f>
        <v>0</v>
      </c>
      <c r="R1524" s="12">
        <f t="shared" si="213"/>
        <v>0</v>
      </c>
      <c r="S1524" s="1">
        <f>IF(AND(A1524&gt;=5,A1524&lt;=9),INDEX(Demand!$C$3:$C$26,C1524),INDEX(Demand!$B$3:$B$26,C1524))</f>
        <v>350</v>
      </c>
      <c r="T1524" s="7">
        <f t="shared" si="214"/>
        <v>0</v>
      </c>
      <c r="U1524" s="7">
        <f t="shared" si="215"/>
        <v>0</v>
      </c>
    </row>
    <row r="1525" spans="1:21" x14ac:dyDescent="0.2">
      <c r="A1525" s="1">
        <v>3</v>
      </c>
      <c r="B1525" s="1">
        <v>5</v>
      </c>
      <c r="C1525" s="1">
        <v>5</v>
      </c>
      <c r="D1525">
        <v>7.9</v>
      </c>
      <c r="E1525">
        <v>4.7</v>
      </c>
      <c r="F1525">
        <v>80</v>
      </c>
      <c r="G1525">
        <v>0</v>
      </c>
      <c r="H1525">
        <v>0</v>
      </c>
      <c r="I1525">
        <v>0</v>
      </c>
      <c r="J1525" s="4">
        <f t="shared" si="210"/>
        <v>76.897601477635249</v>
      </c>
      <c r="K1525" s="4">
        <f t="shared" si="211"/>
        <v>-18.029481781841724</v>
      </c>
      <c r="L1525" s="5">
        <f t="shared" si="216"/>
        <v>88.102398522364751</v>
      </c>
      <c r="M1525" s="5">
        <f t="shared" si="217"/>
        <v>0</v>
      </c>
      <c r="N1525" s="6">
        <f t="shared" si="209"/>
        <v>0</v>
      </c>
      <c r="O1525" s="6">
        <f t="shared" si="212"/>
        <v>0</v>
      </c>
      <c r="P1525" s="6">
        <f>FORECAST(J1525,Inputs!$B$10:$B$18,Inputs!$A$10:$A$18)</f>
        <v>31.267570384052178</v>
      </c>
      <c r="Q1525" s="6">
        <f>IF(Inputs!$D$10="Yes",IF('Hourly Calcs'!P1525&gt;'Hourly Calcs'!K1525,'Hourly Calcs'!O1525,N1525+O1525),N1525+O1525)</f>
        <v>0</v>
      </c>
      <c r="R1525" s="12">
        <f t="shared" si="213"/>
        <v>0</v>
      </c>
      <c r="S1525" s="1">
        <f>IF(AND(A1525&gt;=5,A1525&lt;=9),INDEX(Demand!$C$3:$C$26,C1525),INDEX(Demand!$B$3:$B$26,C1525))</f>
        <v>350</v>
      </c>
      <c r="T1525" s="7">
        <f t="shared" si="214"/>
        <v>0</v>
      </c>
      <c r="U1525" s="7">
        <f t="shared" si="215"/>
        <v>0</v>
      </c>
    </row>
    <row r="1526" spans="1:21" x14ac:dyDescent="0.2">
      <c r="A1526" s="1">
        <v>3</v>
      </c>
      <c r="B1526" s="1">
        <v>5</v>
      </c>
      <c r="C1526" s="1">
        <v>6</v>
      </c>
      <c r="D1526">
        <v>8</v>
      </c>
      <c r="E1526">
        <v>4.0999999999999996</v>
      </c>
      <c r="F1526">
        <v>76</v>
      </c>
      <c r="G1526">
        <v>0</v>
      </c>
      <c r="H1526">
        <v>0</v>
      </c>
      <c r="I1526">
        <v>0</v>
      </c>
      <c r="J1526" s="4">
        <f t="shared" si="210"/>
        <v>88.808457174172219</v>
      </c>
      <c r="K1526" s="4">
        <f t="shared" si="211"/>
        <v>-8.5900686281522951</v>
      </c>
      <c r="L1526" s="5">
        <f t="shared" si="216"/>
        <v>76.191542825827781</v>
      </c>
      <c r="M1526" s="5">
        <f t="shared" si="217"/>
        <v>0</v>
      </c>
      <c r="N1526" s="6">
        <f t="shared" si="209"/>
        <v>0</v>
      </c>
      <c r="O1526" s="6">
        <f t="shared" si="212"/>
        <v>0</v>
      </c>
      <c r="P1526" s="6">
        <f>FORECAST(J1526,Inputs!$B$10:$B$18,Inputs!$A$10:$A$18)</f>
        <v>31.377856084946036</v>
      </c>
      <c r="Q1526" s="6">
        <f>IF(Inputs!$D$10="Yes",IF('Hourly Calcs'!P1526&gt;'Hourly Calcs'!K1526,'Hourly Calcs'!O1526,N1526+O1526),N1526+O1526)</f>
        <v>0</v>
      </c>
      <c r="R1526" s="12">
        <f t="shared" si="213"/>
        <v>0</v>
      </c>
      <c r="S1526" s="1">
        <f>IF(AND(A1526&gt;=5,A1526&lt;=9),INDEX(Demand!$C$3:$C$26,C1526),INDEX(Demand!$B$3:$B$26,C1526))</f>
        <v>350</v>
      </c>
      <c r="T1526" s="7">
        <f t="shared" si="214"/>
        <v>0</v>
      </c>
      <c r="U1526" s="7">
        <f t="shared" si="215"/>
        <v>0</v>
      </c>
    </row>
    <row r="1527" spans="1:21" x14ac:dyDescent="0.2">
      <c r="A1527" s="1">
        <v>3</v>
      </c>
      <c r="B1527" s="1">
        <v>5</v>
      </c>
      <c r="C1527" s="1">
        <v>7</v>
      </c>
      <c r="D1527">
        <v>7.9</v>
      </c>
      <c r="E1527">
        <v>2.7</v>
      </c>
      <c r="F1527">
        <v>70</v>
      </c>
      <c r="G1527">
        <v>0</v>
      </c>
      <c r="H1527">
        <v>0</v>
      </c>
      <c r="I1527">
        <v>0</v>
      </c>
      <c r="J1527" s="4">
        <f t="shared" si="210"/>
        <v>100.38737112514069</v>
      </c>
      <c r="K1527" s="4">
        <f t="shared" si="211"/>
        <v>1.2138073731361771</v>
      </c>
      <c r="L1527" s="5">
        <f t="shared" si="216"/>
        <v>64.612628874859311</v>
      </c>
      <c r="M1527" s="5">
        <f t="shared" si="217"/>
        <v>32.786192626863823</v>
      </c>
      <c r="N1527" s="6">
        <f t="shared" si="209"/>
        <v>0</v>
      </c>
      <c r="O1527" s="6">
        <f t="shared" si="212"/>
        <v>0</v>
      </c>
      <c r="P1527" s="6">
        <f>FORECAST(J1527,Inputs!$B$10:$B$18,Inputs!$A$10:$A$18)</f>
        <v>31.485068251158708</v>
      </c>
      <c r="Q1527" s="6">
        <f>IF(Inputs!$D$10="Yes",IF('Hourly Calcs'!P1527&gt;'Hourly Calcs'!K1527,'Hourly Calcs'!O1527,N1527+O1527),N1527+O1527)</f>
        <v>0</v>
      </c>
      <c r="R1527" s="12">
        <f t="shared" si="213"/>
        <v>0</v>
      </c>
      <c r="S1527" s="1">
        <f>IF(AND(A1527&gt;=5,A1527&lt;=9),INDEX(Demand!$C$3:$C$26,C1527),INDEX(Demand!$B$3:$B$26,C1527))</f>
        <v>350</v>
      </c>
      <c r="T1527" s="7">
        <f t="shared" si="214"/>
        <v>0</v>
      </c>
      <c r="U1527" s="7">
        <f t="shared" si="215"/>
        <v>0</v>
      </c>
    </row>
    <row r="1528" spans="1:21" x14ac:dyDescent="0.2">
      <c r="A1528" s="1">
        <v>3</v>
      </c>
      <c r="B1528" s="1">
        <v>5</v>
      </c>
      <c r="C1528" s="1">
        <v>8</v>
      </c>
      <c r="D1528">
        <v>7.3</v>
      </c>
      <c r="E1528">
        <v>4.5999999999999996</v>
      </c>
      <c r="F1528">
        <v>83</v>
      </c>
      <c r="G1528">
        <v>14</v>
      </c>
      <c r="H1528">
        <v>0</v>
      </c>
      <c r="I1528">
        <v>14</v>
      </c>
      <c r="J1528" s="4">
        <f t="shared" si="210"/>
        <v>112.27057579546855</v>
      </c>
      <c r="K1528" s="4">
        <f t="shared" si="211"/>
        <v>10.034397558174277</v>
      </c>
      <c r="L1528" s="5">
        <f t="shared" si="216"/>
        <v>52.729424204531455</v>
      </c>
      <c r="M1528" s="5">
        <f t="shared" si="217"/>
        <v>23.965602441825723</v>
      </c>
      <c r="N1528" s="6">
        <f t="shared" si="209"/>
        <v>0</v>
      </c>
      <c r="O1528" s="6">
        <f t="shared" si="212"/>
        <v>12.803263007885292</v>
      </c>
      <c r="P1528" s="6">
        <f>FORECAST(J1528,Inputs!$B$10:$B$18,Inputs!$A$10:$A$18)</f>
        <v>31.595097924032114</v>
      </c>
      <c r="Q1528" s="6">
        <f>IF(Inputs!$D$10="Yes",IF('Hourly Calcs'!P1528&gt;'Hourly Calcs'!K1528,'Hourly Calcs'!O1528,N1528+O1528),N1528+O1528)</f>
        <v>12.803263007885292</v>
      </c>
      <c r="R1528" s="12">
        <f t="shared" si="213"/>
        <v>60.841105813470904</v>
      </c>
      <c r="S1528" s="1">
        <f>IF(AND(A1528&gt;=5,A1528&lt;=9),INDEX(Demand!$C$3:$C$26,C1528),INDEX(Demand!$B$3:$B$26,C1528))</f>
        <v>350</v>
      </c>
      <c r="T1528" s="7">
        <f t="shared" si="214"/>
        <v>60.841105813470904</v>
      </c>
      <c r="U1528" s="7">
        <f t="shared" si="215"/>
        <v>0</v>
      </c>
    </row>
    <row r="1529" spans="1:21" x14ac:dyDescent="0.2">
      <c r="A1529" s="1">
        <v>3</v>
      </c>
      <c r="B1529" s="1">
        <v>5</v>
      </c>
      <c r="C1529" s="1">
        <v>9</v>
      </c>
      <c r="D1529">
        <v>7</v>
      </c>
      <c r="E1529">
        <v>5.9</v>
      </c>
      <c r="F1529">
        <v>93</v>
      </c>
      <c r="G1529">
        <v>55</v>
      </c>
      <c r="H1529">
        <v>0</v>
      </c>
      <c r="I1529">
        <v>55</v>
      </c>
      <c r="J1529" s="4">
        <f t="shared" si="210"/>
        <v>125.04818941575257</v>
      </c>
      <c r="K1529" s="4">
        <f t="shared" si="211"/>
        <v>18.330774007881885</v>
      </c>
      <c r="L1529" s="5">
        <f t="shared" si="216"/>
        <v>39.951810584247426</v>
      </c>
      <c r="M1529" s="5">
        <f t="shared" si="217"/>
        <v>15.669225992118115</v>
      </c>
      <c r="N1529" s="6">
        <f t="shared" si="209"/>
        <v>0</v>
      </c>
      <c r="O1529" s="6">
        <f t="shared" si="212"/>
        <v>50.298533245263641</v>
      </c>
      <c r="P1529" s="6">
        <f>FORECAST(J1529,Inputs!$B$10:$B$18,Inputs!$A$10:$A$18)</f>
        <v>31.713409161256966</v>
      </c>
      <c r="Q1529" s="6">
        <f>IF(Inputs!$D$10="Yes",IF('Hourly Calcs'!P1529&gt;'Hourly Calcs'!K1529,'Hourly Calcs'!O1529,N1529+O1529),N1529+O1529)</f>
        <v>50.298533245263641</v>
      </c>
      <c r="R1529" s="12">
        <f t="shared" si="213"/>
        <v>239.01862998149281</v>
      </c>
      <c r="S1529" s="1">
        <f>IF(AND(A1529&gt;=5,A1529&lt;=9),INDEX(Demand!$C$3:$C$26,C1529),INDEX(Demand!$B$3:$B$26,C1529))</f>
        <v>350</v>
      </c>
      <c r="T1529" s="7">
        <f t="shared" si="214"/>
        <v>239.01862998149281</v>
      </c>
      <c r="U1529" s="7">
        <f t="shared" si="215"/>
        <v>0</v>
      </c>
    </row>
    <row r="1530" spans="1:21" x14ac:dyDescent="0.2">
      <c r="A1530" s="1">
        <v>3</v>
      </c>
      <c r="B1530" s="1">
        <v>5</v>
      </c>
      <c r="C1530" s="1">
        <v>10</v>
      </c>
      <c r="D1530">
        <v>6.8</v>
      </c>
      <c r="E1530">
        <v>5.2</v>
      </c>
      <c r="F1530">
        <v>90</v>
      </c>
      <c r="G1530">
        <v>100</v>
      </c>
      <c r="H1530">
        <v>0</v>
      </c>
      <c r="I1530">
        <v>100</v>
      </c>
      <c r="J1530" s="4">
        <f t="shared" si="210"/>
        <v>139.23222247847096</v>
      </c>
      <c r="K1530" s="4">
        <f t="shared" si="211"/>
        <v>25.36894519152824</v>
      </c>
      <c r="L1530" s="5">
        <f t="shared" si="216"/>
        <v>25.767777521529041</v>
      </c>
      <c r="M1530" s="5">
        <f t="shared" si="217"/>
        <v>8.6310548084717595</v>
      </c>
      <c r="N1530" s="6">
        <f t="shared" si="209"/>
        <v>0</v>
      </c>
      <c r="O1530" s="6">
        <f t="shared" si="212"/>
        <v>91.45187862775208</v>
      </c>
      <c r="P1530" s="6">
        <f>FORECAST(J1530,Inputs!$B$10:$B$18,Inputs!$A$10:$A$18)</f>
        <v>31.844742800726582</v>
      </c>
      <c r="Q1530" s="6">
        <f>IF(Inputs!$D$10="Yes",IF('Hourly Calcs'!P1530&gt;'Hourly Calcs'!K1530,'Hourly Calcs'!O1530,N1530+O1530),N1530+O1530)</f>
        <v>91.45187862775208</v>
      </c>
      <c r="R1530" s="12">
        <f t="shared" si="213"/>
        <v>434.57932723907788</v>
      </c>
      <c r="S1530" s="1">
        <f>IF(AND(A1530&gt;=5,A1530&lt;=9),INDEX(Demand!$C$3:$C$26,C1530),INDEX(Demand!$B$3:$B$26,C1530))</f>
        <v>600</v>
      </c>
      <c r="T1530" s="7">
        <f t="shared" si="214"/>
        <v>434.57932723907788</v>
      </c>
      <c r="U1530" s="7">
        <f t="shared" si="215"/>
        <v>0</v>
      </c>
    </row>
    <row r="1531" spans="1:21" x14ac:dyDescent="0.2">
      <c r="A1531" s="1">
        <v>3</v>
      </c>
      <c r="B1531" s="1">
        <v>5</v>
      </c>
      <c r="C1531" s="1">
        <v>11</v>
      </c>
      <c r="D1531">
        <v>7.3</v>
      </c>
      <c r="E1531">
        <v>5.3</v>
      </c>
      <c r="F1531">
        <v>87</v>
      </c>
      <c r="G1531">
        <v>212</v>
      </c>
      <c r="H1531">
        <v>24</v>
      </c>
      <c r="I1531">
        <v>200</v>
      </c>
      <c r="J1531" s="4">
        <f t="shared" si="210"/>
        <v>155.09834078133298</v>
      </c>
      <c r="K1531" s="4">
        <f t="shared" si="211"/>
        <v>30.529471714229594</v>
      </c>
      <c r="L1531" s="5">
        <f t="shared" si="216"/>
        <v>9.9016592186670209</v>
      </c>
      <c r="M1531" s="5">
        <f t="shared" si="217"/>
        <v>3.4705282857704063</v>
      </c>
      <c r="N1531" s="6">
        <f t="shared" si="209"/>
        <v>21.495163403818133</v>
      </c>
      <c r="O1531" s="6">
        <f t="shared" si="212"/>
        <v>182.90375725550416</v>
      </c>
      <c r="P1531" s="6">
        <f>FORECAST(J1531,Inputs!$B$10:$B$18,Inputs!$A$10:$A$18)</f>
        <v>31.991651303530858</v>
      </c>
      <c r="Q1531" s="6">
        <f>IF(Inputs!$D$10="Yes",IF('Hourly Calcs'!P1531&gt;'Hourly Calcs'!K1531,'Hourly Calcs'!O1531,N1531+O1531),N1531+O1531)</f>
        <v>182.90375725550416</v>
      </c>
      <c r="R1531" s="12">
        <f t="shared" si="213"/>
        <v>869.15865447815577</v>
      </c>
      <c r="S1531" s="1">
        <f>IF(AND(A1531&gt;=5,A1531&lt;=9),INDEX(Demand!$C$3:$C$26,C1531),INDEX(Demand!$B$3:$B$26,C1531))</f>
        <v>600</v>
      </c>
      <c r="T1531" s="7">
        <f t="shared" si="214"/>
        <v>600</v>
      </c>
      <c r="U1531" s="7">
        <f t="shared" si="215"/>
        <v>269.15865447815577</v>
      </c>
    </row>
    <row r="1532" spans="1:21" x14ac:dyDescent="0.2">
      <c r="A1532" s="1">
        <v>3</v>
      </c>
      <c r="B1532" s="1">
        <v>5</v>
      </c>
      <c r="C1532" s="1">
        <v>12</v>
      </c>
      <c r="D1532">
        <v>7.8</v>
      </c>
      <c r="E1532">
        <v>5.3</v>
      </c>
      <c r="F1532">
        <v>84</v>
      </c>
      <c r="G1532">
        <v>318</v>
      </c>
      <c r="H1532">
        <v>109</v>
      </c>
      <c r="I1532">
        <v>258</v>
      </c>
      <c r="J1532" s="4">
        <f t="shared" si="210"/>
        <v>172.403210810236</v>
      </c>
      <c r="K1532" s="4">
        <f t="shared" si="211"/>
        <v>33.20418602411003</v>
      </c>
      <c r="L1532" s="5">
        <f t="shared" si="216"/>
        <v>7.4032108102360041</v>
      </c>
      <c r="M1532" s="5">
        <f t="shared" si="217"/>
        <v>0.79581397588997049</v>
      </c>
      <c r="N1532" s="6">
        <f t="shared" si="209"/>
        <v>100.06103000037578</v>
      </c>
      <c r="O1532" s="6">
        <f t="shared" si="212"/>
        <v>235.94584685960038</v>
      </c>
      <c r="P1532" s="6">
        <f>FORECAST(J1532,Inputs!$B$10:$B$18,Inputs!$A$10:$A$18)</f>
        <v>32.151881581576255</v>
      </c>
      <c r="Q1532" s="6">
        <f>IF(Inputs!$D$10="Yes",IF('Hourly Calcs'!P1532&gt;'Hourly Calcs'!K1532,'Hourly Calcs'!O1532,N1532+O1532),N1532+O1532)</f>
        <v>336.00687685997616</v>
      </c>
      <c r="R1532" s="12">
        <f t="shared" si="213"/>
        <v>1596.7046788386067</v>
      </c>
      <c r="S1532" s="1">
        <f>IF(AND(A1532&gt;=5,A1532&lt;=9),INDEX(Demand!$C$3:$C$26,C1532),INDEX(Demand!$B$3:$B$26,C1532))</f>
        <v>600</v>
      </c>
      <c r="T1532" s="7">
        <f t="shared" si="214"/>
        <v>600</v>
      </c>
      <c r="U1532" s="7">
        <f t="shared" si="215"/>
        <v>996.7046788386067</v>
      </c>
    </row>
    <row r="1533" spans="1:21" x14ac:dyDescent="0.2">
      <c r="A1533" s="1">
        <v>3</v>
      </c>
      <c r="B1533" s="1">
        <v>5</v>
      </c>
      <c r="C1533" s="1">
        <v>13</v>
      </c>
      <c r="D1533">
        <v>7.7</v>
      </c>
      <c r="E1533">
        <v>5.2</v>
      </c>
      <c r="F1533">
        <v>84</v>
      </c>
      <c r="G1533">
        <v>493</v>
      </c>
      <c r="H1533">
        <v>465</v>
      </c>
      <c r="I1533">
        <v>231</v>
      </c>
      <c r="J1533" s="4">
        <f t="shared" si="210"/>
        <v>190.23473116422548</v>
      </c>
      <c r="K1533" s="4">
        <f t="shared" si="211"/>
        <v>33.001556594957023</v>
      </c>
      <c r="L1533" s="5">
        <f t="shared" si="216"/>
        <v>25.234731164225479</v>
      </c>
      <c r="M1533" s="5">
        <f t="shared" si="217"/>
        <v>0.99844340504297691</v>
      </c>
      <c r="N1533" s="6">
        <f t="shared" si="209"/>
        <v>407.22889290620873</v>
      </c>
      <c r="O1533" s="6">
        <f t="shared" si="212"/>
        <v>211.25383963010731</v>
      </c>
      <c r="P1533" s="6">
        <f>FORECAST(J1533,Inputs!$B$10:$B$18,Inputs!$A$10:$A$18)</f>
        <v>32.316988251520606</v>
      </c>
      <c r="Q1533" s="6">
        <f>IF(Inputs!$D$10="Yes",IF('Hourly Calcs'!P1533&gt;'Hourly Calcs'!K1533,'Hourly Calcs'!O1533,N1533+O1533),N1533+O1533)</f>
        <v>618.48273253631601</v>
      </c>
      <c r="R1533" s="12">
        <f t="shared" si="213"/>
        <v>2939.0299450125735</v>
      </c>
      <c r="S1533" s="1">
        <f>IF(AND(A1533&gt;=5,A1533&lt;=9),INDEX(Demand!$C$3:$C$26,C1533),INDEX(Demand!$B$3:$B$26,C1533))</f>
        <v>600</v>
      </c>
      <c r="T1533" s="7">
        <f t="shared" si="214"/>
        <v>600</v>
      </c>
      <c r="U1533" s="7">
        <f t="shared" si="215"/>
        <v>2339.0299450125735</v>
      </c>
    </row>
    <row r="1534" spans="1:21" x14ac:dyDescent="0.2">
      <c r="A1534" s="1">
        <v>3</v>
      </c>
      <c r="B1534" s="1">
        <v>5</v>
      </c>
      <c r="C1534" s="1">
        <v>14</v>
      </c>
      <c r="D1534">
        <v>8</v>
      </c>
      <c r="E1534">
        <v>4.5999999999999996</v>
      </c>
      <c r="F1534">
        <v>79</v>
      </c>
      <c r="G1534">
        <v>490</v>
      </c>
      <c r="H1534">
        <v>642</v>
      </c>
      <c r="I1534">
        <v>146</v>
      </c>
      <c r="J1534" s="4">
        <f t="shared" si="210"/>
        <v>207.38294442710759</v>
      </c>
      <c r="K1534" s="4">
        <f t="shared" si="211"/>
        <v>29.954331568218066</v>
      </c>
      <c r="L1534" s="5">
        <f t="shared" si="216"/>
        <v>42.382944427107589</v>
      </c>
      <c r="M1534" s="5">
        <f t="shared" si="217"/>
        <v>4.0456684317819338</v>
      </c>
      <c r="N1534" s="6">
        <f t="shared" si="209"/>
        <v>495.51083496244439</v>
      </c>
      <c r="O1534" s="6">
        <f t="shared" si="212"/>
        <v>133.51974279651805</v>
      </c>
      <c r="P1534" s="6">
        <f>FORECAST(J1534,Inputs!$B$10:$B$18,Inputs!$A$10:$A$18)</f>
        <v>32.475768003954698</v>
      </c>
      <c r="Q1534" s="6">
        <f>IF(Inputs!$D$10="Yes",IF('Hourly Calcs'!P1534&gt;'Hourly Calcs'!K1534,'Hourly Calcs'!O1534,N1534+O1534),N1534+O1534)</f>
        <v>133.51974279651805</v>
      </c>
      <c r="R1534" s="12">
        <f t="shared" si="213"/>
        <v>634.48581776905371</v>
      </c>
      <c r="S1534" s="1">
        <f>IF(AND(A1534&gt;=5,A1534&lt;=9),INDEX(Demand!$C$3:$C$26,C1534),INDEX(Demand!$B$3:$B$26,C1534))</f>
        <v>600</v>
      </c>
      <c r="T1534" s="7">
        <f t="shared" si="214"/>
        <v>600</v>
      </c>
      <c r="U1534" s="7">
        <f t="shared" si="215"/>
        <v>34.48581776905371</v>
      </c>
    </row>
    <row r="1535" spans="1:21" x14ac:dyDescent="0.2">
      <c r="A1535" s="1">
        <v>3</v>
      </c>
      <c r="B1535" s="1">
        <v>5</v>
      </c>
      <c r="C1535" s="1">
        <v>15</v>
      </c>
      <c r="D1535">
        <v>8.1999999999999993</v>
      </c>
      <c r="E1535">
        <v>3</v>
      </c>
      <c r="F1535">
        <v>70</v>
      </c>
      <c r="G1535">
        <v>417</v>
      </c>
      <c r="H1535">
        <v>676</v>
      </c>
      <c r="I1535">
        <v>102</v>
      </c>
      <c r="J1535" s="4">
        <f t="shared" si="210"/>
        <v>223.02084190802503</v>
      </c>
      <c r="K1535" s="4">
        <f t="shared" si="211"/>
        <v>24.50031446463872</v>
      </c>
      <c r="L1535" s="5">
        <f t="shared" si="216"/>
        <v>58.020841908025034</v>
      </c>
      <c r="M1535" s="5">
        <f t="shared" si="217"/>
        <v>9.4996855353612801</v>
      </c>
      <c r="N1535" s="6">
        <f t="shared" si="209"/>
        <v>414.58331926528126</v>
      </c>
      <c r="O1535" s="6">
        <f t="shared" si="212"/>
        <v>93.280916200307118</v>
      </c>
      <c r="P1535" s="6">
        <f>FORECAST(J1535,Inputs!$B$10:$B$18,Inputs!$A$10:$A$18)</f>
        <v>32.620563351000229</v>
      </c>
      <c r="Q1535" s="6">
        <f>IF(Inputs!$D$10="Yes",IF('Hourly Calcs'!P1535&gt;'Hourly Calcs'!K1535,'Hourly Calcs'!O1535,N1535+O1535),N1535+O1535)</f>
        <v>93.280916200307118</v>
      </c>
      <c r="R1535" s="12">
        <f t="shared" si="213"/>
        <v>443.27091378385938</v>
      </c>
      <c r="S1535" s="1">
        <f>IF(AND(A1535&gt;=5,A1535&lt;=9),INDEX(Demand!$C$3:$C$26,C1535),INDEX(Demand!$B$3:$B$26,C1535))</f>
        <v>600</v>
      </c>
      <c r="T1535" s="7">
        <f t="shared" si="214"/>
        <v>443.27091378385938</v>
      </c>
      <c r="U1535" s="7">
        <f t="shared" si="215"/>
        <v>0</v>
      </c>
    </row>
    <row r="1536" spans="1:21" x14ac:dyDescent="0.2">
      <c r="A1536" s="1">
        <v>3</v>
      </c>
      <c r="B1536" s="1">
        <v>5</v>
      </c>
      <c r="C1536" s="1">
        <v>16</v>
      </c>
      <c r="D1536">
        <v>7.5</v>
      </c>
      <c r="E1536">
        <v>2.5</v>
      </c>
      <c r="F1536">
        <v>70</v>
      </c>
      <c r="G1536">
        <v>280</v>
      </c>
      <c r="H1536">
        <v>466</v>
      </c>
      <c r="I1536">
        <v>114</v>
      </c>
      <c r="J1536" s="4">
        <f t="shared" si="210"/>
        <v>236.99455233166159</v>
      </c>
      <c r="K1536" s="4">
        <f t="shared" si="211"/>
        <v>17.259486077904256</v>
      </c>
      <c r="L1536" s="5">
        <f t="shared" si="216"/>
        <v>71.994552331661595</v>
      </c>
      <c r="M1536" s="5">
        <f t="shared" si="217"/>
        <v>16.740513922095744</v>
      </c>
      <c r="N1536" s="6">
        <f t="shared" si="209"/>
        <v>191.54582460040876</v>
      </c>
      <c r="O1536" s="6">
        <f t="shared" si="212"/>
        <v>104.25514163563737</v>
      </c>
      <c r="P1536" s="6">
        <f>FORECAST(J1536,Inputs!$B$10:$B$18,Inputs!$A$10:$A$18)</f>
        <v>32.749949558626497</v>
      </c>
      <c r="Q1536" s="6">
        <f>IF(Inputs!$D$10="Yes",IF('Hourly Calcs'!P1536&gt;'Hourly Calcs'!K1536,'Hourly Calcs'!O1536,N1536+O1536),N1536+O1536)</f>
        <v>104.25514163563737</v>
      </c>
      <c r="R1536" s="12">
        <f t="shared" si="213"/>
        <v>495.42043305254879</v>
      </c>
      <c r="S1536" s="1">
        <f>IF(AND(A1536&gt;=5,A1536&lt;=9),INDEX(Demand!$C$3:$C$26,C1536),INDEX(Demand!$B$3:$B$26,C1536))</f>
        <v>900</v>
      </c>
      <c r="T1536" s="7">
        <f t="shared" si="214"/>
        <v>495.42043305254879</v>
      </c>
      <c r="U1536" s="7">
        <f t="shared" si="215"/>
        <v>0</v>
      </c>
    </row>
    <row r="1537" spans="1:21" x14ac:dyDescent="0.2">
      <c r="A1537" s="1">
        <v>3</v>
      </c>
      <c r="B1537" s="1">
        <v>5</v>
      </c>
      <c r="C1537" s="1">
        <v>17</v>
      </c>
      <c r="D1537">
        <v>6.8</v>
      </c>
      <c r="E1537">
        <v>1.9</v>
      </c>
      <c r="F1537">
        <v>71</v>
      </c>
      <c r="G1537">
        <v>127</v>
      </c>
      <c r="H1537">
        <v>168</v>
      </c>
      <c r="I1537">
        <v>90</v>
      </c>
      <c r="J1537" s="4">
        <f t="shared" si="210"/>
        <v>249.62849696406843</v>
      </c>
      <c r="K1537" s="4">
        <f t="shared" si="211"/>
        <v>8.8470598012619632</v>
      </c>
      <c r="L1537" s="5">
        <f t="shared" si="216"/>
        <v>84.628496964068432</v>
      </c>
      <c r="M1537" s="5">
        <f t="shared" si="217"/>
        <v>25.152940198738037</v>
      </c>
      <c r="N1537" s="6">
        <f t="shared" si="209"/>
        <v>30.110449882761653</v>
      </c>
      <c r="O1537" s="6">
        <f t="shared" si="212"/>
        <v>82.306690764976878</v>
      </c>
      <c r="P1537" s="6">
        <f>FORECAST(J1537,Inputs!$B$10:$B$18,Inputs!$A$10:$A$18)</f>
        <v>32.866930527445078</v>
      </c>
      <c r="Q1537" s="6">
        <f>IF(Inputs!$D$10="Yes",IF('Hourly Calcs'!P1537&gt;'Hourly Calcs'!K1537,'Hourly Calcs'!O1537,N1537+O1537),N1537+O1537)</f>
        <v>82.306690764976878</v>
      </c>
      <c r="R1537" s="12">
        <f t="shared" si="213"/>
        <v>391.1213945151701</v>
      </c>
      <c r="S1537" s="1">
        <f>IF(AND(A1537&gt;=5,A1537&lt;=9),INDEX(Demand!$C$3:$C$26,C1537),INDEX(Demand!$B$3:$B$26,C1537))</f>
        <v>900</v>
      </c>
      <c r="T1537" s="7">
        <f t="shared" si="214"/>
        <v>391.1213945151701</v>
      </c>
      <c r="U1537" s="7">
        <f t="shared" si="215"/>
        <v>0</v>
      </c>
    </row>
    <row r="1538" spans="1:21" x14ac:dyDescent="0.2">
      <c r="A1538" s="1">
        <v>3</v>
      </c>
      <c r="B1538" s="1">
        <v>5</v>
      </c>
      <c r="C1538" s="1">
        <v>18</v>
      </c>
      <c r="D1538">
        <v>6.5</v>
      </c>
      <c r="E1538">
        <v>1</v>
      </c>
      <c r="F1538">
        <v>68</v>
      </c>
      <c r="G1538">
        <v>21</v>
      </c>
      <c r="H1538">
        <v>0</v>
      </c>
      <c r="I1538">
        <v>21</v>
      </c>
      <c r="J1538" s="4">
        <f t="shared" si="210"/>
        <v>261.45220199779027</v>
      </c>
      <c r="K1538" s="4">
        <f t="shared" si="211"/>
        <v>0.12698074320324793</v>
      </c>
      <c r="L1538" s="5">
        <f t="shared" si="216"/>
        <v>0</v>
      </c>
      <c r="M1538" s="5">
        <f t="shared" si="217"/>
        <v>33.873019256796752</v>
      </c>
      <c r="N1538" s="6">
        <f t="shared" si="209"/>
        <v>0</v>
      </c>
      <c r="O1538" s="6">
        <f t="shared" si="212"/>
        <v>19.204894511827938</v>
      </c>
      <c r="P1538" s="6">
        <f>FORECAST(J1538,Inputs!$B$10:$B$18,Inputs!$A$10:$A$18)</f>
        <v>32.976409277757313</v>
      </c>
      <c r="Q1538" s="6">
        <f>IF(Inputs!$D$10="Yes",IF('Hourly Calcs'!P1538&gt;'Hourly Calcs'!K1538,'Hourly Calcs'!O1538,N1538+O1538),N1538+O1538)</f>
        <v>19.204894511827938</v>
      </c>
      <c r="R1538" s="12">
        <f t="shared" si="213"/>
        <v>91.261658720206356</v>
      </c>
      <c r="S1538" s="1">
        <f>IF(AND(A1538&gt;=5,A1538&lt;=9),INDEX(Demand!$C$3:$C$26,C1538),INDEX(Demand!$B$3:$B$26,C1538))</f>
        <v>900</v>
      </c>
      <c r="T1538" s="7">
        <f t="shared" si="214"/>
        <v>91.261658720206356</v>
      </c>
      <c r="U1538" s="7">
        <f t="shared" si="215"/>
        <v>0</v>
      </c>
    </row>
    <row r="1539" spans="1:21" x14ac:dyDescent="0.2">
      <c r="A1539" s="1">
        <v>3</v>
      </c>
      <c r="B1539" s="1">
        <v>5</v>
      </c>
      <c r="C1539" s="1">
        <v>19</v>
      </c>
      <c r="D1539">
        <v>6.3</v>
      </c>
      <c r="E1539">
        <v>2.1</v>
      </c>
      <c r="F1539">
        <v>74</v>
      </c>
      <c r="G1539">
        <v>0</v>
      </c>
      <c r="H1539">
        <v>0</v>
      </c>
      <c r="I1539">
        <v>0</v>
      </c>
      <c r="J1539" s="4">
        <f t="shared" si="210"/>
        <v>273.06257580130972</v>
      </c>
      <c r="K1539" s="4">
        <f t="shared" si="211"/>
        <v>-9.8443257798161738</v>
      </c>
      <c r="L1539" s="5">
        <f t="shared" si="216"/>
        <v>0</v>
      </c>
      <c r="M1539" s="5">
        <f t="shared" si="217"/>
        <v>0</v>
      </c>
      <c r="N1539" s="6">
        <f t="shared" si="209"/>
        <v>0</v>
      </c>
      <c r="O1539" s="6">
        <f t="shared" si="212"/>
        <v>0</v>
      </c>
      <c r="P1539" s="6">
        <f>FORECAST(J1539,Inputs!$B$10:$B$18,Inputs!$A$10:$A$18)</f>
        <v>33.083912738901013</v>
      </c>
      <c r="Q1539" s="6">
        <f>IF(Inputs!$D$10="Yes",IF('Hourly Calcs'!P1539&gt;'Hourly Calcs'!K1539,'Hourly Calcs'!O1539,N1539+O1539),N1539+O1539)</f>
        <v>0</v>
      </c>
      <c r="R1539" s="12">
        <f t="shared" si="213"/>
        <v>0</v>
      </c>
      <c r="S1539" s="1">
        <f>IF(AND(A1539&gt;=5,A1539&lt;=9),INDEX(Demand!$C$3:$C$26,C1539),INDEX(Demand!$B$3:$B$26,C1539))</f>
        <v>900</v>
      </c>
      <c r="T1539" s="7">
        <f t="shared" si="214"/>
        <v>0</v>
      </c>
      <c r="U1539" s="7">
        <f t="shared" si="215"/>
        <v>0</v>
      </c>
    </row>
    <row r="1540" spans="1:21" x14ac:dyDescent="0.2">
      <c r="A1540" s="1">
        <v>3</v>
      </c>
      <c r="B1540" s="1">
        <v>5</v>
      </c>
      <c r="C1540" s="1">
        <v>20</v>
      </c>
      <c r="D1540">
        <v>7.4</v>
      </c>
      <c r="E1540">
        <v>0</v>
      </c>
      <c r="F1540">
        <v>59</v>
      </c>
      <c r="G1540">
        <v>0</v>
      </c>
      <c r="H1540">
        <v>0</v>
      </c>
      <c r="I1540">
        <v>0</v>
      </c>
      <c r="J1540" s="4">
        <f t="shared" si="210"/>
        <v>285.1034669914327</v>
      </c>
      <c r="K1540" s="4">
        <f t="shared" si="211"/>
        <v>-19.209903303430295</v>
      </c>
      <c r="L1540" s="5">
        <f t="shared" si="216"/>
        <v>0</v>
      </c>
      <c r="M1540" s="5">
        <f t="shared" si="217"/>
        <v>0</v>
      </c>
      <c r="N1540" s="6">
        <f t="shared" si="209"/>
        <v>0</v>
      </c>
      <c r="O1540" s="6">
        <f t="shared" si="212"/>
        <v>0</v>
      </c>
      <c r="P1540" s="6">
        <f>FORECAST(J1540,Inputs!$B$10:$B$18,Inputs!$A$10:$A$18)</f>
        <v>33.195402472142895</v>
      </c>
      <c r="Q1540" s="6">
        <f>IF(Inputs!$D$10="Yes",IF('Hourly Calcs'!P1540&gt;'Hourly Calcs'!K1540,'Hourly Calcs'!O1540,N1540+O1540),N1540+O1540)</f>
        <v>0</v>
      </c>
      <c r="R1540" s="12">
        <f t="shared" si="213"/>
        <v>0</v>
      </c>
      <c r="S1540" s="1">
        <f>IF(AND(A1540&gt;=5,A1540&lt;=9),INDEX(Demand!$C$3:$C$26,C1540),INDEX(Demand!$B$3:$B$26,C1540))</f>
        <v>800</v>
      </c>
      <c r="T1540" s="7">
        <f t="shared" si="214"/>
        <v>0</v>
      </c>
      <c r="U1540" s="7">
        <f t="shared" si="215"/>
        <v>0</v>
      </c>
    </row>
    <row r="1541" spans="1:21" x14ac:dyDescent="0.2">
      <c r="A1541" s="1">
        <v>3</v>
      </c>
      <c r="B1541" s="1">
        <v>5</v>
      </c>
      <c r="C1541" s="1">
        <v>21</v>
      </c>
      <c r="D1541">
        <v>5.4</v>
      </c>
      <c r="E1541">
        <v>2.7</v>
      </c>
      <c r="F1541">
        <v>83</v>
      </c>
      <c r="G1541">
        <v>0</v>
      </c>
      <c r="H1541">
        <v>0</v>
      </c>
      <c r="I1541">
        <v>0</v>
      </c>
      <c r="J1541" s="4">
        <f t="shared" si="210"/>
        <v>298.29155266966256</v>
      </c>
      <c r="K1541" s="4">
        <f t="shared" si="211"/>
        <v>-28.014291283479409</v>
      </c>
      <c r="L1541" s="5">
        <f t="shared" si="216"/>
        <v>0</v>
      </c>
      <c r="M1541" s="5">
        <f t="shared" si="217"/>
        <v>0</v>
      </c>
      <c r="N1541" s="6">
        <f t="shared" si="209"/>
        <v>0</v>
      </c>
      <c r="O1541" s="6">
        <f t="shared" si="212"/>
        <v>0</v>
      </c>
      <c r="P1541" s="6">
        <f>FORECAST(J1541,Inputs!$B$10:$B$18,Inputs!$A$10:$A$18)</f>
        <v>33.317514376570948</v>
      </c>
      <c r="Q1541" s="6">
        <f>IF(Inputs!$D$10="Yes",IF('Hourly Calcs'!P1541&gt;'Hourly Calcs'!K1541,'Hourly Calcs'!O1541,N1541+O1541),N1541+O1541)</f>
        <v>0</v>
      </c>
      <c r="R1541" s="12">
        <f t="shared" si="213"/>
        <v>0</v>
      </c>
      <c r="S1541" s="1">
        <f>IF(AND(A1541&gt;=5,A1541&lt;=9),INDEX(Demand!$C$3:$C$26,C1541),INDEX(Demand!$B$3:$B$26,C1541))</f>
        <v>700</v>
      </c>
      <c r="T1541" s="7">
        <f t="shared" si="214"/>
        <v>0</v>
      </c>
      <c r="U1541" s="7">
        <f t="shared" si="215"/>
        <v>0</v>
      </c>
    </row>
    <row r="1542" spans="1:21" x14ac:dyDescent="0.2">
      <c r="A1542" s="1">
        <v>3</v>
      </c>
      <c r="B1542" s="1">
        <v>5</v>
      </c>
      <c r="C1542" s="1">
        <v>22</v>
      </c>
      <c r="D1542">
        <v>6.1</v>
      </c>
      <c r="E1542">
        <v>2.2000000000000002</v>
      </c>
      <c r="F1542">
        <v>76</v>
      </c>
      <c r="G1542">
        <v>0</v>
      </c>
      <c r="H1542">
        <v>0</v>
      </c>
      <c r="I1542">
        <v>0</v>
      </c>
      <c r="J1542" s="4">
        <f t="shared" si="210"/>
        <v>313.40167724657971</v>
      </c>
      <c r="K1542" s="4">
        <f t="shared" si="211"/>
        <v>-35.697006313008359</v>
      </c>
      <c r="L1542" s="5">
        <f t="shared" si="216"/>
        <v>0</v>
      </c>
      <c r="M1542" s="5">
        <f t="shared" si="217"/>
        <v>0</v>
      </c>
      <c r="N1542" s="6">
        <f t="shared" si="209"/>
        <v>0</v>
      </c>
      <c r="O1542" s="6">
        <f t="shared" si="212"/>
        <v>0</v>
      </c>
      <c r="P1542" s="6">
        <f>FORECAST(J1542,Inputs!$B$10:$B$18,Inputs!$A$10:$A$18)</f>
        <v>33.45742293746833</v>
      </c>
      <c r="Q1542" s="6">
        <f>IF(Inputs!$D$10="Yes",IF('Hourly Calcs'!P1542&gt;'Hourly Calcs'!K1542,'Hourly Calcs'!O1542,N1542+O1542),N1542+O1542)</f>
        <v>0</v>
      </c>
      <c r="R1542" s="12">
        <f t="shared" si="213"/>
        <v>0</v>
      </c>
      <c r="S1542" s="1">
        <f>IF(AND(A1542&gt;=5,A1542&lt;=9),INDEX(Demand!$C$3:$C$26,C1542),INDEX(Demand!$B$3:$B$26,C1542))</f>
        <v>600</v>
      </c>
      <c r="T1542" s="7">
        <f t="shared" si="214"/>
        <v>0</v>
      </c>
      <c r="U1542" s="7">
        <f t="shared" si="215"/>
        <v>0</v>
      </c>
    </row>
    <row r="1543" spans="1:21" x14ac:dyDescent="0.2">
      <c r="A1543" s="1">
        <v>3</v>
      </c>
      <c r="B1543" s="1">
        <v>5</v>
      </c>
      <c r="C1543" s="1">
        <v>23</v>
      </c>
      <c r="D1543">
        <v>6.8</v>
      </c>
      <c r="E1543">
        <v>2.7</v>
      </c>
      <c r="F1543">
        <v>75</v>
      </c>
      <c r="G1543">
        <v>0</v>
      </c>
      <c r="H1543">
        <v>0</v>
      </c>
      <c r="I1543">
        <v>0</v>
      </c>
      <c r="J1543" s="4">
        <f t="shared" si="210"/>
        <v>331.05093224357933</v>
      </c>
      <c r="K1543" s="4">
        <f t="shared" si="211"/>
        <v>-41.506685295652915</v>
      </c>
      <c r="L1543" s="5">
        <f t="shared" si="216"/>
        <v>0</v>
      </c>
      <c r="M1543" s="5">
        <f t="shared" si="217"/>
        <v>0</v>
      </c>
      <c r="N1543" s="6">
        <f t="shared" si="209"/>
        <v>0</v>
      </c>
      <c r="O1543" s="6">
        <f t="shared" si="212"/>
        <v>0</v>
      </c>
      <c r="P1543" s="6">
        <f>FORECAST(J1543,Inputs!$B$10:$B$18,Inputs!$A$10:$A$18)</f>
        <v>33.620841965218325</v>
      </c>
      <c r="Q1543" s="6">
        <f>IF(Inputs!$D$10="Yes",IF('Hourly Calcs'!P1543&gt;'Hourly Calcs'!K1543,'Hourly Calcs'!O1543,N1543+O1543),N1543+O1543)</f>
        <v>0</v>
      </c>
      <c r="R1543" s="12">
        <f t="shared" si="213"/>
        <v>0</v>
      </c>
      <c r="S1543" s="1">
        <f>IF(AND(A1543&gt;=5,A1543&lt;=9),INDEX(Demand!$C$3:$C$26,C1543),INDEX(Demand!$B$3:$B$26,C1543))</f>
        <v>500</v>
      </c>
      <c r="T1543" s="7">
        <f t="shared" si="214"/>
        <v>0</v>
      </c>
      <c r="U1543" s="7">
        <f t="shared" si="215"/>
        <v>0</v>
      </c>
    </row>
    <row r="1544" spans="1:21" x14ac:dyDescent="0.2">
      <c r="A1544" s="1">
        <v>3</v>
      </c>
      <c r="B1544" s="1">
        <v>5</v>
      </c>
      <c r="C1544" s="1">
        <v>24</v>
      </c>
      <c r="D1544">
        <v>6.1</v>
      </c>
      <c r="E1544">
        <v>2.4</v>
      </c>
      <c r="F1544">
        <v>77</v>
      </c>
      <c r="G1544">
        <v>0</v>
      </c>
      <c r="H1544">
        <v>0</v>
      </c>
      <c r="I1544">
        <v>0</v>
      </c>
      <c r="J1544" s="4">
        <f t="shared" si="210"/>
        <v>351.10012838712902</v>
      </c>
      <c r="K1544" s="4">
        <f t="shared" si="211"/>
        <v>-44.580570877605851</v>
      </c>
      <c r="L1544" s="5">
        <f t="shared" si="216"/>
        <v>0</v>
      </c>
      <c r="M1544" s="5">
        <f t="shared" si="217"/>
        <v>0</v>
      </c>
      <c r="N1544" s="6">
        <f t="shared" si="209"/>
        <v>0</v>
      </c>
      <c r="O1544" s="6">
        <f t="shared" si="212"/>
        <v>0</v>
      </c>
      <c r="P1544" s="6">
        <f>FORECAST(J1544,Inputs!$B$10:$B$18,Inputs!$A$10:$A$18)</f>
        <v>33.806482670251192</v>
      </c>
      <c r="Q1544" s="6">
        <f>IF(Inputs!$D$10="Yes",IF('Hourly Calcs'!P1544&gt;'Hourly Calcs'!K1544,'Hourly Calcs'!O1544,N1544+O1544),N1544+O1544)</f>
        <v>0</v>
      </c>
      <c r="R1544" s="12">
        <f t="shared" si="213"/>
        <v>0</v>
      </c>
      <c r="S1544" s="1">
        <f>IF(AND(A1544&gt;=5,A1544&lt;=9),INDEX(Demand!$C$3:$C$26,C1544),INDEX(Demand!$B$3:$B$26,C1544))</f>
        <v>400</v>
      </c>
      <c r="T1544" s="7">
        <f t="shared" si="214"/>
        <v>0</v>
      </c>
      <c r="U1544" s="7">
        <f t="shared" si="215"/>
        <v>0</v>
      </c>
    </row>
    <row r="1545" spans="1:21" x14ac:dyDescent="0.2">
      <c r="A1545" s="1">
        <v>3</v>
      </c>
      <c r="B1545" s="1">
        <v>6</v>
      </c>
      <c r="C1545" s="1">
        <v>1</v>
      </c>
      <c r="D1545">
        <v>6</v>
      </c>
      <c r="E1545">
        <v>2.9</v>
      </c>
      <c r="F1545">
        <v>80</v>
      </c>
      <c r="G1545">
        <v>0</v>
      </c>
      <c r="H1545">
        <v>0</v>
      </c>
      <c r="I1545">
        <v>0</v>
      </c>
      <c r="J1545" s="4">
        <f t="shared" si="210"/>
        <v>12.067301755893311</v>
      </c>
      <c r="K1545" s="4">
        <f t="shared" si="211"/>
        <v>-44.30077580380771</v>
      </c>
      <c r="L1545" s="5">
        <f t="shared" si="216"/>
        <v>0</v>
      </c>
      <c r="M1545" s="5">
        <f t="shared" si="217"/>
        <v>0</v>
      </c>
      <c r="N1545" s="6">
        <f t="shared" ref="N1545:N1608" si="218">H1545*MAX(0,COS(2*ASIN(SQRT(SIN(RADIANS($B$4))^2+COS(RADIANS($K1545))^2-2*SIN(RADIANS($B$4))*COS(RADIANS($K1545))*COS(RADIANS($J1545-$B$5))+(SIN(RADIANS($K1545))-COS(RADIANS($B$4)))^2)/2)))</f>
        <v>0</v>
      </c>
      <c r="O1545" s="6">
        <f t="shared" si="212"/>
        <v>0</v>
      </c>
      <c r="P1545" s="6">
        <f>FORECAST(J1545,Inputs!$B$10:$B$18,Inputs!$A$10:$A$18)</f>
        <v>30.667289831073084</v>
      </c>
      <c r="Q1545" s="6">
        <f>IF(Inputs!$D$10="Yes",IF('Hourly Calcs'!P1545&gt;'Hourly Calcs'!K1545,'Hourly Calcs'!O1545,N1545+O1545),N1545+O1545)</f>
        <v>0</v>
      </c>
      <c r="R1545" s="12">
        <f t="shared" si="213"/>
        <v>0</v>
      </c>
      <c r="S1545" s="1">
        <f>IF(AND(A1545&gt;=5,A1545&lt;=9),INDEX(Demand!$C$3:$C$26,C1545),INDEX(Demand!$B$3:$B$26,C1545))</f>
        <v>350</v>
      </c>
      <c r="T1545" s="7">
        <f t="shared" si="214"/>
        <v>0</v>
      </c>
      <c r="U1545" s="7">
        <f t="shared" si="215"/>
        <v>0</v>
      </c>
    </row>
    <row r="1546" spans="1:21" x14ac:dyDescent="0.2">
      <c r="A1546" s="1">
        <v>3</v>
      </c>
      <c r="B1546" s="1">
        <v>6</v>
      </c>
      <c r="C1546" s="1">
        <v>2</v>
      </c>
      <c r="D1546">
        <v>6.8</v>
      </c>
      <c r="E1546">
        <v>1.9</v>
      </c>
      <c r="F1546">
        <v>71</v>
      </c>
      <c r="G1546">
        <v>0</v>
      </c>
      <c r="H1546">
        <v>0</v>
      </c>
      <c r="I1546">
        <v>0</v>
      </c>
      <c r="J1546" s="4">
        <f t="shared" ref="J1546:J1609" si="219">solarazimuth($B$2,$B$3,$B$1,A1546,B1546,C1546,0,0,0,0)</f>
        <v>31.792348797151419</v>
      </c>
      <c r="K1546" s="4">
        <f t="shared" ref="K1546:K1609" si="220">solarelevation($B$2,$B$3,$B$1,A1546,B1546,C1546,0,0,0,0)</f>
        <v>-40.727927930154721</v>
      </c>
      <c r="L1546" s="5">
        <f t="shared" si="216"/>
        <v>0</v>
      </c>
      <c r="M1546" s="5">
        <f t="shared" si="217"/>
        <v>0</v>
      </c>
      <c r="N1546" s="6">
        <f t="shared" si="218"/>
        <v>0</v>
      </c>
      <c r="O1546" s="6">
        <f t="shared" ref="O1546:O1609" si="221">$I1546*(1+COS(RADIANS($B$4)))/2</f>
        <v>0</v>
      </c>
      <c r="P1546" s="6">
        <f>FORECAST(J1546,Inputs!$B$10:$B$18,Inputs!$A$10:$A$18)</f>
        <v>30.849929155529178</v>
      </c>
      <c r="Q1546" s="6">
        <f>IF(Inputs!$D$10="Yes",IF('Hourly Calcs'!P1546&gt;'Hourly Calcs'!K1546,'Hourly Calcs'!O1546,N1546+O1546),N1546+O1546)</f>
        <v>0</v>
      </c>
      <c r="R1546" s="12">
        <f t="shared" ref="R1546:R1609" si="222">$B$6*$E$1*Q1546</f>
        <v>0</v>
      </c>
      <c r="S1546" s="1">
        <f>IF(AND(A1546&gt;=5,A1546&lt;=9),INDEX(Demand!$C$3:$C$26,C1546),INDEX(Demand!$B$3:$B$26,C1546))</f>
        <v>350</v>
      </c>
      <c r="T1546" s="7">
        <f t="shared" ref="T1546:T1609" si="223">S1546-MAX(0,S1546-R1546)</f>
        <v>0</v>
      </c>
      <c r="U1546" s="7">
        <f t="shared" ref="U1546:U1609" si="224">MAX(0,R1546-S1546)</f>
        <v>0</v>
      </c>
    </row>
    <row r="1547" spans="1:21" x14ac:dyDescent="0.2">
      <c r="A1547" s="1">
        <v>3</v>
      </c>
      <c r="B1547" s="1">
        <v>6</v>
      </c>
      <c r="C1547" s="1">
        <v>3</v>
      </c>
      <c r="D1547">
        <v>6.6</v>
      </c>
      <c r="E1547">
        <v>1.4</v>
      </c>
      <c r="F1547">
        <v>69</v>
      </c>
      <c r="G1547">
        <v>0</v>
      </c>
      <c r="H1547">
        <v>0</v>
      </c>
      <c r="I1547">
        <v>0</v>
      </c>
      <c r="J1547" s="4">
        <f t="shared" si="219"/>
        <v>49.009067163261307</v>
      </c>
      <c r="K1547" s="4">
        <f t="shared" si="220"/>
        <v>-34.551846448708659</v>
      </c>
      <c r="L1547" s="5">
        <f t="shared" si="216"/>
        <v>0</v>
      </c>
      <c r="M1547" s="5">
        <f t="shared" si="217"/>
        <v>0</v>
      </c>
      <c r="N1547" s="6">
        <f t="shared" si="218"/>
        <v>0</v>
      </c>
      <c r="O1547" s="6">
        <f t="shared" si="221"/>
        <v>0</v>
      </c>
      <c r="P1547" s="6">
        <f>FORECAST(J1547,Inputs!$B$10:$B$18,Inputs!$A$10:$A$18)</f>
        <v>31.00934321447464</v>
      </c>
      <c r="Q1547" s="6">
        <f>IF(Inputs!$D$10="Yes",IF('Hourly Calcs'!P1547&gt;'Hourly Calcs'!K1547,'Hourly Calcs'!O1547,N1547+O1547),N1547+O1547)</f>
        <v>0</v>
      </c>
      <c r="R1547" s="12">
        <f t="shared" si="222"/>
        <v>0</v>
      </c>
      <c r="S1547" s="1">
        <f>IF(AND(A1547&gt;=5,A1547&lt;=9),INDEX(Demand!$C$3:$C$26,C1547),INDEX(Demand!$B$3:$B$26,C1547))</f>
        <v>350</v>
      </c>
      <c r="T1547" s="7">
        <f t="shared" si="223"/>
        <v>0</v>
      </c>
      <c r="U1547" s="7">
        <f t="shared" si="224"/>
        <v>0</v>
      </c>
    </row>
    <row r="1548" spans="1:21" x14ac:dyDescent="0.2">
      <c r="A1548" s="1">
        <v>3</v>
      </c>
      <c r="B1548" s="1">
        <v>6</v>
      </c>
      <c r="C1548" s="1">
        <v>4</v>
      </c>
      <c r="D1548">
        <v>6.5</v>
      </c>
      <c r="E1548">
        <v>0.7</v>
      </c>
      <c r="F1548">
        <v>66</v>
      </c>
      <c r="G1548">
        <v>0</v>
      </c>
      <c r="H1548">
        <v>0</v>
      </c>
      <c r="I1548">
        <v>0</v>
      </c>
      <c r="J1548" s="4">
        <f t="shared" si="219"/>
        <v>63.752078980223729</v>
      </c>
      <c r="K1548" s="4">
        <f t="shared" si="220"/>
        <v>-26.632323747517148</v>
      </c>
      <c r="L1548" s="5">
        <f t="shared" si="216"/>
        <v>0</v>
      </c>
      <c r="M1548" s="5">
        <f t="shared" si="217"/>
        <v>0</v>
      </c>
      <c r="N1548" s="6">
        <f t="shared" si="218"/>
        <v>0</v>
      </c>
      <c r="O1548" s="6">
        <f t="shared" si="221"/>
        <v>0</v>
      </c>
      <c r="P1548" s="6">
        <f>FORECAST(J1548,Inputs!$B$10:$B$18,Inputs!$A$10:$A$18)</f>
        <v>31.145852583150219</v>
      </c>
      <c r="Q1548" s="6">
        <f>IF(Inputs!$D$10="Yes",IF('Hourly Calcs'!P1548&gt;'Hourly Calcs'!K1548,'Hourly Calcs'!O1548,N1548+O1548),N1548+O1548)</f>
        <v>0</v>
      </c>
      <c r="R1548" s="12">
        <f t="shared" si="222"/>
        <v>0</v>
      </c>
      <c r="S1548" s="1">
        <f>IF(AND(A1548&gt;=5,A1548&lt;=9),INDEX(Demand!$C$3:$C$26,C1548),INDEX(Demand!$B$3:$B$26,C1548))</f>
        <v>350</v>
      </c>
      <c r="T1548" s="7">
        <f t="shared" si="223"/>
        <v>0</v>
      </c>
      <c r="U1548" s="7">
        <f t="shared" si="224"/>
        <v>0</v>
      </c>
    </row>
    <row r="1549" spans="1:21" x14ac:dyDescent="0.2">
      <c r="A1549" s="1">
        <v>3</v>
      </c>
      <c r="B1549" s="1">
        <v>6</v>
      </c>
      <c r="C1549" s="1">
        <v>5</v>
      </c>
      <c r="D1549">
        <v>6.2</v>
      </c>
      <c r="E1549">
        <v>1.7</v>
      </c>
      <c r="F1549">
        <v>73</v>
      </c>
      <c r="G1549">
        <v>0</v>
      </c>
      <c r="H1549">
        <v>0</v>
      </c>
      <c r="I1549">
        <v>0</v>
      </c>
      <c r="J1549" s="4">
        <f t="shared" si="219"/>
        <v>76.693187530494555</v>
      </c>
      <c r="K1549" s="4">
        <f t="shared" si="220"/>
        <v>-17.689132966025809</v>
      </c>
      <c r="L1549" s="5">
        <f t="shared" si="216"/>
        <v>88.306812469505445</v>
      </c>
      <c r="M1549" s="5">
        <f t="shared" si="217"/>
        <v>0</v>
      </c>
      <c r="N1549" s="6">
        <f t="shared" si="218"/>
        <v>0</v>
      </c>
      <c r="O1549" s="6">
        <f t="shared" si="221"/>
        <v>0</v>
      </c>
      <c r="P1549" s="6">
        <f>FORECAST(J1549,Inputs!$B$10:$B$18,Inputs!$A$10:$A$18)</f>
        <v>31.265677662319391</v>
      </c>
      <c r="Q1549" s="6">
        <f>IF(Inputs!$D$10="Yes",IF('Hourly Calcs'!P1549&gt;'Hourly Calcs'!K1549,'Hourly Calcs'!O1549,N1549+O1549),N1549+O1549)</f>
        <v>0</v>
      </c>
      <c r="R1549" s="12">
        <f t="shared" si="222"/>
        <v>0</v>
      </c>
      <c r="S1549" s="1">
        <f>IF(AND(A1549&gt;=5,A1549&lt;=9),INDEX(Demand!$C$3:$C$26,C1549),INDEX(Demand!$B$3:$B$26,C1549))</f>
        <v>350</v>
      </c>
      <c r="T1549" s="7">
        <f t="shared" si="223"/>
        <v>0</v>
      </c>
      <c r="U1549" s="7">
        <f t="shared" si="224"/>
        <v>0</v>
      </c>
    </row>
    <row r="1550" spans="1:21" x14ac:dyDescent="0.2">
      <c r="A1550" s="1">
        <v>3</v>
      </c>
      <c r="B1550" s="1">
        <v>6</v>
      </c>
      <c r="C1550" s="1">
        <v>6</v>
      </c>
      <c r="D1550">
        <v>6.2</v>
      </c>
      <c r="E1550">
        <v>1.5</v>
      </c>
      <c r="F1550">
        <v>72</v>
      </c>
      <c r="G1550">
        <v>0</v>
      </c>
      <c r="H1550">
        <v>0</v>
      </c>
      <c r="I1550">
        <v>0</v>
      </c>
      <c r="J1550" s="4">
        <f t="shared" si="219"/>
        <v>88.60449322683462</v>
      </c>
      <c r="K1550" s="4">
        <f t="shared" si="220"/>
        <v>-8.2526676903242162</v>
      </c>
      <c r="L1550" s="5">
        <f t="shared" si="216"/>
        <v>76.39550677316538</v>
      </c>
      <c r="M1550" s="5">
        <f t="shared" si="217"/>
        <v>0</v>
      </c>
      <c r="N1550" s="6">
        <f t="shared" si="218"/>
        <v>0</v>
      </c>
      <c r="O1550" s="6">
        <f t="shared" si="221"/>
        <v>0</v>
      </c>
      <c r="P1550" s="6">
        <f>FORECAST(J1550,Inputs!$B$10:$B$18,Inputs!$A$10:$A$18)</f>
        <v>31.375967529878096</v>
      </c>
      <c r="Q1550" s="6">
        <f>IF(Inputs!$D$10="Yes",IF('Hourly Calcs'!P1550&gt;'Hourly Calcs'!K1550,'Hourly Calcs'!O1550,N1550+O1550),N1550+O1550)</f>
        <v>0</v>
      </c>
      <c r="R1550" s="12">
        <f t="shared" si="222"/>
        <v>0</v>
      </c>
      <c r="S1550" s="1">
        <f>IF(AND(A1550&gt;=5,A1550&lt;=9),INDEX(Demand!$C$3:$C$26,C1550),INDEX(Demand!$B$3:$B$26,C1550))</f>
        <v>350</v>
      </c>
      <c r="T1550" s="7">
        <f t="shared" si="223"/>
        <v>0</v>
      </c>
      <c r="U1550" s="7">
        <f t="shared" si="224"/>
        <v>0</v>
      </c>
    </row>
    <row r="1551" spans="1:21" x14ac:dyDescent="0.2">
      <c r="A1551" s="1">
        <v>3</v>
      </c>
      <c r="B1551" s="1">
        <v>6</v>
      </c>
      <c r="C1551" s="1">
        <v>7</v>
      </c>
      <c r="D1551">
        <v>4.4000000000000004</v>
      </c>
      <c r="E1551">
        <v>1.6</v>
      </c>
      <c r="F1551">
        <v>82</v>
      </c>
      <c r="G1551">
        <v>1</v>
      </c>
      <c r="H1551">
        <v>0</v>
      </c>
      <c r="I1551">
        <v>1</v>
      </c>
      <c r="J1551" s="4">
        <f t="shared" si="219"/>
        <v>100.19000212621113</v>
      </c>
      <c r="K1551" s="4">
        <f t="shared" si="220"/>
        <v>1.5197183395356149</v>
      </c>
      <c r="L1551" s="5">
        <f t="shared" si="216"/>
        <v>64.809997873788873</v>
      </c>
      <c r="M1551" s="5">
        <f t="shared" si="217"/>
        <v>32.480281660464385</v>
      </c>
      <c r="N1551" s="6">
        <f t="shared" si="218"/>
        <v>0</v>
      </c>
      <c r="O1551" s="6">
        <f t="shared" si="221"/>
        <v>0.91451878627752081</v>
      </c>
      <c r="P1551" s="6">
        <f>FORECAST(J1551,Inputs!$B$10:$B$18,Inputs!$A$10:$A$18)</f>
        <v>31.483240760427879</v>
      </c>
      <c r="Q1551" s="6">
        <f>IF(Inputs!$D$10="Yes",IF('Hourly Calcs'!P1551&gt;'Hourly Calcs'!K1551,'Hourly Calcs'!O1551,N1551+O1551),N1551+O1551)</f>
        <v>0.91451878627752081</v>
      </c>
      <c r="R1551" s="12">
        <f t="shared" si="222"/>
        <v>4.3457932723907788</v>
      </c>
      <c r="S1551" s="1">
        <f>IF(AND(A1551&gt;=5,A1551&lt;=9),INDEX(Demand!$C$3:$C$26,C1551),INDEX(Demand!$B$3:$B$26,C1551))</f>
        <v>350</v>
      </c>
      <c r="T1551" s="7">
        <f t="shared" si="223"/>
        <v>4.3457932723907788</v>
      </c>
      <c r="U1551" s="7">
        <f t="shared" si="224"/>
        <v>0</v>
      </c>
    </row>
    <row r="1552" spans="1:21" x14ac:dyDescent="0.2">
      <c r="A1552" s="1">
        <v>3</v>
      </c>
      <c r="B1552" s="1">
        <v>6</v>
      </c>
      <c r="C1552" s="1">
        <v>8</v>
      </c>
      <c r="D1552">
        <v>5.5</v>
      </c>
      <c r="E1552">
        <v>2</v>
      </c>
      <c r="F1552">
        <v>78</v>
      </c>
      <c r="G1552">
        <v>39</v>
      </c>
      <c r="H1552">
        <v>7</v>
      </c>
      <c r="I1552">
        <v>38</v>
      </c>
      <c r="J1552" s="4">
        <f t="shared" si="219"/>
        <v>112.08631428485592</v>
      </c>
      <c r="K1552" s="4">
        <f t="shared" si="220"/>
        <v>10.37895936584313</v>
      </c>
      <c r="L1552" s="5">
        <f t="shared" si="216"/>
        <v>52.913685715144084</v>
      </c>
      <c r="M1552" s="5">
        <f t="shared" si="217"/>
        <v>23.62104063415687</v>
      </c>
      <c r="N1552" s="6">
        <f t="shared" si="218"/>
        <v>3.3673035470496502</v>
      </c>
      <c r="O1552" s="6">
        <f t="shared" si="221"/>
        <v>34.751713878545793</v>
      </c>
      <c r="P1552" s="6">
        <f>FORECAST(J1552,Inputs!$B$10:$B$18,Inputs!$A$10:$A$18)</f>
        <v>31.593391798933848</v>
      </c>
      <c r="Q1552" s="6">
        <f>IF(Inputs!$D$10="Yes",IF('Hourly Calcs'!P1552&gt;'Hourly Calcs'!K1552,'Hourly Calcs'!O1552,N1552+O1552),N1552+O1552)</f>
        <v>34.751713878545793</v>
      </c>
      <c r="R1552" s="12">
        <f t="shared" si="222"/>
        <v>165.1401443508496</v>
      </c>
      <c r="S1552" s="1">
        <f>IF(AND(A1552&gt;=5,A1552&lt;=9),INDEX(Demand!$C$3:$C$26,C1552),INDEX(Demand!$B$3:$B$26,C1552))</f>
        <v>350</v>
      </c>
      <c r="T1552" s="7">
        <f t="shared" si="223"/>
        <v>165.1401443508496</v>
      </c>
      <c r="U1552" s="7">
        <f t="shared" si="224"/>
        <v>0</v>
      </c>
    </row>
    <row r="1553" spans="1:21" x14ac:dyDescent="0.2">
      <c r="A1553" s="1">
        <v>3</v>
      </c>
      <c r="B1553" s="1">
        <v>6</v>
      </c>
      <c r="C1553" s="1">
        <v>9</v>
      </c>
      <c r="D1553">
        <v>3.4</v>
      </c>
      <c r="E1553">
        <v>0.8</v>
      </c>
      <c r="F1553">
        <v>83</v>
      </c>
      <c r="G1553">
        <v>116</v>
      </c>
      <c r="H1553">
        <v>29</v>
      </c>
      <c r="I1553">
        <v>108</v>
      </c>
      <c r="J1553" s="4">
        <f t="shared" si="219"/>
        <v>124.88745724463951</v>
      </c>
      <c r="K1553" s="4">
        <f t="shared" si="220"/>
        <v>18.690893060812144</v>
      </c>
      <c r="L1553" s="5">
        <f t="shared" si="216"/>
        <v>40.112542755360494</v>
      </c>
      <c r="M1553" s="5">
        <f t="shared" si="217"/>
        <v>15.309106939187856</v>
      </c>
      <c r="N1553" s="6">
        <f t="shared" si="218"/>
        <v>19.452646204266969</v>
      </c>
      <c r="O1553" s="6">
        <f t="shared" si="221"/>
        <v>98.768028917972245</v>
      </c>
      <c r="P1553" s="6">
        <f>FORECAST(J1553,Inputs!$B$10:$B$18,Inputs!$A$10:$A$18)</f>
        <v>31.711920900413325</v>
      </c>
      <c r="Q1553" s="6">
        <f>IF(Inputs!$D$10="Yes",IF('Hourly Calcs'!P1553&gt;'Hourly Calcs'!K1553,'Hourly Calcs'!O1553,N1553+O1553),N1553+O1553)</f>
        <v>98.768028917972245</v>
      </c>
      <c r="R1553" s="12">
        <f t="shared" si="222"/>
        <v>469.34567341820411</v>
      </c>
      <c r="S1553" s="1">
        <f>IF(AND(A1553&gt;=5,A1553&lt;=9),INDEX(Demand!$C$3:$C$26,C1553),INDEX(Demand!$B$3:$B$26,C1553))</f>
        <v>350</v>
      </c>
      <c r="T1553" s="7">
        <f t="shared" si="223"/>
        <v>350</v>
      </c>
      <c r="U1553" s="7">
        <f t="shared" si="224"/>
        <v>119.34567341820411</v>
      </c>
    </row>
    <row r="1554" spans="1:21" x14ac:dyDescent="0.2">
      <c r="A1554" s="1">
        <v>3</v>
      </c>
      <c r="B1554" s="1">
        <v>6</v>
      </c>
      <c r="C1554" s="1">
        <v>10</v>
      </c>
      <c r="D1554">
        <v>6.1</v>
      </c>
      <c r="E1554">
        <v>-2.5</v>
      </c>
      <c r="F1554">
        <v>53</v>
      </c>
      <c r="G1554">
        <v>339</v>
      </c>
      <c r="H1554">
        <v>448</v>
      </c>
      <c r="I1554">
        <v>160</v>
      </c>
      <c r="J1554" s="4">
        <f t="shared" si="219"/>
        <v>139.11221018117942</v>
      </c>
      <c r="K1554" s="4">
        <f t="shared" si="220"/>
        <v>25.745156210015168</v>
      </c>
      <c r="L1554" s="5">
        <f t="shared" si="216"/>
        <v>25.887789818820579</v>
      </c>
      <c r="M1554" s="5">
        <f t="shared" si="217"/>
        <v>8.2548437899848324</v>
      </c>
      <c r="N1554" s="6">
        <f t="shared" si="218"/>
        <v>364.3353677605046</v>
      </c>
      <c r="O1554" s="6">
        <f t="shared" si="221"/>
        <v>146.32300580440332</v>
      </c>
      <c r="P1554" s="6">
        <f>FORECAST(J1554,Inputs!$B$10:$B$18,Inputs!$A$10:$A$18)</f>
        <v>31.843631575751658</v>
      </c>
      <c r="Q1554" s="6">
        <f>IF(Inputs!$D$10="Yes",IF('Hourly Calcs'!P1554&gt;'Hourly Calcs'!K1554,'Hourly Calcs'!O1554,N1554+O1554),N1554+O1554)</f>
        <v>146.32300580440332</v>
      </c>
      <c r="R1554" s="12">
        <f t="shared" si="222"/>
        <v>695.32692358252461</v>
      </c>
      <c r="S1554" s="1">
        <f>IF(AND(A1554&gt;=5,A1554&lt;=9),INDEX(Demand!$C$3:$C$26,C1554),INDEX(Demand!$B$3:$B$26,C1554))</f>
        <v>600</v>
      </c>
      <c r="T1554" s="7">
        <f t="shared" si="223"/>
        <v>600</v>
      </c>
      <c r="U1554" s="7">
        <f t="shared" si="224"/>
        <v>95.326923582524614</v>
      </c>
    </row>
    <row r="1555" spans="1:21" x14ac:dyDescent="0.2">
      <c r="A1555" s="1">
        <v>3</v>
      </c>
      <c r="B1555" s="1">
        <v>6</v>
      </c>
      <c r="C1555" s="1">
        <v>11</v>
      </c>
      <c r="D1555">
        <v>6.5</v>
      </c>
      <c r="E1555">
        <v>-1.6</v>
      </c>
      <c r="F1555">
        <v>55</v>
      </c>
      <c r="G1555">
        <v>446</v>
      </c>
      <c r="H1555">
        <v>668</v>
      </c>
      <c r="I1555">
        <v>115</v>
      </c>
      <c r="J1555" s="4">
        <f t="shared" si="219"/>
        <v>155.04272843208145</v>
      </c>
      <c r="K1555" s="4">
        <f t="shared" si="220"/>
        <v>30.918221249618419</v>
      </c>
      <c r="L1555" s="5">
        <f t="shared" si="216"/>
        <v>9.9572715679185535</v>
      </c>
      <c r="M1555" s="5">
        <f t="shared" si="217"/>
        <v>3.0817787503815808</v>
      </c>
      <c r="N1555" s="6">
        <f t="shared" si="218"/>
        <v>600.18292772957273</v>
      </c>
      <c r="O1555" s="6">
        <f t="shared" si="221"/>
        <v>105.1696604219149</v>
      </c>
      <c r="P1555" s="6">
        <f>FORECAST(J1555,Inputs!$B$10:$B$18,Inputs!$A$10:$A$18)</f>
        <v>31.991136374371123</v>
      </c>
      <c r="Q1555" s="6">
        <f>IF(Inputs!$D$10="Yes",IF('Hourly Calcs'!P1555&gt;'Hourly Calcs'!K1555,'Hourly Calcs'!O1555,N1555+O1555),N1555+O1555)</f>
        <v>105.1696604219149</v>
      </c>
      <c r="R1555" s="12">
        <f t="shared" si="222"/>
        <v>499.76622632493957</v>
      </c>
      <c r="S1555" s="1">
        <f>IF(AND(A1555&gt;=5,A1555&lt;=9),INDEX(Demand!$C$3:$C$26,C1555),INDEX(Demand!$B$3:$B$26,C1555))</f>
        <v>600</v>
      </c>
      <c r="T1555" s="7">
        <f t="shared" si="223"/>
        <v>499.76622632493957</v>
      </c>
      <c r="U1555" s="7">
        <f t="shared" si="224"/>
        <v>0</v>
      </c>
    </row>
    <row r="1556" spans="1:21" x14ac:dyDescent="0.2">
      <c r="A1556" s="1">
        <v>3</v>
      </c>
      <c r="B1556" s="1">
        <v>6</v>
      </c>
      <c r="C1556" s="1">
        <v>12</v>
      </c>
      <c r="D1556">
        <v>7.7</v>
      </c>
      <c r="E1556">
        <v>0.7</v>
      </c>
      <c r="F1556">
        <v>61</v>
      </c>
      <c r="G1556">
        <v>534</v>
      </c>
      <c r="H1556">
        <v>683</v>
      </c>
      <c r="I1556">
        <v>154</v>
      </c>
      <c r="J1556" s="4">
        <f t="shared" si="219"/>
        <v>172.43385528074865</v>
      </c>
      <c r="K1556" s="4">
        <f t="shared" si="220"/>
        <v>33.595144819348974</v>
      </c>
      <c r="L1556" s="5">
        <f t="shared" si="216"/>
        <v>7.4338552807486451</v>
      </c>
      <c r="M1556" s="5">
        <f t="shared" si="217"/>
        <v>0.4048551806510261</v>
      </c>
      <c r="N1556" s="6">
        <f t="shared" si="218"/>
        <v>628.76892695578215</v>
      </c>
      <c r="O1556" s="6">
        <f t="shared" si="221"/>
        <v>140.8358930867382</v>
      </c>
      <c r="P1556" s="6">
        <f>FORECAST(J1556,Inputs!$B$10:$B$18,Inputs!$A$10:$A$18)</f>
        <v>32.152165326673597</v>
      </c>
      <c r="Q1556" s="6">
        <f>IF(Inputs!$D$10="Yes",IF('Hourly Calcs'!P1556&gt;'Hourly Calcs'!K1556,'Hourly Calcs'!O1556,N1556+O1556),N1556+O1556)</f>
        <v>769.60482004252037</v>
      </c>
      <c r="R1556" s="12">
        <f t="shared" si="222"/>
        <v>3657.1621048420566</v>
      </c>
      <c r="S1556" s="1">
        <f>IF(AND(A1556&gt;=5,A1556&lt;=9),INDEX(Demand!$C$3:$C$26,C1556),INDEX(Demand!$B$3:$B$26,C1556))</f>
        <v>600</v>
      </c>
      <c r="T1556" s="7">
        <f t="shared" si="223"/>
        <v>600</v>
      </c>
      <c r="U1556" s="7">
        <f t="shared" si="224"/>
        <v>3057.1621048420566</v>
      </c>
    </row>
    <row r="1557" spans="1:21" x14ac:dyDescent="0.2">
      <c r="A1557" s="1">
        <v>3</v>
      </c>
      <c r="B1557" s="1">
        <v>6</v>
      </c>
      <c r="C1557" s="1">
        <v>13</v>
      </c>
      <c r="D1557">
        <v>5.4</v>
      </c>
      <c r="E1557">
        <v>-0.1</v>
      </c>
      <c r="F1557">
        <v>68</v>
      </c>
      <c r="G1557">
        <v>535</v>
      </c>
      <c r="H1557">
        <v>707</v>
      </c>
      <c r="I1557">
        <v>132</v>
      </c>
      <c r="J1557" s="4">
        <f t="shared" si="219"/>
        <v>190.3567268816968</v>
      </c>
      <c r="K1557" s="4">
        <f t="shared" si="220"/>
        <v>33.379894133777391</v>
      </c>
      <c r="L1557" s="5">
        <f t="shared" si="216"/>
        <v>25.356726881696801</v>
      </c>
      <c r="M1557" s="5">
        <f t="shared" si="217"/>
        <v>0.62010586622260888</v>
      </c>
      <c r="N1557" s="6">
        <f t="shared" si="218"/>
        <v>620.80890129613476</v>
      </c>
      <c r="O1557" s="6">
        <f t="shared" si="221"/>
        <v>120.71647978863275</v>
      </c>
      <c r="P1557" s="6">
        <f>FORECAST(J1557,Inputs!$B$10:$B$18,Inputs!$A$10:$A$18)</f>
        <v>32.318117841497191</v>
      </c>
      <c r="Q1557" s="6">
        <f>IF(Inputs!$D$10="Yes",IF('Hourly Calcs'!P1557&gt;'Hourly Calcs'!K1557,'Hourly Calcs'!O1557,N1557+O1557),N1557+O1557)</f>
        <v>741.52538108476756</v>
      </c>
      <c r="R1557" s="12">
        <f t="shared" si="222"/>
        <v>3523.7286109148154</v>
      </c>
      <c r="S1557" s="1">
        <f>IF(AND(A1557&gt;=5,A1557&lt;=9),INDEX(Demand!$C$3:$C$26,C1557),INDEX(Demand!$B$3:$B$26,C1557))</f>
        <v>600</v>
      </c>
      <c r="T1557" s="7">
        <f t="shared" si="223"/>
        <v>600</v>
      </c>
      <c r="U1557" s="7">
        <f t="shared" si="224"/>
        <v>2923.7286109148154</v>
      </c>
    </row>
    <row r="1558" spans="1:21" x14ac:dyDescent="0.2">
      <c r="A1558" s="1">
        <v>3</v>
      </c>
      <c r="B1558" s="1">
        <v>6</v>
      </c>
      <c r="C1558" s="1">
        <v>14</v>
      </c>
      <c r="D1558">
        <v>5.6</v>
      </c>
      <c r="E1558">
        <v>-0.5</v>
      </c>
      <c r="F1558">
        <v>65</v>
      </c>
      <c r="G1558">
        <v>500</v>
      </c>
      <c r="H1558">
        <v>702</v>
      </c>
      <c r="I1558">
        <v>120</v>
      </c>
      <c r="J1558" s="4">
        <f t="shared" si="219"/>
        <v>207.57916086066396</v>
      </c>
      <c r="K1558" s="4">
        <f t="shared" si="220"/>
        <v>30.307591119992196</v>
      </c>
      <c r="L1558" s="5">
        <f t="shared" si="216"/>
        <v>42.579160860663961</v>
      </c>
      <c r="M1558" s="5">
        <f t="shared" si="217"/>
        <v>3.6924088800078039</v>
      </c>
      <c r="N1558" s="6">
        <f t="shared" si="218"/>
        <v>543.24242267885791</v>
      </c>
      <c r="O1558" s="6">
        <f t="shared" si="221"/>
        <v>109.7422543533025</v>
      </c>
      <c r="P1558" s="6">
        <f>FORECAST(J1558,Inputs!$B$10:$B$18,Inputs!$A$10:$A$18)</f>
        <v>32.477584822783925</v>
      </c>
      <c r="Q1558" s="6">
        <f>IF(Inputs!$D$10="Yes",IF('Hourly Calcs'!P1558&gt;'Hourly Calcs'!K1558,'Hourly Calcs'!O1558,N1558+O1558),N1558+O1558)</f>
        <v>109.7422543533025</v>
      </c>
      <c r="R1558" s="12">
        <f t="shared" si="222"/>
        <v>521.49519268689346</v>
      </c>
      <c r="S1558" s="1">
        <f>IF(AND(A1558&gt;=5,A1558&lt;=9),INDEX(Demand!$C$3:$C$26,C1558),INDEX(Demand!$B$3:$B$26,C1558))</f>
        <v>600</v>
      </c>
      <c r="T1558" s="7">
        <f t="shared" si="223"/>
        <v>521.49519268689346</v>
      </c>
      <c r="U1558" s="7">
        <f t="shared" si="224"/>
        <v>0</v>
      </c>
    </row>
    <row r="1559" spans="1:21" x14ac:dyDescent="0.2">
      <c r="A1559" s="1">
        <v>3</v>
      </c>
      <c r="B1559" s="1">
        <v>6</v>
      </c>
      <c r="C1559" s="1">
        <v>15</v>
      </c>
      <c r="D1559">
        <v>7.4</v>
      </c>
      <c r="E1559">
        <v>0</v>
      </c>
      <c r="F1559">
        <v>59</v>
      </c>
      <c r="G1559">
        <v>413</v>
      </c>
      <c r="H1559">
        <v>624</v>
      </c>
      <c r="I1559">
        <v>120</v>
      </c>
      <c r="J1559" s="4">
        <f t="shared" si="219"/>
        <v>223.26444752467771</v>
      </c>
      <c r="K1559" s="4">
        <f t="shared" si="220"/>
        <v>24.823672867297674</v>
      </c>
      <c r="L1559" s="5">
        <f t="shared" si="216"/>
        <v>58.264447524677706</v>
      </c>
      <c r="M1559" s="5">
        <f t="shared" si="217"/>
        <v>9.1763271327023261</v>
      </c>
      <c r="N1559" s="6">
        <f t="shared" si="218"/>
        <v>383.76670408128899</v>
      </c>
      <c r="O1559" s="6">
        <f t="shared" si="221"/>
        <v>109.7422543533025</v>
      </c>
      <c r="P1559" s="6">
        <f>FORECAST(J1559,Inputs!$B$10:$B$18,Inputs!$A$10:$A$18)</f>
        <v>32.62281895856183</v>
      </c>
      <c r="Q1559" s="6">
        <f>IF(Inputs!$D$10="Yes",IF('Hourly Calcs'!P1559&gt;'Hourly Calcs'!K1559,'Hourly Calcs'!O1559,N1559+O1559),N1559+O1559)</f>
        <v>109.7422543533025</v>
      </c>
      <c r="R1559" s="12">
        <f t="shared" si="222"/>
        <v>521.49519268689346</v>
      </c>
      <c r="S1559" s="1">
        <f>IF(AND(A1559&gt;=5,A1559&lt;=9),INDEX(Demand!$C$3:$C$26,C1559),INDEX(Demand!$B$3:$B$26,C1559))</f>
        <v>600</v>
      </c>
      <c r="T1559" s="7">
        <f t="shared" si="223"/>
        <v>521.49519268689346</v>
      </c>
      <c r="U1559" s="7">
        <f t="shared" si="224"/>
        <v>0</v>
      </c>
    </row>
    <row r="1560" spans="1:21" x14ac:dyDescent="0.2">
      <c r="A1560" s="1">
        <v>3</v>
      </c>
      <c r="B1560" s="1">
        <v>6</v>
      </c>
      <c r="C1560" s="1">
        <v>16</v>
      </c>
      <c r="D1560">
        <v>5.8</v>
      </c>
      <c r="E1560">
        <v>0.4</v>
      </c>
      <c r="F1560">
        <v>68</v>
      </c>
      <c r="G1560">
        <v>292</v>
      </c>
      <c r="H1560">
        <v>399</v>
      </c>
      <c r="I1560">
        <v>147</v>
      </c>
      <c r="J1560" s="4">
        <f t="shared" si="219"/>
        <v>237.26361725274859</v>
      </c>
      <c r="K1560" s="4">
        <f t="shared" si="220"/>
        <v>17.555278182612383</v>
      </c>
      <c r="L1560" s="5">
        <f t="shared" si="216"/>
        <v>72.263617252748588</v>
      </c>
      <c r="M1560" s="5">
        <f t="shared" si="217"/>
        <v>16.444721817387617</v>
      </c>
      <c r="N1560" s="6">
        <f t="shared" si="218"/>
        <v>164.57816726188761</v>
      </c>
      <c r="O1560" s="6">
        <f t="shared" si="221"/>
        <v>134.43426158279556</v>
      </c>
      <c r="P1560" s="6">
        <f>FORECAST(J1560,Inputs!$B$10:$B$18,Inputs!$A$10:$A$18)</f>
        <v>32.752440900488409</v>
      </c>
      <c r="Q1560" s="6">
        <f>IF(Inputs!$D$10="Yes",IF('Hourly Calcs'!P1560&gt;'Hourly Calcs'!K1560,'Hourly Calcs'!O1560,N1560+O1560),N1560+O1560)</f>
        <v>134.43426158279556</v>
      </c>
      <c r="R1560" s="12">
        <f t="shared" si="222"/>
        <v>638.83161104144449</v>
      </c>
      <c r="S1560" s="1">
        <f>IF(AND(A1560&gt;=5,A1560&lt;=9),INDEX(Demand!$C$3:$C$26,C1560),INDEX(Demand!$B$3:$B$26,C1560))</f>
        <v>900</v>
      </c>
      <c r="T1560" s="7">
        <f t="shared" si="223"/>
        <v>638.83161104144449</v>
      </c>
      <c r="U1560" s="7">
        <f t="shared" si="224"/>
        <v>0</v>
      </c>
    </row>
    <row r="1561" spans="1:21" x14ac:dyDescent="0.2">
      <c r="A1561" s="1">
        <v>3</v>
      </c>
      <c r="B1561" s="1">
        <v>6</v>
      </c>
      <c r="C1561" s="1">
        <v>17</v>
      </c>
      <c r="D1561">
        <v>6.1</v>
      </c>
      <c r="E1561">
        <v>-0.4</v>
      </c>
      <c r="F1561">
        <v>63</v>
      </c>
      <c r="G1561">
        <v>144</v>
      </c>
      <c r="H1561">
        <v>268</v>
      </c>
      <c r="I1561">
        <v>84</v>
      </c>
      <c r="J1561" s="4">
        <f t="shared" si="219"/>
        <v>249.9105444471152</v>
      </c>
      <c r="K1561" s="4">
        <f t="shared" si="220"/>
        <v>9.1206048020956416</v>
      </c>
      <c r="L1561" s="5">
        <f t="shared" si="216"/>
        <v>84.9105444471152</v>
      </c>
      <c r="M1561" s="5">
        <f t="shared" si="217"/>
        <v>24.879395197904358</v>
      </c>
      <c r="N1561" s="6">
        <f t="shared" si="218"/>
        <v>48.345252187121694</v>
      </c>
      <c r="O1561" s="6">
        <f t="shared" si="221"/>
        <v>76.819578047311751</v>
      </c>
      <c r="P1561" s="6">
        <f>FORECAST(J1561,Inputs!$B$10:$B$18,Inputs!$A$10:$A$18)</f>
        <v>32.869542078214025</v>
      </c>
      <c r="Q1561" s="6">
        <f>IF(Inputs!$D$10="Yes",IF('Hourly Calcs'!P1561&gt;'Hourly Calcs'!K1561,'Hourly Calcs'!O1561,N1561+O1561),N1561+O1561)</f>
        <v>76.819578047311751</v>
      </c>
      <c r="R1561" s="12">
        <f t="shared" si="222"/>
        <v>365.04663488082542</v>
      </c>
      <c r="S1561" s="1">
        <f>IF(AND(A1561&gt;=5,A1561&lt;=9),INDEX(Demand!$C$3:$C$26,C1561),INDEX(Demand!$B$3:$B$26,C1561))</f>
        <v>900</v>
      </c>
      <c r="T1561" s="7">
        <f t="shared" si="223"/>
        <v>365.04663488082542</v>
      </c>
      <c r="U1561" s="7">
        <f t="shared" si="224"/>
        <v>0</v>
      </c>
    </row>
    <row r="1562" spans="1:21" x14ac:dyDescent="0.2">
      <c r="A1562" s="1">
        <v>3</v>
      </c>
      <c r="B1562" s="1">
        <v>6</v>
      </c>
      <c r="C1562" s="1">
        <v>18</v>
      </c>
      <c r="D1562">
        <v>5.7</v>
      </c>
      <c r="E1562">
        <v>0.3</v>
      </c>
      <c r="F1562">
        <v>68</v>
      </c>
      <c r="G1562">
        <v>23</v>
      </c>
      <c r="H1562">
        <v>0</v>
      </c>
      <c r="I1562">
        <v>23</v>
      </c>
      <c r="J1562" s="4">
        <f t="shared" si="219"/>
        <v>261.74204962905873</v>
      </c>
      <c r="K1562" s="4">
        <f t="shared" si="220"/>
        <v>0.34894004249591148</v>
      </c>
      <c r="L1562" s="5">
        <f t="shared" si="216"/>
        <v>0</v>
      </c>
      <c r="M1562" s="5">
        <f t="shared" si="217"/>
        <v>33.651059957504089</v>
      </c>
      <c r="N1562" s="6">
        <f t="shared" si="218"/>
        <v>0</v>
      </c>
      <c r="O1562" s="6">
        <f t="shared" si="221"/>
        <v>21.033932084382979</v>
      </c>
      <c r="P1562" s="6">
        <f>FORECAST(J1562,Inputs!$B$10:$B$18,Inputs!$A$10:$A$18)</f>
        <v>32.979093052120909</v>
      </c>
      <c r="Q1562" s="6">
        <f>IF(Inputs!$D$10="Yes",IF('Hourly Calcs'!P1562&gt;'Hourly Calcs'!K1562,'Hourly Calcs'!O1562,N1562+O1562),N1562+O1562)</f>
        <v>21.033932084382979</v>
      </c>
      <c r="R1562" s="12">
        <f t="shared" si="222"/>
        <v>99.953245264987913</v>
      </c>
      <c r="S1562" s="1">
        <f>IF(AND(A1562&gt;=5,A1562&lt;=9),INDEX(Demand!$C$3:$C$26,C1562),INDEX(Demand!$B$3:$B$26,C1562))</f>
        <v>900</v>
      </c>
      <c r="T1562" s="7">
        <f t="shared" si="223"/>
        <v>99.953245264987913</v>
      </c>
      <c r="U1562" s="7">
        <f t="shared" si="224"/>
        <v>0</v>
      </c>
    </row>
    <row r="1563" spans="1:21" x14ac:dyDescent="0.2">
      <c r="A1563" s="1">
        <v>3</v>
      </c>
      <c r="B1563" s="1">
        <v>6</v>
      </c>
      <c r="C1563" s="1">
        <v>19</v>
      </c>
      <c r="D1563">
        <v>6.2</v>
      </c>
      <c r="E1563">
        <v>-2</v>
      </c>
      <c r="F1563">
        <v>55</v>
      </c>
      <c r="G1563">
        <v>0</v>
      </c>
      <c r="H1563">
        <v>0</v>
      </c>
      <c r="I1563">
        <v>0</v>
      </c>
      <c r="J1563" s="4">
        <f t="shared" si="219"/>
        <v>273.35875914890084</v>
      </c>
      <c r="K1563" s="4">
        <f t="shared" si="220"/>
        <v>-9.5808815681760819</v>
      </c>
      <c r="L1563" s="5">
        <f t="shared" si="216"/>
        <v>0</v>
      </c>
      <c r="M1563" s="5">
        <f t="shared" si="217"/>
        <v>0</v>
      </c>
      <c r="N1563" s="6">
        <f t="shared" si="218"/>
        <v>0</v>
      </c>
      <c r="O1563" s="6">
        <f t="shared" si="221"/>
        <v>0</v>
      </c>
      <c r="P1563" s="6">
        <f>FORECAST(J1563,Inputs!$B$10:$B$18,Inputs!$A$10:$A$18)</f>
        <v>33.086655177304635</v>
      </c>
      <c r="Q1563" s="6">
        <f>IF(Inputs!$D$10="Yes",IF('Hourly Calcs'!P1563&gt;'Hourly Calcs'!K1563,'Hourly Calcs'!O1563,N1563+O1563),N1563+O1563)</f>
        <v>0</v>
      </c>
      <c r="R1563" s="12">
        <f t="shared" si="222"/>
        <v>0</v>
      </c>
      <c r="S1563" s="1">
        <f>IF(AND(A1563&gt;=5,A1563&lt;=9),INDEX(Demand!$C$3:$C$26,C1563),INDEX(Demand!$B$3:$B$26,C1563))</f>
        <v>900</v>
      </c>
      <c r="T1563" s="7">
        <f t="shared" si="223"/>
        <v>0</v>
      </c>
      <c r="U1563" s="7">
        <f t="shared" si="224"/>
        <v>0</v>
      </c>
    </row>
    <row r="1564" spans="1:21" x14ac:dyDescent="0.2">
      <c r="A1564" s="1">
        <v>3</v>
      </c>
      <c r="B1564" s="1">
        <v>6</v>
      </c>
      <c r="C1564" s="1">
        <v>20</v>
      </c>
      <c r="D1564">
        <v>6</v>
      </c>
      <c r="E1564">
        <v>-1.9</v>
      </c>
      <c r="F1564">
        <v>56</v>
      </c>
      <c r="G1564">
        <v>0</v>
      </c>
      <c r="H1564">
        <v>0</v>
      </c>
      <c r="I1564">
        <v>0</v>
      </c>
      <c r="J1564" s="4">
        <f t="shared" si="219"/>
        <v>285.40472468497228</v>
      </c>
      <c r="K1564" s="4">
        <f t="shared" si="220"/>
        <v>-18.939224857265344</v>
      </c>
      <c r="L1564" s="5">
        <f t="shared" si="216"/>
        <v>0</v>
      </c>
      <c r="M1564" s="5">
        <f t="shared" si="217"/>
        <v>0</v>
      </c>
      <c r="N1564" s="6">
        <f t="shared" si="218"/>
        <v>0</v>
      </c>
      <c r="O1564" s="6">
        <f t="shared" si="221"/>
        <v>0</v>
      </c>
      <c r="P1564" s="6">
        <f>FORECAST(J1564,Inputs!$B$10:$B$18,Inputs!$A$10:$A$18)</f>
        <v>33.198191895231226</v>
      </c>
      <c r="Q1564" s="6">
        <f>IF(Inputs!$D$10="Yes",IF('Hourly Calcs'!P1564&gt;'Hourly Calcs'!K1564,'Hourly Calcs'!O1564,N1564+O1564),N1564+O1564)</f>
        <v>0</v>
      </c>
      <c r="R1564" s="12">
        <f t="shared" si="222"/>
        <v>0</v>
      </c>
      <c r="S1564" s="1">
        <f>IF(AND(A1564&gt;=5,A1564&lt;=9),INDEX(Demand!$C$3:$C$26,C1564),INDEX(Demand!$B$3:$B$26,C1564))</f>
        <v>800</v>
      </c>
      <c r="T1564" s="7">
        <f t="shared" si="223"/>
        <v>0</v>
      </c>
      <c r="U1564" s="7">
        <f t="shared" si="224"/>
        <v>0</v>
      </c>
    </row>
    <row r="1565" spans="1:21" x14ac:dyDescent="0.2">
      <c r="A1565" s="1">
        <v>3</v>
      </c>
      <c r="B1565" s="1">
        <v>6</v>
      </c>
      <c r="C1565" s="1">
        <v>21</v>
      </c>
      <c r="D1565">
        <v>6</v>
      </c>
      <c r="E1565">
        <v>-0.9</v>
      </c>
      <c r="F1565">
        <v>61</v>
      </c>
      <c r="G1565">
        <v>0</v>
      </c>
      <c r="H1565">
        <v>0</v>
      </c>
      <c r="I1565">
        <v>0</v>
      </c>
      <c r="J1565" s="4">
        <f t="shared" si="219"/>
        <v>298.59247334875033</v>
      </c>
      <c r="K1565" s="4">
        <f t="shared" si="220"/>
        <v>-27.725240448284865</v>
      </c>
      <c r="L1565" s="5">
        <f t="shared" si="216"/>
        <v>0</v>
      </c>
      <c r="M1565" s="5">
        <f t="shared" si="217"/>
        <v>0</v>
      </c>
      <c r="N1565" s="6">
        <f t="shared" si="218"/>
        <v>0</v>
      </c>
      <c r="O1565" s="6">
        <f t="shared" si="221"/>
        <v>0</v>
      </c>
      <c r="P1565" s="6">
        <f>FORECAST(J1565,Inputs!$B$10:$B$18,Inputs!$A$10:$A$18)</f>
        <v>33.320300679155096</v>
      </c>
      <c r="Q1565" s="6">
        <f>IF(Inputs!$D$10="Yes",IF('Hourly Calcs'!P1565&gt;'Hourly Calcs'!K1565,'Hourly Calcs'!O1565,N1565+O1565),N1565+O1565)</f>
        <v>0</v>
      </c>
      <c r="R1565" s="12">
        <f t="shared" si="222"/>
        <v>0</v>
      </c>
      <c r="S1565" s="1">
        <f>IF(AND(A1565&gt;=5,A1565&lt;=9),INDEX(Demand!$C$3:$C$26,C1565),INDEX(Demand!$B$3:$B$26,C1565))</f>
        <v>700</v>
      </c>
      <c r="T1565" s="7">
        <f t="shared" si="223"/>
        <v>0</v>
      </c>
      <c r="U1565" s="7">
        <f t="shared" si="224"/>
        <v>0</v>
      </c>
    </row>
    <row r="1566" spans="1:21" x14ac:dyDescent="0.2">
      <c r="A1566" s="1">
        <v>3</v>
      </c>
      <c r="B1566" s="1">
        <v>6</v>
      </c>
      <c r="C1566" s="1">
        <v>22</v>
      </c>
      <c r="D1566">
        <v>5.5</v>
      </c>
      <c r="E1566">
        <v>0.6</v>
      </c>
      <c r="F1566">
        <v>71</v>
      </c>
      <c r="G1566">
        <v>0</v>
      </c>
      <c r="H1566">
        <v>0</v>
      </c>
      <c r="I1566">
        <v>0</v>
      </c>
      <c r="J1566" s="4">
        <f t="shared" si="219"/>
        <v>313.68605509606266</v>
      </c>
      <c r="K1566" s="4">
        <f t="shared" si="220"/>
        <v>-35.379524547898583</v>
      </c>
      <c r="L1566" s="5">
        <f t="shared" si="216"/>
        <v>0</v>
      </c>
      <c r="M1566" s="5">
        <f t="shared" si="217"/>
        <v>0</v>
      </c>
      <c r="N1566" s="6">
        <f t="shared" si="218"/>
        <v>0</v>
      </c>
      <c r="O1566" s="6">
        <f t="shared" si="221"/>
        <v>0</v>
      </c>
      <c r="P1566" s="6">
        <f>FORECAST(J1566,Inputs!$B$10:$B$18,Inputs!$A$10:$A$18)</f>
        <v>33.460056065704279</v>
      </c>
      <c r="Q1566" s="6">
        <f>IF(Inputs!$D$10="Yes",IF('Hourly Calcs'!P1566&gt;'Hourly Calcs'!K1566,'Hourly Calcs'!O1566,N1566+O1566),N1566+O1566)</f>
        <v>0</v>
      </c>
      <c r="R1566" s="12">
        <f t="shared" si="222"/>
        <v>0</v>
      </c>
      <c r="S1566" s="1">
        <f>IF(AND(A1566&gt;=5,A1566&lt;=9),INDEX(Demand!$C$3:$C$26,C1566),INDEX(Demand!$B$3:$B$26,C1566))</f>
        <v>600</v>
      </c>
      <c r="T1566" s="7">
        <f t="shared" si="223"/>
        <v>0</v>
      </c>
      <c r="U1566" s="7">
        <f t="shared" si="224"/>
        <v>0</v>
      </c>
    </row>
    <row r="1567" spans="1:21" x14ac:dyDescent="0.2">
      <c r="A1567" s="1">
        <v>3</v>
      </c>
      <c r="B1567" s="1">
        <v>6</v>
      </c>
      <c r="C1567" s="1">
        <v>23</v>
      </c>
      <c r="D1567">
        <v>5.2</v>
      </c>
      <c r="E1567">
        <v>1.4</v>
      </c>
      <c r="F1567">
        <v>76</v>
      </c>
      <c r="G1567">
        <v>0</v>
      </c>
      <c r="H1567">
        <v>0</v>
      </c>
      <c r="I1567">
        <v>0</v>
      </c>
      <c r="J1567" s="4">
        <f t="shared" si="219"/>
        <v>331.28449003461333</v>
      </c>
      <c r="K1567" s="4">
        <f t="shared" si="220"/>
        <v>-41.155081383792549</v>
      </c>
      <c r="L1567" s="5">
        <f t="shared" si="216"/>
        <v>0</v>
      </c>
      <c r="M1567" s="5">
        <f t="shared" si="217"/>
        <v>0</v>
      </c>
      <c r="N1567" s="6">
        <f t="shared" si="218"/>
        <v>0</v>
      </c>
      <c r="O1567" s="6">
        <f t="shared" si="221"/>
        <v>0</v>
      </c>
      <c r="P1567" s="6">
        <f>FORECAST(J1567,Inputs!$B$10:$B$18,Inputs!$A$10:$A$18)</f>
        <v>33.623004537357531</v>
      </c>
      <c r="Q1567" s="6">
        <f>IF(Inputs!$D$10="Yes",IF('Hourly Calcs'!P1567&gt;'Hourly Calcs'!K1567,'Hourly Calcs'!O1567,N1567+O1567),N1567+O1567)</f>
        <v>0</v>
      </c>
      <c r="R1567" s="12">
        <f t="shared" si="222"/>
        <v>0</v>
      </c>
      <c r="S1567" s="1">
        <f>IF(AND(A1567&gt;=5,A1567&lt;=9),INDEX(Demand!$C$3:$C$26,C1567),INDEX(Demand!$B$3:$B$26,C1567))</f>
        <v>500</v>
      </c>
      <c r="T1567" s="7">
        <f t="shared" si="223"/>
        <v>0</v>
      </c>
      <c r="U1567" s="7">
        <f t="shared" si="224"/>
        <v>0</v>
      </c>
    </row>
    <row r="1568" spans="1:21" x14ac:dyDescent="0.2">
      <c r="A1568" s="1">
        <v>3</v>
      </c>
      <c r="B1568" s="1">
        <v>6</v>
      </c>
      <c r="C1568" s="1">
        <v>24</v>
      </c>
      <c r="D1568">
        <v>4.7</v>
      </c>
      <c r="E1568">
        <v>0.5</v>
      </c>
      <c r="F1568">
        <v>74</v>
      </c>
      <c r="G1568">
        <v>0</v>
      </c>
      <c r="H1568">
        <v>0</v>
      </c>
      <c r="I1568">
        <v>0</v>
      </c>
      <c r="J1568" s="4">
        <f t="shared" si="219"/>
        <v>351.23564776971347</v>
      </c>
      <c r="K1568" s="4">
        <f t="shared" si="220"/>
        <v>-44.199715056117213</v>
      </c>
      <c r="L1568" s="5">
        <f t="shared" si="216"/>
        <v>0</v>
      </c>
      <c r="M1568" s="5">
        <f t="shared" si="217"/>
        <v>0</v>
      </c>
      <c r="N1568" s="6">
        <f t="shared" si="218"/>
        <v>0</v>
      </c>
      <c r="O1568" s="6">
        <f t="shared" si="221"/>
        <v>0</v>
      </c>
      <c r="P1568" s="6">
        <f>FORECAST(J1568,Inputs!$B$10:$B$18,Inputs!$A$10:$A$18)</f>
        <v>33.8077374793492</v>
      </c>
      <c r="Q1568" s="6">
        <f>IF(Inputs!$D$10="Yes",IF('Hourly Calcs'!P1568&gt;'Hourly Calcs'!K1568,'Hourly Calcs'!O1568,N1568+O1568),N1568+O1568)</f>
        <v>0</v>
      </c>
      <c r="R1568" s="12">
        <f t="shared" si="222"/>
        <v>0</v>
      </c>
      <c r="S1568" s="1">
        <f>IF(AND(A1568&gt;=5,A1568&lt;=9),INDEX(Demand!$C$3:$C$26,C1568),INDEX(Demand!$B$3:$B$26,C1568))</f>
        <v>400</v>
      </c>
      <c r="T1568" s="7">
        <f t="shared" si="223"/>
        <v>0</v>
      </c>
      <c r="U1568" s="7">
        <f t="shared" si="224"/>
        <v>0</v>
      </c>
    </row>
    <row r="1569" spans="1:21" x14ac:dyDescent="0.2">
      <c r="A1569" s="1">
        <v>3</v>
      </c>
      <c r="B1569" s="1">
        <v>7</v>
      </c>
      <c r="C1569" s="1">
        <v>1</v>
      </c>
      <c r="D1569">
        <v>5.7</v>
      </c>
      <c r="E1569">
        <v>-0.7</v>
      </c>
      <c r="F1569">
        <v>63</v>
      </c>
      <c r="G1569">
        <v>0</v>
      </c>
      <c r="H1569">
        <v>0</v>
      </c>
      <c r="I1569">
        <v>0</v>
      </c>
      <c r="J1569" s="4">
        <f t="shared" si="219"/>
        <v>12.07716536981161</v>
      </c>
      <c r="K1569" s="4">
        <f t="shared" si="220"/>
        <v>-43.907800982338955</v>
      </c>
      <c r="L1569" s="5">
        <f t="shared" si="216"/>
        <v>0</v>
      </c>
      <c r="M1569" s="5">
        <f t="shared" si="217"/>
        <v>0</v>
      </c>
      <c r="N1569" s="6">
        <f t="shared" si="218"/>
        <v>0</v>
      </c>
      <c r="O1569" s="6">
        <f t="shared" si="221"/>
        <v>0</v>
      </c>
      <c r="P1569" s="6">
        <f>FORECAST(J1569,Inputs!$B$10:$B$18,Inputs!$A$10:$A$18)</f>
        <v>30.667381160831589</v>
      </c>
      <c r="Q1569" s="6">
        <f>IF(Inputs!$D$10="Yes",IF('Hourly Calcs'!P1569&gt;'Hourly Calcs'!K1569,'Hourly Calcs'!O1569,N1569+O1569),N1569+O1569)</f>
        <v>0</v>
      </c>
      <c r="R1569" s="12">
        <f t="shared" si="222"/>
        <v>0</v>
      </c>
      <c r="S1569" s="1">
        <f>IF(AND(A1569&gt;=5,A1569&lt;=9),INDEX(Demand!$C$3:$C$26,C1569),INDEX(Demand!$B$3:$B$26,C1569))</f>
        <v>350</v>
      </c>
      <c r="T1569" s="7">
        <f t="shared" si="223"/>
        <v>0</v>
      </c>
      <c r="U1569" s="7">
        <f t="shared" si="224"/>
        <v>0</v>
      </c>
    </row>
    <row r="1570" spans="1:21" x14ac:dyDescent="0.2">
      <c r="A1570" s="1">
        <v>3</v>
      </c>
      <c r="B1570" s="1">
        <v>7</v>
      </c>
      <c r="C1570" s="1">
        <v>2</v>
      </c>
      <c r="D1570">
        <v>5.4</v>
      </c>
      <c r="E1570">
        <v>-0.1</v>
      </c>
      <c r="F1570">
        <v>68</v>
      </c>
      <c r="G1570">
        <v>0</v>
      </c>
      <c r="H1570">
        <v>0</v>
      </c>
      <c r="I1570">
        <v>0</v>
      </c>
      <c r="J1570" s="4">
        <f t="shared" si="219"/>
        <v>31.694915371074757</v>
      </c>
      <c r="K1570" s="4">
        <f t="shared" si="220"/>
        <v>-40.341856333664509</v>
      </c>
      <c r="L1570" s="5">
        <f t="shared" si="216"/>
        <v>0</v>
      </c>
      <c r="M1570" s="5">
        <f t="shared" si="217"/>
        <v>0</v>
      </c>
      <c r="N1570" s="6">
        <f t="shared" si="218"/>
        <v>0</v>
      </c>
      <c r="O1570" s="6">
        <f t="shared" si="221"/>
        <v>0</v>
      </c>
      <c r="P1570" s="6">
        <f>FORECAST(J1570,Inputs!$B$10:$B$18,Inputs!$A$10:$A$18)</f>
        <v>30.849026994176615</v>
      </c>
      <c r="Q1570" s="6">
        <f>IF(Inputs!$D$10="Yes",IF('Hourly Calcs'!P1570&gt;'Hourly Calcs'!K1570,'Hourly Calcs'!O1570,N1570+O1570),N1570+O1570)</f>
        <v>0</v>
      </c>
      <c r="R1570" s="12">
        <f t="shared" si="222"/>
        <v>0</v>
      </c>
      <c r="S1570" s="1">
        <f>IF(AND(A1570&gt;=5,A1570&lt;=9),INDEX(Demand!$C$3:$C$26,C1570),INDEX(Demand!$B$3:$B$26,C1570))</f>
        <v>350</v>
      </c>
      <c r="T1570" s="7">
        <f t="shared" si="223"/>
        <v>0</v>
      </c>
      <c r="U1570" s="7">
        <f t="shared" si="224"/>
        <v>0</v>
      </c>
    </row>
    <row r="1571" spans="1:21" x14ac:dyDescent="0.2">
      <c r="A1571" s="1">
        <v>3</v>
      </c>
      <c r="B1571" s="1">
        <v>7</v>
      </c>
      <c r="C1571" s="1">
        <v>3</v>
      </c>
      <c r="D1571">
        <v>4.9000000000000004</v>
      </c>
      <c r="E1571">
        <v>2.4</v>
      </c>
      <c r="F1571">
        <v>84</v>
      </c>
      <c r="G1571">
        <v>0</v>
      </c>
      <c r="H1571">
        <v>0</v>
      </c>
      <c r="I1571">
        <v>0</v>
      </c>
      <c r="J1571" s="4">
        <f t="shared" si="219"/>
        <v>48.846587424245513</v>
      </c>
      <c r="K1571" s="4">
        <f t="shared" si="220"/>
        <v>-34.182235266508769</v>
      </c>
      <c r="L1571" s="5">
        <f t="shared" ref="L1571:L1634" si="225">IF(ABS($B$5-J1571)&gt;90,0,ABS($B$5-J1571))</f>
        <v>0</v>
      </c>
      <c r="M1571" s="5">
        <f t="shared" ref="M1571:M1634" si="226">IF(K1571&gt;0,ABS($B$4-K1571),0)</f>
        <v>0</v>
      </c>
      <c r="N1571" s="6">
        <f t="shared" si="218"/>
        <v>0</v>
      </c>
      <c r="O1571" s="6">
        <f t="shared" si="221"/>
        <v>0</v>
      </c>
      <c r="P1571" s="6">
        <f>FORECAST(J1571,Inputs!$B$10:$B$18,Inputs!$A$10:$A$18)</f>
        <v>31.007838772446714</v>
      </c>
      <c r="Q1571" s="6">
        <f>IF(Inputs!$D$10="Yes",IF('Hourly Calcs'!P1571&gt;'Hourly Calcs'!K1571,'Hourly Calcs'!O1571,N1571+O1571),N1571+O1571)</f>
        <v>0</v>
      </c>
      <c r="R1571" s="12">
        <f t="shared" si="222"/>
        <v>0</v>
      </c>
      <c r="S1571" s="1">
        <f>IF(AND(A1571&gt;=5,A1571&lt;=9),INDEX(Demand!$C$3:$C$26,C1571),INDEX(Demand!$B$3:$B$26,C1571))</f>
        <v>350</v>
      </c>
      <c r="T1571" s="7">
        <f t="shared" si="223"/>
        <v>0</v>
      </c>
      <c r="U1571" s="7">
        <f t="shared" si="224"/>
        <v>0</v>
      </c>
    </row>
    <row r="1572" spans="1:21" x14ac:dyDescent="0.2">
      <c r="A1572" s="1">
        <v>3</v>
      </c>
      <c r="B1572" s="1">
        <v>7</v>
      </c>
      <c r="C1572" s="1">
        <v>4</v>
      </c>
      <c r="D1572">
        <v>4.9000000000000004</v>
      </c>
      <c r="E1572">
        <v>2.4</v>
      </c>
      <c r="F1572">
        <v>84</v>
      </c>
      <c r="G1572">
        <v>0</v>
      </c>
      <c r="H1572">
        <v>0</v>
      </c>
      <c r="I1572">
        <v>0</v>
      </c>
      <c r="J1572" s="4">
        <f t="shared" si="219"/>
        <v>63.559349925923826</v>
      </c>
      <c r="K1572" s="4">
        <f t="shared" si="220"/>
        <v>-26.278887361226595</v>
      </c>
      <c r="L1572" s="5">
        <f t="shared" si="225"/>
        <v>0</v>
      </c>
      <c r="M1572" s="5">
        <f t="shared" si="226"/>
        <v>0</v>
      </c>
      <c r="N1572" s="6">
        <f t="shared" si="218"/>
        <v>0</v>
      </c>
      <c r="O1572" s="6">
        <f t="shared" si="221"/>
        <v>0</v>
      </c>
      <c r="P1572" s="6">
        <f>FORECAST(J1572,Inputs!$B$10:$B$18,Inputs!$A$10:$A$18)</f>
        <v>31.144068054869663</v>
      </c>
      <c r="Q1572" s="6">
        <f>IF(Inputs!$D$10="Yes",IF('Hourly Calcs'!P1572&gt;'Hourly Calcs'!K1572,'Hourly Calcs'!O1572,N1572+O1572),N1572+O1572)</f>
        <v>0</v>
      </c>
      <c r="R1572" s="12">
        <f t="shared" si="222"/>
        <v>0</v>
      </c>
      <c r="S1572" s="1">
        <f>IF(AND(A1572&gt;=5,A1572&lt;=9),INDEX(Demand!$C$3:$C$26,C1572),INDEX(Demand!$B$3:$B$26,C1572))</f>
        <v>350</v>
      </c>
      <c r="T1572" s="7">
        <f t="shared" si="223"/>
        <v>0</v>
      </c>
      <c r="U1572" s="7">
        <f t="shared" si="224"/>
        <v>0</v>
      </c>
    </row>
    <row r="1573" spans="1:21" x14ac:dyDescent="0.2">
      <c r="A1573" s="1">
        <v>3</v>
      </c>
      <c r="B1573" s="1">
        <v>7</v>
      </c>
      <c r="C1573" s="1">
        <v>5</v>
      </c>
      <c r="D1573">
        <v>5.4</v>
      </c>
      <c r="E1573">
        <v>1.1000000000000001</v>
      </c>
      <c r="F1573">
        <v>74</v>
      </c>
      <c r="G1573">
        <v>0</v>
      </c>
      <c r="H1573">
        <v>0</v>
      </c>
      <c r="I1573">
        <v>0</v>
      </c>
      <c r="J1573" s="4">
        <f t="shared" si="219"/>
        <v>76.490190413715325</v>
      </c>
      <c r="K1573" s="4">
        <f t="shared" si="220"/>
        <v>-17.346500256214341</v>
      </c>
      <c r="L1573" s="5">
        <f t="shared" si="225"/>
        <v>88.509809586284675</v>
      </c>
      <c r="M1573" s="5">
        <f t="shared" si="226"/>
        <v>0</v>
      </c>
      <c r="N1573" s="6">
        <f t="shared" si="218"/>
        <v>0</v>
      </c>
      <c r="O1573" s="6">
        <f t="shared" si="221"/>
        <v>0</v>
      </c>
      <c r="P1573" s="6">
        <f>FORECAST(J1573,Inputs!$B$10:$B$18,Inputs!$A$10:$A$18)</f>
        <v>31.26379805938625</v>
      </c>
      <c r="Q1573" s="6">
        <f>IF(Inputs!$D$10="Yes",IF('Hourly Calcs'!P1573&gt;'Hourly Calcs'!K1573,'Hourly Calcs'!O1573,N1573+O1573),N1573+O1573)</f>
        <v>0</v>
      </c>
      <c r="R1573" s="12">
        <f t="shared" si="222"/>
        <v>0</v>
      </c>
      <c r="S1573" s="1">
        <f>IF(AND(A1573&gt;=5,A1573&lt;=9),INDEX(Demand!$C$3:$C$26,C1573),INDEX(Demand!$B$3:$B$26,C1573))</f>
        <v>350</v>
      </c>
      <c r="T1573" s="7">
        <f t="shared" si="223"/>
        <v>0</v>
      </c>
      <c r="U1573" s="7">
        <f t="shared" si="224"/>
        <v>0</v>
      </c>
    </row>
    <row r="1574" spans="1:21" x14ac:dyDescent="0.2">
      <c r="A1574" s="1">
        <v>3</v>
      </c>
      <c r="B1574" s="1">
        <v>7</v>
      </c>
      <c r="C1574" s="1">
        <v>6</v>
      </c>
      <c r="D1574">
        <v>5.5</v>
      </c>
      <c r="E1574">
        <v>2</v>
      </c>
      <c r="F1574">
        <v>78</v>
      </c>
      <c r="G1574">
        <v>0</v>
      </c>
      <c r="H1574">
        <v>0</v>
      </c>
      <c r="I1574">
        <v>0</v>
      </c>
      <c r="J1574" s="4">
        <f t="shared" si="219"/>
        <v>88.401451453288175</v>
      </c>
      <c r="K1574" s="4">
        <f t="shared" si="220"/>
        <v>-7.9129563905072757</v>
      </c>
      <c r="L1574" s="5">
        <f t="shared" si="225"/>
        <v>76.598548546711825</v>
      </c>
      <c r="M1574" s="5">
        <f t="shared" si="226"/>
        <v>0</v>
      </c>
      <c r="N1574" s="6">
        <f t="shared" si="218"/>
        <v>0</v>
      </c>
      <c r="O1574" s="6">
        <f t="shared" si="221"/>
        <v>0</v>
      </c>
      <c r="P1574" s="6">
        <f>FORECAST(J1574,Inputs!$B$10:$B$18,Inputs!$A$10:$A$18)</f>
        <v>31.37408751345637</v>
      </c>
      <c r="Q1574" s="6">
        <f>IF(Inputs!$D$10="Yes",IF('Hourly Calcs'!P1574&gt;'Hourly Calcs'!K1574,'Hourly Calcs'!O1574,N1574+O1574),N1574+O1574)</f>
        <v>0</v>
      </c>
      <c r="R1574" s="12">
        <f t="shared" si="222"/>
        <v>0</v>
      </c>
      <c r="S1574" s="1">
        <f>IF(AND(A1574&gt;=5,A1574&lt;=9),INDEX(Demand!$C$3:$C$26,C1574),INDEX(Demand!$B$3:$B$26,C1574))</f>
        <v>350</v>
      </c>
      <c r="T1574" s="7">
        <f t="shared" si="223"/>
        <v>0</v>
      </c>
      <c r="U1574" s="7">
        <f t="shared" si="224"/>
        <v>0</v>
      </c>
    </row>
    <row r="1575" spans="1:21" x14ac:dyDescent="0.2">
      <c r="A1575" s="1">
        <v>3</v>
      </c>
      <c r="B1575" s="1">
        <v>7</v>
      </c>
      <c r="C1575" s="1">
        <v>7</v>
      </c>
      <c r="D1575">
        <v>5.5</v>
      </c>
      <c r="E1575">
        <v>2.6</v>
      </c>
      <c r="F1575">
        <v>82</v>
      </c>
      <c r="G1575">
        <v>1</v>
      </c>
      <c r="H1575">
        <v>0</v>
      </c>
      <c r="I1575">
        <v>1</v>
      </c>
      <c r="J1575" s="4">
        <f t="shared" si="219"/>
        <v>99.993179031586692</v>
      </c>
      <c r="K1575" s="4">
        <f t="shared" si="220"/>
        <v>1.831604143159268</v>
      </c>
      <c r="L1575" s="5">
        <f t="shared" si="225"/>
        <v>65.006820968413308</v>
      </c>
      <c r="M1575" s="5">
        <f t="shared" si="226"/>
        <v>32.168395856840732</v>
      </c>
      <c r="N1575" s="6">
        <f t="shared" si="218"/>
        <v>0</v>
      </c>
      <c r="O1575" s="6">
        <f t="shared" si="221"/>
        <v>0.91451878627752081</v>
      </c>
      <c r="P1575" s="6">
        <f>FORECAST(J1575,Inputs!$B$10:$B$18,Inputs!$A$10:$A$18)</f>
        <v>31.48141832436654</v>
      </c>
      <c r="Q1575" s="6">
        <f>IF(Inputs!$D$10="Yes",IF('Hourly Calcs'!P1575&gt;'Hourly Calcs'!K1575,'Hourly Calcs'!O1575,N1575+O1575),N1575+O1575)</f>
        <v>0.91451878627752081</v>
      </c>
      <c r="R1575" s="12">
        <f t="shared" si="222"/>
        <v>4.3457932723907788</v>
      </c>
      <c r="S1575" s="1">
        <f>IF(AND(A1575&gt;=5,A1575&lt;=9),INDEX(Demand!$C$3:$C$26,C1575),INDEX(Demand!$B$3:$B$26,C1575))</f>
        <v>350</v>
      </c>
      <c r="T1575" s="7">
        <f t="shared" si="223"/>
        <v>4.3457932723907788</v>
      </c>
      <c r="U1575" s="7">
        <f t="shared" si="224"/>
        <v>0</v>
      </c>
    </row>
    <row r="1576" spans="1:21" x14ac:dyDescent="0.2">
      <c r="A1576" s="1">
        <v>3</v>
      </c>
      <c r="B1576" s="1">
        <v>7</v>
      </c>
      <c r="C1576" s="1">
        <v>8</v>
      </c>
      <c r="D1576">
        <v>5.8</v>
      </c>
      <c r="E1576">
        <v>3.7</v>
      </c>
      <c r="F1576">
        <v>86</v>
      </c>
      <c r="G1576">
        <v>32</v>
      </c>
      <c r="H1576">
        <v>0</v>
      </c>
      <c r="I1576">
        <v>32</v>
      </c>
      <c r="J1576" s="4">
        <f t="shared" si="219"/>
        <v>111.90234482386754</v>
      </c>
      <c r="K1576" s="4">
        <f t="shared" si="220"/>
        <v>10.725582780119836</v>
      </c>
      <c r="L1576" s="5">
        <f t="shared" si="225"/>
        <v>53.097655176132463</v>
      </c>
      <c r="M1576" s="5">
        <f t="shared" si="226"/>
        <v>23.274417219880164</v>
      </c>
      <c r="N1576" s="6">
        <f t="shared" si="218"/>
        <v>0</v>
      </c>
      <c r="O1576" s="6">
        <f t="shared" si="221"/>
        <v>29.264601160880666</v>
      </c>
      <c r="P1576" s="6">
        <f>FORECAST(J1576,Inputs!$B$10:$B$18,Inputs!$A$10:$A$18)</f>
        <v>31.591688377998771</v>
      </c>
      <c r="Q1576" s="6">
        <f>IF(Inputs!$D$10="Yes",IF('Hourly Calcs'!P1576&gt;'Hourly Calcs'!K1576,'Hourly Calcs'!O1576,N1576+O1576),N1576+O1576)</f>
        <v>29.264601160880666</v>
      </c>
      <c r="R1576" s="12">
        <f t="shared" si="222"/>
        <v>139.06538471650492</v>
      </c>
      <c r="S1576" s="1">
        <f>IF(AND(A1576&gt;=5,A1576&lt;=9),INDEX(Demand!$C$3:$C$26,C1576),INDEX(Demand!$B$3:$B$26,C1576))</f>
        <v>350</v>
      </c>
      <c r="T1576" s="7">
        <f t="shared" si="223"/>
        <v>139.06538471650492</v>
      </c>
      <c r="U1576" s="7">
        <f t="shared" si="224"/>
        <v>0</v>
      </c>
    </row>
    <row r="1577" spans="1:21" x14ac:dyDescent="0.2">
      <c r="A1577" s="1">
        <v>3</v>
      </c>
      <c r="B1577" s="1">
        <v>7</v>
      </c>
      <c r="C1577" s="1">
        <v>9</v>
      </c>
      <c r="D1577">
        <v>6.2</v>
      </c>
      <c r="E1577">
        <v>3.6</v>
      </c>
      <c r="F1577">
        <v>83</v>
      </c>
      <c r="G1577">
        <v>119</v>
      </c>
      <c r="H1577">
        <v>28</v>
      </c>
      <c r="I1577">
        <v>112</v>
      </c>
      <c r="J1577" s="4">
        <f t="shared" si="219"/>
        <v>124.7269356164453</v>
      </c>
      <c r="K1577" s="4">
        <f t="shared" si="220"/>
        <v>19.05285404888177</v>
      </c>
      <c r="L1577" s="5">
        <f t="shared" si="225"/>
        <v>40.273064383554697</v>
      </c>
      <c r="M1577" s="5">
        <f t="shared" si="226"/>
        <v>14.94714595111823</v>
      </c>
      <c r="N1577" s="6">
        <f t="shared" si="218"/>
        <v>18.869401217492442</v>
      </c>
      <c r="O1577" s="6">
        <f t="shared" si="221"/>
        <v>102.42610406308233</v>
      </c>
      <c r="P1577" s="6">
        <f>FORECAST(J1577,Inputs!$B$10:$B$18,Inputs!$A$10:$A$18)</f>
        <v>31.710434589041157</v>
      </c>
      <c r="Q1577" s="6">
        <f>IF(Inputs!$D$10="Yes",IF('Hourly Calcs'!P1577&gt;'Hourly Calcs'!K1577,'Hourly Calcs'!O1577,N1577+O1577),N1577+O1577)</f>
        <v>102.42610406308233</v>
      </c>
      <c r="R1577" s="12">
        <f t="shared" si="222"/>
        <v>486.72884650776723</v>
      </c>
      <c r="S1577" s="1">
        <f>IF(AND(A1577&gt;=5,A1577&lt;=9),INDEX(Demand!$C$3:$C$26,C1577),INDEX(Demand!$B$3:$B$26,C1577))</f>
        <v>350</v>
      </c>
      <c r="T1577" s="7">
        <f t="shared" si="223"/>
        <v>350</v>
      </c>
      <c r="U1577" s="7">
        <f t="shared" si="224"/>
        <v>136.72884650776723</v>
      </c>
    </row>
    <row r="1578" spans="1:21" x14ac:dyDescent="0.2">
      <c r="A1578" s="1">
        <v>3</v>
      </c>
      <c r="B1578" s="1">
        <v>7</v>
      </c>
      <c r="C1578" s="1">
        <v>10</v>
      </c>
      <c r="D1578">
        <v>6.7</v>
      </c>
      <c r="E1578">
        <v>3.9</v>
      </c>
      <c r="F1578">
        <v>82</v>
      </c>
      <c r="G1578">
        <v>210</v>
      </c>
      <c r="H1578">
        <v>80</v>
      </c>
      <c r="I1578">
        <v>177</v>
      </c>
      <c r="J1578" s="4">
        <f t="shared" si="219"/>
        <v>138.99262851242636</v>
      </c>
      <c r="K1578" s="4">
        <f t="shared" si="220"/>
        <v>26.123109446332229</v>
      </c>
      <c r="L1578" s="5">
        <f t="shared" si="225"/>
        <v>26.007371487573636</v>
      </c>
      <c r="M1578" s="5">
        <f t="shared" si="226"/>
        <v>7.8768905536677707</v>
      </c>
      <c r="N1578" s="6">
        <f t="shared" si="218"/>
        <v>65.300544253599185</v>
      </c>
      <c r="O1578" s="6">
        <f t="shared" si="221"/>
        <v>161.86982517112119</v>
      </c>
      <c r="P1578" s="6">
        <f>FORECAST(J1578,Inputs!$B$10:$B$18,Inputs!$A$10:$A$18)</f>
        <v>31.842524338078022</v>
      </c>
      <c r="Q1578" s="6">
        <f>IF(Inputs!$D$10="Yes",IF('Hourly Calcs'!P1578&gt;'Hourly Calcs'!K1578,'Hourly Calcs'!O1578,N1578+O1578),N1578+O1578)</f>
        <v>161.86982517112119</v>
      </c>
      <c r="R1578" s="12">
        <f t="shared" si="222"/>
        <v>769.20540921316785</v>
      </c>
      <c r="S1578" s="1">
        <f>IF(AND(A1578&gt;=5,A1578&lt;=9),INDEX(Demand!$C$3:$C$26,C1578),INDEX(Demand!$B$3:$B$26,C1578))</f>
        <v>600</v>
      </c>
      <c r="T1578" s="7">
        <f t="shared" si="223"/>
        <v>600</v>
      </c>
      <c r="U1578" s="7">
        <f t="shared" si="224"/>
        <v>169.20540921316785</v>
      </c>
    </row>
    <row r="1579" spans="1:21" x14ac:dyDescent="0.2">
      <c r="A1579" s="1">
        <v>3</v>
      </c>
      <c r="B1579" s="1">
        <v>7</v>
      </c>
      <c r="C1579" s="1">
        <v>11</v>
      </c>
      <c r="D1579">
        <v>7.1</v>
      </c>
      <c r="E1579">
        <v>4.0999999999999996</v>
      </c>
      <c r="F1579">
        <v>81</v>
      </c>
      <c r="G1579">
        <v>282</v>
      </c>
      <c r="H1579">
        <v>81</v>
      </c>
      <c r="I1579">
        <v>241</v>
      </c>
      <c r="J1579" s="4">
        <f t="shared" si="219"/>
        <v>154.98823458334977</v>
      </c>
      <c r="K1579" s="4">
        <f t="shared" si="220"/>
        <v>31.308586341929484</v>
      </c>
      <c r="L1579" s="5">
        <f t="shared" si="225"/>
        <v>10.011765416650235</v>
      </c>
      <c r="M1579" s="5">
        <f t="shared" si="226"/>
        <v>2.6914136580705161</v>
      </c>
      <c r="N1579" s="6">
        <f t="shared" si="218"/>
        <v>73.004930452252438</v>
      </c>
      <c r="O1579" s="6">
        <f t="shared" si="221"/>
        <v>220.39902749288251</v>
      </c>
      <c r="P1579" s="6">
        <f>FORECAST(J1579,Inputs!$B$10:$B$18,Inputs!$A$10:$A$18)</f>
        <v>31.990631801697681</v>
      </c>
      <c r="Q1579" s="6">
        <f>IF(Inputs!$D$10="Yes",IF('Hourly Calcs'!P1579&gt;'Hourly Calcs'!K1579,'Hourly Calcs'!O1579,N1579+O1579),N1579+O1579)</f>
        <v>220.39902749288251</v>
      </c>
      <c r="R1579" s="12">
        <f t="shared" si="222"/>
        <v>1047.3361786461776</v>
      </c>
      <c r="S1579" s="1">
        <f>IF(AND(A1579&gt;=5,A1579&lt;=9),INDEX(Demand!$C$3:$C$26,C1579),INDEX(Demand!$B$3:$B$26,C1579))</f>
        <v>600</v>
      </c>
      <c r="T1579" s="7">
        <f t="shared" si="223"/>
        <v>600</v>
      </c>
      <c r="U1579" s="7">
        <f t="shared" si="224"/>
        <v>447.33617864617759</v>
      </c>
    </row>
    <row r="1580" spans="1:21" x14ac:dyDescent="0.2">
      <c r="A1580" s="1">
        <v>3</v>
      </c>
      <c r="B1580" s="1">
        <v>7</v>
      </c>
      <c r="C1580" s="1">
        <v>12</v>
      </c>
      <c r="D1580">
        <v>7.1</v>
      </c>
      <c r="E1580">
        <v>5.5</v>
      </c>
      <c r="F1580">
        <v>90</v>
      </c>
      <c r="G1580">
        <v>161</v>
      </c>
      <c r="H1580">
        <v>0</v>
      </c>
      <c r="I1580">
        <v>161</v>
      </c>
      <c r="J1580" s="4">
        <f t="shared" si="219"/>
        <v>172.4667353449428</v>
      </c>
      <c r="K1580" s="4">
        <f t="shared" si="220"/>
        <v>33.987448414662069</v>
      </c>
      <c r="L1580" s="5">
        <f t="shared" si="225"/>
        <v>7.4667353449428049</v>
      </c>
      <c r="M1580" s="5">
        <f t="shared" si="226"/>
        <v>1.2551585337931215E-2</v>
      </c>
      <c r="N1580" s="6">
        <f t="shared" si="218"/>
        <v>0</v>
      </c>
      <c r="O1580" s="6">
        <f t="shared" si="221"/>
        <v>147.23752459068086</v>
      </c>
      <c r="P1580" s="6">
        <f>FORECAST(J1580,Inputs!$B$10:$B$18,Inputs!$A$10:$A$18)</f>
        <v>32.152469771712433</v>
      </c>
      <c r="Q1580" s="6">
        <f>IF(Inputs!$D$10="Yes",IF('Hourly Calcs'!P1580&gt;'Hourly Calcs'!K1580,'Hourly Calcs'!O1580,N1580+O1580),N1580+O1580)</f>
        <v>147.23752459068086</v>
      </c>
      <c r="R1580" s="12">
        <f t="shared" si="222"/>
        <v>699.67271685491539</v>
      </c>
      <c r="S1580" s="1">
        <f>IF(AND(A1580&gt;=5,A1580&lt;=9),INDEX(Demand!$C$3:$C$26,C1580),INDEX(Demand!$B$3:$B$26,C1580))</f>
        <v>600</v>
      </c>
      <c r="T1580" s="7">
        <f t="shared" si="223"/>
        <v>600</v>
      </c>
      <c r="U1580" s="7">
        <f t="shared" si="224"/>
        <v>99.672716854915393</v>
      </c>
    </row>
    <row r="1581" spans="1:21" x14ac:dyDescent="0.2">
      <c r="A1581" s="1">
        <v>3</v>
      </c>
      <c r="B1581" s="1">
        <v>7</v>
      </c>
      <c r="C1581" s="1">
        <v>13</v>
      </c>
      <c r="D1581">
        <v>7.3</v>
      </c>
      <c r="E1581">
        <v>4.3</v>
      </c>
      <c r="F1581">
        <v>81</v>
      </c>
      <c r="G1581">
        <v>167</v>
      </c>
      <c r="H1581">
        <v>0</v>
      </c>
      <c r="I1581">
        <v>167</v>
      </c>
      <c r="J1581" s="4">
        <f t="shared" si="219"/>
        <v>190.48201691458621</v>
      </c>
      <c r="K1581" s="4">
        <f t="shared" si="220"/>
        <v>33.759111953172869</v>
      </c>
      <c r="L1581" s="5">
        <f t="shared" si="225"/>
        <v>25.482016914586211</v>
      </c>
      <c r="M1581" s="5">
        <f t="shared" si="226"/>
        <v>0.24088804682713061</v>
      </c>
      <c r="N1581" s="6">
        <f t="shared" si="218"/>
        <v>0</v>
      </c>
      <c r="O1581" s="6">
        <f t="shared" si="221"/>
        <v>152.72463730834596</v>
      </c>
      <c r="P1581" s="6">
        <f>FORECAST(J1581,Inputs!$B$10:$B$18,Inputs!$A$10:$A$18)</f>
        <v>32.319277934394314</v>
      </c>
      <c r="Q1581" s="6">
        <f>IF(Inputs!$D$10="Yes",IF('Hourly Calcs'!P1581&gt;'Hourly Calcs'!K1581,'Hourly Calcs'!O1581,N1581+O1581),N1581+O1581)</f>
        <v>152.72463730834596</v>
      </c>
      <c r="R1581" s="12">
        <f t="shared" si="222"/>
        <v>725.74747648925995</v>
      </c>
      <c r="S1581" s="1">
        <f>IF(AND(A1581&gt;=5,A1581&lt;=9),INDEX(Demand!$C$3:$C$26,C1581),INDEX(Demand!$B$3:$B$26,C1581))</f>
        <v>600</v>
      </c>
      <c r="T1581" s="7">
        <f t="shared" si="223"/>
        <v>600</v>
      </c>
      <c r="U1581" s="7">
        <f t="shared" si="224"/>
        <v>125.74747648925995</v>
      </c>
    </row>
    <row r="1582" spans="1:21" x14ac:dyDescent="0.2">
      <c r="A1582" s="1">
        <v>3</v>
      </c>
      <c r="B1582" s="1">
        <v>7</v>
      </c>
      <c r="C1582" s="1">
        <v>14</v>
      </c>
      <c r="D1582">
        <v>7</v>
      </c>
      <c r="E1582">
        <v>5.2</v>
      </c>
      <c r="F1582">
        <v>88</v>
      </c>
      <c r="G1582">
        <v>156</v>
      </c>
      <c r="H1582">
        <v>0</v>
      </c>
      <c r="I1582">
        <v>156</v>
      </c>
      <c r="J1582" s="4">
        <f t="shared" si="219"/>
        <v>207.77912001134399</v>
      </c>
      <c r="K1582" s="4">
        <f t="shared" si="220"/>
        <v>30.661197511733789</v>
      </c>
      <c r="L1582" s="5">
        <f t="shared" si="225"/>
        <v>42.779120011343991</v>
      </c>
      <c r="M1582" s="5">
        <f t="shared" si="226"/>
        <v>3.3388024882662108</v>
      </c>
      <c r="N1582" s="6">
        <f t="shared" si="218"/>
        <v>0</v>
      </c>
      <c r="O1582" s="6">
        <f t="shared" si="221"/>
        <v>142.66493065929325</v>
      </c>
      <c r="P1582" s="6">
        <f>FORECAST(J1582,Inputs!$B$10:$B$18,Inputs!$A$10:$A$18)</f>
        <v>32.479436296401332</v>
      </c>
      <c r="Q1582" s="6">
        <f>IF(Inputs!$D$10="Yes",IF('Hourly Calcs'!P1582&gt;'Hourly Calcs'!K1582,'Hourly Calcs'!O1582,N1582+O1582),N1582+O1582)</f>
        <v>142.66493065929325</v>
      </c>
      <c r="R1582" s="12">
        <f t="shared" si="222"/>
        <v>677.9437504929615</v>
      </c>
      <c r="S1582" s="1">
        <f>IF(AND(A1582&gt;=5,A1582&lt;=9),INDEX(Demand!$C$3:$C$26,C1582),INDEX(Demand!$B$3:$B$26,C1582))</f>
        <v>600</v>
      </c>
      <c r="T1582" s="7">
        <f t="shared" si="223"/>
        <v>600</v>
      </c>
      <c r="U1582" s="7">
        <f t="shared" si="224"/>
        <v>77.943750492961499</v>
      </c>
    </row>
    <row r="1583" spans="1:21" x14ac:dyDescent="0.2">
      <c r="A1583" s="1">
        <v>3</v>
      </c>
      <c r="B1583" s="1">
        <v>7</v>
      </c>
      <c r="C1583" s="1">
        <v>15</v>
      </c>
      <c r="D1583">
        <v>6.7</v>
      </c>
      <c r="E1583">
        <v>4.5999999999999996</v>
      </c>
      <c r="F1583">
        <v>86</v>
      </c>
      <c r="G1583">
        <v>130</v>
      </c>
      <c r="H1583">
        <v>0</v>
      </c>
      <c r="I1583">
        <v>130</v>
      </c>
      <c r="J1583" s="4">
        <f t="shared" si="219"/>
        <v>223.51161078418056</v>
      </c>
      <c r="K1583" s="4">
        <f t="shared" si="220"/>
        <v>25.14696834244215</v>
      </c>
      <c r="L1583" s="5">
        <f t="shared" si="225"/>
        <v>58.511610784180561</v>
      </c>
      <c r="M1583" s="5">
        <f t="shared" si="226"/>
        <v>8.8530316575578496</v>
      </c>
      <c r="N1583" s="6">
        <f t="shared" si="218"/>
        <v>0</v>
      </c>
      <c r="O1583" s="6">
        <f t="shared" si="221"/>
        <v>118.8874422160777</v>
      </c>
      <c r="P1583" s="6">
        <f>FORECAST(J1583,Inputs!$B$10:$B$18,Inputs!$A$10:$A$18)</f>
        <v>32.625107507260928</v>
      </c>
      <c r="Q1583" s="6">
        <f>IF(Inputs!$D$10="Yes",IF('Hourly Calcs'!P1583&gt;'Hourly Calcs'!K1583,'Hourly Calcs'!O1583,N1583+O1583),N1583+O1583)</f>
        <v>118.8874422160777</v>
      </c>
      <c r="R1583" s="12">
        <f t="shared" si="222"/>
        <v>564.95312541080125</v>
      </c>
      <c r="S1583" s="1">
        <f>IF(AND(A1583&gt;=5,A1583&lt;=9),INDEX(Demand!$C$3:$C$26,C1583),INDEX(Demand!$B$3:$B$26,C1583))</f>
        <v>600</v>
      </c>
      <c r="T1583" s="7">
        <f t="shared" si="223"/>
        <v>564.95312541080125</v>
      </c>
      <c r="U1583" s="7">
        <f t="shared" si="224"/>
        <v>0</v>
      </c>
    </row>
    <row r="1584" spans="1:21" x14ac:dyDescent="0.2">
      <c r="A1584" s="1">
        <v>3</v>
      </c>
      <c r="B1584" s="1">
        <v>7</v>
      </c>
      <c r="C1584" s="1">
        <v>16</v>
      </c>
      <c r="D1584">
        <v>6.1</v>
      </c>
      <c r="E1584">
        <v>4.5</v>
      </c>
      <c r="F1584">
        <v>89</v>
      </c>
      <c r="G1584">
        <v>90</v>
      </c>
      <c r="H1584">
        <v>0</v>
      </c>
      <c r="I1584">
        <v>90</v>
      </c>
      <c r="J1584" s="4">
        <f t="shared" si="219"/>
        <v>237.535751776598</v>
      </c>
      <c r="K1584" s="4">
        <f t="shared" si="220"/>
        <v>17.850819544057302</v>
      </c>
      <c r="L1584" s="5">
        <f t="shared" si="225"/>
        <v>72.535751776598005</v>
      </c>
      <c r="M1584" s="5">
        <f t="shared" si="226"/>
        <v>16.149180455942698</v>
      </c>
      <c r="N1584" s="6">
        <f t="shared" si="218"/>
        <v>0</v>
      </c>
      <c r="O1584" s="6">
        <f t="shared" si="221"/>
        <v>82.306690764976878</v>
      </c>
      <c r="P1584" s="6">
        <f>FORECAST(J1584,Inputs!$B$10:$B$18,Inputs!$A$10:$A$18)</f>
        <v>32.75496066459813</v>
      </c>
      <c r="Q1584" s="6">
        <f>IF(Inputs!$D$10="Yes",IF('Hourly Calcs'!P1584&gt;'Hourly Calcs'!K1584,'Hourly Calcs'!O1584,N1584+O1584),N1584+O1584)</f>
        <v>82.306690764976878</v>
      </c>
      <c r="R1584" s="12">
        <f t="shared" si="222"/>
        <v>391.1213945151701</v>
      </c>
      <c r="S1584" s="1">
        <f>IF(AND(A1584&gt;=5,A1584&lt;=9),INDEX(Demand!$C$3:$C$26,C1584),INDEX(Demand!$B$3:$B$26,C1584))</f>
        <v>900</v>
      </c>
      <c r="T1584" s="7">
        <f t="shared" si="223"/>
        <v>391.1213945151701</v>
      </c>
      <c r="U1584" s="7">
        <f t="shared" si="224"/>
        <v>0</v>
      </c>
    </row>
    <row r="1585" spans="1:21" x14ac:dyDescent="0.2">
      <c r="A1585" s="1">
        <v>3</v>
      </c>
      <c r="B1585" s="1">
        <v>7</v>
      </c>
      <c r="C1585" s="1">
        <v>17</v>
      </c>
      <c r="D1585">
        <v>4.8</v>
      </c>
      <c r="E1585">
        <v>4.0999999999999996</v>
      </c>
      <c r="F1585">
        <v>95</v>
      </c>
      <c r="G1585">
        <v>44</v>
      </c>
      <c r="H1585">
        <v>0</v>
      </c>
      <c r="I1585">
        <v>44</v>
      </c>
      <c r="J1585" s="4">
        <f t="shared" si="219"/>
        <v>250.19513180116945</v>
      </c>
      <c r="K1585" s="4">
        <f t="shared" si="220"/>
        <v>9.3940066755232579</v>
      </c>
      <c r="L1585" s="5">
        <f t="shared" si="225"/>
        <v>85.195131801169453</v>
      </c>
      <c r="M1585" s="5">
        <f t="shared" si="226"/>
        <v>24.605993324476742</v>
      </c>
      <c r="N1585" s="6">
        <f t="shared" si="218"/>
        <v>0</v>
      </c>
      <c r="O1585" s="6">
        <f t="shared" si="221"/>
        <v>40.238826596210913</v>
      </c>
      <c r="P1585" s="6">
        <f>FORECAST(J1585,Inputs!$B$10:$B$18,Inputs!$A$10:$A$18)</f>
        <v>32.872177146307124</v>
      </c>
      <c r="Q1585" s="6">
        <f>IF(Inputs!$D$10="Yes",IF('Hourly Calcs'!P1585&gt;'Hourly Calcs'!K1585,'Hourly Calcs'!O1585,N1585+O1585),N1585+O1585)</f>
        <v>40.238826596210913</v>
      </c>
      <c r="R1585" s="12">
        <f t="shared" si="222"/>
        <v>191.21490398519424</v>
      </c>
      <c r="S1585" s="1">
        <f>IF(AND(A1585&gt;=5,A1585&lt;=9),INDEX(Demand!$C$3:$C$26,C1585),INDEX(Demand!$B$3:$B$26,C1585))</f>
        <v>900</v>
      </c>
      <c r="T1585" s="7">
        <f t="shared" si="223"/>
        <v>191.21490398519427</v>
      </c>
      <c r="U1585" s="7">
        <f t="shared" si="224"/>
        <v>0</v>
      </c>
    </row>
    <row r="1586" spans="1:21" x14ac:dyDescent="0.2">
      <c r="A1586" s="1">
        <v>3</v>
      </c>
      <c r="B1586" s="1">
        <v>7</v>
      </c>
      <c r="C1586" s="1">
        <v>18</v>
      </c>
      <c r="D1586">
        <v>4</v>
      </c>
      <c r="E1586">
        <v>3</v>
      </c>
      <c r="F1586">
        <v>93</v>
      </c>
      <c r="G1586">
        <v>7</v>
      </c>
      <c r="H1586">
        <v>0</v>
      </c>
      <c r="I1586">
        <v>7</v>
      </c>
      <c r="J1586" s="4">
        <f t="shared" si="219"/>
        <v>262.03395971024082</v>
      </c>
      <c r="K1586" s="4">
        <f t="shared" si="220"/>
        <v>0.57503122255029382</v>
      </c>
      <c r="L1586" s="5">
        <f t="shared" si="225"/>
        <v>0</v>
      </c>
      <c r="M1586" s="5">
        <f t="shared" si="226"/>
        <v>33.424968777449706</v>
      </c>
      <c r="N1586" s="6">
        <f t="shared" si="218"/>
        <v>0</v>
      </c>
      <c r="O1586" s="6">
        <f t="shared" si="221"/>
        <v>6.4016315039426459</v>
      </c>
      <c r="P1586" s="6">
        <f>FORECAST(J1586,Inputs!$B$10:$B$18,Inputs!$A$10:$A$18)</f>
        <v>32.98179592324297</v>
      </c>
      <c r="Q1586" s="6">
        <f>IF(Inputs!$D$10="Yes",IF('Hourly Calcs'!P1586&gt;'Hourly Calcs'!K1586,'Hourly Calcs'!O1586,N1586+O1586),N1586+O1586)</f>
        <v>6.4016315039426459</v>
      </c>
      <c r="R1586" s="12">
        <f t="shared" si="222"/>
        <v>30.420552906735452</v>
      </c>
      <c r="S1586" s="1">
        <f>IF(AND(A1586&gt;=5,A1586&lt;=9),INDEX(Demand!$C$3:$C$26,C1586),INDEX(Demand!$B$3:$B$26,C1586))</f>
        <v>900</v>
      </c>
      <c r="T1586" s="7">
        <f t="shared" si="223"/>
        <v>30.420552906735452</v>
      </c>
      <c r="U1586" s="7">
        <f t="shared" si="224"/>
        <v>0</v>
      </c>
    </row>
    <row r="1587" spans="1:21" x14ac:dyDescent="0.2">
      <c r="A1587" s="1">
        <v>3</v>
      </c>
      <c r="B1587" s="1">
        <v>7</v>
      </c>
      <c r="C1587" s="1">
        <v>19</v>
      </c>
      <c r="D1587">
        <v>3.5</v>
      </c>
      <c r="E1587">
        <v>3.1</v>
      </c>
      <c r="F1587">
        <v>97</v>
      </c>
      <c r="G1587">
        <v>0</v>
      </c>
      <c r="H1587">
        <v>0</v>
      </c>
      <c r="I1587">
        <v>0</v>
      </c>
      <c r="J1587" s="4">
        <f t="shared" si="219"/>
        <v>273.65657377839574</v>
      </c>
      <c r="K1587" s="4">
        <f t="shared" si="220"/>
        <v>-9.3173058288502233</v>
      </c>
      <c r="L1587" s="5">
        <f t="shared" si="225"/>
        <v>0</v>
      </c>
      <c r="M1587" s="5">
        <f t="shared" si="226"/>
        <v>0</v>
      </c>
      <c r="N1587" s="6">
        <f t="shared" si="218"/>
        <v>0</v>
      </c>
      <c r="O1587" s="6">
        <f t="shared" si="221"/>
        <v>0</v>
      </c>
      <c r="P1587" s="6">
        <f>FORECAST(J1587,Inputs!$B$10:$B$18,Inputs!$A$10:$A$18)</f>
        <v>33.08941272017033</v>
      </c>
      <c r="Q1587" s="6">
        <f>IF(Inputs!$D$10="Yes",IF('Hourly Calcs'!P1587&gt;'Hourly Calcs'!K1587,'Hourly Calcs'!O1587,N1587+O1587),N1587+O1587)</f>
        <v>0</v>
      </c>
      <c r="R1587" s="12">
        <f t="shared" si="222"/>
        <v>0</v>
      </c>
      <c r="S1587" s="1">
        <f>IF(AND(A1587&gt;=5,A1587&lt;=9),INDEX(Demand!$C$3:$C$26,C1587),INDEX(Demand!$B$3:$B$26,C1587))</f>
        <v>900</v>
      </c>
      <c r="T1587" s="7">
        <f t="shared" si="223"/>
        <v>0</v>
      </c>
      <c r="U1587" s="7">
        <f t="shared" si="224"/>
        <v>0</v>
      </c>
    </row>
    <row r="1588" spans="1:21" x14ac:dyDescent="0.2">
      <c r="A1588" s="1">
        <v>3</v>
      </c>
      <c r="B1588" s="1">
        <v>7</v>
      </c>
      <c r="C1588" s="1">
        <v>20</v>
      </c>
      <c r="D1588">
        <v>4.0999999999999996</v>
      </c>
      <c r="E1588">
        <v>2.9</v>
      </c>
      <c r="F1588">
        <v>92</v>
      </c>
      <c r="G1588">
        <v>0</v>
      </c>
      <c r="H1588">
        <v>0</v>
      </c>
      <c r="I1588">
        <v>0</v>
      </c>
      <c r="J1588" s="4">
        <f t="shared" si="219"/>
        <v>285.70718273413894</v>
      </c>
      <c r="K1588" s="4">
        <f t="shared" si="220"/>
        <v>-18.668167807577959</v>
      </c>
      <c r="L1588" s="5">
        <f t="shared" si="225"/>
        <v>0</v>
      </c>
      <c r="M1588" s="5">
        <f t="shared" si="226"/>
        <v>0</v>
      </c>
      <c r="N1588" s="6">
        <f t="shared" si="218"/>
        <v>0</v>
      </c>
      <c r="O1588" s="6">
        <f t="shared" si="221"/>
        <v>0</v>
      </c>
      <c r="P1588" s="6">
        <f>FORECAST(J1588,Inputs!$B$10:$B$18,Inputs!$A$10:$A$18)</f>
        <v>33.20099243272351</v>
      </c>
      <c r="Q1588" s="6">
        <f>IF(Inputs!$D$10="Yes",IF('Hourly Calcs'!P1588&gt;'Hourly Calcs'!K1588,'Hourly Calcs'!O1588,N1588+O1588),N1588+O1588)</f>
        <v>0</v>
      </c>
      <c r="R1588" s="12">
        <f t="shared" si="222"/>
        <v>0</v>
      </c>
      <c r="S1588" s="1">
        <f>IF(AND(A1588&gt;=5,A1588&lt;=9),INDEX(Demand!$C$3:$C$26,C1588),INDEX(Demand!$B$3:$B$26,C1588))</f>
        <v>800</v>
      </c>
      <c r="T1588" s="7">
        <f t="shared" si="223"/>
        <v>0</v>
      </c>
      <c r="U1588" s="7">
        <f t="shared" si="224"/>
        <v>0</v>
      </c>
    </row>
    <row r="1589" spans="1:21" x14ac:dyDescent="0.2">
      <c r="A1589" s="1">
        <v>3</v>
      </c>
      <c r="B1589" s="1">
        <v>7</v>
      </c>
      <c r="C1589" s="1">
        <v>21</v>
      </c>
      <c r="D1589">
        <v>4.4000000000000004</v>
      </c>
      <c r="E1589">
        <v>3.4</v>
      </c>
      <c r="F1589">
        <v>93</v>
      </c>
      <c r="G1589">
        <v>0</v>
      </c>
      <c r="H1589">
        <v>0</v>
      </c>
      <c r="I1589">
        <v>0</v>
      </c>
      <c r="J1589" s="4">
        <f t="shared" si="219"/>
        <v>298.89412108423682</v>
      </c>
      <c r="K1589" s="4">
        <f t="shared" si="220"/>
        <v>-27.435513923032417</v>
      </c>
      <c r="L1589" s="5">
        <f t="shared" si="225"/>
        <v>0</v>
      </c>
      <c r="M1589" s="5">
        <f t="shared" si="226"/>
        <v>0</v>
      </c>
      <c r="N1589" s="6">
        <f t="shared" si="218"/>
        <v>0</v>
      </c>
      <c r="O1589" s="6">
        <f t="shared" si="221"/>
        <v>0</v>
      </c>
      <c r="P1589" s="6">
        <f>FORECAST(J1589,Inputs!$B$10:$B$18,Inputs!$A$10:$A$18)</f>
        <v>33.323093713742935</v>
      </c>
      <c r="Q1589" s="6">
        <f>IF(Inputs!$D$10="Yes",IF('Hourly Calcs'!P1589&gt;'Hourly Calcs'!K1589,'Hourly Calcs'!O1589,N1589+O1589),N1589+O1589)</f>
        <v>0</v>
      </c>
      <c r="R1589" s="12">
        <f t="shared" si="222"/>
        <v>0</v>
      </c>
      <c r="S1589" s="1">
        <f>IF(AND(A1589&gt;=5,A1589&lt;=9),INDEX(Demand!$C$3:$C$26,C1589),INDEX(Demand!$B$3:$B$26,C1589))</f>
        <v>700</v>
      </c>
      <c r="T1589" s="7">
        <f t="shared" si="223"/>
        <v>0</v>
      </c>
      <c r="U1589" s="7">
        <f t="shared" si="224"/>
        <v>0</v>
      </c>
    </row>
    <row r="1590" spans="1:21" x14ac:dyDescent="0.2">
      <c r="A1590" s="1">
        <v>3</v>
      </c>
      <c r="B1590" s="1">
        <v>7</v>
      </c>
      <c r="C1590" s="1">
        <v>22</v>
      </c>
      <c r="D1590">
        <v>4</v>
      </c>
      <c r="E1590">
        <v>2.2000000000000002</v>
      </c>
      <c r="F1590">
        <v>88</v>
      </c>
      <c r="G1590">
        <v>0</v>
      </c>
      <c r="H1590">
        <v>0</v>
      </c>
      <c r="I1590">
        <v>0</v>
      </c>
      <c r="J1590" s="4">
        <f t="shared" si="219"/>
        <v>313.9706908595814</v>
      </c>
      <c r="K1590" s="4">
        <f t="shared" si="220"/>
        <v>-35.061120944989383</v>
      </c>
      <c r="L1590" s="5">
        <f t="shared" si="225"/>
        <v>0</v>
      </c>
      <c r="M1590" s="5">
        <f t="shared" si="226"/>
        <v>0</v>
      </c>
      <c r="N1590" s="6">
        <f t="shared" si="218"/>
        <v>0</v>
      </c>
      <c r="O1590" s="6">
        <f t="shared" si="221"/>
        <v>0</v>
      </c>
      <c r="P1590" s="6">
        <f>FORECAST(J1590,Inputs!$B$10:$B$18,Inputs!$A$10:$A$18)</f>
        <v>33.462691582033159</v>
      </c>
      <c r="Q1590" s="6">
        <f>IF(Inputs!$D$10="Yes",IF('Hourly Calcs'!P1590&gt;'Hourly Calcs'!K1590,'Hourly Calcs'!O1590,N1590+O1590),N1590+O1590)</f>
        <v>0</v>
      </c>
      <c r="R1590" s="12">
        <f t="shared" si="222"/>
        <v>0</v>
      </c>
      <c r="S1590" s="1">
        <f>IF(AND(A1590&gt;=5,A1590&lt;=9),INDEX(Demand!$C$3:$C$26,C1590),INDEX(Demand!$B$3:$B$26,C1590))</f>
        <v>600</v>
      </c>
      <c r="T1590" s="7">
        <f t="shared" si="223"/>
        <v>0</v>
      </c>
      <c r="U1590" s="7">
        <f t="shared" si="224"/>
        <v>0</v>
      </c>
    </row>
    <row r="1591" spans="1:21" x14ac:dyDescent="0.2">
      <c r="A1591" s="1">
        <v>3</v>
      </c>
      <c r="B1591" s="1">
        <v>7</v>
      </c>
      <c r="C1591" s="1">
        <v>23</v>
      </c>
      <c r="D1591">
        <v>3.6</v>
      </c>
      <c r="E1591">
        <v>1</v>
      </c>
      <c r="F1591">
        <v>83</v>
      </c>
      <c r="G1591">
        <v>0</v>
      </c>
      <c r="H1591">
        <v>0</v>
      </c>
      <c r="I1591">
        <v>0</v>
      </c>
      <c r="J1591" s="4">
        <f t="shared" si="219"/>
        <v>331.51814534648832</v>
      </c>
      <c r="K1591" s="4">
        <f t="shared" si="220"/>
        <v>-40.802418366454475</v>
      </c>
      <c r="L1591" s="5">
        <f t="shared" si="225"/>
        <v>0</v>
      </c>
      <c r="M1591" s="5">
        <f t="shared" si="226"/>
        <v>0</v>
      </c>
      <c r="N1591" s="6">
        <f t="shared" si="218"/>
        <v>0</v>
      </c>
      <c r="O1591" s="6">
        <f t="shared" si="221"/>
        <v>0</v>
      </c>
      <c r="P1591" s="6">
        <f>FORECAST(J1591,Inputs!$B$10:$B$18,Inputs!$A$10:$A$18)</f>
        <v>33.625168012467483</v>
      </c>
      <c r="Q1591" s="6">
        <f>IF(Inputs!$D$10="Yes",IF('Hourly Calcs'!P1591&gt;'Hourly Calcs'!K1591,'Hourly Calcs'!O1591,N1591+O1591),N1591+O1591)</f>
        <v>0</v>
      </c>
      <c r="R1591" s="12">
        <f t="shared" si="222"/>
        <v>0</v>
      </c>
      <c r="S1591" s="1">
        <f>IF(AND(A1591&gt;=5,A1591&lt;=9),INDEX(Demand!$C$3:$C$26,C1591),INDEX(Demand!$B$3:$B$26,C1591))</f>
        <v>500</v>
      </c>
      <c r="T1591" s="7">
        <f t="shared" si="223"/>
        <v>0</v>
      </c>
      <c r="U1591" s="7">
        <f t="shared" si="224"/>
        <v>0</v>
      </c>
    </row>
    <row r="1592" spans="1:21" x14ac:dyDescent="0.2">
      <c r="A1592" s="1">
        <v>3</v>
      </c>
      <c r="B1592" s="1">
        <v>7</v>
      </c>
      <c r="C1592" s="1">
        <v>24</v>
      </c>
      <c r="D1592">
        <v>3.6</v>
      </c>
      <c r="E1592">
        <v>1</v>
      </c>
      <c r="F1592">
        <v>83</v>
      </c>
      <c r="G1592">
        <v>0</v>
      </c>
      <c r="H1592">
        <v>0</v>
      </c>
      <c r="I1592">
        <v>0</v>
      </c>
      <c r="J1592" s="4">
        <f t="shared" si="219"/>
        <v>351.37190534367687</v>
      </c>
      <c r="K1592" s="4">
        <f t="shared" si="220"/>
        <v>-43.817712811476753</v>
      </c>
      <c r="L1592" s="5">
        <f t="shared" si="225"/>
        <v>0</v>
      </c>
      <c r="M1592" s="5">
        <f t="shared" si="226"/>
        <v>0</v>
      </c>
      <c r="N1592" s="6">
        <f t="shared" si="218"/>
        <v>0</v>
      </c>
      <c r="O1592" s="6">
        <f t="shared" si="221"/>
        <v>0</v>
      </c>
      <c r="P1592" s="6">
        <f>FORECAST(J1592,Inputs!$B$10:$B$18,Inputs!$A$10:$A$18)</f>
        <v>33.80899912355256</v>
      </c>
      <c r="Q1592" s="6">
        <f>IF(Inputs!$D$10="Yes",IF('Hourly Calcs'!P1592&gt;'Hourly Calcs'!K1592,'Hourly Calcs'!O1592,N1592+O1592),N1592+O1592)</f>
        <v>0</v>
      </c>
      <c r="R1592" s="12">
        <f t="shared" si="222"/>
        <v>0</v>
      </c>
      <c r="S1592" s="1">
        <f>IF(AND(A1592&gt;=5,A1592&lt;=9),INDEX(Demand!$C$3:$C$26,C1592),INDEX(Demand!$B$3:$B$26,C1592))</f>
        <v>400</v>
      </c>
      <c r="T1592" s="7">
        <f t="shared" si="223"/>
        <v>0</v>
      </c>
      <c r="U1592" s="7">
        <f t="shared" si="224"/>
        <v>0</v>
      </c>
    </row>
    <row r="1593" spans="1:21" x14ac:dyDescent="0.2">
      <c r="A1593" s="1">
        <v>3</v>
      </c>
      <c r="B1593" s="1">
        <v>8</v>
      </c>
      <c r="C1593" s="1">
        <v>1</v>
      </c>
      <c r="D1593">
        <v>0.9</v>
      </c>
      <c r="E1593">
        <v>0.6</v>
      </c>
      <c r="F1593">
        <v>98</v>
      </c>
      <c r="G1593">
        <v>0</v>
      </c>
      <c r="H1593">
        <v>0</v>
      </c>
      <c r="I1593">
        <v>0</v>
      </c>
      <c r="J1593" s="4">
        <f t="shared" si="219"/>
        <v>12.088989187610707</v>
      </c>
      <c r="K1593" s="4">
        <f t="shared" si="220"/>
        <v>-43.513461686980349</v>
      </c>
      <c r="L1593" s="5">
        <f t="shared" si="225"/>
        <v>0</v>
      </c>
      <c r="M1593" s="5">
        <f t="shared" si="226"/>
        <v>0</v>
      </c>
      <c r="N1593" s="6">
        <f t="shared" si="218"/>
        <v>0</v>
      </c>
      <c r="O1593" s="6">
        <f t="shared" si="221"/>
        <v>0</v>
      </c>
      <c r="P1593" s="6">
        <f>FORECAST(J1593,Inputs!$B$10:$B$18,Inputs!$A$10:$A$18)</f>
        <v>30.667490640626024</v>
      </c>
      <c r="Q1593" s="6">
        <f>IF(Inputs!$D$10="Yes",IF('Hourly Calcs'!P1593&gt;'Hourly Calcs'!K1593,'Hourly Calcs'!O1593,N1593+O1593),N1593+O1593)</f>
        <v>0</v>
      </c>
      <c r="R1593" s="12">
        <f t="shared" si="222"/>
        <v>0</v>
      </c>
      <c r="S1593" s="1">
        <f>IF(AND(A1593&gt;=5,A1593&lt;=9),INDEX(Demand!$C$3:$C$26,C1593),INDEX(Demand!$B$3:$B$26,C1593))</f>
        <v>350</v>
      </c>
      <c r="T1593" s="7">
        <f t="shared" si="223"/>
        <v>0</v>
      </c>
      <c r="U1593" s="7">
        <f t="shared" si="224"/>
        <v>0</v>
      </c>
    </row>
    <row r="1594" spans="1:21" x14ac:dyDescent="0.2">
      <c r="A1594" s="1">
        <v>3</v>
      </c>
      <c r="B1594" s="1">
        <v>8</v>
      </c>
      <c r="C1594" s="1">
        <v>2</v>
      </c>
      <c r="D1594">
        <v>3</v>
      </c>
      <c r="E1594">
        <v>0.6</v>
      </c>
      <c r="F1594">
        <v>84</v>
      </c>
      <c r="G1594">
        <v>0</v>
      </c>
      <c r="H1594">
        <v>0</v>
      </c>
      <c r="I1594">
        <v>0</v>
      </c>
      <c r="J1594" s="4">
        <f t="shared" si="219"/>
        <v>31.600160267119321</v>
      </c>
      <c r="K1594" s="4">
        <f t="shared" si="220"/>
        <v>-39.954064230644491</v>
      </c>
      <c r="L1594" s="5">
        <f t="shared" si="225"/>
        <v>0</v>
      </c>
      <c r="M1594" s="5">
        <f t="shared" si="226"/>
        <v>0</v>
      </c>
      <c r="N1594" s="6">
        <f t="shared" si="218"/>
        <v>0</v>
      </c>
      <c r="O1594" s="6">
        <f t="shared" si="221"/>
        <v>0</v>
      </c>
      <c r="P1594" s="6">
        <f>FORECAST(J1594,Inputs!$B$10:$B$18,Inputs!$A$10:$A$18)</f>
        <v>30.848149632102956</v>
      </c>
      <c r="Q1594" s="6">
        <f>IF(Inputs!$D$10="Yes",IF('Hourly Calcs'!P1594&gt;'Hourly Calcs'!K1594,'Hourly Calcs'!O1594,N1594+O1594),N1594+O1594)</f>
        <v>0</v>
      </c>
      <c r="R1594" s="12">
        <f t="shared" si="222"/>
        <v>0</v>
      </c>
      <c r="S1594" s="1">
        <f>IF(AND(A1594&gt;=5,A1594&lt;=9),INDEX(Demand!$C$3:$C$26,C1594),INDEX(Demand!$B$3:$B$26,C1594))</f>
        <v>350</v>
      </c>
      <c r="T1594" s="7">
        <f t="shared" si="223"/>
        <v>0</v>
      </c>
      <c r="U1594" s="7">
        <f t="shared" si="224"/>
        <v>0</v>
      </c>
    </row>
    <row r="1595" spans="1:21" x14ac:dyDescent="0.2">
      <c r="A1595" s="1">
        <v>3</v>
      </c>
      <c r="B1595" s="1">
        <v>8</v>
      </c>
      <c r="C1595" s="1">
        <v>3</v>
      </c>
      <c r="D1595">
        <v>2.9</v>
      </c>
      <c r="E1595">
        <v>1.6</v>
      </c>
      <c r="F1595">
        <v>91</v>
      </c>
      <c r="G1595">
        <v>0</v>
      </c>
      <c r="H1595">
        <v>0</v>
      </c>
      <c r="I1595">
        <v>0</v>
      </c>
      <c r="J1595" s="4">
        <f t="shared" si="219"/>
        <v>48.686643891656502</v>
      </c>
      <c r="K1595" s="4">
        <f t="shared" si="220"/>
        <v>-33.810607812292503</v>
      </c>
      <c r="L1595" s="5">
        <f t="shared" si="225"/>
        <v>0</v>
      </c>
      <c r="M1595" s="5">
        <f t="shared" si="226"/>
        <v>0</v>
      </c>
      <c r="N1595" s="6">
        <f t="shared" si="218"/>
        <v>0</v>
      </c>
      <c r="O1595" s="6">
        <f t="shared" si="221"/>
        <v>0</v>
      </c>
      <c r="P1595" s="6">
        <f>FORECAST(J1595,Inputs!$B$10:$B$18,Inputs!$A$10:$A$18)</f>
        <v>31.006357813811633</v>
      </c>
      <c r="Q1595" s="6">
        <f>IF(Inputs!$D$10="Yes",IF('Hourly Calcs'!P1595&gt;'Hourly Calcs'!K1595,'Hourly Calcs'!O1595,N1595+O1595),N1595+O1595)</f>
        <v>0</v>
      </c>
      <c r="R1595" s="12">
        <f t="shared" si="222"/>
        <v>0</v>
      </c>
      <c r="S1595" s="1">
        <f>IF(AND(A1595&gt;=5,A1595&lt;=9),INDEX(Demand!$C$3:$C$26,C1595),INDEX(Demand!$B$3:$B$26,C1595))</f>
        <v>350</v>
      </c>
      <c r="T1595" s="7">
        <f t="shared" si="223"/>
        <v>0</v>
      </c>
      <c r="U1595" s="7">
        <f t="shared" si="224"/>
        <v>0</v>
      </c>
    </row>
    <row r="1596" spans="1:21" x14ac:dyDescent="0.2">
      <c r="A1596" s="1">
        <v>3</v>
      </c>
      <c r="B1596" s="1">
        <v>8</v>
      </c>
      <c r="C1596" s="1">
        <v>4</v>
      </c>
      <c r="D1596">
        <v>3.3</v>
      </c>
      <c r="E1596">
        <v>1.8</v>
      </c>
      <c r="F1596">
        <v>90</v>
      </c>
      <c r="G1596">
        <v>0</v>
      </c>
      <c r="H1596">
        <v>0</v>
      </c>
      <c r="I1596">
        <v>0</v>
      </c>
      <c r="J1596" s="4">
        <f t="shared" si="219"/>
        <v>63.36860578248853</v>
      </c>
      <c r="K1596" s="4">
        <f t="shared" si="220"/>
        <v>-25.923305529444633</v>
      </c>
      <c r="L1596" s="5">
        <f t="shared" si="225"/>
        <v>0</v>
      </c>
      <c r="M1596" s="5">
        <f t="shared" si="226"/>
        <v>0</v>
      </c>
      <c r="N1596" s="6">
        <f t="shared" si="218"/>
        <v>0</v>
      </c>
      <c r="O1596" s="6">
        <f t="shared" si="221"/>
        <v>0</v>
      </c>
      <c r="P1596" s="6">
        <f>FORECAST(J1596,Inputs!$B$10:$B$18,Inputs!$A$10:$A$18)</f>
        <v>31.14230190539341</v>
      </c>
      <c r="Q1596" s="6">
        <f>IF(Inputs!$D$10="Yes",IF('Hourly Calcs'!P1596&gt;'Hourly Calcs'!K1596,'Hourly Calcs'!O1596,N1596+O1596),N1596+O1596)</f>
        <v>0</v>
      </c>
      <c r="R1596" s="12">
        <f t="shared" si="222"/>
        <v>0</v>
      </c>
      <c r="S1596" s="1">
        <f>IF(AND(A1596&gt;=5,A1596&lt;=9),INDEX(Demand!$C$3:$C$26,C1596),INDEX(Demand!$B$3:$B$26,C1596))</f>
        <v>350</v>
      </c>
      <c r="T1596" s="7">
        <f t="shared" si="223"/>
        <v>0</v>
      </c>
      <c r="U1596" s="7">
        <f t="shared" si="224"/>
        <v>0</v>
      </c>
    </row>
    <row r="1597" spans="1:21" x14ac:dyDescent="0.2">
      <c r="A1597" s="1">
        <v>3</v>
      </c>
      <c r="B1597" s="1">
        <v>8</v>
      </c>
      <c r="C1597" s="1">
        <v>5</v>
      </c>
      <c r="D1597">
        <v>3.3</v>
      </c>
      <c r="E1597">
        <v>1.2</v>
      </c>
      <c r="F1597">
        <v>86</v>
      </c>
      <c r="G1597">
        <v>0</v>
      </c>
      <c r="H1597">
        <v>0</v>
      </c>
      <c r="I1597">
        <v>0</v>
      </c>
      <c r="J1597" s="4">
        <f t="shared" si="219"/>
        <v>76.288594026676847</v>
      </c>
      <c r="K1597" s="4">
        <f t="shared" si="220"/>
        <v>-17.001726717584475</v>
      </c>
      <c r="L1597" s="5">
        <f t="shared" si="225"/>
        <v>88.711405973323153</v>
      </c>
      <c r="M1597" s="5">
        <f t="shared" si="226"/>
        <v>0</v>
      </c>
      <c r="N1597" s="6">
        <f t="shared" si="218"/>
        <v>0</v>
      </c>
      <c r="O1597" s="6">
        <f t="shared" si="221"/>
        <v>0</v>
      </c>
      <c r="P1597" s="6">
        <f>FORECAST(J1597,Inputs!$B$10:$B$18,Inputs!$A$10:$A$18)</f>
        <v>31.261931426172932</v>
      </c>
      <c r="Q1597" s="6">
        <f>IF(Inputs!$D$10="Yes",IF('Hourly Calcs'!P1597&gt;'Hourly Calcs'!K1597,'Hourly Calcs'!O1597,N1597+O1597),N1597+O1597)</f>
        <v>0</v>
      </c>
      <c r="R1597" s="12">
        <f t="shared" si="222"/>
        <v>0</v>
      </c>
      <c r="S1597" s="1">
        <f>IF(AND(A1597&gt;=5,A1597&lt;=9),INDEX(Demand!$C$3:$C$26,C1597),INDEX(Demand!$B$3:$B$26,C1597))</f>
        <v>350</v>
      </c>
      <c r="T1597" s="7">
        <f t="shared" si="223"/>
        <v>0</v>
      </c>
      <c r="U1597" s="7">
        <f t="shared" si="224"/>
        <v>0</v>
      </c>
    </row>
    <row r="1598" spans="1:21" x14ac:dyDescent="0.2">
      <c r="A1598" s="1">
        <v>3</v>
      </c>
      <c r="B1598" s="1">
        <v>8</v>
      </c>
      <c r="C1598" s="1">
        <v>6</v>
      </c>
      <c r="D1598">
        <v>3</v>
      </c>
      <c r="E1598">
        <v>0.9</v>
      </c>
      <c r="F1598">
        <v>86</v>
      </c>
      <c r="G1598">
        <v>0</v>
      </c>
      <c r="H1598">
        <v>0</v>
      </c>
      <c r="I1598">
        <v>0</v>
      </c>
      <c r="J1598" s="4">
        <f t="shared" si="219"/>
        <v>88.199320765899685</v>
      </c>
      <c r="K1598" s="4">
        <f t="shared" si="220"/>
        <v>-7.5710573923704203</v>
      </c>
      <c r="L1598" s="5">
        <f t="shared" si="225"/>
        <v>76.800679234100315</v>
      </c>
      <c r="M1598" s="5">
        <f t="shared" si="226"/>
        <v>0</v>
      </c>
      <c r="N1598" s="6">
        <f t="shared" si="218"/>
        <v>0</v>
      </c>
      <c r="O1598" s="6">
        <f t="shared" si="221"/>
        <v>0</v>
      </c>
      <c r="P1598" s="6">
        <f>FORECAST(J1598,Inputs!$B$10:$B$18,Inputs!$A$10:$A$18)</f>
        <v>31.372215933017589</v>
      </c>
      <c r="Q1598" s="6">
        <f>IF(Inputs!$D$10="Yes",IF('Hourly Calcs'!P1598&gt;'Hourly Calcs'!K1598,'Hourly Calcs'!O1598,N1598+O1598),N1598+O1598)</f>
        <v>0</v>
      </c>
      <c r="R1598" s="12">
        <f t="shared" si="222"/>
        <v>0</v>
      </c>
      <c r="S1598" s="1">
        <f>IF(AND(A1598&gt;=5,A1598&lt;=9),INDEX(Demand!$C$3:$C$26,C1598),INDEX(Demand!$B$3:$B$26,C1598))</f>
        <v>350</v>
      </c>
      <c r="T1598" s="7">
        <f t="shared" si="223"/>
        <v>0</v>
      </c>
      <c r="U1598" s="7">
        <f t="shared" si="224"/>
        <v>0</v>
      </c>
    </row>
    <row r="1599" spans="1:21" x14ac:dyDescent="0.2">
      <c r="A1599" s="1">
        <v>3</v>
      </c>
      <c r="B1599" s="1">
        <v>8</v>
      </c>
      <c r="C1599" s="1">
        <v>7</v>
      </c>
      <c r="D1599">
        <v>2.8</v>
      </c>
      <c r="E1599">
        <v>1</v>
      </c>
      <c r="F1599">
        <v>88</v>
      </c>
      <c r="G1599">
        <v>2</v>
      </c>
      <c r="H1599">
        <v>0</v>
      </c>
      <c r="I1599">
        <v>2</v>
      </c>
      <c r="J1599" s="4">
        <f t="shared" si="219"/>
        <v>99.796888133177205</v>
      </c>
      <c r="K1599" s="4">
        <f t="shared" si="220"/>
        <v>2.1488123367062428</v>
      </c>
      <c r="L1599" s="5">
        <f t="shared" si="225"/>
        <v>65.203111866822795</v>
      </c>
      <c r="M1599" s="5">
        <f t="shared" si="226"/>
        <v>31.851187663293757</v>
      </c>
      <c r="N1599" s="6">
        <f t="shared" si="218"/>
        <v>0</v>
      </c>
      <c r="O1599" s="6">
        <f t="shared" si="221"/>
        <v>1.8290375725550416</v>
      </c>
      <c r="P1599" s="6">
        <f>FORECAST(J1599,Inputs!$B$10:$B$18,Inputs!$A$10:$A$18)</f>
        <v>31.479600816047935</v>
      </c>
      <c r="Q1599" s="6">
        <f>IF(Inputs!$D$10="Yes",IF('Hourly Calcs'!P1599&gt;'Hourly Calcs'!K1599,'Hourly Calcs'!O1599,N1599+O1599),N1599+O1599)</f>
        <v>1.8290375725550416</v>
      </c>
      <c r="R1599" s="12">
        <f t="shared" si="222"/>
        <v>8.6915865447815577</v>
      </c>
      <c r="S1599" s="1">
        <f>IF(AND(A1599&gt;=5,A1599&lt;=9),INDEX(Demand!$C$3:$C$26,C1599),INDEX(Demand!$B$3:$B$26,C1599))</f>
        <v>350</v>
      </c>
      <c r="T1599" s="7">
        <f t="shared" si="223"/>
        <v>8.6915865447815577</v>
      </c>
      <c r="U1599" s="7">
        <f t="shared" si="224"/>
        <v>0</v>
      </c>
    </row>
    <row r="1600" spans="1:21" x14ac:dyDescent="0.2">
      <c r="A1600" s="1">
        <v>3</v>
      </c>
      <c r="B1600" s="1">
        <v>8</v>
      </c>
      <c r="C1600" s="1">
        <v>8</v>
      </c>
      <c r="D1600">
        <v>4.8</v>
      </c>
      <c r="E1600">
        <v>0.9</v>
      </c>
      <c r="F1600">
        <v>76</v>
      </c>
      <c r="G1600">
        <v>58</v>
      </c>
      <c r="H1600">
        <v>67</v>
      </c>
      <c r="I1600">
        <v>49</v>
      </c>
      <c r="J1600" s="4">
        <f t="shared" si="219"/>
        <v>111.7186453510415</v>
      </c>
      <c r="K1600" s="4">
        <f t="shared" si="220"/>
        <v>11.074118315659291</v>
      </c>
      <c r="L1600" s="5">
        <f t="shared" si="225"/>
        <v>53.281354648958498</v>
      </c>
      <c r="M1600" s="5">
        <f t="shared" si="226"/>
        <v>22.925881684340709</v>
      </c>
      <c r="N1600" s="6">
        <f t="shared" si="218"/>
        <v>32.652357306880056</v>
      </c>
      <c r="O1600" s="6">
        <f t="shared" si="221"/>
        <v>44.811420527598521</v>
      </c>
      <c r="P1600" s="6">
        <f>FORECAST(J1600,Inputs!$B$10:$B$18,Inputs!$A$10:$A$18)</f>
        <v>31.589987456954084</v>
      </c>
      <c r="Q1600" s="6">
        <f>IF(Inputs!$D$10="Yes",IF('Hourly Calcs'!P1600&gt;'Hourly Calcs'!K1600,'Hourly Calcs'!O1600,N1600+O1600),N1600+O1600)</f>
        <v>44.811420527598521</v>
      </c>
      <c r="R1600" s="12">
        <f t="shared" si="222"/>
        <v>212.94387034714816</v>
      </c>
      <c r="S1600" s="1">
        <f>IF(AND(A1600&gt;=5,A1600&lt;=9),INDEX(Demand!$C$3:$C$26,C1600),INDEX(Demand!$B$3:$B$26,C1600))</f>
        <v>350</v>
      </c>
      <c r="T1600" s="7">
        <f t="shared" si="223"/>
        <v>212.94387034714816</v>
      </c>
      <c r="U1600" s="7">
        <f t="shared" si="224"/>
        <v>0</v>
      </c>
    </row>
    <row r="1601" spans="1:21" x14ac:dyDescent="0.2">
      <c r="A1601" s="1">
        <v>3</v>
      </c>
      <c r="B1601" s="1">
        <v>8</v>
      </c>
      <c r="C1601" s="1">
        <v>9</v>
      </c>
      <c r="D1601">
        <v>6.2</v>
      </c>
      <c r="E1601">
        <v>-1.6</v>
      </c>
      <c r="F1601">
        <v>56</v>
      </c>
      <c r="G1601">
        <v>197</v>
      </c>
      <c r="H1601">
        <v>308</v>
      </c>
      <c r="I1601">
        <v>111</v>
      </c>
      <c r="J1601" s="4">
        <f t="shared" si="219"/>
        <v>124.5665897737581</v>
      </c>
      <c r="K1601" s="4">
        <f t="shared" si="220"/>
        <v>19.416518794334436</v>
      </c>
      <c r="L1601" s="5">
        <f t="shared" si="225"/>
        <v>40.433410226241904</v>
      </c>
      <c r="M1601" s="5">
        <f t="shared" si="226"/>
        <v>14.583481205665564</v>
      </c>
      <c r="N1601" s="6">
        <f t="shared" si="218"/>
        <v>208.52452481963425</v>
      </c>
      <c r="O1601" s="6">
        <f t="shared" si="221"/>
        <v>101.51158527680481</v>
      </c>
      <c r="P1601" s="6">
        <f>FORECAST(J1601,Inputs!$B$10:$B$18,Inputs!$A$10:$A$18)</f>
        <v>31.708949905312572</v>
      </c>
      <c r="Q1601" s="6">
        <f>IF(Inputs!$D$10="Yes",IF('Hourly Calcs'!P1601&gt;'Hourly Calcs'!K1601,'Hourly Calcs'!O1601,N1601+O1601),N1601+O1601)</f>
        <v>101.51158527680481</v>
      </c>
      <c r="R1601" s="12">
        <f t="shared" si="222"/>
        <v>482.38305323537645</v>
      </c>
      <c r="S1601" s="1">
        <f>IF(AND(A1601&gt;=5,A1601&lt;=9),INDEX(Demand!$C$3:$C$26,C1601),INDEX(Demand!$B$3:$B$26,C1601))</f>
        <v>350</v>
      </c>
      <c r="T1601" s="7">
        <f t="shared" si="223"/>
        <v>350</v>
      </c>
      <c r="U1601" s="7">
        <f t="shared" si="224"/>
        <v>132.38305323537645</v>
      </c>
    </row>
    <row r="1602" spans="1:21" x14ac:dyDescent="0.2">
      <c r="A1602" s="1">
        <v>3</v>
      </c>
      <c r="B1602" s="1">
        <v>8</v>
      </c>
      <c r="C1602" s="1">
        <v>10</v>
      </c>
      <c r="D1602">
        <v>7</v>
      </c>
      <c r="E1602">
        <v>-1.2</v>
      </c>
      <c r="F1602">
        <v>55</v>
      </c>
      <c r="G1602">
        <v>306</v>
      </c>
      <c r="H1602">
        <v>293</v>
      </c>
      <c r="I1602">
        <v>185</v>
      </c>
      <c r="J1602" s="4">
        <f t="shared" si="219"/>
        <v>138.8734289059546</v>
      </c>
      <c r="K1602" s="4">
        <f t="shared" si="220"/>
        <v>26.502672289765783</v>
      </c>
      <c r="L1602" s="5">
        <f t="shared" si="225"/>
        <v>26.126571094045403</v>
      </c>
      <c r="M1602" s="5">
        <f t="shared" si="226"/>
        <v>7.4973277102342166</v>
      </c>
      <c r="N1602" s="6">
        <f t="shared" si="218"/>
        <v>240.03923175122588</v>
      </c>
      <c r="O1602" s="6">
        <f t="shared" si="221"/>
        <v>169.18597546134134</v>
      </c>
      <c r="P1602" s="6">
        <f>FORECAST(J1602,Inputs!$B$10:$B$18,Inputs!$A$10:$A$18)</f>
        <v>31.841420638018096</v>
      </c>
      <c r="Q1602" s="6">
        <f>IF(Inputs!$D$10="Yes",IF('Hourly Calcs'!P1602&gt;'Hourly Calcs'!K1602,'Hourly Calcs'!O1602,N1602+O1602),N1602+O1602)</f>
        <v>169.18597546134134</v>
      </c>
      <c r="R1602" s="12">
        <f t="shared" si="222"/>
        <v>803.97175539229397</v>
      </c>
      <c r="S1602" s="1">
        <f>IF(AND(A1602&gt;=5,A1602&lt;=9),INDEX(Demand!$C$3:$C$26,C1602),INDEX(Demand!$B$3:$B$26,C1602))</f>
        <v>600</v>
      </c>
      <c r="T1602" s="7">
        <f t="shared" si="223"/>
        <v>600</v>
      </c>
      <c r="U1602" s="7">
        <f t="shared" si="224"/>
        <v>203.97175539229397</v>
      </c>
    </row>
    <row r="1603" spans="1:21" x14ac:dyDescent="0.2">
      <c r="A1603" s="1">
        <v>3</v>
      </c>
      <c r="B1603" s="1">
        <v>8</v>
      </c>
      <c r="C1603" s="1">
        <v>11</v>
      </c>
      <c r="D1603">
        <v>7.6</v>
      </c>
      <c r="E1603">
        <v>-0.4</v>
      </c>
      <c r="F1603">
        <v>57</v>
      </c>
      <c r="G1603">
        <v>288</v>
      </c>
      <c r="H1603">
        <v>106</v>
      </c>
      <c r="I1603">
        <v>234</v>
      </c>
      <c r="J1603" s="4">
        <f t="shared" si="219"/>
        <v>154.93480220061124</v>
      </c>
      <c r="K1603" s="4">
        <f t="shared" si="220"/>
        <v>31.7004421925946</v>
      </c>
      <c r="L1603" s="5">
        <f t="shared" si="225"/>
        <v>10.065197799388756</v>
      </c>
      <c r="M1603" s="5">
        <f t="shared" si="226"/>
        <v>2.2995578074053995</v>
      </c>
      <c r="N1603" s="6">
        <f t="shared" si="218"/>
        <v>95.832924772262103</v>
      </c>
      <c r="O1603" s="6">
        <f t="shared" si="221"/>
        <v>213.99739598893987</v>
      </c>
      <c r="P1603" s="6">
        <f>FORECAST(J1603,Inputs!$B$10:$B$18,Inputs!$A$10:$A$18)</f>
        <v>31.990137057413065</v>
      </c>
      <c r="Q1603" s="6">
        <f>IF(Inputs!$D$10="Yes",IF('Hourly Calcs'!P1603&gt;'Hourly Calcs'!K1603,'Hourly Calcs'!O1603,N1603+O1603),N1603+O1603)</f>
        <v>213.99739598893987</v>
      </c>
      <c r="R1603" s="12">
        <f t="shared" si="222"/>
        <v>1016.9156257394422</v>
      </c>
      <c r="S1603" s="1">
        <f>IF(AND(A1603&gt;=5,A1603&lt;=9),INDEX(Demand!$C$3:$C$26,C1603),INDEX(Demand!$B$3:$B$26,C1603))</f>
        <v>600</v>
      </c>
      <c r="T1603" s="7">
        <f t="shared" si="223"/>
        <v>600</v>
      </c>
      <c r="U1603" s="7">
        <f t="shared" si="224"/>
        <v>416.91562573944225</v>
      </c>
    </row>
    <row r="1604" spans="1:21" x14ac:dyDescent="0.2">
      <c r="A1604" s="1">
        <v>3</v>
      </c>
      <c r="B1604" s="1">
        <v>8</v>
      </c>
      <c r="C1604" s="1">
        <v>12</v>
      </c>
      <c r="D1604">
        <v>7.3</v>
      </c>
      <c r="E1604">
        <v>2.8</v>
      </c>
      <c r="F1604">
        <v>73</v>
      </c>
      <c r="G1604">
        <v>331</v>
      </c>
      <c r="H1604">
        <v>73</v>
      </c>
      <c r="I1604">
        <v>290</v>
      </c>
      <c r="J1604" s="4">
        <f t="shared" si="219"/>
        <v>172.50179397288176</v>
      </c>
      <c r="K1604" s="4">
        <f t="shared" si="220"/>
        <v>34.380981214053136</v>
      </c>
      <c r="L1604" s="5">
        <f t="shared" si="225"/>
        <v>7.5017939728817566</v>
      </c>
      <c r="M1604" s="5">
        <f t="shared" si="226"/>
        <v>0.38098121405313634</v>
      </c>
      <c r="N1604" s="6">
        <f t="shared" si="218"/>
        <v>67.576401886526938</v>
      </c>
      <c r="O1604" s="6">
        <f t="shared" si="221"/>
        <v>265.21044802048101</v>
      </c>
      <c r="P1604" s="6">
        <f>FORECAST(J1604,Inputs!$B$10:$B$18,Inputs!$A$10:$A$18)</f>
        <v>32.152794388637794</v>
      </c>
      <c r="Q1604" s="6">
        <f>IF(Inputs!$D$10="Yes",IF('Hourly Calcs'!P1604&gt;'Hourly Calcs'!K1604,'Hourly Calcs'!O1604,N1604+O1604),N1604+O1604)</f>
        <v>332.78684990700793</v>
      </c>
      <c r="R1604" s="12">
        <f t="shared" si="222"/>
        <v>1581.4031107581015</v>
      </c>
      <c r="S1604" s="1">
        <f>IF(AND(A1604&gt;=5,A1604&lt;=9),INDEX(Demand!$C$3:$C$26,C1604),INDEX(Demand!$B$3:$B$26,C1604))</f>
        <v>600</v>
      </c>
      <c r="T1604" s="7">
        <f t="shared" si="223"/>
        <v>600</v>
      </c>
      <c r="U1604" s="7">
        <f t="shared" si="224"/>
        <v>981.40311075810155</v>
      </c>
    </row>
    <row r="1605" spans="1:21" x14ac:dyDescent="0.2">
      <c r="A1605" s="1">
        <v>3</v>
      </c>
      <c r="B1605" s="1">
        <v>8</v>
      </c>
      <c r="C1605" s="1">
        <v>13</v>
      </c>
      <c r="D1605">
        <v>7.3</v>
      </c>
      <c r="E1605">
        <v>2.5</v>
      </c>
      <c r="F1605">
        <v>72</v>
      </c>
      <c r="G1605">
        <v>343</v>
      </c>
      <c r="H1605">
        <v>134</v>
      </c>
      <c r="I1605">
        <v>265</v>
      </c>
      <c r="J1605" s="4">
        <f t="shared" si="219"/>
        <v>190.61054211558147</v>
      </c>
      <c r="K1605" s="4">
        <f t="shared" si="220"/>
        <v>34.13910407188915</v>
      </c>
      <c r="L1605" s="5">
        <f t="shared" si="225"/>
        <v>25.610542115581467</v>
      </c>
      <c r="M1605" s="5">
        <f t="shared" si="226"/>
        <v>0.1391040718891503</v>
      </c>
      <c r="N1605" s="6">
        <f t="shared" si="218"/>
        <v>118.27092040612834</v>
      </c>
      <c r="O1605" s="6">
        <f t="shared" si="221"/>
        <v>242.34747836354302</v>
      </c>
      <c r="P1605" s="6">
        <f>FORECAST(J1605,Inputs!$B$10:$B$18,Inputs!$A$10:$A$18)</f>
        <v>32.320467982551676</v>
      </c>
      <c r="Q1605" s="6">
        <f>IF(Inputs!$D$10="Yes",IF('Hourly Calcs'!P1605&gt;'Hourly Calcs'!K1605,'Hourly Calcs'!O1605,N1605+O1605),N1605+O1605)</f>
        <v>360.61839876967133</v>
      </c>
      <c r="R1605" s="12">
        <f t="shared" si="222"/>
        <v>1713.658630953478</v>
      </c>
      <c r="S1605" s="1">
        <f>IF(AND(A1605&gt;=5,A1605&lt;=9),INDEX(Demand!$C$3:$C$26,C1605),INDEX(Demand!$B$3:$B$26,C1605))</f>
        <v>600</v>
      </c>
      <c r="T1605" s="7">
        <f t="shared" si="223"/>
        <v>600</v>
      </c>
      <c r="U1605" s="7">
        <f t="shared" si="224"/>
        <v>1113.658630953478</v>
      </c>
    </row>
    <row r="1606" spans="1:21" x14ac:dyDescent="0.2">
      <c r="A1606" s="1">
        <v>3</v>
      </c>
      <c r="B1606" s="1">
        <v>8</v>
      </c>
      <c r="C1606" s="1">
        <v>14</v>
      </c>
      <c r="D1606">
        <v>6.1</v>
      </c>
      <c r="E1606">
        <v>0.2</v>
      </c>
      <c r="F1606">
        <v>66</v>
      </c>
      <c r="G1606">
        <v>321</v>
      </c>
      <c r="H1606">
        <v>101</v>
      </c>
      <c r="I1606">
        <v>266</v>
      </c>
      <c r="J1606" s="4">
        <f t="shared" si="219"/>
        <v>207.98274826439575</v>
      </c>
      <c r="K1606" s="4">
        <f t="shared" si="220"/>
        <v>31.015056879734303</v>
      </c>
      <c r="L1606" s="5">
        <f t="shared" si="225"/>
        <v>42.982748264395752</v>
      </c>
      <c r="M1606" s="5">
        <f t="shared" si="226"/>
        <v>2.9849431202656973</v>
      </c>
      <c r="N1606" s="6">
        <f t="shared" si="218"/>
        <v>78.554719912596525</v>
      </c>
      <c r="O1606" s="6">
        <f t="shared" si="221"/>
        <v>243.26199714982053</v>
      </c>
      <c r="P1606" s="6">
        <f>FORECAST(J1606,Inputs!$B$10:$B$18,Inputs!$A$10:$A$18)</f>
        <v>32.48132174318885</v>
      </c>
      <c r="Q1606" s="6">
        <f>IF(Inputs!$D$10="Yes",IF('Hourly Calcs'!P1606&gt;'Hourly Calcs'!K1606,'Hourly Calcs'!O1606,N1606+O1606),N1606+O1606)</f>
        <v>243.26199714982053</v>
      </c>
      <c r="R1606" s="12">
        <f t="shared" si="222"/>
        <v>1155.9810104559472</v>
      </c>
      <c r="S1606" s="1">
        <f>IF(AND(A1606&gt;=5,A1606&lt;=9),INDEX(Demand!$C$3:$C$26,C1606),INDEX(Demand!$B$3:$B$26,C1606))</f>
        <v>600</v>
      </c>
      <c r="T1606" s="7">
        <f t="shared" si="223"/>
        <v>600</v>
      </c>
      <c r="U1606" s="7">
        <f t="shared" si="224"/>
        <v>555.98101045594717</v>
      </c>
    </row>
    <row r="1607" spans="1:21" x14ac:dyDescent="0.2">
      <c r="A1607" s="1">
        <v>3</v>
      </c>
      <c r="B1607" s="1">
        <v>8</v>
      </c>
      <c r="C1607" s="1">
        <v>15</v>
      </c>
      <c r="D1607">
        <v>5.8</v>
      </c>
      <c r="E1607">
        <v>3.2</v>
      </c>
      <c r="F1607">
        <v>83</v>
      </c>
      <c r="G1607">
        <v>266</v>
      </c>
      <c r="H1607">
        <v>65</v>
      </c>
      <c r="I1607">
        <v>234</v>
      </c>
      <c r="J1607" s="4">
        <f t="shared" si="219"/>
        <v>223.76223865299508</v>
      </c>
      <c r="K1607" s="4">
        <f t="shared" si="220"/>
        <v>25.470122681481115</v>
      </c>
      <c r="L1607" s="5">
        <f t="shared" si="225"/>
        <v>58.76223865299508</v>
      </c>
      <c r="M1607" s="5">
        <f t="shared" si="226"/>
        <v>8.529877318518885</v>
      </c>
      <c r="N1607" s="6">
        <f t="shared" si="218"/>
        <v>40.191280416089079</v>
      </c>
      <c r="O1607" s="6">
        <f t="shared" si="221"/>
        <v>213.99739598893987</v>
      </c>
      <c r="P1607" s="6">
        <f>FORECAST(J1607,Inputs!$B$10:$B$18,Inputs!$A$10:$A$18)</f>
        <v>32.627428135675878</v>
      </c>
      <c r="Q1607" s="6">
        <f>IF(Inputs!$D$10="Yes",IF('Hourly Calcs'!P1607&gt;'Hourly Calcs'!K1607,'Hourly Calcs'!O1607,N1607+O1607),N1607+O1607)</f>
        <v>213.99739598893987</v>
      </c>
      <c r="R1607" s="12">
        <f t="shared" si="222"/>
        <v>1016.9156257394422</v>
      </c>
      <c r="S1607" s="1">
        <f>IF(AND(A1607&gt;=5,A1607&lt;=9),INDEX(Demand!$C$3:$C$26,C1607),INDEX(Demand!$B$3:$B$26,C1607))</f>
        <v>600</v>
      </c>
      <c r="T1607" s="7">
        <f t="shared" si="223"/>
        <v>600</v>
      </c>
      <c r="U1607" s="7">
        <f t="shared" si="224"/>
        <v>416.91562573944225</v>
      </c>
    </row>
    <row r="1608" spans="1:21" x14ac:dyDescent="0.2">
      <c r="A1608" s="1">
        <v>3</v>
      </c>
      <c r="B1608" s="1">
        <v>8</v>
      </c>
      <c r="C1608" s="1">
        <v>16</v>
      </c>
      <c r="D1608">
        <v>8.3000000000000007</v>
      </c>
      <c r="E1608">
        <v>1.5</v>
      </c>
      <c r="F1608">
        <v>62</v>
      </c>
      <c r="G1608">
        <v>245</v>
      </c>
      <c r="H1608">
        <v>236</v>
      </c>
      <c r="I1608">
        <v>157</v>
      </c>
      <c r="J1608" s="4">
        <f t="shared" si="219"/>
        <v>237.81084834647595</v>
      </c>
      <c r="K1608" s="4">
        <f t="shared" si="220"/>
        <v>18.146047974188861</v>
      </c>
      <c r="L1608" s="5">
        <f t="shared" si="225"/>
        <v>72.81084834647595</v>
      </c>
      <c r="M1608" s="5">
        <f t="shared" si="226"/>
        <v>15.853952025811139</v>
      </c>
      <c r="N1608" s="6">
        <f t="shared" si="218"/>
        <v>97.995093049470839</v>
      </c>
      <c r="O1608" s="6">
        <f t="shared" si="221"/>
        <v>143.57944944557076</v>
      </c>
      <c r="P1608" s="6">
        <f>FORECAST(J1608,Inputs!$B$10:$B$18,Inputs!$A$10:$A$18)</f>
        <v>32.757507855059963</v>
      </c>
      <c r="Q1608" s="6">
        <f>IF(Inputs!$D$10="Yes",IF('Hourly Calcs'!P1608&gt;'Hourly Calcs'!K1608,'Hourly Calcs'!O1608,N1608+O1608),N1608+O1608)</f>
        <v>143.57944944557076</v>
      </c>
      <c r="R1608" s="12">
        <f t="shared" si="222"/>
        <v>682.28954376535216</v>
      </c>
      <c r="S1608" s="1">
        <f>IF(AND(A1608&gt;=5,A1608&lt;=9),INDEX(Demand!$C$3:$C$26,C1608),INDEX(Demand!$B$3:$B$26,C1608))</f>
        <v>900</v>
      </c>
      <c r="T1608" s="7">
        <f t="shared" si="223"/>
        <v>682.28954376535216</v>
      </c>
      <c r="U1608" s="7">
        <f t="shared" si="224"/>
        <v>0</v>
      </c>
    </row>
    <row r="1609" spans="1:21" x14ac:dyDescent="0.2">
      <c r="A1609" s="1">
        <v>3</v>
      </c>
      <c r="B1609" s="1">
        <v>8</v>
      </c>
      <c r="C1609" s="1">
        <v>17</v>
      </c>
      <c r="D1609">
        <v>5.4</v>
      </c>
      <c r="E1609">
        <v>2.2000000000000002</v>
      </c>
      <c r="F1609">
        <v>80</v>
      </c>
      <c r="G1609">
        <v>148</v>
      </c>
      <c r="H1609">
        <v>290</v>
      </c>
      <c r="I1609">
        <v>80</v>
      </c>
      <c r="J1609" s="4">
        <f t="shared" si="219"/>
        <v>250.48214298403056</v>
      </c>
      <c r="K1609" s="4">
        <f t="shared" si="220"/>
        <v>9.6672089823027818</v>
      </c>
      <c r="L1609" s="5">
        <f t="shared" si="225"/>
        <v>85.48214298403056</v>
      </c>
      <c r="M1609" s="5">
        <f t="shared" si="226"/>
        <v>24.332791017697218</v>
      </c>
      <c r="N1609" s="6">
        <f t="shared" ref="N1609:N1672" si="227">H1609*MAX(0,COS(2*ASIN(SQRT(SIN(RADIANS($B$4))^2+COS(RADIANS($K1609))^2-2*SIN(RADIANS($B$4))*COS(RADIANS($K1609))*COS(RADIANS($J1609-$B$5))+(SIN(RADIANS($K1609))-COS(RADIANS($B$4)))^2)/2)))</f>
        <v>52.965119512846684</v>
      </c>
      <c r="O1609" s="6">
        <f t="shared" si="221"/>
        <v>73.161502902201661</v>
      </c>
      <c r="P1609" s="6">
        <f>FORECAST(J1609,Inputs!$B$10:$B$18,Inputs!$A$10:$A$18)</f>
        <v>32.874834657259541</v>
      </c>
      <c r="Q1609" s="6">
        <f>IF(Inputs!$D$10="Yes",IF('Hourly Calcs'!P1609&gt;'Hourly Calcs'!K1609,'Hourly Calcs'!O1609,N1609+O1609),N1609+O1609)</f>
        <v>73.161502902201661</v>
      </c>
      <c r="R1609" s="12">
        <f t="shared" si="222"/>
        <v>347.66346179126231</v>
      </c>
      <c r="S1609" s="1">
        <f>IF(AND(A1609&gt;=5,A1609&lt;=9),INDEX(Demand!$C$3:$C$26,C1609),INDEX(Demand!$B$3:$B$26,C1609))</f>
        <v>900</v>
      </c>
      <c r="T1609" s="7">
        <f t="shared" si="223"/>
        <v>347.66346179126231</v>
      </c>
      <c r="U1609" s="7">
        <f t="shared" si="224"/>
        <v>0</v>
      </c>
    </row>
    <row r="1610" spans="1:21" x14ac:dyDescent="0.2">
      <c r="A1610" s="1">
        <v>3</v>
      </c>
      <c r="B1610" s="1">
        <v>8</v>
      </c>
      <c r="C1610" s="1">
        <v>18</v>
      </c>
      <c r="D1610">
        <v>6.5</v>
      </c>
      <c r="E1610">
        <v>0.1</v>
      </c>
      <c r="F1610">
        <v>64</v>
      </c>
      <c r="G1610">
        <v>26</v>
      </c>
      <c r="H1610">
        <v>3</v>
      </c>
      <c r="I1610">
        <v>25</v>
      </c>
      <c r="J1610" s="4">
        <f t="shared" ref="J1610:J1673" si="228">solarazimuth($B$2,$B$3,$B$1,A1610,B1610,C1610,0,0,0,0)</f>
        <v>262.3278106253502</v>
      </c>
      <c r="K1610" s="4">
        <f t="shared" ref="K1610:K1673" si="229">solarelevation($B$2,$B$3,$B$1,A1610,B1610,C1610,0,0,0,0)</f>
        <v>0.80481900483988511</v>
      </c>
      <c r="L1610" s="5">
        <f t="shared" si="225"/>
        <v>0</v>
      </c>
      <c r="M1610" s="5">
        <f t="shared" si="226"/>
        <v>33.195180995160115</v>
      </c>
      <c r="N1610" s="6">
        <f t="shared" si="227"/>
        <v>0</v>
      </c>
      <c r="O1610" s="6">
        <f t="shared" ref="O1610:O1673" si="230">$I1610*(1+COS(RADIANS($B$4)))/2</f>
        <v>22.86296965693802</v>
      </c>
      <c r="P1610" s="6">
        <f>FORECAST(J1610,Inputs!$B$10:$B$18,Inputs!$A$10:$A$18)</f>
        <v>32.984516765049534</v>
      </c>
      <c r="Q1610" s="6">
        <f>IF(Inputs!$D$10="Yes",IF('Hourly Calcs'!P1610&gt;'Hourly Calcs'!K1610,'Hourly Calcs'!O1610,N1610+O1610),N1610+O1610)</f>
        <v>22.86296965693802</v>
      </c>
      <c r="R1610" s="12">
        <f t="shared" ref="R1610:R1673" si="231">$B$6*$E$1*Q1610</f>
        <v>108.64483180976947</v>
      </c>
      <c r="S1610" s="1">
        <f>IF(AND(A1610&gt;=5,A1610&lt;=9),INDEX(Demand!$C$3:$C$26,C1610),INDEX(Demand!$B$3:$B$26,C1610))</f>
        <v>900</v>
      </c>
      <c r="T1610" s="7">
        <f t="shared" ref="T1610:T1673" si="232">S1610-MAX(0,S1610-R1610)</f>
        <v>108.64483180976947</v>
      </c>
      <c r="U1610" s="7">
        <f t="shared" ref="U1610:U1673" si="233">MAX(0,R1610-S1610)</f>
        <v>0</v>
      </c>
    </row>
    <row r="1611" spans="1:21" x14ac:dyDescent="0.2">
      <c r="A1611" s="1">
        <v>3</v>
      </c>
      <c r="B1611" s="1">
        <v>8</v>
      </c>
      <c r="C1611" s="1">
        <v>19</v>
      </c>
      <c r="D1611">
        <v>6.2</v>
      </c>
      <c r="E1611">
        <v>1.2</v>
      </c>
      <c r="F1611">
        <v>70</v>
      </c>
      <c r="G1611">
        <v>0</v>
      </c>
      <c r="H1611">
        <v>0</v>
      </c>
      <c r="I1611">
        <v>0</v>
      </c>
      <c r="J1611" s="4">
        <f t="shared" si="228"/>
        <v>273.9558925261523</v>
      </c>
      <c r="K1611" s="4">
        <f t="shared" si="229"/>
        <v>-9.0536245802804274</v>
      </c>
      <c r="L1611" s="5">
        <f t="shared" si="225"/>
        <v>0</v>
      </c>
      <c r="M1611" s="5">
        <f t="shared" si="226"/>
        <v>0</v>
      </c>
      <c r="N1611" s="6">
        <f t="shared" si="227"/>
        <v>0</v>
      </c>
      <c r="O1611" s="6">
        <f t="shared" si="230"/>
        <v>0</v>
      </c>
      <c r="P1611" s="6">
        <f>FORECAST(J1611,Inputs!$B$10:$B$18,Inputs!$A$10:$A$18)</f>
        <v>33.092184190056962</v>
      </c>
      <c r="Q1611" s="6">
        <f>IF(Inputs!$D$10="Yes",IF('Hourly Calcs'!P1611&gt;'Hourly Calcs'!K1611,'Hourly Calcs'!O1611,N1611+O1611),N1611+O1611)</f>
        <v>0</v>
      </c>
      <c r="R1611" s="12">
        <f t="shared" si="231"/>
        <v>0</v>
      </c>
      <c r="S1611" s="1">
        <f>IF(AND(A1611&gt;=5,A1611&lt;=9),INDEX(Demand!$C$3:$C$26,C1611),INDEX(Demand!$B$3:$B$26,C1611))</f>
        <v>900</v>
      </c>
      <c r="T1611" s="7">
        <f t="shared" si="232"/>
        <v>0</v>
      </c>
      <c r="U1611" s="7">
        <f t="shared" si="233"/>
        <v>0</v>
      </c>
    </row>
    <row r="1612" spans="1:21" x14ac:dyDescent="0.2">
      <c r="A1612" s="1">
        <v>3</v>
      </c>
      <c r="B1612" s="1">
        <v>8</v>
      </c>
      <c r="C1612" s="1">
        <v>20</v>
      </c>
      <c r="D1612">
        <v>6.4</v>
      </c>
      <c r="E1612">
        <v>2</v>
      </c>
      <c r="F1612">
        <v>73</v>
      </c>
      <c r="G1612">
        <v>0</v>
      </c>
      <c r="H1612">
        <v>0</v>
      </c>
      <c r="I1612">
        <v>0</v>
      </c>
      <c r="J1612" s="4">
        <f t="shared" si="228"/>
        <v>286.01070715190497</v>
      </c>
      <c r="K1612" s="4">
        <f t="shared" si="229"/>
        <v>-18.396762543637351</v>
      </c>
      <c r="L1612" s="5">
        <f t="shared" si="225"/>
        <v>0</v>
      </c>
      <c r="M1612" s="5">
        <f t="shared" si="226"/>
        <v>0</v>
      </c>
      <c r="N1612" s="6">
        <f t="shared" si="227"/>
        <v>0</v>
      </c>
      <c r="O1612" s="6">
        <f t="shared" si="230"/>
        <v>0</v>
      </c>
      <c r="P1612" s="6">
        <f>FORECAST(J1612,Inputs!$B$10:$B$18,Inputs!$A$10:$A$18)</f>
        <v>33.203802843999121</v>
      </c>
      <c r="Q1612" s="6">
        <f>IF(Inputs!$D$10="Yes",IF('Hourly Calcs'!P1612&gt;'Hourly Calcs'!K1612,'Hourly Calcs'!O1612,N1612+O1612),N1612+O1612)</f>
        <v>0</v>
      </c>
      <c r="R1612" s="12">
        <f t="shared" si="231"/>
        <v>0</v>
      </c>
      <c r="S1612" s="1">
        <f>IF(AND(A1612&gt;=5,A1612&lt;=9),INDEX(Demand!$C$3:$C$26,C1612),INDEX(Demand!$B$3:$B$26,C1612))</f>
        <v>800</v>
      </c>
      <c r="T1612" s="7">
        <f t="shared" si="232"/>
        <v>0</v>
      </c>
      <c r="U1612" s="7">
        <f t="shared" si="233"/>
        <v>0</v>
      </c>
    </row>
    <row r="1613" spans="1:21" x14ac:dyDescent="0.2">
      <c r="A1613" s="1">
        <v>3</v>
      </c>
      <c r="B1613" s="1">
        <v>8</v>
      </c>
      <c r="C1613" s="1">
        <v>21</v>
      </c>
      <c r="D1613">
        <v>6.6</v>
      </c>
      <c r="E1613">
        <v>0.2</v>
      </c>
      <c r="F1613">
        <v>64</v>
      </c>
      <c r="G1613">
        <v>0</v>
      </c>
      <c r="H1613">
        <v>0</v>
      </c>
      <c r="I1613">
        <v>0</v>
      </c>
      <c r="J1613" s="4">
        <f t="shared" si="228"/>
        <v>299.19635466528575</v>
      </c>
      <c r="K1613" s="4">
        <f t="shared" si="229"/>
        <v>-27.145149217323564</v>
      </c>
      <c r="L1613" s="5">
        <f t="shared" si="225"/>
        <v>0</v>
      </c>
      <c r="M1613" s="5">
        <f t="shared" si="226"/>
        <v>0</v>
      </c>
      <c r="N1613" s="6">
        <f t="shared" si="227"/>
        <v>0</v>
      </c>
      <c r="O1613" s="6">
        <f t="shared" si="230"/>
        <v>0</v>
      </c>
      <c r="P1613" s="6">
        <f>FORECAST(J1613,Inputs!$B$10:$B$18,Inputs!$A$10:$A$18)</f>
        <v>33.32589217282672</v>
      </c>
      <c r="Q1613" s="6">
        <f>IF(Inputs!$D$10="Yes",IF('Hourly Calcs'!P1613&gt;'Hourly Calcs'!K1613,'Hourly Calcs'!O1613,N1613+O1613),N1613+O1613)</f>
        <v>0</v>
      </c>
      <c r="R1613" s="12">
        <f t="shared" si="231"/>
        <v>0</v>
      </c>
      <c r="S1613" s="1">
        <f>IF(AND(A1613&gt;=5,A1613&lt;=9),INDEX(Demand!$C$3:$C$26,C1613),INDEX(Demand!$B$3:$B$26,C1613))</f>
        <v>700</v>
      </c>
      <c r="T1613" s="7">
        <f t="shared" si="232"/>
        <v>0</v>
      </c>
      <c r="U1613" s="7">
        <f t="shared" si="233"/>
        <v>0</v>
      </c>
    </row>
    <row r="1614" spans="1:21" x14ac:dyDescent="0.2">
      <c r="A1614" s="1">
        <v>3</v>
      </c>
      <c r="B1614" s="1">
        <v>8</v>
      </c>
      <c r="C1614" s="1">
        <v>22</v>
      </c>
      <c r="D1614">
        <v>6</v>
      </c>
      <c r="E1614">
        <v>2.1</v>
      </c>
      <c r="F1614">
        <v>76</v>
      </c>
      <c r="G1614">
        <v>0</v>
      </c>
      <c r="H1614">
        <v>0</v>
      </c>
      <c r="I1614">
        <v>0</v>
      </c>
      <c r="J1614" s="4">
        <f t="shared" si="228"/>
        <v>314.25543919620338</v>
      </c>
      <c r="K1614" s="4">
        <f t="shared" si="229"/>
        <v>-34.741846963862059</v>
      </c>
      <c r="L1614" s="5">
        <f t="shared" si="225"/>
        <v>0</v>
      </c>
      <c r="M1614" s="5">
        <f t="shared" si="226"/>
        <v>0</v>
      </c>
      <c r="N1614" s="6">
        <f t="shared" si="227"/>
        <v>0</v>
      </c>
      <c r="O1614" s="6">
        <f t="shared" si="230"/>
        <v>0</v>
      </c>
      <c r="P1614" s="6">
        <f>FORECAST(J1614,Inputs!$B$10:$B$18,Inputs!$A$10:$A$18)</f>
        <v>33.465328140705587</v>
      </c>
      <c r="Q1614" s="6">
        <f>IF(Inputs!$D$10="Yes",IF('Hourly Calcs'!P1614&gt;'Hourly Calcs'!K1614,'Hourly Calcs'!O1614,N1614+O1614),N1614+O1614)</f>
        <v>0</v>
      </c>
      <c r="R1614" s="12">
        <f t="shared" si="231"/>
        <v>0</v>
      </c>
      <c r="S1614" s="1">
        <f>IF(AND(A1614&gt;=5,A1614&lt;=9),INDEX(Demand!$C$3:$C$26,C1614),INDEX(Demand!$B$3:$B$26,C1614))</f>
        <v>600</v>
      </c>
      <c r="T1614" s="7">
        <f t="shared" si="232"/>
        <v>0</v>
      </c>
      <c r="U1614" s="7">
        <f t="shared" si="233"/>
        <v>0</v>
      </c>
    </row>
    <row r="1615" spans="1:21" x14ac:dyDescent="0.2">
      <c r="A1615" s="1">
        <v>3</v>
      </c>
      <c r="B1615" s="1">
        <v>8</v>
      </c>
      <c r="C1615" s="1">
        <v>23</v>
      </c>
      <c r="D1615">
        <v>5.8</v>
      </c>
      <c r="E1615">
        <v>1.3</v>
      </c>
      <c r="F1615">
        <v>73</v>
      </c>
      <c r="G1615">
        <v>0</v>
      </c>
      <c r="H1615">
        <v>0</v>
      </c>
      <c r="I1615">
        <v>0</v>
      </c>
      <c r="J1615" s="4">
        <f t="shared" si="228"/>
        <v>331.75175447563049</v>
      </c>
      <c r="K1615" s="4">
        <f t="shared" si="229"/>
        <v>-40.448767311888929</v>
      </c>
      <c r="L1615" s="5">
        <f t="shared" si="225"/>
        <v>0</v>
      </c>
      <c r="M1615" s="5">
        <f t="shared" si="226"/>
        <v>0</v>
      </c>
      <c r="N1615" s="6">
        <f t="shared" si="227"/>
        <v>0</v>
      </c>
      <c r="O1615" s="6">
        <f t="shared" si="230"/>
        <v>0</v>
      </c>
      <c r="P1615" s="6">
        <f>FORECAST(J1615,Inputs!$B$10:$B$18,Inputs!$A$10:$A$18)</f>
        <v>33.627331059959538</v>
      </c>
      <c r="Q1615" s="6">
        <f>IF(Inputs!$D$10="Yes",IF('Hourly Calcs'!P1615&gt;'Hourly Calcs'!K1615,'Hourly Calcs'!O1615,N1615+O1615),N1615+O1615)</f>
        <v>0</v>
      </c>
      <c r="R1615" s="12">
        <f t="shared" si="231"/>
        <v>0</v>
      </c>
      <c r="S1615" s="1">
        <f>IF(AND(A1615&gt;=5,A1615&lt;=9),INDEX(Demand!$C$3:$C$26,C1615),INDEX(Demand!$B$3:$B$26,C1615))</f>
        <v>500</v>
      </c>
      <c r="T1615" s="7">
        <f t="shared" si="232"/>
        <v>0</v>
      </c>
      <c r="U1615" s="7">
        <f t="shared" si="233"/>
        <v>0</v>
      </c>
    </row>
    <row r="1616" spans="1:21" x14ac:dyDescent="0.2">
      <c r="A1616" s="1">
        <v>3</v>
      </c>
      <c r="B1616" s="1">
        <v>8</v>
      </c>
      <c r="C1616" s="1">
        <v>24</v>
      </c>
      <c r="D1616">
        <v>5.5</v>
      </c>
      <c r="E1616">
        <v>2.8</v>
      </c>
      <c r="F1616">
        <v>83</v>
      </c>
      <c r="G1616">
        <v>0</v>
      </c>
      <c r="H1616">
        <v>0</v>
      </c>
      <c r="I1616">
        <v>0</v>
      </c>
      <c r="J1616" s="4">
        <f t="shared" si="228"/>
        <v>351.50875949526881</v>
      </c>
      <c r="K1616" s="4">
        <f t="shared" si="229"/>
        <v>-43.434657680137633</v>
      </c>
      <c r="L1616" s="5">
        <f t="shared" si="225"/>
        <v>0</v>
      </c>
      <c r="M1616" s="5">
        <f t="shared" si="226"/>
        <v>0</v>
      </c>
      <c r="N1616" s="6">
        <f t="shared" si="227"/>
        <v>0</v>
      </c>
      <c r="O1616" s="6">
        <f t="shared" si="230"/>
        <v>0</v>
      </c>
      <c r="P1616" s="6">
        <f>FORECAST(J1616,Inputs!$B$10:$B$18,Inputs!$A$10:$A$18)</f>
        <v>33.81026629162286</v>
      </c>
      <c r="Q1616" s="6">
        <f>IF(Inputs!$D$10="Yes",IF('Hourly Calcs'!P1616&gt;'Hourly Calcs'!K1616,'Hourly Calcs'!O1616,N1616+O1616),N1616+O1616)</f>
        <v>0</v>
      </c>
      <c r="R1616" s="12">
        <f t="shared" si="231"/>
        <v>0</v>
      </c>
      <c r="S1616" s="1">
        <f>IF(AND(A1616&gt;=5,A1616&lt;=9),INDEX(Demand!$C$3:$C$26,C1616),INDEX(Demand!$B$3:$B$26,C1616))</f>
        <v>400</v>
      </c>
      <c r="T1616" s="7">
        <f t="shared" si="232"/>
        <v>0</v>
      </c>
      <c r="U1616" s="7">
        <f t="shared" si="233"/>
        <v>0</v>
      </c>
    </row>
    <row r="1617" spans="1:21" x14ac:dyDescent="0.2">
      <c r="A1617" s="1">
        <v>3</v>
      </c>
      <c r="B1617" s="1">
        <v>9</v>
      </c>
      <c r="C1617" s="1">
        <v>1</v>
      </c>
      <c r="D1617">
        <v>3.8</v>
      </c>
      <c r="E1617">
        <v>2.2999999999999998</v>
      </c>
      <c r="F1617">
        <v>90</v>
      </c>
      <c r="G1617">
        <v>0</v>
      </c>
      <c r="H1617">
        <v>0</v>
      </c>
      <c r="I1617">
        <v>0</v>
      </c>
      <c r="J1617" s="4">
        <f t="shared" si="228"/>
        <v>12.102637513684414</v>
      </c>
      <c r="K1617" s="4">
        <f t="shared" si="229"/>
        <v>-43.117874527757039</v>
      </c>
      <c r="L1617" s="5">
        <f t="shared" si="225"/>
        <v>0</v>
      </c>
      <c r="M1617" s="5">
        <f t="shared" si="226"/>
        <v>0</v>
      </c>
      <c r="N1617" s="6">
        <f t="shared" si="227"/>
        <v>0</v>
      </c>
      <c r="O1617" s="6">
        <f t="shared" si="230"/>
        <v>0</v>
      </c>
      <c r="P1617" s="6">
        <f>FORECAST(J1617,Inputs!$B$10:$B$18,Inputs!$A$10:$A$18)</f>
        <v>30.667617014015594</v>
      </c>
      <c r="Q1617" s="6">
        <f>IF(Inputs!$D$10="Yes",IF('Hourly Calcs'!P1617&gt;'Hourly Calcs'!K1617,'Hourly Calcs'!O1617,N1617+O1617),N1617+O1617)</f>
        <v>0</v>
      </c>
      <c r="R1617" s="12">
        <f t="shared" si="231"/>
        <v>0</v>
      </c>
      <c r="S1617" s="1">
        <f>IF(AND(A1617&gt;=5,A1617&lt;=9),INDEX(Demand!$C$3:$C$26,C1617),INDEX(Demand!$B$3:$B$26,C1617))</f>
        <v>350</v>
      </c>
      <c r="T1617" s="7">
        <f t="shared" si="232"/>
        <v>0</v>
      </c>
      <c r="U1617" s="7">
        <f t="shared" si="233"/>
        <v>0</v>
      </c>
    </row>
    <row r="1618" spans="1:21" x14ac:dyDescent="0.2">
      <c r="A1618" s="1">
        <v>3</v>
      </c>
      <c r="B1618" s="1">
        <v>9</v>
      </c>
      <c r="C1618" s="1">
        <v>2</v>
      </c>
      <c r="D1618">
        <v>2.9</v>
      </c>
      <c r="E1618">
        <v>1.3</v>
      </c>
      <c r="F1618">
        <v>89</v>
      </c>
      <c r="G1618">
        <v>0</v>
      </c>
      <c r="H1618">
        <v>0</v>
      </c>
      <c r="I1618">
        <v>0</v>
      </c>
      <c r="J1618" s="4">
        <f t="shared" si="228"/>
        <v>31.507976692868851</v>
      </c>
      <c r="K1618" s="4">
        <f t="shared" si="229"/>
        <v>-39.564686663102322</v>
      </c>
      <c r="L1618" s="5">
        <f t="shared" si="225"/>
        <v>0</v>
      </c>
      <c r="M1618" s="5">
        <f t="shared" si="226"/>
        <v>0</v>
      </c>
      <c r="N1618" s="6">
        <f t="shared" si="227"/>
        <v>0</v>
      </c>
      <c r="O1618" s="6">
        <f t="shared" si="230"/>
        <v>0</v>
      </c>
      <c r="P1618" s="6">
        <f>FORECAST(J1618,Inputs!$B$10:$B$18,Inputs!$A$10:$A$18)</f>
        <v>30.847296080489524</v>
      </c>
      <c r="Q1618" s="6">
        <f>IF(Inputs!$D$10="Yes",IF('Hourly Calcs'!P1618&gt;'Hourly Calcs'!K1618,'Hourly Calcs'!O1618,N1618+O1618),N1618+O1618)</f>
        <v>0</v>
      </c>
      <c r="R1618" s="12">
        <f t="shared" si="231"/>
        <v>0</v>
      </c>
      <c r="S1618" s="1">
        <f>IF(AND(A1618&gt;=5,A1618&lt;=9),INDEX(Demand!$C$3:$C$26,C1618),INDEX(Demand!$B$3:$B$26,C1618))</f>
        <v>350</v>
      </c>
      <c r="T1618" s="7">
        <f t="shared" si="232"/>
        <v>0</v>
      </c>
      <c r="U1618" s="7">
        <f t="shared" si="233"/>
        <v>0</v>
      </c>
    </row>
    <row r="1619" spans="1:21" x14ac:dyDescent="0.2">
      <c r="A1619" s="1">
        <v>3</v>
      </c>
      <c r="B1619" s="1">
        <v>9</v>
      </c>
      <c r="C1619" s="1">
        <v>3</v>
      </c>
      <c r="D1619">
        <v>4</v>
      </c>
      <c r="E1619">
        <v>1.4</v>
      </c>
      <c r="F1619">
        <v>83</v>
      </c>
      <c r="G1619">
        <v>0</v>
      </c>
      <c r="H1619">
        <v>0</v>
      </c>
      <c r="I1619">
        <v>0</v>
      </c>
      <c r="J1619" s="4">
        <f t="shared" si="228"/>
        <v>48.52917078668645</v>
      </c>
      <c r="K1619" s="4">
        <f t="shared" si="229"/>
        <v>-33.437107978715744</v>
      </c>
      <c r="L1619" s="5">
        <f t="shared" si="225"/>
        <v>0</v>
      </c>
      <c r="M1619" s="5">
        <f t="shared" si="226"/>
        <v>0</v>
      </c>
      <c r="N1619" s="6">
        <f t="shared" si="227"/>
        <v>0</v>
      </c>
      <c r="O1619" s="6">
        <f t="shared" si="230"/>
        <v>0</v>
      </c>
      <c r="P1619" s="6">
        <f>FORECAST(J1619,Inputs!$B$10:$B$18,Inputs!$A$10:$A$18)</f>
        <v>31.004899729506356</v>
      </c>
      <c r="Q1619" s="6">
        <f>IF(Inputs!$D$10="Yes",IF('Hourly Calcs'!P1619&gt;'Hourly Calcs'!K1619,'Hourly Calcs'!O1619,N1619+O1619),N1619+O1619)</f>
        <v>0</v>
      </c>
      <c r="R1619" s="12">
        <f t="shared" si="231"/>
        <v>0</v>
      </c>
      <c r="S1619" s="1">
        <f>IF(AND(A1619&gt;=5,A1619&lt;=9),INDEX(Demand!$C$3:$C$26,C1619),INDEX(Demand!$B$3:$B$26,C1619))</f>
        <v>350</v>
      </c>
      <c r="T1619" s="7">
        <f t="shared" si="232"/>
        <v>0</v>
      </c>
      <c r="U1619" s="7">
        <f t="shared" si="233"/>
        <v>0</v>
      </c>
    </row>
    <row r="1620" spans="1:21" x14ac:dyDescent="0.2">
      <c r="A1620" s="1">
        <v>3</v>
      </c>
      <c r="B1620" s="1">
        <v>9</v>
      </c>
      <c r="C1620" s="1">
        <v>4</v>
      </c>
      <c r="D1620">
        <v>4.2</v>
      </c>
      <c r="E1620">
        <v>2.2000000000000002</v>
      </c>
      <c r="F1620">
        <v>87</v>
      </c>
      <c r="G1620">
        <v>0</v>
      </c>
      <c r="H1620">
        <v>0</v>
      </c>
      <c r="I1620">
        <v>0</v>
      </c>
      <c r="J1620" s="4">
        <f t="shared" si="228"/>
        <v>63.179811948678889</v>
      </c>
      <c r="K1620" s="4">
        <f t="shared" si="229"/>
        <v>-25.565723563604223</v>
      </c>
      <c r="L1620" s="5">
        <f t="shared" si="225"/>
        <v>0</v>
      </c>
      <c r="M1620" s="5">
        <f t="shared" si="226"/>
        <v>0</v>
      </c>
      <c r="N1620" s="6">
        <f t="shared" si="227"/>
        <v>0</v>
      </c>
      <c r="O1620" s="6">
        <f t="shared" si="230"/>
        <v>0</v>
      </c>
      <c r="P1620" s="6">
        <f>FORECAST(J1620,Inputs!$B$10:$B$18,Inputs!$A$10:$A$18)</f>
        <v>31.140553814339619</v>
      </c>
      <c r="Q1620" s="6">
        <f>IF(Inputs!$D$10="Yes",IF('Hourly Calcs'!P1620&gt;'Hourly Calcs'!K1620,'Hourly Calcs'!O1620,N1620+O1620),N1620+O1620)</f>
        <v>0</v>
      </c>
      <c r="R1620" s="12">
        <f t="shared" si="231"/>
        <v>0</v>
      </c>
      <c r="S1620" s="1">
        <f>IF(AND(A1620&gt;=5,A1620&lt;=9),INDEX(Demand!$C$3:$C$26,C1620),INDEX(Demand!$B$3:$B$26,C1620))</f>
        <v>350</v>
      </c>
      <c r="T1620" s="7">
        <f t="shared" si="232"/>
        <v>0</v>
      </c>
      <c r="U1620" s="7">
        <f t="shared" si="233"/>
        <v>0</v>
      </c>
    </row>
    <row r="1621" spans="1:21" x14ac:dyDescent="0.2">
      <c r="A1621" s="1">
        <v>3</v>
      </c>
      <c r="B1621" s="1">
        <v>9</v>
      </c>
      <c r="C1621" s="1">
        <v>5</v>
      </c>
      <c r="D1621">
        <v>4.3</v>
      </c>
      <c r="E1621">
        <v>1.8</v>
      </c>
      <c r="F1621">
        <v>84</v>
      </c>
      <c r="G1621">
        <v>0</v>
      </c>
      <c r="H1621">
        <v>0</v>
      </c>
      <c r="I1621">
        <v>0</v>
      </c>
      <c r="J1621" s="4">
        <f t="shared" si="228"/>
        <v>76.088380232254451</v>
      </c>
      <c r="K1621" s="4">
        <f t="shared" si="229"/>
        <v>-16.65495548446296</v>
      </c>
      <c r="L1621" s="5">
        <f t="shared" si="225"/>
        <v>88.911619767745549</v>
      </c>
      <c r="M1621" s="5">
        <f t="shared" si="226"/>
        <v>0</v>
      </c>
      <c r="N1621" s="6">
        <f t="shared" si="227"/>
        <v>0</v>
      </c>
      <c r="O1621" s="6">
        <f t="shared" si="230"/>
        <v>0</v>
      </c>
      <c r="P1621" s="6">
        <f>FORECAST(J1621,Inputs!$B$10:$B$18,Inputs!$A$10:$A$18)</f>
        <v>31.260077594743095</v>
      </c>
      <c r="Q1621" s="6">
        <f>IF(Inputs!$D$10="Yes",IF('Hourly Calcs'!P1621&gt;'Hourly Calcs'!K1621,'Hourly Calcs'!O1621,N1621+O1621),N1621+O1621)</f>
        <v>0</v>
      </c>
      <c r="R1621" s="12">
        <f t="shared" si="231"/>
        <v>0</v>
      </c>
      <c r="S1621" s="1">
        <f>IF(AND(A1621&gt;=5,A1621&lt;=9),INDEX(Demand!$C$3:$C$26,C1621),INDEX(Demand!$B$3:$B$26,C1621))</f>
        <v>350</v>
      </c>
      <c r="T1621" s="7">
        <f t="shared" si="232"/>
        <v>0</v>
      </c>
      <c r="U1621" s="7">
        <f t="shared" si="233"/>
        <v>0</v>
      </c>
    </row>
    <row r="1622" spans="1:21" x14ac:dyDescent="0.2">
      <c r="A1622" s="1">
        <v>3</v>
      </c>
      <c r="B1622" s="1">
        <v>9</v>
      </c>
      <c r="C1622" s="1">
        <v>6</v>
      </c>
      <c r="D1622">
        <v>4.8</v>
      </c>
      <c r="E1622">
        <v>2.1</v>
      </c>
      <c r="F1622">
        <v>83</v>
      </c>
      <c r="G1622">
        <v>0</v>
      </c>
      <c r="H1622">
        <v>0</v>
      </c>
      <c r="I1622">
        <v>0</v>
      </c>
      <c r="J1622" s="4">
        <f t="shared" si="228"/>
        <v>87.998088364949027</v>
      </c>
      <c r="K1622" s="4">
        <f t="shared" si="229"/>
        <v>-7.2270898071650578</v>
      </c>
      <c r="L1622" s="5">
        <f t="shared" si="225"/>
        <v>77.001911635050973</v>
      </c>
      <c r="M1622" s="5">
        <f t="shared" si="226"/>
        <v>0</v>
      </c>
      <c r="N1622" s="6">
        <f t="shared" si="227"/>
        <v>0</v>
      </c>
      <c r="O1622" s="6">
        <f t="shared" si="230"/>
        <v>0</v>
      </c>
      <c r="P1622" s="6">
        <f>FORECAST(J1622,Inputs!$B$10:$B$18,Inputs!$A$10:$A$18)</f>
        <v>31.370352670045822</v>
      </c>
      <c r="Q1622" s="6">
        <f>IF(Inputs!$D$10="Yes",IF('Hourly Calcs'!P1622&gt;'Hourly Calcs'!K1622,'Hourly Calcs'!O1622,N1622+O1622),N1622+O1622)</f>
        <v>0</v>
      </c>
      <c r="R1622" s="12">
        <f t="shared" si="231"/>
        <v>0</v>
      </c>
      <c r="S1622" s="1">
        <f>IF(AND(A1622&gt;=5,A1622&lt;=9),INDEX(Demand!$C$3:$C$26,C1622),INDEX(Demand!$B$3:$B$26,C1622))</f>
        <v>350</v>
      </c>
      <c r="T1622" s="7">
        <f t="shared" si="232"/>
        <v>0</v>
      </c>
      <c r="U1622" s="7">
        <f t="shared" si="233"/>
        <v>0</v>
      </c>
    </row>
    <row r="1623" spans="1:21" x14ac:dyDescent="0.2">
      <c r="A1623" s="1">
        <v>3</v>
      </c>
      <c r="B1623" s="1">
        <v>9</v>
      </c>
      <c r="C1623" s="1">
        <v>7</v>
      </c>
      <c r="D1623">
        <v>5.3</v>
      </c>
      <c r="E1623">
        <v>2.7</v>
      </c>
      <c r="F1623">
        <v>83</v>
      </c>
      <c r="G1623">
        <v>2</v>
      </c>
      <c r="H1623">
        <v>0</v>
      </c>
      <c r="I1623">
        <v>2</v>
      </c>
      <c r="J1623" s="4">
        <f t="shared" si="228"/>
        <v>99.601114302767087</v>
      </c>
      <c r="K1623" s="4">
        <f t="shared" si="229"/>
        <v>2.4707303341799758</v>
      </c>
      <c r="L1623" s="5">
        <f t="shared" si="225"/>
        <v>65.398885697232913</v>
      </c>
      <c r="M1623" s="5">
        <f t="shared" si="226"/>
        <v>31.529269665820024</v>
      </c>
      <c r="N1623" s="6">
        <f t="shared" si="227"/>
        <v>0</v>
      </c>
      <c r="O1623" s="6">
        <f t="shared" si="230"/>
        <v>1.8290375725550416</v>
      </c>
      <c r="P1623" s="6">
        <f>FORECAST(J1623,Inputs!$B$10:$B$18,Inputs!$A$10:$A$18)</f>
        <v>31.47778809539599</v>
      </c>
      <c r="Q1623" s="6">
        <f>IF(Inputs!$D$10="Yes",IF('Hourly Calcs'!P1623&gt;'Hourly Calcs'!K1623,'Hourly Calcs'!O1623,N1623+O1623),N1623+O1623)</f>
        <v>1.8290375725550416</v>
      </c>
      <c r="R1623" s="12">
        <f t="shared" si="231"/>
        <v>8.6915865447815577</v>
      </c>
      <c r="S1623" s="1">
        <f>IF(AND(A1623&gt;=5,A1623&lt;=9),INDEX(Demand!$C$3:$C$26,C1623),INDEX(Demand!$B$3:$B$26,C1623))</f>
        <v>350</v>
      </c>
      <c r="T1623" s="7">
        <f t="shared" si="232"/>
        <v>8.6915865447815577</v>
      </c>
      <c r="U1623" s="7">
        <f t="shared" si="233"/>
        <v>0</v>
      </c>
    </row>
    <row r="1624" spans="1:21" x14ac:dyDescent="0.2">
      <c r="A1624" s="1">
        <v>3</v>
      </c>
      <c r="B1624" s="1">
        <v>9</v>
      </c>
      <c r="C1624" s="1">
        <v>8</v>
      </c>
      <c r="D1624">
        <v>5.8</v>
      </c>
      <c r="E1624">
        <v>3.2</v>
      </c>
      <c r="F1624">
        <v>83</v>
      </c>
      <c r="G1624">
        <v>52</v>
      </c>
      <c r="H1624">
        <v>34</v>
      </c>
      <c r="I1624">
        <v>48</v>
      </c>
      <c r="J1624" s="4">
        <f t="shared" si="228"/>
        <v>111.53519254584643</v>
      </c>
      <c r="K1624" s="4">
        <f t="shared" si="229"/>
        <v>11.424417027336176</v>
      </c>
      <c r="L1624" s="5">
        <f t="shared" si="225"/>
        <v>53.464807454153572</v>
      </c>
      <c r="M1624" s="5">
        <f t="shared" si="226"/>
        <v>22.575582972663824</v>
      </c>
      <c r="N1624" s="6">
        <f t="shared" si="227"/>
        <v>16.6774306112091</v>
      </c>
      <c r="O1624" s="6">
        <f t="shared" si="230"/>
        <v>43.896901741321003</v>
      </c>
      <c r="P1624" s="6">
        <f>FORECAST(J1624,Inputs!$B$10:$B$18,Inputs!$A$10:$A$18)</f>
        <v>31.588288819868946</v>
      </c>
      <c r="Q1624" s="6">
        <f>IF(Inputs!$D$10="Yes",IF('Hourly Calcs'!P1624&gt;'Hourly Calcs'!K1624,'Hourly Calcs'!O1624,N1624+O1624),N1624+O1624)</f>
        <v>43.896901741321003</v>
      </c>
      <c r="R1624" s="12">
        <f t="shared" si="231"/>
        <v>208.59807707475738</v>
      </c>
      <c r="S1624" s="1">
        <f>IF(AND(A1624&gt;=5,A1624&lt;=9),INDEX(Demand!$C$3:$C$26,C1624),INDEX(Demand!$B$3:$B$26,C1624))</f>
        <v>350</v>
      </c>
      <c r="T1624" s="7">
        <f t="shared" si="232"/>
        <v>208.59807707475738</v>
      </c>
      <c r="U1624" s="7">
        <f t="shared" si="233"/>
        <v>0</v>
      </c>
    </row>
    <row r="1625" spans="1:21" x14ac:dyDescent="0.2">
      <c r="A1625" s="1">
        <v>3</v>
      </c>
      <c r="B1625" s="1">
        <v>9</v>
      </c>
      <c r="C1625" s="1">
        <v>9</v>
      </c>
      <c r="D1625">
        <v>6.1</v>
      </c>
      <c r="E1625">
        <v>4</v>
      </c>
      <c r="F1625">
        <v>86</v>
      </c>
      <c r="G1625">
        <v>126</v>
      </c>
      <c r="H1625">
        <v>25</v>
      </c>
      <c r="I1625">
        <v>119</v>
      </c>
      <c r="J1625" s="4">
        <f t="shared" si="228"/>
        <v>124.40638365983446</v>
      </c>
      <c r="K1625" s="4">
        <f t="shared" si="229"/>
        <v>19.781748989362455</v>
      </c>
      <c r="L1625" s="5">
        <f t="shared" si="225"/>
        <v>40.593616340165539</v>
      </c>
      <c r="M1625" s="5">
        <f t="shared" si="226"/>
        <v>14.218251010637545</v>
      </c>
      <c r="N1625" s="6">
        <f t="shared" si="227"/>
        <v>17.003506433538824</v>
      </c>
      <c r="O1625" s="6">
        <f t="shared" si="230"/>
        <v>108.82773556702497</v>
      </c>
      <c r="P1625" s="6">
        <f>FORECAST(J1625,Inputs!$B$10:$B$18,Inputs!$A$10:$A$18)</f>
        <v>31.707466515368836</v>
      </c>
      <c r="Q1625" s="6">
        <f>IF(Inputs!$D$10="Yes",IF('Hourly Calcs'!P1625&gt;'Hourly Calcs'!K1625,'Hourly Calcs'!O1625,N1625+O1625),N1625+O1625)</f>
        <v>108.82773556702497</v>
      </c>
      <c r="R1625" s="12">
        <f t="shared" si="231"/>
        <v>517.14939941450268</v>
      </c>
      <c r="S1625" s="1">
        <f>IF(AND(A1625&gt;=5,A1625&lt;=9),INDEX(Demand!$C$3:$C$26,C1625),INDEX(Demand!$B$3:$B$26,C1625))</f>
        <v>350</v>
      </c>
      <c r="T1625" s="7">
        <f t="shared" si="232"/>
        <v>350</v>
      </c>
      <c r="U1625" s="7">
        <f t="shared" si="233"/>
        <v>167.14939941450268</v>
      </c>
    </row>
    <row r="1626" spans="1:21" x14ac:dyDescent="0.2">
      <c r="A1626" s="1">
        <v>3</v>
      </c>
      <c r="B1626" s="1">
        <v>9</v>
      </c>
      <c r="C1626" s="1">
        <v>10</v>
      </c>
      <c r="D1626">
        <v>6.9</v>
      </c>
      <c r="E1626">
        <v>3.4</v>
      </c>
      <c r="F1626">
        <v>78</v>
      </c>
      <c r="G1626">
        <v>218</v>
      </c>
      <c r="H1626">
        <v>68</v>
      </c>
      <c r="I1626">
        <v>189</v>
      </c>
      <c r="J1626" s="4">
        <f t="shared" si="228"/>
        <v>138.75456123902779</v>
      </c>
      <c r="K1626" s="4">
        <f t="shared" si="229"/>
        <v>26.883712072898327</v>
      </c>
      <c r="L1626" s="5">
        <f t="shared" si="225"/>
        <v>26.245438760972206</v>
      </c>
      <c r="M1626" s="5">
        <f t="shared" si="226"/>
        <v>7.1162879271016735</v>
      </c>
      <c r="N1626" s="6">
        <f t="shared" si="227"/>
        <v>55.910679193681716</v>
      </c>
      <c r="O1626" s="6">
        <f t="shared" si="230"/>
        <v>172.84405060645145</v>
      </c>
      <c r="P1626" s="6">
        <f>FORECAST(J1626,Inputs!$B$10:$B$18,Inputs!$A$10:$A$18)</f>
        <v>31.840320011472478</v>
      </c>
      <c r="Q1626" s="6">
        <f>IF(Inputs!$D$10="Yes",IF('Hourly Calcs'!P1626&gt;'Hourly Calcs'!K1626,'Hourly Calcs'!O1626,N1626+O1626),N1626+O1626)</f>
        <v>172.84405060645145</v>
      </c>
      <c r="R1626" s="12">
        <f t="shared" si="231"/>
        <v>821.3549284818572</v>
      </c>
      <c r="S1626" s="1">
        <f>IF(AND(A1626&gt;=5,A1626&lt;=9),INDEX(Demand!$C$3:$C$26,C1626),INDEX(Demand!$B$3:$B$26,C1626))</f>
        <v>600</v>
      </c>
      <c r="T1626" s="7">
        <f t="shared" si="232"/>
        <v>600</v>
      </c>
      <c r="U1626" s="7">
        <f t="shared" si="233"/>
        <v>221.3549284818572</v>
      </c>
    </row>
    <row r="1627" spans="1:21" x14ac:dyDescent="0.2">
      <c r="A1627" s="1">
        <v>3</v>
      </c>
      <c r="B1627" s="1">
        <v>9</v>
      </c>
      <c r="C1627" s="1">
        <v>11</v>
      </c>
      <c r="D1627">
        <v>7.5</v>
      </c>
      <c r="E1627">
        <v>4.3</v>
      </c>
      <c r="F1627">
        <v>80</v>
      </c>
      <c r="G1627">
        <v>290</v>
      </c>
      <c r="H1627">
        <v>81</v>
      </c>
      <c r="I1627">
        <v>248</v>
      </c>
      <c r="J1627" s="4">
        <f t="shared" si="228"/>
        <v>154.88237238517681</v>
      </c>
      <c r="K1627" s="4">
        <f t="shared" si="229"/>
        <v>32.093664151971851</v>
      </c>
      <c r="L1627" s="5">
        <f t="shared" si="225"/>
        <v>10.117627614823192</v>
      </c>
      <c r="M1627" s="5">
        <f t="shared" si="226"/>
        <v>1.9063358480281494</v>
      </c>
      <c r="N1627" s="6">
        <f t="shared" si="227"/>
        <v>73.454213594909334</v>
      </c>
      <c r="O1627" s="6">
        <f t="shared" si="230"/>
        <v>226.80065899682515</v>
      </c>
      <c r="P1627" s="6">
        <f>FORECAST(J1627,Inputs!$B$10:$B$18,Inputs!$A$10:$A$18)</f>
        <v>31.989651596159042</v>
      </c>
      <c r="Q1627" s="6">
        <f>IF(Inputs!$D$10="Yes",IF('Hourly Calcs'!P1627&gt;'Hourly Calcs'!K1627,'Hourly Calcs'!O1627,N1627+O1627),N1627+O1627)</f>
        <v>300.25487259173451</v>
      </c>
      <c r="R1627" s="12">
        <f t="shared" si="231"/>
        <v>1426.8111545559223</v>
      </c>
      <c r="S1627" s="1">
        <f>IF(AND(A1627&gt;=5,A1627&lt;=9),INDEX(Demand!$C$3:$C$26,C1627),INDEX(Demand!$B$3:$B$26,C1627))</f>
        <v>600</v>
      </c>
      <c r="T1627" s="7">
        <f t="shared" si="232"/>
        <v>600</v>
      </c>
      <c r="U1627" s="7">
        <f t="shared" si="233"/>
        <v>826.81115455592226</v>
      </c>
    </row>
    <row r="1628" spans="1:21" x14ac:dyDescent="0.2">
      <c r="A1628" s="1">
        <v>3</v>
      </c>
      <c r="B1628" s="1">
        <v>9</v>
      </c>
      <c r="C1628" s="1">
        <v>12</v>
      </c>
      <c r="D1628">
        <v>8.3000000000000007</v>
      </c>
      <c r="E1628">
        <v>5.7</v>
      </c>
      <c r="F1628">
        <v>84</v>
      </c>
      <c r="G1628">
        <v>439</v>
      </c>
      <c r="H1628">
        <v>328</v>
      </c>
      <c r="I1628">
        <v>251</v>
      </c>
      <c r="J1628" s="4">
        <f t="shared" si="228"/>
        <v>172.53897215650881</v>
      </c>
      <c r="K1628" s="4">
        <f t="shared" si="229"/>
        <v>34.775628070157396</v>
      </c>
      <c r="L1628" s="5">
        <f t="shared" si="225"/>
        <v>7.5389721565088053</v>
      </c>
      <c r="M1628" s="5">
        <f t="shared" si="226"/>
        <v>0.77562807015739565</v>
      </c>
      <c r="N1628" s="6">
        <f t="shared" si="227"/>
        <v>304.44943309942283</v>
      </c>
      <c r="O1628" s="6">
        <f t="shared" si="230"/>
        <v>229.54421535565771</v>
      </c>
      <c r="P1628" s="6">
        <f>FORECAST(J1628,Inputs!$B$10:$B$18,Inputs!$A$10:$A$18)</f>
        <v>32.153138631078782</v>
      </c>
      <c r="Q1628" s="6">
        <f>IF(Inputs!$D$10="Yes",IF('Hourly Calcs'!P1628&gt;'Hourly Calcs'!K1628,'Hourly Calcs'!O1628,N1628+O1628),N1628+O1628)</f>
        <v>533.99364845508057</v>
      </c>
      <c r="R1628" s="12">
        <f t="shared" si="231"/>
        <v>2537.5378174585426</v>
      </c>
      <c r="S1628" s="1">
        <f>IF(AND(A1628&gt;=5,A1628&lt;=9),INDEX(Demand!$C$3:$C$26,C1628),INDEX(Demand!$B$3:$B$26,C1628))</f>
        <v>600</v>
      </c>
      <c r="T1628" s="7">
        <f t="shared" si="232"/>
        <v>600</v>
      </c>
      <c r="U1628" s="7">
        <f t="shared" si="233"/>
        <v>1937.5378174585426</v>
      </c>
    </row>
    <row r="1629" spans="1:21" x14ac:dyDescent="0.2">
      <c r="A1629" s="1">
        <v>3</v>
      </c>
      <c r="B1629" s="1">
        <v>9</v>
      </c>
      <c r="C1629" s="1">
        <v>13</v>
      </c>
      <c r="D1629">
        <v>8</v>
      </c>
      <c r="E1629">
        <v>4.5999999999999996</v>
      </c>
      <c r="F1629">
        <v>79</v>
      </c>
      <c r="G1629">
        <v>345</v>
      </c>
      <c r="H1629">
        <v>120</v>
      </c>
      <c r="I1629">
        <v>275</v>
      </c>
      <c r="J1629" s="4">
        <f t="shared" si="228"/>
        <v>190.74224130606876</v>
      </c>
      <c r="K1629" s="4">
        <f t="shared" si="229"/>
        <v>34.51976529497211</v>
      </c>
      <c r="L1629" s="5">
        <f t="shared" si="225"/>
        <v>25.742241306068763</v>
      </c>
      <c r="M1629" s="5">
        <f t="shared" si="226"/>
        <v>0.51976529497211033</v>
      </c>
      <c r="N1629" s="6">
        <f t="shared" si="227"/>
        <v>106.17829527561351</v>
      </c>
      <c r="O1629" s="6">
        <f t="shared" si="230"/>
        <v>251.49266622631822</v>
      </c>
      <c r="P1629" s="6">
        <f>FORECAST(J1629,Inputs!$B$10:$B$18,Inputs!$A$10:$A$18)</f>
        <v>32.321687419500634</v>
      </c>
      <c r="Q1629" s="6">
        <f>IF(Inputs!$D$10="Yes",IF('Hourly Calcs'!P1629&gt;'Hourly Calcs'!K1629,'Hourly Calcs'!O1629,N1629+O1629),N1629+O1629)</f>
        <v>357.67096150193174</v>
      </c>
      <c r="R1629" s="12">
        <f t="shared" si="231"/>
        <v>1699.6524090571795</v>
      </c>
      <c r="S1629" s="1">
        <f>IF(AND(A1629&gt;=5,A1629&lt;=9),INDEX(Demand!$C$3:$C$26,C1629),INDEX(Demand!$B$3:$B$26,C1629))</f>
        <v>600</v>
      </c>
      <c r="T1629" s="7">
        <f t="shared" si="232"/>
        <v>600</v>
      </c>
      <c r="U1629" s="7">
        <f t="shared" si="233"/>
        <v>1099.6524090571795</v>
      </c>
    </row>
    <row r="1630" spans="1:21" x14ac:dyDescent="0.2">
      <c r="A1630" s="1">
        <v>3</v>
      </c>
      <c r="B1630" s="1">
        <v>9</v>
      </c>
      <c r="C1630" s="1">
        <v>14</v>
      </c>
      <c r="D1630">
        <v>9.1</v>
      </c>
      <c r="E1630">
        <v>5.6</v>
      </c>
      <c r="F1630">
        <v>79</v>
      </c>
      <c r="G1630">
        <v>322</v>
      </c>
      <c r="H1630">
        <v>70</v>
      </c>
      <c r="I1630">
        <v>283</v>
      </c>
      <c r="J1630" s="4">
        <f t="shared" si="228"/>
        <v>208.18996988999609</v>
      </c>
      <c r="K1630" s="4">
        <f t="shared" si="229"/>
        <v>31.36907649350546</v>
      </c>
      <c r="L1630" s="5">
        <f t="shared" si="225"/>
        <v>43.189969889996092</v>
      </c>
      <c r="M1630" s="5">
        <f t="shared" si="226"/>
        <v>2.6309235064945398</v>
      </c>
      <c r="N1630" s="6">
        <f t="shared" si="227"/>
        <v>54.576393404237947</v>
      </c>
      <c r="O1630" s="6">
        <f t="shared" si="230"/>
        <v>258.8088165165384</v>
      </c>
      <c r="P1630" s="6">
        <f>FORECAST(J1630,Inputs!$B$10:$B$18,Inputs!$A$10:$A$18)</f>
        <v>32.483240461944405</v>
      </c>
      <c r="Q1630" s="6">
        <f>IF(Inputs!$D$10="Yes",IF('Hourly Calcs'!P1630&gt;'Hourly Calcs'!K1630,'Hourly Calcs'!O1630,N1630+O1630),N1630+O1630)</f>
        <v>258.8088165165384</v>
      </c>
      <c r="R1630" s="12">
        <f t="shared" si="231"/>
        <v>1229.8594960865905</v>
      </c>
      <c r="S1630" s="1">
        <f>IF(AND(A1630&gt;=5,A1630&lt;=9),INDEX(Demand!$C$3:$C$26,C1630),INDEX(Demand!$B$3:$B$26,C1630))</f>
        <v>600</v>
      </c>
      <c r="T1630" s="7">
        <f t="shared" si="232"/>
        <v>600</v>
      </c>
      <c r="U1630" s="7">
        <f t="shared" si="233"/>
        <v>629.85949608659053</v>
      </c>
    </row>
    <row r="1631" spans="1:21" x14ac:dyDescent="0.2">
      <c r="A1631" s="1">
        <v>3</v>
      </c>
      <c r="B1631" s="1">
        <v>9</v>
      </c>
      <c r="C1631" s="1">
        <v>15</v>
      </c>
      <c r="D1631">
        <v>9.4</v>
      </c>
      <c r="E1631">
        <v>4.7</v>
      </c>
      <c r="F1631">
        <v>72</v>
      </c>
      <c r="G1631">
        <v>269</v>
      </c>
      <c r="H1631">
        <v>65</v>
      </c>
      <c r="I1631">
        <v>237</v>
      </c>
      <c r="J1631" s="4">
        <f t="shared" si="228"/>
        <v>224.01623618098819</v>
      </c>
      <c r="K1631" s="4">
        <f t="shared" si="229"/>
        <v>25.793059070291577</v>
      </c>
      <c r="L1631" s="5">
        <f t="shared" si="225"/>
        <v>59.016236180988187</v>
      </c>
      <c r="M1631" s="5">
        <f t="shared" si="226"/>
        <v>8.2069409297084235</v>
      </c>
      <c r="N1631" s="6">
        <f t="shared" si="227"/>
        <v>40.294947509357847</v>
      </c>
      <c r="O1631" s="6">
        <f t="shared" si="230"/>
        <v>216.74095234777243</v>
      </c>
      <c r="P1631" s="6">
        <f>FORECAST(J1631,Inputs!$B$10:$B$18,Inputs!$A$10:$A$18)</f>
        <v>32.629779964638779</v>
      </c>
      <c r="Q1631" s="6">
        <f>IF(Inputs!$D$10="Yes",IF('Hourly Calcs'!P1631&gt;'Hourly Calcs'!K1631,'Hourly Calcs'!O1631,N1631+O1631),N1631+O1631)</f>
        <v>216.74095234777243</v>
      </c>
      <c r="R1631" s="12">
        <f t="shared" si="231"/>
        <v>1029.9530055566145</v>
      </c>
      <c r="S1631" s="1">
        <f>IF(AND(A1631&gt;=5,A1631&lt;=9),INDEX(Demand!$C$3:$C$26,C1631),INDEX(Demand!$B$3:$B$26,C1631))</f>
        <v>600</v>
      </c>
      <c r="T1631" s="7">
        <f t="shared" si="232"/>
        <v>600</v>
      </c>
      <c r="U1631" s="7">
        <f t="shared" si="233"/>
        <v>429.95300555661447</v>
      </c>
    </row>
    <row r="1632" spans="1:21" x14ac:dyDescent="0.2">
      <c r="A1632" s="1">
        <v>3</v>
      </c>
      <c r="B1632" s="1">
        <v>9</v>
      </c>
      <c r="C1632" s="1">
        <v>16</v>
      </c>
      <c r="D1632">
        <v>9.3000000000000007</v>
      </c>
      <c r="E1632">
        <v>4.8</v>
      </c>
      <c r="F1632">
        <v>73</v>
      </c>
      <c r="G1632">
        <v>188</v>
      </c>
      <c r="H1632">
        <v>60</v>
      </c>
      <c r="I1632">
        <v>166</v>
      </c>
      <c r="J1632" s="4">
        <f t="shared" si="228"/>
        <v>238.08879798748976</v>
      </c>
      <c r="K1632" s="4">
        <f t="shared" si="229"/>
        <v>18.440902777322464</v>
      </c>
      <c r="L1632" s="5">
        <f t="shared" si="225"/>
        <v>73.088797987489755</v>
      </c>
      <c r="M1632" s="5">
        <f t="shared" si="226"/>
        <v>15.559097222677536</v>
      </c>
      <c r="N1632" s="6">
        <f t="shared" si="227"/>
        <v>24.993416998901381</v>
      </c>
      <c r="O1632" s="6">
        <f t="shared" si="230"/>
        <v>151.81011852206845</v>
      </c>
      <c r="P1632" s="6">
        <f>FORECAST(J1632,Inputs!$B$10:$B$18,Inputs!$A$10:$A$18)</f>
        <v>32.760081462847126</v>
      </c>
      <c r="Q1632" s="6">
        <f>IF(Inputs!$D$10="Yes",IF('Hourly Calcs'!P1632&gt;'Hourly Calcs'!K1632,'Hourly Calcs'!O1632,N1632+O1632),N1632+O1632)</f>
        <v>151.81011852206845</v>
      </c>
      <c r="R1632" s="12">
        <f t="shared" si="231"/>
        <v>721.40168321686929</v>
      </c>
      <c r="S1632" s="1">
        <f>IF(AND(A1632&gt;=5,A1632&lt;=9),INDEX(Demand!$C$3:$C$26,C1632),INDEX(Demand!$B$3:$B$26,C1632))</f>
        <v>900</v>
      </c>
      <c r="T1632" s="7">
        <f t="shared" si="232"/>
        <v>721.40168321686929</v>
      </c>
      <c r="U1632" s="7">
        <f t="shared" si="233"/>
        <v>0</v>
      </c>
    </row>
    <row r="1633" spans="1:21" x14ac:dyDescent="0.2">
      <c r="A1633" s="1">
        <v>3</v>
      </c>
      <c r="B1633" s="1">
        <v>9</v>
      </c>
      <c r="C1633" s="1">
        <v>17</v>
      </c>
      <c r="D1633">
        <v>9.1</v>
      </c>
      <c r="E1633">
        <v>4.9000000000000004</v>
      </c>
      <c r="F1633">
        <v>75</v>
      </c>
      <c r="G1633">
        <v>95</v>
      </c>
      <c r="H1633">
        <v>14</v>
      </c>
      <c r="I1633">
        <v>92</v>
      </c>
      <c r="J1633" s="4">
        <f t="shared" si="228"/>
        <v>250.77146110489076</v>
      </c>
      <c r="K1633" s="4">
        <f t="shared" si="229"/>
        <v>9.9401573756844783</v>
      </c>
      <c r="L1633" s="5">
        <f t="shared" si="225"/>
        <v>85.771461104890761</v>
      </c>
      <c r="M1633" s="5">
        <f t="shared" si="226"/>
        <v>24.059842624315522</v>
      </c>
      <c r="N1633" s="6">
        <f t="shared" si="227"/>
        <v>2.5720962285940647</v>
      </c>
      <c r="O1633" s="6">
        <f t="shared" si="230"/>
        <v>84.135728337531916</v>
      </c>
      <c r="P1633" s="6">
        <f>FORECAST(J1633,Inputs!$B$10:$B$18,Inputs!$A$10:$A$18)</f>
        <v>32.877513528748985</v>
      </c>
      <c r="Q1633" s="6">
        <f>IF(Inputs!$D$10="Yes",IF('Hourly Calcs'!P1633&gt;'Hourly Calcs'!K1633,'Hourly Calcs'!O1633,N1633+O1633),N1633+O1633)</f>
        <v>84.135728337531916</v>
      </c>
      <c r="R1633" s="12">
        <f t="shared" si="231"/>
        <v>399.81298105995165</v>
      </c>
      <c r="S1633" s="1">
        <f>IF(AND(A1633&gt;=5,A1633&lt;=9),INDEX(Demand!$C$3:$C$26,C1633),INDEX(Demand!$B$3:$B$26,C1633))</f>
        <v>900</v>
      </c>
      <c r="T1633" s="7">
        <f t="shared" si="232"/>
        <v>399.81298105995165</v>
      </c>
      <c r="U1633" s="7">
        <f t="shared" si="233"/>
        <v>0</v>
      </c>
    </row>
    <row r="1634" spans="1:21" x14ac:dyDescent="0.2">
      <c r="A1634" s="1">
        <v>3</v>
      </c>
      <c r="B1634" s="1">
        <v>9</v>
      </c>
      <c r="C1634" s="1">
        <v>18</v>
      </c>
      <c r="D1634">
        <v>8.5</v>
      </c>
      <c r="E1634">
        <v>4.7</v>
      </c>
      <c r="F1634">
        <v>77</v>
      </c>
      <c r="G1634">
        <v>16</v>
      </c>
      <c r="H1634">
        <v>0</v>
      </c>
      <c r="I1634">
        <v>16</v>
      </c>
      <c r="J1634" s="4">
        <f t="shared" si="228"/>
        <v>262.62348042795162</v>
      </c>
      <c r="K1634" s="4">
        <f t="shared" si="229"/>
        <v>1.0378916989222944</v>
      </c>
      <c r="L1634" s="5">
        <f t="shared" si="225"/>
        <v>0</v>
      </c>
      <c r="M1634" s="5">
        <f t="shared" si="226"/>
        <v>32.962108301077706</v>
      </c>
      <c r="N1634" s="6">
        <f t="shared" si="227"/>
        <v>0</v>
      </c>
      <c r="O1634" s="6">
        <f t="shared" si="230"/>
        <v>14.632300580440333</v>
      </c>
      <c r="P1634" s="6">
        <f>FORECAST(J1634,Inputs!$B$10:$B$18,Inputs!$A$10:$A$18)</f>
        <v>32.987254448406958</v>
      </c>
      <c r="Q1634" s="6">
        <f>IF(Inputs!$D$10="Yes",IF('Hourly Calcs'!P1634&gt;'Hourly Calcs'!K1634,'Hourly Calcs'!O1634,N1634+O1634),N1634+O1634)</f>
        <v>14.632300580440333</v>
      </c>
      <c r="R1634" s="12">
        <f t="shared" si="231"/>
        <v>69.532692358252461</v>
      </c>
      <c r="S1634" s="1">
        <f>IF(AND(A1634&gt;=5,A1634&lt;=9),INDEX(Demand!$C$3:$C$26,C1634),INDEX(Demand!$B$3:$B$26,C1634))</f>
        <v>900</v>
      </c>
      <c r="T1634" s="7">
        <f t="shared" si="232"/>
        <v>69.532692358252461</v>
      </c>
      <c r="U1634" s="7">
        <f t="shared" si="233"/>
        <v>0</v>
      </c>
    </row>
    <row r="1635" spans="1:21" x14ac:dyDescent="0.2">
      <c r="A1635" s="1">
        <v>3</v>
      </c>
      <c r="B1635" s="1">
        <v>9</v>
      </c>
      <c r="C1635" s="1">
        <v>19</v>
      </c>
      <c r="D1635">
        <v>7.9</v>
      </c>
      <c r="E1635">
        <v>5</v>
      </c>
      <c r="F1635">
        <v>82</v>
      </c>
      <c r="G1635">
        <v>0</v>
      </c>
      <c r="H1635">
        <v>0</v>
      </c>
      <c r="I1635">
        <v>0</v>
      </c>
      <c r="J1635" s="4">
        <f t="shared" si="228"/>
        <v>274.25658838344293</v>
      </c>
      <c r="K1635" s="4">
        <f t="shared" si="229"/>
        <v>-8.7898627865402119</v>
      </c>
      <c r="L1635" s="5">
        <f t="shared" ref="L1635:L1698" si="234">IF(ABS($B$5-J1635)&gt;90,0,ABS($B$5-J1635))</f>
        <v>0</v>
      </c>
      <c r="M1635" s="5">
        <f t="shared" ref="M1635:M1698" si="235">IF(K1635&gt;0,ABS($B$4-K1635),0)</f>
        <v>0</v>
      </c>
      <c r="N1635" s="6">
        <f t="shared" si="227"/>
        <v>0</v>
      </c>
      <c r="O1635" s="6">
        <f t="shared" si="230"/>
        <v>0</v>
      </c>
      <c r="P1635" s="6">
        <f>FORECAST(J1635,Inputs!$B$10:$B$18,Inputs!$A$10:$A$18)</f>
        <v>33.094968410957804</v>
      </c>
      <c r="Q1635" s="6">
        <f>IF(Inputs!$D$10="Yes",IF('Hourly Calcs'!P1635&gt;'Hourly Calcs'!K1635,'Hourly Calcs'!O1635,N1635+O1635),N1635+O1635)</f>
        <v>0</v>
      </c>
      <c r="R1635" s="12">
        <f t="shared" si="231"/>
        <v>0</v>
      </c>
      <c r="S1635" s="1">
        <f>IF(AND(A1635&gt;=5,A1635&lt;=9),INDEX(Demand!$C$3:$C$26,C1635),INDEX(Demand!$B$3:$B$26,C1635))</f>
        <v>900</v>
      </c>
      <c r="T1635" s="7">
        <f t="shared" si="232"/>
        <v>0</v>
      </c>
      <c r="U1635" s="7">
        <f t="shared" si="233"/>
        <v>0</v>
      </c>
    </row>
    <row r="1636" spans="1:21" x14ac:dyDescent="0.2">
      <c r="A1636" s="1">
        <v>3</v>
      </c>
      <c r="B1636" s="1">
        <v>9</v>
      </c>
      <c r="C1636" s="1">
        <v>20</v>
      </c>
      <c r="D1636">
        <v>7.9</v>
      </c>
      <c r="E1636">
        <v>4.2</v>
      </c>
      <c r="F1636">
        <v>77</v>
      </c>
      <c r="G1636">
        <v>0</v>
      </c>
      <c r="H1636">
        <v>0</v>
      </c>
      <c r="I1636">
        <v>0</v>
      </c>
      <c r="J1636" s="4">
        <f t="shared" si="228"/>
        <v>286.31516465278918</v>
      </c>
      <c r="K1636" s="4">
        <f t="shared" si="229"/>
        <v>-18.12503932779299</v>
      </c>
      <c r="L1636" s="5">
        <f t="shared" si="234"/>
        <v>0</v>
      </c>
      <c r="M1636" s="5">
        <f t="shared" si="235"/>
        <v>0</v>
      </c>
      <c r="N1636" s="6">
        <f t="shared" si="227"/>
        <v>0</v>
      </c>
      <c r="O1636" s="6">
        <f t="shared" si="230"/>
        <v>0</v>
      </c>
      <c r="P1636" s="6">
        <f>FORECAST(J1636,Inputs!$B$10:$B$18,Inputs!$A$10:$A$18)</f>
        <v>33.206621894933228</v>
      </c>
      <c r="Q1636" s="6">
        <f>IF(Inputs!$D$10="Yes",IF('Hourly Calcs'!P1636&gt;'Hourly Calcs'!K1636,'Hourly Calcs'!O1636,N1636+O1636),N1636+O1636)</f>
        <v>0</v>
      </c>
      <c r="R1636" s="12">
        <f t="shared" si="231"/>
        <v>0</v>
      </c>
      <c r="S1636" s="1">
        <f>IF(AND(A1636&gt;=5,A1636&lt;=9),INDEX(Demand!$C$3:$C$26,C1636),INDEX(Demand!$B$3:$B$26,C1636))</f>
        <v>800</v>
      </c>
      <c r="T1636" s="7">
        <f t="shared" si="232"/>
        <v>0</v>
      </c>
      <c r="U1636" s="7">
        <f t="shared" si="233"/>
        <v>0</v>
      </c>
    </row>
    <row r="1637" spans="1:21" x14ac:dyDescent="0.2">
      <c r="A1637" s="1">
        <v>3</v>
      </c>
      <c r="B1637" s="1">
        <v>9</v>
      </c>
      <c r="C1637" s="1">
        <v>21</v>
      </c>
      <c r="D1637">
        <v>7.4</v>
      </c>
      <c r="E1637">
        <v>4.4000000000000004</v>
      </c>
      <c r="F1637">
        <v>81</v>
      </c>
      <c r="G1637">
        <v>0</v>
      </c>
      <c r="H1637">
        <v>0</v>
      </c>
      <c r="I1637">
        <v>0</v>
      </c>
      <c r="J1637" s="4">
        <f t="shared" si="228"/>
        <v>299.49903430527183</v>
      </c>
      <c r="K1637" s="4">
        <f t="shared" si="229"/>
        <v>-26.854184117655365</v>
      </c>
      <c r="L1637" s="5">
        <f t="shared" si="234"/>
        <v>0</v>
      </c>
      <c r="M1637" s="5">
        <f t="shared" si="235"/>
        <v>0</v>
      </c>
      <c r="N1637" s="6">
        <f t="shared" si="227"/>
        <v>0</v>
      </c>
      <c r="O1637" s="6">
        <f t="shared" si="230"/>
        <v>0</v>
      </c>
      <c r="P1637" s="6">
        <f>FORECAST(J1637,Inputs!$B$10:$B$18,Inputs!$A$10:$A$18)</f>
        <v>33.328694762085846</v>
      </c>
      <c r="Q1637" s="6">
        <f>IF(Inputs!$D$10="Yes",IF('Hourly Calcs'!P1637&gt;'Hourly Calcs'!K1637,'Hourly Calcs'!O1637,N1637+O1637),N1637+O1637)</f>
        <v>0</v>
      </c>
      <c r="R1637" s="12">
        <f t="shared" si="231"/>
        <v>0</v>
      </c>
      <c r="S1637" s="1">
        <f>IF(AND(A1637&gt;=5,A1637&lt;=9),INDEX(Demand!$C$3:$C$26,C1637),INDEX(Demand!$B$3:$B$26,C1637))</f>
        <v>700</v>
      </c>
      <c r="T1637" s="7">
        <f t="shared" si="232"/>
        <v>0</v>
      </c>
      <c r="U1637" s="7">
        <f t="shared" si="233"/>
        <v>0</v>
      </c>
    </row>
    <row r="1638" spans="1:21" x14ac:dyDescent="0.2">
      <c r="A1638" s="1">
        <v>3</v>
      </c>
      <c r="B1638" s="1">
        <v>9</v>
      </c>
      <c r="C1638" s="1">
        <v>22</v>
      </c>
      <c r="D1638">
        <v>7.5</v>
      </c>
      <c r="E1638">
        <v>3.5</v>
      </c>
      <c r="F1638">
        <v>76</v>
      </c>
      <c r="G1638">
        <v>0</v>
      </c>
      <c r="H1638">
        <v>0</v>
      </c>
      <c r="I1638">
        <v>0</v>
      </c>
      <c r="J1638" s="4">
        <f t="shared" si="228"/>
        <v>314.54015710417184</v>
      </c>
      <c r="K1638" s="4">
        <f t="shared" si="229"/>
        <v>-34.421754561444061</v>
      </c>
      <c r="L1638" s="5">
        <f t="shared" si="234"/>
        <v>0</v>
      </c>
      <c r="M1638" s="5">
        <f t="shared" si="235"/>
        <v>0</v>
      </c>
      <c r="N1638" s="6">
        <f t="shared" si="227"/>
        <v>0</v>
      </c>
      <c r="O1638" s="6">
        <f t="shared" si="230"/>
        <v>0</v>
      </c>
      <c r="P1638" s="6">
        <f>FORECAST(J1638,Inputs!$B$10:$B$18,Inputs!$A$10:$A$18)</f>
        <v>33.467964417631222</v>
      </c>
      <c r="Q1638" s="6">
        <f>IF(Inputs!$D$10="Yes",IF('Hourly Calcs'!P1638&gt;'Hourly Calcs'!K1638,'Hourly Calcs'!O1638,N1638+O1638),N1638+O1638)</f>
        <v>0</v>
      </c>
      <c r="R1638" s="12">
        <f t="shared" si="231"/>
        <v>0</v>
      </c>
      <c r="S1638" s="1">
        <f>IF(AND(A1638&gt;=5,A1638&lt;=9),INDEX(Demand!$C$3:$C$26,C1638),INDEX(Demand!$B$3:$B$26,C1638))</f>
        <v>600</v>
      </c>
      <c r="T1638" s="7">
        <f t="shared" si="232"/>
        <v>0</v>
      </c>
      <c r="U1638" s="7">
        <f t="shared" si="233"/>
        <v>0</v>
      </c>
    </row>
    <row r="1639" spans="1:21" x14ac:dyDescent="0.2">
      <c r="A1639" s="1">
        <v>3</v>
      </c>
      <c r="B1639" s="1">
        <v>9</v>
      </c>
      <c r="C1639" s="1">
        <v>23</v>
      </c>
      <c r="D1639">
        <v>7.1</v>
      </c>
      <c r="E1639">
        <v>3.3</v>
      </c>
      <c r="F1639">
        <v>77</v>
      </c>
      <c r="G1639">
        <v>0</v>
      </c>
      <c r="H1639">
        <v>0</v>
      </c>
      <c r="I1639">
        <v>0</v>
      </c>
      <c r="J1639" s="4">
        <f t="shared" si="228"/>
        <v>331.98517686215337</v>
      </c>
      <c r="K1639" s="4">
        <f t="shared" si="229"/>
        <v>-40.09419969087233</v>
      </c>
      <c r="L1639" s="5">
        <f t="shared" si="234"/>
        <v>0</v>
      </c>
      <c r="M1639" s="5">
        <f t="shared" si="235"/>
        <v>0</v>
      </c>
      <c r="N1639" s="6">
        <f t="shared" si="227"/>
        <v>0</v>
      </c>
      <c r="O1639" s="6">
        <f t="shared" si="230"/>
        <v>0</v>
      </c>
      <c r="P1639" s="6">
        <f>FORECAST(J1639,Inputs!$B$10:$B$18,Inputs!$A$10:$A$18)</f>
        <v>33.62949237835327</v>
      </c>
      <c r="Q1639" s="6">
        <f>IF(Inputs!$D$10="Yes",IF('Hourly Calcs'!P1639&gt;'Hourly Calcs'!K1639,'Hourly Calcs'!O1639,N1639+O1639),N1639+O1639)</f>
        <v>0</v>
      </c>
      <c r="R1639" s="12">
        <f t="shared" si="231"/>
        <v>0</v>
      </c>
      <c r="S1639" s="1">
        <f>IF(AND(A1639&gt;=5,A1639&lt;=9),INDEX(Demand!$C$3:$C$26,C1639),INDEX(Demand!$B$3:$B$26,C1639))</f>
        <v>500</v>
      </c>
      <c r="T1639" s="7">
        <f t="shared" si="232"/>
        <v>0</v>
      </c>
      <c r="U1639" s="7">
        <f t="shared" si="233"/>
        <v>0</v>
      </c>
    </row>
    <row r="1640" spans="1:21" x14ac:dyDescent="0.2">
      <c r="A1640" s="1">
        <v>3</v>
      </c>
      <c r="B1640" s="1">
        <v>9</v>
      </c>
      <c r="C1640" s="1">
        <v>24</v>
      </c>
      <c r="D1640">
        <v>7.1</v>
      </c>
      <c r="E1640">
        <v>3.3</v>
      </c>
      <c r="F1640">
        <v>77</v>
      </c>
      <c r="G1640">
        <v>0</v>
      </c>
      <c r="H1640">
        <v>0</v>
      </c>
      <c r="I1640">
        <v>0</v>
      </c>
      <c r="J1640" s="4">
        <f t="shared" si="228"/>
        <v>351.64607189906837</v>
      </c>
      <c r="K1640" s="4">
        <f t="shared" si="229"/>
        <v>-43.050643192103934</v>
      </c>
      <c r="L1640" s="5">
        <f t="shared" si="234"/>
        <v>0</v>
      </c>
      <c r="M1640" s="5">
        <f t="shared" si="235"/>
        <v>0</v>
      </c>
      <c r="N1640" s="6">
        <f t="shared" si="227"/>
        <v>0</v>
      </c>
      <c r="O1640" s="6">
        <f t="shared" si="230"/>
        <v>0</v>
      </c>
      <c r="P1640" s="6">
        <f>FORECAST(J1640,Inputs!$B$10:$B$18,Inputs!$A$10:$A$18)</f>
        <v>33.811537702769151</v>
      </c>
      <c r="Q1640" s="6">
        <f>IF(Inputs!$D$10="Yes",IF('Hourly Calcs'!P1640&gt;'Hourly Calcs'!K1640,'Hourly Calcs'!O1640,N1640+O1640),N1640+O1640)</f>
        <v>0</v>
      </c>
      <c r="R1640" s="12">
        <f t="shared" si="231"/>
        <v>0</v>
      </c>
      <c r="S1640" s="1">
        <f>IF(AND(A1640&gt;=5,A1640&lt;=9),INDEX(Demand!$C$3:$C$26,C1640),INDEX(Demand!$B$3:$B$26,C1640))</f>
        <v>400</v>
      </c>
      <c r="T1640" s="7">
        <f t="shared" si="232"/>
        <v>0</v>
      </c>
      <c r="U1640" s="7">
        <f t="shared" si="233"/>
        <v>0</v>
      </c>
    </row>
    <row r="1641" spans="1:21" x14ac:dyDescent="0.2">
      <c r="A1641" s="1">
        <v>3</v>
      </c>
      <c r="B1641" s="1">
        <v>10</v>
      </c>
      <c r="C1641" s="1">
        <v>1</v>
      </c>
      <c r="D1641">
        <v>6.7</v>
      </c>
      <c r="E1641">
        <v>3.1</v>
      </c>
      <c r="F1641">
        <v>78</v>
      </c>
      <c r="G1641">
        <v>0</v>
      </c>
      <c r="H1641">
        <v>0</v>
      </c>
      <c r="I1641">
        <v>0</v>
      </c>
      <c r="J1641" s="4">
        <f t="shared" si="228"/>
        <v>12.117976905692188</v>
      </c>
      <c r="K1641" s="4">
        <f t="shared" si="229"/>
        <v>-42.72115563848854</v>
      </c>
      <c r="L1641" s="5">
        <f t="shared" si="234"/>
        <v>0</v>
      </c>
      <c r="M1641" s="5">
        <f t="shared" si="235"/>
        <v>0</v>
      </c>
      <c r="N1641" s="6">
        <f t="shared" si="227"/>
        <v>0</v>
      </c>
      <c r="O1641" s="6">
        <f t="shared" si="230"/>
        <v>0</v>
      </c>
      <c r="P1641" s="6">
        <f>FORECAST(J1641,Inputs!$B$10:$B$18,Inputs!$A$10:$A$18)</f>
        <v>30.667759045423075</v>
      </c>
      <c r="Q1641" s="6">
        <f>IF(Inputs!$D$10="Yes",IF('Hourly Calcs'!P1641&gt;'Hourly Calcs'!K1641,'Hourly Calcs'!O1641,N1641+O1641),N1641+O1641)</f>
        <v>0</v>
      </c>
      <c r="R1641" s="12">
        <f t="shared" si="231"/>
        <v>0</v>
      </c>
      <c r="S1641" s="1">
        <f>IF(AND(A1641&gt;=5,A1641&lt;=9),INDEX(Demand!$C$3:$C$26,C1641),INDEX(Demand!$B$3:$B$26,C1641))</f>
        <v>350</v>
      </c>
      <c r="T1641" s="7">
        <f t="shared" si="232"/>
        <v>0</v>
      </c>
      <c r="U1641" s="7">
        <f t="shared" si="233"/>
        <v>0</v>
      </c>
    </row>
    <row r="1642" spans="1:21" x14ac:dyDescent="0.2">
      <c r="A1642" s="1">
        <v>3</v>
      </c>
      <c r="B1642" s="1">
        <v>10</v>
      </c>
      <c r="C1642" s="1">
        <v>2</v>
      </c>
      <c r="D1642">
        <v>6.7</v>
      </c>
      <c r="E1642">
        <v>3</v>
      </c>
      <c r="F1642">
        <v>77</v>
      </c>
      <c r="G1642">
        <v>0</v>
      </c>
      <c r="H1642">
        <v>0</v>
      </c>
      <c r="I1642">
        <v>0</v>
      </c>
      <c r="J1642" s="4">
        <f t="shared" si="228"/>
        <v>31.418258033556583</v>
      </c>
      <c r="K1642" s="4">
        <f t="shared" si="229"/>
        <v>-39.173858046960305</v>
      </c>
      <c r="L1642" s="5">
        <f t="shared" si="234"/>
        <v>0</v>
      </c>
      <c r="M1642" s="5">
        <f t="shared" si="235"/>
        <v>0</v>
      </c>
      <c r="N1642" s="6">
        <f t="shared" si="227"/>
        <v>0</v>
      </c>
      <c r="O1642" s="6">
        <f t="shared" si="230"/>
        <v>0</v>
      </c>
      <c r="P1642" s="6">
        <f>FORECAST(J1642,Inputs!$B$10:$B$18,Inputs!$A$10:$A$18)</f>
        <v>30.846465352162561</v>
      </c>
      <c r="Q1642" s="6">
        <f>IF(Inputs!$D$10="Yes",IF('Hourly Calcs'!P1642&gt;'Hourly Calcs'!K1642,'Hourly Calcs'!O1642,N1642+O1642),N1642+O1642)</f>
        <v>0</v>
      </c>
      <c r="R1642" s="12">
        <f t="shared" si="231"/>
        <v>0</v>
      </c>
      <c r="S1642" s="1">
        <f>IF(AND(A1642&gt;=5,A1642&lt;=9),INDEX(Demand!$C$3:$C$26,C1642),INDEX(Demand!$B$3:$B$26,C1642))</f>
        <v>350</v>
      </c>
      <c r="T1642" s="7">
        <f t="shared" si="232"/>
        <v>0</v>
      </c>
      <c r="U1642" s="7">
        <f t="shared" si="233"/>
        <v>0</v>
      </c>
    </row>
    <row r="1643" spans="1:21" x14ac:dyDescent="0.2">
      <c r="A1643" s="1">
        <v>3</v>
      </c>
      <c r="B1643" s="1">
        <v>10</v>
      </c>
      <c r="C1643" s="1">
        <v>3</v>
      </c>
      <c r="D1643">
        <v>6.7</v>
      </c>
      <c r="E1643">
        <v>3.1</v>
      </c>
      <c r="F1643">
        <v>78</v>
      </c>
      <c r="G1643">
        <v>0</v>
      </c>
      <c r="H1643">
        <v>0</v>
      </c>
      <c r="I1643">
        <v>0</v>
      </c>
      <c r="J1643" s="4">
        <f t="shared" si="228"/>
        <v>48.374100885234128</v>
      </c>
      <c r="K1643" s="4">
        <f t="shared" si="229"/>
        <v>-33.061879245203201</v>
      </c>
      <c r="L1643" s="5">
        <f t="shared" si="234"/>
        <v>0</v>
      </c>
      <c r="M1643" s="5">
        <f t="shared" si="235"/>
        <v>0</v>
      </c>
      <c r="N1643" s="6">
        <f t="shared" si="227"/>
        <v>0</v>
      </c>
      <c r="O1643" s="6">
        <f t="shared" si="230"/>
        <v>0</v>
      </c>
      <c r="P1643" s="6">
        <f>FORECAST(J1643,Inputs!$B$10:$B$18,Inputs!$A$10:$A$18)</f>
        <v>31.003463897085499</v>
      </c>
      <c r="Q1643" s="6">
        <f>IF(Inputs!$D$10="Yes",IF('Hourly Calcs'!P1643&gt;'Hourly Calcs'!K1643,'Hourly Calcs'!O1643,N1643+O1643),N1643+O1643)</f>
        <v>0</v>
      </c>
      <c r="R1643" s="12">
        <f t="shared" si="231"/>
        <v>0</v>
      </c>
      <c r="S1643" s="1">
        <f>IF(AND(A1643&gt;=5,A1643&lt;=9),INDEX(Demand!$C$3:$C$26,C1643),INDEX(Demand!$B$3:$B$26,C1643))</f>
        <v>350</v>
      </c>
      <c r="T1643" s="7">
        <f t="shared" si="232"/>
        <v>0</v>
      </c>
      <c r="U1643" s="7">
        <f t="shared" si="233"/>
        <v>0</v>
      </c>
    </row>
    <row r="1644" spans="1:21" x14ac:dyDescent="0.2">
      <c r="A1644" s="1">
        <v>3</v>
      </c>
      <c r="B1644" s="1">
        <v>10</v>
      </c>
      <c r="C1644" s="1">
        <v>4</v>
      </c>
      <c r="D1644">
        <v>6.4</v>
      </c>
      <c r="E1644">
        <v>2.8</v>
      </c>
      <c r="F1644">
        <v>78</v>
      </c>
      <c r="G1644">
        <v>0</v>
      </c>
      <c r="H1644">
        <v>0</v>
      </c>
      <c r="I1644">
        <v>0</v>
      </c>
      <c r="J1644" s="4">
        <f t="shared" si="228"/>
        <v>62.992931843602094</v>
      </c>
      <c r="K1644" s="4">
        <f t="shared" si="229"/>
        <v>-25.206286643961818</v>
      </c>
      <c r="L1644" s="5">
        <f t="shared" si="234"/>
        <v>0</v>
      </c>
      <c r="M1644" s="5">
        <f t="shared" si="235"/>
        <v>0</v>
      </c>
      <c r="N1644" s="6">
        <f t="shared" si="227"/>
        <v>0</v>
      </c>
      <c r="O1644" s="6">
        <f t="shared" si="230"/>
        <v>0</v>
      </c>
      <c r="P1644" s="6">
        <f>FORECAST(J1644,Inputs!$B$10:$B$18,Inputs!$A$10:$A$18)</f>
        <v>31.138823442996312</v>
      </c>
      <c r="Q1644" s="6">
        <f>IF(Inputs!$D$10="Yes",IF('Hourly Calcs'!P1644&gt;'Hourly Calcs'!K1644,'Hourly Calcs'!O1644,N1644+O1644),N1644+O1644)</f>
        <v>0</v>
      </c>
      <c r="R1644" s="12">
        <f t="shared" si="231"/>
        <v>0</v>
      </c>
      <c r="S1644" s="1">
        <f>IF(AND(A1644&gt;=5,A1644&lt;=9),INDEX(Demand!$C$3:$C$26,C1644),INDEX(Demand!$B$3:$B$26,C1644))</f>
        <v>350</v>
      </c>
      <c r="T1644" s="7">
        <f t="shared" si="232"/>
        <v>0</v>
      </c>
      <c r="U1644" s="7">
        <f t="shared" si="233"/>
        <v>0</v>
      </c>
    </row>
    <row r="1645" spans="1:21" x14ac:dyDescent="0.2">
      <c r="A1645" s="1">
        <v>3</v>
      </c>
      <c r="B1645" s="1">
        <v>10</v>
      </c>
      <c r="C1645" s="1">
        <v>5</v>
      </c>
      <c r="D1645">
        <v>6.5</v>
      </c>
      <c r="E1645">
        <v>2.6</v>
      </c>
      <c r="F1645">
        <v>76</v>
      </c>
      <c r="G1645">
        <v>0</v>
      </c>
      <c r="H1645">
        <v>0</v>
      </c>
      <c r="I1645">
        <v>0</v>
      </c>
      <c r="J1645" s="4">
        <f t="shared" si="228"/>
        <v>75.889529018133672</v>
      </c>
      <c r="K1645" s="4">
        <f t="shared" si="229"/>
        <v>-16.306329674642427</v>
      </c>
      <c r="L1645" s="5">
        <f t="shared" si="234"/>
        <v>89.110470981866328</v>
      </c>
      <c r="M1645" s="5">
        <f t="shared" si="235"/>
        <v>0</v>
      </c>
      <c r="N1645" s="6">
        <f t="shared" si="227"/>
        <v>0</v>
      </c>
      <c r="O1645" s="6">
        <f t="shared" si="230"/>
        <v>0</v>
      </c>
      <c r="P1645" s="6">
        <f>FORECAST(J1645,Inputs!$B$10:$B$18,Inputs!$A$10:$A$18)</f>
        <v>31.25823637979753</v>
      </c>
      <c r="Q1645" s="6">
        <f>IF(Inputs!$D$10="Yes",IF('Hourly Calcs'!P1645&gt;'Hourly Calcs'!K1645,'Hourly Calcs'!O1645,N1645+O1645),N1645+O1645)</f>
        <v>0</v>
      </c>
      <c r="R1645" s="12">
        <f t="shared" si="231"/>
        <v>0</v>
      </c>
      <c r="S1645" s="1">
        <f>IF(AND(A1645&gt;=5,A1645&lt;=9),INDEX(Demand!$C$3:$C$26,C1645),INDEX(Demand!$B$3:$B$26,C1645))</f>
        <v>350</v>
      </c>
      <c r="T1645" s="7">
        <f t="shared" si="232"/>
        <v>0</v>
      </c>
      <c r="U1645" s="7">
        <f t="shared" si="233"/>
        <v>0</v>
      </c>
    </row>
    <row r="1646" spans="1:21" x14ac:dyDescent="0.2">
      <c r="A1646" s="1">
        <v>3</v>
      </c>
      <c r="B1646" s="1">
        <v>10</v>
      </c>
      <c r="C1646" s="1">
        <v>6</v>
      </c>
      <c r="D1646">
        <v>6.5</v>
      </c>
      <c r="E1646">
        <v>2.6</v>
      </c>
      <c r="F1646">
        <v>76</v>
      </c>
      <c r="G1646">
        <v>0</v>
      </c>
      <c r="H1646">
        <v>0</v>
      </c>
      <c r="I1646">
        <v>0</v>
      </c>
      <c r="J1646" s="4">
        <f t="shared" si="228"/>
        <v>87.79773987351706</v>
      </c>
      <c r="K1646" s="4">
        <f t="shared" si="229"/>
        <v>-6.8811681595083769</v>
      </c>
      <c r="L1646" s="5">
        <f t="shared" si="234"/>
        <v>77.20226012648294</v>
      </c>
      <c r="M1646" s="5">
        <f t="shared" si="235"/>
        <v>0</v>
      </c>
      <c r="N1646" s="6">
        <f t="shared" si="227"/>
        <v>0</v>
      </c>
      <c r="O1646" s="6">
        <f t="shared" si="230"/>
        <v>0</v>
      </c>
      <c r="P1646" s="6">
        <f>FORECAST(J1646,Inputs!$B$10:$B$18,Inputs!$A$10:$A$18)</f>
        <v>31.368497591421452</v>
      </c>
      <c r="Q1646" s="6">
        <f>IF(Inputs!$D$10="Yes",IF('Hourly Calcs'!P1646&gt;'Hourly Calcs'!K1646,'Hourly Calcs'!O1646,N1646+O1646),N1646+O1646)</f>
        <v>0</v>
      </c>
      <c r="R1646" s="12">
        <f t="shared" si="231"/>
        <v>0</v>
      </c>
      <c r="S1646" s="1">
        <f>IF(AND(A1646&gt;=5,A1646&lt;=9),INDEX(Demand!$C$3:$C$26,C1646),INDEX(Demand!$B$3:$B$26,C1646))</f>
        <v>350</v>
      </c>
      <c r="T1646" s="7">
        <f t="shared" si="232"/>
        <v>0</v>
      </c>
      <c r="U1646" s="7">
        <f t="shared" si="233"/>
        <v>0</v>
      </c>
    </row>
    <row r="1647" spans="1:21" x14ac:dyDescent="0.2">
      <c r="A1647" s="1">
        <v>3</v>
      </c>
      <c r="B1647" s="1">
        <v>10</v>
      </c>
      <c r="C1647" s="1">
        <v>7</v>
      </c>
      <c r="D1647">
        <v>6.5</v>
      </c>
      <c r="E1647">
        <v>2.6</v>
      </c>
      <c r="F1647">
        <v>76</v>
      </c>
      <c r="G1647">
        <v>3</v>
      </c>
      <c r="H1647">
        <v>0</v>
      </c>
      <c r="I1647">
        <v>3</v>
      </c>
      <c r="J1647" s="4">
        <f t="shared" si="228"/>
        <v>99.405841112481113</v>
      </c>
      <c r="K1647" s="4">
        <f t="shared" si="229"/>
        <v>2.796790840980222</v>
      </c>
      <c r="L1647" s="5">
        <f t="shared" si="234"/>
        <v>65.594158887518887</v>
      </c>
      <c r="M1647" s="5">
        <f t="shared" si="235"/>
        <v>31.203209159019778</v>
      </c>
      <c r="N1647" s="6">
        <f t="shared" si="227"/>
        <v>0</v>
      </c>
      <c r="O1647" s="6">
        <f t="shared" si="230"/>
        <v>2.7435563588325627</v>
      </c>
      <c r="P1647" s="6">
        <f>FORECAST(J1647,Inputs!$B$10:$B$18,Inputs!$A$10:$A$18)</f>
        <v>31.475980010300749</v>
      </c>
      <c r="Q1647" s="6">
        <f>IF(Inputs!$D$10="Yes",IF('Hourly Calcs'!P1647&gt;'Hourly Calcs'!K1647,'Hourly Calcs'!O1647,N1647+O1647),N1647+O1647)</f>
        <v>2.7435563588325627</v>
      </c>
      <c r="R1647" s="12">
        <f t="shared" si="231"/>
        <v>13.037379817172337</v>
      </c>
      <c r="S1647" s="1">
        <f>IF(AND(A1647&gt;=5,A1647&lt;=9),INDEX(Demand!$C$3:$C$26,C1647),INDEX(Demand!$B$3:$B$26,C1647))</f>
        <v>350</v>
      </c>
      <c r="T1647" s="7">
        <f t="shared" si="232"/>
        <v>13.037379817172337</v>
      </c>
      <c r="U1647" s="7">
        <f t="shared" si="233"/>
        <v>0</v>
      </c>
    </row>
    <row r="1648" spans="1:21" x14ac:dyDescent="0.2">
      <c r="A1648" s="1">
        <v>3</v>
      </c>
      <c r="B1648" s="1">
        <v>10</v>
      </c>
      <c r="C1648" s="1">
        <v>8</v>
      </c>
      <c r="D1648">
        <v>6.8</v>
      </c>
      <c r="E1648">
        <v>3</v>
      </c>
      <c r="F1648">
        <v>77</v>
      </c>
      <c r="G1648">
        <v>66</v>
      </c>
      <c r="H1648">
        <v>100</v>
      </c>
      <c r="I1648">
        <v>53</v>
      </c>
      <c r="J1648" s="4">
        <f t="shared" si="228"/>
        <v>111.35196194145026</v>
      </c>
      <c r="K1648" s="4">
        <f t="shared" si="229"/>
        <v>11.776330515178344</v>
      </c>
      <c r="L1648" s="5">
        <f t="shared" si="234"/>
        <v>53.648038058549744</v>
      </c>
      <c r="M1648" s="5">
        <f t="shared" si="235"/>
        <v>22.223669484821656</v>
      </c>
      <c r="N1648" s="6">
        <f t="shared" si="227"/>
        <v>49.368119435553361</v>
      </c>
      <c r="O1648" s="6">
        <f t="shared" si="230"/>
        <v>48.469495672708604</v>
      </c>
      <c r="P1648" s="6">
        <f>FORECAST(J1648,Inputs!$B$10:$B$18,Inputs!$A$10:$A$18)</f>
        <v>31.586592240198613</v>
      </c>
      <c r="Q1648" s="6">
        <f>IF(Inputs!$D$10="Yes",IF('Hourly Calcs'!P1648&gt;'Hourly Calcs'!K1648,'Hourly Calcs'!O1648,N1648+O1648),N1648+O1648)</f>
        <v>48.469495672708604</v>
      </c>
      <c r="R1648" s="12">
        <f t="shared" si="231"/>
        <v>230.32704343671128</v>
      </c>
      <c r="S1648" s="1">
        <f>IF(AND(A1648&gt;=5,A1648&lt;=9),INDEX(Demand!$C$3:$C$26,C1648),INDEX(Demand!$B$3:$B$26,C1648))</f>
        <v>350</v>
      </c>
      <c r="T1648" s="7">
        <f t="shared" si="232"/>
        <v>230.32704343671128</v>
      </c>
      <c r="U1648" s="7">
        <f t="shared" si="233"/>
        <v>0</v>
      </c>
    </row>
    <row r="1649" spans="1:21" x14ac:dyDescent="0.2">
      <c r="A1649" s="1">
        <v>3</v>
      </c>
      <c r="B1649" s="1">
        <v>10</v>
      </c>
      <c r="C1649" s="1">
        <v>9</v>
      </c>
      <c r="D1649">
        <v>7.7</v>
      </c>
      <c r="E1649">
        <v>3.8</v>
      </c>
      <c r="F1649">
        <v>76</v>
      </c>
      <c r="G1649">
        <v>213</v>
      </c>
      <c r="H1649">
        <v>404</v>
      </c>
      <c r="I1649">
        <v>95</v>
      </c>
      <c r="J1649" s="4">
        <f t="shared" si="228"/>
        <v>124.24628002314549</v>
      </c>
      <c r="K1649" s="4">
        <f t="shared" si="229"/>
        <v>20.148406246174957</v>
      </c>
      <c r="L1649" s="5">
        <f t="shared" si="234"/>
        <v>40.753719976854512</v>
      </c>
      <c r="M1649" s="5">
        <f t="shared" si="235"/>
        <v>13.851593753825043</v>
      </c>
      <c r="N1649" s="6">
        <f t="shared" si="227"/>
        <v>276.03010337329152</v>
      </c>
      <c r="O1649" s="6">
        <f t="shared" si="230"/>
        <v>86.879284696364479</v>
      </c>
      <c r="P1649" s="6">
        <f>FORECAST(J1649,Inputs!$B$10:$B$18,Inputs!$A$10:$A$18)</f>
        <v>31.705984074288381</v>
      </c>
      <c r="Q1649" s="6">
        <f>IF(Inputs!$D$10="Yes",IF('Hourly Calcs'!P1649&gt;'Hourly Calcs'!K1649,'Hourly Calcs'!O1649,N1649+O1649),N1649+O1649)</f>
        <v>86.879284696364479</v>
      </c>
      <c r="R1649" s="12">
        <f t="shared" si="231"/>
        <v>412.85036087712399</v>
      </c>
      <c r="S1649" s="1">
        <f>IF(AND(A1649&gt;=5,A1649&lt;=9),INDEX(Demand!$C$3:$C$26,C1649),INDEX(Demand!$B$3:$B$26,C1649))</f>
        <v>350</v>
      </c>
      <c r="T1649" s="7">
        <f t="shared" si="232"/>
        <v>350</v>
      </c>
      <c r="U1649" s="7">
        <f t="shared" si="233"/>
        <v>62.85036087712399</v>
      </c>
    </row>
    <row r="1650" spans="1:21" x14ac:dyDescent="0.2">
      <c r="A1650" s="1">
        <v>3</v>
      </c>
      <c r="B1650" s="1">
        <v>10</v>
      </c>
      <c r="C1650" s="1">
        <v>10</v>
      </c>
      <c r="D1650">
        <v>8.5</v>
      </c>
      <c r="E1650">
        <v>4.2</v>
      </c>
      <c r="F1650">
        <v>74</v>
      </c>
      <c r="G1650">
        <v>365</v>
      </c>
      <c r="H1650">
        <v>588</v>
      </c>
      <c r="I1650">
        <v>117</v>
      </c>
      <c r="J1650" s="4">
        <f t="shared" si="228"/>
        <v>138.63597391958882</v>
      </c>
      <c r="K1650" s="4">
        <f t="shared" si="229"/>
        <v>27.266096109751587</v>
      </c>
      <c r="L1650" s="5">
        <f t="shared" si="234"/>
        <v>26.364026080411179</v>
      </c>
      <c r="M1650" s="5">
        <f t="shared" si="235"/>
        <v>6.7339038902484134</v>
      </c>
      <c r="N1650" s="6">
        <f t="shared" si="227"/>
        <v>485.19584173247728</v>
      </c>
      <c r="O1650" s="6">
        <f t="shared" si="230"/>
        <v>106.99869799446994</v>
      </c>
      <c r="P1650" s="6">
        <f>FORECAST(J1650,Inputs!$B$10:$B$18,Inputs!$A$10:$A$18)</f>
        <v>31.83922198073693</v>
      </c>
      <c r="Q1650" s="6">
        <f>IF(Inputs!$D$10="Yes",IF('Hourly Calcs'!P1650&gt;'Hourly Calcs'!K1650,'Hourly Calcs'!O1650,N1650+O1650),N1650+O1650)</f>
        <v>106.99869799446994</v>
      </c>
      <c r="R1650" s="12">
        <f t="shared" si="231"/>
        <v>508.45781286972112</v>
      </c>
      <c r="S1650" s="1">
        <f>IF(AND(A1650&gt;=5,A1650&lt;=9),INDEX(Demand!$C$3:$C$26,C1650),INDEX(Demand!$B$3:$B$26,C1650))</f>
        <v>600</v>
      </c>
      <c r="T1650" s="7">
        <f t="shared" si="232"/>
        <v>508.45781286972112</v>
      </c>
      <c r="U1650" s="7">
        <f t="shared" si="233"/>
        <v>0</v>
      </c>
    </row>
    <row r="1651" spans="1:21" x14ac:dyDescent="0.2">
      <c r="A1651" s="1">
        <v>3</v>
      </c>
      <c r="B1651" s="1">
        <v>10</v>
      </c>
      <c r="C1651" s="1">
        <v>11</v>
      </c>
      <c r="D1651">
        <v>9.5</v>
      </c>
      <c r="E1651">
        <v>4.5999999999999996</v>
      </c>
      <c r="F1651">
        <v>71</v>
      </c>
      <c r="G1651">
        <v>468</v>
      </c>
      <c r="H1651">
        <v>666</v>
      </c>
      <c r="I1651">
        <v>122</v>
      </c>
      <c r="J1651" s="4">
        <f t="shared" si="228"/>
        <v>154.83088443298453</v>
      </c>
      <c r="K1651" s="4">
        <f t="shared" si="229"/>
        <v>32.48812774623633</v>
      </c>
      <c r="L1651" s="5">
        <f t="shared" si="234"/>
        <v>10.169115567015467</v>
      </c>
      <c r="M1651" s="5">
        <f t="shared" si="235"/>
        <v>1.51187225376367</v>
      </c>
      <c r="N1651" s="6">
        <f t="shared" si="227"/>
        <v>605.77212756381687</v>
      </c>
      <c r="O1651" s="6">
        <f t="shared" si="230"/>
        <v>111.57129192585754</v>
      </c>
      <c r="P1651" s="6">
        <f>FORECAST(J1651,Inputs!$B$10:$B$18,Inputs!$A$10:$A$18)</f>
        <v>31.989174855860966</v>
      </c>
      <c r="Q1651" s="6">
        <f>IF(Inputs!$D$10="Yes",IF('Hourly Calcs'!P1651&gt;'Hourly Calcs'!K1651,'Hourly Calcs'!O1651,N1651+O1651),N1651+O1651)</f>
        <v>717.34341948967437</v>
      </c>
      <c r="R1651" s="12">
        <f t="shared" si="231"/>
        <v>3408.8159294149323</v>
      </c>
      <c r="S1651" s="1">
        <f>IF(AND(A1651&gt;=5,A1651&lt;=9),INDEX(Demand!$C$3:$C$26,C1651),INDEX(Demand!$B$3:$B$26,C1651))</f>
        <v>600</v>
      </c>
      <c r="T1651" s="7">
        <f t="shared" si="232"/>
        <v>600</v>
      </c>
      <c r="U1651" s="7">
        <f t="shared" si="233"/>
        <v>2808.8159294149323</v>
      </c>
    </row>
    <row r="1652" spans="1:21" x14ac:dyDescent="0.2">
      <c r="A1652" s="1">
        <v>3</v>
      </c>
      <c r="B1652" s="1">
        <v>10</v>
      </c>
      <c r="C1652" s="1">
        <v>12</v>
      </c>
      <c r="D1652">
        <v>10.5</v>
      </c>
      <c r="E1652">
        <v>5.3</v>
      </c>
      <c r="F1652">
        <v>70</v>
      </c>
      <c r="G1652">
        <v>445</v>
      </c>
      <c r="H1652">
        <v>328</v>
      </c>
      <c r="I1652">
        <v>255</v>
      </c>
      <c r="J1652" s="4">
        <f t="shared" si="228"/>
        <v>172.57820894176473</v>
      </c>
      <c r="K1652" s="4">
        <f t="shared" si="229"/>
        <v>35.171274304423768</v>
      </c>
      <c r="L1652" s="5">
        <f t="shared" si="234"/>
        <v>7.5782089417647285</v>
      </c>
      <c r="M1652" s="5">
        <f t="shared" si="235"/>
        <v>1.1712743044237683</v>
      </c>
      <c r="N1652" s="6">
        <f t="shared" si="227"/>
        <v>305.25486574870729</v>
      </c>
      <c r="O1652" s="6">
        <f t="shared" si="230"/>
        <v>233.20229050076782</v>
      </c>
      <c r="P1652" s="6">
        <f>FORECAST(J1652,Inputs!$B$10:$B$18,Inputs!$A$10:$A$18)</f>
        <v>32.153501934645966</v>
      </c>
      <c r="Q1652" s="6">
        <f>IF(Inputs!$D$10="Yes",IF('Hourly Calcs'!P1652&gt;'Hourly Calcs'!K1652,'Hourly Calcs'!O1652,N1652+O1652),N1652+O1652)</f>
        <v>538.45715624947513</v>
      </c>
      <c r="R1652" s="12">
        <f t="shared" si="231"/>
        <v>2558.7484064975056</v>
      </c>
      <c r="S1652" s="1">
        <f>IF(AND(A1652&gt;=5,A1652&lt;=9),INDEX(Demand!$C$3:$C$26,C1652),INDEX(Demand!$B$3:$B$26,C1652))</f>
        <v>600</v>
      </c>
      <c r="T1652" s="7">
        <f t="shared" si="232"/>
        <v>600</v>
      </c>
      <c r="U1652" s="7">
        <f t="shared" si="233"/>
        <v>1958.7484064975056</v>
      </c>
    </row>
    <row r="1653" spans="1:21" x14ac:dyDescent="0.2">
      <c r="A1653" s="1">
        <v>3</v>
      </c>
      <c r="B1653" s="1">
        <v>10</v>
      </c>
      <c r="C1653" s="1">
        <v>13</v>
      </c>
      <c r="D1653">
        <v>10.9</v>
      </c>
      <c r="E1653">
        <v>6.2</v>
      </c>
      <c r="F1653">
        <v>73</v>
      </c>
      <c r="G1653">
        <v>349</v>
      </c>
      <c r="H1653">
        <v>120</v>
      </c>
      <c r="I1653">
        <v>278</v>
      </c>
      <c r="J1653" s="4">
        <f t="shared" si="228"/>
        <v>190.87705129224952</v>
      </c>
      <c r="K1653" s="4">
        <f t="shared" si="229"/>
        <v>34.900991229953988</v>
      </c>
      <c r="L1653" s="5">
        <f t="shared" si="234"/>
        <v>25.877051292249519</v>
      </c>
      <c r="M1653" s="5">
        <f t="shared" si="235"/>
        <v>0.90099122995398773</v>
      </c>
      <c r="N1653" s="6">
        <f t="shared" si="227"/>
        <v>106.43704778097958</v>
      </c>
      <c r="O1653" s="6">
        <f t="shared" si="230"/>
        <v>254.23622258515078</v>
      </c>
      <c r="P1653" s="6">
        <f>FORECAST(J1653,Inputs!$B$10:$B$18,Inputs!$A$10:$A$18)</f>
        <v>32.322935660113423</v>
      </c>
      <c r="Q1653" s="6">
        <f>IF(Inputs!$D$10="Yes",IF('Hourly Calcs'!P1653&gt;'Hourly Calcs'!K1653,'Hourly Calcs'!O1653,N1653+O1653),N1653+O1653)</f>
        <v>360.6732703661304</v>
      </c>
      <c r="R1653" s="12">
        <f t="shared" si="231"/>
        <v>1713.9193807798515</v>
      </c>
      <c r="S1653" s="1">
        <f>IF(AND(A1653&gt;=5,A1653&lt;=9),INDEX(Demand!$C$3:$C$26,C1653),INDEX(Demand!$B$3:$B$26,C1653))</f>
        <v>600</v>
      </c>
      <c r="T1653" s="7">
        <f t="shared" si="232"/>
        <v>600</v>
      </c>
      <c r="U1653" s="7">
        <f t="shared" si="233"/>
        <v>1113.9193807798515</v>
      </c>
    </row>
    <row r="1654" spans="1:21" x14ac:dyDescent="0.2">
      <c r="A1654" s="1">
        <v>3</v>
      </c>
      <c r="B1654" s="1">
        <v>10</v>
      </c>
      <c r="C1654" s="1">
        <v>14</v>
      </c>
      <c r="D1654">
        <v>11.5</v>
      </c>
      <c r="E1654">
        <v>6</v>
      </c>
      <c r="F1654">
        <v>69</v>
      </c>
      <c r="G1654">
        <v>326</v>
      </c>
      <c r="H1654">
        <v>71</v>
      </c>
      <c r="I1654">
        <v>286</v>
      </c>
      <c r="J1654" s="4">
        <f t="shared" si="228"/>
        <v>208.40070705942273</v>
      </c>
      <c r="K1654" s="4">
        <f t="shared" si="229"/>
        <v>31.723164766022336</v>
      </c>
      <c r="L1654" s="5">
        <f t="shared" si="234"/>
        <v>43.400707059422729</v>
      </c>
      <c r="M1654" s="5">
        <f t="shared" si="235"/>
        <v>2.2768352339776641</v>
      </c>
      <c r="N1654" s="6">
        <f t="shared" si="227"/>
        <v>55.487291209091929</v>
      </c>
      <c r="O1654" s="6">
        <f t="shared" si="230"/>
        <v>261.55237287537096</v>
      </c>
      <c r="P1654" s="6">
        <f>FORECAST(J1654,Inputs!$B$10:$B$18,Inputs!$A$10:$A$18)</f>
        <v>32.485191732031687</v>
      </c>
      <c r="Q1654" s="6">
        <f>IF(Inputs!$D$10="Yes",IF('Hourly Calcs'!P1654&gt;'Hourly Calcs'!K1654,'Hourly Calcs'!O1654,N1654+O1654),N1654+O1654)</f>
        <v>261.55237287537096</v>
      </c>
      <c r="R1654" s="12">
        <f t="shared" si="231"/>
        <v>1242.8968759037627</v>
      </c>
      <c r="S1654" s="1">
        <f>IF(AND(A1654&gt;=5,A1654&lt;=9),INDEX(Demand!$C$3:$C$26,C1654),INDEX(Demand!$B$3:$B$26,C1654))</f>
        <v>600</v>
      </c>
      <c r="T1654" s="7">
        <f t="shared" si="232"/>
        <v>600</v>
      </c>
      <c r="U1654" s="7">
        <f t="shared" si="233"/>
        <v>642.89687590376275</v>
      </c>
    </row>
    <row r="1655" spans="1:21" x14ac:dyDescent="0.2">
      <c r="A1655" s="1">
        <v>3</v>
      </c>
      <c r="B1655" s="1">
        <v>10</v>
      </c>
      <c r="C1655" s="1">
        <v>15</v>
      </c>
      <c r="D1655">
        <v>11.4</v>
      </c>
      <c r="E1655">
        <v>6.6</v>
      </c>
      <c r="F1655">
        <v>72</v>
      </c>
      <c r="G1655">
        <v>271</v>
      </c>
      <c r="H1655">
        <v>64</v>
      </c>
      <c r="I1655">
        <v>240</v>
      </c>
      <c r="J1655" s="4">
        <f t="shared" si="228"/>
        <v>224.27350653382516</v>
      </c>
      <c r="K1655" s="4">
        <f t="shared" si="229"/>
        <v>26.115702086523775</v>
      </c>
      <c r="L1655" s="5">
        <f t="shared" si="234"/>
        <v>59.273506533825156</v>
      </c>
      <c r="M1655" s="5">
        <f t="shared" si="235"/>
        <v>7.8842979134762246</v>
      </c>
      <c r="N1655" s="6">
        <f t="shared" si="227"/>
        <v>39.774397632085929</v>
      </c>
      <c r="O1655" s="6">
        <f t="shared" si="230"/>
        <v>219.484508706605</v>
      </c>
      <c r="P1655" s="6">
        <f>FORECAST(J1655,Inputs!$B$10:$B$18,Inputs!$A$10:$A$18)</f>
        <v>32.632162097535414</v>
      </c>
      <c r="Q1655" s="6">
        <f>IF(Inputs!$D$10="Yes",IF('Hourly Calcs'!P1655&gt;'Hourly Calcs'!K1655,'Hourly Calcs'!O1655,N1655+O1655),N1655+O1655)</f>
        <v>219.484508706605</v>
      </c>
      <c r="R1655" s="12">
        <f t="shared" si="231"/>
        <v>1042.9903853737869</v>
      </c>
      <c r="S1655" s="1">
        <f>IF(AND(A1655&gt;=5,A1655&lt;=9),INDEX(Demand!$C$3:$C$26,C1655),INDEX(Demand!$B$3:$B$26,C1655))</f>
        <v>600</v>
      </c>
      <c r="T1655" s="7">
        <f t="shared" si="232"/>
        <v>600</v>
      </c>
      <c r="U1655" s="7">
        <f t="shared" si="233"/>
        <v>442.99038537378692</v>
      </c>
    </row>
    <row r="1656" spans="1:21" x14ac:dyDescent="0.2">
      <c r="A1656" s="1">
        <v>3</v>
      </c>
      <c r="B1656" s="1">
        <v>10</v>
      </c>
      <c r="C1656" s="1">
        <v>16</v>
      </c>
      <c r="D1656">
        <v>11.6</v>
      </c>
      <c r="E1656">
        <v>6.3</v>
      </c>
      <c r="F1656">
        <v>70</v>
      </c>
      <c r="G1656">
        <v>286</v>
      </c>
      <c r="H1656">
        <v>335</v>
      </c>
      <c r="I1656">
        <v>159</v>
      </c>
      <c r="J1656" s="4">
        <f t="shared" si="228"/>
        <v>238.36949035463959</v>
      </c>
      <c r="K1656" s="4">
        <f t="shared" si="229"/>
        <v>18.735324726267962</v>
      </c>
      <c r="L1656" s="5">
        <f t="shared" si="234"/>
        <v>73.369490354639595</v>
      </c>
      <c r="M1656" s="5">
        <f t="shared" si="235"/>
        <v>15.264675273732038</v>
      </c>
      <c r="N1656" s="6">
        <f t="shared" si="227"/>
        <v>139.97787713316558</v>
      </c>
      <c r="O1656" s="6">
        <f t="shared" si="230"/>
        <v>145.40848701812581</v>
      </c>
      <c r="P1656" s="6">
        <f>FORECAST(J1656,Inputs!$B$10:$B$18,Inputs!$A$10:$A$18)</f>
        <v>32.762680466246664</v>
      </c>
      <c r="Q1656" s="6">
        <f>IF(Inputs!$D$10="Yes",IF('Hourly Calcs'!P1656&gt;'Hourly Calcs'!K1656,'Hourly Calcs'!O1656,N1656+O1656),N1656+O1656)</f>
        <v>145.40848701812581</v>
      </c>
      <c r="R1656" s="12">
        <f t="shared" si="231"/>
        <v>690.98113031013384</v>
      </c>
      <c r="S1656" s="1">
        <f>IF(AND(A1656&gt;=5,A1656&lt;=9),INDEX(Demand!$C$3:$C$26,C1656),INDEX(Demand!$B$3:$B$26,C1656))</f>
        <v>900</v>
      </c>
      <c r="T1656" s="7">
        <f t="shared" si="232"/>
        <v>690.98113031013384</v>
      </c>
      <c r="U1656" s="7">
        <f t="shared" si="233"/>
        <v>0</v>
      </c>
    </row>
    <row r="1657" spans="1:21" x14ac:dyDescent="0.2">
      <c r="A1657" s="1">
        <v>3</v>
      </c>
      <c r="B1657" s="1">
        <v>10</v>
      </c>
      <c r="C1657" s="1">
        <v>17</v>
      </c>
      <c r="D1657">
        <v>10.4</v>
      </c>
      <c r="E1657">
        <v>6.3</v>
      </c>
      <c r="F1657">
        <v>76</v>
      </c>
      <c r="G1657">
        <v>146</v>
      </c>
      <c r="H1657">
        <v>242</v>
      </c>
      <c r="I1657">
        <v>88</v>
      </c>
      <c r="J1657" s="4">
        <f t="shared" si="228"/>
        <v>251.06296847882726</v>
      </c>
      <c r="K1657" s="4">
        <f t="shared" si="229"/>
        <v>10.212799491300302</v>
      </c>
      <c r="L1657" s="5">
        <f t="shared" si="234"/>
        <v>86.062968478827258</v>
      </c>
      <c r="M1657" s="5">
        <f t="shared" si="235"/>
        <v>23.787200508699698</v>
      </c>
      <c r="N1657" s="6">
        <f t="shared" si="227"/>
        <v>44.716299756489676</v>
      </c>
      <c r="O1657" s="6">
        <f t="shared" si="230"/>
        <v>80.477653192421826</v>
      </c>
      <c r="P1657" s="6">
        <f>FORECAST(J1657,Inputs!$B$10:$B$18,Inputs!$A$10:$A$18)</f>
        <v>32.880212671100253</v>
      </c>
      <c r="Q1657" s="6">
        <f>IF(Inputs!$D$10="Yes",IF('Hourly Calcs'!P1657&gt;'Hourly Calcs'!K1657,'Hourly Calcs'!O1657,N1657+O1657),N1657+O1657)</f>
        <v>80.477653192421826</v>
      </c>
      <c r="R1657" s="12">
        <f t="shared" si="231"/>
        <v>382.42980797038848</v>
      </c>
      <c r="S1657" s="1">
        <f>IF(AND(A1657&gt;=5,A1657&lt;=9),INDEX(Demand!$C$3:$C$26,C1657),INDEX(Demand!$B$3:$B$26,C1657))</f>
        <v>900</v>
      </c>
      <c r="T1657" s="7">
        <f t="shared" si="232"/>
        <v>382.42980797038854</v>
      </c>
      <c r="U1657" s="7">
        <f t="shared" si="233"/>
        <v>0</v>
      </c>
    </row>
    <row r="1658" spans="1:21" x14ac:dyDescent="0.2">
      <c r="A1658" s="1">
        <v>3</v>
      </c>
      <c r="B1658" s="1">
        <v>10</v>
      </c>
      <c r="C1658" s="1">
        <v>18</v>
      </c>
      <c r="D1658">
        <v>11.7</v>
      </c>
      <c r="E1658">
        <v>5.5</v>
      </c>
      <c r="F1658">
        <v>66</v>
      </c>
      <c r="G1658">
        <v>23</v>
      </c>
      <c r="H1658">
        <v>0</v>
      </c>
      <c r="I1658">
        <v>23</v>
      </c>
      <c r="J1658" s="4">
        <f t="shared" si="228"/>
        <v>262.92084689596265</v>
      </c>
      <c r="K1658" s="4">
        <f t="shared" si="229"/>
        <v>1.2738615340764881</v>
      </c>
      <c r="L1658" s="5">
        <f t="shared" si="234"/>
        <v>0</v>
      </c>
      <c r="M1658" s="5">
        <f t="shared" si="235"/>
        <v>32.726138465923512</v>
      </c>
      <c r="N1658" s="6">
        <f t="shared" si="227"/>
        <v>0</v>
      </c>
      <c r="O1658" s="6">
        <f t="shared" si="230"/>
        <v>21.033932084382979</v>
      </c>
      <c r="P1658" s="6">
        <f>FORECAST(J1658,Inputs!$B$10:$B$18,Inputs!$A$10:$A$18)</f>
        <v>32.990007841629279</v>
      </c>
      <c r="Q1658" s="6">
        <f>IF(Inputs!$D$10="Yes",IF('Hourly Calcs'!P1658&gt;'Hourly Calcs'!K1658,'Hourly Calcs'!O1658,N1658+O1658),N1658+O1658)</f>
        <v>21.033932084382979</v>
      </c>
      <c r="R1658" s="12">
        <f t="shared" si="231"/>
        <v>99.953245264987913</v>
      </c>
      <c r="S1658" s="1">
        <f>IF(AND(A1658&gt;=5,A1658&lt;=9),INDEX(Demand!$C$3:$C$26,C1658),INDEX(Demand!$B$3:$B$26,C1658))</f>
        <v>900</v>
      </c>
      <c r="T1658" s="7">
        <f t="shared" si="232"/>
        <v>99.953245264987913</v>
      </c>
      <c r="U1658" s="7">
        <f t="shared" si="233"/>
        <v>0</v>
      </c>
    </row>
    <row r="1659" spans="1:21" x14ac:dyDescent="0.2">
      <c r="A1659" s="1">
        <v>3</v>
      </c>
      <c r="B1659" s="1">
        <v>10</v>
      </c>
      <c r="C1659" s="1">
        <v>19</v>
      </c>
      <c r="D1659">
        <v>10.9</v>
      </c>
      <c r="E1659">
        <v>6</v>
      </c>
      <c r="F1659">
        <v>72</v>
      </c>
      <c r="G1659">
        <v>0</v>
      </c>
      <c r="H1659">
        <v>0</v>
      </c>
      <c r="I1659">
        <v>0</v>
      </c>
      <c r="J1659" s="4">
        <f t="shared" si="228"/>
        <v>274.55853455014437</v>
      </c>
      <c r="K1659" s="4">
        <f t="shared" si="229"/>
        <v>-8.5260443383156286</v>
      </c>
      <c r="L1659" s="5">
        <f t="shared" si="234"/>
        <v>0</v>
      </c>
      <c r="M1659" s="5">
        <f t="shared" si="235"/>
        <v>0</v>
      </c>
      <c r="N1659" s="6">
        <f t="shared" si="227"/>
        <v>0</v>
      </c>
      <c r="O1659" s="6">
        <f t="shared" si="230"/>
        <v>0</v>
      </c>
      <c r="P1659" s="6">
        <f>FORECAST(J1659,Inputs!$B$10:$B$18,Inputs!$A$10:$A$18)</f>
        <v>33.097764208797628</v>
      </c>
      <c r="Q1659" s="6">
        <f>IF(Inputs!$D$10="Yes",IF('Hourly Calcs'!P1659&gt;'Hourly Calcs'!K1659,'Hourly Calcs'!O1659,N1659+O1659),N1659+O1659)</f>
        <v>0</v>
      </c>
      <c r="R1659" s="12">
        <f t="shared" si="231"/>
        <v>0</v>
      </c>
      <c r="S1659" s="1">
        <f>IF(AND(A1659&gt;=5,A1659&lt;=9),INDEX(Demand!$C$3:$C$26,C1659),INDEX(Demand!$B$3:$B$26,C1659))</f>
        <v>900</v>
      </c>
      <c r="T1659" s="7">
        <f t="shared" si="232"/>
        <v>0</v>
      </c>
      <c r="U1659" s="7">
        <f t="shared" si="233"/>
        <v>0</v>
      </c>
    </row>
    <row r="1660" spans="1:21" x14ac:dyDescent="0.2">
      <c r="A1660" s="1">
        <v>3</v>
      </c>
      <c r="B1660" s="1">
        <v>10</v>
      </c>
      <c r="C1660" s="1">
        <v>20</v>
      </c>
      <c r="D1660">
        <v>11.6</v>
      </c>
      <c r="E1660">
        <v>5.3</v>
      </c>
      <c r="F1660">
        <v>65</v>
      </c>
      <c r="G1660">
        <v>0</v>
      </c>
      <c r="H1660">
        <v>0</v>
      </c>
      <c r="I1660">
        <v>0</v>
      </c>
      <c r="J1660" s="4">
        <f t="shared" si="228"/>
        <v>286.62042270571385</v>
      </c>
      <c r="K1660" s="4">
        <f t="shared" si="229"/>
        <v>-17.853028352237288</v>
      </c>
      <c r="L1660" s="5">
        <f t="shared" si="234"/>
        <v>0</v>
      </c>
      <c r="M1660" s="5">
        <f t="shared" si="235"/>
        <v>0</v>
      </c>
      <c r="N1660" s="6">
        <f t="shared" si="227"/>
        <v>0</v>
      </c>
      <c r="O1660" s="6">
        <f t="shared" si="230"/>
        <v>0</v>
      </c>
      <c r="P1660" s="6">
        <f>FORECAST(J1660,Inputs!$B$10:$B$18,Inputs!$A$10:$A$18)</f>
        <v>33.20944835838624</v>
      </c>
      <c r="Q1660" s="6">
        <f>IF(Inputs!$D$10="Yes",IF('Hourly Calcs'!P1660&gt;'Hourly Calcs'!K1660,'Hourly Calcs'!O1660,N1660+O1660),N1660+O1660)</f>
        <v>0</v>
      </c>
      <c r="R1660" s="12">
        <f t="shared" si="231"/>
        <v>0</v>
      </c>
      <c r="S1660" s="1">
        <f>IF(AND(A1660&gt;=5,A1660&lt;=9),INDEX(Demand!$C$3:$C$26,C1660),INDEX(Demand!$B$3:$B$26,C1660))</f>
        <v>800</v>
      </c>
      <c r="T1660" s="7">
        <f t="shared" si="232"/>
        <v>0</v>
      </c>
      <c r="U1660" s="7">
        <f t="shared" si="233"/>
        <v>0</v>
      </c>
    </row>
    <row r="1661" spans="1:21" x14ac:dyDescent="0.2">
      <c r="A1661" s="1">
        <v>3</v>
      </c>
      <c r="B1661" s="1">
        <v>10</v>
      </c>
      <c r="C1661" s="1">
        <v>21</v>
      </c>
      <c r="D1661">
        <v>10.3</v>
      </c>
      <c r="E1661">
        <v>6.5</v>
      </c>
      <c r="F1661">
        <v>77</v>
      </c>
      <c r="G1661">
        <v>0</v>
      </c>
      <c r="H1661">
        <v>0</v>
      </c>
      <c r="I1661">
        <v>0</v>
      </c>
      <c r="J1661" s="4">
        <f t="shared" si="228"/>
        <v>299.80202169085072</v>
      </c>
      <c r="K1661" s="4">
        <f t="shared" si="229"/>
        <v>-26.562656738256848</v>
      </c>
      <c r="L1661" s="5">
        <f t="shared" si="234"/>
        <v>0</v>
      </c>
      <c r="M1661" s="5">
        <f t="shared" si="235"/>
        <v>0</v>
      </c>
      <c r="N1661" s="6">
        <f t="shared" si="227"/>
        <v>0</v>
      </c>
      <c r="O1661" s="6">
        <f t="shared" si="230"/>
        <v>0</v>
      </c>
      <c r="P1661" s="6">
        <f>FORECAST(J1661,Inputs!$B$10:$B$18,Inputs!$A$10:$A$18)</f>
        <v>33.331500200841205</v>
      </c>
      <c r="Q1661" s="6">
        <f>IF(Inputs!$D$10="Yes",IF('Hourly Calcs'!P1661&gt;'Hourly Calcs'!K1661,'Hourly Calcs'!O1661,N1661+O1661),N1661+O1661)</f>
        <v>0</v>
      </c>
      <c r="R1661" s="12">
        <f t="shared" si="231"/>
        <v>0</v>
      </c>
      <c r="S1661" s="1">
        <f>IF(AND(A1661&gt;=5,A1661&lt;=9),INDEX(Demand!$C$3:$C$26,C1661),INDEX(Demand!$B$3:$B$26,C1661))</f>
        <v>700</v>
      </c>
      <c r="T1661" s="7">
        <f t="shared" si="232"/>
        <v>0</v>
      </c>
      <c r="U1661" s="7">
        <f t="shared" si="233"/>
        <v>0</v>
      </c>
    </row>
    <row r="1662" spans="1:21" x14ac:dyDescent="0.2">
      <c r="A1662" s="1">
        <v>3</v>
      </c>
      <c r="B1662" s="1">
        <v>10</v>
      </c>
      <c r="C1662" s="1">
        <v>22</v>
      </c>
      <c r="D1662">
        <v>9.9</v>
      </c>
      <c r="E1662">
        <v>6.3</v>
      </c>
      <c r="F1662">
        <v>78</v>
      </c>
      <c r="G1662">
        <v>0</v>
      </c>
      <c r="H1662">
        <v>0</v>
      </c>
      <c r="I1662">
        <v>0</v>
      </c>
      <c r="J1662" s="4">
        <f t="shared" si="228"/>
        <v>314.82470395483142</v>
      </c>
      <c r="K1662" s="4">
        <f t="shared" si="229"/>
        <v>-34.100896229533447</v>
      </c>
      <c r="L1662" s="5">
        <f t="shared" si="234"/>
        <v>0</v>
      </c>
      <c r="M1662" s="5">
        <f t="shared" si="235"/>
        <v>0</v>
      </c>
      <c r="N1662" s="6">
        <f t="shared" si="227"/>
        <v>0</v>
      </c>
      <c r="O1662" s="6">
        <f t="shared" si="230"/>
        <v>0</v>
      </c>
      <c r="P1662" s="6">
        <f>FORECAST(J1662,Inputs!$B$10:$B$18,Inputs!$A$10:$A$18)</f>
        <v>33.470599110692881</v>
      </c>
      <c r="Q1662" s="6">
        <f>IF(Inputs!$D$10="Yes",IF('Hourly Calcs'!P1662&gt;'Hourly Calcs'!K1662,'Hourly Calcs'!O1662,N1662+O1662),N1662+O1662)</f>
        <v>0</v>
      </c>
      <c r="R1662" s="12">
        <f t="shared" si="231"/>
        <v>0</v>
      </c>
      <c r="S1662" s="1">
        <f>IF(AND(A1662&gt;=5,A1662&lt;=9),INDEX(Demand!$C$3:$C$26,C1662),INDEX(Demand!$B$3:$B$26,C1662))</f>
        <v>600</v>
      </c>
      <c r="T1662" s="7">
        <f t="shared" si="232"/>
        <v>0</v>
      </c>
      <c r="U1662" s="7">
        <f t="shared" si="233"/>
        <v>0</v>
      </c>
    </row>
    <row r="1663" spans="1:21" x14ac:dyDescent="0.2">
      <c r="A1663" s="1">
        <v>3</v>
      </c>
      <c r="B1663" s="1">
        <v>10</v>
      </c>
      <c r="C1663" s="1">
        <v>23</v>
      </c>
      <c r="D1663">
        <v>9.4</v>
      </c>
      <c r="E1663">
        <v>6.8</v>
      </c>
      <c r="F1663">
        <v>84</v>
      </c>
      <c r="G1663">
        <v>0</v>
      </c>
      <c r="H1663">
        <v>0</v>
      </c>
      <c r="I1663">
        <v>0</v>
      </c>
      <c r="J1663" s="4">
        <f t="shared" si="228"/>
        <v>332.21827509847458</v>
      </c>
      <c r="K1663" s="4">
        <f t="shared" si="229"/>
        <v>-39.738787400977088</v>
      </c>
      <c r="L1663" s="5">
        <f t="shared" si="234"/>
        <v>0</v>
      </c>
      <c r="M1663" s="5">
        <f t="shared" si="235"/>
        <v>0</v>
      </c>
      <c r="N1663" s="6">
        <f t="shared" si="227"/>
        <v>0</v>
      </c>
      <c r="O1663" s="6">
        <f t="shared" si="230"/>
        <v>0</v>
      </c>
      <c r="P1663" s="6">
        <f>FORECAST(J1663,Inputs!$B$10:$B$18,Inputs!$A$10:$A$18)</f>
        <v>33.631650695356242</v>
      </c>
      <c r="Q1663" s="6">
        <f>IF(Inputs!$D$10="Yes",IF('Hourly Calcs'!P1663&gt;'Hourly Calcs'!K1663,'Hourly Calcs'!O1663,N1663+O1663),N1663+O1663)</f>
        <v>0</v>
      </c>
      <c r="R1663" s="12">
        <f t="shared" si="231"/>
        <v>0</v>
      </c>
      <c r="S1663" s="1">
        <f>IF(AND(A1663&gt;=5,A1663&lt;=9),INDEX(Demand!$C$3:$C$26,C1663),INDEX(Demand!$B$3:$B$26,C1663))</f>
        <v>500</v>
      </c>
      <c r="T1663" s="7">
        <f t="shared" si="232"/>
        <v>0</v>
      </c>
      <c r="U1663" s="7">
        <f t="shared" si="233"/>
        <v>0</v>
      </c>
    </row>
    <row r="1664" spans="1:21" x14ac:dyDescent="0.2">
      <c r="A1664" s="1">
        <v>3</v>
      </c>
      <c r="B1664" s="1">
        <v>10</v>
      </c>
      <c r="C1664" s="1">
        <v>24</v>
      </c>
      <c r="D1664">
        <v>9</v>
      </c>
      <c r="E1664">
        <v>7.1</v>
      </c>
      <c r="F1664">
        <v>88</v>
      </c>
      <c r="G1664">
        <v>0</v>
      </c>
      <c r="H1664">
        <v>0</v>
      </c>
      <c r="I1664">
        <v>0</v>
      </c>
      <c r="J1664" s="4">
        <f t="shared" si="228"/>
        <v>351.78370753121413</v>
      </c>
      <c r="K1664" s="4">
        <f t="shared" si="229"/>
        <v>-42.665762888950894</v>
      </c>
      <c r="L1664" s="5">
        <f t="shared" si="234"/>
        <v>0</v>
      </c>
      <c r="M1664" s="5">
        <f t="shared" si="235"/>
        <v>0</v>
      </c>
      <c r="N1664" s="6">
        <f t="shared" si="227"/>
        <v>0</v>
      </c>
      <c r="O1664" s="6">
        <f t="shared" si="230"/>
        <v>0</v>
      </c>
      <c r="P1664" s="6">
        <f>FORECAST(J1664,Inputs!$B$10:$B$18,Inputs!$A$10:$A$18)</f>
        <v>33.812812106770501</v>
      </c>
      <c r="Q1664" s="6">
        <f>IF(Inputs!$D$10="Yes",IF('Hourly Calcs'!P1664&gt;'Hourly Calcs'!K1664,'Hourly Calcs'!O1664,N1664+O1664),N1664+O1664)</f>
        <v>0</v>
      </c>
      <c r="R1664" s="12">
        <f t="shared" si="231"/>
        <v>0</v>
      </c>
      <c r="S1664" s="1">
        <f>IF(AND(A1664&gt;=5,A1664&lt;=9),INDEX(Demand!$C$3:$C$26,C1664),INDEX(Demand!$B$3:$B$26,C1664))</f>
        <v>400</v>
      </c>
      <c r="T1664" s="7">
        <f t="shared" si="232"/>
        <v>0</v>
      </c>
      <c r="U1664" s="7">
        <f t="shared" si="233"/>
        <v>0</v>
      </c>
    </row>
    <row r="1665" spans="1:21" x14ac:dyDescent="0.2">
      <c r="A1665" s="1">
        <v>3</v>
      </c>
      <c r="B1665" s="1">
        <v>11</v>
      </c>
      <c r="C1665" s="1">
        <v>1</v>
      </c>
      <c r="D1665">
        <v>9.1</v>
      </c>
      <c r="E1665">
        <v>6.8</v>
      </c>
      <c r="F1665">
        <v>86</v>
      </c>
      <c r="G1665">
        <v>0</v>
      </c>
      <c r="H1665">
        <v>0</v>
      </c>
      <c r="I1665">
        <v>0</v>
      </c>
      <c r="J1665" s="4">
        <f t="shared" si="228"/>
        <v>12.134876268786797</v>
      </c>
      <c r="K1665" s="4">
        <f t="shared" si="229"/>
        <v>-42.32342068619613</v>
      </c>
      <c r="L1665" s="5">
        <f t="shared" si="234"/>
        <v>0</v>
      </c>
      <c r="M1665" s="5">
        <f t="shared" si="235"/>
        <v>0</v>
      </c>
      <c r="N1665" s="6">
        <f t="shared" si="227"/>
        <v>0</v>
      </c>
      <c r="O1665" s="6">
        <f t="shared" si="230"/>
        <v>0</v>
      </c>
      <c r="P1665" s="6">
        <f>FORECAST(J1665,Inputs!$B$10:$B$18,Inputs!$A$10:$A$18)</f>
        <v>30.667915521007284</v>
      </c>
      <c r="Q1665" s="6">
        <f>IF(Inputs!$D$10="Yes",IF('Hourly Calcs'!P1665&gt;'Hourly Calcs'!K1665,'Hourly Calcs'!O1665,N1665+O1665),N1665+O1665)</f>
        <v>0</v>
      </c>
      <c r="R1665" s="12">
        <f t="shared" si="231"/>
        <v>0</v>
      </c>
      <c r="S1665" s="1">
        <f>IF(AND(A1665&gt;=5,A1665&lt;=9),INDEX(Demand!$C$3:$C$26,C1665),INDEX(Demand!$B$3:$B$26,C1665))</f>
        <v>350</v>
      </c>
      <c r="T1665" s="7">
        <f t="shared" si="232"/>
        <v>0</v>
      </c>
      <c r="U1665" s="7">
        <f t="shared" si="233"/>
        <v>0</v>
      </c>
    </row>
    <row r="1666" spans="1:21" x14ac:dyDescent="0.2">
      <c r="A1666" s="1">
        <v>3</v>
      </c>
      <c r="B1666" s="1">
        <v>11</v>
      </c>
      <c r="C1666" s="1">
        <v>2</v>
      </c>
      <c r="D1666">
        <v>9.1</v>
      </c>
      <c r="E1666">
        <v>6.5</v>
      </c>
      <c r="F1666">
        <v>84</v>
      </c>
      <c r="G1666">
        <v>0</v>
      </c>
      <c r="H1666">
        <v>0</v>
      </c>
      <c r="I1666">
        <v>0</v>
      </c>
      <c r="J1666" s="4">
        <f t="shared" si="228"/>
        <v>31.330898049503901</v>
      </c>
      <c r="K1666" s="4">
        <f t="shared" si="229"/>
        <v>-38.78171215541326</v>
      </c>
      <c r="L1666" s="5">
        <f t="shared" si="234"/>
        <v>0</v>
      </c>
      <c r="M1666" s="5">
        <f t="shared" si="235"/>
        <v>0</v>
      </c>
      <c r="N1666" s="6">
        <f t="shared" si="227"/>
        <v>0</v>
      </c>
      <c r="O1666" s="6">
        <f t="shared" si="230"/>
        <v>0</v>
      </c>
      <c r="P1666" s="6">
        <f>FORECAST(J1666,Inputs!$B$10:$B$18,Inputs!$A$10:$A$18)</f>
        <v>30.845656463421331</v>
      </c>
      <c r="Q1666" s="6">
        <f>IF(Inputs!$D$10="Yes",IF('Hourly Calcs'!P1666&gt;'Hourly Calcs'!K1666,'Hourly Calcs'!O1666,N1666+O1666),N1666+O1666)</f>
        <v>0</v>
      </c>
      <c r="R1666" s="12">
        <f t="shared" si="231"/>
        <v>0</v>
      </c>
      <c r="S1666" s="1">
        <f>IF(AND(A1666&gt;=5,A1666&lt;=9),INDEX(Demand!$C$3:$C$26,C1666),INDEX(Demand!$B$3:$B$26,C1666))</f>
        <v>350</v>
      </c>
      <c r="T1666" s="7">
        <f t="shared" si="232"/>
        <v>0</v>
      </c>
      <c r="U1666" s="7">
        <f t="shared" si="233"/>
        <v>0</v>
      </c>
    </row>
    <row r="1667" spans="1:21" x14ac:dyDescent="0.2">
      <c r="A1667" s="1">
        <v>3</v>
      </c>
      <c r="B1667" s="1">
        <v>11</v>
      </c>
      <c r="C1667" s="1">
        <v>3</v>
      </c>
      <c r="D1667">
        <v>9.1</v>
      </c>
      <c r="E1667">
        <v>6.3</v>
      </c>
      <c r="F1667">
        <v>83</v>
      </c>
      <c r="G1667">
        <v>0</v>
      </c>
      <c r="H1667">
        <v>0</v>
      </c>
      <c r="I1667">
        <v>0</v>
      </c>
      <c r="J1667" s="4">
        <f t="shared" si="228"/>
        <v>48.221365742831011</v>
      </c>
      <c r="K1667" s="4">
        <f t="shared" si="229"/>
        <v>-32.685064629823842</v>
      </c>
      <c r="L1667" s="5">
        <f t="shared" si="234"/>
        <v>0</v>
      </c>
      <c r="M1667" s="5">
        <f t="shared" si="235"/>
        <v>0</v>
      </c>
      <c r="N1667" s="6">
        <f t="shared" si="227"/>
        <v>0</v>
      </c>
      <c r="O1667" s="6">
        <f t="shared" si="230"/>
        <v>0</v>
      </c>
      <c r="P1667" s="6">
        <f>FORECAST(J1667,Inputs!$B$10:$B$18,Inputs!$A$10:$A$18)</f>
        <v>31.002049682803989</v>
      </c>
      <c r="Q1667" s="6">
        <f>IF(Inputs!$D$10="Yes",IF('Hourly Calcs'!P1667&gt;'Hourly Calcs'!K1667,'Hourly Calcs'!O1667,N1667+O1667),N1667+O1667)</f>
        <v>0</v>
      </c>
      <c r="R1667" s="12">
        <f t="shared" si="231"/>
        <v>0</v>
      </c>
      <c r="S1667" s="1">
        <f>IF(AND(A1667&gt;=5,A1667&lt;=9),INDEX(Demand!$C$3:$C$26,C1667),INDEX(Demand!$B$3:$B$26,C1667))</f>
        <v>350</v>
      </c>
      <c r="T1667" s="7">
        <f t="shared" si="232"/>
        <v>0</v>
      </c>
      <c r="U1667" s="7">
        <f t="shared" si="233"/>
        <v>0</v>
      </c>
    </row>
    <row r="1668" spans="1:21" x14ac:dyDescent="0.2">
      <c r="A1668" s="1">
        <v>3</v>
      </c>
      <c r="B1668" s="1">
        <v>11</v>
      </c>
      <c r="C1668" s="1">
        <v>4</v>
      </c>
      <c r="D1668">
        <v>8.5</v>
      </c>
      <c r="E1668">
        <v>7</v>
      </c>
      <c r="F1668">
        <v>90</v>
      </c>
      <c r="G1668">
        <v>0</v>
      </c>
      <c r="H1668">
        <v>0</v>
      </c>
      <c r="I1668">
        <v>0</v>
      </c>
      <c r="J1668" s="4">
        <f t="shared" si="228"/>
        <v>62.80792710192901</v>
      </c>
      <c r="K1668" s="4">
        <f t="shared" si="229"/>
        <v>-24.845139751678929</v>
      </c>
      <c r="L1668" s="5">
        <f t="shared" si="234"/>
        <v>0</v>
      </c>
      <c r="M1668" s="5">
        <f t="shared" si="235"/>
        <v>0</v>
      </c>
      <c r="N1668" s="6">
        <f t="shared" si="227"/>
        <v>0</v>
      </c>
      <c r="O1668" s="6">
        <f t="shared" si="230"/>
        <v>0</v>
      </c>
      <c r="P1668" s="6">
        <f>FORECAST(J1668,Inputs!$B$10:$B$18,Inputs!$A$10:$A$18)</f>
        <v>31.137110436128971</v>
      </c>
      <c r="Q1668" s="6">
        <f>IF(Inputs!$D$10="Yes",IF('Hourly Calcs'!P1668&gt;'Hourly Calcs'!K1668,'Hourly Calcs'!O1668,N1668+O1668),N1668+O1668)</f>
        <v>0</v>
      </c>
      <c r="R1668" s="12">
        <f t="shared" si="231"/>
        <v>0</v>
      </c>
      <c r="S1668" s="1">
        <f>IF(AND(A1668&gt;=5,A1668&lt;=9),INDEX(Demand!$C$3:$C$26,C1668),INDEX(Demand!$B$3:$B$26,C1668))</f>
        <v>350</v>
      </c>
      <c r="T1668" s="7">
        <f t="shared" si="232"/>
        <v>0</v>
      </c>
      <c r="U1668" s="7">
        <f t="shared" si="233"/>
        <v>0</v>
      </c>
    </row>
    <row r="1669" spans="1:21" x14ac:dyDescent="0.2">
      <c r="A1669" s="1">
        <v>3</v>
      </c>
      <c r="B1669" s="1">
        <v>11</v>
      </c>
      <c r="C1669" s="1">
        <v>5</v>
      </c>
      <c r="D1669">
        <v>8.4</v>
      </c>
      <c r="E1669">
        <v>6.5</v>
      </c>
      <c r="F1669">
        <v>88</v>
      </c>
      <c r="G1669">
        <v>0</v>
      </c>
      <c r="H1669">
        <v>0</v>
      </c>
      <c r="I1669">
        <v>0</v>
      </c>
      <c r="J1669" s="4">
        <f t="shared" si="228"/>
        <v>75.692018655622121</v>
      </c>
      <c r="K1669" s="4">
        <f t="shared" si="229"/>
        <v>-15.955992306355327</v>
      </c>
      <c r="L1669" s="5">
        <f t="shared" si="234"/>
        <v>89.307981344377879</v>
      </c>
      <c r="M1669" s="5">
        <f t="shared" si="235"/>
        <v>0</v>
      </c>
      <c r="N1669" s="6">
        <f t="shared" si="227"/>
        <v>0</v>
      </c>
      <c r="O1669" s="6">
        <f t="shared" si="230"/>
        <v>0</v>
      </c>
      <c r="P1669" s="6">
        <f>FORECAST(J1669,Inputs!$B$10:$B$18,Inputs!$A$10:$A$18)</f>
        <v>31.256407580144646</v>
      </c>
      <c r="Q1669" s="6">
        <f>IF(Inputs!$D$10="Yes",IF('Hourly Calcs'!P1669&gt;'Hourly Calcs'!K1669,'Hourly Calcs'!O1669,N1669+O1669),N1669+O1669)</f>
        <v>0</v>
      </c>
      <c r="R1669" s="12">
        <f t="shared" si="231"/>
        <v>0</v>
      </c>
      <c r="S1669" s="1">
        <f>IF(AND(A1669&gt;=5,A1669&lt;=9),INDEX(Demand!$C$3:$C$26,C1669),INDEX(Demand!$B$3:$B$26,C1669))</f>
        <v>350</v>
      </c>
      <c r="T1669" s="7">
        <f t="shared" si="232"/>
        <v>0</v>
      </c>
      <c r="U1669" s="7">
        <f t="shared" si="233"/>
        <v>0</v>
      </c>
    </row>
    <row r="1670" spans="1:21" x14ac:dyDescent="0.2">
      <c r="A1670" s="1">
        <v>3</v>
      </c>
      <c r="B1670" s="1">
        <v>11</v>
      </c>
      <c r="C1670" s="1">
        <v>6</v>
      </c>
      <c r="D1670">
        <v>7.9</v>
      </c>
      <c r="E1670">
        <v>6.6</v>
      </c>
      <c r="F1670">
        <v>91</v>
      </c>
      <c r="G1670">
        <v>0</v>
      </c>
      <c r="H1670">
        <v>0</v>
      </c>
      <c r="I1670">
        <v>0</v>
      </c>
      <c r="J1670" s="4">
        <f t="shared" si="228"/>
        <v>87.598259471258928</v>
      </c>
      <c r="K1670" s="4">
        <f t="shared" si="229"/>
        <v>-6.5334010494230199</v>
      </c>
      <c r="L1670" s="5">
        <f t="shared" si="234"/>
        <v>77.401740528741072</v>
      </c>
      <c r="M1670" s="5">
        <f t="shared" si="235"/>
        <v>0</v>
      </c>
      <c r="N1670" s="6">
        <f t="shared" si="227"/>
        <v>0</v>
      </c>
      <c r="O1670" s="6">
        <f t="shared" si="230"/>
        <v>0</v>
      </c>
      <c r="P1670" s="6">
        <f>FORECAST(J1670,Inputs!$B$10:$B$18,Inputs!$A$10:$A$18)</f>
        <v>31.366650550659802</v>
      </c>
      <c r="Q1670" s="6">
        <f>IF(Inputs!$D$10="Yes",IF('Hourly Calcs'!P1670&gt;'Hourly Calcs'!K1670,'Hourly Calcs'!O1670,N1670+O1670),N1670+O1670)</f>
        <v>0</v>
      </c>
      <c r="R1670" s="12">
        <f t="shared" si="231"/>
        <v>0</v>
      </c>
      <c r="S1670" s="1">
        <f>IF(AND(A1670&gt;=5,A1670&lt;=9),INDEX(Demand!$C$3:$C$26,C1670),INDEX(Demand!$B$3:$B$26,C1670))</f>
        <v>350</v>
      </c>
      <c r="T1670" s="7">
        <f t="shared" si="232"/>
        <v>0</v>
      </c>
      <c r="U1670" s="7">
        <f t="shared" si="233"/>
        <v>0</v>
      </c>
    </row>
    <row r="1671" spans="1:21" x14ac:dyDescent="0.2">
      <c r="A1671" s="1">
        <v>3</v>
      </c>
      <c r="B1671" s="1">
        <v>11</v>
      </c>
      <c r="C1671" s="1">
        <v>7</v>
      </c>
      <c r="D1671">
        <v>8.1999999999999993</v>
      </c>
      <c r="E1671">
        <v>6.9</v>
      </c>
      <c r="F1671">
        <v>92</v>
      </c>
      <c r="G1671">
        <v>2</v>
      </c>
      <c r="H1671">
        <v>0</v>
      </c>
      <c r="I1671">
        <v>2</v>
      </c>
      <c r="J1671" s="4">
        <f t="shared" si="228"/>
        <v>99.21105095485845</v>
      </c>
      <c r="K1671" s="4">
        <f t="shared" si="229"/>
        <v>3.1264768933361609</v>
      </c>
      <c r="L1671" s="5">
        <f t="shared" si="234"/>
        <v>65.78894904514155</v>
      </c>
      <c r="M1671" s="5">
        <f t="shared" si="235"/>
        <v>30.873523106663839</v>
      </c>
      <c r="N1671" s="6">
        <f t="shared" si="227"/>
        <v>0</v>
      </c>
      <c r="O1671" s="6">
        <f t="shared" si="230"/>
        <v>1.8290375725550416</v>
      </c>
      <c r="P1671" s="6">
        <f>FORECAST(J1671,Inputs!$B$10:$B$18,Inputs!$A$10:$A$18)</f>
        <v>31.474176397730169</v>
      </c>
      <c r="Q1671" s="6">
        <f>IF(Inputs!$D$10="Yes",IF('Hourly Calcs'!P1671&gt;'Hourly Calcs'!K1671,'Hourly Calcs'!O1671,N1671+O1671),N1671+O1671)</f>
        <v>1.8290375725550416</v>
      </c>
      <c r="R1671" s="12">
        <f t="shared" si="231"/>
        <v>8.6915865447815577</v>
      </c>
      <c r="S1671" s="1">
        <f>IF(AND(A1671&gt;=5,A1671&lt;=9),INDEX(Demand!$C$3:$C$26,C1671),INDEX(Demand!$B$3:$B$26,C1671))</f>
        <v>350</v>
      </c>
      <c r="T1671" s="7">
        <f t="shared" si="232"/>
        <v>8.6915865447815577</v>
      </c>
      <c r="U1671" s="7">
        <f t="shared" si="233"/>
        <v>0</v>
      </c>
    </row>
    <row r="1672" spans="1:21" x14ac:dyDescent="0.2">
      <c r="A1672" s="1">
        <v>3</v>
      </c>
      <c r="B1672" s="1">
        <v>11</v>
      </c>
      <c r="C1672" s="1">
        <v>8</v>
      </c>
      <c r="D1672">
        <v>8.4</v>
      </c>
      <c r="E1672">
        <v>6.5</v>
      </c>
      <c r="F1672">
        <v>88</v>
      </c>
      <c r="G1672">
        <v>43</v>
      </c>
      <c r="H1672">
        <v>0</v>
      </c>
      <c r="I1672">
        <v>43</v>
      </c>
      <c r="J1672" s="4">
        <f t="shared" si="228"/>
        <v>111.16892803762474</v>
      </c>
      <c r="K1672" s="4">
        <f t="shared" si="229"/>
        <v>12.129710929763561</v>
      </c>
      <c r="L1672" s="5">
        <f t="shared" si="234"/>
        <v>53.831071962375262</v>
      </c>
      <c r="M1672" s="5">
        <f t="shared" si="235"/>
        <v>21.870289070236439</v>
      </c>
      <c r="N1672" s="6">
        <f t="shared" si="227"/>
        <v>0</v>
      </c>
      <c r="O1672" s="6">
        <f t="shared" si="230"/>
        <v>39.324307809933394</v>
      </c>
      <c r="P1672" s="6">
        <f>FORECAST(J1672,Inputs!$B$10:$B$18,Inputs!$A$10:$A$18)</f>
        <v>31.584897481829856</v>
      </c>
      <c r="Q1672" s="6">
        <f>IF(Inputs!$D$10="Yes",IF('Hourly Calcs'!P1672&gt;'Hourly Calcs'!K1672,'Hourly Calcs'!O1672,N1672+O1672),N1672+O1672)</f>
        <v>39.324307809933394</v>
      </c>
      <c r="R1672" s="12">
        <f t="shared" si="231"/>
        <v>186.86911071280349</v>
      </c>
      <c r="S1672" s="1">
        <f>IF(AND(A1672&gt;=5,A1672&lt;=9),INDEX(Demand!$C$3:$C$26,C1672),INDEX(Demand!$B$3:$B$26,C1672))</f>
        <v>350</v>
      </c>
      <c r="T1672" s="7">
        <f t="shared" si="232"/>
        <v>186.86911071280349</v>
      </c>
      <c r="U1672" s="7">
        <f t="shared" si="233"/>
        <v>0</v>
      </c>
    </row>
    <row r="1673" spans="1:21" x14ac:dyDescent="0.2">
      <c r="A1673" s="1">
        <v>3</v>
      </c>
      <c r="B1673" s="1">
        <v>11</v>
      </c>
      <c r="C1673" s="1">
        <v>9</v>
      </c>
      <c r="D1673">
        <v>9</v>
      </c>
      <c r="E1673">
        <v>6.6</v>
      </c>
      <c r="F1673">
        <v>85</v>
      </c>
      <c r="G1673">
        <v>133</v>
      </c>
      <c r="H1673">
        <v>32</v>
      </c>
      <c r="I1673">
        <v>124</v>
      </c>
      <c r="J1673" s="4">
        <f t="shared" si="228"/>
        <v>124.08624052247831</v>
      </c>
      <c r="K1673" s="4">
        <f t="shared" si="229"/>
        <v>20.516352144887179</v>
      </c>
      <c r="L1673" s="5">
        <f t="shared" si="234"/>
        <v>40.913759477521694</v>
      </c>
      <c r="M1673" s="5">
        <f t="shared" si="235"/>
        <v>13.483647855112821</v>
      </c>
      <c r="N1673" s="6">
        <f t="shared" ref="N1673:N1736" si="236">H1673*MAX(0,COS(2*ASIN(SQRT(SIN(RADIANS($B$4))^2+COS(RADIANS($K1673))^2-2*SIN(RADIANS($B$4))*COS(RADIANS($K1673))*COS(RADIANS($J1673-$B$5))+(SIN(RADIANS($K1673))-COS(RADIANS($B$4)))^2)/2)))</f>
        <v>21.962666593900998</v>
      </c>
      <c r="O1673" s="6">
        <f t="shared" si="230"/>
        <v>113.40032949841257</v>
      </c>
      <c r="P1673" s="6">
        <f>FORECAST(J1673,Inputs!$B$10:$B$18,Inputs!$A$10:$A$18)</f>
        <v>31.704502227059983</v>
      </c>
      <c r="Q1673" s="6">
        <f>IF(Inputs!$D$10="Yes",IF('Hourly Calcs'!P1673&gt;'Hourly Calcs'!K1673,'Hourly Calcs'!O1673,N1673+O1673),N1673+O1673)</f>
        <v>113.40032949841257</v>
      </c>
      <c r="R1673" s="12">
        <f t="shared" si="231"/>
        <v>538.87836577645658</v>
      </c>
      <c r="S1673" s="1">
        <f>IF(AND(A1673&gt;=5,A1673&lt;=9),INDEX(Demand!$C$3:$C$26,C1673),INDEX(Demand!$B$3:$B$26,C1673))</f>
        <v>350</v>
      </c>
      <c r="T1673" s="7">
        <f t="shared" si="232"/>
        <v>350</v>
      </c>
      <c r="U1673" s="7">
        <f t="shared" si="233"/>
        <v>188.87836577645658</v>
      </c>
    </row>
    <row r="1674" spans="1:21" x14ac:dyDescent="0.2">
      <c r="A1674" s="1">
        <v>3</v>
      </c>
      <c r="B1674" s="1">
        <v>11</v>
      </c>
      <c r="C1674" s="1">
        <v>10</v>
      </c>
      <c r="D1674">
        <v>9.1999999999999993</v>
      </c>
      <c r="E1674">
        <v>6.5</v>
      </c>
      <c r="F1674">
        <v>83</v>
      </c>
      <c r="G1674">
        <v>296</v>
      </c>
      <c r="H1674">
        <v>237</v>
      </c>
      <c r="I1674">
        <v>194</v>
      </c>
      <c r="J1674" s="4">
        <f t="shared" ref="J1674:J1737" si="237">solarazimuth($B$2,$B$3,$B$1,A1674,B1674,C1674,0,0,0,0)</f>
        <v>138.51761397392451</v>
      </c>
      <c r="K1674" s="4">
        <f t="shared" ref="K1674:K1737" si="238">solarelevation($B$2,$B$3,$B$1,A1674,B1674,C1674,0,0,0,0)</f>
        <v>27.649691731891082</v>
      </c>
      <c r="L1674" s="5">
        <f t="shared" si="234"/>
        <v>26.482386026075488</v>
      </c>
      <c r="M1674" s="5">
        <f t="shared" si="235"/>
        <v>6.3503082681089182</v>
      </c>
      <c r="N1674" s="6">
        <f t="shared" si="236"/>
        <v>196.25640519087617</v>
      </c>
      <c r="O1674" s="6">
        <f t="shared" ref="O1674:O1737" si="239">$I1674*(1+COS(RADIANS($B$4)))/2</f>
        <v>177.41664453783903</v>
      </c>
      <c r="P1674" s="6">
        <f>FORECAST(J1674,Inputs!$B$10:$B$18,Inputs!$A$10:$A$18)</f>
        <v>31.838126055314113</v>
      </c>
      <c r="Q1674" s="6">
        <f>IF(Inputs!$D$10="Yes",IF('Hourly Calcs'!P1674&gt;'Hourly Calcs'!K1674,'Hourly Calcs'!O1674,N1674+O1674),N1674+O1674)</f>
        <v>177.41664453783903</v>
      </c>
      <c r="R1674" s="12">
        <f t="shared" ref="R1674:R1737" si="240">$B$6*$E$1*Q1674</f>
        <v>843.08389484381109</v>
      </c>
      <c r="S1674" s="1">
        <f>IF(AND(A1674&gt;=5,A1674&lt;=9),INDEX(Demand!$C$3:$C$26,C1674),INDEX(Demand!$B$3:$B$26,C1674))</f>
        <v>600</v>
      </c>
      <c r="T1674" s="7">
        <f t="shared" ref="T1674:T1737" si="241">S1674-MAX(0,S1674-R1674)</f>
        <v>600</v>
      </c>
      <c r="U1674" s="7">
        <f t="shared" ref="U1674:U1737" si="242">MAX(0,R1674-S1674)</f>
        <v>243.08389484381109</v>
      </c>
    </row>
    <row r="1675" spans="1:21" x14ac:dyDescent="0.2">
      <c r="A1675" s="1">
        <v>3</v>
      </c>
      <c r="B1675" s="1">
        <v>11</v>
      </c>
      <c r="C1675" s="1">
        <v>11</v>
      </c>
      <c r="D1675">
        <v>10.3</v>
      </c>
      <c r="E1675">
        <v>7.2</v>
      </c>
      <c r="F1675">
        <v>81</v>
      </c>
      <c r="G1675">
        <v>391</v>
      </c>
      <c r="H1675">
        <v>335</v>
      </c>
      <c r="I1675">
        <v>215</v>
      </c>
      <c r="J1675" s="4">
        <f t="shared" si="237"/>
        <v>154.78027589290272</v>
      </c>
      <c r="K1675" s="4">
        <f t="shared" si="238"/>
        <v>32.883708702301774</v>
      </c>
      <c r="L1675" s="5">
        <f t="shared" si="234"/>
        <v>10.219724107097278</v>
      </c>
      <c r="M1675" s="5">
        <f t="shared" si="235"/>
        <v>1.1162912976982255</v>
      </c>
      <c r="N1675" s="6">
        <f t="shared" si="236"/>
        <v>305.6069570365953</v>
      </c>
      <c r="O1675" s="6">
        <f t="shared" si="239"/>
        <v>196.62153904966698</v>
      </c>
      <c r="P1675" s="6">
        <f>FORECAST(J1675,Inputs!$B$10:$B$18,Inputs!$A$10:$A$18)</f>
        <v>31.988706258267616</v>
      </c>
      <c r="Q1675" s="6">
        <f>IF(Inputs!$D$10="Yes",IF('Hourly Calcs'!P1675&gt;'Hourly Calcs'!K1675,'Hourly Calcs'!O1675,N1675+O1675),N1675+O1675)</f>
        <v>502.22849608626228</v>
      </c>
      <c r="R1675" s="12">
        <f t="shared" si="240"/>
        <v>2386.589813401918</v>
      </c>
      <c r="S1675" s="1">
        <f>IF(AND(A1675&gt;=5,A1675&lt;=9),INDEX(Demand!$C$3:$C$26,C1675),INDEX(Demand!$B$3:$B$26,C1675))</f>
        <v>600</v>
      </c>
      <c r="T1675" s="7">
        <f t="shared" si="241"/>
        <v>600</v>
      </c>
      <c r="U1675" s="7">
        <f t="shared" si="242"/>
        <v>1786.589813401918</v>
      </c>
    </row>
    <row r="1676" spans="1:21" x14ac:dyDescent="0.2">
      <c r="A1676" s="1">
        <v>3</v>
      </c>
      <c r="B1676" s="1">
        <v>11</v>
      </c>
      <c r="C1676" s="1">
        <v>12</v>
      </c>
      <c r="D1676">
        <v>10.199999999999999</v>
      </c>
      <c r="E1676">
        <v>6.4</v>
      </c>
      <c r="F1676">
        <v>77</v>
      </c>
      <c r="G1676">
        <v>341</v>
      </c>
      <c r="H1676">
        <v>118</v>
      </c>
      <c r="I1676">
        <v>272</v>
      </c>
      <c r="J1676" s="4">
        <f t="shared" si="237"/>
        <v>172.61944145880224</v>
      </c>
      <c r="K1676" s="4">
        <f t="shared" si="238"/>
        <v>35.567805725546521</v>
      </c>
      <c r="L1676" s="5">
        <f t="shared" si="234"/>
        <v>7.6194414588022426</v>
      </c>
      <c r="M1676" s="5">
        <f t="shared" si="235"/>
        <v>1.5678057255465205</v>
      </c>
      <c r="N1676" s="6">
        <f t="shared" si="236"/>
        <v>110.10223824731723</v>
      </c>
      <c r="O1676" s="6">
        <f t="shared" si="239"/>
        <v>248.74910986748566</v>
      </c>
      <c r="P1676" s="6">
        <f>FORECAST(J1676,Inputs!$B$10:$B$18,Inputs!$A$10:$A$18)</f>
        <v>32.15388371721113</v>
      </c>
      <c r="Q1676" s="6">
        <f>IF(Inputs!$D$10="Yes",IF('Hourly Calcs'!P1676&gt;'Hourly Calcs'!K1676,'Hourly Calcs'!O1676,N1676+O1676),N1676+O1676)</f>
        <v>358.85134811480287</v>
      </c>
      <c r="R1676" s="12">
        <f t="shared" si="240"/>
        <v>1705.2616062415432</v>
      </c>
      <c r="S1676" s="1">
        <f>IF(AND(A1676&gt;=5,A1676&lt;=9),INDEX(Demand!$C$3:$C$26,C1676),INDEX(Demand!$B$3:$B$26,C1676))</f>
        <v>600</v>
      </c>
      <c r="T1676" s="7">
        <f t="shared" si="241"/>
        <v>600</v>
      </c>
      <c r="U1676" s="7">
        <f t="shared" si="242"/>
        <v>1105.2616062415432</v>
      </c>
    </row>
    <row r="1677" spans="1:21" x14ac:dyDescent="0.2">
      <c r="A1677" s="1">
        <v>3</v>
      </c>
      <c r="B1677" s="1">
        <v>11</v>
      </c>
      <c r="C1677" s="1">
        <v>13</v>
      </c>
      <c r="D1677">
        <v>10.5</v>
      </c>
      <c r="E1677">
        <v>6.9</v>
      </c>
      <c r="F1677">
        <v>78</v>
      </c>
      <c r="G1677">
        <v>352</v>
      </c>
      <c r="H1677">
        <v>132</v>
      </c>
      <c r="I1677">
        <v>273</v>
      </c>
      <c r="J1677" s="4">
        <f t="shared" si="237"/>
        <v>191.01490687867727</v>
      </c>
      <c r="K1677" s="4">
        <f t="shared" si="238"/>
        <v>35.282678301634611</v>
      </c>
      <c r="L1677" s="5">
        <f t="shared" si="234"/>
        <v>26.014906878677266</v>
      </c>
      <c r="M1677" s="5">
        <f t="shared" si="235"/>
        <v>1.2826783016346113</v>
      </c>
      <c r="N1677" s="6">
        <f t="shared" si="236"/>
        <v>117.35947850110695</v>
      </c>
      <c r="O1677" s="6">
        <f t="shared" si="239"/>
        <v>249.66362865376317</v>
      </c>
      <c r="P1677" s="6">
        <f>FORECAST(J1677,Inputs!$B$10:$B$18,Inputs!$A$10:$A$18)</f>
        <v>32.324212100728488</v>
      </c>
      <c r="Q1677" s="6">
        <f>IF(Inputs!$D$10="Yes",IF('Hourly Calcs'!P1677&gt;'Hourly Calcs'!K1677,'Hourly Calcs'!O1677,N1677+O1677),N1677+O1677)</f>
        <v>367.0231071548701</v>
      </c>
      <c r="R1677" s="12">
        <f t="shared" si="240"/>
        <v>1744.0938051999426</v>
      </c>
      <c r="S1677" s="1">
        <f>IF(AND(A1677&gt;=5,A1677&lt;=9),INDEX(Demand!$C$3:$C$26,C1677),INDEX(Demand!$B$3:$B$26,C1677))</f>
        <v>600</v>
      </c>
      <c r="T1677" s="7">
        <f t="shared" si="241"/>
        <v>600</v>
      </c>
      <c r="U1677" s="7">
        <f t="shared" si="242"/>
        <v>1144.0938051999426</v>
      </c>
    </row>
    <row r="1678" spans="1:21" x14ac:dyDescent="0.2">
      <c r="A1678" s="1">
        <v>3</v>
      </c>
      <c r="B1678" s="1">
        <v>11</v>
      </c>
      <c r="C1678" s="1">
        <v>14</v>
      </c>
      <c r="D1678">
        <v>10.9</v>
      </c>
      <c r="E1678">
        <v>7.1</v>
      </c>
      <c r="F1678">
        <v>77</v>
      </c>
      <c r="G1678">
        <v>329</v>
      </c>
      <c r="H1678">
        <v>70</v>
      </c>
      <c r="I1678">
        <v>289</v>
      </c>
      <c r="J1678" s="4">
        <f t="shared" si="237"/>
        <v>208.614879859111</v>
      </c>
      <c r="K1678" s="4">
        <f t="shared" si="238"/>
        <v>32.077231262764279</v>
      </c>
      <c r="L1678" s="5">
        <f t="shared" si="234"/>
        <v>43.614879859110999</v>
      </c>
      <c r="M1678" s="5">
        <f t="shared" si="235"/>
        <v>1.9227687372357209</v>
      </c>
      <c r="N1678" s="6">
        <f t="shared" si="236"/>
        <v>54.832008194256865</v>
      </c>
      <c r="O1678" s="6">
        <f t="shared" si="239"/>
        <v>264.29592923420353</v>
      </c>
      <c r="P1678" s="6">
        <f>FORECAST(J1678,Inputs!$B$10:$B$18,Inputs!$A$10:$A$18)</f>
        <v>32.487174813510286</v>
      </c>
      <c r="Q1678" s="6">
        <f>IF(Inputs!$D$10="Yes",IF('Hourly Calcs'!P1678&gt;'Hourly Calcs'!K1678,'Hourly Calcs'!O1678,N1678+O1678),N1678+O1678)</f>
        <v>264.29592923420353</v>
      </c>
      <c r="R1678" s="12">
        <f t="shared" si="240"/>
        <v>1255.9342557209352</v>
      </c>
      <c r="S1678" s="1">
        <f>IF(AND(A1678&gt;=5,A1678&lt;=9),INDEX(Demand!$C$3:$C$26,C1678),INDEX(Demand!$B$3:$B$26,C1678))</f>
        <v>600</v>
      </c>
      <c r="T1678" s="7">
        <f t="shared" si="241"/>
        <v>600</v>
      </c>
      <c r="U1678" s="7">
        <f t="shared" si="242"/>
        <v>655.9342557209352</v>
      </c>
    </row>
    <row r="1679" spans="1:21" x14ac:dyDescent="0.2">
      <c r="A1679" s="1">
        <v>3</v>
      </c>
      <c r="B1679" s="1">
        <v>11</v>
      </c>
      <c r="C1679" s="1">
        <v>15</v>
      </c>
      <c r="D1679">
        <v>10.6</v>
      </c>
      <c r="E1679">
        <v>7.5</v>
      </c>
      <c r="F1679">
        <v>81</v>
      </c>
      <c r="G1679">
        <v>136</v>
      </c>
      <c r="H1679">
        <v>0</v>
      </c>
      <c r="I1679">
        <v>136</v>
      </c>
      <c r="J1679" s="4">
        <f t="shared" si="237"/>
        <v>224.53395102391607</v>
      </c>
      <c r="K1679" s="4">
        <f t="shared" si="238"/>
        <v>26.437977695737814</v>
      </c>
      <c r="L1679" s="5">
        <f t="shared" si="234"/>
        <v>59.533951023916075</v>
      </c>
      <c r="M1679" s="5">
        <f t="shared" si="235"/>
        <v>7.5620223042621859</v>
      </c>
      <c r="N1679" s="6">
        <f t="shared" si="236"/>
        <v>0</v>
      </c>
      <c r="O1679" s="6">
        <f t="shared" si="239"/>
        <v>124.37455493374283</v>
      </c>
      <c r="P1679" s="6">
        <f>FORECAST(J1679,Inputs!$B$10:$B$18,Inputs!$A$10:$A$18)</f>
        <v>32.634573620591816</v>
      </c>
      <c r="Q1679" s="6">
        <f>IF(Inputs!$D$10="Yes",IF('Hourly Calcs'!P1679&gt;'Hourly Calcs'!K1679,'Hourly Calcs'!O1679,N1679+O1679),N1679+O1679)</f>
        <v>124.37455493374283</v>
      </c>
      <c r="R1679" s="12">
        <f t="shared" si="240"/>
        <v>591.02788504514592</v>
      </c>
      <c r="S1679" s="1">
        <f>IF(AND(A1679&gt;=5,A1679&lt;=9),INDEX(Demand!$C$3:$C$26,C1679),INDEX(Demand!$B$3:$B$26,C1679))</f>
        <v>600</v>
      </c>
      <c r="T1679" s="7">
        <f t="shared" si="241"/>
        <v>591.02788504514592</v>
      </c>
      <c r="U1679" s="7">
        <f t="shared" si="242"/>
        <v>0</v>
      </c>
    </row>
    <row r="1680" spans="1:21" x14ac:dyDescent="0.2">
      <c r="A1680" s="1">
        <v>3</v>
      </c>
      <c r="B1680" s="1">
        <v>11</v>
      </c>
      <c r="C1680" s="1">
        <v>16</v>
      </c>
      <c r="D1680">
        <v>10.3</v>
      </c>
      <c r="E1680">
        <v>8</v>
      </c>
      <c r="F1680">
        <v>86</v>
      </c>
      <c r="G1680">
        <v>96</v>
      </c>
      <c r="H1680">
        <v>0</v>
      </c>
      <c r="I1680">
        <v>96</v>
      </c>
      <c r="J1680" s="4">
        <f t="shared" si="237"/>
        <v>238.65281377944643</v>
      </c>
      <c r="K1680" s="4">
        <f t="shared" si="238"/>
        <v>19.029256037678081</v>
      </c>
      <c r="L1680" s="5">
        <f t="shared" si="234"/>
        <v>73.652813779446433</v>
      </c>
      <c r="M1680" s="5">
        <f t="shared" si="235"/>
        <v>14.970743962321919</v>
      </c>
      <c r="N1680" s="6">
        <f t="shared" si="236"/>
        <v>0</v>
      </c>
      <c r="O1680" s="6">
        <f t="shared" si="239"/>
        <v>87.793803482642005</v>
      </c>
      <c r="P1680" s="6">
        <f>FORECAST(J1680,Inputs!$B$10:$B$18,Inputs!$A$10:$A$18)</f>
        <v>32.76530383129117</v>
      </c>
      <c r="Q1680" s="6">
        <f>IF(Inputs!$D$10="Yes",IF('Hourly Calcs'!P1680&gt;'Hourly Calcs'!K1680,'Hourly Calcs'!O1680,N1680+O1680),N1680+O1680)</f>
        <v>87.793803482642005</v>
      </c>
      <c r="R1680" s="12">
        <f t="shared" si="240"/>
        <v>417.19615414951477</v>
      </c>
      <c r="S1680" s="1">
        <f>IF(AND(A1680&gt;=5,A1680&lt;=9),INDEX(Demand!$C$3:$C$26,C1680),INDEX(Demand!$B$3:$B$26,C1680))</f>
        <v>900</v>
      </c>
      <c r="T1680" s="7">
        <f t="shared" si="241"/>
        <v>417.19615414951477</v>
      </c>
      <c r="U1680" s="7">
        <f t="shared" si="242"/>
        <v>0</v>
      </c>
    </row>
    <row r="1681" spans="1:21" x14ac:dyDescent="0.2">
      <c r="A1681" s="1">
        <v>3</v>
      </c>
      <c r="B1681" s="1">
        <v>11</v>
      </c>
      <c r="C1681" s="1">
        <v>17</v>
      </c>
      <c r="D1681">
        <v>9.8000000000000007</v>
      </c>
      <c r="E1681">
        <v>8.1999999999999993</v>
      </c>
      <c r="F1681">
        <v>90</v>
      </c>
      <c r="G1681">
        <v>49</v>
      </c>
      <c r="H1681">
        <v>0</v>
      </c>
      <c r="I1681">
        <v>49</v>
      </c>
      <c r="J1681" s="4">
        <f t="shared" si="237"/>
        <v>251.35654667953645</v>
      </c>
      <c r="K1681" s="4">
        <f t="shared" si="238"/>
        <v>10.48508484235181</v>
      </c>
      <c r="L1681" s="5">
        <f t="shared" si="234"/>
        <v>86.35654667953645</v>
      </c>
      <c r="M1681" s="5">
        <f t="shared" si="235"/>
        <v>23.51491515764819</v>
      </c>
      <c r="N1681" s="6">
        <f t="shared" si="236"/>
        <v>0</v>
      </c>
      <c r="O1681" s="6">
        <f t="shared" si="239"/>
        <v>44.811420527598521</v>
      </c>
      <c r="P1681" s="6">
        <f>FORECAST(J1681,Inputs!$B$10:$B$18,Inputs!$A$10:$A$18)</f>
        <v>32.882930987773484</v>
      </c>
      <c r="Q1681" s="6">
        <f>IF(Inputs!$D$10="Yes",IF('Hourly Calcs'!P1681&gt;'Hourly Calcs'!K1681,'Hourly Calcs'!O1681,N1681+O1681),N1681+O1681)</f>
        <v>44.811420527598521</v>
      </c>
      <c r="R1681" s="12">
        <f t="shared" si="240"/>
        <v>212.94387034714816</v>
      </c>
      <c r="S1681" s="1">
        <f>IF(AND(A1681&gt;=5,A1681&lt;=9),INDEX(Demand!$C$3:$C$26,C1681),INDEX(Demand!$B$3:$B$26,C1681))</f>
        <v>900</v>
      </c>
      <c r="T1681" s="7">
        <f t="shared" si="241"/>
        <v>212.94387034714816</v>
      </c>
      <c r="U1681" s="7">
        <f t="shared" si="242"/>
        <v>0</v>
      </c>
    </row>
    <row r="1682" spans="1:21" x14ac:dyDescent="0.2">
      <c r="A1682" s="1">
        <v>3</v>
      </c>
      <c r="B1682" s="1">
        <v>11</v>
      </c>
      <c r="C1682" s="1">
        <v>18</v>
      </c>
      <c r="D1682">
        <v>9.6</v>
      </c>
      <c r="E1682">
        <v>8.6</v>
      </c>
      <c r="F1682">
        <v>93</v>
      </c>
      <c r="G1682">
        <v>9</v>
      </c>
      <c r="H1682">
        <v>0</v>
      </c>
      <c r="I1682">
        <v>9</v>
      </c>
      <c r="J1682" s="4">
        <f t="shared" si="237"/>
        <v>263.21978758439332</v>
      </c>
      <c r="K1682" s="4">
        <f t="shared" si="238"/>
        <v>1.5123649072545504</v>
      </c>
      <c r="L1682" s="5">
        <f t="shared" si="234"/>
        <v>0</v>
      </c>
      <c r="M1682" s="5">
        <f t="shared" si="235"/>
        <v>32.48763509274545</v>
      </c>
      <c r="N1682" s="6">
        <f t="shared" si="236"/>
        <v>0</v>
      </c>
      <c r="O1682" s="6">
        <f t="shared" si="239"/>
        <v>8.2306690764976871</v>
      </c>
      <c r="P1682" s="6">
        <f>FORECAST(J1682,Inputs!$B$10:$B$18,Inputs!$A$10:$A$18)</f>
        <v>32.992775810966606</v>
      </c>
      <c r="Q1682" s="6">
        <f>IF(Inputs!$D$10="Yes",IF('Hourly Calcs'!P1682&gt;'Hourly Calcs'!K1682,'Hourly Calcs'!O1682,N1682+O1682),N1682+O1682)</f>
        <v>8.2306690764976871</v>
      </c>
      <c r="R1682" s="12">
        <f t="shared" si="240"/>
        <v>39.11213945151701</v>
      </c>
      <c r="S1682" s="1">
        <f>IF(AND(A1682&gt;=5,A1682&lt;=9),INDEX(Demand!$C$3:$C$26,C1682),INDEX(Demand!$B$3:$B$26,C1682))</f>
        <v>900</v>
      </c>
      <c r="T1682" s="7">
        <f t="shared" si="241"/>
        <v>39.11213945151701</v>
      </c>
      <c r="U1682" s="7">
        <f t="shared" si="242"/>
        <v>0</v>
      </c>
    </row>
    <row r="1683" spans="1:21" x14ac:dyDescent="0.2">
      <c r="A1683" s="1">
        <v>3</v>
      </c>
      <c r="B1683" s="1">
        <v>11</v>
      </c>
      <c r="C1683" s="1">
        <v>19</v>
      </c>
      <c r="D1683">
        <v>9.5</v>
      </c>
      <c r="E1683">
        <v>8.9</v>
      </c>
      <c r="F1683">
        <v>96</v>
      </c>
      <c r="G1683">
        <v>0</v>
      </c>
      <c r="H1683">
        <v>0</v>
      </c>
      <c r="I1683">
        <v>0</v>
      </c>
      <c r="J1683" s="4">
        <f t="shared" si="237"/>
        <v>274.86160448612253</v>
      </c>
      <c r="K1683" s="4">
        <f t="shared" si="238"/>
        <v>-8.2621920187572471</v>
      </c>
      <c r="L1683" s="5">
        <f t="shared" si="234"/>
        <v>0</v>
      </c>
      <c r="M1683" s="5">
        <f t="shared" si="235"/>
        <v>0</v>
      </c>
      <c r="N1683" s="6">
        <f t="shared" si="236"/>
        <v>0</v>
      </c>
      <c r="O1683" s="6">
        <f t="shared" si="239"/>
        <v>0</v>
      </c>
      <c r="P1683" s="6">
        <f>FORECAST(J1683,Inputs!$B$10:$B$18,Inputs!$A$10:$A$18)</f>
        <v>33.100570411908542</v>
      </c>
      <c r="Q1683" s="6">
        <f>IF(Inputs!$D$10="Yes",IF('Hourly Calcs'!P1683&gt;'Hourly Calcs'!K1683,'Hourly Calcs'!O1683,N1683+O1683),N1683+O1683)</f>
        <v>0</v>
      </c>
      <c r="R1683" s="12">
        <f t="shared" si="240"/>
        <v>0</v>
      </c>
      <c r="S1683" s="1">
        <f>IF(AND(A1683&gt;=5,A1683&lt;=9),INDEX(Demand!$C$3:$C$26,C1683),INDEX(Demand!$B$3:$B$26,C1683))</f>
        <v>900</v>
      </c>
      <c r="T1683" s="7">
        <f t="shared" si="241"/>
        <v>0</v>
      </c>
      <c r="U1683" s="7">
        <f t="shared" si="242"/>
        <v>0</v>
      </c>
    </row>
    <row r="1684" spans="1:21" x14ac:dyDescent="0.2">
      <c r="A1684" s="1">
        <v>3</v>
      </c>
      <c r="B1684" s="1">
        <v>11</v>
      </c>
      <c r="C1684" s="1">
        <v>20</v>
      </c>
      <c r="D1684">
        <v>9.3000000000000007</v>
      </c>
      <c r="E1684">
        <v>8.6999999999999993</v>
      </c>
      <c r="F1684">
        <v>96</v>
      </c>
      <c r="G1684">
        <v>0</v>
      </c>
      <c r="H1684">
        <v>0</v>
      </c>
      <c r="I1684">
        <v>0</v>
      </c>
      <c r="J1684" s="4">
        <f t="shared" si="237"/>
        <v>286.92634958418694</v>
      </c>
      <c r="K1684" s="4">
        <f t="shared" si="238"/>
        <v>-17.580759793969079</v>
      </c>
      <c r="L1684" s="5">
        <f t="shared" si="234"/>
        <v>0</v>
      </c>
      <c r="M1684" s="5">
        <f t="shared" si="235"/>
        <v>0</v>
      </c>
      <c r="N1684" s="6">
        <f t="shared" si="236"/>
        <v>0</v>
      </c>
      <c r="O1684" s="6">
        <f t="shared" si="239"/>
        <v>0</v>
      </c>
      <c r="P1684" s="6">
        <f>FORECAST(J1684,Inputs!$B$10:$B$18,Inputs!$A$10:$A$18)</f>
        <v>33.212281014668392</v>
      </c>
      <c r="Q1684" s="6">
        <f>IF(Inputs!$D$10="Yes",IF('Hourly Calcs'!P1684&gt;'Hourly Calcs'!K1684,'Hourly Calcs'!O1684,N1684+O1684),N1684+O1684)</f>
        <v>0</v>
      </c>
      <c r="R1684" s="12">
        <f t="shared" si="240"/>
        <v>0</v>
      </c>
      <c r="S1684" s="1">
        <f>IF(AND(A1684&gt;=5,A1684&lt;=9),INDEX(Demand!$C$3:$C$26,C1684),INDEX(Demand!$B$3:$B$26,C1684))</f>
        <v>800</v>
      </c>
      <c r="T1684" s="7">
        <f t="shared" si="241"/>
        <v>0</v>
      </c>
      <c r="U1684" s="7">
        <f t="shared" si="242"/>
        <v>0</v>
      </c>
    </row>
    <row r="1685" spans="1:21" x14ac:dyDescent="0.2">
      <c r="A1685" s="1">
        <v>3</v>
      </c>
      <c r="B1685" s="1">
        <v>11</v>
      </c>
      <c r="C1685" s="1">
        <v>21</v>
      </c>
      <c r="D1685">
        <v>9.1999999999999993</v>
      </c>
      <c r="E1685">
        <v>9</v>
      </c>
      <c r="F1685">
        <v>99</v>
      </c>
      <c r="G1685">
        <v>0</v>
      </c>
      <c r="H1685">
        <v>0</v>
      </c>
      <c r="I1685">
        <v>0</v>
      </c>
      <c r="J1685" s="4">
        <f t="shared" si="237"/>
        <v>300.10518002761978</v>
      </c>
      <c r="K1685" s="4">
        <f t="shared" si="238"/>
        <v>-26.270605569585499</v>
      </c>
      <c r="L1685" s="5">
        <f t="shared" si="234"/>
        <v>0</v>
      </c>
      <c r="M1685" s="5">
        <f t="shared" si="235"/>
        <v>0</v>
      </c>
      <c r="N1685" s="6">
        <f t="shared" si="236"/>
        <v>0</v>
      </c>
      <c r="O1685" s="6">
        <f t="shared" si="239"/>
        <v>0</v>
      </c>
      <c r="P1685" s="6">
        <f>FORECAST(J1685,Inputs!$B$10:$B$18,Inputs!$A$10:$A$18)</f>
        <v>33.33430722247796</v>
      </c>
      <c r="Q1685" s="6">
        <f>IF(Inputs!$D$10="Yes",IF('Hourly Calcs'!P1685&gt;'Hourly Calcs'!K1685,'Hourly Calcs'!O1685,N1685+O1685),N1685+O1685)</f>
        <v>0</v>
      </c>
      <c r="R1685" s="12">
        <f t="shared" si="240"/>
        <v>0</v>
      </c>
      <c r="S1685" s="1">
        <f>IF(AND(A1685&gt;=5,A1685&lt;=9),INDEX(Demand!$C$3:$C$26,C1685),INDEX(Demand!$B$3:$B$26,C1685))</f>
        <v>700</v>
      </c>
      <c r="T1685" s="7">
        <f t="shared" si="241"/>
        <v>0</v>
      </c>
      <c r="U1685" s="7">
        <f t="shared" si="242"/>
        <v>0</v>
      </c>
    </row>
    <row r="1686" spans="1:21" x14ac:dyDescent="0.2">
      <c r="A1686" s="1">
        <v>3</v>
      </c>
      <c r="B1686" s="1">
        <v>11</v>
      </c>
      <c r="C1686" s="1">
        <v>22</v>
      </c>
      <c r="D1686">
        <v>9.3000000000000007</v>
      </c>
      <c r="E1686">
        <v>9.1</v>
      </c>
      <c r="F1686">
        <v>99</v>
      </c>
      <c r="G1686">
        <v>0</v>
      </c>
      <c r="H1686">
        <v>0</v>
      </c>
      <c r="I1686">
        <v>0</v>
      </c>
      <c r="J1686" s="4">
        <f t="shared" si="237"/>
        <v>315.10894152209545</v>
      </c>
      <c r="K1686" s="4">
        <f t="shared" si="238"/>
        <v>-33.779325029745721</v>
      </c>
      <c r="L1686" s="5">
        <f t="shared" si="234"/>
        <v>0</v>
      </c>
      <c r="M1686" s="5">
        <f t="shared" si="235"/>
        <v>0</v>
      </c>
      <c r="N1686" s="6">
        <f t="shared" si="236"/>
        <v>0</v>
      </c>
      <c r="O1686" s="6">
        <f t="shared" si="239"/>
        <v>0</v>
      </c>
      <c r="P1686" s="6">
        <f>FORECAST(J1686,Inputs!$B$10:$B$18,Inputs!$A$10:$A$18)</f>
        <v>33.473230940019398</v>
      </c>
      <c r="Q1686" s="6">
        <f>IF(Inputs!$D$10="Yes",IF('Hourly Calcs'!P1686&gt;'Hourly Calcs'!K1686,'Hourly Calcs'!O1686,N1686+O1686),N1686+O1686)</f>
        <v>0</v>
      </c>
      <c r="R1686" s="12">
        <f t="shared" si="240"/>
        <v>0</v>
      </c>
      <c r="S1686" s="1">
        <f>IF(AND(A1686&gt;=5,A1686&lt;=9),INDEX(Demand!$C$3:$C$26,C1686),INDEX(Demand!$B$3:$B$26,C1686))</f>
        <v>600</v>
      </c>
      <c r="T1686" s="7">
        <f t="shared" si="241"/>
        <v>0</v>
      </c>
      <c r="U1686" s="7">
        <f t="shared" si="242"/>
        <v>0</v>
      </c>
    </row>
    <row r="1687" spans="1:21" x14ac:dyDescent="0.2">
      <c r="A1687" s="1">
        <v>3</v>
      </c>
      <c r="B1687" s="1">
        <v>11</v>
      </c>
      <c r="C1687" s="1">
        <v>23</v>
      </c>
      <c r="D1687">
        <v>9.1999999999999993</v>
      </c>
      <c r="E1687">
        <v>9.1999999999999993</v>
      </c>
      <c r="F1687">
        <v>100</v>
      </c>
      <c r="G1687">
        <v>0</v>
      </c>
      <c r="H1687">
        <v>0</v>
      </c>
      <c r="I1687">
        <v>0</v>
      </c>
      <c r="J1687" s="4">
        <f t="shared" si="237"/>
        <v>332.45091493259258</v>
      </c>
      <c r="K1687" s="4">
        <f t="shared" si="238"/>
        <v>-39.38260278862677</v>
      </c>
      <c r="L1687" s="5">
        <f t="shared" si="234"/>
        <v>0</v>
      </c>
      <c r="M1687" s="5">
        <f t="shared" si="235"/>
        <v>0</v>
      </c>
      <c r="N1687" s="6">
        <f t="shared" si="236"/>
        <v>0</v>
      </c>
      <c r="O1687" s="6">
        <f t="shared" si="239"/>
        <v>0</v>
      </c>
      <c r="P1687" s="6">
        <f>FORECAST(J1687,Inputs!$B$10:$B$18,Inputs!$A$10:$A$18)</f>
        <v>33.633804767894375</v>
      </c>
      <c r="Q1687" s="6">
        <f>IF(Inputs!$D$10="Yes",IF('Hourly Calcs'!P1687&gt;'Hourly Calcs'!K1687,'Hourly Calcs'!O1687,N1687+O1687),N1687+O1687)</f>
        <v>0</v>
      </c>
      <c r="R1687" s="12">
        <f t="shared" si="240"/>
        <v>0</v>
      </c>
      <c r="S1687" s="1">
        <f>IF(AND(A1687&gt;=5,A1687&lt;=9),INDEX(Demand!$C$3:$C$26,C1687),INDEX(Demand!$B$3:$B$26,C1687))</f>
        <v>500</v>
      </c>
      <c r="T1687" s="7">
        <f t="shared" si="241"/>
        <v>0</v>
      </c>
      <c r="U1687" s="7">
        <f t="shared" si="242"/>
        <v>0</v>
      </c>
    </row>
    <row r="1688" spans="1:21" x14ac:dyDescent="0.2">
      <c r="A1688" s="1">
        <v>3</v>
      </c>
      <c r="B1688" s="1">
        <v>11</v>
      </c>
      <c r="C1688" s="1">
        <v>24</v>
      </c>
      <c r="D1688">
        <v>9.1999999999999993</v>
      </c>
      <c r="E1688">
        <v>9</v>
      </c>
      <c r="F1688">
        <v>99</v>
      </c>
      <c r="G1688">
        <v>0</v>
      </c>
      <c r="H1688">
        <v>0</v>
      </c>
      <c r="I1688">
        <v>0</v>
      </c>
      <c r="J1688" s="4">
        <f t="shared" si="237"/>
        <v>351.92153467545643</v>
      </c>
      <c r="K1688" s="4">
        <f t="shared" si="238"/>
        <v>-42.280110340479268</v>
      </c>
      <c r="L1688" s="5">
        <f t="shared" si="234"/>
        <v>0</v>
      </c>
      <c r="M1688" s="5">
        <f t="shared" si="235"/>
        <v>0</v>
      </c>
      <c r="N1688" s="6">
        <f t="shared" si="236"/>
        <v>0</v>
      </c>
      <c r="O1688" s="6">
        <f t="shared" si="239"/>
        <v>0</v>
      </c>
      <c r="P1688" s="6">
        <f>FORECAST(J1688,Inputs!$B$10:$B$18,Inputs!$A$10:$A$18)</f>
        <v>33.814088284032003</v>
      </c>
      <c r="Q1688" s="6">
        <f>IF(Inputs!$D$10="Yes",IF('Hourly Calcs'!P1688&gt;'Hourly Calcs'!K1688,'Hourly Calcs'!O1688,N1688+O1688),N1688+O1688)</f>
        <v>0</v>
      </c>
      <c r="R1688" s="12">
        <f t="shared" si="240"/>
        <v>0</v>
      </c>
      <c r="S1688" s="1">
        <f>IF(AND(A1688&gt;=5,A1688&lt;=9),INDEX(Demand!$C$3:$C$26,C1688),INDEX(Demand!$B$3:$B$26,C1688))</f>
        <v>400</v>
      </c>
      <c r="T1688" s="7">
        <f t="shared" si="241"/>
        <v>0</v>
      </c>
      <c r="U1688" s="7">
        <f t="shared" si="242"/>
        <v>0</v>
      </c>
    </row>
    <row r="1689" spans="1:21" x14ac:dyDescent="0.2">
      <c r="A1689" s="1">
        <v>3</v>
      </c>
      <c r="B1689" s="1">
        <v>12</v>
      </c>
      <c r="C1689" s="1">
        <v>1</v>
      </c>
      <c r="D1689">
        <v>8.9</v>
      </c>
      <c r="E1689">
        <v>8.6999999999999993</v>
      </c>
      <c r="F1689">
        <v>99</v>
      </c>
      <c r="G1689">
        <v>0</v>
      </c>
      <c r="H1689">
        <v>0</v>
      </c>
      <c r="I1689">
        <v>0</v>
      </c>
      <c r="J1689" s="4">
        <f t="shared" si="237"/>
        <v>12.15320693792782</v>
      </c>
      <c r="K1689" s="4">
        <f t="shared" si="238"/>
        <v>-41.924784880704266</v>
      </c>
      <c r="L1689" s="5">
        <f t="shared" si="234"/>
        <v>0</v>
      </c>
      <c r="M1689" s="5">
        <f t="shared" si="235"/>
        <v>0</v>
      </c>
      <c r="N1689" s="6">
        <f t="shared" si="236"/>
        <v>0</v>
      </c>
      <c r="O1689" s="6">
        <f t="shared" si="239"/>
        <v>0</v>
      </c>
      <c r="P1689" s="6">
        <f>FORECAST(J1689,Inputs!$B$10:$B$18,Inputs!$A$10:$A$18)</f>
        <v>30.668085249425257</v>
      </c>
      <c r="Q1689" s="6">
        <f>IF(Inputs!$D$10="Yes",IF('Hourly Calcs'!P1689&gt;'Hourly Calcs'!K1689,'Hourly Calcs'!O1689,N1689+O1689),N1689+O1689)</f>
        <v>0</v>
      </c>
      <c r="R1689" s="12">
        <f t="shared" si="240"/>
        <v>0</v>
      </c>
      <c r="S1689" s="1">
        <f>IF(AND(A1689&gt;=5,A1689&lt;=9),INDEX(Demand!$C$3:$C$26,C1689),INDEX(Demand!$B$3:$B$26,C1689))</f>
        <v>350</v>
      </c>
      <c r="T1689" s="7">
        <f t="shared" si="241"/>
        <v>0</v>
      </c>
      <c r="U1689" s="7">
        <f t="shared" si="242"/>
        <v>0</v>
      </c>
    </row>
    <row r="1690" spans="1:21" x14ac:dyDescent="0.2">
      <c r="A1690" s="1">
        <v>3</v>
      </c>
      <c r="B1690" s="1">
        <v>12</v>
      </c>
      <c r="C1690" s="1">
        <v>2</v>
      </c>
      <c r="D1690">
        <v>8.8000000000000007</v>
      </c>
      <c r="E1690">
        <v>8.6</v>
      </c>
      <c r="F1690">
        <v>99</v>
      </c>
      <c r="G1690">
        <v>0</v>
      </c>
      <c r="H1690">
        <v>0</v>
      </c>
      <c r="I1690">
        <v>0</v>
      </c>
      <c r="J1690" s="4">
        <f t="shared" si="237"/>
        <v>31.245791059416291</v>
      </c>
      <c r="K1690" s="4">
        <f t="shared" si="238"/>
        <v>-38.388382104729658</v>
      </c>
      <c r="L1690" s="5">
        <f t="shared" si="234"/>
        <v>0</v>
      </c>
      <c r="M1690" s="5">
        <f t="shared" si="235"/>
        <v>0</v>
      </c>
      <c r="N1690" s="6">
        <f t="shared" si="236"/>
        <v>0</v>
      </c>
      <c r="O1690" s="6">
        <f t="shared" si="239"/>
        <v>0</v>
      </c>
      <c r="P1690" s="6">
        <f>FORECAST(J1690,Inputs!$B$10:$B$18,Inputs!$A$10:$A$18)</f>
        <v>30.844868435735336</v>
      </c>
      <c r="Q1690" s="6">
        <f>IF(Inputs!$D$10="Yes",IF('Hourly Calcs'!P1690&gt;'Hourly Calcs'!K1690,'Hourly Calcs'!O1690,N1690+O1690),N1690+O1690)</f>
        <v>0</v>
      </c>
      <c r="R1690" s="12">
        <f t="shared" si="240"/>
        <v>0</v>
      </c>
      <c r="S1690" s="1">
        <f>IF(AND(A1690&gt;=5,A1690&lt;=9),INDEX(Demand!$C$3:$C$26,C1690),INDEX(Demand!$B$3:$B$26,C1690))</f>
        <v>350</v>
      </c>
      <c r="T1690" s="7">
        <f t="shared" si="241"/>
        <v>0</v>
      </c>
      <c r="U1690" s="7">
        <f t="shared" si="242"/>
        <v>0</v>
      </c>
    </row>
    <row r="1691" spans="1:21" x14ac:dyDescent="0.2">
      <c r="A1691" s="1">
        <v>3</v>
      </c>
      <c r="B1691" s="1">
        <v>12</v>
      </c>
      <c r="C1691" s="1">
        <v>3</v>
      </c>
      <c r="D1691">
        <v>8.8000000000000007</v>
      </c>
      <c r="E1691">
        <v>8.6</v>
      </c>
      <c r="F1691">
        <v>99</v>
      </c>
      <c r="G1691">
        <v>0</v>
      </c>
      <c r="H1691">
        <v>0</v>
      </c>
      <c r="I1691">
        <v>0</v>
      </c>
      <c r="J1691" s="4">
        <f t="shared" si="237"/>
        <v>48.070895909233798</v>
      </c>
      <c r="K1691" s="4">
        <f t="shared" si="238"/>
        <v>-32.306806645045398</v>
      </c>
      <c r="L1691" s="5">
        <f t="shared" si="234"/>
        <v>0</v>
      </c>
      <c r="M1691" s="5">
        <f t="shared" si="235"/>
        <v>0</v>
      </c>
      <c r="N1691" s="6">
        <f t="shared" si="236"/>
        <v>0</v>
      </c>
      <c r="O1691" s="6">
        <f t="shared" si="239"/>
        <v>0</v>
      </c>
      <c r="P1691" s="6">
        <f>FORECAST(J1691,Inputs!$B$10:$B$18,Inputs!$A$10:$A$18)</f>
        <v>31.000656443604015</v>
      </c>
      <c r="Q1691" s="6">
        <f>IF(Inputs!$D$10="Yes",IF('Hourly Calcs'!P1691&gt;'Hourly Calcs'!K1691,'Hourly Calcs'!O1691,N1691+O1691),N1691+O1691)</f>
        <v>0</v>
      </c>
      <c r="R1691" s="12">
        <f t="shared" si="240"/>
        <v>0</v>
      </c>
      <c r="S1691" s="1">
        <f>IF(AND(A1691&gt;=5,A1691&lt;=9),INDEX(Demand!$C$3:$C$26,C1691),INDEX(Demand!$B$3:$B$26,C1691))</f>
        <v>350</v>
      </c>
      <c r="T1691" s="7">
        <f t="shared" si="241"/>
        <v>0</v>
      </c>
      <c r="U1691" s="7">
        <f t="shared" si="242"/>
        <v>0</v>
      </c>
    </row>
    <row r="1692" spans="1:21" x14ac:dyDescent="0.2">
      <c r="A1692" s="1">
        <v>3</v>
      </c>
      <c r="B1692" s="1">
        <v>12</v>
      </c>
      <c r="C1692" s="1">
        <v>4</v>
      </c>
      <c r="D1692">
        <v>8.6</v>
      </c>
      <c r="E1692">
        <v>8.4</v>
      </c>
      <c r="F1692">
        <v>99</v>
      </c>
      <c r="G1692">
        <v>0</v>
      </c>
      <c r="H1692">
        <v>0</v>
      </c>
      <c r="I1692">
        <v>0</v>
      </c>
      <c r="J1692" s="4">
        <f t="shared" si="237"/>
        <v>62.624757763473227</v>
      </c>
      <c r="K1692" s="4">
        <f t="shared" si="238"/>
        <v>-24.48242760490723</v>
      </c>
      <c r="L1692" s="5">
        <f t="shared" si="234"/>
        <v>0</v>
      </c>
      <c r="M1692" s="5">
        <f t="shared" si="235"/>
        <v>0</v>
      </c>
      <c r="N1692" s="6">
        <f t="shared" si="236"/>
        <v>0</v>
      </c>
      <c r="O1692" s="6">
        <f t="shared" si="239"/>
        <v>0</v>
      </c>
      <c r="P1692" s="6">
        <f>FORECAST(J1692,Inputs!$B$10:$B$18,Inputs!$A$10:$A$18)</f>
        <v>31.13541442373586</v>
      </c>
      <c r="Q1692" s="6">
        <f>IF(Inputs!$D$10="Yes",IF('Hourly Calcs'!P1692&gt;'Hourly Calcs'!K1692,'Hourly Calcs'!O1692,N1692+O1692),N1692+O1692)</f>
        <v>0</v>
      </c>
      <c r="R1692" s="12">
        <f t="shared" si="240"/>
        <v>0</v>
      </c>
      <c r="S1692" s="1">
        <f>IF(AND(A1692&gt;=5,A1692&lt;=9),INDEX(Demand!$C$3:$C$26,C1692),INDEX(Demand!$B$3:$B$26,C1692))</f>
        <v>350</v>
      </c>
      <c r="T1692" s="7">
        <f t="shared" si="241"/>
        <v>0</v>
      </c>
      <c r="U1692" s="7">
        <f t="shared" si="242"/>
        <v>0</v>
      </c>
    </row>
    <row r="1693" spans="1:21" x14ac:dyDescent="0.2">
      <c r="A1693" s="1">
        <v>3</v>
      </c>
      <c r="B1693" s="1">
        <v>12</v>
      </c>
      <c r="C1693" s="1">
        <v>5</v>
      </c>
      <c r="D1693">
        <v>8.6</v>
      </c>
      <c r="E1693">
        <v>8.4</v>
      </c>
      <c r="F1693">
        <v>99</v>
      </c>
      <c r="G1693">
        <v>0</v>
      </c>
      <c r="H1693">
        <v>0</v>
      </c>
      <c r="I1693">
        <v>0</v>
      </c>
      <c r="J1693" s="4">
        <f t="shared" si="237"/>
        <v>75.495825855683961</v>
      </c>
      <c r="K1693" s="4">
        <f t="shared" si="238"/>
        <v>-15.604086217677633</v>
      </c>
      <c r="L1693" s="5">
        <f t="shared" si="234"/>
        <v>89.504174144316039</v>
      </c>
      <c r="M1693" s="5">
        <f t="shared" si="235"/>
        <v>0</v>
      </c>
      <c r="N1693" s="6">
        <f t="shared" si="236"/>
        <v>0</v>
      </c>
      <c r="O1693" s="6">
        <f t="shared" si="239"/>
        <v>0</v>
      </c>
      <c r="P1693" s="6">
        <f>FORECAST(J1693,Inputs!$B$10:$B$18,Inputs!$A$10:$A$18)</f>
        <v>31.25459098014522</v>
      </c>
      <c r="Q1693" s="6">
        <f>IF(Inputs!$D$10="Yes",IF('Hourly Calcs'!P1693&gt;'Hourly Calcs'!K1693,'Hourly Calcs'!O1693,N1693+O1693),N1693+O1693)</f>
        <v>0</v>
      </c>
      <c r="R1693" s="12">
        <f t="shared" si="240"/>
        <v>0</v>
      </c>
      <c r="S1693" s="1">
        <f>IF(AND(A1693&gt;=5,A1693&lt;=9),INDEX(Demand!$C$3:$C$26,C1693),INDEX(Demand!$B$3:$B$26,C1693))</f>
        <v>350</v>
      </c>
      <c r="T1693" s="7">
        <f t="shared" si="241"/>
        <v>0</v>
      </c>
      <c r="U1693" s="7">
        <f t="shared" si="242"/>
        <v>0</v>
      </c>
    </row>
    <row r="1694" spans="1:21" x14ac:dyDescent="0.2">
      <c r="A1694" s="1">
        <v>3</v>
      </c>
      <c r="B1694" s="1">
        <v>12</v>
      </c>
      <c r="C1694" s="1">
        <v>6</v>
      </c>
      <c r="D1694">
        <v>7.9</v>
      </c>
      <c r="E1694">
        <v>7.5</v>
      </c>
      <c r="F1694">
        <v>97</v>
      </c>
      <c r="G1694">
        <v>0</v>
      </c>
      <c r="H1694">
        <v>0</v>
      </c>
      <c r="I1694">
        <v>0</v>
      </c>
      <c r="J1694" s="4">
        <f t="shared" si="237"/>
        <v>87.399630026828774</v>
      </c>
      <c r="K1694" s="4">
        <f t="shared" si="238"/>
        <v>-6.1838893894777982</v>
      </c>
      <c r="L1694" s="5">
        <f t="shared" si="234"/>
        <v>77.600369973171226</v>
      </c>
      <c r="M1694" s="5">
        <f t="shared" si="235"/>
        <v>0</v>
      </c>
      <c r="N1694" s="6">
        <f t="shared" si="236"/>
        <v>0</v>
      </c>
      <c r="O1694" s="6">
        <f t="shared" si="239"/>
        <v>0</v>
      </c>
      <c r="P1694" s="6">
        <f>FORECAST(J1694,Inputs!$B$10:$B$18,Inputs!$A$10:$A$18)</f>
        <v>31.364811389137301</v>
      </c>
      <c r="Q1694" s="6">
        <f>IF(Inputs!$D$10="Yes",IF('Hourly Calcs'!P1694&gt;'Hourly Calcs'!K1694,'Hourly Calcs'!O1694,N1694+O1694),N1694+O1694)</f>
        <v>0</v>
      </c>
      <c r="R1694" s="12">
        <f t="shared" si="240"/>
        <v>0</v>
      </c>
      <c r="S1694" s="1">
        <f>IF(AND(A1694&gt;=5,A1694&lt;=9),INDEX(Demand!$C$3:$C$26,C1694),INDEX(Demand!$B$3:$B$26,C1694))</f>
        <v>350</v>
      </c>
      <c r="T1694" s="7">
        <f t="shared" si="241"/>
        <v>0</v>
      </c>
      <c r="U1694" s="7">
        <f t="shared" si="242"/>
        <v>0</v>
      </c>
    </row>
    <row r="1695" spans="1:21" x14ac:dyDescent="0.2">
      <c r="A1695" s="1">
        <v>3</v>
      </c>
      <c r="B1695" s="1">
        <v>12</v>
      </c>
      <c r="C1695" s="1">
        <v>7</v>
      </c>
      <c r="D1695">
        <v>8</v>
      </c>
      <c r="E1695">
        <v>7.4</v>
      </c>
      <c r="F1695">
        <v>96</v>
      </c>
      <c r="G1695">
        <v>2</v>
      </c>
      <c r="H1695">
        <v>0</v>
      </c>
      <c r="I1695">
        <v>2</v>
      </c>
      <c r="J1695" s="4">
        <f t="shared" si="237"/>
        <v>99.016725162357602</v>
      </c>
      <c r="K1695" s="4">
        <f t="shared" si="238"/>
        <v>3.4593264718920835</v>
      </c>
      <c r="L1695" s="5">
        <f t="shared" si="234"/>
        <v>65.983274837642398</v>
      </c>
      <c r="M1695" s="5">
        <f t="shared" si="235"/>
        <v>30.540673528107916</v>
      </c>
      <c r="N1695" s="6">
        <f t="shared" si="236"/>
        <v>0</v>
      </c>
      <c r="O1695" s="6">
        <f t="shared" si="239"/>
        <v>1.8290375725550416</v>
      </c>
      <c r="P1695" s="6">
        <f>FORECAST(J1695,Inputs!$B$10:$B$18,Inputs!$A$10:$A$18)</f>
        <v>31.472377084836644</v>
      </c>
      <c r="Q1695" s="6">
        <f>IF(Inputs!$D$10="Yes",IF('Hourly Calcs'!P1695&gt;'Hourly Calcs'!K1695,'Hourly Calcs'!O1695,N1695+O1695),N1695+O1695)</f>
        <v>1.8290375725550416</v>
      </c>
      <c r="R1695" s="12">
        <f t="shared" si="240"/>
        <v>8.6915865447815577</v>
      </c>
      <c r="S1695" s="1">
        <f>IF(AND(A1695&gt;=5,A1695&lt;=9),INDEX(Demand!$C$3:$C$26,C1695),INDEX(Demand!$B$3:$B$26,C1695))</f>
        <v>350</v>
      </c>
      <c r="T1695" s="7">
        <f t="shared" si="241"/>
        <v>8.6915865447815577</v>
      </c>
      <c r="U1695" s="7">
        <f t="shared" si="242"/>
        <v>0</v>
      </c>
    </row>
    <row r="1696" spans="1:21" x14ac:dyDescent="0.2">
      <c r="A1696" s="1">
        <v>3</v>
      </c>
      <c r="B1696" s="1">
        <v>12</v>
      </c>
      <c r="C1696" s="1">
        <v>8</v>
      </c>
      <c r="D1696">
        <v>8.1999999999999993</v>
      </c>
      <c r="E1696">
        <v>7.6</v>
      </c>
      <c r="F1696">
        <v>96</v>
      </c>
      <c r="G1696">
        <v>46</v>
      </c>
      <c r="H1696">
        <v>0</v>
      </c>
      <c r="I1696">
        <v>46</v>
      </c>
      <c r="J1696" s="4">
        <f t="shared" si="237"/>
        <v>110.9860644136661</v>
      </c>
      <c r="K1696" s="4">
        <f t="shared" si="238"/>
        <v>12.484410978492207</v>
      </c>
      <c r="L1696" s="5">
        <f t="shared" si="234"/>
        <v>54.013935586333901</v>
      </c>
      <c r="M1696" s="5">
        <f t="shared" si="235"/>
        <v>21.515589021507793</v>
      </c>
      <c r="N1696" s="6">
        <f t="shared" si="236"/>
        <v>0</v>
      </c>
      <c r="O1696" s="6">
        <f t="shared" si="239"/>
        <v>42.067864168765958</v>
      </c>
      <c r="P1696" s="6">
        <f>FORECAST(J1696,Inputs!$B$10:$B$18,Inputs!$A$10:$A$18)</f>
        <v>31.583204300126535</v>
      </c>
      <c r="Q1696" s="6">
        <f>IF(Inputs!$D$10="Yes",IF('Hourly Calcs'!P1696&gt;'Hourly Calcs'!K1696,'Hourly Calcs'!O1696,N1696+O1696),N1696+O1696)</f>
        <v>42.067864168765958</v>
      </c>
      <c r="R1696" s="12">
        <f t="shared" si="240"/>
        <v>199.90649052997583</v>
      </c>
      <c r="S1696" s="1">
        <f>IF(AND(A1696&gt;=5,A1696&lt;=9),INDEX(Demand!$C$3:$C$26,C1696),INDEX(Demand!$B$3:$B$26,C1696))</f>
        <v>350</v>
      </c>
      <c r="T1696" s="7">
        <f t="shared" si="241"/>
        <v>199.90649052997583</v>
      </c>
      <c r="U1696" s="7">
        <f t="shared" si="242"/>
        <v>0</v>
      </c>
    </row>
    <row r="1697" spans="1:21" x14ac:dyDescent="0.2">
      <c r="A1697" s="1">
        <v>3</v>
      </c>
      <c r="B1697" s="1">
        <v>12</v>
      </c>
      <c r="C1697" s="1">
        <v>9</v>
      </c>
      <c r="D1697">
        <v>8.4</v>
      </c>
      <c r="E1697">
        <v>7.3</v>
      </c>
      <c r="F1697">
        <v>93</v>
      </c>
      <c r="G1697">
        <v>137</v>
      </c>
      <c r="H1697">
        <v>33</v>
      </c>
      <c r="I1697">
        <v>127</v>
      </c>
      <c r="J1697" s="4">
        <f t="shared" si="237"/>
        <v>123.92622583253848</v>
      </c>
      <c r="K1697" s="4">
        <f t="shared" si="238"/>
        <v>20.885448279300803</v>
      </c>
      <c r="L1697" s="5">
        <f t="shared" si="234"/>
        <v>41.073774167461522</v>
      </c>
      <c r="M1697" s="5">
        <f t="shared" si="235"/>
        <v>13.114551720699197</v>
      </c>
      <c r="N1697" s="6">
        <f t="shared" si="236"/>
        <v>22.750520951154339</v>
      </c>
      <c r="O1697" s="6">
        <f t="shared" si="239"/>
        <v>116.14388585724514</v>
      </c>
      <c r="P1697" s="6">
        <f>FORECAST(J1697,Inputs!$B$10:$B$18,Inputs!$A$10:$A$18)</f>
        <v>31.703020609560539</v>
      </c>
      <c r="Q1697" s="6">
        <f>IF(Inputs!$D$10="Yes",IF('Hourly Calcs'!P1697&gt;'Hourly Calcs'!K1697,'Hourly Calcs'!O1697,N1697+O1697),N1697+O1697)</f>
        <v>116.14388585724514</v>
      </c>
      <c r="R1697" s="12">
        <f t="shared" si="240"/>
        <v>551.91574559362891</v>
      </c>
      <c r="S1697" s="1">
        <f>IF(AND(A1697&gt;=5,A1697&lt;=9),INDEX(Demand!$C$3:$C$26,C1697),INDEX(Demand!$B$3:$B$26,C1697))</f>
        <v>350</v>
      </c>
      <c r="T1697" s="7">
        <f t="shared" si="241"/>
        <v>350</v>
      </c>
      <c r="U1697" s="7">
        <f t="shared" si="242"/>
        <v>201.91574559362891</v>
      </c>
    </row>
    <row r="1698" spans="1:21" x14ac:dyDescent="0.2">
      <c r="A1698" s="1">
        <v>3</v>
      </c>
      <c r="B1698" s="1">
        <v>12</v>
      </c>
      <c r="C1698" s="1">
        <v>10</v>
      </c>
      <c r="D1698">
        <v>8.8000000000000007</v>
      </c>
      <c r="E1698">
        <v>7.1</v>
      </c>
      <c r="F1698">
        <v>89</v>
      </c>
      <c r="G1698">
        <v>325</v>
      </c>
      <c r="H1698">
        <v>310</v>
      </c>
      <c r="I1698">
        <v>190</v>
      </c>
      <c r="J1698" s="4">
        <f t="shared" si="237"/>
        <v>138.39942713484442</v>
      </c>
      <c r="K1698" s="4">
        <f t="shared" si="238"/>
        <v>28.034366322545615</v>
      </c>
      <c r="L1698" s="5">
        <f t="shared" si="234"/>
        <v>26.600572865155584</v>
      </c>
      <c r="M1698" s="5">
        <f t="shared" si="235"/>
        <v>5.9656336774543846</v>
      </c>
      <c r="N1698" s="6">
        <f t="shared" si="236"/>
        <v>257.6048582883061</v>
      </c>
      <c r="O1698" s="6">
        <f t="shared" si="239"/>
        <v>173.75856939272896</v>
      </c>
      <c r="P1698" s="6">
        <f>FORECAST(J1698,Inputs!$B$10:$B$18,Inputs!$A$10:$A$18)</f>
        <v>31.83703173273004</v>
      </c>
      <c r="Q1698" s="6">
        <f>IF(Inputs!$D$10="Yes",IF('Hourly Calcs'!P1698&gt;'Hourly Calcs'!K1698,'Hourly Calcs'!O1698,N1698+O1698),N1698+O1698)</f>
        <v>173.75856939272896</v>
      </c>
      <c r="R1698" s="12">
        <f t="shared" si="240"/>
        <v>825.70072175424798</v>
      </c>
      <c r="S1698" s="1">
        <f>IF(AND(A1698&gt;=5,A1698&lt;=9),INDEX(Demand!$C$3:$C$26,C1698),INDEX(Demand!$B$3:$B$26,C1698))</f>
        <v>600</v>
      </c>
      <c r="T1698" s="7">
        <f t="shared" si="241"/>
        <v>600</v>
      </c>
      <c r="U1698" s="7">
        <f t="shared" si="242"/>
        <v>225.70072175424798</v>
      </c>
    </row>
    <row r="1699" spans="1:21" x14ac:dyDescent="0.2">
      <c r="A1699" s="1">
        <v>3</v>
      </c>
      <c r="B1699" s="1">
        <v>12</v>
      </c>
      <c r="C1699" s="1">
        <v>11</v>
      </c>
      <c r="D1699">
        <v>9.6999999999999993</v>
      </c>
      <c r="E1699">
        <v>7.6</v>
      </c>
      <c r="F1699">
        <v>87</v>
      </c>
      <c r="G1699">
        <v>479</v>
      </c>
      <c r="H1699">
        <v>578</v>
      </c>
      <c r="I1699">
        <v>172</v>
      </c>
      <c r="J1699" s="4">
        <f t="shared" si="237"/>
        <v>154.73048262455566</v>
      </c>
      <c r="K1699" s="4">
        <f t="shared" si="238"/>
        <v>33.280282970812763</v>
      </c>
      <c r="L1699" s="5">
        <f t="shared" ref="L1699:L1762" si="243">IF(ABS($B$5-J1699)&gt;90,0,ABS($B$5-J1699))</f>
        <v>10.269517375444337</v>
      </c>
      <c r="M1699" s="5">
        <f t="shared" ref="M1699:M1762" si="244">IF(K1699&gt;0,ABS($B$4-K1699),0)</f>
        <v>0.71971702918723679</v>
      </c>
      <c r="N1699" s="6">
        <f t="shared" si="236"/>
        <v>528.8215437477545</v>
      </c>
      <c r="O1699" s="6">
        <f t="shared" si="239"/>
        <v>157.29723123973358</v>
      </c>
      <c r="P1699" s="6">
        <f>FORECAST(J1699,Inputs!$B$10:$B$18,Inputs!$A$10:$A$18)</f>
        <v>31.988245209486625</v>
      </c>
      <c r="Q1699" s="6">
        <f>IF(Inputs!$D$10="Yes",IF('Hourly Calcs'!P1699&gt;'Hourly Calcs'!K1699,'Hourly Calcs'!O1699,N1699+O1699),N1699+O1699)</f>
        <v>686.11877498748811</v>
      </c>
      <c r="R1699" s="12">
        <f t="shared" si="240"/>
        <v>3260.4364187405436</v>
      </c>
      <c r="S1699" s="1">
        <f>IF(AND(A1699&gt;=5,A1699&lt;=9),INDEX(Demand!$C$3:$C$26,C1699),INDEX(Demand!$B$3:$B$26,C1699))</f>
        <v>600</v>
      </c>
      <c r="T1699" s="7">
        <f t="shared" si="241"/>
        <v>600</v>
      </c>
      <c r="U1699" s="7">
        <f t="shared" si="242"/>
        <v>2660.4364187405436</v>
      </c>
    </row>
    <row r="1700" spans="1:21" x14ac:dyDescent="0.2">
      <c r="A1700" s="1">
        <v>3</v>
      </c>
      <c r="B1700" s="1">
        <v>12</v>
      </c>
      <c r="C1700" s="1">
        <v>12</v>
      </c>
      <c r="D1700">
        <v>10.4</v>
      </c>
      <c r="E1700">
        <v>7.7</v>
      </c>
      <c r="F1700">
        <v>83</v>
      </c>
      <c r="G1700">
        <v>563</v>
      </c>
      <c r="H1700">
        <v>748</v>
      </c>
      <c r="I1700">
        <v>122</v>
      </c>
      <c r="J1700" s="4">
        <f t="shared" si="237"/>
        <v>172.66260495025574</v>
      </c>
      <c r="K1700" s="4">
        <f t="shared" si="238"/>
        <v>35.96510864618277</v>
      </c>
      <c r="L1700" s="5">
        <f t="shared" si="243"/>
        <v>7.6626049502557407</v>
      </c>
      <c r="M1700" s="5">
        <f t="shared" si="244"/>
        <v>1.9651086461827703</v>
      </c>
      <c r="N1700" s="6">
        <f t="shared" si="236"/>
        <v>699.71112216612607</v>
      </c>
      <c r="O1700" s="6">
        <f t="shared" si="239"/>
        <v>111.57129192585754</v>
      </c>
      <c r="P1700" s="6">
        <f>FORECAST(J1700,Inputs!$B$10:$B$18,Inputs!$A$10:$A$18)</f>
        <v>32.15428337916903</v>
      </c>
      <c r="Q1700" s="6">
        <f>IF(Inputs!$D$10="Yes",IF('Hourly Calcs'!P1700&gt;'Hourly Calcs'!K1700,'Hourly Calcs'!O1700,N1700+O1700),N1700+O1700)</f>
        <v>811.28241409198358</v>
      </c>
      <c r="R1700" s="12">
        <f t="shared" si="240"/>
        <v>3855.214031765106</v>
      </c>
      <c r="S1700" s="1">
        <f>IF(AND(A1700&gt;=5,A1700&lt;=9),INDEX(Demand!$C$3:$C$26,C1700),INDEX(Demand!$B$3:$B$26,C1700))</f>
        <v>600</v>
      </c>
      <c r="T1700" s="7">
        <f t="shared" si="241"/>
        <v>600</v>
      </c>
      <c r="U1700" s="7">
        <f t="shared" si="242"/>
        <v>3255.214031765106</v>
      </c>
    </row>
    <row r="1701" spans="1:21" x14ac:dyDescent="0.2">
      <c r="A1701" s="1">
        <v>3</v>
      </c>
      <c r="B1701" s="1">
        <v>12</v>
      </c>
      <c r="C1701" s="1">
        <v>13</v>
      </c>
      <c r="D1701">
        <v>10.5</v>
      </c>
      <c r="E1701">
        <v>7.6</v>
      </c>
      <c r="F1701">
        <v>82</v>
      </c>
      <c r="G1701">
        <v>578</v>
      </c>
      <c r="H1701">
        <v>772</v>
      </c>
      <c r="I1701">
        <v>112</v>
      </c>
      <c r="J1701" s="4">
        <f t="shared" si="237"/>
        <v>191.15574087916227</v>
      </c>
      <c r="K1701" s="4">
        <f t="shared" si="238"/>
        <v>35.664723765500611</v>
      </c>
      <c r="L1701" s="5">
        <f t="shared" si="243"/>
        <v>26.155740879162266</v>
      </c>
      <c r="M1701" s="5">
        <f t="shared" si="244"/>
        <v>1.6647237655006109</v>
      </c>
      <c r="N1701" s="6">
        <f t="shared" si="236"/>
        <v>687.97027177547</v>
      </c>
      <c r="O1701" s="6">
        <f t="shared" si="239"/>
        <v>102.42610406308233</v>
      </c>
      <c r="P1701" s="6">
        <f>FORECAST(J1701,Inputs!$B$10:$B$18,Inputs!$A$10:$A$18)</f>
        <v>32.325516119251503</v>
      </c>
      <c r="Q1701" s="6">
        <f>IF(Inputs!$D$10="Yes",IF('Hourly Calcs'!P1701&gt;'Hourly Calcs'!K1701,'Hourly Calcs'!O1701,N1701+O1701),N1701+O1701)</f>
        <v>790.39637583855233</v>
      </c>
      <c r="R1701" s="12">
        <f t="shared" si="240"/>
        <v>3755.9635779848004</v>
      </c>
      <c r="S1701" s="1">
        <f>IF(AND(A1701&gt;=5,A1701&lt;=9),INDEX(Demand!$C$3:$C$26,C1701),INDEX(Demand!$B$3:$B$26,C1701))</f>
        <v>600</v>
      </c>
      <c r="T1701" s="7">
        <f t="shared" si="241"/>
        <v>600</v>
      </c>
      <c r="U1701" s="7">
        <f t="shared" si="242"/>
        <v>3155.9635779848004</v>
      </c>
    </row>
    <row r="1702" spans="1:21" x14ac:dyDescent="0.2">
      <c r="A1702" s="1">
        <v>3</v>
      </c>
      <c r="B1702" s="1">
        <v>12</v>
      </c>
      <c r="C1702" s="1">
        <v>14</v>
      </c>
      <c r="D1702">
        <v>11</v>
      </c>
      <c r="E1702">
        <v>7.9</v>
      </c>
      <c r="F1702">
        <v>81</v>
      </c>
      <c r="G1702">
        <v>538</v>
      </c>
      <c r="H1702">
        <v>723</v>
      </c>
      <c r="I1702">
        <v>123</v>
      </c>
      <c r="J1702" s="4">
        <f t="shared" si="237"/>
        <v>208.83240630257291</v>
      </c>
      <c r="K1702" s="4">
        <f t="shared" si="238"/>
        <v>32.431186709599316</v>
      </c>
      <c r="L1702" s="5">
        <f t="shared" si="243"/>
        <v>43.832406302572906</v>
      </c>
      <c r="M1702" s="5">
        <f t="shared" si="244"/>
        <v>1.5688132904006835</v>
      </c>
      <c r="N1702" s="6">
        <f t="shared" si="236"/>
        <v>567.60730956302166</v>
      </c>
      <c r="O1702" s="6">
        <f t="shared" si="239"/>
        <v>112.48581071213506</v>
      </c>
      <c r="P1702" s="6">
        <f>FORECAST(J1702,Inputs!$B$10:$B$18,Inputs!$A$10:$A$18)</f>
        <v>32.489188947246042</v>
      </c>
      <c r="Q1702" s="6">
        <f>IF(Inputs!$D$10="Yes",IF('Hourly Calcs'!P1702&gt;'Hourly Calcs'!K1702,'Hourly Calcs'!O1702,N1702+O1702),N1702+O1702)</f>
        <v>112.48581071213506</v>
      </c>
      <c r="R1702" s="12">
        <f t="shared" si="240"/>
        <v>534.5325725040658</v>
      </c>
      <c r="S1702" s="1">
        <f>IF(AND(A1702&gt;=5,A1702&lt;=9),INDEX(Demand!$C$3:$C$26,C1702),INDEX(Demand!$B$3:$B$26,C1702))</f>
        <v>600</v>
      </c>
      <c r="T1702" s="7">
        <f t="shared" si="241"/>
        <v>534.5325725040658</v>
      </c>
      <c r="U1702" s="7">
        <f t="shared" si="242"/>
        <v>0</v>
      </c>
    </row>
    <row r="1703" spans="1:21" x14ac:dyDescent="0.2">
      <c r="A1703" s="1">
        <v>3</v>
      </c>
      <c r="B1703" s="1">
        <v>12</v>
      </c>
      <c r="C1703" s="1">
        <v>15</v>
      </c>
      <c r="D1703">
        <v>10.5</v>
      </c>
      <c r="E1703">
        <v>7.8</v>
      </c>
      <c r="F1703">
        <v>83</v>
      </c>
      <c r="G1703">
        <v>446</v>
      </c>
      <c r="H1703">
        <v>649</v>
      </c>
      <c r="I1703">
        <v>121</v>
      </c>
      <c r="J1703" s="4">
        <f t="shared" si="237"/>
        <v>224.79746913990846</v>
      </c>
      <c r="K1703" s="4">
        <f t="shared" si="238"/>
        <v>26.75981324642455</v>
      </c>
      <c r="L1703" s="5">
        <f t="shared" si="243"/>
        <v>59.797469139908458</v>
      </c>
      <c r="M1703" s="5">
        <f t="shared" si="244"/>
        <v>7.2401867535754505</v>
      </c>
      <c r="N1703" s="6">
        <f t="shared" si="236"/>
        <v>405.27092498171402</v>
      </c>
      <c r="O1703" s="6">
        <f t="shared" si="239"/>
        <v>110.65677313958003</v>
      </c>
      <c r="P1703" s="6">
        <f>FORECAST(J1703,Inputs!$B$10:$B$18,Inputs!$A$10:$A$18)</f>
        <v>32.637013603147295</v>
      </c>
      <c r="Q1703" s="6">
        <f>IF(Inputs!$D$10="Yes",IF('Hourly Calcs'!P1703&gt;'Hourly Calcs'!K1703,'Hourly Calcs'!O1703,N1703+O1703),N1703+O1703)</f>
        <v>110.65677313958003</v>
      </c>
      <c r="R1703" s="12">
        <f t="shared" si="240"/>
        <v>525.84098595928424</v>
      </c>
      <c r="S1703" s="1">
        <f>IF(AND(A1703&gt;=5,A1703&lt;=9),INDEX(Demand!$C$3:$C$26,C1703),INDEX(Demand!$B$3:$B$26,C1703))</f>
        <v>600</v>
      </c>
      <c r="T1703" s="7">
        <f t="shared" si="241"/>
        <v>525.84098595928424</v>
      </c>
      <c r="U1703" s="7">
        <f t="shared" si="242"/>
        <v>0</v>
      </c>
    </row>
    <row r="1704" spans="1:21" x14ac:dyDescent="0.2">
      <c r="A1704" s="1">
        <v>3</v>
      </c>
      <c r="B1704" s="1">
        <v>12</v>
      </c>
      <c r="C1704" s="1">
        <v>16</v>
      </c>
      <c r="D1704">
        <v>10.199999999999999</v>
      </c>
      <c r="E1704">
        <v>7.7</v>
      </c>
      <c r="F1704">
        <v>84</v>
      </c>
      <c r="G1704">
        <v>314</v>
      </c>
      <c r="H1704">
        <v>484</v>
      </c>
      <c r="I1704">
        <v>125</v>
      </c>
      <c r="J1704" s="4">
        <f t="shared" si="237"/>
        <v>238.93865531513779</v>
      </c>
      <c r="K1704" s="4">
        <f t="shared" si="238"/>
        <v>19.322640346672543</v>
      </c>
      <c r="L1704" s="5">
        <f t="shared" si="243"/>
        <v>73.938655315137794</v>
      </c>
      <c r="M1704" s="5">
        <f t="shared" si="244"/>
        <v>14.677359653327457</v>
      </c>
      <c r="N1704" s="6">
        <f t="shared" si="236"/>
        <v>203.43155355805334</v>
      </c>
      <c r="O1704" s="6">
        <f t="shared" si="239"/>
        <v>114.3148482846901</v>
      </c>
      <c r="P1704" s="6">
        <f>FORECAST(J1704,Inputs!$B$10:$B$18,Inputs!$A$10:$A$18)</f>
        <v>32.767950512177201</v>
      </c>
      <c r="Q1704" s="6">
        <f>IF(Inputs!$D$10="Yes",IF('Hourly Calcs'!P1704&gt;'Hourly Calcs'!K1704,'Hourly Calcs'!O1704,N1704+O1704),N1704+O1704)</f>
        <v>114.3148482846901</v>
      </c>
      <c r="R1704" s="12">
        <f t="shared" si="240"/>
        <v>543.22415904884735</v>
      </c>
      <c r="S1704" s="1">
        <f>IF(AND(A1704&gt;=5,A1704&lt;=9),INDEX(Demand!$C$3:$C$26,C1704),INDEX(Demand!$B$3:$B$26,C1704))</f>
        <v>900</v>
      </c>
      <c r="T1704" s="7">
        <f t="shared" si="241"/>
        <v>543.22415904884735</v>
      </c>
      <c r="U1704" s="7">
        <f t="shared" si="242"/>
        <v>0</v>
      </c>
    </row>
    <row r="1705" spans="1:21" x14ac:dyDescent="0.2">
      <c r="A1705" s="1">
        <v>3</v>
      </c>
      <c r="B1705" s="1">
        <v>12</v>
      </c>
      <c r="C1705" s="1">
        <v>17</v>
      </c>
      <c r="D1705">
        <v>9.8000000000000007</v>
      </c>
      <c r="E1705">
        <v>7.1</v>
      </c>
      <c r="F1705">
        <v>83</v>
      </c>
      <c r="G1705">
        <v>154</v>
      </c>
      <c r="H1705">
        <v>243</v>
      </c>
      <c r="I1705">
        <v>93</v>
      </c>
      <c r="J1705" s="4">
        <f t="shared" si="237"/>
        <v>251.65207659029423</v>
      </c>
      <c r="K1705" s="4">
        <f t="shared" si="238"/>
        <v>10.756964719948598</v>
      </c>
      <c r="L1705" s="5">
        <f t="shared" si="243"/>
        <v>86.652076590294229</v>
      </c>
      <c r="M1705" s="5">
        <f t="shared" si="244"/>
        <v>23.243035280051402</v>
      </c>
      <c r="N1705" s="6">
        <f t="shared" si="236"/>
        <v>45.396512281127158</v>
      </c>
      <c r="O1705" s="6">
        <f t="shared" si="239"/>
        <v>85.050247123809442</v>
      </c>
      <c r="P1705" s="6">
        <f>FORECAST(J1705,Inputs!$B$10:$B$18,Inputs!$A$10:$A$18)</f>
        <v>32.885667375836057</v>
      </c>
      <c r="Q1705" s="6">
        <f>IF(Inputs!$D$10="Yes",IF('Hourly Calcs'!P1705&gt;'Hourly Calcs'!K1705,'Hourly Calcs'!O1705,N1705+O1705),N1705+O1705)</f>
        <v>85.050247123809442</v>
      </c>
      <c r="R1705" s="12">
        <f t="shared" si="240"/>
        <v>404.15877433234243</v>
      </c>
      <c r="S1705" s="1">
        <f>IF(AND(A1705&gt;=5,A1705&lt;=9),INDEX(Demand!$C$3:$C$26,C1705),INDEX(Demand!$B$3:$B$26,C1705))</f>
        <v>900</v>
      </c>
      <c r="T1705" s="7">
        <f t="shared" si="241"/>
        <v>404.15877433234243</v>
      </c>
      <c r="U1705" s="7">
        <f t="shared" si="242"/>
        <v>0</v>
      </c>
    </row>
    <row r="1706" spans="1:21" x14ac:dyDescent="0.2">
      <c r="A1706" s="1">
        <v>3</v>
      </c>
      <c r="B1706" s="1">
        <v>12</v>
      </c>
      <c r="C1706" s="1">
        <v>18</v>
      </c>
      <c r="D1706">
        <v>8.9</v>
      </c>
      <c r="E1706">
        <v>7</v>
      </c>
      <c r="F1706">
        <v>88</v>
      </c>
      <c r="G1706">
        <v>32</v>
      </c>
      <c r="H1706">
        <v>11</v>
      </c>
      <c r="I1706">
        <v>31</v>
      </c>
      <c r="J1706" s="4">
        <f t="shared" si="237"/>
        <v>263.52017987601937</v>
      </c>
      <c r="K1706" s="4">
        <f t="shared" si="238"/>
        <v>1.7530625517485845</v>
      </c>
      <c r="L1706" s="5">
        <f t="shared" si="243"/>
        <v>0</v>
      </c>
      <c r="M1706" s="5">
        <f t="shared" si="244"/>
        <v>32.246937448251416</v>
      </c>
      <c r="N1706" s="6">
        <f t="shared" si="236"/>
        <v>0</v>
      </c>
      <c r="O1706" s="6">
        <f t="shared" si="239"/>
        <v>28.350082374603144</v>
      </c>
      <c r="P1706" s="6">
        <f>FORECAST(J1706,Inputs!$B$10:$B$18,Inputs!$A$10:$A$18)</f>
        <v>32.99555722107425</v>
      </c>
      <c r="Q1706" s="6">
        <f>IF(Inputs!$D$10="Yes",IF('Hourly Calcs'!P1706&gt;'Hourly Calcs'!K1706,'Hourly Calcs'!O1706,N1706+O1706),N1706+O1706)</f>
        <v>28.350082374603144</v>
      </c>
      <c r="R1706" s="12">
        <f t="shared" si="240"/>
        <v>134.71959144411414</v>
      </c>
      <c r="S1706" s="1">
        <f>IF(AND(A1706&gt;=5,A1706&lt;=9),INDEX(Demand!$C$3:$C$26,C1706),INDEX(Demand!$B$3:$B$26,C1706))</f>
        <v>900</v>
      </c>
      <c r="T1706" s="7">
        <f t="shared" si="241"/>
        <v>134.71959144411414</v>
      </c>
      <c r="U1706" s="7">
        <f t="shared" si="242"/>
        <v>0</v>
      </c>
    </row>
    <row r="1707" spans="1:21" x14ac:dyDescent="0.2">
      <c r="A1707" s="1">
        <v>3</v>
      </c>
      <c r="B1707" s="1">
        <v>12</v>
      </c>
      <c r="C1707" s="1">
        <v>19</v>
      </c>
      <c r="D1707">
        <v>8</v>
      </c>
      <c r="E1707">
        <v>6.9</v>
      </c>
      <c r="F1707">
        <v>93</v>
      </c>
      <c r="G1707">
        <v>0</v>
      </c>
      <c r="H1707">
        <v>0</v>
      </c>
      <c r="I1707">
        <v>0</v>
      </c>
      <c r="J1707" s="4">
        <f t="shared" si="237"/>
        <v>275.16567196032042</v>
      </c>
      <c r="K1707" s="4">
        <f t="shared" si="238"/>
        <v>-7.998327450938902</v>
      </c>
      <c r="L1707" s="5">
        <f t="shared" si="243"/>
        <v>0</v>
      </c>
      <c r="M1707" s="5">
        <f t="shared" si="244"/>
        <v>0</v>
      </c>
      <c r="N1707" s="6">
        <f t="shared" si="236"/>
        <v>0</v>
      </c>
      <c r="O1707" s="6">
        <f t="shared" si="239"/>
        <v>0</v>
      </c>
      <c r="P1707" s="6">
        <f>FORECAST(J1707,Inputs!$B$10:$B$18,Inputs!$A$10:$A$18)</f>
        <v>33.103385851484447</v>
      </c>
      <c r="Q1707" s="6">
        <f>IF(Inputs!$D$10="Yes",IF('Hourly Calcs'!P1707&gt;'Hourly Calcs'!K1707,'Hourly Calcs'!O1707,N1707+O1707),N1707+O1707)</f>
        <v>0</v>
      </c>
      <c r="R1707" s="12">
        <f t="shared" si="240"/>
        <v>0</v>
      </c>
      <c r="S1707" s="1">
        <f>IF(AND(A1707&gt;=5,A1707&lt;=9),INDEX(Demand!$C$3:$C$26,C1707),INDEX(Demand!$B$3:$B$26,C1707))</f>
        <v>900</v>
      </c>
      <c r="T1707" s="7">
        <f t="shared" si="241"/>
        <v>0</v>
      </c>
      <c r="U1707" s="7">
        <f t="shared" si="242"/>
        <v>0</v>
      </c>
    </row>
    <row r="1708" spans="1:21" x14ac:dyDescent="0.2">
      <c r="A1708" s="1">
        <v>3</v>
      </c>
      <c r="B1708" s="1">
        <v>12</v>
      </c>
      <c r="C1708" s="1">
        <v>20</v>
      </c>
      <c r="D1708">
        <v>7.7</v>
      </c>
      <c r="E1708">
        <v>6.2</v>
      </c>
      <c r="F1708">
        <v>90</v>
      </c>
      <c r="G1708">
        <v>0</v>
      </c>
      <c r="H1708">
        <v>0</v>
      </c>
      <c r="I1708">
        <v>0</v>
      </c>
      <c r="J1708" s="4">
        <f t="shared" si="237"/>
        <v>287.23281441382989</v>
      </c>
      <c r="K1708" s="4">
        <f t="shared" si="238"/>
        <v>-17.308263867875567</v>
      </c>
      <c r="L1708" s="5">
        <f t="shared" si="243"/>
        <v>0</v>
      </c>
      <c r="M1708" s="5">
        <f t="shared" si="244"/>
        <v>0</v>
      </c>
      <c r="N1708" s="6">
        <f t="shared" si="236"/>
        <v>0</v>
      </c>
      <c r="O1708" s="6">
        <f t="shared" si="239"/>
        <v>0</v>
      </c>
      <c r="P1708" s="6">
        <f>FORECAST(J1708,Inputs!$B$10:$B$18,Inputs!$A$10:$A$18)</f>
        <v>33.215118651979907</v>
      </c>
      <c r="Q1708" s="6">
        <f>IF(Inputs!$D$10="Yes",IF('Hourly Calcs'!P1708&gt;'Hourly Calcs'!K1708,'Hourly Calcs'!O1708,N1708+O1708),N1708+O1708)</f>
        <v>0</v>
      </c>
      <c r="R1708" s="12">
        <f t="shared" si="240"/>
        <v>0</v>
      </c>
      <c r="S1708" s="1">
        <f>IF(AND(A1708&gt;=5,A1708&lt;=9),INDEX(Demand!$C$3:$C$26,C1708),INDEX(Demand!$B$3:$B$26,C1708))</f>
        <v>800</v>
      </c>
      <c r="T1708" s="7">
        <f t="shared" si="241"/>
        <v>0</v>
      </c>
      <c r="U1708" s="7">
        <f t="shared" si="242"/>
        <v>0</v>
      </c>
    </row>
    <row r="1709" spans="1:21" x14ac:dyDescent="0.2">
      <c r="A1709" s="1">
        <v>3</v>
      </c>
      <c r="B1709" s="1">
        <v>12</v>
      </c>
      <c r="C1709" s="1">
        <v>21</v>
      </c>
      <c r="D1709">
        <v>7.3</v>
      </c>
      <c r="E1709">
        <v>6.4</v>
      </c>
      <c r="F1709">
        <v>94</v>
      </c>
      <c r="G1709">
        <v>0</v>
      </c>
      <c r="H1709">
        <v>0</v>
      </c>
      <c r="I1709">
        <v>0</v>
      </c>
      <c r="J1709" s="4">
        <f t="shared" si="237"/>
        <v>300.40837408242118</v>
      </c>
      <c r="K1709" s="4">
        <f t="shared" si="238"/>
        <v>-25.978069524450135</v>
      </c>
      <c r="L1709" s="5">
        <f t="shared" si="243"/>
        <v>0</v>
      </c>
      <c r="M1709" s="5">
        <f t="shared" si="244"/>
        <v>0</v>
      </c>
      <c r="N1709" s="6">
        <f t="shared" si="236"/>
        <v>0</v>
      </c>
      <c r="O1709" s="6">
        <f t="shared" si="239"/>
        <v>0</v>
      </c>
      <c r="P1709" s="6">
        <f>FORECAST(J1709,Inputs!$B$10:$B$18,Inputs!$A$10:$A$18)</f>
        <v>33.33711457483723</v>
      </c>
      <c r="Q1709" s="6">
        <f>IF(Inputs!$D$10="Yes",IF('Hourly Calcs'!P1709&gt;'Hourly Calcs'!K1709,'Hourly Calcs'!O1709,N1709+O1709),N1709+O1709)</f>
        <v>0</v>
      </c>
      <c r="R1709" s="12">
        <f t="shared" si="240"/>
        <v>0</v>
      </c>
      <c r="S1709" s="1">
        <f>IF(AND(A1709&gt;=5,A1709&lt;=9),INDEX(Demand!$C$3:$C$26,C1709),INDEX(Demand!$B$3:$B$26,C1709))</f>
        <v>700</v>
      </c>
      <c r="T1709" s="7">
        <f t="shared" si="241"/>
        <v>0</v>
      </c>
      <c r="U1709" s="7">
        <f t="shared" si="242"/>
        <v>0</v>
      </c>
    </row>
    <row r="1710" spans="1:21" x14ac:dyDescent="0.2">
      <c r="A1710" s="1">
        <v>3</v>
      </c>
      <c r="B1710" s="1">
        <v>12</v>
      </c>
      <c r="C1710" s="1">
        <v>22</v>
      </c>
      <c r="D1710">
        <v>7.3</v>
      </c>
      <c r="E1710">
        <v>6.6</v>
      </c>
      <c r="F1710">
        <v>95</v>
      </c>
      <c r="G1710">
        <v>0</v>
      </c>
      <c r="H1710">
        <v>0</v>
      </c>
      <c r="I1710">
        <v>0</v>
      </c>
      <c r="J1710" s="4">
        <f t="shared" si="237"/>
        <v>315.39273400758981</v>
      </c>
      <c r="K1710" s="4">
        <f t="shared" si="238"/>
        <v>-33.457094625898279</v>
      </c>
      <c r="L1710" s="5">
        <f t="shared" si="243"/>
        <v>0</v>
      </c>
      <c r="M1710" s="5">
        <f t="shared" si="244"/>
        <v>0</v>
      </c>
      <c r="N1710" s="6">
        <f t="shared" si="236"/>
        <v>0</v>
      </c>
      <c r="O1710" s="6">
        <f t="shared" si="239"/>
        <v>0</v>
      </c>
      <c r="P1710" s="6">
        <f>FORECAST(J1710,Inputs!$B$10:$B$18,Inputs!$A$10:$A$18)</f>
        <v>33.47585864821842</v>
      </c>
      <c r="Q1710" s="6">
        <f>IF(Inputs!$D$10="Yes",IF('Hourly Calcs'!P1710&gt;'Hourly Calcs'!K1710,'Hourly Calcs'!O1710,N1710+O1710),N1710+O1710)</f>
        <v>0</v>
      </c>
      <c r="R1710" s="12">
        <f t="shared" si="240"/>
        <v>0</v>
      </c>
      <c r="S1710" s="1">
        <f>IF(AND(A1710&gt;=5,A1710&lt;=9),INDEX(Demand!$C$3:$C$26,C1710),INDEX(Demand!$B$3:$B$26,C1710))</f>
        <v>600</v>
      </c>
      <c r="T1710" s="7">
        <f t="shared" si="241"/>
        <v>0</v>
      </c>
      <c r="U1710" s="7">
        <f t="shared" si="242"/>
        <v>0</v>
      </c>
    </row>
    <row r="1711" spans="1:21" x14ac:dyDescent="0.2">
      <c r="A1711" s="1">
        <v>3</v>
      </c>
      <c r="B1711" s="1">
        <v>12</v>
      </c>
      <c r="C1711" s="1">
        <v>23</v>
      </c>
      <c r="D1711">
        <v>7.2</v>
      </c>
      <c r="E1711">
        <v>6.5</v>
      </c>
      <c r="F1711">
        <v>95</v>
      </c>
      <c r="G1711">
        <v>0</v>
      </c>
      <c r="H1711">
        <v>0</v>
      </c>
      <c r="I1711">
        <v>0</v>
      </c>
      <c r="J1711" s="4">
        <f t="shared" si="237"/>
        <v>332.6829652663165</v>
      </c>
      <c r="K1711" s="4">
        <f t="shared" si="238"/>
        <v>-39.025718668976396</v>
      </c>
      <c r="L1711" s="5">
        <f t="shared" si="243"/>
        <v>0</v>
      </c>
      <c r="M1711" s="5">
        <f t="shared" si="244"/>
        <v>0</v>
      </c>
      <c r="N1711" s="6">
        <f t="shared" si="236"/>
        <v>0</v>
      </c>
      <c r="O1711" s="6">
        <f t="shared" si="239"/>
        <v>0</v>
      </c>
      <c r="P1711" s="6">
        <f>FORECAST(J1711,Inputs!$B$10:$B$18,Inputs!$A$10:$A$18)</f>
        <v>33.635953382095522</v>
      </c>
      <c r="Q1711" s="6">
        <f>IF(Inputs!$D$10="Yes",IF('Hourly Calcs'!P1711&gt;'Hourly Calcs'!K1711,'Hourly Calcs'!O1711,N1711+O1711),N1711+O1711)</f>
        <v>0</v>
      </c>
      <c r="R1711" s="12">
        <f t="shared" si="240"/>
        <v>0</v>
      </c>
      <c r="S1711" s="1">
        <f>IF(AND(A1711&gt;=5,A1711&lt;=9),INDEX(Demand!$C$3:$C$26,C1711),INDEX(Demand!$B$3:$B$26,C1711))</f>
        <v>500</v>
      </c>
      <c r="T1711" s="7">
        <f t="shared" si="241"/>
        <v>0</v>
      </c>
      <c r="U1711" s="7">
        <f t="shared" si="242"/>
        <v>0</v>
      </c>
    </row>
    <row r="1712" spans="1:21" x14ac:dyDescent="0.2">
      <c r="A1712" s="1">
        <v>3</v>
      </c>
      <c r="B1712" s="1">
        <v>12</v>
      </c>
      <c r="C1712" s="1">
        <v>24</v>
      </c>
      <c r="D1712">
        <v>7.2</v>
      </c>
      <c r="E1712">
        <v>6.8</v>
      </c>
      <c r="F1712">
        <v>97</v>
      </c>
      <c r="G1712">
        <v>0</v>
      </c>
      <c r="H1712">
        <v>0</v>
      </c>
      <c r="I1712">
        <v>0</v>
      </c>
      <c r="J1712" s="4">
        <f t="shared" si="237"/>
        <v>352.05942492256429</v>
      </c>
      <c r="K1712" s="4">
        <f t="shared" si="238"/>
        <v>-41.893779160014873</v>
      </c>
      <c r="L1712" s="5">
        <f t="shared" si="243"/>
        <v>0</v>
      </c>
      <c r="M1712" s="5">
        <f t="shared" si="244"/>
        <v>0</v>
      </c>
      <c r="N1712" s="6">
        <f t="shared" si="236"/>
        <v>0</v>
      </c>
      <c r="O1712" s="6">
        <f t="shared" si="239"/>
        <v>0</v>
      </c>
      <c r="P1712" s="6">
        <f>FORECAST(J1712,Inputs!$B$10:$B$18,Inputs!$A$10:$A$18)</f>
        <v>33.815365045579298</v>
      </c>
      <c r="Q1712" s="6">
        <f>IF(Inputs!$D$10="Yes",IF('Hourly Calcs'!P1712&gt;'Hourly Calcs'!K1712,'Hourly Calcs'!O1712,N1712+O1712),N1712+O1712)</f>
        <v>0</v>
      </c>
      <c r="R1712" s="12">
        <f t="shared" si="240"/>
        <v>0</v>
      </c>
      <c r="S1712" s="1">
        <f>IF(AND(A1712&gt;=5,A1712&lt;=9),INDEX(Demand!$C$3:$C$26,C1712),INDEX(Demand!$B$3:$B$26,C1712))</f>
        <v>400</v>
      </c>
      <c r="T1712" s="7">
        <f t="shared" si="241"/>
        <v>0</v>
      </c>
      <c r="U1712" s="7">
        <f t="shared" si="242"/>
        <v>0</v>
      </c>
    </row>
    <row r="1713" spans="1:21" x14ac:dyDescent="0.2">
      <c r="A1713" s="1">
        <v>3</v>
      </c>
      <c r="B1713" s="1">
        <v>13</v>
      </c>
      <c r="C1713" s="1">
        <v>1</v>
      </c>
      <c r="D1713">
        <v>7.1</v>
      </c>
      <c r="E1713">
        <v>6.4</v>
      </c>
      <c r="F1713">
        <v>95</v>
      </c>
      <c r="G1713">
        <v>0</v>
      </c>
      <c r="H1713">
        <v>0</v>
      </c>
      <c r="I1713">
        <v>0</v>
      </c>
      <c r="J1713" s="4">
        <f t="shared" si="237"/>
        <v>12.172842749039148</v>
      </c>
      <c r="K1713" s="4">
        <f t="shared" si="238"/>
        <v>-41.525362984344099</v>
      </c>
      <c r="L1713" s="5">
        <f t="shared" si="243"/>
        <v>0</v>
      </c>
      <c r="M1713" s="5">
        <f t="shared" si="244"/>
        <v>0</v>
      </c>
      <c r="N1713" s="6">
        <f t="shared" si="236"/>
        <v>0</v>
      </c>
      <c r="O1713" s="6">
        <f t="shared" si="239"/>
        <v>0</v>
      </c>
      <c r="P1713" s="6">
        <f>FORECAST(J1713,Inputs!$B$10:$B$18,Inputs!$A$10:$A$18)</f>
        <v>30.6682670624911</v>
      </c>
      <c r="Q1713" s="6">
        <f>IF(Inputs!$D$10="Yes",IF('Hourly Calcs'!P1713&gt;'Hourly Calcs'!K1713,'Hourly Calcs'!O1713,N1713+O1713),N1713+O1713)</f>
        <v>0</v>
      </c>
      <c r="R1713" s="12">
        <f t="shared" si="240"/>
        <v>0</v>
      </c>
      <c r="S1713" s="1">
        <f>IF(AND(A1713&gt;=5,A1713&lt;=9),INDEX(Demand!$C$3:$C$26,C1713),INDEX(Demand!$B$3:$B$26,C1713))</f>
        <v>350</v>
      </c>
      <c r="T1713" s="7">
        <f t="shared" si="241"/>
        <v>0</v>
      </c>
      <c r="U1713" s="7">
        <f t="shared" si="242"/>
        <v>0</v>
      </c>
    </row>
    <row r="1714" spans="1:21" x14ac:dyDescent="0.2">
      <c r="A1714" s="1">
        <v>3</v>
      </c>
      <c r="B1714" s="1">
        <v>13</v>
      </c>
      <c r="C1714" s="1">
        <v>2</v>
      </c>
      <c r="D1714">
        <v>6.9</v>
      </c>
      <c r="E1714">
        <v>6</v>
      </c>
      <c r="F1714">
        <v>94</v>
      </c>
      <c r="G1714">
        <v>0</v>
      </c>
      <c r="H1714">
        <v>0</v>
      </c>
      <c r="I1714">
        <v>0</v>
      </c>
      <c r="J1714" s="4">
        <f t="shared" si="237"/>
        <v>31.162832110097895</v>
      </c>
      <c r="K1714" s="4">
        <f t="shared" si="238"/>
        <v>-37.994000342296815</v>
      </c>
      <c r="L1714" s="5">
        <f t="shared" si="243"/>
        <v>0</v>
      </c>
      <c r="M1714" s="5">
        <f t="shared" si="244"/>
        <v>0</v>
      </c>
      <c r="N1714" s="6">
        <f t="shared" si="236"/>
        <v>0</v>
      </c>
      <c r="O1714" s="6">
        <f t="shared" si="239"/>
        <v>0</v>
      </c>
      <c r="P1714" s="6">
        <f>FORECAST(J1714,Inputs!$B$10:$B$18,Inputs!$A$10:$A$18)</f>
        <v>30.84410029731572</v>
      </c>
      <c r="Q1714" s="6">
        <f>IF(Inputs!$D$10="Yes",IF('Hourly Calcs'!P1714&gt;'Hourly Calcs'!K1714,'Hourly Calcs'!O1714,N1714+O1714),N1714+O1714)</f>
        <v>0</v>
      </c>
      <c r="R1714" s="12">
        <f t="shared" si="240"/>
        <v>0</v>
      </c>
      <c r="S1714" s="1">
        <f>IF(AND(A1714&gt;=5,A1714&lt;=9),INDEX(Demand!$C$3:$C$26,C1714),INDEX(Demand!$B$3:$B$26,C1714))</f>
        <v>350</v>
      </c>
      <c r="T1714" s="7">
        <f t="shared" si="241"/>
        <v>0</v>
      </c>
      <c r="U1714" s="7">
        <f t="shared" si="242"/>
        <v>0</v>
      </c>
    </row>
    <row r="1715" spans="1:21" x14ac:dyDescent="0.2">
      <c r="A1715" s="1">
        <v>3</v>
      </c>
      <c r="B1715" s="1">
        <v>13</v>
      </c>
      <c r="C1715" s="1">
        <v>3</v>
      </c>
      <c r="D1715">
        <v>6.7</v>
      </c>
      <c r="E1715">
        <v>5.3</v>
      </c>
      <c r="F1715">
        <v>91</v>
      </c>
      <c r="G1715">
        <v>0</v>
      </c>
      <c r="H1715">
        <v>0</v>
      </c>
      <c r="I1715">
        <v>0</v>
      </c>
      <c r="J1715" s="4">
        <f t="shared" si="237"/>
        <v>47.922621132755324</v>
      </c>
      <c r="K1715" s="4">
        <f t="shared" si="238"/>
        <v>-31.927247257169554</v>
      </c>
      <c r="L1715" s="5">
        <f t="shared" si="243"/>
        <v>0</v>
      </c>
      <c r="M1715" s="5">
        <f t="shared" si="244"/>
        <v>0</v>
      </c>
      <c r="N1715" s="6">
        <f t="shared" si="236"/>
        <v>0</v>
      </c>
      <c r="O1715" s="6">
        <f t="shared" si="239"/>
        <v>0</v>
      </c>
      <c r="P1715" s="6">
        <f>FORECAST(J1715,Inputs!$B$10:$B$18,Inputs!$A$10:$A$18)</f>
        <v>30.999283529006991</v>
      </c>
      <c r="Q1715" s="6">
        <f>IF(Inputs!$D$10="Yes",IF('Hourly Calcs'!P1715&gt;'Hourly Calcs'!K1715,'Hourly Calcs'!O1715,N1715+O1715),N1715+O1715)</f>
        <v>0</v>
      </c>
      <c r="R1715" s="12">
        <f t="shared" si="240"/>
        <v>0</v>
      </c>
      <c r="S1715" s="1">
        <f>IF(AND(A1715&gt;=5,A1715&lt;=9),INDEX(Demand!$C$3:$C$26,C1715),INDEX(Demand!$B$3:$B$26,C1715))</f>
        <v>350</v>
      </c>
      <c r="T1715" s="7">
        <f t="shared" si="241"/>
        <v>0</v>
      </c>
      <c r="U1715" s="7">
        <f t="shared" si="242"/>
        <v>0</v>
      </c>
    </row>
    <row r="1716" spans="1:21" x14ac:dyDescent="0.2">
      <c r="A1716" s="1">
        <v>3</v>
      </c>
      <c r="B1716" s="1">
        <v>13</v>
      </c>
      <c r="C1716" s="1">
        <v>4</v>
      </c>
      <c r="D1716">
        <v>6.6</v>
      </c>
      <c r="E1716">
        <v>4.8</v>
      </c>
      <c r="F1716">
        <v>88</v>
      </c>
      <c r="G1716">
        <v>0</v>
      </c>
      <c r="H1716">
        <v>0</v>
      </c>
      <c r="I1716">
        <v>0</v>
      </c>
      <c r="J1716" s="4">
        <f t="shared" si="237"/>
        <v>62.443382456943539</v>
      </c>
      <c r="K1716" s="4">
        <f t="shared" si="238"/>
        <v>-24.118294598736654</v>
      </c>
      <c r="L1716" s="5">
        <f t="shared" si="243"/>
        <v>0</v>
      </c>
      <c r="M1716" s="5">
        <f t="shared" si="244"/>
        <v>0</v>
      </c>
      <c r="N1716" s="6">
        <f t="shared" si="236"/>
        <v>0</v>
      </c>
      <c r="O1716" s="6">
        <f t="shared" si="239"/>
        <v>0</v>
      </c>
      <c r="P1716" s="6">
        <f>FORECAST(J1716,Inputs!$B$10:$B$18,Inputs!$A$10:$A$18)</f>
        <v>31.133735022749477</v>
      </c>
      <c r="Q1716" s="6">
        <f>IF(Inputs!$D$10="Yes",IF('Hourly Calcs'!P1716&gt;'Hourly Calcs'!K1716,'Hourly Calcs'!O1716,N1716+O1716),N1716+O1716)</f>
        <v>0</v>
      </c>
      <c r="R1716" s="12">
        <f t="shared" si="240"/>
        <v>0</v>
      </c>
      <c r="S1716" s="1">
        <f>IF(AND(A1716&gt;=5,A1716&lt;=9),INDEX(Demand!$C$3:$C$26,C1716),INDEX(Demand!$B$3:$B$26,C1716))</f>
        <v>350</v>
      </c>
      <c r="T1716" s="7">
        <f t="shared" si="241"/>
        <v>0</v>
      </c>
      <c r="U1716" s="7">
        <f t="shared" si="242"/>
        <v>0</v>
      </c>
    </row>
    <row r="1717" spans="1:21" x14ac:dyDescent="0.2">
      <c r="A1717" s="1">
        <v>3</v>
      </c>
      <c r="B1717" s="1">
        <v>13</v>
      </c>
      <c r="C1717" s="1">
        <v>5</v>
      </c>
      <c r="D1717">
        <v>6.5</v>
      </c>
      <c r="E1717">
        <v>4.9000000000000004</v>
      </c>
      <c r="F1717">
        <v>89</v>
      </c>
      <c r="G1717">
        <v>0</v>
      </c>
      <c r="H1717">
        <v>0</v>
      </c>
      <c r="I1717">
        <v>0</v>
      </c>
      <c r="J1717" s="4">
        <f t="shared" si="237"/>
        <v>75.300925921963554</v>
      </c>
      <c r="K1717" s="4">
        <f t="shared" si="238"/>
        <v>-15.250753988094502</v>
      </c>
      <c r="L1717" s="5">
        <f t="shared" si="243"/>
        <v>89.699074078036446</v>
      </c>
      <c r="M1717" s="5">
        <f t="shared" si="244"/>
        <v>0</v>
      </c>
      <c r="N1717" s="6">
        <f t="shared" si="236"/>
        <v>0</v>
      </c>
      <c r="O1717" s="6">
        <f t="shared" si="239"/>
        <v>0</v>
      </c>
      <c r="P1717" s="6">
        <f>FORECAST(J1717,Inputs!$B$10:$B$18,Inputs!$A$10:$A$18)</f>
        <v>31.252786351129291</v>
      </c>
      <c r="Q1717" s="6">
        <f>IF(Inputs!$D$10="Yes",IF('Hourly Calcs'!P1717&gt;'Hourly Calcs'!K1717,'Hourly Calcs'!O1717,N1717+O1717),N1717+O1717)</f>
        <v>0</v>
      </c>
      <c r="R1717" s="12">
        <f t="shared" si="240"/>
        <v>0</v>
      </c>
      <c r="S1717" s="1">
        <f>IF(AND(A1717&gt;=5,A1717&lt;=9),INDEX(Demand!$C$3:$C$26,C1717),INDEX(Demand!$B$3:$B$26,C1717))</f>
        <v>350</v>
      </c>
      <c r="T1717" s="7">
        <f t="shared" si="241"/>
        <v>0</v>
      </c>
      <c r="U1717" s="7">
        <f t="shared" si="242"/>
        <v>0</v>
      </c>
    </row>
    <row r="1718" spans="1:21" x14ac:dyDescent="0.2">
      <c r="A1718" s="1">
        <v>3</v>
      </c>
      <c r="B1718" s="1">
        <v>13</v>
      </c>
      <c r="C1718" s="1">
        <v>6</v>
      </c>
      <c r="D1718">
        <v>6.4</v>
      </c>
      <c r="E1718">
        <v>4.8</v>
      </c>
      <c r="F1718">
        <v>89</v>
      </c>
      <c r="G1718">
        <v>0</v>
      </c>
      <c r="H1718">
        <v>0</v>
      </c>
      <c r="I1718">
        <v>0</v>
      </c>
      <c r="J1718" s="4">
        <f t="shared" si="237"/>
        <v>87.201833228753713</v>
      </c>
      <c r="K1718" s="4">
        <f t="shared" si="238"/>
        <v>-5.8327240379654199</v>
      </c>
      <c r="L1718" s="5">
        <f t="shared" si="243"/>
        <v>77.798166771246287</v>
      </c>
      <c r="M1718" s="5">
        <f t="shared" si="244"/>
        <v>0</v>
      </c>
      <c r="N1718" s="6">
        <f t="shared" si="236"/>
        <v>0</v>
      </c>
      <c r="O1718" s="6">
        <f t="shared" si="239"/>
        <v>0</v>
      </c>
      <c r="P1718" s="6">
        <f>FORECAST(J1718,Inputs!$B$10:$B$18,Inputs!$A$10:$A$18)</f>
        <v>31.362979937303272</v>
      </c>
      <c r="Q1718" s="6">
        <f>IF(Inputs!$D$10="Yes",IF('Hourly Calcs'!P1718&gt;'Hourly Calcs'!K1718,'Hourly Calcs'!O1718,N1718+O1718),N1718+O1718)</f>
        <v>0</v>
      </c>
      <c r="R1718" s="12">
        <f t="shared" si="240"/>
        <v>0</v>
      </c>
      <c r="S1718" s="1">
        <f>IF(AND(A1718&gt;=5,A1718&lt;=9),INDEX(Demand!$C$3:$C$26,C1718),INDEX(Demand!$B$3:$B$26,C1718))</f>
        <v>350</v>
      </c>
      <c r="T1718" s="7">
        <f t="shared" si="241"/>
        <v>0</v>
      </c>
      <c r="U1718" s="7">
        <f t="shared" si="242"/>
        <v>0</v>
      </c>
    </row>
    <row r="1719" spans="1:21" x14ac:dyDescent="0.2">
      <c r="A1719" s="1">
        <v>3</v>
      </c>
      <c r="B1719" s="1">
        <v>13</v>
      </c>
      <c r="C1719" s="1">
        <v>7</v>
      </c>
      <c r="D1719">
        <v>6</v>
      </c>
      <c r="E1719">
        <v>4.9000000000000004</v>
      </c>
      <c r="F1719">
        <v>93</v>
      </c>
      <c r="G1719">
        <v>5</v>
      </c>
      <c r="H1719">
        <v>0</v>
      </c>
      <c r="I1719">
        <v>5</v>
      </c>
      <c r="J1719" s="4">
        <f t="shared" si="237"/>
        <v>98.822844126137014</v>
      </c>
      <c r="K1719" s="4">
        <f t="shared" si="238"/>
        <v>3.7949366575042802</v>
      </c>
      <c r="L1719" s="5">
        <f t="shared" si="243"/>
        <v>66.177155873862986</v>
      </c>
      <c r="M1719" s="5">
        <f t="shared" si="244"/>
        <v>30.20506334249572</v>
      </c>
      <c r="N1719" s="6">
        <f t="shared" si="236"/>
        <v>0</v>
      </c>
      <c r="O1719" s="6">
        <f t="shared" si="239"/>
        <v>4.5725939313876038</v>
      </c>
      <c r="P1719" s="6">
        <f>FORECAST(J1719,Inputs!$B$10:$B$18,Inputs!$A$10:$A$18)</f>
        <v>31.47058189005682</v>
      </c>
      <c r="Q1719" s="6">
        <f>IF(Inputs!$D$10="Yes",IF('Hourly Calcs'!P1719&gt;'Hourly Calcs'!K1719,'Hourly Calcs'!O1719,N1719+O1719),N1719+O1719)</f>
        <v>4.5725939313876038</v>
      </c>
      <c r="R1719" s="12">
        <f t="shared" si="240"/>
        <v>21.728966361953894</v>
      </c>
      <c r="S1719" s="1">
        <f>IF(AND(A1719&gt;=5,A1719&lt;=9),INDEX(Demand!$C$3:$C$26,C1719),INDEX(Demand!$B$3:$B$26,C1719))</f>
        <v>350</v>
      </c>
      <c r="T1719" s="7">
        <f t="shared" si="241"/>
        <v>21.728966361953894</v>
      </c>
      <c r="U1719" s="7">
        <f t="shared" si="242"/>
        <v>0</v>
      </c>
    </row>
    <row r="1720" spans="1:21" x14ac:dyDescent="0.2">
      <c r="A1720" s="1">
        <v>3</v>
      </c>
      <c r="B1720" s="1">
        <v>13</v>
      </c>
      <c r="C1720" s="1">
        <v>8</v>
      </c>
      <c r="D1720">
        <v>6</v>
      </c>
      <c r="E1720">
        <v>4.4000000000000004</v>
      </c>
      <c r="F1720">
        <v>89</v>
      </c>
      <c r="G1720">
        <v>73</v>
      </c>
      <c r="H1720">
        <v>85</v>
      </c>
      <c r="I1720">
        <v>60</v>
      </c>
      <c r="J1720" s="4">
        <f t="shared" si="237"/>
        <v>110.80334384123259</v>
      </c>
      <c r="K1720" s="4">
        <f t="shared" si="238"/>
        <v>12.840283932975296</v>
      </c>
      <c r="L1720" s="5">
        <f t="shared" si="243"/>
        <v>54.196656158767411</v>
      </c>
      <c r="M1720" s="5">
        <f t="shared" si="244"/>
        <v>21.159716067024704</v>
      </c>
      <c r="N1720" s="6">
        <f t="shared" si="236"/>
        <v>42.771200149212511</v>
      </c>
      <c r="O1720" s="6">
        <f t="shared" si="239"/>
        <v>54.87112717665125</v>
      </c>
      <c r="P1720" s="6">
        <f>FORECAST(J1720,Inputs!$B$10:$B$18,Inputs!$A$10:$A$18)</f>
        <v>31.581512442974375</v>
      </c>
      <c r="Q1720" s="6">
        <f>IF(Inputs!$D$10="Yes",IF('Hourly Calcs'!P1720&gt;'Hourly Calcs'!K1720,'Hourly Calcs'!O1720,N1720+O1720),N1720+O1720)</f>
        <v>54.87112717665125</v>
      </c>
      <c r="R1720" s="12">
        <f t="shared" si="240"/>
        <v>260.74759634344673</v>
      </c>
      <c r="S1720" s="1">
        <f>IF(AND(A1720&gt;=5,A1720&lt;=9),INDEX(Demand!$C$3:$C$26,C1720),INDEX(Demand!$B$3:$B$26,C1720))</f>
        <v>350</v>
      </c>
      <c r="T1720" s="7">
        <f t="shared" si="241"/>
        <v>260.74759634344673</v>
      </c>
      <c r="U1720" s="7">
        <f t="shared" si="242"/>
        <v>0</v>
      </c>
    </row>
    <row r="1721" spans="1:21" x14ac:dyDescent="0.2">
      <c r="A1721" s="1">
        <v>3</v>
      </c>
      <c r="B1721" s="1">
        <v>13</v>
      </c>
      <c r="C1721" s="1">
        <v>9</v>
      </c>
      <c r="D1721">
        <v>6.5</v>
      </c>
      <c r="E1721">
        <v>5.8</v>
      </c>
      <c r="F1721">
        <v>95</v>
      </c>
      <c r="G1721">
        <v>141</v>
      </c>
      <c r="H1721">
        <v>48</v>
      </c>
      <c r="I1721">
        <v>126</v>
      </c>
      <c r="J1721" s="4">
        <f t="shared" si="237"/>
        <v>123.76619575001938</v>
      </c>
      <c r="K1721" s="4">
        <f t="shared" si="238"/>
        <v>21.255556300655357</v>
      </c>
      <c r="L1721" s="5">
        <f t="shared" si="243"/>
        <v>41.233804249980622</v>
      </c>
      <c r="M1721" s="5">
        <f t="shared" si="244"/>
        <v>12.744443699344643</v>
      </c>
      <c r="N1721" s="6">
        <f t="shared" si="236"/>
        <v>33.238560618506696</v>
      </c>
      <c r="O1721" s="6">
        <f t="shared" si="239"/>
        <v>115.22936707096763</v>
      </c>
      <c r="P1721" s="6">
        <f>FORECAST(J1721,Inputs!$B$10:$B$18,Inputs!$A$10:$A$18)</f>
        <v>31.701538849537215</v>
      </c>
      <c r="Q1721" s="6">
        <f>IF(Inputs!$D$10="Yes",IF('Hourly Calcs'!P1721&gt;'Hourly Calcs'!K1721,'Hourly Calcs'!O1721,N1721+O1721),N1721+O1721)</f>
        <v>115.22936707096763</v>
      </c>
      <c r="R1721" s="12">
        <f t="shared" si="240"/>
        <v>547.56995232123813</v>
      </c>
      <c r="S1721" s="1">
        <f>IF(AND(A1721&gt;=5,A1721&lt;=9),INDEX(Demand!$C$3:$C$26,C1721),INDEX(Demand!$B$3:$B$26,C1721))</f>
        <v>350</v>
      </c>
      <c r="T1721" s="7">
        <f t="shared" si="241"/>
        <v>350</v>
      </c>
      <c r="U1721" s="7">
        <f t="shared" si="242"/>
        <v>197.56995232123813</v>
      </c>
    </row>
    <row r="1722" spans="1:21" x14ac:dyDescent="0.2">
      <c r="A1722" s="1">
        <v>3</v>
      </c>
      <c r="B1722" s="1">
        <v>13</v>
      </c>
      <c r="C1722" s="1">
        <v>10</v>
      </c>
      <c r="D1722">
        <v>6.8</v>
      </c>
      <c r="E1722">
        <v>6.4</v>
      </c>
      <c r="F1722">
        <v>97</v>
      </c>
      <c r="G1722">
        <v>115</v>
      </c>
      <c r="H1722">
        <v>0</v>
      </c>
      <c r="I1722">
        <v>115</v>
      </c>
      <c r="J1722" s="4">
        <f t="shared" si="237"/>
        <v>138.28135793040025</v>
      </c>
      <c r="K1722" s="4">
        <f t="shared" si="238"/>
        <v>28.419987348802614</v>
      </c>
      <c r="L1722" s="5">
        <f t="shared" si="243"/>
        <v>26.718642069599753</v>
      </c>
      <c r="M1722" s="5">
        <f t="shared" si="244"/>
        <v>5.5800126511973858</v>
      </c>
      <c r="N1722" s="6">
        <f t="shared" si="236"/>
        <v>0</v>
      </c>
      <c r="O1722" s="6">
        <f t="shared" si="239"/>
        <v>105.1696604219149</v>
      </c>
      <c r="P1722" s="6">
        <f>FORECAST(J1722,Inputs!$B$10:$B$18,Inputs!$A$10:$A$18)</f>
        <v>31.835938499355557</v>
      </c>
      <c r="Q1722" s="6">
        <f>IF(Inputs!$D$10="Yes",IF('Hourly Calcs'!P1722&gt;'Hourly Calcs'!K1722,'Hourly Calcs'!O1722,N1722+O1722),N1722+O1722)</f>
        <v>105.1696604219149</v>
      </c>
      <c r="R1722" s="12">
        <f t="shared" si="240"/>
        <v>499.76622632493957</v>
      </c>
      <c r="S1722" s="1">
        <f>IF(AND(A1722&gt;=5,A1722&lt;=9),INDEX(Demand!$C$3:$C$26,C1722),INDEX(Demand!$B$3:$B$26,C1722))</f>
        <v>600</v>
      </c>
      <c r="T1722" s="7">
        <f t="shared" si="241"/>
        <v>499.76622632493957</v>
      </c>
      <c r="U1722" s="7">
        <f t="shared" si="242"/>
        <v>0</v>
      </c>
    </row>
    <row r="1723" spans="1:21" x14ac:dyDescent="0.2">
      <c r="A1723" s="1">
        <v>3</v>
      </c>
      <c r="B1723" s="1">
        <v>13</v>
      </c>
      <c r="C1723" s="1">
        <v>11</v>
      </c>
      <c r="D1723">
        <v>7.1</v>
      </c>
      <c r="E1723">
        <v>6.7</v>
      </c>
      <c r="F1723">
        <v>97</v>
      </c>
      <c r="G1723">
        <v>151</v>
      </c>
      <c r="H1723">
        <v>0</v>
      </c>
      <c r="I1723">
        <v>151</v>
      </c>
      <c r="J1723" s="4">
        <f t="shared" si="237"/>
        <v>154.68143885570836</v>
      </c>
      <c r="K1723" s="4">
        <f t="shared" si="238"/>
        <v>33.677726747255903</v>
      </c>
      <c r="L1723" s="5">
        <f t="shared" si="243"/>
        <v>10.318561144291635</v>
      </c>
      <c r="M1723" s="5">
        <f t="shared" si="244"/>
        <v>0.32227325274409679</v>
      </c>
      <c r="N1723" s="6">
        <f t="shared" si="236"/>
        <v>0</v>
      </c>
      <c r="O1723" s="6">
        <f t="shared" si="239"/>
        <v>138.09233672790563</v>
      </c>
      <c r="P1723" s="6">
        <f>FORECAST(J1723,Inputs!$B$10:$B$18,Inputs!$A$10:$A$18)</f>
        <v>31.987791100515818</v>
      </c>
      <c r="Q1723" s="6">
        <f>IF(Inputs!$D$10="Yes",IF('Hourly Calcs'!P1723&gt;'Hourly Calcs'!K1723,'Hourly Calcs'!O1723,N1723+O1723),N1723+O1723)</f>
        <v>138.09233672790563</v>
      </c>
      <c r="R1723" s="12">
        <f t="shared" si="240"/>
        <v>656.21478413100749</v>
      </c>
      <c r="S1723" s="1">
        <f>IF(AND(A1723&gt;=5,A1723&lt;=9),INDEX(Demand!$C$3:$C$26,C1723),INDEX(Demand!$B$3:$B$26,C1723))</f>
        <v>600</v>
      </c>
      <c r="T1723" s="7">
        <f t="shared" si="241"/>
        <v>600</v>
      </c>
      <c r="U1723" s="7">
        <f t="shared" si="242"/>
        <v>56.214784131007491</v>
      </c>
    </row>
    <row r="1724" spans="1:21" x14ac:dyDescent="0.2">
      <c r="A1724" s="1">
        <v>3</v>
      </c>
      <c r="B1724" s="1">
        <v>13</v>
      </c>
      <c r="C1724" s="1">
        <v>12</v>
      </c>
      <c r="D1724">
        <v>7.7</v>
      </c>
      <c r="E1724">
        <v>7.3</v>
      </c>
      <c r="F1724">
        <v>97</v>
      </c>
      <c r="G1724">
        <v>173</v>
      </c>
      <c r="H1724">
        <v>0</v>
      </c>
      <c r="I1724">
        <v>173</v>
      </c>
      <c r="J1724" s="4">
        <f t="shared" si="237"/>
        <v>172.70763279755161</v>
      </c>
      <c r="K1724" s="4">
        <f t="shared" si="238"/>
        <v>36.363069897997434</v>
      </c>
      <c r="L1724" s="5">
        <f t="shared" si="243"/>
        <v>7.7076327975516108</v>
      </c>
      <c r="M1724" s="5">
        <f t="shared" si="244"/>
        <v>2.3630698979974341</v>
      </c>
      <c r="N1724" s="6">
        <f t="shared" si="236"/>
        <v>0</v>
      </c>
      <c r="O1724" s="6">
        <f t="shared" si="239"/>
        <v>158.21175002601109</v>
      </c>
      <c r="P1724" s="6">
        <f>FORECAST(J1724,Inputs!$B$10:$B$18,Inputs!$A$10:$A$18)</f>
        <v>32.154700303681032</v>
      </c>
      <c r="Q1724" s="6">
        <f>IF(Inputs!$D$10="Yes",IF('Hourly Calcs'!P1724&gt;'Hourly Calcs'!K1724,'Hourly Calcs'!O1724,N1724+O1724),N1724+O1724)</f>
        <v>158.21175002601109</v>
      </c>
      <c r="R1724" s="12">
        <f t="shared" si="240"/>
        <v>751.82223612360463</v>
      </c>
      <c r="S1724" s="1">
        <f>IF(AND(A1724&gt;=5,A1724&lt;=9),INDEX(Demand!$C$3:$C$26,C1724),INDEX(Demand!$B$3:$B$26,C1724))</f>
        <v>600</v>
      </c>
      <c r="T1724" s="7">
        <f t="shared" si="241"/>
        <v>600</v>
      </c>
      <c r="U1724" s="7">
        <f t="shared" si="242"/>
        <v>151.82223612360463</v>
      </c>
    </row>
    <row r="1725" spans="1:21" x14ac:dyDescent="0.2">
      <c r="A1725" s="1">
        <v>3</v>
      </c>
      <c r="B1725" s="1">
        <v>13</v>
      </c>
      <c r="C1725" s="1">
        <v>13</v>
      </c>
      <c r="D1725">
        <v>7.8</v>
      </c>
      <c r="E1725">
        <v>7.6</v>
      </c>
      <c r="F1725">
        <v>99</v>
      </c>
      <c r="G1725">
        <v>178</v>
      </c>
      <c r="H1725">
        <v>0</v>
      </c>
      <c r="I1725">
        <v>178</v>
      </c>
      <c r="J1725" s="4">
        <f t="shared" si="237"/>
        <v>191.29948412500522</v>
      </c>
      <c r="K1725" s="4">
        <f t="shared" si="238"/>
        <v>36.047025719825506</v>
      </c>
      <c r="L1725" s="5">
        <f t="shared" si="243"/>
        <v>26.299484125005222</v>
      </c>
      <c r="M1725" s="5">
        <f t="shared" si="244"/>
        <v>2.0470257198255055</v>
      </c>
      <c r="N1725" s="6">
        <f t="shared" si="236"/>
        <v>0</v>
      </c>
      <c r="O1725" s="6">
        <f t="shared" si="239"/>
        <v>162.7843439573987</v>
      </c>
      <c r="P1725" s="6">
        <f>FORECAST(J1725,Inputs!$B$10:$B$18,Inputs!$A$10:$A$18)</f>
        <v>32.326847075231527</v>
      </c>
      <c r="Q1725" s="6">
        <f>IF(Inputs!$D$10="Yes",IF('Hourly Calcs'!P1725&gt;'Hourly Calcs'!K1725,'Hourly Calcs'!O1725,N1725+O1725),N1725+O1725)</f>
        <v>162.7843439573987</v>
      </c>
      <c r="R1725" s="12">
        <f t="shared" si="240"/>
        <v>773.55120248555863</v>
      </c>
      <c r="S1725" s="1">
        <f>IF(AND(A1725&gt;=5,A1725&lt;=9),INDEX(Demand!$C$3:$C$26,C1725),INDEX(Demand!$B$3:$B$26,C1725))</f>
        <v>600</v>
      </c>
      <c r="T1725" s="7">
        <f t="shared" si="241"/>
        <v>600</v>
      </c>
      <c r="U1725" s="7">
        <f t="shared" si="242"/>
        <v>173.55120248555863</v>
      </c>
    </row>
    <row r="1726" spans="1:21" x14ac:dyDescent="0.2">
      <c r="A1726" s="1">
        <v>3</v>
      </c>
      <c r="B1726" s="1">
        <v>13</v>
      </c>
      <c r="C1726" s="1">
        <v>14</v>
      </c>
      <c r="D1726">
        <v>7.9</v>
      </c>
      <c r="E1726">
        <v>7.7</v>
      </c>
      <c r="F1726">
        <v>99</v>
      </c>
      <c r="G1726">
        <v>167</v>
      </c>
      <c r="H1726">
        <v>0</v>
      </c>
      <c r="I1726">
        <v>166</v>
      </c>
      <c r="J1726" s="4">
        <f t="shared" si="237"/>
        <v>209.05320234018092</v>
      </c>
      <c r="K1726" s="4">
        <f t="shared" si="238"/>
        <v>32.784942999555618</v>
      </c>
      <c r="L1726" s="5">
        <f t="shared" si="243"/>
        <v>44.053202340180917</v>
      </c>
      <c r="M1726" s="5">
        <f t="shared" si="244"/>
        <v>1.2150570004443821</v>
      </c>
      <c r="N1726" s="6">
        <f t="shared" si="236"/>
        <v>0</v>
      </c>
      <c r="O1726" s="6">
        <f t="shared" si="239"/>
        <v>151.81011852206845</v>
      </c>
      <c r="P1726" s="6">
        <f>FORECAST(J1726,Inputs!$B$10:$B$18,Inputs!$A$10:$A$18)</f>
        <v>32.491233355001675</v>
      </c>
      <c r="Q1726" s="6">
        <f>IF(Inputs!$D$10="Yes",IF('Hourly Calcs'!P1726&gt;'Hourly Calcs'!K1726,'Hourly Calcs'!O1726,N1726+O1726),N1726+O1726)</f>
        <v>151.81011852206845</v>
      </c>
      <c r="R1726" s="12">
        <f t="shared" si="240"/>
        <v>721.40168321686929</v>
      </c>
      <c r="S1726" s="1">
        <f>IF(AND(A1726&gt;=5,A1726&lt;=9),INDEX(Demand!$C$3:$C$26,C1726),INDEX(Demand!$B$3:$B$26,C1726))</f>
        <v>600</v>
      </c>
      <c r="T1726" s="7">
        <f t="shared" si="241"/>
        <v>600</v>
      </c>
      <c r="U1726" s="7">
        <f t="shared" si="242"/>
        <v>121.40168321686929</v>
      </c>
    </row>
    <row r="1727" spans="1:21" x14ac:dyDescent="0.2">
      <c r="A1727" s="1">
        <v>3</v>
      </c>
      <c r="B1727" s="1">
        <v>13</v>
      </c>
      <c r="C1727" s="1">
        <v>15</v>
      </c>
      <c r="D1727">
        <v>8.1</v>
      </c>
      <c r="E1727">
        <v>7.5</v>
      </c>
      <c r="F1727">
        <v>96</v>
      </c>
      <c r="G1727">
        <v>139</v>
      </c>
      <c r="H1727">
        <v>0</v>
      </c>
      <c r="I1727">
        <v>139</v>
      </c>
      <c r="J1727" s="4">
        <f t="shared" si="237"/>
        <v>225.06395857473498</v>
      </c>
      <c r="K1727" s="4">
        <f t="shared" si="238"/>
        <v>27.081137463958619</v>
      </c>
      <c r="L1727" s="5">
        <f t="shared" si="243"/>
        <v>60.063958574734983</v>
      </c>
      <c r="M1727" s="5">
        <f t="shared" si="244"/>
        <v>6.9188625360413809</v>
      </c>
      <c r="N1727" s="6">
        <f t="shared" si="236"/>
        <v>0</v>
      </c>
      <c r="O1727" s="6">
        <f t="shared" si="239"/>
        <v>127.11811129257539</v>
      </c>
      <c r="P1727" s="6">
        <f>FORECAST(J1727,Inputs!$B$10:$B$18,Inputs!$A$10:$A$18)</f>
        <v>32.639481097914214</v>
      </c>
      <c r="Q1727" s="6">
        <f>IF(Inputs!$D$10="Yes",IF('Hourly Calcs'!P1727&gt;'Hourly Calcs'!K1727,'Hourly Calcs'!O1727,N1727+O1727),N1727+O1727)</f>
        <v>127.11811129257539</v>
      </c>
      <c r="R1727" s="12">
        <f t="shared" si="240"/>
        <v>604.06526486231826</v>
      </c>
      <c r="S1727" s="1">
        <f>IF(AND(A1727&gt;=5,A1727&lt;=9),INDEX(Demand!$C$3:$C$26,C1727),INDEX(Demand!$B$3:$B$26,C1727))</f>
        <v>600</v>
      </c>
      <c r="T1727" s="7">
        <f t="shared" si="241"/>
        <v>600</v>
      </c>
      <c r="U1727" s="7">
        <f t="shared" si="242"/>
        <v>4.0652648623182586</v>
      </c>
    </row>
    <row r="1728" spans="1:21" x14ac:dyDescent="0.2">
      <c r="A1728" s="1">
        <v>3</v>
      </c>
      <c r="B1728" s="1">
        <v>13</v>
      </c>
      <c r="C1728" s="1">
        <v>16</v>
      </c>
      <c r="D1728">
        <v>8.1</v>
      </c>
      <c r="E1728">
        <v>7.2</v>
      </c>
      <c r="F1728">
        <v>94</v>
      </c>
      <c r="G1728">
        <v>99</v>
      </c>
      <c r="H1728">
        <v>0</v>
      </c>
      <c r="I1728">
        <v>99</v>
      </c>
      <c r="J1728" s="4">
        <f t="shared" si="237"/>
        <v>239.22690078038909</v>
      </c>
      <c r="K1728" s="4">
        <f t="shared" si="238"/>
        <v>19.615422680788186</v>
      </c>
      <c r="L1728" s="5">
        <f t="shared" si="243"/>
        <v>74.226900780389087</v>
      </c>
      <c r="M1728" s="5">
        <f t="shared" si="244"/>
        <v>14.384577319211814</v>
      </c>
      <c r="N1728" s="6">
        <f t="shared" si="236"/>
        <v>0</v>
      </c>
      <c r="O1728" s="6">
        <f t="shared" si="239"/>
        <v>90.537359841474554</v>
      </c>
      <c r="P1728" s="6">
        <f>FORECAST(J1728,Inputs!$B$10:$B$18,Inputs!$A$10:$A$18)</f>
        <v>32.770619451670271</v>
      </c>
      <c r="Q1728" s="6">
        <f>IF(Inputs!$D$10="Yes",IF('Hourly Calcs'!P1728&gt;'Hourly Calcs'!K1728,'Hourly Calcs'!O1728,N1728+O1728),N1728+O1728)</f>
        <v>90.537359841474554</v>
      </c>
      <c r="R1728" s="12">
        <f t="shared" si="240"/>
        <v>430.23353396668705</v>
      </c>
      <c r="S1728" s="1">
        <f>IF(AND(A1728&gt;=5,A1728&lt;=9),INDEX(Demand!$C$3:$C$26,C1728),INDEX(Demand!$B$3:$B$26,C1728))</f>
        <v>900</v>
      </c>
      <c r="T1728" s="7">
        <f t="shared" si="241"/>
        <v>430.23353396668705</v>
      </c>
      <c r="U1728" s="7">
        <f t="shared" si="242"/>
        <v>0</v>
      </c>
    </row>
    <row r="1729" spans="1:21" x14ac:dyDescent="0.2">
      <c r="A1729" s="1">
        <v>3</v>
      </c>
      <c r="B1729" s="1">
        <v>13</v>
      </c>
      <c r="C1729" s="1">
        <v>17</v>
      </c>
      <c r="D1729">
        <v>7.9</v>
      </c>
      <c r="E1729">
        <v>7.5</v>
      </c>
      <c r="F1729">
        <v>97</v>
      </c>
      <c r="G1729">
        <v>52</v>
      </c>
      <c r="H1729">
        <v>0</v>
      </c>
      <c r="I1729">
        <v>52</v>
      </c>
      <c r="J1729" s="4">
        <f t="shared" si="237"/>
        <v>251.94943845314214</v>
      </c>
      <c r="K1729" s="4">
        <f t="shared" si="238"/>
        <v>11.02839209837903</v>
      </c>
      <c r="L1729" s="5">
        <f t="shared" si="243"/>
        <v>86.949438453142136</v>
      </c>
      <c r="M1729" s="5">
        <f t="shared" si="244"/>
        <v>22.97160790162097</v>
      </c>
      <c r="N1729" s="6">
        <f t="shared" si="236"/>
        <v>0</v>
      </c>
      <c r="O1729" s="6">
        <f t="shared" si="239"/>
        <v>47.554976886431085</v>
      </c>
      <c r="P1729" s="6">
        <f>FORECAST(J1729,Inputs!$B$10:$B$18,Inputs!$A$10:$A$18)</f>
        <v>32.888420726417984</v>
      </c>
      <c r="Q1729" s="6">
        <f>IF(Inputs!$D$10="Yes",IF('Hourly Calcs'!P1729&gt;'Hourly Calcs'!K1729,'Hourly Calcs'!O1729,N1729+O1729),N1729+O1729)</f>
        <v>47.554976886431085</v>
      </c>
      <c r="R1729" s="12">
        <f t="shared" si="240"/>
        <v>225.9812501643205</v>
      </c>
      <c r="S1729" s="1">
        <f>IF(AND(A1729&gt;=5,A1729&lt;=9),INDEX(Demand!$C$3:$C$26,C1729),INDEX(Demand!$B$3:$B$26,C1729))</f>
        <v>900</v>
      </c>
      <c r="T1729" s="7">
        <f t="shared" si="241"/>
        <v>225.9812501643205</v>
      </c>
      <c r="U1729" s="7">
        <f t="shared" si="242"/>
        <v>0</v>
      </c>
    </row>
    <row r="1730" spans="1:21" x14ac:dyDescent="0.2">
      <c r="A1730" s="1">
        <v>3</v>
      </c>
      <c r="B1730" s="1">
        <v>13</v>
      </c>
      <c r="C1730" s="1">
        <v>18</v>
      </c>
      <c r="D1730">
        <v>7.4</v>
      </c>
      <c r="E1730">
        <v>7</v>
      </c>
      <c r="F1730">
        <v>97</v>
      </c>
      <c r="G1730">
        <v>11</v>
      </c>
      <c r="H1730">
        <v>0</v>
      </c>
      <c r="I1730">
        <v>11</v>
      </c>
      <c r="J1730" s="4">
        <f t="shared" si="237"/>
        <v>263.8219010300046</v>
      </c>
      <c r="K1730" s="4">
        <f t="shared" si="238"/>
        <v>1.9956396308231348</v>
      </c>
      <c r="L1730" s="5">
        <f t="shared" si="243"/>
        <v>0</v>
      </c>
      <c r="M1730" s="5">
        <f t="shared" si="244"/>
        <v>32.004360369176865</v>
      </c>
      <c r="N1730" s="6">
        <f t="shared" si="236"/>
        <v>0</v>
      </c>
      <c r="O1730" s="6">
        <f t="shared" si="239"/>
        <v>10.059706649052728</v>
      </c>
      <c r="P1730" s="6">
        <f>FORECAST(J1730,Inputs!$B$10:$B$18,Inputs!$A$10:$A$18)</f>
        <v>32.998350935463002</v>
      </c>
      <c r="Q1730" s="6">
        <f>IF(Inputs!$D$10="Yes",IF('Hourly Calcs'!P1730&gt;'Hourly Calcs'!K1730,'Hourly Calcs'!O1730,N1730+O1730),N1730+O1730)</f>
        <v>10.059706649052728</v>
      </c>
      <c r="R1730" s="12">
        <f t="shared" si="240"/>
        <v>47.80372599629856</v>
      </c>
      <c r="S1730" s="1">
        <f>IF(AND(A1730&gt;=5,A1730&lt;=9),INDEX(Demand!$C$3:$C$26,C1730),INDEX(Demand!$B$3:$B$26,C1730))</f>
        <v>900</v>
      </c>
      <c r="T1730" s="7">
        <f t="shared" si="241"/>
        <v>47.803725996298567</v>
      </c>
      <c r="U1730" s="7">
        <f t="shared" si="242"/>
        <v>0</v>
      </c>
    </row>
    <row r="1731" spans="1:21" x14ac:dyDescent="0.2">
      <c r="A1731" s="1">
        <v>3</v>
      </c>
      <c r="B1731" s="1">
        <v>13</v>
      </c>
      <c r="C1731" s="1">
        <v>19</v>
      </c>
      <c r="D1731">
        <v>7.1</v>
      </c>
      <c r="E1731">
        <v>6.9</v>
      </c>
      <c r="F1731">
        <v>99</v>
      </c>
      <c r="G1731">
        <v>0</v>
      </c>
      <c r="H1731">
        <v>0</v>
      </c>
      <c r="I1731">
        <v>0</v>
      </c>
      <c r="J1731" s="4">
        <f t="shared" si="237"/>
        <v>275.47061109757715</v>
      </c>
      <c r="K1731" s="4">
        <f t="shared" si="238"/>
        <v>-7.7344710228376954</v>
      </c>
      <c r="L1731" s="5">
        <f t="shared" si="243"/>
        <v>0</v>
      </c>
      <c r="M1731" s="5">
        <f t="shared" si="244"/>
        <v>0</v>
      </c>
      <c r="N1731" s="6">
        <f t="shared" si="236"/>
        <v>0</v>
      </c>
      <c r="O1731" s="6">
        <f t="shared" si="239"/>
        <v>0</v>
      </c>
      <c r="P1731" s="6">
        <f>FORECAST(J1731,Inputs!$B$10:$B$18,Inputs!$A$10:$A$18)</f>
        <v>33.106209362014603</v>
      </c>
      <c r="Q1731" s="6">
        <f>IF(Inputs!$D$10="Yes",IF('Hourly Calcs'!P1731&gt;'Hourly Calcs'!K1731,'Hourly Calcs'!O1731,N1731+O1731),N1731+O1731)</f>
        <v>0</v>
      </c>
      <c r="R1731" s="12">
        <f t="shared" si="240"/>
        <v>0</v>
      </c>
      <c r="S1731" s="1">
        <f>IF(AND(A1731&gt;=5,A1731&lt;=9),INDEX(Demand!$C$3:$C$26,C1731),INDEX(Demand!$B$3:$B$26,C1731))</f>
        <v>900</v>
      </c>
      <c r="T1731" s="7">
        <f t="shared" si="241"/>
        <v>0</v>
      </c>
      <c r="U1731" s="7">
        <f t="shared" si="242"/>
        <v>0</v>
      </c>
    </row>
    <row r="1732" spans="1:21" x14ac:dyDescent="0.2">
      <c r="A1732" s="1">
        <v>3</v>
      </c>
      <c r="B1732" s="1">
        <v>13</v>
      </c>
      <c r="C1732" s="1">
        <v>20</v>
      </c>
      <c r="D1732">
        <v>6.9</v>
      </c>
      <c r="E1732">
        <v>6.9</v>
      </c>
      <c r="F1732">
        <v>100</v>
      </c>
      <c r="G1732">
        <v>0</v>
      </c>
      <c r="H1732">
        <v>0</v>
      </c>
      <c r="I1732">
        <v>0</v>
      </c>
      <c r="J1732" s="4">
        <f t="shared" si="237"/>
        <v>287.53968721729018</v>
      </c>
      <c r="K1732" s="4">
        <f t="shared" si="238"/>
        <v>-17.035570877865752</v>
      </c>
      <c r="L1732" s="5">
        <f t="shared" si="243"/>
        <v>0</v>
      </c>
      <c r="M1732" s="5">
        <f t="shared" si="244"/>
        <v>0</v>
      </c>
      <c r="N1732" s="6">
        <f t="shared" si="236"/>
        <v>0</v>
      </c>
      <c r="O1732" s="6">
        <f t="shared" si="239"/>
        <v>0</v>
      </c>
      <c r="P1732" s="6">
        <f>FORECAST(J1732,Inputs!$B$10:$B$18,Inputs!$A$10:$A$18)</f>
        <v>33.217960066826762</v>
      </c>
      <c r="Q1732" s="6">
        <f>IF(Inputs!$D$10="Yes",IF('Hourly Calcs'!P1732&gt;'Hourly Calcs'!K1732,'Hourly Calcs'!O1732,N1732+O1732),N1732+O1732)</f>
        <v>0</v>
      </c>
      <c r="R1732" s="12">
        <f t="shared" si="240"/>
        <v>0</v>
      </c>
      <c r="S1732" s="1">
        <f>IF(AND(A1732&gt;=5,A1732&lt;=9),INDEX(Demand!$C$3:$C$26,C1732),INDEX(Demand!$B$3:$B$26,C1732))</f>
        <v>800</v>
      </c>
      <c r="T1732" s="7">
        <f t="shared" si="241"/>
        <v>0</v>
      </c>
      <c r="U1732" s="7">
        <f t="shared" si="242"/>
        <v>0</v>
      </c>
    </row>
    <row r="1733" spans="1:21" x14ac:dyDescent="0.2">
      <c r="A1733" s="1">
        <v>3</v>
      </c>
      <c r="B1733" s="1">
        <v>13</v>
      </c>
      <c r="C1733" s="1">
        <v>21</v>
      </c>
      <c r="D1733">
        <v>6.8</v>
      </c>
      <c r="E1733">
        <v>6.8</v>
      </c>
      <c r="F1733">
        <v>100</v>
      </c>
      <c r="G1733">
        <v>0</v>
      </c>
      <c r="H1733">
        <v>0</v>
      </c>
      <c r="I1733">
        <v>0</v>
      </c>
      <c r="J1733" s="4">
        <f t="shared" si="237"/>
        <v>300.71147022234862</v>
      </c>
      <c r="K1733" s="4">
        <f t="shared" si="238"/>
        <v>-25.685087981739514</v>
      </c>
      <c r="L1733" s="5">
        <f t="shared" si="243"/>
        <v>0</v>
      </c>
      <c r="M1733" s="5">
        <f t="shared" si="244"/>
        <v>0</v>
      </c>
      <c r="N1733" s="6">
        <f t="shared" si="236"/>
        <v>0</v>
      </c>
      <c r="O1733" s="6">
        <f t="shared" si="239"/>
        <v>0</v>
      </c>
      <c r="P1733" s="6">
        <f>FORECAST(J1733,Inputs!$B$10:$B$18,Inputs!$A$10:$A$18)</f>
        <v>33.3399210205773</v>
      </c>
      <c r="Q1733" s="6">
        <f>IF(Inputs!$D$10="Yes",IF('Hourly Calcs'!P1733&gt;'Hourly Calcs'!K1733,'Hourly Calcs'!O1733,N1733+O1733),N1733+O1733)</f>
        <v>0</v>
      </c>
      <c r="R1733" s="12">
        <f t="shared" si="240"/>
        <v>0</v>
      </c>
      <c r="S1733" s="1">
        <f>IF(AND(A1733&gt;=5,A1733&lt;=9),INDEX(Demand!$C$3:$C$26,C1733),INDEX(Demand!$B$3:$B$26,C1733))</f>
        <v>700</v>
      </c>
      <c r="T1733" s="7">
        <f t="shared" si="241"/>
        <v>0</v>
      </c>
      <c r="U1733" s="7">
        <f t="shared" si="242"/>
        <v>0</v>
      </c>
    </row>
    <row r="1734" spans="1:21" x14ac:dyDescent="0.2">
      <c r="A1734" s="1">
        <v>3</v>
      </c>
      <c r="B1734" s="1">
        <v>13</v>
      </c>
      <c r="C1734" s="1">
        <v>22</v>
      </c>
      <c r="D1734">
        <v>6.6</v>
      </c>
      <c r="E1734">
        <v>6.6</v>
      </c>
      <c r="F1734">
        <v>100</v>
      </c>
      <c r="G1734">
        <v>0</v>
      </c>
      <c r="H1734">
        <v>0</v>
      </c>
      <c r="I1734">
        <v>0</v>
      </c>
      <c r="J1734" s="4">
        <f t="shared" si="237"/>
        <v>315.67594806161907</v>
      </c>
      <c r="K1734" s="4">
        <f t="shared" si="238"/>
        <v>-33.134259313857868</v>
      </c>
      <c r="L1734" s="5">
        <f t="shared" si="243"/>
        <v>0</v>
      </c>
      <c r="M1734" s="5">
        <f t="shared" si="244"/>
        <v>0</v>
      </c>
      <c r="N1734" s="6">
        <f t="shared" si="236"/>
        <v>0</v>
      </c>
      <c r="O1734" s="6">
        <f t="shared" si="239"/>
        <v>0</v>
      </c>
      <c r="P1734" s="6">
        <f>FORECAST(J1734,Inputs!$B$10:$B$18,Inputs!$A$10:$A$18)</f>
        <v>33.478481000570547</v>
      </c>
      <c r="Q1734" s="6">
        <f>IF(Inputs!$D$10="Yes",IF('Hourly Calcs'!P1734&gt;'Hourly Calcs'!K1734,'Hourly Calcs'!O1734,N1734+O1734),N1734+O1734)</f>
        <v>0</v>
      </c>
      <c r="R1734" s="12">
        <f t="shared" si="240"/>
        <v>0</v>
      </c>
      <c r="S1734" s="1">
        <f>IF(AND(A1734&gt;=5,A1734&lt;=9),INDEX(Demand!$C$3:$C$26,C1734),INDEX(Demand!$B$3:$B$26,C1734))</f>
        <v>600</v>
      </c>
      <c r="T1734" s="7">
        <f t="shared" si="241"/>
        <v>0</v>
      </c>
      <c r="U1734" s="7">
        <f t="shared" si="242"/>
        <v>0</v>
      </c>
    </row>
    <row r="1735" spans="1:21" x14ac:dyDescent="0.2">
      <c r="A1735" s="1">
        <v>3</v>
      </c>
      <c r="B1735" s="1">
        <v>13</v>
      </c>
      <c r="C1735" s="1">
        <v>23</v>
      </c>
      <c r="D1735">
        <v>6.5</v>
      </c>
      <c r="E1735">
        <v>6.5</v>
      </c>
      <c r="F1735">
        <v>100</v>
      </c>
      <c r="G1735">
        <v>0</v>
      </c>
      <c r="H1735">
        <v>0</v>
      </c>
      <c r="I1735">
        <v>0</v>
      </c>
      <c r="J1735" s="4">
        <f t="shared" si="237"/>
        <v>332.91429814875539</v>
      </c>
      <c r="K1735" s="4">
        <f t="shared" si="238"/>
        <v>-38.66820834366959</v>
      </c>
      <c r="L1735" s="5">
        <f t="shared" si="243"/>
        <v>0</v>
      </c>
      <c r="M1735" s="5">
        <f t="shared" si="244"/>
        <v>0</v>
      </c>
      <c r="N1735" s="6">
        <f t="shared" si="236"/>
        <v>0</v>
      </c>
      <c r="O1735" s="6">
        <f t="shared" si="239"/>
        <v>0</v>
      </c>
      <c r="P1735" s="6">
        <f>FORECAST(J1735,Inputs!$B$10:$B$18,Inputs!$A$10:$A$18)</f>
        <v>33.638095353229218</v>
      </c>
      <c r="Q1735" s="6">
        <f>IF(Inputs!$D$10="Yes",IF('Hourly Calcs'!P1735&gt;'Hourly Calcs'!K1735,'Hourly Calcs'!O1735,N1735+O1735),N1735+O1735)</f>
        <v>0</v>
      </c>
      <c r="R1735" s="12">
        <f t="shared" si="240"/>
        <v>0</v>
      </c>
      <c r="S1735" s="1">
        <f>IF(AND(A1735&gt;=5,A1735&lt;=9),INDEX(Demand!$C$3:$C$26,C1735),INDEX(Demand!$B$3:$B$26,C1735))</f>
        <v>500</v>
      </c>
      <c r="T1735" s="7">
        <f t="shared" si="241"/>
        <v>0</v>
      </c>
      <c r="U1735" s="7">
        <f t="shared" si="242"/>
        <v>0</v>
      </c>
    </row>
    <row r="1736" spans="1:21" x14ac:dyDescent="0.2">
      <c r="A1736" s="1">
        <v>3</v>
      </c>
      <c r="B1736" s="1">
        <v>13</v>
      </c>
      <c r="C1736" s="1">
        <v>24</v>
      </c>
      <c r="D1736">
        <v>6.7</v>
      </c>
      <c r="E1736">
        <v>6.7</v>
      </c>
      <c r="F1736">
        <v>100</v>
      </c>
      <c r="G1736">
        <v>0</v>
      </c>
      <c r="H1736">
        <v>0</v>
      </c>
      <c r="I1736">
        <v>0</v>
      </c>
      <c r="J1736" s="4">
        <f t="shared" si="237"/>
        <v>352.19725316360177</v>
      </c>
      <c r="K1736" s="4">
        <f t="shared" si="238"/>
        <v>-41.506863018370268</v>
      </c>
      <c r="L1736" s="5">
        <f t="shared" si="243"/>
        <v>0</v>
      </c>
      <c r="M1736" s="5">
        <f t="shared" si="244"/>
        <v>0</v>
      </c>
      <c r="N1736" s="6">
        <f t="shared" si="236"/>
        <v>0</v>
      </c>
      <c r="O1736" s="6">
        <f t="shared" si="239"/>
        <v>0</v>
      </c>
      <c r="P1736" s="6">
        <f>FORECAST(J1736,Inputs!$B$10:$B$18,Inputs!$A$10:$A$18)</f>
        <v>33.816641232996311</v>
      </c>
      <c r="Q1736" s="6">
        <f>IF(Inputs!$D$10="Yes",IF('Hourly Calcs'!P1736&gt;'Hourly Calcs'!K1736,'Hourly Calcs'!O1736,N1736+O1736),N1736+O1736)</f>
        <v>0</v>
      </c>
      <c r="R1736" s="12">
        <f t="shared" si="240"/>
        <v>0</v>
      </c>
      <c r="S1736" s="1">
        <f>IF(AND(A1736&gt;=5,A1736&lt;=9),INDEX(Demand!$C$3:$C$26,C1736),INDEX(Demand!$B$3:$B$26,C1736))</f>
        <v>400</v>
      </c>
      <c r="T1736" s="7">
        <f t="shared" si="241"/>
        <v>0</v>
      </c>
      <c r="U1736" s="7">
        <f t="shared" si="242"/>
        <v>0</v>
      </c>
    </row>
    <row r="1737" spans="1:21" x14ac:dyDescent="0.2">
      <c r="A1737" s="1">
        <v>3</v>
      </c>
      <c r="B1737" s="1">
        <v>14</v>
      </c>
      <c r="C1737" s="1">
        <v>1</v>
      </c>
      <c r="D1737">
        <v>6.8</v>
      </c>
      <c r="E1737">
        <v>6.8</v>
      </c>
      <c r="F1737">
        <v>100</v>
      </c>
      <c r="G1737">
        <v>0</v>
      </c>
      <c r="H1737">
        <v>0</v>
      </c>
      <c r="I1737">
        <v>0</v>
      </c>
      <c r="J1737" s="4">
        <f t="shared" si="237"/>
        <v>12.193660099769545</v>
      </c>
      <c r="K1737" s="4">
        <f t="shared" si="238"/>
        <v>-41.125269321672647</v>
      </c>
      <c r="L1737" s="5">
        <f t="shared" si="243"/>
        <v>0</v>
      </c>
      <c r="M1737" s="5">
        <f t="shared" si="244"/>
        <v>0</v>
      </c>
      <c r="N1737" s="6">
        <f t="shared" ref="N1737:N1800" si="245">H1737*MAX(0,COS(2*ASIN(SQRT(SIN(RADIANS($B$4))^2+COS(RADIANS($K1737))^2-2*SIN(RADIANS($B$4))*COS(RADIANS($K1737))*COS(RADIANS($J1737-$B$5))+(SIN(RADIANS($K1737))-COS(RADIANS($B$4)))^2)/2)))</f>
        <v>0</v>
      </c>
      <c r="O1737" s="6">
        <f t="shared" si="239"/>
        <v>0</v>
      </c>
      <c r="P1737" s="6">
        <f>FORECAST(J1737,Inputs!$B$10:$B$18,Inputs!$A$10:$A$18)</f>
        <v>30.668459815738604</v>
      </c>
      <c r="Q1737" s="6">
        <f>IF(Inputs!$D$10="Yes",IF('Hourly Calcs'!P1737&gt;'Hourly Calcs'!K1737,'Hourly Calcs'!O1737,N1737+O1737),N1737+O1737)</f>
        <v>0</v>
      </c>
      <c r="R1737" s="12">
        <f t="shared" si="240"/>
        <v>0</v>
      </c>
      <c r="S1737" s="1">
        <f>IF(AND(A1737&gt;=5,A1737&lt;=9),INDEX(Demand!$C$3:$C$26,C1737),INDEX(Demand!$B$3:$B$26,C1737))</f>
        <v>350</v>
      </c>
      <c r="T1737" s="7">
        <f t="shared" si="241"/>
        <v>0</v>
      </c>
      <c r="U1737" s="7">
        <f t="shared" si="242"/>
        <v>0</v>
      </c>
    </row>
    <row r="1738" spans="1:21" x14ac:dyDescent="0.2">
      <c r="A1738" s="1">
        <v>3</v>
      </c>
      <c r="B1738" s="1">
        <v>14</v>
      </c>
      <c r="C1738" s="1">
        <v>2</v>
      </c>
      <c r="D1738">
        <v>6.6</v>
      </c>
      <c r="E1738">
        <v>6.6</v>
      </c>
      <c r="F1738">
        <v>100</v>
      </c>
      <c r="G1738">
        <v>0</v>
      </c>
      <c r="H1738">
        <v>0</v>
      </c>
      <c r="I1738">
        <v>0</v>
      </c>
      <c r="J1738" s="4">
        <f t="shared" ref="J1738:J1801" si="246">solarazimuth($B$2,$B$3,$B$1,A1738,B1738,C1738,0,0,0,0)</f>
        <v>31.081917133168531</v>
      </c>
      <c r="K1738" s="4">
        <f t="shared" ref="K1738:K1801" si="247">solarelevation($B$2,$B$3,$B$1,A1738,B1738,C1738,0,0,0,0)</f>
        <v>-37.598698636714687</v>
      </c>
      <c r="L1738" s="5">
        <f t="shared" si="243"/>
        <v>0</v>
      </c>
      <c r="M1738" s="5">
        <f t="shared" si="244"/>
        <v>0</v>
      </c>
      <c r="N1738" s="6">
        <f t="shared" si="245"/>
        <v>0</v>
      </c>
      <c r="O1738" s="6">
        <f t="shared" ref="O1738:O1801" si="248">$I1738*(1+COS(RADIANS($B$4)))/2</f>
        <v>0</v>
      </c>
      <c r="P1738" s="6">
        <f>FORECAST(J1738,Inputs!$B$10:$B$18,Inputs!$A$10:$A$18)</f>
        <v>30.843351084566372</v>
      </c>
      <c r="Q1738" s="6">
        <f>IF(Inputs!$D$10="Yes",IF('Hourly Calcs'!P1738&gt;'Hourly Calcs'!K1738,'Hourly Calcs'!O1738,N1738+O1738),N1738+O1738)</f>
        <v>0</v>
      </c>
      <c r="R1738" s="12">
        <f t="shared" ref="R1738:R1801" si="249">$B$6*$E$1*Q1738</f>
        <v>0</v>
      </c>
      <c r="S1738" s="1">
        <f>IF(AND(A1738&gt;=5,A1738&lt;=9),INDEX(Demand!$C$3:$C$26,C1738),INDEX(Demand!$B$3:$B$26,C1738))</f>
        <v>350</v>
      </c>
      <c r="T1738" s="7">
        <f t="shared" ref="T1738:T1801" si="250">S1738-MAX(0,S1738-R1738)</f>
        <v>0</v>
      </c>
      <c r="U1738" s="7">
        <f t="shared" ref="U1738:U1801" si="251">MAX(0,R1738-S1738)</f>
        <v>0</v>
      </c>
    </row>
    <row r="1739" spans="1:21" x14ac:dyDescent="0.2">
      <c r="A1739" s="1">
        <v>3</v>
      </c>
      <c r="B1739" s="1">
        <v>14</v>
      </c>
      <c r="C1739" s="1">
        <v>3</v>
      </c>
      <c r="D1739">
        <v>6.4</v>
      </c>
      <c r="E1739">
        <v>6.4</v>
      </c>
      <c r="F1739">
        <v>100</v>
      </c>
      <c r="G1739">
        <v>0</v>
      </c>
      <c r="H1739">
        <v>0</v>
      </c>
      <c r="I1739">
        <v>0</v>
      </c>
      <c r="J1739" s="4">
        <f t="shared" si="246"/>
        <v>47.776470554466272</v>
      </c>
      <c r="K1739" s="4">
        <f t="shared" si="247"/>
        <v>-31.54652784924329</v>
      </c>
      <c r="L1739" s="5">
        <f t="shared" si="243"/>
        <v>0</v>
      </c>
      <c r="M1739" s="5">
        <f t="shared" si="244"/>
        <v>0</v>
      </c>
      <c r="N1739" s="6">
        <f t="shared" si="245"/>
        <v>0</v>
      </c>
      <c r="O1739" s="6">
        <f t="shared" si="248"/>
        <v>0</v>
      </c>
      <c r="P1739" s="6">
        <f>FORECAST(J1739,Inputs!$B$10:$B$18,Inputs!$A$10:$A$18)</f>
        <v>30.997930282911724</v>
      </c>
      <c r="Q1739" s="6">
        <f>IF(Inputs!$D$10="Yes",IF('Hourly Calcs'!P1739&gt;'Hourly Calcs'!K1739,'Hourly Calcs'!O1739,N1739+O1739),N1739+O1739)</f>
        <v>0</v>
      </c>
      <c r="R1739" s="12">
        <f t="shared" si="249"/>
        <v>0</v>
      </c>
      <c r="S1739" s="1">
        <f>IF(AND(A1739&gt;=5,A1739&lt;=9),INDEX(Demand!$C$3:$C$26,C1739),INDEX(Demand!$B$3:$B$26,C1739))</f>
        <v>350</v>
      </c>
      <c r="T1739" s="7">
        <f t="shared" si="250"/>
        <v>0</v>
      </c>
      <c r="U1739" s="7">
        <f t="shared" si="251"/>
        <v>0</v>
      </c>
    </row>
    <row r="1740" spans="1:21" x14ac:dyDescent="0.2">
      <c r="A1740" s="1">
        <v>3</v>
      </c>
      <c r="B1740" s="1">
        <v>14</v>
      </c>
      <c r="C1740" s="1">
        <v>4</v>
      </c>
      <c r="D1740">
        <v>6.4</v>
      </c>
      <c r="E1740">
        <v>6</v>
      </c>
      <c r="F1740">
        <v>97</v>
      </c>
      <c r="G1740">
        <v>0</v>
      </c>
      <c r="H1740">
        <v>0</v>
      </c>
      <c r="I1740">
        <v>0</v>
      </c>
      <c r="J1740" s="4">
        <f t="shared" si="246"/>
        <v>62.263758577735331</v>
      </c>
      <c r="K1740" s="4">
        <f t="shared" si="247"/>
        <v>-23.75288474885167</v>
      </c>
      <c r="L1740" s="5">
        <f t="shared" si="243"/>
        <v>0</v>
      </c>
      <c r="M1740" s="5">
        <f t="shared" si="244"/>
        <v>0</v>
      </c>
      <c r="N1740" s="6">
        <f t="shared" si="245"/>
        <v>0</v>
      </c>
      <c r="O1740" s="6">
        <f t="shared" si="248"/>
        <v>0</v>
      </c>
      <c r="P1740" s="6">
        <f>FORECAST(J1740,Inputs!$B$10:$B$18,Inputs!$A$10:$A$18)</f>
        <v>31.132071838682734</v>
      </c>
      <c r="Q1740" s="6">
        <f>IF(Inputs!$D$10="Yes",IF('Hourly Calcs'!P1740&gt;'Hourly Calcs'!K1740,'Hourly Calcs'!O1740,N1740+O1740),N1740+O1740)</f>
        <v>0</v>
      </c>
      <c r="R1740" s="12">
        <f t="shared" si="249"/>
        <v>0</v>
      </c>
      <c r="S1740" s="1">
        <f>IF(AND(A1740&gt;=5,A1740&lt;=9),INDEX(Demand!$C$3:$C$26,C1740),INDEX(Demand!$B$3:$B$26,C1740))</f>
        <v>350</v>
      </c>
      <c r="T1740" s="7">
        <f t="shared" si="250"/>
        <v>0</v>
      </c>
      <c r="U1740" s="7">
        <f t="shared" si="251"/>
        <v>0</v>
      </c>
    </row>
    <row r="1741" spans="1:21" x14ac:dyDescent="0.2">
      <c r="A1741" s="1">
        <v>3</v>
      </c>
      <c r="B1741" s="1">
        <v>14</v>
      </c>
      <c r="C1741" s="1">
        <v>5</v>
      </c>
      <c r="D1741">
        <v>6.4</v>
      </c>
      <c r="E1741">
        <v>6</v>
      </c>
      <c r="F1741">
        <v>97</v>
      </c>
      <c r="G1741">
        <v>0</v>
      </c>
      <c r="H1741">
        <v>0</v>
      </c>
      <c r="I1741">
        <v>0</v>
      </c>
      <c r="J1741" s="4">
        <f t="shared" si="246"/>
        <v>75.107292900602943</v>
      </c>
      <c r="K1741" s="4">
        <f t="shared" si="247"/>
        <v>-14.896137861908201</v>
      </c>
      <c r="L1741" s="5">
        <f t="shared" si="243"/>
        <v>89.892707099397057</v>
      </c>
      <c r="M1741" s="5">
        <f t="shared" si="244"/>
        <v>0</v>
      </c>
      <c r="N1741" s="6">
        <f t="shared" si="245"/>
        <v>0</v>
      </c>
      <c r="O1741" s="6">
        <f t="shared" si="248"/>
        <v>0</v>
      </c>
      <c r="P1741" s="6">
        <f>FORECAST(J1741,Inputs!$B$10:$B$18,Inputs!$A$10:$A$18)</f>
        <v>31.250993452783359</v>
      </c>
      <c r="Q1741" s="6">
        <f>IF(Inputs!$D$10="Yes",IF('Hourly Calcs'!P1741&gt;'Hourly Calcs'!K1741,'Hourly Calcs'!O1741,N1741+O1741),N1741+O1741)</f>
        <v>0</v>
      </c>
      <c r="R1741" s="12">
        <f t="shared" si="249"/>
        <v>0</v>
      </c>
      <c r="S1741" s="1">
        <f>IF(AND(A1741&gt;=5,A1741&lt;=9),INDEX(Demand!$C$3:$C$26,C1741),INDEX(Demand!$B$3:$B$26,C1741))</f>
        <v>350</v>
      </c>
      <c r="T1741" s="7">
        <f t="shared" si="250"/>
        <v>0</v>
      </c>
      <c r="U1741" s="7">
        <f t="shared" si="251"/>
        <v>0</v>
      </c>
    </row>
    <row r="1742" spans="1:21" x14ac:dyDescent="0.2">
      <c r="A1742" s="1">
        <v>3</v>
      </c>
      <c r="B1742" s="1">
        <v>14</v>
      </c>
      <c r="C1742" s="1">
        <v>6</v>
      </c>
      <c r="D1742">
        <v>6.3</v>
      </c>
      <c r="E1742">
        <v>5.7</v>
      </c>
      <c r="F1742">
        <v>96</v>
      </c>
      <c r="G1742">
        <v>0</v>
      </c>
      <c r="H1742">
        <v>0</v>
      </c>
      <c r="I1742">
        <v>0</v>
      </c>
      <c r="J1742" s="4">
        <f t="shared" si="246"/>
        <v>87.004849714582193</v>
      </c>
      <c r="K1742" s="4">
        <f t="shared" si="247"/>
        <v>-5.4799825580422947</v>
      </c>
      <c r="L1742" s="5">
        <f t="shared" si="243"/>
        <v>77.995150285417807</v>
      </c>
      <c r="M1742" s="5">
        <f t="shared" si="244"/>
        <v>0</v>
      </c>
      <c r="N1742" s="6">
        <f t="shared" si="245"/>
        <v>0</v>
      </c>
      <c r="O1742" s="6">
        <f t="shared" si="248"/>
        <v>0</v>
      </c>
      <c r="P1742" s="6">
        <f>FORECAST(J1742,Inputs!$B$10:$B$18,Inputs!$A$10:$A$18)</f>
        <v>31.361156015875761</v>
      </c>
      <c r="Q1742" s="6">
        <f>IF(Inputs!$D$10="Yes",IF('Hourly Calcs'!P1742&gt;'Hourly Calcs'!K1742,'Hourly Calcs'!O1742,N1742+O1742),N1742+O1742)</f>
        <v>0</v>
      </c>
      <c r="R1742" s="12">
        <f t="shared" si="249"/>
        <v>0</v>
      </c>
      <c r="S1742" s="1">
        <f>IF(AND(A1742&gt;=5,A1742&lt;=9),INDEX(Demand!$C$3:$C$26,C1742),INDEX(Demand!$B$3:$B$26,C1742))</f>
        <v>350</v>
      </c>
      <c r="T1742" s="7">
        <f t="shared" si="250"/>
        <v>0</v>
      </c>
      <c r="U1742" s="7">
        <f t="shared" si="251"/>
        <v>0</v>
      </c>
    </row>
    <row r="1743" spans="1:21" x14ac:dyDescent="0.2">
      <c r="A1743" s="1">
        <v>3</v>
      </c>
      <c r="B1743" s="1">
        <v>14</v>
      </c>
      <c r="C1743" s="1">
        <v>7</v>
      </c>
      <c r="D1743">
        <v>6.4</v>
      </c>
      <c r="E1743">
        <v>5.7</v>
      </c>
      <c r="F1743">
        <v>95</v>
      </c>
      <c r="G1743">
        <v>2</v>
      </c>
      <c r="H1743">
        <v>0</v>
      </c>
      <c r="I1743">
        <v>2</v>
      </c>
      <c r="J1743" s="4">
        <f t="shared" si="246"/>
        <v>98.629387413979302</v>
      </c>
      <c r="K1743" s="4">
        <f t="shared" si="247"/>
        <v>4.132967300710078</v>
      </c>
      <c r="L1743" s="5">
        <f t="shared" si="243"/>
        <v>66.370612586020698</v>
      </c>
      <c r="M1743" s="5">
        <f t="shared" si="244"/>
        <v>29.867032699289922</v>
      </c>
      <c r="N1743" s="6">
        <f t="shared" si="245"/>
        <v>0</v>
      </c>
      <c r="O1743" s="6">
        <f t="shared" si="248"/>
        <v>1.8290375725550416</v>
      </c>
      <c r="P1743" s="6">
        <f>FORECAST(J1743,Inputs!$B$10:$B$18,Inputs!$A$10:$A$18)</f>
        <v>31.46879062420351</v>
      </c>
      <c r="Q1743" s="6">
        <f>IF(Inputs!$D$10="Yes",IF('Hourly Calcs'!P1743&gt;'Hourly Calcs'!K1743,'Hourly Calcs'!O1743,N1743+O1743),N1743+O1743)</f>
        <v>1.8290375725550416</v>
      </c>
      <c r="R1743" s="12">
        <f t="shared" si="249"/>
        <v>8.6915865447815577</v>
      </c>
      <c r="S1743" s="1">
        <f>IF(AND(A1743&gt;=5,A1743&lt;=9),INDEX(Demand!$C$3:$C$26,C1743),INDEX(Demand!$B$3:$B$26,C1743))</f>
        <v>350</v>
      </c>
      <c r="T1743" s="7">
        <f t="shared" si="250"/>
        <v>8.6915865447815577</v>
      </c>
      <c r="U1743" s="7">
        <f t="shared" si="251"/>
        <v>0</v>
      </c>
    </row>
    <row r="1744" spans="1:21" x14ac:dyDescent="0.2">
      <c r="A1744" s="1">
        <v>3</v>
      </c>
      <c r="B1744" s="1">
        <v>14</v>
      </c>
      <c r="C1744" s="1">
        <v>8</v>
      </c>
      <c r="D1744">
        <v>6.5</v>
      </c>
      <c r="E1744">
        <v>5.6</v>
      </c>
      <c r="F1744">
        <v>94</v>
      </c>
      <c r="G1744">
        <v>26</v>
      </c>
      <c r="H1744">
        <v>0</v>
      </c>
      <c r="I1744">
        <v>26</v>
      </c>
      <c r="J1744" s="4">
        <f t="shared" si="246"/>
        <v>110.62073839701753</v>
      </c>
      <c r="K1744" s="4">
        <f t="shared" si="247"/>
        <v>13.197183637655854</v>
      </c>
      <c r="L1744" s="5">
        <f t="shared" si="243"/>
        <v>54.379261602982467</v>
      </c>
      <c r="M1744" s="5">
        <f t="shared" si="244"/>
        <v>20.802816362344146</v>
      </c>
      <c r="N1744" s="6">
        <f t="shared" si="245"/>
        <v>0</v>
      </c>
      <c r="O1744" s="6">
        <f t="shared" si="248"/>
        <v>23.777488443215542</v>
      </c>
      <c r="P1744" s="6">
        <f>FORECAST(J1744,Inputs!$B$10:$B$18,Inputs!$A$10:$A$18)</f>
        <v>31.579821651824233</v>
      </c>
      <c r="Q1744" s="6">
        <f>IF(Inputs!$D$10="Yes",IF('Hourly Calcs'!P1744&gt;'Hourly Calcs'!K1744,'Hourly Calcs'!O1744,N1744+O1744),N1744+O1744)</f>
        <v>23.777488443215542</v>
      </c>
      <c r="R1744" s="12">
        <f t="shared" si="249"/>
        <v>112.99062508216025</v>
      </c>
      <c r="S1744" s="1">
        <f>IF(AND(A1744&gt;=5,A1744&lt;=9),INDEX(Demand!$C$3:$C$26,C1744),INDEX(Demand!$B$3:$B$26,C1744))</f>
        <v>350</v>
      </c>
      <c r="T1744" s="7">
        <f t="shared" si="250"/>
        <v>112.99062508216025</v>
      </c>
      <c r="U1744" s="7">
        <f t="shared" si="251"/>
        <v>0</v>
      </c>
    </row>
    <row r="1745" spans="1:21" x14ac:dyDescent="0.2">
      <c r="A1745" s="1">
        <v>3</v>
      </c>
      <c r="B1745" s="1">
        <v>14</v>
      </c>
      <c r="C1745" s="1">
        <v>9</v>
      </c>
      <c r="D1745">
        <v>7.3</v>
      </c>
      <c r="E1745">
        <v>6.2</v>
      </c>
      <c r="F1745">
        <v>93</v>
      </c>
      <c r="G1745">
        <v>72</v>
      </c>
      <c r="H1745">
        <v>0</v>
      </c>
      <c r="I1745">
        <v>72</v>
      </c>
      <c r="J1745" s="4">
        <f t="shared" si="246"/>
        <v>123.60610930012507</v>
      </c>
      <c r="K1745" s="4">
        <f t="shared" si="247"/>
        <v>21.626537959440654</v>
      </c>
      <c r="L1745" s="5">
        <f t="shared" si="243"/>
        <v>41.39389069987493</v>
      </c>
      <c r="M1745" s="5">
        <f t="shared" si="244"/>
        <v>12.373462040559346</v>
      </c>
      <c r="N1745" s="6">
        <f t="shared" si="245"/>
        <v>0</v>
      </c>
      <c r="O1745" s="6">
        <f t="shared" si="248"/>
        <v>65.845352611981497</v>
      </c>
      <c r="P1745" s="6">
        <f>FORECAST(J1745,Inputs!$B$10:$B$18,Inputs!$A$10:$A$18)</f>
        <v>31.700056567593748</v>
      </c>
      <c r="Q1745" s="6">
        <f>IF(Inputs!$D$10="Yes",IF('Hourly Calcs'!P1745&gt;'Hourly Calcs'!K1745,'Hourly Calcs'!O1745,N1745+O1745),N1745+O1745)</f>
        <v>65.845352611981497</v>
      </c>
      <c r="R1745" s="12">
        <f t="shared" si="249"/>
        <v>312.89711561213608</v>
      </c>
      <c r="S1745" s="1">
        <f>IF(AND(A1745&gt;=5,A1745&lt;=9),INDEX(Demand!$C$3:$C$26,C1745),INDEX(Demand!$B$3:$B$26,C1745))</f>
        <v>350</v>
      </c>
      <c r="T1745" s="7">
        <f t="shared" si="250"/>
        <v>312.89711561213608</v>
      </c>
      <c r="U1745" s="7">
        <f t="shared" si="251"/>
        <v>0</v>
      </c>
    </row>
    <row r="1746" spans="1:21" x14ac:dyDescent="0.2">
      <c r="A1746" s="1">
        <v>3</v>
      </c>
      <c r="B1746" s="1">
        <v>14</v>
      </c>
      <c r="C1746" s="1">
        <v>10</v>
      </c>
      <c r="D1746">
        <v>8.1999999999999993</v>
      </c>
      <c r="E1746">
        <v>5.8</v>
      </c>
      <c r="F1746">
        <v>85</v>
      </c>
      <c r="G1746">
        <v>237</v>
      </c>
      <c r="H1746">
        <v>99</v>
      </c>
      <c r="I1746">
        <v>193</v>
      </c>
      <c r="J1746" s="4">
        <f t="shared" si="246"/>
        <v>138.16334977319909</v>
      </c>
      <c r="K1746" s="4">
        <f t="shared" si="247"/>
        <v>28.806422391953845</v>
      </c>
      <c r="L1746" s="5">
        <f t="shared" si="243"/>
        <v>26.836650226800913</v>
      </c>
      <c r="M1746" s="5">
        <f t="shared" si="244"/>
        <v>5.1935776080461551</v>
      </c>
      <c r="N1746" s="6">
        <f t="shared" si="245"/>
        <v>82.832692237511424</v>
      </c>
      <c r="O1746" s="6">
        <f t="shared" si="248"/>
        <v>176.50212575156152</v>
      </c>
      <c r="P1746" s="6">
        <f>FORECAST(J1746,Inputs!$B$10:$B$18,Inputs!$A$10:$A$18)</f>
        <v>31.834845831233324</v>
      </c>
      <c r="Q1746" s="6">
        <f>IF(Inputs!$D$10="Yes",IF('Hourly Calcs'!P1746&gt;'Hourly Calcs'!K1746,'Hourly Calcs'!O1746,N1746+O1746),N1746+O1746)</f>
        <v>176.50212575156152</v>
      </c>
      <c r="R1746" s="12">
        <f t="shared" si="249"/>
        <v>838.73810157142032</v>
      </c>
      <c r="S1746" s="1">
        <f>IF(AND(A1746&gt;=5,A1746&lt;=9),INDEX(Demand!$C$3:$C$26,C1746),INDEX(Demand!$B$3:$B$26,C1746))</f>
        <v>600</v>
      </c>
      <c r="T1746" s="7">
        <f t="shared" si="250"/>
        <v>600</v>
      </c>
      <c r="U1746" s="7">
        <f t="shared" si="251"/>
        <v>238.73810157142032</v>
      </c>
    </row>
    <row r="1747" spans="1:21" x14ac:dyDescent="0.2">
      <c r="A1747" s="1">
        <v>3</v>
      </c>
      <c r="B1747" s="1">
        <v>14</v>
      </c>
      <c r="C1747" s="1">
        <v>11</v>
      </c>
      <c r="D1747">
        <v>8.8000000000000007</v>
      </c>
      <c r="E1747">
        <v>6.4</v>
      </c>
      <c r="F1747">
        <v>85</v>
      </c>
      <c r="G1747">
        <v>310</v>
      </c>
      <c r="H1747">
        <v>68</v>
      </c>
      <c r="I1747">
        <v>272</v>
      </c>
      <c r="J1747" s="4">
        <f t="shared" si="246"/>
        <v>154.63307723927073</v>
      </c>
      <c r="K1747" s="4">
        <f t="shared" si="247"/>
        <v>34.075916491246296</v>
      </c>
      <c r="L1747" s="5">
        <f t="shared" si="243"/>
        <v>10.366922760729267</v>
      </c>
      <c r="M1747" s="5">
        <f t="shared" si="244"/>
        <v>7.5916491246296403E-2</v>
      </c>
      <c r="N1747" s="6">
        <f t="shared" si="245"/>
        <v>62.568042051405051</v>
      </c>
      <c r="O1747" s="6">
        <f t="shared" si="248"/>
        <v>248.74910986748566</v>
      </c>
      <c r="P1747" s="6">
        <f>FORECAST(J1747,Inputs!$B$10:$B$18,Inputs!$A$10:$A$18)</f>
        <v>31.987343307771024</v>
      </c>
      <c r="Q1747" s="6">
        <f>IF(Inputs!$D$10="Yes",IF('Hourly Calcs'!P1747&gt;'Hourly Calcs'!K1747,'Hourly Calcs'!O1747,N1747+O1747),N1747+O1747)</f>
        <v>311.31715191889072</v>
      </c>
      <c r="R1747" s="12">
        <f t="shared" si="249"/>
        <v>1479.3791059185687</v>
      </c>
      <c r="S1747" s="1">
        <f>IF(AND(A1747&gt;=5,A1747&lt;=9),INDEX(Demand!$C$3:$C$26,C1747),INDEX(Demand!$B$3:$B$26,C1747))</f>
        <v>600</v>
      </c>
      <c r="T1747" s="7">
        <f t="shared" si="250"/>
        <v>600</v>
      </c>
      <c r="U1747" s="7">
        <f t="shared" si="251"/>
        <v>879.37910591856871</v>
      </c>
    </row>
    <row r="1748" spans="1:21" x14ac:dyDescent="0.2">
      <c r="A1748" s="1">
        <v>3</v>
      </c>
      <c r="B1748" s="1">
        <v>14</v>
      </c>
      <c r="C1748" s="1">
        <v>12</v>
      </c>
      <c r="D1748">
        <v>9.1999999999999993</v>
      </c>
      <c r="E1748">
        <v>7.1</v>
      </c>
      <c r="F1748">
        <v>87</v>
      </c>
      <c r="G1748">
        <v>353</v>
      </c>
      <c r="H1748">
        <v>131</v>
      </c>
      <c r="I1748">
        <v>274</v>
      </c>
      <c r="J1748" s="4">
        <f t="shared" si="246"/>
        <v>172.75445654526555</v>
      </c>
      <c r="K1748" s="4">
        <f t="shared" si="247"/>
        <v>36.761576845080171</v>
      </c>
      <c r="L1748" s="5">
        <f t="shared" si="243"/>
        <v>7.7544565452655547</v>
      </c>
      <c r="M1748" s="5">
        <f t="shared" si="244"/>
        <v>2.761576845080171</v>
      </c>
      <c r="N1748" s="6">
        <f t="shared" si="245"/>
        <v>123.14772236789382</v>
      </c>
      <c r="O1748" s="6">
        <f t="shared" si="248"/>
        <v>250.57814744004071</v>
      </c>
      <c r="P1748" s="6">
        <f>FORECAST(J1748,Inputs!$B$10:$B$18,Inputs!$A$10:$A$18)</f>
        <v>32.155133856900605</v>
      </c>
      <c r="Q1748" s="6">
        <f>IF(Inputs!$D$10="Yes",IF('Hourly Calcs'!P1748&gt;'Hourly Calcs'!K1748,'Hourly Calcs'!O1748,N1748+O1748),N1748+O1748)</f>
        <v>373.72586980793454</v>
      </c>
      <c r="R1748" s="12">
        <f t="shared" si="249"/>
        <v>1775.945333327305</v>
      </c>
      <c r="S1748" s="1">
        <f>IF(AND(A1748&gt;=5,A1748&lt;=9),INDEX(Demand!$C$3:$C$26,C1748),INDEX(Demand!$B$3:$B$26,C1748))</f>
        <v>600</v>
      </c>
      <c r="T1748" s="7">
        <f t="shared" si="250"/>
        <v>600</v>
      </c>
      <c r="U1748" s="7">
        <f t="shared" si="251"/>
        <v>1175.945333327305</v>
      </c>
    </row>
    <row r="1749" spans="1:21" x14ac:dyDescent="0.2">
      <c r="A1749" s="1">
        <v>3</v>
      </c>
      <c r="B1749" s="1">
        <v>14</v>
      </c>
      <c r="C1749" s="1">
        <v>13</v>
      </c>
      <c r="D1749">
        <v>9.1999999999999993</v>
      </c>
      <c r="E1749">
        <v>6.6</v>
      </c>
      <c r="F1749">
        <v>84</v>
      </c>
      <c r="G1749">
        <v>364</v>
      </c>
      <c r="H1749">
        <v>133</v>
      </c>
      <c r="I1749">
        <v>282</v>
      </c>
      <c r="J1749" s="4">
        <f t="shared" si="246"/>
        <v>191.44606547055349</v>
      </c>
      <c r="K1749" s="4">
        <f t="shared" si="247"/>
        <v>36.429483116493749</v>
      </c>
      <c r="L1749" s="5">
        <f t="shared" si="243"/>
        <v>26.446065470553492</v>
      </c>
      <c r="M1749" s="5">
        <f t="shared" si="244"/>
        <v>2.4294831164937492</v>
      </c>
      <c r="N1749" s="6">
        <f t="shared" si="245"/>
        <v>119.05463089242801</v>
      </c>
      <c r="O1749" s="6">
        <f t="shared" si="248"/>
        <v>257.89429773026086</v>
      </c>
      <c r="P1749" s="6">
        <f>FORECAST(J1749,Inputs!$B$10:$B$18,Inputs!$A$10:$A$18)</f>
        <v>32.328204309912529</v>
      </c>
      <c r="Q1749" s="6">
        <f>IF(Inputs!$D$10="Yes",IF('Hourly Calcs'!P1749&gt;'Hourly Calcs'!K1749,'Hourly Calcs'!O1749,N1749+O1749),N1749+O1749)</f>
        <v>376.94892862268887</v>
      </c>
      <c r="R1749" s="12">
        <f t="shared" si="249"/>
        <v>1791.2613088150174</v>
      </c>
      <c r="S1749" s="1">
        <f>IF(AND(A1749&gt;=5,A1749&lt;=9),INDEX(Demand!$C$3:$C$26,C1749),INDEX(Demand!$B$3:$B$26,C1749))</f>
        <v>600</v>
      </c>
      <c r="T1749" s="7">
        <f t="shared" si="250"/>
        <v>600</v>
      </c>
      <c r="U1749" s="7">
        <f t="shared" si="251"/>
        <v>1191.2613088150174</v>
      </c>
    </row>
    <row r="1750" spans="1:21" x14ac:dyDescent="0.2">
      <c r="A1750" s="1">
        <v>3</v>
      </c>
      <c r="B1750" s="1">
        <v>14</v>
      </c>
      <c r="C1750" s="1">
        <v>14</v>
      </c>
      <c r="D1750">
        <v>9.5</v>
      </c>
      <c r="E1750">
        <v>6.7</v>
      </c>
      <c r="F1750">
        <v>83</v>
      </c>
      <c r="G1750">
        <v>340</v>
      </c>
      <c r="H1750">
        <v>130</v>
      </c>
      <c r="I1750">
        <v>265</v>
      </c>
      <c r="J1750" s="4">
        <f t="shared" si="246"/>
        <v>209.27718186683771</v>
      </c>
      <c r="K1750" s="4">
        <f t="shared" si="247"/>
        <v>33.138413198518599</v>
      </c>
      <c r="L1750" s="5">
        <f t="shared" si="243"/>
        <v>44.277181866837708</v>
      </c>
      <c r="M1750" s="5">
        <f t="shared" si="244"/>
        <v>0.86158680148140121</v>
      </c>
      <c r="N1750" s="6">
        <f t="shared" si="245"/>
        <v>102.49873754571185</v>
      </c>
      <c r="O1750" s="6">
        <f t="shared" si="248"/>
        <v>242.34747836354302</v>
      </c>
      <c r="P1750" s="6">
        <f>FORECAST(J1750,Inputs!$B$10:$B$18,Inputs!$A$10:$A$18)</f>
        <v>32.493307239507757</v>
      </c>
      <c r="Q1750" s="6">
        <f>IF(Inputs!$D$10="Yes",IF('Hourly Calcs'!P1750&gt;'Hourly Calcs'!K1750,'Hourly Calcs'!O1750,N1750+O1750),N1750+O1750)</f>
        <v>344.84621590925485</v>
      </c>
      <c r="R1750" s="12">
        <f t="shared" si="249"/>
        <v>1638.7092180007789</v>
      </c>
      <c r="S1750" s="1">
        <f>IF(AND(A1750&gt;=5,A1750&lt;=9),INDEX(Demand!$C$3:$C$26,C1750),INDEX(Demand!$B$3:$B$26,C1750))</f>
        <v>600</v>
      </c>
      <c r="T1750" s="7">
        <f t="shared" si="250"/>
        <v>600</v>
      </c>
      <c r="U1750" s="7">
        <f t="shared" si="251"/>
        <v>1038.7092180007789</v>
      </c>
    </row>
    <row r="1751" spans="1:21" x14ac:dyDescent="0.2">
      <c r="A1751" s="1">
        <v>3</v>
      </c>
      <c r="B1751" s="1">
        <v>14</v>
      </c>
      <c r="C1751" s="1">
        <v>15</v>
      </c>
      <c r="D1751">
        <v>8.9</v>
      </c>
      <c r="E1751">
        <v>7.6</v>
      </c>
      <c r="F1751">
        <v>92</v>
      </c>
      <c r="G1751">
        <v>285</v>
      </c>
      <c r="H1751">
        <v>65</v>
      </c>
      <c r="I1751">
        <v>252</v>
      </c>
      <c r="J1751" s="4">
        <f t="shared" si="246"/>
        <v>225.33331525224639</v>
      </c>
      <c r="K1751" s="4">
        <f t="shared" si="247"/>
        <v>27.401880443524007</v>
      </c>
      <c r="L1751" s="5">
        <f t="shared" si="243"/>
        <v>60.333315252246393</v>
      </c>
      <c r="M1751" s="5">
        <f t="shared" si="244"/>
        <v>6.5981195564759929</v>
      </c>
      <c r="N1751" s="6">
        <f t="shared" si="245"/>
        <v>40.772390023192806</v>
      </c>
      <c r="O1751" s="6">
        <f t="shared" si="248"/>
        <v>230.45873414193525</v>
      </c>
      <c r="P1751" s="6">
        <f>FORECAST(J1751,Inputs!$B$10:$B$18,Inputs!$A$10:$A$18)</f>
        <v>32.641975141224499</v>
      </c>
      <c r="Q1751" s="6">
        <f>IF(Inputs!$D$10="Yes",IF('Hourly Calcs'!P1751&gt;'Hourly Calcs'!K1751,'Hourly Calcs'!O1751,N1751+O1751),N1751+O1751)</f>
        <v>230.45873414193525</v>
      </c>
      <c r="R1751" s="12">
        <f t="shared" si="249"/>
        <v>1095.1399046424763</v>
      </c>
      <c r="S1751" s="1">
        <f>IF(AND(A1751&gt;=5,A1751&lt;=9),INDEX(Demand!$C$3:$C$26,C1751),INDEX(Demand!$B$3:$B$26,C1751))</f>
        <v>600</v>
      </c>
      <c r="T1751" s="7">
        <f t="shared" si="250"/>
        <v>600</v>
      </c>
      <c r="U1751" s="7">
        <f t="shared" si="251"/>
        <v>495.13990464247627</v>
      </c>
    </row>
    <row r="1752" spans="1:21" x14ac:dyDescent="0.2">
      <c r="A1752" s="1">
        <v>3</v>
      </c>
      <c r="B1752" s="1">
        <v>14</v>
      </c>
      <c r="C1752" s="1">
        <v>16</v>
      </c>
      <c r="D1752">
        <v>8.5</v>
      </c>
      <c r="E1752">
        <v>7</v>
      </c>
      <c r="F1752">
        <v>90</v>
      </c>
      <c r="G1752">
        <v>204</v>
      </c>
      <c r="H1752">
        <v>62</v>
      </c>
      <c r="I1752">
        <v>179</v>
      </c>
      <c r="J1752" s="4">
        <f t="shared" si="246"/>
        <v>239.51743480163529</v>
      </c>
      <c r="K1752" s="4">
        <f t="shared" si="247"/>
        <v>19.907549433297262</v>
      </c>
      <c r="L1752" s="5">
        <f t="shared" si="243"/>
        <v>74.517434801635289</v>
      </c>
      <c r="M1752" s="5">
        <f t="shared" si="244"/>
        <v>14.092450566702738</v>
      </c>
      <c r="N1752" s="6">
        <f t="shared" si="245"/>
        <v>26.203919128155267</v>
      </c>
      <c r="O1752" s="6">
        <f t="shared" si="248"/>
        <v>163.69886274367622</v>
      </c>
      <c r="P1752" s="6">
        <f>FORECAST(J1752,Inputs!$B$10:$B$18,Inputs!$A$10:$A$18)</f>
        <v>32.773309581496619</v>
      </c>
      <c r="Q1752" s="6">
        <f>IF(Inputs!$D$10="Yes",IF('Hourly Calcs'!P1752&gt;'Hourly Calcs'!K1752,'Hourly Calcs'!O1752,N1752+O1752),N1752+O1752)</f>
        <v>163.69886274367622</v>
      </c>
      <c r="R1752" s="12">
        <f t="shared" si="249"/>
        <v>777.8969957579493</v>
      </c>
      <c r="S1752" s="1">
        <f>IF(AND(A1752&gt;=5,A1752&lt;=9),INDEX(Demand!$C$3:$C$26,C1752),INDEX(Demand!$B$3:$B$26,C1752))</f>
        <v>900</v>
      </c>
      <c r="T1752" s="7">
        <f t="shared" si="250"/>
        <v>777.8969957579493</v>
      </c>
      <c r="U1752" s="7">
        <f t="shared" si="251"/>
        <v>0</v>
      </c>
    </row>
    <row r="1753" spans="1:21" x14ac:dyDescent="0.2">
      <c r="A1753" s="1">
        <v>3</v>
      </c>
      <c r="B1753" s="1">
        <v>14</v>
      </c>
      <c r="C1753" s="1">
        <v>17</v>
      </c>
      <c r="D1753">
        <v>8.5</v>
      </c>
      <c r="E1753">
        <v>7.3</v>
      </c>
      <c r="F1753">
        <v>92</v>
      </c>
      <c r="G1753">
        <v>108</v>
      </c>
      <c r="H1753">
        <v>18</v>
      </c>
      <c r="I1753">
        <v>104</v>
      </c>
      <c r="J1753" s="4">
        <f t="shared" si="246"/>
        <v>252.2485119163133</v>
      </c>
      <c r="K1753" s="4">
        <f t="shared" si="247"/>
        <v>11.299321545047519</v>
      </c>
      <c r="L1753" s="5">
        <f t="shared" si="243"/>
        <v>87.248511916313305</v>
      </c>
      <c r="M1753" s="5">
        <f t="shared" si="244"/>
        <v>22.700678454952481</v>
      </c>
      <c r="N1753" s="6">
        <f t="shared" si="245"/>
        <v>3.3976856875866424</v>
      </c>
      <c r="O1753" s="6">
        <f t="shared" si="248"/>
        <v>95.10995377286217</v>
      </c>
      <c r="P1753" s="6">
        <f>FORECAST(J1753,Inputs!$B$10:$B$18,Inputs!$A$10:$A$18)</f>
        <v>32.891189925151046</v>
      </c>
      <c r="Q1753" s="6">
        <f>IF(Inputs!$D$10="Yes",IF('Hourly Calcs'!P1753&gt;'Hourly Calcs'!K1753,'Hourly Calcs'!O1753,N1753+O1753),N1753+O1753)</f>
        <v>95.10995377286217</v>
      </c>
      <c r="R1753" s="12">
        <f t="shared" si="249"/>
        <v>451.962500328641</v>
      </c>
      <c r="S1753" s="1">
        <f>IF(AND(A1753&gt;=5,A1753&lt;=9),INDEX(Demand!$C$3:$C$26,C1753),INDEX(Demand!$B$3:$B$26,C1753))</f>
        <v>900</v>
      </c>
      <c r="T1753" s="7">
        <f t="shared" si="250"/>
        <v>451.962500328641</v>
      </c>
      <c r="U1753" s="7">
        <f t="shared" si="251"/>
        <v>0</v>
      </c>
    </row>
    <row r="1754" spans="1:21" x14ac:dyDescent="0.2">
      <c r="A1754" s="1">
        <v>3</v>
      </c>
      <c r="B1754" s="1">
        <v>14</v>
      </c>
      <c r="C1754" s="1">
        <v>18</v>
      </c>
      <c r="D1754">
        <v>8.3000000000000007</v>
      </c>
      <c r="E1754">
        <v>7.7</v>
      </c>
      <c r="F1754">
        <v>96</v>
      </c>
      <c r="G1754">
        <v>11</v>
      </c>
      <c r="H1754">
        <v>0</v>
      </c>
      <c r="I1754">
        <v>11</v>
      </c>
      <c r="J1754" s="4">
        <f t="shared" si="246"/>
        <v>264.12482822849574</v>
      </c>
      <c r="K1754" s="4">
        <f t="shared" si="247"/>
        <v>2.2398057603997898</v>
      </c>
      <c r="L1754" s="5">
        <f t="shared" si="243"/>
        <v>0</v>
      </c>
      <c r="M1754" s="5">
        <f t="shared" si="244"/>
        <v>31.76019423960021</v>
      </c>
      <c r="N1754" s="6">
        <f t="shared" si="245"/>
        <v>0</v>
      </c>
      <c r="O1754" s="6">
        <f t="shared" si="248"/>
        <v>10.059706649052728</v>
      </c>
      <c r="P1754" s="6">
        <f>FORECAST(J1754,Inputs!$B$10:$B$18,Inputs!$A$10:$A$18)</f>
        <v>33.001155816930513</v>
      </c>
      <c r="Q1754" s="6">
        <f>IF(Inputs!$D$10="Yes",IF('Hourly Calcs'!P1754&gt;'Hourly Calcs'!K1754,'Hourly Calcs'!O1754,N1754+O1754),N1754+O1754)</f>
        <v>10.059706649052728</v>
      </c>
      <c r="R1754" s="12">
        <f t="shared" si="249"/>
        <v>47.80372599629856</v>
      </c>
      <c r="S1754" s="1">
        <f>IF(AND(A1754&gt;=5,A1754&lt;=9),INDEX(Demand!$C$3:$C$26,C1754),INDEX(Demand!$B$3:$B$26,C1754))</f>
        <v>900</v>
      </c>
      <c r="T1754" s="7">
        <f t="shared" si="250"/>
        <v>47.803725996298567</v>
      </c>
      <c r="U1754" s="7">
        <f t="shared" si="251"/>
        <v>0</v>
      </c>
    </row>
    <row r="1755" spans="1:21" x14ac:dyDescent="0.2">
      <c r="A1755" s="1">
        <v>3</v>
      </c>
      <c r="B1755" s="1">
        <v>14</v>
      </c>
      <c r="C1755" s="1">
        <v>19</v>
      </c>
      <c r="D1755">
        <v>8.4</v>
      </c>
      <c r="E1755">
        <v>8.1999999999999993</v>
      </c>
      <c r="F1755">
        <v>99</v>
      </c>
      <c r="G1755">
        <v>0</v>
      </c>
      <c r="H1755">
        <v>0</v>
      </c>
      <c r="I1755">
        <v>0</v>
      </c>
      <c r="J1755" s="4">
        <f t="shared" si="246"/>
        <v>275.77629642321415</v>
      </c>
      <c r="K1755" s="4">
        <f t="shared" si="247"/>
        <v>-7.4706417846684872</v>
      </c>
      <c r="L1755" s="5">
        <f t="shared" si="243"/>
        <v>0</v>
      </c>
      <c r="M1755" s="5">
        <f t="shared" si="244"/>
        <v>0</v>
      </c>
      <c r="N1755" s="6">
        <f t="shared" si="245"/>
        <v>0</v>
      </c>
      <c r="O1755" s="6">
        <f t="shared" si="248"/>
        <v>0</v>
      </c>
      <c r="P1755" s="6">
        <f>FORECAST(J1755,Inputs!$B$10:$B$18,Inputs!$A$10:$A$18)</f>
        <v>33.109039781696424</v>
      </c>
      <c r="Q1755" s="6">
        <f>IF(Inputs!$D$10="Yes",IF('Hourly Calcs'!P1755&gt;'Hourly Calcs'!K1755,'Hourly Calcs'!O1755,N1755+O1755),N1755+O1755)</f>
        <v>0</v>
      </c>
      <c r="R1755" s="12">
        <f t="shared" si="249"/>
        <v>0</v>
      </c>
      <c r="S1755" s="1">
        <f>IF(AND(A1755&gt;=5,A1755&lt;=9),INDEX(Demand!$C$3:$C$26,C1755),INDEX(Demand!$B$3:$B$26,C1755))</f>
        <v>900</v>
      </c>
      <c r="T1755" s="7">
        <f t="shared" si="250"/>
        <v>0</v>
      </c>
      <c r="U1755" s="7">
        <f t="shared" si="251"/>
        <v>0</v>
      </c>
    </row>
    <row r="1756" spans="1:21" x14ac:dyDescent="0.2">
      <c r="A1756" s="1">
        <v>3</v>
      </c>
      <c r="B1756" s="1">
        <v>14</v>
      </c>
      <c r="C1756" s="1">
        <v>20</v>
      </c>
      <c r="D1756">
        <v>7.8</v>
      </c>
      <c r="E1756">
        <v>7.8</v>
      </c>
      <c r="F1756">
        <v>100</v>
      </c>
      <c r="G1756">
        <v>0</v>
      </c>
      <c r="H1756">
        <v>0</v>
      </c>
      <c r="I1756">
        <v>0</v>
      </c>
      <c r="J1756" s="4">
        <f t="shared" si="246"/>
        <v>287.84683895658435</v>
      </c>
      <c r="K1756" s="4">
        <f t="shared" si="247"/>
        <v>-16.762711265997126</v>
      </c>
      <c r="L1756" s="5">
        <f t="shared" si="243"/>
        <v>0</v>
      </c>
      <c r="M1756" s="5">
        <f t="shared" si="244"/>
        <v>0</v>
      </c>
      <c r="N1756" s="6">
        <f t="shared" si="245"/>
        <v>0</v>
      </c>
      <c r="O1756" s="6">
        <f t="shared" si="248"/>
        <v>0</v>
      </c>
      <c r="P1756" s="6">
        <f>FORECAST(J1756,Inputs!$B$10:$B$18,Inputs!$A$10:$A$18)</f>
        <v>33.220804064412818</v>
      </c>
      <c r="Q1756" s="6">
        <f>IF(Inputs!$D$10="Yes",IF('Hourly Calcs'!P1756&gt;'Hourly Calcs'!K1756,'Hourly Calcs'!O1756,N1756+O1756),N1756+O1756)</f>
        <v>0</v>
      </c>
      <c r="R1756" s="12">
        <f t="shared" si="249"/>
        <v>0</v>
      </c>
      <c r="S1756" s="1">
        <f>IF(AND(A1756&gt;=5,A1756&lt;=9),INDEX(Demand!$C$3:$C$26,C1756),INDEX(Demand!$B$3:$B$26,C1756))</f>
        <v>800</v>
      </c>
      <c r="T1756" s="7">
        <f t="shared" si="250"/>
        <v>0</v>
      </c>
      <c r="U1756" s="7">
        <f t="shared" si="251"/>
        <v>0</v>
      </c>
    </row>
    <row r="1757" spans="1:21" x14ac:dyDescent="0.2">
      <c r="A1757" s="1">
        <v>3</v>
      </c>
      <c r="B1757" s="1">
        <v>14</v>
      </c>
      <c r="C1757" s="1">
        <v>21</v>
      </c>
      <c r="D1757">
        <v>7.6</v>
      </c>
      <c r="E1757">
        <v>6.3</v>
      </c>
      <c r="F1757">
        <v>91</v>
      </c>
      <c r="G1757">
        <v>0</v>
      </c>
      <c r="H1757">
        <v>0</v>
      </c>
      <c r="I1757">
        <v>0</v>
      </c>
      <c r="J1757" s="4">
        <f t="shared" si="246"/>
        <v>301.01433645053737</v>
      </c>
      <c r="K1757" s="4">
        <f t="shared" si="247"/>
        <v>-25.391700827749887</v>
      </c>
      <c r="L1757" s="5">
        <f t="shared" si="243"/>
        <v>0</v>
      </c>
      <c r="M1757" s="5">
        <f t="shared" si="244"/>
        <v>0</v>
      </c>
      <c r="N1757" s="6">
        <f t="shared" si="245"/>
        <v>0</v>
      </c>
      <c r="O1757" s="6">
        <f t="shared" si="248"/>
        <v>0</v>
      </c>
      <c r="P1757" s="6">
        <f>FORECAST(J1757,Inputs!$B$10:$B$18,Inputs!$A$10:$A$18)</f>
        <v>33.342725337504973</v>
      </c>
      <c r="Q1757" s="6">
        <f>IF(Inputs!$D$10="Yes",IF('Hourly Calcs'!P1757&gt;'Hourly Calcs'!K1757,'Hourly Calcs'!O1757,N1757+O1757),N1757+O1757)</f>
        <v>0</v>
      </c>
      <c r="R1757" s="12">
        <f t="shared" si="249"/>
        <v>0</v>
      </c>
      <c r="S1757" s="1">
        <f>IF(AND(A1757&gt;=5,A1757&lt;=9),INDEX(Demand!$C$3:$C$26,C1757),INDEX(Demand!$B$3:$B$26,C1757))</f>
        <v>700</v>
      </c>
      <c r="T1757" s="7">
        <f t="shared" si="250"/>
        <v>0</v>
      </c>
      <c r="U1757" s="7">
        <f t="shared" si="251"/>
        <v>0</v>
      </c>
    </row>
    <row r="1758" spans="1:21" x14ac:dyDescent="0.2">
      <c r="A1758" s="1">
        <v>3</v>
      </c>
      <c r="B1758" s="1">
        <v>14</v>
      </c>
      <c r="C1758" s="1">
        <v>22</v>
      </c>
      <c r="D1758">
        <v>7.8</v>
      </c>
      <c r="E1758">
        <v>5.6</v>
      </c>
      <c r="F1758">
        <v>86</v>
      </c>
      <c r="G1758">
        <v>0</v>
      </c>
      <c r="H1758">
        <v>0</v>
      </c>
      <c r="I1758">
        <v>0</v>
      </c>
      <c r="J1758" s="4">
        <f t="shared" si="246"/>
        <v>315.95845280011645</v>
      </c>
      <c r="K1758" s="4">
        <f t="shared" si="247"/>
        <v>-32.810874048886987</v>
      </c>
      <c r="L1758" s="5">
        <f t="shared" si="243"/>
        <v>0</v>
      </c>
      <c r="M1758" s="5">
        <f t="shared" si="244"/>
        <v>0</v>
      </c>
      <c r="N1758" s="6">
        <f t="shared" si="245"/>
        <v>0</v>
      </c>
      <c r="O1758" s="6">
        <f t="shared" si="248"/>
        <v>0</v>
      </c>
      <c r="P1758" s="6">
        <f>FORECAST(J1758,Inputs!$B$10:$B$18,Inputs!$A$10:$A$18)</f>
        <v>33.48109678518626</v>
      </c>
      <c r="Q1758" s="6">
        <f>IF(Inputs!$D$10="Yes",IF('Hourly Calcs'!P1758&gt;'Hourly Calcs'!K1758,'Hourly Calcs'!O1758,N1758+O1758),N1758+O1758)</f>
        <v>0</v>
      </c>
      <c r="R1758" s="12">
        <f t="shared" si="249"/>
        <v>0</v>
      </c>
      <c r="S1758" s="1">
        <f>IF(AND(A1758&gt;=5,A1758&lt;=9),INDEX(Demand!$C$3:$C$26,C1758),INDEX(Demand!$B$3:$B$26,C1758))</f>
        <v>600</v>
      </c>
      <c r="T1758" s="7">
        <f t="shared" si="250"/>
        <v>0</v>
      </c>
      <c r="U1758" s="7">
        <f t="shared" si="251"/>
        <v>0</v>
      </c>
    </row>
    <row r="1759" spans="1:21" x14ac:dyDescent="0.2">
      <c r="A1759" s="1">
        <v>3</v>
      </c>
      <c r="B1759" s="1">
        <v>14</v>
      </c>
      <c r="C1759" s="1">
        <v>23</v>
      </c>
      <c r="D1759">
        <v>7.5</v>
      </c>
      <c r="E1759">
        <v>4.8</v>
      </c>
      <c r="F1759">
        <v>83</v>
      </c>
      <c r="G1759">
        <v>0</v>
      </c>
      <c r="H1759">
        <v>0</v>
      </c>
      <c r="I1759">
        <v>0</v>
      </c>
      <c r="J1759" s="4">
        <f t="shared" si="246"/>
        <v>333.14478876537072</v>
      </c>
      <c r="K1759" s="4">
        <f t="shared" si="247"/>
        <v>-38.310145616526029</v>
      </c>
      <c r="L1759" s="5">
        <f t="shared" si="243"/>
        <v>0</v>
      </c>
      <c r="M1759" s="5">
        <f t="shared" si="244"/>
        <v>0</v>
      </c>
      <c r="N1759" s="6">
        <f t="shared" si="245"/>
        <v>0</v>
      </c>
      <c r="O1759" s="6">
        <f t="shared" si="248"/>
        <v>0</v>
      </c>
      <c r="P1759" s="6">
        <f>FORECAST(J1759,Inputs!$B$10:$B$18,Inputs!$A$10:$A$18)</f>
        <v>33.640229525605285</v>
      </c>
      <c r="Q1759" s="6">
        <f>IF(Inputs!$D$10="Yes",IF('Hourly Calcs'!P1759&gt;'Hourly Calcs'!K1759,'Hourly Calcs'!O1759,N1759+O1759),N1759+O1759)</f>
        <v>0</v>
      </c>
      <c r="R1759" s="12">
        <f t="shared" si="249"/>
        <v>0</v>
      </c>
      <c r="S1759" s="1">
        <f>IF(AND(A1759&gt;=5,A1759&lt;=9),INDEX(Demand!$C$3:$C$26,C1759),INDEX(Demand!$B$3:$B$26,C1759))</f>
        <v>500</v>
      </c>
      <c r="T1759" s="7">
        <f t="shared" si="250"/>
        <v>0</v>
      </c>
      <c r="U1759" s="7">
        <f t="shared" si="251"/>
        <v>0</v>
      </c>
    </row>
    <row r="1760" spans="1:21" x14ac:dyDescent="0.2">
      <c r="A1760" s="1">
        <v>3</v>
      </c>
      <c r="B1760" s="1">
        <v>14</v>
      </c>
      <c r="C1760" s="1">
        <v>24</v>
      </c>
      <c r="D1760">
        <v>7.1</v>
      </c>
      <c r="E1760">
        <v>4.0999999999999996</v>
      </c>
      <c r="F1760">
        <v>81</v>
      </c>
      <c r="G1760">
        <v>0</v>
      </c>
      <c r="H1760">
        <v>0</v>
      </c>
      <c r="I1760">
        <v>0</v>
      </c>
      <c r="J1760" s="4">
        <f t="shared" si="246"/>
        <v>352.33489757759196</v>
      </c>
      <c r="K1760" s="4">
        <f t="shared" si="247"/>
        <v>-41.119455656488782</v>
      </c>
      <c r="L1760" s="5">
        <f t="shared" si="243"/>
        <v>0</v>
      </c>
      <c r="M1760" s="5">
        <f t="shared" si="244"/>
        <v>0</v>
      </c>
      <c r="N1760" s="6">
        <f t="shared" si="245"/>
        <v>0</v>
      </c>
      <c r="O1760" s="6">
        <f t="shared" si="248"/>
        <v>0</v>
      </c>
      <c r="P1760" s="6">
        <f>FORECAST(J1760,Inputs!$B$10:$B$18,Inputs!$A$10:$A$18)</f>
        <v>33.817915718311035</v>
      </c>
      <c r="Q1760" s="6">
        <f>IF(Inputs!$D$10="Yes",IF('Hourly Calcs'!P1760&gt;'Hourly Calcs'!K1760,'Hourly Calcs'!O1760,N1760+O1760),N1760+O1760)</f>
        <v>0</v>
      </c>
      <c r="R1760" s="12">
        <f t="shared" si="249"/>
        <v>0</v>
      </c>
      <c r="S1760" s="1">
        <f>IF(AND(A1760&gt;=5,A1760&lt;=9),INDEX(Demand!$C$3:$C$26,C1760),INDEX(Demand!$B$3:$B$26,C1760))</f>
        <v>400</v>
      </c>
      <c r="T1760" s="7">
        <f t="shared" si="250"/>
        <v>0</v>
      </c>
      <c r="U1760" s="7">
        <f t="shared" si="251"/>
        <v>0</v>
      </c>
    </row>
    <row r="1761" spans="1:21" x14ac:dyDescent="0.2">
      <c r="A1761" s="1">
        <v>3</v>
      </c>
      <c r="B1761" s="1">
        <v>15</v>
      </c>
      <c r="C1761" s="1">
        <v>1</v>
      </c>
      <c r="D1761">
        <v>7.1</v>
      </c>
      <c r="E1761">
        <v>3.6</v>
      </c>
      <c r="F1761">
        <v>78</v>
      </c>
      <c r="G1761">
        <v>0</v>
      </c>
      <c r="H1761">
        <v>0</v>
      </c>
      <c r="I1761">
        <v>0</v>
      </c>
      <c r="J1761" s="4">
        <f t="shared" si="246"/>
        <v>12.215538000590044</v>
      </c>
      <c r="K1761" s="4">
        <f t="shared" si="247"/>
        <v>-40.724617789128615</v>
      </c>
      <c r="L1761" s="5">
        <f t="shared" si="243"/>
        <v>0</v>
      </c>
      <c r="M1761" s="5">
        <f t="shared" si="244"/>
        <v>0</v>
      </c>
      <c r="N1761" s="6">
        <f t="shared" si="245"/>
        <v>0</v>
      </c>
      <c r="O1761" s="6">
        <f t="shared" si="248"/>
        <v>0</v>
      </c>
      <c r="P1761" s="6">
        <f>FORECAST(J1761,Inputs!$B$10:$B$18,Inputs!$A$10:$A$18)</f>
        <v>30.668662388894351</v>
      </c>
      <c r="Q1761" s="6">
        <f>IF(Inputs!$D$10="Yes",IF('Hourly Calcs'!P1761&gt;'Hourly Calcs'!K1761,'Hourly Calcs'!O1761,N1761+O1761),N1761+O1761)</f>
        <v>0</v>
      </c>
      <c r="R1761" s="12">
        <f t="shared" si="249"/>
        <v>0</v>
      </c>
      <c r="S1761" s="1">
        <f>IF(AND(A1761&gt;=5,A1761&lt;=9),INDEX(Demand!$C$3:$C$26,C1761),INDEX(Demand!$B$3:$B$26,C1761))</f>
        <v>350</v>
      </c>
      <c r="T1761" s="7">
        <f t="shared" si="250"/>
        <v>0</v>
      </c>
      <c r="U1761" s="7">
        <f t="shared" si="251"/>
        <v>0</v>
      </c>
    </row>
    <row r="1762" spans="1:21" x14ac:dyDescent="0.2">
      <c r="A1762" s="1">
        <v>3</v>
      </c>
      <c r="B1762" s="1">
        <v>15</v>
      </c>
      <c r="C1762" s="1">
        <v>2</v>
      </c>
      <c r="D1762">
        <v>6.9</v>
      </c>
      <c r="E1762">
        <v>2.8</v>
      </c>
      <c r="F1762">
        <v>75</v>
      </c>
      <c r="G1762">
        <v>0</v>
      </c>
      <c r="H1762">
        <v>0</v>
      </c>
      <c r="I1762">
        <v>0</v>
      </c>
      <c r="J1762" s="4">
        <f t="shared" si="246"/>
        <v>31.00294308938922</v>
      </c>
      <c r="K1762" s="4">
        <f t="shared" si="247"/>
        <v>-37.202608069749004</v>
      </c>
      <c r="L1762" s="5">
        <f t="shared" si="243"/>
        <v>0</v>
      </c>
      <c r="M1762" s="5">
        <f t="shared" si="244"/>
        <v>0</v>
      </c>
      <c r="N1762" s="6">
        <f t="shared" si="245"/>
        <v>0</v>
      </c>
      <c r="O1762" s="6">
        <f t="shared" si="248"/>
        <v>0</v>
      </c>
      <c r="P1762" s="6">
        <f>FORECAST(J1762,Inputs!$B$10:$B$18,Inputs!$A$10:$A$18)</f>
        <v>30.84261984342027</v>
      </c>
      <c r="Q1762" s="6">
        <f>IF(Inputs!$D$10="Yes",IF('Hourly Calcs'!P1762&gt;'Hourly Calcs'!K1762,'Hourly Calcs'!O1762,N1762+O1762),N1762+O1762)</f>
        <v>0</v>
      </c>
      <c r="R1762" s="12">
        <f t="shared" si="249"/>
        <v>0</v>
      </c>
      <c r="S1762" s="1">
        <f>IF(AND(A1762&gt;=5,A1762&lt;=9),INDEX(Demand!$C$3:$C$26,C1762),INDEX(Demand!$B$3:$B$26,C1762))</f>
        <v>350</v>
      </c>
      <c r="T1762" s="7">
        <f t="shared" si="250"/>
        <v>0</v>
      </c>
      <c r="U1762" s="7">
        <f t="shared" si="251"/>
        <v>0</v>
      </c>
    </row>
    <row r="1763" spans="1:21" x14ac:dyDescent="0.2">
      <c r="A1763" s="1">
        <v>3</v>
      </c>
      <c r="B1763" s="1">
        <v>15</v>
      </c>
      <c r="C1763" s="1">
        <v>3</v>
      </c>
      <c r="D1763">
        <v>6.9</v>
      </c>
      <c r="E1763">
        <v>2.6</v>
      </c>
      <c r="F1763">
        <v>74</v>
      </c>
      <c r="G1763">
        <v>0</v>
      </c>
      <c r="H1763">
        <v>0</v>
      </c>
      <c r="I1763">
        <v>0</v>
      </c>
      <c r="J1763" s="4">
        <f t="shared" si="246"/>
        <v>47.63237289244401</v>
      </c>
      <c r="K1763" s="4">
        <f t="shared" si="247"/>
        <v>-31.164789187238284</v>
      </c>
      <c r="L1763" s="5">
        <f t="shared" ref="L1763:L1826" si="252">IF(ABS($B$5-J1763)&gt;90,0,ABS($B$5-J1763))</f>
        <v>0</v>
      </c>
      <c r="M1763" s="5">
        <f t="shared" ref="M1763:M1826" si="253">IF(K1763&gt;0,ABS($B$4-K1763),0)</f>
        <v>0</v>
      </c>
      <c r="N1763" s="6">
        <f t="shared" si="245"/>
        <v>0</v>
      </c>
      <c r="O1763" s="6">
        <f t="shared" si="248"/>
        <v>0</v>
      </c>
      <c r="P1763" s="6">
        <f>FORECAST(J1763,Inputs!$B$10:$B$18,Inputs!$A$10:$A$18)</f>
        <v>30.996596045300407</v>
      </c>
      <c r="Q1763" s="6">
        <f>IF(Inputs!$D$10="Yes",IF('Hourly Calcs'!P1763&gt;'Hourly Calcs'!K1763,'Hourly Calcs'!O1763,N1763+O1763),N1763+O1763)</f>
        <v>0</v>
      </c>
      <c r="R1763" s="12">
        <f t="shared" si="249"/>
        <v>0</v>
      </c>
      <c r="S1763" s="1">
        <f>IF(AND(A1763&gt;=5,A1763&lt;=9),INDEX(Demand!$C$3:$C$26,C1763),INDEX(Demand!$B$3:$B$26,C1763))</f>
        <v>350</v>
      </c>
      <c r="T1763" s="7">
        <f t="shared" si="250"/>
        <v>0</v>
      </c>
      <c r="U1763" s="7">
        <f t="shared" si="251"/>
        <v>0</v>
      </c>
    </row>
    <row r="1764" spans="1:21" x14ac:dyDescent="0.2">
      <c r="A1764" s="1">
        <v>3</v>
      </c>
      <c r="B1764" s="1">
        <v>15</v>
      </c>
      <c r="C1764" s="1">
        <v>4</v>
      </c>
      <c r="D1764">
        <v>6.8</v>
      </c>
      <c r="E1764">
        <v>2.4</v>
      </c>
      <c r="F1764">
        <v>73</v>
      </c>
      <c r="G1764">
        <v>0</v>
      </c>
      <c r="H1764">
        <v>0</v>
      </c>
      <c r="I1764">
        <v>0</v>
      </c>
      <c r="J1764" s="4">
        <f t="shared" si="246"/>
        <v>62.085842459674424</v>
      </c>
      <c r="K1764" s="4">
        <f t="shared" si="247"/>
        <v>-23.38634163872976</v>
      </c>
      <c r="L1764" s="5">
        <f t="shared" si="252"/>
        <v>0</v>
      </c>
      <c r="M1764" s="5">
        <f t="shared" si="253"/>
        <v>0</v>
      </c>
      <c r="N1764" s="6">
        <f t="shared" si="245"/>
        <v>0</v>
      </c>
      <c r="O1764" s="6">
        <f t="shared" si="248"/>
        <v>0</v>
      </c>
      <c r="P1764" s="6">
        <f>FORECAST(J1764,Inputs!$B$10:$B$18,Inputs!$A$10:$A$18)</f>
        <v>31.130424467219207</v>
      </c>
      <c r="Q1764" s="6">
        <f>IF(Inputs!$D$10="Yes",IF('Hourly Calcs'!P1764&gt;'Hourly Calcs'!K1764,'Hourly Calcs'!O1764,N1764+O1764),N1764+O1764)</f>
        <v>0</v>
      </c>
      <c r="R1764" s="12">
        <f t="shared" si="249"/>
        <v>0</v>
      </c>
      <c r="S1764" s="1">
        <f>IF(AND(A1764&gt;=5,A1764&lt;=9),INDEX(Demand!$C$3:$C$26,C1764),INDEX(Demand!$B$3:$B$26,C1764))</f>
        <v>350</v>
      </c>
      <c r="T1764" s="7">
        <f t="shared" si="250"/>
        <v>0</v>
      </c>
      <c r="U1764" s="7">
        <f t="shared" si="251"/>
        <v>0</v>
      </c>
    </row>
    <row r="1765" spans="1:21" x14ac:dyDescent="0.2">
      <c r="A1765" s="1">
        <v>3</v>
      </c>
      <c r="B1765" s="1">
        <v>15</v>
      </c>
      <c r="C1765" s="1">
        <v>5</v>
      </c>
      <c r="D1765">
        <v>7</v>
      </c>
      <c r="E1765">
        <v>2.4</v>
      </c>
      <c r="F1765">
        <v>72</v>
      </c>
      <c r="G1765">
        <v>0</v>
      </c>
      <c r="H1765">
        <v>0</v>
      </c>
      <c r="I1765">
        <v>0</v>
      </c>
      <c r="J1765" s="4">
        <f t="shared" si="246"/>
        <v>74.914899726694728</v>
      </c>
      <c r="K1765" s="4">
        <f t="shared" si="247"/>
        <v>-14.540379673115751</v>
      </c>
      <c r="L1765" s="5">
        <f t="shared" si="252"/>
        <v>0</v>
      </c>
      <c r="M1765" s="5">
        <f t="shared" si="253"/>
        <v>0</v>
      </c>
      <c r="N1765" s="6">
        <f t="shared" si="245"/>
        <v>0</v>
      </c>
      <c r="O1765" s="6">
        <f t="shared" si="248"/>
        <v>0</v>
      </c>
      <c r="P1765" s="6">
        <f>FORECAST(J1765,Inputs!$B$10:$B$18,Inputs!$A$10:$A$18)</f>
        <v>31.249212034506431</v>
      </c>
      <c r="Q1765" s="6">
        <f>IF(Inputs!$D$10="Yes",IF('Hourly Calcs'!P1765&gt;'Hourly Calcs'!K1765,'Hourly Calcs'!O1765,N1765+O1765),N1765+O1765)</f>
        <v>0</v>
      </c>
      <c r="R1765" s="12">
        <f t="shared" si="249"/>
        <v>0</v>
      </c>
      <c r="S1765" s="1">
        <f>IF(AND(A1765&gt;=5,A1765&lt;=9),INDEX(Demand!$C$3:$C$26,C1765),INDEX(Demand!$B$3:$B$26,C1765))</f>
        <v>350</v>
      </c>
      <c r="T1765" s="7">
        <f t="shared" si="250"/>
        <v>0</v>
      </c>
      <c r="U1765" s="7">
        <f t="shared" si="251"/>
        <v>0</v>
      </c>
    </row>
    <row r="1766" spans="1:21" x14ac:dyDescent="0.2">
      <c r="A1766" s="1">
        <v>3</v>
      </c>
      <c r="B1766" s="1">
        <v>15</v>
      </c>
      <c r="C1766" s="1">
        <v>6</v>
      </c>
      <c r="D1766">
        <v>5.6</v>
      </c>
      <c r="E1766">
        <v>3.9</v>
      </c>
      <c r="F1766">
        <v>89</v>
      </c>
      <c r="G1766">
        <v>0</v>
      </c>
      <c r="H1766">
        <v>0</v>
      </c>
      <c r="I1766">
        <v>0</v>
      </c>
      <c r="J1766" s="4">
        <f t="shared" si="246"/>
        <v>86.808659198160697</v>
      </c>
      <c r="K1766" s="4">
        <f t="shared" si="247"/>
        <v>-5.1257246861711678</v>
      </c>
      <c r="L1766" s="5">
        <f t="shared" si="252"/>
        <v>78.191340801839303</v>
      </c>
      <c r="M1766" s="5">
        <f t="shared" si="253"/>
        <v>0</v>
      </c>
      <c r="N1766" s="6">
        <f t="shared" si="245"/>
        <v>0</v>
      </c>
      <c r="O1766" s="6">
        <f t="shared" si="248"/>
        <v>0</v>
      </c>
      <c r="P1766" s="6">
        <f>FORECAST(J1766,Inputs!$B$10:$B$18,Inputs!$A$10:$A$18)</f>
        <v>31.359339437020004</v>
      </c>
      <c r="Q1766" s="6">
        <f>IF(Inputs!$D$10="Yes",IF('Hourly Calcs'!P1766&gt;'Hourly Calcs'!K1766,'Hourly Calcs'!O1766,N1766+O1766),N1766+O1766)</f>
        <v>0</v>
      </c>
      <c r="R1766" s="12">
        <f t="shared" si="249"/>
        <v>0</v>
      </c>
      <c r="S1766" s="1">
        <f>IF(AND(A1766&gt;=5,A1766&lt;=9),INDEX(Demand!$C$3:$C$26,C1766),INDEX(Demand!$B$3:$B$26,C1766))</f>
        <v>350</v>
      </c>
      <c r="T1766" s="7">
        <f t="shared" si="250"/>
        <v>0</v>
      </c>
      <c r="U1766" s="7">
        <f t="shared" si="251"/>
        <v>0</v>
      </c>
    </row>
    <row r="1767" spans="1:21" x14ac:dyDescent="0.2">
      <c r="A1767" s="1">
        <v>3</v>
      </c>
      <c r="B1767" s="1">
        <v>15</v>
      </c>
      <c r="C1767" s="1">
        <v>7</v>
      </c>
      <c r="D1767">
        <v>6.4</v>
      </c>
      <c r="E1767">
        <v>3</v>
      </c>
      <c r="F1767">
        <v>79</v>
      </c>
      <c r="G1767">
        <v>4</v>
      </c>
      <c r="H1767">
        <v>0</v>
      </c>
      <c r="I1767">
        <v>4</v>
      </c>
      <c r="J1767" s="4">
        <f t="shared" si="246"/>
        <v>98.436333887248438</v>
      </c>
      <c r="K1767" s="4">
        <f t="shared" si="247"/>
        <v>4.4731441798667788</v>
      </c>
      <c r="L1767" s="5">
        <f t="shared" si="252"/>
        <v>66.563666112751562</v>
      </c>
      <c r="M1767" s="5">
        <f t="shared" si="253"/>
        <v>29.526855820133221</v>
      </c>
      <c r="N1767" s="6">
        <f t="shared" si="245"/>
        <v>0</v>
      </c>
      <c r="O1767" s="6">
        <f t="shared" si="248"/>
        <v>3.6580751451100832</v>
      </c>
      <c r="P1767" s="6">
        <f>FORECAST(J1767,Inputs!$B$10:$B$18,Inputs!$A$10:$A$18)</f>
        <v>31.467003091548595</v>
      </c>
      <c r="Q1767" s="6">
        <f>IF(Inputs!$D$10="Yes",IF('Hourly Calcs'!P1767&gt;'Hourly Calcs'!K1767,'Hourly Calcs'!O1767,N1767+O1767),N1767+O1767)</f>
        <v>3.6580751451100832</v>
      </c>
      <c r="R1767" s="12">
        <f t="shared" si="249"/>
        <v>17.383173089563115</v>
      </c>
      <c r="S1767" s="1">
        <f>IF(AND(A1767&gt;=5,A1767&lt;=9),INDEX(Demand!$C$3:$C$26,C1767),INDEX(Demand!$B$3:$B$26,C1767))</f>
        <v>350</v>
      </c>
      <c r="T1767" s="7">
        <f t="shared" si="250"/>
        <v>17.383173089563115</v>
      </c>
      <c r="U1767" s="7">
        <f t="shared" si="251"/>
        <v>0</v>
      </c>
    </row>
    <row r="1768" spans="1:21" x14ac:dyDescent="0.2">
      <c r="A1768" s="1">
        <v>3</v>
      </c>
      <c r="B1768" s="1">
        <v>15</v>
      </c>
      <c r="C1768" s="1">
        <v>8</v>
      </c>
      <c r="D1768">
        <v>6.9</v>
      </c>
      <c r="E1768">
        <v>3.1</v>
      </c>
      <c r="F1768">
        <v>77</v>
      </c>
      <c r="G1768">
        <v>55</v>
      </c>
      <c r="H1768">
        <v>0</v>
      </c>
      <c r="I1768">
        <v>55</v>
      </c>
      <c r="J1768" s="4">
        <f t="shared" si="246"/>
        <v>110.43821957519705</v>
      </c>
      <c r="K1768" s="4">
        <f t="shared" si="247"/>
        <v>13.554964519699482</v>
      </c>
      <c r="L1768" s="5">
        <f t="shared" si="252"/>
        <v>54.561780424802947</v>
      </c>
      <c r="M1768" s="5">
        <f t="shared" si="253"/>
        <v>20.445035480300518</v>
      </c>
      <c r="N1768" s="6">
        <f t="shared" si="245"/>
        <v>0</v>
      </c>
      <c r="O1768" s="6">
        <f t="shared" si="248"/>
        <v>50.298533245263641</v>
      </c>
      <c r="P1768" s="6">
        <f>FORECAST(J1768,Inputs!$B$10:$B$18,Inputs!$A$10:$A$18)</f>
        <v>31.578131662733306</v>
      </c>
      <c r="Q1768" s="6">
        <f>IF(Inputs!$D$10="Yes",IF('Hourly Calcs'!P1768&gt;'Hourly Calcs'!K1768,'Hourly Calcs'!O1768,N1768+O1768),N1768+O1768)</f>
        <v>50.298533245263641</v>
      </c>
      <c r="R1768" s="12">
        <f t="shared" si="249"/>
        <v>239.01862998149281</v>
      </c>
      <c r="S1768" s="1">
        <f>IF(AND(A1768&gt;=5,A1768&lt;=9),INDEX(Demand!$C$3:$C$26,C1768),INDEX(Demand!$B$3:$B$26,C1768))</f>
        <v>350</v>
      </c>
      <c r="T1768" s="7">
        <f t="shared" si="250"/>
        <v>239.01862998149281</v>
      </c>
      <c r="U1768" s="7">
        <f t="shared" si="251"/>
        <v>0</v>
      </c>
    </row>
    <row r="1769" spans="1:21" x14ac:dyDescent="0.2">
      <c r="A1769" s="1">
        <v>3</v>
      </c>
      <c r="B1769" s="1">
        <v>15</v>
      </c>
      <c r="C1769" s="1">
        <v>9</v>
      </c>
      <c r="D1769">
        <v>6.8</v>
      </c>
      <c r="E1769">
        <v>4</v>
      </c>
      <c r="F1769">
        <v>82</v>
      </c>
      <c r="G1769">
        <v>149</v>
      </c>
      <c r="H1769">
        <v>43</v>
      </c>
      <c r="I1769">
        <v>135</v>
      </c>
      <c r="J1769" s="4">
        <f t="shared" si="246"/>
        <v>123.44592484354912</v>
      </c>
      <c r="K1769" s="4">
        <f t="shared" si="247"/>
        <v>21.998255145370123</v>
      </c>
      <c r="L1769" s="5">
        <f t="shared" si="252"/>
        <v>41.554075156450878</v>
      </c>
      <c r="M1769" s="5">
        <f t="shared" si="253"/>
        <v>12.001744854629877</v>
      </c>
      <c r="N1769" s="6">
        <f t="shared" si="245"/>
        <v>30.03698065404123</v>
      </c>
      <c r="O1769" s="6">
        <f t="shared" si="248"/>
        <v>123.4600361474653</v>
      </c>
      <c r="P1769" s="6">
        <f>FORECAST(J1769,Inputs!$B$10:$B$18,Inputs!$A$10:$A$18)</f>
        <v>31.69857337818101</v>
      </c>
      <c r="Q1769" s="6">
        <f>IF(Inputs!$D$10="Yes",IF('Hourly Calcs'!P1769&gt;'Hourly Calcs'!K1769,'Hourly Calcs'!O1769,N1769+O1769),N1769+O1769)</f>
        <v>123.4600361474653</v>
      </c>
      <c r="R1769" s="12">
        <f t="shared" si="249"/>
        <v>586.68209177275514</v>
      </c>
      <c r="S1769" s="1">
        <f>IF(AND(A1769&gt;=5,A1769&lt;=9),INDEX(Demand!$C$3:$C$26,C1769),INDEX(Demand!$B$3:$B$26,C1769))</f>
        <v>350</v>
      </c>
      <c r="T1769" s="7">
        <f t="shared" si="250"/>
        <v>350</v>
      </c>
      <c r="U1769" s="7">
        <f t="shared" si="251"/>
        <v>236.68209177275514</v>
      </c>
    </row>
    <row r="1770" spans="1:21" x14ac:dyDescent="0.2">
      <c r="A1770" s="1">
        <v>3</v>
      </c>
      <c r="B1770" s="1">
        <v>15</v>
      </c>
      <c r="C1770" s="1">
        <v>10</v>
      </c>
      <c r="D1770">
        <v>6.5</v>
      </c>
      <c r="E1770">
        <v>4.4000000000000004</v>
      </c>
      <c r="F1770">
        <v>86</v>
      </c>
      <c r="G1770">
        <v>242</v>
      </c>
      <c r="H1770">
        <v>72</v>
      </c>
      <c r="I1770">
        <v>209</v>
      </c>
      <c r="J1770" s="4">
        <f t="shared" si="246"/>
        <v>138.04534505038419</v>
      </c>
      <c r="K1770" s="4">
        <f t="shared" si="247"/>
        <v>29.193539176073884</v>
      </c>
      <c r="L1770" s="5">
        <f t="shared" si="252"/>
        <v>26.954654949615815</v>
      </c>
      <c r="M1770" s="5">
        <f t="shared" si="253"/>
        <v>4.8064608239261162</v>
      </c>
      <c r="N1770" s="6">
        <f t="shared" si="245"/>
        <v>60.444265856104252</v>
      </c>
      <c r="O1770" s="6">
        <f t="shared" si="248"/>
        <v>191.13442633200185</v>
      </c>
      <c r="P1770" s="6">
        <f>FORECAST(J1770,Inputs!$B$10:$B$18,Inputs!$A$10:$A$18)</f>
        <v>31.833753194910962</v>
      </c>
      <c r="Q1770" s="6">
        <f>IF(Inputs!$D$10="Yes",IF('Hourly Calcs'!P1770&gt;'Hourly Calcs'!K1770,'Hourly Calcs'!O1770,N1770+O1770),N1770+O1770)</f>
        <v>191.13442633200185</v>
      </c>
      <c r="R1770" s="12">
        <f t="shared" si="249"/>
        <v>908.27079392967278</v>
      </c>
      <c r="S1770" s="1">
        <f>IF(AND(A1770&gt;=5,A1770&lt;=9),INDEX(Demand!$C$3:$C$26,C1770),INDEX(Demand!$B$3:$B$26,C1770))</f>
        <v>600</v>
      </c>
      <c r="T1770" s="7">
        <f t="shared" si="250"/>
        <v>600</v>
      </c>
      <c r="U1770" s="7">
        <f t="shared" si="251"/>
        <v>308.27079392967278</v>
      </c>
    </row>
    <row r="1771" spans="1:21" x14ac:dyDescent="0.2">
      <c r="A1771" s="1">
        <v>3</v>
      </c>
      <c r="B1771" s="1">
        <v>15</v>
      </c>
      <c r="C1771" s="1">
        <v>11</v>
      </c>
      <c r="D1771">
        <v>7.5</v>
      </c>
      <c r="E1771">
        <v>3.5</v>
      </c>
      <c r="F1771">
        <v>76</v>
      </c>
      <c r="G1771">
        <v>315</v>
      </c>
      <c r="H1771">
        <v>84</v>
      </c>
      <c r="I1771">
        <v>269</v>
      </c>
      <c r="J1771" s="4">
        <f t="shared" si="246"/>
        <v>154.58532891001229</v>
      </c>
      <c r="K1771" s="4">
        <f t="shared" si="247"/>
        <v>34.47472894405152</v>
      </c>
      <c r="L1771" s="5">
        <f t="shared" si="252"/>
        <v>10.414671089987706</v>
      </c>
      <c r="M1771" s="5">
        <f t="shared" si="253"/>
        <v>0.47472894405152033</v>
      </c>
      <c r="N1771" s="6">
        <f t="shared" si="245"/>
        <v>77.50354044512946</v>
      </c>
      <c r="O1771" s="6">
        <f t="shared" si="248"/>
        <v>246.00555350865309</v>
      </c>
      <c r="P1771" s="6">
        <f>FORECAST(J1771,Inputs!$B$10:$B$18,Inputs!$A$10:$A$18)</f>
        <v>31.986901193611224</v>
      </c>
      <c r="Q1771" s="6">
        <f>IF(Inputs!$D$10="Yes",IF('Hourly Calcs'!P1771&gt;'Hourly Calcs'!K1771,'Hourly Calcs'!O1771,N1771+O1771),N1771+O1771)</f>
        <v>323.50909395378255</v>
      </c>
      <c r="R1771" s="12">
        <f t="shared" si="249"/>
        <v>1537.3152144683747</v>
      </c>
      <c r="S1771" s="1">
        <f>IF(AND(A1771&gt;=5,A1771&lt;=9),INDEX(Demand!$C$3:$C$26,C1771),INDEX(Demand!$B$3:$B$26,C1771))</f>
        <v>600</v>
      </c>
      <c r="T1771" s="7">
        <f t="shared" si="250"/>
        <v>600</v>
      </c>
      <c r="U1771" s="7">
        <f t="shared" si="251"/>
        <v>937.31521446837473</v>
      </c>
    </row>
    <row r="1772" spans="1:21" x14ac:dyDescent="0.2">
      <c r="A1772" s="1">
        <v>3</v>
      </c>
      <c r="B1772" s="1">
        <v>15</v>
      </c>
      <c r="C1772" s="1">
        <v>12</v>
      </c>
      <c r="D1772">
        <v>7.7</v>
      </c>
      <c r="E1772">
        <v>2.8</v>
      </c>
      <c r="F1772">
        <v>71</v>
      </c>
      <c r="G1772">
        <v>359</v>
      </c>
      <c r="H1772">
        <v>135</v>
      </c>
      <c r="I1772">
        <v>278</v>
      </c>
      <c r="J1772" s="4">
        <f t="shared" si="246"/>
        <v>172.80300592356187</v>
      </c>
      <c r="K1772" s="4">
        <f t="shared" si="247"/>
        <v>37.160517395781199</v>
      </c>
      <c r="L1772" s="5">
        <f t="shared" si="252"/>
        <v>7.8030059235618694</v>
      </c>
      <c r="M1772" s="5">
        <f t="shared" si="253"/>
        <v>3.1605173957811985</v>
      </c>
      <c r="N1772" s="6">
        <f t="shared" si="245"/>
        <v>127.21058007613858</v>
      </c>
      <c r="O1772" s="6">
        <f t="shared" si="248"/>
        <v>254.23622258515078</v>
      </c>
      <c r="P1772" s="6">
        <f>FORECAST(J1772,Inputs!$B$10:$B$18,Inputs!$A$10:$A$18)</f>
        <v>32.155583388181128</v>
      </c>
      <c r="Q1772" s="6">
        <f>IF(Inputs!$D$10="Yes",IF('Hourly Calcs'!P1772&gt;'Hourly Calcs'!K1772,'Hourly Calcs'!O1772,N1772+O1772),N1772+O1772)</f>
        <v>381.44680266128938</v>
      </c>
      <c r="R1772" s="12">
        <f t="shared" si="249"/>
        <v>1812.6352062464471</v>
      </c>
      <c r="S1772" s="1">
        <f>IF(AND(A1772&gt;=5,A1772&lt;=9),INDEX(Demand!$C$3:$C$26,C1772),INDEX(Demand!$B$3:$B$26,C1772))</f>
        <v>600</v>
      </c>
      <c r="T1772" s="7">
        <f t="shared" si="250"/>
        <v>600</v>
      </c>
      <c r="U1772" s="7">
        <f t="shared" si="251"/>
        <v>1212.6352062464471</v>
      </c>
    </row>
    <row r="1773" spans="1:21" x14ac:dyDescent="0.2">
      <c r="A1773" s="1">
        <v>3</v>
      </c>
      <c r="B1773" s="1">
        <v>15</v>
      </c>
      <c r="C1773" s="1">
        <v>13</v>
      </c>
      <c r="D1773">
        <v>7.7</v>
      </c>
      <c r="E1773">
        <v>3</v>
      </c>
      <c r="F1773">
        <v>72</v>
      </c>
      <c r="G1773">
        <v>588</v>
      </c>
      <c r="H1773">
        <v>620</v>
      </c>
      <c r="I1773">
        <v>205</v>
      </c>
      <c r="J1773" s="4">
        <f t="shared" si="246"/>
        <v>191.59541179609161</v>
      </c>
      <c r="K1773" s="4">
        <f t="shared" si="247"/>
        <v>36.811995770590563</v>
      </c>
      <c r="L1773" s="5">
        <f t="shared" si="252"/>
        <v>26.595411796091611</v>
      </c>
      <c r="M1773" s="5">
        <f t="shared" si="253"/>
        <v>2.8119957705905634</v>
      </c>
      <c r="N1773" s="6">
        <f t="shared" si="245"/>
        <v>556.18639468169533</v>
      </c>
      <c r="O1773" s="6">
        <f t="shared" si="248"/>
        <v>187.47635118689178</v>
      </c>
      <c r="P1773" s="6">
        <f>FORECAST(J1773,Inputs!$B$10:$B$18,Inputs!$A$10:$A$18)</f>
        <v>32.329587146260103</v>
      </c>
      <c r="Q1773" s="6">
        <f>IF(Inputs!$D$10="Yes",IF('Hourly Calcs'!P1773&gt;'Hourly Calcs'!K1773,'Hourly Calcs'!O1773,N1773+O1773),N1773+O1773)</f>
        <v>743.66274586858708</v>
      </c>
      <c r="R1773" s="12">
        <f t="shared" si="249"/>
        <v>3533.8853683675256</v>
      </c>
      <c r="S1773" s="1">
        <f>IF(AND(A1773&gt;=5,A1773&lt;=9),INDEX(Demand!$C$3:$C$26,C1773),INDEX(Demand!$B$3:$B$26,C1773))</f>
        <v>600</v>
      </c>
      <c r="T1773" s="7">
        <f t="shared" si="250"/>
        <v>600</v>
      </c>
      <c r="U1773" s="7">
        <f t="shared" si="251"/>
        <v>2933.8853683675256</v>
      </c>
    </row>
    <row r="1774" spans="1:21" x14ac:dyDescent="0.2">
      <c r="A1774" s="1">
        <v>3</v>
      </c>
      <c r="B1774" s="1">
        <v>15</v>
      </c>
      <c r="C1774" s="1">
        <v>14</v>
      </c>
      <c r="D1774">
        <v>8.1999999999999993</v>
      </c>
      <c r="E1774">
        <v>2.2000000000000002</v>
      </c>
      <c r="F1774">
        <v>66</v>
      </c>
      <c r="G1774">
        <v>456</v>
      </c>
      <c r="H1774">
        <v>333</v>
      </c>
      <c r="I1774">
        <v>259</v>
      </c>
      <c r="J1774" s="4">
        <f t="shared" si="246"/>
        <v>209.50425672757856</v>
      </c>
      <c r="K1774" s="4">
        <f t="shared" si="247"/>
        <v>33.49151154988779</v>
      </c>
      <c r="L1774" s="5">
        <f t="shared" si="252"/>
        <v>44.504256727578564</v>
      </c>
      <c r="M1774" s="5">
        <f t="shared" si="253"/>
        <v>0.50848845011221044</v>
      </c>
      <c r="N1774" s="6">
        <f t="shared" si="245"/>
        <v>263.09439099839864</v>
      </c>
      <c r="O1774" s="6">
        <f t="shared" si="248"/>
        <v>236.86036564587789</v>
      </c>
      <c r="P1774" s="6">
        <f>FORECAST(J1774,Inputs!$B$10:$B$18,Inputs!$A$10:$A$18)</f>
        <v>32.495409784514614</v>
      </c>
      <c r="Q1774" s="6">
        <f>IF(Inputs!$D$10="Yes",IF('Hourly Calcs'!P1774&gt;'Hourly Calcs'!K1774,'Hourly Calcs'!O1774,N1774+O1774),N1774+O1774)</f>
        <v>499.95475664427653</v>
      </c>
      <c r="R1774" s="12">
        <f t="shared" si="249"/>
        <v>2375.7850035736019</v>
      </c>
      <c r="S1774" s="1">
        <f>IF(AND(A1774&gt;=5,A1774&lt;=9),INDEX(Demand!$C$3:$C$26,C1774),INDEX(Demand!$B$3:$B$26,C1774))</f>
        <v>600</v>
      </c>
      <c r="T1774" s="7">
        <f t="shared" si="250"/>
        <v>600</v>
      </c>
      <c r="U1774" s="7">
        <f t="shared" si="251"/>
        <v>1775.7850035736019</v>
      </c>
    </row>
    <row r="1775" spans="1:21" x14ac:dyDescent="0.2">
      <c r="A1775" s="1">
        <v>3</v>
      </c>
      <c r="B1775" s="1">
        <v>15</v>
      </c>
      <c r="C1775" s="1">
        <v>15</v>
      </c>
      <c r="D1775">
        <v>8.6999999999999993</v>
      </c>
      <c r="E1775">
        <v>1.6</v>
      </c>
      <c r="F1775">
        <v>61</v>
      </c>
      <c r="G1775">
        <v>463</v>
      </c>
      <c r="H1775">
        <v>581</v>
      </c>
      <c r="I1775">
        <v>164</v>
      </c>
      <c r="J1775" s="4">
        <f t="shared" si="246"/>
        <v>225.60543335247695</v>
      </c>
      <c r="K1775" s="4">
        <f t="shared" si="247"/>
        <v>27.721973642047026</v>
      </c>
      <c r="L1775" s="5">
        <f t="shared" si="252"/>
        <v>60.60543335247695</v>
      </c>
      <c r="M1775" s="5">
        <f t="shared" si="253"/>
        <v>6.2780263579529745</v>
      </c>
      <c r="N1775" s="6">
        <f t="shared" si="245"/>
        <v>365.22383888154405</v>
      </c>
      <c r="O1775" s="6">
        <f t="shared" si="248"/>
        <v>149.98108094951343</v>
      </c>
      <c r="P1775" s="6">
        <f>FORECAST(J1775,Inputs!$B$10:$B$18,Inputs!$A$10:$A$18)</f>
        <v>32.644494753263672</v>
      </c>
      <c r="Q1775" s="6">
        <f>IF(Inputs!$D$10="Yes",IF('Hourly Calcs'!P1775&gt;'Hourly Calcs'!K1775,'Hourly Calcs'!O1775,N1775+O1775),N1775+O1775)</f>
        <v>149.98108094951343</v>
      </c>
      <c r="R1775" s="12">
        <f t="shared" si="249"/>
        <v>712.71009667208773</v>
      </c>
      <c r="S1775" s="1">
        <f>IF(AND(A1775&gt;=5,A1775&lt;=9),INDEX(Demand!$C$3:$C$26,C1775),INDEX(Demand!$B$3:$B$26,C1775))</f>
        <v>600</v>
      </c>
      <c r="T1775" s="7">
        <f t="shared" si="250"/>
        <v>600</v>
      </c>
      <c r="U1775" s="7">
        <f t="shared" si="251"/>
        <v>112.71009667208773</v>
      </c>
    </row>
    <row r="1776" spans="1:21" x14ac:dyDescent="0.2">
      <c r="A1776" s="1">
        <v>3</v>
      </c>
      <c r="B1776" s="1">
        <v>15</v>
      </c>
      <c r="C1776" s="1">
        <v>16</v>
      </c>
      <c r="D1776">
        <v>6.6</v>
      </c>
      <c r="E1776">
        <v>2.8</v>
      </c>
      <c r="F1776">
        <v>77</v>
      </c>
      <c r="G1776">
        <v>343</v>
      </c>
      <c r="H1776">
        <v>595</v>
      </c>
      <c r="I1776">
        <v>102</v>
      </c>
      <c r="J1776" s="4">
        <f t="shared" si="246"/>
        <v>239.8101408539826</v>
      </c>
      <c r="K1776" s="4">
        <f t="shared" si="247"/>
        <v>20.198968335930061</v>
      </c>
      <c r="L1776" s="5">
        <f t="shared" si="252"/>
        <v>74.810140853982602</v>
      </c>
      <c r="M1776" s="5">
        <f t="shared" si="253"/>
        <v>13.801031664069939</v>
      </c>
      <c r="N1776" s="6">
        <f t="shared" si="245"/>
        <v>252.13658630268196</v>
      </c>
      <c r="O1776" s="6">
        <f t="shared" si="248"/>
        <v>93.280916200307118</v>
      </c>
      <c r="P1776" s="6">
        <f>FORECAST(J1776,Inputs!$B$10:$B$18,Inputs!$A$10:$A$18)</f>
        <v>32.776019822722063</v>
      </c>
      <c r="Q1776" s="6">
        <f>IF(Inputs!$D$10="Yes",IF('Hourly Calcs'!P1776&gt;'Hourly Calcs'!K1776,'Hourly Calcs'!O1776,N1776+O1776),N1776+O1776)</f>
        <v>93.280916200307118</v>
      </c>
      <c r="R1776" s="12">
        <f t="shared" si="249"/>
        <v>443.27091378385938</v>
      </c>
      <c r="S1776" s="1">
        <f>IF(AND(A1776&gt;=5,A1776&lt;=9),INDEX(Demand!$C$3:$C$26,C1776),INDEX(Demand!$B$3:$B$26,C1776))</f>
        <v>900</v>
      </c>
      <c r="T1776" s="7">
        <f t="shared" si="250"/>
        <v>443.27091378385938</v>
      </c>
      <c r="U1776" s="7">
        <f t="shared" si="251"/>
        <v>0</v>
      </c>
    </row>
    <row r="1777" spans="1:21" x14ac:dyDescent="0.2">
      <c r="A1777" s="1">
        <v>3</v>
      </c>
      <c r="B1777" s="1">
        <v>15</v>
      </c>
      <c r="C1777" s="1">
        <v>17</v>
      </c>
      <c r="D1777">
        <v>7.5</v>
      </c>
      <c r="E1777">
        <v>0.6</v>
      </c>
      <c r="F1777">
        <v>62</v>
      </c>
      <c r="G1777">
        <v>178</v>
      </c>
      <c r="H1777">
        <v>276</v>
      </c>
      <c r="I1777">
        <v>105</v>
      </c>
      <c r="J1777" s="4">
        <f t="shared" si="246"/>
        <v>252.54917607992729</v>
      </c>
      <c r="K1777" s="4">
        <f t="shared" si="247"/>
        <v>11.569709134783139</v>
      </c>
      <c r="L1777" s="5">
        <f t="shared" si="252"/>
        <v>87.549176079927292</v>
      </c>
      <c r="M1777" s="5">
        <f t="shared" si="253"/>
        <v>22.430290865216861</v>
      </c>
      <c r="N1777" s="6">
        <f t="shared" si="245"/>
        <v>52.356670283538911</v>
      </c>
      <c r="O1777" s="6">
        <f t="shared" si="248"/>
        <v>96.024472559139681</v>
      </c>
      <c r="P1777" s="6">
        <f>FORECAST(J1777,Inputs!$B$10:$B$18,Inputs!$A$10:$A$18)</f>
        <v>32.89397385259192</v>
      </c>
      <c r="Q1777" s="6">
        <f>IF(Inputs!$D$10="Yes",IF('Hourly Calcs'!P1777&gt;'Hourly Calcs'!K1777,'Hourly Calcs'!O1777,N1777+O1777),N1777+O1777)</f>
        <v>96.024472559139681</v>
      </c>
      <c r="R1777" s="12">
        <f t="shared" si="249"/>
        <v>456.30829360103172</v>
      </c>
      <c r="S1777" s="1">
        <f>IF(AND(A1777&gt;=5,A1777&lt;=9),INDEX(Demand!$C$3:$C$26,C1777),INDEX(Demand!$B$3:$B$26,C1777))</f>
        <v>900</v>
      </c>
      <c r="T1777" s="7">
        <f t="shared" si="250"/>
        <v>456.30829360103172</v>
      </c>
      <c r="U1777" s="7">
        <f t="shared" si="251"/>
        <v>0</v>
      </c>
    </row>
    <row r="1778" spans="1:21" x14ac:dyDescent="0.2">
      <c r="A1778" s="1">
        <v>3</v>
      </c>
      <c r="B1778" s="1">
        <v>15</v>
      </c>
      <c r="C1778" s="1">
        <v>18</v>
      </c>
      <c r="D1778">
        <v>6.7</v>
      </c>
      <c r="E1778">
        <v>-1.3</v>
      </c>
      <c r="F1778">
        <v>56</v>
      </c>
      <c r="G1778">
        <v>41</v>
      </c>
      <c r="H1778">
        <v>33</v>
      </c>
      <c r="I1778">
        <v>37</v>
      </c>
      <c r="J1778" s="4">
        <f t="shared" si="246"/>
        <v>264.42883862123244</v>
      </c>
      <c r="K1778" s="4">
        <f t="shared" si="247"/>
        <v>2.4852949647001736</v>
      </c>
      <c r="L1778" s="5">
        <f t="shared" si="252"/>
        <v>0</v>
      </c>
      <c r="M1778" s="5">
        <f t="shared" si="253"/>
        <v>31.514705035299826</v>
      </c>
      <c r="N1778" s="6">
        <f t="shared" si="245"/>
        <v>0</v>
      </c>
      <c r="O1778" s="6">
        <f t="shared" si="248"/>
        <v>33.837195092268267</v>
      </c>
      <c r="P1778" s="6">
        <f>FORECAST(J1778,Inputs!$B$10:$B$18,Inputs!$A$10:$A$18)</f>
        <v>33.003970727974369</v>
      </c>
      <c r="Q1778" s="6">
        <f>IF(Inputs!$D$10="Yes",IF('Hourly Calcs'!P1778&gt;'Hourly Calcs'!K1778,'Hourly Calcs'!O1778,N1778+O1778),N1778+O1778)</f>
        <v>33.837195092268267</v>
      </c>
      <c r="R1778" s="12">
        <f t="shared" si="249"/>
        <v>160.79435107845879</v>
      </c>
      <c r="S1778" s="1">
        <f>IF(AND(A1778&gt;=5,A1778&lt;=9),INDEX(Demand!$C$3:$C$26,C1778),INDEX(Demand!$B$3:$B$26,C1778))</f>
        <v>900</v>
      </c>
      <c r="T1778" s="7">
        <f t="shared" si="250"/>
        <v>160.79435107845882</v>
      </c>
      <c r="U1778" s="7">
        <f t="shared" si="251"/>
        <v>0</v>
      </c>
    </row>
    <row r="1779" spans="1:21" x14ac:dyDescent="0.2">
      <c r="A1779" s="1">
        <v>3</v>
      </c>
      <c r="B1779" s="1">
        <v>15</v>
      </c>
      <c r="C1779" s="1">
        <v>19</v>
      </c>
      <c r="D1779">
        <v>6.6</v>
      </c>
      <c r="E1779">
        <v>-1.3</v>
      </c>
      <c r="F1779">
        <v>56</v>
      </c>
      <c r="G1779">
        <v>0</v>
      </c>
      <c r="H1779">
        <v>0</v>
      </c>
      <c r="I1779">
        <v>0</v>
      </c>
      <c r="J1779" s="4">
        <f t="shared" si="246"/>
        <v>276.08260290544081</v>
      </c>
      <c r="K1779" s="4">
        <f t="shared" si="247"/>
        <v>-7.2068573119790642</v>
      </c>
      <c r="L1779" s="5">
        <f t="shared" si="252"/>
        <v>0</v>
      </c>
      <c r="M1779" s="5">
        <f t="shared" si="253"/>
        <v>0</v>
      </c>
      <c r="N1779" s="6">
        <f t="shared" si="245"/>
        <v>0</v>
      </c>
      <c r="O1779" s="6">
        <f t="shared" si="248"/>
        <v>0</v>
      </c>
      <c r="P1779" s="6">
        <f>FORECAST(J1779,Inputs!$B$10:$B$18,Inputs!$A$10:$A$18)</f>
        <v>33.111875952828157</v>
      </c>
      <c r="Q1779" s="6">
        <f>IF(Inputs!$D$10="Yes",IF('Hourly Calcs'!P1779&gt;'Hourly Calcs'!K1779,'Hourly Calcs'!O1779,N1779+O1779),N1779+O1779)</f>
        <v>0</v>
      </c>
      <c r="R1779" s="12">
        <f t="shared" si="249"/>
        <v>0</v>
      </c>
      <c r="S1779" s="1">
        <f>IF(AND(A1779&gt;=5,A1779&lt;=9),INDEX(Demand!$C$3:$C$26,C1779),INDEX(Demand!$B$3:$B$26,C1779))</f>
        <v>900</v>
      </c>
      <c r="T1779" s="7">
        <f t="shared" si="250"/>
        <v>0</v>
      </c>
      <c r="U1779" s="7">
        <f t="shared" si="251"/>
        <v>0</v>
      </c>
    </row>
    <row r="1780" spans="1:21" x14ac:dyDescent="0.2">
      <c r="A1780" s="1">
        <v>3</v>
      </c>
      <c r="B1780" s="1">
        <v>15</v>
      </c>
      <c r="C1780" s="1">
        <v>20</v>
      </c>
      <c r="D1780">
        <v>6.4</v>
      </c>
      <c r="E1780">
        <v>-1.1000000000000001</v>
      </c>
      <c r="F1780">
        <v>58</v>
      </c>
      <c r="G1780">
        <v>0</v>
      </c>
      <c r="H1780">
        <v>0</v>
      </c>
      <c r="I1780">
        <v>0</v>
      </c>
      <c r="J1780" s="4">
        <f t="shared" si="246"/>
        <v>288.15414157293651</v>
      </c>
      <c r="K1780" s="4">
        <f t="shared" si="247"/>
        <v>-16.489715659551891</v>
      </c>
      <c r="L1780" s="5">
        <f t="shared" si="252"/>
        <v>0</v>
      </c>
      <c r="M1780" s="5">
        <f t="shared" si="253"/>
        <v>0</v>
      </c>
      <c r="N1780" s="6">
        <f t="shared" si="245"/>
        <v>0</v>
      </c>
      <c r="O1780" s="6">
        <f t="shared" si="248"/>
        <v>0</v>
      </c>
      <c r="P1780" s="6">
        <f>FORECAST(J1780,Inputs!$B$10:$B$18,Inputs!$A$10:$A$18)</f>
        <v>33.223649459008669</v>
      </c>
      <c r="Q1780" s="6">
        <f>IF(Inputs!$D$10="Yes",IF('Hourly Calcs'!P1780&gt;'Hourly Calcs'!K1780,'Hourly Calcs'!O1780,N1780+O1780),N1780+O1780)</f>
        <v>0</v>
      </c>
      <c r="R1780" s="12">
        <f t="shared" si="249"/>
        <v>0</v>
      </c>
      <c r="S1780" s="1">
        <f>IF(AND(A1780&gt;=5,A1780&lt;=9),INDEX(Demand!$C$3:$C$26,C1780),INDEX(Demand!$B$3:$B$26,C1780))</f>
        <v>800</v>
      </c>
      <c r="T1780" s="7">
        <f t="shared" si="250"/>
        <v>0</v>
      </c>
      <c r="U1780" s="7">
        <f t="shared" si="251"/>
        <v>0</v>
      </c>
    </row>
    <row r="1781" spans="1:21" x14ac:dyDescent="0.2">
      <c r="A1781" s="1">
        <v>3</v>
      </c>
      <c r="B1781" s="1">
        <v>15</v>
      </c>
      <c r="C1781" s="1">
        <v>21</v>
      </c>
      <c r="D1781">
        <v>6.3</v>
      </c>
      <c r="E1781">
        <v>-0.8</v>
      </c>
      <c r="F1781">
        <v>60</v>
      </c>
      <c r="G1781">
        <v>0</v>
      </c>
      <c r="H1781">
        <v>0</v>
      </c>
      <c r="I1781">
        <v>0</v>
      </c>
      <c r="J1781" s="4">
        <f t="shared" si="246"/>
        <v>301.31684243882819</v>
      </c>
      <c r="K1781" s="4">
        <f t="shared" si="247"/>
        <v>-25.097948495117095</v>
      </c>
      <c r="L1781" s="5">
        <f t="shared" si="252"/>
        <v>0</v>
      </c>
      <c r="M1781" s="5">
        <f t="shared" si="253"/>
        <v>0</v>
      </c>
      <c r="N1781" s="6">
        <f t="shared" si="245"/>
        <v>0</v>
      </c>
      <c r="O1781" s="6">
        <f t="shared" si="248"/>
        <v>0</v>
      </c>
      <c r="P1781" s="6">
        <f>FORECAST(J1781,Inputs!$B$10:$B$18,Inputs!$A$10:$A$18)</f>
        <v>33.345526318878036</v>
      </c>
      <c r="Q1781" s="6">
        <f>IF(Inputs!$D$10="Yes",IF('Hourly Calcs'!P1781&gt;'Hourly Calcs'!K1781,'Hourly Calcs'!O1781,N1781+O1781),N1781+O1781)</f>
        <v>0</v>
      </c>
      <c r="R1781" s="12">
        <f t="shared" si="249"/>
        <v>0</v>
      </c>
      <c r="S1781" s="1">
        <f>IF(AND(A1781&gt;=5,A1781&lt;=9),INDEX(Demand!$C$3:$C$26,C1781),INDEX(Demand!$B$3:$B$26,C1781))</f>
        <v>700</v>
      </c>
      <c r="T1781" s="7">
        <f t="shared" si="250"/>
        <v>0</v>
      </c>
      <c r="U1781" s="7">
        <f t="shared" si="251"/>
        <v>0</v>
      </c>
    </row>
    <row r="1782" spans="1:21" x14ac:dyDescent="0.2">
      <c r="A1782" s="1">
        <v>3</v>
      </c>
      <c r="B1782" s="1">
        <v>15</v>
      </c>
      <c r="C1782" s="1">
        <v>22</v>
      </c>
      <c r="D1782">
        <v>6.3</v>
      </c>
      <c r="E1782">
        <v>-1.8</v>
      </c>
      <c r="F1782">
        <v>55</v>
      </c>
      <c r="G1782">
        <v>0</v>
      </c>
      <c r="H1782">
        <v>0</v>
      </c>
      <c r="I1782">
        <v>0</v>
      </c>
      <c r="J1782" s="4">
        <f t="shared" si="246"/>
        <v>316.24011981775402</v>
      </c>
      <c r="K1782" s="4">
        <f t="shared" si="247"/>
        <v>-32.486994470535777</v>
      </c>
      <c r="L1782" s="5">
        <f t="shared" si="252"/>
        <v>0</v>
      </c>
      <c r="M1782" s="5">
        <f t="shared" si="253"/>
        <v>0</v>
      </c>
      <c r="N1782" s="6">
        <f t="shared" si="245"/>
        <v>0</v>
      </c>
      <c r="O1782" s="6">
        <f t="shared" si="248"/>
        <v>0</v>
      </c>
      <c r="P1782" s="6">
        <f>FORECAST(J1782,Inputs!$B$10:$B$18,Inputs!$A$10:$A$18)</f>
        <v>33.483704813127346</v>
      </c>
      <c r="Q1782" s="6">
        <f>IF(Inputs!$D$10="Yes",IF('Hourly Calcs'!P1782&gt;'Hourly Calcs'!K1782,'Hourly Calcs'!O1782,N1782+O1782),N1782+O1782)</f>
        <v>0</v>
      </c>
      <c r="R1782" s="12">
        <f t="shared" si="249"/>
        <v>0</v>
      </c>
      <c r="S1782" s="1">
        <f>IF(AND(A1782&gt;=5,A1782&lt;=9),INDEX(Demand!$C$3:$C$26,C1782),INDEX(Demand!$B$3:$B$26,C1782))</f>
        <v>600</v>
      </c>
      <c r="T1782" s="7">
        <f t="shared" si="250"/>
        <v>0</v>
      </c>
      <c r="U1782" s="7">
        <f t="shared" si="251"/>
        <v>0</v>
      </c>
    </row>
    <row r="1783" spans="1:21" x14ac:dyDescent="0.2">
      <c r="A1783" s="1">
        <v>3</v>
      </c>
      <c r="B1783" s="1">
        <v>15</v>
      </c>
      <c r="C1783" s="1">
        <v>23</v>
      </c>
      <c r="D1783">
        <v>6</v>
      </c>
      <c r="E1783">
        <v>-1.2</v>
      </c>
      <c r="F1783">
        <v>59</v>
      </c>
      <c r="G1783">
        <v>0</v>
      </c>
      <c r="H1783">
        <v>0</v>
      </c>
      <c r="I1783">
        <v>0</v>
      </c>
      <c r="J1783" s="4">
        <f t="shared" si="246"/>
        <v>333.37431542291409</v>
      </c>
      <c r="K1783" s="4">
        <f t="shared" si="247"/>
        <v>-37.951604807221258</v>
      </c>
      <c r="L1783" s="5">
        <f t="shared" si="252"/>
        <v>0</v>
      </c>
      <c r="M1783" s="5">
        <f t="shared" si="253"/>
        <v>0</v>
      </c>
      <c r="N1783" s="6">
        <f t="shared" si="245"/>
        <v>0</v>
      </c>
      <c r="O1783" s="6">
        <f t="shared" si="248"/>
        <v>0</v>
      </c>
      <c r="P1783" s="6">
        <f>FORECAST(J1783,Inputs!$B$10:$B$18,Inputs!$A$10:$A$18)</f>
        <v>33.642354772434388</v>
      </c>
      <c r="Q1783" s="6">
        <f>IF(Inputs!$D$10="Yes",IF('Hourly Calcs'!P1783&gt;'Hourly Calcs'!K1783,'Hourly Calcs'!O1783,N1783+O1783),N1783+O1783)</f>
        <v>0</v>
      </c>
      <c r="R1783" s="12">
        <f t="shared" si="249"/>
        <v>0</v>
      </c>
      <c r="S1783" s="1">
        <f>IF(AND(A1783&gt;=5,A1783&lt;=9),INDEX(Demand!$C$3:$C$26,C1783),INDEX(Demand!$B$3:$B$26,C1783))</f>
        <v>500</v>
      </c>
      <c r="T1783" s="7">
        <f t="shared" si="250"/>
        <v>0</v>
      </c>
      <c r="U1783" s="7">
        <f t="shared" si="251"/>
        <v>0</v>
      </c>
    </row>
    <row r="1784" spans="1:21" x14ac:dyDescent="0.2">
      <c r="A1784" s="1">
        <v>3</v>
      </c>
      <c r="B1784" s="1">
        <v>15</v>
      </c>
      <c r="C1784" s="1">
        <v>24</v>
      </c>
      <c r="D1784">
        <v>6</v>
      </c>
      <c r="E1784">
        <v>-0.6</v>
      </c>
      <c r="F1784">
        <v>62</v>
      </c>
      <c r="G1784">
        <v>0</v>
      </c>
      <c r="H1784">
        <v>0</v>
      </c>
      <c r="I1784">
        <v>0</v>
      </c>
      <c r="J1784" s="4">
        <f t="shared" si="246"/>
        <v>352.47223961406752</v>
      </c>
      <c r="K1784" s="4">
        <f t="shared" si="247"/>
        <v>-40.731650896796253</v>
      </c>
      <c r="L1784" s="5">
        <f t="shared" si="252"/>
        <v>0</v>
      </c>
      <c r="M1784" s="5">
        <f t="shared" si="253"/>
        <v>0</v>
      </c>
      <c r="N1784" s="6">
        <f t="shared" si="245"/>
        <v>0</v>
      </c>
      <c r="O1784" s="6">
        <f t="shared" si="248"/>
        <v>0</v>
      </c>
      <c r="P1784" s="6">
        <f>FORECAST(J1784,Inputs!$B$10:$B$18,Inputs!$A$10:$A$18)</f>
        <v>33.819187403833958</v>
      </c>
      <c r="Q1784" s="6">
        <f>IF(Inputs!$D$10="Yes",IF('Hourly Calcs'!P1784&gt;'Hourly Calcs'!K1784,'Hourly Calcs'!O1784,N1784+O1784),N1784+O1784)</f>
        <v>0</v>
      </c>
      <c r="R1784" s="12">
        <f t="shared" si="249"/>
        <v>0</v>
      </c>
      <c r="S1784" s="1">
        <f>IF(AND(A1784&gt;=5,A1784&lt;=9),INDEX(Demand!$C$3:$C$26,C1784),INDEX(Demand!$B$3:$B$26,C1784))</f>
        <v>400</v>
      </c>
      <c r="T1784" s="7">
        <f t="shared" si="250"/>
        <v>0</v>
      </c>
      <c r="U1784" s="7">
        <f t="shared" si="251"/>
        <v>0</v>
      </c>
    </row>
    <row r="1785" spans="1:21" x14ac:dyDescent="0.2">
      <c r="A1785" s="1">
        <v>3</v>
      </c>
      <c r="B1785" s="1">
        <v>16</v>
      </c>
      <c r="C1785" s="1">
        <v>1</v>
      </c>
      <c r="D1785">
        <v>6</v>
      </c>
      <c r="E1785">
        <v>0.3</v>
      </c>
      <c r="F1785">
        <v>67</v>
      </c>
      <c r="G1785">
        <v>0</v>
      </c>
      <c r="H1785">
        <v>0</v>
      </c>
      <c r="I1785">
        <v>0</v>
      </c>
      <c r="J1785" s="4">
        <f t="shared" si="246"/>
        <v>12.238358116949541</v>
      </c>
      <c r="K1785" s="4">
        <f t="shared" si="247"/>
        <v>-40.323521864550969</v>
      </c>
      <c r="L1785" s="5">
        <f t="shared" si="252"/>
        <v>0</v>
      </c>
      <c r="M1785" s="5">
        <f t="shared" si="253"/>
        <v>0</v>
      </c>
      <c r="N1785" s="6">
        <f t="shared" si="245"/>
        <v>0</v>
      </c>
      <c r="O1785" s="6">
        <f t="shared" si="248"/>
        <v>0</v>
      </c>
      <c r="P1785" s="6">
        <f>FORECAST(J1785,Inputs!$B$10:$B$18,Inputs!$A$10:$A$18)</f>
        <v>30.66887368626805</v>
      </c>
      <c r="Q1785" s="6">
        <f>IF(Inputs!$D$10="Yes",IF('Hourly Calcs'!P1785&gt;'Hourly Calcs'!K1785,'Hourly Calcs'!O1785,N1785+O1785),N1785+O1785)</f>
        <v>0</v>
      </c>
      <c r="R1785" s="12">
        <f t="shared" si="249"/>
        <v>0</v>
      </c>
      <c r="S1785" s="1">
        <f>IF(AND(A1785&gt;=5,A1785&lt;=9),INDEX(Demand!$C$3:$C$26,C1785),INDEX(Demand!$B$3:$B$26,C1785))</f>
        <v>350</v>
      </c>
      <c r="T1785" s="7">
        <f t="shared" si="250"/>
        <v>0</v>
      </c>
      <c r="U1785" s="7">
        <f t="shared" si="251"/>
        <v>0</v>
      </c>
    </row>
    <row r="1786" spans="1:21" x14ac:dyDescent="0.2">
      <c r="A1786" s="1">
        <v>3</v>
      </c>
      <c r="B1786" s="1">
        <v>16</v>
      </c>
      <c r="C1786" s="1">
        <v>2</v>
      </c>
      <c r="D1786">
        <v>6.4</v>
      </c>
      <c r="E1786">
        <v>2.8</v>
      </c>
      <c r="F1786">
        <v>78</v>
      </c>
      <c r="G1786">
        <v>0</v>
      </c>
      <c r="H1786">
        <v>0</v>
      </c>
      <c r="I1786">
        <v>0</v>
      </c>
      <c r="J1786" s="4">
        <f t="shared" si="246"/>
        <v>30.925808101213477</v>
      </c>
      <c r="K1786" s="4">
        <f t="shared" si="247"/>
        <v>-36.805859029957745</v>
      </c>
      <c r="L1786" s="5">
        <f t="shared" si="252"/>
        <v>0</v>
      </c>
      <c r="M1786" s="5">
        <f t="shared" si="253"/>
        <v>0</v>
      </c>
      <c r="N1786" s="6">
        <f t="shared" si="245"/>
        <v>0</v>
      </c>
      <c r="O1786" s="6">
        <f t="shared" si="248"/>
        <v>0</v>
      </c>
      <c r="P1786" s="6">
        <f>FORECAST(J1786,Inputs!$B$10:$B$18,Inputs!$A$10:$A$18)</f>
        <v>30.841905630566789</v>
      </c>
      <c r="Q1786" s="6">
        <f>IF(Inputs!$D$10="Yes",IF('Hourly Calcs'!P1786&gt;'Hourly Calcs'!K1786,'Hourly Calcs'!O1786,N1786+O1786),N1786+O1786)</f>
        <v>0</v>
      </c>
      <c r="R1786" s="12">
        <f t="shared" si="249"/>
        <v>0</v>
      </c>
      <c r="S1786" s="1">
        <f>IF(AND(A1786&gt;=5,A1786&lt;=9),INDEX(Demand!$C$3:$C$26,C1786),INDEX(Demand!$B$3:$B$26,C1786))</f>
        <v>350</v>
      </c>
      <c r="T1786" s="7">
        <f t="shared" si="250"/>
        <v>0</v>
      </c>
      <c r="U1786" s="7">
        <f t="shared" si="251"/>
        <v>0</v>
      </c>
    </row>
    <row r="1787" spans="1:21" x14ac:dyDescent="0.2">
      <c r="A1787" s="1">
        <v>3</v>
      </c>
      <c r="B1787" s="1">
        <v>16</v>
      </c>
      <c r="C1787" s="1">
        <v>3</v>
      </c>
      <c r="D1787">
        <v>5.6</v>
      </c>
      <c r="E1787">
        <v>2.4</v>
      </c>
      <c r="F1787">
        <v>80</v>
      </c>
      <c r="G1787">
        <v>0</v>
      </c>
      <c r="H1787">
        <v>0</v>
      </c>
      <c r="I1787">
        <v>0</v>
      </c>
      <c r="J1787" s="4">
        <f t="shared" si="246"/>
        <v>47.490256616293266</v>
      </c>
      <c r="K1787" s="4">
        <f t="shared" si="247"/>
        <v>-30.782171389287853</v>
      </c>
      <c r="L1787" s="5">
        <f t="shared" si="252"/>
        <v>0</v>
      </c>
      <c r="M1787" s="5">
        <f t="shared" si="253"/>
        <v>0</v>
      </c>
      <c r="N1787" s="6">
        <f t="shared" si="245"/>
        <v>0</v>
      </c>
      <c r="O1787" s="6">
        <f t="shared" si="248"/>
        <v>0</v>
      </c>
      <c r="P1787" s="6">
        <f>FORECAST(J1787,Inputs!$B$10:$B$18,Inputs!$A$10:$A$18)</f>
        <v>30.995280153854566</v>
      </c>
      <c r="Q1787" s="6">
        <f>IF(Inputs!$D$10="Yes",IF('Hourly Calcs'!P1787&gt;'Hourly Calcs'!K1787,'Hourly Calcs'!O1787,N1787+O1787),N1787+O1787)</f>
        <v>0</v>
      </c>
      <c r="R1787" s="12">
        <f t="shared" si="249"/>
        <v>0</v>
      </c>
      <c r="S1787" s="1">
        <f>IF(AND(A1787&gt;=5,A1787&lt;=9),INDEX(Demand!$C$3:$C$26,C1787),INDEX(Demand!$B$3:$B$26,C1787))</f>
        <v>350</v>
      </c>
      <c r="T1787" s="7">
        <f t="shared" si="250"/>
        <v>0</v>
      </c>
      <c r="U1787" s="7">
        <f t="shared" si="251"/>
        <v>0</v>
      </c>
    </row>
    <row r="1788" spans="1:21" x14ac:dyDescent="0.2">
      <c r="A1788" s="1">
        <v>3</v>
      </c>
      <c r="B1788" s="1">
        <v>16</v>
      </c>
      <c r="C1788" s="1">
        <v>4</v>
      </c>
      <c r="D1788">
        <v>4.8</v>
      </c>
      <c r="E1788">
        <v>1.5</v>
      </c>
      <c r="F1788">
        <v>79</v>
      </c>
      <c r="G1788">
        <v>0</v>
      </c>
      <c r="H1788">
        <v>0</v>
      </c>
      <c r="I1788">
        <v>0</v>
      </c>
      <c r="J1788" s="4">
        <f t="shared" si="246"/>
        <v>61.909589540671647</v>
      </c>
      <c r="K1788" s="4">
        <f t="shared" si="247"/>
        <v>-23.018808370205676</v>
      </c>
      <c r="L1788" s="5">
        <f t="shared" si="252"/>
        <v>0</v>
      </c>
      <c r="M1788" s="5">
        <f t="shared" si="253"/>
        <v>0</v>
      </c>
      <c r="N1788" s="6">
        <f t="shared" si="245"/>
        <v>0</v>
      </c>
      <c r="O1788" s="6">
        <f t="shared" si="248"/>
        <v>0</v>
      </c>
      <c r="P1788" s="6">
        <f>FORECAST(J1788,Inputs!$B$10:$B$18,Inputs!$A$10:$A$18)</f>
        <v>31.128792495746957</v>
      </c>
      <c r="Q1788" s="6">
        <f>IF(Inputs!$D$10="Yes",IF('Hourly Calcs'!P1788&gt;'Hourly Calcs'!K1788,'Hourly Calcs'!O1788,N1788+O1788),N1788+O1788)</f>
        <v>0</v>
      </c>
      <c r="R1788" s="12">
        <f t="shared" si="249"/>
        <v>0</v>
      </c>
      <c r="S1788" s="1">
        <f>IF(AND(A1788&gt;=5,A1788&lt;=9),INDEX(Demand!$C$3:$C$26,C1788),INDEX(Demand!$B$3:$B$26,C1788))</f>
        <v>350</v>
      </c>
      <c r="T1788" s="7">
        <f t="shared" si="250"/>
        <v>0</v>
      </c>
      <c r="U1788" s="7">
        <f t="shared" si="251"/>
        <v>0</v>
      </c>
    </row>
    <row r="1789" spans="1:21" x14ac:dyDescent="0.2">
      <c r="A1789" s="1">
        <v>3</v>
      </c>
      <c r="B1789" s="1">
        <v>16</v>
      </c>
      <c r="C1789" s="1">
        <v>5</v>
      </c>
      <c r="D1789">
        <v>5.3</v>
      </c>
      <c r="E1789">
        <v>3.1</v>
      </c>
      <c r="F1789">
        <v>86</v>
      </c>
      <c r="G1789">
        <v>0</v>
      </c>
      <c r="H1789">
        <v>0</v>
      </c>
      <c r="I1789">
        <v>0</v>
      </c>
      <c r="J1789" s="4">
        <f t="shared" si="246"/>
        <v>74.723718367249376</v>
      </c>
      <c r="K1789" s="4">
        <f t="shared" si="247"/>
        <v>-14.183620771322424</v>
      </c>
      <c r="L1789" s="5">
        <f t="shared" si="252"/>
        <v>0</v>
      </c>
      <c r="M1789" s="5">
        <f t="shared" si="253"/>
        <v>0</v>
      </c>
      <c r="N1789" s="6">
        <f t="shared" si="245"/>
        <v>0</v>
      </c>
      <c r="O1789" s="6">
        <f t="shared" si="248"/>
        <v>0</v>
      </c>
      <c r="P1789" s="6">
        <f>FORECAST(J1789,Inputs!$B$10:$B$18,Inputs!$A$10:$A$18)</f>
        <v>31.247441836733788</v>
      </c>
      <c r="Q1789" s="6">
        <f>IF(Inputs!$D$10="Yes",IF('Hourly Calcs'!P1789&gt;'Hourly Calcs'!K1789,'Hourly Calcs'!O1789,N1789+O1789),N1789+O1789)</f>
        <v>0</v>
      </c>
      <c r="R1789" s="12">
        <f t="shared" si="249"/>
        <v>0</v>
      </c>
      <c r="S1789" s="1">
        <f>IF(AND(A1789&gt;=5,A1789&lt;=9),INDEX(Demand!$C$3:$C$26,C1789),INDEX(Demand!$B$3:$B$26,C1789))</f>
        <v>350</v>
      </c>
      <c r="T1789" s="7">
        <f t="shared" si="250"/>
        <v>0</v>
      </c>
      <c r="U1789" s="7">
        <f t="shared" si="251"/>
        <v>0</v>
      </c>
    </row>
    <row r="1790" spans="1:21" x14ac:dyDescent="0.2">
      <c r="A1790" s="1">
        <v>3</v>
      </c>
      <c r="B1790" s="1">
        <v>16</v>
      </c>
      <c r="C1790" s="1">
        <v>6</v>
      </c>
      <c r="D1790">
        <v>6.2</v>
      </c>
      <c r="E1790">
        <v>2.2999999999999998</v>
      </c>
      <c r="F1790">
        <v>76</v>
      </c>
      <c r="G1790">
        <v>0</v>
      </c>
      <c r="H1790">
        <v>0</v>
      </c>
      <c r="I1790">
        <v>0</v>
      </c>
      <c r="J1790" s="4">
        <f t="shared" si="246"/>
        <v>86.613240594917869</v>
      </c>
      <c r="K1790" s="4">
        <f t="shared" si="247"/>
        <v>-4.7699858505943098</v>
      </c>
      <c r="L1790" s="5">
        <f t="shared" si="252"/>
        <v>78.386759405082131</v>
      </c>
      <c r="M1790" s="5">
        <f t="shared" si="253"/>
        <v>0</v>
      </c>
      <c r="N1790" s="6">
        <f t="shared" si="245"/>
        <v>0</v>
      </c>
      <c r="O1790" s="6">
        <f t="shared" si="248"/>
        <v>0</v>
      </c>
      <c r="P1790" s="6">
        <f>FORECAST(J1790,Inputs!$B$10:$B$18,Inputs!$A$10:$A$18)</f>
        <v>31.357530005508497</v>
      </c>
      <c r="Q1790" s="6">
        <f>IF(Inputs!$D$10="Yes",IF('Hourly Calcs'!P1790&gt;'Hourly Calcs'!K1790,'Hourly Calcs'!O1790,N1790+O1790),N1790+O1790)</f>
        <v>0</v>
      </c>
      <c r="R1790" s="12">
        <f t="shared" si="249"/>
        <v>0</v>
      </c>
      <c r="S1790" s="1">
        <f>IF(AND(A1790&gt;=5,A1790&lt;=9),INDEX(Demand!$C$3:$C$26,C1790),INDEX(Demand!$B$3:$B$26,C1790))</f>
        <v>350</v>
      </c>
      <c r="T1790" s="7">
        <f t="shared" si="250"/>
        <v>0</v>
      </c>
      <c r="U1790" s="7">
        <f t="shared" si="251"/>
        <v>0</v>
      </c>
    </row>
    <row r="1791" spans="1:21" x14ac:dyDescent="0.2">
      <c r="A1791" s="1">
        <v>3</v>
      </c>
      <c r="B1791" s="1">
        <v>16</v>
      </c>
      <c r="C1791" s="1">
        <v>7</v>
      </c>
      <c r="D1791">
        <v>5.3</v>
      </c>
      <c r="E1791">
        <v>3.6</v>
      </c>
      <c r="F1791">
        <v>89</v>
      </c>
      <c r="G1791">
        <v>7</v>
      </c>
      <c r="H1791">
        <v>0</v>
      </c>
      <c r="I1791">
        <v>7</v>
      </c>
      <c r="J1791" s="4">
        <f t="shared" si="246"/>
        <v>98.243661816789057</v>
      </c>
      <c r="K1791" s="4">
        <f t="shared" si="247"/>
        <v>4.8152616265948751</v>
      </c>
      <c r="L1791" s="5">
        <f t="shared" si="252"/>
        <v>66.756338183210943</v>
      </c>
      <c r="M1791" s="5">
        <f t="shared" si="253"/>
        <v>29.184738373405125</v>
      </c>
      <c r="N1791" s="6">
        <f t="shared" si="245"/>
        <v>0</v>
      </c>
      <c r="O1791" s="6">
        <f t="shared" si="248"/>
        <v>6.4016315039426459</v>
      </c>
      <c r="P1791" s="6">
        <f>FORECAST(J1791,Inputs!$B$10:$B$18,Inputs!$A$10:$A$18)</f>
        <v>31.465219090896191</v>
      </c>
      <c r="Q1791" s="6">
        <f>IF(Inputs!$D$10="Yes",IF('Hourly Calcs'!P1791&gt;'Hourly Calcs'!K1791,'Hourly Calcs'!O1791,N1791+O1791),N1791+O1791)</f>
        <v>6.4016315039426459</v>
      </c>
      <c r="R1791" s="12">
        <f t="shared" si="249"/>
        <v>30.420552906735452</v>
      </c>
      <c r="S1791" s="1">
        <f>IF(AND(A1791&gt;=5,A1791&lt;=9),INDEX(Demand!$C$3:$C$26,C1791),INDEX(Demand!$B$3:$B$26,C1791))</f>
        <v>350</v>
      </c>
      <c r="T1791" s="7">
        <f t="shared" si="250"/>
        <v>30.420552906735452</v>
      </c>
      <c r="U1791" s="7">
        <f t="shared" si="251"/>
        <v>0</v>
      </c>
    </row>
    <row r="1792" spans="1:21" x14ac:dyDescent="0.2">
      <c r="A1792" s="1">
        <v>3</v>
      </c>
      <c r="B1792" s="1">
        <v>16</v>
      </c>
      <c r="C1792" s="1">
        <v>8</v>
      </c>
      <c r="D1792">
        <v>5.8</v>
      </c>
      <c r="E1792">
        <v>4.5999999999999996</v>
      </c>
      <c r="F1792">
        <v>92</v>
      </c>
      <c r="G1792">
        <v>58</v>
      </c>
      <c r="H1792">
        <v>0</v>
      </c>
      <c r="I1792">
        <v>58</v>
      </c>
      <c r="J1792" s="4">
        <f t="shared" si="246"/>
        <v>110.25575839960615</v>
      </c>
      <c r="K1792" s="4">
        <f t="shared" si="247"/>
        <v>13.91348160013726</v>
      </c>
      <c r="L1792" s="5">
        <f t="shared" si="252"/>
        <v>54.744241600393849</v>
      </c>
      <c r="M1792" s="5">
        <f t="shared" si="253"/>
        <v>20.08651839986274</v>
      </c>
      <c r="N1792" s="6">
        <f t="shared" si="245"/>
        <v>0</v>
      </c>
      <c r="O1792" s="6">
        <f t="shared" si="248"/>
        <v>53.042089604096205</v>
      </c>
      <c r="P1792" s="6">
        <f>FORECAST(J1792,Inputs!$B$10:$B$18,Inputs!$A$10:$A$18)</f>
        <v>31.576442207403758</v>
      </c>
      <c r="Q1792" s="6">
        <f>IF(Inputs!$D$10="Yes",IF('Hourly Calcs'!P1792&gt;'Hourly Calcs'!K1792,'Hourly Calcs'!O1792,N1792+O1792),N1792+O1792)</f>
        <v>53.042089604096205</v>
      </c>
      <c r="R1792" s="12">
        <f t="shared" si="249"/>
        <v>252.05600979866514</v>
      </c>
      <c r="S1792" s="1">
        <f>IF(AND(A1792&gt;=5,A1792&lt;=9),INDEX(Demand!$C$3:$C$26,C1792),INDEX(Demand!$B$3:$B$26,C1792))</f>
        <v>350</v>
      </c>
      <c r="T1792" s="7">
        <f t="shared" si="250"/>
        <v>252.05600979866514</v>
      </c>
      <c r="U1792" s="7">
        <f t="shared" si="251"/>
        <v>0</v>
      </c>
    </row>
    <row r="1793" spans="1:21" x14ac:dyDescent="0.2">
      <c r="A1793" s="1">
        <v>3</v>
      </c>
      <c r="B1793" s="1">
        <v>16</v>
      </c>
      <c r="C1793" s="1">
        <v>9</v>
      </c>
      <c r="D1793">
        <v>6</v>
      </c>
      <c r="E1793">
        <v>4.5999999999999996</v>
      </c>
      <c r="F1793">
        <v>91</v>
      </c>
      <c r="G1793">
        <v>153</v>
      </c>
      <c r="H1793">
        <v>44</v>
      </c>
      <c r="I1793">
        <v>139</v>
      </c>
      <c r="J1793" s="4">
        <f t="shared" si="246"/>
        <v>123.285600183933</v>
      </c>
      <c r="K1793" s="4">
        <f t="shared" si="247"/>
        <v>22.370569925625148</v>
      </c>
      <c r="L1793" s="5">
        <f t="shared" si="252"/>
        <v>41.714399816067001</v>
      </c>
      <c r="M1793" s="5">
        <f t="shared" si="253"/>
        <v>11.629430074374852</v>
      </c>
      <c r="N1793" s="6">
        <f t="shared" si="245"/>
        <v>30.867528800285012</v>
      </c>
      <c r="O1793" s="6">
        <f t="shared" si="248"/>
        <v>127.11811129257539</v>
      </c>
      <c r="P1793" s="6">
        <f>FORECAST(J1793,Inputs!$B$10:$B$18,Inputs!$A$10:$A$18)</f>
        <v>31.697088890591971</v>
      </c>
      <c r="Q1793" s="6">
        <f>IF(Inputs!$D$10="Yes",IF('Hourly Calcs'!P1793&gt;'Hourly Calcs'!K1793,'Hourly Calcs'!O1793,N1793+O1793),N1793+O1793)</f>
        <v>127.11811129257539</v>
      </c>
      <c r="R1793" s="12">
        <f t="shared" si="249"/>
        <v>604.06526486231826</v>
      </c>
      <c r="S1793" s="1">
        <f>IF(AND(A1793&gt;=5,A1793&lt;=9),INDEX(Demand!$C$3:$C$26,C1793),INDEX(Demand!$B$3:$B$26,C1793))</f>
        <v>350</v>
      </c>
      <c r="T1793" s="7">
        <f t="shared" si="250"/>
        <v>350</v>
      </c>
      <c r="U1793" s="7">
        <f t="shared" si="251"/>
        <v>254.06526486231826</v>
      </c>
    </row>
    <row r="1794" spans="1:21" x14ac:dyDescent="0.2">
      <c r="A1794" s="1">
        <v>3</v>
      </c>
      <c r="B1794" s="1">
        <v>16</v>
      </c>
      <c r="C1794" s="1">
        <v>10</v>
      </c>
      <c r="D1794">
        <v>6.2</v>
      </c>
      <c r="E1794">
        <v>4.8</v>
      </c>
      <c r="F1794">
        <v>91</v>
      </c>
      <c r="G1794">
        <v>246</v>
      </c>
      <c r="H1794">
        <v>73</v>
      </c>
      <c r="I1794">
        <v>213</v>
      </c>
      <c r="J1794" s="4">
        <f t="shared" si="246"/>
        <v>137.92728521438107</v>
      </c>
      <c r="K1794" s="4">
        <f t="shared" si="247"/>
        <v>29.581205594925443</v>
      </c>
      <c r="L1794" s="5">
        <f t="shared" si="252"/>
        <v>27.072714785618928</v>
      </c>
      <c r="M1794" s="5">
        <f t="shared" si="253"/>
        <v>4.4187944050745571</v>
      </c>
      <c r="N1794" s="6">
        <f t="shared" si="245"/>
        <v>61.486523327881812</v>
      </c>
      <c r="O1794" s="6">
        <f t="shared" si="248"/>
        <v>194.79250147711193</v>
      </c>
      <c r="P1794" s="6">
        <f>FORECAST(J1794,Inputs!$B$10:$B$18,Inputs!$A$10:$A$18)</f>
        <v>31.832660048281305</v>
      </c>
      <c r="Q1794" s="6">
        <f>IF(Inputs!$D$10="Yes",IF('Hourly Calcs'!P1794&gt;'Hourly Calcs'!K1794,'Hourly Calcs'!O1794,N1794+O1794),N1794+O1794)</f>
        <v>194.79250147711193</v>
      </c>
      <c r="R1794" s="12">
        <f t="shared" si="249"/>
        <v>925.65396701923578</v>
      </c>
      <c r="S1794" s="1">
        <f>IF(AND(A1794&gt;=5,A1794&lt;=9),INDEX(Demand!$C$3:$C$26,C1794),INDEX(Demand!$B$3:$B$26,C1794))</f>
        <v>600</v>
      </c>
      <c r="T1794" s="7">
        <f t="shared" si="250"/>
        <v>600</v>
      </c>
      <c r="U1794" s="7">
        <f t="shared" si="251"/>
        <v>325.65396701923578</v>
      </c>
    </row>
    <row r="1795" spans="1:21" x14ac:dyDescent="0.2">
      <c r="A1795" s="1">
        <v>3</v>
      </c>
      <c r="B1795" s="1">
        <v>16</v>
      </c>
      <c r="C1795" s="1">
        <v>11</v>
      </c>
      <c r="D1795">
        <v>8.5</v>
      </c>
      <c r="E1795">
        <v>5.4</v>
      </c>
      <c r="F1795">
        <v>81</v>
      </c>
      <c r="G1795">
        <v>318</v>
      </c>
      <c r="H1795">
        <v>69</v>
      </c>
      <c r="I1795">
        <v>280</v>
      </c>
      <c r="J1795" s="4">
        <f t="shared" si="246"/>
        <v>154.53812354110107</v>
      </c>
      <c r="K1795" s="4">
        <f t="shared" si="247"/>
        <v>34.874041144423693</v>
      </c>
      <c r="L1795" s="5">
        <f t="shared" si="252"/>
        <v>10.461876458898928</v>
      </c>
      <c r="M1795" s="5">
        <f t="shared" si="253"/>
        <v>0.87404114442369263</v>
      </c>
      <c r="N1795" s="6">
        <f t="shared" si="245"/>
        <v>63.836298884916815</v>
      </c>
      <c r="O1795" s="6">
        <f t="shared" si="248"/>
        <v>256.06526015770584</v>
      </c>
      <c r="P1795" s="6">
        <f>FORECAST(J1795,Inputs!$B$10:$B$18,Inputs!$A$10:$A$18)</f>
        <v>31.986464106862044</v>
      </c>
      <c r="Q1795" s="6">
        <f>IF(Inputs!$D$10="Yes",IF('Hourly Calcs'!P1795&gt;'Hourly Calcs'!K1795,'Hourly Calcs'!O1795,N1795+O1795),N1795+O1795)</f>
        <v>319.90155904262264</v>
      </c>
      <c r="R1795" s="12">
        <f t="shared" si="249"/>
        <v>1520.1722085705428</v>
      </c>
      <c r="S1795" s="1">
        <f>IF(AND(A1795&gt;=5,A1795&lt;=9),INDEX(Demand!$C$3:$C$26,C1795),INDEX(Demand!$B$3:$B$26,C1795))</f>
        <v>600</v>
      </c>
      <c r="T1795" s="7">
        <f t="shared" si="250"/>
        <v>600</v>
      </c>
      <c r="U1795" s="7">
        <f t="shared" si="251"/>
        <v>920.17220857054281</v>
      </c>
    </row>
    <row r="1796" spans="1:21" x14ac:dyDescent="0.2">
      <c r="A1796" s="1">
        <v>3</v>
      </c>
      <c r="B1796" s="1">
        <v>16</v>
      </c>
      <c r="C1796" s="1">
        <v>12</v>
      </c>
      <c r="D1796">
        <v>9.4</v>
      </c>
      <c r="E1796">
        <v>6.4</v>
      </c>
      <c r="F1796">
        <v>82</v>
      </c>
      <c r="G1796">
        <v>361</v>
      </c>
      <c r="H1796">
        <v>132</v>
      </c>
      <c r="I1796">
        <v>280</v>
      </c>
      <c r="J1796" s="4">
        <f t="shared" si="246"/>
        <v>172.85320886877997</v>
      </c>
      <c r="K1796" s="4">
        <f t="shared" si="247"/>
        <v>37.559780013017701</v>
      </c>
      <c r="L1796" s="5">
        <f t="shared" si="252"/>
        <v>7.8532088687799728</v>
      </c>
      <c r="M1796" s="5">
        <f t="shared" si="253"/>
        <v>3.5597800130177006</v>
      </c>
      <c r="N1796" s="6">
        <f t="shared" si="245"/>
        <v>124.67358100927153</v>
      </c>
      <c r="O1796" s="6">
        <f t="shared" si="248"/>
        <v>256.06526015770584</v>
      </c>
      <c r="P1796" s="6">
        <f>FORECAST(J1796,Inputs!$B$10:$B$18,Inputs!$A$10:$A$18)</f>
        <v>32.156048230266478</v>
      </c>
      <c r="Q1796" s="6">
        <f>IF(Inputs!$D$10="Yes",IF('Hourly Calcs'!P1796&gt;'Hourly Calcs'!K1796,'Hourly Calcs'!O1796,N1796+O1796),N1796+O1796)</f>
        <v>380.73884116697735</v>
      </c>
      <c r="R1796" s="12">
        <f t="shared" si="249"/>
        <v>1809.2709732254764</v>
      </c>
      <c r="S1796" s="1">
        <f>IF(AND(A1796&gt;=5,A1796&lt;=9),INDEX(Demand!$C$3:$C$26,C1796),INDEX(Demand!$B$3:$B$26,C1796))</f>
        <v>600</v>
      </c>
      <c r="T1796" s="7">
        <f t="shared" si="250"/>
        <v>600</v>
      </c>
      <c r="U1796" s="7">
        <f t="shared" si="251"/>
        <v>1209.2709732254764</v>
      </c>
    </row>
    <row r="1797" spans="1:21" x14ac:dyDescent="0.2">
      <c r="A1797" s="1">
        <v>3</v>
      </c>
      <c r="B1797" s="1">
        <v>16</v>
      </c>
      <c r="C1797" s="1">
        <v>13</v>
      </c>
      <c r="D1797">
        <v>9.1999999999999993</v>
      </c>
      <c r="E1797">
        <v>5.5</v>
      </c>
      <c r="F1797">
        <v>78</v>
      </c>
      <c r="G1797">
        <v>372</v>
      </c>
      <c r="H1797">
        <v>134</v>
      </c>
      <c r="I1797">
        <v>288</v>
      </c>
      <c r="J1797" s="4">
        <f t="shared" si="246"/>
        <v>191.7474480081076</v>
      </c>
      <c r="K1797" s="4">
        <f t="shared" si="247"/>
        <v>37.194464368797568</v>
      </c>
      <c r="L1797" s="5">
        <f t="shared" si="252"/>
        <v>26.747448008107597</v>
      </c>
      <c r="M1797" s="5">
        <f t="shared" si="253"/>
        <v>3.1944643687975685</v>
      </c>
      <c r="N1797" s="6">
        <f t="shared" si="245"/>
        <v>120.45995531795484</v>
      </c>
      <c r="O1797" s="6">
        <f t="shared" si="248"/>
        <v>263.38141044792599</v>
      </c>
      <c r="P1797" s="6">
        <f>FORECAST(J1797,Inputs!$B$10:$B$18,Inputs!$A$10:$A$18)</f>
        <v>32.330994888963957</v>
      </c>
      <c r="Q1797" s="6">
        <f>IF(Inputs!$D$10="Yes",IF('Hourly Calcs'!P1797&gt;'Hourly Calcs'!K1797,'Hourly Calcs'!O1797,N1797+O1797),N1797+O1797)</f>
        <v>383.84136576588082</v>
      </c>
      <c r="R1797" s="12">
        <f t="shared" si="249"/>
        <v>1824.0141701194657</v>
      </c>
      <c r="S1797" s="1">
        <f>IF(AND(A1797&gt;=5,A1797&lt;=9),INDEX(Demand!$C$3:$C$26,C1797),INDEX(Demand!$B$3:$B$26,C1797))</f>
        <v>600</v>
      </c>
      <c r="T1797" s="7">
        <f t="shared" si="250"/>
        <v>600</v>
      </c>
      <c r="U1797" s="7">
        <f t="shared" si="251"/>
        <v>1224.0141701194657</v>
      </c>
    </row>
    <row r="1798" spans="1:21" x14ac:dyDescent="0.2">
      <c r="A1798" s="1">
        <v>3</v>
      </c>
      <c r="B1798" s="1">
        <v>16</v>
      </c>
      <c r="C1798" s="1">
        <v>14</v>
      </c>
      <c r="D1798">
        <v>9.6</v>
      </c>
      <c r="E1798">
        <v>5.4</v>
      </c>
      <c r="F1798">
        <v>75</v>
      </c>
      <c r="G1798">
        <v>348</v>
      </c>
      <c r="H1798">
        <v>131</v>
      </c>
      <c r="I1798">
        <v>270</v>
      </c>
      <c r="J1798" s="4">
        <f t="shared" si="246"/>
        <v>209.7343367211754</v>
      </c>
      <c r="K1798" s="4">
        <f t="shared" si="247"/>
        <v>33.844153478224342</v>
      </c>
      <c r="L1798" s="5">
        <f t="shared" si="252"/>
        <v>44.734336721175396</v>
      </c>
      <c r="M1798" s="5">
        <f t="shared" si="253"/>
        <v>0.15584652177565772</v>
      </c>
      <c r="N1798" s="6">
        <f t="shared" si="245"/>
        <v>103.70603648694771</v>
      </c>
      <c r="O1798" s="6">
        <f t="shared" si="248"/>
        <v>246.92007229493061</v>
      </c>
      <c r="P1798" s="6">
        <f>FORECAST(J1798,Inputs!$B$10:$B$18,Inputs!$A$10:$A$18)</f>
        <v>32.4975401548257</v>
      </c>
      <c r="Q1798" s="6">
        <f>IF(Inputs!$D$10="Yes",IF('Hourly Calcs'!P1798&gt;'Hourly Calcs'!K1798,'Hourly Calcs'!O1798,N1798+O1798),N1798+O1798)</f>
        <v>350.62610878187832</v>
      </c>
      <c r="R1798" s="12">
        <f t="shared" si="249"/>
        <v>1666.1752689314858</v>
      </c>
      <c r="S1798" s="1">
        <f>IF(AND(A1798&gt;=5,A1798&lt;=9),INDEX(Demand!$C$3:$C$26,C1798),INDEX(Demand!$B$3:$B$26,C1798))</f>
        <v>600</v>
      </c>
      <c r="T1798" s="7">
        <f t="shared" si="250"/>
        <v>600</v>
      </c>
      <c r="U1798" s="7">
        <f t="shared" si="251"/>
        <v>1066.1752689314858</v>
      </c>
    </row>
    <row r="1799" spans="1:21" x14ac:dyDescent="0.2">
      <c r="A1799" s="1">
        <v>3</v>
      </c>
      <c r="B1799" s="1">
        <v>16</v>
      </c>
      <c r="C1799" s="1">
        <v>15</v>
      </c>
      <c r="D1799">
        <v>10</v>
      </c>
      <c r="E1799">
        <v>5.7</v>
      </c>
      <c r="F1799">
        <v>75</v>
      </c>
      <c r="G1799">
        <v>293</v>
      </c>
      <c r="H1799">
        <v>67</v>
      </c>
      <c r="I1799">
        <v>258</v>
      </c>
      <c r="J1799" s="4">
        <f t="shared" si="246"/>
        <v>225.88020533560871</v>
      </c>
      <c r="K1799" s="4">
        <f t="shared" si="247"/>
        <v>28.04134986916393</v>
      </c>
      <c r="L1799" s="5">
        <f t="shared" si="252"/>
        <v>60.880205335608707</v>
      </c>
      <c r="M1799" s="5">
        <f t="shared" si="253"/>
        <v>5.9586501308360695</v>
      </c>
      <c r="N1799" s="6">
        <f t="shared" si="245"/>
        <v>42.204424299326462</v>
      </c>
      <c r="O1799" s="6">
        <f t="shared" si="248"/>
        <v>235.94584685960038</v>
      </c>
      <c r="P1799" s="6">
        <f>FORECAST(J1799,Inputs!$B$10:$B$18,Inputs!$A$10:$A$18)</f>
        <v>32.647038938292674</v>
      </c>
      <c r="Q1799" s="6">
        <f>IF(Inputs!$D$10="Yes",IF('Hourly Calcs'!P1799&gt;'Hourly Calcs'!K1799,'Hourly Calcs'!O1799,N1799+O1799),N1799+O1799)</f>
        <v>235.94584685960038</v>
      </c>
      <c r="R1799" s="12">
        <f t="shared" si="249"/>
        <v>1121.2146642768209</v>
      </c>
      <c r="S1799" s="1">
        <f>IF(AND(A1799&gt;=5,A1799&lt;=9),INDEX(Demand!$C$3:$C$26,C1799),INDEX(Demand!$B$3:$B$26,C1799))</f>
        <v>600</v>
      </c>
      <c r="T1799" s="7">
        <f t="shared" si="250"/>
        <v>600</v>
      </c>
      <c r="U1799" s="7">
        <f t="shared" si="251"/>
        <v>521.21466427682094</v>
      </c>
    </row>
    <row r="1800" spans="1:21" x14ac:dyDescent="0.2">
      <c r="A1800" s="1">
        <v>3</v>
      </c>
      <c r="B1800" s="1">
        <v>16</v>
      </c>
      <c r="C1800" s="1">
        <v>16</v>
      </c>
      <c r="D1800">
        <v>9.8000000000000007</v>
      </c>
      <c r="E1800">
        <v>6.4</v>
      </c>
      <c r="F1800">
        <v>79</v>
      </c>
      <c r="G1800">
        <v>210</v>
      </c>
      <c r="H1800">
        <v>64</v>
      </c>
      <c r="I1800">
        <v>184</v>
      </c>
      <c r="J1800" s="4">
        <f t="shared" si="246"/>
        <v>240.10490130076636</v>
      </c>
      <c r="K1800" s="4">
        <f t="shared" si="247"/>
        <v>20.489628431029033</v>
      </c>
      <c r="L1800" s="5">
        <f t="shared" si="252"/>
        <v>75.104901300766358</v>
      </c>
      <c r="M1800" s="5">
        <f t="shared" si="253"/>
        <v>13.510371568970967</v>
      </c>
      <c r="N1800" s="6">
        <f t="shared" si="245"/>
        <v>27.189852362545636</v>
      </c>
      <c r="O1800" s="6">
        <f t="shared" si="248"/>
        <v>168.27145667506383</v>
      </c>
      <c r="P1800" s="6">
        <f>FORECAST(J1800,Inputs!$B$10:$B$18,Inputs!$A$10:$A$18)</f>
        <v>32.778749086118204</v>
      </c>
      <c r="Q1800" s="6">
        <f>IF(Inputs!$D$10="Yes",IF('Hourly Calcs'!P1800&gt;'Hourly Calcs'!K1800,'Hourly Calcs'!O1800,N1800+O1800),N1800+O1800)</f>
        <v>168.27145667506383</v>
      </c>
      <c r="R1800" s="12">
        <f t="shared" si="249"/>
        <v>799.62596211990331</v>
      </c>
      <c r="S1800" s="1">
        <f>IF(AND(A1800&gt;=5,A1800&lt;=9),INDEX(Demand!$C$3:$C$26,C1800),INDEX(Demand!$B$3:$B$26,C1800))</f>
        <v>900</v>
      </c>
      <c r="T1800" s="7">
        <f t="shared" si="250"/>
        <v>799.62596211990331</v>
      </c>
      <c r="U1800" s="7">
        <f t="shared" si="251"/>
        <v>0</v>
      </c>
    </row>
    <row r="1801" spans="1:21" x14ac:dyDescent="0.2">
      <c r="A1801" s="1">
        <v>3</v>
      </c>
      <c r="B1801" s="1">
        <v>16</v>
      </c>
      <c r="C1801" s="1">
        <v>17</v>
      </c>
      <c r="D1801">
        <v>8.8000000000000007</v>
      </c>
      <c r="E1801">
        <v>5.3</v>
      </c>
      <c r="F1801">
        <v>79</v>
      </c>
      <c r="G1801">
        <v>114</v>
      </c>
      <c r="H1801">
        <v>20</v>
      </c>
      <c r="I1801">
        <v>109</v>
      </c>
      <c r="J1801" s="4">
        <f t="shared" si="246"/>
        <v>252.85130953999885</v>
      </c>
      <c r="K1801" s="4">
        <f t="shared" si="247"/>
        <v>11.839512368210038</v>
      </c>
      <c r="L1801" s="5">
        <f t="shared" si="252"/>
        <v>87.851309539998852</v>
      </c>
      <c r="M1801" s="5">
        <f t="shared" si="253"/>
        <v>22.160487631789962</v>
      </c>
      <c r="N1801" s="6">
        <f t="shared" ref="N1801:N1864" si="254">H1801*MAX(0,COS(2*ASIN(SQRT(SIN(RADIANS($B$4))^2+COS(RADIANS($K1801))^2-2*SIN(RADIANS($B$4))*COS(RADIANS($K1801))*COS(RADIANS($J1801-$B$5))+(SIN(RADIANS($K1801))-COS(RADIANS($B$4)))^2)/2)))</f>
        <v>3.8122853753992239</v>
      </c>
      <c r="O1801" s="6">
        <f t="shared" si="248"/>
        <v>99.682547704249771</v>
      </c>
      <c r="P1801" s="6">
        <f>FORECAST(J1801,Inputs!$B$10:$B$18,Inputs!$A$10:$A$18)</f>
        <v>32.896771384629616</v>
      </c>
      <c r="Q1801" s="6">
        <f>IF(Inputs!$D$10="Yes",IF('Hourly Calcs'!P1801&gt;'Hourly Calcs'!K1801,'Hourly Calcs'!O1801,N1801+O1801),N1801+O1801)</f>
        <v>99.682547704249771</v>
      </c>
      <c r="R1801" s="12">
        <f t="shared" si="249"/>
        <v>473.69146669059489</v>
      </c>
      <c r="S1801" s="1">
        <f>IF(AND(A1801&gt;=5,A1801&lt;=9),INDEX(Demand!$C$3:$C$26,C1801),INDEX(Demand!$B$3:$B$26,C1801))</f>
        <v>900</v>
      </c>
      <c r="T1801" s="7">
        <f t="shared" si="250"/>
        <v>473.69146669059489</v>
      </c>
      <c r="U1801" s="7">
        <f t="shared" si="251"/>
        <v>0</v>
      </c>
    </row>
    <row r="1802" spans="1:21" x14ac:dyDescent="0.2">
      <c r="A1802" s="1">
        <v>3</v>
      </c>
      <c r="B1802" s="1">
        <v>16</v>
      </c>
      <c r="C1802" s="1">
        <v>18</v>
      </c>
      <c r="D1802">
        <v>8.6</v>
      </c>
      <c r="E1802">
        <v>5.5</v>
      </c>
      <c r="F1802">
        <v>81</v>
      </c>
      <c r="G1802">
        <v>27</v>
      </c>
      <c r="H1802">
        <v>0</v>
      </c>
      <c r="I1802">
        <v>27</v>
      </c>
      <c r="J1802" s="4">
        <f t="shared" ref="J1802:J1865" si="255">solarazimuth($B$2,$B$3,$B$1,A1802,B1802,C1802,0,0,0,0)</f>
        <v>264.73380936822406</v>
      </c>
      <c r="K1802" s="4">
        <f t="shared" ref="K1802:K1865" si="256">solarelevation($B$2,$B$3,$B$1,A1802,B1802,C1802,0,0,0,0)</f>
        <v>2.7318655685665902</v>
      </c>
      <c r="L1802" s="5">
        <f t="shared" si="252"/>
        <v>0</v>
      </c>
      <c r="M1802" s="5">
        <f t="shared" si="253"/>
        <v>31.26813443143341</v>
      </c>
      <c r="N1802" s="6">
        <f t="shared" si="254"/>
        <v>0</v>
      </c>
      <c r="O1802" s="6">
        <f t="shared" ref="O1802:O1865" si="257">$I1802*(1+COS(RADIANS($B$4)))/2</f>
        <v>24.692007229493061</v>
      </c>
      <c r="P1802" s="6">
        <f>FORECAST(J1802,Inputs!$B$10:$B$18,Inputs!$A$10:$A$18)</f>
        <v>33.006794531187261</v>
      </c>
      <c r="Q1802" s="6">
        <f>IF(Inputs!$D$10="Yes",IF('Hourly Calcs'!P1802&gt;'Hourly Calcs'!K1802,'Hourly Calcs'!O1802,N1802+O1802),N1802+O1802)</f>
        <v>24.692007229493061</v>
      </c>
      <c r="R1802" s="12">
        <f t="shared" ref="R1802:R1865" si="258">$B$6*$E$1*Q1802</f>
        <v>117.33641835455103</v>
      </c>
      <c r="S1802" s="1">
        <f>IF(AND(A1802&gt;=5,A1802&lt;=9),INDEX(Demand!$C$3:$C$26,C1802),INDEX(Demand!$B$3:$B$26,C1802))</f>
        <v>900</v>
      </c>
      <c r="T1802" s="7">
        <f t="shared" ref="T1802:T1865" si="259">S1802-MAX(0,S1802-R1802)</f>
        <v>117.33641835455103</v>
      </c>
      <c r="U1802" s="7">
        <f t="shared" ref="U1802:U1865" si="260">MAX(0,R1802-S1802)</f>
        <v>0</v>
      </c>
    </row>
    <row r="1803" spans="1:21" x14ac:dyDescent="0.2">
      <c r="A1803" s="1">
        <v>3</v>
      </c>
      <c r="B1803" s="1">
        <v>16</v>
      </c>
      <c r="C1803" s="1">
        <v>19</v>
      </c>
      <c r="D1803">
        <v>8.5</v>
      </c>
      <c r="E1803">
        <v>5.4</v>
      </c>
      <c r="F1803">
        <v>81</v>
      </c>
      <c r="G1803">
        <v>0</v>
      </c>
      <c r="H1803">
        <v>0</v>
      </c>
      <c r="I1803">
        <v>0</v>
      </c>
      <c r="J1803" s="4">
        <f t="shared" si="255"/>
        <v>276.38940599564393</v>
      </c>
      <c r="K1803" s="4">
        <f t="shared" si="256"/>
        <v>-6.9431335260134546</v>
      </c>
      <c r="L1803" s="5">
        <f t="shared" si="252"/>
        <v>0</v>
      </c>
      <c r="M1803" s="5">
        <f t="shared" si="253"/>
        <v>0</v>
      </c>
      <c r="N1803" s="6">
        <f t="shared" si="254"/>
        <v>0</v>
      </c>
      <c r="O1803" s="6">
        <f t="shared" si="257"/>
        <v>0</v>
      </c>
      <c r="P1803" s="6">
        <f>FORECAST(J1803,Inputs!$B$10:$B$18,Inputs!$A$10:$A$18)</f>
        <v>33.114716722181889</v>
      </c>
      <c r="Q1803" s="6">
        <f>IF(Inputs!$D$10="Yes",IF('Hourly Calcs'!P1803&gt;'Hourly Calcs'!K1803,'Hourly Calcs'!O1803,N1803+O1803),N1803+O1803)</f>
        <v>0</v>
      </c>
      <c r="R1803" s="12">
        <f t="shared" si="258"/>
        <v>0</v>
      </c>
      <c r="S1803" s="1">
        <f>IF(AND(A1803&gt;=5,A1803&lt;=9),INDEX(Demand!$C$3:$C$26,C1803),INDEX(Demand!$B$3:$B$26,C1803))</f>
        <v>900</v>
      </c>
      <c r="T1803" s="7">
        <f t="shared" si="259"/>
        <v>0</v>
      </c>
      <c r="U1803" s="7">
        <f t="shared" si="260"/>
        <v>0</v>
      </c>
    </row>
    <row r="1804" spans="1:21" x14ac:dyDescent="0.2">
      <c r="A1804" s="1">
        <v>3</v>
      </c>
      <c r="B1804" s="1">
        <v>16</v>
      </c>
      <c r="C1804" s="1">
        <v>20</v>
      </c>
      <c r="D1804">
        <v>8.6</v>
      </c>
      <c r="E1804">
        <v>6</v>
      </c>
      <c r="F1804">
        <v>84</v>
      </c>
      <c r="G1804">
        <v>0</v>
      </c>
      <c r="H1804">
        <v>0</v>
      </c>
      <c r="I1804">
        <v>0</v>
      </c>
      <c r="J1804" s="4">
        <f t="shared" si="255"/>
        <v>288.46146802418559</v>
      </c>
      <c r="K1804" s="4">
        <f t="shared" si="256"/>
        <v>-16.216614916027353</v>
      </c>
      <c r="L1804" s="5">
        <f t="shared" si="252"/>
        <v>0</v>
      </c>
      <c r="M1804" s="5">
        <f t="shared" si="253"/>
        <v>0</v>
      </c>
      <c r="N1804" s="6">
        <f t="shared" si="254"/>
        <v>0</v>
      </c>
      <c r="O1804" s="6">
        <f t="shared" si="257"/>
        <v>0</v>
      </c>
      <c r="P1804" s="6">
        <f>FORECAST(J1804,Inputs!$B$10:$B$18,Inputs!$A$10:$A$18)</f>
        <v>33.226495074298015</v>
      </c>
      <c r="Q1804" s="6">
        <f>IF(Inputs!$D$10="Yes",IF('Hourly Calcs'!P1804&gt;'Hourly Calcs'!K1804,'Hourly Calcs'!O1804,N1804+O1804),N1804+O1804)</f>
        <v>0</v>
      </c>
      <c r="R1804" s="12">
        <f t="shared" si="258"/>
        <v>0</v>
      </c>
      <c r="S1804" s="1">
        <f>IF(AND(A1804&gt;=5,A1804&lt;=9),INDEX(Demand!$C$3:$C$26,C1804),INDEX(Demand!$B$3:$B$26,C1804))</f>
        <v>800</v>
      </c>
      <c r="T1804" s="7">
        <f t="shared" si="259"/>
        <v>0</v>
      </c>
      <c r="U1804" s="7">
        <f t="shared" si="260"/>
        <v>0</v>
      </c>
    </row>
    <row r="1805" spans="1:21" x14ac:dyDescent="0.2">
      <c r="A1805" s="1">
        <v>3</v>
      </c>
      <c r="B1805" s="1">
        <v>16</v>
      </c>
      <c r="C1805" s="1">
        <v>21</v>
      </c>
      <c r="D1805">
        <v>8.6999999999999993</v>
      </c>
      <c r="E1805">
        <v>5.0999999999999996</v>
      </c>
      <c r="F1805">
        <v>78</v>
      </c>
      <c r="G1805">
        <v>0</v>
      </c>
      <c r="H1805">
        <v>0</v>
      </c>
      <c r="I1805">
        <v>0</v>
      </c>
      <c r="J1805" s="4">
        <f t="shared" si="255"/>
        <v>301.61885955741241</v>
      </c>
      <c r="K1805" s="4">
        <f t="shared" si="256"/>
        <v>-24.803871999369179</v>
      </c>
      <c r="L1805" s="5">
        <f t="shared" si="252"/>
        <v>0</v>
      </c>
      <c r="M1805" s="5">
        <f t="shared" si="253"/>
        <v>0</v>
      </c>
      <c r="N1805" s="6">
        <f t="shared" si="254"/>
        <v>0</v>
      </c>
      <c r="O1805" s="6">
        <f t="shared" si="257"/>
        <v>0</v>
      </c>
      <c r="P1805" s="6">
        <f>FORECAST(J1805,Inputs!$B$10:$B$18,Inputs!$A$10:$A$18)</f>
        <v>33.34832277367974</v>
      </c>
      <c r="Q1805" s="6">
        <f>IF(Inputs!$D$10="Yes",IF('Hourly Calcs'!P1805&gt;'Hourly Calcs'!K1805,'Hourly Calcs'!O1805,N1805+O1805),N1805+O1805)</f>
        <v>0</v>
      </c>
      <c r="R1805" s="12">
        <f t="shared" si="258"/>
        <v>0</v>
      </c>
      <c r="S1805" s="1">
        <f>IF(AND(A1805&gt;=5,A1805&lt;=9),INDEX(Demand!$C$3:$C$26,C1805),INDEX(Demand!$B$3:$B$26,C1805))</f>
        <v>700</v>
      </c>
      <c r="T1805" s="7">
        <f t="shared" si="259"/>
        <v>0</v>
      </c>
      <c r="U1805" s="7">
        <f t="shared" si="260"/>
        <v>0</v>
      </c>
    </row>
    <row r="1806" spans="1:21" x14ac:dyDescent="0.2">
      <c r="A1806" s="1">
        <v>3</v>
      </c>
      <c r="B1806" s="1">
        <v>16</v>
      </c>
      <c r="C1806" s="1">
        <v>22</v>
      </c>
      <c r="D1806">
        <v>8.3000000000000007</v>
      </c>
      <c r="E1806">
        <v>5.9</v>
      </c>
      <c r="F1806">
        <v>85</v>
      </c>
      <c r="G1806">
        <v>0</v>
      </c>
      <c r="H1806">
        <v>0</v>
      </c>
      <c r="I1806">
        <v>0</v>
      </c>
      <c r="J1806" s="4">
        <f t="shared" si="255"/>
        <v>316.52082319740146</v>
      </c>
      <c r="K1806" s="4">
        <f t="shared" si="256"/>
        <v>-32.162676925134093</v>
      </c>
      <c r="L1806" s="5">
        <f t="shared" si="252"/>
        <v>0</v>
      </c>
      <c r="M1806" s="5">
        <f t="shared" si="253"/>
        <v>0</v>
      </c>
      <c r="N1806" s="6">
        <f t="shared" si="254"/>
        <v>0</v>
      </c>
      <c r="O1806" s="6">
        <f t="shared" si="257"/>
        <v>0</v>
      </c>
      <c r="P1806" s="6">
        <f>FORECAST(J1806,Inputs!$B$10:$B$18,Inputs!$A$10:$A$18)</f>
        <v>33.486303918494457</v>
      </c>
      <c r="Q1806" s="6">
        <f>IF(Inputs!$D$10="Yes",IF('Hourly Calcs'!P1806&gt;'Hourly Calcs'!K1806,'Hourly Calcs'!O1806,N1806+O1806),N1806+O1806)</f>
        <v>0</v>
      </c>
      <c r="R1806" s="12">
        <f t="shared" si="258"/>
        <v>0</v>
      </c>
      <c r="S1806" s="1">
        <f>IF(AND(A1806&gt;=5,A1806&lt;=9),INDEX(Demand!$C$3:$C$26,C1806),INDEX(Demand!$B$3:$B$26,C1806))</f>
        <v>600</v>
      </c>
      <c r="T1806" s="7">
        <f t="shared" si="259"/>
        <v>0</v>
      </c>
      <c r="U1806" s="7">
        <f t="shared" si="260"/>
        <v>0</v>
      </c>
    </row>
    <row r="1807" spans="1:21" x14ac:dyDescent="0.2">
      <c r="A1807" s="1">
        <v>3</v>
      </c>
      <c r="B1807" s="1">
        <v>16</v>
      </c>
      <c r="C1807" s="1">
        <v>23</v>
      </c>
      <c r="D1807">
        <v>8.1999999999999993</v>
      </c>
      <c r="E1807">
        <v>6.5</v>
      </c>
      <c r="F1807">
        <v>89</v>
      </c>
      <c r="G1807">
        <v>0</v>
      </c>
      <c r="H1807">
        <v>0</v>
      </c>
      <c r="I1807">
        <v>0</v>
      </c>
      <c r="J1807" s="4">
        <f t="shared" si="255"/>
        <v>333.60275953056544</v>
      </c>
      <c r="K1807" s="4">
        <f t="shared" si="256"/>
        <v>-37.592660763024853</v>
      </c>
      <c r="L1807" s="5">
        <f t="shared" si="252"/>
        <v>0</v>
      </c>
      <c r="M1807" s="5">
        <f t="shared" si="253"/>
        <v>0</v>
      </c>
      <c r="N1807" s="6">
        <f t="shared" si="254"/>
        <v>0</v>
      </c>
      <c r="O1807" s="6">
        <f t="shared" si="257"/>
        <v>0</v>
      </c>
      <c r="P1807" s="6">
        <f>FORECAST(J1807,Inputs!$B$10:$B$18,Inputs!$A$10:$A$18)</f>
        <v>33.644469995653381</v>
      </c>
      <c r="Q1807" s="6">
        <f>IF(Inputs!$D$10="Yes",IF('Hourly Calcs'!P1807&gt;'Hourly Calcs'!K1807,'Hourly Calcs'!O1807,N1807+O1807),N1807+O1807)</f>
        <v>0</v>
      </c>
      <c r="R1807" s="12">
        <f t="shared" si="258"/>
        <v>0</v>
      </c>
      <c r="S1807" s="1">
        <f>IF(AND(A1807&gt;=5,A1807&lt;=9),INDEX(Demand!$C$3:$C$26,C1807),INDEX(Demand!$B$3:$B$26,C1807))</f>
        <v>500</v>
      </c>
      <c r="T1807" s="7">
        <f t="shared" si="259"/>
        <v>0</v>
      </c>
      <c r="U1807" s="7">
        <f t="shared" si="260"/>
        <v>0</v>
      </c>
    </row>
    <row r="1808" spans="1:21" x14ac:dyDescent="0.2">
      <c r="A1808" s="1">
        <v>3</v>
      </c>
      <c r="B1808" s="1">
        <v>16</v>
      </c>
      <c r="C1808" s="1">
        <v>24</v>
      </c>
      <c r="D1808">
        <v>8</v>
      </c>
      <c r="E1808">
        <v>6.9</v>
      </c>
      <c r="F1808">
        <v>93</v>
      </c>
      <c r="G1808">
        <v>0</v>
      </c>
      <c r="H1808">
        <v>0</v>
      </c>
      <c r="I1808">
        <v>0</v>
      </c>
      <c r="J1808" s="4">
        <f t="shared" si="255"/>
        <v>352.60916397100095</v>
      </c>
      <c r="K1808" s="4">
        <f t="shared" si="256"/>
        <v>-40.343542653286079</v>
      </c>
      <c r="L1808" s="5">
        <f t="shared" si="252"/>
        <v>0</v>
      </c>
      <c r="M1808" s="5">
        <f t="shared" si="253"/>
        <v>0</v>
      </c>
      <c r="N1808" s="6">
        <f t="shared" si="254"/>
        <v>0</v>
      </c>
      <c r="O1808" s="6">
        <f t="shared" si="257"/>
        <v>0</v>
      </c>
      <c r="P1808" s="6">
        <f>FORECAST(J1808,Inputs!$B$10:$B$18,Inputs!$A$10:$A$18)</f>
        <v>33.820455221953708</v>
      </c>
      <c r="Q1808" s="6">
        <f>IF(Inputs!$D$10="Yes",IF('Hourly Calcs'!P1808&gt;'Hourly Calcs'!K1808,'Hourly Calcs'!O1808,N1808+O1808),N1808+O1808)</f>
        <v>0</v>
      </c>
      <c r="R1808" s="12">
        <f t="shared" si="258"/>
        <v>0</v>
      </c>
      <c r="S1808" s="1">
        <f>IF(AND(A1808&gt;=5,A1808&lt;=9),INDEX(Demand!$C$3:$C$26,C1808),INDEX(Demand!$B$3:$B$26,C1808))</f>
        <v>400</v>
      </c>
      <c r="T1808" s="7">
        <f t="shared" si="259"/>
        <v>0</v>
      </c>
      <c r="U1808" s="7">
        <f t="shared" si="260"/>
        <v>0</v>
      </c>
    </row>
    <row r="1809" spans="1:21" x14ac:dyDescent="0.2">
      <c r="A1809" s="1">
        <v>3</v>
      </c>
      <c r="B1809" s="1">
        <v>17</v>
      </c>
      <c r="C1809" s="1">
        <v>1</v>
      </c>
      <c r="D1809">
        <v>8.5</v>
      </c>
      <c r="E1809">
        <v>7</v>
      </c>
      <c r="F1809">
        <v>90</v>
      </c>
      <c r="G1809">
        <v>0</v>
      </c>
      <c r="H1809">
        <v>0</v>
      </c>
      <c r="I1809">
        <v>0</v>
      </c>
      <c r="J1809" s="4">
        <f t="shared" si="255"/>
        <v>12.26200480320378</v>
      </c>
      <c r="K1809" s="4">
        <f t="shared" si="256"/>
        <v>-39.92209461649</v>
      </c>
      <c r="L1809" s="5">
        <f t="shared" si="252"/>
        <v>0</v>
      </c>
      <c r="M1809" s="5">
        <f t="shared" si="253"/>
        <v>0</v>
      </c>
      <c r="N1809" s="6">
        <f t="shared" si="254"/>
        <v>0</v>
      </c>
      <c r="O1809" s="6">
        <f t="shared" si="257"/>
        <v>0</v>
      </c>
      <c r="P1809" s="6">
        <f>FORECAST(J1809,Inputs!$B$10:$B$18,Inputs!$A$10:$A$18)</f>
        <v>30.669092637066701</v>
      </c>
      <c r="Q1809" s="6">
        <f>IF(Inputs!$D$10="Yes",IF('Hourly Calcs'!P1809&gt;'Hourly Calcs'!K1809,'Hourly Calcs'!O1809,N1809+O1809),N1809+O1809)</f>
        <v>0</v>
      </c>
      <c r="R1809" s="12">
        <f t="shared" si="258"/>
        <v>0</v>
      </c>
      <c r="S1809" s="1">
        <f>IF(AND(A1809&gt;=5,A1809&lt;=9),INDEX(Demand!$C$3:$C$26,C1809),INDEX(Demand!$B$3:$B$26,C1809))</f>
        <v>350</v>
      </c>
      <c r="T1809" s="7">
        <f t="shared" si="259"/>
        <v>0</v>
      </c>
      <c r="U1809" s="7">
        <f t="shared" si="260"/>
        <v>0</v>
      </c>
    </row>
    <row r="1810" spans="1:21" x14ac:dyDescent="0.2">
      <c r="A1810" s="1">
        <v>3</v>
      </c>
      <c r="B1810" s="1">
        <v>17</v>
      </c>
      <c r="C1810" s="1">
        <v>2</v>
      </c>
      <c r="D1810">
        <v>9</v>
      </c>
      <c r="E1810">
        <v>7.7</v>
      </c>
      <c r="F1810">
        <v>92</v>
      </c>
      <c r="G1810">
        <v>0</v>
      </c>
      <c r="H1810">
        <v>0</v>
      </c>
      <c r="I1810">
        <v>0</v>
      </c>
      <c r="J1810" s="4">
        <f t="shared" si="255"/>
        <v>30.850411574193743</v>
      </c>
      <c r="K1810" s="4">
        <f t="shared" si="256"/>
        <v>-36.408581207810798</v>
      </c>
      <c r="L1810" s="5">
        <f t="shared" si="252"/>
        <v>0</v>
      </c>
      <c r="M1810" s="5">
        <f t="shared" si="253"/>
        <v>0</v>
      </c>
      <c r="N1810" s="6">
        <f t="shared" si="254"/>
        <v>0</v>
      </c>
      <c r="O1810" s="6">
        <f t="shared" si="257"/>
        <v>0</v>
      </c>
      <c r="P1810" s="6">
        <f>FORECAST(J1810,Inputs!$B$10:$B$18,Inputs!$A$10:$A$18)</f>
        <v>30.841207514575867</v>
      </c>
      <c r="Q1810" s="6">
        <f>IF(Inputs!$D$10="Yes",IF('Hourly Calcs'!P1810&gt;'Hourly Calcs'!K1810,'Hourly Calcs'!O1810,N1810+O1810),N1810+O1810)</f>
        <v>0</v>
      </c>
      <c r="R1810" s="12">
        <f t="shared" si="258"/>
        <v>0</v>
      </c>
      <c r="S1810" s="1">
        <f>IF(AND(A1810&gt;=5,A1810&lt;=9),INDEX(Demand!$C$3:$C$26,C1810),INDEX(Demand!$B$3:$B$26,C1810))</f>
        <v>350</v>
      </c>
      <c r="T1810" s="7">
        <f t="shared" si="259"/>
        <v>0</v>
      </c>
      <c r="U1810" s="7">
        <f t="shared" si="260"/>
        <v>0</v>
      </c>
    </row>
    <row r="1811" spans="1:21" x14ac:dyDescent="0.2">
      <c r="A1811" s="1">
        <v>3</v>
      </c>
      <c r="B1811" s="1">
        <v>17</v>
      </c>
      <c r="C1811" s="1">
        <v>3</v>
      </c>
      <c r="D1811">
        <v>9.1999999999999993</v>
      </c>
      <c r="E1811">
        <v>8.8000000000000007</v>
      </c>
      <c r="F1811">
        <v>97</v>
      </c>
      <c r="G1811">
        <v>0</v>
      </c>
      <c r="H1811">
        <v>0</v>
      </c>
      <c r="I1811">
        <v>0</v>
      </c>
      <c r="J1811" s="4">
        <f t="shared" si="255"/>
        <v>47.350050112197607</v>
      </c>
      <c r="K1811" s="4">
        <f t="shared" si="256"/>
        <v>-30.398813897768605</v>
      </c>
      <c r="L1811" s="5">
        <f t="shared" si="252"/>
        <v>0</v>
      </c>
      <c r="M1811" s="5">
        <f t="shared" si="253"/>
        <v>0</v>
      </c>
      <c r="N1811" s="6">
        <f t="shared" si="254"/>
        <v>0</v>
      </c>
      <c r="O1811" s="6">
        <f t="shared" si="257"/>
        <v>0</v>
      </c>
      <c r="P1811" s="6">
        <f>FORECAST(J1811,Inputs!$B$10:$B$18,Inputs!$A$10:$A$18)</f>
        <v>30.993981945483309</v>
      </c>
      <c r="Q1811" s="6">
        <f>IF(Inputs!$D$10="Yes",IF('Hourly Calcs'!P1811&gt;'Hourly Calcs'!K1811,'Hourly Calcs'!O1811,N1811+O1811),N1811+O1811)</f>
        <v>0</v>
      </c>
      <c r="R1811" s="12">
        <f t="shared" si="258"/>
        <v>0</v>
      </c>
      <c r="S1811" s="1">
        <f>IF(AND(A1811&gt;=5,A1811&lt;=9),INDEX(Demand!$C$3:$C$26,C1811),INDEX(Demand!$B$3:$B$26,C1811))</f>
        <v>350</v>
      </c>
      <c r="T1811" s="7">
        <f t="shared" si="259"/>
        <v>0</v>
      </c>
      <c r="U1811" s="7">
        <f t="shared" si="260"/>
        <v>0</v>
      </c>
    </row>
    <row r="1812" spans="1:21" x14ac:dyDescent="0.2">
      <c r="A1812" s="1">
        <v>3</v>
      </c>
      <c r="B1812" s="1">
        <v>17</v>
      </c>
      <c r="C1812" s="1">
        <v>4</v>
      </c>
      <c r="D1812">
        <v>9.5</v>
      </c>
      <c r="E1812">
        <v>9.3000000000000007</v>
      </c>
      <c r="F1812">
        <v>99</v>
      </c>
      <c r="G1812">
        <v>0</v>
      </c>
      <c r="H1812">
        <v>0</v>
      </c>
      <c r="I1812">
        <v>0</v>
      </c>
      <c r="J1812" s="4">
        <f t="shared" si="255"/>
        <v>61.734954522287637</v>
      </c>
      <c r="K1812" s="4">
        <f t="shared" si="256"/>
        <v>-22.650427517214951</v>
      </c>
      <c r="L1812" s="5">
        <f t="shared" si="252"/>
        <v>0</v>
      </c>
      <c r="M1812" s="5">
        <f t="shared" si="253"/>
        <v>0</v>
      </c>
      <c r="N1812" s="6">
        <f t="shared" si="254"/>
        <v>0</v>
      </c>
      <c r="O1812" s="6">
        <f t="shared" si="257"/>
        <v>0</v>
      </c>
      <c r="P1812" s="6">
        <f>FORECAST(J1812,Inputs!$B$10:$B$18,Inputs!$A$10:$A$18)</f>
        <v>31.127175504835996</v>
      </c>
      <c r="Q1812" s="6">
        <f>IF(Inputs!$D$10="Yes",IF('Hourly Calcs'!P1812&gt;'Hourly Calcs'!K1812,'Hourly Calcs'!O1812,N1812+O1812),N1812+O1812)</f>
        <v>0</v>
      </c>
      <c r="R1812" s="12">
        <f t="shared" si="258"/>
        <v>0</v>
      </c>
      <c r="S1812" s="1">
        <f>IF(AND(A1812&gt;=5,A1812&lt;=9),INDEX(Demand!$C$3:$C$26,C1812),INDEX(Demand!$B$3:$B$26,C1812))</f>
        <v>350</v>
      </c>
      <c r="T1812" s="7">
        <f t="shared" si="259"/>
        <v>0</v>
      </c>
      <c r="U1812" s="7">
        <f t="shared" si="260"/>
        <v>0</v>
      </c>
    </row>
    <row r="1813" spans="1:21" x14ac:dyDescent="0.2">
      <c r="A1813" s="1">
        <v>3</v>
      </c>
      <c r="B1813" s="1">
        <v>17</v>
      </c>
      <c r="C1813" s="1">
        <v>5</v>
      </c>
      <c r="D1813">
        <v>9.6999999999999993</v>
      </c>
      <c r="E1813">
        <v>9.6999999999999993</v>
      </c>
      <c r="F1813">
        <v>100</v>
      </c>
      <c r="G1813">
        <v>0</v>
      </c>
      <c r="H1813">
        <v>0</v>
      </c>
      <c r="I1813">
        <v>0</v>
      </c>
      <c r="J1813" s="4">
        <f t="shared" si="255"/>
        <v>74.533719960585827</v>
      </c>
      <c r="K1813" s="4">
        <f t="shared" si="256"/>
        <v>-13.826001948187155</v>
      </c>
      <c r="L1813" s="5">
        <f t="shared" si="252"/>
        <v>0</v>
      </c>
      <c r="M1813" s="5">
        <f t="shared" si="253"/>
        <v>0</v>
      </c>
      <c r="N1813" s="6">
        <f t="shared" si="254"/>
        <v>0</v>
      </c>
      <c r="O1813" s="6">
        <f t="shared" si="257"/>
        <v>0</v>
      </c>
      <c r="P1813" s="6">
        <f>FORECAST(J1813,Inputs!$B$10:$B$18,Inputs!$A$10:$A$18)</f>
        <v>31.245682592227645</v>
      </c>
      <c r="Q1813" s="6">
        <f>IF(Inputs!$D$10="Yes",IF('Hourly Calcs'!P1813&gt;'Hourly Calcs'!K1813,'Hourly Calcs'!O1813,N1813+O1813),N1813+O1813)</f>
        <v>0</v>
      </c>
      <c r="R1813" s="12">
        <f t="shared" si="258"/>
        <v>0</v>
      </c>
      <c r="S1813" s="1">
        <f>IF(AND(A1813&gt;=5,A1813&lt;=9),INDEX(Demand!$C$3:$C$26,C1813),INDEX(Demand!$B$3:$B$26,C1813))</f>
        <v>350</v>
      </c>
      <c r="T1813" s="7">
        <f t="shared" si="259"/>
        <v>0</v>
      </c>
      <c r="U1813" s="7">
        <f t="shared" si="260"/>
        <v>0</v>
      </c>
    </row>
    <row r="1814" spans="1:21" x14ac:dyDescent="0.2">
      <c r="A1814" s="1">
        <v>3</v>
      </c>
      <c r="B1814" s="1">
        <v>17</v>
      </c>
      <c r="C1814" s="1">
        <v>6</v>
      </c>
      <c r="D1814">
        <v>9.6</v>
      </c>
      <c r="E1814">
        <v>9.6</v>
      </c>
      <c r="F1814">
        <v>100</v>
      </c>
      <c r="G1814">
        <v>0</v>
      </c>
      <c r="H1814">
        <v>0</v>
      </c>
      <c r="I1814">
        <v>0</v>
      </c>
      <c r="J1814" s="4">
        <f t="shared" si="255"/>
        <v>86.418572145061404</v>
      </c>
      <c r="K1814" s="4">
        <f t="shared" si="256"/>
        <v>-4.4127676665387696</v>
      </c>
      <c r="L1814" s="5">
        <f t="shared" si="252"/>
        <v>78.581427854938596</v>
      </c>
      <c r="M1814" s="5">
        <f t="shared" si="253"/>
        <v>0</v>
      </c>
      <c r="N1814" s="6">
        <f t="shared" si="254"/>
        <v>0</v>
      </c>
      <c r="O1814" s="6">
        <f t="shared" si="257"/>
        <v>0</v>
      </c>
      <c r="P1814" s="6">
        <f>FORECAST(J1814,Inputs!$B$10:$B$18,Inputs!$A$10:$A$18)</f>
        <v>31.355727519861677</v>
      </c>
      <c r="Q1814" s="6">
        <f>IF(Inputs!$D$10="Yes",IF('Hourly Calcs'!P1814&gt;'Hourly Calcs'!K1814,'Hourly Calcs'!O1814,N1814+O1814),N1814+O1814)</f>
        <v>0</v>
      </c>
      <c r="R1814" s="12">
        <f t="shared" si="258"/>
        <v>0</v>
      </c>
      <c r="S1814" s="1">
        <f>IF(AND(A1814&gt;=5,A1814&lt;=9),INDEX(Demand!$C$3:$C$26,C1814),INDEX(Demand!$B$3:$B$26,C1814))</f>
        <v>350</v>
      </c>
      <c r="T1814" s="7">
        <f t="shared" si="259"/>
        <v>0</v>
      </c>
      <c r="U1814" s="7">
        <f t="shared" si="260"/>
        <v>0</v>
      </c>
    </row>
    <row r="1815" spans="1:21" x14ac:dyDescent="0.2">
      <c r="A1815" s="1">
        <v>3</v>
      </c>
      <c r="B1815" s="1">
        <v>17</v>
      </c>
      <c r="C1815" s="1">
        <v>7</v>
      </c>
      <c r="D1815">
        <v>9.8000000000000007</v>
      </c>
      <c r="E1815">
        <v>9.8000000000000007</v>
      </c>
      <c r="F1815">
        <v>100</v>
      </c>
      <c r="G1815">
        <v>3</v>
      </c>
      <c r="H1815">
        <v>0</v>
      </c>
      <c r="I1815">
        <v>3</v>
      </c>
      <c r="J1815" s="4">
        <f t="shared" si="255"/>
        <v>98.051348997697502</v>
      </c>
      <c r="K1815" s="4">
        <f t="shared" si="256"/>
        <v>5.1591846008802236</v>
      </c>
      <c r="L1815" s="5">
        <f t="shared" si="252"/>
        <v>66.948651002302498</v>
      </c>
      <c r="M1815" s="5">
        <f t="shared" si="253"/>
        <v>28.840815399119776</v>
      </c>
      <c r="N1815" s="6">
        <f t="shared" si="254"/>
        <v>0</v>
      </c>
      <c r="O1815" s="6">
        <f t="shared" si="257"/>
        <v>2.7435563588325627</v>
      </c>
      <c r="P1815" s="6">
        <f>FORECAST(J1815,Inputs!$B$10:$B$18,Inputs!$A$10:$A$18)</f>
        <v>31.463438416645346</v>
      </c>
      <c r="Q1815" s="6">
        <f>IF(Inputs!$D$10="Yes",IF('Hourly Calcs'!P1815&gt;'Hourly Calcs'!K1815,'Hourly Calcs'!O1815,N1815+O1815),N1815+O1815)</f>
        <v>2.7435563588325627</v>
      </c>
      <c r="R1815" s="12">
        <f t="shared" si="258"/>
        <v>13.037379817172337</v>
      </c>
      <c r="S1815" s="1">
        <f>IF(AND(A1815&gt;=5,A1815&lt;=9),INDEX(Demand!$C$3:$C$26,C1815),INDEX(Demand!$B$3:$B$26,C1815))</f>
        <v>350</v>
      </c>
      <c r="T1815" s="7">
        <f t="shared" si="259"/>
        <v>13.037379817172337</v>
      </c>
      <c r="U1815" s="7">
        <f t="shared" si="260"/>
        <v>0</v>
      </c>
    </row>
    <row r="1816" spans="1:21" x14ac:dyDescent="0.2">
      <c r="A1816" s="1">
        <v>3</v>
      </c>
      <c r="B1816" s="1">
        <v>17</v>
      </c>
      <c r="C1816" s="1">
        <v>8</v>
      </c>
      <c r="D1816">
        <v>10.1</v>
      </c>
      <c r="E1816">
        <v>9.6999999999999993</v>
      </c>
      <c r="F1816">
        <v>97</v>
      </c>
      <c r="G1816">
        <v>30</v>
      </c>
      <c r="H1816">
        <v>0</v>
      </c>
      <c r="I1816">
        <v>30</v>
      </c>
      <c r="J1816" s="4">
        <f t="shared" si="255"/>
        <v>110.07332553561656</v>
      </c>
      <c r="K1816" s="4">
        <f t="shared" si="256"/>
        <v>14.272590506216417</v>
      </c>
      <c r="L1816" s="5">
        <f t="shared" si="252"/>
        <v>54.926674464383439</v>
      </c>
      <c r="M1816" s="5">
        <f t="shared" si="253"/>
        <v>19.727409493783583</v>
      </c>
      <c r="N1816" s="6">
        <f t="shared" si="254"/>
        <v>0</v>
      </c>
      <c r="O1816" s="6">
        <f t="shared" si="257"/>
        <v>27.435563588325625</v>
      </c>
      <c r="P1816" s="6">
        <f>FORECAST(J1816,Inputs!$B$10:$B$18,Inputs!$A$10:$A$18)</f>
        <v>31.574753014218668</v>
      </c>
      <c r="Q1816" s="6">
        <f>IF(Inputs!$D$10="Yes",IF('Hourly Calcs'!P1816&gt;'Hourly Calcs'!K1816,'Hourly Calcs'!O1816,N1816+O1816),N1816+O1816)</f>
        <v>27.435563588325625</v>
      </c>
      <c r="R1816" s="12">
        <f t="shared" si="258"/>
        <v>130.37379817172337</v>
      </c>
      <c r="S1816" s="1">
        <f>IF(AND(A1816&gt;=5,A1816&lt;=9),INDEX(Demand!$C$3:$C$26,C1816),INDEX(Demand!$B$3:$B$26,C1816))</f>
        <v>350</v>
      </c>
      <c r="T1816" s="7">
        <f t="shared" si="259"/>
        <v>130.37379817172337</v>
      </c>
      <c r="U1816" s="7">
        <f t="shared" si="260"/>
        <v>0</v>
      </c>
    </row>
    <row r="1817" spans="1:21" x14ac:dyDescent="0.2">
      <c r="A1817" s="1">
        <v>3</v>
      </c>
      <c r="B1817" s="1">
        <v>17</v>
      </c>
      <c r="C1817" s="1">
        <v>9</v>
      </c>
      <c r="D1817">
        <v>10.199999999999999</v>
      </c>
      <c r="E1817">
        <v>9.6</v>
      </c>
      <c r="F1817">
        <v>96</v>
      </c>
      <c r="G1817">
        <v>77</v>
      </c>
      <c r="H1817">
        <v>0</v>
      </c>
      <c r="I1817">
        <v>77</v>
      </c>
      <c r="J1817" s="4">
        <f t="shared" si="255"/>
        <v>123.12509267584173</v>
      </c>
      <c r="K1817" s="4">
        <f t="shared" si="256"/>
        <v>22.743344581489112</v>
      </c>
      <c r="L1817" s="5">
        <f t="shared" si="252"/>
        <v>41.874907324158272</v>
      </c>
      <c r="M1817" s="5">
        <f t="shared" si="253"/>
        <v>11.256655418510888</v>
      </c>
      <c r="N1817" s="6">
        <f t="shared" si="254"/>
        <v>0</v>
      </c>
      <c r="O1817" s="6">
        <f t="shared" si="257"/>
        <v>70.417946543369098</v>
      </c>
      <c r="P1817" s="6">
        <f>FORECAST(J1817,Inputs!$B$10:$B$18,Inputs!$A$10:$A$18)</f>
        <v>31.695602709961495</v>
      </c>
      <c r="Q1817" s="6">
        <f>IF(Inputs!$D$10="Yes",IF('Hourly Calcs'!P1817&gt;'Hourly Calcs'!K1817,'Hourly Calcs'!O1817,N1817+O1817),N1817+O1817)</f>
        <v>70.417946543369098</v>
      </c>
      <c r="R1817" s="12">
        <f t="shared" si="258"/>
        <v>334.62608197408991</v>
      </c>
      <c r="S1817" s="1">
        <f>IF(AND(A1817&gt;=5,A1817&lt;=9),INDEX(Demand!$C$3:$C$26,C1817),INDEX(Demand!$B$3:$B$26,C1817))</f>
        <v>350</v>
      </c>
      <c r="T1817" s="7">
        <f t="shared" si="259"/>
        <v>334.62608197408991</v>
      </c>
      <c r="U1817" s="7">
        <f t="shared" si="260"/>
        <v>0</v>
      </c>
    </row>
    <row r="1818" spans="1:21" x14ac:dyDescent="0.2">
      <c r="A1818" s="1">
        <v>3</v>
      </c>
      <c r="B1818" s="1">
        <v>17</v>
      </c>
      <c r="C1818" s="1">
        <v>10</v>
      </c>
      <c r="D1818">
        <v>10.3</v>
      </c>
      <c r="E1818">
        <v>9.5</v>
      </c>
      <c r="F1818">
        <v>95</v>
      </c>
      <c r="G1818">
        <v>248</v>
      </c>
      <c r="H1818">
        <v>99</v>
      </c>
      <c r="I1818">
        <v>202</v>
      </c>
      <c r="J1818" s="4">
        <f t="shared" si="255"/>
        <v>137.80911087452543</v>
      </c>
      <c r="K1818" s="4">
        <f t="shared" si="256"/>
        <v>29.969289737292762</v>
      </c>
      <c r="L1818" s="5">
        <f t="shared" si="252"/>
        <v>27.19088912547457</v>
      </c>
      <c r="M1818" s="5">
        <f t="shared" si="253"/>
        <v>4.0307102627072382</v>
      </c>
      <c r="N1818" s="6">
        <f t="shared" si="254"/>
        <v>83.657443152287414</v>
      </c>
      <c r="O1818" s="6">
        <f t="shared" si="257"/>
        <v>184.73279482805921</v>
      </c>
      <c r="P1818" s="6">
        <f>FORECAST(J1818,Inputs!$B$10:$B$18,Inputs!$A$10:$A$18)</f>
        <v>31.831565841430788</v>
      </c>
      <c r="Q1818" s="6">
        <f>IF(Inputs!$D$10="Yes",IF('Hourly Calcs'!P1818&gt;'Hourly Calcs'!K1818,'Hourly Calcs'!O1818,N1818+O1818),N1818+O1818)</f>
        <v>184.73279482805921</v>
      </c>
      <c r="R1818" s="12">
        <f t="shared" si="258"/>
        <v>877.85024102293733</v>
      </c>
      <c r="S1818" s="1">
        <f>IF(AND(A1818&gt;=5,A1818&lt;=9),INDEX(Demand!$C$3:$C$26,C1818),INDEX(Demand!$B$3:$B$26,C1818))</f>
        <v>600</v>
      </c>
      <c r="T1818" s="7">
        <f t="shared" si="259"/>
        <v>600</v>
      </c>
      <c r="U1818" s="7">
        <f t="shared" si="260"/>
        <v>277.85024102293733</v>
      </c>
    </row>
    <row r="1819" spans="1:21" x14ac:dyDescent="0.2">
      <c r="A1819" s="1">
        <v>3</v>
      </c>
      <c r="B1819" s="1">
        <v>17</v>
      </c>
      <c r="C1819" s="1">
        <v>11</v>
      </c>
      <c r="D1819">
        <v>10.7</v>
      </c>
      <c r="E1819">
        <v>9.5</v>
      </c>
      <c r="F1819">
        <v>92</v>
      </c>
      <c r="G1819">
        <v>320</v>
      </c>
      <c r="H1819">
        <v>68</v>
      </c>
      <c r="I1819">
        <v>282</v>
      </c>
      <c r="J1819" s="4">
        <f t="shared" si="255"/>
        <v>154.49138940061158</v>
      </c>
      <c r="K1819" s="4">
        <f t="shared" si="256"/>
        <v>35.273730442816145</v>
      </c>
      <c r="L1819" s="5">
        <f t="shared" si="252"/>
        <v>10.508610599388419</v>
      </c>
      <c r="M1819" s="5">
        <f t="shared" si="253"/>
        <v>1.2737304428161451</v>
      </c>
      <c r="N1819" s="6">
        <f t="shared" si="254"/>
        <v>63.078485184222245</v>
      </c>
      <c r="O1819" s="6">
        <f t="shared" si="257"/>
        <v>257.89429773026086</v>
      </c>
      <c r="P1819" s="6">
        <f>FORECAST(J1819,Inputs!$B$10:$B$18,Inputs!$A$10:$A$18)</f>
        <v>31.986031383338993</v>
      </c>
      <c r="Q1819" s="6">
        <f>IF(Inputs!$D$10="Yes",IF('Hourly Calcs'!P1819&gt;'Hourly Calcs'!K1819,'Hourly Calcs'!O1819,N1819+O1819),N1819+O1819)</f>
        <v>320.9727829144831</v>
      </c>
      <c r="R1819" s="12">
        <f t="shared" si="258"/>
        <v>1525.2626644096235</v>
      </c>
      <c r="S1819" s="1">
        <f>IF(AND(A1819&gt;=5,A1819&lt;=9),INDEX(Demand!$C$3:$C$26,C1819),INDEX(Demand!$B$3:$B$26,C1819))</f>
        <v>600</v>
      </c>
      <c r="T1819" s="7">
        <f t="shared" si="259"/>
        <v>600</v>
      </c>
      <c r="U1819" s="7">
        <f t="shared" si="260"/>
        <v>925.26266440962354</v>
      </c>
    </row>
    <row r="1820" spans="1:21" x14ac:dyDescent="0.2">
      <c r="A1820" s="1">
        <v>3</v>
      </c>
      <c r="B1820" s="1">
        <v>17</v>
      </c>
      <c r="C1820" s="1">
        <v>12</v>
      </c>
      <c r="D1820">
        <v>11</v>
      </c>
      <c r="E1820">
        <v>9.1999999999999993</v>
      </c>
      <c r="F1820">
        <v>89</v>
      </c>
      <c r="G1820">
        <v>364</v>
      </c>
      <c r="H1820">
        <v>130</v>
      </c>
      <c r="I1820">
        <v>283</v>
      </c>
      <c r="J1820" s="4">
        <f t="shared" si="255"/>
        <v>172.90499154224827</v>
      </c>
      <c r="K1820" s="4">
        <f t="shared" si="256"/>
        <v>37.959253723102975</v>
      </c>
      <c r="L1820" s="5">
        <f t="shared" si="252"/>
        <v>7.9049915422482684</v>
      </c>
      <c r="M1820" s="5">
        <f t="shared" si="253"/>
        <v>3.9592537231029752</v>
      </c>
      <c r="N1820" s="6">
        <f t="shared" si="254"/>
        <v>123.06409799067549</v>
      </c>
      <c r="O1820" s="6">
        <f t="shared" si="257"/>
        <v>258.8088165165384</v>
      </c>
      <c r="P1820" s="6">
        <f>FORECAST(J1820,Inputs!$B$10:$B$18,Inputs!$A$10:$A$18)</f>
        <v>32.156527699465258</v>
      </c>
      <c r="Q1820" s="6">
        <f>IF(Inputs!$D$10="Yes",IF('Hourly Calcs'!P1820&gt;'Hourly Calcs'!K1820,'Hourly Calcs'!O1820,N1820+O1820),N1820+O1820)</f>
        <v>381.87291450721386</v>
      </c>
      <c r="R1820" s="12">
        <f t="shared" si="258"/>
        <v>1814.6600897382802</v>
      </c>
      <c r="S1820" s="1">
        <f>IF(AND(A1820&gt;=5,A1820&lt;=9),INDEX(Demand!$C$3:$C$26,C1820),INDEX(Demand!$B$3:$B$26,C1820))</f>
        <v>600</v>
      </c>
      <c r="T1820" s="7">
        <f t="shared" si="259"/>
        <v>600</v>
      </c>
      <c r="U1820" s="7">
        <f t="shared" si="260"/>
        <v>1214.6600897382802</v>
      </c>
    </row>
    <row r="1821" spans="1:21" x14ac:dyDescent="0.2">
      <c r="A1821" s="1">
        <v>3</v>
      </c>
      <c r="B1821" s="1">
        <v>17</v>
      </c>
      <c r="C1821" s="1">
        <v>13</v>
      </c>
      <c r="D1821">
        <v>10.199999999999999</v>
      </c>
      <c r="E1821">
        <v>7</v>
      </c>
      <c r="F1821">
        <v>81</v>
      </c>
      <c r="G1821">
        <v>375</v>
      </c>
      <c r="H1821">
        <v>133</v>
      </c>
      <c r="I1821">
        <v>291</v>
      </c>
      <c r="J1821" s="4">
        <f t="shared" si="255"/>
        <v>191.90209703699654</v>
      </c>
      <c r="K1821" s="4">
        <f t="shared" si="256"/>
        <v>37.576790476634763</v>
      </c>
      <c r="L1821" s="5">
        <f t="shared" si="252"/>
        <v>26.902097036996537</v>
      </c>
      <c r="M1821" s="5">
        <f t="shared" si="253"/>
        <v>3.5767904766347627</v>
      </c>
      <c r="N1821" s="6">
        <f t="shared" si="254"/>
        <v>119.80473225576598</v>
      </c>
      <c r="O1821" s="6">
        <f t="shared" si="257"/>
        <v>266.12496680675855</v>
      </c>
      <c r="P1821" s="6">
        <f>FORECAST(J1821,Inputs!$B$10:$B$18,Inputs!$A$10:$A$18)</f>
        <v>32.332426824416629</v>
      </c>
      <c r="Q1821" s="6">
        <f>IF(Inputs!$D$10="Yes",IF('Hourly Calcs'!P1821&gt;'Hourly Calcs'!K1821,'Hourly Calcs'!O1821,N1821+O1821),N1821+O1821)</f>
        <v>385.92969906252455</v>
      </c>
      <c r="R1821" s="12">
        <f t="shared" si="258"/>
        <v>1833.9379299451166</v>
      </c>
      <c r="S1821" s="1">
        <f>IF(AND(A1821&gt;=5,A1821&lt;=9),INDEX(Demand!$C$3:$C$26,C1821),INDEX(Demand!$B$3:$B$26,C1821))</f>
        <v>600</v>
      </c>
      <c r="T1821" s="7">
        <f t="shared" si="259"/>
        <v>600</v>
      </c>
      <c r="U1821" s="7">
        <f t="shared" si="260"/>
        <v>1233.9379299451166</v>
      </c>
    </row>
    <row r="1822" spans="1:21" x14ac:dyDescent="0.2">
      <c r="A1822" s="1">
        <v>3</v>
      </c>
      <c r="B1822" s="1">
        <v>17</v>
      </c>
      <c r="C1822" s="1">
        <v>14</v>
      </c>
      <c r="D1822">
        <v>10.3</v>
      </c>
      <c r="E1822">
        <v>6.9</v>
      </c>
      <c r="F1822">
        <v>79</v>
      </c>
      <c r="G1822">
        <v>351</v>
      </c>
      <c r="H1822">
        <v>130</v>
      </c>
      <c r="I1822">
        <v>273</v>
      </c>
      <c r="J1822" s="4">
        <f t="shared" si="255"/>
        <v>209.96732960183218</v>
      </c>
      <c r="K1822" s="4">
        <f t="shared" si="256"/>
        <v>34.196255591913825</v>
      </c>
      <c r="L1822" s="5">
        <f t="shared" si="252"/>
        <v>44.967329601832176</v>
      </c>
      <c r="M1822" s="5">
        <f t="shared" si="253"/>
        <v>0.19625559191382536</v>
      </c>
      <c r="N1822" s="6">
        <f t="shared" si="254"/>
        <v>103.11334338401539</v>
      </c>
      <c r="O1822" s="6">
        <f t="shared" si="257"/>
        <v>249.66362865376317</v>
      </c>
      <c r="P1822" s="6">
        <f>FORECAST(J1822,Inputs!$B$10:$B$18,Inputs!$A$10:$A$18)</f>
        <v>32.49969749631326</v>
      </c>
      <c r="Q1822" s="6">
        <f>IF(Inputs!$D$10="Yes",IF('Hourly Calcs'!P1822&gt;'Hourly Calcs'!K1822,'Hourly Calcs'!O1822,N1822+O1822),N1822+O1822)</f>
        <v>352.77697203777859</v>
      </c>
      <c r="R1822" s="12">
        <f t="shared" si="258"/>
        <v>1676.3961711235238</v>
      </c>
      <c r="S1822" s="1">
        <f>IF(AND(A1822&gt;=5,A1822&lt;=9),INDEX(Demand!$C$3:$C$26,C1822),INDEX(Demand!$B$3:$B$26,C1822))</f>
        <v>600</v>
      </c>
      <c r="T1822" s="7">
        <f t="shared" si="259"/>
        <v>600</v>
      </c>
      <c r="U1822" s="7">
        <f t="shared" si="260"/>
        <v>1076.3961711235238</v>
      </c>
    </row>
    <row r="1823" spans="1:21" x14ac:dyDescent="0.2">
      <c r="A1823" s="1">
        <v>3</v>
      </c>
      <c r="B1823" s="1">
        <v>17</v>
      </c>
      <c r="C1823" s="1">
        <v>15</v>
      </c>
      <c r="D1823">
        <v>9.9</v>
      </c>
      <c r="E1823">
        <v>6.9</v>
      </c>
      <c r="F1823">
        <v>82</v>
      </c>
      <c r="G1823">
        <v>295</v>
      </c>
      <c r="H1823">
        <v>66</v>
      </c>
      <c r="I1823">
        <v>261</v>
      </c>
      <c r="J1823" s="4">
        <f t="shared" si="255"/>
        <v>226.15752196471888</v>
      </c>
      <c r="K1823" s="4">
        <f t="shared" si="256"/>
        <v>28.359943277245407</v>
      </c>
      <c r="L1823" s="5">
        <f t="shared" si="252"/>
        <v>61.157521964718882</v>
      </c>
      <c r="M1823" s="5">
        <f t="shared" si="253"/>
        <v>5.6400567227545935</v>
      </c>
      <c r="N1823" s="6">
        <f t="shared" si="254"/>
        <v>41.657940997062717</v>
      </c>
      <c r="O1823" s="6">
        <f t="shared" si="257"/>
        <v>238.68940321843294</v>
      </c>
      <c r="P1823" s="6">
        <f>FORECAST(J1823,Inputs!$B$10:$B$18,Inputs!$A$10:$A$18)</f>
        <v>32.649606684858504</v>
      </c>
      <c r="Q1823" s="6">
        <f>IF(Inputs!$D$10="Yes",IF('Hourly Calcs'!P1823&gt;'Hourly Calcs'!K1823,'Hourly Calcs'!O1823,N1823+O1823),N1823+O1823)</f>
        <v>238.68940321843294</v>
      </c>
      <c r="R1823" s="12">
        <f t="shared" si="258"/>
        <v>1134.2520440939934</v>
      </c>
      <c r="S1823" s="1">
        <f>IF(AND(A1823&gt;=5,A1823&lt;=9),INDEX(Demand!$C$3:$C$26,C1823),INDEX(Demand!$B$3:$B$26,C1823))</f>
        <v>600</v>
      </c>
      <c r="T1823" s="7">
        <f t="shared" si="259"/>
        <v>600</v>
      </c>
      <c r="U1823" s="7">
        <f t="shared" si="260"/>
        <v>534.25204409399339</v>
      </c>
    </row>
    <row r="1824" spans="1:21" x14ac:dyDescent="0.2">
      <c r="A1824" s="1">
        <v>3</v>
      </c>
      <c r="B1824" s="1">
        <v>17</v>
      </c>
      <c r="C1824" s="1">
        <v>16</v>
      </c>
      <c r="D1824">
        <v>9.6999999999999993</v>
      </c>
      <c r="E1824">
        <v>3.2</v>
      </c>
      <c r="F1824">
        <v>64</v>
      </c>
      <c r="G1824">
        <v>215</v>
      </c>
      <c r="H1824">
        <v>66</v>
      </c>
      <c r="I1824">
        <v>187</v>
      </c>
      <c r="J1824" s="4">
        <f t="shared" si="255"/>
        <v>240.40159743181619</v>
      </c>
      <c r="K1824" s="4">
        <f t="shared" si="256"/>
        <v>20.779480043156411</v>
      </c>
      <c r="L1824" s="5">
        <f t="shared" si="252"/>
        <v>75.401597431816185</v>
      </c>
      <c r="M1824" s="5">
        <f t="shared" si="253"/>
        <v>13.220519956843589</v>
      </c>
      <c r="N1824" s="6">
        <f t="shared" si="254"/>
        <v>28.108870021637461</v>
      </c>
      <c r="O1824" s="6">
        <f t="shared" si="257"/>
        <v>171.01501303389639</v>
      </c>
      <c r="P1824" s="6">
        <f>FORECAST(J1824,Inputs!$B$10:$B$18,Inputs!$A$10:$A$18)</f>
        <v>32.781496272516812</v>
      </c>
      <c r="Q1824" s="6">
        <f>IF(Inputs!$D$10="Yes",IF('Hourly Calcs'!P1824&gt;'Hourly Calcs'!K1824,'Hourly Calcs'!O1824,N1824+O1824),N1824+O1824)</f>
        <v>171.01501303389639</v>
      </c>
      <c r="R1824" s="12">
        <f t="shared" si="258"/>
        <v>812.66334193707564</v>
      </c>
      <c r="S1824" s="1">
        <f>IF(AND(A1824&gt;=5,A1824&lt;=9),INDEX(Demand!$C$3:$C$26,C1824),INDEX(Demand!$B$3:$B$26,C1824))</f>
        <v>900</v>
      </c>
      <c r="T1824" s="7">
        <f t="shared" si="259"/>
        <v>812.66334193707564</v>
      </c>
      <c r="U1824" s="7">
        <f t="shared" si="260"/>
        <v>0</v>
      </c>
    </row>
    <row r="1825" spans="1:21" x14ac:dyDescent="0.2">
      <c r="A1825" s="1">
        <v>3</v>
      </c>
      <c r="B1825" s="1">
        <v>17</v>
      </c>
      <c r="C1825" s="1">
        <v>17</v>
      </c>
      <c r="D1825">
        <v>9.4</v>
      </c>
      <c r="E1825">
        <v>4.5</v>
      </c>
      <c r="F1825">
        <v>71</v>
      </c>
      <c r="G1825">
        <v>117</v>
      </c>
      <c r="H1825">
        <v>21</v>
      </c>
      <c r="I1825">
        <v>111</v>
      </c>
      <c r="J1825" s="4">
        <f t="shared" si="255"/>
        <v>253.15479043081609</v>
      </c>
      <c r="K1825" s="4">
        <f t="shared" si="256"/>
        <v>12.108690093867708</v>
      </c>
      <c r="L1825" s="5">
        <f t="shared" si="252"/>
        <v>88.154790430816092</v>
      </c>
      <c r="M1825" s="5">
        <f t="shared" si="253"/>
        <v>21.891309906132292</v>
      </c>
      <c r="N1825" s="6">
        <f t="shared" si="254"/>
        <v>4.0217035701181922</v>
      </c>
      <c r="O1825" s="6">
        <f t="shared" si="257"/>
        <v>101.51158527680481</v>
      </c>
      <c r="P1825" s="6">
        <f>FORECAST(J1825,Inputs!$B$10:$B$18,Inputs!$A$10:$A$18)</f>
        <v>32.899581392877927</v>
      </c>
      <c r="Q1825" s="6">
        <f>IF(Inputs!$D$10="Yes",IF('Hourly Calcs'!P1825&gt;'Hourly Calcs'!K1825,'Hourly Calcs'!O1825,N1825+O1825),N1825+O1825)</f>
        <v>101.51158527680481</v>
      </c>
      <c r="R1825" s="12">
        <f t="shared" si="258"/>
        <v>482.38305323537645</v>
      </c>
      <c r="S1825" s="1">
        <f>IF(AND(A1825&gt;=5,A1825&lt;=9),INDEX(Demand!$C$3:$C$26,C1825),INDEX(Demand!$B$3:$B$26,C1825))</f>
        <v>900</v>
      </c>
      <c r="T1825" s="7">
        <f t="shared" si="259"/>
        <v>482.38305323537645</v>
      </c>
      <c r="U1825" s="7">
        <f t="shared" si="260"/>
        <v>0</v>
      </c>
    </row>
    <row r="1826" spans="1:21" x14ac:dyDescent="0.2">
      <c r="A1826" s="1">
        <v>3</v>
      </c>
      <c r="B1826" s="1">
        <v>17</v>
      </c>
      <c r="C1826" s="1">
        <v>18</v>
      </c>
      <c r="D1826">
        <v>8.6999999999999993</v>
      </c>
      <c r="E1826">
        <v>3.9</v>
      </c>
      <c r="F1826">
        <v>72</v>
      </c>
      <c r="G1826">
        <v>28</v>
      </c>
      <c r="H1826">
        <v>0</v>
      </c>
      <c r="I1826">
        <v>28</v>
      </c>
      <c r="J1826" s="4">
        <f t="shared" si="255"/>
        <v>265.03961768056297</v>
      </c>
      <c r="K1826" s="4">
        <f t="shared" si="256"/>
        <v>2.979300029982781</v>
      </c>
      <c r="L1826" s="5">
        <f t="shared" si="252"/>
        <v>0</v>
      </c>
      <c r="M1826" s="5">
        <f t="shared" si="253"/>
        <v>31.020699970017219</v>
      </c>
      <c r="N1826" s="6">
        <f t="shared" si="254"/>
        <v>0</v>
      </c>
      <c r="O1826" s="6">
        <f t="shared" si="257"/>
        <v>25.606526015770584</v>
      </c>
      <c r="P1826" s="6">
        <f>FORECAST(J1826,Inputs!$B$10:$B$18,Inputs!$A$10:$A$18)</f>
        <v>33.009626089634843</v>
      </c>
      <c r="Q1826" s="6">
        <f>IF(Inputs!$D$10="Yes",IF('Hourly Calcs'!P1826&gt;'Hourly Calcs'!K1826,'Hourly Calcs'!O1826,N1826+O1826),N1826+O1826)</f>
        <v>25.606526015770584</v>
      </c>
      <c r="R1826" s="12">
        <f t="shared" si="258"/>
        <v>121.68221162694181</v>
      </c>
      <c r="S1826" s="1">
        <f>IF(AND(A1826&gt;=5,A1826&lt;=9),INDEX(Demand!$C$3:$C$26,C1826),INDEX(Demand!$B$3:$B$26,C1826))</f>
        <v>900</v>
      </c>
      <c r="T1826" s="7">
        <f t="shared" si="259"/>
        <v>121.68221162694181</v>
      </c>
      <c r="U1826" s="7">
        <f t="shared" si="260"/>
        <v>0</v>
      </c>
    </row>
    <row r="1827" spans="1:21" x14ac:dyDescent="0.2">
      <c r="A1827" s="1">
        <v>3</v>
      </c>
      <c r="B1827" s="1">
        <v>17</v>
      </c>
      <c r="C1827" s="1">
        <v>19</v>
      </c>
      <c r="D1827">
        <v>8.4</v>
      </c>
      <c r="E1827">
        <v>3</v>
      </c>
      <c r="F1827">
        <v>69</v>
      </c>
      <c r="G1827">
        <v>1</v>
      </c>
      <c r="H1827">
        <v>0</v>
      </c>
      <c r="I1827">
        <v>1</v>
      </c>
      <c r="J1827" s="4">
        <f t="shared" si="255"/>
        <v>276.69658166663726</v>
      </c>
      <c r="K1827" s="4">
        <f t="shared" si="256"/>
        <v>-6.6794844602942902</v>
      </c>
      <c r="L1827" s="5">
        <f t="shared" ref="L1827:L1890" si="261">IF(ABS($B$5-J1827)&gt;90,0,ABS($B$5-J1827))</f>
        <v>0</v>
      </c>
      <c r="M1827" s="5">
        <f t="shared" ref="M1827:M1890" si="262">IF(K1827&gt;0,ABS($B$4-K1827),0)</f>
        <v>0</v>
      </c>
      <c r="N1827" s="6">
        <f t="shared" si="254"/>
        <v>0</v>
      </c>
      <c r="O1827" s="6">
        <f t="shared" si="257"/>
        <v>0.91451878627752081</v>
      </c>
      <c r="P1827" s="6">
        <f>FORECAST(J1827,Inputs!$B$10:$B$18,Inputs!$A$10:$A$18)</f>
        <v>33.117560941357752</v>
      </c>
      <c r="Q1827" s="6">
        <f>IF(Inputs!$D$10="Yes",IF('Hourly Calcs'!P1827&gt;'Hourly Calcs'!K1827,'Hourly Calcs'!O1827,N1827+O1827),N1827+O1827)</f>
        <v>0.91451878627752081</v>
      </c>
      <c r="R1827" s="12">
        <f t="shared" si="258"/>
        <v>4.3457932723907788</v>
      </c>
      <c r="S1827" s="1">
        <f>IF(AND(A1827&gt;=5,A1827&lt;=9),INDEX(Demand!$C$3:$C$26,C1827),INDEX(Demand!$B$3:$B$26,C1827))</f>
        <v>900</v>
      </c>
      <c r="T1827" s="7">
        <f t="shared" si="259"/>
        <v>4.3457932723907788</v>
      </c>
      <c r="U1827" s="7">
        <f t="shared" si="260"/>
        <v>0</v>
      </c>
    </row>
    <row r="1828" spans="1:21" x14ac:dyDescent="0.2">
      <c r="A1828" s="1">
        <v>3</v>
      </c>
      <c r="B1828" s="1">
        <v>17</v>
      </c>
      <c r="C1828" s="1">
        <v>20</v>
      </c>
      <c r="D1828">
        <v>8.6</v>
      </c>
      <c r="E1828">
        <v>3.2</v>
      </c>
      <c r="F1828">
        <v>69</v>
      </c>
      <c r="G1828">
        <v>0</v>
      </c>
      <c r="H1828">
        <v>0</v>
      </c>
      <c r="I1828">
        <v>0</v>
      </c>
      <c r="J1828" s="4">
        <f t="shared" si="255"/>
        <v>288.76869231985006</v>
      </c>
      <c r="K1828" s="4">
        <f t="shared" si="256"/>
        <v>-15.943440166015691</v>
      </c>
      <c r="L1828" s="5">
        <f t="shared" si="261"/>
        <v>0</v>
      </c>
      <c r="M1828" s="5">
        <f t="shared" si="262"/>
        <v>0</v>
      </c>
      <c r="N1828" s="6">
        <f t="shared" si="254"/>
        <v>0</v>
      </c>
      <c r="O1828" s="6">
        <f t="shared" si="257"/>
        <v>0</v>
      </c>
      <c r="P1828" s="6">
        <f>FORECAST(J1828,Inputs!$B$10:$B$18,Inputs!$A$10:$A$18)</f>
        <v>33.229339743702312</v>
      </c>
      <c r="Q1828" s="6">
        <f>IF(Inputs!$D$10="Yes",IF('Hourly Calcs'!P1828&gt;'Hourly Calcs'!K1828,'Hourly Calcs'!O1828,N1828+O1828),N1828+O1828)</f>
        <v>0</v>
      </c>
      <c r="R1828" s="12">
        <f t="shared" si="258"/>
        <v>0</v>
      </c>
      <c r="S1828" s="1">
        <f>IF(AND(A1828&gt;=5,A1828&lt;=9),INDEX(Demand!$C$3:$C$26,C1828),INDEX(Demand!$B$3:$B$26,C1828))</f>
        <v>800</v>
      </c>
      <c r="T1828" s="7">
        <f t="shared" si="259"/>
        <v>0</v>
      </c>
      <c r="U1828" s="7">
        <f t="shared" si="260"/>
        <v>0</v>
      </c>
    </row>
    <row r="1829" spans="1:21" x14ac:dyDescent="0.2">
      <c r="A1829" s="1">
        <v>3</v>
      </c>
      <c r="B1829" s="1">
        <v>17</v>
      </c>
      <c r="C1829" s="1">
        <v>21</v>
      </c>
      <c r="D1829">
        <v>8.4</v>
      </c>
      <c r="E1829">
        <v>3</v>
      </c>
      <c r="F1829">
        <v>69</v>
      </c>
      <c r="G1829">
        <v>0</v>
      </c>
      <c r="H1829">
        <v>0</v>
      </c>
      <c r="I1829">
        <v>0</v>
      </c>
      <c r="J1829" s="4">
        <f t="shared" si="255"/>
        <v>301.9202609015756</v>
      </c>
      <c r="K1829" s="4">
        <f t="shared" si="256"/>
        <v>-24.509512973127627</v>
      </c>
      <c r="L1829" s="5">
        <f t="shared" si="261"/>
        <v>0</v>
      </c>
      <c r="M1829" s="5">
        <f t="shared" si="262"/>
        <v>0</v>
      </c>
      <c r="N1829" s="6">
        <f t="shared" si="254"/>
        <v>0</v>
      </c>
      <c r="O1829" s="6">
        <f t="shared" si="257"/>
        <v>0</v>
      </c>
      <c r="P1829" s="6">
        <f>FORECAST(J1829,Inputs!$B$10:$B$18,Inputs!$A$10:$A$18)</f>
        <v>33.351113526866442</v>
      </c>
      <c r="Q1829" s="6">
        <f>IF(Inputs!$D$10="Yes",IF('Hourly Calcs'!P1829&gt;'Hourly Calcs'!K1829,'Hourly Calcs'!O1829,N1829+O1829),N1829+O1829)</f>
        <v>0</v>
      </c>
      <c r="R1829" s="12">
        <f t="shared" si="258"/>
        <v>0</v>
      </c>
      <c r="S1829" s="1">
        <f>IF(AND(A1829&gt;=5,A1829&lt;=9),INDEX(Demand!$C$3:$C$26,C1829),INDEX(Demand!$B$3:$B$26,C1829))</f>
        <v>700</v>
      </c>
      <c r="T1829" s="7">
        <f t="shared" si="259"/>
        <v>0</v>
      </c>
      <c r="U1829" s="7">
        <f t="shared" si="260"/>
        <v>0</v>
      </c>
    </row>
    <row r="1830" spans="1:21" x14ac:dyDescent="0.2">
      <c r="A1830" s="1">
        <v>3</v>
      </c>
      <c r="B1830" s="1">
        <v>17</v>
      </c>
      <c r="C1830" s="1">
        <v>22</v>
      </c>
      <c r="D1830">
        <v>8.1999999999999993</v>
      </c>
      <c r="E1830">
        <v>2.5</v>
      </c>
      <c r="F1830">
        <v>67</v>
      </c>
      <c r="G1830">
        <v>0</v>
      </c>
      <c r="H1830">
        <v>0</v>
      </c>
      <c r="I1830">
        <v>0</v>
      </c>
      <c r="J1830" s="4">
        <f t="shared" si="255"/>
        <v>316.80043951613175</v>
      </c>
      <c r="K1830" s="4">
        <f t="shared" si="256"/>
        <v>-31.837978485945385</v>
      </c>
      <c r="L1830" s="5">
        <f t="shared" si="261"/>
        <v>0</v>
      </c>
      <c r="M1830" s="5">
        <f t="shared" si="262"/>
        <v>0</v>
      </c>
      <c r="N1830" s="6">
        <f t="shared" si="254"/>
        <v>0</v>
      </c>
      <c r="O1830" s="6">
        <f t="shared" si="257"/>
        <v>0</v>
      </c>
      <c r="P1830" s="6">
        <f>FORECAST(J1830,Inputs!$B$10:$B$18,Inputs!$A$10:$A$18)</f>
        <v>33.488892958482701</v>
      </c>
      <c r="Q1830" s="6">
        <f>IF(Inputs!$D$10="Yes",IF('Hourly Calcs'!P1830&gt;'Hourly Calcs'!K1830,'Hourly Calcs'!O1830,N1830+O1830),N1830+O1830)</f>
        <v>0</v>
      </c>
      <c r="R1830" s="12">
        <f t="shared" si="258"/>
        <v>0</v>
      </c>
      <c r="S1830" s="1">
        <f>IF(AND(A1830&gt;=5,A1830&lt;=9),INDEX(Demand!$C$3:$C$26,C1830),INDEX(Demand!$B$3:$B$26,C1830))</f>
        <v>600</v>
      </c>
      <c r="T1830" s="7">
        <f t="shared" si="259"/>
        <v>0</v>
      </c>
      <c r="U1830" s="7">
        <f t="shared" si="260"/>
        <v>0</v>
      </c>
    </row>
    <row r="1831" spans="1:21" x14ac:dyDescent="0.2">
      <c r="A1831" s="1">
        <v>3</v>
      </c>
      <c r="B1831" s="1">
        <v>17</v>
      </c>
      <c r="C1831" s="1">
        <v>23</v>
      </c>
      <c r="D1831">
        <v>8.1</v>
      </c>
      <c r="E1831">
        <v>2.4</v>
      </c>
      <c r="F1831">
        <v>67</v>
      </c>
      <c r="G1831">
        <v>0</v>
      </c>
      <c r="H1831">
        <v>0</v>
      </c>
      <c r="I1831">
        <v>0</v>
      </c>
      <c r="J1831" s="4">
        <f t="shared" si="255"/>
        <v>333.83000557759806</v>
      </c>
      <c r="K1831" s="4">
        <f t="shared" si="256"/>
        <v>-37.233388868665102</v>
      </c>
      <c r="L1831" s="5">
        <f t="shared" si="261"/>
        <v>0</v>
      </c>
      <c r="M1831" s="5">
        <f t="shared" si="262"/>
        <v>0</v>
      </c>
      <c r="N1831" s="6">
        <f t="shared" si="254"/>
        <v>0</v>
      </c>
      <c r="O1831" s="6">
        <f t="shared" si="257"/>
        <v>0</v>
      </c>
      <c r="P1831" s="6">
        <f>FORECAST(J1831,Inputs!$B$10:$B$18,Inputs!$A$10:$A$18)</f>
        <v>33.646574125718502</v>
      </c>
      <c r="Q1831" s="6">
        <f>IF(Inputs!$D$10="Yes",IF('Hourly Calcs'!P1831&gt;'Hourly Calcs'!K1831,'Hourly Calcs'!O1831,N1831+O1831),N1831+O1831)</f>
        <v>0</v>
      </c>
      <c r="R1831" s="12">
        <f t="shared" si="258"/>
        <v>0</v>
      </c>
      <c r="S1831" s="1">
        <f>IF(AND(A1831&gt;=5,A1831&lt;=9),INDEX(Demand!$C$3:$C$26,C1831),INDEX(Demand!$B$3:$B$26,C1831))</f>
        <v>500</v>
      </c>
      <c r="T1831" s="7">
        <f t="shared" si="259"/>
        <v>0</v>
      </c>
      <c r="U1831" s="7">
        <f t="shared" si="260"/>
        <v>0</v>
      </c>
    </row>
    <row r="1832" spans="1:21" x14ac:dyDescent="0.2">
      <c r="A1832" s="1">
        <v>3</v>
      </c>
      <c r="B1832" s="1">
        <v>17</v>
      </c>
      <c r="C1832" s="1">
        <v>24</v>
      </c>
      <c r="D1832">
        <v>7.8</v>
      </c>
      <c r="E1832">
        <v>3.6</v>
      </c>
      <c r="F1832">
        <v>75</v>
      </c>
      <c r="G1832">
        <v>0</v>
      </c>
      <c r="H1832">
        <v>0</v>
      </c>
      <c r="I1832">
        <v>0</v>
      </c>
      <c r="J1832" s="4">
        <f t="shared" si="255"/>
        <v>352.74555856859445</v>
      </c>
      <c r="K1832" s="4">
        <f t="shared" si="256"/>
        <v>-39.955224940367856</v>
      </c>
      <c r="L1832" s="5">
        <f t="shared" si="261"/>
        <v>0</v>
      </c>
      <c r="M1832" s="5">
        <f t="shared" si="262"/>
        <v>0</v>
      </c>
      <c r="N1832" s="6">
        <f t="shared" si="254"/>
        <v>0</v>
      </c>
      <c r="O1832" s="6">
        <f t="shared" si="257"/>
        <v>0</v>
      </c>
      <c r="P1832" s="6">
        <f>FORECAST(J1832,Inputs!$B$10:$B$18,Inputs!$A$10:$A$18)</f>
        <v>33.82171813489439</v>
      </c>
      <c r="Q1832" s="6">
        <f>IF(Inputs!$D$10="Yes",IF('Hourly Calcs'!P1832&gt;'Hourly Calcs'!K1832,'Hourly Calcs'!O1832,N1832+O1832),N1832+O1832)</f>
        <v>0</v>
      </c>
      <c r="R1832" s="12">
        <f t="shared" si="258"/>
        <v>0</v>
      </c>
      <c r="S1832" s="1">
        <f>IF(AND(A1832&gt;=5,A1832&lt;=9),INDEX(Demand!$C$3:$C$26,C1832),INDEX(Demand!$B$3:$B$26,C1832))</f>
        <v>400</v>
      </c>
      <c r="T1832" s="7">
        <f t="shared" si="259"/>
        <v>0</v>
      </c>
      <c r="U1832" s="7">
        <f t="shared" si="260"/>
        <v>0</v>
      </c>
    </row>
    <row r="1833" spans="1:21" x14ac:dyDescent="0.2">
      <c r="A1833" s="1">
        <v>3</v>
      </c>
      <c r="B1833" s="1">
        <v>18</v>
      </c>
      <c r="C1833" s="1">
        <v>1</v>
      </c>
      <c r="D1833">
        <v>8.1</v>
      </c>
      <c r="E1833">
        <v>3.2</v>
      </c>
      <c r="F1833">
        <v>71</v>
      </c>
      <c r="G1833">
        <v>0</v>
      </c>
      <c r="H1833">
        <v>0</v>
      </c>
      <c r="I1833">
        <v>0</v>
      </c>
      <c r="J1833" s="4">
        <f t="shared" si="255"/>
        <v>12.286365128991662</v>
      </c>
      <c r="K1833" s="4">
        <f t="shared" si="256"/>
        <v>-39.52044871324685</v>
      </c>
      <c r="L1833" s="5">
        <f t="shared" si="261"/>
        <v>0</v>
      </c>
      <c r="M1833" s="5">
        <f t="shared" si="262"/>
        <v>0</v>
      </c>
      <c r="N1833" s="6">
        <f t="shared" si="254"/>
        <v>0</v>
      </c>
      <c r="O1833" s="6">
        <f t="shared" si="257"/>
        <v>0</v>
      </c>
      <c r="P1833" s="6">
        <f>FORECAST(J1833,Inputs!$B$10:$B$18,Inputs!$A$10:$A$18)</f>
        <v>30.669318195638809</v>
      </c>
      <c r="Q1833" s="6">
        <f>IF(Inputs!$D$10="Yes",IF('Hourly Calcs'!P1833&gt;'Hourly Calcs'!K1833,'Hourly Calcs'!O1833,N1833+O1833),N1833+O1833)</f>
        <v>0</v>
      </c>
      <c r="R1833" s="12">
        <f t="shared" si="258"/>
        <v>0</v>
      </c>
      <c r="S1833" s="1">
        <f>IF(AND(A1833&gt;=5,A1833&lt;=9),INDEX(Demand!$C$3:$C$26,C1833),INDEX(Demand!$B$3:$B$26,C1833))</f>
        <v>350</v>
      </c>
      <c r="T1833" s="7">
        <f t="shared" si="259"/>
        <v>0</v>
      </c>
      <c r="U1833" s="7">
        <f t="shared" si="260"/>
        <v>0</v>
      </c>
    </row>
    <row r="1834" spans="1:21" x14ac:dyDescent="0.2">
      <c r="A1834" s="1">
        <v>3</v>
      </c>
      <c r="B1834" s="1">
        <v>18</v>
      </c>
      <c r="C1834" s="1">
        <v>2</v>
      </c>
      <c r="D1834">
        <v>8.1999999999999993</v>
      </c>
      <c r="E1834">
        <v>3.3</v>
      </c>
      <c r="F1834">
        <v>71</v>
      </c>
      <c r="G1834">
        <v>0</v>
      </c>
      <c r="H1834">
        <v>0</v>
      </c>
      <c r="I1834">
        <v>0</v>
      </c>
      <c r="J1834" s="4">
        <f t="shared" si="255"/>
        <v>30.776654307875589</v>
      </c>
      <c r="K1834" s="4">
        <f t="shared" si="256"/>
        <v>-36.010903592126894</v>
      </c>
      <c r="L1834" s="5">
        <f t="shared" si="261"/>
        <v>0</v>
      </c>
      <c r="M1834" s="5">
        <f t="shared" si="262"/>
        <v>0</v>
      </c>
      <c r="N1834" s="6">
        <f t="shared" si="254"/>
        <v>0</v>
      </c>
      <c r="O1834" s="6">
        <f t="shared" si="257"/>
        <v>0</v>
      </c>
      <c r="P1834" s="6">
        <f>FORECAST(J1834,Inputs!$B$10:$B$18,Inputs!$A$10:$A$18)</f>
        <v>30.840524576924771</v>
      </c>
      <c r="Q1834" s="6">
        <f>IF(Inputs!$D$10="Yes",IF('Hourly Calcs'!P1834&gt;'Hourly Calcs'!K1834,'Hourly Calcs'!O1834,N1834+O1834),N1834+O1834)</f>
        <v>0</v>
      </c>
      <c r="R1834" s="12">
        <f t="shared" si="258"/>
        <v>0</v>
      </c>
      <c r="S1834" s="1">
        <f>IF(AND(A1834&gt;=5,A1834&lt;=9),INDEX(Demand!$C$3:$C$26,C1834),INDEX(Demand!$B$3:$B$26,C1834))</f>
        <v>350</v>
      </c>
      <c r="T1834" s="7">
        <f t="shared" si="259"/>
        <v>0</v>
      </c>
      <c r="U1834" s="7">
        <f t="shared" si="260"/>
        <v>0</v>
      </c>
    </row>
    <row r="1835" spans="1:21" x14ac:dyDescent="0.2">
      <c r="A1835" s="1">
        <v>3</v>
      </c>
      <c r="B1835" s="1">
        <v>18</v>
      </c>
      <c r="C1835" s="1">
        <v>3</v>
      </c>
      <c r="D1835">
        <v>7.9</v>
      </c>
      <c r="E1835">
        <v>4.2</v>
      </c>
      <c r="F1835">
        <v>77</v>
      </c>
      <c r="G1835">
        <v>0</v>
      </c>
      <c r="H1835">
        <v>0</v>
      </c>
      <c r="I1835">
        <v>0</v>
      </c>
      <c r="J1835" s="4">
        <f t="shared" si="255"/>
        <v>47.21168183879621</v>
      </c>
      <c r="K1835" s="4">
        <f t="shared" si="256"/>
        <v>-30.014855454012448</v>
      </c>
      <c r="L1835" s="5">
        <f t="shared" si="261"/>
        <v>0</v>
      </c>
      <c r="M1835" s="5">
        <f t="shared" si="262"/>
        <v>0</v>
      </c>
      <c r="N1835" s="6">
        <f t="shared" si="254"/>
        <v>0</v>
      </c>
      <c r="O1835" s="6">
        <f t="shared" si="257"/>
        <v>0</v>
      </c>
      <c r="P1835" s="6">
        <f>FORECAST(J1835,Inputs!$B$10:$B$18,Inputs!$A$10:$A$18)</f>
        <v>30.992700757766631</v>
      </c>
      <c r="Q1835" s="6">
        <f>IF(Inputs!$D$10="Yes",IF('Hourly Calcs'!P1835&gt;'Hourly Calcs'!K1835,'Hourly Calcs'!O1835,N1835+O1835),N1835+O1835)</f>
        <v>0</v>
      </c>
      <c r="R1835" s="12">
        <f t="shared" si="258"/>
        <v>0</v>
      </c>
      <c r="S1835" s="1">
        <f>IF(AND(A1835&gt;=5,A1835&lt;=9),INDEX(Demand!$C$3:$C$26,C1835),INDEX(Demand!$B$3:$B$26,C1835))</f>
        <v>350</v>
      </c>
      <c r="T1835" s="7">
        <f t="shared" si="259"/>
        <v>0</v>
      </c>
      <c r="U1835" s="7">
        <f t="shared" si="260"/>
        <v>0</v>
      </c>
    </row>
    <row r="1836" spans="1:21" x14ac:dyDescent="0.2">
      <c r="A1836" s="1">
        <v>3</v>
      </c>
      <c r="B1836" s="1">
        <v>18</v>
      </c>
      <c r="C1836" s="1">
        <v>4</v>
      </c>
      <c r="D1836">
        <v>8.1</v>
      </c>
      <c r="E1836">
        <v>3.7</v>
      </c>
      <c r="F1836">
        <v>74</v>
      </c>
      <c r="G1836">
        <v>0</v>
      </c>
      <c r="H1836">
        <v>0</v>
      </c>
      <c r="I1836">
        <v>0</v>
      </c>
      <c r="J1836" s="4">
        <f t="shared" si="255"/>
        <v>61.561891523245734</v>
      </c>
      <c r="K1836" s="4">
        <f t="shared" si="256"/>
        <v>-22.281341082524094</v>
      </c>
      <c r="L1836" s="5">
        <f t="shared" si="261"/>
        <v>0</v>
      </c>
      <c r="M1836" s="5">
        <f t="shared" si="262"/>
        <v>0</v>
      </c>
      <c r="N1836" s="6">
        <f t="shared" si="254"/>
        <v>0</v>
      </c>
      <c r="O1836" s="6">
        <f t="shared" si="257"/>
        <v>0</v>
      </c>
      <c r="P1836" s="6">
        <f>FORECAST(J1836,Inputs!$B$10:$B$18,Inputs!$A$10:$A$18)</f>
        <v>31.12557306965968</v>
      </c>
      <c r="Q1836" s="6">
        <f>IF(Inputs!$D$10="Yes",IF('Hourly Calcs'!P1836&gt;'Hourly Calcs'!K1836,'Hourly Calcs'!O1836,N1836+O1836),N1836+O1836)</f>
        <v>0</v>
      </c>
      <c r="R1836" s="12">
        <f t="shared" si="258"/>
        <v>0</v>
      </c>
      <c r="S1836" s="1">
        <f>IF(AND(A1836&gt;=5,A1836&lt;=9),INDEX(Demand!$C$3:$C$26,C1836),INDEX(Demand!$B$3:$B$26,C1836))</f>
        <v>350</v>
      </c>
      <c r="T1836" s="7">
        <f t="shared" si="259"/>
        <v>0</v>
      </c>
      <c r="U1836" s="7">
        <f t="shared" si="260"/>
        <v>0</v>
      </c>
    </row>
    <row r="1837" spans="1:21" x14ac:dyDescent="0.2">
      <c r="A1837" s="1">
        <v>3</v>
      </c>
      <c r="B1837" s="1">
        <v>18</v>
      </c>
      <c r="C1837" s="1">
        <v>5</v>
      </c>
      <c r="D1837">
        <v>8.1999999999999993</v>
      </c>
      <c r="E1837">
        <v>3.6</v>
      </c>
      <c r="F1837">
        <v>73</v>
      </c>
      <c r="G1837">
        <v>0</v>
      </c>
      <c r="H1837">
        <v>0</v>
      </c>
      <c r="I1837">
        <v>0</v>
      </c>
      <c r="J1837" s="4">
        <f t="shared" si="255"/>
        <v>74.344874952088375</v>
      </c>
      <c r="K1837" s="4">
        <f t="shared" si="256"/>
        <v>-13.467663363812903</v>
      </c>
      <c r="L1837" s="5">
        <f t="shared" si="261"/>
        <v>0</v>
      </c>
      <c r="M1837" s="5">
        <f t="shared" si="262"/>
        <v>0</v>
      </c>
      <c r="N1837" s="6">
        <f t="shared" si="254"/>
        <v>0</v>
      </c>
      <c r="O1837" s="6">
        <f t="shared" si="257"/>
        <v>0</v>
      </c>
      <c r="P1837" s="6">
        <f>FORECAST(J1837,Inputs!$B$10:$B$18,Inputs!$A$10:$A$18)</f>
        <v>31.243934027334149</v>
      </c>
      <c r="Q1837" s="6">
        <f>IF(Inputs!$D$10="Yes",IF('Hourly Calcs'!P1837&gt;'Hourly Calcs'!K1837,'Hourly Calcs'!O1837,N1837+O1837),N1837+O1837)</f>
        <v>0</v>
      </c>
      <c r="R1837" s="12">
        <f t="shared" si="258"/>
        <v>0</v>
      </c>
      <c r="S1837" s="1">
        <f>IF(AND(A1837&gt;=5,A1837&lt;=9),INDEX(Demand!$C$3:$C$26,C1837),INDEX(Demand!$B$3:$B$26,C1837))</f>
        <v>350</v>
      </c>
      <c r="T1837" s="7">
        <f t="shared" si="259"/>
        <v>0</v>
      </c>
      <c r="U1837" s="7">
        <f t="shared" si="260"/>
        <v>0</v>
      </c>
    </row>
    <row r="1838" spans="1:21" x14ac:dyDescent="0.2">
      <c r="A1838" s="1">
        <v>3</v>
      </c>
      <c r="B1838" s="1">
        <v>18</v>
      </c>
      <c r="C1838" s="1">
        <v>6</v>
      </c>
      <c r="D1838">
        <v>7.9</v>
      </c>
      <c r="E1838">
        <v>4.5</v>
      </c>
      <c r="F1838">
        <v>79</v>
      </c>
      <c r="G1838">
        <v>0</v>
      </c>
      <c r="H1838">
        <v>0</v>
      </c>
      <c r="I1838">
        <v>0</v>
      </c>
      <c r="J1838" s="4">
        <f t="shared" si="255"/>
        <v>86.224631534615312</v>
      </c>
      <c r="K1838" s="4">
        <f t="shared" si="256"/>
        <v>-4.0540236033519079</v>
      </c>
      <c r="L1838" s="5">
        <f t="shared" si="261"/>
        <v>78.775368465384688</v>
      </c>
      <c r="M1838" s="5">
        <f t="shared" si="262"/>
        <v>0</v>
      </c>
      <c r="N1838" s="6">
        <f t="shared" si="254"/>
        <v>0</v>
      </c>
      <c r="O1838" s="6">
        <f t="shared" si="257"/>
        <v>0</v>
      </c>
      <c r="P1838" s="6">
        <f>FORECAST(J1838,Inputs!$B$10:$B$18,Inputs!$A$10:$A$18)</f>
        <v>31.353931773468659</v>
      </c>
      <c r="Q1838" s="6">
        <f>IF(Inputs!$D$10="Yes",IF('Hourly Calcs'!P1838&gt;'Hourly Calcs'!K1838,'Hourly Calcs'!O1838,N1838+O1838),N1838+O1838)</f>
        <v>0</v>
      </c>
      <c r="R1838" s="12">
        <f t="shared" si="258"/>
        <v>0</v>
      </c>
      <c r="S1838" s="1">
        <f>IF(AND(A1838&gt;=5,A1838&lt;=9),INDEX(Demand!$C$3:$C$26,C1838),INDEX(Demand!$B$3:$B$26,C1838))</f>
        <v>350</v>
      </c>
      <c r="T1838" s="7">
        <f t="shared" si="259"/>
        <v>0</v>
      </c>
      <c r="U1838" s="7">
        <f t="shared" si="260"/>
        <v>0</v>
      </c>
    </row>
    <row r="1839" spans="1:21" x14ac:dyDescent="0.2">
      <c r="A1839" s="1">
        <v>3</v>
      </c>
      <c r="B1839" s="1">
        <v>18</v>
      </c>
      <c r="C1839" s="1">
        <v>7</v>
      </c>
      <c r="D1839">
        <v>7.2</v>
      </c>
      <c r="E1839">
        <v>4.9000000000000004</v>
      </c>
      <c r="F1839">
        <v>85</v>
      </c>
      <c r="G1839">
        <v>6</v>
      </c>
      <c r="H1839">
        <v>0</v>
      </c>
      <c r="I1839">
        <v>6</v>
      </c>
      <c r="J1839" s="4">
        <f t="shared" si="255"/>
        <v>97.859372862911272</v>
      </c>
      <c r="K1839" s="4">
        <f t="shared" si="256"/>
        <v>5.5051163327722605</v>
      </c>
      <c r="L1839" s="5">
        <f t="shared" si="261"/>
        <v>67.140627137088728</v>
      </c>
      <c r="M1839" s="5">
        <f t="shared" si="262"/>
        <v>28.494883667227739</v>
      </c>
      <c r="N1839" s="6">
        <f t="shared" si="254"/>
        <v>0</v>
      </c>
      <c r="O1839" s="6">
        <f t="shared" si="257"/>
        <v>5.4871127176651253</v>
      </c>
      <c r="P1839" s="6">
        <f>FORECAST(J1839,Inputs!$B$10:$B$18,Inputs!$A$10:$A$18)</f>
        <v>31.461660859841768</v>
      </c>
      <c r="Q1839" s="6">
        <f>IF(Inputs!$D$10="Yes",IF('Hourly Calcs'!P1839&gt;'Hourly Calcs'!K1839,'Hourly Calcs'!O1839,N1839+O1839),N1839+O1839)</f>
        <v>5.4871127176651253</v>
      </c>
      <c r="R1839" s="12">
        <f t="shared" si="258"/>
        <v>26.074759634344673</v>
      </c>
      <c r="S1839" s="1">
        <f>IF(AND(A1839&gt;=5,A1839&lt;=9),INDEX(Demand!$C$3:$C$26,C1839),INDEX(Demand!$B$3:$B$26,C1839))</f>
        <v>350</v>
      </c>
      <c r="T1839" s="7">
        <f t="shared" si="259"/>
        <v>26.074759634344673</v>
      </c>
      <c r="U1839" s="7">
        <f t="shared" si="260"/>
        <v>0</v>
      </c>
    </row>
    <row r="1840" spans="1:21" x14ac:dyDescent="0.2">
      <c r="A1840" s="1">
        <v>3</v>
      </c>
      <c r="B1840" s="1">
        <v>18</v>
      </c>
      <c r="C1840" s="1">
        <v>8</v>
      </c>
      <c r="D1840">
        <v>7.8</v>
      </c>
      <c r="E1840">
        <v>4.4000000000000004</v>
      </c>
      <c r="F1840">
        <v>79</v>
      </c>
      <c r="G1840">
        <v>64</v>
      </c>
      <c r="H1840">
        <v>2</v>
      </c>
      <c r="I1840">
        <v>64</v>
      </c>
      <c r="J1840" s="4">
        <f t="shared" si="255"/>
        <v>109.89089140170239</v>
      </c>
      <c r="K1840" s="4">
        <f t="shared" si="256"/>
        <v>14.63214748489851</v>
      </c>
      <c r="L1840" s="5">
        <f t="shared" si="261"/>
        <v>55.10910859829761</v>
      </c>
      <c r="M1840" s="5">
        <f t="shared" si="262"/>
        <v>19.36785251510149</v>
      </c>
      <c r="N1840" s="6">
        <f t="shared" si="254"/>
        <v>1.0378360232473631</v>
      </c>
      <c r="O1840" s="6">
        <f t="shared" si="257"/>
        <v>58.529202321761332</v>
      </c>
      <c r="P1840" s="6">
        <f>FORECAST(J1840,Inputs!$B$10:$B$18,Inputs!$A$10:$A$18)</f>
        <v>31.57306380927502</v>
      </c>
      <c r="Q1840" s="6">
        <f>IF(Inputs!$D$10="Yes",IF('Hourly Calcs'!P1840&gt;'Hourly Calcs'!K1840,'Hourly Calcs'!O1840,N1840+O1840),N1840+O1840)</f>
        <v>58.529202321761332</v>
      </c>
      <c r="R1840" s="12">
        <f t="shared" si="258"/>
        <v>278.13076943300985</v>
      </c>
      <c r="S1840" s="1">
        <f>IF(AND(A1840&gt;=5,A1840&lt;=9),INDEX(Demand!$C$3:$C$26,C1840),INDEX(Demand!$B$3:$B$26,C1840))</f>
        <v>350</v>
      </c>
      <c r="T1840" s="7">
        <f t="shared" si="259"/>
        <v>278.13076943300985</v>
      </c>
      <c r="U1840" s="7">
        <f t="shared" si="260"/>
        <v>0</v>
      </c>
    </row>
    <row r="1841" spans="1:21" x14ac:dyDescent="0.2">
      <c r="A1841" s="1">
        <v>3</v>
      </c>
      <c r="B1841" s="1">
        <v>18</v>
      </c>
      <c r="C1841" s="1">
        <v>9</v>
      </c>
      <c r="D1841">
        <v>8.9</v>
      </c>
      <c r="E1841">
        <v>6.3</v>
      </c>
      <c r="F1841">
        <v>84</v>
      </c>
      <c r="G1841">
        <v>160</v>
      </c>
      <c r="H1841">
        <v>46</v>
      </c>
      <c r="I1841">
        <v>145</v>
      </c>
      <c r="J1841" s="4">
        <f t="shared" si="255"/>
        <v>122.96435933331222</v>
      </c>
      <c r="K1841" s="4">
        <f t="shared" si="256"/>
        <v>23.11644164349957</v>
      </c>
      <c r="L1841" s="5">
        <f t="shared" si="261"/>
        <v>42.035640666687783</v>
      </c>
      <c r="M1841" s="5">
        <f t="shared" si="262"/>
        <v>10.88355835650043</v>
      </c>
      <c r="N1841" s="6">
        <f t="shared" si="254"/>
        <v>32.54326634865582</v>
      </c>
      <c r="O1841" s="6">
        <f t="shared" si="257"/>
        <v>132.60522401024051</v>
      </c>
      <c r="P1841" s="6">
        <f>FORECAST(J1841,Inputs!$B$10:$B$18,Inputs!$A$10:$A$18)</f>
        <v>31.694114438271406</v>
      </c>
      <c r="Q1841" s="6">
        <f>IF(Inputs!$D$10="Yes",IF('Hourly Calcs'!P1841&gt;'Hourly Calcs'!K1841,'Hourly Calcs'!O1841,N1841+O1841),N1841+O1841)</f>
        <v>132.60522401024051</v>
      </c>
      <c r="R1841" s="12">
        <f t="shared" si="258"/>
        <v>630.14002449666282</v>
      </c>
      <c r="S1841" s="1">
        <f>IF(AND(A1841&gt;=5,A1841&lt;=9),INDEX(Demand!$C$3:$C$26,C1841),INDEX(Demand!$B$3:$B$26,C1841))</f>
        <v>350</v>
      </c>
      <c r="T1841" s="7">
        <f t="shared" si="259"/>
        <v>350</v>
      </c>
      <c r="U1841" s="7">
        <f t="shared" si="260"/>
        <v>280.14002449666282</v>
      </c>
    </row>
    <row r="1842" spans="1:21" x14ac:dyDescent="0.2">
      <c r="A1842" s="1">
        <v>3</v>
      </c>
      <c r="B1842" s="1">
        <v>18</v>
      </c>
      <c r="C1842" s="1">
        <v>10</v>
      </c>
      <c r="D1842">
        <v>9.1999999999999993</v>
      </c>
      <c r="E1842">
        <v>6.4</v>
      </c>
      <c r="F1842">
        <v>83</v>
      </c>
      <c r="G1842">
        <v>253</v>
      </c>
      <c r="H1842">
        <v>73</v>
      </c>
      <c r="I1842">
        <v>219</v>
      </c>
      <c r="J1842" s="4">
        <f t="shared" si="255"/>
        <v>137.69076188971468</v>
      </c>
      <c r="K1842" s="4">
        <f t="shared" si="256"/>
        <v>30.357659910857123</v>
      </c>
      <c r="L1842" s="5">
        <f t="shared" si="261"/>
        <v>27.309238110285321</v>
      </c>
      <c r="M1842" s="5">
        <f t="shared" si="262"/>
        <v>3.642340089142877</v>
      </c>
      <c r="N1842" s="6">
        <f t="shared" si="254"/>
        <v>61.884496104919066</v>
      </c>
      <c r="O1842" s="6">
        <f t="shared" si="257"/>
        <v>200.27961419477705</v>
      </c>
      <c r="P1842" s="6">
        <f>FORECAST(J1842,Inputs!$B$10:$B$18,Inputs!$A$10:$A$18)</f>
        <v>31.830470017497355</v>
      </c>
      <c r="Q1842" s="6">
        <f>IF(Inputs!$D$10="Yes",IF('Hourly Calcs'!P1842&gt;'Hourly Calcs'!K1842,'Hourly Calcs'!O1842,N1842+O1842),N1842+O1842)</f>
        <v>200.27961419477705</v>
      </c>
      <c r="R1842" s="12">
        <f t="shared" si="258"/>
        <v>951.72872665358057</v>
      </c>
      <c r="S1842" s="1">
        <f>IF(AND(A1842&gt;=5,A1842&lt;=9),INDEX(Demand!$C$3:$C$26,C1842),INDEX(Demand!$B$3:$B$26,C1842))</f>
        <v>600</v>
      </c>
      <c r="T1842" s="7">
        <f t="shared" si="259"/>
        <v>600</v>
      </c>
      <c r="U1842" s="7">
        <f t="shared" si="260"/>
        <v>351.72872665358057</v>
      </c>
    </row>
    <row r="1843" spans="1:21" x14ac:dyDescent="0.2">
      <c r="A1843" s="1">
        <v>3</v>
      </c>
      <c r="B1843" s="1">
        <v>18</v>
      </c>
      <c r="C1843" s="1">
        <v>11</v>
      </c>
      <c r="D1843">
        <v>8.1999999999999993</v>
      </c>
      <c r="E1843">
        <v>6.7</v>
      </c>
      <c r="F1843">
        <v>90</v>
      </c>
      <c r="G1843">
        <v>161</v>
      </c>
      <c r="H1843">
        <v>0</v>
      </c>
      <c r="I1843">
        <v>161</v>
      </c>
      <c r="J1843" s="4">
        <f t="shared" si="255"/>
        <v>154.445053408169</v>
      </c>
      <c r="K1843" s="4">
        <f t="shared" si="256"/>
        <v>35.673674514068317</v>
      </c>
      <c r="L1843" s="5">
        <f t="shared" si="261"/>
        <v>10.554946591830998</v>
      </c>
      <c r="M1843" s="5">
        <f t="shared" si="262"/>
        <v>1.6736745140683169</v>
      </c>
      <c r="N1843" s="6">
        <f t="shared" si="254"/>
        <v>0</v>
      </c>
      <c r="O1843" s="6">
        <f t="shared" si="257"/>
        <v>147.23752459068086</v>
      </c>
      <c r="P1843" s="6">
        <f>FORECAST(J1843,Inputs!$B$10:$B$18,Inputs!$A$10:$A$18)</f>
        <v>31.985602346371934</v>
      </c>
      <c r="Q1843" s="6">
        <f>IF(Inputs!$D$10="Yes",IF('Hourly Calcs'!P1843&gt;'Hourly Calcs'!K1843,'Hourly Calcs'!O1843,N1843+O1843),N1843+O1843)</f>
        <v>147.23752459068086</v>
      </c>
      <c r="R1843" s="12">
        <f t="shared" si="258"/>
        <v>699.67271685491539</v>
      </c>
      <c r="S1843" s="1">
        <f>IF(AND(A1843&gt;=5,A1843&lt;=9),INDEX(Demand!$C$3:$C$26,C1843),INDEX(Demand!$B$3:$B$26,C1843))</f>
        <v>600</v>
      </c>
      <c r="T1843" s="7">
        <f t="shared" si="259"/>
        <v>600</v>
      </c>
      <c r="U1843" s="7">
        <f t="shared" si="260"/>
        <v>99.672716854915393</v>
      </c>
    </row>
    <row r="1844" spans="1:21" x14ac:dyDescent="0.2">
      <c r="A1844" s="1">
        <v>3</v>
      </c>
      <c r="B1844" s="1">
        <v>18</v>
      </c>
      <c r="C1844" s="1">
        <v>12</v>
      </c>
      <c r="D1844">
        <v>9.1999999999999993</v>
      </c>
      <c r="E1844">
        <v>7.7</v>
      </c>
      <c r="F1844">
        <v>90</v>
      </c>
      <c r="G1844">
        <v>182</v>
      </c>
      <c r="H1844">
        <v>0</v>
      </c>
      <c r="I1844">
        <v>182</v>
      </c>
      <c r="J1844" s="4">
        <f t="shared" si="255"/>
        <v>172.95827834744739</v>
      </c>
      <c r="K1844" s="4">
        <f t="shared" si="256"/>
        <v>38.35882812315451</v>
      </c>
      <c r="L1844" s="5">
        <f t="shared" si="261"/>
        <v>7.9582783474473899</v>
      </c>
      <c r="M1844" s="5">
        <f t="shared" si="262"/>
        <v>4.3588281231545096</v>
      </c>
      <c r="N1844" s="6">
        <f t="shared" si="254"/>
        <v>0</v>
      </c>
      <c r="O1844" s="6">
        <f t="shared" si="257"/>
        <v>166.44241910250878</v>
      </c>
      <c r="P1844" s="6">
        <f>FORECAST(J1844,Inputs!$B$10:$B$18,Inputs!$A$10:$A$18)</f>
        <v>32.157021095809696</v>
      </c>
      <c r="Q1844" s="6">
        <f>IF(Inputs!$D$10="Yes",IF('Hourly Calcs'!P1844&gt;'Hourly Calcs'!K1844,'Hourly Calcs'!O1844,N1844+O1844),N1844+O1844)</f>
        <v>166.44241910250878</v>
      </c>
      <c r="R1844" s="12">
        <f t="shared" si="258"/>
        <v>790.93437557512163</v>
      </c>
      <c r="S1844" s="1">
        <f>IF(AND(A1844&gt;=5,A1844&lt;=9),INDEX(Demand!$C$3:$C$26,C1844),INDEX(Demand!$B$3:$B$26,C1844))</f>
        <v>600</v>
      </c>
      <c r="T1844" s="7">
        <f t="shared" si="259"/>
        <v>600</v>
      </c>
      <c r="U1844" s="7">
        <f t="shared" si="260"/>
        <v>190.93437557512163</v>
      </c>
    </row>
    <row r="1845" spans="1:21" x14ac:dyDescent="0.2">
      <c r="A1845" s="1">
        <v>3</v>
      </c>
      <c r="B1845" s="1">
        <v>18</v>
      </c>
      <c r="C1845" s="1">
        <v>13</v>
      </c>
      <c r="D1845">
        <v>8.6</v>
      </c>
      <c r="E1845">
        <v>6.7</v>
      </c>
      <c r="F1845">
        <v>88</v>
      </c>
      <c r="G1845">
        <v>188</v>
      </c>
      <c r="H1845">
        <v>1</v>
      </c>
      <c r="I1845">
        <v>187</v>
      </c>
      <c r="J1845" s="4">
        <f t="shared" si="255"/>
        <v>192.05927983229302</v>
      </c>
      <c r="K1845" s="4">
        <f t="shared" si="256"/>
        <v>37.958876544585067</v>
      </c>
      <c r="L1845" s="5">
        <f t="shared" si="261"/>
        <v>27.059279832293015</v>
      </c>
      <c r="M1845" s="5">
        <f t="shared" si="262"/>
        <v>3.9588765445850669</v>
      </c>
      <c r="N1845" s="6">
        <f t="shared" si="254"/>
        <v>0.90257227579274124</v>
      </c>
      <c r="O1845" s="6">
        <f t="shared" si="257"/>
        <v>171.01501303389639</v>
      </c>
      <c r="P1845" s="6">
        <f>FORECAST(J1845,Inputs!$B$10:$B$18,Inputs!$A$10:$A$18)</f>
        <v>32.333882220669381</v>
      </c>
      <c r="Q1845" s="6">
        <f>IF(Inputs!$D$10="Yes",IF('Hourly Calcs'!P1845&gt;'Hourly Calcs'!K1845,'Hourly Calcs'!O1845,N1845+O1845),N1845+O1845)</f>
        <v>171.91758530968914</v>
      </c>
      <c r="R1845" s="12">
        <f t="shared" si="258"/>
        <v>816.95236539164273</v>
      </c>
      <c r="S1845" s="1">
        <f>IF(AND(A1845&gt;=5,A1845&lt;=9),INDEX(Demand!$C$3:$C$26,C1845),INDEX(Demand!$B$3:$B$26,C1845))</f>
        <v>600</v>
      </c>
      <c r="T1845" s="7">
        <f t="shared" si="259"/>
        <v>600</v>
      </c>
      <c r="U1845" s="7">
        <f t="shared" si="260"/>
        <v>216.95236539164273</v>
      </c>
    </row>
    <row r="1846" spans="1:21" x14ac:dyDescent="0.2">
      <c r="A1846" s="1">
        <v>3</v>
      </c>
      <c r="B1846" s="1">
        <v>18</v>
      </c>
      <c r="C1846" s="1">
        <v>14</v>
      </c>
      <c r="D1846">
        <v>8</v>
      </c>
      <c r="E1846">
        <v>7.4</v>
      </c>
      <c r="F1846">
        <v>96</v>
      </c>
      <c r="G1846">
        <v>175</v>
      </c>
      <c r="H1846">
        <v>0</v>
      </c>
      <c r="I1846">
        <v>175</v>
      </c>
      <c r="J1846" s="4">
        <f t="shared" si="255"/>
        <v>210.20314107908749</v>
      </c>
      <c r="K1846" s="4">
        <f t="shared" si="256"/>
        <v>34.547735684865046</v>
      </c>
      <c r="L1846" s="5">
        <f t="shared" si="261"/>
        <v>45.203141079087487</v>
      </c>
      <c r="M1846" s="5">
        <f t="shared" si="262"/>
        <v>0.54773568486504587</v>
      </c>
      <c r="N1846" s="6">
        <f t="shared" si="254"/>
        <v>0</v>
      </c>
      <c r="O1846" s="6">
        <f t="shared" si="257"/>
        <v>160.04078759856614</v>
      </c>
      <c r="P1846" s="6">
        <f>FORECAST(J1846,Inputs!$B$10:$B$18,Inputs!$A$10:$A$18)</f>
        <v>32.501880935917477</v>
      </c>
      <c r="Q1846" s="6">
        <f>IF(Inputs!$D$10="Yes",IF('Hourly Calcs'!P1846&gt;'Hourly Calcs'!K1846,'Hourly Calcs'!O1846,N1846+O1846),N1846+O1846)</f>
        <v>160.04078759856614</v>
      </c>
      <c r="R1846" s="12">
        <f t="shared" si="258"/>
        <v>760.5138226683863</v>
      </c>
      <c r="S1846" s="1">
        <f>IF(AND(A1846&gt;=5,A1846&lt;=9),INDEX(Demand!$C$3:$C$26,C1846),INDEX(Demand!$B$3:$B$26,C1846))</f>
        <v>600</v>
      </c>
      <c r="T1846" s="7">
        <f t="shared" si="259"/>
        <v>600</v>
      </c>
      <c r="U1846" s="7">
        <f t="shared" si="260"/>
        <v>160.5138226683863</v>
      </c>
    </row>
    <row r="1847" spans="1:21" x14ac:dyDescent="0.2">
      <c r="A1847" s="1">
        <v>3</v>
      </c>
      <c r="B1847" s="1">
        <v>18</v>
      </c>
      <c r="C1847" s="1">
        <v>15</v>
      </c>
      <c r="D1847">
        <v>7.6</v>
      </c>
      <c r="E1847">
        <v>7</v>
      </c>
      <c r="F1847">
        <v>96</v>
      </c>
      <c r="G1847">
        <v>148</v>
      </c>
      <c r="H1847">
        <v>0</v>
      </c>
      <c r="I1847">
        <v>148</v>
      </c>
      <c r="J1847" s="4">
        <f t="shared" si="255"/>
        <v>226.43727232741162</v>
      </c>
      <c r="K1847" s="4">
        <f t="shared" si="256"/>
        <v>28.677689350491043</v>
      </c>
      <c r="L1847" s="5">
        <f t="shared" si="261"/>
        <v>61.43727232741162</v>
      </c>
      <c r="M1847" s="5">
        <f t="shared" si="262"/>
        <v>5.3223106495089567</v>
      </c>
      <c r="N1847" s="6">
        <f t="shared" si="254"/>
        <v>0</v>
      </c>
      <c r="O1847" s="6">
        <f t="shared" si="257"/>
        <v>135.34878036907307</v>
      </c>
      <c r="P1847" s="6">
        <f>FORECAST(J1847,Inputs!$B$10:$B$18,Inputs!$A$10:$A$18)</f>
        <v>32.652196965994548</v>
      </c>
      <c r="Q1847" s="6">
        <f>IF(Inputs!$D$10="Yes",IF('Hourly Calcs'!P1847&gt;'Hourly Calcs'!K1847,'Hourly Calcs'!O1847,N1847+O1847),N1847+O1847)</f>
        <v>135.34878036907307</v>
      </c>
      <c r="R1847" s="12">
        <f t="shared" si="258"/>
        <v>643.17740431383515</v>
      </c>
      <c r="S1847" s="1">
        <f>IF(AND(A1847&gt;=5,A1847&lt;=9),INDEX(Demand!$C$3:$C$26,C1847),INDEX(Demand!$B$3:$B$26,C1847))</f>
        <v>600</v>
      </c>
      <c r="T1847" s="7">
        <f t="shared" si="259"/>
        <v>600</v>
      </c>
      <c r="U1847" s="7">
        <f t="shared" si="260"/>
        <v>43.177404313835154</v>
      </c>
    </row>
    <row r="1848" spans="1:21" x14ac:dyDescent="0.2">
      <c r="A1848" s="1">
        <v>3</v>
      </c>
      <c r="B1848" s="1">
        <v>18</v>
      </c>
      <c r="C1848" s="1">
        <v>16</v>
      </c>
      <c r="D1848">
        <v>7.5</v>
      </c>
      <c r="E1848">
        <v>7.1</v>
      </c>
      <c r="F1848">
        <v>97</v>
      </c>
      <c r="G1848">
        <v>107</v>
      </c>
      <c r="H1848">
        <v>0</v>
      </c>
      <c r="I1848">
        <v>107</v>
      </c>
      <c r="J1848" s="4">
        <f t="shared" si="255"/>
        <v>240.70010950050397</v>
      </c>
      <c r="K1848" s="4">
        <f t="shared" si="256"/>
        <v>21.068474750168846</v>
      </c>
      <c r="L1848" s="5">
        <f t="shared" si="261"/>
        <v>75.70010950050397</v>
      </c>
      <c r="M1848" s="5">
        <f t="shared" si="262"/>
        <v>12.931525249831154</v>
      </c>
      <c r="N1848" s="6">
        <f t="shared" si="254"/>
        <v>0</v>
      </c>
      <c r="O1848" s="6">
        <f t="shared" si="257"/>
        <v>97.853510131694733</v>
      </c>
      <c r="P1848" s="6">
        <f>FORECAST(J1848,Inputs!$B$10:$B$18,Inputs!$A$10:$A$18)</f>
        <v>32.78426027315281</v>
      </c>
      <c r="Q1848" s="6">
        <f>IF(Inputs!$D$10="Yes",IF('Hourly Calcs'!P1848&gt;'Hourly Calcs'!K1848,'Hourly Calcs'!O1848,N1848+O1848),N1848+O1848)</f>
        <v>97.853510131694733</v>
      </c>
      <c r="R1848" s="12">
        <f t="shared" si="258"/>
        <v>464.99988014581334</v>
      </c>
      <c r="S1848" s="1">
        <f>IF(AND(A1848&gt;=5,A1848&lt;=9),INDEX(Demand!$C$3:$C$26,C1848),INDEX(Demand!$B$3:$B$26,C1848))</f>
        <v>900</v>
      </c>
      <c r="T1848" s="7">
        <f t="shared" si="259"/>
        <v>464.99988014581334</v>
      </c>
      <c r="U1848" s="7">
        <f t="shared" si="260"/>
        <v>0</v>
      </c>
    </row>
    <row r="1849" spans="1:21" x14ac:dyDescent="0.2">
      <c r="A1849" s="1">
        <v>3</v>
      </c>
      <c r="B1849" s="1">
        <v>18</v>
      </c>
      <c r="C1849" s="1">
        <v>17</v>
      </c>
      <c r="D1849">
        <v>7.4</v>
      </c>
      <c r="E1849">
        <v>7</v>
      </c>
      <c r="F1849">
        <v>97</v>
      </c>
      <c r="G1849">
        <v>59</v>
      </c>
      <c r="H1849">
        <v>0</v>
      </c>
      <c r="I1849">
        <v>59</v>
      </c>
      <c r="J1849" s="4">
        <f t="shared" si="255"/>
        <v>253.45949646576162</v>
      </c>
      <c r="K1849" s="4">
        <f t="shared" si="256"/>
        <v>12.377202433772894</v>
      </c>
      <c r="L1849" s="5">
        <f t="shared" si="261"/>
        <v>88.459496465761617</v>
      </c>
      <c r="M1849" s="5">
        <f t="shared" si="262"/>
        <v>21.622797566227106</v>
      </c>
      <c r="N1849" s="6">
        <f t="shared" si="254"/>
        <v>0</v>
      </c>
      <c r="O1849" s="6">
        <f t="shared" si="257"/>
        <v>53.956608390373731</v>
      </c>
      <c r="P1849" s="6">
        <f>FORECAST(J1849,Inputs!$B$10:$B$18,Inputs!$A$10:$A$18)</f>
        <v>32.902402745053344</v>
      </c>
      <c r="Q1849" s="6">
        <f>IF(Inputs!$D$10="Yes",IF('Hourly Calcs'!P1849&gt;'Hourly Calcs'!K1849,'Hourly Calcs'!O1849,N1849+O1849),N1849+O1849)</f>
        <v>53.956608390373731</v>
      </c>
      <c r="R1849" s="12">
        <f t="shared" si="258"/>
        <v>256.40180307105595</v>
      </c>
      <c r="S1849" s="1">
        <f>IF(AND(A1849&gt;=5,A1849&lt;=9),INDEX(Demand!$C$3:$C$26,C1849),INDEX(Demand!$B$3:$B$26,C1849))</f>
        <v>900</v>
      </c>
      <c r="T1849" s="7">
        <f t="shared" si="259"/>
        <v>256.40180307105595</v>
      </c>
      <c r="U1849" s="7">
        <f t="shared" si="260"/>
        <v>0</v>
      </c>
    </row>
    <row r="1850" spans="1:21" x14ac:dyDescent="0.2">
      <c r="A1850" s="1">
        <v>3</v>
      </c>
      <c r="B1850" s="1">
        <v>18</v>
      </c>
      <c r="C1850" s="1">
        <v>18</v>
      </c>
      <c r="D1850">
        <v>7.5</v>
      </c>
      <c r="E1850">
        <v>7.1</v>
      </c>
      <c r="F1850">
        <v>97</v>
      </c>
      <c r="G1850">
        <v>15</v>
      </c>
      <c r="H1850">
        <v>0</v>
      </c>
      <c r="I1850">
        <v>15</v>
      </c>
      <c r="J1850" s="4">
        <f t="shared" si="255"/>
        <v>265.34614085945026</v>
      </c>
      <c r="K1850" s="4">
        <f t="shared" si="256"/>
        <v>3.2274047161184427</v>
      </c>
      <c r="L1850" s="5">
        <f t="shared" si="261"/>
        <v>0</v>
      </c>
      <c r="M1850" s="5">
        <f t="shared" si="262"/>
        <v>30.772595283881557</v>
      </c>
      <c r="N1850" s="6">
        <f t="shared" si="254"/>
        <v>0</v>
      </c>
      <c r="O1850" s="6">
        <f t="shared" si="257"/>
        <v>13.717781794162812</v>
      </c>
      <c r="P1850" s="6">
        <f>FORECAST(J1850,Inputs!$B$10:$B$18,Inputs!$A$10:$A$18)</f>
        <v>33.012464267217126</v>
      </c>
      <c r="Q1850" s="6">
        <f>IF(Inputs!$D$10="Yes",IF('Hourly Calcs'!P1850&gt;'Hourly Calcs'!K1850,'Hourly Calcs'!O1850,N1850+O1850),N1850+O1850)</f>
        <v>13.717781794162812</v>
      </c>
      <c r="R1850" s="12">
        <f t="shared" si="258"/>
        <v>65.186899085861683</v>
      </c>
      <c r="S1850" s="1">
        <f>IF(AND(A1850&gt;=5,A1850&lt;=9),INDEX(Demand!$C$3:$C$26,C1850),INDEX(Demand!$B$3:$B$26,C1850))</f>
        <v>900</v>
      </c>
      <c r="T1850" s="7">
        <f t="shared" si="259"/>
        <v>65.186899085861683</v>
      </c>
      <c r="U1850" s="7">
        <f t="shared" si="260"/>
        <v>0</v>
      </c>
    </row>
    <row r="1851" spans="1:21" x14ac:dyDescent="0.2">
      <c r="A1851" s="1">
        <v>3</v>
      </c>
      <c r="B1851" s="1">
        <v>18</v>
      </c>
      <c r="C1851" s="1">
        <v>19</v>
      </c>
      <c r="D1851">
        <v>7.3</v>
      </c>
      <c r="E1851">
        <v>7.1</v>
      </c>
      <c r="F1851">
        <v>99</v>
      </c>
      <c r="G1851">
        <v>0</v>
      </c>
      <c r="H1851">
        <v>0</v>
      </c>
      <c r="I1851">
        <v>0</v>
      </c>
      <c r="J1851" s="4">
        <f t="shared" si="255"/>
        <v>277.00400644895842</v>
      </c>
      <c r="K1851" s="4">
        <f t="shared" si="256"/>
        <v>-6.41592195891198</v>
      </c>
      <c r="L1851" s="5">
        <f t="shared" si="261"/>
        <v>0</v>
      </c>
      <c r="M1851" s="5">
        <f t="shared" si="262"/>
        <v>0</v>
      </c>
      <c r="N1851" s="6">
        <f t="shared" si="254"/>
        <v>0</v>
      </c>
      <c r="O1851" s="6">
        <f t="shared" si="257"/>
        <v>0</v>
      </c>
      <c r="P1851" s="6">
        <f>FORECAST(J1851,Inputs!$B$10:$B$18,Inputs!$A$10:$A$18)</f>
        <v>33.120407467119982</v>
      </c>
      <c r="Q1851" s="6">
        <f>IF(Inputs!$D$10="Yes",IF('Hourly Calcs'!P1851&gt;'Hourly Calcs'!K1851,'Hourly Calcs'!O1851,N1851+O1851),N1851+O1851)</f>
        <v>0</v>
      </c>
      <c r="R1851" s="12">
        <f t="shared" si="258"/>
        <v>0</v>
      </c>
      <c r="S1851" s="1">
        <f>IF(AND(A1851&gt;=5,A1851&lt;=9),INDEX(Demand!$C$3:$C$26,C1851),INDEX(Demand!$B$3:$B$26,C1851))</f>
        <v>900</v>
      </c>
      <c r="T1851" s="7">
        <f t="shared" si="259"/>
        <v>0</v>
      </c>
      <c r="U1851" s="7">
        <f t="shared" si="260"/>
        <v>0</v>
      </c>
    </row>
    <row r="1852" spans="1:21" x14ac:dyDescent="0.2">
      <c r="A1852" s="1">
        <v>3</v>
      </c>
      <c r="B1852" s="1">
        <v>18</v>
      </c>
      <c r="C1852" s="1">
        <v>20</v>
      </c>
      <c r="D1852">
        <v>7.3</v>
      </c>
      <c r="E1852">
        <v>7.3</v>
      </c>
      <c r="F1852">
        <v>100</v>
      </c>
      <c r="G1852">
        <v>0</v>
      </c>
      <c r="H1852">
        <v>0</v>
      </c>
      <c r="I1852">
        <v>0</v>
      </c>
      <c r="J1852" s="4">
        <f t="shared" si="255"/>
        <v>289.07568955394885</v>
      </c>
      <c r="K1852" s="4">
        <f t="shared" si="256"/>
        <v>-15.670222853956844</v>
      </c>
      <c r="L1852" s="5">
        <f t="shared" si="261"/>
        <v>0</v>
      </c>
      <c r="M1852" s="5">
        <f t="shared" si="262"/>
        <v>0</v>
      </c>
      <c r="N1852" s="6">
        <f t="shared" si="254"/>
        <v>0</v>
      </c>
      <c r="O1852" s="6">
        <f t="shared" si="257"/>
        <v>0</v>
      </c>
      <c r="P1852" s="6">
        <f>FORECAST(J1852,Inputs!$B$10:$B$18,Inputs!$A$10:$A$18)</f>
        <v>33.232182310684706</v>
      </c>
      <c r="Q1852" s="6">
        <f>IF(Inputs!$D$10="Yes",IF('Hourly Calcs'!P1852&gt;'Hourly Calcs'!K1852,'Hourly Calcs'!O1852,N1852+O1852),N1852+O1852)</f>
        <v>0</v>
      </c>
      <c r="R1852" s="12">
        <f t="shared" si="258"/>
        <v>0</v>
      </c>
      <c r="S1852" s="1">
        <f>IF(AND(A1852&gt;=5,A1852&lt;=9),INDEX(Demand!$C$3:$C$26,C1852),INDEX(Demand!$B$3:$B$26,C1852))</f>
        <v>800</v>
      </c>
      <c r="T1852" s="7">
        <f t="shared" si="259"/>
        <v>0</v>
      </c>
      <c r="U1852" s="7">
        <f t="shared" si="260"/>
        <v>0</v>
      </c>
    </row>
    <row r="1853" spans="1:21" x14ac:dyDescent="0.2">
      <c r="A1853" s="1">
        <v>3</v>
      </c>
      <c r="B1853" s="1">
        <v>18</v>
      </c>
      <c r="C1853" s="1">
        <v>21</v>
      </c>
      <c r="D1853">
        <v>7.5</v>
      </c>
      <c r="E1853">
        <v>7.5</v>
      </c>
      <c r="F1853">
        <v>100</v>
      </c>
      <c r="G1853">
        <v>0</v>
      </c>
      <c r="H1853">
        <v>0</v>
      </c>
      <c r="I1853">
        <v>0</v>
      </c>
      <c r="J1853" s="4">
        <f t="shared" si="255"/>
        <v>302.22092131567246</v>
      </c>
      <c r="K1853" s="4">
        <f t="shared" si="256"/>
        <v>-24.214913697993708</v>
      </c>
      <c r="L1853" s="5">
        <f t="shared" si="261"/>
        <v>0</v>
      </c>
      <c r="M1853" s="5">
        <f t="shared" si="262"/>
        <v>0</v>
      </c>
      <c r="N1853" s="6">
        <f t="shared" si="254"/>
        <v>0</v>
      </c>
      <c r="O1853" s="6">
        <f t="shared" si="257"/>
        <v>0</v>
      </c>
      <c r="P1853" s="6">
        <f>FORECAST(J1853,Inputs!$B$10:$B$18,Inputs!$A$10:$A$18)</f>
        <v>33.353897419589558</v>
      </c>
      <c r="Q1853" s="6">
        <f>IF(Inputs!$D$10="Yes",IF('Hourly Calcs'!P1853&gt;'Hourly Calcs'!K1853,'Hourly Calcs'!O1853,N1853+O1853),N1853+O1853)</f>
        <v>0</v>
      </c>
      <c r="R1853" s="12">
        <f t="shared" si="258"/>
        <v>0</v>
      </c>
      <c r="S1853" s="1">
        <f>IF(AND(A1853&gt;=5,A1853&lt;=9),INDEX(Demand!$C$3:$C$26,C1853),INDEX(Demand!$B$3:$B$26,C1853))</f>
        <v>700</v>
      </c>
      <c r="T1853" s="7">
        <f t="shared" si="259"/>
        <v>0</v>
      </c>
      <c r="U1853" s="7">
        <f t="shared" si="260"/>
        <v>0</v>
      </c>
    </row>
    <row r="1854" spans="1:21" x14ac:dyDescent="0.2">
      <c r="A1854" s="1">
        <v>3</v>
      </c>
      <c r="B1854" s="1">
        <v>18</v>
      </c>
      <c r="C1854" s="1">
        <v>22</v>
      </c>
      <c r="D1854">
        <v>7.7</v>
      </c>
      <c r="E1854">
        <v>7.5</v>
      </c>
      <c r="F1854">
        <v>99</v>
      </c>
      <c r="G1854">
        <v>0</v>
      </c>
      <c r="H1854">
        <v>0</v>
      </c>
      <c r="I1854">
        <v>0</v>
      </c>
      <c r="J1854" s="4">
        <f t="shared" si="255"/>
        <v>317.07884784798807</v>
      </c>
      <c r="K1854" s="4">
        <f t="shared" si="256"/>
        <v>-31.512956971052375</v>
      </c>
      <c r="L1854" s="5">
        <f t="shared" si="261"/>
        <v>0</v>
      </c>
      <c r="M1854" s="5">
        <f t="shared" si="262"/>
        <v>0</v>
      </c>
      <c r="N1854" s="6">
        <f t="shared" si="254"/>
        <v>0</v>
      </c>
      <c r="O1854" s="6">
        <f t="shared" si="257"/>
        <v>0</v>
      </c>
      <c r="P1854" s="6">
        <f>FORECAST(J1854,Inputs!$B$10:$B$18,Inputs!$A$10:$A$18)</f>
        <v>33.491470813407297</v>
      </c>
      <c r="Q1854" s="6">
        <f>IF(Inputs!$D$10="Yes",IF('Hourly Calcs'!P1854&gt;'Hourly Calcs'!K1854,'Hourly Calcs'!O1854,N1854+O1854),N1854+O1854)</f>
        <v>0</v>
      </c>
      <c r="R1854" s="12">
        <f t="shared" si="258"/>
        <v>0</v>
      </c>
      <c r="S1854" s="1">
        <f>IF(AND(A1854&gt;=5,A1854&lt;=9),INDEX(Demand!$C$3:$C$26,C1854),INDEX(Demand!$B$3:$B$26,C1854))</f>
        <v>600</v>
      </c>
      <c r="T1854" s="7">
        <f t="shared" si="259"/>
        <v>0</v>
      </c>
      <c r="U1854" s="7">
        <f t="shared" si="260"/>
        <v>0</v>
      </c>
    </row>
    <row r="1855" spans="1:21" x14ac:dyDescent="0.2">
      <c r="A1855" s="1">
        <v>3</v>
      </c>
      <c r="B1855" s="1">
        <v>18</v>
      </c>
      <c r="C1855" s="1">
        <v>23</v>
      </c>
      <c r="D1855">
        <v>7.9</v>
      </c>
      <c r="E1855">
        <v>7</v>
      </c>
      <c r="F1855">
        <v>94</v>
      </c>
      <c r="G1855">
        <v>0</v>
      </c>
      <c r="H1855">
        <v>0</v>
      </c>
      <c r="I1855">
        <v>0</v>
      </c>
      <c r="J1855" s="4">
        <f t="shared" si="255"/>
        <v>334.05594110789445</v>
      </c>
      <c r="K1855" s="4">
        <f t="shared" si="256"/>
        <v>-36.873865054392951</v>
      </c>
      <c r="L1855" s="5">
        <f t="shared" si="261"/>
        <v>0</v>
      </c>
      <c r="M1855" s="5">
        <f t="shared" si="262"/>
        <v>0</v>
      </c>
      <c r="N1855" s="6">
        <f t="shared" si="254"/>
        <v>0</v>
      </c>
      <c r="O1855" s="6">
        <f t="shared" si="257"/>
        <v>0</v>
      </c>
      <c r="P1855" s="6">
        <f>FORECAST(J1855,Inputs!$B$10:$B$18,Inputs!$A$10:$A$18)</f>
        <v>33.648666121369388</v>
      </c>
      <c r="Q1855" s="6">
        <f>IF(Inputs!$D$10="Yes",IF('Hourly Calcs'!P1855&gt;'Hourly Calcs'!K1855,'Hourly Calcs'!O1855,N1855+O1855),N1855+O1855)</f>
        <v>0</v>
      </c>
      <c r="R1855" s="12">
        <f t="shared" si="258"/>
        <v>0</v>
      </c>
      <c r="S1855" s="1">
        <f>IF(AND(A1855&gt;=5,A1855&lt;=9),INDEX(Demand!$C$3:$C$26,C1855),INDEX(Demand!$B$3:$B$26,C1855))</f>
        <v>500</v>
      </c>
      <c r="T1855" s="7">
        <f t="shared" si="259"/>
        <v>0</v>
      </c>
      <c r="U1855" s="7">
        <f t="shared" si="260"/>
        <v>0</v>
      </c>
    </row>
    <row r="1856" spans="1:21" x14ac:dyDescent="0.2">
      <c r="A1856" s="1">
        <v>3</v>
      </c>
      <c r="B1856" s="1">
        <v>18</v>
      </c>
      <c r="C1856" s="1">
        <v>24</v>
      </c>
      <c r="D1856">
        <v>8.3000000000000007</v>
      </c>
      <c r="E1856">
        <v>7</v>
      </c>
      <c r="F1856">
        <v>92</v>
      </c>
      <c r="G1856">
        <v>0</v>
      </c>
      <c r="H1856">
        <v>0</v>
      </c>
      <c r="I1856">
        <v>0</v>
      </c>
      <c r="J1856" s="4">
        <f t="shared" si="255"/>
        <v>352.88131451940023</v>
      </c>
      <c r="K1856" s="4">
        <f t="shared" si="256"/>
        <v>-39.566791880507651</v>
      </c>
      <c r="L1856" s="5">
        <f t="shared" si="261"/>
        <v>0</v>
      </c>
      <c r="M1856" s="5">
        <f t="shared" si="262"/>
        <v>0</v>
      </c>
      <c r="N1856" s="6">
        <f t="shared" si="254"/>
        <v>0</v>
      </c>
      <c r="O1856" s="6">
        <f t="shared" si="257"/>
        <v>0</v>
      </c>
      <c r="P1856" s="6">
        <f>FORECAST(J1856,Inputs!$B$10:$B$18,Inputs!$A$10:$A$18)</f>
        <v>33.822975134438892</v>
      </c>
      <c r="Q1856" s="6">
        <f>IF(Inputs!$D$10="Yes",IF('Hourly Calcs'!P1856&gt;'Hourly Calcs'!K1856,'Hourly Calcs'!O1856,N1856+O1856),N1856+O1856)</f>
        <v>0</v>
      </c>
      <c r="R1856" s="12">
        <f t="shared" si="258"/>
        <v>0</v>
      </c>
      <c r="S1856" s="1">
        <f>IF(AND(A1856&gt;=5,A1856&lt;=9),INDEX(Demand!$C$3:$C$26,C1856),INDEX(Demand!$B$3:$B$26,C1856))</f>
        <v>400</v>
      </c>
      <c r="T1856" s="7">
        <f t="shared" si="259"/>
        <v>0</v>
      </c>
      <c r="U1856" s="7">
        <f t="shared" si="260"/>
        <v>0</v>
      </c>
    </row>
    <row r="1857" spans="1:21" x14ac:dyDescent="0.2">
      <c r="A1857" s="1">
        <v>3</v>
      </c>
      <c r="B1857" s="1">
        <v>19</v>
      </c>
      <c r="C1857" s="1">
        <v>1</v>
      </c>
      <c r="D1857">
        <v>8.1</v>
      </c>
      <c r="E1857">
        <v>5.4</v>
      </c>
      <c r="F1857">
        <v>83</v>
      </c>
      <c r="G1857">
        <v>0</v>
      </c>
      <c r="H1857">
        <v>0</v>
      </c>
      <c r="I1857">
        <v>0</v>
      </c>
      <c r="J1857" s="4">
        <f t="shared" si="255"/>
        <v>12.311328898733905</v>
      </c>
      <c r="K1857" s="4">
        <f t="shared" si="256"/>
        <v>-39.118696431579252</v>
      </c>
      <c r="L1857" s="5">
        <f t="shared" si="261"/>
        <v>0</v>
      </c>
      <c r="M1857" s="5">
        <f t="shared" si="262"/>
        <v>0</v>
      </c>
      <c r="N1857" s="6">
        <f t="shared" si="254"/>
        <v>0</v>
      </c>
      <c r="O1857" s="6">
        <f t="shared" si="257"/>
        <v>0</v>
      </c>
      <c r="P1857" s="6">
        <f>FORECAST(J1857,Inputs!$B$10:$B$18,Inputs!$A$10:$A$18)</f>
        <v>30.669549341654943</v>
      </c>
      <c r="Q1857" s="6">
        <f>IF(Inputs!$D$10="Yes",IF('Hourly Calcs'!P1857&gt;'Hourly Calcs'!K1857,'Hourly Calcs'!O1857,N1857+O1857),N1857+O1857)</f>
        <v>0</v>
      </c>
      <c r="R1857" s="12">
        <f t="shared" si="258"/>
        <v>0</v>
      </c>
      <c r="S1857" s="1">
        <f>IF(AND(A1857&gt;=5,A1857&lt;=9),INDEX(Demand!$C$3:$C$26,C1857),INDEX(Demand!$B$3:$B$26,C1857))</f>
        <v>350</v>
      </c>
      <c r="T1857" s="7">
        <f t="shared" si="259"/>
        <v>0</v>
      </c>
      <c r="U1857" s="7">
        <f t="shared" si="260"/>
        <v>0</v>
      </c>
    </row>
    <row r="1858" spans="1:21" x14ac:dyDescent="0.2">
      <c r="A1858" s="1">
        <v>3</v>
      </c>
      <c r="B1858" s="1">
        <v>19</v>
      </c>
      <c r="C1858" s="1">
        <v>2</v>
      </c>
      <c r="D1858">
        <v>7.9</v>
      </c>
      <c r="E1858">
        <v>3.7</v>
      </c>
      <c r="F1858">
        <v>75</v>
      </c>
      <c r="G1858">
        <v>0</v>
      </c>
      <c r="H1858">
        <v>0</v>
      </c>
      <c r="I1858">
        <v>0</v>
      </c>
      <c r="J1858" s="4">
        <f t="shared" si="255"/>
        <v>30.704438596813986</v>
      </c>
      <c r="K1858" s="4">
        <f t="shared" si="256"/>
        <v>-35.612954467656564</v>
      </c>
      <c r="L1858" s="5">
        <f t="shared" si="261"/>
        <v>0</v>
      </c>
      <c r="M1858" s="5">
        <f t="shared" si="262"/>
        <v>0</v>
      </c>
      <c r="N1858" s="6">
        <f t="shared" si="254"/>
        <v>0</v>
      </c>
      <c r="O1858" s="6">
        <f t="shared" si="257"/>
        <v>0</v>
      </c>
      <c r="P1858" s="6">
        <f>FORECAST(J1858,Inputs!$B$10:$B$18,Inputs!$A$10:$A$18)</f>
        <v>30.839855912933462</v>
      </c>
      <c r="Q1858" s="6">
        <f>IF(Inputs!$D$10="Yes",IF('Hourly Calcs'!P1858&gt;'Hourly Calcs'!K1858,'Hourly Calcs'!O1858,N1858+O1858),N1858+O1858)</f>
        <v>0</v>
      </c>
      <c r="R1858" s="12">
        <f t="shared" si="258"/>
        <v>0</v>
      </c>
      <c r="S1858" s="1">
        <f>IF(AND(A1858&gt;=5,A1858&lt;=9),INDEX(Demand!$C$3:$C$26,C1858),INDEX(Demand!$B$3:$B$26,C1858))</f>
        <v>350</v>
      </c>
      <c r="T1858" s="7">
        <f t="shared" si="259"/>
        <v>0</v>
      </c>
      <c r="U1858" s="7">
        <f t="shared" si="260"/>
        <v>0</v>
      </c>
    </row>
    <row r="1859" spans="1:21" x14ac:dyDescent="0.2">
      <c r="A1859" s="1">
        <v>3</v>
      </c>
      <c r="B1859" s="1">
        <v>19</v>
      </c>
      <c r="C1859" s="1">
        <v>3</v>
      </c>
      <c r="D1859">
        <v>7.6</v>
      </c>
      <c r="E1859">
        <v>3.6</v>
      </c>
      <c r="F1859">
        <v>76</v>
      </c>
      <c r="G1859">
        <v>0</v>
      </c>
      <c r="H1859">
        <v>0</v>
      </c>
      <c r="I1859">
        <v>0</v>
      </c>
      <c r="J1859" s="4">
        <f t="shared" si="255"/>
        <v>47.075080474207624</v>
      </c>
      <c r="K1859" s="4">
        <f t="shared" si="256"/>
        <v>-29.630434075434053</v>
      </c>
      <c r="L1859" s="5">
        <f t="shared" si="261"/>
        <v>0</v>
      </c>
      <c r="M1859" s="5">
        <f t="shared" si="262"/>
        <v>0</v>
      </c>
      <c r="N1859" s="6">
        <f t="shared" si="254"/>
        <v>0</v>
      </c>
      <c r="O1859" s="6">
        <f t="shared" si="257"/>
        <v>0</v>
      </c>
      <c r="P1859" s="6">
        <f>FORECAST(J1859,Inputs!$B$10:$B$18,Inputs!$A$10:$A$18)</f>
        <v>30.991435930316737</v>
      </c>
      <c r="Q1859" s="6">
        <f>IF(Inputs!$D$10="Yes",IF('Hourly Calcs'!P1859&gt;'Hourly Calcs'!K1859,'Hourly Calcs'!O1859,N1859+O1859),N1859+O1859)</f>
        <v>0</v>
      </c>
      <c r="R1859" s="12">
        <f t="shared" si="258"/>
        <v>0</v>
      </c>
      <c r="S1859" s="1">
        <f>IF(AND(A1859&gt;=5,A1859&lt;=9),INDEX(Demand!$C$3:$C$26,C1859),INDEX(Demand!$B$3:$B$26,C1859))</f>
        <v>350</v>
      </c>
      <c r="T1859" s="7">
        <f t="shared" si="259"/>
        <v>0</v>
      </c>
      <c r="U1859" s="7">
        <f t="shared" si="260"/>
        <v>0</v>
      </c>
    </row>
    <row r="1860" spans="1:21" x14ac:dyDescent="0.2">
      <c r="A1860" s="1">
        <v>3</v>
      </c>
      <c r="B1860" s="1">
        <v>19</v>
      </c>
      <c r="C1860" s="1">
        <v>4</v>
      </c>
      <c r="D1860">
        <v>7.6</v>
      </c>
      <c r="E1860">
        <v>3.9</v>
      </c>
      <c r="F1860">
        <v>77</v>
      </c>
      <c r="G1860">
        <v>0</v>
      </c>
      <c r="H1860">
        <v>0</v>
      </c>
      <c r="I1860">
        <v>0</v>
      </c>
      <c r="J1860" s="4">
        <f t="shared" si="255"/>
        <v>61.390354226963723</v>
      </c>
      <c r="K1860" s="4">
        <f t="shared" si="256"/>
        <v>-21.911690457244461</v>
      </c>
      <c r="L1860" s="5">
        <f t="shared" si="261"/>
        <v>0</v>
      </c>
      <c r="M1860" s="5">
        <f t="shared" si="262"/>
        <v>0</v>
      </c>
      <c r="N1860" s="6">
        <f t="shared" si="254"/>
        <v>0</v>
      </c>
      <c r="O1860" s="6">
        <f t="shared" si="257"/>
        <v>0</v>
      </c>
      <c r="P1860" s="6">
        <f>FORECAST(J1860,Inputs!$B$10:$B$18,Inputs!$A$10:$A$18)</f>
        <v>31.123984761360774</v>
      </c>
      <c r="Q1860" s="6">
        <f>IF(Inputs!$D$10="Yes",IF('Hourly Calcs'!P1860&gt;'Hourly Calcs'!K1860,'Hourly Calcs'!O1860,N1860+O1860),N1860+O1860)</f>
        <v>0</v>
      </c>
      <c r="R1860" s="12">
        <f t="shared" si="258"/>
        <v>0</v>
      </c>
      <c r="S1860" s="1">
        <f>IF(AND(A1860&gt;=5,A1860&lt;=9),INDEX(Demand!$C$3:$C$26,C1860),INDEX(Demand!$B$3:$B$26,C1860))</f>
        <v>350</v>
      </c>
      <c r="T1860" s="7">
        <f t="shared" si="259"/>
        <v>0</v>
      </c>
      <c r="U1860" s="7">
        <f t="shared" si="260"/>
        <v>0</v>
      </c>
    </row>
    <row r="1861" spans="1:21" x14ac:dyDescent="0.2">
      <c r="A1861" s="1">
        <v>3</v>
      </c>
      <c r="B1861" s="1">
        <v>19</v>
      </c>
      <c r="C1861" s="1">
        <v>5</v>
      </c>
      <c r="D1861">
        <v>7.8</v>
      </c>
      <c r="E1861">
        <v>4.5999999999999996</v>
      </c>
      <c r="F1861">
        <v>80</v>
      </c>
      <c r="G1861">
        <v>0</v>
      </c>
      <c r="H1861">
        <v>0</v>
      </c>
      <c r="I1861">
        <v>0</v>
      </c>
      <c r="J1861" s="4">
        <f t="shared" si="255"/>
        <v>74.157153226298703</v>
      </c>
      <c r="K1861" s="4">
        <f t="shared" si="256"/>
        <v>-13.108744472398499</v>
      </c>
      <c r="L1861" s="5">
        <f t="shared" si="261"/>
        <v>0</v>
      </c>
      <c r="M1861" s="5">
        <f t="shared" si="262"/>
        <v>0</v>
      </c>
      <c r="N1861" s="6">
        <f t="shared" si="254"/>
        <v>0</v>
      </c>
      <c r="O1861" s="6">
        <f t="shared" si="257"/>
        <v>0</v>
      </c>
      <c r="P1861" s="6">
        <f>FORECAST(J1861,Inputs!$B$10:$B$18,Inputs!$A$10:$A$18)</f>
        <v>31.242195863206469</v>
      </c>
      <c r="Q1861" s="6">
        <f>IF(Inputs!$D$10="Yes",IF('Hourly Calcs'!P1861&gt;'Hourly Calcs'!K1861,'Hourly Calcs'!O1861,N1861+O1861),N1861+O1861)</f>
        <v>0</v>
      </c>
      <c r="R1861" s="12">
        <f t="shared" si="258"/>
        <v>0</v>
      </c>
      <c r="S1861" s="1">
        <f>IF(AND(A1861&gt;=5,A1861&lt;=9),INDEX(Demand!$C$3:$C$26,C1861),INDEX(Demand!$B$3:$B$26,C1861))</f>
        <v>350</v>
      </c>
      <c r="T1861" s="7">
        <f t="shared" si="259"/>
        <v>0</v>
      </c>
      <c r="U1861" s="7">
        <f t="shared" si="260"/>
        <v>0</v>
      </c>
    </row>
    <row r="1862" spans="1:21" x14ac:dyDescent="0.2">
      <c r="A1862" s="1">
        <v>3</v>
      </c>
      <c r="B1862" s="1">
        <v>19</v>
      </c>
      <c r="C1862" s="1">
        <v>6</v>
      </c>
      <c r="D1862">
        <v>7</v>
      </c>
      <c r="E1862">
        <v>3.5</v>
      </c>
      <c r="F1862">
        <v>78</v>
      </c>
      <c r="G1862">
        <v>0</v>
      </c>
      <c r="H1862">
        <v>0</v>
      </c>
      <c r="I1862">
        <v>0</v>
      </c>
      <c r="J1862" s="4">
        <f t="shared" si="255"/>
        <v>86.031396014248514</v>
      </c>
      <c r="K1862" s="4">
        <f t="shared" si="256"/>
        <v>-3.6936366741152113</v>
      </c>
      <c r="L1862" s="5">
        <f t="shared" si="261"/>
        <v>78.968603985751486</v>
      </c>
      <c r="M1862" s="5">
        <f t="shared" si="262"/>
        <v>0</v>
      </c>
      <c r="N1862" s="6">
        <f t="shared" si="254"/>
        <v>0</v>
      </c>
      <c r="O1862" s="6">
        <f t="shared" si="257"/>
        <v>0</v>
      </c>
      <c r="P1862" s="6">
        <f>FORECAST(J1862,Inputs!$B$10:$B$18,Inputs!$A$10:$A$18)</f>
        <v>31.352142555687486</v>
      </c>
      <c r="Q1862" s="6">
        <f>IF(Inputs!$D$10="Yes",IF('Hourly Calcs'!P1862&gt;'Hourly Calcs'!K1862,'Hourly Calcs'!O1862,N1862+O1862),N1862+O1862)</f>
        <v>0</v>
      </c>
      <c r="R1862" s="12">
        <f t="shared" si="258"/>
        <v>0</v>
      </c>
      <c r="S1862" s="1">
        <f>IF(AND(A1862&gt;=5,A1862&lt;=9),INDEX(Demand!$C$3:$C$26,C1862),INDEX(Demand!$B$3:$B$26,C1862))</f>
        <v>350</v>
      </c>
      <c r="T1862" s="7">
        <f t="shared" si="259"/>
        <v>0</v>
      </c>
      <c r="U1862" s="7">
        <f t="shared" si="260"/>
        <v>0</v>
      </c>
    </row>
    <row r="1863" spans="1:21" x14ac:dyDescent="0.2">
      <c r="A1863" s="1">
        <v>3</v>
      </c>
      <c r="B1863" s="1">
        <v>19</v>
      </c>
      <c r="C1863" s="1">
        <v>7</v>
      </c>
      <c r="D1863">
        <v>7.3</v>
      </c>
      <c r="E1863">
        <v>3</v>
      </c>
      <c r="F1863">
        <v>74</v>
      </c>
      <c r="G1863">
        <v>7</v>
      </c>
      <c r="H1863">
        <v>0</v>
      </c>
      <c r="I1863">
        <v>7</v>
      </c>
      <c r="J1863" s="4">
        <f t="shared" si="255"/>
        <v>97.667710595581212</v>
      </c>
      <c r="K1863" s="4">
        <f t="shared" si="256"/>
        <v>5.8516116080552933</v>
      </c>
      <c r="L1863" s="5">
        <f t="shared" si="261"/>
        <v>67.332289404418788</v>
      </c>
      <c r="M1863" s="5">
        <f t="shared" si="262"/>
        <v>28.148388391944707</v>
      </c>
      <c r="N1863" s="6">
        <f t="shared" si="254"/>
        <v>0</v>
      </c>
      <c r="O1863" s="6">
        <f t="shared" si="257"/>
        <v>6.4016315039426459</v>
      </c>
      <c r="P1863" s="6">
        <f>FORECAST(J1863,Inputs!$B$10:$B$18,Inputs!$A$10:$A$18)</f>
        <v>31.459886209218343</v>
      </c>
      <c r="Q1863" s="6">
        <f>IF(Inputs!$D$10="Yes",IF('Hourly Calcs'!P1863&gt;'Hourly Calcs'!K1863,'Hourly Calcs'!O1863,N1863+O1863),N1863+O1863)</f>
        <v>6.4016315039426459</v>
      </c>
      <c r="R1863" s="12">
        <f t="shared" si="258"/>
        <v>30.420552906735452</v>
      </c>
      <c r="S1863" s="1">
        <f>IF(AND(A1863&gt;=5,A1863&lt;=9),INDEX(Demand!$C$3:$C$26,C1863),INDEX(Demand!$B$3:$B$26,C1863))</f>
        <v>350</v>
      </c>
      <c r="T1863" s="7">
        <f t="shared" si="259"/>
        <v>30.420552906735452</v>
      </c>
      <c r="U1863" s="7">
        <f t="shared" si="260"/>
        <v>0</v>
      </c>
    </row>
    <row r="1864" spans="1:21" x14ac:dyDescent="0.2">
      <c r="A1864" s="1">
        <v>3</v>
      </c>
      <c r="B1864" s="1">
        <v>19</v>
      </c>
      <c r="C1864" s="1">
        <v>8</v>
      </c>
      <c r="D1864">
        <v>7.3</v>
      </c>
      <c r="E1864">
        <v>2.8</v>
      </c>
      <c r="F1864">
        <v>73</v>
      </c>
      <c r="G1864">
        <v>67</v>
      </c>
      <c r="H1864">
        <v>7</v>
      </c>
      <c r="I1864">
        <v>66</v>
      </c>
      <c r="J1864" s="4">
        <f t="shared" si="255"/>
        <v>109.70842628069441</v>
      </c>
      <c r="K1864" s="4">
        <f t="shared" si="256"/>
        <v>14.99200941744563</v>
      </c>
      <c r="L1864" s="5">
        <f t="shared" si="261"/>
        <v>55.291573719305589</v>
      </c>
      <c r="M1864" s="5">
        <f t="shared" si="262"/>
        <v>19.00799058255437</v>
      </c>
      <c r="N1864" s="6">
        <f t="shared" si="254"/>
        <v>3.6541807600514118</v>
      </c>
      <c r="O1864" s="6">
        <f t="shared" si="257"/>
        <v>60.358239894316377</v>
      </c>
      <c r="P1864" s="6">
        <f>FORECAST(J1864,Inputs!$B$10:$B$18,Inputs!$A$10:$A$18)</f>
        <v>31.571374317413834</v>
      </c>
      <c r="Q1864" s="6">
        <f>IF(Inputs!$D$10="Yes",IF('Hourly Calcs'!P1864&gt;'Hourly Calcs'!K1864,'Hourly Calcs'!O1864,N1864+O1864),N1864+O1864)</f>
        <v>60.358239894316377</v>
      </c>
      <c r="R1864" s="12">
        <f t="shared" si="258"/>
        <v>286.8223559777914</v>
      </c>
      <c r="S1864" s="1">
        <f>IF(AND(A1864&gt;=5,A1864&lt;=9),INDEX(Demand!$C$3:$C$26,C1864),INDEX(Demand!$B$3:$B$26,C1864))</f>
        <v>350</v>
      </c>
      <c r="T1864" s="7">
        <f t="shared" si="259"/>
        <v>286.8223559777914</v>
      </c>
      <c r="U1864" s="7">
        <f t="shared" si="260"/>
        <v>0</v>
      </c>
    </row>
    <row r="1865" spans="1:21" x14ac:dyDescent="0.2">
      <c r="A1865" s="1">
        <v>3</v>
      </c>
      <c r="B1865" s="1">
        <v>19</v>
      </c>
      <c r="C1865" s="1">
        <v>9</v>
      </c>
      <c r="D1865">
        <v>8.1</v>
      </c>
      <c r="E1865">
        <v>3.7</v>
      </c>
      <c r="F1865">
        <v>74</v>
      </c>
      <c r="G1865">
        <v>165</v>
      </c>
      <c r="H1865">
        <v>61</v>
      </c>
      <c r="I1865">
        <v>144</v>
      </c>
      <c r="J1865" s="4">
        <f t="shared" si="255"/>
        <v>122.80335693904222</v>
      </c>
      <c r="K1865" s="4">
        <f t="shared" si="256"/>
        <v>23.489723925255134</v>
      </c>
      <c r="L1865" s="5">
        <f t="shared" si="261"/>
        <v>42.196643060957783</v>
      </c>
      <c r="M1865" s="5">
        <f t="shared" si="262"/>
        <v>10.510276074744866</v>
      </c>
      <c r="N1865" s="6">
        <f t="shared" ref="N1865:N1928" si="263">H1865*MAX(0,COS(2*ASIN(SQRT(SIN(RADIANS($B$4))^2+COS(RADIANS($K1865))^2-2*SIN(RADIANS($B$4))*COS(RADIANS($K1865))*COS(RADIANS($J1865-$B$5))+(SIN(RADIANS($K1865))-COS(RADIANS($B$4)))^2)/2)))</f>
        <v>43.333545274626836</v>
      </c>
      <c r="O1865" s="6">
        <f t="shared" si="257"/>
        <v>131.69070522396299</v>
      </c>
      <c r="P1865" s="6">
        <f>FORECAST(J1865,Inputs!$B$10:$B$18,Inputs!$A$10:$A$18)</f>
        <v>31.692623675361499</v>
      </c>
      <c r="Q1865" s="6">
        <f>IF(Inputs!$D$10="Yes",IF('Hourly Calcs'!P1865&gt;'Hourly Calcs'!K1865,'Hourly Calcs'!O1865,N1865+O1865),N1865+O1865)</f>
        <v>131.69070522396299</v>
      </c>
      <c r="R1865" s="12">
        <f t="shared" si="258"/>
        <v>625.79423122427215</v>
      </c>
      <c r="S1865" s="1">
        <f>IF(AND(A1865&gt;=5,A1865&lt;=9),INDEX(Demand!$C$3:$C$26,C1865),INDEX(Demand!$B$3:$B$26,C1865))</f>
        <v>350</v>
      </c>
      <c r="T1865" s="7">
        <f t="shared" si="259"/>
        <v>350</v>
      </c>
      <c r="U1865" s="7">
        <f t="shared" si="260"/>
        <v>275.79423122427215</v>
      </c>
    </row>
    <row r="1866" spans="1:21" x14ac:dyDescent="0.2">
      <c r="A1866" s="1">
        <v>3</v>
      </c>
      <c r="B1866" s="1">
        <v>19</v>
      </c>
      <c r="C1866" s="1">
        <v>10</v>
      </c>
      <c r="D1866">
        <v>8.1999999999999993</v>
      </c>
      <c r="E1866">
        <v>3.3</v>
      </c>
      <c r="F1866">
        <v>71</v>
      </c>
      <c r="G1866">
        <v>259</v>
      </c>
      <c r="H1866">
        <v>75</v>
      </c>
      <c r="I1866">
        <v>223</v>
      </c>
      <c r="J1866" s="4">
        <f t="shared" ref="J1866:J1929" si="264">solarazimuth($B$2,$B$3,$B$1,A1866,B1866,C1866,0,0,0,0)</f>
        <v>137.57217746223932</v>
      </c>
      <c r="K1866" s="4">
        <f t="shared" ref="K1866:K1929" si="265">solarelevation($B$2,$B$3,$B$1,A1866,B1866,C1866,0,0,0,0)</f>
        <v>30.746184664733136</v>
      </c>
      <c r="L1866" s="5">
        <f t="shared" si="261"/>
        <v>27.427822537760676</v>
      </c>
      <c r="M1866" s="5">
        <f t="shared" si="262"/>
        <v>3.2538153352668644</v>
      </c>
      <c r="N1866" s="6">
        <f t="shared" si="263"/>
        <v>63.780311124797954</v>
      </c>
      <c r="O1866" s="6">
        <f t="shared" ref="O1866:O1929" si="266">$I1866*(1+COS(RADIANS($B$4)))/2</f>
        <v>203.93768933988713</v>
      </c>
      <c r="P1866" s="6">
        <f>FORECAST(J1866,Inputs!$B$10:$B$18,Inputs!$A$10:$A$18)</f>
        <v>31.829372013539253</v>
      </c>
      <c r="Q1866" s="6">
        <f>IF(Inputs!$D$10="Yes",IF('Hourly Calcs'!P1866&gt;'Hourly Calcs'!K1866,'Hourly Calcs'!O1866,N1866+O1866),N1866+O1866)</f>
        <v>203.93768933988713</v>
      </c>
      <c r="R1866" s="12">
        <f t="shared" ref="R1866:R1929" si="267">$B$6*$E$1*Q1866</f>
        <v>969.11189974314357</v>
      </c>
      <c r="S1866" s="1">
        <f>IF(AND(A1866&gt;=5,A1866&lt;=9),INDEX(Demand!$C$3:$C$26,C1866),INDEX(Demand!$B$3:$B$26,C1866))</f>
        <v>600</v>
      </c>
      <c r="T1866" s="7">
        <f t="shared" ref="T1866:T1929" si="268">S1866-MAX(0,S1866-R1866)</f>
        <v>600</v>
      </c>
      <c r="U1866" s="7">
        <f t="shared" ref="U1866:U1929" si="269">MAX(0,R1866-S1866)</f>
        <v>369.11189974314357</v>
      </c>
    </row>
    <row r="1867" spans="1:21" x14ac:dyDescent="0.2">
      <c r="A1867" s="1">
        <v>3</v>
      </c>
      <c r="B1867" s="1">
        <v>19</v>
      </c>
      <c r="C1867" s="1">
        <v>11</v>
      </c>
      <c r="D1867">
        <v>8.6</v>
      </c>
      <c r="E1867">
        <v>3.2</v>
      </c>
      <c r="F1867">
        <v>69</v>
      </c>
      <c r="G1867">
        <v>331</v>
      </c>
      <c r="H1867">
        <v>71</v>
      </c>
      <c r="I1867">
        <v>291</v>
      </c>
      <c r="J1867" s="4">
        <f t="shared" si="264"/>
        <v>154.39904119192673</v>
      </c>
      <c r="K1867" s="4">
        <f t="shared" si="265"/>
        <v>36.073751368647613</v>
      </c>
      <c r="L1867" s="5">
        <f t="shared" si="261"/>
        <v>10.600958808073273</v>
      </c>
      <c r="M1867" s="5">
        <f t="shared" si="262"/>
        <v>2.0737513686476134</v>
      </c>
      <c r="N1867" s="6">
        <f t="shared" si="263"/>
        <v>66.201673554664609</v>
      </c>
      <c r="O1867" s="6">
        <f t="shared" si="266"/>
        <v>266.12496680675855</v>
      </c>
      <c r="P1867" s="6">
        <f>FORECAST(J1867,Inputs!$B$10:$B$18,Inputs!$A$10:$A$18)</f>
        <v>31.985176307332654</v>
      </c>
      <c r="Q1867" s="6">
        <f>IF(Inputs!$D$10="Yes",IF('Hourly Calcs'!P1867&gt;'Hourly Calcs'!K1867,'Hourly Calcs'!O1867,N1867+O1867),N1867+O1867)</f>
        <v>332.32664036142319</v>
      </c>
      <c r="R1867" s="12">
        <f t="shared" si="267"/>
        <v>1579.2161949974829</v>
      </c>
      <c r="S1867" s="1">
        <f>IF(AND(A1867&gt;=5,A1867&lt;=9),INDEX(Demand!$C$3:$C$26,C1867),INDEX(Demand!$B$3:$B$26,C1867))</f>
        <v>600</v>
      </c>
      <c r="T1867" s="7">
        <f t="shared" si="268"/>
        <v>600</v>
      </c>
      <c r="U1867" s="7">
        <f t="shared" si="269"/>
        <v>979.21619499748294</v>
      </c>
    </row>
    <row r="1868" spans="1:21" x14ac:dyDescent="0.2">
      <c r="A1868" s="1">
        <v>3</v>
      </c>
      <c r="B1868" s="1">
        <v>19</v>
      </c>
      <c r="C1868" s="1">
        <v>12</v>
      </c>
      <c r="D1868">
        <v>8.8000000000000007</v>
      </c>
      <c r="E1868">
        <v>1.5</v>
      </c>
      <c r="F1868">
        <v>60</v>
      </c>
      <c r="G1868">
        <v>376</v>
      </c>
      <c r="H1868">
        <v>137</v>
      </c>
      <c r="I1868">
        <v>290</v>
      </c>
      <c r="J1868" s="4">
        <f t="shared" si="264"/>
        <v>173.0129919456609</v>
      </c>
      <c r="K1868" s="4">
        <f t="shared" si="265"/>
        <v>38.758393387138057</v>
      </c>
      <c r="L1868" s="5">
        <f t="shared" si="261"/>
        <v>8.0129919456609002</v>
      </c>
      <c r="M1868" s="5">
        <f t="shared" si="262"/>
        <v>4.7583933871380566</v>
      </c>
      <c r="N1868" s="6">
        <f t="shared" si="263"/>
        <v>130.2604151401211</v>
      </c>
      <c r="O1868" s="6">
        <f t="shared" si="266"/>
        <v>265.21044802048101</v>
      </c>
      <c r="P1868" s="6">
        <f>FORECAST(J1868,Inputs!$B$10:$B$18,Inputs!$A$10:$A$18)</f>
        <v>32.157527703200564</v>
      </c>
      <c r="Q1868" s="6">
        <f>IF(Inputs!$D$10="Yes",IF('Hourly Calcs'!P1868&gt;'Hourly Calcs'!K1868,'Hourly Calcs'!O1868,N1868+O1868),N1868+O1868)</f>
        <v>395.47086316060211</v>
      </c>
      <c r="R1868" s="12">
        <f t="shared" si="267"/>
        <v>1879.2775417391811</v>
      </c>
      <c r="S1868" s="1">
        <f>IF(AND(A1868&gt;=5,A1868&lt;=9),INDEX(Demand!$C$3:$C$26,C1868),INDEX(Demand!$B$3:$B$26,C1868))</f>
        <v>600</v>
      </c>
      <c r="T1868" s="7">
        <f t="shared" si="268"/>
        <v>600</v>
      </c>
      <c r="U1868" s="7">
        <f t="shared" si="269"/>
        <v>1279.2775417391811</v>
      </c>
    </row>
    <row r="1869" spans="1:21" x14ac:dyDescent="0.2">
      <c r="A1869" s="1">
        <v>3</v>
      </c>
      <c r="B1869" s="1">
        <v>19</v>
      </c>
      <c r="C1869" s="1">
        <v>13</v>
      </c>
      <c r="D1869">
        <v>9.5</v>
      </c>
      <c r="E1869">
        <v>1.3</v>
      </c>
      <c r="F1869">
        <v>57</v>
      </c>
      <c r="G1869">
        <v>507</v>
      </c>
      <c r="H1869">
        <v>344</v>
      </c>
      <c r="I1869">
        <v>287</v>
      </c>
      <c r="J1869" s="4">
        <f t="shared" si="264"/>
        <v>192.21891535554585</v>
      </c>
      <c r="K1869" s="4">
        <f t="shared" si="265"/>
        <v>38.340625913137622</v>
      </c>
      <c r="L1869" s="5">
        <f t="shared" si="261"/>
        <v>27.218915355545846</v>
      </c>
      <c r="M1869" s="5">
        <f t="shared" si="262"/>
        <v>4.3406259131376217</v>
      </c>
      <c r="N1869" s="6">
        <f t="shared" si="263"/>
        <v>311.08233977252456</v>
      </c>
      <c r="O1869" s="6">
        <f t="shared" si="266"/>
        <v>262.46689166164845</v>
      </c>
      <c r="P1869" s="6">
        <f>FORECAST(J1869,Inputs!$B$10:$B$18,Inputs!$A$10:$A$18)</f>
        <v>32.335360327366161</v>
      </c>
      <c r="Q1869" s="6">
        <f>IF(Inputs!$D$10="Yes",IF('Hourly Calcs'!P1869&gt;'Hourly Calcs'!K1869,'Hourly Calcs'!O1869,N1869+O1869),N1869+O1869)</f>
        <v>573.54923143417295</v>
      </c>
      <c r="R1869" s="12">
        <f t="shared" si="267"/>
        <v>2725.5059477751897</v>
      </c>
      <c r="S1869" s="1">
        <f>IF(AND(A1869&gt;=5,A1869&lt;=9),INDEX(Demand!$C$3:$C$26,C1869),INDEX(Demand!$B$3:$B$26,C1869))</f>
        <v>600</v>
      </c>
      <c r="T1869" s="7">
        <f t="shared" si="268"/>
        <v>600</v>
      </c>
      <c r="U1869" s="7">
        <f t="shared" si="269"/>
        <v>2125.5059477751897</v>
      </c>
    </row>
    <row r="1870" spans="1:21" x14ac:dyDescent="0.2">
      <c r="A1870" s="1">
        <v>3</v>
      </c>
      <c r="B1870" s="1">
        <v>19</v>
      </c>
      <c r="C1870" s="1">
        <v>14</v>
      </c>
      <c r="D1870">
        <v>8.5</v>
      </c>
      <c r="E1870">
        <v>4.4000000000000004</v>
      </c>
      <c r="F1870">
        <v>75</v>
      </c>
      <c r="G1870">
        <v>538</v>
      </c>
      <c r="H1870">
        <v>540</v>
      </c>
      <c r="I1870">
        <v>209</v>
      </c>
      <c r="J1870" s="4">
        <f t="shared" si="264"/>
        <v>210.44167481605646</v>
      </c>
      <c r="K1870" s="4">
        <f t="shared" si="265"/>
        <v>34.898512737259367</v>
      </c>
      <c r="L1870" s="5">
        <f t="shared" si="261"/>
        <v>45.441674816056462</v>
      </c>
      <c r="M1870" s="5">
        <f t="shared" si="262"/>
        <v>0.89851273725936665</v>
      </c>
      <c r="N1870" s="6">
        <f t="shared" si="263"/>
        <v>429.89649080567489</v>
      </c>
      <c r="O1870" s="6">
        <f t="shared" si="266"/>
        <v>191.13442633200185</v>
      </c>
      <c r="P1870" s="6">
        <f>FORECAST(J1870,Inputs!$B$10:$B$18,Inputs!$A$10:$A$18)</f>
        <v>32.504089581630147</v>
      </c>
      <c r="Q1870" s="6">
        <f>IF(Inputs!$D$10="Yes",IF('Hourly Calcs'!P1870&gt;'Hourly Calcs'!K1870,'Hourly Calcs'!O1870,N1870+O1870),N1870+O1870)</f>
        <v>621.03091713767674</v>
      </c>
      <c r="R1870" s="12">
        <f t="shared" si="267"/>
        <v>2951.1389182382395</v>
      </c>
      <c r="S1870" s="1">
        <f>IF(AND(A1870&gt;=5,A1870&lt;=9),INDEX(Demand!$C$3:$C$26,C1870),INDEX(Demand!$B$3:$B$26,C1870))</f>
        <v>600</v>
      </c>
      <c r="T1870" s="7">
        <f t="shared" si="268"/>
        <v>600</v>
      </c>
      <c r="U1870" s="7">
        <f t="shared" si="269"/>
        <v>2351.1389182382395</v>
      </c>
    </row>
    <row r="1871" spans="1:21" x14ac:dyDescent="0.2">
      <c r="A1871" s="1">
        <v>3</v>
      </c>
      <c r="B1871" s="1">
        <v>19</v>
      </c>
      <c r="C1871" s="1">
        <v>15</v>
      </c>
      <c r="D1871">
        <v>8.9</v>
      </c>
      <c r="E1871">
        <v>4.4000000000000004</v>
      </c>
      <c r="F1871">
        <v>73</v>
      </c>
      <c r="G1871">
        <v>500</v>
      </c>
      <c r="H1871">
        <v>692</v>
      </c>
      <c r="I1871">
        <v>129</v>
      </c>
      <c r="J1871" s="4">
        <f t="shared" si="264"/>
        <v>226.71934385645341</v>
      </c>
      <c r="K1871" s="4">
        <f t="shared" si="265"/>
        <v>28.994524893102991</v>
      </c>
      <c r="L1871" s="5">
        <f t="shared" si="261"/>
        <v>61.719343856453406</v>
      </c>
      <c r="M1871" s="5">
        <f t="shared" si="262"/>
        <v>5.0054751068970091</v>
      </c>
      <c r="N1871" s="6">
        <f t="shared" si="263"/>
        <v>438.44467687454795</v>
      </c>
      <c r="O1871" s="6">
        <f t="shared" si="266"/>
        <v>117.97292342980019</v>
      </c>
      <c r="P1871" s="6">
        <f>FORECAST(J1871,Inputs!$B$10:$B$18,Inputs!$A$10:$A$18)</f>
        <v>32.654808739411607</v>
      </c>
      <c r="Q1871" s="6">
        <f>IF(Inputs!$D$10="Yes",IF('Hourly Calcs'!P1871&gt;'Hourly Calcs'!K1871,'Hourly Calcs'!O1871,N1871+O1871),N1871+O1871)</f>
        <v>117.97292342980019</v>
      </c>
      <c r="R1871" s="12">
        <f t="shared" si="267"/>
        <v>560.60733213841047</v>
      </c>
      <c r="S1871" s="1">
        <f>IF(AND(A1871&gt;=5,A1871&lt;=9),INDEX(Demand!$C$3:$C$26,C1871),INDEX(Demand!$B$3:$B$26,C1871))</f>
        <v>600</v>
      </c>
      <c r="T1871" s="7">
        <f t="shared" si="268"/>
        <v>560.60733213841047</v>
      </c>
      <c r="U1871" s="7">
        <f t="shared" si="269"/>
        <v>0</v>
      </c>
    </row>
    <row r="1872" spans="1:21" x14ac:dyDescent="0.2">
      <c r="A1872" s="1">
        <v>3</v>
      </c>
      <c r="B1872" s="1">
        <v>19</v>
      </c>
      <c r="C1872" s="1">
        <v>16</v>
      </c>
      <c r="D1872">
        <v>8.6</v>
      </c>
      <c r="E1872">
        <v>1.9</v>
      </c>
      <c r="F1872">
        <v>63</v>
      </c>
      <c r="G1872">
        <v>365</v>
      </c>
      <c r="H1872">
        <v>616</v>
      </c>
      <c r="I1872">
        <v>103</v>
      </c>
      <c r="J1872" s="4">
        <f t="shared" si="264"/>
        <v>241.00031675966454</v>
      </c>
      <c r="K1872" s="4">
        <f t="shared" si="265"/>
        <v>21.356565353766129</v>
      </c>
      <c r="L1872" s="5">
        <f t="shared" si="261"/>
        <v>76.000316759664543</v>
      </c>
      <c r="M1872" s="5">
        <f t="shared" si="262"/>
        <v>12.643434646233871</v>
      </c>
      <c r="N1872" s="6">
        <f t="shared" si="263"/>
        <v>263.58645521550454</v>
      </c>
      <c r="O1872" s="6">
        <f t="shared" si="266"/>
        <v>94.195434986584644</v>
      </c>
      <c r="P1872" s="6">
        <f>FORECAST(J1872,Inputs!$B$10:$B$18,Inputs!$A$10:$A$18)</f>
        <v>32.78703996999689</v>
      </c>
      <c r="Q1872" s="6">
        <f>IF(Inputs!$D$10="Yes",IF('Hourly Calcs'!P1872&gt;'Hourly Calcs'!K1872,'Hourly Calcs'!O1872,N1872+O1872),N1872+O1872)</f>
        <v>94.195434986584644</v>
      </c>
      <c r="R1872" s="12">
        <f t="shared" si="267"/>
        <v>447.61670705625022</v>
      </c>
      <c r="S1872" s="1">
        <f>IF(AND(A1872&gt;=5,A1872&lt;=9),INDEX(Demand!$C$3:$C$26,C1872),INDEX(Demand!$B$3:$B$26,C1872))</f>
        <v>900</v>
      </c>
      <c r="T1872" s="7">
        <f t="shared" si="268"/>
        <v>447.61670705625022</v>
      </c>
      <c r="U1872" s="7">
        <f t="shared" si="269"/>
        <v>0</v>
      </c>
    </row>
    <row r="1873" spans="1:21" x14ac:dyDescent="0.2">
      <c r="A1873" s="1">
        <v>3</v>
      </c>
      <c r="B1873" s="1">
        <v>19</v>
      </c>
      <c r="C1873" s="1">
        <v>17</v>
      </c>
      <c r="D1873">
        <v>8.1999999999999993</v>
      </c>
      <c r="E1873">
        <v>1.9</v>
      </c>
      <c r="F1873">
        <v>64</v>
      </c>
      <c r="G1873">
        <v>203</v>
      </c>
      <c r="H1873">
        <v>403</v>
      </c>
      <c r="I1873">
        <v>88</v>
      </c>
      <c r="J1873" s="4">
        <f t="shared" si="264"/>
        <v>253.76530497665837</v>
      </c>
      <c r="K1873" s="4">
        <f t="shared" si="265"/>
        <v>12.645010712125185</v>
      </c>
      <c r="L1873" s="5">
        <f t="shared" si="261"/>
        <v>88.765304976658371</v>
      </c>
      <c r="M1873" s="5">
        <f t="shared" si="262"/>
        <v>21.354989287874815</v>
      </c>
      <c r="N1873" s="6">
        <f t="shared" si="263"/>
        <v>77.876371400233637</v>
      </c>
      <c r="O1873" s="6">
        <f t="shared" si="266"/>
        <v>80.477653192421826</v>
      </c>
      <c r="P1873" s="6">
        <f>FORECAST(J1873,Inputs!$B$10:$B$18,Inputs!$A$10:$A$18)</f>
        <v>32.905234305339427</v>
      </c>
      <c r="Q1873" s="6">
        <f>IF(Inputs!$D$10="Yes",IF('Hourly Calcs'!P1873&gt;'Hourly Calcs'!K1873,'Hourly Calcs'!O1873,N1873+O1873),N1873+O1873)</f>
        <v>80.477653192421826</v>
      </c>
      <c r="R1873" s="12">
        <f t="shared" si="267"/>
        <v>382.42980797038848</v>
      </c>
      <c r="S1873" s="1">
        <f>IF(AND(A1873&gt;=5,A1873&lt;=9),INDEX(Demand!$C$3:$C$26,C1873),INDEX(Demand!$B$3:$B$26,C1873))</f>
        <v>900</v>
      </c>
      <c r="T1873" s="7">
        <f t="shared" si="268"/>
        <v>382.42980797038854</v>
      </c>
      <c r="U1873" s="7">
        <f t="shared" si="269"/>
        <v>0</v>
      </c>
    </row>
    <row r="1874" spans="1:21" x14ac:dyDescent="0.2">
      <c r="A1874" s="1">
        <v>3</v>
      </c>
      <c r="B1874" s="1">
        <v>19</v>
      </c>
      <c r="C1874" s="1">
        <v>18</v>
      </c>
      <c r="D1874">
        <v>7.6</v>
      </c>
      <c r="E1874">
        <v>0.9</v>
      </c>
      <c r="F1874">
        <v>62</v>
      </c>
      <c r="G1874">
        <v>53</v>
      </c>
      <c r="H1874">
        <v>60</v>
      </c>
      <c r="I1874">
        <v>46</v>
      </c>
      <c r="J1874" s="4">
        <f t="shared" si="264"/>
        <v>265.65325633352796</v>
      </c>
      <c r="K1874" s="4">
        <f t="shared" si="265"/>
        <v>3.4760096260173015</v>
      </c>
      <c r="L1874" s="5">
        <f t="shared" si="261"/>
        <v>0</v>
      </c>
      <c r="M1874" s="5">
        <f t="shared" si="262"/>
        <v>30.523990373982699</v>
      </c>
      <c r="N1874" s="6">
        <f t="shared" si="263"/>
        <v>0</v>
      </c>
      <c r="O1874" s="6">
        <f t="shared" si="266"/>
        <v>42.067864168765958</v>
      </c>
      <c r="P1874" s="6">
        <f>FORECAST(J1874,Inputs!$B$10:$B$18,Inputs!$A$10:$A$18)</f>
        <v>33.015307929014142</v>
      </c>
      <c r="Q1874" s="6">
        <f>IF(Inputs!$D$10="Yes",IF('Hourly Calcs'!P1874&gt;'Hourly Calcs'!K1874,'Hourly Calcs'!O1874,N1874+O1874),N1874+O1874)</f>
        <v>42.067864168765958</v>
      </c>
      <c r="R1874" s="12">
        <f t="shared" si="267"/>
        <v>199.90649052997583</v>
      </c>
      <c r="S1874" s="1">
        <f>IF(AND(A1874&gt;=5,A1874&lt;=9),INDEX(Demand!$C$3:$C$26,C1874),INDEX(Demand!$B$3:$B$26,C1874))</f>
        <v>900</v>
      </c>
      <c r="T1874" s="7">
        <f t="shared" si="268"/>
        <v>199.90649052997583</v>
      </c>
      <c r="U1874" s="7">
        <f t="shared" si="269"/>
        <v>0</v>
      </c>
    </row>
    <row r="1875" spans="1:21" x14ac:dyDescent="0.2">
      <c r="A1875" s="1">
        <v>3</v>
      </c>
      <c r="B1875" s="1">
        <v>19</v>
      </c>
      <c r="C1875" s="1">
        <v>19</v>
      </c>
      <c r="D1875">
        <v>7.3</v>
      </c>
      <c r="E1875">
        <v>-0.5</v>
      </c>
      <c r="F1875">
        <v>57</v>
      </c>
      <c r="G1875">
        <v>1</v>
      </c>
      <c r="H1875">
        <v>0</v>
      </c>
      <c r="I1875">
        <v>1</v>
      </c>
      <c r="J1875" s="4">
        <f t="shared" si="264"/>
        <v>277.31155746531277</v>
      </c>
      <c r="K1875" s="4">
        <f t="shared" si="265"/>
        <v>-6.1524552872565152</v>
      </c>
      <c r="L1875" s="5">
        <f t="shared" si="261"/>
        <v>0</v>
      </c>
      <c r="M1875" s="5">
        <f t="shared" si="262"/>
        <v>0</v>
      </c>
      <c r="N1875" s="6">
        <f t="shared" si="263"/>
        <v>0</v>
      </c>
      <c r="O1875" s="6">
        <f t="shared" si="266"/>
        <v>0.91451878627752081</v>
      </c>
      <c r="P1875" s="6">
        <f>FORECAST(J1875,Inputs!$B$10:$B$18,Inputs!$A$10:$A$18)</f>
        <v>33.123255161715861</v>
      </c>
      <c r="Q1875" s="6">
        <f>IF(Inputs!$D$10="Yes",IF('Hourly Calcs'!P1875&gt;'Hourly Calcs'!K1875,'Hourly Calcs'!O1875,N1875+O1875),N1875+O1875)</f>
        <v>0.91451878627752081</v>
      </c>
      <c r="R1875" s="12">
        <f t="shared" si="267"/>
        <v>4.3457932723907788</v>
      </c>
      <c r="S1875" s="1">
        <f>IF(AND(A1875&gt;=5,A1875&lt;=9),INDEX(Demand!$C$3:$C$26,C1875),INDEX(Demand!$B$3:$B$26,C1875))</f>
        <v>900</v>
      </c>
      <c r="T1875" s="7">
        <f t="shared" si="268"/>
        <v>4.3457932723907788</v>
      </c>
      <c r="U1875" s="7">
        <f t="shared" si="269"/>
        <v>0</v>
      </c>
    </row>
    <row r="1876" spans="1:21" x14ac:dyDescent="0.2">
      <c r="A1876" s="1">
        <v>3</v>
      </c>
      <c r="B1876" s="1">
        <v>19</v>
      </c>
      <c r="C1876" s="1">
        <v>20</v>
      </c>
      <c r="D1876">
        <v>6.7</v>
      </c>
      <c r="E1876">
        <v>4.4000000000000004</v>
      </c>
      <c r="F1876">
        <v>85</v>
      </c>
      <c r="G1876">
        <v>0</v>
      </c>
      <c r="H1876">
        <v>0</v>
      </c>
      <c r="I1876">
        <v>0</v>
      </c>
      <c r="J1876" s="4">
        <f t="shared" si="264"/>
        <v>289.38233593568725</v>
      </c>
      <c r="K1876" s="4">
        <f t="shared" si="265"/>
        <v>-15.396994776755292</v>
      </c>
      <c r="L1876" s="5">
        <f t="shared" si="261"/>
        <v>0</v>
      </c>
      <c r="M1876" s="5">
        <f t="shared" si="262"/>
        <v>0</v>
      </c>
      <c r="N1876" s="6">
        <f t="shared" si="263"/>
        <v>0</v>
      </c>
      <c r="O1876" s="6">
        <f t="shared" si="266"/>
        <v>0</v>
      </c>
      <c r="P1876" s="6">
        <f>FORECAST(J1876,Inputs!$B$10:$B$18,Inputs!$A$10:$A$18)</f>
        <v>33.235021629034136</v>
      </c>
      <c r="Q1876" s="6">
        <f>IF(Inputs!$D$10="Yes",IF('Hourly Calcs'!P1876&gt;'Hourly Calcs'!K1876,'Hourly Calcs'!O1876,N1876+O1876),N1876+O1876)</f>
        <v>0</v>
      </c>
      <c r="R1876" s="12">
        <f t="shared" si="267"/>
        <v>0</v>
      </c>
      <c r="S1876" s="1">
        <f>IF(AND(A1876&gt;=5,A1876&lt;=9),INDEX(Demand!$C$3:$C$26,C1876),INDEX(Demand!$B$3:$B$26,C1876))</f>
        <v>800</v>
      </c>
      <c r="T1876" s="7">
        <f t="shared" si="268"/>
        <v>0</v>
      </c>
      <c r="U1876" s="7">
        <f t="shared" si="269"/>
        <v>0</v>
      </c>
    </row>
    <row r="1877" spans="1:21" x14ac:dyDescent="0.2">
      <c r="A1877" s="1">
        <v>3</v>
      </c>
      <c r="B1877" s="1">
        <v>19</v>
      </c>
      <c r="C1877" s="1">
        <v>21</v>
      </c>
      <c r="D1877">
        <v>6.4</v>
      </c>
      <c r="E1877">
        <v>1.1000000000000001</v>
      </c>
      <c r="F1877">
        <v>69</v>
      </c>
      <c r="G1877">
        <v>0</v>
      </c>
      <c r="H1877">
        <v>0</v>
      </c>
      <c r="I1877">
        <v>0</v>
      </c>
      <c r="J1877" s="4">
        <f t="shared" si="264"/>
        <v>302.52071741447401</v>
      </c>
      <c r="K1877" s="4">
        <f t="shared" si="265"/>
        <v>-23.920117134165039</v>
      </c>
      <c r="L1877" s="5">
        <f t="shared" si="261"/>
        <v>0</v>
      </c>
      <c r="M1877" s="5">
        <f t="shared" si="262"/>
        <v>0</v>
      </c>
      <c r="N1877" s="6">
        <f t="shared" si="263"/>
        <v>0</v>
      </c>
      <c r="O1877" s="6">
        <f t="shared" si="266"/>
        <v>0</v>
      </c>
      <c r="P1877" s="6">
        <f>FORECAST(J1877,Inputs!$B$10:$B$18,Inputs!$A$10:$A$18)</f>
        <v>33.356673309393273</v>
      </c>
      <c r="Q1877" s="6">
        <f>IF(Inputs!$D$10="Yes",IF('Hourly Calcs'!P1877&gt;'Hourly Calcs'!K1877,'Hourly Calcs'!O1877,N1877+O1877),N1877+O1877)</f>
        <v>0</v>
      </c>
      <c r="R1877" s="12">
        <f t="shared" si="267"/>
        <v>0</v>
      </c>
      <c r="S1877" s="1">
        <f>IF(AND(A1877&gt;=5,A1877&lt;=9),INDEX(Demand!$C$3:$C$26,C1877),INDEX(Demand!$B$3:$B$26,C1877))</f>
        <v>700</v>
      </c>
      <c r="T1877" s="7">
        <f t="shared" si="268"/>
        <v>0</v>
      </c>
      <c r="U1877" s="7">
        <f t="shared" si="269"/>
        <v>0</v>
      </c>
    </row>
    <row r="1878" spans="1:21" x14ac:dyDescent="0.2">
      <c r="A1878" s="1">
        <v>3</v>
      </c>
      <c r="B1878" s="1">
        <v>19</v>
      </c>
      <c r="C1878" s="1">
        <v>22</v>
      </c>
      <c r="D1878">
        <v>5.2</v>
      </c>
      <c r="E1878">
        <v>0</v>
      </c>
      <c r="F1878">
        <v>69</v>
      </c>
      <c r="G1878">
        <v>0</v>
      </c>
      <c r="H1878">
        <v>0</v>
      </c>
      <c r="I1878">
        <v>0</v>
      </c>
      <c r="J1878" s="4">
        <f t="shared" si="264"/>
        <v>317.35592976372891</v>
      </c>
      <c r="K1878" s="4">
        <f t="shared" si="265"/>
        <v>-31.187670959047708</v>
      </c>
      <c r="L1878" s="5">
        <f t="shared" si="261"/>
        <v>0</v>
      </c>
      <c r="M1878" s="5">
        <f t="shared" si="262"/>
        <v>0</v>
      </c>
      <c r="N1878" s="6">
        <f t="shared" si="263"/>
        <v>0</v>
      </c>
      <c r="O1878" s="6">
        <f t="shared" si="266"/>
        <v>0</v>
      </c>
      <c r="P1878" s="6">
        <f>FORECAST(J1878,Inputs!$B$10:$B$18,Inputs!$A$10:$A$18)</f>
        <v>33.49403638670119</v>
      </c>
      <c r="Q1878" s="6">
        <f>IF(Inputs!$D$10="Yes",IF('Hourly Calcs'!P1878&gt;'Hourly Calcs'!K1878,'Hourly Calcs'!O1878,N1878+O1878),N1878+O1878)</f>
        <v>0</v>
      </c>
      <c r="R1878" s="12">
        <f t="shared" si="267"/>
        <v>0</v>
      </c>
      <c r="S1878" s="1">
        <f>IF(AND(A1878&gt;=5,A1878&lt;=9),INDEX(Demand!$C$3:$C$26,C1878),INDEX(Demand!$B$3:$B$26,C1878))</f>
        <v>600</v>
      </c>
      <c r="T1878" s="7">
        <f t="shared" si="268"/>
        <v>0</v>
      </c>
      <c r="U1878" s="7">
        <f t="shared" si="269"/>
        <v>0</v>
      </c>
    </row>
    <row r="1879" spans="1:21" x14ac:dyDescent="0.2">
      <c r="A1879" s="1">
        <v>3</v>
      </c>
      <c r="B1879" s="1">
        <v>19</v>
      </c>
      <c r="C1879" s="1">
        <v>23</v>
      </c>
      <c r="D1879">
        <v>6.2</v>
      </c>
      <c r="E1879">
        <v>-1.6</v>
      </c>
      <c r="F1879">
        <v>56</v>
      </c>
      <c r="G1879">
        <v>0</v>
      </c>
      <c r="H1879">
        <v>0</v>
      </c>
      <c r="I1879">
        <v>0</v>
      </c>
      <c r="J1879" s="4">
        <f t="shared" si="264"/>
        <v>334.28045669164248</v>
      </c>
      <c r="K1879" s="4">
        <f t="shared" si="265"/>
        <v>-36.514165802318558</v>
      </c>
      <c r="L1879" s="5">
        <f t="shared" si="261"/>
        <v>0</v>
      </c>
      <c r="M1879" s="5">
        <f t="shared" si="262"/>
        <v>0</v>
      </c>
      <c r="N1879" s="6">
        <f t="shared" si="263"/>
        <v>0</v>
      </c>
      <c r="O1879" s="6">
        <f t="shared" si="266"/>
        <v>0</v>
      </c>
      <c r="P1879" s="6">
        <f>FORECAST(J1879,Inputs!$B$10:$B$18,Inputs!$A$10:$A$18)</f>
        <v>33.650744969367061</v>
      </c>
      <c r="Q1879" s="6">
        <f>IF(Inputs!$D$10="Yes",IF('Hourly Calcs'!P1879&gt;'Hourly Calcs'!K1879,'Hourly Calcs'!O1879,N1879+O1879),N1879+O1879)</f>
        <v>0</v>
      </c>
      <c r="R1879" s="12">
        <f t="shared" si="267"/>
        <v>0</v>
      </c>
      <c r="S1879" s="1">
        <f>IF(AND(A1879&gt;=5,A1879&lt;=9),INDEX(Demand!$C$3:$C$26,C1879),INDEX(Demand!$B$3:$B$26,C1879))</f>
        <v>500</v>
      </c>
      <c r="T1879" s="7">
        <f t="shared" si="268"/>
        <v>0</v>
      </c>
      <c r="U1879" s="7">
        <f t="shared" si="269"/>
        <v>0</v>
      </c>
    </row>
    <row r="1880" spans="1:21" x14ac:dyDescent="0.2">
      <c r="A1880" s="1">
        <v>3</v>
      </c>
      <c r="B1880" s="1">
        <v>19</v>
      </c>
      <c r="C1880" s="1">
        <v>24</v>
      </c>
      <c r="D1880">
        <v>6.1</v>
      </c>
      <c r="E1880">
        <v>-0.1</v>
      </c>
      <c r="F1880">
        <v>64</v>
      </c>
      <c r="G1880">
        <v>0</v>
      </c>
      <c r="H1880">
        <v>0</v>
      </c>
      <c r="I1880">
        <v>0</v>
      </c>
      <c r="J1880" s="4">
        <f t="shared" si="264"/>
        <v>353.01632609522721</v>
      </c>
      <c r="K1880" s="4">
        <f t="shared" si="265"/>
        <v>-39.17833771069192</v>
      </c>
      <c r="L1880" s="5">
        <f t="shared" si="261"/>
        <v>0</v>
      </c>
      <c r="M1880" s="5">
        <f t="shared" si="262"/>
        <v>0</v>
      </c>
      <c r="N1880" s="6">
        <f t="shared" si="263"/>
        <v>0</v>
      </c>
      <c r="O1880" s="6">
        <f t="shared" si="266"/>
        <v>0</v>
      </c>
      <c r="P1880" s="6">
        <f>FORECAST(J1880,Inputs!$B$10:$B$18,Inputs!$A$10:$A$18)</f>
        <v>33.824225241622472</v>
      </c>
      <c r="Q1880" s="6">
        <f>IF(Inputs!$D$10="Yes",IF('Hourly Calcs'!P1880&gt;'Hourly Calcs'!K1880,'Hourly Calcs'!O1880,N1880+O1880),N1880+O1880)</f>
        <v>0</v>
      </c>
      <c r="R1880" s="12">
        <f t="shared" si="267"/>
        <v>0</v>
      </c>
      <c r="S1880" s="1">
        <f>IF(AND(A1880&gt;=5,A1880&lt;=9),INDEX(Demand!$C$3:$C$26,C1880),INDEX(Demand!$B$3:$B$26,C1880))</f>
        <v>400</v>
      </c>
      <c r="T1880" s="7">
        <f t="shared" si="268"/>
        <v>0</v>
      </c>
      <c r="U1880" s="7">
        <f t="shared" si="269"/>
        <v>0</v>
      </c>
    </row>
    <row r="1881" spans="1:21" x14ac:dyDescent="0.2">
      <c r="A1881" s="1">
        <v>3</v>
      </c>
      <c r="B1881" s="1">
        <v>20</v>
      </c>
      <c r="C1881" s="1">
        <v>1</v>
      </c>
      <c r="D1881">
        <v>6</v>
      </c>
      <c r="E1881">
        <v>-0.5</v>
      </c>
      <c r="F1881">
        <v>63</v>
      </c>
      <c r="G1881">
        <v>0</v>
      </c>
      <c r="H1881">
        <v>0</v>
      </c>
      <c r="I1881">
        <v>0</v>
      </c>
      <c r="J1881" s="4">
        <f t="shared" si="264"/>
        <v>12.336788664896915</v>
      </c>
      <c r="K1881" s="4">
        <f t="shared" si="265"/>
        <v>-38.716949665015449</v>
      </c>
      <c r="L1881" s="5">
        <f t="shared" si="261"/>
        <v>0</v>
      </c>
      <c r="M1881" s="5">
        <f t="shared" si="262"/>
        <v>0</v>
      </c>
      <c r="N1881" s="6">
        <f t="shared" si="263"/>
        <v>0</v>
      </c>
      <c r="O1881" s="6">
        <f t="shared" si="266"/>
        <v>0</v>
      </c>
      <c r="P1881" s="6">
        <f>FORECAST(J1881,Inputs!$B$10:$B$18,Inputs!$A$10:$A$18)</f>
        <v>30.669785080230525</v>
      </c>
      <c r="Q1881" s="6">
        <f>IF(Inputs!$D$10="Yes",IF('Hourly Calcs'!P1881&gt;'Hourly Calcs'!K1881,'Hourly Calcs'!O1881,N1881+O1881),N1881+O1881)</f>
        <v>0</v>
      </c>
      <c r="R1881" s="12">
        <f t="shared" si="267"/>
        <v>0</v>
      </c>
      <c r="S1881" s="1">
        <f>IF(AND(A1881&gt;=5,A1881&lt;=9),INDEX(Demand!$C$3:$C$26,C1881),INDEX(Demand!$B$3:$B$26,C1881))</f>
        <v>350</v>
      </c>
      <c r="T1881" s="7">
        <f t="shared" si="268"/>
        <v>0</v>
      </c>
      <c r="U1881" s="7">
        <f t="shared" si="269"/>
        <v>0</v>
      </c>
    </row>
    <row r="1882" spans="1:21" x14ac:dyDescent="0.2">
      <c r="A1882" s="1">
        <v>3</v>
      </c>
      <c r="B1882" s="1">
        <v>20</v>
      </c>
      <c r="C1882" s="1">
        <v>2</v>
      </c>
      <c r="D1882">
        <v>5.9</v>
      </c>
      <c r="E1882">
        <v>-0.7</v>
      </c>
      <c r="F1882">
        <v>62</v>
      </c>
      <c r="G1882">
        <v>0</v>
      </c>
      <c r="H1882">
        <v>0</v>
      </c>
      <c r="I1882">
        <v>0</v>
      </c>
      <c r="J1882" s="4">
        <f t="shared" si="264"/>
        <v>30.633668322342118</v>
      </c>
      <c r="K1882" s="4">
        <f t="shared" si="265"/>
        <v>-35.214861413645153</v>
      </c>
      <c r="L1882" s="5">
        <f t="shared" si="261"/>
        <v>0</v>
      </c>
      <c r="M1882" s="5">
        <f t="shared" si="262"/>
        <v>0</v>
      </c>
      <c r="N1882" s="6">
        <f t="shared" si="263"/>
        <v>0</v>
      </c>
      <c r="O1882" s="6">
        <f t="shared" si="266"/>
        <v>0</v>
      </c>
      <c r="P1882" s="6">
        <f>FORECAST(J1882,Inputs!$B$10:$B$18,Inputs!$A$10:$A$18)</f>
        <v>30.839200632614276</v>
      </c>
      <c r="Q1882" s="6">
        <f>IF(Inputs!$D$10="Yes",IF('Hourly Calcs'!P1882&gt;'Hourly Calcs'!K1882,'Hourly Calcs'!O1882,N1882+O1882),N1882+O1882)</f>
        <v>0</v>
      </c>
      <c r="R1882" s="12">
        <f t="shared" si="267"/>
        <v>0</v>
      </c>
      <c r="S1882" s="1">
        <f>IF(AND(A1882&gt;=5,A1882&lt;=9),INDEX(Demand!$C$3:$C$26,C1882),INDEX(Demand!$B$3:$B$26,C1882))</f>
        <v>350</v>
      </c>
      <c r="T1882" s="7">
        <f t="shared" si="268"/>
        <v>0</v>
      </c>
      <c r="U1882" s="7">
        <f t="shared" si="269"/>
        <v>0</v>
      </c>
    </row>
    <row r="1883" spans="1:21" x14ac:dyDescent="0.2">
      <c r="A1883" s="1">
        <v>3</v>
      </c>
      <c r="B1883" s="1">
        <v>20</v>
      </c>
      <c r="C1883" s="1">
        <v>3</v>
      </c>
      <c r="D1883">
        <v>5.7</v>
      </c>
      <c r="E1883">
        <v>-0.7</v>
      </c>
      <c r="F1883">
        <v>63</v>
      </c>
      <c r="G1883">
        <v>0</v>
      </c>
      <c r="H1883">
        <v>0</v>
      </c>
      <c r="I1883">
        <v>0</v>
      </c>
      <c r="J1883" s="4">
        <f t="shared" si="264"/>
        <v>46.940175054544795</v>
      </c>
      <c r="K1883" s="4">
        <f t="shared" si="265"/>
        <v>-29.245687034861035</v>
      </c>
      <c r="L1883" s="5">
        <f t="shared" si="261"/>
        <v>0</v>
      </c>
      <c r="M1883" s="5">
        <f t="shared" si="262"/>
        <v>0</v>
      </c>
      <c r="N1883" s="6">
        <f t="shared" si="263"/>
        <v>0</v>
      </c>
      <c r="O1883" s="6">
        <f t="shared" si="266"/>
        <v>0</v>
      </c>
      <c r="P1883" s="6">
        <f>FORECAST(J1883,Inputs!$B$10:$B$18,Inputs!$A$10:$A$18)</f>
        <v>30.990186806060599</v>
      </c>
      <c r="Q1883" s="6">
        <f>IF(Inputs!$D$10="Yes",IF('Hourly Calcs'!P1883&gt;'Hourly Calcs'!K1883,'Hourly Calcs'!O1883,N1883+O1883),N1883+O1883)</f>
        <v>0</v>
      </c>
      <c r="R1883" s="12">
        <f t="shared" si="267"/>
        <v>0</v>
      </c>
      <c r="S1883" s="1">
        <f>IF(AND(A1883&gt;=5,A1883&lt;=9),INDEX(Demand!$C$3:$C$26,C1883),INDEX(Demand!$B$3:$B$26,C1883))</f>
        <v>350</v>
      </c>
      <c r="T1883" s="7">
        <f t="shared" si="268"/>
        <v>0</v>
      </c>
      <c r="U1883" s="7">
        <f t="shared" si="269"/>
        <v>0</v>
      </c>
    </row>
    <row r="1884" spans="1:21" x14ac:dyDescent="0.2">
      <c r="A1884" s="1">
        <v>3</v>
      </c>
      <c r="B1884" s="1">
        <v>20</v>
      </c>
      <c r="C1884" s="1">
        <v>4</v>
      </c>
      <c r="D1884">
        <v>5.5</v>
      </c>
      <c r="E1884">
        <v>-0.9</v>
      </c>
      <c r="F1884">
        <v>63</v>
      </c>
      <c r="G1884">
        <v>0</v>
      </c>
      <c r="H1884">
        <v>0</v>
      </c>
      <c r="I1884">
        <v>0</v>
      </c>
      <c r="J1884" s="4">
        <f t="shared" si="264"/>
        <v>61.220296023207098</v>
      </c>
      <c r="K1884" s="4">
        <f t="shared" si="265"/>
        <v>-21.541616382925667</v>
      </c>
      <c r="L1884" s="5">
        <f t="shared" si="261"/>
        <v>0</v>
      </c>
      <c r="M1884" s="5">
        <f t="shared" si="262"/>
        <v>0</v>
      </c>
      <c r="N1884" s="6">
        <f t="shared" si="263"/>
        <v>0</v>
      </c>
      <c r="O1884" s="6">
        <f t="shared" si="266"/>
        <v>0</v>
      </c>
      <c r="P1884" s="6">
        <f>FORECAST(J1884,Inputs!$B$10:$B$18,Inputs!$A$10:$A$18)</f>
        <v>31.122410148363027</v>
      </c>
      <c r="Q1884" s="6">
        <f>IF(Inputs!$D$10="Yes",IF('Hourly Calcs'!P1884&gt;'Hourly Calcs'!K1884,'Hourly Calcs'!O1884,N1884+O1884),N1884+O1884)</f>
        <v>0</v>
      </c>
      <c r="R1884" s="12">
        <f t="shared" si="267"/>
        <v>0</v>
      </c>
      <c r="S1884" s="1">
        <f>IF(AND(A1884&gt;=5,A1884&lt;=9),INDEX(Demand!$C$3:$C$26,C1884),INDEX(Demand!$B$3:$B$26,C1884))</f>
        <v>350</v>
      </c>
      <c r="T1884" s="7">
        <f t="shared" si="268"/>
        <v>0</v>
      </c>
      <c r="U1884" s="7">
        <f t="shared" si="269"/>
        <v>0</v>
      </c>
    </row>
    <row r="1885" spans="1:21" x14ac:dyDescent="0.2">
      <c r="A1885" s="1">
        <v>3</v>
      </c>
      <c r="B1885" s="1">
        <v>20</v>
      </c>
      <c r="C1885" s="1">
        <v>5</v>
      </c>
      <c r="D1885">
        <v>5.5</v>
      </c>
      <c r="E1885">
        <v>-0.6</v>
      </c>
      <c r="F1885">
        <v>64</v>
      </c>
      <c r="G1885">
        <v>0</v>
      </c>
      <c r="H1885">
        <v>0</v>
      </c>
      <c r="I1885">
        <v>0</v>
      </c>
      <c r="J1885" s="4">
        <f t="shared" si="264"/>
        <v>73.970524235339496</v>
      </c>
      <c r="K1885" s="4">
        <f t="shared" si="265"/>
        <v>-12.749383946352438</v>
      </c>
      <c r="L1885" s="5">
        <f t="shared" si="261"/>
        <v>0</v>
      </c>
      <c r="M1885" s="5">
        <f t="shared" si="262"/>
        <v>0</v>
      </c>
      <c r="N1885" s="6">
        <f t="shared" si="263"/>
        <v>0</v>
      </c>
      <c r="O1885" s="6">
        <f t="shared" si="266"/>
        <v>0</v>
      </c>
      <c r="P1885" s="6">
        <f>FORECAST(J1885,Inputs!$B$10:$B$18,Inputs!$A$10:$A$18)</f>
        <v>31.240467816993881</v>
      </c>
      <c r="Q1885" s="6">
        <f>IF(Inputs!$D$10="Yes",IF('Hourly Calcs'!P1885&gt;'Hourly Calcs'!K1885,'Hourly Calcs'!O1885,N1885+O1885),N1885+O1885)</f>
        <v>0</v>
      </c>
      <c r="R1885" s="12">
        <f t="shared" si="267"/>
        <v>0</v>
      </c>
      <c r="S1885" s="1">
        <f>IF(AND(A1885&gt;=5,A1885&lt;=9),INDEX(Demand!$C$3:$C$26,C1885),INDEX(Demand!$B$3:$B$26,C1885))</f>
        <v>350</v>
      </c>
      <c r="T1885" s="7">
        <f t="shared" si="268"/>
        <v>0</v>
      </c>
      <c r="U1885" s="7">
        <f t="shared" si="269"/>
        <v>0</v>
      </c>
    </row>
    <row r="1886" spans="1:21" x14ac:dyDescent="0.2">
      <c r="A1886" s="1">
        <v>3</v>
      </c>
      <c r="B1886" s="1">
        <v>20</v>
      </c>
      <c r="C1886" s="1">
        <v>6</v>
      </c>
      <c r="D1886">
        <v>5.3</v>
      </c>
      <c r="E1886">
        <v>0.1</v>
      </c>
      <c r="F1886">
        <v>69</v>
      </c>
      <c r="G1886">
        <v>0</v>
      </c>
      <c r="H1886">
        <v>0</v>
      </c>
      <c r="I1886">
        <v>0</v>
      </c>
      <c r="J1886" s="4">
        <f t="shared" si="264"/>
        <v>85.838842515863035</v>
      </c>
      <c r="K1886" s="4">
        <f t="shared" si="265"/>
        <v>-3.3313834107628395</v>
      </c>
      <c r="L1886" s="5">
        <f t="shared" si="261"/>
        <v>79.161157484136965</v>
      </c>
      <c r="M1886" s="5">
        <f t="shared" si="262"/>
        <v>0</v>
      </c>
      <c r="N1886" s="6">
        <f t="shared" si="263"/>
        <v>0</v>
      </c>
      <c r="O1886" s="6">
        <f t="shared" si="266"/>
        <v>0</v>
      </c>
      <c r="P1886" s="6">
        <f>FORECAST(J1886,Inputs!$B$10:$B$18,Inputs!$A$10:$A$18)</f>
        <v>31.350359652924656</v>
      </c>
      <c r="Q1886" s="6">
        <f>IF(Inputs!$D$10="Yes",IF('Hourly Calcs'!P1886&gt;'Hourly Calcs'!K1886,'Hourly Calcs'!O1886,N1886+O1886),N1886+O1886)</f>
        <v>0</v>
      </c>
      <c r="R1886" s="12">
        <f t="shared" si="267"/>
        <v>0</v>
      </c>
      <c r="S1886" s="1">
        <f>IF(AND(A1886&gt;=5,A1886&lt;=9),INDEX(Demand!$C$3:$C$26,C1886),INDEX(Demand!$B$3:$B$26,C1886))</f>
        <v>350</v>
      </c>
      <c r="T1886" s="7">
        <f t="shared" si="268"/>
        <v>0</v>
      </c>
      <c r="U1886" s="7">
        <f t="shared" si="269"/>
        <v>0</v>
      </c>
    </row>
    <row r="1887" spans="1:21" x14ac:dyDescent="0.2">
      <c r="A1887" s="1">
        <v>3</v>
      </c>
      <c r="B1887" s="1">
        <v>20</v>
      </c>
      <c r="C1887" s="1">
        <v>7</v>
      </c>
      <c r="D1887">
        <v>5.7</v>
      </c>
      <c r="E1887">
        <v>0.6</v>
      </c>
      <c r="F1887">
        <v>70</v>
      </c>
      <c r="G1887">
        <v>13</v>
      </c>
      <c r="H1887">
        <v>0</v>
      </c>
      <c r="I1887">
        <v>13</v>
      </c>
      <c r="J1887" s="4">
        <f t="shared" si="264"/>
        <v>97.476339240205178</v>
      </c>
      <c r="K1887" s="4">
        <f t="shared" si="265"/>
        <v>6.1989290655510132</v>
      </c>
      <c r="L1887" s="5">
        <f t="shared" si="261"/>
        <v>67.523660759794822</v>
      </c>
      <c r="M1887" s="5">
        <f t="shared" si="262"/>
        <v>27.801070934448987</v>
      </c>
      <c r="N1887" s="6">
        <f t="shared" si="263"/>
        <v>0</v>
      </c>
      <c r="O1887" s="6">
        <f t="shared" si="266"/>
        <v>11.888744221607771</v>
      </c>
      <c r="P1887" s="6">
        <f>FORECAST(J1887,Inputs!$B$10:$B$18,Inputs!$A$10:$A$18)</f>
        <v>31.458114252224121</v>
      </c>
      <c r="Q1887" s="6">
        <f>IF(Inputs!$D$10="Yes",IF('Hourly Calcs'!P1887&gt;'Hourly Calcs'!K1887,'Hourly Calcs'!O1887,N1887+O1887),N1887+O1887)</f>
        <v>11.888744221607771</v>
      </c>
      <c r="R1887" s="12">
        <f t="shared" si="267"/>
        <v>56.495312541080125</v>
      </c>
      <c r="S1887" s="1">
        <f>IF(AND(A1887&gt;=5,A1887&lt;=9),INDEX(Demand!$C$3:$C$26,C1887),INDEX(Demand!$B$3:$B$26,C1887))</f>
        <v>350</v>
      </c>
      <c r="T1887" s="7">
        <f t="shared" si="268"/>
        <v>56.495312541080125</v>
      </c>
      <c r="U1887" s="7">
        <f t="shared" si="269"/>
        <v>0</v>
      </c>
    </row>
    <row r="1888" spans="1:21" x14ac:dyDescent="0.2">
      <c r="A1888" s="1">
        <v>3</v>
      </c>
      <c r="B1888" s="1">
        <v>20</v>
      </c>
      <c r="C1888" s="1">
        <v>8</v>
      </c>
      <c r="D1888">
        <v>6.4</v>
      </c>
      <c r="E1888">
        <v>1.7</v>
      </c>
      <c r="F1888">
        <v>72</v>
      </c>
      <c r="G1888">
        <v>113</v>
      </c>
      <c r="H1888">
        <v>150</v>
      </c>
      <c r="I1888">
        <v>83</v>
      </c>
      <c r="J1888" s="4">
        <f t="shared" si="264"/>
        <v>109.5259004307365</v>
      </c>
      <c r="K1888" s="4">
        <f t="shared" si="265"/>
        <v>15.352033835039194</v>
      </c>
      <c r="L1888" s="5">
        <f t="shared" si="261"/>
        <v>55.474099569263501</v>
      </c>
      <c r="M1888" s="5">
        <f t="shared" si="262"/>
        <v>18.647966164960806</v>
      </c>
      <c r="N1888" s="6">
        <f t="shared" si="263"/>
        <v>78.767435600745074</v>
      </c>
      <c r="O1888" s="6">
        <f t="shared" si="266"/>
        <v>75.905059261034225</v>
      </c>
      <c r="P1888" s="6">
        <f>FORECAST(J1888,Inputs!$B$10:$B$18,Inputs!$A$10:$A$18)</f>
        <v>31.569684263247559</v>
      </c>
      <c r="Q1888" s="6">
        <f>IF(Inputs!$D$10="Yes",IF('Hourly Calcs'!P1888&gt;'Hourly Calcs'!K1888,'Hourly Calcs'!O1888,N1888+O1888),N1888+O1888)</f>
        <v>75.905059261034225</v>
      </c>
      <c r="R1888" s="12">
        <f t="shared" si="267"/>
        <v>360.70084160843464</v>
      </c>
      <c r="S1888" s="1">
        <f>IF(AND(A1888&gt;=5,A1888&lt;=9),INDEX(Demand!$C$3:$C$26,C1888),INDEX(Demand!$B$3:$B$26,C1888))</f>
        <v>350</v>
      </c>
      <c r="T1888" s="7">
        <f t="shared" si="268"/>
        <v>350</v>
      </c>
      <c r="U1888" s="7">
        <f t="shared" si="269"/>
        <v>10.700841608434644</v>
      </c>
    </row>
    <row r="1889" spans="1:21" x14ac:dyDescent="0.2">
      <c r="A1889" s="1">
        <v>3</v>
      </c>
      <c r="B1889" s="1">
        <v>20</v>
      </c>
      <c r="C1889" s="1">
        <v>9</v>
      </c>
      <c r="D1889">
        <v>7.2</v>
      </c>
      <c r="E1889">
        <v>0.7</v>
      </c>
      <c r="F1889">
        <v>63</v>
      </c>
      <c r="G1889">
        <v>270</v>
      </c>
      <c r="H1889">
        <v>374</v>
      </c>
      <c r="I1889">
        <v>138</v>
      </c>
      <c r="J1889" s="4">
        <f t="shared" si="264"/>
        <v>122.64204215430192</v>
      </c>
      <c r="K1889" s="4">
        <f t="shared" si="265"/>
        <v>23.863054556021709</v>
      </c>
      <c r="L1889" s="5">
        <f t="shared" si="261"/>
        <v>42.357957845698081</v>
      </c>
      <c r="M1889" s="5">
        <f t="shared" si="262"/>
        <v>10.136945443978291</v>
      </c>
      <c r="N1889" s="6">
        <f t="shared" si="263"/>
        <v>266.76694939294538</v>
      </c>
      <c r="O1889" s="6">
        <f t="shared" si="266"/>
        <v>126.20359250629787</v>
      </c>
      <c r="P1889" s="6">
        <f>FORECAST(J1889,Inputs!$B$10:$B$18,Inputs!$A$10:$A$18)</f>
        <v>31.691130019947238</v>
      </c>
      <c r="Q1889" s="6">
        <f>IF(Inputs!$D$10="Yes",IF('Hourly Calcs'!P1889&gt;'Hourly Calcs'!K1889,'Hourly Calcs'!O1889,N1889+O1889),N1889+O1889)</f>
        <v>126.20359250629787</v>
      </c>
      <c r="R1889" s="12">
        <f t="shared" si="267"/>
        <v>599.71947158992748</v>
      </c>
      <c r="S1889" s="1">
        <f>IF(AND(A1889&gt;=5,A1889&lt;=9),INDEX(Demand!$C$3:$C$26,C1889),INDEX(Demand!$B$3:$B$26,C1889))</f>
        <v>350</v>
      </c>
      <c r="T1889" s="7">
        <f t="shared" si="268"/>
        <v>350</v>
      </c>
      <c r="U1889" s="7">
        <f t="shared" si="269"/>
        <v>249.71947158992748</v>
      </c>
    </row>
    <row r="1890" spans="1:21" x14ac:dyDescent="0.2">
      <c r="A1890" s="1">
        <v>3</v>
      </c>
      <c r="B1890" s="1">
        <v>20</v>
      </c>
      <c r="C1890" s="1">
        <v>10</v>
      </c>
      <c r="D1890">
        <v>7.4</v>
      </c>
      <c r="E1890">
        <v>-0.3</v>
      </c>
      <c r="F1890">
        <v>58</v>
      </c>
      <c r="G1890">
        <v>420</v>
      </c>
      <c r="H1890">
        <v>551</v>
      </c>
      <c r="I1890">
        <v>155</v>
      </c>
      <c r="J1890" s="4">
        <f t="shared" si="264"/>
        <v>137.4532962329732</v>
      </c>
      <c r="K1890" s="4">
        <f t="shared" si="265"/>
        <v>31.134732810795484</v>
      </c>
      <c r="L1890" s="5">
        <f t="shared" si="261"/>
        <v>27.546703767026798</v>
      </c>
      <c r="M1890" s="5">
        <f t="shared" si="262"/>
        <v>2.8652671892045163</v>
      </c>
      <c r="N1890" s="6">
        <f t="shared" si="263"/>
        <v>470.02353974844232</v>
      </c>
      <c r="O1890" s="6">
        <f t="shared" si="266"/>
        <v>141.75041187301574</v>
      </c>
      <c r="P1890" s="6">
        <f>FORECAST(J1890,Inputs!$B$10:$B$18,Inputs!$A$10:$A$18)</f>
        <v>31.828271261416418</v>
      </c>
      <c r="Q1890" s="6">
        <f>IF(Inputs!$D$10="Yes",IF('Hourly Calcs'!P1890&gt;'Hourly Calcs'!K1890,'Hourly Calcs'!O1890,N1890+O1890),N1890+O1890)</f>
        <v>141.75041187301574</v>
      </c>
      <c r="R1890" s="12">
        <f t="shared" si="267"/>
        <v>673.59795722057072</v>
      </c>
      <c r="S1890" s="1">
        <f>IF(AND(A1890&gt;=5,A1890&lt;=9),INDEX(Demand!$C$3:$C$26,C1890),INDEX(Demand!$B$3:$B$26,C1890))</f>
        <v>600</v>
      </c>
      <c r="T1890" s="7">
        <f t="shared" si="268"/>
        <v>600</v>
      </c>
      <c r="U1890" s="7">
        <f t="shared" si="269"/>
        <v>73.59795722057072</v>
      </c>
    </row>
    <row r="1891" spans="1:21" x14ac:dyDescent="0.2">
      <c r="A1891" s="1">
        <v>3</v>
      </c>
      <c r="B1891" s="1">
        <v>20</v>
      </c>
      <c r="C1891" s="1">
        <v>11</v>
      </c>
      <c r="D1891">
        <v>8.1</v>
      </c>
      <c r="E1891">
        <v>-1.7</v>
      </c>
      <c r="F1891">
        <v>49</v>
      </c>
      <c r="G1891">
        <v>538</v>
      </c>
      <c r="H1891">
        <v>664</v>
      </c>
      <c r="I1891">
        <v>155</v>
      </c>
      <c r="J1891" s="4">
        <f t="shared" si="264"/>
        <v>154.35327714609974</v>
      </c>
      <c r="K1891" s="4">
        <f t="shared" si="265"/>
        <v>36.473839362544453</v>
      </c>
      <c r="L1891" s="5">
        <f t="shared" ref="L1891:L1954" si="270">IF(ABS($B$5-J1891)&gt;90,0,ABS($B$5-J1891))</f>
        <v>10.646722853900258</v>
      </c>
      <c r="M1891" s="5">
        <f t="shared" ref="M1891:M1954" si="271">IF(K1891&gt;0,ABS($B$4-K1891),0)</f>
        <v>2.473839362544453</v>
      </c>
      <c r="N1891" s="6">
        <f t="shared" si="263"/>
        <v>620.6726992140176</v>
      </c>
      <c r="O1891" s="6">
        <f t="shared" si="266"/>
        <v>141.75041187301574</v>
      </c>
      <c r="P1891" s="6">
        <f>FORECAST(J1891,Inputs!$B$10:$B$18,Inputs!$A$10:$A$18)</f>
        <v>31.98475256616759</v>
      </c>
      <c r="Q1891" s="6">
        <f>IF(Inputs!$D$10="Yes",IF('Hourly Calcs'!P1891&gt;'Hourly Calcs'!K1891,'Hourly Calcs'!O1891,N1891+O1891),N1891+O1891)</f>
        <v>762.42311108703336</v>
      </c>
      <c r="R1891" s="12">
        <f t="shared" si="267"/>
        <v>3623.0346238855823</v>
      </c>
      <c r="S1891" s="1">
        <f>IF(AND(A1891&gt;=5,A1891&lt;=9),INDEX(Demand!$C$3:$C$26,C1891),INDEX(Demand!$B$3:$B$26,C1891))</f>
        <v>600</v>
      </c>
      <c r="T1891" s="7">
        <f t="shared" si="268"/>
        <v>600</v>
      </c>
      <c r="U1891" s="7">
        <f t="shared" si="269"/>
        <v>3023.0346238855823</v>
      </c>
    </row>
    <row r="1892" spans="1:21" x14ac:dyDescent="0.2">
      <c r="A1892" s="1">
        <v>3</v>
      </c>
      <c r="B1892" s="1">
        <v>20</v>
      </c>
      <c r="C1892" s="1">
        <v>12</v>
      </c>
      <c r="D1892">
        <v>7.9</v>
      </c>
      <c r="E1892">
        <v>-0.6</v>
      </c>
      <c r="F1892">
        <v>55</v>
      </c>
      <c r="G1892">
        <v>606</v>
      </c>
      <c r="H1892">
        <v>767</v>
      </c>
      <c r="I1892">
        <v>120</v>
      </c>
      <c r="J1892" s="4">
        <f t="shared" si="264"/>
        <v>173.06905327028227</v>
      </c>
      <c r="K1892" s="4">
        <f t="shared" si="265"/>
        <v>39.157840270607373</v>
      </c>
      <c r="L1892" s="5">
        <f t="shared" si="270"/>
        <v>8.0690532702822679</v>
      </c>
      <c r="M1892" s="5">
        <f t="shared" si="271"/>
        <v>5.1578402706073732</v>
      </c>
      <c r="N1892" s="6">
        <f t="shared" si="263"/>
        <v>730.80812446008974</v>
      </c>
      <c r="O1892" s="6">
        <f t="shared" si="266"/>
        <v>109.7422543533025</v>
      </c>
      <c r="P1892" s="6">
        <f>FORECAST(J1892,Inputs!$B$10:$B$18,Inputs!$A$10:$A$18)</f>
        <v>32.158046789539647</v>
      </c>
      <c r="Q1892" s="6">
        <f>IF(Inputs!$D$10="Yes",IF('Hourly Calcs'!P1892&gt;'Hourly Calcs'!K1892,'Hourly Calcs'!O1892,N1892+O1892),N1892+O1892)</f>
        <v>840.55037881339229</v>
      </c>
      <c r="R1892" s="12">
        <f t="shared" si="267"/>
        <v>3994.2954001212402</v>
      </c>
      <c r="S1892" s="1">
        <f>IF(AND(A1892&gt;=5,A1892&lt;=9),INDEX(Demand!$C$3:$C$26,C1892),INDEX(Demand!$B$3:$B$26,C1892))</f>
        <v>600</v>
      </c>
      <c r="T1892" s="7">
        <f t="shared" si="268"/>
        <v>600</v>
      </c>
      <c r="U1892" s="7">
        <f t="shared" si="269"/>
        <v>3394.2954001212402</v>
      </c>
    </row>
    <row r="1893" spans="1:21" x14ac:dyDescent="0.2">
      <c r="A1893" s="1">
        <v>3</v>
      </c>
      <c r="B1893" s="1">
        <v>20</v>
      </c>
      <c r="C1893" s="1">
        <v>13</v>
      </c>
      <c r="D1893">
        <v>8.1999999999999993</v>
      </c>
      <c r="E1893">
        <v>-1.2</v>
      </c>
      <c r="F1893">
        <v>51</v>
      </c>
      <c r="G1893">
        <v>622</v>
      </c>
      <c r="H1893">
        <v>776</v>
      </c>
      <c r="I1893">
        <v>121</v>
      </c>
      <c r="J1893" s="4">
        <f t="shared" si="264"/>
        <v>192.3809205709741</v>
      </c>
      <c r="K1893" s="4">
        <f t="shared" si="265"/>
        <v>38.721942816783191</v>
      </c>
      <c r="L1893" s="5">
        <f t="shared" si="270"/>
        <v>27.380920570974098</v>
      </c>
      <c r="M1893" s="5">
        <f t="shared" si="271"/>
        <v>4.7219428167831907</v>
      </c>
      <c r="N1893" s="6">
        <f t="shared" si="263"/>
        <v>703.05434054403213</v>
      </c>
      <c r="O1893" s="6">
        <f t="shared" si="266"/>
        <v>110.65677313958003</v>
      </c>
      <c r="P1893" s="6">
        <f>FORECAST(J1893,Inputs!$B$10:$B$18,Inputs!$A$10:$A$18)</f>
        <v>32.336860375657167</v>
      </c>
      <c r="Q1893" s="6">
        <f>IF(Inputs!$D$10="Yes",IF('Hourly Calcs'!P1893&gt;'Hourly Calcs'!K1893,'Hourly Calcs'!O1893,N1893+O1893),N1893+O1893)</f>
        <v>813.71111368361221</v>
      </c>
      <c r="R1893" s="12">
        <f t="shared" si="267"/>
        <v>3866.7552122245252</v>
      </c>
      <c r="S1893" s="1">
        <f>IF(AND(A1893&gt;=5,A1893&lt;=9),INDEX(Demand!$C$3:$C$26,C1893),INDEX(Demand!$B$3:$B$26,C1893))</f>
        <v>600</v>
      </c>
      <c r="T1893" s="7">
        <f t="shared" si="268"/>
        <v>600</v>
      </c>
      <c r="U1893" s="7">
        <f t="shared" si="269"/>
        <v>3266.7552122245252</v>
      </c>
    </row>
    <row r="1894" spans="1:21" x14ac:dyDescent="0.2">
      <c r="A1894" s="1">
        <v>3</v>
      </c>
      <c r="B1894" s="1">
        <v>20</v>
      </c>
      <c r="C1894" s="1">
        <v>14</v>
      </c>
      <c r="D1894">
        <v>8.4</v>
      </c>
      <c r="E1894">
        <v>-1.6</v>
      </c>
      <c r="F1894">
        <v>49</v>
      </c>
      <c r="G1894">
        <v>520</v>
      </c>
      <c r="H1894">
        <v>391</v>
      </c>
      <c r="I1894">
        <v>280</v>
      </c>
      <c r="J1894" s="4">
        <f t="shared" si="264"/>
        <v>210.68283242617247</v>
      </c>
      <c r="K1894" s="4">
        <f t="shared" si="265"/>
        <v>35.248506915361169</v>
      </c>
      <c r="L1894" s="5">
        <f t="shared" si="270"/>
        <v>45.682832426172467</v>
      </c>
      <c r="M1894" s="5">
        <f t="shared" si="271"/>
        <v>1.248506915361169</v>
      </c>
      <c r="N1894" s="6">
        <f t="shared" si="263"/>
        <v>311.82235573644618</v>
      </c>
      <c r="O1894" s="6">
        <f t="shared" si="266"/>
        <v>256.06526015770584</v>
      </c>
      <c r="P1894" s="6">
        <f>FORECAST(J1894,Inputs!$B$10:$B$18,Inputs!$A$10:$A$18)</f>
        <v>32.506322522464558</v>
      </c>
      <c r="Q1894" s="6">
        <f>IF(Inputs!$D$10="Yes",IF('Hourly Calcs'!P1894&gt;'Hourly Calcs'!K1894,'Hourly Calcs'!O1894,N1894+O1894),N1894+O1894)</f>
        <v>567.88761589415208</v>
      </c>
      <c r="R1894" s="12">
        <f t="shared" si="267"/>
        <v>2698.6019507290107</v>
      </c>
      <c r="S1894" s="1">
        <f>IF(AND(A1894&gt;=5,A1894&lt;=9),INDEX(Demand!$C$3:$C$26,C1894),INDEX(Demand!$B$3:$B$26,C1894))</f>
        <v>600</v>
      </c>
      <c r="T1894" s="7">
        <f t="shared" si="268"/>
        <v>600</v>
      </c>
      <c r="U1894" s="7">
        <f t="shared" si="269"/>
        <v>2098.6019507290107</v>
      </c>
    </row>
    <row r="1895" spans="1:21" x14ac:dyDescent="0.2">
      <c r="A1895" s="1">
        <v>3</v>
      </c>
      <c r="B1895" s="1">
        <v>20</v>
      </c>
      <c r="C1895" s="1">
        <v>15</v>
      </c>
      <c r="D1895">
        <v>8.4</v>
      </c>
      <c r="E1895">
        <v>-1.2</v>
      </c>
      <c r="F1895">
        <v>50</v>
      </c>
      <c r="G1895">
        <v>309</v>
      </c>
      <c r="H1895">
        <v>108</v>
      </c>
      <c r="I1895">
        <v>251</v>
      </c>
      <c r="J1895" s="4">
        <f t="shared" si="264"/>
        <v>227.00362234954559</v>
      </c>
      <c r="K1895" s="4">
        <f t="shared" si="265"/>
        <v>29.310388016539086</v>
      </c>
      <c r="L1895" s="5">
        <f t="shared" si="270"/>
        <v>62.003622349545594</v>
      </c>
      <c r="M1895" s="5">
        <f t="shared" si="271"/>
        <v>4.6896119834609138</v>
      </c>
      <c r="N1895" s="6">
        <f t="shared" si="263"/>
        <v>68.551609738413902</v>
      </c>
      <c r="O1895" s="6">
        <f t="shared" si="266"/>
        <v>229.54421535565771</v>
      </c>
      <c r="P1895" s="6">
        <f>FORECAST(J1895,Inputs!$B$10:$B$18,Inputs!$A$10:$A$18)</f>
        <v>32.657440947680975</v>
      </c>
      <c r="Q1895" s="6">
        <f>IF(Inputs!$D$10="Yes",IF('Hourly Calcs'!P1895&gt;'Hourly Calcs'!K1895,'Hourly Calcs'!O1895,N1895+O1895),N1895+O1895)</f>
        <v>229.54421535565771</v>
      </c>
      <c r="R1895" s="12">
        <f t="shared" si="267"/>
        <v>1090.7941113700854</v>
      </c>
      <c r="S1895" s="1">
        <f>IF(AND(A1895&gt;=5,A1895&lt;=9),INDEX(Demand!$C$3:$C$26,C1895),INDEX(Demand!$B$3:$B$26,C1895))</f>
        <v>600</v>
      </c>
      <c r="T1895" s="7">
        <f t="shared" si="268"/>
        <v>600</v>
      </c>
      <c r="U1895" s="7">
        <f t="shared" si="269"/>
        <v>490.79411137008537</v>
      </c>
    </row>
    <row r="1896" spans="1:21" x14ac:dyDescent="0.2">
      <c r="A1896" s="1">
        <v>3</v>
      </c>
      <c r="B1896" s="1">
        <v>20</v>
      </c>
      <c r="C1896" s="1">
        <v>16</v>
      </c>
      <c r="D1896">
        <v>7.4</v>
      </c>
      <c r="E1896">
        <v>-1.3</v>
      </c>
      <c r="F1896">
        <v>53</v>
      </c>
      <c r="G1896">
        <v>297</v>
      </c>
      <c r="H1896">
        <v>241</v>
      </c>
      <c r="I1896">
        <v>193</v>
      </c>
      <c r="J1896" s="4">
        <f t="shared" si="264"/>
        <v>241.3020974964906</v>
      </c>
      <c r="K1896" s="4">
        <f t="shared" si="265"/>
        <v>21.643705849515172</v>
      </c>
      <c r="L1896" s="5">
        <f t="shared" si="270"/>
        <v>76.302097496490603</v>
      </c>
      <c r="M1896" s="5">
        <f t="shared" si="271"/>
        <v>12.356294150484828</v>
      </c>
      <c r="N1896" s="6">
        <f t="shared" si="263"/>
        <v>103.35506917395334</v>
      </c>
      <c r="O1896" s="6">
        <f t="shared" si="266"/>
        <v>176.50212575156152</v>
      </c>
      <c r="P1896" s="6">
        <f>FORECAST(J1896,Inputs!$B$10:$B$18,Inputs!$A$10:$A$18)</f>
        <v>32.789834236078612</v>
      </c>
      <c r="Q1896" s="6">
        <f>IF(Inputs!$D$10="Yes",IF('Hourly Calcs'!P1896&gt;'Hourly Calcs'!K1896,'Hourly Calcs'!O1896,N1896+O1896),N1896+O1896)</f>
        <v>176.50212575156152</v>
      </c>
      <c r="R1896" s="12">
        <f t="shared" si="267"/>
        <v>838.73810157142032</v>
      </c>
      <c r="S1896" s="1">
        <f>IF(AND(A1896&gt;=5,A1896&lt;=9),INDEX(Demand!$C$3:$C$26,C1896),INDEX(Demand!$B$3:$B$26,C1896))</f>
        <v>900</v>
      </c>
      <c r="T1896" s="7">
        <f t="shared" si="268"/>
        <v>838.73810157142032</v>
      </c>
      <c r="U1896" s="7">
        <f t="shared" si="269"/>
        <v>0</v>
      </c>
    </row>
    <row r="1897" spans="1:21" x14ac:dyDescent="0.2">
      <c r="A1897" s="1">
        <v>3</v>
      </c>
      <c r="B1897" s="1">
        <v>20</v>
      </c>
      <c r="C1897" s="1">
        <v>17</v>
      </c>
      <c r="D1897">
        <v>7.2</v>
      </c>
      <c r="E1897">
        <v>-1.3</v>
      </c>
      <c r="F1897">
        <v>54</v>
      </c>
      <c r="G1897">
        <v>149</v>
      </c>
      <c r="H1897">
        <v>78</v>
      </c>
      <c r="I1897">
        <v>126</v>
      </c>
      <c r="J1897" s="4">
        <f t="shared" si="264"/>
        <v>254.07209295173712</v>
      </c>
      <c r="K1897" s="4">
        <f t="shared" si="265"/>
        <v>12.912077386872284</v>
      </c>
      <c r="L1897" s="5">
        <f t="shared" si="270"/>
        <v>89.072092951737119</v>
      </c>
      <c r="M1897" s="5">
        <f t="shared" si="271"/>
        <v>21.087922613127716</v>
      </c>
      <c r="N1897" s="6">
        <f t="shared" si="263"/>
        <v>15.13822764300604</v>
      </c>
      <c r="O1897" s="6">
        <f t="shared" si="266"/>
        <v>115.22936707096763</v>
      </c>
      <c r="P1897" s="6">
        <f>FORECAST(J1897,Inputs!$B$10:$B$18,Inputs!$A$10:$A$18)</f>
        <v>32.908074934738302</v>
      </c>
      <c r="Q1897" s="6">
        <f>IF(Inputs!$D$10="Yes",IF('Hourly Calcs'!P1897&gt;'Hourly Calcs'!K1897,'Hourly Calcs'!O1897,N1897+O1897),N1897+O1897)</f>
        <v>115.22936707096763</v>
      </c>
      <c r="R1897" s="12">
        <f t="shared" si="267"/>
        <v>547.56995232123813</v>
      </c>
      <c r="S1897" s="1">
        <f>IF(AND(A1897&gt;=5,A1897&lt;=9),INDEX(Demand!$C$3:$C$26,C1897),INDEX(Demand!$B$3:$B$26,C1897))</f>
        <v>900</v>
      </c>
      <c r="T1897" s="7">
        <f t="shared" si="268"/>
        <v>547.56995232123813</v>
      </c>
      <c r="U1897" s="7">
        <f t="shared" si="269"/>
        <v>0</v>
      </c>
    </row>
    <row r="1898" spans="1:21" x14ac:dyDescent="0.2">
      <c r="A1898" s="1">
        <v>3</v>
      </c>
      <c r="B1898" s="1">
        <v>20</v>
      </c>
      <c r="C1898" s="1">
        <v>18</v>
      </c>
      <c r="D1898">
        <v>6.9</v>
      </c>
      <c r="E1898">
        <v>-0.4</v>
      </c>
      <c r="F1898">
        <v>59</v>
      </c>
      <c r="G1898">
        <v>34</v>
      </c>
      <c r="H1898">
        <v>0</v>
      </c>
      <c r="I1898">
        <v>34</v>
      </c>
      <c r="J1898" s="4">
        <f t="shared" si="264"/>
        <v>265.9608416946167</v>
      </c>
      <c r="K1898" s="4">
        <f t="shared" si="265"/>
        <v>3.7249680628484612</v>
      </c>
      <c r="L1898" s="5">
        <f t="shared" si="270"/>
        <v>0</v>
      </c>
      <c r="M1898" s="5">
        <f t="shared" si="271"/>
        <v>30.275031937151539</v>
      </c>
      <c r="N1898" s="6">
        <f t="shared" si="263"/>
        <v>0</v>
      </c>
      <c r="O1898" s="6">
        <f t="shared" si="266"/>
        <v>31.093638733435707</v>
      </c>
      <c r="P1898" s="6">
        <f>FORECAST(J1898,Inputs!$B$10:$B$18,Inputs!$A$10:$A$18)</f>
        <v>33.018155941616818</v>
      </c>
      <c r="Q1898" s="6">
        <f>IF(Inputs!$D$10="Yes",IF('Hourly Calcs'!P1898&gt;'Hourly Calcs'!K1898,'Hourly Calcs'!O1898,N1898+O1898),N1898+O1898)</f>
        <v>31.093638733435707</v>
      </c>
      <c r="R1898" s="12">
        <f t="shared" si="267"/>
        <v>147.75697126128648</v>
      </c>
      <c r="S1898" s="1">
        <f>IF(AND(A1898&gt;=5,A1898&lt;=9),INDEX(Demand!$C$3:$C$26,C1898),INDEX(Demand!$B$3:$B$26,C1898))</f>
        <v>900</v>
      </c>
      <c r="T1898" s="7">
        <f t="shared" si="268"/>
        <v>147.75697126128648</v>
      </c>
      <c r="U1898" s="7">
        <f t="shared" si="269"/>
        <v>0</v>
      </c>
    </row>
    <row r="1899" spans="1:21" x14ac:dyDescent="0.2">
      <c r="A1899" s="1">
        <v>3</v>
      </c>
      <c r="B1899" s="1">
        <v>20</v>
      </c>
      <c r="C1899" s="1">
        <v>19</v>
      </c>
      <c r="D1899">
        <v>6.6</v>
      </c>
      <c r="E1899">
        <v>-0.4</v>
      </c>
      <c r="F1899">
        <v>61</v>
      </c>
      <c r="G1899">
        <v>1</v>
      </c>
      <c r="H1899">
        <v>0</v>
      </c>
      <c r="I1899">
        <v>1</v>
      </c>
      <c r="J1899" s="4">
        <f t="shared" si="264"/>
        <v>277.61911246327355</v>
      </c>
      <c r="K1899" s="4">
        <f t="shared" si="265"/>
        <v>-5.8890906293430447</v>
      </c>
      <c r="L1899" s="5">
        <f t="shared" si="270"/>
        <v>0</v>
      </c>
      <c r="M1899" s="5">
        <f t="shared" si="271"/>
        <v>0</v>
      </c>
      <c r="N1899" s="6">
        <f t="shared" si="263"/>
        <v>0</v>
      </c>
      <c r="O1899" s="6">
        <f t="shared" si="266"/>
        <v>0.91451878627752081</v>
      </c>
      <c r="P1899" s="6">
        <f>FORECAST(J1899,Inputs!$B$10:$B$18,Inputs!$A$10:$A$18)</f>
        <v>33.126102893178455</v>
      </c>
      <c r="Q1899" s="6">
        <f>IF(Inputs!$D$10="Yes",IF('Hourly Calcs'!P1899&gt;'Hourly Calcs'!K1899,'Hourly Calcs'!O1899,N1899+O1899),N1899+O1899)</f>
        <v>0.91451878627752081</v>
      </c>
      <c r="R1899" s="12">
        <f t="shared" si="267"/>
        <v>4.3457932723907788</v>
      </c>
      <c r="S1899" s="1">
        <f>IF(AND(A1899&gt;=5,A1899&lt;=9),INDEX(Demand!$C$3:$C$26,C1899),INDEX(Demand!$B$3:$B$26,C1899))</f>
        <v>900</v>
      </c>
      <c r="T1899" s="7">
        <f t="shared" si="268"/>
        <v>4.3457932723907788</v>
      </c>
      <c r="U1899" s="7">
        <f t="shared" si="269"/>
        <v>0</v>
      </c>
    </row>
    <row r="1900" spans="1:21" x14ac:dyDescent="0.2">
      <c r="A1900" s="1">
        <v>3</v>
      </c>
      <c r="B1900" s="1">
        <v>20</v>
      </c>
      <c r="C1900" s="1">
        <v>20</v>
      </c>
      <c r="D1900">
        <v>6.8</v>
      </c>
      <c r="E1900">
        <v>-1.5</v>
      </c>
      <c r="F1900">
        <v>55</v>
      </c>
      <c r="G1900">
        <v>0</v>
      </c>
      <c r="H1900">
        <v>0</v>
      </c>
      <c r="I1900">
        <v>0</v>
      </c>
      <c r="J1900" s="4">
        <f t="shared" si="264"/>
        <v>289.68850881812983</v>
      </c>
      <c r="K1900" s="4">
        <f t="shared" si="265"/>
        <v>-15.123788120258695</v>
      </c>
      <c r="L1900" s="5">
        <f t="shared" si="270"/>
        <v>0</v>
      </c>
      <c r="M1900" s="5">
        <f t="shared" si="271"/>
        <v>0</v>
      </c>
      <c r="N1900" s="6">
        <f t="shared" si="263"/>
        <v>0</v>
      </c>
      <c r="O1900" s="6">
        <f t="shared" si="266"/>
        <v>0</v>
      </c>
      <c r="P1900" s="6">
        <f>FORECAST(J1900,Inputs!$B$10:$B$18,Inputs!$A$10:$A$18)</f>
        <v>33.237856563130833</v>
      </c>
      <c r="Q1900" s="6">
        <f>IF(Inputs!$D$10="Yes",IF('Hourly Calcs'!P1900&gt;'Hourly Calcs'!K1900,'Hourly Calcs'!O1900,N1900+O1900),N1900+O1900)</f>
        <v>0</v>
      </c>
      <c r="R1900" s="12">
        <f t="shared" si="267"/>
        <v>0</v>
      </c>
      <c r="S1900" s="1">
        <f>IF(AND(A1900&gt;=5,A1900&lt;=9),INDEX(Demand!$C$3:$C$26,C1900),INDEX(Demand!$B$3:$B$26,C1900))</f>
        <v>800</v>
      </c>
      <c r="T1900" s="7">
        <f t="shared" si="268"/>
        <v>0</v>
      </c>
      <c r="U1900" s="7">
        <f t="shared" si="269"/>
        <v>0</v>
      </c>
    </row>
    <row r="1901" spans="1:21" x14ac:dyDescent="0.2">
      <c r="A1901" s="1">
        <v>3</v>
      </c>
      <c r="B1901" s="1">
        <v>20</v>
      </c>
      <c r="C1901" s="1">
        <v>21</v>
      </c>
      <c r="D1901">
        <v>6.5</v>
      </c>
      <c r="E1901">
        <v>-0.3</v>
      </c>
      <c r="F1901">
        <v>62</v>
      </c>
      <c r="G1901">
        <v>0</v>
      </c>
      <c r="H1901">
        <v>0</v>
      </c>
      <c r="I1901">
        <v>0</v>
      </c>
      <c r="J1901" s="4">
        <f t="shared" si="264"/>
        <v>302.81952760204217</v>
      </c>
      <c r="K1901" s="4">
        <f t="shared" si="265"/>
        <v>-23.625166947837528</v>
      </c>
      <c r="L1901" s="5">
        <f t="shared" si="270"/>
        <v>0</v>
      </c>
      <c r="M1901" s="5">
        <f t="shared" si="271"/>
        <v>0</v>
      </c>
      <c r="N1901" s="6">
        <f t="shared" si="263"/>
        <v>0</v>
      </c>
      <c r="O1901" s="6">
        <f t="shared" si="266"/>
        <v>0</v>
      </c>
      <c r="P1901" s="6">
        <f>FORECAST(J1901,Inputs!$B$10:$B$18,Inputs!$A$10:$A$18)</f>
        <v>33.359440070389276</v>
      </c>
      <c r="Q1901" s="6">
        <f>IF(Inputs!$D$10="Yes",IF('Hourly Calcs'!P1901&gt;'Hourly Calcs'!K1901,'Hourly Calcs'!O1901,N1901+O1901),N1901+O1901)</f>
        <v>0</v>
      </c>
      <c r="R1901" s="12">
        <f t="shared" si="267"/>
        <v>0</v>
      </c>
      <c r="S1901" s="1">
        <f>IF(AND(A1901&gt;=5,A1901&lt;=9),INDEX(Demand!$C$3:$C$26,C1901),INDEX(Demand!$B$3:$B$26,C1901))</f>
        <v>700</v>
      </c>
      <c r="T1901" s="7">
        <f t="shared" si="268"/>
        <v>0</v>
      </c>
      <c r="U1901" s="7">
        <f t="shared" si="269"/>
        <v>0</v>
      </c>
    </row>
    <row r="1902" spans="1:21" x14ac:dyDescent="0.2">
      <c r="A1902" s="1">
        <v>3</v>
      </c>
      <c r="B1902" s="1">
        <v>20</v>
      </c>
      <c r="C1902" s="1">
        <v>22</v>
      </c>
      <c r="D1902">
        <v>6.5</v>
      </c>
      <c r="E1902">
        <v>-0.3</v>
      </c>
      <c r="F1902">
        <v>62</v>
      </c>
      <c r="G1902">
        <v>0</v>
      </c>
      <c r="H1902">
        <v>0</v>
      </c>
      <c r="I1902">
        <v>0</v>
      </c>
      <c r="J1902" s="4">
        <f t="shared" si="264"/>
        <v>317.63156932778344</v>
      </c>
      <c r="K1902" s="4">
        <f t="shared" si="265"/>
        <v>-30.862179802609646</v>
      </c>
      <c r="L1902" s="5">
        <f t="shared" si="270"/>
        <v>0</v>
      </c>
      <c r="M1902" s="5">
        <f t="shared" si="271"/>
        <v>0</v>
      </c>
      <c r="N1902" s="6">
        <f t="shared" si="263"/>
        <v>0</v>
      </c>
      <c r="O1902" s="6">
        <f t="shared" si="266"/>
        <v>0</v>
      </c>
      <c r="P1902" s="6">
        <f>FORECAST(J1902,Inputs!$B$10:$B$18,Inputs!$A$10:$A$18)</f>
        <v>33.496588604886881</v>
      </c>
      <c r="Q1902" s="6">
        <f>IF(Inputs!$D$10="Yes",IF('Hourly Calcs'!P1902&gt;'Hourly Calcs'!K1902,'Hourly Calcs'!O1902,N1902+O1902),N1902+O1902)</f>
        <v>0</v>
      </c>
      <c r="R1902" s="12">
        <f t="shared" si="267"/>
        <v>0</v>
      </c>
      <c r="S1902" s="1">
        <f>IF(AND(A1902&gt;=5,A1902&lt;=9),INDEX(Demand!$C$3:$C$26,C1902),INDEX(Demand!$B$3:$B$26,C1902))</f>
        <v>600</v>
      </c>
      <c r="T1902" s="7">
        <f t="shared" si="268"/>
        <v>0</v>
      </c>
      <c r="U1902" s="7">
        <f t="shared" si="269"/>
        <v>0</v>
      </c>
    </row>
    <row r="1903" spans="1:21" x14ac:dyDescent="0.2">
      <c r="A1903" s="1">
        <v>3</v>
      </c>
      <c r="B1903" s="1">
        <v>20</v>
      </c>
      <c r="C1903" s="1">
        <v>23</v>
      </c>
      <c r="D1903">
        <v>6.7</v>
      </c>
      <c r="E1903">
        <v>0.6</v>
      </c>
      <c r="F1903">
        <v>65</v>
      </c>
      <c r="G1903">
        <v>0</v>
      </c>
      <c r="H1903">
        <v>0</v>
      </c>
      <c r="I1903">
        <v>0</v>
      </c>
      <c r="J1903" s="4">
        <f t="shared" si="264"/>
        <v>334.50344589453857</v>
      </c>
      <c r="K1903" s="4">
        <f t="shared" si="265"/>
        <v>-36.154368151094516</v>
      </c>
      <c r="L1903" s="5">
        <f t="shared" si="270"/>
        <v>0</v>
      </c>
      <c r="M1903" s="5">
        <f t="shared" si="271"/>
        <v>0</v>
      </c>
      <c r="N1903" s="6">
        <f t="shared" si="263"/>
        <v>0</v>
      </c>
      <c r="O1903" s="6">
        <f t="shared" si="266"/>
        <v>0</v>
      </c>
      <c r="P1903" s="6">
        <f>FORECAST(J1903,Inputs!$B$10:$B$18,Inputs!$A$10:$A$18)</f>
        <v>33.652809684208691</v>
      </c>
      <c r="Q1903" s="6">
        <f>IF(Inputs!$D$10="Yes",IF('Hourly Calcs'!P1903&gt;'Hourly Calcs'!K1903,'Hourly Calcs'!O1903,N1903+O1903),N1903+O1903)</f>
        <v>0</v>
      </c>
      <c r="R1903" s="12">
        <f t="shared" si="267"/>
        <v>0</v>
      </c>
      <c r="S1903" s="1">
        <f>IF(AND(A1903&gt;=5,A1903&lt;=9),INDEX(Demand!$C$3:$C$26,C1903),INDEX(Demand!$B$3:$B$26,C1903))</f>
        <v>500</v>
      </c>
      <c r="T1903" s="7">
        <f t="shared" si="268"/>
        <v>0</v>
      </c>
      <c r="U1903" s="7">
        <f t="shared" si="269"/>
        <v>0</v>
      </c>
    </row>
    <row r="1904" spans="1:21" x14ac:dyDescent="0.2">
      <c r="A1904" s="1">
        <v>3</v>
      </c>
      <c r="B1904" s="1">
        <v>20</v>
      </c>
      <c r="C1904" s="1">
        <v>24</v>
      </c>
      <c r="D1904">
        <v>6.9</v>
      </c>
      <c r="E1904">
        <v>-1.3</v>
      </c>
      <c r="F1904">
        <v>55</v>
      </c>
      <c r="G1904">
        <v>0</v>
      </c>
      <c r="H1904">
        <v>0</v>
      </c>
      <c r="I1904">
        <v>0</v>
      </c>
      <c r="J1904" s="4">
        <f t="shared" si="264"/>
        <v>353.15049069127485</v>
      </c>
      <c r="K1904" s="4">
        <f t="shared" si="265"/>
        <v>-38.789956787744046</v>
      </c>
      <c r="L1904" s="5">
        <f t="shared" si="270"/>
        <v>0</v>
      </c>
      <c r="M1904" s="5">
        <f t="shared" si="271"/>
        <v>0</v>
      </c>
      <c r="N1904" s="6">
        <f t="shared" si="263"/>
        <v>0</v>
      </c>
      <c r="O1904" s="6">
        <f t="shared" si="266"/>
        <v>0</v>
      </c>
      <c r="P1904" s="6">
        <f>FORECAST(J1904,Inputs!$B$10:$B$18,Inputs!$A$10:$A$18)</f>
        <v>33.825467506400692</v>
      </c>
      <c r="Q1904" s="6">
        <f>IF(Inputs!$D$10="Yes",IF('Hourly Calcs'!P1904&gt;'Hourly Calcs'!K1904,'Hourly Calcs'!O1904,N1904+O1904),N1904+O1904)</f>
        <v>0</v>
      </c>
      <c r="R1904" s="12">
        <f t="shared" si="267"/>
        <v>0</v>
      </c>
      <c r="S1904" s="1">
        <f>IF(AND(A1904&gt;=5,A1904&lt;=9),INDEX(Demand!$C$3:$C$26,C1904),INDEX(Demand!$B$3:$B$26,C1904))</f>
        <v>400</v>
      </c>
      <c r="T1904" s="7">
        <f t="shared" si="268"/>
        <v>0</v>
      </c>
      <c r="U1904" s="7">
        <f t="shared" si="269"/>
        <v>0</v>
      </c>
    </row>
    <row r="1905" spans="1:21" x14ac:dyDescent="0.2">
      <c r="A1905" s="1">
        <v>3</v>
      </c>
      <c r="B1905" s="1">
        <v>21</v>
      </c>
      <c r="C1905" s="1">
        <v>1</v>
      </c>
      <c r="D1905">
        <v>6.4</v>
      </c>
      <c r="E1905">
        <v>0.2</v>
      </c>
      <c r="F1905">
        <v>65</v>
      </c>
      <c r="G1905">
        <v>0</v>
      </c>
      <c r="H1905">
        <v>0</v>
      </c>
      <c r="I1905">
        <v>0</v>
      </c>
      <c r="J1905" s="4">
        <f t="shared" si="264"/>
        <v>12.362639735643938</v>
      </c>
      <c r="K1905" s="4">
        <f t="shared" si="265"/>
        <v>-38.315319931719188</v>
      </c>
      <c r="L1905" s="5">
        <f t="shared" si="270"/>
        <v>0</v>
      </c>
      <c r="M1905" s="5">
        <f t="shared" si="271"/>
        <v>0</v>
      </c>
      <c r="N1905" s="6">
        <f t="shared" si="263"/>
        <v>0</v>
      </c>
      <c r="O1905" s="6">
        <f t="shared" si="266"/>
        <v>0</v>
      </c>
      <c r="P1905" s="6">
        <f>FORECAST(J1905,Inputs!$B$10:$B$18,Inputs!$A$10:$A$18)</f>
        <v>30.670024441996702</v>
      </c>
      <c r="Q1905" s="6">
        <f>IF(Inputs!$D$10="Yes",IF('Hourly Calcs'!P1905&gt;'Hourly Calcs'!K1905,'Hourly Calcs'!O1905,N1905+O1905),N1905+O1905)</f>
        <v>0</v>
      </c>
      <c r="R1905" s="12">
        <f t="shared" si="267"/>
        <v>0</v>
      </c>
      <c r="S1905" s="1">
        <f>IF(AND(A1905&gt;=5,A1905&lt;=9),INDEX(Demand!$C$3:$C$26,C1905),INDEX(Demand!$B$3:$B$26,C1905))</f>
        <v>350</v>
      </c>
      <c r="T1905" s="7">
        <f t="shared" si="268"/>
        <v>0</v>
      </c>
      <c r="U1905" s="7">
        <f t="shared" si="269"/>
        <v>0</v>
      </c>
    </row>
    <row r="1906" spans="1:21" x14ac:dyDescent="0.2">
      <c r="A1906" s="1">
        <v>3</v>
      </c>
      <c r="B1906" s="1">
        <v>21</v>
      </c>
      <c r="C1906" s="1">
        <v>2</v>
      </c>
      <c r="D1906">
        <v>6.5</v>
      </c>
      <c r="E1906">
        <v>-1.9</v>
      </c>
      <c r="F1906">
        <v>54</v>
      </c>
      <c r="G1906">
        <v>0</v>
      </c>
      <c r="H1906">
        <v>0</v>
      </c>
      <c r="I1906">
        <v>0</v>
      </c>
      <c r="J1906" s="4">
        <f t="shared" si="264"/>
        <v>30.564249035718404</v>
      </c>
      <c r="K1906" s="4">
        <f t="shared" si="265"/>
        <v>-34.816751303213024</v>
      </c>
      <c r="L1906" s="5">
        <f t="shared" si="270"/>
        <v>0</v>
      </c>
      <c r="M1906" s="5">
        <f t="shared" si="271"/>
        <v>0</v>
      </c>
      <c r="N1906" s="6">
        <f t="shared" si="263"/>
        <v>0</v>
      </c>
      <c r="O1906" s="6">
        <f t="shared" si="266"/>
        <v>0</v>
      </c>
      <c r="P1906" s="6">
        <f>FORECAST(J1906,Inputs!$B$10:$B$18,Inputs!$A$10:$A$18)</f>
        <v>30.838557861441835</v>
      </c>
      <c r="Q1906" s="6">
        <f>IF(Inputs!$D$10="Yes",IF('Hourly Calcs'!P1906&gt;'Hourly Calcs'!K1906,'Hourly Calcs'!O1906,N1906+O1906),N1906+O1906)</f>
        <v>0</v>
      </c>
      <c r="R1906" s="12">
        <f t="shared" si="267"/>
        <v>0</v>
      </c>
      <c r="S1906" s="1">
        <f>IF(AND(A1906&gt;=5,A1906&lt;=9),INDEX(Demand!$C$3:$C$26,C1906),INDEX(Demand!$B$3:$B$26,C1906))</f>
        <v>350</v>
      </c>
      <c r="T1906" s="7">
        <f t="shared" si="268"/>
        <v>0</v>
      </c>
      <c r="U1906" s="7">
        <f t="shared" si="269"/>
        <v>0</v>
      </c>
    </row>
    <row r="1907" spans="1:21" x14ac:dyDescent="0.2">
      <c r="A1907" s="1">
        <v>3</v>
      </c>
      <c r="B1907" s="1">
        <v>21</v>
      </c>
      <c r="C1907" s="1">
        <v>3</v>
      </c>
      <c r="D1907">
        <v>6.4</v>
      </c>
      <c r="E1907">
        <v>0.8</v>
      </c>
      <c r="F1907">
        <v>67</v>
      </c>
      <c r="G1907">
        <v>0</v>
      </c>
      <c r="H1907">
        <v>0</v>
      </c>
      <c r="I1907">
        <v>0</v>
      </c>
      <c r="J1907" s="4">
        <f t="shared" si="264"/>
        <v>46.806895104285502</v>
      </c>
      <c r="K1907" s="4">
        <f t="shared" si="265"/>
        <v>-28.860750841852138</v>
      </c>
      <c r="L1907" s="5">
        <f t="shared" si="270"/>
        <v>0</v>
      </c>
      <c r="M1907" s="5">
        <f t="shared" si="271"/>
        <v>0</v>
      </c>
      <c r="N1907" s="6">
        <f t="shared" si="263"/>
        <v>0</v>
      </c>
      <c r="O1907" s="6">
        <f t="shared" si="266"/>
        <v>0</v>
      </c>
      <c r="P1907" s="6">
        <f>FORECAST(J1907,Inputs!$B$10:$B$18,Inputs!$A$10:$A$18)</f>
        <v>30.988952732447085</v>
      </c>
      <c r="Q1907" s="6">
        <f>IF(Inputs!$D$10="Yes",IF('Hourly Calcs'!P1907&gt;'Hourly Calcs'!K1907,'Hourly Calcs'!O1907,N1907+O1907),N1907+O1907)</f>
        <v>0</v>
      </c>
      <c r="R1907" s="12">
        <f t="shared" si="267"/>
        <v>0</v>
      </c>
      <c r="S1907" s="1">
        <f>IF(AND(A1907&gt;=5,A1907&lt;=9),INDEX(Demand!$C$3:$C$26,C1907),INDEX(Demand!$B$3:$B$26,C1907))</f>
        <v>350</v>
      </c>
      <c r="T1907" s="7">
        <f t="shared" si="268"/>
        <v>0</v>
      </c>
      <c r="U1907" s="7">
        <f t="shared" si="269"/>
        <v>0</v>
      </c>
    </row>
    <row r="1908" spans="1:21" x14ac:dyDescent="0.2">
      <c r="A1908" s="1">
        <v>3</v>
      </c>
      <c r="B1908" s="1">
        <v>21</v>
      </c>
      <c r="C1908" s="1">
        <v>4</v>
      </c>
      <c r="D1908">
        <v>6.1</v>
      </c>
      <c r="E1908">
        <v>-1.9</v>
      </c>
      <c r="F1908">
        <v>55</v>
      </c>
      <c r="G1908">
        <v>0</v>
      </c>
      <c r="H1908">
        <v>0</v>
      </c>
      <c r="I1908">
        <v>0</v>
      </c>
      <c r="J1908" s="4">
        <f t="shared" si="264"/>
        <v>61.051670143990563</v>
      </c>
      <c r="K1908" s="4">
        <f t="shared" si="265"/>
        <v>-21.171258916015248</v>
      </c>
      <c r="L1908" s="5">
        <f t="shared" si="270"/>
        <v>0</v>
      </c>
      <c r="M1908" s="5">
        <f t="shared" si="271"/>
        <v>0</v>
      </c>
      <c r="N1908" s="6">
        <f t="shared" si="263"/>
        <v>0</v>
      </c>
      <c r="O1908" s="6">
        <f t="shared" si="266"/>
        <v>0</v>
      </c>
      <c r="P1908" s="6">
        <f>FORECAST(J1908,Inputs!$B$10:$B$18,Inputs!$A$10:$A$18)</f>
        <v>31.120848797629542</v>
      </c>
      <c r="Q1908" s="6">
        <f>IF(Inputs!$D$10="Yes",IF('Hourly Calcs'!P1908&gt;'Hourly Calcs'!K1908,'Hourly Calcs'!O1908,N1908+O1908),N1908+O1908)</f>
        <v>0</v>
      </c>
      <c r="R1908" s="12">
        <f t="shared" si="267"/>
        <v>0</v>
      </c>
      <c r="S1908" s="1">
        <f>IF(AND(A1908&gt;=5,A1908&lt;=9),INDEX(Demand!$C$3:$C$26,C1908),INDEX(Demand!$B$3:$B$26,C1908))</f>
        <v>350</v>
      </c>
      <c r="T1908" s="7">
        <f t="shared" si="268"/>
        <v>0</v>
      </c>
      <c r="U1908" s="7">
        <f t="shared" si="269"/>
        <v>0</v>
      </c>
    </row>
    <row r="1909" spans="1:21" x14ac:dyDescent="0.2">
      <c r="A1909" s="1">
        <v>3</v>
      </c>
      <c r="B1909" s="1">
        <v>21</v>
      </c>
      <c r="C1909" s="1">
        <v>5</v>
      </c>
      <c r="D1909">
        <v>6.3</v>
      </c>
      <c r="E1909">
        <v>0.4</v>
      </c>
      <c r="F1909">
        <v>66</v>
      </c>
      <c r="G1909">
        <v>0</v>
      </c>
      <c r="H1909">
        <v>0</v>
      </c>
      <c r="I1909">
        <v>0</v>
      </c>
      <c r="J1909" s="4">
        <f t="shared" si="264"/>
        <v>73.784957123688983</v>
      </c>
      <c r="K1909" s="4">
        <f t="shared" si="265"/>
        <v>-12.389719597928917</v>
      </c>
      <c r="L1909" s="5">
        <f t="shared" si="270"/>
        <v>0</v>
      </c>
      <c r="M1909" s="5">
        <f t="shared" si="271"/>
        <v>0</v>
      </c>
      <c r="N1909" s="6">
        <f t="shared" si="263"/>
        <v>0</v>
      </c>
      <c r="O1909" s="6">
        <f t="shared" si="266"/>
        <v>0</v>
      </c>
      <c r="P1909" s="6">
        <f>FORECAST(J1909,Inputs!$B$10:$B$18,Inputs!$A$10:$A$18)</f>
        <v>31.238749602997117</v>
      </c>
      <c r="Q1909" s="6">
        <f>IF(Inputs!$D$10="Yes",IF('Hourly Calcs'!P1909&gt;'Hourly Calcs'!K1909,'Hourly Calcs'!O1909,N1909+O1909),N1909+O1909)</f>
        <v>0</v>
      </c>
      <c r="R1909" s="12">
        <f t="shared" si="267"/>
        <v>0</v>
      </c>
      <c r="S1909" s="1">
        <f>IF(AND(A1909&gt;=5,A1909&lt;=9),INDEX(Demand!$C$3:$C$26,C1909),INDEX(Demand!$B$3:$B$26,C1909))</f>
        <v>350</v>
      </c>
      <c r="T1909" s="7">
        <f t="shared" si="268"/>
        <v>0</v>
      </c>
      <c r="U1909" s="7">
        <f t="shared" si="269"/>
        <v>0</v>
      </c>
    </row>
    <row r="1910" spans="1:21" x14ac:dyDescent="0.2">
      <c r="A1910" s="1">
        <v>3</v>
      </c>
      <c r="B1910" s="1">
        <v>21</v>
      </c>
      <c r="C1910" s="1">
        <v>6</v>
      </c>
      <c r="D1910">
        <v>6.5</v>
      </c>
      <c r="E1910">
        <v>-0.9</v>
      </c>
      <c r="F1910">
        <v>59</v>
      </c>
      <c r="G1910">
        <v>0</v>
      </c>
      <c r="H1910">
        <v>0</v>
      </c>
      <c r="I1910">
        <v>0</v>
      </c>
      <c r="J1910" s="4">
        <f t="shared" si="264"/>
        <v>85.646947766931007</v>
      </c>
      <c r="K1910" s="4">
        <f t="shared" si="265"/>
        <v>-2.9668731347963444</v>
      </c>
      <c r="L1910" s="5">
        <f t="shared" si="270"/>
        <v>79.353052233068993</v>
      </c>
      <c r="M1910" s="5">
        <f t="shared" si="271"/>
        <v>0</v>
      </c>
      <c r="N1910" s="6">
        <f t="shared" si="263"/>
        <v>0</v>
      </c>
      <c r="O1910" s="6">
        <f t="shared" si="266"/>
        <v>0</v>
      </c>
      <c r="P1910" s="6">
        <f>FORECAST(J1910,Inputs!$B$10:$B$18,Inputs!$A$10:$A$18)</f>
        <v>31.348582849693802</v>
      </c>
      <c r="Q1910" s="6">
        <f>IF(Inputs!$D$10="Yes",IF('Hourly Calcs'!P1910&gt;'Hourly Calcs'!K1910,'Hourly Calcs'!O1910,N1910+O1910),N1910+O1910)</f>
        <v>0</v>
      </c>
      <c r="R1910" s="12">
        <f t="shared" si="267"/>
        <v>0</v>
      </c>
      <c r="S1910" s="1">
        <f>IF(AND(A1910&gt;=5,A1910&lt;=9),INDEX(Demand!$C$3:$C$26,C1910),INDEX(Demand!$B$3:$B$26,C1910))</f>
        <v>350</v>
      </c>
      <c r="T1910" s="7">
        <f t="shared" si="268"/>
        <v>0</v>
      </c>
      <c r="U1910" s="7">
        <f t="shared" si="269"/>
        <v>0</v>
      </c>
    </row>
    <row r="1911" spans="1:21" x14ac:dyDescent="0.2">
      <c r="A1911" s="1">
        <v>3</v>
      </c>
      <c r="B1911" s="1">
        <v>21</v>
      </c>
      <c r="C1911" s="1">
        <v>7</v>
      </c>
      <c r="D1911">
        <v>6</v>
      </c>
      <c r="E1911">
        <v>-0.9</v>
      </c>
      <c r="F1911">
        <v>61</v>
      </c>
      <c r="G1911">
        <v>9</v>
      </c>
      <c r="H1911">
        <v>0</v>
      </c>
      <c r="I1911">
        <v>9</v>
      </c>
      <c r="J1911" s="4">
        <f t="shared" si="264"/>
        <v>97.285235812514884</v>
      </c>
      <c r="K1911" s="4">
        <f t="shared" si="265"/>
        <v>6.5468660524309144</v>
      </c>
      <c r="L1911" s="5">
        <f t="shared" si="270"/>
        <v>67.714764187485116</v>
      </c>
      <c r="M1911" s="5">
        <f t="shared" si="271"/>
        <v>27.453133947569086</v>
      </c>
      <c r="N1911" s="6">
        <f t="shared" si="263"/>
        <v>0</v>
      </c>
      <c r="O1911" s="6">
        <f t="shared" si="266"/>
        <v>8.2306690764976871</v>
      </c>
      <c r="P1911" s="6">
        <f>FORECAST(J1911,Inputs!$B$10:$B$18,Inputs!$A$10:$A$18)</f>
        <v>31.456344776041803</v>
      </c>
      <c r="Q1911" s="6">
        <f>IF(Inputs!$D$10="Yes",IF('Hourly Calcs'!P1911&gt;'Hourly Calcs'!K1911,'Hourly Calcs'!O1911,N1911+O1911),N1911+O1911)</f>
        <v>8.2306690764976871</v>
      </c>
      <c r="R1911" s="12">
        <f t="shared" si="267"/>
        <v>39.11213945151701</v>
      </c>
      <c r="S1911" s="1">
        <f>IF(AND(A1911&gt;=5,A1911&lt;=9),INDEX(Demand!$C$3:$C$26,C1911),INDEX(Demand!$B$3:$B$26,C1911))</f>
        <v>350</v>
      </c>
      <c r="T1911" s="7">
        <f t="shared" si="268"/>
        <v>39.11213945151701</v>
      </c>
      <c r="U1911" s="7">
        <f t="shared" si="269"/>
        <v>0</v>
      </c>
    </row>
    <row r="1912" spans="1:21" x14ac:dyDescent="0.2">
      <c r="A1912" s="1">
        <v>3</v>
      </c>
      <c r="B1912" s="1">
        <v>21</v>
      </c>
      <c r="C1912" s="1">
        <v>8</v>
      </c>
      <c r="D1912">
        <v>6.8</v>
      </c>
      <c r="E1912">
        <v>-0.2</v>
      </c>
      <c r="F1912">
        <v>61</v>
      </c>
      <c r="G1912">
        <v>74</v>
      </c>
      <c r="H1912">
        <v>37</v>
      </c>
      <c r="I1912">
        <v>67</v>
      </c>
      <c r="J1912" s="4">
        <f t="shared" si="264"/>
        <v>109.34328419596737</v>
      </c>
      <c r="K1912" s="4">
        <f t="shared" si="265"/>
        <v>15.712078935388348</v>
      </c>
      <c r="L1912" s="5">
        <f t="shared" si="270"/>
        <v>55.656715804032629</v>
      </c>
      <c r="M1912" s="5">
        <f t="shared" si="271"/>
        <v>18.287921064611652</v>
      </c>
      <c r="N1912" s="6">
        <f t="shared" si="263"/>
        <v>19.542928466461504</v>
      </c>
      <c r="O1912" s="6">
        <f t="shared" si="266"/>
        <v>61.272758680593896</v>
      </c>
      <c r="P1912" s="6">
        <f>FORECAST(J1912,Inputs!$B$10:$B$18,Inputs!$A$10:$A$18)</f>
        <v>31.56799337218488</v>
      </c>
      <c r="Q1912" s="6">
        <f>IF(Inputs!$D$10="Yes",IF('Hourly Calcs'!P1912&gt;'Hourly Calcs'!K1912,'Hourly Calcs'!O1912,N1912+O1912),N1912+O1912)</f>
        <v>61.272758680593896</v>
      </c>
      <c r="R1912" s="12">
        <f t="shared" si="267"/>
        <v>291.16814925018218</v>
      </c>
      <c r="S1912" s="1">
        <f>IF(AND(A1912&gt;=5,A1912&lt;=9),INDEX(Demand!$C$3:$C$26,C1912),INDEX(Demand!$B$3:$B$26,C1912))</f>
        <v>350</v>
      </c>
      <c r="T1912" s="7">
        <f t="shared" si="268"/>
        <v>291.16814925018218</v>
      </c>
      <c r="U1912" s="7">
        <f t="shared" si="269"/>
        <v>0</v>
      </c>
    </row>
    <row r="1913" spans="1:21" x14ac:dyDescent="0.2">
      <c r="A1913" s="1">
        <v>3</v>
      </c>
      <c r="B1913" s="1">
        <v>21</v>
      </c>
      <c r="C1913" s="1">
        <v>9</v>
      </c>
      <c r="D1913">
        <v>7.3</v>
      </c>
      <c r="E1913">
        <v>-0.1</v>
      </c>
      <c r="F1913">
        <v>59</v>
      </c>
      <c r="G1913">
        <v>174</v>
      </c>
      <c r="H1913">
        <v>39</v>
      </c>
      <c r="I1913">
        <v>160</v>
      </c>
      <c r="J1913" s="4">
        <f t="shared" si="264"/>
        <v>122.48037162966071</v>
      </c>
      <c r="K1913" s="4">
        <f t="shared" si="265"/>
        <v>24.236297012289995</v>
      </c>
      <c r="L1913" s="5">
        <f t="shared" si="270"/>
        <v>42.519628370339291</v>
      </c>
      <c r="M1913" s="5">
        <f t="shared" si="271"/>
        <v>9.7637029877100048</v>
      </c>
      <c r="N1913" s="6">
        <f t="shared" si="263"/>
        <v>27.929635876007517</v>
      </c>
      <c r="O1913" s="6">
        <f t="shared" si="266"/>
        <v>146.32300580440332</v>
      </c>
      <c r="P1913" s="6">
        <f>FORECAST(J1913,Inputs!$B$10:$B$18,Inputs!$A$10:$A$18)</f>
        <v>31.689633070645005</v>
      </c>
      <c r="Q1913" s="6">
        <f>IF(Inputs!$D$10="Yes",IF('Hourly Calcs'!P1913&gt;'Hourly Calcs'!K1913,'Hourly Calcs'!O1913,N1913+O1913),N1913+O1913)</f>
        <v>146.32300580440332</v>
      </c>
      <c r="R1913" s="12">
        <f t="shared" si="267"/>
        <v>695.32692358252461</v>
      </c>
      <c r="S1913" s="1">
        <f>IF(AND(A1913&gt;=5,A1913&lt;=9),INDEX(Demand!$C$3:$C$26,C1913),INDEX(Demand!$B$3:$B$26,C1913))</f>
        <v>350</v>
      </c>
      <c r="T1913" s="7">
        <f t="shared" si="268"/>
        <v>350</v>
      </c>
      <c r="U1913" s="7">
        <f t="shared" si="269"/>
        <v>345.32692358252461</v>
      </c>
    </row>
    <row r="1914" spans="1:21" x14ac:dyDescent="0.2">
      <c r="A1914" s="1">
        <v>3</v>
      </c>
      <c r="B1914" s="1">
        <v>21</v>
      </c>
      <c r="C1914" s="1">
        <v>10</v>
      </c>
      <c r="D1914">
        <v>7.9</v>
      </c>
      <c r="E1914">
        <v>0</v>
      </c>
      <c r="F1914">
        <v>57</v>
      </c>
      <c r="G1914">
        <v>268</v>
      </c>
      <c r="H1914">
        <v>102</v>
      </c>
      <c r="I1914">
        <v>218</v>
      </c>
      <c r="J1914" s="4">
        <f t="shared" si="264"/>
        <v>137.33405637811614</v>
      </c>
      <c r="K1914" s="4">
        <f t="shared" si="265"/>
        <v>31.523173443932599</v>
      </c>
      <c r="L1914" s="5">
        <f t="shared" si="270"/>
        <v>27.665943621883855</v>
      </c>
      <c r="M1914" s="5">
        <f t="shared" si="271"/>
        <v>2.476826556067401</v>
      </c>
      <c r="N1914" s="6">
        <f t="shared" si="263"/>
        <v>87.274350496161759</v>
      </c>
      <c r="O1914" s="6">
        <f t="shared" si="266"/>
        <v>199.36509540849954</v>
      </c>
      <c r="P1914" s="6">
        <f>FORECAST(J1914,Inputs!$B$10:$B$18,Inputs!$A$10:$A$18)</f>
        <v>31.827167188686257</v>
      </c>
      <c r="Q1914" s="6">
        <f>IF(Inputs!$D$10="Yes",IF('Hourly Calcs'!P1914&gt;'Hourly Calcs'!K1914,'Hourly Calcs'!O1914,N1914+O1914),N1914+O1914)</f>
        <v>199.36509540849954</v>
      </c>
      <c r="R1914" s="12">
        <f t="shared" si="267"/>
        <v>947.38293338118979</v>
      </c>
      <c r="S1914" s="1">
        <f>IF(AND(A1914&gt;=5,A1914&lt;=9),INDEX(Demand!$C$3:$C$26,C1914),INDEX(Demand!$B$3:$B$26,C1914))</f>
        <v>600</v>
      </c>
      <c r="T1914" s="7">
        <f t="shared" si="268"/>
        <v>600</v>
      </c>
      <c r="U1914" s="7">
        <f t="shared" si="269"/>
        <v>347.38293338118979</v>
      </c>
    </row>
    <row r="1915" spans="1:21" x14ac:dyDescent="0.2">
      <c r="A1915" s="1">
        <v>3</v>
      </c>
      <c r="B1915" s="1">
        <v>21</v>
      </c>
      <c r="C1915" s="1">
        <v>11</v>
      </c>
      <c r="D1915">
        <v>7.9</v>
      </c>
      <c r="E1915">
        <v>0</v>
      </c>
      <c r="F1915">
        <v>57</v>
      </c>
      <c r="G1915">
        <v>341</v>
      </c>
      <c r="H1915">
        <v>77</v>
      </c>
      <c r="I1915">
        <v>296</v>
      </c>
      <c r="J1915" s="4">
        <f t="shared" si="264"/>
        <v>154.30768448929874</v>
      </c>
      <c r="K1915" s="4">
        <f t="shared" si="265"/>
        <v>36.873817205920361</v>
      </c>
      <c r="L1915" s="5">
        <f t="shared" si="270"/>
        <v>10.692315510701263</v>
      </c>
      <c r="M1915" s="5">
        <f t="shared" si="271"/>
        <v>2.8738172059203606</v>
      </c>
      <c r="N1915" s="6">
        <f t="shared" si="263"/>
        <v>72.151508393380752</v>
      </c>
      <c r="O1915" s="6">
        <f t="shared" si="266"/>
        <v>270.69756073814614</v>
      </c>
      <c r="P1915" s="6">
        <f>FORECAST(J1915,Inputs!$B$10:$B$18,Inputs!$A$10:$A$18)</f>
        <v>31.98433041193795</v>
      </c>
      <c r="Q1915" s="6">
        <f>IF(Inputs!$D$10="Yes",IF('Hourly Calcs'!P1915&gt;'Hourly Calcs'!K1915,'Hourly Calcs'!O1915,N1915+O1915),N1915+O1915)</f>
        <v>342.8490691315269</v>
      </c>
      <c r="R1915" s="12">
        <f t="shared" si="267"/>
        <v>1629.2187765130157</v>
      </c>
      <c r="S1915" s="1">
        <f>IF(AND(A1915&gt;=5,A1915&lt;=9),INDEX(Demand!$C$3:$C$26,C1915),INDEX(Demand!$B$3:$B$26,C1915))</f>
        <v>600</v>
      </c>
      <c r="T1915" s="7">
        <f t="shared" si="268"/>
        <v>600</v>
      </c>
      <c r="U1915" s="7">
        <f t="shared" si="269"/>
        <v>1029.2187765130157</v>
      </c>
    </row>
    <row r="1916" spans="1:21" x14ac:dyDescent="0.2">
      <c r="A1916" s="1">
        <v>3</v>
      </c>
      <c r="B1916" s="1">
        <v>21</v>
      </c>
      <c r="C1916" s="1">
        <v>12</v>
      </c>
      <c r="D1916">
        <v>8.1999999999999993</v>
      </c>
      <c r="E1916">
        <v>-0.5</v>
      </c>
      <c r="F1916">
        <v>54</v>
      </c>
      <c r="G1916">
        <v>506</v>
      </c>
      <c r="H1916">
        <v>380</v>
      </c>
      <c r="I1916">
        <v>263</v>
      </c>
      <c r="J1916" s="4">
        <f t="shared" si="264"/>
        <v>173.12638153997676</v>
      </c>
      <c r="K1916" s="4">
        <f t="shared" si="265"/>
        <v>39.557060114199693</v>
      </c>
      <c r="L1916" s="5">
        <f t="shared" si="270"/>
        <v>8.1263815399767623</v>
      </c>
      <c r="M1916" s="5">
        <f t="shared" si="271"/>
        <v>5.5570601141996931</v>
      </c>
      <c r="N1916" s="6">
        <f t="shared" si="263"/>
        <v>362.81372657868599</v>
      </c>
      <c r="O1916" s="6">
        <f t="shared" si="266"/>
        <v>240.51844079098797</v>
      </c>
      <c r="P1916" s="6">
        <f>FORECAST(J1916,Inputs!$B$10:$B$18,Inputs!$A$10:$A$18)</f>
        <v>32.158577606851637</v>
      </c>
      <c r="Q1916" s="6">
        <f>IF(Inputs!$D$10="Yes",IF('Hourly Calcs'!P1916&gt;'Hourly Calcs'!K1916,'Hourly Calcs'!O1916,N1916+O1916),N1916+O1916)</f>
        <v>603.33216736967393</v>
      </c>
      <c r="R1916" s="12">
        <f t="shared" si="267"/>
        <v>2867.0344593406903</v>
      </c>
      <c r="S1916" s="1">
        <f>IF(AND(A1916&gt;=5,A1916&lt;=9),INDEX(Demand!$C$3:$C$26,C1916),INDEX(Demand!$B$3:$B$26,C1916))</f>
        <v>600</v>
      </c>
      <c r="T1916" s="7">
        <f t="shared" si="268"/>
        <v>600</v>
      </c>
      <c r="U1916" s="7">
        <f t="shared" si="269"/>
        <v>2267.0344593406903</v>
      </c>
    </row>
    <row r="1917" spans="1:21" x14ac:dyDescent="0.2">
      <c r="A1917" s="1">
        <v>3</v>
      </c>
      <c r="B1917" s="1">
        <v>21</v>
      </c>
      <c r="C1917" s="1">
        <v>13</v>
      </c>
      <c r="D1917">
        <v>8.8000000000000007</v>
      </c>
      <c r="E1917">
        <v>-0.6</v>
      </c>
      <c r="F1917">
        <v>51</v>
      </c>
      <c r="G1917">
        <v>590</v>
      </c>
      <c r="H1917">
        <v>483</v>
      </c>
      <c r="I1917">
        <v>276</v>
      </c>
      <c r="J1917" s="4">
        <f t="shared" si="264"/>
        <v>192.54521043407058</v>
      </c>
      <c r="K1917" s="4">
        <f t="shared" si="265"/>
        <v>39.102732386991335</v>
      </c>
      <c r="L1917" s="5">
        <f t="shared" si="270"/>
        <v>27.545210434070583</v>
      </c>
      <c r="M1917" s="5">
        <f t="shared" si="271"/>
        <v>5.1027323869913346</v>
      </c>
      <c r="N1917" s="6">
        <f t="shared" si="263"/>
        <v>438.38933762904037</v>
      </c>
      <c r="O1917" s="6">
        <f t="shared" si="266"/>
        <v>252.40718501259573</v>
      </c>
      <c r="P1917" s="6">
        <f>FORECAST(J1917,Inputs!$B$10:$B$18,Inputs!$A$10:$A$18)</f>
        <v>32.338381578093241</v>
      </c>
      <c r="Q1917" s="6">
        <f>IF(Inputs!$D$10="Yes",IF('Hourly Calcs'!P1917&gt;'Hourly Calcs'!K1917,'Hourly Calcs'!O1917,N1917+O1917),N1917+O1917)</f>
        <v>690.7965226416361</v>
      </c>
      <c r="R1917" s="12">
        <f t="shared" si="267"/>
        <v>3282.6650755930546</v>
      </c>
      <c r="S1917" s="1">
        <f>IF(AND(A1917&gt;=5,A1917&lt;=9),INDEX(Demand!$C$3:$C$26,C1917),INDEX(Demand!$B$3:$B$26,C1917))</f>
        <v>600</v>
      </c>
      <c r="T1917" s="7">
        <f t="shared" si="268"/>
        <v>600</v>
      </c>
      <c r="U1917" s="7">
        <f t="shared" si="269"/>
        <v>2682.6650755930546</v>
      </c>
    </row>
    <row r="1918" spans="1:21" x14ac:dyDescent="0.2">
      <c r="A1918" s="1">
        <v>3</v>
      </c>
      <c r="B1918" s="1">
        <v>21</v>
      </c>
      <c r="C1918" s="1">
        <v>14</v>
      </c>
      <c r="D1918">
        <v>8.1</v>
      </c>
      <c r="E1918">
        <v>0</v>
      </c>
      <c r="F1918">
        <v>57</v>
      </c>
      <c r="G1918">
        <v>587</v>
      </c>
      <c r="H1918">
        <v>609</v>
      </c>
      <c r="I1918">
        <v>210</v>
      </c>
      <c r="J1918" s="4">
        <f t="shared" si="264"/>
        <v>210.92651346860291</v>
      </c>
      <c r="K1918" s="4">
        <f t="shared" si="265"/>
        <v>35.597639570393419</v>
      </c>
      <c r="L1918" s="5">
        <f t="shared" si="270"/>
        <v>45.926513468602906</v>
      </c>
      <c r="M1918" s="5">
        <f t="shared" si="271"/>
        <v>1.5976395703934188</v>
      </c>
      <c r="N1918" s="6">
        <f t="shared" si="263"/>
        <v>486.49964640474252</v>
      </c>
      <c r="O1918" s="6">
        <f t="shared" si="266"/>
        <v>192.04894511827936</v>
      </c>
      <c r="P1918" s="6">
        <f>FORECAST(J1918,Inputs!$B$10:$B$18,Inputs!$A$10:$A$18)</f>
        <v>32.508578828412986</v>
      </c>
      <c r="Q1918" s="6">
        <f>IF(Inputs!$D$10="Yes",IF('Hourly Calcs'!P1918&gt;'Hourly Calcs'!K1918,'Hourly Calcs'!O1918,N1918+O1918),N1918+O1918)</f>
        <v>678.54859152302186</v>
      </c>
      <c r="R1918" s="12">
        <f t="shared" si="267"/>
        <v>3224.4629069173998</v>
      </c>
      <c r="S1918" s="1">
        <f>IF(AND(A1918&gt;=5,A1918&lt;=9),INDEX(Demand!$C$3:$C$26,C1918),INDEX(Demand!$B$3:$B$26,C1918))</f>
        <v>600</v>
      </c>
      <c r="T1918" s="7">
        <f t="shared" si="268"/>
        <v>600</v>
      </c>
      <c r="U1918" s="7">
        <f t="shared" si="269"/>
        <v>2624.4629069173998</v>
      </c>
    </row>
    <row r="1919" spans="1:21" x14ac:dyDescent="0.2">
      <c r="A1919" s="1">
        <v>3</v>
      </c>
      <c r="B1919" s="1">
        <v>21</v>
      </c>
      <c r="C1919" s="1">
        <v>15</v>
      </c>
      <c r="D1919">
        <v>8.4</v>
      </c>
      <c r="E1919">
        <v>-1</v>
      </c>
      <c r="F1919">
        <v>51</v>
      </c>
      <c r="G1919">
        <v>468</v>
      </c>
      <c r="H1919">
        <v>452</v>
      </c>
      <c r="I1919">
        <v>221</v>
      </c>
      <c r="J1919" s="4">
        <f t="shared" si="264"/>
        <v>227.28999198838318</v>
      </c>
      <c r="K1919" s="4">
        <f t="shared" si="265"/>
        <v>29.625218125840952</v>
      </c>
      <c r="L1919" s="5">
        <f t="shared" si="270"/>
        <v>62.289991988383179</v>
      </c>
      <c r="M1919" s="5">
        <f t="shared" si="271"/>
        <v>4.3747818741590478</v>
      </c>
      <c r="N1919" s="6">
        <f t="shared" si="263"/>
        <v>287.40220971911015</v>
      </c>
      <c r="O1919" s="6">
        <f t="shared" si="266"/>
        <v>202.10865176733211</v>
      </c>
      <c r="P1919" s="6">
        <f>FORECAST(J1919,Inputs!$B$10:$B$18,Inputs!$A$10:$A$18)</f>
        <v>32.660092518410956</v>
      </c>
      <c r="Q1919" s="6">
        <f>IF(Inputs!$D$10="Yes",IF('Hourly Calcs'!P1919&gt;'Hourly Calcs'!K1919,'Hourly Calcs'!O1919,N1919+O1919),N1919+O1919)</f>
        <v>202.10865176733211</v>
      </c>
      <c r="R1919" s="12">
        <f t="shared" si="267"/>
        <v>960.42031319836212</v>
      </c>
      <c r="S1919" s="1">
        <f>IF(AND(A1919&gt;=5,A1919&lt;=9),INDEX(Demand!$C$3:$C$26,C1919),INDEX(Demand!$B$3:$B$26,C1919))</f>
        <v>600</v>
      </c>
      <c r="T1919" s="7">
        <f t="shared" si="268"/>
        <v>600</v>
      </c>
      <c r="U1919" s="7">
        <f t="shared" si="269"/>
        <v>360.42031319836212</v>
      </c>
    </row>
    <row r="1920" spans="1:21" x14ac:dyDescent="0.2">
      <c r="A1920" s="1">
        <v>3</v>
      </c>
      <c r="B1920" s="1">
        <v>21</v>
      </c>
      <c r="C1920" s="1">
        <v>16</v>
      </c>
      <c r="D1920">
        <v>8.6999999999999993</v>
      </c>
      <c r="E1920">
        <v>-1.8</v>
      </c>
      <c r="F1920">
        <v>47</v>
      </c>
      <c r="G1920">
        <v>301</v>
      </c>
      <c r="H1920">
        <v>243</v>
      </c>
      <c r="I1920">
        <v>196</v>
      </c>
      <c r="J1920" s="4">
        <f t="shared" si="264"/>
        <v>241.6053290665177</v>
      </c>
      <c r="K1920" s="4">
        <f t="shared" si="265"/>
        <v>21.929851396342372</v>
      </c>
      <c r="L1920" s="5">
        <f t="shared" si="270"/>
        <v>76.605329066517697</v>
      </c>
      <c r="M1920" s="5">
        <f t="shared" si="271"/>
        <v>12.070148603657628</v>
      </c>
      <c r="N1920" s="6">
        <f t="shared" si="263"/>
        <v>104.43883089985836</v>
      </c>
      <c r="O1920" s="6">
        <f t="shared" si="266"/>
        <v>179.24568211039409</v>
      </c>
      <c r="P1920" s="6">
        <f>FORECAST(J1920,Inputs!$B$10:$B$18,Inputs!$A$10:$A$18)</f>
        <v>32.792641935801086</v>
      </c>
      <c r="Q1920" s="6">
        <f>IF(Inputs!$D$10="Yes",IF('Hourly Calcs'!P1920&gt;'Hourly Calcs'!K1920,'Hourly Calcs'!O1920,N1920+O1920),N1920+O1920)</f>
        <v>179.24568211039409</v>
      </c>
      <c r="R1920" s="12">
        <f t="shared" si="267"/>
        <v>851.77548138859265</v>
      </c>
      <c r="S1920" s="1">
        <f>IF(AND(A1920&gt;=5,A1920&lt;=9),INDEX(Demand!$C$3:$C$26,C1920),INDEX(Demand!$B$3:$B$26,C1920))</f>
        <v>900</v>
      </c>
      <c r="T1920" s="7">
        <f t="shared" si="268"/>
        <v>851.77548138859265</v>
      </c>
      <c r="U1920" s="7">
        <f t="shared" si="269"/>
        <v>0</v>
      </c>
    </row>
    <row r="1921" spans="1:21" x14ac:dyDescent="0.2">
      <c r="A1921" s="1">
        <v>3</v>
      </c>
      <c r="B1921" s="1">
        <v>21</v>
      </c>
      <c r="C1921" s="1">
        <v>17</v>
      </c>
      <c r="D1921">
        <v>8.1</v>
      </c>
      <c r="E1921">
        <v>-0.3</v>
      </c>
      <c r="F1921">
        <v>55</v>
      </c>
      <c r="G1921">
        <v>193</v>
      </c>
      <c r="H1921">
        <v>304</v>
      </c>
      <c r="I1921">
        <v>104</v>
      </c>
      <c r="J1921" s="4">
        <f t="shared" si="264"/>
        <v>254.37973707233053</v>
      </c>
      <c r="K1921" s="4">
        <f t="shared" si="265"/>
        <v>13.17836598386377</v>
      </c>
      <c r="L1921" s="5">
        <f t="shared" si="270"/>
        <v>89.379737072330528</v>
      </c>
      <c r="M1921" s="5">
        <f t="shared" si="271"/>
        <v>20.82163401613623</v>
      </c>
      <c r="N1921" s="6">
        <f t="shared" si="263"/>
        <v>59.249829550461811</v>
      </c>
      <c r="O1921" s="6">
        <f t="shared" si="266"/>
        <v>95.10995377286217</v>
      </c>
      <c r="P1921" s="6">
        <f>FORECAST(J1921,Inputs!$B$10:$B$18,Inputs!$A$10:$A$18)</f>
        <v>32.910923491410465</v>
      </c>
      <c r="Q1921" s="6">
        <f>IF(Inputs!$D$10="Yes",IF('Hourly Calcs'!P1921&gt;'Hourly Calcs'!K1921,'Hourly Calcs'!O1921,N1921+O1921),N1921+O1921)</f>
        <v>95.10995377286217</v>
      </c>
      <c r="R1921" s="12">
        <f t="shared" si="267"/>
        <v>451.962500328641</v>
      </c>
      <c r="S1921" s="1">
        <f>IF(AND(A1921&gt;=5,A1921&lt;=9),INDEX(Demand!$C$3:$C$26,C1921),INDEX(Demand!$B$3:$B$26,C1921))</f>
        <v>900</v>
      </c>
      <c r="T1921" s="7">
        <f t="shared" si="268"/>
        <v>451.962500328641</v>
      </c>
      <c r="U1921" s="7">
        <f t="shared" si="269"/>
        <v>0</v>
      </c>
    </row>
    <row r="1922" spans="1:21" x14ac:dyDescent="0.2">
      <c r="A1922" s="1">
        <v>3</v>
      </c>
      <c r="B1922" s="1">
        <v>21</v>
      </c>
      <c r="C1922" s="1">
        <v>18</v>
      </c>
      <c r="D1922">
        <v>7.3</v>
      </c>
      <c r="E1922">
        <v>0.5</v>
      </c>
      <c r="F1922">
        <v>62</v>
      </c>
      <c r="G1922">
        <v>47</v>
      </c>
      <c r="H1922">
        <v>14</v>
      </c>
      <c r="I1922">
        <v>46</v>
      </c>
      <c r="J1922" s="4">
        <f t="shared" si="264"/>
        <v>266.26877473197226</v>
      </c>
      <c r="K1922" s="4">
        <f t="shared" si="265"/>
        <v>3.9741562584376027</v>
      </c>
      <c r="L1922" s="5">
        <f t="shared" si="270"/>
        <v>0</v>
      </c>
      <c r="M1922" s="5">
        <f t="shared" si="271"/>
        <v>30.025843741562397</v>
      </c>
      <c r="N1922" s="6">
        <f t="shared" si="263"/>
        <v>0</v>
      </c>
      <c r="O1922" s="6">
        <f t="shared" si="266"/>
        <v>42.067864168765958</v>
      </c>
      <c r="P1922" s="6">
        <f>FORECAST(J1922,Inputs!$B$10:$B$18,Inputs!$A$10:$A$18)</f>
        <v>33.021007173444183</v>
      </c>
      <c r="Q1922" s="6">
        <f>IF(Inputs!$D$10="Yes",IF('Hourly Calcs'!P1922&gt;'Hourly Calcs'!K1922,'Hourly Calcs'!O1922,N1922+O1922),N1922+O1922)</f>
        <v>42.067864168765958</v>
      </c>
      <c r="R1922" s="12">
        <f t="shared" si="267"/>
        <v>199.90649052997583</v>
      </c>
      <c r="S1922" s="1">
        <f>IF(AND(A1922&gt;=5,A1922&lt;=9),INDEX(Demand!$C$3:$C$26,C1922),INDEX(Demand!$B$3:$B$26,C1922))</f>
        <v>900</v>
      </c>
      <c r="T1922" s="7">
        <f t="shared" si="268"/>
        <v>199.90649052997583</v>
      </c>
      <c r="U1922" s="7">
        <f t="shared" si="269"/>
        <v>0</v>
      </c>
    </row>
    <row r="1923" spans="1:21" x14ac:dyDescent="0.2">
      <c r="A1923" s="1">
        <v>3</v>
      </c>
      <c r="B1923" s="1">
        <v>21</v>
      </c>
      <c r="C1923" s="1">
        <v>19</v>
      </c>
      <c r="D1923">
        <v>6.3</v>
      </c>
      <c r="E1923">
        <v>0.4</v>
      </c>
      <c r="F1923">
        <v>66</v>
      </c>
      <c r="G1923">
        <v>2</v>
      </c>
      <c r="H1923">
        <v>0</v>
      </c>
      <c r="I1923">
        <v>2</v>
      </c>
      <c r="J1923" s="4">
        <f t="shared" si="264"/>
        <v>277.92654984635539</v>
      </c>
      <c r="K1923" s="4">
        <f t="shared" si="265"/>
        <v>-5.6258304366403138</v>
      </c>
      <c r="L1923" s="5">
        <f t="shared" si="270"/>
        <v>0</v>
      </c>
      <c r="M1923" s="5">
        <f t="shared" si="271"/>
        <v>0</v>
      </c>
      <c r="N1923" s="6">
        <f t="shared" si="263"/>
        <v>0</v>
      </c>
      <c r="O1923" s="6">
        <f t="shared" si="266"/>
        <v>1.8290375725550416</v>
      </c>
      <c r="P1923" s="6">
        <f>FORECAST(J1923,Inputs!$B$10:$B$18,Inputs!$A$10:$A$18)</f>
        <v>33.128949535614396</v>
      </c>
      <c r="Q1923" s="6">
        <f>IF(Inputs!$D$10="Yes",IF('Hourly Calcs'!P1923&gt;'Hourly Calcs'!K1923,'Hourly Calcs'!O1923,N1923+O1923),N1923+O1923)</f>
        <v>1.8290375725550416</v>
      </c>
      <c r="R1923" s="12">
        <f t="shared" si="267"/>
        <v>8.6915865447815577</v>
      </c>
      <c r="S1923" s="1">
        <f>IF(AND(A1923&gt;=5,A1923&lt;=9),INDEX(Demand!$C$3:$C$26,C1923),INDEX(Demand!$B$3:$B$26,C1923))</f>
        <v>900</v>
      </c>
      <c r="T1923" s="7">
        <f t="shared" si="268"/>
        <v>8.6915865447815577</v>
      </c>
      <c r="U1923" s="7">
        <f t="shared" si="269"/>
        <v>0</v>
      </c>
    </row>
    <row r="1924" spans="1:21" x14ac:dyDescent="0.2">
      <c r="A1924" s="1">
        <v>3</v>
      </c>
      <c r="B1924" s="1">
        <v>21</v>
      </c>
      <c r="C1924" s="1">
        <v>20</v>
      </c>
      <c r="D1924">
        <v>5.2</v>
      </c>
      <c r="E1924">
        <v>0.8</v>
      </c>
      <c r="F1924">
        <v>73</v>
      </c>
      <c r="G1924">
        <v>0</v>
      </c>
      <c r="H1924">
        <v>0</v>
      </c>
      <c r="I1924">
        <v>0</v>
      </c>
      <c r="J1924" s="4">
        <f t="shared" si="264"/>
        <v>289.99408672498799</v>
      </c>
      <c r="K1924" s="4">
        <f t="shared" si="265"/>
        <v>-14.850635493599498</v>
      </c>
      <c r="L1924" s="5">
        <f t="shared" si="270"/>
        <v>0</v>
      </c>
      <c r="M1924" s="5">
        <f t="shared" si="271"/>
        <v>0</v>
      </c>
      <c r="N1924" s="6">
        <f t="shared" si="263"/>
        <v>0</v>
      </c>
      <c r="O1924" s="6">
        <f t="shared" si="266"/>
        <v>0</v>
      </c>
      <c r="P1924" s="6">
        <f>FORECAST(J1924,Inputs!$B$10:$B$18,Inputs!$A$10:$A$18)</f>
        <v>33.240685988194329</v>
      </c>
      <c r="Q1924" s="6">
        <f>IF(Inputs!$D$10="Yes",IF('Hourly Calcs'!P1924&gt;'Hourly Calcs'!K1924,'Hourly Calcs'!O1924,N1924+O1924),N1924+O1924)</f>
        <v>0</v>
      </c>
      <c r="R1924" s="12">
        <f t="shared" si="267"/>
        <v>0</v>
      </c>
      <c r="S1924" s="1">
        <f>IF(AND(A1924&gt;=5,A1924&lt;=9),INDEX(Demand!$C$3:$C$26,C1924),INDEX(Demand!$B$3:$B$26,C1924))</f>
        <v>800</v>
      </c>
      <c r="T1924" s="7">
        <f t="shared" si="268"/>
        <v>0</v>
      </c>
      <c r="U1924" s="7">
        <f t="shared" si="269"/>
        <v>0</v>
      </c>
    </row>
    <row r="1925" spans="1:21" x14ac:dyDescent="0.2">
      <c r="A1925" s="1">
        <v>3</v>
      </c>
      <c r="B1925" s="1">
        <v>21</v>
      </c>
      <c r="C1925" s="1">
        <v>21</v>
      </c>
      <c r="D1925">
        <v>4.5999999999999996</v>
      </c>
      <c r="E1925">
        <v>1.3</v>
      </c>
      <c r="F1925">
        <v>79</v>
      </c>
      <c r="G1925">
        <v>0</v>
      </c>
      <c r="H1925">
        <v>0</v>
      </c>
      <c r="I1925">
        <v>0</v>
      </c>
      <c r="J1925" s="4">
        <f t="shared" si="264"/>
        <v>303.11723208829216</v>
      </c>
      <c r="K1925" s="4">
        <f t="shared" si="265"/>
        <v>-23.330107536449844</v>
      </c>
      <c r="L1925" s="5">
        <f t="shared" si="270"/>
        <v>0</v>
      </c>
      <c r="M1925" s="5">
        <f t="shared" si="271"/>
        <v>0</v>
      </c>
      <c r="N1925" s="6">
        <f t="shared" si="263"/>
        <v>0</v>
      </c>
      <c r="O1925" s="6">
        <f t="shared" si="266"/>
        <v>0</v>
      </c>
      <c r="P1925" s="6">
        <f>FORECAST(J1925,Inputs!$B$10:$B$18,Inputs!$A$10:$A$18)</f>
        <v>33.362196593410111</v>
      </c>
      <c r="Q1925" s="6">
        <f>IF(Inputs!$D$10="Yes",IF('Hourly Calcs'!P1925&gt;'Hourly Calcs'!K1925,'Hourly Calcs'!O1925,N1925+O1925),N1925+O1925)</f>
        <v>0</v>
      </c>
      <c r="R1925" s="12">
        <f t="shared" si="267"/>
        <v>0</v>
      </c>
      <c r="S1925" s="1">
        <f>IF(AND(A1925&gt;=5,A1925&lt;=9),INDEX(Demand!$C$3:$C$26,C1925),INDEX(Demand!$B$3:$B$26,C1925))</f>
        <v>700</v>
      </c>
      <c r="T1925" s="7">
        <f t="shared" si="268"/>
        <v>0</v>
      </c>
      <c r="U1925" s="7">
        <f t="shared" si="269"/>
        <v>0</v>
      </c>
    </row>
    <row r="1926" spans="1:21" x14ac:dyDescent="0.2">
      <c r="A1926" s="1">
        <v>3</v>
      </c>
      <c r="B1926" s="1">
        <v>21</v>
      </c>
      <c r="C1926" s="1">
        <v>22</v>
      </c>
      <c r="D1926">
        <v>5.0999999999999996</v>
      </c>
      <c r="E1926">
        <v>1.6</v>
      </c>
      <c r="F1926">
        <v>78</v>
      </c>
      <c r="G1926">
        <v>0</v>
      </c>
      <c r="H1926">
        <v>0</v>
      </c>
      <c r="I1926">
        <v>0</v>
      </c>
      <c r="J1926" s="4">
        <f t="shared" si="264"/>
        <v>317.90565309265151</v>
      </c>
      <c r="K1926" s="4">
        <f t="shared" si="265"/>
        <v>-30.536543640045011</v>
      </c>
      <c r="L1926" s="5">
        <f t="shared" si="270"/>
        <v>0</v>
      </c>
      <c r="M1926" s="5">
        <f t="shared" si="271"/>
        <v>0</v>
      </c>
      <c r="N1926" s="6">
        <f t="shared" si="263"/>
        <v>0</v>
      </c>
      <c r="O1926" s="6">
        <f t="shared" si="266"/>
        <v>0</v>
      </c>
      <c r="P1926" s="6">
        <f>FORECAST(J1926,Inputs!$B$10:$B$18,Inputs!$A$10:$A$18)</f>
        <v>33.49912641752455</v>
      </c>
      <c r="Q1926" s="6">
        <f>IF(Inputs!$D$10="Yes",IF('Hourly Calcs'!P1926&gt;'Hourly Calcs'!K1926,'Hourly Calcs'!O1926,N1926+O1926),N1926+O1926)</f>
        <v>0</v>
      </c>
      <c r="R1926" s="12">
        <f t="shared" si="267"/>
        <v>0</v>
      </c>
      <c r="S1926" s="1">
        <f>IF(AND(A1926&gt;=5,A1926&lt;=9),INDEX(Demand!$C$3:$C$26,C1926),INDEX(Demand!$B$3:$B$26,C1926))</f>
        <v>600</v>
      </c>
      <c r="T1926" s="7">
        <f t="shared" si="268"/>
        <v>0</v>
      </c>
      <c r="U1926" s="7">
        <f t="shared" si="269"/>
        <v>0</v>
      </c>
    </row>
    <row r="1927" spans="1:21" x14ac:dyDescent="0.2">
      <c r="A1927" s="1">
        <v>3</v>
      </c>
      <c r="B1927" s="1">
        <v>21</v>
      </c>
      <c r="C1927" s="1">
        <v>23</v>
      </c>
      <c r="D1927">
        <v>5.0999999999999996</v>
      </c>
      <c r="E1927">
        <v>1.6</v>
      </c>
      <c r="F1927">
        <v>78</v>
      </c>
      <c r="G1927">
        <v>0</v>
      </c>
      <c r="H1927">
        <v>0</v>
      </c>
      <c r="I1927">
        <v>0</v>
      </c>
      <c r="J1927" s="4">
        <f t="shared" si="264"/>
        <v>334.72480524482387</v>
      </c>
      <c r="K1927" s="4">
        <f t="shared" si="265"/>
        <v>-35.794549699021445</v>
      </c>
      <c r="L1927" s="5">
        <f t="shared" si="270"/>
        <v>0</v>
      </c>
      <c r="M1927" s="5">
        <f t="shared" si="271"/>
        <v>0</v>
      </c>
      <c r="N1927" s="6">
        <f t="shared" si="263"/>
        <v>0</v>
      </c>
      <c r="O1927" s="6">
        <f t="shared" si="266"/>
        <v>0</v>
      </c>
      <c r="P1927" s="6">
        <f>FORECAST(J1927,Inputs!$B$10:$B$18,Inputs!$A$10:$A$18)</f>
        <v>33.654859307822441</v>
      </c>
      <c r="Q1927" s="6">
        <f>IF(Inputs!$D$10="Yes",IF('Hourly Calcs'!P1927&gt;'Hourly Calcs'!K1927,'Hourly Calcs'!O1927,N1927+O1927),N1927+O1927)</f>
        <v>0</v>
      </c>
      <c r="R1927" s="12">
        <f t="shared" si="267"/>
        <v>0</v>
      </c>
      <c r="S1927" s="1">
        <f>IF(AND(A1927&gt;=5,A1927&lt;=9),INDEX(Demand!$C$3:$C$26,C1927),INDEX(Demand!$B$3:$B$26,C1927))</f>
        <v>500</v>
      </c>
      <c r="T1927" s="7">
        <f t="shared" si="268"/>
        <v>0</v>
      </c>
      <c r="U1927" s="7">
        <f t="shared" si="269"/>
        <v>0</v>
      </c>
    </row>
    <row r="1928" spans="1:21" x14ac:dyDescent="0.2">
      <c r="A1928" s="1">
        <v>3</v>
      </c>
      <c r="B1928" s="1">
        <v>21</v>
      </c>
      <c r="C1928" s="1">
        <v>24</v>
      </c>
      <c r="D1928">
        <v>4.3</v>
      </c>
      <c r="E1928">
        <v>1.2</v>
      </c>
      <c r="F1928">
        <v>80</v>
      </c>
      <c r="G1928">
        <v>0</v>
      </c>
      <c r="H1928">
        <v>0</v>
      </c>
      <c r="I1928">
        <v>0</v>
      </c>
      <c r="J1928" s="4">
        <f t="shared" si="264"/>
        <v>353.28370878793083</v>
      </c>
      <c r="K1928" s="4">
        <f t="shared" si="265"/>
        <v>-38.401743592523246</v>
      </c>
      <c r="L1928" s="5">
        <f t="shared" si="270"/>
        <v>0</v>
      </c>
      <c r="M1928" s="5">
        <f t="shared" si="271"/>
        <v>0</v>
      </c>
      <c r="N1928" s="6">
        <f t="shared" si="263"/>
        <v>0</v>
      </c>
      <c r="O1928" s="6">
        <f t="shared" si="266"/>
        <v>0</v>
      </c>
      <c r="P1928" s="6">
        <f>FORECAST(J1928,Inputs!$B$10:$B$18,Inputs!$A$10:$A$18)</f>
        <v>33.826701007295654</v>
      </c>
      <c r="Q1928" s="6">
        <f>IF(Inputs!$D$10="Yes",IF('Hourly Calcs'!P1928&gt;'Hourly Calcs'!K1928,'Hourly Calcs'!O1928,N1928+O1928),N1928+O1928)</f>
        <v>0</v>
      </c>
      <c r="R1928" s="12">
        <f t="shared" si="267"/>
        <v>0</v>
      </c>
      <c r="S1928" s="1">
        <f>IF(AND(A1928&gt;=5,A1928&lt;=9),INDEX(Demand!$C$3:$C$26,C1928),INDEX(Demand!$B$3:$B$26,C1928))</f>
        <v>400</v>
      </c>
      <c r="T1928" s="7">
        <f t="shared" si="268"/>
        <v>0</v>
      </c>
      <c r="U1928" s="7">
        <f t="shared" si="269"/>
        <v>0</v>
      </c>
    </row>
    <row r="1929" spans="1:21" x14ac:dyDescent="0.2">
      <c r="A1929" s="1">
        <v>3</v>
      </c>
      <c r="B1929" s="1">
        <v>22</v>
      </c>
      <c r="C1929" s="1">
        <v>1</v>
      </c>
      <c r="D1929">
        <v>2.9</v>
      </c>
      <c r="E1929">
        <v>0.8</v>
      </c>
      <c r="F1929">
        <v>86</v>
      </c>
      <c r="G1929">
        <v>0</v>
      </c>
      <c r="H1929">
        <v>0</v>
      </c>
      <c r="I1929">
        <v>0</v>
      </c>
      <c r="J1929" s="4">
        <f t="shared" si="264"/>
        <v>12.38878017747362</v>
      </c>
      <c r="K1929" s="4">
        <f t="shared" si="265"/>
        <v>-37.913918381853165</v>
      </c>
      <c r="L1929" s="5">
        <f t="shared" si="270"/>
        <v>0</v>
      </c>
      <c r="M1929" s="5">
        <f t="shared" si="271"/>
        <v>0</v>
      </c>
      <c r="N1929" s="6">
        <f t="shared" ref="N1929:N1992" si="272">H1929*MAX(0,COS(2*ASIN(SQRT(SIN(RADIANS($B$4))^2+COS(RADIANS($K1929))^2-2*SIN(RADIANS($B$4))*COS(RADIANS($K1929))*COS(RADIANS($J1929-$B$5))+(SIN(RADIANS($K1929))-COS(RADIANS($B$4)))^2)/2)))</f>
        <v>0</v>
      </c>
      <c r="O1929" s="6">
        <f t="shared" si="266"/>
        <v>0</v>
      </c>
      <c r="P1929" s="6">
        <f>FORECAST(J1929,Inputs!$B$10:$B$18,Inputs!$A$10:$A$18)</f>
        <v>30.670266483124752</v>
      </c>
      <c r="Q1929" s="6">
        <f>IF(Inputs!$D$10="Yes",IF('Hourly Calcs'!P1929&gt;'Hourly Calcs'!K1929,'Hourly Calcs'!O1929,N1929+O1929),N1929+O1929)</f>
        <v>0</v>
      </c>
      <c r="R1929" s="12">
        <f t="shared" si="267"/>
        <v>0</v>
      </c>
      <c r="S1929" s="1">
        <f>IF(AND(A1929&gt;=5,A1929&lt;=9),INDEX(Demand!$C$3:$C$26,C1929),INDEX(Demand!$B$3:$B$26,C1929))</f>
        <v>350</v>
      </c>
      <c r="T1929" s="7">
        <f t="shared" si="268"/>
        <v>0</v>
      </c>
      <c r="U1929" s="7">
        <f t="shared" si="269"/>
        <v>0</v>
      </c>
    </row>
    <row r="1930" spans="1:21" x14ac:dyDescent="0.2">
      <c r="A1930" s="1">
        <v>3</v>
      </c>
      <c r="B1930" s="1">
        <v>22</v>
      </c>
      <c r="C1930" s="1">
        <v>2</v>
      </c>
      <c r="D1930">
        <v>3.1</v>
      </c>
      <c r="E1930">
        <v>1.6</v>
      </c>
      <c r="F1930">
        <v>90</v>
      </c>
      <c r="G1930">
        <v>0</v>
      </c>
      <c r="H1930">
        <v>0</v>
      </c>
      <c r="I1930">
        <v>0</v>
      </c>
      <c r="J1930" s="4">
        <f t="shared" ref="J1930:J1993" si="273">solarazimuth($B$2,$B$3,$B$1,A1930,B1930,C1930,0,0,0,0)</f>
        <v>30.496088033266147</v>
      </c>
      <c r="K1930" s="4">
        <f t="shared" ref="K1930:K1993" si="274">solarelevation($B$2,$B$3,$B$1,A1930,B1930,C1930,0,0,0,0)</f>
        <v>-34.418750303396891</v>
      </c>
      <c r="L1930" s="5">
        <f t="shared" si="270"/>
        <v>0</v>
      </c>
      <c r="M1930" s="5">
        <f t="shared" si="271"/>
        <v>0</v>
      </c>
      <c r="N1930" s="6">
        <f t="shared" si="272"/>
        <v>0</v>
      </c>
      <c r="O1930" s="6">
        <f t="shared" ref="O1930:O1993" si="275">$I1930*(1+COS(RADIANS($B$4)))/2</f>
        <v>0</v>
      </c>
      <c r="P1930" s="6">
        <f>FORECAST(J1930,Inputs!$B$10:$B$18,Inputs!$A$10:$A$18)</f>
        <v>30.837926741048758</v>
      </c>
      <c r="Q1930" s="6">
        <f>IF(Inputs!$D$10="Yes",IF('Hourly Calcs'!P1930&gt;'Hourly Calcs'!K1930,'Hourly Calcs'!O1930,N1930+O1930),N1930+O1930)</f>
        <v>0</v>
      </c>
      <c r="R1930" s="12">
        <f t="shared" ref="R1930:R1993" si="276">$B$6*$E$1*Q1930</f>
        <v>0</v>
      </c>
      <c r="S1930" s="1">
        <f>IF(AND(A1930&gt;=5,A1930&lt;=9),INDEX(Demand!$C$3:$C$26,C1930),INDEX(Demand!$B$3:$B$26,C1930))</f>
        <v>350</v>
      </c>
      <c r="T1930" s="7">
        <f t="shared" ref="T1930:T1993" si="277">S1930-MAX(0,S1930-R1930)</f>
        <v>0</v>
      </c>
      <c r="U1930" s="7">
        <f t="shared" ref="U1930:U1993" si="278">MAX(0,R1930-S1930)</f>
        <v>0</v>
      </c>
    </row>
    <row r="1931" spans="1:21" x14ac:dyDescent="0.2">
      <c r="A1931" s="1">
        <v>3</v>
      </c>
      <c r="B1931" s="1">
        <v>22</v>
      </c>
      <c r="C1931" s="1">
        <v>3</v>
      </c>
      <c r="D1931">
        <v>3.2</v>
      </c>
      <c r="E1931">
        <v>1.7</v>
      </c>
      <c r="F1931">
        <v>90</v>
      </c>
      <c r="G1931">
        <v>0</v>
      </c>
      <c r="H1931">
        <v>0</v>
      </c>
      <c r="I1931">
        <v>0</v>
      </c>
      <c r="J1931" s="4">
        <f t="shared" si="273"/>
        <v>46.675170758876675</v>
      </c>
      <c r="K1931" s="4">
        <f t="shared" si="274"/>
        <v>-28.475761225792894</v>
      </c>
      <c r="L1931" s="5">
        <f t="shared" si="270"/>
        <v>0</v>
      </c>
      <c r="M1931" s="5">
        <f t="shared" si="271"/>
        <v>0</v>
      </c>
      <c r="N1931" s="6">
        <f t="shared" si="272"/>
        <v>0</v>
      </c>
      <c r="O1931" s="6">
        <f t="shared" si="275"/>
        <v>0</v>
      </c>
      <c r="P1931" s="6">
        <f>FORECAST(J1931,Inputs!$B$10:$B$18,Inputs!$A$10:$A$18)</f>
        <v>30.987733062582191</v>
      </c>
      <c r="Q1931" s="6">
        <f>IF(Inputs!$D$10="Yes",IF('Hourly Calcs'!P1931&gt;'Hourly Calcs'!K1931,'Hourly Calcs'!O1931,N1931+O1931),N1931+O1931)</f>
        <v>0</v>
      </c>
      <c r="R1931" s="12">
        <f t="shared" si="276"/>
        <v>0</v>
      </c>
      <c r="S1931" s="1">
        <f>IF(AND(A1931&gt;=5,A1931&lt;=9),INDEX(Demand!$C$3:$C$26,C1931),INDEX(Demand!$B$3:$B$26,C1931))</f>
        <v>350</v>
      </c>
      <c r="T1931" s="7">
        <f t="shared" si="277"/>
        <v>0</v>
      </c>
      <c r="U1931" s="7">
        <f t="shared" si="278"/>
        <v>0</v>
      </c>
    </row>
    <row r="1932" spans="1:21" x14ac:dyDescent="0.2">
      <c r="A1932" s="1">
        <v>3</v>
      </c>
      <c r="B1932" s="1">
        <v>22</v>
      </c>
      <c r="C1932" s="1">
        <v>4</v>
      </c>
      <c r="D1932">
        <v>3.8</v>
      </c>
      <c r="E1932">
        <v>2.2999999999999998</v>
      </c>
      <c r="F1932">
        <v>90</v>
      </c>
      <c r="G1932">
        <v>0</v>
      </c>
      <c r="H1932">
        <v>0</v>
      </c>
      <c r="I1932">
        <v>0</v>
      </c>
      <c r="J1932" s="4">
        <f t="shared" si="273"/>
        <v>60.884429793881921</v>
      </c>
      <c r="K1932" s="4">
        <f t="shared" si="274"/>
        <v>-20.800757394471304</v>
      </c>
      <c r="L1932" s="5">
        <f t="shared" si="270"/>
        <v>0</v>
      </c>
      <c r="M1932" s="5">
        <f t="shared" si="271"/>
        <v>0</v>
      </c>
      <c r="N1932" s="6">
        <f t="shared" si="272"/>
        <v>0</v>
      </c>
      <c r="O1932" s="6">
        <f t="shared" si="275"/>
        <v>0</v>
      </c>
      <c r="P1932" s="6">
        <f>FORECAST(J1932,Inputs!$B$10:$B$18,Inputs!$A$10:$A$18)</f>
        <v>31.119300275869275</v>
      </c>
      <c r="Q1932" s="6">
        <f>IF(Inputs!$D$10="Yes",IF('Hourly Calcs'!P1932&gt;'Hourly Calcs'!K1932,'Hourly Calcs'!O1932,N1932+O1932),N1932+O1932)</f>
        <v>0</v>
      </c>
      <c r="R1932" s="12">
        <f t="shared" si="276"/>
        <v>0</v>
      </c>
      <c r="S1932" s="1">
        <f>IF(AND(A1932&gt;=5,A1932&lt;=9),INDEX(Demand!$C$3:$C$26,C1932),INDEX(Demand!$B$3:$B$26,C1932))</f>
        <v>350</v>
      </c>
      <c r="T1932" s="7">
        <f t="shared" si="277"/>
        <v>0</v>
      </c>
      <c r="U1932" s="7">
        <f t="shared" si="278"/>
        <v>0</v>
      </c>
    </row>
    <row r="1933" spans="1:21" x14ac:dyDescent="0.2">
      <c r="A1933" s="1">
        <v>3</v>
      </c>
      <c r="B1933" s="1">
        <v>22</v>
      </c>
      <c r="C1933" s="1">
        <v>5</v>
      </c>
      <c r="D1933">
        <v>5.0999999999999996</v>
      </c>
      <c r="E1933">
        <v>2.1</v>
      </c>
      <c r="F1933">
        <v>81</v>
      </c>
      <c r="G1933">
        <v>0</v>
      </c>
      <c r="H1933">
        <v>0</v>
      </c>
      <c r="I1933">
        <v>0</v>
      </c>
      <c r="J1933" s="4">
        <f t="shared" si="273"/>
        <v>73.600420849346449</v>
      </c>
      <c r="K1933" s="4">
        <f t="shared" si="274"/>
        <v>-12.029888297273018</v>
      </c>
      <c r="L1933" s="5">
        <f t="shared" si="270"/>
        <v>0</v>
      </c>
      <c r="M1933" s="5">
        <f t="shared" si="271"/>
        <v>0</v>
      </c>
      <c r="N1933" s="6">
        <f t="shared" si="272"/>
        <v>0</v>
      </c>
      <c r="O1933" s="6">
        <f t="shared" si="275"/>
        <v>0</v>
      </c>
      <c r="P1933" s="6">
        <f>FORECAST(J1933,Inputs!$B$10:$B$18,Inputs!$A$10:$A$18)</f>
        <v>31.237040933790244</v>
      </c>
      <c r="Q1933" s="6">
        <f>IF(Inputs!$D$10="Yes",IF('Hourly Calcs'!P1933&gt;'Hourly Calcs'!K1933,'Hourly Calcs'!O1933,N1933+O1933),N1933+O1933)</f>
        <v>0</v>
      </c>
      <c r="R1933" s="12">
        <f t="shared" si="276"/>
        <v>0</v>
      </c>
      <c r="S1933" s="1">
        <f>IF(AND(A1933&gt;=5,A1933&lt;=9),INDEX(Demand!$C$3:$C$26,C1933),INDEX(Demand!$B$3:$B$26,C1933))</f>
        <v>350</v>
      </c>
      <c r="T1933" s="7">
        <f t="shared" si="277"/>
        <v>0</v>
      </c>
      <c r="U1933" s="7">
        <f t="shared" si="278"/>
        <v>0</v>
      </c>
    </row>
    <row r="1934" spans="1:21" x14ac:dyDescent="0.2">
      <c r="A1934" s="1">
        <v>3</v>
      </c>
      <c r="B1934" s="1">
        <v>22</v>
      </c>
      <c r="C1934" s="1">
        <v>6</v>
      </c>
      <c r="D1934">
        <v>4.9000000000000004</v>
      </c>
      <c r="E1934">
        <v>1.3</v>
      </c>
      <c r="F1934">
        <v>77</v>
      </c>
      <c r="G1934">
        <v>0</v>
      </c>
      <c r="H1934">
        <v>0</v>
      </c>
      <c r="I1934">
        <v>0</v>
      </c>
      <c r="J1934" s="4">
        <f t="shared" si="273"/>
        <v>85.455688402583505</v>
      </c>
      <c r="K1934" s="4">
        <f t="shared" si="274"/>
        <v>-2.5994401702951393</v>
      </c>
      <c r="L1934" s="5">
        <f t="shared" si="270"/>
        <v>79.544311597416495</v>
      </c>
      <c r="M1934" s="5">
        <f t="shared" si="271"/>
        <v>0</v>
      </c>
      <c r="N1934" s="6">
        <f t="shared" si="272"/>
        <v>0</v>
      </c>
      <c r="O1934" s="6">
        <f t="shared" si="275"/>
        <v>0</v>
      </c>
      <c r="P1934" s="6">
        <f>FORECAST(J1934,Inputs!$B$10:$B$18,Inputs!$A$10:$A$18)</f>
        <v>31.346811929653548</v>
      </c>
      <c r="Q1934" s="6">
        <f>IF(Inputs!$D$10="Yes",IF('Hourly Calcs'!P1934&gt;'Hourly Calcs'!K1934,'Hourly Calcs'!O1934,N1934+O1934),N1934+O1934)</f>
        <v>0</v>
      </c>
      <c r="R1934" s="12">
        <f t="shared" si="276"/>
        <v>0</v>
      </c>
      <c r="S1934" s="1">
        <f>IF(AND(A1934&gt;=5,A1934&lt;=9),INDEX(Demand!$C$3:$C$26,C1934),INDEX(Demand!$B$3:$B$26,C1934))</f>
        <v>350</v>
      </c>
      <c r="T1934" s="7">
        <f t="shared" si="277"/>
        <v>0</v>
      </c>
      <c r="U1934" s="7">
        <f t="shared" si="278"/>
        <v>0</v>
      </c>
    </row>
    <row r="1935" spans="1:21" x14ac:dyDescent="0.2">
      <c r="A1935" s="1">
        <v>3</v>
      </c>
      <c r="B1935" s="1">
        <v>22</v>
      </c>
      <c r="C1935" s="1">
        <v>7</v>
      </c>
      <c r="D1935">
        <v>5.0999999999999996</v>
      </c>
      <c r="E1935">
        <v>1.6</v>
      </c>
      <c r="F1935">
        <v>78</v>
      </c>
      <c r="G1935">
        <v>16</v>
      </c>
      <c r="H1935">
        <v>0</v>
      </c>
      <c r="I1935">
        <v>16</v>
      </c>
      <c r="J1935" s="4">
        <f t="shared" si="273"/>
        <v>97.094377408121829</v>
      </c>
      <c r="K1935" s="4">
        <f t="shared" si="274"/>
        <v>6.8952287855199472</v>
      </c>
      <c r="L1935" s="5">
        <f t="shared" si="270"/>
        <v>67.905622591878171</v>
      </c>
      <c r="M1935" s="5">
        <f t="shared" si="271"/>
        <v>27.104771214480053</v>
      </c>
      <c r="N1935" s="6">
        <f t="shared" si="272"/>
        <v>0</v>
      </c>
      <c r="O1935" s="6">
        <f t="shared" si="275"/>
        <v>14.632300580440333</v>
      </c>
      <c r="P1935" s="6">
        <f>FORECAST(J1935,Inputs!$B$10:$B$18,Inputs!$A$10:$A$18)</f>
        <v>31.45457756859372</v>
      </c>
      <c r="Q1935" s="6">
        <f>IF(Inputs!$D$10="Yes",IF('Hourly Calcs'!P1935&gt;'Hourly Calcs'!K1935,'Hourly Calcs'!O1935,N1935+O1935),N1935+O1935)</f>
        <v>14.632300580440333</v>
      </c>
      <c r="R1935" s="12">
        <f t="shared" si="276"/>
        <v>69.532692358252461</v>
      </c>
      <c r="S1935" s="1">
        <f>IF(AND(A1935&gt;=5,A1935&lt;=9),INDEX(Demand!$C$3:$C$26,C1935),INDEX(Demand!$B$3:$B$26,C1935))</f>
        <v>350</v>
      </c>
      <c r="T1935" s="7">
        <f t="shared" si="277"/>
        <v>69.532692358252461</v>
      </c>
      <c r="U1935" s="7">
        <f t="shared" si="278"/>
        <v>0</v>
      </c>
    </row>
    <row r="1936" spans="1:21" x14ac:dyDescent="0.2">
      <c r="A1936" s="1">
        <v>3</v>
      </c>
      <c r="B1936" s="1">
        <v>22</v>
      </c>
      <c r="C1936" s="1">
        <v>8</v>
      </c>
      <c r="D1936">
        <v>6.2</v>
      </c>
      <c r="E1936">
        <v>1.2</v>
      </c>
      <c r="F1936">
        <v>70</v>
      </c>
      <c r="G1936">
        <v>128</v>
      </c>
      <c r="H1936">
        <v>186</v>
      </c>
      <c r="I1936">
        <v>88</v>
      </c>
      <c r="J1936" s="4">
        <f t="shared" si="273"/>
        <v>109.1605481169607</v>
      </c>
      <c r="K1936" s="4">
        <f t="shared" si="274"/>
        <v>16.07200360029691</v>
      </c>
      <c r="L1936" s="5">
        <f t="shared" si="270"/>
        <v>55.839451883039303</v>
      </c>
      <c r="M1936" s="5">
        <f t="shared" si="271"/>
        <v>17.92799639970309</v>
      </c>
      <c r="N1936" s="6">
        <f t="shared" si="272"/>
        <v>98.810066916619348</v>
      </c>
      <c r="O1936" s="6">
        <f t="shared" si="275"/>
        <v>80.477653192421826</v>
      </c>
      <c r="P1936" s="6">
        <f>FORECAST(J1936,Inputs!$B$10:$B$18,Inputs!$A$10:$A$18)</f>
        <v>31.566301371453338</v>
      </c>
      <c r="Q1936" s="6">
        <f>IF(Inputs!$D$10="Yes",IF('Hourly Calcs'!P1936&gt;'Hourly Calcs'!K1936,'Hourly Calcs'!O1936,N1936+O1936),N1936+O1936)</f>
        <v>80.477653192421826</v>
      </c>
      <c r="R1936" s="12">
        <f t="shared" si="276"/>
        <v>382.42980797038848</v>
      </c>
      <c r="S1936" s="1">
        <f>IF(AND(A1936&gt;=5,A1936&lt;=9),INDEX(Demand!$C$3:$C$26,C1936),INDEX(Demand!$B$3:$B$26,C1936))</f>
        <v>350</v>
      </c>
      <c r="T1936" s="7">
        <f t="shared" si="277"/>
        <v>350</v>
      </c>
      <c r="U1936" s="7">
        <f t="shared" si="278"/>
        <v>32.429807970388481</v>
      </c>
    </row>
    <row r="1937" spans="1:21" x14ac:dyDescent="0.2">
      <c r="A1937" s="1">
        <v>3</v>
      </c>
      <c r="B1937" s="1">
        <v>22</v>
      </c>
      <c r="C1937" s="1">
        <v>9</v>
      </c>
      <c r="D1937">
        <v>6.8</v>
      </c>
      <c r="E1937">
        <v>0.4</v>
      </c>
      <c r="F1937">
        <v>64</v>
      </c>
      <c r="G1937">
        <v>293</v>
      </c>
      <c r="H1937">
        <v>429</v>
      </c>
      <c r="I1937">
        <v>137</v>
      </c>
      <c r="J1937" s="4">
        <f t="shared" si="273"/>
        <v>122.31830211663053</v>
      </c>
      <c r="K1937" s="4">
        <f t="shared" si="274"/>
        <v>24.609315148442789</v>
      </c>
      <c r="L1937" s="5">
        <f t="shared" si="270"/>
        <v>42.681697883369466</v>
      </c>
      <c r="M1937" s="5">
        <f t="shared" si="271"/>
        <v>9.3906848515572108</v>
      </c>
      <c r="N1937" s="6">
        <f t="shared" si="272"/>
        <v>308.44072365828799</v>
      </c>
      <c r="O1937" s="6">
        <f t="shared" si="275"/>
        <v>125.28907372002035</v>
      </c>
      <c r="P1937" s="6">
        <f>FORECAST(J1937,Inputs!$B$10:$B$18,Inputs!$A$10:$A$18)</f>
        <v>31.688132427005836</v>
      </c>
      <c r="Q1937" s="6">
        <f>IF(Inputs!$D$10="Yes",IF('Hourly Calcs'!P1937&gt;'Hourly Calcs'!K1937,'Hourly Calcs'!O1937,N1937+O1937),N1937+O1937)</f>
        <v>125.28907372002035</v>
      </c>
      <c r="R1937" s="12">
        <f t="shared" si="276"/>
        <v>595.3736783175367</v>
      </c>
      <c r="S1937" s="1">
        <f>IF(AND(A1937&gt;=5,A1937&lt;=9),INDEX(Demand!$C$3:$C$26,C1937),INDEX(Demand!$B$3:$B$26,C1937))</f>
        <v>350</v>
      </c>
      <c r="T1937" s="7">
        <f t="shared" si="277"/>
        <v>350</v>
      </c>
      <c r="U1937" s="7">
        <f t="shared" si="278"/>
        <v>245.3736783175367</v>
      </c>
    </row>
    <row r="1938" spans="1:21" x14ac:dyDescent="0.2">
      <c r="A1938" s="1">
        <v>3</v>
      </c>
      <c r="B1938" s="1">
        <v>22</v>
      </c>
      <c r="C1938" s="1">
        <v>10</v>
      </c>
      <c r="D1938">
        <v>7.5</v>
      </c>
      <c r="E1938">
        <v>0.7</v>
      </c>
      <c r="F1938">
        <v>62</v>
      </c>
      <c r="G1938">
        <v>449</v>
      </c>
      <c r="H1938">
        <v>620</v>
      </c>
      <c r="I1938">
        <v>143</v>
      </c>
      <c r="J1938" s="4">
        <f t="shared" si="273"/>
        <v>137.21439570769886</v>
      </c>
      <c r="K1938" s="4">
        <f t="shared" si="274"/>
        <v>31.911375961370624</v>
      </c>
      <c r="L1938" s="5">
        <f t="shared" si="270"/>
        <v>27.785604292301144</v>
      </c>
      <c r="M1938" s="5">
        <f t="shared" si="271"/>
        <v>2.0886240386293764</v>
      </c>
      <c r="N1938" s="6">
        <f t="shared" si="272"/>
        <v>532.07389992973401</v>
      </c>
      <c r="O1938" s="6">
        <f t="shared" si="275"/>
        <v>130.77618643768548</v>
      </c>
      <c r="P1938" s="6">
        <f>FORECAST(J1938,Inputs!$B$10:$B$18,Inputs!$A$10:$A$18)</f>
        <v>31.826059219515727</v>
      </c>
      <c r="Q1938" s="6">
        <f>IF(Inputs!$D$10="Yes",IF('Hourly Calcs'!P1938&gt;'Hourly Calcs'!K1938,'Hourly Calcs'!O1938,N1938+O1938),N1938+O1938)</f>
        <v>662.85008636741952</v>
      </c>
      <c r="R1938" s="12">
        <f t="shared" si="276"/>
        <v>3149.8636104179773</v>
      </c>
      <c r="S1938" s="1">
        <f>IF(AND(A1938&gt;=5,A1938&lt;=9),INDEX(Demand!$C$3:$C$26,C1938),INDEX(Demand!$B$3:$B$26,C1938))</f>
        <v>600</v>
      </c>
      <c r="T1938" s="7">
        <f t="shared" si="277"/>
        <v>600</v>
      </c>
      <c r="U1938" s="7">
        <f t="shared" si="278"/>
        <v>2549.8636104179773</v>
      </c>
    </row>
    <row r="1939" spans="1:21" x14ac:dyDescent="0.2">
      <c r="A1939" s="1">
        <v>3</v>
      </c>
      <c r="B1939" s="1">
        <v>22</v>
      </c>
      <c r="C1939" s="1">
        <v>11</v>
      </c>
      <c r="D1939">
        <v>8.1</v>
      </c>
      <c r="E1939">
        <v>0.6</v>
      </c>
      <c r="F1939">
        <v>59</v>
      </c>
      <c r="G1939">
        <v>569</v>
      </c>
      <c r="H1939">
        <v>732</v>
      </c>
      <c r="I1939">
        <v>138</v>
      </c>
      <c r="J1939" s="4">
        <f t="shared" si="273"/>
        <v>154.26218532393918</v>
      </c>
      <c r="K1939" s="4">
        <f t="shared" si="274"/>
        <v>37.273563970616038</v>
      </c>
      <c r="L1939" s="5">
        <f t="shared" si="270"/>
        <v>10.737814676060822</v>
      </c>
      <c r="M1939" s="5">
        <f t="shared" si="271"/>
        <v>3.2735639706160384</v>
      </c>
      <c r="N1939" s="6">
        <f t="shared" si="272"/>
        <v>687.54613584412277</v>
      </c>
      <c r="O1939" s="6">
        <f t="shared" si="275"/>
        <v>126.20359250629787</v>
      </c>
      <c r="P1939" s="6">
        <f>FORECAST(J1939,Inputs!$B$10:$B$18,Inputs!$A$10:$A$18)</f>
        <v>31.983909123369806</v>
      </c>
      <c r="Q1939" s="6">
        <f>IF(Inputs!$D$10="Yes",IF('Hourly Calcs'!P1939&gt;'Hourly Calcs'!K1939,'Hourly Calcs'!O1939,N1939+O1939),N1939+O1939)</f>
        <v>813.74972835042058</v>
      </c>
      <c r="R1939" s="12">
        <f t="shared" si="276"/>
        <v>3866.9387091211984</v>
      </c>
      <c r="S1939" s="1">
        <f>IF(AND(A1939&gt;=5,A1939&lt;=9),INDEX(Demand!$C$3:$C$26,C1939),INDEX(Demand!$B$3:$B$26,C1939))</f>
        <v>600</v>
      </c>
      <c r="T1939" s="7">
        <f t="shared" si="277"/>
        <v>600</v>
      </c>
      <c r="U1939" s="7">
        <f t="shared" si="278"/>
        <v>3266.9387091211984</v>
      </c>
    </row>
    <row r="1940" spans="1:21" x14ac:dyDescent="0.2">
      <c r="A1940" s="1">
        <v>3</v>
      </c>
      <c r="B1940" s="1">
        <v>22</v>
      </c>
      <c r="C1940" s="1">
        <v>12</v>
      </c>
      <c r="D1940">
        <v>8.5</v>
      </c>
      <c r="E1940">
        <v>0.5</v>
      </c>
      <c r="F1940">
        <v>57</v>
      </c>
      <c r="G1940">
        <v>633</v>
      </c>
      <c r="H1940">
        <v>826</v>
      </c>
      <c r="I1940">
        <v>101</v>
      </c>
      <c r="J1940" s="4">
        <f t="shared" si="273"/>
        <v>173.18489427091623</v>
      </c>
      <c r="K1940" s="4">
        <f t="shared" si="274"/>
        <v>39.955944845949425</v>
      </c>
      <c r="L1940" s="5">
        <f t="shared" si="270"/>
        <v>8.1848942709162316</v>
      </c>
      <c r="M1940" s="5">
        <f t="shared" si="271"/>
        <v>5.9559448459494249</v>
      </c>
      <c r="N1940" s="6">
        <f t="shared" si="272"/>
        <v>790.22034809692718</v>
      </c>
      <c r="O1940" s="6">
        <f t="shared" si="275"/>
        <v>92.366397414029606</v>
      </c>
      <c r="P1940" s="6">
        <f>FORECAST(J1940,Inputs!$B$10:$B$18,Inputs!$A$10:$A$18)</f>
        <v>32.159119391397368</v>
      </c>
      <c r="Q1940" s="6">
        <f>IF(Inputs!$D$10="Yes",IF('Hourly Calcs'!P1940&gt;'Hourly Calcs'!K1940,'Hourly Calcs'!O1940,N1940+O1940),N1940+O1940)</f>
        <v>882.5867455109568</v>
      </c>
      <c r="R1940" s="12">
        <f t="shared" si="276"/>
        <v>4194.0522146680669</v>
      </c>
      <c r="S1940" s="1">
        <f>IF(AND(A1940&gt;=5,A1940&lt;=9),INDEX(Demand!$C$3:$C$26,C1940),INDEX(Demand!$B$3:$B$26,C1940))</f>
        <v>600</v>
      </c>
      <c r="T1940" s="7">
        <f t="shared" si="277"/>
        <v>600</v>
      </c>
      <c r="U1940" s="7">
        <f t="shared" si="278"/>
        <v>3594.0522146680669</v>
      </c>
    </row>
    <row r="1941" spans="1:21" x14ac:dyDescent="0.2">
      <c r="A1941" s="1">
        <v>3</v>
      </c>
      <c r="B1941" s="1">
        <v>22</v>
      </c>
      <c r="C1941" s="1">
        <v>13</v>
      </c>
      <c r="D1941">
        <v>9</v>
      </c>
      <c r="E1941">
        <v>0.6</v>
      </c>
      <c r="F1941">
        <v>56</v>
      </c>
      <c r="G1941">
        <v>595</v>
      </c>
      <c r="H1941">
        <v>474</v>
      </c>
      <c r="I1941">
        <v>283</v>
      </c>
      <c r="J1941" s="4">
        <f t="shared" si="273"/>
        <v>192.71169787833921</v>
      </c>
      <c r="K1941" s="4">
        <f t="shared" si="274"/>
        <v>39.482900654198218</v>
      </c>
      <c r="L1941" s="5">
        <f t="shared" si="270"/>
        <v>27.711697878339209</v>
      </c>
      <c r="M1941" s="5">
        <f t="shared" si="271"/>
        <v>5.4829006541982181</v>
      </c>
      <c r="N1941" s="6">
        <f t="shared" si="272"/>
        <v>430.97532296686961</v>
      </c>
      <c r="O1941" s="6">
        <f t="shared" si="275"/>
        <v>258.8088165165384</v>
      </c>
      <c r="P1941" s="6">
        <f>FORECAST(J1941,Inputs!$B$10:$B$18,Inputs!$A$10:$A$18)</f>
        <v>32.339923128503138</v>
      </c>
      <c r="Q1941" s="6">
        <f>IF(Inputs!$D$10="Yes",IF('Hourly Calcs'!P1941&gt;'Hourly Calcs'!K1941,'Hourly Calcs'!O1941,N1941+O1941),N1941+O1941)</f>
        <v>689.78413948340801</v>
      </c>
      <c r="R1941" s="12">
        <f t="shared" si="276"/>
        <v>3277.8542308251549</v>
      </c>
      <c r="S1941" s="1">
        <f>IF(AND(A1941&gt;=5,A1941&lt;=9),INDEX(Demand!$C$3:$C$26,C1941),INDEX(Demand!$B$3:$B$26,C1941))</f>
        <v>600</v>
      </c>
      <c r="T1941" s="7">
        <f t="shared" si="277"/>
        <v>600</v>
      </c>
      <c r="U1941" s="7">
        <f t="shared" si="278"/>
        <v>2677.8542308251549</v>
      </c>
    </row>
    <row r="1942" spans="1:21" x14ac:dyDescent="0.2">
      <c r="A1942" s="1">
        <v>3</v>
      </c>
      <c r="B1942" s="1">
        <v>22</v>
      </c>
      <c r="C1942" s="1">
        <v>14</v>
      </c>
      <c r="D1942">
        <v>9.1</v>
      </c>
      <c r="E1942">
        <v>1.9</v>
      </c>
      <c r="F1942">
        <v>61</v>
      </c>
      <c r="G1942">
        <v>591</v>
      </c>
      <c r="H1942">
        <v>683</v>
      </c>
      <c r="I1942">
        <v>165</v>
      </c>
      <c r="J1942" s="4">
        <f t="shared" si="273"/>
        <v>211.17261544253941</v>
      </c>
      <c r="K1942" s="4">
        <f t="shared" si="274"/>
        <v>35.945833236477874</v>
      </c>
      <c r="L1942" s="5">
        <f t="shared" si="270"/>
        <v>46.17261544253941</v>
      </c>
      <c r="M1942" s="5">
        <f t="shared" si="271"/>
        <v>1.9458332364778741</v>
      </c>
      <c r="N1942" s="6">
        <f t="shared" si="272"/>
        <v>546.50656318816414</v>
      </c>
      <c r="O1942" s="6">
        <f t="shared" si="275"/>
        <v>150.89559973579094</v>
      </c>
      <c r="P1942" s="6">
        <f>FORECAST(J1942,Inputs!$B$10:$B$18,Inputs!$A$10:$A$18)</f>
        <v>32.510857550393879</v>
      </c>
      <c r="Q1942" s="6">
        <f>IF(Inputs!$D$10="Yes",IF('Hourly Calcs'!P1942&gt;'Hourly Calcs'!K1942,'Hourly Calcs'!O1942,N1942+O1942),N1942+O1942)</f>
        <v>697.40216292395507</v>
      </c>
      <c r="R1942" s="12">
        <f t="shared" si="276"/>
        <v>3314.0550782146342</v>
      </c>
      <c r="S1942" s="1">
        <f>IF(AND(A1942&gt;=5,A1942&lt;=9),INDEX(Demand!$C$3:$C$26,C1942),INDEX(Demand!$B$3:$B$26,C1942))</f>
        <v>600</v>
      </c>
      <c r="T1942" s="7">
        <f t="shared" si="277"/>
        <v>600</v>
      </c>
      <c r="U1942" s="7">
        <f t="shared" si="278"/>
        <v>2714.0550782146342</v>
      </c>
    </row>
    <row r="1943" spans="1:21" x14ac:dyDescent="0.2">
      <c r="A1943" s="1">
        <v>3</v>
      </c>
      <c r="B1943" s="1">
        <v>22</v>
      </c>
      <c r="C1943" s="1">
        <v>15</v>
      </c>
      <c r="D1943">
        <v>9.5</v>
      </c>
      <c r="E1943">
        <v>1.6</v>
      </c>
      <c r="F1943">
        <v>58</v>
      </c>
      <c r="G1943">
        <v>500</v>
      </c>
      <c r="H1943">
        <v>682</v>
      </c>
      <c r="I1943">
        <v>126</v>
      </c>
      <c r="J1943" s="4">
        <f t="shared" si="273"/>
        <v>227.57833535716392</v>
      </c>
      <c r="K1943" s="4">
        <f t="shared" si="274"/>
        <v>29.938955905026077</v>
      </c>
      <c r="L1943" s="5">
        <f t="shared" si="270"/>
        <v>62.578335357163922</v>
      </c>
      <c r="M1943" s="5">
        <f t="shared" si="271"/>
        <v>4.0610440949739228</v>
      </c>
      <c r="N1943" s="6">
        <f t="shared" si="272"/>
        <v>434.37712179048242</v>
      </c>
      <c r="O1943" s="6">
        <f t="shared" si="275"/>
        <v>115.22936707096763</v>
      </c>
      <c r="P1943" s="6">
        <f>FORECAST(J1943,Inputs!$B$10:$B$18,Inputs!$A$10:$A$18)</f>
        <v>32.662762364418185</v>
      </c>
      <c r="Q1943" s="6">
        <f>IF(Inputs!$D$10="Yes",IF('Hourly Calcs'!P1943&gt;'Hourly Calcs'!K1943,'Hourly Calcs'!O1943,N1943+O1943),N1943+O1943)</f>
        <v>115.22936707096763</v>
      </c>
      <c r="R1943" s="12">
        <f t="shared" si="276"/>
        <v>547.56995232123813</v>
      </c>
      <c r="S1943" s="1">
        <f>IF(AND(A1943&gt;=5,A1943&lt;=9),INDEX(Demand!$C$3:$C$26,C1943),INDEX(Demand!$B$3:$B$26,C1943))</f>
        <v>600</v>
      </c>
      <c r="T1943" s="7">
        <f t="shared" si="277"/>
        <v>547.56995232123813</v>
      </c>
      <c r="U1943" s="7">
        <f t="shared" si="278"/>
        <v>0</v>
      </c>
    </row>
    <row r="1944" spans="1:21" x14ac:dyDescent="0.2">
      <c r="A1944" s="1">
        <v>3</v>
      </c>
      <c r="B1944" s="1">
        <v>22</v>
      </c>
      <c r="C1944" s="1">
        <v>16</v>
      </c>
      <c r="D1944">
        <v>10</v>
      </c>
      <c r="E1944">
        <v>1.6</v>
      </c>
      <c r="F1944">
        <v>56</v>
      </c>
      <c r="G1944">
        <v>380</v>
      </c>
      <c r="H1944">
        <v>639</v>
      </c>
      <c r="I1944">
        <v>101</v>
      </c>
      <c r="J1944" s="4">
        <f t="shared" si="273"/>
        <v>241.9098879268233</v>
      </c>
      <c r="K1944" s="4">
        <f t="shared" si="274"/>
        <v>22.214958285484443</v>
      </c>
      <c r="L1944" s="5">
        <f t="shared" si="270"/>
        <v>76.909887926823302</v>
      </c>
      <c r="M1944" s="5">
        <f t="shared" si="271"/>
        <v>11.785041714515557</v>
      </c>
      <c r="N1944" s="6">
        <f t="shared" si="272"/>
        <v>275.21191646854027</v>
      </c>
      <c r="O1944" s="6">
        <f t="shared" si="275"/>
        <v>92.366397414029606</v>
      </c>
      <c r="P1944" s="6">
        <f>FORECAST(J1944,Inputs!$B$10:$B$18,Inputs!$A$10:$A$18)</f>
        <v>32.795461925248361</v>
      </c>
      <c r="Q1944" s="6">
        <f>IF(Inputs!$D$10="Yes",IF('Hourly Calcs'!P1944&gt;'Hourly Calcs'!K1944,'Hourly Calcs'!O1944,N1944+O1944),N1944+O1944)</f>
        <v>92.366397414029606</v>
      </c>
      <c r="R1944" s="12">
        <f t="shared" si="276"/>
        <v>438.92512051146866</v>
      </c>
      <c r="S1944" s="1">
        <f>IF(AND(A1944&gt;=5,A1944&lt;=9),INDEX(Demand!$C$3:$C$26,C1944),INDEX(Demand!$B$3:$B$26,C1944))</f>
        <v>900</v>
      </c>
      <c r="T1944" s="7">
        <f t="shared" si="277"/>
        <v>438.92512051146866</v>
      </c>
      <c r="U1944" s="7">
        <f t="shared" si="278"/>
        <v>0</v>
      </c>
    </row>
    <row r="1945" spans="1:21" x14ac:dyDescent="0.2">
      <c r="A1945" s="1">
        <v>3</v>
      </c>
      <c r="B1945" s="1">
        <v>22</v>
      </c>
      <c r="C1945" s="1">
        <v>17</v>
      </c>
      <c r="D1945">
        <v>10.199999999999999</v>
      </c>
      <c r="E1945">
        <v>2.2999999999999998</v>
      </c>
      <c r="F1945">
        <v>58</v>
      </c>
      <c r="G1945">
        <v>216</v>
      </c>
      <c r="H1945">
        <v>418</v>
      </c>
      <c r="I1945">
        <v>91</v>
      </c>
      <c r="J1945" s="4">
        <f t="shared" si="273"/>
        <v>254.68811374841175</v>
      </c>
      <c r="K1945" s="4">
        <f t="shared" si="274"/>
        <v>13.443841033340675</v>
      </c>
      <c r="L1945" s="5">
        <f t="shared" si="270"/>
        <v>89.688113748411752</v>
      </c>
      <c r="M1945" s="5">
        <f t="shared" si="271"/>
        <v>20.556158966659325</v>
      </c>
      <c r="N1945" s="6">
        <f t="shared" si="272"/>
        <v>81.804798147020222</v>
      </c>
      <c r="O1945" s="6">
        <f t="shared" si="275"/>
        <v>83.22120955125439</v>
      </c>
      <c r="P1945" s="6">
        <f>FORECAST(J1945,Inputs!$B$10:$B$18,Inputs!$A$10:$A$18)</f>
        <v>32.91377883100381</v>
      </c>
      <c r="Q1945" s="6">
        <f>IF(Inputs!$D$10="Yes",IF('Hourly Calcs'!P1945&gt;'Hourly Calcs'!K1945,'Hourly Calcs'!O1945,N1945+O1945),N1945+O1945)</f>
        <v>83.22120955125439</v>
      </c>
      <c r="R1945" s="12">
        <f t="shared" si="276"/>
        <v>395.46718778756082</v>
      </c>
      <c r="S1945" s="1">
        <f>IF(AND(A1945&gt;=5,A1945&lt;=9),INDEX(Demand!$C$3:$C$26,C1945),INDEX(Demand!$B$3:$B$26,C1945))</f>
        <v>900</v>
      </c>
      <c r="T1945" s="7">
        <f t="shared" si="277"/>
        <v>395.46718778756082</v>
      </c>
      <c r="U1945" s="7">
        <f t="shared" si="278"/>
        <v>0</v>
      </c>
    </row>
    <row r="1946" spans="1:21" x14ac:dyDescent="0.2">
      <c r="A1946" s="1">
        <v>3</v>
      </c>
      <c r="B1946" s="1">
        <v>22</v>
      </c>
      <c r="C1946" s="1">
        <v>18</v>
      </c>
      <c r="D1946">
        <v>8.9</v>
      </c>
      <c r="E1946">
        <v>2.5</v>
      </c>
      <c r="F1946">
        <v>64</v>
      </c>
      <c r="G1946">
        <v>62</v>
      </c>
      <c r="H1946">
        <v>78</v>
      </c>
      <c r="I1946">
        <v>52</v>
      </c>
      <c r="J1946" s="4">
        <f t="shared" si="273"/>
        <v>266.57693346518079</v>
      </c>
      <c r="K1946" s="4">
        <f t="shared" si="274"/>
        <v>4.2234729525998773</v>
      </c>
      <c r="L1946" s="5">
        <f t="shared" si="270"/>
        <v>0</v>
      </c>
      <c r="M1946" s="5">
        <f t="shared" si="271"/>
        <v>29.776527047400123</v>
      </c>
      <c r="N1946" s="6">
        <f t="shared" si="272"/>
        <v>0</v>
      </c>
      <c r="O1946" s="6">
        <f t="shared" si="275"/>
        <v>47.554976886431085</v>
      </c>
      <c r="P1946" s="6">
        <f>FORECAST(J1946,Inputs!$B$10:$B$18,Inputs!$A$10:$A$18)</f>
        <v>33.02386049504797</v>
      </c>
      <c r="Q1946" s="6">
        <f>IF(Inputs!$D$10="Yes",IF('Hourly Calcs'!P1946&gt;'Hourly Calcs'!K1946,'Hourly Calcs'!O1946,N1946+O1946),N1946+O1946)</f>
        <v>47.554976886431085</v>
      </c>
      <c r="R1946" s="12">
        <f t="shared" si="276"/>
        <v>225.9812501643205</v>
      </c>
      <c r="S1946" s="1">
        <f>IF(AND(A1946&gt;=5,A1946&lt;=9),INDEX(Demand!$C$3:$C$26,C1946),INDEX(Demand!$B$3:$B$26,C1946))</f>
        <v>900</v>
      </c>
      <c r="T1946" s="7">
        <f t="shared" si="277"/>
        <v>225.9812501643205</v>
      </c>
      <c r="U1946" s="7">
        <f t="shared" si="278"/>
        <v>0</v>
      </c>
    </row>
    <row r="1947" spans="1:21" x14ac:dyDescent="0.2">
      <c r="A1947" s="1">
        <v>3</v>
      </c>
      <c r="B1947" s="1">
        <v>22</v>
      </c>
      <c r="C1947" s="1">
        <v>19</v>
      </c>
      <c r="D1947">
        <v>6.8</v>
      </c>
      <c r="E1947">
        <v>2.7</v>
      </c>
      <c r="F1947">
        <v>75</v>
      </c>
      <c r="G1947">
        <v>3</v>
      </c>
      <c r="H1947">
        <v>0</v>
      </c>
      <c r="I1947">
        <v>3</v>
      </c>
      <c r="J1947" s="4">
        <f t="shared" si="273"/>
        <v>278.23374870358867</v>
      </c>
      <c r="K1947" s="4">
        <f t="shared" si="274"/>
        <v>-5.3626725801729691</v>
      </c>
      <c r="L1947" s="5">
        <f t="shared" si="270"/>
        <v>0</v>
      </c>
      <c r="M1947" s="5">
        <f t="shared" si="271"/>
        <v>0</v>
      </c>
      <c r="N1947" s="6">
        <f t="shared" si="272"/>
        <v>0</v>
      </c>
      <c r="O1947" s="6">
        <f t="shared" si="275"/>
        <v>2.7435563588325627</v>
      </c>
      <c r="P1947" s="6">
        <f>FORECAST(J1947,Inputs!$B$10:$B$18,Inputs!$A$10:$A$18)</f>
        <v>33.13179396947767</v>
      </c>
      <c r="Q1947" s="6">
        <f>IF(Inputs!$D$10="Yes",IF('Hourly Calcs'!P1947&gt;'Hourly Calcs'!K1947,'Hourly Calcs'!O1947,N1947+O1947),N1947+O1947)</f>
        <v>2.7435563588325627</v>
      </c>
      <c r="R1947" s="12">
        <f t="shared" si="276"/>
        <v>13.037379817172337</v>
      </c>
      <c r="S1947" s="1">
        <f>IF(AND(A1947&gt;=5,A1947&lt;=9),INDEX(Demand!$C$3:$C$26,C1947),INDEX(Demand!$B$3:$B$26,C1947))</f>
        <v>900</v>
      </c>
      <c r="T1947" s="7">
        <f t="shared" si="277"/>
        <v>13.037379817172337</v>
      </c>
      <c r="U1947" s="7">
        <f t="shared" si="278"/>
        <v>0</v>
      </c>
    </row>
    <row r="1948" spans="1:21" x14ac:dyDescent="0.2">
      <c r="A1948" s="1">
        <v>3</v>
      </c>
      <c r="B1948" s="1">
        <v>22</v>
      </c>
      <c r="C1948" s="1">
        <v>20</v>
      </c>
      <c r="D1948">
        <v>5.5</v>
      </c>
      <c r="E1948">
        <v>3.6</v>
      </c>
      <c r="F1948">
        <v>88</v>
      </c>
      <c r="G1948">
        <v>0</v>
      </c>
      <c r="H1948">
        <v>0</v>
      </c>
      <c r="I1948">
        <v>0</v>
      </c>
      <c r="J1948" s="4">
        <f t="shared" si="273"/>
        <v>290.2989493756595</v>
      </c>
      <c r="K1948" s="4">
        <f t="shared" si="274"/>
        <v>-14.577569961406198</v>
      </c>
      <c r="L1948" s="5">
        <f t="shared" si="270"/>
        <v>0</v>
      </c>
      <c r="M1948" s="5">
        <f t="shared" si="271"/>
        <v>0</v>
      </c>
      <c r="N1948" s="6">
        <f t="shared" si="272"/>
        <v>0</v>
      </c>
      <c r="O1948" s="6">
        <f t="shared" si="275"/>
        <v>0</v>
      </c>
      <c r="P1948" s="6">
        <f>FORECAST(J1948,Inputs!$B$10:$B$18,Inputs!$A$10:$A$18)</f>
        <v>33.243508790515364</v>
      </c>
      <c r="Q1948" s="6">
        <f>IF(Inputs!$D$10="Yes",IF('Hourly Calcs'!P1948&gt;'Hourly Calcs'!K1948,'Hourly Calcs'!O1948,N1948+O1948),N1948+O1948)</f>
        <v>0</v>
      </c>
      <c r="R1948" s="12">
        <f t="shared" si="276"/>
        <v>0</v>
      </c>
      <c r="S1948" s="1">
        <f>IF(AND(A1948&gt;=5,A1948&lt;=9),INDEX(Demand!$C$3:$C$26,C1948),INDEX(Demand!$B$3:$B$26,C1948))</f>
        <v>800</v>
      </c>
      <c r="T1948" s="7">
        <f t="shared" si="277"/>
        <v>0</v>
      </c>
      <c r="U1948" s="7">
        <f t="shared" si="278"/>
        <v>0</v>
      </c>
    </row>
    <row r="1949" spans="1:21" x14ac:dyDescent="0.2">
      <c r="A1949" s="1">
        <v>3</v>
      </c>
      <c r="B1949" s="1">
        <v>22</v>
      </c>
      <c r="C1949" s="1">
        <v>21</v>
      </c>
      <c r="D1949">
        <v>5.0999999999999996</v>
      </c>
      <c r="E1949">
        <v>2.9</v>
      </c>
      <c r="F1949">
        <v>86</v>
      </c>
      <c r="G1949">
        <v>0</v>
      </c>
      <c r="H1949">
        <v>0</v>
      </c>
      <c r="I1949">
        <v>0</v>
      </c>
      <c r="J1949" s="4">
        <f t="shared" si="273"/>
        <v>303.41371290341431</v>
      </c>
      <c r="K1949" s="4">
        <f t="shared" si="274"/>
        <v>-23.034984051838322</v>
      </c>
      <c r="L1949" s="5">
        <f t="shared" si="270"/>
        <v>0</v>
      </c>
      <c r="M1949" s="5">
        <f t="shared" si="271"/>
        <v>0</v>
      </c>
      <c r="N1949" s="6">
        <f t="shared" si="272"/>
        <v>0</v>
      </c>
      <c r="O1949" s="6">
        <f t="shared" si="275"/>
        <v>0</v>
      </c>
      <c r="P1949" s="6">
        <f>FORECAST(J1949,Inputs!$B$10:$B$18,Inputs!$A$10:$A$18)</f>
        <v>33.364941786142722</v>
      </c>
      <c r="Q1949" s="6">
        <f>IF(Inputs!$D$10="Yes",IF('Hourly Calcs'!P1949&gt;'Hourly Calcs'!K1949,'Hourly Calcs'!O1949,N1949+O1949),N1949+O1949)</f>
        <v>0</v>
      </c>
      <c r="R1949" s="12">
        <f t="shared" si="276"/>
        <v>0</v>
      </c>
      <c r="S1949" s="1">
        <f>IF(AND(A1949&gt;=5,A1949&lt;=9),INDEX(Demand!$C$3:$C$26,C1949),INDEX(Demand!$B$3:$B$26,C1949))</f>
        <v>700</v>
      </c>
      <c r="T1949" s="7">
        <f t="shared" si="277"/>
        <v>0</v>
      </c>
      <c r="U1949" s="7">
        <f t="shared" si="278"/>
        <v>0</v>
      </c>
    </row>
    <row r="1950" spans="1:21" x14ac:dyDescent="0.2">
      <c r="A1950" s="1">
        <v>3</v>
      </c>
      <c r="B1950" s="1">
        <v>22</v>
      </c>
      <c r="C1950" s="1">
        <v>22</v>
      </c>
      <c r="D1950">
        <v>7.1</v>
      </c>
      <c r="E1950">
        <v>3.6</v>
      </c>
      <c r="F1950">
        <v>78</v>
      </c>
      <c r="G1950">
        <v>0</v>
      </c>
      <c r="H1950">
        <v>0</v>
      </c>
      <c r="I1950">
        <v>0</v>
      </c>
      <c r="J1950" s="4">
        <f t="shared" si="273"/>
        <v>318.1780700909901</v>
      </c>
      <c r="K1950" s="4">
        <f t="shared" si="274"/>
        <v>-30.210823404884266</v>
      </c>
      <c r="L1950" s="5">
        <f t="shared" si="270"/>
        <v>0</v>
      </c>
      <c r="M1950" s="5">
        <f t="shared" si="271"/>
        <v>0</v>
      </c>
      <c r="N1950" s="6">
        <f t="shared" si="272"/>
        <v>0</v>
      </c>
      <c r="O1950" s="6">
        <f t="shared" si="275"/>
        <v>0</v>
      </c>
      <c r="P1950" s="6">
        <f>FORECAST(J1950,Inputs!$B$10:$B$18,Inputs!$A$10:$A$18)</f>
        <v>33.501648797138799</v>
      </c>
      <c r="Q1950" s="6">
        <f>IF(Inputs!$D$10="Yes",IF('Hourly Calcs'!P1950&gt;'Hourly Calcs'!K1950,'Hourly Calcs'!O1950,N1950+O1950),N1950+O1950)</f>
        <v>0</v>
      </c>
      <c r="R1950" s="12">
        <f t="shared" si="276"/>
        <v>0</v>
      </c>
      <c r="S1950" s="1">
        <f>IF(AND(A1950&gt;=5,A1950&lt;=9),INDEX(Demand!$C$3:$C$26,C1950),INDEX(Demand!$B$3:$B$26,C1950))</f>
        <v>600</v>
      </c>
      <c r="T1950" s="7">
        <f t="shared" si="277"/>
        <v>0</v>
      </c>
      <c r="U1950" s="7">
        <f t="shared" si="278"/>
        <v>0</v>
      </c>
    </row>
    <row r="1951" spans="1:21" x14ac:dyDescent="0.2">
      <c r="A1951" s="1">
        <v>3</v>
      </c>
      <c r="B1951" s="1">
        <v>22</v>
      </c>
      <c r="C1951" s="1">
        <v>23</v>
      </c>
      <c r="D1951">
        <v>6.9</v>
      </c>
      <c r="E1951">
        <v>3.4</v>
      </c>
      <c r="F1951">
        <v>78</v>
      </c>
      <c r="G1951">
        <v>0</v>
      </c>
      <c r="H1951">
        <v>0</v>
      </c>
      <c r="I1951">
        <v>0</v>
      </c>
      <c r="J1951" s="4">
        <f t="shared" si="273"/>
        <v>334.94443419847573</v>
      </c>
      <c r="K1951" s="4">
        <f t="shared" si="274"/>
        <v>-35.434788605648691</v>
      </c>
      <c r="L1951" s="5">
        <f t="shared" si="270"/>
        <v>0</v>
      </c>
      <c r="M1951" s="5">
        <f t="shared" si="271"/>
        <v>0</v>
      </c>
      <c r="N1951" s="6">
        <f t="shared" si="272"/>
        <v>0</v>
      </c>
      <c r="O1951" s="6">
        <f t="shared" si="275"/>
        <v>0</v>
      </c>
      <c r="P1951" s="6">
        <f>FORECAST(J1951,Inputs!$B$10:$B$18,Inputs!$A$10:$A$18)</f>
        <v>33.656892909245144</v>
      </c>
      <c r="Q1951" s="6">
        <f>IF(Inputs!$D$10="Yes",IF('Hourly Calcs'!P1951&gt;'Hourly Calcs'!K1951,'Hourly Calcs'!O1951,N1951+O1951),N1951+O1951)</f>
        <v>0</v>
      </c>
      <c r="R1951" s="12">
        <f t="shared" si="276"/>
        <v>0</v>
      </c>
      <c r="S1951" s="1">
        <f>IF(AND(A1951&gt;=5,A1951&lt;=9),INDEX(Demand!$C$3:$C$26,C1951),INDEX(Demand!$B$3:$B$26,C1951))</f>
        <v>500</v>
      </c>
      <c r="T1951" s="7">
        <f t="shared" si="277"/>
        <v>0</v>
      </c>
      <c r="U1951" s="7">
        <f t="shared" si="278"/>
        <v>0</v>
      </c>
    </row>
    <row r="1952" spans="1:21" x14ac:dyDescent="0.2">
      <c r="A1952" s="1">
        <v>3</v>
      </c>
      <c r="B1952" s="1">
        <v>22</v>
      </c>
      <c r="C1952" s="1">
        <v>24</v>
      </c>
      <c r="D1952">
        <v>6.8</v>
      </c>
      <c r="E1952">
        <v>2.4</v>
      </c>
      <c r="F1952">
        <v>73</v>
      </c>
      <c r="G1952">
        <v>0</v>
      </c>
      <c r="H1952">
        <v>0</v>
      </c>
      <c r="I1952">
        <v>0</v>
      </c>
      <c r="J1952" s="4">
        <f t="shared" si="273"/>
        <v>353.41588391063931</v>
      </c>
      <c r="K1952" s="4">
        <f t="shared" si="274"/>
        <v>-38.013792733034336</v>
      </c>
      <c r="L1952" s="5">
        <f t="shared" si="270"/>
        <v>0</v>
      </c>
      <c r="M1952" s="5">
        <f t="shared" si="271"/>
        <v>0</v>
      </c>
      <c r="N1952" s="6">
        <f t="shared" si="272"/>
        <v>0</v>
      </c>
      <c r="O1952" s="6">
        <f t="shared" si="275"/>
        <v>0</v>
      </c>
      <c r="P1952" s="6">
        <f>FORECAST(J1952,Inputs!$B$10:$B$18,Inputs!$A$10:$A$18)</f>
        <v>33.827924851024434</v>
      </c>
      <c r="Q1952" s="6">
        <f>IF(Inputs!$D$10="Yes",IF('Hourly Calcs'!P1952&gt;'Hourly Calcs'!K1952,'Hourly Calcs'!O1952,N1952+O1952),N1952+O1952)</f>
        <v>0</v>
      </c>
      <c r="R1952" s="12">
        <f t="shared" si="276"/>
        <v>0</v>
      </c>
      <c r="S1952" s="1">
        <f>IF(AND(A1952&gt;=5,A1952&lt;=9),INDEX(Demand!$C$3:$C$26,C1952),INDEX(Demand!$B$3:$B$26,C1952))</f>
        <v>400</v>
      </c>
      <c r="T1952" s="7">
        <f t="shared" si="277"/>
        <v>0</v>
      </c>
      <c r="U1952" s="7">
        <f t="shared" si="278"/>
        <v>0</v>
      </c>
    </row>
    <row r="1953" spans="1:21" x14ac:dyDescent="0.2">
      <c r="A1953" s="1">
        <v>3</v>
      </c>
      <c r="B1953" s="1">
        <v>23</v>
      </c>
      <c r="C1953" s="1">
        <v>1</v>
      </c>
      <c r="D1953">
        <v>6.3</v>
      </c>
      <c r="E1953">
        <v>2.4</v>
      </c>
      <c r="F1953">
        <v>76</v>
      </c>
      <c r="G1953">
        <v>0</v>
      </c>
      <c r="H1953">
        <v>0</v>
      </c>
      <c r="I1953">
        <v>0</v>
      </c>
      <c r="J1953" s="4">
        <f t="shared" si="273"/>
        <v>12.415110813422217</v>
      </c>
      <c r="K1953" s="4">
        <f t="shared" si="274"/>
        <v>-37.512855804388224</v>
      </c>
      <c r="L1953" s="5">
        <f t="shared" si="270"/>
        <v>0</v>
      </c>
      <c r="M1953" s="5">
        <f t="shared" si="271"/>
        <v>0</v>
      </c>
      <c r="N1953" s="6">
        <f t="shared" si="272"/>
        <v>0</v>
      </c>
      <c r="O1953" s="6">
        <f t="shared" si="275"/>
        <v>0</v>
      </c>
      <c r="P1953" s="6">
        <f>FORECAST(J1953,Inputs!$B$10:$B$18,Inputs!$A$10:$A$18)</f>
        <v>30.670510285309462</v>
      </c>
      <c r="Q1953" s="6">
        <f>IF(Inputs!$D$10="Yes",IF('Hourly Calcs'!P1953&gt;'Hourly Calcs'!K1953,'Hourly Calcs'!O1953,N1953+O1953),N1953+O1953)</f>
        <v>0</v>
      </c>
      <c r="R1953" s="12">
        <f t="shared" si="276"/>
        <v>0</v>
      </c>
      <c r="S1953" s="1">
        <f>IF(AND(A1953&gt;=5,A1953&lt;=9),INDEX(Demand!$C$3:$C$26,C1953),INDEX(Demand!$B$3:$B$26,C1953))</f>
        <v>350</v>
      </c>
      <c r="T1953" s="7">
        <f t="shared" si="277"/>
        <v>0</v>
      </c>
      <c r="U1953" s="7">
        <f t="shared" si="278"/>
        <v>0</v>
      </c>
    </row>
    <row r="1954" spans="1:21" x14ac:dyDescent="0.2">
      <c r="A1954" s="1">
        <v>3</v>
      </c>
      <c r="B1954" s="1">
        <v>23</v>
      </c>
      <c r="C1954" s="1">
        <v>2</v>
      </c>
      <c r="D1954">
        <v>6</v>
      </c>
      <c r="E1954">
        <v>2.6</v>
      </c>
      <c r="F1954">
        <v>79</v>
      </c>
      <c r="G1954">
        <v>0</v>
      </c>
      <c r="H1954">
        <v>0</v>
      </c>
      <c r="I1954">
        <v>0</v>
      </c>
      <c r="J1954" s="4">
        <f t="shared" si="273"/>
        <v>30.429094424109991</v>
      </c>
      <c r="K1954" s="4">
        <f t="shared" si="274"/>
        <v>-34.020983875698164</v>
      </c>
      <c r="L1954" s="5">
        <f t="shared" si="270"/>
        <v>0</v>
      </c>
      <c r="M1954" s="5">
        <f t="shared" si="271"/>
        <v>0</v>
      </c>
      <c r="N1954" s="6">
        <f t="shared" si="272"/>
        <v>0</v>
      </c>
      <c r="O1954" s="6">
        <f t="shared" si="275"/>
        <v>0</v>
      </c>
      <c r="P1954" s="6">
        <f>FORECAST(J1954,Inputs!$B$10:$B$18,Inputs!$A$10:$A$18)</f>
        <v>30.83730642985287</v>
      </c>
      <c r="Q1954" s="6">
        <f>IF(Inputs!$D$10="Yes",IF('Hourly Calcs'!P1954&gt;'Hourly Calcs'!K1954,'Hourly Calcs'!O1954,N1954+O1954),N1954+O1954)</f>
        <v>0</v>
      </c>
      <c r="R1954" s="12">
        <f t="shared" si="276"/>
        <v>0</v>
      </c>
      <c r="S1954" s="1">
        <f>IF(AND(A1954&gt;=5,A1954&lt;=9),INDEX(Demand!$C$3:$C$26,C1954),INDEX(Demand!$B$3:$B$26,C1954))</f>
        <v>350</v>
      </c>
      <c r="T1954" s="7">
        <f t="shared" si="277"/>
        <v>0</v>
      </c>
      <c r="U1954" s="7">
        <f t="shared" si="278"/>
        <v>0</v>
      </c>
    </row>
    <row r="1955" spans="1:21" x14ac:dyDescent="0.2">
      <c r="A1955" s="1">
        <v>3</v>
      </c>
      <c r="B1955" s="1">
        <v>23</v>
      </c>
      <c r="C1955" s="1">
        <v>3</v>
      </c>
      <c r="D1955">
        <v>6.2</v>
      </c>
      <c r="E1955">
        <v>2.6</v>
      </c>
      <c r="F1955">
        <v>78</v>
      </c>
      <c r="G1955">
        <v>0</v>
      </c>
      <c r="H1955">
        <v>0</v>
      </c>
      <c r="I1955">
        <v>0</v>
      </c>
      <c r="J1955" s="4">
        <f t="shared" si="273"/>
        <v>46.544932879960015</v>
      </c>
      <c r="K1955" s="4">
        <f t="shared" si="274"/>
        <v>-28.090853120560496</v>
      </c>
      <c r="L1955" s="5">
        <f t="shared" ref="L1955:L2018" si="279">IF(ABS($B$5-J1955)&gt;90,0,ABS($B$5-J1955))</f>
        <v>0</v>
      </c>
      <c r="M1955" s="5">
        <f t="shared" ref="M1955:M2018" si="280">IF(K1955&gt;0,ABS($B$4-K1955),0)</f>
        <v>0</v>
      </c>
      <c r="N1955" s="6">
        <f t="shared" si="272"/>
        <v>0</v>
      </c>
      <c r="O1955" s="6">
        <f t="shared" si="275"/>
        <v>0</v>
      </c>
      <c r="P1955" s="6">
        <f>FORECAST(J1955,Inputs!$B$10:$B$18,Inputs!$A$10:$A$18)</f>
        <v>30.986527156295924</v>
      </c>
      <c r="Q1955" s="6">
        <f>IF(Inputs!$D$10="Yes",IF('Hourly Calcs'!P1955&gt;'Hourly Calcs'!K1955,'Hourly Calcs'!O1955,N1955+O1955),N1955+O1955)</f>
        <v>0</v>
      </c>
      <c r="R1955" s="12">
        <f t="shared" si="276"/>
        <v>0</v>
      </c>
      <c r="S1955" s="1">
        <f>IF(AND(A1955&gt;=5,A1955&lt;=9),INDEX(Demand!$C$3:$C$26,C1955),INDEX(Demand!$B$3:$B$26,C1955))</f>
        <v>350</v>
      </c>
      <c r="T1955" s="7">
        <f t="shared" si="277"/>
        <v>0</v>
      </c>
      <c r="U1955" s="7">
        <f t="shared" si="278"/>
        <v>0</v>
      </c>
    </row>
    <row r="1956" spans="1:21" x14ac:dyDescent="0.2">
      <c r="A1956" s="1">
        <v>3</v>
      </c>
      <c r="B1956" s="1">
        <v>23</v>
      </c>
      <c r="C1956" s="1">
        <v>4</v>
      </c>
      <c r="D1956">
        <v>6</v>
      </c>
      <c r="E1956">
        <v>2.6</v>
      </c>
      <c r="F1956">
        <v>79</v>
      </c>
      <c r="G1956">
        <v>0</v>
      </c>
      <c r="H1956">
        <v>0</v>
      </c>
      <c r="I1956">
        <v>0</v>
      </c>
      <c r="J1956" s="4">
        <f t="shared" si="273"/>
        <v>60.718528274877286</v>
      </c>
      <c r="K1956" s="4">
        <f t="shared" si="274"/>
        <v>-20.43025040631052</v>
      </c>
      <c r="L1956" s="5">
        <f t="shared" si="279"/>
        <v>0</v>
      </c>
      <c r="M1956" s="5">
        <f t="shared" si="280"/>
        <v>0</v>
      </c>
      <c r="N1956" s="6">
        <f t="shared" si="272"/>
        <v>0</v>
      </c>
      <c r="O1956" s="6">
        <f t="shared" si="275"/>
        <v>0</v>
      </c>
      <c r="P1956" s="6">
        <f>FORECAST(J1956,Inputs!$B$10:$B$18,Inputs!$A$10:$A$18)</f>
        <v>31.117764150693308</v>
      </c>
      <c r="Q1956" s="6">
        <f>IF(Inputs!$D$10="Yes",IF('Hourly Calcs'!P1956&gt;'Hourly Calcs'!K1956,'Hourly Calcs'!O1956,N1956+O1956),N1956+O1956)</f>
        <v>0</v>
      </c>
      <c r="R1956" s="12">
        <f t="shared" si="276"/>
        <v>0</v>
      </c>
      <c r="S1956" s="1">
        <f>IF(AND(A1956&gt;=5,A1956&lt;=9),INDEX(Demand!$C$3:$C$26,C1956),INDEX(Demand!$B$3:$B$26,C1956))</f>
        <v>350</v>
      </c>
      <c r="T1956" s="7">
        <f t="shared" si="277"/>
        <v>0</v>
      </c>
      <c r="U1956" s="7">
        <f t="shared" si="278"/>
        <v>0</v>
      </c>
    </row>
    <row r="1957" spans="1:21" x14ac:dyDescent="0.2">
      <c r="A1957" s="1">
        <v>3</v>
      </c>
      <c r="B1957" s="1">
        <v>23</v>
      </c>
      <c r="C1957" s="1">
        <v>5</v>
      </c>
      <c r="D1957">
        <v>5.6</v>
      </c>
      <c r="E1957">
        <v>2.9</v>
      </c>
      <c r="F1957">
        <v>83</v>
      </c>
      <c r="G1957">
        <v>0</v>
      </c>
      <c r="H1957">
        <v>0</v>
      </c>
      <c r="I1957">
        <v>0</v>
      </c>
      <c r="J1957" s="4">
        <f t="shared" si="273"/>
        <v>73.416884301447269</v>
      </c>
      <c r="K1957" s="4">
        <f t="shared" si="274"/>
        <v>-11.670025885550302</v>
      </c>
      <c r="L1957" s="5">
        <f t="shared" si="279"/>
        <v>0</v>
      </c>
      <c r="M1957" s="5">
        <f t="shared" si="280"/>
        <v>0</v>
      </c>
      <c r="N1957" s="6">
        <f t="shared" si="272"/>
        <v>0</v>
      </c>
      <c r="O1957" s="6">
        <f t="shared" si="275"/>
        <v>0</v>
      </c>
      <c r="P1957" s="6">
        <f>FORECAST(J1957,Inputs!$B$10:$B$18,Inputs!$A$10:$A$18)</f>
        <v>31.235341521309696</v>
      </c>
      <c r="Q1957" s="6">
        <f>IF(Inputs!$D$10="Yes",IF('Hourly Calcs'!P1957&gt;'Hourly Calcs'!K1957,'Hourly Calcs'!O1957,N1957+O1957),N1957+O1957)</f>
        <v>0</v>
      </c>
      <c r="R1957" s="12">
        <f t="shared" si="276"/>
        <v>0</v>
      </c>
      <c r="S1957" s="1">
        <f>IF(AND(A1957&gt;=5,A1957&lt;=9),INDEX(Demand!$C$3:$C$26,C1957),INDEX(Demand!$B$3:$B$26,C1957))</f>
        <v>350</v>
      </c>
      <c r="T1957" s="7">
        <f t="shared" si="277"/>
        <v>0</v>
      </c>
      <c r="U1957" s="7">
        <f t="shared" si="278"/>
        <v>0</v>
      </c>
    </row>
    <row r="1958" spans="1:21" x14ac:dyDescent="0.2">
      <c r="A1958" s="1">
        <v>3</v>
      </c>
      <c r="B1958" s="1">
        <v>23</v>
      </c>
      <c r="C1958" s="1">
        <v>6</v>
      </c>
      <c r="D1958">
        <v>4.0999999999999996</v>
      </c>
      <c r="E1958">
        <v>2.4</v>
      </c>
      <c r="F1958">
        <v>89</v>
      </c>
      <c r="G1958">
        <v>0</v>
      </c>
      <c r="H1958">
        <v>0</v>
      </c>
      <c r="I1958">
        <v>0</v>
      </c>
      <c r="J1958" s="4">
        <f t="shared" si="273"/>
        <v>85.265041075469981</v>
      </c>
      <c r="K1958" s="4">
        <f t="shared" si="274"/>
        <v>-2.2279401020105922</v>
      </c>
      <c r="L1958" s="5">
        <f t="shared" si="279"/>
        <v>79.734958924530019</v>
      </c>
      <c r="M1958" s="5">
        <f t="shared" si="280"/>
        <v>0</v>
      </c>
      <c r="N1958" s="6">
        <f t="shared" si="272"/>
        <v>0</v>
      </c>
      <c r="O1958" s="6">
        <f t="shared" si="275"/>
        <v>0</v>
      </c>
      <c r="P1958" s="6">
        <f>FORECAST(J1958,Inputs!$B$10:$B$18,Inputs!$A$10:$A$18)</f>
        <v>31.345046676624719</v>
      </c>
      <c r="Q1958" s="6">
        <f>IF(Inputs!$D$10="Yes",IF('Hourly Calcs'!P1958&gt;'Hourly Calcs'!K1958,'Hourly Calcs'!O1958,N1958+O1958),N1958+O1958)</f>
        <v>0</v>
      </c>
      <c r="R1958" s="12">
        <f t="shared" si="276"/>
        <v>0</v>
      </c>
      <c r="S1958" s="1">
        <f>IF(AND(A1958&gt;=5,A1958&lt;=9),INDEX(Demand!$C$3:$C$26,C1958),INDEX(Demand!$B$3:$B$26,C1958))</f>
        <v>350</v>
      </c>
      <c r="T1958" s="7">
        <f t="shared" si="277"/>
        <v>0</v>
      </c>
      <c r="U1958" s="7">
        <f t="shared" si="278"/>
        <v>0</v>
      </c>
    </row>
    <row r="1959" spans="1:21" x14ac:dyDescent="0.2">
      <c r="A1959" s="1">
        <v>3</v>
      </c>
      <c r="B1959" s="1">
        <v>23</v>
      </c>
      <c r="C1959" s="1">
        <v>7</v>
      </c>
      <c r="D1959">
        <v>6.1</v>
      </c>
      <c r="E1959">
        <v>1.9</v>
      </c>
      <c r="F1959">
        <v>74</v>
      </c>
      <c r="G1959">
        <v>18</v>
      </c>
      <c r="H1959">
        <v>0</v>
      </c>
      <c r="I1959">
        <v>18</v>
      </c>
      <c r="J1959" s="4">
        <f t="shared" si="273"/>
        <v>96.903741309934404</v>
      </c>
      <c r="K1959" s="4">
        <f t="shared" si="274"/>
        <v>7.2438303739715195</v>
      </c>
      <c r="L1959" s="5">
        <f t="shared" si="279"/>
        <v>68.096258690065596</v>
      </c>
      <c r="M1959" s="5">
        <f t="shared" si="280"/>
        <v>26.75616962602848</v>
      </c>
      <c r="N1959" s="6">
        <f t="shared" si="272"/>
        <v>0</v>
      </c>
      <c r="O1959" s="6">
        <f t="shared" si="275"/>
        <v>16.461338152995374</v>
      </c>
      <c r="P1959" s="6">
        <f>FORECAST(J1959,Inputs!$B$10:$B$18,Inputs!$A$10:$A$18)</f>
        <v>31.452812419536428</v>
      </c>
      <c r="Q1959" s="6">
        <f>IF(Inputs!$D$10="Yes",IF('Hourly Calcs'!P1959&gt;'Hourly Calcs'!K1959,'Hourly Calcs'!O1959,N1959+O1959),N1959+O1959)</f>
        <v>16.461338152995374</v>
      </c>
      <c r="R1959" s="12">
        <f t="shared" si="276"/>
        <v>78.224278903034019</v>
      </c>
      <c r="S1959" s="1">
        <f>IF(AND(A1959&gt;=5,A1959&lt;=9),INDEX(Demand!$C$3:$C$26,C1959),INDEX(Demand!$B$3:$B$26,C1959))</f>
        <v>350</v>
      </c>
      <c r="T1959" s="7">
        <f t="shared" si="277"/>
        <v>78.224278903034019</v>
      </c>
      <c r="U1959" s="7">
        <f t="shared" si="278"/>
        <v>0</v>
      </c>
    </row>
    <row r="1960" spans="1:21" x14ac:dyDescent="0.2">
      <c r="A1960" s="1">
        <v>3</v>
      </c>
      <c r="B1960" s="1">
        <v>23</v>
      </c>
      <c r="C1960" s="1">
        <v>8</v>
      </c>
      <c r="D1960">
        <v>7.1</v>
      </c>
      <c r="E1960">
        <v>2.8</v>
      </c>
      <c r="F1960">
        <v>74</v>
      </c>
      <c r="G1960">
        <v>133</v>
      </c>
      <c r="H1960">
        <v>191</v>
      </c>
      <c r="I1960">
        <v>91</v>
      </c>
      <c r="J1960" s="4">
        <f t="shared" si="273"/>
        <v>108.97766304096297</v>
      </c>
      <c r="K1960" s="4">
        <f t="shared" si="274"/>
        <v>16.431667414176545</v>
      </c>
      <c r="L1960" s="5">
        <f t="shared" si="279"/>
        <v>56.022336959037034</v>
      </c>
      <c r="M1960" s="5">
        <f t="shared" si="280"/>
        <v>17.568332585823455</v>
      </c>
      <c r="N1960" s="6">
        <f t="shared" si="272"/>
        <v>102.04429182041304</v>
      </c>
      <c r="O1960" s="6">
        <f t="shared" si="275"/>
        <v>83.22120955125439</v>
      </c>
      <c r="P1960" s="6">
        <f>FORECAST(J1960,Inputs!$B$10:$B$18,Inputs!$A$10:$A$18)</f>
        <v>31.564607991120024</v>
      </c>
      <c r="Q1960" s="6">
        <f>IF(Inputs!$D$10="Yes",IF('Hourly Calcs'!P1960&gt;'Hourly Calcs'!K1960,'Hourly Calcs'!O1960,N1960+O1960),N1960+O1960)</f>
        <v>83.22120955125439</v>
      </c>
      <c r="R1960" s="12">
        <f t="shared" si="276"/>
        <v>395.46718778756082</v>
      </c>
      <c r="S1960" s="1">
        <f>IF(AND(A1960&gt;=5,A1960&lt;=9),INDEX(Demand!$C$3:$C$26,C1960),INDEX(Demand!$B$3:$B$26,C1960))</f>
        <v>350</v>
      </c>
      <c r="T1960" s="7">
        <f t="shared" si="277"/>
        <v>350</v>
      </c>
      <c r="U1960" s="7">
        <f t="shared" si="278"/>
        <v>45.467187787560817</v>
      </c>
    </row>
    <row r="1961" spans="1:21" x14ac:dyDescent="0.2">
      <c r="A1961" s="1">
        <v>3</v>
      </c>
      <c r="B1961" s="1">
        <v>23</v>
      </c>
      <c r="C1961" s="1">
        <v>9</v>
      </c>
      <c r="D1961">
        <v>7.9</v>
      </c>
      <c r="E1961">
        <v>3.5</v>
      </c>
      <c r="F1961">
        <v>74</v>
      </c>
      <c r="G1961">
        <v>298</v>
      </c>
      <c r="H1961">
        <v>489</v>
      </c>
      <c r="I1961">
        <v>117</v>
      </c>
      <c r="J1961" s="4">
        <f t="shared" si="273"/>
        <v>122.15579058033572</v>
      </c>
      <c r="K1961" s="4">
        <f t="shared" si="274"/>
        <v>24.981973226696581</v>
      </c>
      <c r="L1961" s="5">
        <f t="shared" si="279"/>
        <v>42.844209419664281</v>
      </c>
      <c r="M1961" s="5">
        <f t="shared" si="280"/>
        <v>9.0180267733034185</v>
      </c>
      <c r="N1961" s="6">
        <f t="shared" si="272"/>
        <v>352.94730935768916</v>
      </c>
      <c r="O1961" s="6">
        <f t="shared" si="275"/>
        <v>106.99869799446994</v>
      </c>
      <c r="P1961" s="6">
        <f>FORECAST(J1961,Inputs!$B$10:$B$18,Inputs!$A$10:$A$18)</f>
        <v>31.686627690558662</v>
      </c>
      <c r="Q1961" s="6">
        <f>IF(Inputs!$D$10="Yes",IF('Hourly Calcs'!P1961&gt;'Hourly Calcs'!K1961,'Hourly Calcs'!O1961,N1961+O1961),N1961+O1961)</f>
        <v>106.99869799446994</v>
      </c>
      <c r="R1961" s="12">
        <f t="shared" si="276"/>
        <v>508.45781286972112</v>
      </c>
      <c r="S1961" s="1">
        <f>IF(AND(A1961&gt;=5,A1961&lt;=9),INDEX(Demand!$C$3:$C$26,C1961),INDEX(Demand!$B$3:$B$26,C1961))</f>
        <v>350</v>
      </c>
      <c r="T1961" s="7">
        <f t="shared" si="277"/>
        <v>350</v>
      </c>
      <c r="U1961" s="7">
        <f t="shared" si="278"/>
        <v>158.45781286972112</v>
      </c>
    </row>
    <row r="1962" spans="1:21" x14ac:dyDescent="0.2">
      <c r="A1962" s="1">
        <v>3</v>
      </c>
      <c r="B1962" s="1">
        <v>23</v>
      </c>
      <c r="C1962" s="1">
        <v>10</v>
      </c>
      <c r="D1962">
        <v>8.8000000000000007</v>
      </c>
      <c r="E1962">
        <v>3.5</v>
      </c>
      <c r="F1962">
        <v>69</v>
      </c>
      <c r="G1962">
        <v>453</v>
      </c>
      <c r="H1962">
        <v>660</v>
      </c>
      <c r="I1962">
        <v>124</v>
      </c>
      <c r="J1962" s="4">
        <f t="shared" si="273"/>
        <v>137.09425176607391</v>
      </c>
      <c r="K1962" s="4">
        <f t="shared" si="274"/>
        <v>32.299210081217964</v>
      </c>
      <c r="L1962" s="5">
        <f t="shared" si="279"/>
        <v>27.90574823392609</v>
      </c>
      <c r="M1962" s="5">
        <f t="shared" si="280"/>
        <v>1.7007899187820357</v>
      </c>
      <c r="N1962" s="6">
        <f t="shared" si="272"/>
        <v>568.05839001173717</v>
      </c>
      <c r="O1962" s="6">
        <f t="shared" si="275"/>
        <v>113.40032949841257</v>
      </c>
      <c r="P1962" s="6">
        <f>FORECAST(J1962,Inputs!$B$10:$B$18,Inputs!$A$10:$A$18)</f>
        <v>31.824946775611792</v>
      </c>
      <c r="Q1962" s="6">
        <f>IF(Inputs!$D$10="Yes",IF('Hourly Calcs'!P1962&gt;'Hourly Calcs'!K1962,'Hourly Calcs'!O1962,N1962+O1962),N1962+O1962)</f>
        <v>681.45871951014976</v>
      </c>
      <c r="R1962" s="12">
        <f t="shared" si="276"/>
        <v>3238.2918351122316</v>
      </c>
      <c r="S1962" s="1">
        <f>IF(AND(A1962&gt;=5,A1962&lt;=9),INDEX(Demand!$C$3:$C$26,C1962),INDEX(Demand!$B$3:$B$26,C1962))</f>
        <v>600</v>
      </c>
      <c r="T1962" s="7">
        <f t="shared" si="277"/>
        <v>600</v>
      </c>
      <c r="U1962" s="7">
        <f t="shared" si="278"/>
        <v>2638.2918351122316</v>
      </c>
    </row>
    <row r="1963" spans="1:21" x14ac:dyDescent="0.2">
      <c r="A1963" s="1">
        <v>3</v>
      </c>
      <c r="B1963" s="1">
        <v>23</v>
      </c>
      <c r="C1963" s="1">
        <v>11</v>
      </c>
      <c r="D1963">
        <v>9.6</v>
      </c>
      <c r="E1963">
        <v>4.2</v>
      </c>
      <c r="F1963">
        <v>69</v>
      </c>
      <c r="G1963">
        <v>572</v>
      </c>
      <c r="H1963">
        <v>771</v>
      </c>
      <c r="I1963">
        <v>114</v>
      </c>
      <c r="J1963" s="4">
        <f t="shared" si="273"/>
        <v>154.21670069701881</v>
      </c>
      <c r="K1963" s="4">
        <f t="shared" si="274"/>
        <v>37.672959096628766</v>
      </c>
      <c r="L1963" s="5">
        <f t="shared" si="279"/>
        <v>10.783299302981192</v>
      </c>
      <c r="M1963" s="5">
        <f t="shared" si="280"/>
        <v>3.672959096628766</v>
      </c>
      <c r="N1963" s="6">
        <f t="shared" si="272"/>
        <v>725.86684357406546</v>
      </c>
      <c r="O1963" s="6">
        <f t="shared" si="275"/>
        <v>104.25514163563737</v>
      </c>
      <c r="P1963" s="6">
        <f>FORECAST(J1963,Inputs!$B$10:$B$18,Inputs!$A$10:$A$18)</f>
        <v>31.983487969416839</v>
      </c>
      <c r="Q1963" s="6">
        <f>IF(Inputs!$D$10="Yes",IF('Hourly Calcs'!P1963&gt;'Hourly Calcs'!K1963,'Hourly Calcs'!O1963,N1963+O1963),N1963+O1963)</f>
        <v>830.12198520970287</v>
      </c>
      <c r="R1963" s="12">
        <f t="shared" si="276"/>
        <v>3944.7396737165077</v>
      </c>
      <c r="S1963" s="1">
        <f>IF(AND(A1963&gt;=5,A1963&lt;=9),INDEX(Demand!$C$3:$C$26,C1963),INDEX(Demand!$B$3:$B$26,C1963))</f>
        <v>600</v>
      </c>
      <c r="T1963" s="7">
        <f t="shared" si="277"/>
        <v>600</v>
      </c>
      <c r="U1963" s="7">
        <f t="shared" si="278"/>
        <v>3344.7396737165077</v>
      </c>
    </row>
    <row r="1964" spans="1:21" x14ac:dyDescent="0.2">
      <c r="A1964" s="1">
        <v>3</v>
      </c>
      <c r="B1964" s="1">
        <v>23</v>
      </c>
      <c r="C1964" s="1">
        <v>12</v>
      </c>
      <c r="D1964">
        <v>10.199999999999999</v>
      </c>
      <c r="E1964">
        <v>4.9000000000000004</v>
      </c>
      <c r="F1964">
        <v>70</v>
      </c>
      <c r="G1964">
        <v>642</v>
      </c>
      <c r="H1964">
        <v>826</v>
      </c>
      <c r="I1964">
        <v>105</v>
      </c>
      <c r="J1964" s="4">
        <f t="shared" si="273"/>
        <v>173.24450728833992</v>
      </c>
      <c r="K1964" s="4">
        <f t="shared" si="274"/>
        <v>40.35438698248219</v>
      </c>
      <c r="L1964" s="5">
        <f t="shared" si="279"/>
        <v>8.2445072883399177</v>
      </c>
      <c r="M1964" s="5">
        <f t="shared" si="280"/>
        <v>6.3543869824821897</v>
      </c>
      <c r="N1964" s="6">
        <f t="shared" si="272"/>
        <v>791.7574487639713</v>
      </c>
      <c r="O1964" s="6">
        <f t="shared" si="275"/>
        <v>96.024472559139681</v>
      </c>
      <c r="P1964" s="6">
        <f>FORECAST(J1964,Inputs!$B$10:$B$18,Inputs!$A$10:$A$18)</f>
        <v>32.159671363780923</v>
      </c>
      <c r="Q1964" s="6">
        <f>IF(Inputs!$D$10="Yes",IF('Hourly Calcs'!P1964&gt;'Hourly Calcs'!K1964,'Hourly Calcs'!O1964,N1964+O1964),N1964+O1964)</f>
        <v>887.78192132311096</v>
      </c>
      <c r="R1964" s="12">
        <f t="shared" si="276"/>
        <v>4218.7396901274233</v>
      </c>
      <c r="S1964" s="1">
        <f>IF(AND(A1964&gt;=5,A1964&lt;=9),INDEX(Demand!$C$3:$C$26,C1964),INDEX(Demand!$B$3:$B$26,C1964))</f>
        <v>600</v>
      </c>
      <c r="T1964" s="7">
        <f t="shared" si="277"/>
        <v>600</v>
      </c>
      <c r="U1964" s="7">
        <f t="shared" si="278"/>
        <v>3618.7396901274233</v>
      </c>
    </row>
    <row r="1965" spans="1:21" x14ac:dyDescent="0.2">
      <c r="A1965" s="1">
        <v>3</v>
      </c>
      <c r="B1965" s="1">
        <v>23</v>
      </c>
      <c r="C1965" s="1">
        <v>13</v>
      </c>
      <c r="D1965">
        <v>11.2</v>
      </c>
      <c r="E1965">
        <v>4.0999999999999996</v>
      </c>
      <c r="F1965">
        <v>62</v>
      </c>
      <c r="G1965">
        <v>658</v>
      </c>
      <c r="H1965">
        <v>835</v>
      </c>
      <c r="I1965">
        <v>105</v>
      </c>
      <c r="J1965" s="4">
        <f t="shared" si="273"/>
        <v>192.88029380038029</v>
      </c>
      <c r="K1965" s="4">
        <f t="shared" si="274"/>
        <v>39.862354548829309</v>
      </c>
      <c r="L1965" s="5">
        <f t="shared" si="279"/>
        <v>27.880293800380286</v>
      </c>
      <c r="M1965" s="5">
        <f t="shared" si="280"/>
        <v>5.862354548829309</v>
      </c>
      <c r="N1965" s="6">
        <f t="shared" si="272"/>
        <v>760.49683126365267</v>
      </c>
      <c r="O1965" s="6">
        <f t="shared" si="275"/>
        <v>96.024472559139681</v>
      </c>
      <c r="P1965" s="6">
        <f>FORECAST(J1965,Inputs!$B$10:$B$18,Inputs!$A$10:$A$18)</f>
        <v>32.341484201855373</v>
      </c>
      <c r="Q1965" s="6">
        <f>IF(Inputs!$D$10="Yes",IF('Hourly Calcs'!P1965&gt;'Hourly Calcs'!K1965,'Hourly Calcs'!O1965,N1965+O1965),N1965+O1965)</f>
        <v>856.52130382279233</v>
      </c>
      <c r="R1965" s="12">
        <f t="shared" si="276"/>
        <v>4070.189235765909</v>
      </c>
      <c r="S1965" s="1">
        <f>IF(AND(A1965&gt;=5,A1965&lt;=9),INDEX(Demand!$C$3:$C$26,C1965),INDEX(Demand!$B$3:$B$26,C1965))</f>
        <v>600</v>
      </c>
      <c r="T1965" s="7">
        <f t="shared" si="277"/>
        <v>600</v>
      </c>
      <c r="U1965" s="7">
        <f t="shared" si="278"/>
        <v>3470.189235765909</v>
      </c>
    </row>
    <row r="1966" spans="1:21" x14ac:dyDescent="0.2">
      <c r="A1966" s="1">
        <v>3</v>
      </c>
      <c r="B1966" s="1">
        <v>23</v>
      </c>
      <c r="C1966" s="1">
        <v>14</v>
      </c>
      <c r="D1966">
        <v>13.5</v>
      </c>
      <c r="E1966">
        <v>4.9000000000000004</v>
      </c>
      <c r="F1966">
        <v>56</v>
      </c>
      <c r="G1966">
        <v>616</v>
      </c>
      <c r="H1966">
        <v>816</v>
      </c>
      <c r="I1966">
        <v>103</v>
      </c>
      <c r="J1966" s="4">
        <f t="shared" si="273"/>
        <v>211.4210337805759</v>
      </c>
      <c r="K1966" s="4">
        <f t="shared" si="274"/>
        <v>36.293011627633376</v>
      </c>
      <c r="L1966" s="5">
        <f t="shared" si="279"/>
        <v>46.421033780575897</v>
      </c>
      <c r="M1966" s="5">
        <f t="shared" si="280"/>
        <v>2.2930116276333763</v>
      </c>
      <c r="N1966" s="6">
        <f t="shared" si="272"/>
        <v>653.95715497928597</v>
      </c>
      <c r="O1966" s="6">
        <f t="shared" si="275"/>
        <v>94.195434986584644</v>
      </c>
      <c r="P1966" s="6">
        <f>FORECAST(J1966,Inputs!$B$10:$B$18,Inputs!$A$10:$A$18)</f>
        <v>32.513157720190513</v>
      </c>
      <c r="Q1966" s="6">
        <f>IF(Inputs!$D$10="Yes",IF('Hourly Calcs'!P1966&gt;'Hourly Calcs'!K1966,'Hourly Calcs'!O1966,N1966+O1966),N1966+O1966)</f>
        <v>748.15258996587067</v>
      </c>
      <c r="R1966" s="12">
        <f t="shared" si="276"/>
        <v>3555.2211075178175</v>
      </c>
      <c r="S1966" s="1">
        <f>IF(AND(A1966&gt;=5,A1966&lt;=9),INDEX(Demand!$C$3:$C$26,C1966),INDEX(Demand!$B$3:$B$26,C1966))</f>
        <v>600</v>
      </c>
      <c r="T1966" s="7">
        <f t="shared" si="277"/>
        <v>600</v>
      </c>
      <c r="U1966" s="7">
        <f t="shared" si="278"/>
        <v>2955.2211075178175</v>
      </c>
    </row>
    <row r="1967" spans="1:21" x14ac:dyDescent="0.2">
      <c r="A1967" s="1">
        <v>3</v>
      </c>
      <c r="B1967" s="1">
        <v>23</v>
      </c>
      <c r="C1967" s="1">
        <v>15</v>
      </c>
      <c r="D1967">
        <v>13.8</v>
      </c>
      <c r="E1967">
        <v>4.5</v>
      </c>
      <c r="F1967">
        <v>53</v>
      </c>
      <c r="G1967">
        <v>522</v>
      </c>
      <c r="H1967">
        <v>749</v>
      </c>
      <c r="I1967">
        <v>107</v>
      </c>
      <c r="J1967" s="4">
        <f t="shared" si="273"/>
        <v>227.86853346072201</v>
      </c>
      <c r="K1967" s="4">
        <f t="shared" si="274"/>
        <v>30.251543301526397</v>
      </c>
      <c r="L1967" s="5">
        <f t="shared" si="279"/>
        <v>62.868533460722006</v>
      </c>
      <c r="M1967" s="5">
        <f t="shared" si="280"/>
        <v>3.7484566984736034</v>
      </c>
      <c r="N1967" s="6">
        <f t="shared" si="272"/>
        <v>477.82514472000128</v>
      </c>
      <c r="O1967" s="6">
        <f t="shared" si="275"/>
        <v>97.853510131694733</v>
      </c>
      <c r="P1967" s="6">
        <f>FORECAST(J1967,Inputs!$B$10:$B$18,Inputs!$A$10:$A$18)</f>
        <v>32.66544938389557</v>
      </c>
      <c r="Q1967" s="6">
        <f>IF(Inputs!$D$10="Yes",IF('Hourly Calcs'!P1967&gt;'Hourly Calcs'!K1967,'Hourly Calcs'!O1967,N1967+O1967),N1967+O1967)</f>
        <v>97.853510131694733</v>
      </c>
      <c r="R1967" s="12">
        <f t="shared" si="276"/>
        <v>464.99988014581334</v>
      </c>
      <c r="S1967" s="1">
        <f>IF(AND(A1967&gt;=5,A1967&lt;=9),INDEX(Demand!$C$3:$C$26,C1967),INDEX(Demand!$B$3:$B$26,C1967))</f>
        <v>600</v>
      </c>
      <c r="T1967" s="7">
        <f t="shared" si="277"/>
        <v>464.99988014581334</v>
      </c>
      <c r="U1967" s="7">
        <f t="shared" si="278"/>
        <v>0</v>
      </c>
    </row>
    <row r="1968" spans="1:21" x14ac:dyDescent="0.2">
      <c r="A1968" s="1">
        <v>3</v>
      </c>
      <c r="B1968" s="1">
        <v>23</v>
      </c>
      <c r="C1968" s="1">
        <v>16</v>
      </c>
      <c r="D1968">
        <v>13.8</v>
      </c>
      <c r="E1968">
        <v>4</v>
      </c>
      <c r="F1968">
        <v>52</v>
      </c>
      <c r="G1968">
        <v>384</v>
      </c>
      <c r="H1968">
        <v>632</v>
      </c>
      <c r="I1968">
        <v>105</v>
      </c>
      <c r="J1968" s="4">
        <f t="shared" si="273"/>
        <v>242.21564966857636</v>
      </c>
      <c r="K1968" s="4">
        <f t="shared" si="274"/>
        <v>22.498983908879296</v>
      </c>
      <c r="L1968" s="5">
        <f t="shared" si="279"/>
        <v>77.215649668576361</v>
      </c>
      <c r="M1968" s="5">
        <f t="shared" si="280"/>
        <v>11.501016091120704</v>
      </c>
      <c r="N1968" s="6">
        <f t="shared" si="272"/>
        <v>272.75002861147453</v>
      </c>
      <c r="O1968" s="6">
        <f t="shared" si="275"/>
        <v>96.024472559139681</v>
      </c>
      <c r="P1968" s="6">
        <f>FORECAST(J1968,Inputs!$B$10:$B$18,Inputs!$A$10:$A$18)</f>
        <v>32.798293052486812</v>
      </c>
      <c r="Q1968" s="6">
        <f>IF(Inputs!$D$10="Yes",IF('Hourly Calcs'!P1968&gt;'Hourly Calcs'!K1968,'Hourly Calcs'!O1968,N1968+O1968),N1968+O1968)</f>
        <v>96.024472559139681</v>
      </c>
      <c r="R1968" s="12">
        <f t="shared" si="276"/>
        <v>456.30829360103172</v>
      </c>
      <c r="S1968" s="1">
        <f>IF(AND(A1968&gt;=5,A1968&lt;=9),INDEX(Demand!$C$3:$C$26,C1968),INDEX(Demand!$B$3:$B$26,C1968))</f>
        <v>900</v>
      </c>
      <c r="T1968" s="7">
        <f t="shared" si="277"/>
        <v>456.30829360103172</v>
      </c>
      <c r="U1968" s="7">
        <f t="shared" si="278"/>
        <v>0</v>
      </c>
    </row>
    <row r="1969" spans="1:21" x14ac:dyDescent="0.2">
      <c r="A1969" s="1">
        <v>3</v>
      </c>
      <c r="B1969" s="1">
        <v>23</v>
      </c>
      <c r="C1969" s="1">
        <v>17</v>
      </c>
      <c r="D1969">
        <v>13.9</v>
      </c>
      <c r="E1969">
        <v>4.4000000000000004</v>
      </c>
      <c r="F1969">
        <v>53</v>
      </c>
      <c r="G1969">
        <v>220</v>
      </c>
      <c r="H1969">
        <v>422</v>
      </c>
      <c r="I1969">
        <v>93</v>
      </c>
      <c r="J1969" s="4">
        <f t="shared" si="273"/>
        <v>254.99709915310132</v>
      </c>
      <c r="K1969" s="4">
        <f t="shared" si="274"/>
        <v>13.708468008521507</v>
      </c>
      <c r="L1969" s="5">
        <f t="shared" si="279"/>
        <v>89.997099153101317</v>
      </c>
      <c r="M1969" s="5">
        <f t="shared" si="280"/>
        <v>20.291531991478493</v>
      </c>
      <c r="N1969" s="6">
        <f t="shared" si="272"/>
        <v>82.920580222871095</v>
      </c>
      <c r="O1969" s="6">
        <f t="shared" si="275"/>
        <v>85.050247123809442</v>
      </c>
      <c r="P1969" s="6">
        <f>FORECAST(J1969,Inputs!$B$10:$B$18,Inputs!$A$10:$A$18)</f>
        <v>32.916639806973158</v>
      </c>
      <c r="Q1969" s="6">
        <f>IF(Inputs!$D$10="Yes",IF('Hourly Calcs'!P1969&gt;'Hourly Calcs'!K1969,'Hourly Calcs'!O1969,N1969+O1969),N1969+O1969)</f>
        <v>85.050247123809442</v>
      </c>
      <c r="R1969" s="12">
        <f t="shared" si="276"/>
        <v>404.15877433234243</v>
      </c>
      <c r="S1969" s="1">
        <f>IF(AND(A1969&gt;=5,A1969&lt;=9),INDEX(Demand!$C$3:$C$26,C1969),INDEX(Demand!$B$3:$B$26,C1969))</f>
        <v>900</v>
      </c>
      <c r="T1969" s="7">
        <f t="shared" si="277"/>
        <v>404.15877433234243</v>
      </c>
      <c r="U1969" s="7">
        <f t="shared" si="278"/>
        <v>0</v>
      </c>
    </row>
    <row r="1970" spans="1:21" x14ac:dyDescent="0.2">
      <c r="A1970" s="1">
        <v>3</v>
      </c>
      <c r="B1970" s="1">
        <v>23</v>
      </c>
      <c r="C1970" s="1">
        <v>18</v>
      </c>
      <c r="D1970">
        <v>12.7</v>
      </c>
      <c r="E1970">
        <v>4.0999999999999996</v>
      </c>
      <c r="F1970">
        <v>56</v>
      </c>
      <c r="G1970">
        <v>65</v>
      </c>
      <c r="H1970">
        <v>83</v>
      </c>
      <c r="I1970">
        <v>54</v>
      </c>
      <c r="J1970" s="4">
        <f t="shared" si="273"/>
        <v>266.88519617582131</v>
      </c>
      <c r="K1970" s="4">
        <f t="shared" si="274"/>
        <v>4.472838929600897</v>
      </c>
      <c r="L1970" s="5">
        <f t="shared" si="279"/>
        <v>0</v>
      </c>
      <c r="M1970" s="5">
        <f t="shared" si="280"/>
        <v>29.527161070399103</v>
      </c>
      <c r="N1970" s="6">
        <f t="shared" si="272"/>
        <v>0</v>
      </c>
      <c r="O1970" s="6">
        <f t="shared" si="275"/>
        <v>49.384014458986123</v>
      </c>
      <c r="P1970" s="6">
        <f>FORECAST(J1970,Inputs!$B$10:$B$18,Inputs!$A$10:$A$18)</f>
        <v>33.026714779405751</v>
      </c>
      <c r="Q1970" s="6">
        <f>IF(Inputs!$D$10="Yes",IF('Hourly Calcs'!P1970&gt;'Hourly Calcs'!K1970,'Hourly Calcs'!O1970,N1970+O1970),N1970+O1970)</f>
        <v>49.384014458986123</v>
      </c>
      <c r="R1970" s="12">
        <f t="shared" si="276"/>
        <v>234.67283670910206</v>
      </c>
      <c r="S1970" s="1">
        <f>IF(AND(A1970&gt;=5,A1970&lt;=9),INDEX(Demand!$C$3:$C$26,C1970),INDEX(Demand!$B$3:$B$26,C1970))</f>
        <v>900</v>
      </c>
      <c r="T1970" s="7">
        <f t="shared" si="277"/>
        <v>234.67283670910206</v>
      </c>
      <c r="U1970" s="7">
        <f t="shared" si="278"/>
        <v>0</v>
      </c>
    </row>
    <row r="1971" spans="1:21" x14ac:dyDescent="0.2">
      <c r="A1971" s="1">
        <v>3</v>
      </c>
      <c r="B1971" s="1">
        <v>23</v>
      </c>
      <c r="C1971" s="1">
        <v>19</v>
      </c>
      <c r="D1971">
        <v>13.1</v>
      </c>
      <c r="E1971">
        <v>1.5</v>
      </c>
      <c r="F1971">
        <v>45</v>
      </c>
      <c r="G1971">
        <v>3</v>
      </c>
      <c r="H1971">
        <v>0</v>
      </c>
      <c r="I1971">
        <v>3</v>
      </c>
      <c r="J1971" s="4">
        <f t="shared" si="273"/>
        <v>278.5405888377278</v>
      </c>
      <c r="K1971" s="4">
        <f t="shared" si="274"/>
        <v>-5.0996092387124037</v>
      </c>
      <c r="L1971" s="5">
        <f t="shared" si="279"/>
        <v>0</v>
      </c>
      <c r="M1971" s="5">
        <f t="shared" si="280"/>
        <v>0</v>
      </c>
      <c r="N1971" s="6">
        <f t="shared" si="272"/>
        <v>0</v>
      </c>
      <c r="O1971" s="6">
        <f t="shared" si="275"/>
        <v>2.7435563588325627</v>
      </c>
      <c r="P1971" s="6">
        <f>FORECAST(J1971,Inputs!$B$10:$B$18,Inputs!$A$10:$A$18)</f>
        <v>33.134635081830808</v>
      </c>
      <c r="Q1971" s="6">
        <f>IF(Inputs!$D$10="Yes",IF('Hourly Calcs'!P1971&gt;'Hourly Calcs'!K1971,'Hourly Calcs'!O1971,N1971+O1971),N1971+O1971)</f>
        <v>2.7435563588325627</v>
      </c>
      <c r="R1971" s="12">
        <f t="shared" si="276"/>
        <v>13.037379817172337</v>
      </c>
      <c r="S1971" s="1">
        <f>IF(AND(A1971&gt;=5,A1971&lt;=9),INDEX(Demand!$C$3:$C$26,C1971),INDEX(Demand!$B$3:$B$26,C1971))</f>
        <v>900</v>
      </c>
      <c r="T1971" s="7">
        <f t="shared" si="277"/>
        <v>13.037379817172337</v>
      </c>
      <c r="U1971" s="7">
        <f t="shared" si="278"/>
        <v>0</v>
      </c>
    </row>
    <row r="1972" spans="1:21" x14ac:dyDescent="0.2">
      <c r="A1972" s="1">
        <v>3</v>
      </c>
      <c r="B1972" s="1">
        <v>23</v>
      </c>
      <c r="C1972" s="1">
        <v>20</v>
      </c>
      <c r="D1972">
        <v>12.3</v>
      </c>
      <c r="E1972">
        <v>2.7</v>
      </c>
      <c r="F1972">
        <v>52</v>
      </c>
      <c r="G1972">
        <v>0</v>
      </c>
      <c r="H1972">
        <v>0</v>
      </c>
      <c r="I1972">
        <v>0</v>
      </c>
      <c r="J1972" s="4">
        <f t="shared" si="273"/>
        <v>290.60297770866566</v>
      </c>
      <c r="K1972" s="4">
        <f t="shared" si="274"/>
        <v>-14.304625073890364</v>
      </c>
      <c r="L1972" s="5">
        <f t="shared" si="279"/>
        <v>0</v>
      </c>
      <c r="M1972" s="5">
        <f t="shared" si="280"/>
        <v>0</v>
      </c>
      <c r="N1972" s="6">
        <f t="shared" si="272"/>
        <v>0</v>
      </c>
      <c r="O1972" s="6">
        <f t="shared" si="275"/>
        <v>0</v>
      </c>
      <c r="P1972" s="6">
        <f>FORECAST(J1972,Inputs!$B$10:$B$18,Inputs!$A$10:$A$18)</f>
        <v>33.246323867672828</v>
      </c>
      <c r="Q1972" s="6">
        <f>IF(Inputs!$D$10="Yes",IF('Hourly Calcs'!P1972&gt;'Hourly Calcs'!K1972,'Hourly Calcs'!O1972,N1972+O1972),N1972+O1972)</f>
        <v>0</v>
      </c>
      <c r="R1972" s="12">
        <f t="shared" si="276"/>
        <v>0</v>
      </c>
      <c r="S1972" s="1">
        <f>IF(AND(A1972&gt;=5,A1972&lt;=9),INDEX(Demand!$C$3:$C$26,C1972),INDEX(Demand!$B$3:$B$26,C1972))</f>
        <v>800</v>
      </c>
      <c r="T1972" s="7">
        <f t="shared" si="277"/>
        <v>0</v>
      </c>
      <c r="U1972" s="7">
        <f t="shared" si="278"/>
        <v>0</v>
      </c>
    </row>
    <row r="1973" spans="1:21" x14ac:dyDescent="0.2">
      <c r="A1973" s="1">
        <v>3</v>
      </c>
      <c r="B1973" s="1">
        <v>23</v>
      </c>
      <c r="C1973" s="1">
        <v>21</v>
      </c>
      <c r="D1973">
        <v>11.5</v>
      </c>
      <c r="E1973">
        <v>3.4</v>
      </c>
      <c r="F1973">
        <v>57</v>
      </c>
      <c r="G1973">
        <v>0</v>
      </c>
      <c r="H1973">
        <v>0</v>
      </c>
      <c r="I1973">
        <v>0</v>
      </c>
      <c r="J1973" s="4">
        <f t="shared" si="273"/>
        <v>303.70885391033306</v>
      </c>
      <c r="K1973" s="4">
        <f t="shared" si="274"/>
        <v>-22.739842421371293</v>
      </c>
      <c r="L1973" s="5">
        <f t="shared" si="279"/>
        <v>0</v>
      </c>
      <c r="M1973" s="5">
        <f t="shared" si="280"/>
        <v>0</v>
      </c>
      <c r="N1973" s="6">
        <f t="shared" si="272"/>
        <v>0</v>
      </c>
      <c r="O1973" s="6">
        <f t="shared" si="275"/>
        <v>0</v>
      </c>
      <c r="P1973" s="6">
        <f>FORECAST(J1973,Inputs!$B$10:$B$18,Inputs!$A$10:$A$18)</f>
        <v>33.367674573243825</v>
      </c>
      <c r="Q1973" s="6">
        <f>IF(Inputs!$D$10="Yes",IF('Hourly Calcs'!P1973&gt;'Hourly Calcs'!K1973,'Hourly Calcs'!O1973,N1973+O1973),N1973+O1973)</f>
        <v>0</v>
      </c>
      <c r="R1973" s="12">
        <f t="shared" si="276"/>
        <v>0</v>
      </c>
      <c r="S1973" s="1">
        <f>IF(AND(A1973&gt;=5,A1973&lt;=9),INDEX(Demand!$C$3:$C$26,C1973),INDEX(Demand!$B$3:$B$26,C1973))</f>
        <v>700</v>
      </c>
      <c r="T1973" s="7">
        <f t="shared" si="277"/>
        <v>0</v>
      </c>
      <c r="U1973" s="7">
        <f t="shared" si="278"/>
        <v>0</v>
      </c>
    </row>
    <row r="1974" spans="1:21" x14ac:dyDescent="0.2">
      <c r="A1974" s="1">
        <v>3</v>
      </c>
      <c r="B1974" s="1">
        <v>23</v>
      </c>
      <c r="C1974" s="1">
        <v>22</v>
      </c>
      <c r="D1974">
        <v>10.6</v>
      </c>
      <c r="E1974">
        <v>2.2000000000000002</v>
      </c>
      <c r="F1974">
        <v>56</v>
      </c>
      <c r="G1974">
        <v>0</v>
      </c>
      <c r="H1974">
        <v>0</v>
      </c>
      <c r="I1974">
        <v>0</v>
      </c>
      <c r="J1974" s="4">
        <f t="shared" si="273"/>
        <v>318.44871182563224</v>
      </c>
      <c r="K1974" s="4">
        <f t="shared" si="274"/>
        <v>-29.885080833615376</v>
      </c>
      <c r="L1974" s="5">
        <f t="shared" si="279"/>
        <v>0</v>
      </c>
      <c r="M1974" s="5">
        <f t="shared" si="280"/>
        <v>0</v>
      </c>
      <c r="N1974" s="6">
        <f t="shared" si="272"/>
        <v>0</v>
      </c>
      <c r="O1974" s="6">
        <f t="shared" si="275"/>
        <v>0</v>
      </c>
      <c r="P1974" s="6">
        <f>FORECAST(J1974,Inputs!$B$10:$B$18,Inputs!$A$10:$A$18)</f>
        <v>33.504154739126221</v>
      </c>
      <c r="Q1974" s="6">
        <f>IF(Inputs!$D$10="Yes",IF('Hourly Calcs'!P1974&gt;'Hourly Calcs'!K1974,'Hourly Calcs'!O1974,N1974+O1974),N1974+O1974)</f>
        <v>0</v>
      </c>
      <c r="R1974" s="12">
        <f t="shared" si="276"/>
        <v>0</v>
      </c>
      <c r="S1974" s="1">
        <f>IF(AND(A1974&gt;=5,A1974&lt;=9),INDEX(Demand!$C$3:$C$26,C1974),INDEX(Demand!$B$3:$B$26,C1974))</f>
        <v>600</v>
      </c>
      <c r="T1974" s="7">
        <f t="shared" si="277"/>
        <v>0</v>
      </c>
      <c r="U1974" s="7">
        <f t="shared" si="278"/>
        <v>0</v>
      </c>
    </row>
    <row r="1975" spans="1:21" x14ac:dyDescent="0.2">
      <c r="A1975" s="1">
        <v>3</v>
      </c>
      <c r="B1975" s="1">
        <v>23</v>
      </c>
      <c r="C1975" s="1">
        <v>23</v>
      </c>
      <c r="D1975">
        <v>9.6999999999999993</v>
      </c>
      <c r="E1975">
        <v>1.8</v>
      </c>
      <c r="F1975">
        <v>58</v>
      </c>
      <c r="G1975">
        <v>0</v>
      </c>
      <c r="H1975">
        <v>0</v>
      </c>
      <c r="I1975">
        <v>0</v>
      </c>
      <c r="J1975" s="4">
        <f t="shared" si="273"/>
        <v>335.16223510287483</v>
      </c>
      <c r="K1975" s="4">
        <f t="shared" si="274"/>
        <v>-35.07516359194392</v>
      </c>
      <c r="L1975" s="5">
        <f t="shared" si="279"/>
        <v>0</v>
      </c>
      <c r="M1975" s="5">
        <f t="shared" si="280"/>
        <v>0</v>
      </c>
      <c r="N1975" s="6">
        <f t="shared" si="272"/>
        <v>0</v>
      </c>
      <c r="O1975" s="6">
        <f t="shared" si="275"/>
        <v>0</v>
      </c>
      <c r="P1975" s="6">
        <f>FORECAST(J1975,Inputs!$B$10:$B$18,Inputs!$A$10:$A$18)</f>
        <v>33.65890958428588</v>
      </c>
      <c r="Q1975" s="6">
        <f>IF(Inputs!$D$10="Yes",IF('Hourly Calcs'!P1975&gt;'Hourly Calcs'!K1975,'Hourly Calcs'!O1975,N1975+O1975),N1975+O1975)</f>
        <v>0</v>
      </c>
      <c r="R1975" s="12">
        <f t="shared" si="276"/>
        <v>0</v>
      </c>
      <c r="S1975" s="1">
        <f>IF(AND(A1975&gt;=5,A1975&lt;=9),INDEX(Demand!$C$3:$C$26,C1975),INDEX(Demand!$B$3:$B$26,C1975))</f>
        <v>500</v>
      </c>
      <c r="T1975" s="7">
        <f t="shared" si="277"/>
        <v>0</v>
      </c>
      <c r="U1975" s="7">
        <f t="shared" si="278"/>
        <v>0</v>
      </c>
    </row>
    <row r="1976" spans="1:21" x14ac:dyDescent="0.2">
      <c r="A1976" s="1">
        <v>3</v>
      </c>
      <c r="B1976" s="1">
        <v>23</v>
      </c>
      <c r="C1976" s="1">
        <v>24</v>
      </c>
      <c r="D1976">
        <v>8.3000000000000007</v>
      </c>
      <c r="E1976">
        <v>3.5</v>
      </c>
      <c r="F1976">
        <v>72</v>
      </c>
      <c r="G1976">
        <v>0</v>
      </c>
      <c r="H1976">
        <v>0</v>
      </c>
      <c r="I1976">
        <v>0</v>
      </c>
      <c r="J1976" s="4">
        <f t="shared" si="273"/>
        <v>353.54692258824355</v>
      </c>
      <c r="K1976" s="4">
        <f t="shared" si="274"/>
        <v>-37.626198946474105</v>
      </c>
      <c r="L1976" s="5">
        <f t="shared" si="279"/>
        <v>0</v>
      </c>
      <c r="M1976" s="5">
        <f t="shared" si="280"/>
        <v>0</v>
      </c>
      <c r="N1976" s="6">
        <f t="shared" si="272"/>
        <v>0</v>
      </c>
      <c r="O1976" s="6">
        <f t="shared" si="275"/>
        <v>0</v>
      </c>
      <c r="P1976" s="6">
        <f>FORECAST(J1976,Inputs!$B$10:$B$18,Inputs!$A$10:$A$18)</f>
        <v>33.82913817211336</v>
      </c>
      <c r="Q1976" s="6">
        <f>IF(Inputs!$D$10="Yes",IF('Hourly Calcs'!P1976&gt;'Hourly Calcs'!K1976,'Hourly Calcs'!O1976,N1976+O1976),N1976+O1976)</f>
        <v>0</v>
      </c>
      <c r="R1976" s="12">
        <f t="shared" si="276"/>
        <v>0</v>
      </c>
      <c r="S1976" s="1">
        <f>IF(AND(A1976&gt;=5,A1976&lt;=9),INDEX(Demand!$C$3:$C$26,C1976),INDEX(Demand!$B$3:$B$26,C1976))</f>
        <v>400</v>
      </c>
      <c r="T1976" s="7">
        <f t="shared" si="277"/>
        <v>0</v>
      </c>
      <c r="U1976" s="7">
        <f t="shared" si="278"/>
        <v>0</v>
      </c>
    </row>
    <row r="1977" spans="1:21" x14ac:dyDescent="0.2">
      <c r="A1977" s="1">
        <v>3</v>
      </c>
      <c r="B1977" s="1">
        <v>24</v>
      </c>
      <c r="C1977" s="1">
        <v>1</v>
      </c>
      <c r="D1977">
        <v>7.5</v>
      </c>
      <c r="E1977">
        <v>4</v>
      </c>
      <c r="F1977">
        <v>78</v>
      </c>
      <c r="G1977">
        <v>0</v>
      </c>
      <c r="H1977">
        <v>0</v>
      </c>
      <c r="I1977">
        <v>0</v>
      </c>
      <c r="J1977" s="4">
        <f t="shared" si="273"/>
        <v>12.441535217380817</v>
      </c>
      <c r="K1977" s="4">
        <f t="shared" si="274"/>
        <v>-37.112242633306934</v>
      </c>
      <c r="L1977" s="5">
        <f t="shared" si="279"/>
        <v>0</v>
      </c>
      <c r="M1977" s="5">
        <f t="shared" si="280"/>
        <v>0</v>
      </c>
      <c r="N1977" s="6">
        <f t="shared" si="272"/>
        <v>0</v>
      </c>
      <c r="O1977" s="6">
        <f t="shared" si="275"/>
        <v>0</v>
      </c>
      <c r="P1977" s="6">
        <f>FORECAST(J1977,Inputs!$B$10:$B$18,Inputs!$A$10:$A$18)</f>
        <v>30.670754955716486</v>
      </c>
      <c r="Q1977" s="6">
        <f>IF(Inputs!$D$10="Yes",IF('Hourly Calcs'!P1977&gt;'Hourly Calcs'!K1977,'Hourly Calcs'!O1977,N1977+O1977),N1977+O1977)</f>
        <v>0</v>
      </c>
      <c r="R1977" s="12">
        <f t="shared" si="276"/>
        <v>0</v>
      </c>
      <c r="S1977" s="1">
        <f>IF(AND(A1977&gt;=5,A1977&lt;=9),INDEX(Demand!$C$3:$C$26,C1977),INDEX(Demand!$B$3:$B$26,C1977))</f>
        <v>350</v>
      </c>
      <c r="T1977" s="7">
        <f t="shared" si="277"/>
        <v>0</v>
      </c>
      <c r="U1977" s="7">
        <f t="shared" si="278"/>
        <v>0</v>
      </c>
    </row>
    <row r="1978" spans="1:21" x14ac:dyDescent="0.2">
      <c r="A1978" s="1">
        <v>3</v>
      </c>
      <c r="B1978" s="1">
        <v>24</v>
      </c>
      <c r="C1978" s="1">
        <v>2</v>
      </c>
      <c r="D1978">
        <v>7.8</v>
      </c>
      <c r="E1978">
        <v>6.3</v>
      </c>
      <c r="F1978">
        <v>90</v>
      </c>
      <c r="G1978">
        <v>0</v>
      </c>
      <c r="H1978">
        <v>0</v>
      </c>
      <c r="I1978">
        <v>0</v>
      </c>
      <c r="J1978" s="4">
        <f t="shared" si="273"/>
        <v>30.363179191097686</v>
      </c>
      <c r="K1978" s="4">
        <f t="shared" si="274"/>
        <v>-33.623576776991925</v>
      </c>
      <c r="L1978" s="5">
        <f t="shared" si="279"/>
        <v>0</v>
      </c>
      <c r="M1978" s="5">
        <f t="shared" si="280"/>
        <v>0</v>
      </c>
      <c r="N1978" s="6">
        <f t="shared" si="272"/>
        <v>0</v>
      </c>
      <c r="O1978" s="6">
        <f t="shared" si="275"/>
        <v>0</v>
      </c>
      <c r="P1978" s="6">
        <f>FORECAST(J1978,Inputs!$B$10:$B$18,Inputs!$A$10:$A$18)</f>
        <v>30.836696103621271</v>
      </c>
      <c r="Q1978" s="6">
        <f>IF(Inputs!$D$10="Yes",IF('Hourly Calcs'!P1978&gt;'Hourly Calcs'!K1978,'Hourly Calcs'!O1978,N1978+O1978),N1978+O1978)</f>
        <v>0</v>
      </c>
      <c r="R1978" s="12">
        <f t="shared" si="276"/>
        <v>0</v>
      </c>
      <c r="S1978" s="1">
        <f>IF(AND(A1978&gt;=5,A1978&lt;=9),INDEX(Demand!$C$3:$C$26,C1978),INDEX(Demand!$B$3:$B$26,C1978))</f>
        <v>350</v>
      </c>
      <c r="T1978" s="7">
        <f t="shared" si="277"/>
        <v>0</v>
      </c>
      <c r="U1978" s="7">
        <f t="shared" si="278"/>
        <v>0</v>
      </c>
    </row>
    <row r="1979" spans="1:21" x14ac:dyDescent="0.2">
      <c r="A1979" s="1">
        <v>3</v>
      </c>
      <c r="B1979" s="1">
        <v>24</v>
      </c>
      <c r="C1979" s="1">
        <v>3</v>
      </c>
      <c r="D1979">
        <v>8.8000000000000007</v>
      </c>
      <c r="E1979">
        <v>8</v>
      </c>
      <c r="F1979">
        <v>95</v>
      </c>
      <c r="G1979">
        <v>0</v>
      </c>
      <c r="H1979">
        <v>0</v>
      </c>
      <c r="I1979">
        <v>0</v>
      </c>
      <c r="J1979" s="4">
        <f t="shared" si="273"/>
        <v>46.416113163615563</v>
      </c>
      <c r="K1979" s="4">
        <f t="shared" si="274"/>
        <v>-27.706160650551197</v>
      </c>
      <c r="L1979" s="5">
        <f t="shared" si="279"/>
        <v>0</v>
      </c>
      <c r="M1979" s="5">
        <f t="shared" si="280"/>
        <v>0</v>
      </c>
      <c r="N1979" s="6">
        <f t="shared" si="272"/>
        <v>0</v>
      </c>
      <c r="O1979" s="6">
        <f t="shared" si="275"/>
        <v>0</v>
      </c>
      <c r="P1979" s="6">
        <f>FORECAST(J1979,Inputs!$B$10:$B$18,Inputs!$A$10:$A$18)</f>
        <v>30.985334381144586</v>
      </c>
      <c r="Q1979" s="6">
        <f>IF(Inputs!$D$10="Yes",IF('Hourly Calcs'!P1979&gt;'Hourly Calcs'!K1979,'Hourly Calcs'!O1979,N1979+O1979),N1979+O1979)</f>
        <v>0</v>
      </c>
      <c r="R1979" s="12">
        <f t="shared" si="276"/>
        <v>0</v>
      </c>
      <c r="S1979" s="1">
        <f>IF(AND(A1979&gt;=5,A1979&lt;=9),INDEX(Demand!$C$3:$C$26,C1979),INDEX(Demand!$B$3:$B$26,C1979))</f>
        <v>350</v>
      </c>
      <c r="T1979" s="7">
        <f t="shared" si="277"/>
        <v>0</v>
      </c>
      <c r="U1979" s="7">
        <f t="shared" si="278"/>
        <v>0</v>
      </c>
    </row>
    <row r="1980" spans="1:21" x14ac:dyDescent="0.2">
      <c r="A1980" s="1">
        <v>3</v>
      </c>
      <c r="B1980" s="1">
        <v>24</v>
      </c>
      <c r="C1980" s="1">
        <v>4</v>
      </c>
      <c r="D1980">
        <v>8.4</v>
      </c>
      <c r="E1980">
        <v>8</v>
      </c>
      <c r="F1980">
        <v>97</v>
      </c>
      <c r="G1980">
        <v>0</v>
      </c>
      <c r="H1980">
        <v>0</v>
      </c>
      <c r="I1980">
        <v>0</v>
      </c>
      <c r="J1980" s="4">
        <f t="shared" si="273"/>
        <v>60.553919106036332</v>
      </c>
      <c r="K1980" s="4">
        <f t="shared" si="274"/>
        <v>-20.059875759872853</v>
      </c>
      <c r="L1980" s="5">
        <f t="shared" si="279"/>
        <v>0</v>
      </c>
      <c r="M1980" s="5">
        <f t="shared" si="280"/>
        <v>0</v>
      </c>
      <c r="N1980" s="6">
        <f t="shared" si="272"/>
        <v>0</v>
      </c>
      <c r="O1980" s="6">
        <f t="shared" si="275"/>
        <v>0</v>
      </c>
      <c r="P1980" s="6">
        <f>FORECAST(J1980,Inputs!$B$10:$B$18,Inputs!$A$10:$A$18)</f>
        <v>31.116239991722555</v>
      </c>
      <c r="Q1980" s="6">
        <f>IF(Inputs!$D$10="Yes",IF('Hourly Calcs'!P1980&gt;'Hourly Calcs'!K1980,'Hourly Calcs'!O1980,N1980+O1980),N1980+O1980)</f>
        <v>0</v>
      </c>
      <c r="R1980" s="12">
        <f t="shared" si="276"/>
        <v>0</v>
      </c>
      <c r="S1980" s="1">
        <f>IF(AND(A1980&gt;=5,A1980&lt;=9),INDEX(Demand!$C$3:$C$26,C1980),INDEX(Demand!$B$3:$B$26,C1980))</f>
        <v>350</v>
      </c>
      <c r="T1980" s="7">
        <f t="shared" si="277"/>
        <v>0</v>
      </c>
      <c r="U1980" s="7">
        <f t="shared" si="278"/>
        <v>0</v>
      </c>
    </row>
    <row r="1981" spans="1:21" x14ac:dyDescent="0.2">
      <c r="A1981" s="1">
        <v>3</v>
      </c>
      <c r="B1981" s="1">
        <v>24</v>
      </c>
      <c r="C1981" s="1">
        <v>5</v>
      </c>
      <c r="D1981">
        <v>8.8000000000000007</v>
      </c>
      <c r="E1981">
        <v>8.4</v>
      </c>
      <c r="F1981">
        <v>97</v>
      </c>
      <c r="G1981">
        <v>0</v>
      </c>
      <c r="H1981">
        <v>0</v>
      </c>
      <c r="I1981">
        <v>0</v>
      </c>
      <c r="J1981" s="4">
        <f t="shared" si="273"/>
        <v>73.234316414402315</v>
      </c>
      <c r="K1981" s="4">
        <f t="shared" si="274"/>
        <v>-11.310267081570103</v>
      </c>
      <c r="L1981" s="5">
        <f t="shared" si="279"/>
        <v>0</v>
      </c>
      <c r="M1981" s="5">
        <f t="shared" si="280"/>
        <v>0</v>
      </c>
      <c r="N1981" s="6">
        <f t="shared" si="272"/>
        <v>0</v>
      </c>
      <c r="O1981" s="6">
        <f t="shared" si="275"/>
        <v>0</v>
      </c>
      <c r="P1981" s="6">
        <f>FORECAST(J1981,Inputs!$B$10:$B$18,Inputs!$A$10:$A$18)</f>
        <v>31.23365107791113</v>
      </c>
      <c r="Q1981" s="6">
        <f>IF(Inputs!$D$10="Yes",IF('Hourly Calcs'!P1981&gt;'Hourly Calcs'!K1981,'Hourly Calcs'!O1981,N1981+O1981),N1981+O1981)</f>
        <v>0</v>
      </c>
      <c r="R1981" s="12">
        <f t="shared" si="276"/>
        <v>0</v>
      </c>
      <c r="S1981" s="1">
        <f>IF(AND(A1981&gt;=5,A1981&lt;=9),INDEX(Demand!$C$3:$C$26,C1981),INDEX(Demand!$B$3:$B$26,C1981))</f>
        <v>350</v>
      </c>
      <c r="T1981" s="7">
        <f t="shared" si="277"/>
        <v>0</v>
      </c>
      <c r="U1981" s="7">
        <f t="shared" si="278"/>
        <v>0</v>
      </c>
    </row>
    <row r="1982" spans="1:21" x14ac:dyDescent="0.2">
      <c r="A1982" s="1">
        <v>3</v>
      </c>
      <c r="B1982" s="1">
        <v>24</v>
      </c>
      <c r="C1982" s="1">
        <v>6</v>
      </c>
      <c r="D1982">
        <v>8.6999999999999993</v>
      </c>
      <c r="E1982">
        <v>7.9</v>
      </c>
      <c r="F1982">
        <v>95</v>
      </c>
      <c r="G1982">
        <v>0</v>
      </c>
      <c r="H1982">
        <v>0</v>
      </c>
      <c r="I1982">
        <v>0</v>
      </c>
      <c r="J1982" s="4">
        <f t="shared" si="273"/>
        <v>85.07498256341691</v>
      </c>
      <c r="K1982" s="4">
        <f t="shared" si="274"/>
        <v>-1.8503329959529395</v>
      </c>
      <c r="L1982" s="5">
        <f t="shared" si="279"/>
        <v>79.92501743658309</v>
      </c>
      <c r="M1982" s="5">
        <f t="shared" si="280"/>
        <v>0</v>
      </c>
      <c r="N1982" s="6">
        <f t="shared" si="272"/>
        <v>0</v>
      </c>
      <c r="O1982" s="6">
        <f t="shared" si="275"/>
        <v>0</v>
      </c>
      <c r="P1982" s="6">
        <f>FORECAST(J1982,Inputs!$B$10:$B$18,Inputs!$A$10:$A$18)</f>
        <v>31.343286875587193</v>
      </c>
      <c r="Q1982" s="6">
        <f>IF(Inputs!$D$10="Yes",IF('Hourly Calcs'!P1982&gt;'Hourly Calcs'!K1982,'Hourly Calcs'!O1982,N1982+O1982),N1982+O1982)</f>
        <v>0</v>
      </c>
      <c r="R1982" s="12">
        <f t="shared" si="276"/>
        <v>0</v>
      </c>
      <c r="S1982" s="1">
        <f>IF(AND(A1982&gt;=5,A1982&lt;=9),INDEX(Demand!$C$3:$C$26,C1982),INDEX(Demand!$B$3:$B$26,C1982))</f>
        <v>350</v>
      </c>
      <c r="T1982" s="7">
        <f t="shared" si="277"/>
        <v>0</v>
      </c>
      <c r="U1982" s="7">
        <f t="shared" si="278"/>
        <v>0</v>
      </c>
    </row>
    <row r="1983" spans="1:21" x14ac:dyDescent="0.2">
      <c r="A1983" s="1">
        <v>3</v>
      </c>
      <c r="B1983" s="1">
        <v>24</v>
      </c>
      <c r="C1983" s="1">
        <v>7</v>
      </c>
      <c r="D1983">
        <v>9</v>
      </c>
      <c r="E1983">
        <v>7.3</v>
      </c>
      <c r="F1983">
        <v>89</v>
      </c>
      <c r="G1983">
        <v>6</v>
      </c>
      <c r="H1983">
        <v>0</v>
      </c>
      <c r="I1983">
        <v>6</v>
      </c>
      <c r="J1983" s="4">
        <f t="shared" si="273"/>
        <v>96.713305094370256</v>
      </c>
      <c r="K1983" s="4">
        <f t="shared" si="274"/>
        <v>7.5924898013628166</v>
      </c>
      <c r="L1983" s="5">
        <f t="shared" si="279"/>
        <v>68.286694905629744</v>
      </c>
      <c r="M1983" s="5">
        <f t="shared" si="280"/>
        <v>26.407510198637183</v>
      </c>
      <c r="N1983" s="6">
        <f t="shared" si="272"/>
        <v>0</v>
      </c>
      <c r="O1983" s="6">
        <f t="shared" si="275"/>
        <v>5.4871127176651253</v>
      </c>
      <c r="P1983" s="6">
        <f>FORECAST(J1983,Inputs!$B$10:$B$18,Inputs!$A$10:$A$18)</f>
        <v>31.451049121244168</v>
      </c>
      <c r="Q1983" s="6">
        <f>IF(Inputs!$D$10="Yes",IF('Hourly Calcs'!P1983&gt;'Hourly Calcs'!K1983,'Hourly Calcs'!O1983,N1983+O1983),N1983+O1983)</f>
        <v>5.4871127176651253</v>
      </c>
      <c r="R1983" s="12">
        <f t="shared" si="276"/>
        <v>26.074759634344673</v>
      </c>
      <c r="S1983" s="1">
        <f>IF(AND(A1983&gt;=5,A1983&lt;=9),INDEX(Demand!$C$3:$C$26,C1983),INDEX(Demand!$B$3:$B$26,C1983))</f>
        <v>350</v>
      </c>
      <c r="T1983" s="7">
        <f t="shared" si="277"/>
        <v>26.074759634344673</v>
      </c>
      <c r="U1983" s="7">
        <f t="shared" si="278"/>
        <v>0</v>
      </c>
    </row>
    <row r="1984" spans="1:21" x14ac:dyDescent="0.2">
      <c r="A1984" s="1">
        <v>3</v>
      </c>
      <c r="B1984" s="1">
        <v>24</v>
      </c>
      <c r="C1984" s="1">
        <v>8</v>
      </c>
      <c r="D1984">
        <v>9.3000000000000007</v>
      </c>
      <c r="E1984">
        <v>7.8</v>
      </c>
      <c r="F1984">
        <v>90</v>
      </c>
      <c r="G1984">
        <v>109</v>
      </c>
      <c r="H1984">
        <v>97</v>
      </c>
      <c r="I1984">
        <v>88</v>
      </c>
      <c r="J1984" s="4">
        <f t="shared" si="273"/>
        <v>108.79460023197444</v>
      </c>
      <c r="K1984" s="4">
        <f t="shared" si="274"/>
        <v>16.790930683506033</v>
      </c>
      <c r="L1984" s="5">
        <f t="shared" si="279"/>
        <v>56.205399768025558</v>
      </c>
      <c r="M1984" s="5">
        <f t="shared" si="280"/>
        <v>17.209069316493967</v>
      </c>
      <c r="N1984" s="6">
        <f t="shared" si="272"/>
        <v>52.11466102192071</v>
      </c>
      <c r="O1984" s="6">
        <f t="shared" si="275"/>
        <v>80.477653192421826</v>
      </c>
      <c r="P1984" s="6">
        <f>FORECAST(J1984,Inputs!$B$10:$B$18,Inputs!$A$10:$A$18)</f>
        <v>31.562912965110872</v>
      </c>
      <c r="Q1984" s="6">
        <f>IF(Inputs!$D$10="Yes",IF('Hourly Calcs'!P1984&gt;'Hourly Calcs'!K1984,'Hourly Calcs'!O1984,N1984+O1984),N1984+O1984)</f>
        <v>80.477653192421826</v>
      </c>
      <c r="R1984" s="12">
        <f t="shared" si="276"/>
        <v>382.42980797038848</v>
      </c>
      <c r="S1984" s="1">
        <f>IF(AND(A1984&gt;=5,A1984&lt;=9),INDEX(Demand!$C$3:$C$26,C1984),INDEX(Demand!$B$3:$B$26,C1984))</f>
        <v>350</v>
      </c>
      <c r="T1984" s="7">
        <f t="shared" si="277"/>
        <v>350</v>
      </c>
      <c r="U1984" s="7">
        <f t="shared" si="278"/>
        <v>32.429807970388481</v>
      </c>
    </row>
    <row r="1985" spans="1:21" x14ac:dyDescent="0.2">
      <c r="A1985" s="1">
        <v>3</v>
      </c>
      <c r="B1985" s="1">
        <v>24</v>
      </c>
      <c r="C1985" s="1">
        <v>9</v>
      </c>
      <c r="D1985">
        <v>10.5</v>
      </c>
      <c r="E1985">
        <v>8</v>
      </c>
      <c r="F1985">
        <v>84</v>
      </c>
      <c r="G1985">
        <v>291</v>
      </c>
      <c r="H1985">
        <v>379</v>
      </c>
      <c r="I1985">
        <v>149</v>
      </c>
      <c r="J1985" s="4">
        <f t="shared" si="273"/>
        <v>121.9927943133227</v>
      </c>
      <c r="K1985" s="4">
        <f t="shared" si="274"/>
        <v>25.354135946486892</v>
      </c>
      <c r="L1985" s="5">
        <f t="shared" si="279"/>
        <v>43.007205686677295</v>
      </c>
      <c r="M1985" s="5">
        <f t="shared" si="280"/>
        <v>8.6458640535131082</v>
      </c>
      <c r="N1985" s="6">
        <f t="shared" si="272"/>
        <v>274.59905094802252</v>
      </c>
      <c r="O1985" s="6">
        <f t="shared" si="275"/>
        <v>136.26329915535061</v>
      </c>
      <c r="P1985" s="6">
        <f>FORECAST(J1985,Inputs!$B$10:$B$18,Inputs!$A$10:$A$18)</f>
        <v>31.685118465864097</v>
      </c>
      <c r="Q1985" s="6">
        <f>IF(Inputs!$D$10="Yes",IF('Hourly Calcs'!P1985&gt;'Hourly Calcs'!K1985,'Hourly Calcs'!O1985,N1985+O1985),N1985+O1985)</f>
        <v>136.26329915535061</v>
      </c>
      <c r="R1985" s="12">
        <f t="shared" si="276"/>
        <v>647.52319758622605</v>
      </c>
      <c r="S1985" s="1">
        <f>IF(AND(A1985&gt;=5,A1985&lt;=9),INDEX(Demand!$C$3:$C$26,C1985),INDEX(Demand!$B$3:$B$26,C1985))</f>
        <v>350</v>
      </c>
      <c r="T1985" s="7">
        <f t="shared" si="277"/>
        <v>350</v>
      </c>
      <c r="U1985" s="7">
        <f t="shared" si="278"/>
        <v>297.52319758622605</v>
      </c>
    </row>
    <row r="1986" spans="1:21" x14ac:dyDescent="0.2">
      <c r="A1986" s="1">
        <v>3</v>
      </c>
      <c r="B1986" s="1">
        <v>24</v>
      </c>
      <c r="C1986" s="1">
        <v>10</v>
      </c>
      <c r="D1986">
        <v>10.5</v>
      </c>
      <c r="E1986">
        <v>7.4</v>
      </c>
      <c r="F1986">
        <v>81</v>
      </c>
      <c r="G1986">
        <v>277</v>
      </c>
      <c r="H1986">
        <v>105</v>
      </c>
      <c r="I1986">
        <v>224</v>
      </c>
      <c r="J1986" s="4">
        <f t="shared" si="273"/>
        <v>136.97356193462775</v>
      </c>
      <c r="K1986" s="4">
        <f t="shared" si="274"/>
        <v>32.686545860385969</v>
      </c>
      <c r="L1986" s="5">
        <f t="shared" si="279"/>
        <v>28.026438065372247</v>
      </c>
      <c r="M1986" s="5">
        <f t="shared" si="280"/>
        <v>1.3134541396140307</v>
      </c>
      <c r="N1986" s="6">
        <f t="shared" si="272"/>
        <v>90.632030060784729</v>
      </c>
      <c r="O1986" s="6">
        <f t="shared" si="275"/>
        <v>204.85220812616467</v>
      </c>
      <c r="P1986" s="6">
        <f>FORECAST(J1986,Inputs!$B$10:$B$18,Inputs!$A$10:$A$18)</f>
        <v>31.823829277172479</v>
      </c>
      <c r="Q1986" s="6">
        <f>IF(Inputs!$D$10="Yes",IF('Hourly Calcs'!P1986&gt;'Hourly Calcs'!K1986,'Hourly Calcs'!O1986,N1986+O1986),N1986+O1986)</f>
        <v>295.48423818694937</v>
      </c>
      <c r="R1986" s="12">
        <f t="shared" si="276"/>
        <v>1404.1410998643832</v>
      </c>
      <c r="S1986" s="1">
        <f>IF(AND(A1986&gt;=5,A1986&lt;=9),INDEX(Demand!$C$3:$C$26,C1986),INDEX(Demand!$B$3:$B$26,C1986))</f>
        <v>600</v>
      </c>
      <c r="T1986" s="7">
        <f t="shared" si="277"/>
        <v>600</v>
      </c>
      <c r="U1986" s="7">
        <f t="shared" si="278"/>
        <v>804.14109986438325</v>
      </c>
    </row>
    <row r="1987" spans="1:21" x14ac:dyDescent="0.2">
      <c r="A1987" s="1">
        <v>3</v>
      </c>
      <c r="B1987" s="1">
        <v>24</v>
      </c>
      <c r="C1987" s="1">
        <v>11</v>
      </c>
      <c r="D1987">
        <v>10.5</v>
      </c>
      <c r="E1987">
        <v>8</v>
      </c>
      <c r="F1987">
        <v>84</v>
      </c>
      <c r="G1987">
        <v>348</v>
      </c>
      <c r="H1987">
        <v>127</v>
      </c>
      <c r="I1987">
        <v>272</v>
      </c>
      <c r="J1987" s="4">
        <f t="shared" si="273"/>
        <v>154.17115066258265</v>
      </c>
      <c r="K1987" s="4">
        <f t="shared" si="274"/>
        <v>38.071882397675687</v>
      </c>
      <c r="L1987" s="5">
        <f t="shared" si="279"/>
        <v>10.828849337417353</v>
      </c>
      <c r="M1987" s="5">
        <f t="shared" si="280"/>
        <v>4.0718823976756866</v>
      </c>
      <c r="N1987" s="6">
        <f t="shared" si="272"/>
        <v>119.83775877716531</v>
      </c>
      <c r="O1987" s="6">
        <f t="shared" si="275"/>
        <v>248.74910986748566</v>
      </c>
      <c r="P1987" s="6">
        <f>FORECAST(J1987,Inputs!$B$10:$B$18,Inputs!$A$10:$A$18)</f>
        <v>31.983066209838725</v>
      </c>
      <c r="Q1987" s="6">
        <f>IF(Inputs!$D$10="Yes",IF('Hourly Calcs'!P1987&gt;'Hourly Calcs'!K1987,'Hourly Calcs'!O1987,N1987+O1987),N1987+O1987)</f>
        <v>368.58686864465096</v>
      </c>
      <c r="R1987" s="12">
        <f t="shared" si="276"/>
        <v>1751.5247997993813</v>
      </c>
      <c r="S1987" s="1">
        <f>IF(AND(A1987&gt;=5,A1987&lt;=9),INDEX(Demand!$C$3:$C$26,C1987),INDEX(Demand!$B$3:$B$26,C1987))</f>
        <v>600</v>
      </c>
      <c r="T1987" s="7">
        <f t="shared" si="277"/>
        <v>600</v>
      </c>
      <c r="U1987" s="7">
        <f t="shared" si="278"/>
        <v>1151.5247997993813</v>
      </c>
    </row>
    <row r="1988" spans="1:21" x14ac:dyDescent="0.2">
      <c r="A1988" s="1">
        <v>3</v>
      </c>
      <c r="B1988" s="1">
        <v>24</v>
      </c>
      <c r="C1988" s="1">
        <v>12</v>
      </c>
      <c r="D1988">
        <v>11.2</v>
      </c>
      <c r="E1988">
        <v>9.4</v>
      </c>
      <c r="F1988">
        <v>89</v>
      </c>
      <c r="G1988">
        <v>390</v>
      </c>
      <c r="H1988">
        <v>131</v>
      </c>
      <c r="I1988">
        <v>304</v>
      </c>
      <c r="J1988" s="4">
        <f t="shared" si="273"/>
        <v>173.30513473771302</v>
      </c>
      <c r="K1988" s="4">
        <f t="shared" si="274"/>
        <v>40.752279629152696</v>
      </c>
      <c r="L1988" s="5">
        <f t="shared" si="279"/>
        <v>8.3051347377130185</v>
      </c>
      <c r="M1988" s="5">
        <f t="shared" si="280"/>
        <v>6.7522796291526959</v>
      </c>
      <c r="N1988" s="6">
        <f t="shared" si="272"/>
        <v>125.8065470900013</v>
      </c>
      <c r="O1988" s="6">
        <f t="shared" si="275"/>
        <v>278.01371102836634</v>
      </c>
      <c r="P1988" s="6">
        <f>FORECAST(J1988,Inputs!$B$10:$B$18,Inputs!$A$10:$A$18)</f>
        <v>32.160232729052893</v>
      </c>
      <c r="Q1988" s="6">
        <f>IF(Inputs!$D$10="Yes",IF('Hourly Calcs'!P1988&gt;'Hourly Calcs'!K1988,'Hourly Calcs'!O1988,N1988+O1988),N1988+O1988)</f>
        <v>403.82025811836763</v>
      </c>
      <c r="R1988" s="12">
        <f t="shared" si="276"/>
        <v>1918.9538665784828</v>
      </c>
      <c r="S1988" s="1">
        <f>IF(AND(A1988&gt;=5,A1988&lt;=9),INDEX(Demand!$C$3:$C$26,C1988),INDEX(Demand!$B$3:$B$26,C1988))</f>
        <v>600</v>
      </c>
      <c r="T1988" s="7">
        <f t="shared" si="277"/>
        <v>600</v>
      </c>
      <c r="U1988" s="7">
        <f t="shared" si="278"/>
        <v>1318.9538665784828</v>
      </c>
    </row>
    <row r="1989" spans="1:21" x14ac:dyDescent="0.2">
      <c r="A1989" s="1">
        <v>3</v>
      </c>
      <c r="B1989" s="1">
        <v>24</v>
      </c>
      <c r="C1989" s="1">
        <v>13</v>
      </c>
      <c r="D1989">
        <v>11.8</v>
      </c>
      <c r="E1989">
        <v>9.4</v>
      </c>
      <c r="F1989">
        <v>85</v>
      </c>
      <c r="G1989">
        <v>399</v>
      </c>
      <c r="H1989">
        <v>132</v>
      </c>
      <c r="I1989">
        <v>311</v>
      </c>
      <c r="J1989" s="4">
        <f t="shared" si="273"/>
        <v>193.05090704356078</v>
      </c>
      <c r="K1989" s="4">
        <f t="shared" si="274"/>
        <v>40.24100190137888</v>
      </c>
      <c r="L1989" s="5">
        <f t="shared" si="279"/>
        <v>28.050907043560784</v>
      </c>
      <c r="M1989" s="5">
        <f t="shared" si="280"/>
        <v>6.2410019013788798</v>
      </c>
      <c r="N1989" s="6">
        <f t="shared" si="272"/>
        <v>120.41970206466335</v>
      </c>
      <c r="O1989" s="6">
        <f t="shared" si="275"/>
        <v>284.41534253230896</v>
      </c>
      <c r="P1989" s="6">
        <f>FORECAST(J1989,Inputs!$B$10:$B$18,Inputs!$A$10:$A$18)</f>
        <v>32.343063954107045</v>
      </c>
      <c r="Q1989" s="6">
        <f>IF(Inputs!$D$10="Yes",IF('Hourly Calcs'!P1989&gt;'Hourly Calcs'!K1989,'Hourly Calcs'!O1989,N1989+O1989),N1989+O1989)</f>
        <v>404.8350445969723</v>
      </c>
      <c r="R1989" s="12">
        <f t="shared" si="276"/>
        <v>1923.7761319248123</v>
      </c>
      <c r="S1989" s="1">
        <f>IF(AND(A1989&gt;=5,A1989&lt;=9),INDEX(Demand!$C$3:$C$26,C1989),INDEX(Demand!$B$3:$B$26,C1989))</f>
        <v>600</v>
      </c>
      <c r="T1989" s="7">
        <f t="shared" si="277"/>
        <v>600</v>
      </c>
      <c r="U1989" s="7">
        <f t="shared" si="278"/>
        <v>1323.7761319248123</v>
      </c>
    </row>
    <row r="1990" spans="1:21" x14ac:dyDescent="0.2">
      <c r="A1990" s="1">
        <v>3</v>
      </c>
      <c r="B1990" s="1">
        <v>24</v>
      </c>
      <c r="C1990" s="1">
        <v>14</v>
      </c>
      <c r="D1990">
        <v>11.5</v>
      </c>
      <c r="E1990">
        <v>9.4</v>
      </c>
      <c r="F1990">
        <v>87</v>
      </c>
      <c r="G1990">
        <v>374</v>
      </c>
      <c r="H1990">
        <v>129</v>
      </c>
      <c r="I1990">
        <v>292</v>
      </c>
      <c r="J1990" s="4">
        <f t="shared" si="273"/>
        <v>211.67166184141072</v>
      </c>
      <c r="K1990" s="4">
        <f t="shared" si="274"/>
        <v>36.639099633821345</v>
      </c>
      <c r="L1990" s="5">
        <f t="shared" si="279"/>
        <v>46.671661841410724</v>
      </c>
      <c r="M1990" s="5">
        <f t="shared" si="280"/>
        <v>2.6390996338213455</v>
      </c>
      <c r="N1990" s="6">
        <f t="shared" si="272"/>
        <v>103.54011951226146</v>
      </c>
      <c r="O1990" s="6">
        <f t="shared" si="275"/>
        <v>267.03948559303609</v>
      </c>
      <c r="P1990" s="6">
        <f>FORECAST(J1990,Inputs!$B$10:$B$18,Inputs!$A$10:$A$18)</f>
        <v>32.515478350383432</v>
      </c>
      <c r="Q1990" s="6">
        <f>IF(Inputs!$D$10="Yes",IF('Hourly Calcs'!P1990&gt;'Hourly Calcs'!K1990,'Hourly Calcs'!O1990,N1990+O1990),N1990+O1990)</f>
        <v>370.57960510529756</v>
      </c>
      <c r="R1990" s="12">
        <f t="shared" si="276"/>
        <v>1760.9942834603739</v>
      </c>
      <c r="S1990" s="1">
        <f>IF(AND(A1990&gt;=5,A1990&lt;=9),INDEX(Demand!$C$3:$C$26,C1990),INDEX(Demand!$B$3:$B$26,C1990))</f>
        <v>600</v>
      </c>
      <c r="T1990" s="7">
        <f t="shared" si="277"/>
        <v>600</v>
      </c>
      <c r="U1990" s="7">
        <f t="shared" si="278"/>
        <v>1160.9942834603739</v>
      </c>
    </row>
    <row r="1991" spans="1:21" x14ac:dyDescent="0.2">
      <c r="A1991" s="1">
        <v>3</v>
      </c>
      <c r="B1991" s="1">
        <v>24</v>
      </c>
      <c r="C1991" s="1">
        <v>15</v>
      </c>
      <c r="D1991">
        <v>11.3</v>
      </c>
      <c r="E1991">
        <v>9.3000000000000007</v>
      </c>
      <c r="F1991">
        <v>87</v>
      </c>
      <c r="G1991">
        <v>317</v>
      </c>
      <c r="H1991">
        <v>66</v>
      </c>
      <c r="I1991">
        <v>280</v>
      </c>
      <c r="J1991" s="4">
        <f t="shared" si="273"/>
        <v>228.16046574247471</v>
      </c>
      <c r="K1991" s="4">
        <f t="shared" si="274"/>
        <v>30.562923509652137</v>
      </c>
      <c r="L1991" s="5">
        <f t="shared" si="279"/>
        <v>63.160465742474713</v>
      </c>
      <c r="M1991" s="5">
        <f t="shared" si="280"/>
        <v>3.437076490347863</v>
      </c>
      <c r="N1991" s="6">
        <f t="shared" si="272"/>
        <v>42.170625078060795</v>
      </c>
      <c r="O1991" s="6">
        <f t="shared" si="275"/>
        <v>256.06526015770584</v>
      </c>
      <c r="P1991" s="6">
        <f>FORECAST(J1991,Inputs!$B$10:$B$18,Inputs!$A$10:$A$18)</f>
        <v>32.668152460578469</v>
      </c>
      <c r="Q1991" s="6">
        <f>IF(Inputs!$D$10="Yes",IF('Hourly Calcs'!P1991&gt;'Hourly Calcs'!K1991,'Hourly Calcs'!O1991,N1991+O1991),N1991+O1991)</f>
        <v>256.06526015770584</v>
      </c>
      <c r="R1991" s="12">
        <f t="shared" si="276"/>
        <v>1216.8221162694181</v>
      </c>
      <c r="S1991" s="1">
        <f>IF(AND(A1991&gt;=5,A1991&lt;=9),INDEX(Demand!$C$3:$C$26,C1991),INDEX(Demand!$B$3:$B$26,C1991))</f>
        <v>600</v>
      </c>
      <c r="T1991" s="7">
        <f t="shared" si="277"/>
        <v>600</v>
      </c>
      <c r="U1991" s="7">
        <f t="shared" si="278"/>
        <v>616.82211626941807</v>
      </c>
    </row>
    <row r="1992" spans="1:21" x14ac:dyDescent="0.2">
      <c r="A1992" s="1">
        <v>3</v>
      </c>
      <c r="B1992" s="1">
        <v>24</v>
      </c>
      <c r="C1992" s="1">
        <v>16</v>
      </c>
      <c r="D1992">
        <v>10.5</v>
      </c>
      <c r="E1992">
        <v>8.9</v>
      </c>
      <c r="F1992">
        <v>90</v>
      </c>
      <c r="G1992">
        <v>234</v>
      </c>
      <c r="H1992">
        <v>67</v>
      </c>
      <c r="I1992">
        <v>204</v>
      </c>
      <c r="J1992" s="4">
        <f t="shared" si="273"/>
        <v>242.52248904908095</v>
      </c>
      <c r="K1992" s="4">
        <f t="shared" si="274"/>
        <v>22.781886726976168</v>
      </c>
      <c r="L1992" s="5">
        <f t="shared" si="279"/>
        <v>77.522489049080946</v>
      </c>
      <c r="M1992" s="5">
        <f t="shared" si="280"/>
        <v>11.218113273023832</v>
      </c>
      <c r="N1992" s="6">
        <f t="shared" si="272"/>
        <v>28.971810160130449</v>
      </c>
      <c r="O1992" s="6">
        <f t="shared" si="275"/>
        <v>186.56183240061424</v>
      </c>
      <c r="P1992" s="6">
        <f>FORECAST(J1992,Inputs!$B$10:$B$18,Inputs!$A$10:$A$18)</f>
        <v>32.80113415786186</v>
      </c>
      <c r="Q1992" s="6">
        <f>IF(Inputs!$D$10="Yes",IF('Hourly Calcs'!P1992&gt;'Hourly Calcs'!K1992,'Hourly Calcs'!O1992,N1992+O1992),N1992+O1992)</f>
        <v>186.56183240061424</v>
      </c>
      <c r="R1992" s="12">
        <f t="shared" si="276"/>
        <v>886.54182756771877</v>
      </c>
      <c r="S1992" s="1">
        <f>IF(AND(A1992&gt;=5,A1992&lt;=9),INDEX(Demand!$C$3:$C$26,C1992),INDEX(Demand!$B$3:$B$26,C1992))</f>
        <v>900</v>
      </c>
      <c r="T1992" s="7">
        <f t="shared" si="277"/>
        <v>886.54182756771877</v>
      </c>
      <c r="U1992" s="7">
        <f t="shared" si="278"/>
        <v>0</v>
      </c>
    </row>
    <row r="1993" spans="1:21" x14ac:dyDescent="0.2">
      <c r="A1993" s="1">
        <v>3</v>
      </c>
      <c r="B1993" s="1">
        <v>24</v>
      </c>
      <c r="C1993" s="1">
        <v>17</v>
      </c>
      <c r="D1993">
        <v>10.1</v>
      </c>
      <c r="E1993">
        <v>9.1</v>
      </c>
      <c r="F1993">
        <v>93</v>
      </c>
      <c r="G1993">
        <v>135</v>
      </c>
      <c r="H1993">
        <v>25</v>
      </c>
      <c r="I1993">
        <v>127</v>
      </c>
      <c r="J1993" s="4">
        <f t="shared" si="273"/>
        <v>255.30656925627522</v>
      </c>
      <c r="K1993" s="4">
        <f t="shared" si="274"/>
        <v>13.972213266062511</v>
      </c>
      <c r="L1993" s="5">
        <f t="shared" si="279"/>
        <v>0</v>
      </c>
      <c r="M1993" s="5">
        <f t="shared" si="280"/>
        <v>20.027786733937489</v>
      </c>
      <c r="N1993" s="6">
        <f t="shared" ref="N1993:N2056" si="281">H1993*MAX(0,COS(2*ASIN(SQRT(SIN(RADIANS($B$4))^2+COS(RADIANS($K1993))^2-2*SIN(RADIANS($B$4))*COS(RADIANS($K1993))*COS(RADIANS($J1993-$B$5))+(SIN(RADIANS($K1993))-COS(RADIANS($B$4)))^2)/2)))</f>
        <v>4.9317175010441714</v>
      </c>
      <c r="O1993" s="6">
        <f t="shared" si="275"/>
        <v>116.14388585724514</v>
      </c>
      <c r="P1993" s="6">
        <f>FORECAST(J1993,Inputs!$B$10:$B$18,Inputs!$A$10:$A$18)</f>
        <v>32.919505270891435</v>
      </c>
      <c r="Q1993" s="6">
        <f>IF(Inputs!$D$10="Yes",IF('Hourly Calcs'!P1993&gt;'Hourly Calcs'!K1993,'Hourly Calcs'!O1993,N1993+O1993),N1993+O1993)</f>
        <v>116.14388585724514</v>
      </c>
      <c r="R1993" s="12">
        <f t="shared" si="276"/>
        <v>551.91574559362891</v>
      </c>
      <c r="S1993" s="1">
        <f>IF(AND(A1993&gt;=5,A1993&lt;=9),INDEX(Demand!$C$3:$C$26,C1993),INDEX(Demand!$B$3:$B$26,C1993))</f>
        <v>900</v>
      </c>
      <c r="T1993" s="7">
        <f t="shared" si="277"/>
        <v>551.91574559362891</v>
      </c>
      <c r="U1993" s="7">
        <f t="shared" si="278"/>
        <v>0</v>
      </c>
    </row>
    <row r="1994" spans="1:21" x14ac:dyDescent="0.2">
      <c r="A1994" s="1">
        <v>3</v>
      </c>
      <c r="B1994" s="1">
        <v>24</v>
      </c>
      <c r="C1994" s="1">
        <v>18</v>
      </c>
      <c r="D1994">
        <v>9.5</v>
      </c>
      <c r="E1994">
        <v>8.6999999999999993</v>
      </c>
      <c r="F1994">
        <v>95</v>
      </c>
      <c r="G1994">
        <v>41</v>
      </c>
      <c r="H1994">
        <v>0</v>
      </c>
      <c r="I1994">
        <v>41</v>
      </c>
      <c r="J1994" s="4">
        <f t="shared" ref="J1994:J2057" si="282">solarazimuth($B$2,$B$3,$B$1,A1994,B1994,C1994,0,0,0,0)</f>
        <v>267.19344143803056</v>
      </c>
      <c r="K1994" s="4">
        <f t="shared" ref="K1994:K2057" si="283">solarelevation($B$2,$B$3,$B$1,A1994,B1994,C1994,0,0,0,0)</f>
        <v>4.7221965138870132</v>
      </c>
      <c r="L1994" s="5">
        <f t="shared" si="279"/>
        <v>0</v>
      </c>
      <c r="M1994" s="5">
        <f t="shared" si="280"/>
        <v>29.277803486112987</v>
      </c>
      <c r="N1994" s="6">
        <f t="shared" si="281"/>
        <v>0</v>
      </c>
      <c r="O1994" s="6">
        <f t="shared" ref="O1994:O2057" si="284">$I1994*(1+COS(RADIANS($B$4)))/2</f>
        <v>37.495270237378357</v>
      </c>
      <c r="P1994" s="6">
        <f>FORECAST(J1994,Inputs!$B$10:$B$18,Inputs!$A$10:$A$18)</f>
        <v>33.029568902203984</v>
      </c>
      <c r="Q1994" s="6">
        <f>IF(Inputs!$D$10="Yes",IF('Hourly Calcs'!P1994&gt;'Hourly Calcs'!K1994,'Hourly Calcs'!O1994,N1994+O1994),N1994+O1994)</f>
        <v>37.495270237378357</v>
      </c>
      <c r="R1994" s="12">
        <f t="shared" ref="R1994:R2057" si="285">$B$6*$E$1*Q1994</f>
        <v>178.17752416802193</v>
      </c>
      <c r="S1994" s="1">
        <f>IF(AND(A1994&gt;=5,A1994&lt;=9),INDEX(Demand!$C$3:$C$26,C1994),INDEX(Demand!$B$3:$B$26,C1994))</f>
        <v>900</v>
      </c>
      <c r="T1994" s="7">
        <f t="shared" ref="T1994:T2057" si="286">S1994-MAX(0,S1994-R1994)</f>
        <v>178.17752416802193</v>
      </c>
      <c r="U1994" s="7">
        <f t="shared" ref="U1994:U2057" si="287">MAX(0,R1994-S1994)</f>
        <v>0</v>
      </c>
    </row>
    <row r="1995" spans="1:21" x14ac:dyDescent="0.2">
      <c r="A1995" s="1">
        <v>3</v>
      </c>
      <c r="B1995" s="1">
        <v>24</v>
      </c>
      <c r="C1995" s="1">
        <v>19</v>
      </c>
      <c r="D1995">
        <v>8.8000000000000007</v>
      </c>
      <c r="E1995">
        <v>8.4</v>
      </c>
      <c r="F1995">
        <v>97</v>
      </c>
      <c r="G1995">
        <v>3</v>
      </c>
      <c r="H1995">
        <v>0</v>
      </c>
      <c r="I1995">
        <v>3</v>
      </c>
      <c r="J1995" s="4">
        <f t="shared" si="282"/>
        <v>278.84695079223286</v>
      </c>
      <c r="K1995" s="4">
        <f t="shared" si="283"/>
        <v>-4.8366254281023799</v>
      </c>
      <c r="L1995" s="5">
        <f t="shared" si="279"/>
        <v>0</v>
      </c>
      <c r="M1995" s="5">
        <f t="shared" si="280"/>
        <v>0</v>
      </c>
      <c r="N1995" s="6">
        <f t="shared" si="281"/>
        <v>0</v>
      </c>
      <c r="O1995" s="6">
        <f t="shared" si="284"/>
        <v>2.7435563588325627</v>
      </c>
      <c r="P1995" s="6">
        <f>FORECAST(J1995,Inputs!$B$10:$B$18,Inputs!$A$10:$A$18)</f>
        <v>33.137471766594743</v>
      </c>
      <c r="Q1995" s="6">
        <f>IF(Inputs!$D$10="Yes",IF('Hourly Calcs'!P1995&gt;'Hourly Calcs'!K1995,'Hourly Calcs'!O1995,N1995+O1995),N1995+O1995)</f>
        <v>2.7435563588325627</v>
      </c>
      <c r="R1995" s="12">
        <f t="shared" si="285"/>
        <v>13.037379817172337</v>
      </c>
      <c r="S1995" s="1">
        <f>IF(AND(A1995&gt;=5,A1995&lt;=9),INDEX(Demand!$C$3:$C$26,C1995),INDEX(Demand!$B$3:$B$26,C1995))</f>
        <v>900</v>
      </c>
      <c r="T1995" s="7">
        <f t="shared" si="286"/>
        <v>13.037379817172337</v>
      </c>
      <c r="U1995" s="7">
        <f t="shared" si="287"/>
        <v>0</v>
      </c>
    </row>
    <row r="1996" spans="1:21" x14ac:dyDescent="0.2">
      <c r="A1996" s="1">
        <v>3</v>
      </c>
      <c r="B1996" s="1">
        <v>24</v>
      </c>
      <c r="C1996" s="1">
        <v>20</v>
      </c>
      <c r="D1996">
        <v>8.6</v>
      </c>
      <c r="E1996">
        <v>8.1999999999999993</v>
      </c>
      <c r="F1996">
        <v>97</v>
      </c>
      <c r="G1996">
        <v>0</v>
      </c>
      <c r="H1996">
        <v>0</v>
      </c>
      <c r="I1996">
        <v>0</v>
      </c>
      <c r="J1996" s="4">
        <f t="shared" si="282"/>
        <v>290.9060539036347</v>
      </c>
      <c r="K1996" s="4">
        <f t="shared" si="283"/>
        <v>-14.031834894818317</v>
      </c>
      <c r="L1996" s="5">
        <f t="shared" si="279"/>
        <v>0</v>
      </c>
      <c r="M1996" s="5">
        <f t="shared" si="280"/>
        <v>0</v>
      </c>
      <c r="N1996" s="6">
        <f t="shared" si="281"/>
        <v>0</v>
      </c>
      <c r="O1996" s="6">
        <f t="shared" si="284"/>
        <v>0</v>
      </c>
      <c r="P1996" s="6">
        <f>FORECAST(J1996,Inputs!$B$10:$B$18,Inputs!$A$10:$A$18)</f>
        <v>33.249130128737356</v>
      </c>
      <c r="Q1996" s="6">
        <f>IF(Inputs!$D$10="Yes",IF('Hourly Calcs'!P1996&gt;'Hourly Calcs'!K1996,'Hourly Calcs'!O1996,N1996+O1996),N1996+O1996)</f>
        <v>0</v>
      </c>
      <c r="R1996" s="12">
        <f t="shared" si="285"/>
        <v>0</v>
      </c>
      <c r="S1996" s="1">
        <f>IF(AND(A1996&gt;=5,A1996&lt;=9),INDEX(Demand!$C$3:$C$26,C1996),INDEX(Demand!$B$3:$B$26,C1996))</f>
        <v>800</v>
      </c>
      <c r="T1996" s="7">
        <f t="shared" si="286"/>
        <v>0</v>
      </c>
      <c r="U1996" s="7">
        <f t="shared" si="287"/>
        <v>0</v>
      </c>
    </row>
    <row r="1997" spans="1:21" x14ac:dyDescent="0.2">
      <c r="A1997" s="1">
        <v>3</v>
      </c>
      <c r="B1997" s="1">
        <v>24</v>
      </c>
      <c r="C1997" s="1">
        <v>21</v>
      </c>
      <c r="D1997">
        <v>8.3000000000000007</v>
      </c>
      <c r="E1997">
        <v>7.2</v>
      </c>
      <c r="F1997">
        <v>93</v>
      </c>
      <c r="G1997">
        <v>0</v>
      </c>
      <c r="H1997">
        <v>0</v>
      </c>
      <c r="I1997">
        <v>0</v>
      </c>
      <c r="J1997" s="4">
        <f t="shared" si="282"/>
        <v>304.00254081538458</v>
      </c>
      <c r="K1997" s="4">
        <f t="shared" si="283"/>
        <v>-22.44472936713575</v>
      </c>
      <c r="L1997" s="5">
        <f t="shared" si="279"/>
        <v>0</v>
      </c>
      <c r="M1997" s="5">
        <f t="shared" si="280"/>
        <v>0</v>
      </c>
      <c r="N1997" s="6">
        <f t="shared" si="281"/>
        <v>0</v>
      </c>
      <c r="O1997" s="6">
        <f t="shared" si="284"/>
        <v>0</v>
      </c>
      <c r="P1997" s="6">
        <f>FORECAST(J1997,Inputs!$B$10:$B$18,Inputs!$A$10:$A$18)</f>
        <v>33.370393896438742</v>
      </c>
      <c r="Q1997" s="6">
        <f>IF(Inputs!$D$10="Yes",IF('Hourly Calcs'!P1997&gt;'Hourly Calcs'!K1997,'Hourly Calcs'!O1997,N1997+O1997),N1997+O1997)</f>
        <v>0</v>
      </c>
      <c r="R1997" s="12">
        <f t="shared" si="285"/>
        <v>0</v>
      </c>
      <c r="S1997" s="1">
        <f>IF(AND(A1997&gt;=5,A1997&lt;=9),INDEX(Demand!$C$3:$C$26,C1997),INDEX(Demand!$B$3:$B$26,C1997))</f>
        <v>700</v>
      </c>
      <c r="T1997" s="7">
        <f t="shared" si="286"/>
        <v>0</v>
      </c>
      <c r="U1997" s="7">
        <f t="shared" si="287"/>
        <v>0</v>
      </c>
    </row>
    <row r="1998" spans="1:21" x14ac:dyDescent="0.2">
      <c r="A1998" s="1">
        <v>3</v>
      </c>
      <c r="B1998" s="1">
        <v>24</v>
      </c>
      <c r="C1998" s="1">
        <v>22</v>
      </c>
      <c r="D1998">
        <v>8.1999999999999993</v>
      </c>
      <c r="E1998">
        <v>6.5</v>
      </c>
      <c r="F1998">
        <v>89</v>
      </c>
      <c r="G1998">
        <v>0</v>
      </c>
      <c r="H1998">
        <v>0</v>
      </c>
      <c r="I1998">
        <v>0</v>
      </c>
      <c r="J1998" s="4">
        <f t="shared" si="282"/>
        <v>318.71747225778427</v>
      </c>
      <c r="K1998" s="4">
        <f t="shared" si="283"/>
        <v>-29.559378471644138</v>
      </c>
      <c r="L1998" s="5">
        <f t="shared" si="279"/>
        <v>0</v>
      </c>
      <c r="M1998" s="5">
        <f t="shared" si="280"/>
        <v>0</v>
      </c>
      <c r="N1998" s="6">
        <f t="shared" si="281"/>
        <v>0</v>
      </c>
      <c r="O1998" s="6">
        <f t="shared" si="284"/>
        <v>0</v>
      </c>
      <c r="P1998" s="6">
        <f>FORECAST(J1998,Inputs!$B$10:$B$18,Inputs!$A$10:$A$18)</f>
        <v>33.506643261646147</v>
      </c>
      <c r="Q1998" s="6">
        <f>IF(Inputs!$D$10="Yes",IF('Hourly Calcs'!P1998&gt;'Hourly Calcs'!K1998,'Hourly Calcs'!O1998,N1998+O1998),N1998+O1998)</f>
        <v>0</v>
      </c>
      <c r="R1998" s="12">
        <f t="shared" si="285"/>
        <v>0</v>
      </c>
      <c r="S1998" s="1">
        <f>IF(AND(A1998&gt;=5,A1998&lt;=9),INDEX(Demand!$C$3:$C$26,C1998),INDEX(Demand!$B$3:$B$26,C1998))</f>
        <v>600</v>
      </c>
      <c r="T1998" s="7">
        <f t="shared" si="286"/>
        <v>0</v>
      </c>
      <c r="U1998" s="7">
        <f t="shared" si="287"/>
        <v>0</v>
      </c>
    </row>
    <row r="1999" spans="1:21" x14ac:dyDescent="0.2">
      <c r="A1999" s="1">
        <v>3</v>
      </c>
      <c r="B1999" s="1">
        <v>24</v>
      </c>
      <c r="C1999" s="1">
        <v>23</v>
      </c>
      <c r="D1999">
        <v>8.1999999999999993</v>
      </c>
      <c r="E1999">
        <v>6.2</v>
      </c>
      <c r="F1999">
        <v>87</v>
      </c>
      <c r="G1999">
        <v>0</v>
      </c>
      <c r="H1999">
        <v>0</v>
      </c>
      <c r="I1999">
        <v>0</v>
      </c>
      <c r="J1999" s="4">
        <f t="shared" si="282"/>
        <v>335.37811315925836</v>
      </c>
      <c r="K1999" s="4">
        <f t="shared" si="283"/>
        <v>-34.715753939101305</v>
      </c>
      <c r="L1999" s="5">
        <f t="shared" si="279"/>
        <v>0</v>
      </c>
      <c r="M1999" s="5">
        <f t="shared" si="280"/>
        <v>0</v>
      </c>
      <c r="N1999" s="6">
        <f t="shared" si="281"/>
        <v>0</v>
      </c>
      <c r="O1999" s="6">
        <f t="shared" si="284"/>
        <v>0</v>
      </c>
      <c r="P1999" s="6">
        <f>FORECAST(J1999,Inputs!$B$10:$B$18,Inputs!$A$10:$A$18)</f>
        <v>33.660908455178316</v>
      </c>
      <c r="Q1999" s="6">
        <f>IF(Inputs!$D$10="Yes",IF('Hourly Calcs'!P1999&gt;'Hourly Calcs'!K1999,'Hourly Calcs'!O1999,N1999+O1999),N1999+O1999)</f>
        <v>0</v>
      </c>
      <c r="R1999" s="12">
        <f t="shared" si="285"/>
        <v>0</v>
      </c>
      <c r="S1999" s="1">
        <f>IF(AND(A1999&gt;=5,A1999&lt;=9),INDEX(Demand!$C$3:$C$26,C1999),INDEX(Demand!$B$3:$B$26,C1999))</f>
        <v>500</v>
      </c>
      <c r="T1999" s="7">
        <f t="shared" si="286"/>
        <v>0</v>
      </c>
      <c r="U1999" s="7">
        <f t="shared" si="287"/>
        <v>0</v>
      </c>
    </row>
    <row r="2000" spans="1:21" x14ac:dyDescent="0.2">
      <c r="A2000" s="1">
        <v>3</v>
      </c>
      <c r="B2000" s="1">
        <v>24</v>
      </c>
      <c r="C2000" s="1">
        <v>24</v>
      </c>
      <c r="D2000">
        <v>8.1999999999999993</v>
      </c>
      <c r="E2000">
        <v>5.8</v>
      </c>
      <c r="F2000">
        <v>85</v>
      </c>
      <c r="G2000">
        <v>0</v>
      </c>
      <c r="H2000">
        <v>0</v>
      </c>
      <c r="I2000">
        <v>0</v>
      </c>
      <c r="J2000" s="4">
        <f t="shared" si="282"/>
        <v>353.67673431018466</v>
      </c>
      <c r="K2000" s="4">
        <f t="shared" si="283"/>
        <v>-37.239057100239762</v>
      </c>
      <c r="L2000" s="5">
        <f t="shared" si="279"/>
        <v>0</v>
      </c>
      <c r="M2000" s="5">
        <f t="shared" si="280"/>
        <v>0</v>
      </c>
      <c r="N2000" s="6">
        <f t="shared" si="281"/>
        <v>0</v>
      </c>
      <c r="O2000" s="6">
        <f t="shared" si="284"/>
        <v>0</v>
      </c>
      <c r="P2000" s="6">
        <f>FORECAST(J2000,Inputs!$B$10:$B$18,Inputs!$A$10:$A$18)</f>
        <v>33.830340132501711</v>
      </c>
      <c r="Q2000" s="6">
        <f>IF(Inputs!$D$10="Yes",IF('Hourly Calcs'!P2000&gt;'Hourly Calcs'!K2000,'Hourly Calcs'!O2000,N2000+O2000),N2000+O2000)</f>
        <v>0</v>
      </c>
      <c r="R2000" s="12">
        <f t="shared" si="285"/>
        <v>0</v>
      </c>
      <c r="S2000" s="1">
        <f>IF(AND(A2000&gt;=5,A2000&lt;=9),INDEX(Demand!$C$3:$C$26,C2000),INDEX(Demand!$B$3:$B$26,C2000))</f>
        <v>400</v>
      </c>
      <c r="T2000" s="7">
        <f t="shared" si="286"/>
        <v>0</v>
      </c>
      <c r="U2000" s="7">
        <f t="shared" si="287"/>
        <v>0</v>
      </c>
    </row>
    <row r="2001" spans="1:21" x14ac:dyDescent="0.2">
      <c r="A2001" s="1">
        <v>3</v>
      </c>
      <c r="B2001" s="1">
        <v>25</v>
      </c>
      <c r="C2001" s="1">
        <v>1</v>
      </c>
      <c r="D2001">
        <v>8.1999999999999993</v>
      </c>
      <c r="E2001">
        <v>6</v>
      </c>
      <c r="F2001">
        <v>86</v>
      </c>
      <c r="G2001">
        <v>0</v>
      </c>
      <c r="H2001">
        <v>0</v>
      </c>
      <c r="I2001">
        <v>0</v>
      </c>
      <c r="J2001" s="4">
        <f t="shared" si="282"/>
        <v>12.467959705048088</v>
      </c>
      <c r="K2001" s="4">
        <f t="shared" si="283"/>
        <v>-36.712188953153614</v>
      </c>
      <c r="L2001" s="5">
        <f t="shared" si="279"/>
        <v>0</v>
      </c>
      <c r="M2001" s="5">
        <f t="shared" si="280"/>
        <v>0</v>
      </c>
      <c r="N2001" s="6">
        <f t="shared" si="281"/>
        <v>0</v>
      </c>
      <c r="O2001" s="6">
        <f t="shared" si="284"/>
        <v>0</v>
      </c>
      <c r="P2001" s="6">
        <f>FORECAST(J2001,Inputs!$B$10:$B$18,Inputs!$A$10:$A$18)</f>
        <v>30.670999626898592</v>
      </c>
      <c r="Q2001" s="6">
        <f>IF(Inputs!$D$10="Yes",IF('Hourly Calcs'!P2001&gt;'Hourly Calcs'!K2001,'Hourly Calcs'!O2001,N2001+O2001),N2001+O2001)</f>
        <v>0</v>
      </c>
      <c r="R2001" s="12">
        <f t="shared" si="285"/>
        <v>0</v>
      </c>
      <c r="S2001" s="1">
        <f>IF(AND(A2001&gt;=5,A2001&lt;=9),INDEX(Demand!$C$3:$C$26,C2001),INDEX(Demand!$B$3:$B$26,C2001))</f>
        <v>350</v>
      </c>
      <c r="T2001" s="7">
        <f t="shared" si="286"/>
        <v>0</v>
      </c>
      <c r="U2001" s="7">
        <f t="shared" si="287"/>
        <v>0</v>
      </c>
    </row>
    <row r="2002" spans="1:21" x14ac:dyDescent="0.2">
      <c r="A2002" s="1">
        <v>3</v>
      </c>
      <c r="B2002" s="1">
        <v>25</v>
      </c>
      <c r="C2002" s="1">
        <v>2</v>
      </c>
      <c r="D2002">
        <v>8.5</v>
      </c>
      <c r="E2002">
        <v>6.8</v>
      </c>
      <c r="F2002">
        <v>89</v>
      </c>
      <c r="G2002">
        <v>0</v>
      </c>
      <c r="H2002">
        <v>0</v>
      </c>
      <c r="I2002">
        <v>0</v>
      </c>
      <c r="J2002" s="4">
        <f t="shared" si="282"/>
        <v>30.29825524547789</v>
      </c>
      <c r="K2002" s="4">
        <f t="shared" si="283"/>
        <v>-33.226653060651373</v>
      </c>
      <c r="L2002" s="5">
        <f t="shared" si="279"/>
        <v>0</v>
      </c>
      <c r="M2002" s="5">
        <f t="shared" si="280"/>
        <v>0</v>
      </c>
      <c r="N2002" s="6">
        <f t="shared" si="281"/>
        <v>0</v>
      </c>
      <c r="O2002" s="6">
        <f t="shared" si="284"/>
        <v>0</v>
      </c>
      <c r="P2002" s="6">
        <f>FORECAST(J2002,Inputs!$B$10:$B$18,Inputs!$A$10:$A$18)</f>
        <v>30.836094955976645</v>
      </c>
      <c r="Q2002" s="6">
        <f>IF(Inputs!$D$10="Yes",IF('Hourly Calcs'!P2002&gt;'Hourly Calcs'!K2002,'Hourly Calcs'!O2002,N2002+O2002),N2002+O2002)</f>
        <v>0</v>
      </c>
      <c r="R2002" s="12">
        <f t="shared" si="285"/>
        <v>0</v>
      </c>
      <c r="S2002" s="1">
        <f>IF(AND(A2002&gt;=5,A2002&lt;=9),INDEX(Demand!$C$3:$C$26,C2002),INDEX(Demand!$B$3:$B$26,C2002))</f>
        <v>350</v>
      </c>
      <c r="T2002" s="7">
        <f t="shared" si="286"/>
        <v>0</v>
      </c>
      <c r="U2002" s="7">
        <f t="shared" si="287"/>
        <v>0</v>
      </c>
    </row>
    <row r="2003" spans="1:21" x14ac:dyDescent="0.2">
      <c r="A2003" s="1">
        <v>3</v>
      </c>
      <c r="B2003" s="1">
        <v>25</v>
      </c>
      <c r="C2003" s="1">
        <v>3</v>
      </c>
      <c r="D2003">
        <v>8.6</v>
      </c>
      <c r="E2003">
        <v>6.9</v>
      </c>
      <c r="F2003">
        <v>89</v>
      </c>
      <c r="G2003">
        <v>0</v>
      </c>
      <c r="H2003">
        <v>0</v>
      </c>
      <c r="I2003">
        <v>0</v>
      </c>
      <c r="J2003" s="4">
        <f t="shared" si="282"/>
        <v>46.288644242020609</v>
      </c>
      <c r="K2003" s="4">
        <f t="shared" si="283"/>
        <v>-27.321817117868576</v>
      </c>
      <c r="L2003" s="5">
        <f t="shared" si="279"/>
        <v>0</v>
      </c>
      <c r="M2003" s="5">
        <f t="shared" si="280"/>
        <v>0</v>
      </c>
      <c r="N2003" s="6">
        <f t="shared" si="281"/>
        <v>0</v>
      </c>
      <c r="O2003" s="6">
        <f t="shared" si="284"/>
        <v>0</v>
      </c>
      <c r="P2003" s="6">
        <f>FORECAST(J2003,Inputs!$B$10:$B$18,Inputs!$A$10:$A$18)</f>
        <v>30.984154113352041</v>
      </c>
      <c r="Q2003" s="6">
        <f>IF(Inputs!$D$10="Yes",IF('Hourly Calcs'!P2003&gt;'Hourly Calcs'!K2003,'Hourly Calcs'!O2003,N2003+O2003),N2003+O2003)</f>
        <v>0</v>
      </c>
      <c r="R2003" s="12">
        <f t="shared" si="285"/>
        <v>0</v>
      </c>
      <c r="S2003" s="1">
        <f>IF(AND(A2003&gt;=5,A2003&lt;=9),INDEX(Demand!$C$3:$C$26,C2003),INDEX(Demand!$B$3:$B$26,C2003))</f>
        <v>350</v>
      </c>
      <c r="T2003" s="7">
        <f t="shared" si="286"/>
        <v>0</v>
      </c>
      <c r="U2003" s="7">
        <f t="shared" si="287"/>
        <v>0</v>
      </c>
    </row>
    <row r="2004" spans="1:21" x14ac:dyDescent="0.2">
      <c r="A2004" s="1">
        <v>3</v>
      </c>
      <c r="B2004" s="1">
        <v>25</v>
      </c>
      <c r="C2004" s="1">
        <v>4</v>
      </c>
      <c r="D2004">
        <v>8.8000000000000007</v>
      </c>
      <c r="E2004">
        <v>6.2</v>
      </c>
      <c r="F2004">
        <v>84</v>
      </c>
      <c r="G2004">
        <v>0</v>
      </c>
      <c r="H2004">
        <v>0</v>
      </c>
      <c r="I2004">
        <v>0</v>
      </c>
      <c r="J2004" s="4">
        <f t="shared" si="282"/>
        <v>60.390556138079432</v>
      </c>
      <c r="K2004" s="4">
        <f t="shared" si="283"/>
        <v>-19.689770455584011</v>
      </c>
      <c r="L2004" s="5">
        <f t="shared" si="279"/>
        <v>0</v>
      </c>
      <c r="M2004" s="5">
        <f t="shared" si="280"/>
        <v>0</v>
      </c>
      <c r="N2004" s="6">
        <f t="shared" si="281"/>
        <v>0</v>
      </c>
      <c r="O2004" s="6">
        <f t="shared" si="284"/>
        <v>0</v>
      </c>
      <c r="P2004" s="6">
        <f>FORECAST(J2004,Inputs!$B$10:$B$18,Inputs!$A$10:$A$18)</f>
        <v>31.114727371648883</v>
      </c>
      <c r="Q2004" s="6">
        <f>IF(Inputs!$D$10="Yes",IF('Hourly Calcs'!P2004&gt;'Hourly Calcs'!K2004,'Hourly Calcs'!O2004,N2004+O2004),N2004+O2004)</f>
        <v>0</v>
      </c>
      <c r="R2004" s="12">
        <f t="shared" si="285"/>
        <v>0</v>
      </c>
      <c r="S2004" s="1">
        <f>IF(AND(A2004&gt;=5,A2004&lt;=9),INDEX(Demand!$C$3:$C$26,C2004),INDEX(Demand!$B$3:$B$26,C2004))</f>
        <v>350</v>
      </c>
      <c r="T2004" s="7">
        <f t="shared" si="286"/>
        <v>0</v>
      </c>
      <c r="U2004" s="7">
        <f t="shared" si="287"/>
        <v>0</v>
      </c>
    </row>
    <row r="2005" spans="1:21" x14ac:dyDescent="0.2">
      <c r="A2005" s="1">
        <v>3</v>
      </c>
      <c r="B2005" s="1">
        <v>25</v>
      </c>
      <c r="C2005" s="1">
        <v>5</v>
      </c>
      <c r="D2005">
        <v>9</v>
      </c>
      <c r="E2005">
        <v>6.4</v>
      </c>
      <c r="F2005">
        <v>84</v>
      </c>
      <c r="G2005">
        <v>0</v>
      </c>
      <c r="H2005">
        <v>0</v>
      </c>
      <c r="I2005">
        <v>0</v>
      </c>
      <c r="J2005" s="4">
        <f t="shared" si="282"/>
        <v>73.052686278648977</v>
      </c>
      <c r="K2005" s="4">
        <f t="shared" si="283"/>
        <v>-10.950745379976283</v>
      </c>
      <c r="L2005" s="5">
        <f t="shared" si="279"/>
        <v>0</v>
      </c>
      <c r="M2005" s="5">
        <f t="shared" si="280"/>
        <v>0</v>
      </c>
      <c r="N2005" s="6">
        <f t="shared" si="281"/>
        <v>0</v>
      </c>
      <c r="O2005" s="6">
        <f t="shared" si="284"/>
        <v>0</v>
      </c>
      <c r="P2005" s="6">
        <f>FORECAST(J2005,Inputs!$B$10:$B$18,Inputs!$A$10:$A$18)</f>
        <v>31.231969317394896</v>
      </c>
      <c r="Q2005" s="6">
        <f>IF(Inputs!$D$10="Yes",IF('Hourly Calcs'!P2005&gt;'Hourly Calcs'!K2005,'Hourly Calcs'!O2005,N2005+O2005),N2005+O2005)</f>
        <v>0</v>
      </c>
      <c r="R2005" s="12">
        <f t="shared" si="285"/>
        <v>0</v>
      </c>
      <c r="S2005" s="1">
        <f>IF(AND(A2005&gt;=5,A2005&lt;=9),INDEX(Demand!$C$3:$C$26,C2005),INDEX(Demand!$B$3:$B$26,C2005))</f>
        <v>350</v>
      </c>
      <c r="T2005" s="7">
        <f t="shared" si="286"/>
        <v>0</v>
      </c>
      <c r="U2005" s="7">
        <f t="shared" si="287"/>
        <v>0</v>
      </c>
    </row>
    <row r="2006" spans="1:21" x14ac:dyDescent="0.2">
      <c r="A2006" s="1">
        <v>3</v>
      </c>
      <c r="B2006" s="1">
        <v>25</v>
      </c>
      <c r="C2006" s="1">
        <v>6</v>
      </c>
      <c r="D2006">
        <v>9</v>
      </c>
      <c r="E2006">
        <v>6.6</v>
      </c>
      <c r="F2006">
        <v>85</v>
      </c>
      <c r="G2006">
        <v>0</v>
      </c>
      <c r="H2006">
        <v>0</v>
      </c>
      <c r="I2006">
        <v>0</v>
      </c>
      <c r="J2006" s="4">
        <f t="shared" si="282"/>
        <v>84.885489874927401</v>
      </c>
      <c r="K2006" s="4">
        <f t="shared" si="283"/>
        <v>-1.4627387653415127</v>
      </c>
      <c r="L2006" s="5">
        <f t="shared" si="279"/>
        <v>80.114510125072599</v>
      </c>
      <c r="M2006" s="5">
        <f t="shared" si="280"/>
        <v>0</v>
      </c>
      <c r="N2006" s="6">
        <f t="shared" si="281"/>
        <v>0</v>
      </c>
      <c r="O2006" s="6">
        <f t="shared" si="284"/>
        <v>0</v>
      </c>
      <c r="P2006" s="6">
        <f>FORECAST(J2006,Inputs!$B$10:$B$18,Inputs!$A$10:$A$18)</f>
        <v>31.341532313656732</v>
      </c>
      <c r="Q2006" s="6">
        <f>IF(Inputs!$D$10="Yes",IF('Hourly Calcs'!P2006&gt;'Hourly Calcs'!K2006,'Hourly Calcs'!O2006,N2006+O2006),N2006+O2006)</f>
        <v>0</v>
      </c>
      <c r="R2006" s="12">
        <f t="shared" si="285"/>
        <v>0</v>
      </c>
      <c r="S2006" s="1">
        <f>IF(AND(A2006&gt;=5,A2006&lt;=9),INDEX(Demand!$C$3:$C$26,C2006),INDEX(Demand!$B$3:$B$26,C2006))</f>
        <v>350</v>
      </c>
      <c r="T2006" s="7">
        <f t="shared" si="286"/>
        <v>0</v>
      </c>
      <c r="U2006" s="7">
        <f t="shared" si="287"/>
        <v>0</v>
      </c>
    </row>
    <row r="2007" spans="1:21" x14ac:dyDescent="0.2">
      <c r="A2007" s="1">
        <v>3</v>
      </c>
      <c r="B2007" s="1">
        <v>25</v>
      </c>
      <c r="C2007" s="1">
        <v>7</v>
      </c>
      <c r="D2007">
        <v>9</v>
      </c>
      <c r="E2007">
        <v>7.3</v>
      </c>
      <c r="F2007">
        <v>89</v>
      </c>
      <c r="G2007">
        <v>13</v>
      </c>
      <c r="H2007">
        <v>0</v>
      </c>
      <c r="I2007">
        <v>13</v>
      </c>
      <c r="J2007" s="4">
        <f t="shared" si="282"/>
        <v>96.523046736390839</v>
      </c>
      <c r="K2007" s="4">
        <f t="shared" si="283"/>
        <v>7.9410312940643024</v>
      </c>
      <c r="L2007" s="5">
        <f t="shared" si="279"/>
        <v>68.476953263609161</v>
      </c>
      <c r="M2007" s="5">
        <f t="shared" si="280"/>
        <v>26.058968705935698</v>
      </c>
      <c r="N2007" s="6">
        <f t="shared" si="281"/>
        <v>0</v>
      </c>
      <c r="O2007" s="6">
        <f t="shared" si="284"/>
        <v>11.888744221607771</v>
      </c>
      <c r="P2007" s="6">
        <f>FORECAST(J2007,Inputs!$B$10:$B$18,Inputs!$A$10:$A$18)</f>
        <v>31.449287469781396</v>
      </c>
      <c r="Q2007" s="6">
        <f>IF(Inputs!$D$10="Yes",IF('Hourly Calcs'!P2007&gt;'Hourly Calcs'!K2007,'Hourly Calcs'!O2007,N2007+O2007),N2007+O2007)</f>
        <v>11.888744221607771</v>
      </c>
      <c r="R2007" s="12">
        <f t="shared" si="285"/>
        <v>56.495312541080125</v>
      </c>
      <c r="S2007" s="1">
        <f>IF(AND(A2007&gt;=5,A2007&lt;=9),INDEX(Demand!$C$3:$C$26,C2007),INDEX(Demand!$B$3:$B$26,C2007))</f>
        <v>350</v>
      </c>
      <c r="T2007" s="7">
        <f t="shared" si="286"/>
        <v>56.495312541080125</v>
      </c>
      <c r="U2007" s="7">
        <f t="shared" si="287"/>
        <v>0</v>
      </c>
    </row>
    <row r="2008" spans="1:21" x14ac:dyDescent="0.2">
      <c r="A2008" s="1">
        <v>3</v>
      </c>
      <c r="B2008" s="1">
        <v>25</v>
      </c>
      <c r="C2008" s="1">
        <v>8</v>
      </c>
      <c r="D2008">
        <v>9.1999999999999993</v>
      </c>
      <c r="E2008">
        <v>7.5</v>
      </c>
      <c r="F2008">
        <v>89</v>
      </c>
      <c r="G2008">
        <v>86</v>
      </c>
      <c r="H2008">
        <v>29</v>
      </c>
      <c r="I2008">
        <v>80</v>
      </c>
      <c r="J2008" s="4">
        <f t="shared" si="282"/>
        <v>108.61133148072092</v>
      </c>
      <c r="K2008" s="4">
        <f t="shared" si="283"/>
        <v>17.149654457254556</v>
      </c>
      <c r="L2008" s="5">
        <f t="shared" si="279"/>
        <v>56.388668519279079</v>
      </c>
      <c r="M2008" s="5">
        <f t="shared" si="280"/>
        <v>16.850345542745444</v>
      </c>
      <c r="N2008" s="6">
        <f t="shared" si="281"/>
        <v>15.666925252250756</v>
      </c>
      <c r="O2008" s="6">
        <f t="shared" si="284"/>
        <v>73.161502902201661</v>
      </c>
      <c r="P2008" s="6">
        <f>FORECAST(J2008,Inputs!$B$10:$B$18,Inputs!$A$10:$A$18)</f>
        <v>31.561216032228895</v>
      </c>
      <c r="Q2008" s="6">
        <f>IF(Inputs!$D$10="Yes",IF('Hourly Calcs'!P2008&gt;'Hourly Calcs'!K2008,'Hourly Calcs'!O2008,N2008+O2008),N2008+O2008)</f>
        <v>73.161502902201661</v>
      </c>
      <c r="R2008" s="12">
        <f t="shared" si="285"/>
        <v>347.66346179126231</v>
      </c>
      <c r="S2008" s="1">
        <f>IF(AND(A2008&gt;=5,A2008&lt;=9),INDEX(Demand!$C$3:$C$26,C2008),INDEX(Demand!$B$3:$B$26,C2008))</f>
        <v>350</v>
      </c>
      <c r="T2008" s="7">
        <f t="shared" si="286"/>
        <v>347.66346179126231</v>
      </c>
      <c r="U2008" s="7">
        <f t="shared" si="287"/>
        <v>0</v>
      </c>
    </row>
    <row r="2009" spans="1:21" x14ac:dyDescent="0.2">
      <c r="A2009" s="1">
        <v>3</v>
      </c>
      <c r="B2009" s="1">
        <v>25</v>
      </c>
      <c r="C2009" s="1">
        <v>9</v>
      </c>
      <c r="D2009">
        <v>9.5</v>
      </c>
      <c r="E2009">
        <v>8.1</v>
      </c>
      <c r="F2009">
        <v>91</v>
      </c>
      <c r="G2009">
        <v>187</v>
      </c>
      <c r="H2009">
        <v>66</v>
      </c>
      <c r="I2009">
        <v>162</v>
      </c>
      <c r="J2009" s="4">
        <f t="shared" si="282"/>
        <v>121.82927105062757</v>
      </c>
      <c r="K2009" s="4">
        <f t="shared" si="283"/>
        <v>25.72566847347089</v>
      </c>
      <c r="L2009" s="5">
        <f t="shared" si="279"/>
        <v>43.170728949372432</v>
      </c>
      <c r="M2009" s="5">
        <f t="shared" si="280"/>
        <v>8.2743315265291102</v>
      </c>
      <c r="N2009" s="6">
        <f t="shared" si="281"/>
        <v>47.999220002488528</v>
      </c>
      <c r="O2009" s="6">
        <f t="shared" si="284"/>
        <v>148.15204337695837</v>
      </c>
      <c r="P2009" s="6">
        <f>FORECAST(J2009,Inputs!$B$10:$B$18,Inputs!$A$10:$A$18)</f>
        <v>31.683604361579881</v>
      </c>
      <c r="Q2009" s="6">
        <f>IF(Inputs!$D$10="Yes",IF('Hourly Calcs'!P2009&gt;'Hourly Calcs'!K2009,'Hourly Calcs'!O2009,N2009+O2009),N2009+O2009)</f>
        <v>148.15204337695837</v>
      </c>
      <c r="R2009" s="12">
        <f t="shared" si="285"/>
        <v>704.01851012730617</v>
      </c>
      <c r="S2009" s="1">
        <f>IF(AND(A2009&gt;=5,A2009&lt;=9),INDEX(Demand!$C$3:$C$26,C2009),INDEX(Demand!$B$3:$B$26,C2009))</f>
        <v>350</v>
      </c>
      <c r="T2009" s="7">
        <f t="shared" si="286"/>
        <v>350</v>
      </c>
      <c r="U2009" s="7">
        <f t="shared" si="287"/>
        <v>354.01851012730617</v>
      </c>
    </row>
    <row r="2010" spans="1:21" x14ac:dyDescent="0.2">
      <c r="A2010" s="1">
        <v>3</v>
      </c>
      <c r="B2010" s="1">
        <v>25</v>
      </c>
      <c r="C2010" s="1">
        <v>10</v>
      </c>
      <c r="D2010">
        <v>10.6</v>
      </c>
      <c r="E2010">
        <v>8.6</v>
      </c>
      <c r="F2010">
        <v>87</v>
      </c>
      <c r="G2010">
        <v>280</v>
      </c>
      <c r="H2010">
        <v>75</v>
      </c>
      <c r="I2010">
        <v>242</v>
      </c>
      <c r="J2010" s="4">
        <f t="shared" si="282"/>
        <v>136.85226353695916</v>
      </c>
      <c r="K2010" s="4">
        <f t="shared" si="283"/>
        <v>33.073253712047439</v>
      </c>
      <c r="L2010" s="5">
        <f t="shared" si="279"/>
        <v>28.147736463040843</v>
      </c>
      <c r="M2010" s="5">
        <f t="shared" si="280"/>
        <v>0.92674628795256098</v>
      </c>
      <c r="N2010" s="6">
        <f t="shared" si="281"/>
        <v>64.918919209282251</v>
      </c>
      <c r="O2010" s="6">
        <f t="shared" si="284"/>
        <v>221.31354627916005</v>
      </c>
      <c r="P2010" s="6">
        <f>FORECAST(J2010,Inputs!$B$10:$B$18,Inputs!$A$10:$A$18)</f>
        <v>31.822706143860731</v>
      </c>
      <c r="Q2010" s="6">
        <f>IF(Inputs!$D$10="Yes",IF('Hourly Calcs'!P2010&gt;'Hourly Calcs'!K2010,'Hourly Calcs'!O2010,N2010+O2010),N2010+O2010)</f>
        <v>286.2324654884423</v>
      </c>
      <c r="R2010" s="12">
        <f t="shared" si="285"/>
        <v>1360.1766760010778</v>
      </c>
      <c r="S2010" s="1">
        <f>IF(AND(A2010&gt;=5,A2010&lt;=9),INDEX(Demand!$C$3:$C$26,C2010),INDEX(Demand!$B$3:$B$26,C2010))</f>
        <v>600</v>
      </c>
      <c r="T2010" s="7">
        <f t="shared" si="286"/>
        <v>600</v>
      </c>
      <c r="U2010" s="7">
        <f t="shared" si="287"/>
        <v>760.17667600107779</v>
      </c>
    </row>
    <row r="2011" spans="1:21" x14ac:dyDescent="0.2">
      <c r="A2011" s="1">
        <v>3</v>
      </c>
      <c r="B2011" s="1">
        <v>25</v>
      </c>
      <c r="C2011" s="1">
        <v>11</v>
      </c>
      <c r="D2011">
        <v>10.3</v>
      </c>
      <c r="E2011">
        <v>8.6999999999999993</v>
      </c>
      <c r="F2011">
        <v>90</v>
      </c>
      <c r="G2011">
        <v>352</v>
      </c>
      <c r="H2011">
        <v>127</v>
      </c>
      <c r="I2011">
        <v>275</v>
      </c>
      <c r="J2011" s="4">
        <f t="shared" si="282"/>
        <v>154.12545434621407</v>
      </c>
      <c r="K2011" s="4">
        <f t="shared" si="283"/>
        <v>38.470214065960825</v>
      </c>
      <c r="L2011" s="5">
        <f t="shared" si="279"/>
        <v>10.87454565378593</v>
      </c>
      <c r="M2011" s="5">
        <f t="shared" si="280"/>
        <v>4.4702140659608247</v>
      </c>
      <c r="N2011" s="6">
        <f t="shared" si="281"/>
        <v>120.10371968895909</v>
      </c>
      <c r="O2011" s="6">
        <f t="shared" si="284"/>
        <v>251.49266622631822</v>
      </c>
      <c r="P2011" s="6">
        <f>FORECAST(J2011,Inputs!$B$10:$B$18,Inputs!$A$10:$A$18)</f>
        <v>31.982643095798277</v>
      </c>
      <c r="Q2011" s="6">
        <f>IF(Inputs!$D$10="Yes",IF('Hourly Calcs'!P2011&gt;'Hourly Calcs'!K2011,'Hourly Calcs'!O2011,N2011+O2011),N2011+O2011)</f>
        <v>371.59638591527732</v>
      </c>
      <c r="R2011" s="12">
        <f t="shared" si="285"/>
        <v>1765.8260258693977</v>
      </c>
      <c r="S2011" s="1">
        <f>IF(AND(A2011&gt;=5,A2011&lt;=9),INDEX(Demand!$C$3:$C$26,C2011),INDEX(Demand!$B$3:$B$26,C2011))</f>
        <v>600</v>
      </c>
      <c r="T2011" s="7">
        <f t="shared" si="286"/>
        <v>600</v>
      </c>
      <c r="U2011" s="7">
        <f t="shared" si="287"/>
        <v>1165.8260258693977</v>
      </c>
    </row>
    <row r="2012" spans="1:21" x14ac:dyDescent="0.2">
      <c r="A2012" s="1">
        <v>3</v>
      </c>
      <c r="B2012" s="1">
        <v>25</v>
      </c>
      <c r="C2012" s="1">
        <v>12</v>
      </c>
      <c r="D2012">
        <v>10.5</v>
      </c>
      <c r="E2012">
        <v>8.6999999999999993</v>
      </c>
      <c r="F2012">
        <v>89</v>
      </c>
      <c r="G2012">
        <v>394</v>
      </c>
      <c r="H2012">
        <v>131</v>
      </c>
      <c r="I2012">
        <v>307</v>
      </c>
      <c r="J2012" s="4">
        <f t="shared" si="282"/>
        <v>173.36668909578614</v>
      </c>
      <c r="K2012" s="4">
        <f t="shared" si="283"/>
        <v>41.149516479190389</v>
      </c>
      <c r="L2012" s="5">
        <f t="shared" si="279"/>
        <v>8.3666890957861426</v>
      </c>
      <c r="M2012" s="5">
        <f t="shared" si="280"/>
        <v>7.1495164791903889</v>
      </c>
      <c r="N2012" s="6">
        <f t="shared" si="281"/>
        <v>126.03726640774394</v>
      </c>
      <c r="O2012" s="6">
        <f t="shared" si="284"/>
        <v>280.75726738719891</v>
      </c>
      <c r="P2012" s="6">
        <f>FORECAST(J2012,Inputs!$B$10:$B$18,Inputs!$A$10:$A$18)</f>
        <v>32.160802676812835</v>
      </c>
      <c r="Q2012" s="6">
        <f>IF(Inputs!$D$10="Yes",IF('Hourly Calcs'!P2012&gt;'Hourly Calcs'!K2012,'Hourly Calcs'!O2012,N2012+O2012),N2012+O2012)</f>
        <v>406.79453379494282</v>
      </c>
      <c r="R2012" s="12">
        <f t="shared" si="285"/>
        <v>1933.0876245935683</v>
      </c>
      <c r="S2012" s="1">
        <f>IF(AND(A2012&gt;=5,A2012&lt;=9),INDEX(Demand!$C$3:$C$26,C2012),INDEX(Demand!$B$3:$B$26,C2012))</f>
        <v>600</v>
      </c>
      <c r="T2012" s="7">
        <f t="shared" si="286"/>
        <v>600</v>
      </c>
      <c r="U2012" s="7">
        <f t="shared" si="287"/>
        <v>1333.0876245935683</v>
      </c>
    </row>
    <row r="2013" spans="1:21" x14ac:dyDescent="0.2">
      <c r="A2013" s="1">
        <v>3</v>
      </c>
      <c r="B2013" s="1">
        <v>25</v>
      </c>
      <c r="C2013" s="1">
        <v>13</v>
      </c>
      <c r="D2013">
        <v>10.8</v>
      </c>
      <c r="E2013">
        <v>8.8000000000000007</v>
      </c>
      <c r="F2013">
        <v>87</v>
      </c>
      <c r="G2013">
        <v>403</v>
      </c>
      <c r="H2013">
        <v>132</v>
      </c>
      <c r="I2013">
        <v>314</v>
      </c>
      <c r="J2013" s="4">
        <f t="shared" si="282"/>
        <v>193.2234443805271</v>
      </c>
      <c r="K2013" s="4">
        <f t="shared" si="283"/>
        <v>40.618751441564712</v>
      </c>
      <c r="L2013" s="5">
        <f t="shared" si="279"/>
        <v>28.223444380527098</v>
      </c>
      <c r="M2013" s="5">
        <f t="shared" si="280"/>
        <v>6.6187514415647115</v>
      </c>
      <c r="N2013" s="6">
        <f t="shared" si="281"/>
        <v>120.61080508278344</v>
      </c>
      <c r="O2013" s="6">
        <f t="shared" si="284"/>
        <v>287.15889889114152</v>
      </c>
      <c r="P2013" s="6">
        <f>FORECAST(J2013,Inputs!$B$10:$B$18,Inputs!$A$10:$A$18)</f>
        <v>32.344661522041918</v>
      </c>
      <c r="Q2013" s="6">
        <f>IF(Inputs!$D$10="Yes",IF('Hourly Calcs'!P2013&gt;'Hourly Calcs'!K2013,'Hourly Calcs'!O2013,N2013+O2013),N2013+O2013)</f>
        <v>407.76970397392495</v>
      </c>
      <c r="R2013" s="12">
        <f t="shared" si="285"/>
        <v>1937.7216332840912</v>
      </c>
      <c r="S2013" s="1">
        <f>IF(AND(A2013&gt;=5,A2013&lt;=9),INDEX(Demand!$C$3:$C$26,C2013),INDEX(Demand!$B$3:$B$26,C2013))</f>
        <v>600</v>
      </c>
      <c r="T2013" s="7">
        <f t="shared" si="286"/>
        <v>600</v>
      </c>
      <c r="U2013" s="7">
        <f t="shared" si="287"/>
        <v>1337.7216332840912</v>
      </c>
    </row>
    <row r="2014" spans="1:21" x14ac:dyDescent="0.2">
      <c r="A2014" s="1">
        <v>3</v>
      </c>
      <c r="B2014" s="1">
        <v>25</v>
      </c>
      <c r="C2014" s="1">
        <v>14</v>
      </c>
      <c r="D2014">
        <v>10.7</v>
      </c>
      <c r="E2014">
        <v>8.9</v>
      </c>
      <c r="F2014">
        <v>89</v>
      </c>
      <c r="G2014">
        <v>377</v>
      </c>
      <c r="H2014">
        <v>130</v>
      </c>
      <c r="I2014">
        <v>294</v>
      </c>
      <c r="J2014" s="4">
        <f t="shared" si="282"/>
        <v>211.92439090212309</v>
      </c>
      <c r="K2014" s="4">
        <f t="shared" si="283"/>
        <v>36.984023316021997</v>
      </c>
      <c r="L2014" s="5">
        <f t="shared" si="279"/>
        <v>46.924390902123093</v>
      </c>
      <c r="M2014" s="5">
        <f t="shared" si="280"/>
        <v>2.9840233160219967</v>
      </c>
      <c r="N2014" s="6">
        <f t="shared" si="281"/>
        <v>104.49555842154527</v>
      </c>
      <c r="O2014" s="6">
        <f t="shared" si="284"/>
        <v>268.86852316559111</v>
      </c>
      <c r="P2014" s="6">
        <f>FORECAST(J2014,Inputs!$B$10:$B$18,Inputs!$A$10:$A$18)</f>
        <v>32.517818434278915</v>
      </c>
      <c r="Q2014" s="6">
        <f>IF(Inputs!$D$10="Yes",IF('Hourly Calcs'!P2014&gt;'Hourly Calcs'!K2014,'Hourly Calcs'!O2014,N2014+O2014),N2014+O2014)</f>
        <v>373.36408158713641</v>
      </c>
      <c r="R2014" s="12">
        <f t="shared" si="285"/>
        <v>1774.2261157020721</v>
      </c>
      <c r="S2014" s="1">
        <f>IF(AND(A2014&gt;=5,A2014&lt;=9),INDEX(Demand!$C$3:$C$26,C2014),INDEX(Demand!$B$3:$B$26,C2014))</f>
        <v>600</v>
      </c>
      <c r="T2014" s="7">
        <f t="shared" si="286"/>
        <v>600</v>
      </c>
      <c r="U2014" s="7">
        <f t="shared" si="287"/>
        <v>1174.2261157020721</v>
      </c>
    </row>
    <row r="2015" spans="1:21" x14ac:dyDescent="0.2">
      <c r="A2015" s="1">
        <v>3</v>
      </c>
      <c r="B2015" s="1">
        <v>25</v>
      </c>
      <c r="C2015" s="1">
        <v>15</v>
      </c>
      <c r="D2015">
        <v>10.8</v>
      </c>
      <c r="E2015">
        <v>8.8000000000000007</v>
      </c>
      <c r="F2015">
        <v>87</v>
      </c>
      <c r="G2015">
        <v>320</v>
      </c>
      <c r="H2015">
        <v>67</v>
      </c>
      <c r="I2015">
        <v>283</v>
      </c>
      <c r="J2015" s="4">
        <f t="shared" si="282"/>
        <v>228.45401010237819</v>
      </c>
      <c r="K2015" s="4">
        <f t="shared" si="283"/>
        <v>30.873040953052879</v>
      </c>
      <c r="L2015" s="5">
        <f t="shared" si="279"/>
        <v>63.454010102378192</v>
      </c>
      <c r="M2015" s="5">
        <f t="shared" si="280"/>
        <v>3.1269590469471211</v>
      </c>
      <c r="N2015" s="6">
        <f t="shared" si="281"/>
        <v>42.874072831644654</v>
      </c>
      <c r="O2015" s="6">
        <f t="shared" si="284"/>
        <v>258.8088165165384</v>
      </c>
      <c r="P2015" s="6">
        <f>FORECAST(J2015,Inputs!$B$10:$B$18,Inputs!$A$10:$A$18)</f>
        <v>32.670870463910909</v>
      </c>
      <c r="Q2015" s="6">
        <f>IF(Inputs!$D$10="Yes",IF('Hourly Calcs'!P2015&gt;'Hourly Calcs'!K2015,'Hourly Calcs'!O2015,N2015+O2015),N2015+O2015)</f>
        <v>258.8088165165384</v>
      </c>
      <c r="R2015" s="12">
        <f t="shared" si="285"/>
        <v>1229.8594960865905</v>
      </c>
      <c r="S2015" s="1">
        <f>IF(AND(A2015&gt;=5,A2015&lt;=9),INDEX(Demand!$C$3:$C$26,C2015),INDEX(Demand!$B$3:$B$26,C2015))</f>
        <v>600</v>
      </c>
      <c r="T2015" s="7">
        <f t="shared" si="286"/>
        <v>600</v>
      </c>
      <c r="U2015" s="7">
        <f t="shared" si="287"/>
        <v>629.85949608659053</v>
      </c>
    </row>
    <row r="2016" spans="1:21" x14ac:dyDescent="0.2">
      <c r="A2016" s="1">
        <v>3</v>
      </c>
      <c r="B2016" s="1">
        <v>25</v>
      </c>
      <c r="C2016" s="1">
        <v>16</v>
      </c>
      <c r="D2016">
        <v>10.7</v>
      </c>
      <c r="E2016">
        <v>8.9</v>
      </c>
      <c r="F2016">
        <v>89</v>
      </c>
      <c r="G2016">
        <v>237</v>
      </c>
      <c r="H2016">
        <v>67</v>
      </c>
      <c r="I2016">
        <v>206</v>
      </c>
      <c r="J2016" s="4">
        <f t="shared" si="282"/>
        <v>242.83028002346506</v>
      </c>
      <c r="K2016" s="4">
        <f t="shared" si="283"/>
        <v>23.063626235939083</v>
      </c>
      <c r="L2016" s="5">
        <f t="shared" si="279"/>
        <v>77.830280023465065</v>
      </c>
      <c r="M2016" s="5">
        <f t="shared" si="280"/>
        <v>10.936373764060917</v>
      </c>
      <c r="N2016" s="6">
        <f t="shared" si="281"/>
        <v>29.026959057400344</v>
      </c>
      <c r="O2016" s="6">
        <f t="shared" si="284"/>
        <v>188.39086997316929</v>
      </c>
      <c r="P2016" s="6">
        <f>FORECAST(J2016,Inputs!$B$10:$B$18,Inputs!$A$10:$A$18)</f>
        <v>32.803984074291343</v>
      </c>
      <c r="Q2016" s="6">
        <f>IF(Inputs!$D$10="Yes",IF('Hourly Calcs'!P2016&gt;'Hourly Calcs'!K2016,'Hourly Calcs'!O2016,N2016+O2016),N2016+O2016)</f>
        <v>188.39086997316929</v>
      </c>
      <c r="R2016" s="12">
        <f t="shared" si="285"/>
        <v>895.23341411250044</v>
      </c>
      <c r="S2016" s="1">
        <f>IF(AND(A2016&gt;=5,A2016&lt;=9),INDEX(Demand!$C$3:$C$26,C2016),INDEX(Demand!$B$3:$B$26,C2016))</f>
        <v>900</v>
      </c>
      <c r="T2016" s="7">
        <f t="shared" si="286"/>
        <v>895.23341411250044</v>
      </c>
      <c r="U2016" s="7">
        <f t="shared" si="287"/>
        <v>0</v>
      </c>
    </row>
    <row r="2017" spans="1:21" x14ac:dyDescent="0.2">
      <c r="A2017" s="1">
        <v>3</v>
      </c>
      <c r="B2017" s="1">
        <v>25</v>
      </c>
      <c r="C2017" s="1">
        <v>17</v>
      </c>
      <c r="D2017">
        <v>10</v>
      </c>
      <c r="E2017">
        <v>8.8000000000000007</v>
      </c>
      <c r="F2017">
        <v>92</v>
      </c>
      <c r="G2017">
        <v>137</v>
      </c>
      <c r="H2017">
        <v>25</v>
      </c>
      <c r="I2017">
        <v>129</v>
      </c>
      <c r="J2017" s="4">
        <f t="shared" si="282"/>
        <v>255.61639985741456</v>
      </c>
      <c r="K2017" s="4">
        <f t="shared" si="283"/>
        <v>14.235043988184714</v>
      </c>
      <c r="L2017" s="5">
        <f t="shared" si="279"/>
        <v>0</v>
      </c>
      <c r="M2017" s="5">
        <f t="shared" si="280"/>
        <v>19.764956011815286</v>
      </c>
      <c r="N2017" s="6">
        <f t="shared" si="281"/>
        <v>4.9507373101783392</v>
      </c>
      <c r="O2017" s="6">
        <f t="shared" si="284"/>
        <v>117.97292342980019</v>
      </c>
      <c r="P2017" s="6">
        <f>FORECAST(J2017,Inputs!$B$10:$B$18,Inputs!$A$10:$A$18)</f>
        <v>32.92237407275384</v>
      </c>
      <c r="Q2017" s="6">
        <f>IF(Inputs!$D$10="Yes",IF('Hourly Calcs'!P2017&gt;'Hourly Calcs'!K2017,'Hourly Calcs'!O2017,N2017+O2017),N2017+O2017)</f>
        <v>117.97292342980019</v>
      </c>
      <c r="R2017" s="12">
        <f t="shared" si="285"/>
        <v>560.60733213841047</v>
      </c>
      <c r="S2017" s="1">
        <f>IF(AND(A2017&gt;=5,A2017&lt;=9),INDEX(Demand!$C$3:$C$26,C2017),INDEX(Demand!$B$3:$B$26,C2017))</f>
        <v>900</v>
      </c>
      <c r="T2017" s="7">
        <f t="shared" si="286"/>
        <v>560.60733213841047</v>
      </c>
      <c r="U2017" s="7">
        <f t="shared" si="287"/>
        <v>0</v>
      </c>
    </row>
    <row r="2018" spans="1:21" x14ac:dyDescent="0.2">
      <c r="A2018" s="1">
        <v>3</v>
      </c>
      <c r="B2018" s="1">
        <v>25</v>
      </c>
      <c r="C2018" s="1">
        <v>18</v>
      </c>
      <c r="D2018">
        <v>9.8000000000000007</v>
      </c>
      <c r="E2018">
        <v>8.8000000000000007</v>
      </c>
      <c r="F2018">
        <v>93</v>
      </c>
      <c r="G2018">
        <v>43</v>
      </c>
      <c r="H2018">
        <v>0</v>
      </c>
      <c r="I2018">
        <v>43</v>
      </c>
      <c r="J2018" s="4">
        <f t="shared" si="282"/>
        <v>267.50154814811168</v>
      </c>
      <c r="K2018" s="4">
        <f t="shared" si="283"/>
        <v>4.9715090270439504</v>
      </c>
      <c r="L2018" s="5">
        <f t="shared" si="279"/>
        <v>0</v>
      </c>
      <c r="M2018" s="5">
        <f t="shared" si="280"/>
        <v>29.02849097295605</v>
      </c>
      <c r="N2018" s="6">
        <f t="shared" si="281"/>
        <v>0</v>
      </c>
      <c r="O2018" s="6">
        <f t="shared" si="284"/>
        <v>39.324307809933394</v>
      </c>
      <c r="P2018" s="6">
        <f>FORECAST(J2018,Inputs!$B$10:$B$18,Inputs!$A$10:$A$18)</f>
        <v>33.032421742112142</v>
      </c>
      <c r="Q2018" s="6">
        <f>IF(Inputs!$D$10="Yes",IF('Hourly Calcs'!P2018&gt;'Hourly Calcs'!K2018,'Hourly Calcs'!O2018,N2018+O2018),N2018+O2018)</f>
        <v>39.324307809933394</v>
      </c>
      <c r="R2018" s="12">
        <f t="shared" si="285"/>
        <v>186.86911071280349</v>
      </c>
      <c r="S2018" s="1">
        <f>IF(AND(A2018&gt;=5,A2018&lt;=9),INDEX(Demand!$C$3:$C$26,C2018),INDEX(Demand!$B$3:$B$26,C2018))</f>
        <v>900</v>
      </c>
      <c r="T2018" s="7">
        <f t="shared" si="286"/>
        <v>186.86911071280349</v>
      </c>
      <c r="U2018" s="7">
        <f t="shared" si="287"/>
        <v>0</v>
      </c>
    </row>
    <row r="2019" spans="1:21" x14ac:dyDescent="0.2">
      <c r="A2019" s="1">
        <v>3</v>
      </c>
      <c r="B2019" s="1">
        <v>25</v>
      </c>
      <c r="C2019" s="1">
        <v>19</v>
      </c>
      <c r="D2019">
        <v>9.4</v>
      </c>
      <c r="E2019">
        <v>8.6</v>
      </c>
      <c r="F2019">
        <v>95</v>
      </c>
      <c r="G2019">
        <v>3</v>
      </c>
      <c r="H2019">
        <v>0</v>
      </c>
      <c r="I2019">
        <v>3</v>
      </c>
      <c r="J2019" s="4">
        <f t="shared" si="282"/>
        <v>279.15271587717081</v>
      </c>
      <c r="K2019" s="4">
        <f t="shared" si="283"/>
        <v>-4.5736970353763979</v>
      </c>
      <c r="L2019" s="5">
        <f t="shared" ref="L2019:L2082" si="288">IF(ABS($B$5-J2019)&gt;90,0,ABS($B$5-J2019))</f>
        <v>0</v>
      </c>
      <c r="M2019" s="5">
        <f t="shared" ref="M2019:M2082" si="289">IF(K2019&gt;0,ABS($B$4-K2019),0)</f>
        <v>0</v>
      </c>
      <c r="N2019" s="6">
        <f t="shared" si="281"/>
        <v>0</v>
      </c>
      <c r="O2019" s="6">
        <f t="shared" si="284"/>
        <v>2.7435563588325627</v>
      </c>
      <c r="P2019" s="6">
        <f>FORECAST(J2019,Inputs!$B$10:$B$18,Inputs!$A$10:$A$18)</f>
        <v>33.140302924788614</v>
      </c>
      <c r="Q2019" s="6">
        <f>IF(Inputs!$D$10="Yes",IF('Hourly Calcs'!P2019&gt;'Hourly Calcs'!K2019,'Hourly Calcs'!O2019,N2019+O2019),N2019+O2019)</f>
        <v>2.7435563588325627</v>
      </c>
      <c r="R2019" s="12">
        <f t="shared" si="285"/>
        <v>13.037379817172337</v>
      </c>
      <c r="S2019" s="1">
        <f>IF(AND(A2019&gt;=5,A2019&lt;=9),INDEX(Demand!$C$3:$C$26,C2019),INDEX(Demand!$B$3:$B$26,C2019))</f>
        <v>900</v>
      </c>
      <c r="T2019" s="7">
        <f t="shared" si="286"/>
        <v>13.037379817172337</v>
      </c>
      <c r="U2019" s="7">
        <f t="shared" si="287"/>
        <v>0</v>
      </c>
    </row>
    <row r="2020" spans="1:21" x14ac:dyDescent="0.2">
      <c r="A2020" s="1">
        <v>3</v>
      </c>
      <c r="B2020" s="1">
        <v>25</v>
      </c>
      <c r="C2020" s="1">
        <v>20</v>
      </c>
      <c r="D2020">
        <v>9.1</v>
      </c>
      <c r="E2020">
        <v>8.6999999999999993</v>
      </c>
      <c r="F2020">
        <v>97</v>
      </c>
      <c r="G2020">
        <v>0</v>
      </c>
      <c r="H2020">
        <v>0</v>
      </c>
      <c r="I2020">
        <v>0</v>
      </c>
      <c r="J2020" s="4">
        <f t="shared" si="282"/>
        <v>291.20806140198692</v>
      </c>
      <c r="K2020" s="4">
        <f t="shared" si="283"/>
        <v>-13.759234027371591</v>
      </c>
      <c r="L2020" s="5">
        <f t="shared" si="288"/>
        <v>0</v>
      </c>
      <c r="M2020" s="5">
        <f t="shared" si="289"/>
        <v>0</v>
      </c>
      <c r="N2020" s="6">
        <f t="shared" si="281"/>
        <v>0</v>
      </c>
      <c r="O2020" s="6">
        <f t="shared" si="284"/>
        <v>0</v>
      </c>
      <c r="P2020" s="6">
        <f>FORECAST(J2020,Inputs!$B$10:$B$18,Inputs!$A$10:$A$18)</f>
        <v>33.251926494462836</v>
      </c>
      <c r="Q2020" s="6">
        <f>IF(Inputs!$D$10="Yes",IF('Hourly Calcs'!P2020&gt;'Hourly Calcs'!K2020,'Hourly Calcs'!O2020,N2020+O2020),N2020+O2020)</f>
        <v>0</v>
      </c>
      <c r="R2020" s="12">
        <f t="shared" si="285"/>
        <v>0</v>
      </c>
      <c r="S2020" s="1">
        <f>IF(AND(A2020&gt;=5,A2020&lt;=9),INDEX(Demand!$C$3:$C$26,C2020),INDEX(Demand!$B$3:$B$26,C2020))</f>
        <v>800</v>
      </c>
      <c r="T2020" s="7">
        <f t="shared" si="286"/>
        <v>0</v>
      </c>
      <c r="U2020" s="7">
        <f t="shared" si="287"/>
        <v>0</v>
      </c>
    </row>
    <row r="2021" spans="1:21" x14ac:dyDescent="0.2">
      <c r="A2021" s="1">
        <v>3</v>
      </c>
      <c r="B2021" s="1">
        <v>25</v>
      </c>
      <c r="C2021" s="1">
        <v>21</v>
      </c>
      <c r="D2021">
        <v>8.9</v>
      </c>
      <c r="E2021">
        <v>8.3000000000000007</v>
      </c>
      <c r="F2021">
        <v>96</v>
      </c>
      <c r="G2021">
        <v>0</v>
      </c>
      <c r="H2021">
        <v>0</v>
      </c>
      <c r="I2021">
        <v>0</v>
      </c>
      <c r="J2021" s="4">
        <f t="shared" si="282"/>
        <v>304.29466117740265</v>
      </c>
      <c r="K2021" s="4">
        <f t="shared" si="283"/>
        <v>-22.149692423254308</v>
      </c>
      <c r="L2021" s="5">
        <f t="shared" si="288"/>
        <v>0</v>
      </c>
      <c r="M2021" s="5">
        <f t="shared" si="289"/>
        <v>0</v>
      </c>
      <c r="N2021" s="6">
        <f t="shared" si="281"/>
        <v>0</v>
      </c>
      <c r="O2021" s="6">
        <f t="shared" si="284"/>
        <v>0</v>
      </c>
      <c r="P2021" s="6">
        <f>FORECAST(J2021,Inputs!$B$10:$B$18,Inputs!$A$10:$A$18)</f>
        <v>33.373098714605575</v>
      </c>
      <c r="Q2021" s="6">
        <f>IF(Inputs!$D$10="Yes",IF('Hourly Calcs'!P2021&gt;'Hourly Calcs'!K2021,'Hourly Calcs'!O2021,N2021+O2021),N2021+O2021)</f>
        <v>0</v>
      </c>
      <c r="R2021" s="12">
        <f t="shared" si="285"/>
        <v>0</v>
      </c>
      <c r="S2021" s="1">
        <f>IF(AND(A2021&gt;=5,A2021&lt;=9),INDEX(Demand!$C$3:$C$26,C2021),INDEX(Demand!$B$3:$B$26,C2021))</f>
        <v>700</v>
      </c>
      <c r="T2021" s="7">
        <f t="shared" si="286"/>
        <v>0</v>
      </c>
      <c r="U2021" s="7">
        <f t="shared" si="287"/>
        <v>0</v>
      </c>
    </row>
    <row r="2022" spans="1:21" x14ac:dyDescent="0.2">
      <c r="A2022" s="1">
        <v>3</v>
      </c>
      <c r="B2022" s="1">
        <v>25</v>
      </c>
      <c r="C2022" s="1">
        <v>22</v>
      </c>
      <c r="D2022">
        <v>8.8000000000000007</v>
      </c>
      <c r="E2022">
        <v>8.4</v>
      </c>
      <c r="F2022">
        <v>97</v>
      </c>
      <c r="G2022">
        <v>0</v>
      </c>
      <c r="H2022">
        <v>0</v>
      </c>
      <c r="I2022">
        <v>0</v>
      </c>
      <c r="J2022" s="4">
        <f t="shared" si="282"/>
        <v>318.98424779365178</v>
      </c>
      <c r="K2022" s="4">
        <f t="shared" si="283"/>
        <v>-29.233779677567256</v>
      </c>
      <c r="L2022" s="5">
        <f t="shared" si="288"/>
        <v>0</v>
      </c>
      <c r="M2022" s="5">
        <f t="shared" si="289"/>
        <v>0</v>
      </c>
      <c r="N2022" s="6">
        <f t="shared" si="281"/>
        <v>0</v>
      </c>
      <c r="O2022" s="6">
        <f t="shared" si="284"/>
        <v>0</v>
      </c>
      <c r="P2022" s="6">
        <f>FORECAST(J2022,Inputs!$B$10:$B$18,Inputs!$A$10:$A$18)</f>
        <v>33.509113405496777</v>
      </c>
      <c r="Q2022" s="6">
        <f>IF(Inputs!$D$10="Yes",IF('Hourly Calcs'!P2022&gt;'Hourly Calcs'!K2022,'Hourly Calcs'!O2022,N2022+O2022),N2022+O2022)</f>
        <v>0</v>
      </c>
      <c r="R2022" s="12">
        <f t="shared" si="285"/>
        <v>0</v>
      </c>
      <c r="S2022" s="1">
        <f>IF(AND(A2022&gt;=5,A2022&lt;=9),INDEX(Demand!$C$3:$C$26,C2022),INDEX(Demand!$B$3:$B$26,C2022))</f>
        <v>600</v>
      </c>
      <c r="T2022" s="7">
        <f t="shared" si="286"/>
        <v>0</v>
      </c>
      <c r="U2022" s="7">
        <f t="shared" si="287"/>
        <v>0</v>
      </c>
    </row>
    <row r="2023" spans="1:21" x14ac:dyDescent="0.2">
      <c r="A2023" s="1">
        <v>3</v>
      </c>
      <c r="B2023" s="1">
        <v>25</v>
      </c>
      <c r="C2023" s="1">
        <v>23</v>
      </c>
      <c r="D2023">
        <v>8.8000000000000007</v>
      </c>
      <c r="E2023">
        <v>8.4</v>
      </c>
      <c r="F2023">
        <v>97</v>
      </c>
      <c r="G2023">
        <v>0</v>
      </c>
      <c r="H2023">
        <v>0</v>
      </c>
      <c r="I2023">
        <v>0</v>
      </c>
      <c r="J2023" s="4">
        <f t="shared" si="282"/>
        <v>335.59197638426929</v>
      </c>
      <c r="K2023" s="4">
        <f t="shared" si="283"/>
        <v>-34.356639486057219</v>
      </c>
      <c r="L2023" s="5">
        <f t="shared" si="288"/>
        <v>0</v>
      </c>
      <c r="M2023" s="5">
        <f t="shared" si="289"/>
        <v>0</v>
      </c>
      <c r="N2023" s="6">
        <f t="shared" si="281"/>
        <v>0</v>
      </c>
      <c r="O2023" s="6">
        <f t="shared" si="284"/>
        <v>0</v>
      </c>
      <c r="P2023" s="6">
        <f>FORECAST(J2023,Inputs!$B$10:$B$18,Inputs!$A$10:$A$18)</f>
        <v>33.662888670224717</v>
      </c>
      <c r="Q2023" s="6">
        <f>IF(Inputs!$D$10="Yes",IF('Hourly Calcs'!P2023&gt;'Hourly Calcs'!K2023,'Hourly Calcs'!O2023,N2023+O2023),N2023+O2023)</f>
        <v>0</v>
      </c>
      <c r="R2023" s="12">
        <f t="shared" si="285"/>
        <v>0</v>
      </c>
      <c r="S2023" s="1">
        <f>IF(AND(A2023&gt;=5,A2023&lt;=9),INDEX(Demand!$C$3:$C$26,C2023),INDEX(Demand!$B$3:$B$26,C2023))</f>
        <v>500</v>
      </c>
      <c r="T2023" s="7">
        <f t="shared" si="286"/>
        <v>0</v>
      </c>
      <c r="U2023" s="7">
        <f t="shared" si="287"/>
        <v>0</v>
      </c>
    </row>
    <row r="2024" spans="1:21" x14ac:dyDescent="0.2">
      <c r="A2024" s="1">
        <v>3</v>
      </c>
      <c r="B2024" s="1">
        <v>25</v>
      </c>
      <c r="C2024" s="1">
        <v>24</v>
      </c>
      <c r="D2024">
        <v>8.9</v>
      </c>
      <c r="E2024">
        <v>8.6999999999999993</v>
      </c>
      <c r="F2024">
        <v>99</v>
      </c>
      <c r="G2024">
        <v>0</v>
      </c>
      <c r="H2024">
        <v>0</v>
      </c>
      <c r="I2024">
        <v>0</v>
      </c>
      <c r="J2024" s="4">
        <f t="shared" si="282"/>
        <v>353.80523148291763</v>
      </c>
      <c r="K2024" s="4">
        <f t="shared" si="283"/>
        <v>-36.852462191920949</v>
      </c>
      <c r="L2024" s="5">
        <f t="shared" si="288"/>
        <v>0</v>
      </c>
      <c r="M2024" s="5">
        <f t="shared" si="289"/>
        <v>0</v>
      </c>
      <c r="N2024" s="6">
        <f t="shared" si="281"/>
        <v>0</v>
      </c>
      <c r="O2024" s="6">
        <f t="shared" si="284"/>
        <v>0</v>
      </c>
      <c r="P2024" s="6">
        <f>FORECAST(J2024,Inputs!$B$10:$B$18,Inputs!$A$10:$A$18)</f>
        <v>33.831529921138127</v>
      </c>
      <c r="Q2024" s="6">
        <f>IF(Inputs!$D$10="Yes",IF('Hourly Calcs'!P2024&gt;'Hourly Calcs'!K2024,'Hourly Calcs'!O2024,N2024+O2024),N2024+O2024)</f>
        <v>0</v>
      </c>
      <c r="R2024" s="12">
        <f t="shared" si="285"/>
        <v>0</v>
      </c>
      <c r="S2024" s="1">
        <f>IF(AND(A2024&gt;=5,A2024&lt;=9),INDEX(Demand!$C$3:$C$26,C2024),INDEX(Demand!$B$3:$B$26,C2024))</f>
        <v>400</v>
      </c>
      <c r="T2024" s="7">
        <f t="shared" si="286"/>
        <v>0</v>
      </c>
      <c r="U2024" s="7">
        <f t="shared" si="287"/>
        <v>0</v>
      </c>
    </row>
    <row r="2025" spans="1:21" x14ac:dyDescent="0.2">
      <c r="A2025" s="1">
        <v>3</v>
      </c>
      <c r="B2025" s="1">
        <v>26</v>
      </c>
      <c r="C2025" s="1">
        <v>1</v>
      </c>
      <c r="D2025">
        <v>8.9</v>
      </c>
      <c r="E2025">
        <v>8.6999999999999993</v>
      </c>
      <c r="F2025">
        <v>99</v>
      </c>
      <c r="G2025">
        <v>0</v>
      </c>
      <c r="H2025">
        <v>0</v>
      </c>
      <c r="I2025">
        <v>0</v>
      </c>
      <c r="J2025" s="4">
        <f t="shared" si="282"/>
        <v>12.494293322024163</v>
      </c>
      <c r="K2025" s="4">
        <f t="shared" si="283"/>
        <v>-36.312804503880855</v>
      </c>
      <c r="L2025" s="5">
        <f t="shared" si="288"/>
        <v>0</v>
      </c>
      <c r="M2025" s="5">
        <f t="shared" si="289"/>
        <v>0</v>
      </c>
      <c r="N2025" s="6">
        <f t="shared" si="281"/>
        <v>0</v>
      </c>
      <c r="O2025" s="6">
        <f t="shared" si="284"/>
        <v>0</v>
      </c>
      <c r="P2025" s="6">
        <f>FORECAST(J2025,Inputs!$B$10:$B$18,Inputs!$A$10:$A$18)</f>
        <v>30.671243456685406</v>
      </c>
      <c r="Q2025" s="6">
        <f>IF(Inputs!$D$10="Yes",IF('Hourly Calcs'!P2025&gt;'Hourly Calcs'!K2025,'Hourly Calcs'!O2025,N2025+O2025),N2025+O2025)</f>
        <v>0</v>
      </c>
      <c r="R2025" s="12">
        <f t="shared" si="285"/>
        <v>0</v>
      </c>
      <c r="S2025" s="1">
        <f>IF(AND(A2025&gt;=5,A2025&lt;=9),INDEX(Demand!$C$3:$C$26,C2025),INDEX(Demand!$B$3:$B$26,C2025))</f>
        <v>350</v>
      </c>
      <c r="T2025" s="7">
        <f t="shared" si="286"/>
        <v>0</v>
      </c>
      <c r="U2025" s="7">
        <f t="shared" si="287"/>
        <v>0</v>
      </c>
    </row>
    <row r="2026" spans="1:21" x14ac:dyDescent="0.2">
      <c r="A2026" s="1">
        <v>3</v>
      </c>
      <c r="B2026" s="1">
        <v>26</v>
      </c>
      <c r="C2026" s="1">
        <v>2</v>
      </c>
      <c r="D2026">
        <v>8.4</v>
      </c>
      <c r="E2026">
        <v>8.1999999999999993</v>
      </c>
      <c r="F2026">
        <v>99</v>
      </c>
      <c r="G2026">
        <v>0</v>
      </c>
      <c r="H2026">
        <v>0</v>
      </c>
      <c r="I2026">
        <v>0</v>
      </c>
      <c r="J2026" s="4">
        <f t="shared" si="282"/>
        <v>30.234237475889159</v>
      </c>
      <c r="K2026" s="4">
        <f t="shared" si="283"/>
        <v>-32.830336077749763</v>
      </c>
      <c r="L2026" s="5">
        <f t="shared" si="288"/>
        <v>0</v>
      </c>
      <c r="M2026" s="5">
        <f t="shared" si="289"/>
        <v>0</v>
      </c>
      <c r="N2026" s="6">
        <f t="shared" si="281"/>
        <v>0</v>
      </c>
      <c r="O2026" s="6">
        <f t="shared" si="284"/>
        <v>0</v>
      </c>
      <c r="P2026" s="6">
        <f>FORECAST(J2026,Inputs!$B$10:$B$18,Inputs!$A$10:$A$18)</f>
        <v>30.835502198850822</v>
      </c>
      <c r="Q2026" s="6">
        <f>IF(Inputs!$D$10="Yes",IF('Hourly Calcs'!P2026&gt;'Hourly Calcs'!K2026,'Hourly Calcs'!O2026,N2026+O2026),N2026+O2026)</f>
        <v>0</v>
      </c>
      <c r="R2026" s="12">
        <f t="shared" si="285"/>
        <v>0</v>
      </c>
      <c r="S2026" s="1">
        <f>IF(AND(A2026&gt;=5,A2026&lt;=9),INDEX(Demand!$C$3:$C$26,C2026),INDEX(Demand!$B$3:$B$26,C2026))</f>
        <v>350</v>
      </c>
      <c r="T2026" s="7">
        <f t="shared" si="286"/>
        <v>0</v>
      </c>
      <c r="U2026" s="7">
        <f t="shared" si="287"/>
        <v>0</v>
      </c>
    </row>
    <row r="2027" spans="1:21" x14ac:dyDescent="0.2">
      <c r="A2027" s="1">
        <v>3</v>
      </c>
      <c r="B2027" s="1">
        <v>26</v>
      </c>
      <c r="C2027" s="1">
        <v>3</v>
      </c>
      <c r="D2027">
        <v>8.1999999999999993</v>
      </c>
      <c r="E2027">
        <v>8</v>
      </c>
      <c r="F2027">
        <v>99</v>
      </c>
      <c r="G2027">
        <v>0</v>
      </c>
      <c r="H2027">
        <v>0</v>
      </c>
      <c r="I2027">
        <v>0</v>
      </c>
      <c r="J2027" s="4">
        <f t="shared" si="282"/>
        <v>46.162459778923193</v>
      </c>
      <c r="K2027" s="4">
        <f t="shared" si="283"/>
        <v>-26.937954990475632</v>
      </c>
      <c r="L2027" s="5">
        <f t="shared" si="288"/>
        <v>0</v>
      </c>
      <c r="M2027" s="5">
        <f t="shared" si="289"/>
        <v>0</v>
      </c>
      <c r="N2027" s="6">
        <f t="shared" si="281"/>
        <v>0</v>
      </c>
      <c r="O2027" s="6">
        <f t="shared" si="284"/>
        <v>0</v>
      </c>
      <c r="P2027" s="6">
        <f>FORECAST(J2027,Inputs!$B$10:$B$18,Inputs!$A$10:$A$18)</f>
        <v>30.982985738693731</v>
      </c>
      <c r="Q2027" s="6">
        <f>IF(Inputs!$D$10="Yes",IF('Hourly Calcs'!P2027&gt;'Hourly Calcs'!K2027,'Hourly Calcs'!O2027,N2027+O2027),N2027+O2027)</f>
        <v>0</v>
      </c>
      <c r="R2027" s="12">
        <f t="shared" si="285"/>
        <v>0</v>
      </c>
      <c r="S2027" s="1">
        <f>IF(AND(A2027&gt;=5,A2027&lt;=9),INDEX(Demand!$C$3:$C$26,C2027),INDEX(Demand!$B$3:$B$26,C2027))</f>
        <v>350</v>
      </c>
      <c r="T2027" s="7">
        <f t="shared" si="286"/>
        <v>0</v>
      </c>
      <c r="U2027" s="7">
        <f t="shared" si="287"/>
        <v>0</v>
      </c>
    </row>
    <row r="2028" spans="1:21" x14ac:dyDescent="0.2">
      <c r="A2028" s="1">
        <v>3</v>
      </c>
      <c r="B2028" s="1">
        <v>26</v>
      </c>
      <c r="C2028" s="1">
        <v>4</v>
      </c>
      <c r="D2028">
        <v>8.1</v>
      </c>
      <c r="E2028">
        <v>7.9</v>
      </c>
      <c r="F2028">
        <v>99</v>
      </c>
      <c r="G2028">
        <v>0</v>
      </c>
      <c r="H2028">
        <v>0</v>
      </c>
      <c r="I2028">
        <v>0</v>
      </c>
      <c r="J2028" s="4">
        <f t="shared" si="282"/>
        <v>60.228393663155572</v>
      </c>
      <c r="K2028" s="4">
        <f t="shared" si="283"/>
        <v>-19.320070658998006</v>
      </c>
      <c r="L2028" s="5">
        <f t="shared" si="288"/>
        <v>0</v>
      </c>
      <c r="M2028" s="5">
        <f t="shared" si="289"/>
        <v>0</v>
      </c>
      <c r="N2028" s="6">
        <f t="shared" si="281"/>
        <v>0</v>
      </c>
      <c r="O2028" s="6">
        <f t="shared" si="284"/>
        <v>0</v>
      </c>
      <c r="P2028" s="6">
        <f>FORECAST(J2028,Inputs!$B$10:$B$18,Inputs!$A$10:$A$18)</f>
        <v>31.113225867251437</v>
      </c>
      <c r="Q2028" s="6">
        <f>IF(Inputs!$D$10="Yes",IF('Hourly Calcs'!P2028&gt;'Hourly Calcs'!K2028,'Hourly Calcs'!O2028,N2028+O2028),N2028+O2028)</f>
        <v>0</v>
      </c>
      <c r="R2028" s="12">
        <f t="shared" si="285"/>
        <v>0</v>
      </c>
      <c r="S2028" s="1">
        <f>IF(AND(A2028&gt;=5,A2028&lt;=9),INDEX(Demand!$C$3:$C$26,C2028),INDEX(Demand!$B$3:$B$26,C2028))</f>
        <v>350</v>
      </c>
      <c r="T2028" s="7">
        <f t="shared" si="286"/>
        <v>0</v>
      </c>
      <c r="U2028" s="7">
        <f t="shared" si="287"/>
        <v>0</v>
      </c>
    </row>
    <row r="2029" spans="1:21" x14ac:dyDescent="0.2">
      <c r="A2029" s="1">
        <v>3</v>
      </c>
      <c r="B2029" s="1">
        <v>26</v>
      </c>
      <c r="C2029" s="1">
        <v>5</v>
      </c>
      <c r="D2029">
        <v>8.1999999999999993</v>
      </c>
      <c r="E2029">
        <v>7.8</v>
      </c>
      <c r="F2029">
        <v>97</v>
      </c>
      <c r="G2029">
        <v>0</v>
      </c>
      <c r="H2029">
        <v>0</v>
      </c>
      <c r="I2029">
        <v>0</v>
      </c>
      <c r="J2029" s="4">
        <f t="shared" si="282"/>
        <v>72.871963248112081</v>
      </c>
      <c r="K2029" s="4">
        <f t="shared" si="283"/>
        <v>-10.591592938654429</v>
      </c>
      <c r="L2029" s="5">
        <f t="shared" si="288"/>
        <v>0</v>
      </c>
      <c r="M2029" s="5">
        <f t="shared" si="289"/>
        <v>0</v>
      </c>
      <c r="N2029" s="6">
        <f t="shared" si="281"/>
        <v>0</v>
      </c>
      <c r="O2029" s="6">
        <f t="shared" si="284"/>
        <v>0</v>
      </c>
      <c r="P2029" s="6">
        <f>FORECAST(J2029,Inputs!$B$10:$B$18,Inputs!$A$10:$A$18)</f>
        <v>31.230295956001036</v>
      </c>
      <c r="Q2029" s="6">
        <f>IF(Inputs!$D$10="Yes",IF('Hourly Calcs'!P2029&gt;'Hourly Calcs'!K2029,'Hourly Calcs'!O2029,N2029+O2029),N2029+O2029)</f>
        <v>0</v>
      </c>
      <c r="R2029" s="12">
        <f t="shared" si="285"/>
        <v>0</v>
      </c>
      <c r="S2029" s="1">
        <f>IF(AND(A2029&gt;=5,A2029&lt;=9),INDEX(Demand!$C$3:$C$26,C2029),INDEX(Demand!$B$3:$B$26,C2029))</f>
        <v>350</v>
      </c>
      <c r="T2029" s="7">
        <f t="shared" si="286"/>
        <v>0</v>
      </c>
      <c r="U2029" s="7">
        <f t="shared" si="287"/>
        <v>0</v>
      </c>
    </row>
    <row r="2030" spans="1:21" x14ac:dyDescent="0.2">
      <c r="A2030" s="1">
        <v>3</v>
      </c>
      <c r="B2030" s="1">
        <v>26</v>
      </c>
      <c r="C2030" s="1">
        <v>6</v>
      </c>
      <c r="D2030">
        <v>8.4</v>
      </c>
      <c r="E2030">
        <v>8</v>
      </c>
      <c r="F2030">
        <v>97</v>
      </c>
      <c r="G2030">
        <v>0</v>
      </c>
      <c r="H2030">
        <v>0</v>
      </c>
      <c r="I2030">
        <v>0</v>
      </c>
      <c r="J2030" s="4">
        <f t="shared" si="282"/>
        <v>84.696540352567681</v>
      </c>
      <c r="K2030" s="4">
        <f t="shared" si="283"/>
        <v>-1.0569759105517846</v>
      </c>
      <c r="L2030" s="5">
        <f t="shared" si="288"/>
        <v>80.303459647432319</v>
      </c>
      <c r="M2030" s="5">
        <f t="shared" si="289"/>
        <v>0</v>
      </c>
      <c r="N2030" s="6">
        <f t="shared" si="281"/>
        <v>0</v>
      </c>
      <c r="O2030" s="6">
        <f t="shared" si="284"/>
        <v>0</v>
      </c>
      <c r="P2030" s="6">
        <f>FORECAST(J2030,Inputs!$B$10:$B$18,Inputs!$A$10:$A$18)</f>
        <v>31.339782781042292</v>
      </c>
      <c r="Q2030" s="6">
        <f>IF(Inputs!$D$10="Yes",IF('Hourly Calcs'!P2030&gt;'Hourly Calcs'!K2030,'Hourly Calcs'!O2030,N2030+O2030),N2030+O2030)</f>
        <v>0</v>
      </c>
      <c r="R2030" s="12">
        <f t="shared" si="285"/>
        <v>0</v>
      </c>
      <c r="S2030" s="1">
        <f>IF(AND(A2030&gt;=5,A2030&lt;=9),INDEX(Demand!$C$3:$C$26,C2030),INDEX(Demand!$B$3:$B$26,C2030))</f>
        <v>350</v>
      </c>
      <c r="T2030" s="7">
        <f t="shared" si="286"/>
        <v>0</v>
      </c>
      <c r="U2030" s="7">
        <f t="shared" si="287"/>
        <v>0</v>
      </c>
    </row>
    <row r="2031" spans="1:21" x14ac:dyDescent="0.2">
      <c r="A2031" s="1">
        <v>3</v>
      </c>
      <c r="B2031" s="1">
        <v>26</v>
      </c>
      <c r="C2031" s="1">
        <v>7</v>
      </c>
      <c r="D2031">
        <v>8.5</v>
      </c>
      <c r="E2031">
        <v>7.9</v>
      </c>
      <c r="F2031">
        <v>96</v>
      </c>
      <c r="G2031">
        <v>14</v>
      </c>
      <c r="H2031">
        <v>0</v>
      </c>
      <c r="I2031">
        <v>14</v>
      </c>
      <c r="J2031" s="4">
        <f t="shared" si="282"/>
        <v>96.332944713392322</v>
      </c>
      <c r="K2031" s="4">
        <f t="shared" si="283"/>
        <v>8.289283850021647</v>
      </c>
      <c r="L2031" s="5">
        <f t="shared" si="288"/>
        <v>68.667055286607678</v>
      </c>
      <c r="M2031" s="5">
        <f t="shared" si="289"/>
        <v>25.710716149978353</v>
      </c>
      <c r="N2031" s="6">
        <f t="shared" si="281"/>
        <v>0</v>
      </c>
      <c r="O2031" s="6">
        <f t="shared" si="284"/>
        <v>12.803263007885292</v>
      </c>
      <c r="P2031" s="6">
        <f>FORECAST(J2031,Inputs!$B$10:$B$18,Inputs!$A$10:$A$18)</f>
        <v>31.447527265864743</v>
      </c>
      <c r="Q2031" s="6">
        <f>IF(Inputs!$D$10="Yes",IF('Hourly Calcs'!P2031&gt;'Hourly Calcs'!K2031,'Hourly Calcs'!O2031,N2031+O2031),N2031+O2031)</f>
        <v>12.803263007885292</v>
      </c>
      <c r="R2031" s="12">
        <f t="shared" si="285"/>
        <v>60.841105813470904</v>
      </c>
      <c r="S2031" s="1">
        <f>IF(AND(A2031&gt;=5,A2031&lt;=9),INDEX(Demand!$C$3:$C$26,C2031),INDEX(Demand!$B$3:$B$26,C2031))</f>
        <v>350</v>
      </c>
      <c r="T2031" s="7">
        <f t="shared" si="286"/>
        <v>60.841105813470904</v>
      </c>
      <c r="U2031" s="7">
        <f t="shared" si="287"/>
        <v>0</v>
      </c>
    </row>
    <row r="2032" spans="1:21" x14ac:dyDescent="0.2">
      <c r="A2032" s="1">
        <v>3</v>
      </c>
      <c r="B2032" s="1">
        <v>26</v>
      </c>
      <c r="C2032" s="1">
        <v>8</v>
      </c>
      <c r="D2032">
        <v>8.6</v>
      </c>
      <c r="E2032">
        <v>8</v>
      </c>
      <c r="F2032">
        <v>96</v>
      </c>
      <c r="G2032">
        <v>90</v>
      </c>
      <c r="H2032">
        <v>33</v>
      </c>
      <c r="I2032">
        <v>82</v>
      </c>
      <c r="J2032" s="4">
        <f t="shared" si="282"/>
        <v>108.42782921456576</v>
      </c>
      <c r="K2032" s="4">
        <f t="shared" si="283"/>
        <v>17.507700548300519</v>
      </c>
      <c r="L2032" s="5">
        <f t="shared" si="288"/>
        <v>56.572170785434238</v>
      </c>
      <c r="M2032" s="5">
        <f t="shared" si="289"/>
        <v>16.492299451699481</v>
      </c>
      <c r="N2032" s="6">
        <f t="shared" si="281"/>
        <v>17.925081400760089</v>
      </c>
      <c r="O2032" s="6">
        <f t="shared" si="284"/>
        <v>74.990540474756713</v>
      </c>
      <c r="P2032" s="6">
        <f>FORECAST(J2032,Inputs!$B$10:$B$18,Inputs!$A$10:$A$18)</f>
        <v>31.559516937171903</v>
      </c>
      <c r="Q2032" s="6">
        <f>IF(Inputs!$D$10="Yes",IF('Hourly Calcs'!P2032&gt;'Hourly Calcs'!K2032,'Hourly Calcs'!O2032,N2032+O2032),N2032+O2032)</f>
        <v>74.990540474756713</v>
      </c>
      <c r="R2032" s="12">
        <f t="shared" si="285"/>
        <v>356.35504833604386</v>
      </c>
      <c r="S2032" s="1">
        <f>IF(AND(A2032&gt;=5,A2032&lt;=9),INDEX(Demand!$C$3:$C$26,C2032),INDEX(Demand!$B$3:$B$26,C2032))</f>
        <v>350</v>
      </c>
      <c r="T2032" s="7">
        <f t="shared" si="286"/>
        <v>350</v>
      </c>
      <c r="U2032" s="7">
        <f t="shared" si="287"/>
        <v>6.3550483360438648</v>
      </c>
    </row>
    <row r="2033" spans="1:21" x14ac:dyDescent="0.2">
      <c r="A2033" s="1">
        <v>3</v>
      </c>
      <c r="B2033" s="1">
        <v>26</v>
      </c>
      <c r="C2033" s="1">
        <v>9</v>
      </c>
      <c r="D2033">
        <v>8.8000000000000007</v>
      </c>
      <c r="E2033">
        <v>8</v>
      </c>
      <c r="F2033">
        <v>94</v>
      </c>
      <c r="G2033">
        <v>171</v>
      </c>
      <c r="H2033">
        <v>33</v>
      </c>
      <c r="I2033">
        <v>158</v>
      </c>
      <c r="J2033" s="4">
        <f t="shared" si="282"/>
        <v>121.66517908621894</v>
      </c>
      <c r="K2033" s="4">
        <f t="shared" si="283"/>
        <v>26.096436468324164</v>
      </c>
      <c r="L2033" s="5">
        <f t="shared" si="288"/>
        <v>43.334820913781058</v>
      </c>
      <c r="M2033" s="5">
        <f t="shared" si="289"/>
        <v>7.9035635316758359</v>
      </c>
      <c r="N2033" s="6">
        <f t="shared" si="281"/>
        <v>24.088273110188901</v>
      </c>
      <c r="O2033" s="6">
        <f t="shared" si="284"/>
        <v>144.4939682318483</v>
      </c>
      <c r="P2033" s="6">
        <f>FORECAST(J2033,Inputs!$B$10:$B$18,Inputs!$A$10:$A$18)</f>
        <v>31.682084991539064</v>
      </c>
      <c r="Q2033" s="6">
        <f>IF(Inputs!$D$10="Yes",IF('Hourly Calcs'!P2033&gt;'Hourly Calcs'!K2033,'Hourly Calcs'!O2033,N2033+O2033),N2033+O2033)</f>
        <v>144.4939682318483</v>
      </c>
      <c r="R2033" s="12">
        <f t="shared" si="285"/>
        <v>686.63533703774306</v>
      </c>
      <c r="S2033" s="1">
        <f>IF(AND(A2033&gt;=5,A2033&lt;=9),INDEX(Demand!$C$3:$C$26,C2033),INDEX(Demand!$B$3:$B$26,C2033))</f>
        <v>350</v>
      </c>
      <c r="T2033" s="7">
        <f t="shared" si="286"/>
        <v>350</v>
      </c>
      <c r="U2033" s="7">
        <f t="shared" si="287"/>
        <v>336.63533703774306</v>
      </c>
    </row>
    <row r="2034" spans="1:21" x14ac:dyDescent="0.2">
      <c r="A2034" s="1">
        <v>3</v>
      </c>
      <c r="B2034" s="1">
        <v>26</v>
      </c>
      <c r="C2034" s="1">
        <v>10</v>
      </c>
      <c r="D2034">
        <v>9</v>
      </c>
      <c r="E2034">
        <v>7.9</v>
      </c>
      <c r="F2034">
        <v>93</v>
      </c>
      <c r="G2034">
        <v>220</v>
      </c>
      <c r="H2034">
        <v>12</v>
      </c>
      <c r="I2034">
        <v>214</v>
      </c>
      <c r="J2034" s="4">
        <f t="shared" si="282"/>
        <v>136.73029394677502</v>
      </c>
      <c r="K2034" s="4">
        <f t="shared" si="283"/>
        <v>33.4592044227985</v>
      </c>
      <c r="L2034" s="5">
        <f t="shared" si="288"/>
        <v>28.269706053224979</v>
      </c>
      <c r="M2034" s="5">
        <f t="shared" si="289"/>
        <v>0.54079557720150007</v>
      </c>
      <c r="N2034" s="6">
        <f t="shared" si="281"/>
        <v>10.415564158557171</v>
      </c>
      <c r="O2034" s="6">
        <f t="shared" si="284"/>
        <v>195.70702026338947</v>
      </c>
      <c r="P2034" s="6">
        <f>FORECAST(J2034,Inputs!$B$10:$B$18,Inputs!$A$10:$A$18)</f>
        <v>31.82157679580347</v>
      </c>
      <c r="Q2034" s="6">
        <f>IF(Inputs!$D$10="Yes",IF('Hourly Calcs'!P2034&gt;'Hourly Calcs'!K2034,'Hourly Calcs'!O2034,N2034+O2034),N2034+O2034)</f>
        <v>206.12258442194664</v>
      </c>
      <c r="R2034" s="12">
        <f t="shared" si="285"/>
        <v>979.49452117309045</v>
      </c>
      <c r="S2034" s="1">
        <f>IF(AND(A2034&gt;=5,A2034&lt;=9),INDEX(Demand!$C$3:$C$26,C2034),INDEX(Demand!$B$3:$B$26,C2034))</f>
        <v>600</v>
      </c>
      <c r="T2034" s="7">
        <f t="shared" si="286"/>
        <v>600</v>
      </c>
      <c r="U2034" s="7">
        <f t="shared" si="287"/>
        <v>379.49452117309045</v>
      </c>
    </row>
    <row r="2035" spans="1:21" x14ac:dyDescent="0.2">
      <c r="A2035" s="1">
        <v>3</v>
      </c>
      <c r="B2035" s="1">
        <v>26</v>
      </c>
      <c r="C2035" s="1">
        <v>11</v>
      </c>
      <c r="D2035">
        <v>9.3000000000000007</v>
      </c>
      <c r="E2035">
        <v>7.9</v>
      </c>
      <c r="F2035">
        <v>91</v>
      </c>
      <c r="G2035">
        <v>229</v>
      </c>
      <c r="H2035">
        <v>6</v>
      </c>
      <c r="I2035">
        <v>225</v>
      </c>
      <c r="J2035" s="4">
        <f t="shared" si="282"/>
        <v>154.07953001191103</v>
      </c>
      <c r="K2035" s="4">
        <f t="shared" si="283"/>
        <v>38.867834676269581</v>
      </c>
      <c r="L2035" s="5">
        <f t="shared" si="288"/>
        <v>10.920469988088968</v>
      </c>
      <c r="M2035" s="5">
        <f t="shared" si="289"/>
        <v>4.867834676269581</v>
      </c>
      <c r="N2035" s="6">
        <f t="shared" si="281"/>
        <v>5.686460662817753</v>
      </c>
      <c r="O2035" s="6">
        <f t="shared" si="284"/>
        <v>205.76672691244218</v>
      </c>
      <c r="P2035" s="6">
        <f>FORECAST(J2035,Inputs!$B$10:$B$18,Inputs!$A$10:$A$18)</f>
        <v>31.982217870480657</v>
      </c>
      <c r="Q2035" s="6">
        <f>IF(Inputs!$D$10="Yes",IF('Hourly Calcs'!P2035&gt;'Hourly Calcs'!K2035,'Hourly Calcs'!O2035,N2035+O2035),N2035+O2035)</f>
        <v>211.45318757525993</v>
      </c>
      <c r="R2035" s="12">
        <f t="shared" si="285"/>
        <v>1004.8255473576352</v>
      </c>
      <c r="S2035" s="1">
        <f>IF(AND(A2035&gt;=5,A2035&lt;=9),INDEX(Demand!$C$3:$C$26,C2035),INDEX(Demand!$B$3:$B$26,C2035))</f>
        <v>600</v>
      </c>
      <c r="T2035" s="7">
        <f t="shared" si="286"/>
        <v>600</v>
      </c>
      <c r="U2035" s="7">
        <f t="shared" si="287"/>
        <v>404.82554735763517</v>
      </c>
    </row>
    <row r="2036" spans="1:21" x14ac:dyDescent="0.2">
      <c r="A2036" s="1">
        <v>3</v>
      </c>
      <c r="B2036" s="1">
        <v>26</v>
      </c>
      <c r="C2036" s="1">
        <v>12</v>
      </c>
      <c r="D2036">
        <v>9.5</v>
      </c>
      <c r="E2036">
        <v>7.8</v>
      </c>
      <c r="F2036">
        <v>89</v>
      </c>
      <c r="G2036">
        <v>197</v>
      </c>
      <c r="H2036">
        <v>1</v>
      </c>
      <c r="I2036">
        <v>196</v>
      </c>
      <c r="J2036" s="4">
        <f t="shared" si="282"/>
        <v>173.4290811818764</v>
      </c>
      <c r="K2036" s="4">
        <f t="shared" si="283"/>
        <v>41.545991811916068</v>
      </c>
      <c r="L2036" s="5">
        <f t="shared" si="288"/>
        <v>8.4290811818763984</v>
      </c>
      <c r="M2036" s="5">
        <f t="shared" si="289"/>
        <v>7.5459918119160676</v>
      </c>
      <c r="N2036" s="6">
        <f t="shared" si="281"/>
        <v>0.96382755628017835</v>
      </c>
      <c r="O2036" s="6">
        <f t="shared" si="284"/>
        <v>179.24568211039409</v>
      </c>
      <c r="P2036" s="6">
        <f>FORECAST(J2036,Inputs!$B$10:$B$18,Inputs!$A$10:$A$18)</f>
        <v>32.16138038131367</v>
      </c>
      <c r="Q2036" s="6">
        <f>IF(Inputs!$D$10="Yes",IF('Hourly Calcs'!P2036&gt;'Hourly Calcs'!K2036,'Hourly Calcs'!O2036,N2036+O2036),N2036+O2036)</f>
        <v>180.20950966667425</v>
      </c>
      <c r="R2036" s="12">
        <f t="shared" si="285"/>
        <v>856.35558993603604</v>
      </c>
      <c r="S2036" s="1">
        <f>IF(AND(A2036&gt;=5,A2036&lt;=9),INDEX(Demand!$C$3:$C$26,C2036),INDEX(Demand!$B$3:$B$26,C2036))</f>
        <v>600</v>
      </c>
      <c r="T2036" s="7">
        <f t="shared" si="286"/>
        <v>600</v>
      </c>
      <c r="U2036" s="7">
        <f t="shared" si="287"/>
        <v>256.35558993603604</v>
      </c>
    </row>
    <row r="2037" spans="1:21" x14ac:dyDescent="0.2">
      <c r="A2037" s="1">
        <v>3</v>
      </c>
      <c r="B2037" s="1">
        <v>26</v>
      </c>
      <c r="C2037" s="1">
        <v>13</v>
      </c>
      <c r="D2037">
        <v>9.1</v>
      </c>
      <c r="E2037">
        <v>7.8</v>
      </c>
      <c r="F2037">
        <v>91</v>
      </c>
      <c r="G2037">
        <v>201</v>
      </c>
      <c r="H2037">
        <v>1</v>
      </c>
      <c r="I2037">
        <v>201</v>
      </c>
      <c r="J2037" s="4">
        <f t="shared" si="282"/>
        <v>193.39781049484117</v>
      </c>
      <c r="K2037" s="4">
        <f t="shared" si="283"/>
        <v>40.9955127965735</v>
      </c>
      <c r="L2037" s="5">
        <f t="shared" si="288"/>
        <v>28.397810494841167</v>
      </c>
      <c r="M2037" s="5">
        <f t="shared" si="289"/>
        <v>6.9955127965735002</v>
      </c>
      <c r="N2037" s="6">
        <f t="shared" si="281"/>
        <v>0.91511806550901487</v>
      </c>
      <c r="O2037" s="6">
        <f t="shared" si="284"/>
        <v>183.81827604178167</v>
      </c>
      <c r="P2037" s="6">
        <f>FORECAST(J2037,Inputs!$B$10:$B$18,Inputs!$A$10:$A$18)</f>
        <v>32.34627602310038</v>
      </c>
      <c r="Q2037" s="6">
        <f>IF(Inputs!$D$10="Yes",IF('Hourly Calcs'!P2037&gt;'Hourly Calcs'!K2037,'Hourly Calcs'!O2037,N2037+O2037),N2037+O2037)</f>
        <v>184.73339410729068</v>
      </c>
      <c r="R2037" s="12">
        <f t="shared" si="285"/>
        <v>877.85308879784532</v>
      </c>
      <c r="S2037" s="1">
        <f>IF(AND(A2037&gt;=5,A2037&lt;=9),INDEX(Demand!$C$3:$C$26,C2037),INDEX(Demand!$B$3:$B$26,C2037))</f>
        <v>600</v>
      </c>
      <c r="T2037" s="7">
        <f t="shared" si="286"/>
        <v>600</v>
      </c>
      <c r="U2037" s="7">
        <f t="shared" si="287"/>
        <v>277.85308879784532</v>
      </c>
    </row>
    <row r="2038" spans="1:21" x14ac:dyDescent="0.2">
      <c r="A2038" s="1">
        <v>3</v>
      </c>
      <c r="B2038" s="1">
        <v>26</v>
      </c>
      <c r="C2038" s="1">
        <v>14</v>
      </c>
      <c r="D2038">
        <v>8.6999999999999993</v>
      </c>
      <c r="E2038">
        <v>7.7</v>
      </c>
      <c r="F2038">
        <v>93</v>
      </c>
      <c r="G2038">
        <v>189</v>
      </c>
      <c r="H2038">
        <v>1</v>
      </c>
      <c r="I2038">
        <v>188</v>
      </c>
      <c r="J2038" s="4">
        <f t="shared" si="282"/>
        <v>212.17911015028909</v>
      </c>
      <c r="K2038" s="4">
        <f t="shared" si="283"/>
        <v>37.327709900319675</v>
      </c>
      <c r="L2038" s="5">
        <f t="shared" si="288"/>
        <v>47.179110150289091</v>
      </c>
      <c r="M2038" s="5">
        <f t="shared" si="289"/>
        <v>3.3277099003196753</v>
      </c>
      <c r="N2038" s="6">
        <f t="shared" si="281"/>
        <v>0.80494478824152804</v>
      </c>
      <c r="O2038" s="6">
        <f t="shared" si="284"/>
        <v>171.92953182017391</v>
      </c>
      <c r="P2038" s="6">
        <f>FORECAST(J2038,Inputs!$B$10:$B$18,Inputs!$A$10:$A$18)</f>
        <v>32.520176945836006</v>
      </c>
      <c r="Q2038" s="6">
        <f>IF(Inputs!$D$10="Yes",IF('Hourly Calcs'!P2038&gt;'Hourly Calcs'!K2038,'Hourly Calcs'!O2038,N2038+O2038),N2038+O2038)</f>
        <v>172.73447660841543</v>
      </c>
      <c r="R2038" s="12">
        <f t="shared" si="285"/>
        <v>820.83423284319008</v>
      </c>
      <c r="S2038" s="1">
        <f>IF(AND(A2038&gt;=5,A2038&lt;=9),INDEX(Demand!$C$3:$C$26,C2038),INDEX(Demand!$B$3:$B$26,C2038))</f>
        <v>600</v>
      </c>
      <c r="T2038" s="7">
        <f t="shared" si="286"/>
        <v>600</v>
      </c>
      <c r="U2038" s="7">
        <f t="shared" si="287"/>
        <v>220.83423284319008</v>
      </c>
    </row>
    <row r="2039" spans="1:21" x14ac:dyDescent="0.2">
      <c r="A2039" s="1">
        <v>3</v>
      </c>
      <c r="B2039" s="1">
        <v>26</v>
      </c>
      <c r="C2039" s="1">
        <v>15</v>
      </c>
      <c r="D2039">
        <v>8.6</v>
      </c>
      <c r="E2039">
        <v>7.5</v>
      </c>
      <c r="F2039">
        <v>93</v>
      </c>
      <c r="G2039">
        <v>160</v>
      </c>
      <c r="H2039">
        <v>0</v>
      </c>
      <c r="I2039">
        <v>160</v>
      </c>
      <c r="J2039" s="4">
        <f t="shared" si="282"/>
        <v>228.74904291509876</v>
      </c>
      <c r="K2039" s="4">
        <f t="shared" si="283"/>
        <v>31.181841266144737</v>
      </c>
      <c r="L2039" s="5">
        <f t="shared" si="288"/>
        <v>63.749042915098755</v>
      </c>
      <c r="M2039" s="5">
        <f t="shared" si="289"/>
        <v>2.8181587338552632</v>
      </c>
      <c r="N2039" s="6">
        <f t="shared" si="281"/>
        <v>0</v>
      </c>
      <c r="O2039" s="6">
        <f t="shared" si="284"/>
        <v>146.32300580440332</v>
      </c>
      <c r="P2039" s="6">
        <f>FORECAST(J2039,Inputs!$B$10:$B$18,Inputs!$A$10:$A$18)</f>
        <v>32.673602249213872</v>
      </c>
      <c r="Q2039" s="6">
        <f>IF(Inputs!$D$10="Yes",IF('Hourly Calcs'!P2039&gt;'Hourly Calcs'!K2039,'Hourly Calcs'!O2039,N2039+O2039),N2039+O2039)</f>
        <v>146.32300580440332</v>
      </c>
      <c r="R2039" s="12">
        <f t="shared" si="285"/>
        <v>695.32692358252461</v>
      </c>
      <c r="S2039" s="1">
        <f>IF(AND(A2039&gt;=5,A2039&lt;=9),INDEX(Demand!$C$3:$C$26,C2039),INDEX(Demand!$B$3:$B$26,C2039))</f>
        <v>600</v>
      </c>
      <c r="T2039" s="7">
        <f t="shared" si="286"/>
        <v>600</v>
      </c>
      <c r="U2039" s="7">
        <f t="shared" si="287"/>
        <v>95.326923582524614</v>
      </c>
    </row>
    <row r="2040" spans="1:21" x14ac:dyDescent="0.2">
      <c r="A2040" s="1">
        <v>3</v>
      </c>
      <c r="B2040" s="1">
        <v>26</v>
      </c>
      <c r="C2040" s="1">
        <v>16</v>
      </c>
      <c r="D2040">
        <v>8.8000000000000007</v>
      </c>
      <c r="E2040">
        <v>7.1</v>
      </c>
      <c r="F2040">
        <v>89</v>
      </c>
      <c r="G2040">
        <v>119</v>
      </c>
      <c r="H2040">
        <v>0</v>
      </c>
      <c r="I2040">
        <v>119</v>
      </c>
      <c r="J2040" s="4">
        <f t="shared" si="282"/>
        <v>243.13889577617311</v>
      </c>
      <c r="K2040" s="4">
        <f t="shared" si="283"/>
        <v>23.344162934213458</v>
      </c>
      <c r="L2040" s="5">
        <f t="shared" si="288"/>
        <v>78.138895776173115</v>
      </c>
      <c r="M2040" s="5">
        <f t="shared" si="289"/>
        <v>10.655837065786542</v>
      </c>
      <c r="N2040" s="6">
        <f t="shared" si="281"/>
        <v>0</v>
      </c>
      <c r="O2040" s="6">
        <f t="shared" si="284"/>
        <v>108.82773556702497</v>
      </c>
      <c r="P2040" s="6">
        <f>FORECAST(J2040,Inputs!$B$10:$B$18,Inputs!$A$10:$A$18)</f>
        <v>32.806841627557155</v>
      </c>
      <c r="Q2040" s="6">
        <f>IF(Inputs!$D$10="Yes",IF('Hourly Calcs'!P2040&gt;'Hourly Calcs'!K2040,'Hourly Calcs'!O2040,N2040+O2040),N2040+O2040)</f>
        <v>108.82773556702497</v>
      </c>
      <c r="R2040" s="12">
        <f t="shared" si="285"/>
        <v>517.14939941450268</v>
      </c>
      <c r="S2040" s="1">
        <f>IF(AND(A2040&gt;=5,A2040&lt;=9),INDEX(Demand!$C$3:$C$26,C2040),INDEX(Demand!$B$3:$B$26,C2040))</f>
        <v>900</v>
      </c>
      <c r="T2040" s="7">
        <f t="shared" si="286"/>
        <v>517.14939941450268</v>
      </c>
      <c r="U2040" s="7">
        <f t="shared" si="287"/>
        <v>0</v>
      </c>
    </row>
    <row r="2041" spans="1:21" x14ac:dyDescent="0.2">
      <c r="A2041" s="1">
        <v>3</v>
      </c>
      <c r="B2041" s="1">
        <v>26</v>
      </c>
      <c r="C2041" s="1">
        <v>17</v>
      </c>
      <c r="D2041">
        <v>8.5</v>
      </c>
      <c r="E2041">
        <v>7</v>
      </c>
      <c r="F2041">
        <v>90</v>
      </c>
      <c r="G2041">
        <v>70</v>
      </c>
      <c r="H2041">
        <v>0</v>
      </c>
      <c r="I2041">
        <v>70</v>
      </c>
      <c r="J2041" s="4">
        <f t="shared" si="282"/>
        <v>255.92646661784011</v>
      </c>
      <c r="K2041" s="4">
        <f t="shared" si="283"/>
        <v>14.49692812627417</v>
      </c>
      <c r="L2041" s="5">
        <f t="shared" si="288"/>
        <v>0</v>
      </c>
      <c r="M2041" s="5">
        <f t="shared" si="289"/>
        <v>19.50307187372583</v>
      </c>
      <c r="N2041" s="6">
        <f t="shared" si="281"/>
        <v>0</v>
      </c>
      <c r="O2041" s="6">
        <f t="shared" si="284"/>
        <v>64.016315039426459</v>
      </c>
      <c r="P2041" s="6">
        <f>FORECAST(J2041,Inputs!$B$10:$B$18,Inputs!$A$10:$A$18)</f>
        <v>32.925245061276293</v>
      </c>
      <c r="Q2041" s="6">
        <f>IF(Inputs!$D$10="Yes",IF('Hourly Calcs'!P2041&gt;'Hourly Calcs'!K2041,'Hourly Calcs'!O2041,N2041+O2041),N2041+O2041)</f>
        <v>64.016315039426459</v>
      </c>
      <c r="R2041" s="12">
        <f t="shared" si="285"/>
        <v>304.20552906735452</v>
      </c>
      <c r="S2041" s="1">
        <f>IF(AND(A2041&gt;=5,A2041&lt;=9),INDEX(Demand!$C$3:$C$26,C2041),INDEX(Demand!$B$3:$B$26,C2041))</f>
        <v>900</v>
      </c>
      <c r="T2041" s="7">
        <f t="shared" si="286"/>
        <v>304.20552906735452</v>
      </c>
      <c r="U2041" s="7">
        <f t="shared" si="287"/>
        <v>0</v>
      </c>
    </row>
    <row r="2042" spans="1:21" x14ac:dyDescent="0.2">
      <c r="A2042" s="1">
        <v>3</v>
      </c>
      <c r="B2042" s="1">
        <v>26</v>
      </c>
      <c r="C2042" s="1">
        <v>18</v>
      </c>
      <c r="D2042">
        <v>8.4</v>
      </c>
      <c r="E2042">
        <v>6.9</v>
      </c>
      <c r="F2042">
        <v>90</v>
      </c>
      <c r="G2042">
        <v>22</v>
      </c>
      <c r="H2042">
        <v>0</v>
      </c>
      <c r="I2042">
        <v>22</v>
      </c>
      <c r="J2042" s="4">
        <f t="shared" si="282"/>
        <v>267.80939555333106</v>
      </c>
      <c r="K2042" s="4">
        <f t="shared" si="283"/>
        <v>5.2212383019513453</v>
      </c>
      <c r="L2042" s="5">
        <f t="shared" si="288"/>
        <v>0</v>
      </c>
      <c r="M2042" s="5">
        <f t="shared" si="289"/>
        <v>28.778761698048655</v>
      </c>
      <c r="N2042" s="6">
        <f t="shared" si="281"/>
        <v>0</v>
      </c>
      <c r="O2042" s="6">
        <f t="shared" si="284"/>
        <v>20.119413298105457</v>
      </c>
      <c r="P2042" s="6">
        <f>FORECAST(J2042,Inputs!$B$10:$B$18,Inputs!$A$10:$A$18)</f>
        <v>33.035272181049358</v>
      </c>
      <c r="Q2042" s="6">
        <f>IF(Inputs!$D$10="Yes",IF('Hourly Calcs'!P2042&gt;'Hourly Calcs'!K2042,'Hourly Calcs'!O2042,N2042+O2042),N2042+O2042)</f>
        <v>20.119413298105457</v>
      </c>
      <c r="R2042" s="12">
        <f t="shared" si="285"/>
        <v>95.60745199259712</v>
      </c>
      <c r="S2042" s="1">
        <f>IF(AND(A2042&gt;=5,A2042&lt;=9),INDEX(Demand!$C$3:$C$26,C2042),INDEX(Demand!$B$3:$B$26,C2042))</f>
        <v>900</v>
      </c>
      <c r="T2042" s="7">
        <f t="shared" si="286"/>
        <v>95.607451992597134</v>
      </c>
      <c r="U2042" s="7">
        <f t="shared" si="287"/>
        <v>0</v>
      </c>
    </row>
    <row r="2043" spans="1:21" x14ac:dyDescent="0.2">
      <c r="A2043" s="1">
        <v>3</v>
      </c>
      <c r="B2043" s="1">
        <v>26</v>
      </c>
      <c r="C2043" s="1">
        <v>19</v>
      </c>
      <c r="D2043">
        <v>8.3000000000000007</v>
      </c>
      <c r="E2043">
        <v>6.8</v>
      </c>
      <c r="F2043">
        <v>90</v>
      </c>
      <c r="G2043">
        <v>1</v>
      </c>
      <c r="H2043">
        <v>0</v>
      </c>
      <c r="I2043">
        <v>1</v>
      </c>
      <c r="J2043" s="4">
        <f t="shared" si="282"/>
        <v>279.4577661941824</v>
      </c>
      <c r="K2043" s="4">
        <f t="shared" si="283"/>
        <v>-4.3107881584679149</v>
      </c>
      <c r="L2043" s="5">
        <f t="shared" si="288"/>
        <v>0</v>
      </c>
      <c r="M2043" s="5">
        <f t="shared" si="289"/>
        <v>0</v>
      </c>
      <c r="N2043" s="6">
        <f t="shared" si="281"/>
        <v>0</v>
      </c>
      <c r="O2043" s="6">
        <f t="shared" si="284"/>
        <v>0.91451878627752081</v>
      </c>
      <c r="P2043" s="6">
        <f>FORECAST(J2043,Inputs!$B$10:$B$18,Inputs!$A$10:$A$18)</f>
        <v>33.143127464760944</v>
      </c>
      <c r="Q2043" s="6">
        <f>IF(Inputs!$D$10="Yes",IF('Hourly Calcs'!P2043&gt;'Hourly Calcs'!K2043,'Hourly Calcs'!O2043,N2043+O2043),N2043+O2043)</f>
        <v>0.91451878627752081</v>
      </c>
      <c r="R2043" s="12">
        <f t="shared" si="285"/>
        <v>4.3457932723907788</v>
      </c>
      <c r="S2043" s="1">
        <f>IF(AND(A2043&gt;=5,A2043&lt;=9),INDEX(Demand!$C$3:$C$26,C2043),INDEX(Demand!$B$3:$B$26,C2043))</f>
        <v>900</v>
      </c>
      <c r="T2043" s="7">
        <f t="shared" si="286"/>
        <v>4.3457932723907788</v>
      </c>
      <c r="U2043" s="7">
        <f t="shared" si="287"/>
        <v>0</v>
      </c>
    </row>
    <row r="2044" spans="1:21" x14ac:dyDescent="0.2">
      <c r="A2044" s="1">
        <v>3</v>
      </c>
      <c r="B2044" s="1">
        <v>26</v>
      </c>
      <c r="C2044" s="1">
        <v>20</v>
      </c>
      <c r="D2044">
        <v>8.5</v>
      </c>
      <c r="E2044">
        <v>6.6</v>
      </c>
      <c r="F2044">
        <v>88</v>
      </c>
      <c r="G2044">
        <v>0</v>
      </c>
      <c r="H2044">
        <v>0</v>
      </c>
      <c r="I2044">
        <v>0</v>
      </c>
      <c r="J2044" s="4">
        <f t="shared" si="282"/>
        <v>291.50888492648141</v>
      </c>
      <c r="K2044" s="4">
        <f t="shared" si="283"/>
        <v>-13.486857637900073</v>
      </c>
      <c r="L2044" s="5">
        <f t="shared" si="288"/>
        <v>0</v>
      </c>
      <c r="M2044" s="5">
        <f t="shared" si="289"/>
        <v>0</v>
      </c>
      <c r="N2044" s="6">
        <f t="shared" si="281"/>
        <v>0</v>
      </c>
      <c r="O2044" s="6">
        <f t="shared" si="284"/>
        <v>0</v>
      </c>
      <c r="P2044" s="6">
        <f>FORECAST(J2044,Inputs!$B$10:$B$18,Inputs!$A$10:$A$18)</f>
        <v>33.254711897467416</v>
      </c>
      <c r="Q2044" s="6">
        <f>IF(Inputs!$D$10="Yes",IF('Hourly Calcs'!P2044&gt;'Hourly Calcs'!K2044,'Hourly Calcs'!O2044,N2044+O2044),N2044+O2044)</f>
        <v>0</v>
      </c>
      <c r="R2044" s="12">
        <f t="shared" si="285"/>
        <v>0</v>
      </c>
      <c r="S2044" s="1">
        <f>IF(AND(A2044&gt;=5,A2044&lt;=9),INDEX(Demand!$C$3:$C$26,C2044),INDEX(Demand!$B$3:$B$26,C2044))</f>
        <v>800</v>
      </c>
      <c r="T2044" s="7">
        <f t="shared" si="286"/>
        <v>0</v>
      </c>
      <c r="U2044" s="7">
        <f t="shared" si="287"/>
        <v>0</v>
      </c>
    </row>
    <row r="2045" spans="1:21" x14ac:dyDescent="0.2">
      <c r="A2045" s="1">
        <v>3</v>
      </c>
      <c r="B2045" s="1">
        <v>26</v>
      </c>
      <c r="C2045" s="1">
        <v>21</v>
      </c>
      <c r="D2045">
        <v>8.6</v>
      </c>
      <c r="E2045">
        <v>6.9</v>
      </c>
      <c r="F2045">
        <v>89</v>
      </c>
      <c r="G2045">
        <v>0</v>
      </c>
      <c r="H2045">
        <v>0</v>
      </c>
      <c r="I2045">
        <v>0</v>
      </c>
      <c r="J2045" s="4">
        <f t="shared" si="282"/>
        <v>304.58510441539966</v>
      </c>
      <c r="K2045" s="4">
        <f t="shared" si="283"/>
        <v>-21.854779951407451</v>
      </c>
      <c r="L2045" s="5">
        <f t="shared" si="288"/>
        <v>0</v>
      </c>
      <c r="M2045" s="5">
        <f t="shared" si="289"/>
        <v>0</v>
      </c>
      <c r="N2045" s="6">
        <f t="shared" si="281"/>
        <v>0</v>
      </c>
      <c r="O2045" s="6">
        <f t="shared" si="284"/>
        <v>0</v>
      </c>
      <c r="P2045" s="6">
        <f>FORECAST(J2045,Inputs!$B$10:$B$18,Inputs!$A$10:$A$18)</f>
        <v>33.375788003846289</v>
      </c>
      <c r="Q2045" s="6">
        <f>IF(Inputs!$D$10="Yes",IF('Hourly Calcs'!P2045&gt;'Hourly Calcs'!K2045,'Hourly Calcs'!O2045,N2045+O2045),N2045+O2045)</f>
        <v>0</v>
      </c>
      <c r="R2045" s="12">
        <f t="shared" si="285"/>
        <v>0</v>
      </c>
      <c r="S2045" s="1">
        <f>IF(AND(A2045&gt;=5,A2045&lt;=9),INDEX(Demand!$C$3:$C$26,C2045),INDEX(Demand!$B$3:$B$26,C2045))</f>
        <v>700</v>
      </c>
      <c r="T2045" s="7">
        <f t="shared" si="286"/>
        <v>0</v>
      </c>
      <c r="U2045" s="7">
        <f t="shared" si="287"/>
        <v>0</v>
      </c>
    </row>
    <row r="2046" spans="1:21" x14ac:dyDescent="0.2">
      <c r="A2046" s="1">
        <v>3</v>
      </c>
      <c r="B2046" s="1">
        <v>26</v>
      </c>
      <c r="C2046" s="1">
        <v>22</v>
      </c>
      <c r="D2046">
        <v>9</v>
      </c>
      <c r="E2046">
        <v>8</v>
      </c>
      <c r="F2046">
        <v>93</v>
      </c>
      <c r="G2046">
        <v>0</v>
      </c>
      <c r="H2046">
        <v>0</v>
      </c>
      <c r="I2046">
        <v>0</v>
      </c>
      <c r="J2046" s="4">
        <f t="shared" si="282"/>
        <v>319.2489372697413</v>
      </c>
      <c r="K2046" s="4">
        <f t="shared" si="283"/>
        <v>-28.908348625844781</v>
      </c>
      <c r="L2046" s="5">
        <f t="shared" si="288"/>
        <v>0</v>
      </c>
      <c r="M2046" s="5">
        <f t="shared" si="289"/>
        <v>0</v>
      </c>
      <c r="N2046" s="6">
        <f t="shared" si="281"/>
        <v>0</v>
      </c>
      <c r="O2046" s="6">
        <f t="shared" si="284"/>
        <v>0</v>
      </c>
      <c r="P2046" s="6">
        <f>FORECAST(J2046,Inputs!$B$10:$B$18,Inputs!$A$10:$A$18)</f>
        <v>33.511564233979087</v>
      </c>
      <c r="Q2046" s="6">
        <f>IF(Inputs!$D$10="Yes",IF('Hourly Calcs'!P2046&gt;'Hourly Calcs'!K2046,'Hourly Calcs'!O2046,N2046+O2046),N2046+O2046)</f>
        <v>0</v>
      </c>
      <c r="R2046" s="12">
        <f t="shared" si="285"/>
        <v>0</v>
      </c>
      <c r="S2046" s="1">
        <f>IF(AND(A2046&gt;=5,A2046&lt;=9),INDEX(Demand!$C$3:$C$26,C2046),INDEX(Demand!$B$3:$B$26,C2046))</f>
        <v>600</v>
      </c>
      <c r="T2046" s="7">
        <f t="shared" si="286"/>
        <v>0</v>
      </c>
      <c r="U2046" s="7">
        <f t="shared" si="287"/>
        <v>0</v>
      </c>
    </row>
    <row r="2047" spans="1:21" x14ac:dyDescent="0.2">
      <c r="A2047" s="1">
        <v>3</v>
      </c>
      <c r="B2047" s="1">
        <v>26</v>
      </c>
      <c r="C2047" s="1">
        <v>23</v>
      </c>
      <c r="D2047">
        <v>8.9</v>
      </c>
      <c r="E2047">
        <v>7.4</v>
      </c>
      <c r="F2047">
        <v>90</v>
      </c>
      <c r="G2047">
        <v>0</v>
      </c>
      <c r="H2047">
        <v>0</v>
      </c>
      <c r="I2047">
        <v>0</v>
      </c>
      <c r="J2047" s="4">
        <f t="shared" si="282"/>
        <v>335.80373557089325</v>
      </c>
      <c r="K2047" s="4">
        <f t="shared" si="283"/>
        <v>-33.997900625777731</v>
      </c>
      <c r="L2047" s="5">
        <f t="shared" si="288"/>
        <v>0</v>
      </c>
      <c r="M2047" s="5">
        <f t="shared" si="289"/>
        <v>0</v>
      </c>
      <c r="N2047" s="6">
        <f t="shared" si="281"/>
        <v>0</v>
      </c>
      <c r="O2047" s="6">
        <f t="shared" si="284"/>
        <v>0</v>
      </c>
      <c r="P2047" s="6">
        <f>FORECAST(J2047,Inputs!$B$10:$B$18,Inputs!$A$10:$A$18)</f>
        <v>33.664849403434197</v>
      </c>
      <c r="Q2047" s="6">
        <f>IF(Inputs!$D$10="Yes",IF('Hourly Calcs'!P2047&gt;'Hourly Calcs'!K2047,'Hourly Calcs'!O2047,N2047+O2047),N2047+O2047)</f>
        <v>0</v>
      </c>
      <c r="R2047" s="12">
        <f t="shared" si="285"/>
        <v>0</v>
      </c>
      <c r="S2047" s="1">
        <f>IF(AND(A2047&gt;=5,A2047&lt;=9),INDEX(Demand!$C$3:$C$26,C2047),INDEX(Demand!$B$3:$B$26,C2047))</f>
        <v>500</v>
      </c>
      <c r="T2047" s="7">
        <f t="shared" si="286"/>
        <v>0</v>
      </c>
      <c r="U2047" s="7">
        <f t="shared" si="287"/>
        <v>0</v>
      </c>
    </row>
    <row r="2048" spans="1:21" x14ac:dyDescent="0.2">
      <c r="A2048" s="1">
        <v>3</v>
      </c>
      <c r="B2048" s="1">
        <v>26</v>
      </c>
      <c r="C2048" s="1">
        <v>24</v>
      </c>
      <c r="D2048">
        <v>9</v>
      </c>
      <c r="E2048">
        <v>7.7</v>
      </c>
      <c r="F2048">
        <v>92</v>
      </c>
      <c r="G2048">
        <v>0</v>
      </c>
      <c r="H2048">
        <v>0</v>
      </c>
      <c r="I2048">
        <v>0</v>
      </c>
      <c r="J2048" s="4">
        <f t="shared" si="282"/>
        <v>353.93232938590324</v>
      </c>
      <c r="K2048" s="4">
        <f t="shared" si="283"/>
        <v>-36.466509348295546</v>
      </c>
      <c r="L2048" s="5">
        <f t="shared" si="288"/>
        <v>0</v>
      </c>
      <c r="M2048" s="5">
        <f t="shared" si="289"/>
        <v>0</v>
      </c>
      <c r="N2048" s="6">
        <f t="shared" si="281"/>
        <v>0</v>
      </c>
      <c r="O2048" s="6">
        <f t="shared" si="284"/>
        <v>0</v>
      </c>
      <c r="P2048" s="6">
        <f>FORECAST(J2048,Inputs!$B$10:$B$18,Inputs!$A$10:$A$18)</f>
        <v>33.832706753573177</v>
      </c>
      <c r="Q2048" s="6">
        <f>IF(Inputs!$D$10="Yes",IF('Hourly Calcs'!P2048&gt;'Hourly Calcs'!K2048,'Hourly Calcs'!O2048,N2048+O2048),N2048+O2048)</f>
        <v>0</v>
      </c>
      <c r="R2048" s="12">
        <f t="shared" si="285"/>
        <v>0</v>
      </c>
      <c r="S2048" s="1">
        <f>IF(AND(A2048&gt;=5,A2048&lt;=9),INDEX(Demand!$C$3:$C$26,C2048),INDEX(Demand!$B$3:$B$26,C2048))</f>
        <v>400</v>
      </c>
      <c r="T2048" s="7">
        <f t="shared" si="286"/>
        <v>0</v>
      </c>
      <c r="U2048" s="7">
        <f t="shared" si="287"/>
        <v>0</v>
      </c>
    </row>
    <row r="2049" spans="1:21" x14ac:dyDescent="0.2">
      <c r="A2049" s="1">
        <v>3</v>
      </c>
      <c r="B2049" s="1">
        <v>27</v>
      </c>
      <c r="C2049" s="1">
        <v>1</v>
      </c>
      <c r="D2049">
        <v>8.9</v>
      </c>
      <c r="E2049">
        <v>8.1999999999999993</v>
      </c>
      <c r="F2049">
        <v>95</v>
      </c>
      <c r="G2049">
        <v>0</v>
      </c>
      <c r="H2049">
        <v>0</v>
      </c>
      <c r="I2049">
        <v>0</v>
      </c>
      <c r="J2049" s="4">
        <f t="shared" si="282"/>
        <v>12.520447829512705</v>
      </c>
      <c r="K2049" s="4">
        <f t="shared" si="283"/>
        <v>-35.914198684946257</v>
      </c>
      <c r="L2049" s="5">
        <f t="shared" si="288"/>
        <v>0</v>
      </c>
      <c r="M2049" s="5">
        <f t="shared" si="289"/>
        <v>0</v>
      </c>
      <c r="N2049" s="6">
        <f t="shared" si="281"/>
        <v>0</v>
      </c>
      <c r="O2049" s="6">
        <f t="shared" si="284"/>
        <v>0</v>
      </c>
      <c r="P2049" s="6">
        <f>FORECAST(J2049,Inputs!$B$10:$B$18,Inputs!$A$10:$A$18)</f>
        <v>30.671485628051041</v>
      </c>
      <c r="Q2049" s="6">
        <f>IF(Inputs!$D$10="Yes",IF('Hourly Calcs'!P2049&gt;'Hourly Calcs'!K2049,'Hourly Calcs'!O2049,N2049+O2049),N2049+O2049)</f>
        <v>0</v>
      </c>
      <c r="R2049" s="12">
        <f t="shared" si="285"/>
        <v>0</v>
      </c>
      <c r="S2049" s="1">
        <f>IF(AND(A2049&gt;=5,A2049&lt;=9),INDEX(Demand!$C$3:$C$26,C2049),INDEX(Demand!$B$3:$B$26,C2049))</f>
        <v>350</v>
      </c>
      <c r="T2049" s="7">
        <f t="shared" si="286"/>
        <v>0</v>
      </c>
      <c r="U2049" s="7">
        <f t="shared" si="287"/>
        <v>0</v>
      </c>
    </row>
    <row r="2050" spans="1:21" x14ac:dyDescent="0.2">
      <c r="A2050" s="1">
        <v>3</v>
      </c>
      <c r="B2050" s="1">
        <v>27</v>
      </c>
      <c r="C2050" s="1">
        <v>2</v>
      </c>
      <c r="D2050">
        <v>8.9</v>
      </c>
      <c r="E2050">
        <v>8.6999999999999993</v>
      </c>
      <c r="F2050">
        <v>99</v>
      </c>
      <c r="G2050">
        <v>0</v>
      </c>
      <c r="H2050">
        <v>0</v>
      </c>
      <c r="I2050">
        <v>0</v>
      </c>
      <c r="J2050" s="4">
        <f t="shared" si="282"/>
        <v>30.171042792189155</v>
      </c>
      <c r="K2050" s="4">
        <f t="shared" si="283"/>
        <v>-32.43474847820633</v>
      </c>
      <c r="L2050" s="5">
        <f t="shared" si="288"/>
        <v>0</v>
      </c>
      <c r="M2050" s="5">
        <f t="shared" si="289"/>
        <v>0</v>
      </c>
      <c r="N2050" s="6">
        <f t="shared" si="281"/>
        <v>0</v>
      </c>
      <c r="O2050" s="6">
        <f t="shared" si="284"/>
        <v>0</v>
      </c>
      <c r="P2050" s="6">
        <f>FORECAST(J2050,Inputs!$B$10:$B$18,Inputs!$A$10:$A$18)</f>
        <v>30.834917062890639</v>
      </c>
      <c r="Q2050" s="6">
        <f>IF(Inputs!$D$10="Yes",IF('Hourly Calcs'!P2050&gt;'Hourly Calcs'!K2050,'Hourly Calcs'!O2050,N2050+O2050),N2050+O2050)</f>
        <v>0</v>
      </c>
      <c r="R2050" s="12">
        <f t="shared" si="285"/>
        <v>0</v>
      </c>
      <c r="S2050" s="1">
        <f>IF(AND(A2050&gt;=5,A2050&lt;=9),INDEX(Demand!$C$3:$C$26,C2050),INDEX(Demand!$B$3:$B$26,C2050))</f>
        <v>350</v>
      </c>
      <c r="T2050" s="7">
        <f t="shared" si="286"/>
        <v>0</v>
      </c>
      <c r="U2050" s="7">
        <f t="shared" si="287"/>
        <v>0</v>
      </c>
    </row>
    <row r="2051" spans="1:21" x14ac:dyDescent="0.2">
      <c r="A2051" s="1">
        <v>3</v>
      </c>
      <c r="B2051" s="1">
        <v>27</v>
      </c>
      <c r="C2051" s="1">
        <v>3</v>
      </c>
      <c r="D2051">
        <v>8.9</v>
      </c>
      <c r="E2051">
        <v>8.6999999999999993</v>
      </c>
      <c r="F2051">
        <v>98</v>
      </c>
      <c r="G2051">
        <v>0</v>
      </c>
      <c r="H2051">
        <v>0</v>
      </c>
      <c r="I2051">
        <v>0</v>
      </c>
      <c r="J2051" s="4">
        <f t="shared" si="282"/>
        <v>46.037494559324841</v>
      </c>
      <c r="K2051" s="4">
        <f t="shared" si="283"/>
        <v>-26.554705891116754</v>
      </c>
      <c r="L2051" s="5">
        <f t="shared" si="288"/>
        <v>0</v>
      </c>
      <c r="M2051" s="5">
        <f t="shared" si="289"/>
        <v>0</v>
      </c>
      <c r="N2051" s="6">
        <f t="shared" si="281"/>
        <v>0</v>
      </c>
      <c r="O2051" s="6">
        <f t="shared" si="284"/>
        <v>0</v>
      </c>
      <c r="P2051" s="6">
        <f>FORECAST(J2051,Inputs!$B$10:$B$18,Inputs!$A$10:$A$18)</f>
        <v>30.981828653327081</v>
      </c>
      <c r="Q2051" s="6">
        <f>IF(Inputs!$D$10="Yes",IF('Hourly Calcs'!P2051&gt;'Hourly Calcs'!K2051,'Hourly Calcs'!O2051,N2051+O2051),N2051+O2051)</f>
        <v>0</v>
      </c>
      <c r="R2051" s="12">
        <f t="shared" si="285"/>
        <v>0</v>
      </c>
      <c r="S2051" s="1">
        <f>IF(AND(A2051&gt;=5,A2051&lt;=9),INDEX(Demand!$C$3:$C$26,C2051),INDEX(Demand!$B$3:$B$26,C2051))</f>
        <v>350</v>
      </c>
      <c r="T2051" s="7">
        <f t="shared" si="286"/>
        <v>0</v>
      </c>
      <c r="U2051" s="7">
        <f t="shared" si="287"/>
        <v>0</v>
      </c>
    </row>
    <row r="2052" spans="1:21" x14ac:dyDescent="0.2">
      <c r="A2052" s="1">
        <v>3</v>
      </c>
      <c r="B2052" s="1">
        <v>27</v>
      </c>
      <c r="C2052" s="1">
        <v>4</v>
      </c>
      <c r="D2052">
        <v>9</v>
      </c>
      <c r="E2052">
        <v>8.8000000000000007</v>
      </c>
      <c r="F2052">
        <v>99</v>
      </c>
      <c r="G2052">
        <v>0</v>
      </c>
      <c r="H2052">
        <v>0</v>
      </c>
      <c r="I2052">
        <v>0</v>
      </c>
      <c r="J2052" s="4">
        <f t="shared" si="282"/>
        <v>60.067386520000966</v>
      </c>
      <c r="K2052" s="4">
        <f t="shared" si="283"/>
        <v>-18.950911674901832</v>
      </c>
      <c r="L2052" s="5">
        <f t="shared" si="288"/>
        <v>0</v>
      </c>
      <c r="M2052" s="5">
        <f t="shared" si="289"/>
        <v>0</v>
      </c>
      <c r="N2052" s="6">
        <f t="shared" si="281"/>
        <v>0</v>
      </c>
      <c r="O2052" s="6">
        <f t="shared" si="284"/>
        <v>0</v>
      </c>
      <c r="P2052" s="6">
        <f>FORECAST(J2052,Inputs!$B$10:$B$18,Inputs!$A$10:$A$18)</f>
        <v>31.111735060370378</v>
      </c>
      <c r="Q2052" s="6">
        <f>IF(Inputs!$D$10="Yes",IF('Hourly Calcs'!P2052&gt;'Hourly Calcs'!K2052,'Hourly Calcs'!O2052,N2052+O2052),N2052+O2052)</f>
        <v>0</v>
      </c>
      <c r="R2052" s="12">
        <f t="shared" si="285"/>
        <v>0</v>
      </c>
      <c r="S2052" s="1">
        <f>IF(AND(A2052&gt;=5,A2052&lt;=9),INDEX(Demand!$C$3:$C$26,C2052),INDEX(Demand!$B$3:$B$26,C2052))</f>
        <v>350</v>
      </c>
      <c r="T2052" s="7">
        <f t="shared" si="286"/>
        <v>0</v>
      </c>
      <c r="U2052" s="7">
        <f t="shared" si="287"/>
        <v>0</v>
      </c>
    </row>
    <row r="2053" spans="1:21" x14ac:dyDescent="0.2">
      <c r="A2053" s="1">
        <v>3</v>
      </c>
      <c r="B2053" s="1">
        <v>27</v>
      </c>
      <c r="C2053" s="1">
        <v>5</v>
      </c>
      <c r="D2053">
        <v>9</v>
      </c>
      <c r="E2053">
        <v>8.6999999999999993</v>
      </c>
      <c r="F2053">
        <v>98</v>
      </c>
      <c r="G2053">
        <v>0</v>
      </c>
      <c r="H2053">
        <v>0</v>
      </c>
      <c r="I2053">
        <v>0</v>
      </c>
      <c r="J2053" s="4">
        <f t="shared" si="282"/>
        <v>72.692117044481719</v>
      </c>
      <c r="K2053" s="4">
        <f t="shared" si="283"/>
        <v>-10.232940452459317</v>
      </c>
      <c r="L2053" s="5">
        <f t="shared" si="288"/>
        <v>0</v>
      </c>
      <c r="M2053" s="5">
        <f t="shared" si="289"/>
        <v>0</v>
      </c>
      <c r="N2053" s="6">
        <f t="shared" si="281"/>
        <v>0</v>
      </c>
      <c r="O2053" s="6">
        <f t="shared" si="284"/>
        <v>0</v>
      </c>
      <c r="P2053" s="6">
        <f>FORECAST(J2053,Inputs!$B$10:$B$18,Inputs!$A$10:$A$18)</f>
        <v>31.22863071337483</v>
      </c>
      <c r="Q2053" s="6">
        <f>IF(Inputs!$D$10="Yes",IF('Hourly Calcs'!P2053&gt;'Hourly Calcs'!K2053,'Hourly Calcs'!O2053,N2053+O2053),N2053+O2053)</f>
        <v>0</v>
      </c>
      <c r="R2053" s="12">
        <f t="shared" si="285"/>
        <v>0</v>
      </c>
      <c r="S2053" s="1">
        <f>IF(AND(A2053&gt;=5,A2053&lt;=9),INDEX(Demand!$C$3:$C$26,C2053),INDEX(Demand!$B$3:$B$26,C2053))</f>
        <v>350</v>
      </c>
      <c r="T2053" s="7">
        <f t="shared" si="286"/>
        <v>0</v>
      </c>
      <c r="U2053" s="7">
        <f t="shared" si="287"/>
        <v>0</v>
      </c>
    </row>
    <row r="2054" spans="1:21" x14ac:dyDescent="0.2">
      <c r="A2054" s="1">
        <v>3</v>
      </c>
      <c r="B2054" s="1">
        <v>27</v>
      </c>
      <c r="C2054" s="1">
        <v>6</v>
      </c>
      <c r="D2054">
        <v>9</v>
      </c>
      <c r="E2054">
        <v>8.6</v>
      </c>
      <c r="F2054">
        <v>97</v>
      </c>
      <c r="G2054">
        <v>0</v>
      </c>
      <c r="H2054">
        <v>0</v>
      </c>
      <c r="I2054">
        <v>0</v>
      </c>
      <c r="J2054" s="4">
        <f t="shared" si="282"/>
        <v>84.508111774295372</v>
      </c>
      <c r="K2054" s="4">
        <f t="shared" si="283"/>
        <v>-0.61270472503959184</v>
      </c>
      <c r="L2054" s="5">
        <f t="shared" si="288"/>
        <v>80.491888225704628</v>
      </c>
      <c r="M2054" s="5">
        <f t="shared" si="289"/>
        <v>0</v>
      </c>
      <c r="N2054" s="6">
        <f t="shared" si="281"/>
        <v>0</v>
      </c>
      <c r="O2054" s="6">
        <f t="shared" si="284"/>
        <v>0</v>
      </c>
      <c r="P2054" s="6">
        <f>FORECAST(J2054,Inputs!$B$10:$B$18,Inputs!$A$10:$A$18)</f>
        <v>31.338038071984215</v>
      </c>
      <c r="Q2054" s="6">
        <f>IF(Inputs!$D$10="Yes",IF('Hourly Calcs'!P2054&gt;'Hourly Calcs'!K2054,'Hourly Calcs'!O2054,N2054+O2054),N2054+O2054)</f>
        <v>0</v>
      </c>
      <c r="R2054" s="12">
        <f t="shared" si="285"/>
        <v>0</v>
      </c>
      <c r="S2054" s="1">
        <f>IF(AND(A2054&gt;=5,A2054&lt;=9),INDEX(Demand!$C$3:$C$26,C2054),INDEX(Demand!$B$3:$B$26,C2054))</f>
        <v>350</v>
      </c>
      <c r="T2054" s="7">
        <f t="shared" si="286"/>
        <v>0</v>
      </c>
      <c r="U2054" s="7">
        <f t="shared" si="287"/>
        <v>0</v>
      </c>
    </row>
    <row r="2055" spans="1:21" x14ac:dyDescent="0.2">
      <c r="A2055" s="1">
        <v>3</v>
      </c>
      <c r="B2055" s="1">
        <v>27</v>
      </c>
      <c r="C2055" s="1">
        <v>7</v>
      </c>
      <c r="D2055">
        <v>9.3000000000000007</v>
      </c>
      <c r="E2055">
        <v>8.3000000000000007</v>
      </c>
      <c r="F2055">
        <v>93</v>
      </c>
      <c r="G2055">
        <v>7</v>
      </c>
      <c r="H2055">
        <v>0</v>
      </c>
      <c r="I2055">
        <v>7</v>
      </c>
      <c r="J2055" s="4">
        <f t="shared" si="282"/>
        <v>96.142978107986664</v>
      </c>
      <c r="K2055" s="4">
        <f t="shared" si="283"/>
        <v>8.6370808421383742</v>
      </c>
      <c r="L2055" s="5">
        <f t="shared" si="288"/>
        <v>68.857021892013336</v>
      </c>
      <c r="M2055" s="5">
        <f t="shared" si="289"/>
        <v>25.362919157861626</v>
      </c>
      <c r="N2055" s="6">
        <f t="shared" si="281"/>
        <v>0</v>
      </c>
      <c r="O2055" s="6">
        <f t="shared" si="284"/>
        <v>6.4016315039426459</v>
      </c>
      <c r="P2055" s="6">
        <f>FORECAST(J2055,Inputs!$B$10:$B$18,Inputs!$A$10:$A$18)</f>
        <v>31.445768315814689</v>
      </c>
      <c r="Q2055" s="6">
        <f>IF(Inputs!$D$10="Yes",IF('Hourly Calcs'!P2055&gt;'Hourly Calcs'!K2055,'Hourly Calcs'!O2055,N2055+O2055),N2055+O2055)</f>
        <v>6.4016315039426459</v>
      </c>
      <c r="R2055" s="12">
        <f t="shared" si="285"/>
        <v>30.420552906735452</v>
      </c>
      <c r="S2055" s="1">
        <f>IF(AND(A2055&gt;=5,A2055&lt;=9),INDEX(Demand!$C$3:$C$26,C2055),INDEX(Demand!$B$3:$B$26,C2055))</f>
        <v>350</v>
      </c>
      <c r="T2055" s="7">
        <f t="shared" si="286"/>
        <v>30.420552906735452</v>
      </c>
      <c r="U2055" s="7">
        <f t="shared" si="287"/>
        <v>0</v>
      </c>
    </row>
    <row r="2056" spans="1:21" x14ac:dyDescent="0.2">
      <c r="A2056" s="1">
        <v>3</v>
      </c>
      <c r="B2056" s="1">
        <v>27</v>
      </c>
      <c r="C2056" s="1">
        <v>8</v>
      </c>
      <c r="D2056">
        <v>9.5</v>
      </c>
      <c r="E2056">
        <v>8.3000000000000007</v>
      </c>
      <c r="F2056">
        <v>92</v>
      </c>
      <c r="G2056">
        <v>93</v>
      </c>
      <c r="H2056">
        <v>36</v>
      </c>
      <c r="I2056">
        <v>84</v>
      </c>
      <c r="J2056" s="4">
        <f t="shared" si="282"/>
        <v>108.24406660741053</v>
      </c>
      <c r="K2056" s="4">
        <f t="shared" si="283"/>
        <v>17.864931555889839</v>
      </c>
      <c r="L2056" s="5">
        <f t="shared" si="288"/>
        <v>56.755933392589469</v>
      </c>
      <c r="M2056" s="5">
        <f t="shared" si="289"/>
        <v>16.135068444110161</v>
      </c>
      <c r="N2056" s="6">
        <f t="shared" si="281"/>
        <v>19.659573097116969</v>
      </c>
      <c r="O2056" s="6">
        <f t="shared" si="284"/>
        <v>76.819578047311751</v>
      </c>
      <c r="P2056" s="6">
        <f>FORECAST(J2056,Inputs!$B$10:$B$18,Inputs!$A$10:$A$18)</f>
        <v>31.557815431550097</v>
      </c>
      <c r="Q2056" s="6">
        <f>IF(Inputs!$D$10="Yes",IF('Hourly Calcs'!P2056&gt;'Hourly Calcs'!K2056,'Hourly Calcs'!O2056,N2056+O2056),N2056+O2056)</f>
        <v>76.819578047311751</v>
      </c>
      <c r="R2056" s="12">
        <f t="shared" si="285"/>
        <v>365.04663488082542</v>
      </c>
      <c r="S2056" s="1">
        <f>IF(AND(A2056&gt;=5,A2056&lt;=9),INDEX(Demand!$C$3:$C$26,C2056),INDEX(Demand!$B$3:$B$26,C2056))</f>
        <v>350</v>
      </c>
      <c r="T2056" s="7">
        <f t="shared" si="286"/>
        <v>350</v>
      </c>
      <c r="U2056" s="7">
        <f t="shared" si="287"/>
        <v>15.046634880825422</v>
      </c>
    </row>
    <row r="2057" spans="1:21" x14ac:dyDescent="0.2">
      <c r="A2057" s="1">
        <v>3</v>
      </c>
      <c r="B2057" s="1">
        <v>27</v>
      </c>
      <c r="C2057" s="1">
        <v>9</v>
      </c>
      <c r="D2057">
        <v>9.1999999999999993</v>
      </c>
      <c r="E2057">
        <v>5.2</v>
      </c>
      <c r="F2057">
        <v>76</v>
      </c>
      <c r="G2057">
        <v>304</v>
      </c>
      <c r="H2057">
        <v>367</v>
      </c>
      <c r="I2057">
        <v>159</v>
      </c>
      <c r="J2057" s="4">
        <f t="shared" si="282"/>
        <v>121.5004773909327</v>
      </c>
      <c r="K2057" s="4">
        <f t="shared" si="283"/>
        <v>26.466306115511095</v>
      </c>
      <c r="L2057" s="5">
        <f t="shared" si="288"/>
        <v>43.499522609067299</v>
      </c>
      <c r="M2057" s="5">
        <f t="shared" si="289"/>
        <v>7.5336938844889048</v>
      </c>
      <c r="N2057" s="6">
        <f t="shared" ref="N2057:N2120" si="290">H2057*MAX(0,COS(2*ASIN(SQRT(SIN(RADIANS($B$4))^2+COS(RADIANS($K2057))^2-2*SIN(RADIANS($B$4))*COS(RADIANS($K2057))*COS(RADIANS($J2057-$B$5))+(SIN(RADIANS($K2057))-COS(RADIANS($B$4)))^2)/2)))</f>
        <v>268.86223890441437</v>
      </c>
      <c r="O2057" s="6">
        <f t="shared" si="284"/>
        <v>145.40848701812581</v>
      </c>
      <c r="P2057" s="6">
        <f>FORECAST(J2057,Inputs!$B$10:$B$18,Inputs!$A$10:$A$18)</f>
        <v>31.680559975841966</v>
      </c>
      <c r="Q2057" s="6">
        <f>IF(Inputs!$D$10="Yes",IF('Hourly Calcs'!P2057&gt;'Hourly Calcs'!K2057,'Hourly Calcs'!O2057,N2057+O2057),N2057+O2057)</f>
        <v>145.40848701812581</v>
      </c>
      <c r="R2057" s="12">
        <f t="shared" si="285"/>
        <v>690.98113031013384</v>
      </c>
      <c r="S2057" s="1">
        <f>IF(AND(A2057&gt;=5,A2057&lt;=9),INDEX(Demand!$C$3:$C$26,C2057),INDEX(Demand!$B$3:$B$26,C2057))</f>
        <v>350</v>
      </c>
      <c r="T2057" s="7">
        <f t="shared" si="286"/>
        <v>350</v>
      </c>
      <c r="U2057" s="7">
        <f t="shared" si="287"/>
        <v>340.98113031013384</v>
      </c>
    </row>
    <row r="2058" spans="1:21" x14ac:dyDescent="0.2">
      <c r="A2058" s="1">
        <v>3</v>
      </c>
      <c r="B2058" s="1">
        <v>27</v>
      </c>
      <c r="C2058" s="1">
        <v>10</v>
      </c>
      <c r="D2058">
        <v>8.1999999999999993</v>
      </c>
      <c r="E2058">
        <v>-1.2</v>
      </c>
      <c r="F2058">
        <v>51</v>
      </c>
      <c r="G2058">
        <v>482</v>
      </c>
      <c r="H2058">
        <v>607</v>
      </c>
      <c r="I2058">
        <v>165</v>
      </c>
      <c r="J2058" s="4">
        <f t="shared" ref="J2058:J2121" si="291">solarazimuth($B$2,$B$3,$B$1,A2058,B2058,C2058,0,0,0,0)</f>
        <v>136.60759069876238</v>
      </c>
      <c r="K2058" s="4">
        <f t="shared" ref="K2058:K2121" si="292">solarelevation($B$2,$B$3,$B$1,A2058,B2058,C2058,0,0,0,0)</f>
        <v>33.84426916969327</v>
      </c>
      <c r="L2058" s="5">
        <f t="shared" si="288"/>
        <v>28.39240930123762</v>
      </c>
      <c r="M2058" s="5">
        <f t="shared" si="289"/>
        <v>0.15573083030673018</v>
      </c>
      <c r="N2058" s="6">
        <f t="shared" si="290"/>
        <v>528.26935259997504</v>
      </c>
      <c r="O2058" s="6">
        <f t="shared" ref="O2058:O2121" si="293">$I2058*(1+COS(RADIANS($B$4)))/2</f>
        <v>150.89559973579094</v>
      </c>
      <c r="P2058" s="6">
        <f>FORECAST(J2058,Inputs!$B$10:$B$18,Inputs!$A$10:$A$18)</f>
        <v>31.820440654618167</v>
      </c>
      <c r="Q2058" s="6">
        <f>IF(Inputs!$D$10="Yes",IF('Hourly Calcs'!P2058&gt;'Hourly Calcs'!K2058,'Hourly Calcs'!O2058,N2058+O2058),N2058+O2058)</f>
        <v>679.16495233576597</v>
      </c>
      <c r="R2058" s="12">
        <f t="shared" ref="R2058:R2121" si="294">$B$6*$E$1*Q2058</f>
        <v>3227.3918534995596</v>
      </c>
      <c r="S2058" s="1">
        <f>IF(AND(A2058&gt;=5,A2058&lt;=9),INDEX(Demand!$C$3:$C$26,C2058),INDEX(Demand!$B$3:$B$26,C2058))</f>
        <v>600</v>
      </c>
      <c r="T2058" s="7">
        <f t="shared" ref="T2058:T2121" si="295">S2058-MAX(0,S2058-R2058)</f>
        <v>600</v>
      </c>
      <c r="U2058" s="7">
        <f t="shared" ref="U2058:U2121" si="296">MAX(0,R2058-S2058)</f>
        <v>2627.3918534995596</v>
      </c>
    </row>
    <row r="2059" spans="1:21" x14ac:dyDescent="0.2">
      <c r="A2059" s="1">
        <v>3</v>
      </c>
      <c r="B2059" s="1">
        <v>27</v>
      </c>
      <c r="C2059" s="1">
        <v>11</v>
      </c>
      <c r="D2059">
        <v>8.1</v>
      </c>
      <c r="E2059">
        <v>-1.7</v>
      </c>
      <c r="F2059">
        <v>49</v>
      </c>
      <c r="G2059">
        <v>596</v>
      </c>
      <c r="H2059">
        <v>810</v>
      </c>
      <c r="I2059">
        <v>98</v>
      </c>
      <c r="J2059" s="4">
        <f t="shared" si="291"/>
        <v>154.0332951317242</v>
      </c>
      <c r="K2059" s="4">
        <f t="shared" si="292"/>
        <v>39.264625189516195</v>
      </c>
      <c r="L2059" s="5">
        <f t="shared" si="288"/>
        <v>10.966704868275798</v>
      </c>
      <c r="M2059" s="5">
        <f t="shared" si="289"/>
        <v>5.2646251895161953</v>
      </c>
      <c r="N2059" s="6">
        <f t="shared" si="290"/>
        <v>769.28811757279641</v>
      </c>
      <c r="O2059" s="6">
        <f t="shared" si="293"/>
        <v>89.622841055197043</v>
      </c>
      <c r="P2059" s="6">
        <f>FORECAST(J2059,Inputs!$B$10:$B$18,Inputs!$A$10:$A$18)</f>
        <v>31.981789769738185</v>
      </c>
      <c r="Q2059" s="6">
        <f>IF(Inputs!$D$10="Yes",IF('Hourly Calcs'!P2059&gt;'Hourly Calcs'!K2059,'Hourly Calcs'!O2059,N2059+O2059),N2059+O2059)</f>
        <v>858.91095862799341</v>
      </c>
      <c r="R2059" s="12">
        <f t="shared" si="294"/>
        <v>4081.5448754002246</v>
      </c>
      <c r="S2059" s="1">
        <f>IF(AND(A2059&gt;=5,A2059&lt;=9),INDEX(Demand!$C$3:$C$26,C2059),INDEX(Demand!$B$3:$B$26,C2059))</f>
        <v>600</v>
      </c>
      <c r="T2059" s="7">
        <f t="shared" si="295"/>
        <v>600</v>
      </c>
      <c r="U2059" s="7">
        <f t="shared" si="296"/>
        <v>3481.5448754002246</v>
      </c>
    </row>
    <row r="2060" spans="1:21" x14ac:dyDescent="0.2">
      <c r="A2060" s="1">
        <v>3</v>
      </c>
      <c r="B2060" s="1">
        <v>27</v>
      </c>
      <c r="C2060" s="1">
        <v>12</v>
      </c>
      <c r="D2060">
        <v>8.1999999999999993</v>
      </c>
      <c r="E2060">
        <v>-3</v>
      </c>
      <c r="F2060">
        <v>44</v>
      </c>
      <c r="G2060">
        <v>667</v>
      </c>
      <c r="H2060">
        <v>844</v>
      </c>
      <c r="I2060">
        <v>101</v>
      </c>
      <c r="J2060" s="4">
        <f t="shared" si="291"/>
        <v>173.4922201697226</v>
      </c>
      <c r="K2060" s="4">
        <f t="shared" si="292"/>
        <v>41.941600490093975</v>
      </c>
      <c r="L2060" s="5">
        <f t="shared" si="288"/>
        <v>8.4922201697226001</v>
      </c>
      <c r="M2060" s="5">
        <f t="shared" si="289"/>
        <v>7.9416004900939754</v>
      </c>
      <c r="N2060" s="6">
        <f t="shared" si="290"/>
        <v>814.87205370628703</v>
      </c>
      <c r="O2060" s="6">
        <f t="shared" si="293"/>
        <v>92.366397414029606</v>
      </c>
      <c r="P2060" s="6">
        <f>FORECAST(J2060,Inputs!$B$10:$B$18,Inputs!$A$10:$A$18)</f>
        <v>32.161965001571502</v>
      </c>
      <c r="Q2060" s="6">
        <f>IF(Inputs!$D$10="Yes",IF('Hourly Calcs'!P2060&gt;'Hourly Calcs'!K2060,'Hourly Calcs'!O2060,N2060+O2060),N2060+O2060)</f>
        <v>907.23845112031665</v>
      </c>
      <c r="R2060" s="12">
        <f t="shared" si="294"/>
        <v>4311.1971197237444</v>
      </c>
      <c r="S2060" s="1">
        <f>IF(AND(A2060&gt;=5,A2060&lt;=9),INDEX(Demand!$C$3:$C$26,C2060),INDEX(Demand!$B$3:$B$26,C2060))</f>
        <v>600</v>
      </c>
      <c r="T2060" s="7">
        <f t="shared" si="295"/>
        <v>600</v>
      </c>
      <c r="U2060" s="7">
        <f t="shared" si="296"/>
        <v>3711.1971197237444</v>
      </c>
    </row>
    <row r="2061" spans="1:21" x14ac:dyDescent="0.2">
      <c r="A2061" s="1">
        <v>3</v>
      </c>
      <c r="B2061" s="1">
        <v>27</v>
      </c>
      <c r="C2061" s="1">
        <v>13</v>
      </c>
      <c r="D2061">
        <v>8.1</v>
      </c>
      <c r="E2061">
        <v>-3.5</v>
      </c>
      <c r="F2061">
        <v>42</v>
      </c>
      <c r="G2061">
        <v>664</v>
      </c>
      <c r="H2061">
        <v>710</v>
      </c>
      <c r="I2061">
        <v>180</v>
      </c>
      <c r="J2061" s="4">
        <f t="shared" si="291"/>
        <v>193.5739079620422</v>
      </c>
      <c r="K2061" s="4">
        <f t="shared" si="292"/>
        <v>41.371196488408813</v>
      </c>
      <c r="L2061" s="5">
        <f t="shared" si="288"/>
        <v>28.573907962042199</v>
      </c>
      <c r="M2061" s="5">
        <f t="shared" si="289"/>
        <v>7.3711964884088133</v>
      </c>
      <c r="N2061" s="6">
        <f t="shared" si="290"/>
        <v>650.69385862628792</v>
      </c>
      <c r="O2061" s="6">
        <f t="shared" si="293"/>
        <v>164.61338152995376</v>
      </c>
      <c r="P2061" s="6">
        <f>FORECAST(J2061,Inputs!$B$10:$B$18,Inputs!$A$10:$A$18)</f>
        <v>32.347906555204091</v>
      </c>
      <c r="Q2061" s="6">
        <f>IF(Inputs!$D$10="Yes",IF('Hourly Calcs'!P2061&gt;'Hourly Calcs'!K2061,'Hourly Calcs'!O2061,N2061+O2061),N2061+O2061)</f>
        <v>815.30724015624173</v>
      </c>
      <c r="R2061" s="12">
        <f t="shared" si="294"/>
        <v>3874.3400052224606</v>
      </c>
      <c r="S2061" s="1">
        <f>IF(AND(A2061&gt;=5,A2061&lt;=9),INDEX(Demand!$C$3:$C$26,C2061),INDEX(Demand!$B$3:$B$26,C2061))</f>
        <v>600</v>
      </c>
      <c r="T2061" s="7">
        <f t="shared" si="295"/>
        <v>600</v>
      </c>
      <c r="U2061" s="7">
        <f t="shared" si="296"/>
        <v>3274.3400052224606</v>
      </c>
    </row>
    <row r="2062" spans="1:21" x14ac:dyDescent="0.2">
      <c r="A2062" s="1">
        <v>3</v>
      </c>
      <c r="B2062" s="1">
        <v>27</v>
      </c>
      <c r="C2062" s="1">
        <v>14</v>
      </c>
      <c r="D2062">
        <v>7.9</v>
      </c>
      <c r="E2062">
        <v>-2.7</v>
      </c>
      <c r="F2062">
        <v>46</v>
      </c>
      <c r="G2062">
        <v>638</v>
      </c>
      <c r="H2062">
        <v>831</v>
      </c>
      <c r="I2062">
        <v>99</v>
      </c>
      <c r="J2062" s="4">
        <f t="shared" si="291"/>
        <v>212.43570667621862</v>
      </c>
      <c r="K2062" s="4">
        <f t="shared" si="292"/>
        <v>37.670087770972088</v>
      </c>
      <c r="L2062" s="5">
        <f t="shared" si="288"/>
        <v>47.435706676218615</v>
      </c>
      <c r="M2062" s="5">
        <f t="shared" si="289"/>
        <v>3.6700877709720885</v>
      </c>
      <c r="N2062" s="6">
        <f t="shared" si="290"/>
        <v>669.81552290352886</v>
      </c>
      <c r="O2062" s="6">
        <f t="shared" si="293"/>
        <v>90.537359841474554</v>
      </c>
      <c r="P2062" s="6">
        <f>FORECAST(J2062,Inputs!$B$10:$B$18,Inputs!$A$10:$A$18)</f>
        <v>32.522552839594617</v>
      </c>
      <c r="Q2062" s="6">
        <f>IF(Inputs!$D$10="Yes",IF('Hourly Calcs'!P2062&gt;'Hourly Calcs'!K2062,'Hourly Calcs'!O2062,N2062+O2062),N2062+O2062)</f>
        <v>760.3528827450034</v>
      </c>
      <c r="R2062" s="12">
        <f t="shared" si="294"/>
        <v>3613.1968988042559</v>
      </c>
      <c r="S2062" s="1">
        <f>IF(AND(A2062&gt;=5,A2062&lt;=9),INDEX(Demand!$C$3:$C$26,C2062),INDEX(Demand!$B$3:$B$26,C2062))</f>
        <v>600</v>
      </c>
      <c r="T2062" s="7">
        <f t="shared" si="295"/>
        <v>600</v>
      </c>
      <c r="U2062" s="7">
        <f t="shared" si="296"/>
        <v>3013.1968988042559</v>
      </c>
    </row>
    <row r="2063" spans="1:21" x14ac:dyDescent="0.2">
      <c r="A2063" s="1">
        <v>3</v>
      </c>
      <c r="B2063" s="1">
        <v>27</v>
      </c>
      <c r="C2063" s="1">
        <v>15</v>
      </c>
      <c r="D2063">
        <v>7.7</v>
      </c>
      <c r="E2063">
        <v>-1.6</v>
      </c>
      <c r="F2063">
        <v>51</v>
      </c>
      <c r="G2063">
        <v>546</v>
      </c>
      <c r="H2063">
        <v>770</v>
      </c>
      <c r="I2063">
        <v>105</v>
      </c>
      <c r="J2063" s="4">
        <f t="shared" si="291"/>
        <v>229.04543904861163</v>
      </c>
      <c r="K2063" s="4">
        <f t="shared" si="292"/>
        <v>31.489271274468145</v>
      </c>
      <c r="L2063" s="5">
        <f t="shared" si="288"/>
        <v>64.045439048611627</v>
      </c>
      <c r="M2063" s="5">
        <f t="shared" si="289"/>
        <v>2.5107287255318553</v>
      </c>
      <c r="N2063" s="6">
        <f t="shared" si="290"/>
        <v>494.13496028042704</v>
      </c>
      <c r="O2063" s="6">
        <f t="shared" si="293"/>
        <v>96.024472559139681</v>
      </c>
      <c r="P2063" s="6">
        <f>FORECAST(J2063,Inputs!$B$10:$B$18,Inputs!$A$10:$A$18)</f>
        <v>32.676346657857515</v>
      </c>
      <c r="Q2063" s="6">
        <f>IF(Inputs!$D$10="Yes",IF('Hourly Calcs'!P2063&gt;'Hourly Calcs'!K2063,'Hourly Calcs'!O2063,N2063+O2063),N2063+O2063)</f>
        <v>96.024472559139681</v>
      </c>
      <c r="R2063" s="12">
        <f t="shared" si="294"/>
        <v>456.30829360103172</v>
      </c>
      <c r="S2063" s="1">
        <f>IF(AND(A2063&gt;=5,A2063&lt;=9),INDEX(Demand!$C$3:$C$26,C2063),INDEX(Demand!$B$3:$B$26,C2063))</f>
        <v>600</v>
      </c>
      <c r="T2063" s="7">
        <f t="shared" si="295"/>
        <v>456.30829360103172</v>
      </c>
      <c r="U2063" s="7">
        <f t="shared" si="296"/>
        <v>0</v>
      </c>
    </row>
    <row r="2064" spans="1:21" x14ac:dyDescent="0.2">
      <c r="A2064" s="1">
        <v>3</v>
      </c>
      <c r="B2064" s="1">
        <v>27</v>
      </c>
      <c r="C2064" s="1">
        <v>16</v>
      </c>
      <c r="D2064">
        <v>6.9</v>
      </c>
      <c r="E2064">
        <v>-2.4</v>
      </c>
      <c r="F2064">
        <v>50</v>
      </c>
      <c r="G2064">
        <v>407</v>
      </c>
      <c r="H2064">
        <v>655</v>
      </c>
      <c r="I2064">
        <v>105</v>
      </c>
      <c r="J2064" s="4">
        <f t="shared" si="291"/>
        <v>243.4482087524226</v>
      </c>
      <c r="K2064" s="4">
        <f t="shared" si="292"/>
        <v>23.623458288424246</v>
      </c>
      <c r="L2064" s="5">
        <f t="shared" si="288"/>
        <v>78.448208752422602</v>
      </c>
      <c r="M2064" s="5">
        <f t="shared" si="289"/>
        <v>10.376541711575754</v>
      </c>
      <c r="N2064" s="6">
        <f t="shared" si="290"/>
        <v>284.80167211285891</v>
      </c>
      <c r="O2064" s="6">
        <f t="shared" si="293"/>
        <v>96.024472559139681</v>
      </c>
      <c r="P2064" s="6">
        <f>FORECAST(J2064,Inputs!$B$10:$B$18,Inputs!$A$10:$A$18)</f>
        <v>32.809705636596505</v>
      </c>
      <c r="Q2064" s="6">
        <f>IF(Inputs!$D$10="Yes",IF('Hourly Calcs'!P2064&gt;'Hourly Calcs'!K2064,'Hourly Calcs'!O2064,N2064+O2064),N2064+O2064)</f>
        <v>96.024472559139681</v>
      </c>
      <c r="R2064" s="12">
        <f t="shared" si="294"/>
        <v>456.30829360103172</v>
      </c>
      <c r="S2064" s="1">
        <f>IF(AND(A2064&gt;=5,A2064&lt;=9),INDEX(Demand!$C$3:$C$26,C2064),INDEX(Demand!$B$3:$B$26,C2064))</f>
        <v>900</v>
      </c>
      <c r="T2064" s="7">
        <f t="shared" si="295"/>
        <v>456.30829360103172</v>
      </c>
      <c r="U2064" s="7">
        <f t="shared" si="296"/>
        <v>0</v>
      </c>
    </row>
    <row r="2065" spans="1:21" x14ac:dyDescent="0.2">
      <c r="A2065" s="1">
        <v>3</v>
      </c>
      <c r="B2065" s="1">
        <v>27</v>
      </c>
      <c r="C2065" s="1">
        <v>17</v>
      </c>
      <c r="D2065">
        <v>7.2</v>
      </c>
      <c r="E2065">
        <v>-8.6999999999999993</v>
      </c>
      <c r="F2065">
        <v>29</v>
      </c>
      <c r="G2065">
        <v>241</v>
      </c>
      <c r="H2065">
        <v>405</v>
      </c>
      <c r="I2065">
        <v>112</v>
      </c>
      <c r="J2065" s="4">
        <f t="shared" si="291"/>
        <v>256.23664509248079</v>
      </c>
      <c r="K2065" s="4">
        <f t="shared" si="292"/>
        <v>14.757834345776729</v>
      </c>
      <c r="L2065" s="5">
        <f t="shared" si="288"/>
        <v>0</v>
      </c>
      <c r="M2065" s="5">
        <f t="shared" si="289"/>
        <v>19.242165654223271</v>
      </c>
      <c r="N2065" s="6">
        <f t="shared" si="290"/>
        <v>80.803132253387631</v>
      </c>
      <c r="O2065" s="6">
        <f t="shared" si="293"/>
        <v>102.42610406308233</v>
      </c>
      <c r="P2065" s="6">
        <f>FORECAST(J2065,Inputs!$B$10:$B$18,Inputs!$A$10:$A$18)</f>
        <v>32.928117084189637</v>
      </c>
      <c r="Q2065" s="6">
        <f>IF(Inputs!$D$10="Yes",IF('Hourly Calcs'!P2065&gt;'Hourly Calcs'!K2065,'Hourly Calcs'!O2065,N2065+O2065),N2065+O2065)</f>
        <v>102.42610406308233</v>
      </c>
      <c r="R2065" s="12">
        <f t="shared" si="294"/>
        <v>486.72884650776723</v>
      </c>
      <c r="S2065" s="1">
        <f>IF(AND(A2065&gt;=5,A2065&lt;=9),INDEX(Demand!$C$3:$C$26,C2065),INDEX(Demand!$B$3:$B$26,C2065))</f>
        <v>900</v>
      </c>
      <c r="T2065" s="7">
        <f t="shared" si="295"/>
        <v>486.72884650776723</v>
      </c>
      <c r="U2065" s="7">
        <f t="shared" si="296"/>
        <v>0</v>
      </c>
    </row>
    <row r="2066" spans="1:21" x14ac:dyDescent="0.2">
      <c r="A2066" s="1">
        <v>3</v>
      </c>
      <c r="B2066" s="1">
        <v>27</v>
      </c>
      <c r="C2066" s="1">
        <v>18</v>
      </c>
      <c r="D2066">
        <v>6.7</v>
      </c>
      <c r="E2066">
        <v>-7.7</v>
      </c>
      <c r="F2066">
        <v>32</v>
      </c>
      <c r="G2066">
        <v>78</v>
      </c>
      <c r="H2066">
        <v>81</v>
      </c>
      <c r="I2066">
        <v>66</v>
      </c>
      <c r="J2066" s="4">
        <f t="shared" si="291"/>
        <v>268.11686328005374</v>
      </c>
      <c r="K2066" s="4">
        <f t="shared" si="292"/>
        <v>5.4702685982101116</v>
      </c>
      <c r="L2066" s="5">
        <f t="shared" si="288"/>
        <v>0</v>
      </c>
      <c r="M2066" s="5">
        <f t="shared" si="289"/>
        <v>28.529731401789888</v>
      </c>
      <c r="N2066" s="6">
        <f t="shared" si="290"/>
        <v>0</v>
      </c>
      <c r="O2066" s="6">
        <f t="shared" si="293"/>
        <v>60.358239894316377</v>
      </c>
      <c r="P2066" s="6">
        <f>FORECAST(J2066,Inputs!$B$10:$B$18,Inputs!$A$10:$A$18)</f>
        <v>33.038119104444938</v>
      </c>
      <c r="Q2066" s="6">
        <f>IF(Inputs!$D$10="Yes",IF('Hourly Calcs'!P2066&gt;'Hourly Calcs'!K2066,'Hourly Calcs'!O2066,N2066+O2066),N2066+O2066)</f>
        <v>60.358239894316377</v>
      </c>
      <c r="R2066" s="12">
        <f t="shared" si="294"/>
        <v>286.8223559777914</v>
      </c>
      <c r="S2066" s="1">
        <f>IF(AND(A2066&gt;=5,A2066&lt;=9),INDEX(Demand!$C$3:$C$26,C2066),INDEX(Demand!$B$3:$B$26,C2066))</f>
        <v>900</v>
      </c>
      <c r="T2066" s="7">
        <f t="shared" si="295"/>
        <v>286.8223559777914</v>
      </c>
      <c r="U2066" s="7">
        <f t="shared" si="296"/>
        <v>0</v>
      </c>
    </row>
    <row r="2067" spans="1:21" x14ac:dyDescent="0.2">
      <c r="A2067" s="1">
        <v>3</v>
      </c>
      <c r="B2067" s="1">
        <v>27</v>
      </c>
      <c r="C2067" s="1">
        <v>19</v>
      </c>
      <c r="D2067">
        <v>6.3</v>
      </c>
      <c r="E2067">
        <v>-7.9</v>
      </c>
      <c r="F2067">
        <v>33</v>
      </c>
      <c r="G2067">
        <v>5</v>
      </c>
      <c r="H2067">
        <v>0</v>
      </c>
      <c r="I2067">
        <v>5</v>
      </c>
      <c r="J2067" s="4">
        <f t="shared" si="291"/>
        <v>279.76198466066808</v>
      </c>
      <c r="K2067" s="4">
        <f t="shared" si="292"/>
        <v>-4.0478474548735903</v>
      </c>
      <c r="L2067" s="5">
        <f t="shared" si="288"/>
        <v>0</v>
      </c>
      <c r="M2067" s="5">
        <f t="shared" si="289"/>
        <v>0</v>
      </c>
      <c r="N2067" s="6">
        <f t="shared" si="290"/>
        <v>0</v>
      </c>
      <c r="O2067" s="6">
        <f t="shared" si="293"/>
        <v>4.5725939313876038</v>
      </c>
      <c r="P2067" s="6">
        <f>FORECAST(J2067,Inputs!$B$10:$B$18,Inputs!$A$10:$A$18)</f>
        <v>33.145944302413589</v>
      </c>
      <c r="Q2067" s="6">
        <f>IF(Inputs!$D$10="Yes",IF('Hourly Calcs'!P2067&gt;'Hourly Calcs'!K2067,'Hourly Calcs'!O2067,N2067+O2067),N2067+O2067)</f>
        <v>4.5725939313876038</v>
      </c>
      <c r="R2067" s="12">
        <f t="shared" si="294"/>
        <v>21.728966361953894</v>
      </c>
      <c r="S2067" s="1">
        <f>IF(AND(A2067&gt;=5,A2067&lt;=9),INDEX(Demand!$C$3:$C$26,C2067),INDEX(Demand!$B$3:$B$26,C2067))</f>
        <v>900</v>
      </c>
      <c r="T2067" s="7">
        <f t="shared" si="295"/>
        <v>21.728966361953894</v>
      </c>
      <c r="U2067" s="7">
        <f t="shared" si="296"/>
        <v>0</v>
      </c>
    </row>
    <row r="2068" spans="1:21" x14ac:dyDescent="0.2">
      <c r="A2068" s="1">
        <v>3</v>
      </c>
      <c r="B2068" s="1">
        <v>27</v>
      </c>
      <c r="C2068" s="1">
        <v>20</v>
      </c>
      <c r="D2068">
        <v>5.9</v>
      </c>
      <c r="E2068">
        <v>-5.9</v>
      </c>
      <c r="F2068">
        <v>40</v>
      </c>
      <c r="G2068">
        <v>0</v>
      </c>
      <c r="H2068">
        <v>0</v>
      </c>
      <c r="I2068">
        <v>0</v>
      </c>
      <c r="J2068" s="4">
        <f t="shared" si="291"/>
        <v>291.80841049978198</v>
      </c>
      <c r="K2068" s="4">
        <f t="shared" si="292"/>
        <v>-13.214741477562285</v>
      </c>
      <c r="L2068" s="5">
        <f t="shared" si="288"/>
        <v>0</v>
      </c>
      <c r="M2068" s="5">
        <f t="shared" si="289"/>
        <v>0</v>
      </c>
      <c r="N2068" s="6">
        <f t="shared" si="290"/>
        <v>0</v>
      </c>
      <c r="O2068" s="6">
        <f t="shared" si="293"/>
        <v>0</v>
      </c>
      <c r="P2068" s="6">
        <f>FORECAST(J2068,Inputs!$B$10:$B$18,Inputs!$A$10:$A$18)</f>
        <v>33.257485282405383</v>
      </c>
      <c r="Q2068" s="6">
        <f>IF(Inputs!$D$10="Yes",IF('Hourly Calcs'!P2068&gt;'Hourly Calcs'!K2068,'Hourly Calcs'!O2068,N2068+O2068),N2068+O2068)</f>
        <v>0</v>
      </c>
      <c r="R2068" s="12">
        <f t="shared" si="294"/>
        <v>0</v>
      </c>
      <c r="S2068" s="1">
        <f>IF(AND(A2068&gt;=5,A2068&lt;=9),INDEX(Demand!$C$3:$C$26,C2068),INDEX(Demand!$B$3:$B$26,C2068))</f>
        <v>800</v>
      </c>
      <c r="T2068" s="7">
        <f t="shared" si="295"/>
        <v>0</v>
      </c>
      <c r="U2068" s="7">
        <f t="shared" si="296"/>
        <v>0</v>
      </c>
    </row>
    <row r="2069" spans="1:21" x14ac:dyDescent="0.2">
      <c r="A2069" s="1">
        <v>3</v>
      </c>
      <c r="B2069" s="1">
        <v>27</v>
      </c>
      <c r="C2069" s="1">
        <v>21</v>
      </c>
      <c r="D2069">
        <v>5.4</v>
      </c>
      <c r="E2069">
        <v>-4.5999999999999996</v>
      </c>
      <c r="F2069">
        <v>46</v>
      </c>
      <c r="G2069">
        <v>0</v>
      </c>
      <c r="H2069">
        <v>0</v>
      </c>
      <c r="I2069">
        <v>0</v>
      </c>
      <c r="J2069" s="4">
        <f t="shared" si="291"/>
        <v>304.87376181503686</v>
      </c>
      <c r="K2069" s="4">
        <f t="shared" si="292"/>
        <v>-21.560041154641283</v>
      </c>
      <c r="L2069" s="5">
        <f t="shared" si="288"/>
        <v>0</v>
      </c>
      <c r="M2069" s="5">
        <f t="shared" si="289"/>
        <v>0</v>
      </c>
      <c r="N2069" s="6">
        <f t="shared" si="290"/>
        <v>0</v>
      </c>
      <c r="O2069" s="6">
        <f t="shared" si="293"/>
        <v>0</v>
      </c>
      <c r="P2069" s="6">
        <f>FORECAST(J2069,Inputs!$B$10:$B$18,Inputs!$A$10:$A$18)</f>
        <v>33.378460757546634</v>
      </c>
      <c r="Q2069" s="6">
        <f>IF(Inputs!$D$10="Yes",IF('Hourly Calcs'!P2069&gt;'Hourly Calcs'!K2069,'Hourly Calcs'!O2069,N2069+O2069),N2069+O2069)</f>
        <v>0</v>
      </c>
      <c r="R2069" s="12">
        <f t="shared" si="294"/>
        <v>0</v>
      </c>
      <c r="S2069" s="1">
        <f>IF(AND(A2069&gt;=5,A2069&lt;=9),INDEX(Demand!$C$3:$C$26,C2069),INDEX(Demand!$B$3:$B$26,C2069))</f>
        <v>700</v>
      </c>
      <c r="T2069" s="7">
        <f t="shared" si="295"/>
        <v>0</v>
      </c>
      <c r="U2069" s="7">
        <f t="shared" si="296"/>
        <v>0</v>
      </c>
    </row>
    <row r="2070" spans="1:21" x14ac:dyDescent="0.2">
      <c r="A2070" s="1">
        <v>3</v>
      </c>
      <c r="B2070" s="1">
        <v>27</v>
      </c>
      <c r="C2070" s="1">
        <v>22</v>
      </c>
      <c r="D2070">
        <v>5</v>
      </c>
      <c r="E2070">
        <v>-5.2</v>
      </c>
      <c r="F2070">
        <v>45</v>
      </c>
      <c r="G2070">
        <v>0</v>
      </c>
      <c r="H2070">
        <v>0</v>
      </c>
      <c r="I2070">
        <v>0</v>
      </c>
      <c r="J2070" s="4">
        <f t="shared" si="291"/>
        <v>319.51144193708194</v>
      </c>
      <c r="K2070" s="4">
        <f t="shared" si="292"/>
        <v>-28.583150307955037</v>
      </c>
      <c r="L2070" s="5">
        <f t="shared" si="288"/>
        <v>0</v>
      </c>
      <c r="M2070" s="5">
        <f t="shared" si="289"/>
        <v>0</v>
      </c>
      <c r="N2070" s="6">
        <f t="shared" si="290"/>
        <v>0</v>
      </c>
      <c r="O2070" s="6">
        <f t="shared" si="293"/>
        <v>0</v>
      </c>
      <c r="P2070" s="6">
        <f>FORECAST(J2070,Inputs!$B$10:$B$18,Inputs!$A$10:$A$18)</f>
        <v>33.513994832750754</v>
      </c>
      <c r="Q2070" s="6">
        <f>IF(Inputs!$D$10="Yes",IF('Hourly Calcs'!P2070&gt;'Hourly Calcs'!K2070,'Hourly Calcs'!O2070,N2070+O2070),N2070+O2070)</f>
        <v>0</v>
      </c>
      <c r="R2070" s="12">
        <f t="shared" si="294"/>
        <v>0</v>
      </c>
      <c r="S2070" s="1">
        <f>IF(AND(A2070&gt;=5,A2070&lt;=9),INDEX(Demand!$C$3:$C$26,C2070),INDEX(Demand!$B$3:$B$26,C2070))</f>
        <v>600</v>
      </c>
      <c r="T2070" s="7">
        <f t="shared" si="295"/>
        <v>0</v>
      </c>
      <c r="U2070" s="7">
        <f t="shared" si="296"/>
        <v>0</v>
      </c>
    </row>
    <row r="2071" spans="1:21" x14ac:dyDescent="0.2">
      <c r="A2071" s="1">
        <v>3</v>
      </c>
      <c r="B2071" s="1">
        <v>27</v>
      </c>
      <c r="C2071" s="1">
        <v>23</v>
      </c>
      <c r="D2071">
        <v>4.5</v>
      </c>
      <c r="E2071">
        <v>-2.6</v>
      </c>
      <c r="F2071">
        <v>58</v>
      </c>
      <c r="G2071">
        <v>0</v>
      </c>
      <c r="H2071">
        <v>0</v>
      </c>
      <c r="I2071">
        <v>0</v>
      </c>
      <c r="J2071" s="4">
        <f t="shared" si="291"/>
        <v>336.01330424907451</v>
      </c>
      <c r="K2071" s="4">
        <f t="shared" si="292"/>
        <v>-33.639618300379752</v>
      </c>
      <c r="L2071" s="5">
        <f t="shared" si="288"/>
        <v>0</v>
      </c>
      <c r="M2071" s="5">
        <f t="shared" si="289"/>
        <v>0</v>
      </c>
      <c r="N2071" s="6">
        <f t="shared" si="290"/>
        <v>0</v>
      </c>
      <c r="O2071" s="6">
        <f t="shared" si="293"/>
        <v>0</v>
      </c>
      <c r="P2071" s="6">
        <f>FORECAST(J2071,Inputs!$B$10:$B$18,Inputs!$A$10:$A$18)</f>
        <v>33.666789854158097</v>
      </c>
      <c r="Q2071" s="6">
        <f>IF(Inputs!$D$10="Yes",IF('Hourly Calcs'!P2071&gt;'Hourly Calcs'!K2071,'Hourly Calcs'!O2071,N2071+O2071),N2071+O2071)</f>
        <v>0</v>
      </c>
      <c r="R2071" s="12">
        <f t="shared" si="294"/>
        <v>0</v>
      </c>
      <c r="S2071" s="1">
        <f>IF(AND(A2071&gt;=5,A2071&lt;=9),INDEX(Demand!$C$3:$C$26,C2071),INDEX(Demand!$B$3:$B$26,C2071))</f>
        <v>500</v>
      </c>
      <c r="T2071" s="7">
        <f t="shared" si="295"/>
        <v>0</v>
      </c>
      <c r="U2071" s="7">
        <f t="shared" si="296"/>
        <v>0</v>
      </c>
    </row>
    <row r="2072" spans="1:21" x14ac:dyDescent="0.2">
      <c r="A2072" s="1">
        <v>3</v>
      </c>
      <c r="B2072" s="1">
        <v>27</v>
      </c>
      <c r="C2072" s="1">
        <v>24</v>
      </c>
      <c r="D2072">
        <v>3.7</v>
      </c>
      <c r="E2072">
        <v>-3.3</v>
      </c>
      <c r="F2072">
        <v>58</v>
      </c>
      <c r="G2072">
        <v>0</v>
      </c>
      <c r="H2072">
        <v>0</v>
      </c>
      <c r="I2072">
        <v>0</v>
      </c>
      <c r="J2072" s="4">
        <f t="shared" si="291"/>
        <v>354.05794612748582</v>
      </c>
      <c r="K2072" s="4">
        <f t="shared" si="292"/>
        <v>-36.081293823345661</v>
      </c>
      <c r="L2072" s="5">
        <f t="shared" si="288"/>
        <v>0</v>
      </c>
      <c r="M2072" s="5">
        <f t="shared" si="289"/>
        <v>0</v>
      </c>
      <c r="N2072" s="6">
        <f t="shared" si="290"/>
        <v>0</v>
      </c>
      <c r="O2072" s="6">
        <f t="shared" si="293"/>
        <v>0</v>
      </c>
      <c r="P2072" s="6">
        <f>FORECAST(J2072,Inputs!$B$10:$B$18,Inputs!$A$10:$A$18)</f>
        <v>33.833869871550789</v>
      </c>
      <c r="Q2072" s="6">
        <f>IF(Inputs!$D$10="Yes",IF('Hourly Calcs'!P2072&gt;'Hourly Calcs'!K2072,'Hourly Calcs'!O2072,N2072+O2072),N2072+O2072)</f>
        <v>0</v>
      </c>
      <c r="R2072" s="12">
        <f t="shared" si="294"/>
        <v>0</v>
      </c>
      <c r="S2072" s="1">
        <f>IF(AND(A2072&gt;=5,A2072&lt;=9),INDEX(Demand!$C$3:$C$26,C2072),INDEX(Demand!$B$3:$B$26,C2072))</f>
        <v>400</v>
      </c>
      <c r="T2072" s="7">
        <f t="shared" si="295"/>
        <v>0</v>
      </c>
      <c r="U2072" s="7">
        <f t="shared" si="296"/>
        <v>0</v>
      </c>
    </row>
    <row r="2073" spans="1:21" x14ac:dyDescent="0.2">
      <c r="A2073" s="1">
        <v>3</v>
      </c>
      <c r="B2073" s="1">
        <v>28</v>
      </c>
      <c r="C2073" s="1">
        <v>1</v>
      </c>
      <c r="D2073">
        <v>3.8</v>
      </c>
      <c r="E2073">
        <v>-3.5</v>
      </c>
      <c r="F2073">
        <v>57</v>
      </c>
      <c r="G2073">
        <v>0</v>
      </c>
      <c r="H2073">
        <v>0</v>
      </c>
      <c r="I2073">
        <v>0</v>
      </c>
      <c r="J2073" s="4">
        <f t="shared" si="291"/>
        <v>12.546337688081394</v>
      </c>
      <c r="K2073" s="4">
        <f t="shared" si="292"/>
        <v>-35.516480558611718</v>
      </c>
      <c r="L2073" s="5">
        <f t="shared" si="288"/>
        <v>0</v>
      </c>
      <c r="M2073" s="5">
        <f t="shared" si="289"/>
        <v>0</v>
      </c>
      <c r="N2073" s="6">
        <f t="shared" si="290"/>
        <v>0</v>
      </c>
      <c r="O2073" s="6">
        <f t="shared" si="293"/>
        <v>0</v>
      </c>
      <c r="P2073" s="6">
        <f>FORECAST(J2073,Inputs!$B$10:$B$18,Inputs!$A$10:$A$18)</f>
        <v>30.671725348963715</v>
      </c>
      <c r="Q2073" s="6">
        <f>IF(Inputs!$D$10="Yes",IF('Hourly Calcs'!P2073&gt;'Hourly Calcs'!K2073,'Hourly Calcs'!O2073,N2073+O2073),N2073+O2073)</f>
        <v>0</v>
      </c>
      <c r="R2073" s="12">
        <f t="shared" si="294"/>
        <v>0</v>
      </c>
      <c r="S2073" s="1">
        <f>IF(AND(A2073&gt;=5,A2073&lt;=9),INDEX(Demand!$C$3:$C$26,C2073),INDEX(Demand!$B$3:$B$26,C2073))</f>
        <v>350</v>
      </c>
      <c r="T2073" s="7">
        <f t="shared" si="295"/>
        <v>0</v>
      </c>
      <c r="U2073" s="7">
        <f t="shared" si="296"/>
        <v>0</v>
      </c>
    </row>
    <row r="2074" spans="1:21" x14ac:dyDescent="0.2">
      <c r="A2074" s="1">
        <v>3</v>
      </c>
      <c r="B2074" s="1">
        <v>28</v>
      </c>
      <c r="C2074" s="1">
        <v>2</v>
      </c>
      <c r="D2074">
        <v>3.8</v>
      </c>
      <c r="E2074">
        <v>-3.2</v>
      </c>
      <c r="F2074">
        <v>58</v>
      </c>
      <c r="G2074">
        <v>0</v>
      </c>
      <c r="H2074">
        <v>0</v>
      </c>
      <c r="I2074">
        <v>0</v>
      </c>
      <c r="J2074" s="4">
        <f t="shared" si="291"/>
        <v>30.10859016463786</v>
      </c>
      <c r="K2074" s="4">
        <f t="shared" si="292"/>
        <v>-32.040012211745889</v>
      </c>
      <c r="L2074" s="5">
        <f t="shared" si="288"/>
        <v>0</v>
      </c>
      <c r="M2074" s="5">
        <f t="shared" si="289"/>
        <v>0</v>
      </c>
      <c r="N2074" s="6">
        <f t="shared" si="290"/>
        <v>0</v>
      </c>
      <c r="O2074" s="6">
        <f t="shared" si="293"/>
        <v>0</v>
      </c>
      <c r="P2074" s="6">
        <f>FORECAST(J2074,Inputs!$B$10:$B$18,Inputs!$A$10:$A$18)</f>
        <v>30.83433879782072</v>
      </c>
      <c r="Q2074" s="6">
        <f>IF(Inputs!$D$10="Yes",IF('Hourly Calcs'!P2074&gt;'Hourly Calcs'!K2074,'Hourly Calcs'!O2074,N2074+O2074),N2074+O2074)</f>
        <v>0</v>
      </c>
      <c r="R2074" s="12">
        <f t="shared" si="294"/>
        <v>0</v>
      </c>
      <c r="S2074" s="1">
        <f>IF(AND(A2074&gt;=5,A2074&lt;=9),INDEX(Demand!$C$3:$C$26,C2074),INDEX(Demand!$B$3:$B$26,C2074))</f>
        <v>350</v>
      </c>
      <c r="T2074" s="7">
        <f t="shared" si="295"/>
        <v>0</v>
      </c>
      <c r="U2074" s="7">
        <f t="shared" si="296"/>
        <v>0</v>
      </c>
    </row>
    <row r="2075" spans="1:21" x14ac:dyDescent="0.2">
      <c r="A2075" s="1">
        <v>3</v>
      </c>
      <c r="B2075" s="1">
        <v>28</v>
      </c>
      <c r="C2075" s="1">
        <v>3</v>
      </c>
      <c r="D2075">
        <v>4.4000000000000004</v>
      </c>
      <c r="E2075">
        <v>-3.1</v>
      </c>
      <c r="F2075">
        <v>56</v>
      </c>
      <c r="G2075">
        <v>0</v>
      </c>
      <c r="H2075">
        <v>0</v>
      </c>
      <c r="I2075">
        <v>0</v>
      </c>
      <c r="J2075" s="4">
        <f t="shared" si="291"/>
        <v>45.913684573761913</v>
      </c>
      <c r="K2075" s="4">
        <f t="shared" si="292"/>
        <v>-26.172200586823706</v>
      </c>
      <c r="L2075" s="5">
        <f t="shared" si="288"/>
        <v>0</v>
      </c>
      <c r="M2075" s="5">
        <f t="shared" si="289"/>
        <v>0</v>
      </c>
      <c r="N2075" s="6">
        <f t="shared" si="290"/>
        <v>0</v>
      </c>
      <c r="O2075" s="6">
        <f t="shared" si="293"/>
        <v>0</v>
      </c>
      <c r="P2075" s="6">
        <f>FORECAST(J2075,Inputs!$B$10:$B$18,Inputs!$A$10:$A$18)</f>
        <v>30.980682264571868</v>
      </c>
      <c r="Q2075" s="6">
        <f>IF(Inputs!$D$10="Yes",IF('Hourly Calcs'!P2075&gt;'Hourly Calcs'!K2075,'Hourly Calcs'!O2075,N2075+O2075),N2075+O2075)</f>
        <v>0</v>
      </c>
      <c r="R2075" s="12">
        <f t="shared" si="294"/>
        <v>0</v>
      </c>
      <c r="S2075" s="1">
        <f>IF(AND(A2075&gt;=5,A2075&lt;=9),INDEX(Demand!$C$3:$C$26,C2075),INDEX(Demand!$B$3:$B$26,C2075))</f>
        <v>350</v>
      </c>
      <c r="T2075" s="7">
        <f t="shared" si="295"/>
        <v>0</v>
      </c>
      <c r="U2075" s="7">
        <f t="shared" si="296"/>
        <v>0</v>
      </c>
    </row>
    <row r="2076" spans="1:21" x14ac:dyDescent="0.2">
      <c r="A2076" s="1">
        <v>3</v>
      </c>
      <c r="B2076" s="1">
        <v>28</v>
      </c>
      <c r="C2076" s="1">
        <v>4</v>
      </c>
      <c r="D2076">
        <v>5.8</v>
      </c>
      <c r="E2076">
        <v>-2.9</v>
      </c>
      <c r="F2076">
        <v>52</v>
      </c>
      <c r="G2076">
        <v>0</v>
      </c>
      <c r="H2076">
        <v>0</v>
      </c>
      <c r="I2076">
        <v>0</v>
      </c>
      <c r="J2076" s="4">
        <f t="shared" si="291"/>
        <v>59.907490194708757</v>
      </c>
      <c r="K2076" s="4">
        <f t="shared" si="292"/>
        <v>-18.582427922268479</v>
      </c>
      <c r="L2076" s="5">
        <f t="shared" si="288"/>
        <v>0</v>
      </c>
      <c r="M2076" s="5">
        <f t="shared" si="289"/>
        <v>0</v>
      </c>
      <c r="N2076" s="6">
        <f t="shared" si="290"/>
        <v>0</v>
      </c>
      <c r="O2076" s="6">
        <f t="shared" si="293"/>
        <v>0</v>
      </c>
      <c r="P2076" s="6">
        <f>FORECAST(J2076,Inputs!$B$10:$B$18,Inputs!$A$10:$A$18)</f>
        <v>31.110254538839893</v>
      </c>
      <c r="Q2076" s="6">
        <f>IF(Inputs!$D$10="Yes",IF('Hourly Calcs'!P2076&gt;'Hourly Calcs'!K2076,'Hourly Calcs'!O2076,N2076+O2076),N2076+O2076)</f>
        <v>0</v>
      </c>
      <c r="R2076" s="12">
        <f t="shared" si="294"/>
        <v>0</v>
      </c>
      <c r="S2076" s="1">
        <f>IF(AND(A2076&gt;=5,A2076&lt;=9),INDEX(Demand!$C$3:$C$26,C2076),INDEX(Demand!$B$3:$B$26,C2076))</f>
        <v>350</v>
      </c>
      <c r="T2076" s="7">
        <f t="shared" si="295"/>
        <v>0</v>
      </c>
      <c r="U2076" s="7">
        <f t="shared" si="296"/>
        <v>0</v>
      </c>
    </row>
    <row r="2077" spans="1:21" x14ac:dyDescent="0.2">
      <c r="A2077" s="1">
        <v>3</v>
      </c>
      <c r="B2077" s="1">
        <v>28</v>
      </c>
      <c r="C2077" s="1">
        <v>5</v>
      </c>
      <c r="D2077">
        <v>5.8</v>
      </c>
      <c r="E2077">
        <v>-6.1</v>
      </c>
      <c r="F2077">
        <v>40</v>
      </c>
      <c r="G2077">
        <v>0</v>
      </c>
      <c r="H2077">
        <v>0</v>
      </c>
      <c r="I2077">
        <v>0</v>
      </c>
      <c r="J2077" s="4">
        <f t="shared" si="291"/>
        <v>72.513117858420102</v>
      </c>
      <c r="K2077" s="4">
        <f t="shared" si="292"/>
        <v>-9.8749170096612602</v>
      </c>
      <c r="L2077" s="5">
        <f t="shared" si="288"/>
        <v>0</v>
      </c>
      <c r="M2077" s="5">
        <f t="shared" si="289"/>
        <v>0</v>
      </c>
      <c r="N2077" s="6">
        <f t="shared" si="290"/>
        <v>0</v>
      </c>
      <c r="O2077" s="6">
        <f t="shared" si="293"/>
        <v>0</v>
      </c>
      <c r="P2077" s="6">
        <f>FORECAST(J2077,Inputs!$B$10:$B$18,Inputs!$A$10:$A$18)</f>
        <v>31.226973313503887</v>
      </c>
      <c r="Q2077" s="6">
        <f>IF(Inputs!$D$10="Yes",IF('Hourly Calcs'!P2077&gt;'Hourly Calcs'!K2077,'Hourly Calcs'!O2077,N2077+O2077),N2077+O2077)</f>
        <v>0</v>
      </c>
      <c r="R2077" s="12">
        <f t="shared" si="294"/>
        <v>0</v>
      </c>
      <c r="S2077" s="1">
        <f>IF(AND(A2077&gt;=5,A2077&lt;=9),INDEX(Demand!$C$3:$C$26,C2077),INDEX(Demand!$B$3:$B$26,C2077))</f>
        <v>350</v>
      </c>
      <c r="T2077" s="7">
        <f t="shared" si="295"/>
        <v>0</v>
      </c>
      <c r="U2077" s="7">
        <f t="shared" si="296"/>
        <v>0</v>
      </c>
    </row>
    <row r="2078" spans="1:21" x14ac:dyDescent="0.2">
      <c r="A2078" s="1">
        <v>3</v>
      </c>
      <c r="B2078" s="1">
        <v>28</v>
      </c>
      <c r="C2078" s="1">
        <v>6</v>
      </c>
      <c r="D2078">
        <v>4.7</v>
      </c>
      <c r="E2078">
        <v>-2.2999999999999998</v>
      </c>
      <c r="F2078">
        <v>59</v>
      </c>
      <c r="G2078">
        <v>0</v>
      </c>
      <c r="H2078">
        <v>0</v>
      </c>
      <c r="I2078">
        <v>0</v>
      </c>
      <c r="J2078" s="4">
        <f t="shared" si="291"/>
        <v>84.320182452786085</v>
      </c>
      <c r="K2078" s="4">
        <f t="shared" si="292"/>
        <v>-6.2430719820653735E-2</v>
      </c>
      <c r="L2078" s="5">
        <f t="shared" si="288"/>
        <v>80.679817547213915</v>
      </c>
      <c r="M2078" s="5">
        <f t="shared" si="289"/>
        <v>0</v>
      </c>
      <c r="N2078" s="6">
        <f t="shared" si="290"/>
        <v>0</v>
      </c>
      <c r="O2078" s="6">
        <f t="shared" si="293"/>
        <v>0</v>
      </c>
      <c r="P2078" s="6">
        <f>FORECAST(J2078,Inputs!$B$10:$B$18,Inputs!$A$10:$A$18)</f>
        <v>31.336297985673944</v>
      </c>
      <c r="Q2078" s="6">
        <f>IF(Inputs!$D$10="Yes",IF('Hourly Calcs'!P2078&gt;'Hourly Calcs'!K2078,'Hourly Calcs'!O2078,N2078+O2078),N2078+O2078)</f>
        <v>0</v>
      </c>
      <c r="R2078" s="12">
        <f t="shared" si="294"/>
        <v>0</v>
      </c>
      <c r="S2078" s="1">
        <f>IF(AND(A2078&gt;=5,A2078&lt;=9),INDEX(Demand!$C$3:$C$26,C2078),INDEX(Demand!$B$3:$B$26,C2078))</f>
        <v>350</v>
      </c>
      <c r="T2078" s="7">
        <f t="shared" si="295"/>
        <v>0</v>
      </c>
      <c r="U2078" s="7">
        <f t="shared" si="296"/>
        <v>0</v>
      </c>
    </row>
    <row r="2079" spans="1:21" x14ac:dyDescent="0.2">
      <c r="A2079" s="1">
        <v>3</v>
      </c>
      <c r="B2079" s="1">
        <v>28</v>
      </c>
      <c r="C2079" s="1">
        <v>7</v>
      </c>
      <c r="D2079">
        <v>3.9</v>
      </c>
      <c r="E2079">
        <v>1.1000000000000001</v>
      </c>
      <c r="F2079">
        <v>82</v>
      </c>
      <c r="G2079">
        <v>8</v>
      </c>
      <c r="H2079">
        <v>0</v>
      </c>
      <c r="I2079">
        <v>8</v>
      </c>
      <c r="J2079" s="4">
        <f t="shared" si="291"/>
        <v>95.953126709709437</v>
      </c>
      <c r="K2079" s="4">
        <f t="shared" si="292"/>
        <v>8.9842596658219094</v>
      </c>
      <c r="L2079" s="5">
        <f t="shared" si="288"/>
        <v>69.046873290290563</v>
      </c>
      <c r="M2079" s="5">
        <f t="shared" si="289"/>
        <v>25.015740334178091</v>
      </c>
      <c r="N2079" s="6">
        <f t="shared" si="290"/>
        <v>0</v>
      </c>
      <c r="O2079" s="6">
        <f t="shared" si="293"/>
        <v>7.3161502902201665</v>
      </c>
      <c r="P2079" s="6">
        <f>FORECAST(J2079,Inputs!$B$10:$B$18,Inputs!$A$10:$A$18)</f>
        <v>31.444010432497308</v>
      </c>
      <c r="Q2079" s="6">
        <f>IF(Inputs!$D$10="Yes",IF('Hourly Calcs'!P2079&gt;'Hourly Calcs'!K2079,'Hourly Calcs'!O2079,N2079+O2079),N2079+O2079)</f>
        <v>7.3161502902201665</v>
      </c>
      <c r="R2079" s="12">
        <f t="shared" si="294"/>
        <v>34.766346179126231</v>
      </c>
      <c r="S2079" s="1">
        <f>IF(AND(A2079&gt;=5,A2079&lt;=9),INDEX(Demand!$C$3:$C$26,C2079),INDEX(Demand!$B$3:$B$26,C2079))</f>
        <v>350</v>
      </c>
      <c r="T2079" s="7">
        <f t="shared" si="295"/>
        <v>34.766346179126231</v>
      </c>
      <c r="U2079" s="7">
        <f t="shared" si="296"/>
        <v>0</v>
      </c>
    </row>
    <row r="2080" spans="1:21" x14ac:dyDescent="0.2">
      <c r="A2080" s="1">
        <v>3</v>
      </c>
      <c r="B2080" s="1">
        <v>28</v>
      </c>
      <c r="C2080" s="1">
        <v>8</v>
      </c>
      <c r="D2080">
        <v>4.0999999999999996</v>
      </c>
      <c r="E2080">
        <v>1.8</v>
      </c>
      <c r="F2080">
        <v>85</v>
      </c>
      <c r="G2080">
        <v>48</v>
      </c>
      <c r="H2080">
        <v>0</v>
      </c>
      <c r="I2080">
        <v>48</v>
      </c>
      <c r="J2080" s="4">
        <f t="shared" si="291"/>
        <v>108.06001768962952</v>
      </c>
      <c r="K2080" s="4">
        <f t="shared" si="292"/>
        <v>18.221210889190772</v>
      </c>
      <c r="L2080" s="5">
        <f t="shared" si="288"/>
        <v>56.939982310370482</v>
      </c>
      <c r="M2080" s="5">
        <f t="shared" si="289"/>
        <v>15.778789110809228</v>
      </c>
      <c r="N2080" s="6">
        <f t="shared" si="290"/>
        <v>0</v>
      </c>
      <c r="O2080" s="6">
        <f t="shared" si="293"/>
        <v>43.896901741321003</v>
      </c>
      <c r="P2080" s="6">
        <f>FORECAST(J2080,Inputs!$B$10:$B$18,Inputs!$A$10:$A$18)</f>
        <v>31.556111274903976</v>
      </c>
      <c r="Q2080" s="6">
        <f>IF(Inputs!$D$10="Yes",IF('Hourly Calcs'!P2080&gt;'Hourly Calcs'!K2080,'Hourly Calcs'!O2080,N2080+O2080),N2080+O2080)</f>
        <v>43.896901741321003</v>
      </c>
      <c r="R2080" s="12">
        <f t="shared" si="294"/>
        <v>208.59807707475738</v>
      </c>
      <c r="S2080" s="1">
        <f>IF(AND(A2080&gt;=5,A2080&lt;=9),INDEX(Demand!$C$3:$C$26,C2080),INDEX(Demand!$B$3:$B$26,C2080))</f>
        <v>350</v>
      </c>
      <c r="T2080" s="7">
        <f t="shared" si="295"/>
        <v>208.59807707475738</v>
      </c>
      <c r="U2080" s="7">
        <f t="shared" si="296"/>
        <v>0</v>
      </c>
    </row>
    <row r="2081" spans="1:21" x14ac:dyDescent="0.2">
      <c r="A2081" s="1">
        <v>3</v>
      </c>
      <c r="B2081" s="1">
        <v>28</v>
      </c>
      <c r="C2081" s="1">
        <v>9</v>
      </c>
      <c r="D2081">
        <v>5</v>
      </c>
      <c r="E2081">
        <v>0.3</v>
      </c>
      <c r="F2081">
        <v>72</v>
      </c>
      <c r="G2081">
        <v>99</v>
      </c>
      <c r="H2081">
        <v>0</v>
      </c>
      <c r="I2081">
        <v>99</v>
      </c>
      <c r="J2081" s="4">
        <f t="shared" si="291"/>
        <v>121.33512573200991</v>
      </c>
      <c r="K2081" s="4">
        <f t="shared" si="292"/>
        <v>26.835144152209025</v>
      </c>
      <c r="L2081" s="5">
        <f t="shared" si="288"/>
        <v>43.664874267990086</v>
      </c>
      <c r="M2081" s="5">
        <f t="shared" si="289"/>
        <v>7.1648558477909745</v>
      </c>
      <c r="N2081" s="6">
        <f t="shared" si="290"/>
        <v>0</v>
      </c>
      <c r="O2081" s="6">
        <f t="shared" si="293"/>
        <v>90.537359841474554</v>
      </c>
      <c r="P2081" s="6">
        <f>FORECAST(J2081,Inputs!$B$10:$B$18,Inputs!$A$10:$A$18)</f>
        <v>31.679028941963054</v>
      </c>
      <c r="Q2081" s="6">
        <f>IF(Inputs!$D$10="Yes",IF('Hourly Calcs'!P2081&gt;'Hourly Calcs'!K2081,'Hourly Calcs'!O2081,N2081+O2081),N2081+O2081)</f>
        <v>90.537359841474554</v>
      </c>
      <c r="R2081" s="12">
        <f t="shared" si="294"/>
        <v>430.23353396668705</v>
      </c>
      <c r="S2081" s="1">
        <f>IF(AND(A2081&gt;=5,A2081&lt;=9),INDEX(Demand!$C$3:$C$26,C2081),INDEX(Demand!$B$3:$B$26,C2081))</f>
        <v>350</v>
      </c>
      <c r="T2081" s="7">
        <f t="shared" si="295"/>
        <v>350</v>
      </c>
      <c r="U2081" s="7">
        <f t="shared" si="296"/>
        <v>80.233533966687048</v>
      </c>
    </row>
    <row r="2082" spans="1:21" x14ac:dyDescent="0.2">
      <c r="A2082" s="1">
        <v>3</v>
      </c>
      <c r="B2082" s="1">
        <v>28</v>
      </c>
      <c r="C2082" s="1">
        <v>10</v>
      </c>
      <c r="D2082">
        <v>4.9000000000000004</v>
      </c>
      <c r="E2082">
        <v>2.2000000000000002</v>
      </c>
      <c r="F2082">
        <v>83</v>
      </c>
      <c r="G2082">
        <v>146</v>
      </c>
      <c r="H2082">
        <v>0</v>
      </c>
      <c r="I2082">
        <v>146</v>
      </c>
      <c r="J2082" s="4">
        <f t="shared" si="291"/>
        <v>136.48409160269367</v>
      </c>
      <c r="K2082" s="4">
        <f t="shared" si="292"/>
        <v>34.228319537324261</v>
      </c>
      <c r="L2082" s="5">
        <f t="shared" si="288"/>
        <v>28.515908397306333</v>
      </c>
      <c r="M2082" s="5">
        <f t="shared" si="289"/>
        <v>0.22831953732426058</v>
      </c>
      <c r="N2082" s="6">
        <f t="shared" si="290"/>
        <v>0</v>
      </c>
      <c r="O2082" s="6">
        <f t="shared" si="293"/>
        <v>133.51974279651805</v>
      </c>
      <c r="P2082" s="6">
        <f>FORECAST(J2082,Inputs!$B$10:$B$18,Inputs!$A$10:$A$18)</f>
        <v>31.819297144469385</v>
      </c>
      <c r="Q2082" s="6">
        <f>IF(Inputs!$D$10="Yes",IF('Hourly Calcs'!P2082&gt;'Hourly Calcs'!K2082,'Hourly Calcs'!O2082,N2082+O2082),N2082+O2082)</f>
        <v>133.51974279651805</v>
      </c>
      <c r="R2082" s="12">
        <f t="shared" si="294"/>
        <v>634.48581776905371</v>
      </c>
      <c r="S2082" s="1">
        <f>IF(AND(A2082&gt;=5,A2082&lt;=9),INDEX(Demand!$C$3:$C$26,C2082),INDEX(Demand!$B$3:$B$26,C2082))</f>
        <v>600</v>
      </c>
      <c r="T2082" s="7">
        <f t="shared" si="295"/>
        <v>600</v>
      </c>
      <c r="U2082" s="7">
        <f t="shared" si="296"/>
        <v>34.48581776905371</v>
      </c>
    </row>
    <row r="2083" spans="1:21" x14ac:dyDescent="0.2">
      <c r="A2083" s="1">
        <v>3</v>
      </c>
      <c r="B2083" s="1">
        <v>28</v>
      </c>
      <c r="C2083" s="1">
        <v>11</v>
      </c>
      <c r="D2083">
        <v>5.4</v>
      </c>
      <c r="E2083">
        <v>3</v>
      </c>
      <c r="F2083">
        <v>84</v>
      </c>
      <c r="G2083">
        <v>181</v>
      </c>
      <c r="H2083">
        <v>0</v>
      </c>
      <c r="I2083">
        <v>181</v>
      </c>
      <c r="J2083" s="4">
        <f t="shared" si="291"/>
        <v>153.98666645855209</v>
      </c>
      <c r="K2083" s="4">
        <f t="shared" si="292"/>
        <v>39.660466955873503</v>
      </c>
      <c r="L2083" s="5">
        <f t="shared" ref="L2083:L2146" si="297">IF(ABS($B$5-J2083)&gt;90,0,ABS($B$5-J2083))</f>
        <v>11.013333541447906</v>
      </c>
      <c r="M2083" s="5">
        <f t="shared" ref="M2083:M2146" si="298">IF(K2083&gt;0,ABS($B$4-K2083),0)</f>
        <v>5.6604669558735026</v>
      </c>
      <c r="N2083" s="6">
        <f t="shared" si="290"/>
        <v>0</v>
      </c>
      <c r="O2083" s="6">
        <f t="shared" si="293"/>
        <v>165.52790031623127</v>
      </c>
      <c r="P2083" s="6">
        <f>FORECAST(J2083,Inputs!$B$10:$B$18,Inputs!$A$10:$A$18)</f>
        <v>31.981358022764368</v>
      </c>
      <c r="Q2083" s="6">
        <f>IF(Inputs!$D$10="Yes",IF('Hourly Calcs'!P2083&gt;'Hourly Calcs'!K2083,'Hourly Calcs'!O2083,N2083+O2083),N2083+O2083)</f>
        <v>165.52790031623127</v>
      </c>
      <c r="R2083" s="12">
        <f t="shared" si="294"/>
        <v>786.58858230273097</v>
      </c>
      <c r="S2083" s="1">
        <f>IF(AND(A2083&gt;=5,A2083&lt;=9),INDEX(Demand!$C$3:$C$26,C2083),INDEX(Demand!$B$3:$B$26,C2083))</f>
        <v>600</v>
      </c>
      <c r="T2083" s="7">
        <f t="shared" si="295"/>
        <v>600</v>
      </c>
      <c r="U2083" s="7">
        <f t="shared" si="296"/>
        <v>186.58858230273097</v>
      </c>
    </row>
    <row r="2084" spans="1:21" x14ac:dyDescent="0.2">
      <c r="A2084" s="1">
        <v>3</v>
      </c>
      <c r="B2084" s="1">
        <v>28</v>
      </c>
      <c r="C2084" s="1">
        <v>12</v>
      </c>
      <c r="D2084">
        <v>6.3</v>
      </c>
      <c r="E2084">
        <v>4.9000000000000004</v>
      </c>
      <c r="F2084">
        <v>91</v>
      </c>
      <c r="G2084">
        <v>202</v>
      </c>
      <c r="H2084">
        <v>1</v>
      </c>
      <c r="I2084">
        <v>201</v>
      </c>
      <c r="J2084" s="4">
        <f t="shared" si="291"/>
        <v>173.55601360028595</v>
      </c>
      <c r="K2084" s="4">
        <f t="shared" si="292"/>
        <v>42.336237956482648</v>
      </c>
      <c r="L2084" s="5">
        <f t="shared" si="297"/>
        <v>8.5560136002859508</v>
      </c>
      <c r="M2084" s="5">
        <f t="shared" si="298"/>
        <v>8.3362379564826483</v>
      </c>
      <c r="N2084" s="6">
        <f t="shared" si="290"/>
        <v>0.96709840814977543</v>
      </c>
      <c r="O2084" s="6">
        <f t="shared" si="293"/>
        <v>183.81827604178167</v>
      </c>
      <c r="P2084" s="6">
        <f>FORECAST(J2084,Inputs!$B$10:$B$18,Inputs!$A$10:$A$18)</f>
        <v>32.162555681484129</v>
      </c>
      <c r="Q2084" s="6">
        <f>IF(Inputs!$D$10="Yes",IF('Hourly Calcs'!P2084&gt;'Hourly Calcs'!K2084,'Hourly Calcs'!O2084,N2084+O2084),N2084+O2084)</f>
        <v>184.78537444993145</v>
      </c>
      <c r="R2084" s="12">
        <f t="shared" si="294"/>
        <v>878.10009938607425</v>
      </c>
      <c r="S2084" s="1">
        <f>IF(AND(A2084&gt;=5,A2084&lt;=9),INDEX(Demand!$C$3:$C$26,C2084),INDEX(Demand!$B$3:$B$26,C2084))</f>
        <v>600</v>
      </c>
      <c r="T2084" s="7">
        <f t="shared" si="295"/>
        <v>600</v>
      </c>
      <c r="U2084" s="7">
        <f t="shared" si="296"/>
        <v>278.10009938607425</v>
      </c>
    </row>
    <row r="2085" spans="1:21" x14ac:dyDescent="0.2">
      <c r="A2085" s="1">
        <v>3</v>
      </c>
      <c r="B2085" s="1">
        <v>28</v>
      </c>
      <c r="C2085" s="1">
        <v>13</v>
      </c>
      <c r="D2085">
        <v>7.3</v>
      </c>
      <c r="E2085">
        <v>6.9</v>
      </c>
      <c r="F2085">
        <v>97</v>
      </c>
      <c r="G2085">
        <v>205</v>
      </c>
      <c r="H2085">
        <v>1</v>
      </c>
      <c r="I2085">
        <v>204</v>
      </c>
      <c r="J2085" s="4">
        <f t="shared" si="291"/>
        <v>193.75163723045759</v>
      </c>
      <c r="K2085" s="4">
        <f t="shared" si="292"/>
        <v>41.745713930350085</v>
      </c>
      <c r="L2085" s="5">
        <f t="shared" si="297"/>
        <v>28.75163723045759</v>
      </c>
      <c r="M2085" s="5">
        <f t="shared" si="298"/>
        <v>7.7457139303500853</v>
      </c>
      <c r="N2085" s="6">
        <f t="shared" si="290"/>
        <v>0.91777496164621619</v>
      </c>
      <c r="O2085" s="6">
        <f t="shared" si="293"/>
        <v>186.56183240061424</v>
      </c>
      <c r="P2085" s="6">
        <f>FORECAST(J2085,Inputs!$B$10:$B$18,Inputs!$A$10:$A$18)</f>
        <v>32.349552196578308</v>
      </c>
      <c r="Q2085" s="6">
        <f>IF(Inputs!$D$10="Yes",IF('Hourly Calcs'!P2085&gt;'Hourly Calcs'!K2085,'Hourly Calcs'!O2085,N2085+O2085),N2085+O2085)</f>
        <v>187.47960736226045</v>
      </c>
      <c r="R2085" s="12">
        <f t="shared" si="294"/>
        <v>890.90309418546167</v>
      </c>
      <c r="S2085" s="1">
        <f>IF(AND(A2085&gt;=5,A2085&lt;=9),INDEX(Demand!$C$3:$C$26,C2085),INDEX(Demand!$B$3:$B$26,C2085))</f>
        <v>600</v>
      </c>
      <c r="T2085" s="7">
        <f t="shared" si="295"/>
        <v>600</v>
      </c>
      <c r="U2085" s="7">
        <f t="shared" si="296"/>
        <v>290.90309418546167</v>
      </c>
    </row>
    <row r="2086" spans="1:21" x14ac:dyDescent="0.2">
      <c r="A2086" s="1">
        <v>3</v>
      </c>
      <c r="B2086" s="1">
        <v>28</v>
      </c>
      <c r="C2086" s="1">
        <v>14</v>
      </c>
      <c r="D2086">
        <v>8.9</v>
      </c>
      <c r="E2086">
        <v>8.5</v>
      </c>
      <c r="F2086">
        <v>97</v>
      </c>
      <c r="G2086">
        <v>192</v>
      </c>
      <c r="H2086">
        <v>1</v>
      </c>
      <c r="I2086">
        <v>191</v>
      </c>
      <c r="J2086" s="4">
        <f t="shared" si="291"/>
        <v>212.69406546560484</v>
      </c>
      <c r="K2086" s="4">
        <f t="shared" si="292"/>
        <v>38.011086462433056</v>
      </c>
      <c r="L2086" s="5">
        <f t="shared" si="297"/>
        <v>47.694065465604837</v>
      </c>
      <c r="M2086" s="5">
        <f t="shared" si="298"/>
        <v>4.011086462433056</v>
      </c>
      <c r="N2086" s="6">
        <f t="shared" si="290"/>
        <v>0.80708478502129033</v>
      </c>
      <c r="O2086" s="6">
        <f t="shared" si="293"/>
        <v>174.67308817900647</v>
      </c>
      <c r="P2086" s="6">
        <f>FORECAST(J2086,Inputs!$B$10:$B$18,Inputs!$A$10:$A$18)</f>
        <v>32.52494505060745</v>
      </c>
      <c r="Q2086" s="6">
        <f>IF(Inputs!$D$10="Yes",IF('Hourly Calcs'!P2086&gt;'Hourly Calcs'!K2086,'Hourly Calcs'!O2086,N2086+O2086),N2086+O2086)</f>
        <v>175.48017296402776</v>
      </c>
      <c r="R2086" s="12">
        <f t="shared" si="294"/>
        <v>833.88178192505984</v>
      </c>
      <c r="S2086" s="1">
        <f>IF(AND(A2086&gt;=5,A2086&lt;=9),INDEX(Demand!$C$3:$C$26,C2086),INDEX(Demand!$B$3:$B$26,C2086))</f>
        <v>600</v>
      </c>
      <c r="T2086" s="7">
        <f t="shared" si="295"/>
        <v>600</v>
      </c>
      <c r="U2086" s="7">
        <f t="shared" si="296"/>
        <v>233.88178192505984</v>
      </c>
    </row>
    <row r="2087" spans="1:21" x14ac:dyDescent="0.2">
      <c r="A2087" s="1">
        <v>3</v>
      </c>
      <c r="B2087" s="1">
        <v>28</v>
      </c>
      <c r="C2087" s="1">
        <v>15</v>
      </c>
      <c r="D2087">
        <v>9.5</v>
      </c>
      <c r="E2087">
        <v>9.3000000000000007</v>
      </c>
      <c r="F2087">
        <v>99</v>
      </c>
      <c r="G2087">
        <v>163</v>
      </c>
      <c r="H2087">
        <v>0</v>
      </c>
      <c r="I2087">
        <v>163</v>
      </c>
      <c r="J2087" s="4">
        <f t="shared" si="291"/>
        <v>229.3430718834463</v>
      </c>
      <c r="K2087" s="4">
        <f t="shared" si="292"/>
        <v>31.795278973937471</v>
      </c>
      <c r="L2087" s="5">
        <f t="shared" si="297"/>
        <v>64.343071883446299</v>
      </c>
      <c r="M2087" s="5">
        <f t="shared" si="298"/>
        <v>2.2047210260625292</v>
      </c>
      <c r="N2087" s="6">
        <f t="shared" si="290"/>
        <v>0</v>
      </c>
      <c r="O2087" s="6">
        <f t="shared" si="293"/>
        <v>149.06656216323589</v>
      </c>
      <c r="P2087" s="6">
        <f>FORECAST(J2087,Inputs!$B$10:$B$18,Inputs!$A$10:$A$18)</f>
        <v>32.679102517439318</v>
      </c>
      <c r="Q2087" s="6">
        <f>IF(Inputs!$D$10="Yes",IF('Hourly Calcs'!P2087&gt;'Hourly Calcs'!K2087,'Hourly Calcs'!O2087,N2087+O2087),N2087+O2087)</f>
        <v>149.06656216323589</v>
      </c>
      <c r="R2087" s="12">
        <f t="shared" si="294"/>
        <v>708.36430339969695</v>
      </c>
      <c r="S2087" s="1">
        <f>IF(AND(A2087&gt;=5,A2087&lt;=9),INDEX(Demand!$C$3:$C$26,C2087),INDEX(Demand!$B$3:$B$26,C2087))</f>
        <v>600</v>
      </c>
      <c r="T2087" s="7">
        <f t="shared" si="295"/>
        <v>600</v>
      </c>
      <c r="U2087" s="7">
        <f t="shared" si="296"/>
        <v>108.36430339969695</v>
      </c>
    </row>
    <row r="2088" spans="1:21" x14ac:dyDescent="0.2">
      <c r="A2088" s="1">
        <v>3</v>
      </c>
      <c r="B2088" s="1">
        <v>28</v>
      </c>
      <c r="C2088" s="1">
        <v>16</v>
      </c>
      <c r="D2088">
        <v>9.6</v>
      </c>
      <c r="E2088">
        <v>9.4</v>
      </c>
      <c r="F2088">
        <v>99</v>
      </c>
      <c r="G2088">
        <v>121</v>
      </c>
      <c r="H2088">
        <v>0</v>
      </c>
      <c r="I2088">
        <v>121</v>
      </c>
      <c r="J2088" s="4">
        <f t="shared" si="291"/>
        <v>243.75809068979319</v>
      </c>
      <c r="K2088" s="4">
        <f t="shared" si="292"/>
        <v>23.901474698570738</v>
      </c>
      <c r="L2088" s="5">
        <f t="shared" si="297"/>
        <v>78.758090689793192</v>
      </c>
      <c r="M2088" s="5">
        <f t="shared" si="298"/>
        <v>10.098525301429262</v>
      </c>
      <c r="N2088" s="6">
        <f t="shared" si="290"/>
        <v>0</v>
      </c>
      <c r="O2088" s="6">
        <f t="shared" si="293"/>
        <v>110.65677313958003</v>
      </c>
      <c r="P2088" s="6">
        <f>FORECAST(J2088,Inputs!$B$10:$B$18,Inputs!$A$10:$A$18)</f>
        <v>32.812574913794379</v>
      </c>
      <c r="Q2088" s="6">
        <f>IF(Inputs!$D$10="Yes",IF('Hourly Calcs'!P2088&gt;'Hourly Calcs'!K2088,'Hourly Calcs'!O2088,N2088+O2088),N2088+O2088)</f>
        <v>110.65677313958003</v>
      </c>
      <c r="R2088" s="12">
        <f t="shared" si="294"/>
        <v>525.84098595928424</v>
      </c>
      <c r="S2088" s="1">
        <f>IF(AND(A2088&gt;=5,A2088&lt;=9),INDEX(Demand!$C$3:$C$26,C2088),INDEX(Demand!$B$3:$B$26,C2088))</f>
        <v>900</v>
      </c>
      <c r="T2088" s="7">
        <f t="shared" si="295"/>
        <v>525.84098595928424</v>
      </c>
      <c r="U2088" s="7">
        <f t="shared" si="296"/>
        <v>0</v>
      </c>
    </row>
    <row r="2089" spans="1:21" x14ac:dyDescent="0.2">
      <c r="A2089" s="1">
        <v>3</v>
      </c>
      <c r="B2089" s="1">
        <v>28</v>
      </c>
      <c r="C2089" s="1">
        <v>17</v>
      </c>
      <c r="D2089">
        <v>9.8000000000000007</v>
      </c>
      <c r="E2089">
        <v>9.6</v>
      </c>
      <c r="F2089">
        <v>99</v>
      </c>
      <c r="G2089">
        <v>72</v>
      </c>
      <c r="H2089">
        <v>0</v>
      </c>
      <c r="I2089">
        <v>72</v>
      </c>
      <c r="J2089" s="4">
        <f t="shared" si="291"/>
        <v>256.54681076132874</v>
      </c>
      <c r="K2089" s="4">
        <f t="shared" si="292"/>
        <v>15.017731972220815</v>
      </c>
      <c r="L2089" s="5">
        <f t="shared" si="297"/>
        <v>0</v>
      </c>
      <c r="M2089" s="5">
        <f t="shared" si="298"/>
        <v>18.982268027779185</v>
      </c>
      <c r="N2089" s="6">
        <f t="shared" si="290"/>
        <v>0</v>
      </c>
      <c r="O2089" s="6">
        <f t="shared" si="293"/>
        <v>65.845352611981497</v>
      </c>
      <c r="P2089" s="6">
        <f>FORECAST(J2089,Inputs!$B$10:$B$18,Inputs!$A$10:$A$18)</f>
        <v>32.930988988530821</v>
      </c>
      <c r="Q2089" s="6">
        <f>IF(Inputs!$D$10="Yes",IF('Hourly Calcs'!P2089&gt;'Hourly Calcs'!K2089,'Hourly Calcs'!O2089,N2089+O2089),N2089+O2089)</f>
        <v>65.845352611981497</v>
      </c>
      <c r="R2089" s="12">
        <f t="shared" si="294"/>
        <v>312.89711561213608</v>
      </c>
      <c r="S2089" s="1">
        <f>IF(AND(A2089&gt;=5,A2089&lt;=9),INDEX(Demand!$C$3:$C$26,C2089),INDEX(Demand!$B$3:$B$26,C2089))</f>
        <v>900</v>
      </c>
      <c r="T2089" s="7">
        <f t="shared" si="295"/>
        <v>312.89711561213608</v>
      </c>
      <c r="U2089" s="7">
        <f t="shared" si="296"/>
        <v>0</v>
      </c>
    </row>
    <row r="2090" spans="1:21" x14ac:dyDescent="0.2">
      <c r="A2090" s="1">
        <v>3</v>
      </c>
      <c r="B2090" s="1">
        <v>28</v>
      </c>
      <c r="C2090" s="1">
        <v>18</v>
      </c>
      <c r="D2090">
        <v>9.8000000000000007</v>
      </c>
      <c r="E2090">
        <v>9.4</v>
      </c>
      <c r="F2090">
        <v>97</v>
      </c>
      <c r="G2090">
        <v>24</v>
      </c>
      <c r="H2090">
        <v>0</v>
      </c>
      <c r="I2090">
        <v>24</v>
      </c>
      <c r="J2090" s="4">
        <f t="shared" si="291"/>
        <v>268.42383136136652</v>
      </c>
      <c r="K2090" s="4">
        <f t="shared" si="292"/>
        <v>5.7189103775597374</v>
      </c>
      <c r="L2090" s="5">
        <f t="shared" si="297"/>
        <v>0</v>
      </c>
      <c r="M2090" s="5">
        <f t="shared" si="298"/>
        <v>28.281089622440263</v>
      </c>
      <c r="N2090" s="6">
        <f t="shared" si="290"/>
        <v>0</v>
      </c>
      <c r="O2090" s="6">
        <f t="shared" si="293"/>
        <v>21.948450870660501</v>
      </c>
      <c r="P2090" s="6">
        <f>FORECAST(J2090,Inputs!$B$10:$B$18,Inputs!$A$10:$A$18)</f>
        <v>33.04096140149413</v>
      </c>
      <c r="Q2090" s="6">
        <f>IF(Inputs!$D$10="Yes",IF('Hourly Calcs'!P2090&gt;'Hourly Calcs'!K2090,'Hourly Calcs'!O2090,N2090+O2090),N2090+O2090)</f>
        <v>21.948450870660501</v>
      </c>
      <c r="R2090" s="12">
        <f t="shared" si="294"/>
        <v>104.29903853737869</v>
      </c>
      <c r="S2090" s="1">
        <f>IF(AND(A2090&gt;=5,A2090&lt;=9),INDEX(Demand!$C$3:$C$26,C2090),INDEX(Demand!$B$3:$B$26,C2090))</f>
        <v>900</v>
      </c>
      <c r="T2090" s="7">
        <f t="shared" si="295"/>
        <v>104.29903853737869</v>
      </c>
      <c r="U2090" s="7">
        <f t="shared" si="296"/>
        <v>0</v>
      </c>
    </row>
    <row r="2091" spans="1:21" x14ac:dyDescent="0.2">
      <c r="A2091" s="1">
        <v>3</v>
      </c>
      <c r="B2091" s="1">
        <v>28</v>
      </c>
      <c r="C2091" s="1">
        <v>19</v>
      </c>
      <c r="D2091">
        <v>9.9</v>
      </c>
      <c r="E2091">
        <v>9.1</v>
      </c>
      <c r="F2091">
        <v>95</v>
      </c>
      <c r="G2091">
        <v>2</v>
      </c>
      <c r="H2091">
        <v>0</v>
      </c>
      <c r="I2091">
        <v>2</v>
      </c>
      <c r="J2091" s="4">
        <f t="shared" si="291"/>
        <v>280.06525503334501</v>
      </c>
      <c r="K2091" s="4">
        <f t="shared" si="292"/>
        <v>-3.784803048078544</v>
      </c>
      <c r="L2091" s="5">
        <f t="shared" si="297"/>
        <v>0</v>
      </c>
      <c r="M2091" s="5">
        <f t="shared" si="298"/>
        <v>0</v>
      </c>
      <c r="N2091" s="6">
        <f t="shared" si="290"/>
        <v>0</v>
      </c>
      <c r="O2091" s="6">
        <f t="shared" si="293"/>
        <v>1.8290375725550416</v>
      </c>
      <c r="P2091" s="6">
        <f>FORECAST(J2091,Inputs!$B$10:$B$18,Inputs!$A$10:$A$18)</f>
        <v>33.148752361419859</v>
      </c>
      <c r="Q2091" s="6">
        <f>IF(Inputs!$D$10="Yes",IF('Hourly Calcs'!P2091&gt;'Hourly Calcs'!K2091,'Hourly Calcs'!O2091,N2091+O2091),N2091+O2091)</f>
        <v>1.8290375725550416</v>
      </c>
      <c r="R2091" s="12">
        <f t="shared" si="294"/>
        <v>8.6915865447815577</v>
      </c>
      <c r="S2091" s="1">
        <f>IF(AND(A2091&gt;=5,A2091&lt;=9),INDEX(Demand!$C$3:$C$26,C2091),INDEX(Demand!$B$3:$B$26,C2091))</f>
        <v>900</v>
      </c>
      <c r="T2091" s="7">
        <f t="shared" si="295"/>
        <v>8.6915865447815577</v>
      </c>
      <c r="U2091" s="7">
        <f t="shared" si="296"/>
        <v>0</v>
      </c>
    </row>
    <row r="2092" spans="1:21" x14ac:dyDescent="0.2">
      <c r="A2092" s="1">
        <v>3</v>
      </c>
      <c r="B2092" s="1">
        <v>28</v>
      </c>
      <c r="C2092" s="1">
        <v>20</v>
      </c>
      <c r="D2092">
        <v>9.9</v>
      </c>
      <c r="E2092">
        <v>8.6999999999999993</v>
      </c>
      <c r="F2092">
        <v>92</v>
      </c>
      <c r="G2092">
        <v>0</v>
      </c>
      <c r="H2092">
        <v>0</v>
      </c>
      <c r="I2092">
        <v>0</v>
      </c>
      <c r="J2092" s="4">
        <f t="shared" si="291"/>
        <v>292.10652546220729</v>
      </c>
      <c r="K2092" s="4">
        <f t="shared" si="292"/>
        <v>-12.942921901843121</v>
      </c>
      <c r="L2092" s="5">
        <f t="shared" si="297"/>
        <v>0</v>
      </c>
      <c r="M2092" s="5">
        <f t="shared" si="298"/>
        <v>0</v>
      </c>
      <c r="N2092" s="6">
        <f t="shared" si="290"/>
        <v>0</v>
      </c>
      <c r="O2092" s="6">
        <f t="shared" si="293"/>
        <v>0</v>
      </c>
      <c r="P2092" s="6">
        <f>FORECAST(J2092,Inputs!$B$10:$B$18,Inputs!$A$10:$A$18)</f>
        <v>33.260245606131548</v>
      </c>
      <c r="Q2092" s="6">
        <f>IF(Inputs!$D$10="Yes",IF('Hourly Calcs'!P2092&gt;'Hourly Calcs'!K2092,'Hourly Calcs'!O2092,N2092+O2092),N2092+O2092)</f>
        <v>0</v>
      </c>
      <c r="R2092" s="12">
        <f t="shared" si="294"/>
        <v>0</v>
      </c>
      <c r="S2092" s="1">
        <f>IF(AND(A2092&gt;=5,A2092&lt;=9),INDEX(Demand!$C$3:$C$26,C2092),INDEX(Demand!$B$3:$B$26,C2092))</f>
        <v>800</v>
      </c>
      <c r="T2092" s="7">
        <f t="shared" si="295"/>
        <v>0</v>
      </c>
      <c r="U2092" s="7">
        <f t="shared" si="296"/>
        <v>0</v>
      </c>
    </row>
    <row r="2093" spans="1:21" x14ac:dyDescent="0.2">
      <c r="A2093" s="1">
        <v>3</v>
      </c>
      <c r="B2093" s="1">
        <v>28</v>
      </c>
      <c r="C2093" s="1">
        <v>21</v>
      </c>
      <c r="D2093">
        <v>9.6999999999999993</v>
      </c>
      <c r="E2093">
        <v>8.5</v>
      </c>
      <c r="F2093">
        <v>92</v>
      </c>
      <c r="G2093">
        <v>0</v>
      </c>
      <c r="H2093">
        <v>0</v>
      </c>
      <c r="I2093">
        <v>0</v>
      </c>
      <c r="J2093" s="4">
        <f t="shared" si="291"/>
        <v>305.16052653407291</v>
      </c>
      <c r="K2093" s="4">
        <f t="shared" si="292"/>
        <v>-21.265526089537076</v>
      </c>
      <c r="L2093" s="5">
        <f t="shared" si="297"/>
        <v>0</v>
      </c>
      <c r="M2093" s="5">
        <f t="shared" si="298"/>
        <v>0</v>
      </c>
      <c r="N2093" s="6">
        <f t="shared" si="290"/>
        <v>0</v>
      </c>
      <c r="O2093" s="6">
        <f t="shared" si="293"/>
        <v>0</v>
      </c>
      <c r="P2093" s="6">
        <f>FORECAST(J2093,Inputs!$B$10:$B$18,Inputs!$A$10:$A$18)</f>
        <v>33.3811159864266</v>
      </c>
      <c r="Q2093" s="6">
        <f>IF(Inputs!$D$10="Yes",IF('Hourly Calcs'!P2093&gt;'Hourly Calcs'!K2093,'Hourly Calcs'!O2093,N2093+O2093),N2093+O2093)</f>
        <v>0</v>
      </c>
      <c r="R2093" s="12">
        <f t="shared" si="294"/>
        <v>0</v>
      </c>
      <c r="S2093" s="1">
        <f>IF(AND(A2093&gt;=5,A2093&lt;=9),INDEX(Demand!$C$3:$C$26,C2093),INDEX(Demand!$B$3:$B$26,C2093))</f>
        <v>700</v>
      </c>
      <c r="T2093" s="7">
        <f t="shared" si="295"/>
        <v>0</v>
      </c>
      <c r="U2093" s="7">
        <f t="shared" si="296"/>
        <v>0</v>
      </c>
    </row>
    <row r="2094" spans="1:21" x14ac:dyDescent="0.2">
      <c r="A2094" s="1">
        <v>3</v>
      </c>
      <c r="B2094" s="1">
        <v>28</v>
      </c>
      <c r="C2094" s="1">
        <v>22</v>
      </c>
      <c r="D2094">
        <v>9.6999999999999993</v>
      </c>
      <c r="E2094">
        <v>7.8</v>
      </c>
      <c r="F2094">
        <v>88</v>
      </c>
      <c r="G2094">
        <v>0</v>
      </c>
      <c r="H2094">
        <v>0</v>
      </c>
      <c r="I2094">
        <v>0</v>
      </c>
      <c r="J2094" s="4">
        <f t="shared" si="291"/>
        <v>319.77166544460863</v>
      </c>
      <c r="K2094" s="4">
        <f t="shared" si="292"/>
        <v>-28.258250532114303</v>
      </c>
      <c r="L2094" s="5">
        <f t="shared" si="297"/>
        <v>0</v>
      </c>
      <c r="M2094" s="5">
        <f t="shared" si="298"/>
        <v>0</v>
      </c>
      <c r="N2094" s="6">
        <f t="shared" si="290"/>
        <v>0</v>
      </c>
      <c r="O2094" s="6">
        <f t="shared" si="293"/>
        <v>0</v>
      </c>
      <c r="P2094" s="6">
        <f>FORECAST(J2094,Inputs!$B$10:$B$18,Inputs!$A$10:$A$18)</f>
        <v>33.516404309672296</v>
      </c>
      <c r="Q2094" s="6">
        <f>IF(Inputs!$D$10="Yes",IF('Hourly Calcs'!P2094&gt;'Hourly Calcs'!K2094,'Hourly Calcs'!O2094,N2094+O2094),N2094+O2094)</f>
        <v>0</v>
      </c>
      <c r="R2094" s="12">
        <f t="shared" si="294"/>
        <v>0</v>
      </c>
      <c r="S2094" s="1">
        <f>IF(AND(A2094&gt;=5,A2094&lt;=9),INDEX(Demand!$C$3:$C$26,C2094),INDEX(Demand!$B$3:$B$26,C2094))</f>
        <v>600</v>
      </c>
      <c r="T2094" s="7">
        <f t="shared" si="295"/>
        <v>0</v>
      </c>
      <c r="U2094" s="7">
        <f t="shared" si="296"/>
        <v>0</v>
      </c>
    </row>
    <row r="2095" spans="1:21" x14ac:dyDescent="0.2">
      <c r="A2095" s="1">
        <v>3</v>
      </c>
      <c r="B2095" s="1">
        <v>28</v>
      </c>
      <c r="C2095" s="1">
        <v>23</v>
      </c>
      <c r="D2095">
        <v>9.6</v>
      </c>
      <c r="E2095">
        <v>7.5</v>
      </c>
      <c r="F2095">
        <v>87</v>
      </c>
      <c r="G2095">
        <v>0</v>
      </c>
      <c r="H2095">
        <v>0</v>
      </c>
      <c r="I2095">
        <v>0</v>
      </c>
      <c r="J2095" s="4">
        <f t="shared" si="291"/>
        <v>336.22059864628648</v>
      </c>
      <c r="K2095" s="4">
        <f t="shared" si="292"/>
        <v>-33.281873995143059</v>
      </c>
      <c r="L2095" s="5">
        <f t="shared" si="297"/>
        <v>0</v>
      </c>
      <c r="M2095" s="5">
        <f t="shared" si="298"/>
        <v>0</v>
      </c>
      <c r="N2095" s="6">
        <f t="shared" si="290"/>
        <v>0</v>
      </c>
      <c r="O2095" s="6">
        <f t="shared" si="293"/>
        <v>0</v>
      </c>
      <c r="P2095" s="6">
        <f>FORECAST(J2095,Inputs!$B$10:$B$18,Inputs!$A$10:$A$18)</f>
        <v>33.668709246724873</v>
      </c>
      <c r="Q2095" s="6">
        <f>IF(Inputs!$D$10="Yes",IF('Hourly Calcs'!P2095&gt;'Hourly Calcs'!K2095,'Hourly Calcs'!O2095,N2095+O2095),N2095+O2095)</f>
        <v>0</v>
      </c>
      <c r="R2095" s="12">
        <f t="shared" si="294"/>
        <v>0</v>
      </c>
      <c r="S2095" s="1">
        <f>IF(AND(A2095&gt;=5,A2095&lt;=9),INDEX(Demand!$C$3:$C$26,C2095),INDEX(Demand!$B$3:$B$26,C2095))</f>
        <v>500</v>
      </c>
      <c r="T2095" s="7">
        <f t="shared" si="295"/>
        <v>0</v>
      </c>
      <c r="U2095" s="7">
        <f t="shared" si="296"/>
        <v>0</v>
      </c>
    </row>
    <row r="2096" spans="1:21" x14ac:dyDescent="0.2">
      <c r="A2096" s="1">
        <v>3</v>
      </c>
      <c r="B2096" s="1">
        <v>28</v>
      </c>
      <c r="C2096" s="1">
        <v>24</v>
      </c>
      <c r="D2096">
        <v>9.5</v>
      </c>
      <c r="E2096">
        <v>7.4</v>
      </c>
      <c r="F2096">
        <v>87</v>
      </c>
      <c r="G2096">
        <v>0</v>
      </c>
      <c r="H2096">
        <v>0</v>
      </c>
      <c r="I2096">
        <v>0</v>
      </c>
      <c r="J2096" s="4">
        <f t="shared" si="291"/>
        <v>354.18200260098592</v>
      </c>
      <c r="K2096" s="4">
        <f t="shared" si="292"/>
        <v>-35.696910995308571</v>
      </c>
      <c r="L2096" s="5">
        <f t="shared" si="297"/>
        <v>0</v>
      </c>
      <c r="M2096" s="5">
        <f t="shared" si="298"/>
        <v>0</v>
      </c>
      <c r="N2096" s="6">
        <f t="shared" si="290"/>
        <v>0</v>
      </c>
      <c r="O2096" s="6">
        <f t="shared" si="293"/>
        <v>0</v>
      </c>
      <c r="P2096" s="6">
        <f>FORECAST(J2096,Inputs!$B$10:$B$18,Inputs!$A$10:$A$18)</f>
        <v>33.835018542601716</v>
      </c>
      <c r="Q2096" s="6">
        <f>IF(Inputs!$D$10="Yes",IF('Hourly Calcs'!P2096&gt;'Hourly Calcs'!K2096,'Hourly Calcs'!O2096,N2096+O2096),N2096+O2096)</f>
        <v>0</v>
      </c>
      <c r="R2096" s="12">
        <f t="shared" si="294"/>
        <v>0</v>
      </c>
      <c r="S2096" s="1">
        <f>IF(AND(A2096&gt;=5,A2096&lt;=9),INDEX(Demand!$C$3:$C$26,C2096),INDEX(Demand!$B$3:$B$26,C2096))</f>
        <v>400</v>
      </c>
      <c r="T2096" s="7">
        <f t="shared" si="295"/>
        <v>0</v>
      </c>
      <c r="U2096" s="7">
        <f t="shared" si="296"/>
        <v>0</v>
      </c>
    </row>
    <row r="2097" spans="1:21" x14ac:dyDescent="0.2">
      <c r="A2097" s="1">
        <v>3</v>
      </c>
      <c r="B2097" s="1">
        <v>29</v>
      </c>
      <c r="C2097" s="1">
        <v>1</v>
      </c>
      <c r="D2097">
        <v>9.3000000000000007</v>
      </c>
      <c r="E2097">
        <v>7.6</v>
      </c>
      <c r="F2097">
        <v>89</v>
      </c>
      <c r="G2097">
        <v>0</v>
      </c>
      <c r="H2097">
        <v>0</v>
      </c>
      <c r="I2097">
        <v>0</v>
      </c>
      <c r="J2097" s="4">
        <f t="shared" si="291"/>
        <v>12.571880039893244</v>
      </c>
      <c r="K2097" s="4">
        <f t="shared" si="292"/>
        <v>-35.119758852400352</v>
      </c>
      <c r="L2097" s="5">
        <f t="shared" si="297"/>
        <v>0</v>
      </c>
      <c r="M2097" s="5">
        <f t="shared" si="298"/>
        <v>0</v>
      </c>
      <c r="N2097" s="6">
        <f t="shared" si="290"/>
        <v>0</v>
      </c>
      <c r="O2097" s="6">
        <f t="shared" si="293"/>
        <v>0</v>
      </c>
      <c r="P2097" s="6">
        <f>FORECAST(J2097,Inputs!$B$10:$B$18,Inputs!$A$10:$A$18)</f>
        <v>30.67196185222123</v>
      </c>
      <c r="Q2097" s="6">
        <f>IF(Inputs!$D$10="Yes",IF('Hourly Calcs'!P2097&gt;'Hourly Calcs'!K2097,'Hourly Calcs'!O2097,N2097+O2097),N2097+O2097)</f>
        <v>0</v>
      </c>
      <c r="R2097" s="12">
        <f t="shared" si="294"/>
        <v>0</v>
      </c>
      <c r="S2097" s="1">
        <f>IF(AND(A2097&gt;=5,A2097&lt;=9),INDEX(Demand!$C$3:$C$26,C2097),INDEX(Demand!$B$3:$B$26,C2097))</f>
        <v>350</v>
      </c>
      <c r="T2097" s="7">
        <f t="shared" si="295"/>
        <v>0</v>
      </c>
      <c r="U2097" s="7">
        <f t="shared" si="296"/>
        <v>0</v>
      </c>
    </row>
    <row r="2098" spans="1:21" x14ac:dyDescent="0.2">
      <c r="A2098" s="1">
        <v>3</v>
      </c>
      <c r="B2098" s="1">
        <v>29</v>
      </c>
      <c r="C2098" s="1">
        <v>2</v>
      </c>
      <c r="D2098">
        <v>6.6</v>
      </c>
      <c r="E2098">
        <v>5.2</v>
      </c>
      <c r="F2098">
        <v>91</v>
      </c>
      <c r="G2098">
        <v>0</v>
      </c>
      <c r="H2098">
        <v>0</v>
      </c>
      <c r="I2098">
        <v>0</v>
      </c>
      <c r="J2098" s="4">
        <f t="shared" si="291"/>
        <v>30.046800658917618</v>
      </c>
      <c r="K2098" s="4">
        <f t="shared" si="292"/>
        <v>-31.646248528549165</v>
      </c>
      <c r="L2098" s="5">
        <f t="shared" si="297"/>
        <v>0</v>
      </c>
      <c r="M2098" s="5">
        <f t="shared" si="298"/>
        <v>0</v>
      </c>
      <c r="N2098" s="6">
        <f t="shared" si="290"/>
        <v>0</v>
      </c>
      <c r="O2098" s="6">
        <f t="shared" si="293"/>
        <v>0</v>
      </c>
      <c r="P2098" s="6">
        <f>FORECAST(J2098,Inputs!$B$10:$B$18,Inputs!$A$10:$A$18)</f>
        <v>30.833766672767755</v>
      </c>
      <c r="Q2098" s="6">
        <f>IF(Inputs!$D$10="Yes",IF('Hourly Calcs'!P2098&gt;'Hourly Calcs'!K2098,'Hourly Calcs'!O2098,N2098+O2098),N2098+O2098)</f>
        <v>0</v>
      </c>
      <c r="R2098" s="12">
        <f t="shared" si="294"/>
        <v>0</v>
      </c>
      <c r="S2098" s="1">
        <f>IF(AND(A2098&gt;=5,A2098&lt;=9),INDEX(Demand!$C$3:$C$26,C2098),INDEX(Demand!$B$3:$B$26,C2098))</f>
        <v>350</v>
      </c>
      <c r="T2098" s="7">
        <f t="shared" si="295"/>
        <v>0</v>
      </c>
      <c r="U2098" s="7">
        <f t="shared" si="296"/>
        <v>0</v>
      </c>
    </row>
    <row r="2099" spans="1:21" x14ac:dyDescent="0.2">
      <c r="A2099" s="1">
        <v>3</v>
      </c>
      <c r="B2099" s="1">
        <v>29</v>
      </c>
      <c r="C2099" s="1">
        <v>3</v>
      </c>
      <c r="D2099">
        <v>5.9</v>
      </c>
      <c r="E2099">
        <v>3.4</v>
      </c>
      <c r="F2099">
        <v>84</v>
      </c>
      <c r="G2099">
        <v>0</v>
      </c>
      <c r="H2099">
        <v>0</v>
      </c>
      <c r="I2099">
        <v>0</v>
      </c>
      <c r="J2099" s="4">
        <f t="shared" si="291"/>
        <v>45.790967097567091</v>
      </c>
      <c r="K2099" s="4">
        <f t="shared" si="292"/>
        <v>-25.790568978822662</v>
      </c>
      <c r="L2099" s="5">
        <f t="shared" si="297"/>
        <v>0</v>
      </c>
      <c r="M2099" s="5">
        <f t="shared" si="298"/>
        <v>0</v>
      </c>
      <c r="N2099" s="6">
        <f t="shared" si="290"/>
        <v>0</v>
      </c>
      <c r="O2099" s="6">
        <f t="shared" si="293"/>
        <v>0</v>
      </c>
      <c r="P2099" s="6">
        <f>FORECAST(J2099,Inputs!$B$10:$B$18,Inputs!$A$10:$A$18)</f>
        <v>30.979545991644137</v>
      </c>
      <c r="Q2099" s="6">
        <f>IF(Inputs!$D$10="Yes",IF('Hourly Calcs'!P2099&gt;'Hourly Calcs'!K2099,'Hourly Calcs'!O2099,N2099+O2099),N2099+O2099)</f>
        <v>0</v>
      </c>
      <c r="R2099" s="12">
        <f t="shared" si="294"/>
        <v>0</v>
      </c>
      <c r="S2099" s="1">
        <f>IF(AND(A2099&gt;=5,A2099&lt;=9),INDEX(Demand!$C$3:$C$26,C2099),INDEX(Demand!$B$3:$B$26,C2099))</f>
        <v>350</v>
      </c>
      <c r="T2099" s="7">
        <f t="shared" si="295"/>
        <v>0</v>
      </c>
      <c r="U2099" s="7">
        <f t="shared" si="296"/>
        <v>0</v>
      </c>
    </row>
    <row r="2100" spans="1:21" x14ac:dyDescent="0.2">
      <c r="A2100" s="1">
        <v>3</v>
      </c>
      <c r="B2100" s="1">
        <v>29</v>
      </c>
      <c r="C2100" s="1">
        <v>4</v>
      </c>
      <c r="D2100">
        <v>5.2</v>
      </c>
      <c r="E2100">
        <v>1.4</v>
      </c>
      <c r="F2100">
        <v>76</v>
      </c>
      <c r="G2100">
        <v>0</v>
      </c>
      <c r="H2100">
        <v>0</v>
      </c>
      <c r="I2100">
        <v>0</v>
      </c>
      <c r="J2100" s="4">
        <f t="shared" si="291"/>
        <v>59.748660917335258</v>
      </c>
      <c r="K2100" s="4">
        <f t="shared" si="292"/>
        <v>-18.214752909846538</v>
      </c>
      <c r="L2100" s="5">
        <f t="shared" si="297"/>
        <v>0</v>
      </c>
      <c r="M2100" s="5">
        <f t="shared" si="298"/>
        <v>0</v>
      </c>
      <c r="N2100" s="6">
        <f t="shared" si="290"/>
        <v>0</v>
      </c>
      <c r="O2100" s="6">
        <f t="shared" si="293"/>
        <v>0</v>
      </c>
      <c r="P2100" s="6">
        <f>FORECAST(J2100,Inputs!$B$10:$B$18,Inputs!$A$10:$A$18)</f>
        <v>31.108783897382732</v>
      </c>
      <c r="Q2100" s="6">
        <f>IF(Inputs!$D$10="Yes",IF('Hourly Calcs'!P2100&gt;'Hourly Calcs'!K2100,'Hourly Calcs'!O2100,N2100+O2100),N2100+O2100)</f>
        <v>0</v>
      </c>
      <c r="R2100" s="12">
        <f t="shared" si="294"/>
        <v>0</v>
      </c>
      <c r="S2100" s="1">
        <f>IF(AND(A2100&gt;=5,A2100&lt;=9),INDEX(Demand!$C$3:$C$26,C2100),INDEX(Demand!$B$3:$B$26,C2100))</f>
        <v>350</v>
      </c>
      <c r="T2100" s="7">
        <f t="shared" si="295"/>
        <v>0</v>
      </c>
      <c r="U2100" s="7">
        <f t="shared" si="296"/>
        <v>0</v>
      </c>
    </row>
    <row r="2101" spans="1:21" x14ac:dyDescent="0.2">
      <c r="A2101" s="1">
        <v>3</v>
      </c>
      <c r="B2101" s="1">
        <v>29</v>
      </c>
      <c r="C2101" s="1">
        <v>5</v>
      </c>
      <c r="D2101">
        <v>4.9000000000000004</v>
      </c>
      <c r="E2101">
        <v>-0.1</v>
      </c>
      <c r="F2101">
        <v>70</v>
      </c>
      <c r="G2101">
        <v>0</v>
      </c>
      <c r="H2101">
        <v>0</v>
      </c>
      <c r="I2101">
        <v>0</v>
      </c>
      <c r="J2101" s="4">
        <f t="shared" si="291"/>
        <v>72.334936447813746</v>
      </c>
      <c r="K2101" s="4">
        <f t="shared" si="292"/>
        <v>-9.5176499265932506</v>
      </c>
      <c r="L2101" s="5">
        <f t="shared" si="297"/>
        <v>0</v>
      </c>
      <c r="M2101" s="5">
        <f t="shared" si="298"/>
        <v>0</v>
      </c>
      <c r="N2101" s="6">
        <f t="shared" si="290"/>
        <v>0</v>
      </c>
      <c r="O2101" s="6">
        <f t="shared" si="293"/>
        <v>0</v>
      </c>
      <c r="P2101" s="6">
        <f>FORECAST(J2101,Inputs!$B$10:$B$18,Inputs!$A$10:$A$18)</f>
        <v>31.225323485627904</v>
      </c>
      <c r="Q2101" s="6">
        <f>IF(Inputs!$D$10="Yes",IF('Hourly Calcs'!P2101&gt;'Hourly Calcs'!K2101,'Hourly Calcs'!O2101,N2101+O2101),N2101+O2101)</f>
        <v>0</v>
      </c>
      <c r="R2101" s="12">
        <f t="shared" si="294"/>
        <v>0</v>
      </c>
      <c r="S2101" s="1">
        <f>IF(AND(A2101&gt;=5,A2101&lt;=9),INDEX(Demand!$C$3:$C$26,C2101),INDEX(Demand!$B$3:$B$26,C2101))</f>
        <v>350</v>
      </c>
      <c r="T2101" s="7">
        <f t="shared" si="295"/>
        <v>0</v>
      </c>
      <c r="U2101" s="7">
        <f t="shared" si="296"/>
        <v>0</v>
      </c>
    </row>
    <row r="2102" spans="1:21" x14ac:dyDescent="0.2">
      <c r="A2102" s="1">
        <v>3</v>
      </c>
      <c r="B2102" s="1">
        <v>29</v>
      </c>
      <c r="C2102" s="1">
        <v>6</v>
      </c>
      <c r="D2102">
        <v>4.5999999999999996</v>
      </c>
      <c r="E2102">
        <v>-1.1000000000000001</v>
      </c>
      <c r="F2102">
        <v>66</v>
      </c>
      <c r="G2102">
        <v>0</v>
      </c>
      <c r="H2102">
        <v>0</v>
      </c>
      <c r="I2102">
        <v>0</v>
      </c>
      <c r="J2102" s="4">
        <f t="shared" si="291"/>
        <v>84.13273133281767</v>
      </c>
      <c r="K2102" s="4">
        <f t="shared" si="292"/>
        <v>0.26374757678665617</v>
      </c>
      <c r="L2102" s="5">
        <f t="shared" si="297"/>
        <v>80.86726866718233</v>
      </c>
      <c r="M2102" s="5">
        <f t="shared" si="298"/>
        <v>33.736252423213344</v>
      </c>
      <c r="N2102" s="6">
        <f t="shared" si="290"/>
        <v>0</v>
      </c>
      <c r="O2102" s="6">
        <f t="shared" si="293"/>
        <v>0</v>
      </c>
      <c r="P2102" s="6">
        <f>FORECAST(J2102,Inputs!$B$10:$B$18,Inputs!$A$10:$A$18)</f>
        <v>31.334562327155716</v>
      </c>
      <c r="Q2102" s="6">
        <f>IF(Inputs!$D$10="Yes",IF('Hourly Calcs'!P2102&gt;'Hourly Calcs'!K2102,'Hourly Calcs'!O2102,N2102+O2102),N2102+O2102)</f>
        <v>0</v>
      </c>
      <c r="R2102" s="12">
        <f t="shared" si="294"/>
        <v>0</v>
      </c>
      <c r="S2102" s="1">
        <f>IF(AND(A2102&gt;=5,A2102&lt;=9),INDEX(Demand!$C$3:$C$26,C2102),INDEX(Demand!$B$3:$B$26,C2102))</f>
        <v>350</v>
      </c>
      <c r="T2102" s="7">
        <f t="shared" si="295"/>
        <v>0</v>
      </c>
      <c r="U2102" s="7">
        <f t="shared" si="296"/>
        <v>0</v>
      </c>
    </row>
    <row r="2103" spans="1:21" x14ac:dyDescent="0.2">
      <c r="A2103" s="1">
        <v>3</v>
      </c>
      <c r="B2103" s="1">
        <v>29</v>
      </c>
      <c r="C2103" s="1">
        <v>7</v>
      </c>
      <c r="D2103">
        <v>4.9000000000000004</v>
      </c>
      <c r="E2103">
        <v>-2.7</v>
      </c>
      <c r="F2103">
        <v>56</v>
      </c>
      <c r="G2103">
        <v>17</v>
      </c>
      <c r="H2103">
        <v>0</v>
      </c>
      <c r="I2103">
        <v>17</v>
      </c>
      <c r="J2103" s="4">
        <f t="shared" si="291"/>
        <v>95.763371115687534</v>
      </c>
      <c r="K2103" s="4">
        <f t="shared" si="292"/>
        <v>9.3306614210763854</v>
      </c>
      <c r="L2103" s="5">
        <f t="shared" si="297"/>
        <v>69.236628884312466</v>
      </c>
      <c r="M2103" s="5">
        <f t="shared" si="298"/>
        <v>24.669338578923615</v>
      </c>
      <c r="N2103" s="6">
        <f t="shared" si="290"/>
        <v>0</v>
      </c>
      <c r="O2103" s="6">
        <f t="shared" si="293"/>
        <v>15.546819366717854</v>
      </c>
      <c r="P2103" s="6">
        <f>FORECAST(J2103,Inputs!$B$10:$B$18,Inputs!$A$10:$A$18)</f>
        <v>31.442253436256365</v>
      </c>
      <c r="Q2103" s="6">
        <f>IF(Inputs!$D$10="Yes",IF('Hourly Calcs'!P2103&gt;'Hourly Calcs'!K2103,'Hourly Calcs'!O2103,N2103+O2103),N2103+O2103)</f>
        <v>15.546819366717854</v>
      </c>
      <c r="R2103" s="12">
        <f t="shared" si="294"/>
        <v>73.87848563064324</v>
      </c>
      <c r="S2103" s="1">
        <f>IF(AND(A2103&gt;=5,A2103&lt;=9),INDEX(Demand!$C$3:$C$26,C2103),INDEX(Demand!$B$3:$B$26,C2103))</f>
        <v>350</v>
      </c>
      <c r="T2103" s="7">
        <f t="shared" si="295"/>
        <v>73.87848563064324</v>
      </c>
      <c r="U2103" s="7">
        <f t="shared" si="296"/>
        <v>0</v>
      </c>
    </row>
    <row r="2104" spans="1:21" x14ac:dyDescent="0.2">
      <c r="A2104" s="1">
        <v>3</v>
      </c>
      <c r="B2104" s="1">
        <v>29</v>
      </c>
      <c r="C2104" s="1">
        <v>8</v>
      </c>
      <c r="D2104">
        <v>5.0999999999999996</v>
      </c>
      <c r="E2104">
        <v>-3.5</v>
      </c>
      <c r="F2104">
        <v>52</v>
      </c>
      <c r="G2104">
        <v>162</v>
      </c>
      <c r="H2104">
        <v>186</v>
      </c>
      <c r="I2104">
        <v>115</v>
      </c>
      <c r="J2104" s="4">
        <f t="shared" si="291"/>
        <v>107.87565745807802</v>
      </c>
      <c r="K2104" s="4">
        <f t="shared" si="292"/>
        <v>18.576402792010526</v>
      </c>
      <c r="L2104" s="5">
        <f t="shared" si="297"/>
        <v>57.124342541921976</v>
      </c>
      <c r="M2104" s="5">
        <f t="shared" si="298"/>
        <v>15.423597207989474</v>
      </c>
      <c r="N2104" s="6">
        <f t="shared" si="290"/>
        <v>102.64054810485136</v>
      </c>
      <c r="O2104" s="6">
        <f t="shared" si="293"/>
        <v>105.1696604219149</v>
      </c>
      <c r="P2104" s="6">
        <f>FORECAST(J2104,Inputs!$B$10:$B$18,Inputs!$A$10:$A$18)</f>
        <v>31.554404235722942</v>
      </c>
      <c r="Q2104" s="6">
        <f>IF(Inputs!$D$10="Yes",IF('Hourly Calcs'!P2104&gt;'Hourly Calcs'!K2104,'Hourly Calcs'!O2104,N2104+O2104),N2104+O2104)</f>
        <v>105.1696604219149</v>
      </c>
      <c r="R2104" s="12">
        <f t="shared" si="294"/>
        <v>499.76622632493957</v>
      </c>
      <c r="S2104" s="1">
        <f>IF(AND(A2104&gt;=5,A2104&lt;=9),INDEX(Demand!$C$3:$C$26,C2104),INDEX(Demand!$B$3:$B$26,C2104))</f>
        <v>350</v>
      </c>
      <c r="T2104" s="7">
        <f t="shared" si="295"/>
        <v>350</v>
      </c>
      <c r="U2104" s="7">
        <f t="shared" si="296"/>
        <v>149.76622632493957</v>
      </c>
    </row>
    <row r="2105" spans="1:21" x14ac:dyDescent="0.2">
      <c r="A2105" s="1">
        <v>3</v>
      </c>
      <c r="B2105" s="1">
        <v>29</v>
      </c>
      <c r="C2105" s="1">
        <v>9</v>
      </c>
      <c r="D2105">
        <v>5.4</v>
      </c>
      <c r="E2105">
        <v>-3.5</v>
      </c>
      <c r="F2105">
        <v>51</v>
      </c>
      <c r="G2105">
        <v>328</v>
      </c>
      <c r="H2105">
        <v>421</v>
      </c>
      <c r="I2105">
        <v>157</v>
      </c>
      <c r="J2105" s="4">
        <f t="shared" si="291"/>
        <v>121.16908479434298</v>
      </c>
      <c r="K2105" s="4">
        <f t="shared" si="292"/>
        <v>27.202817897567201</v>
      </c>
      <c r="L2105" s="5">
        <f t="shared" si="297"/>
        <v>43.830915205657021</v>
      </c>
      <c r="M2105" s="5">
        <f t="shared" si="298"/>
        <v>6.7971821024327994</v>
      </c>
      <c r="N2105" s="6">
        <f t="shared" si="290"/>
        <v>310.59866418434564</v>
      </c>
      <c r="O2105" s="6">
        <f t="shared" si="293"/>
        <v>143.57944944557076</v>
      </c>
      <c r="P2105" s="6">
        <f>FORECAST(J2105,Inputs!$B$10:$B$18,Inputs!$A$10:$A$18)</f>
        <v>31.677491525873545</v>
      </c>
      <c r="Q2105" s="6">
        <f>IF(Inputs!$D$10="Yes",IF('Hourly Calcs'!P2105&gt;'Hourly Calcs'!K2105,'Hourly Calcs'!O2105,N2105+O2105),N2105+O2105)</f>
        <v>143.57944944557076</v>
      </c>
      <c r="R2105" s="12">
        <f t="shared" si="294"/>
        <v>682.28954376535216</v>
      </c>
      <c r="S2105" s="1">
        <f>IF(AND(A2105&gt;=5,A2105&lt;=9),INDEX(Demand!$C$3:$C$26,C2105),INDEX(Demand!$B$3:$B$26,C2105))</f>
        <v>350</v>
      </c>
      <c r="T2105" s="7">
        <f t="shared" si="295"/>
        <v>350</v>
      </c>
      <c r="U2105" s="7">
        <f t="shared" si="296"/>
        <v>332.28954376535216</v>
      </c>
    </row>
    <row r="2106" spans="1:21" x14ac:dyDescent="0.2">
      <c r="A2106" s="1">
        <v>3</v>
      </c>
      <c r="B2106" s="1">
        <v>29</v>
      </c>
      <c r="C2106" s="1">
        <v>10</v>
      </c>
      <c r="D2106">
        <v>5</v>
      </c>
      <c r="E2106">
        <v>-1.9</v>
      </c>
      <c r="F2106">
        <v>60</v>
      </c>
      <c r="G2106">
        <v>495</v>
      </c>
      <c r="H2106">
        <v>646</v>
      </c>
      <c r="I2106">
        <v>151</v>
      </c>
      <c r="J2106" s="4">
        <f t="shared" si="291"/>
        <v>136.35973486102549</v>
      </c>
      <c r="K2106" s="4">
        <f t="shared" si="292"/>
        <v>34.611227535123412</v>
      </c>
      <c r="L2106" s="5">
        <f t="shared" si="297"/>
        <v>28.640265138974513</v>
      </c>
      <c r="M2106" s="5">
        <f t="shared" si="298"/>
        <v>0.61122753512341177</v>
      </c>
      <c r="N2106" s="6">
        <f t="shared" si="290"/>
        <v>565.13146290194288</v>
      </c>
      <c r="O2106" s="6">
        <f t="shared" si="293"/>
        <v>138.09233672790563</v>
      </c>
      <c r="P2106" s="6">
        <f>FORECAST(J2106,Inputs!$B$10:$B$18,Inputs!$A$10:$A$18)</f>
        <v>31.818145693157643</v>
      </c>
      <c r="Q2106" s="6">
        <f>IF(Inputs!$D$10="Yes",IF('Hourly Calcs'!P2106&gt;'Hourly Calcs'!K2106,'Hourly Calcs'!O2106,N2106+O2106),N2106+O2106)</f>
        <v>703.22379962984849</v>
      </c>
      <c r="R2106" s="12">
        <f t="shared" si="294"/>
        <v>3341.71949584104</v>
      </c>
      <c r="S2106" s="1">
        <f>IF(AND(A2106&gt;=5,A2106&lt;=9),INDEX(Demand!$C$3:$C$26,C2106),INDEX(Demand!$B$3:$B$26,C2106))</f>
        <v>600</v>
      </c>
      <c r="T2106" s="7">
        <f t="shared" si="295"/>
        <v>600</v>
      </c>
      <c r="U2106" s="7">
        <f t="shared" si="296"/>
        <v>2741.71949584104</v>
      </c>
    </row>
    <row r="2107" spans="1:21" x14ac:dyDescent="0.2">
      <c r="A2107" s="1">
        <v>3</v>
      </c>
      <c r="B2107" s="1">
        <v>29</v>
      </c>
      <c r="C2107" s="1">
        <v>11</v>
      </c>
      <c r="D2107">
        <v>5.9</v>
      </c>
      <c r="E2107">
        <v>-3.5</v>
      </c>
      <c r="F2107">
        <v>49</v>
      </c>
      <c r="G2107">
        <v>616</v>
      </c>
      <c r="H2107">
        <v>755</v>
      </c>
      <c r="I2107">
        <v>143</v>
      </c>
      <c r="J2107" s="4">
        <f t="shared" si="291"/>
        <v>153.93956010249855</v>
      </c>
      <c r="K2107" s="4">
        <f t="shared" si="292"/>
        <v>40.055241717616603</v>
      </c>
      <c r="L2107" s="5">
        <f t="shared" si="297"/>
        <v>11.060439897501453</v>
      </c>
      <c r="M2107" s="5">
        <f t="shared" si="298"/>
        <v>6.0552417176166031</v>
      </c>
      <c r="N2107" s="6">
        <f t="shared" si="290"/>
        <v>719.95040018578209</v>
      </c>
      <c r="O2107" s="6">
        <f t="shared" si="293"/>
        <v>130.77618643768548</v>
      </c>
      <c r="P2107" s="6">
        <f>FORECAST(J2107,Inputs!$B$10:$B$18,Inputs!$A$10:$A$18)</f>
        <v>31.980921852800911</v>
      </c>
      <c r="Q2107" s="6">
        <f>IF(Inputs!$D$10="Yes",IF('Hourly Calcs'!P2107&gt;'Hourly Calcs'!K2107,'Hourly Calcs'!O2107,N2107+O2107),N2107+O2107)</f>
        <v>850.7265866234676</v>
      </c>
      <c r="R2107" s="12">
        <f t="shared" si="294"/>
        <v>4042.6527396347178</v>
      </c>
      <c r="S2107" s="1">
        <f>IF(AND(A2107&gt;=5,A2107&lt;=9),INDEX(Demand!$C$3:$C$26,C2107),INDEX(Demand!$B$3:$B$26,C2107))</f>
        <v>600</v>
      </c>
      <c r="T2107" s="7">
        <f t="shared" si="295"/>
        <v>600</v>
      </c>
      <c r="U2107" s="7">
        <f t="shared" si="296"/>
        <v>3442.6527396347178</v>
      </c>
    </row>
    <row r="2108" spans="1:21" x14ac:dyDescent="0.2">
      <c r="A2108" s="1">
        <v>3</v>
      </c>
      <c r="B2108" s="1">
        <v>29</v>
      </c>
      <c r="C2108" s="1">
        <v>12</v>
      </c>
      <c r="D2108">
        <v>6.1</v>
      </c>
      <c r="E2108">
        <v>-3.6</v>
      </c>
      <c r="F2108">
        <v>48</v>
      </c>
      <c r="G2108">
        <v>686</v>
      </c>
      <c r="H2108">
        <v>870</v>
      </c>
      <c r="I2108">
        <v>94</v>
      </c>
      <c r="J2108" s="4">
        <f t="shared" si="291"/>
        <v>173.62036739588615</v>
      </c>
      <c r="K2108" s="4">
        <f t="shared" si="292"/>
        <v>42.729800229647985</v>
      </c>
      <c r="L2108" s="5">
        <f t="shared" si="297"/>
        <v>8.6203673958861486</v>
      </c>
      <c r="M2108" s="5">
        <f t="shared" si="298"/>
        <v>8.7298002296479851</v>
      </c>
      <c r="N2108" s="6">
        <f t="shared" si="290"/>
        <v>842.73253313387409</v>
      </c>
      <c r="O2108" s="6">
        <f t="shared" si="293"/>
        <v>85.964765910086953</v>
      </c>
      <c r="P2108" s="6">
        <f>FORECAST(J2108,Inputs!$B$10:$B$18,Inputs!$A$10:$A$18)</f>
        <v>32.16315154996191</v>
      </c>
      <c r="Q2108" s="6">
        <f>IF(Inputs!$D$10="Yes",IF('Hourly Calcs'!P2108&gt;'Hourly Calcs'!K2108,'Hourly Calcs'!O2108,N2108+O2108),N2108+O2108)</f>
        <v>928.69729904396104</v>
      </c>
      <c r="R2108" s="12">
        <f t="shared" si="294"/>
        <v>4413.1695650569027</v>
      </c>
      <c r="S2108" s="1">
        <f>IF(AND(A2108&gt;=5,A2108&lt;=9),INDEX(Demand!$C$3:$C$26,C2108),INDEX(Demand!$B$3:$B$26,C2108))</f>
        <v>600</v>
      </c>
      <c r="T2108" s="7">
        <f t="shared" si="295"/>
        <v>600</v>
      </c>
      <c r="U2108" s="7">
        <f t="shared" si="296"/>
        <v>3813.1695650569027</v>
      </c>
    </row>
    <row r="2109" spans="1:21" x14ac:dyDescent="0.2">
      <c r="A2109" s="1">
        <v>3</v>
      </c>
      <c r="B2109" s="1">
        <v>29</v>
      </c>
      <c r="C2109" s="1">
        <v>13</v>
      </c>
      <c r="D2109">
        <v>6.7</v>
      </c>
      <c r="E2109">
        <v>-2.7</v>
      </c>
      <c r="F2109">
        <v>50</v>
      </c>
      <c r="G2109">
        <v>699</v>
      </c>
      <c r="H2109">
        <v>872</v>
      </c>
      <c r="I2109">
        <v>96</v>
      </c>
      <c r="J2109" s="4">
        <f t="shared" si="291"/>
        <v>193.93089660210265</v>
      </c>
      <c r="K2109" s="4">
        <f t="shared" si="292"/>
        <v>42.11897742252814</v>
      </c>
      <c r="L2109" s="5">
        <f t="shared" si="297"/>
        <v>28.930896602102649</v>
      </c>
      <c r="M2109" s="5">
        <f t="shared" si="298"/>
        <v>8.1189774225281397</v>
      </c>
      <c r="N2109" s="6">
        <f t="shared" si="290"/>
        <v>801.39642439840759</v>
      </c>
      <c r="O2109" s="6">
        <f t="shared" si="293"/>
        <v>87.793803482642005</v>
      </c>
      <c r="P2109" s="6">
        <f>FORECAST(J2109,Inputs!$B$10:$B$18,Inputs!$A$10:$A$18)</f>
        <v>32.351212005575022</v>
      </c>
      <c r="Q2109" s="6">
        <f>IF(Inputs!$D$10="Yes",IF('Hourly Calcs'!P2109&gt;'Hourly Calcs'!K2109,'Hourly Calcs'!O2109,N2109+O2109),N2109+O2109)</f>
        <v>889.19022788104962</v>
      </c>
      <c r="R2109" s="12">
        <f t="shared" si="294"/>
        <v>4225.4319628907479</v>
      </c>
      <c r="S2109" s="1">
        <f>IF(AND(A2109&gt;=5,A2109&lt;=9),INDEX(Demand!$C$3:$C$26,C2109),INDEX(Demand!$B$3:$B$26,C2109))</f>
        <v>600</v>
      </c>
      <c r="T2109" s="7">
        <f t="shared" si="295"/>
        <v>600</v>
      </c>
      <c r="U2109" s="7">
        <f t="shared" si="296"/>
        <v>3625.4319628907479</v>
      </c>
    </row>
    <row r="2110" spans="1:21" x14ac:dyDescent="0.2">
      <c r="A2110" s="1">
        <v>3</v>
      </c>
      <c r="B2110" s="1">
        <v>29</v>
      </c>
      <c r="C2110" s="1">
        <v>14</v>
      </c>
      <c r="D2110">
        <v>6.9</v>
      </c>
      <c r="E2110">
        <v>-2</v>
      </c>
      <c r="F2110">
        <v>52</v>
      </c>
      <c r="G2110">
        <v>655</v>
      </c>
      <c r="H2110">
        <v>853</v>
      </c>
      <c r="I2110">
        <v>94</v>
      </c>
      <c r="J2110" s="4">
        <f t="shared" si="291"/>
        <v>212.95406939288966</v>
      </c>
      <c r="K2110" s="4">
        <f t="shared" si="292"/>
        <v>38.35063665029498</v>
      </c>
      <c r="L2110" s="5">
        <f t="shared" si="297"/>
        <v>47.954069392889664</v>
      </c>
      <c r="M2110" s="5">
        <f t="shared" si="298"/>
        <v>4.3506366502949803</v>
      </c>
      <c r="N2110" s="6">
        <f t="shared" si="290"/>
        <v>689.30348490414144</v>
      </c>
      <c r="O2110" s="6">
        <f t="shared" si="293"/>
        <v>85.964765910086953</v>
      </c>
      <c r="P2110" s="6">
        <f>FORECAST(J2110,Inputs!$B$10:$B$18,Inputs!$A$10:$A$18)</f>
        <v>32.527352494378604</v>
      </c>
      <c r="Q2110" s="6">
        <f>IF(Inputs!$D$10="Yes",IF('Hourly Calcs'!P2110&gt;'Hourly Calcs'!K2110,'Hourly Calcs'!O2110,N2110+O2110),N2110+O2110)</f>
        <v>775.2682508142284</v>
      </c>
      <c r="R2110" s="12">
        <f t="shared" si="294"/>
        <v>3684.0747278692133</v>
      </c>
      <c r="S2110" s="1">
        <f>IF(AND(A2110&gt;=5,A2110&lt;=9),INDEX(Demand!$C$3:$C$26,C2110),INDEX(Demand!$B$3:$B$26,C2110))</f>
        <v>600</v>
      </c>
      <c r="T2110" s="7">
        <f t="shared" si="295"/>
        <v>600</v>
      </c>
      <c r="U2110" s="7">
        <f t="shared" si="296"/>
        <v>3084.0747278692133</v>
      </c>
    </row>
    <row r="2111" spans="1:21" x14ac:dyDescent="0.2">
      <c r="A2111" s="1">
        <v>3</v>
      </c>
      <c r="B2111" s="1">
        <v>29</v>
      </c>
      <c r="C2111" s="1">
        <v>15</v>
      </c>
      <c r="D2111">
        <v>6.9</v>
      </c>
      <c r="E2111">
        <v>-2.2999999999999998</v>
      </c>
      <c r="F2111">
        <v>51</v>
      </c>
      <c r="G2111">
        <v>558</v>
      </c>
      <c r="H2111">
        <v>807</v>
      </c>
      <c r="I2111">
        <v>89</v>
      </c>
      <c r="J2111" s="4">
        <f t="shared" si="291"/>
        <v>229.64181333280024</v>
      </c>
      <c r="K2111" s="4">
        <f t="shared" si="292"/>
        <v>32.099813508941452</v>
      </c>
      <c r="L2111" s="5">
        <f t="shared" si="297"/>
        <v>64.64181333280024</v>
      </c>
      <c r="M2111" s="5">
        <f t="shared" si="298"/>
        <v>1.9001864910585482</v>
      </c>
      <c r="N2111" s="6">
        <f t="shared" si="290"/>
        <v>519.24293475996524</v>
      </c>
      <c r="O2111" s="6">
        <f t="shared" si="293"/>
        <v>81.392171978699352</v>
      </c>
      <c r="P2111" s="6">
        <f>FORECAST(J2111,Inputs!$B$10:$B$18,Inputs!$A$10:$A$18)</f>
        <v>32.681868641970368</v>
      </c>
      <c r="Q2111" s="6">
        <f>IF(Inputs!$D$10="Yes",IF('Hourly Calcs'!P2111&gt;'Hourly Calcs'!K2111,'Hourly Calcs'!O2111,N2111+O2111),N2111+O2111)</f>
        <v>81.392171978699352</v>
      </c>
      <c r="R2111" s="12">
        <f t="shared" si="294"/>
        <v>386.77560124277932</v>
      </c>
      <c r="S2111" s="1">
        <f>IF(AND(A2111&gt;=5,A2111&lt;=9),INDEX(Demand!$C$3:$C$26,C2111),INDEX(Demand!$B$3:$B$26,C2111))</f>
        <v>600</v>
      </c>
      <c r="T2111" s="7">
        <f t="shared" si="295"/>
        <v>386.77560124277932</v>
      </c>
      <c r="U2111" s="7">
        <f t="shared" si="296"/>
        <v>0</v>
      </c>
    </row>
    <row r="2112" spans="1:21" x14ac:dyDescent="0.2">
      <c r="A2112" s="1">
        <v>3</v>
      </c>
      <c r="B2112" s="1">
        <v>29</v>
      </c>
      <c r="C2112" s="1">
        <v>16</v>
      </c>
      <c r="D2112">
        <v>6.9</v>
      </c>
      <c r="E2112">
        <v>-2</v>
      </c>
      <c r="F2112">
        <v>52</v>
      </c>
      <c r="G2112">
        <v>416</v>
      </c>
      <c r="H2112">
        <v>663</v>
      </c>
      <c r="I2112">
        <v>106</v>
      </c>
      <c r="J2112" s="4">
        <f t="shared" si="291"/>
        <v>244.06841265011354</v>
      </c>
      <c r="K2112" s="4">
        <f t="shared" si="292"/>
        <v>24.178175462482059</v>
      </c>
      <c r="L2112" s="5">
        <f t="shared" si="297"/>
        <v>79.068412650113544</v>
      </c>
      <c r="M2112" s="5">
        <f t="shared" si="298"/>
        <v>9.8218245375179407</v>
      </c>
      <c r="N2112" s="6">
        <f t="shared" si="290"/>
        <v>289.2632727733307</v>
      </c>
      <c r="O2112" s="6">
        <f t="shared" si="293"/>
        <v>96.938991345417207</v>
      </c>
      <c r="P2112" s="6">
        <f>FORECAST(J2112,Inputs!$B$10:$B$18,Inputs!$A$10:$A$18)</f>
        <v>32.815448265278825</v>
      </c>
      <c r="Q2112" s="6">
        <f>IF(Inputs!$D$10="Yes",IF('Hourly Calcs'!P2112&gt;'Hourly Calcs'!K2112,'Hourly Calcs'!O2112,N2112+O2112),N2112+O2112)</f>
        <v>96.938991345417207</v>
      </c>
      <c r="R2112" s="12">
        <f t="shared" si="294"/>
        <v>460.65408687342256</v>
      </c>
      <c r="S2112" s="1">
        <f>IF(AND(A2112&gt;=5,A2112&lt;=9),INDEX(Demand!$C$3:$C$26,C2112),INDEX(Demand!$B$3:$B$26,C2112))</f>
        <v>900</v>
      </c>
      <c r="T2112" s="7">
        <f t="shared" si="295"/>
        <v>460.65408687342256</v>
      </c>
      <c r="U2112" s="7">
        <f t="shared" si="296"/>
        <v>0</v>
      </c>
    </row>
    <row r="2113" spans="1:21" x14ac:dyDescent="0.2">
      <c r="A2113" s="1">
        <v>3</v>
      </c>
      <c r="B2113" s="1">
        <v>29</v>
      </c>
      <c r="C2113" s="1">
        <v>17</v>
      </c>
      <c r="D2113">
        <v>6.6</v>
      </c>
      <c r="E2113">
        <v>-2.1</v>
      </c>
      <c r="F2113">
        <v>53</v>
      </c>
      <c r="G2113">
        <v>248</v>
      </c>
      <c r="H2113">
        <v>402</v>
      </c>
      <c r="I2113">
        <v>116</v>
      </c>
      <c r="J2113" s="4">
        <f t="shared" si="291"/>
        <v>256.85683906073183</v>
      </c>
      <c r="K2113" s="4">
        <f t="shared" si="292"/>
        <v>15.276590938215023</v>
      </c>
      <c r="L2113" s="5">
        <f t="shared" si="297"/>
        <v>0</v>
      </c>
      <c r="M2113" s="5">
        <f t="shared" si="298"/>
        <v>18.723409061784977</v>
      </c>
      <c r="N2113" s="6">
        <f t="shared" si="290"/>
        <v>80.783931603658544</v>
      </c>
      <c r="O2113" s="6">
        <f t="shared" si="293"/>
        <v>106.08417920819241</v>
      </c>
      <c r="P2113" s="6">
        <f>FORECAST(J2113,Inputs!$B$10:$B$18,Inputs!$A$10:$A$18)</f>
        <v>32.933859620932701</v>
      </c>
      <c r="Q2113" s="6">
        <f>IF(Inputs!$D$10="Yes",IF('Hourly Calcs'!P2113&gt;'Hourly Calcs'!K2113,'Hourly Calcs'!O2113,N2113+O2113),N2113+O2113)</f>
        <v>106.08417920819241</v>
      </c>
      <c r="R2113" s="12">
        <f t="shared" si="294"/>
        <v>504.11201959733029</v>
      </c>
      <c r="S2113" s="1">
        <f>IF(AND(A2113&gt;=5,A2113&lt;=9),INDEX(Demand!$C$3:$C$26,C2113),INDEX(Demand!$B$3:$B$26,C2113))</f>
        <v>900</v>
      </c>
      <c r="T2113" s="7">
        <f t="shared" si="295"/>
        <v>504.11201959733029</v>
      </c>
      <c r="U2113" s="7">
        <f t="shared" si="296"/>
        <v>0</v>
      </c>
    </row>
    <row r="2114" spans="1:21" x14ac:dyDescent="0.2">
      <c r="A2114" s="1">
        <v>3</v>
      </c>
      <c r="B2114" s="1">
        <v>29</v>
      </c>
      <c r="C2114" s="1">
        <v>18</v>
      </c>
      <c r="D2114">
        <v>6.1</v>
      </c>
      <c r="E2114">
        <v>-2.1</v>
      </c>
      <c r="F2114">
        <v>55</v>
      </c>
      <c r="G2114">
        <v>85</v>
      </c>
      <c r="H2114">
        <v>89</v>
      </c>
      <c r="I2114">
        <v>70</v>
      </c>
      <c r="J2114" s="4">
        <f t="shared" si="291"/>
        <v>268.73018026434204</v>
      </c>
      <c r="K2114" s="4">
        <f t="shared" si="292"/>
        <v>5.9671036089503673</v>
      </c>
      <c r="L2114" s="5">
        <f t="shared" si="297"/>
        <v>0</v>
      </c>
      <c r="M2114" s="5">
        <f t="shared" si="298"/>
        <v>28.032896391049633</v>
      </c>
      <c r="N2114" s="6">
        <f t="shared" si="290"/>
        <v>0</v>
      </c>
      <c r="O2114" s="6">
        <f t="shared" si="293"/>
        <v>64.016315039426459</v>
      </c>
      <c r="P2114" s="6">
        <f>FORECAST(J2114,Inputs!$B$10:$B$18,Inputs!$A$10:$A$18)</f>
        <v>33.043797965410576</v>
      </c>
      <c r="Q2114" s="6">
        <f>IF(Inputs!$D$10="Yes",IF('Hourly Calcs'!P2114&gt;'Hourly Calcs'!K2114,'Hourly Calcs'!O2114,N2114+O2114),N2114+O2114)</f>
        <v>64.016315039426459</v>
      </c>
      <c r="R2114" s="12">
        <f t="shared" si="294"/>
        <v>304.20552906735452</v>
      </c>
      <c r="S2114" s="1">
        <f>IF(AND(A2114&gt;=5,A2114&lt;=9),INDEX(Demand!$C$3:$C$26,C2114),INDEX(Demand!$B$3:$B$26,C2114))</f>
        <v>900</v>
      </c>
      <c r="T2114" s="7">
        <f t="shared" si="295"/>
        <v>304.20552906735452</v>
      </c>
      <c r="U2114" s="7">
        <f t="shared" si="296"/>
        <v>0</v>
      </c>
    </row>
    <row r="2115" spans="1:21" x14ac:dyDescent="0.2">
      <c r="A2115" s="1">
        <v>3</v>
      </c>
      <c r="B2115" s="1">
        <v>29</v>
      </c>
      <c r="C2115" s="1">
        <v>19</v>
      </c>
      <c r="D2115">
        <v>5</v>
      </c>
      <c r="E2115">
        <v>-0.9</v>
      </c>
      <c r="F2115">
        <v>65</v>
      </c>
      <c r="G2115">
        <v>6</v>
      </c>
      <c r="H2115">
        <v>0</v>
      </c>
      <c r="I2115">
        <v>6</v>
      </c>
      <c r="J2115" s="4">
        <f t="shared" si="291"/>
        <v>280.36746193132637</v>
      </c>
      <c r="K2115" s="4">
        <f t="shared" si="292"/>
        <v>-3.5215552891126833</v>
      </c>
      <c r="L2115" s="5">
        <f t="shared" si="297"/>
        <v>0</v>
      </c>
      <c r="M2115" s="5">
        <f t="shared" si="298"/>
        <v>0</v>
      </c>
      <c r="N2115" s="6">
        <f t="shared" si="290"/>
        <v>0</v>
      </c>
      <c r="O2115" s="6">
        <f t="shared" si="293"/>
        <v>5.4871127176651253</v>
      </c>
      <c r="P2115" s="6">
        <f>FORECAST(J2115,Inputs!$B$10:$B$18,Inputs!$A$10:$A$18)</f>
        <v>33.151550573438207</v>
      </c>
      <c r="Q2115" s="6">
        <f>IF(Inputs!$D$10="Yes",IF('Hourly Calcs'!P2115&gt;'Hourly Calcs'!K2115,'Hourly Calcs'!O2115,N2115+O2115),N2115+O2115)</f>
        <v>5.4871127176651253</v>
      </c>
      <c r="R2115" s="12">
        <f t="shared" si="294"/>
        <v>26.074759634344673</v>
      </c>
      <c r="S2115" s="1">
        <f>IF(AND(A2115&gt;=5,A2115&lt;=9),INDEX(Demand!$C$3:$C$26,C2115),INDEX(Demand!$B$3:$B$26,C2115))</f>
        <v>900</v>
      </c>
      <c r="T2115" s="7">
        <f t="shared" si="295"/>
        <v>26.074759634344673</v>
      </c>
      <c r="U2115" s="7">
        <f t="shared" si="296"/>
        <v>0</v>
      </c>
    </row>
    <row r="2116" spans="1:21" x14ac:dyDescent="0.2">
      <c r="A2116" s="1">
        <v>3</v>
      </c>
      <c r="B2116" s="1">
        <v>29</v>
      </c>
      <c r="C2116" s="1">
        <v>20</v>
      </c>
      <c r="D2116">
        <v>4.0999999999999996</v>
      </c>
      <c r="E2116">
        <v>-0.9</v>
      </c>
      <c r="F2116">
        <v>69</v>
      </c>
      <c r="G2116">
        <v>0</v>
      </c>
      <c r="H2116">
        <v>0</v>
      </c>
      <c r="I2116">
        <v>0</v>
      </c>
      <c r="J2116" s="4">
        <f t="shared" si="291"/>
        <v>292.4031184888243</v>
      </c>
      <c r="K2116" s="4">
        <f t="shared" si="292"/>
        <v>-12.671435887925355</v>
      </c>
      <c r="L2116" s="5">
        <f t="shared" si="297"/>
        <v>0</v>
      </c>
      <c r="M2116" s="5">
        <f t="shared" si="298"/>
        <v>0</v>
      </c>
      <c r="N2116" s="6">
        <f t="shared" si="290"/>
        <v>0</v>
      </c>
      <c r="O2116" s="6">
        <f t="shared" si="293"/>
        <v>0</v>
      </c>
      <c r="P2116" s="6">
        <f>FORECAST(J2116,Inputs!$B$10:$B$18,Inputs!$A$10:$A$18)</f>
        <v>33.262991837859481</v>
      </c>
      <c r="Q2116" s="6">
        <f>IF(Inputs!$D$10="Yes",IF('Hourly Calcs'!P2116&gt;'Hourly Calcs'!K2116,'Hourly Calcs'!O2116,N2116+O2116),N2116+O2116)</f>
        <v>0</v>
      </c>
      <c r="R2116" s="12">
        <f t="shared" si="294"/>
        <v>0</v>
      </c>
      <c r="S2116" s="1">
        <f>IF(AND(A2116&gt;=5,A2116&lt;=9),INDEX(Demand!$C$3:$C$26,C2116),INDEX(Demand!$B$3:$B$26,C2116))</f>
        <v>800</v>
      </c>
      <c r="T2116" s="7">
        <f t="shared" si="295"/>
        <v>0</v>
      </c>
      <c r="U2116" s="7">
        <f t="shared" si="296"/>
        <v>0</v>
      </c>
    </row>
    <row r="2117" spans="1:21" x14ac:dyDescent="0.2">
      <c r="A2117" s="1">
        <v>3</v>
      </c>
      <c r="B2117" s="1">
        <v>29</v>
      </c>
      <c r="C2117" s="1">
        <v>21</v>
      </c>
      <c r="D2117">
        <v>3.2</v>
      </c>
      <c r="E2117">
        <v>-0.6</v>
      </c>
      <c r="F2117">
        <v>76</v>
      </c>
      <c r="G2117">
        <v>0</v>
      </c>
      <c r="H2117">
        <v>0</v>
      </c>
      <c r="I2117">
        <v>0</v>
      </c>
      <c r="J2117" s="4">
        <f t="shared" si="291"/>
        <v>305.44529360698164</v>
      </c>
      <c r="K2117" s="4">
        <f t="shared" si="292"/>
        <v>-20.971285676819278</v>
      </c>
      <c r="L2117" s="5">
        <f t="shared" si="297"/>
        <v>0</v>
      </c>
      <c r="M2117" s="5">
        <f t="shared" si="298"/>
        <v>0</v>
      </c>
      <c r="N2117" s="6">
        <f t="shared" si="290"/>
        <v>0</v>
      </c>
      <c r="O2117" s="6">
        <f t="shared" si="293"/>
        <v>0</v>
      </c>
      <c r="P2117" s="6">
        <f>FORECAST(J2117,Inputs!$B$10:$B$18,Inputs!$A$10:$A$18)</f>
        <v>33.38375271858316</v>
      </c>
      <c r="Q2117" s="6">
        <f>IF(Inputs!$D$10="Yes",IF('Hourly Calcs'!P2117&gt;'Hourly Calcs'!K2117,'Hourly Calcs'!O2117,N2117+O2117),N2117+O2117)</f>
        <v>0</v>
      </c>
      <c r="R2117" s="12">
        <f t="shared" si="294"/>
        <v>0</v>
      </c>
      <c r="S2117" s="1">
        <f>IF(AND(A2117&gt;=5,A2117&lt;=9),INDEX(Demand!$C$3:$C$26,C2117),INDEX(Demand!$B$3:$B$26,C2117))</f>
        <v>700</v>
      </c>
      <c r="T2117" s="7">
        <f t="shared" si="295"/>
        <v>0</v>
      </c>
      <c r="U2117" s="7">
        <f t="shared" si="296"/>
        <v>0</v>
      </c>
    </row>
    <row r="2118" spans="1:21" x14ac:dyDescent="0.2">
      <c r="A2118" s="1">
        <v>3</v>
      </c>
      <c r="B2118" s="1">
        <v>29</v>
      </c>
      <c r="C2118" s="1">
        <v>22</v>
      </c>
      <c r="D2118">
        <v>3.6</v>
      </c>
      <c r="E2118">
        <v>-1.1000000000000001</v>
      </c>
      <c r="F2118">
        <v>71</v>
      </c>
      <c r="G2118">
        <v>0</v>
      </c>
      <c r="H2118">
        <v>0</v>
      </c>
      <c r="I2118">
        <v>0</v>
      </c>
      <c r="J2118" s="4">
        <f t="shared" si="291"/>
        <v>320.02951382194362</v>
      </c>
      <c r="K2118" s="4">
        <f t="shared" si="292"/>
        <v>-27.933715921638822</v>
      </c>
      <c r="L2118" s="5">
        <f t="shared" si="297"/>
        <v>0</v>
      </c>
      <c r="M2118" s="5">
        <f t="shared" si="298"/>
        <v>0</v>
      </c>
      <c r="N2118" s="6">
        <f t="shared" si="290"/>
        <v>0</v>
      </c>
      <c r="O2118" s="6">
        <f t="shared" si="293"/>
        <v>0</v>
      </c>
      <c r="P2118" s="6">
        <f>FORECAST(J2118,Inputs!$B$10:$B$18,Inputs!$A$10:$A$18)</f>
        <v>33.518791794647626</v>
      </c>
      <c r="Q2118" s="6">
        <f>IF(Inputs!$D$10="Yes",IF('Hourly Calcs'!P2118&gt;'Hourly Calcs'!K2118,'Hourly Calcs'!O2118,N2118+O2118),N2118+O2118)</f>
        <v>0</v>
      </c>
      <c r="R2118" s="12">
        <f t="shared" si="294"/>
        <v>0</v>
      </c>
      <c r="S2118" s="1">
        <f>IF(AND(A2118&gt;=5,A2118&lt;=9),INDEX(Demand!$C$3:$C$26,C2118),INDEX(Demand!$B$3:$B$26,C2118))</f>
        <v>600</v>
      </c>
      <c r="T2118" s="7">
        <f t="shared" si="295"/>
        <v>0</v>
      </c>
      <c r="U2118" s="7">
        <f t="shared" si="296"/>
        <v>0</v>
      </c>
    </row>
    <row r="2119" spans="1:21" x14ac:dyDescent="0.2">
      <c r="A2119" s="1">
        <v>3</v>
      </c>
      <c r="B2119" s="1">
        <v>29</v>
      </c>
      <c r="C2119" s="1">
        <v>23</v>
      </c>
      <c r="D2119">
        <v>3.3</v>
      </c>
      <c r="E2119">
        <v>-3.1</v>
      </c>
      <c r="F2119">
        <v>61</v>
      </c>
      <c r="G2119">
        <v>0</v>
      </c>
      <c r="H2119">
        <v>0</v>
      </c>
      <c r="I2119">
        <v>0</v>
      </c>
      <c r="J2119" s="4">
        <f t="shared" si="291"/>
        <v>336.42553764831695</v>
      </c>
      <c r="K2119" s="4">
        <f t="shared" si="292"/>
        <v>-32.924749731466363</v>
      </c>
      <c r="L2119" s="5">
        <f t="shared" si="297"/>
        <v>0</v>
      </c>
      <c r="M2119" s="5">
        <f t="shared" si="298"/>
        <v>0</v>
      </c>
      <c r="N2119" s="6">
        <f t="shared" si="290"/>
        <v>0</v>
      </c>
      <c r="O2119" s="6">
        <f t="shared" si="293"/>
        <v>0</v>
      </c>
      <c r="P2119" s="6">
        <f>FORECAST(J2119,Inputs!$B$10:$B$18,Inputs!$A$10:$A$18)</f>
        <v>33.670606830077006</v>
      </c>
      <c r="Q2119" s="6">
        <f>IF(Inputs!$D$10="Yes",IF('Hourly Calcs'!P2119&gt;'Hourly Calcs'!K2119,'Hourly Calcs'!O2119,N2119+O2119),N2119+O2119)</f>
        <v>0</v>
      </c>
      <c r="R2119" s="12">
        <f t="shared" si="294"/>
        <v>0</v>
      </c>
      <c r="S2119" s="1">
        <f>IF(AND(A2119&gt;=5,A2119&lt;=9),INDEX(Demand!$C$3:$C$26,C2119),INDEX(Demand!$B$3:$B$26,C2119))</f>
        <v>500</v>
      </c>
      <c r="T2119" s="7">
        <f t="shared" si="295"/>
        <v>0</v>
      </c>
      <c r="U2119" s="7">
        <f t="shared" si="296"/>
        <v>0</v>
      </c>
    </row>
    <row r="2120" spans="1:21" x14ac:dyDescent="0.2">
      <c r="A2120" s="1">
        <v>3</v>
      </c>
      <c r="B2120" s="1">
        <v>29</v>
      </c>
      <c r="C2120" s="1">
        <v>24</v>
      </c>
      <c r="D2120">
        <v>3.5</v>
      </c>
      <c r="E2120">
        <v>-2.2000000000000002</v>
      </c>
      <c r="F2120">
        <v>65</v>
      </c>
      <c r="G2120">
        <v>0</v>
      </c>
      <c r="H2120">
        <v>0</v>
      </c>
      <c r="I2120">
        <v>0</v>
      </c>
      <c r="J2120" s="4">
        <f t="shared" si="291"/>
        <v>354.3044224412846</v>
      </c>
      <c r="K2120" s="4">
        <f t="shared" si="292"/>
        <v>-35.313456362773294</v>
      </c>
      <c r="L2120" s="5">
        <f t="shared" si="297"/>
        <v>0</v>
      </c>
      <c r="M2120" s="5">
        <f t="shared" si="298"/>
        <v>0</v>
      </c>
      <c r="N2120" s="6">
        <f t="shared" si="290"/>
        <v>0</v>
      </c>
      <c r="O2120" s="6">
        <f t="shared" si="293"/>
        <v>0</v>
      </c>
      <c r="P2120" s="6">
        <f>FORECAST(J2120,Inputs!$B$10:$B$18,Inputs!$A$10:$A$18)</f>
        <v>33.83615205964152</v>
      </c>
      <c r="Q2120" s="6">
        <f>IF(Inputs!$D$10="Yes",IF('Hourly Calcs'!P2120&gt;'Hourly Calcs'!K2120,'Hourly Calcs'!O2120,N2120+O2120),N2120+O2120)</f>
        <v>0</v>
      </c>
      <c r="R2120" s="12">
        <f t="shared" si="294"/>
        <v>0</v>
      </c>
      <c r="S2120" s="1">
        <f>IF(AND(A2120&gt;=5,A2120&lt;=9),INDEX(Demand!$C$3:$C$26,C2120),INDEX(Demand!$B$3:$B$26,C2120))</f>
        <v>400</v>
      </c>
      <c r="T2120" s="7">
        <f t="shared" si="295"/>
        <v>0</v>
      </c>
      <c r="U2120" s="7">
        <f t="shared" si="296"/>
        <v>0</v>
      </c>
    </row>
    <row r="2121" spans="1:21" x14ac:dyDescent="0.2">
      <c r="A2121" s="1">
        <v>3</v>
      </c>
      <c r="B2121" s="1">
        <v>30</v>
      </c>
      <c r="C2121" s="1">
        <v>1</v>
      </c>
      <c r="D2121">
        <v>3.9</v>
      </c>
      <c r="E2121">
        <v>-2.2999999999999998</v>
      </c>
      <c r="F2121">
        <v>63</v>
      </c>
      <c r="G2121">
        <v>0</v>
      </c>
      <c r="H2121">
        <v>0</v>
      </c>
      <c r="I2121">
        <v>0</v>
      </c>
      <c r="J2121" s="4">
        <f t="shared" si="291"/>
        <v>12.596994689806451</v>
      </c>
      <c r="K2121" s="4">
        <f t="shared" si="292"/>
        <v>-34.72414196066542</v>
      </c>
      <c r="L2121" s="5">
        <f t="shared" si="297"/>
        <v>0</v>
      </c>
      <c r="M2121" s="5">
        <f t="shared" si="298"/>
        <v>0</v>
      </c>
      <c r="N2121" s="6">
        <f t="shared" ref="N2121:N2184" si="299">H2121*MAX(0,COS(2*ASIN(SQRT(SIN(RADIANS($B$4))^2+COS(RADIANS($K2121))^2-2*SIN(RADIANS($B$4))*COS(RADIANS($K2121))*COS(RADIANS($J2121-$B$5))+(SIN(RADIANS($K2121))-COS(RADIANS($B$4)))^2)/2)))</f>
        <v>0</v>
      </c>
      <c r="O2121" s="6">
        <f t="shared" si="293"/>
        <v>0</v>
      </c>
      <c r="P2121" s="6">
        <f>FORECAST(J2121,Inputs!$B$10:$B$18,Inputs!$A$10:$A$18)</f>
        <v>30.672194395275984</v>
      </c>
      <c r="Q2121" s="6">
        <f>IF(Inputs!$D$10="Yes",IF('Hourly Calcs'!P2121&gt;'Hourly Calcs'!K2121,'Hourly Calcs'!O2121,N2121+O2121),N2121+O2121)</f>
        <v>0</v>
      </c>
      <c r="R2121" s="12">
        <f t="shared" si="294"/>
        <v>0</v>
      </c>
      <c r="S2121" s="1">
        <f>IF(AND(A2121&gt;=5,A2121&lt;=9),INDEX(Demand!$C$3:$C$26,C2121),INDEX(Demand!$B$3:$B$26,C2121))</f>
        <v>350</v>
      </c>
      <c r="T2121" s="7">
        <f t="shared" si="295"/>
        <v>0</v>
      </c>
      <c r="U2121" s="7">
        <f t="shared" si="296"/>
        <v>0</v>
      </c>
    </row>
    <row r="2122" spans="1:21" x14ac:dyDescent="0.2">
      <c r="A2122" s="1">
        <v>3</v>
      </c>
      <c r="B2122" s="1">
        <v>30</v>
      </c>
      <c r="C2122" s="1">
        <v>2</v>
      </c>
      <c r="D2122">
        <v>3.4</v>
      </c>
      <c r="E2122">
        <v>-2.2999999999999998</v>
      </c>
      <c r="F2122">
        <v>65</v>
      </c>
      <c r="G2122">
        <v>0</v>
      </c>
      <c r="H2122">
        <v>0</v>
      </c>
      <c r="I2122">
        <v>0</v>
      </c>
      <c r="J2122" s="4">
        <f t="shared" ref="J2122:J2185" si="300">solarazimuth($B$2,$B$3,$B$1,A2122,B2122,C2122,0,0,0,0)</f>
        <v>29.985597467454909</v>
      </c>
      <c r="K2122" s="4">
        <f t="shared" ref="K2122:K2185" si="301">solarelevation($B$2,$B$3,$B$1,A2122,B2122,C2122,0,0,0,0)</f>
        <v>-31.25357797947369</v>
      </c>
      <c r="L2122" s="5">
        <f t="shared" si="297"/>
        <v>0</v>
      </c>
      <c r="M2122" s="5">
        <f t="shared" si="298"/>
        <v>0</v>
      </c>
      <c r="N2122" s="6">
        <f t="shared" si="299"/>
        <v>0</v>
      </c>
      <c r="O2122" s="6">
        <f t="shared" ref="O2122:O2185" si="302">$I2122*(1+COS(RADIANS($B$4)))/2</f>
        <v>0</v>
      </c>
      <c r="P2122" s="6">
        <f>FORECAST(J2122,Inputs!$B$10:$B$18,Inputs!$A$10:$A$18)</f>
        <v>30.833199976550507</v>
      </c>
      <c r="Q2122" s="6">
        <f>IF(Inputs!$D$10="Yes",IF('Hourly Calcs'!P2122&gt;'Hourly Calcs'!K2122,'Hourly Calcs'!O2122,N2122+O2122),N2122+O2122)</f>
        <v>0</v>
      </c>
      <c r="R2122" s="12">
        <f t="shared" ref="R2122:R2185" si="303">$B$6*$E$1*Q2122</f>
        <v>0</v>
      </c>
      <c r="S2122" s="1">
        <f>IF(AND(A2122&gt;=5,A2122&lt;=9),INDEX(Demand!$C$3:$C$26,C2122),INDEX(Demand!$B$3:$B$26,C2122))</f>
        <v>350</v>
      </c>
      <c r="T2122" s="7">
        <f t="shared" ref="T2122:T2185" si="304">S2122-MAX(0,S2122-R2122)</f>
        <v>0</v>
      </c>
      <c r="U2122" s="7">
        <f t="shared" ref="U2122:U2185" si="305">MAX(0,R2122-S2122)</f>
        <v>0</v>
      </c>
    </row>
    <row r="2123" spans="1:21" x14ac:dyDescent="0.2">
      <c r="A2123" s="1">
        <v>3</v>
      </c>
      <c r="B2123" s="1">
        <v>30</v>
      </c>
      <c r="C2123" s="1">
        <v>3</v>
      </c>
      <c r="D2123">
        <v>3.4</v>
      </c>
      <c r="E2123">
        <v>-2</v>
      </c>
      <c r="F2123">
        <v>66</v>
      </c>
      <c r="G2123">
        <v>0</v>
      </c>
      <c r="H2123">
        <v>0</v>
      </c>
      <c r="I2123">
        <v>0</v>
      </c>
      <c r="J2123" s="4">
        <f t="shared" si="300"/>
        <v>45.669280765480181</v>
      </c>
      <c r="K2123" s="4">
        <f t="shared" si="301"/>
        <v>-25.409940092669359</v>
      </c>
      <c r="L2123" s="5">
        <f t="shared" si="297"/>
        <v>0</v>
      </c>
      <c r="M2123" s="5">
        <f t="shared" si="298"/>
        <v>0</v>
      </c>
      <c r="N2123" s="6">
        <f t="shared" si="299"/>
        <v>0</v>
      </c>
      <c r="O2123" s="6">
        <f t="shared" si="302"/>
        <v>0</v>
      </c>
      <c r="P2123" s="6">
        <f>FORECAST(J2123,Inputs!$B$10:$B$18,Inputs!$A$10:$A$18)</f>
        <v>30.978419266347036</v>
      </c>
      <c r="Q2123" s="6">
        <f>IF(Inputs!$D$10="Yes",IF('Hourly Calcs'!P2123&gt;'Hourly Calcs'!K2123,'Hourly Calcs'!O2123,N2123+O2123),N2123+O2123)</f>
        <v>0</v>
      </c>
      <c r="R2123" s="12">
        <f t="shared" si="303"/>
        <v>0</v>
      </c>
      <c r="S2123" s="1">
        <f>IF(AND(A2123&gt;=5,A2123&lt;=9),INDEX(Demand!$C$3:$C$26,C2123),INDEX(Demand!$B$3:$B$26,C2123))</f>
        <v>350</v>
      </c>
      <c r="T2123" s="7">
        <f t="shared" si="304"/>
        <v>0</v>
      </c>
      <c r="U2123" s="7">
        <f t="shared" si="305"/>
        <v>0</v>
      </c>
    </row>
    <row r="2124" spans="1:21" x14ac:dyDescent="0.2">
      <c r="A2124" s="1">
        <v>3</v>
      </c>
      <c r="B2124" s="1">
        <v>30</v>
      </c>
      <c r="C2124" s="1">
        <v>4</v>
      </c>
      <c r="D2124">
        <v>3</v>
      </c>
      <c r="E2124">
        <v>-1.8</v>
      </c>
      <c r="F2124">
        <v>69</v>
      </c>
      <c r="G2124">
        <v>0</v>
      </c>
      <c r="H2124">
        <v>0</v>
      </c>
      <c r="I2124">
        <v>0</v>
      </c>
      <c r="J2124" s="4">
        <f t="shared" si="300"/>
        <v>59.590855754563762</v>
      </c>
      <c r="K2124" s="4">
        <f t="shared" si="301"/>
        <v>-17.848019212179139</v>
      </c>
      <c r="L2124" s="5">
        <f t="shared" si="297"/>
        <v>0</v>
      </c>
      <c r="M2124" s="5">
        <f t="shared" si="298"/>
        <v>0</v>
      </c>
      <c r="N2124" s="6">
        <f t="shared" si="299"/>
        <v>0</v>
      </c>
      <c r="O2124" s="6">
        <f t="shared" si="302"/>
        <v>0</v>
      </c>
      <c r="P2124" s="6">
        <f>FORECAST(J2124,Inputs!$B$10:$B$18,Inputs!$A$10:$A$18)</f>
        <v>31.107322738468181</v>
      </c>
      <c r="Q2124" s="6">
        <f>IF(Inputs!$D$10="Yes",IF('Hourly Calcs'!P2124&gt;'Hourly Calcs'!K2124,'Hourly Calcs'!O2124,N2124+O2124),N2124+O2124)</f>
        <v>0</v>
      </c>
      <c r="R2124" s="12">
        <f t="shared" si="303"/>
        <v>0</v>
      </c>
      <c r="S2124" s="1">
        <f>IF(AND(A2124&gt;=5,A2124&lt;=9),INDEX(Demand!$C$3:$C$26,C2124),INDEX(Demand!$B$3:$B$26,C2124))</f>
        <v>350</v>
      </c>
      <c r="T2124" s="7">
        <f t="shared" si="304"/>
        <v>0</v>
      </c>
      <c r="U2124" s="7">
        <f t="shared" si="305"/>
        <v>0</v>
      </c>
    </row>
    <row r="2125" spans="1:21" x14ac:dyDescent="0.2">
      <c r="A2125" s="1">
        <v>3</v>
      </c>
      <c r="B2125" s="1">
        <v>30</v>
      </c>
      <c r="C2125" s="1">
        <v>5</v>
      </c>
      <c r="D2125">
        <v>3.7</v>
      </c>
      <c r="E2125">
        <v>-1.9</v>
      </c>
      <c r="F2125">
        <v>66</v>
      </c>
      <c r="G2125">
        <v>0</v>
      </c>
      <c r="H2125">
        <v>0</v>
      </c>
      <c r="I2125">
        <v>0</v>
      </c>
      <c r="J2125" s="4">
        <f t="shared" si="300"/>
        <v>72.157544233188673</v>
      </c>
      <c r="K2125" s="4">
        <f t="shared" si="301"/>
        <v>-9.1612645547725009</v>
      </c>
      <c r="L2125" s="5">
        <f t="shared" si="297"/>
        <v>0</v>
      </c>
      <c r="M2125" s="5">
        <f t="shared" si="298"/>
        <v>0</v>
      </c>
      <c r="N2125" s="6">
        <f t="shared" si="299"/>
        <v>0</v>
      </c>
      <c r="O2125" s="6">
        <f t="shared" si="302"/>
        <v>0</v>
      </c>
      <c r="P2125" s="6">
        <f>FORECAST(J2125,Inputs!$B$10:$B$18,Inputs!$A$10:$A$18)</f>
        <v>31.223680965122114</v>
      </c>
      <c r="Q2125" s="6">
        <f>IF(Inputs!$D$10="Yes",IF('Hourly Calcs'!P2125&gt;'Hourly Calcs'!K2125,'Hourly Calcs'!O2125,N2125+O2125),N2125+O2125)</f>
        <v>0</v>
      </c>
      <c r="R2125" s="12">
        <f t="shared" si="303"/>
        <v>0</v>
      </c>
      <c r="S2125" s="1">
        <f>IF(AND(A2125&gt;=5,A2125&lt;=9),INDEX(Demand!$C$3:$C$26,C2125),INDEX(Demand!$B$3:$B$26,C2125))</f>
        <v>350</v>
      </c>
      <c r="T2125" s="7">
        <f t="shared" si="304"/>
        <v>0</v>
      </c>
      <c r="U2125" s="7">
        <f t="shared" si="305"/>
        <v>0</v>
      </c>
    </row>
    <row r="2126" spans="1:21" x14ac:dyDescent="0.2">
      <c r="A2126" s="1">
        <v>3</v>
      </c>
      <c r="B2126" s="1">
        <v>30</v>
      </c>
      <c r="C2126" s="1">
        <v>6</v>
      </c>
      <c r="D2126">
        <v>3.2</v>
      </c>
      <c r="E2126">
        <v>-1.9</v>
      </c>
      <c r="F2126">
        <v>68</v>
      </c>
      <c r="G2126">
        <v>0</v>
      </c>
      <c r="H2126">
        <v>0</v>
      </c>
      <c r="I2126">
        <v>0</v>
      </c>
      <c r="J2126" s="4">
        <f t="shared" si="300"/>
        <v>83.945738086771158</v>
      </c>
      <c r="K2126" s="4">
        <f t="shared" si="301"/>
        <v>0.56063843561889826</v>
      </c>
      <c r="L2126" s="5">
        <f t="shared" si="297"/>
        <v>81.054261913228842</v>
      </c>
      <c r="M2126" s="5">
        <f t="shared" si="298"/>
        <v>33.439361564381102</v>
      </c>
      <c r="N2126" s="6">
        <f t="shared" si="299"/>
        <v>0</v>
      </c>
      <c r="O2126" s="6">
        <f t="shared" si="302"/>
        <v>0</v>
      </c>
      <c r="P2126" s="6">
        <f>FORECAST(J2126,Inputs!$B$10:$B$18,Inputs!$A$10:$A$18)</f>
        <v>31.332830908210841</v>
      </c>
      <c r="Q2126" s="6">
        <f>IF(Inputs!$D$10="Yes",IF('Hourly Calcs'!P2126&gt;'Hourly Calcs'!K2126,'Hourly Calcs'!O2126,N2126+O2126),N2126+O2126)</f>
        <v>0</v>
      </c>
      <c r="R2126" s="12">
        <f t="shared" si="303"/>
        <v>0</v>
      </c>
      <c r="S2126" s="1">
        <f>IF(AND(A2126&gt;=5,A2126&lt;=9),INDEX(Demand!$C$3:$C$26,C2126),INDEX(Demand!$B$3:$B$26,C2126))</f>
        <v>350</v>
      </c>
      <c r="T2126" s="7">
        <f t="shared" si="304"/>
        <v>0</v>
      </c>
      <c r="U2126" s="7">
        <f t="shared" si="305"/>
        <v>0</v>
      </c>
    </row>
    <row r="2127" spans="1:21" x14ac:dyDescent="0.2">
      <c r="A2127" s="1">
        <v>3</v>
      </c>
      <c r="B2127" s="1">
        <v>30</v>
      </c>
      <c r="C2127" s="1">
        <v>7</v>
      </c>
      <c r="D2127">
        <v>4.9000000000000004</v>
      </c>
      <c r="E2127">
        <v>-1.4</v>
      </c>
      <c r="F2127">
        <v>63</v>
      </c>
      <c r="G2127">
        <v>31</v>
      </c>
      <c r="H2127">
        <v>3</v>
      </c>
      <c r="I2127">
        <v>31</v>
      </c>
      <c r="J2127" s="4">
        <f t="shared" si="300"/>
        <v>95.573692830297801</v>
      </c>
      <c r="K2127" s="4">
        <f t="shared" si="301"/>
        <v>9.6761306265258895</v>
      </c>
      <c r="L2127" s="5">
        <f t="shared" si="297"/>
        <v>69.426307169702199</v>
      </c>
      <c r="M2127" s="5">
        <f t="shared" si="298"/>
        <v>24.32386937347411</v>
      </c>
      <c r="N2127" s="6">
        <f t="shared" si="299"/>
        <v>0.99916494309853876</v>
      </c>
      <c r="O2127" s="6">
        <f t="shared" si="302"/>
        <v>28.350082374603144</v>
      </c>
      <c r="P2127" s="6">
        <f>FORECAST(J2127,Inputs!$B$10:$B$18,Inputs!$A$10:$A$18)</f>
        <v>31.440497155836088</v>
      </c>
      <c r="Q2127" s="6">
        <f>IF(Inputs!$D$10="Yes",IF('Hourly Calcs'!P2127&gt;'Hourly Calcs'!K2127,'Hourly Calcs'!O2127,N2127+O2127),N2127+O2127)</f>
        <v>28.350082374603144</v>
      </c>
      <c r="R2127" s="12">
        <f t="shared" si="303"/>
        <v>134.71959144411414</v>
      </c>
      <c r="S2127" s="1">
        <f>IF(AND(A2127&gt;=5,A2127&lt;=9),INDEX(Demand!$C$3:$C$26,C2127),INDEX(Demand!$B$3:$B$26,C2127))</f>
        <v>350</v>
      </c>
      <c r="T2127" s="7">
        <f t="shared" si="304"/>
        <v>134.71959144411414</v>
      </c>
      <c r="U2127" s="7">
        <f t="shared" si="305"/>
        <v>0</v>
      </c>
    </row>
    <row r="2128" spans="1:21" x14ac:dyDescent="0.2">
      <c r="A2128" s="1">
        <v>3</v>
      </c>
      <c r="B2128" s="1">
        <v>30</v>
      </c>
      <c r="C2128" s="1">
        <v>8</v>
      </c>
      <c r="D2128">
        <v>6.4</v>
      </c>
      <c r="E2128">
        <v>-1.4</v>
      </c>
      <c r="F2128">
        <v>57</v>
      </c>
      <c r="G2128">
        <v>157</v>
      </c>
      <c r="H2128">
        <v>200</v>
      </c>
      <c r="I2128">
        <v>105</v>
      </c>
      <c r="J2128" s="4">
        <f t="shared" si="300"/>
        <v>107.69096198620723</v>
      </c>
      <c r="K2128" s="4">
        <f t="shared" si="301"/>
        <v>18.930372368747513</v>
      </c>
      <c r="L2128" s="5">
        <f t="shared" si="297"/>
        <v>57.309038013792772</v>
      </c>
      <c r="M2128" s="5">
        <f t="shared" si="298"/>
        <v>15.069627631252487</v>
      </c>
      <c r="N2128" s="6">
        <f t="shared" si="299"/>
        <v>110.92886747744286</v>
      </c>
      <c r="O2128" s="6">
        <f t="shared" si="302"/>
        <v>96.024472559139681</v>
      </c>
      <c r="P2128" s="6">
        <f>FORECAST(J2128,Inputs!$B$10:$B$18,Inputs!$A$10:$A$18)</f>
        <v>31.552694092464879</v>
      </c>
      <c r="Q2128" s="6">
        <f>IF(Inputs!$D$10="Yes",IF('Hourly Calcs'!P2128&gt;'Hourly Calcs'!K2128,'Hourly Calcs'!O2128,N2128+O2128),N2128+O2128)</f>
        <v>96.024472559139681</v>
      </c>
      <c r="R2128" s="12">
        <f t="shared" si="303"/>
        <v>456.30829360103172</v>
      </c>
      <c r="S2128" s="1">
        <f>IF(AND(A2128&gt;=5,A2128&lt;=9),INDEX(Demand!$C$3:$C$26,C2128),INDEX(Demand!$B$3:$B$26,C2128))</f>
        <v>350</v>
      </c>
      <c r="T2128" s="7">
        <f t="shared" si="304"/>
        <v>350</v>
      </c>
      <c r="U2128" s="7">
        <f t="shared" si="305"/>
        <v>106.30829360103172</v>
      </c>
    </row>
    <row r="2129" spans="1:21" x14ac:dyDescent="0.2">
      <c r="A2129" s="1">
        <v>3</v>
      </c>
      <c r="B2129" s="1">
        <v>30</v>
      </c>
      <c r="C2129" s="1">
        <v>9</v>
      </c>
      <c r="D2129">
        <v>7.1</v>
      </c>
      <c r="E2129">
        <v>-2.4</v>
      </c>
      <c r="F2129">
        <v>50</v>
      </c>
      <c r="G2129">
        <v>346</v>
      </c>
      <c r="H2129">
        <v>493</v>
      </c>
      <c r="I2129">
        <v>143</v>
      </c>
      <c r="J2129" s="4">
        <f t="shared" si="300"/>
        <v>121.0023163035253</v>
      </c>
      <c r="K2129" s="4">
        <f t="shared" si="301"/>
        <v>27.569195282480578</v>
      </c>
      <c r="L2129" s="5">
        <f t="shared" si="297"/>
        <v>43.997683696474695</v>
      </c>
      <c r="M2129" s="5">
        <f t="shared" si="298"/>
        <v>6.4308047175194218</v>
      </c>
      <c r="N2129" s="6">
        <f t="shared" si="299"/>
        <v>364.95999166326663</v>
      </c>
      <c r="O2129" s="6">
        <f t="shared" si="302"/>
        <v>130.77618643768548</v>
      </c>
      <c r="P2129" s="6">
        <f>FORECAST(J2129,Inputs!$B$10:$B$18,Inputs!$A$10:$A$18)</f>
        <v>31.675947373180787</v>
      </c>
      <c r="Q2129" s="6">
        <f>IF(Inputs!$D$10="Yes",IF('Hourly Calcs'!P2129&gt;'Hourly Calcs'!K2129,'Hourly Calcs'!O2129,N2129+O2129),N2129+O2129)</f>
        <v>130.77618643768548</v>
      </c>
      <c r="R2129" s="12">
        <f t="shared" si="303"/>
        <v>621.44843795188137</v>
      </c>
      <c r="S2129" s="1">
        <f>IF(AND(A2129&gt;=5,A2129&lt;=9),INDEX(Demand!$C$3:$C$26,C2129),INDEX(Demand!$B$3:$B$26,C2129))</f>
        <v>350</v>
      </c>
      <c r="T2129" s="7">
        <f t="shared" si="304"/>
        <v>350</v>
      </c>
      <c r="U2129" s="7">
        <f t="shared" si="305"/>
        <v>271.44843795188137</v>
      </c>
    </row>
    <row r="2130" spans="1:21" x14ac:dyDescent="0.2">
      <c r="A2130" s="1">
        <v>3</v>
      </c>
      <c r="B2130" s="1">
        <v>30</v>
      </c>
      <c r="C2130" s="1">
        <v>10</v>
      </c>
      <c r="D2130">
        <v>7.7</v>
      </c>
      <c r="E2130">
        <v>-1.6</v>
      </c>
      <c r="F2130">
        <v>51</v>
      </c>
      <c r="G2130">
        <v>502</v>
      </c>
      <c r="H2130">
        <v>651</v>
      </c>
      <c r="I2130">
        <v>152</v>
      </c>
      <c r="J2130" s="4">
        <f t="shared" si="300"/>
        <v>136.23445919024385</v>
      </c>
      <c r="K2130" s="4">
        <f t="shared" si="301"/>
        <v>34.992865615060339</v>
      </c>
      <c r="L2130" s="5">
        <f t="shared" si="297"/>
        <v>28.765540809756146</v>
      </c>
      <c r="M2130" s="5">
        <f t="shared" si="298"/>
        <v>0.99286561506033877</v>
      </c>
      <c r="N2130" s="6">
        <f t="shared" si="299"/>
        <v>570.92964055928701</v>
      </c>
      <c r="O2130" s="6">
        <f t="shared" si="302"/>
        <v>139.00685551418317</v>
      </c>
      <c r="P2130" s="6">
        <f>FORECAST(J2130,Inputs!$B$10:$B$18,Inputs!$A$10:$A$18)</f>
        <v>31.816985733242998</v>
      </c>
      <c r="Q2130" s="6">
        <f>IF(Inputs!$D$10="Yes",IF('Hourly Calcs'!P2130&gt;'Hourly Calcs'!K2130,'Hourly Calcs'!O2130,N2130+O2130),N2130+O2130)</f>
        <v>709.93649607347015</v>
      </c>
      <c r="R2130" s="12">
        <f t="shared" si="303"/>
        <v>3373.6182293411298</v>
      </c>
      <c r="S2130" s="1">
        <f>IF(AND(A2130&gt;=5,A2130&lt;=9),INDEX(Demand!$C$3:$C$26,C2130),INDEX(Demand!$B$3:$B$26,C2130))</f>
        <v>600</v>
      </c>
      <c r="T2130" s="7">
        <f t="shared" si="304"/>
        <v>600</v>
      </c>
      <c r="U2130" s="7">
        <f t="shared" si="305"/>
        <v>2773.6182293411298</v>
      </c>
    </row>
    <row r="2131" spans="1:21" x14ac:dyDescent="0.2">
      <c r="A2131" s="1">
        <v>3</v>
      </c>
      <c r="B2131" s="1">
        <v>30</v>
      </c>
      <c r="C2131" s="1">
        <v>11</v>
      </c>
      <c r="D2131">
        <v>8.1999999999999993</v>
      </c>
      <c r="E2131">
        <v>-1.2</v>
      </c>
      <c r="F2131">
        <v>51</v>
      </c>
      <c r="G2131">
        <v>621</v>
      </c>
      <c r="H2131">
        <v>751</v>
      </c>
      <c r="I2131">
        <v>146</v>
      </c>
      <c r="J2131" s="4">
        <f t="shared" si="300"/>
        <v>153.89189161121573</v>
      </c>
      <c r="K2131" s="4">
        <f t="shared" si="301"/>
        <v>40.448831611814228</v>
      </c>
      <c r="L2131" s="5">
        <f t="shared" si="297"/>
        <v>11.108108388784274</v>
      </c>
      <c r="M2131" s="5">
        <f t="shared" si="298"/>
        <v>6.4488316118142279</v>
      </c>
      <c r="N2131" s="6">
        <f t="shared" si="299"/>
        <v>717.51976932982495</v>
      </c>
      <c r="O2131" s="6">
        <f t="shared" si="302"/>
        <v>133.51974279651805</v>
      </c>
      <c r="P2131" s="6">
        <f>FORECAST(J2131,Inputs!$B$10:$B$18,Inputs!$A$10:$A$18)</f>
        <v>31.980480477881624</v>
      </c>
      <c r="Q2131" s="6">
        <f>IF(Inputs!$D$10="Yes",IF('Hourly Calcs'!P2131&gt;'Hourly Calcs'!K2131,'Hourly Calcs'!O2131,N2131+O2131),N2131+O2131)</f>
        <v>851.03951212634297</v>
      </c>
      <c r="R2131" s="12">
        <f t="shared" si="303"/>
        <v>4044.1397616243817</v>
      </c>
      <c r="S2131" s="1">
        <f>IF(AND(A2131&gt;=5,A2131&lt;=9),INDEX(Demand!$C$3:$C$26,C2131),INDEX(Demand!$B$3:$B$26,C2131))</f>
        <v>600</v>
      </c>
      <c r="T2131" s="7">
        <f t="shared" si="304"/>
        <v>600</v>
      </c>
      <c r="U2131" s="7">
        <f t="shared" si="305"/>
        <v>3444.1397616243817</v>
      </c>
    </row>
    <row r="2132" spans="1:21" x14ac:dyDescent="0.2">
      <c r="A2132" s="1">
        <v>3</v>
      </c>
      <c r="B2132" s="1">
        <v>30</v>
      </c>
      <c r="C2132" s="1">
        <v>12</v>
      </c>
      <c r="D2132">
        <v>8.9</v>
      </c>
      <c r="E2132">
        <v>-1.2</v>
      </c>
      <c r="F2132">
        <v>49</v>
      </c>
      <c r="G2132">
        <v>690</v>
      </c>
      <c r="H2132">
        <v>864</v>
      </c>
      <c r="I2132">
        <v>97</v>
      </c>
      <c r="J2132" s="4">
        <f t="shared" si="300"/>
        <v>173.68518587609665</v>
      </c>
      <c r="K2132" s="4">
        <f t="shared" si="301"/>
        <v>43.122183899101856</v>
      </c>
      <c r="L2132" s="5">
        <f t="shared" si="297"/>
        <v>8.6851858760966536</v>
      </c>
      <c r="M2132" s="5">
        <f t="shared" si="298"/>
        <v>9.1221838991018558</v>
      </c>
      <c r="N2132" s="6">
        <f t="shared" si="299"/>
        <v>838.22450156597279</v>
      </c>
      <c r="O2132" s="6">
        <f t="shared" si="302"/>
        <v>88.708322268919517</v>
      </c>
      <c r="P2132" s="6">
        <f>FORECAST(J2132,Inputs!$B$10:$B$18,Inputs!$A$10:$A$18)</f>
        <v>32.163751721074966</v>
      </c>
      <c r="Q2132" s="6">
        <f>IF(Inputs!$D$10="Yes",IF('Hourly Calcs'!P2132&gt;'Hourly Calcs'!K2132,'Hourly Calcs'!O2132,N2132+O2132),N2132+O2132)</f>
        <v>926.93282383489236</v>
      </c>
      <c r="R2132" s="12">
        <f t="shared" si="303"/>
        <v>4404.7847788634081</v>
      </c>
      <c r="S2132" s="1">
        <f>IF(AND(A2132&gt;=5,A2132&lt;=9),INDEX(Demand!$C$3:$C$26,C2132),INDEX(Demand!$B$3:$B$26,C2132))</f>
        <v>600</v>
      </c>
      <c r="T2132" s="7">
        <f t="shared" si="304"/>
        <v>600</v>
      </c>
      <c r="U2132" s="7">
        <f t="shared" si="305"/>
        <v>3804.7847788634081</v>
      </c>
    </row>
    <row r="2133" spans="1:21" x14ac:dyDescent="0.2">
      <c r="A2133" s="1">
        <v>3</v>
      </c>
      <c r="B2133" s="1">
        <v>30</v>
      </c>
      <c r="C2133" s="1">
        <v>13</v>
      </c>
      <c r="D2133">
        <v>9.4</v>
      </c>
      <c r="E2133">
        <v>-0.8</v>
      </c>
      <c r="F2133">
        <v>49</v>
      </c>
      <c r="G2133">
        <v>703</v>
      </c>
      <c r="H2133">
        <v>867</v>
      </c>
      <c r="I2133">
        <v>99</v>
      </c>
      <c r="J2133" s="4">
        <f t="shared" si="300"/>
        <v>194.11158221402525</v>
      </c>
      <c r="K2133" s="4">
        <f t="shared" si="301"/>
        <v>42.49090014662017</v>
      </c>
      <c r="L2133" s="5">
        <f t="shared" si="297"/>
        <v>29.111582214025248</v>
      </c>
      <c r="M2133" s="5">
        <f t="shared" si="298"/>
        <v>8.4909001466201701</v>
      </c>
      <c r="N2133" s="6">
        <f t="shared" si="299"/>
        <v>797.85110882052822</v>
      </c>
      <c r="O2133" s="6">
        <f t="shared" si="302"/>
        <v>90.537359841474554</v>
      </c>
      <c r="P2133" s="6">
        <f>FORECAST(J2133,Inputs!$B$10:$B$18,Inputs!$A$10:$A$18)</f>
        <v>32.352885020500231</v>
      </c>
      <c r="Q2133" s="6">
        <f>IF(Inputs!$D$10="Yes",IF('Hourly Calcs'!P2133&gt;'Hourly Calcs'!K2133,'Hourly Calcs'!O2133,N2133+O2133),N2133+O2133)</f>
        <v>888.38846866200277</v>
      </c>
      <c r="R2133" s="12">
        <f t="shared" si="303"/>
        <v>4221.6220030818367</v>
      </c>
      <c r="S2133" s="1">
        <f>IF(AND(A2133&gt;=5,A2133&lt;=9),INDEX(Demand!$C$3:$C$26,C2133),INDEX(Demand!$B$3:$B$26,C2133))</f>
        <v>600</v>
      </c>
      <c r="T2133" s="7">
        <f t="shared" si="304"/>
        <v>600</v>
      </c>
      <c r="U2133" s="7">
        <f t="shared" si="305"/>
        <v>3621.6220030818367</v>
      </c>
    </row>
    <row r="2134" spans="1:21" x14ac:dyDescent="0.2">
      <c r="A2134" s="1">
        <v>3</v>
      </c>
      <c r="B2134" s="1">
        <v>30</v>
      </c>
      <c r="C2134" s="1">
        <v>14</v>
      </c>
      <c r="D2134">
        <v>9.8000000000000007</v>
      </c>
      <c r="E2134">
        <v>-0.5</v>
      </c>
      <c r="F2134">
        <v>48</v>
      </c>
      <c r="G2134">
        <v>659</v>
      </c>
      <c r="H2134">
        <v>850</v>
      </c>
      <c r="I2134">
        <v>96</v>
      </c>
      <c r="J2134" s="4">
        <f t="shared" si="300"/>
        <v>213.21559921565864</v>
      </c>
      <c r="K2134" s="4">
        <f t="shared" si="301"/>
        <v>38.688670141114045</v>
      </c>
      <c r="L2134" s="5">
        <f t="shared" si="297"/>
        <v>48.215599215658642</v>
      </c>
      <c r="M2134" s="5">
        <f t="shared" si="298"/>
        <v>4.688670141114045</v>
      </c>
      <c r="N2134" s="6">
        <f t="shared" si="299"/>
        <v>687.70217183381669</v>
      </c>
      <c r="O2134" s="6">
        <f t="shared" si="302"/>
        <v>87.793803482642005</v>
      </c>
      <c r="P2134" s="6">
        <f>FORECAST(J2134,Inputs!$B$10:$B$18,Inputs!$A$10:$A$18)</f>
        <v>32.529774066811655</v>
      </c>
      <c r="Q2134" s="6">
        <f>IF(Inputs!$D$10="Yes",IF('Hourly Calcs'!P2134&gt;'Hourly Calcs'!K2134,'Hourly Calcs'!O2134,N2134+O2134),N2134+O2134)</f>
        <v>775.49597531645873</v>
      </c>
      <c r="R2134" s="12">
        <f t="shared" si="303"/>
        <v>3685.1568747038118</v>
      </c>
      <c r="S2134" s="1">
        <f>IF(AND(A2134&gt;=5,A2134&lt;=9),INDEX(Demand!$C$3:$C$26,C2134),INDEX(Demand!$B$3:$B$26,C2134))</f>
        <v>600</v>
      </c>
      <c r="T2134" s="7">
        <f t="shared" si="304"/>
        <v>600</v>
      </c>
      <c r="U2134" s="7">
        <f t="shared" si="305"/>
        <v>3085.1568747038118</v>
      </c>
    </row>
    <row r="2135" spans="1:21" x14ac:dyDescent="0.2">
      <c r="A2135" s="1">
        <v>3</v>
      </c>
      <c r="B2135" s="1">
        <v>30</v>
      </c>
      <c r="C2135" s="1">
        <v>15</v>
      </c>
      <c r="D2135">
        <v>10</v>
      </c>
      <c r="E2135">
        <v>-0.2</v>
      </c>
      <c r="F2135">
        <v>49</v>
      </c>
      <c r="G2135">
        <v>561</v>
      </c>
      <c r="H2135">
        <v>803</v>
      </c>
      <c r="I2135">
        <v>91</v>
      </c>
      <c r="J2135" s="4">
        <f t="shared" si="300"/>
        <v>229.94153386374563</v>
      </c>
      <c r="K2135" s="4">
        <f t="shared" si="301"/>
        <v>32.40282514925098</v>
      </c>
      <c r="L2135" s="5">
        <f t="shared" si="297"/>
        <v>64.941533863745633</v>
      </c>
      <c r="M2135" s="5">
        <f t="shared" si="298"/>
        <v>1.5971748507490204</v>
      </c>
      <c r="N2135" s="6">
        <f t="shared" si="299"/>
        <v>517.30966681033874</v>
      </c>
      <c r="O2135" s="6">
        <f t="shared" si="302"/>
        <v>83.22120955125439</v>
      </c>
      <c r="P2135" s="6">
        <f>FORECAST(J2135,Inputs!$B$10:$B$18,Inputs!$A$10:$A$18)</f>
        <v>32.684643832071714</v>
      </c>
      <c r="Q2135" s="6">
        <f>IF(Inputs!$D$10="Yes",IF('Hourly Calcs'!P2135&gt;'Hourly Calcs'!K2135,'Hourly Calcs'!O2135,N2135+O2135),N2135+O2135)</f>
        <v>83.22120955125439</v>
      </c>
      <c r="R2135" s="12">
        <f t="shared" si="303"/>
        <v>395.46718778756082</v>
      </c>
      <c r="S2135" s="1">
        <f>IF(AND(A2135&gt;=5,A2135&lt;=9),INDEX(Demand!$C$3:$C$26,C2135),INDEX(Demand!$B$3:$B$26,C2135))</f>
        <v>600</v>
      </c>
      <c r="T2135" s="7">
        <f t="shared" si="304"/>
        <v>395.46718778756082</v>
      </c>
      <c r="U2135" s="7">
        <f t="shared" si="305"/>
        <v>0</v>
      </c>
    </row>
    <row r="2136" spans="1:21" x14ac:dyDescent="0.2">
      <c r="A2136" s="1">
        <v>3</v>
      </c>
      <c r="B2136" s="1">
        <v>30</v>
      </c>
      <c r="C2136" s="1">
        <v>16</v>
      </c>
      <c r="D2136">
        <v>9.8000000000000007</v>
      </c>
      <c r="E2136">
        <v>0.1</v>
      </c>
      <c r="F2136">
        <v>51</v>
      </c>
      <c r="G2136">
        <v>420</v>
      </c>
      <c r="H2136">
        <v>661</v>
      </c>
      <c r="I2136">
        <v>107</v>
      </c>
      <c r="J2136" s="4">
        <f t="shared" si="300"/>
        <v>244.37904505181643</v>
      </c>
      <c r="K2136" s="4">
        <f t="shared" si="301"/>
        <v>24.453524739497382</v>
      </c>
      <c r="L2136" s="5">
        <f t="shared" si="297"/>
        <v>79.379045051816433</v>
      </c>
      <c r="M2136" s="5">
        <f t="shared" si="298"/>
        <v>9.5464752605026177</v>
      </c>
      <c r="N2136" s="6">
        <f t="shared" si="299"/>
        <v>288.85985592208402</v>
      </c>
      <c r="O2136" s="6">
        <f t="shared" si="302"/>
        <v>97.853510131694733</v>
      </c>
      <c r="P2136" s="6">
        <f>FORECAST(J2136,Inputs!$B$10:$B$18,Inputs!$A$10:$A$18)</f>
        <v>32.818324491220523</v>
      </c>
      <c r="Q2136" s="6">
        <f>IF(Inputs!$D$10="Yes",IF('Hourly Calcs'!P2136&gt;'Hourly Calcs'!K2136,'Hourly Calcs'!O2136,N2136+O2136),N2136+O2136)</f>
        <v>97.853510131694733</v>
      </c>
      <c r="R2136" s="12">
        <f t="shared" si="303"/>
        <v>464.99988014581334</v>
      </c>
      <c r="S2136" s="1">
        <f>IF(AND(A2136&gt;=5,A2136&lt;=9),INDEX(Demand!$C$3:$C$26,C2136),INDEX(Demand!$B$3:$B$26,C2136))</f>
        <v>900</v>
      </c>
      <c r="T2136" s="7">
        <f t="shared" si="304"/>
        <v>464.99988014581334</v>
      </c>
      <c r="U2136" s="7">
        <f t="shared" si="305"/>
        <v>0</v>
      </c>
    </row>
    <row r="2137" spans="1:21" x14ac:dyDescent="0.2">
      <c r="A2137" s="1">
        <v>3</v>
      </c>
      <c r="B2137" s="1">
        <v>30</v>
      </c>
      <c r="C2137" s="1">
        <v>17</v>
      </c>
      <c r="D2137">
        <v>9.8000000000000007</v>
      </c>
      <c r="E2137">
        <v>0.8</v>
      </c>
      <c r="F2137">
        <v>53</v>
      </c>
      <c r="G2137">
        <v>251</v>
      </c>
      <c r="H2137">
        <v>403</v>
      </c>
      <c r="I2137">
        <v>118</v>
      </c>
      <c r="J2137" s="4">
        <f t="shared" si="300"/>
        <v>257.16660541468013</v>
      </c>
      <c r="K2137" s="4">
        <f t="shared" si="301"/>
        <v>15.534381731279382</v>
      </c>
      <c r="L2137" s="5">
        <f t="shared" si="297"/>
        <v>0</v>
      </c>
      <c r="M2137" s="5">
        <f t="shared" si="298"/>
        <v>18.465618268720618</v>
      </c>
      <c r="N2137" s="6">
        <f t="shared" si="299"/>
        <v>81.269691709949342</v>
      </c>
      <c r="O2137" s="6">
        <f t="shared" si="302"/>
        <v>107.91321678074746</v>
      </c>
      <c r="P2137" s="6">
        <f>FORECAST(J2137,Inputs!$B$10:$B$18,Inputs!$A$10:$A$18)</f>
        <v>32.9367278279137</v>
      </c>
      <c r="Q2137" s="6">
        <f>IF(Inputs!$D$10="Yes",IF('Hourly Calcs'!P2137&gt;'Hourly Calcs'!K2137,'Hourly Calcs'!O2137,N2137+O2137),N2137+O2137)</f>
        <v>107.91321678074746</v>
      </c>
      <c r="R2137" s="12">
        <f t="shared" si="303"/>
        <v>512.8036061421119</v>
      </c>
      <c r="S2137" s="1">
        <f>IF(AND(A2137&gt;=5,A2137&lt;=9),INDEX(Demand!$C$3:$C$26,C2137),INDEX(Demand!$B$3:$B$26,C2137))</f>
        <v>900</v>
      </c>
      <c r="T2137" s="7">
        <f t="shared" si="304"/>
        <v>512.8036061421119</v>
      </c>
      <c r="U2137" s="7">
        <f t="shared" si="305"/>
        <v>0</v>
      </c>
    </row>
    <row r="2138" spans="1:21" x14ac:dyDescent="0.2">
      <c r="A2138" s="1">
        <v>3</v>
      </c>
      <c r="B2138" s="1">
        <v>30</v>
      </c>
      <c r="C2138" s="1">
        <v>18</v>
      </c>
      <c r="D2138">
        <v>8.6</v>
      </c>
      <c r="E2138">
        <v>1.6</v>
      </c>
      <c r="F2138">
        <v>61</v>
      </c>
      <c r="G2138">
        <v>87</v>
      </c>
      <c r="H2138">
        <v>117</v>
      </c>
      <c r="I2138">
        <v>67</v>
      </c>
      <c r="J2138" s="4">
        <f t="shared" si="300"/>
        <v>269.03579091709412</v>
      </c>
      <c r="K2138" s="4">
        <f t="shared" si="301"/>
        <v>6.214793029998404</v>
      </c>
      <c r="L2138" s="5">
        <f t="shared" si="297"/>
        <v>0</v>
      </c>
      <c r="M2138" s="5">
        <f t="shared" si="298"/>
        <v>27.785206970001596</v>
      </c>
      <c r="N2138" s="6">
        <f t="shared" si="299"/>
        <v>0</v>
      </c>
      <c r="O2138" s="6">
        <f t="shared" si="302"/>
        <v>61.272758680593896</v>
      </c>
      <c r="P2138" s="6">
        <f>FORECAST(J2138,Inputs!$B$10:$B$18,Inputs!$A$10:$A$18)</f>
        <v>33.046627693676797</v>
      </c>
      <c r="Q2138" s="6">
        <f>IF(Inputs!$D$10="Yes",IF('Hourly Calcs'!P2138&gt;'Hourly Calcs'!K2138,'Hourly Calcs'!O2138,N2138+O2138),N2138+O2138)</f>
        <v>61.272758680593896</v>
      </c>
      <c r="R2138" s="12">
        <f t="shared" si="303"/>
        <v>291.16814925018218</v>
      </c>
      <c r="S2138" s="1">
        <f>IF(AND(A2138&gt;=5,A2138&lt;=9),INDEX(Demand!$C$3:$C$26,C2138),INDEX(Demand!$B$3:$B$26,C2138))</f>
        <v>900</v>
      </c>
      <c r="T2138" s="7">
        <f t="shared" si="304"/>
        <v>291.16814925018218</v>
      </c>
      <c r="U2138" s="7">
        <f t="shared" si="305"/>
        <v>0</v>
      </c>
    </row>
    <row r="2139" spans="1:21" x14ac:dyDescent="0.2">
      <c r="A2139" s="1">
        <v>3</v>
      </c>
      <c r="B2139" s="1">
        <v>30</v>
      </c>
      <c r="C2139" s="1">
        <v>19</v>
      </c>
      <c r="D2139">
        <v>6.9</v>
      </c>
      <c r="E2139">
        <v>2.8</v>
      </c>
      <c r="F2139">
        <v>75</v>
      </c>
      <c r="G2139">
        <v>7</v>
      </c>
      <c r="H2139">
        <v>0</v>
      </c>
      <c r="I2139">
        <v>7</v>
      </c>
      <c r="J2139" s="4">
        <f t="shared" si="300"/>
        <v>280.66849085887833</v>
      </c>
      <c r="K2139" s="4">
        <f t="shared" si="301"/>
        <v>-3.2579662497459339</v>
      </c>
      <c r="L2139" s="5">
        <f t="shared" si="297"/>
        <v>0</v>
      </c>
      <c r="M2139" s="5">
        <f t="shared" si="298"/>
        <v>0</v>
      </c>
      <c r="N2139" s="6">
        <f t="shared" si="299"/>
        <v>0</v>
      </c>
      <c r="O2139" s="6">
        <f t="shared" si="302"/>
        <v>6.4016315039426459</v>
      </c>
      <c r="P2139" s="6">
        <f>FORECAST(J2139,Inputs!$B$10:$B$18,Inputs!$A$10:$A$18)</f>
        <v>33.154337878322949</v>
      </c>
      <c r="Q2139" s="6">
        <f>IF(Inputs!$D$10="Yes",IF('Hourly Calcs'!P2139&gt;'Hourly Calcs'!K2139,'Hourly Calcs'!O2139,N2139+O2139),N2139+O2139)</f>
        <v>6.4016315039426459</v>
      </c>
      <c r="R2139" s="12">
        <f t="shared" si="303"/>
        <v>30.420552906735452</v>
      </c>
      <c r="S2139" s="1">
        <f>IF(AND(A2139&gt;=5,A2139&lt;=9),INDEX(Demand!$C$3:$C$26,C2139),INDEX(Demand!$B$3:$B$26,C2139))</f>
        <v>900</v>
      </c>
      <c r="T2139" s="7">
        <f t="shared" si="304"/>
        <v>30.420552906735452</v>
      </c>
      <c r="U2139" s="7">
        <f t="shared" si="305"/>
        <v>0</v>
      </c>
    </row>
    <row r="2140" spans="1:21" x14ac:dyDescent="0.2">
      <c r="A2140" s="1">
        <v>3</v>
      </c>
      <c r="B2140" s="1">
        <v>30</v>
      </c>
      <c r="C2140" s="1">
        <v>20</v>
      </c>
      <c r="D2140">
        <v>5.8</v>
      </c>
      <c r="E2140">
        <v>2.6</v>
      </c>
      <c r="F2140">
        <v>80</v>
      </c>
      <c r="G2140">
        <v>0</v>
      </c>
      <c r="H2140">
        <v>0</v>
      </c>
      <c r="I2140">
        <v>0</v>
      </c>
      <c r="J2140" s="4">
        <f t="shared" si="300"/>
        <v>292.69807960604572</v>
      </c>
      <c r="K2140" s="4">
        <f t="shared" si="301"/>
        <v>-12.400321049880375</v>
      </c>
      <c r="L2140" s="5">
        <f t="shared" si="297"/>
        <v>0</v>
      </c>
      <c r="M2140" s="5">
        <f t="shared" si="298"/>
        <v>0</v>
      </c>
      <c r="N2140" s="6">
        <f t="shared" si="299"/>
        <v>0</v>
      </c>
      <c r="O2140" s="6">
        <f t="shared" si="302"/>
        <v>0</v>
      </c>
      <c r="P2140" s="6">
        <f>FORECAST(J2140,Inputs!$B$10:$B$18,Inputs!$A$10:$A$18)</f>
        <v>33.265722959315234</v>
      </c>
      <c r="Q2140" s="6">
        <f>IF(Inputs!$D$10="Yes",IF('Hourly Calcs'!P2140&gt;'Hourly Calcs'!K2140,'Hourly Calcs'!O2140,N2140+O2140),N2140+O2140)</f>
        <v>0</v>
      </c>
      <c r="R2140" s="12">
        <f t="shared" si="303"/>
        <v>0</v>
      </c>
      <c r="S2140" s="1">
        <f>IF(AND(A2140&gt;=5,A2140&lt;=9),INDEX(Demand!$C$3:$C$26,C2140),INDEX(Demand!$B$3:$B$26,C2140))</f>
        <v>800</v>
      </c>
      <c r="T2140" s="7">
        <f t="shared" si="304"/>
        <v>0</v>
      </c>
      <c r="U2140" s="7">
        <f t="shared" si="305"/>
        <v>0</v>
      </c>
    </row>
    <row r="2141" spans="1:21" x14ac:dyDescent="0.2">
      <c r="A2141" s="1">
        <v>3</v>
      </c>
      <c r="B2141" s="1">
        <v>30</v>
      </c>
      <c r="C2141" s="1">
        <v>21</v>
      </c>
      <c r="D2141">
        <v>6.5</v>
      </c>
      <c r="E2141">
        <v>3.4</v>
      </c>
      <c r="F2141">
        <v>81</v>
      </c>
      <c r="G2141">
        <v>0</v>
      </c>
      <c r="H2141">
        <v>0</v>
      </c>
      <c r="I2141">
        <v>0</v>
      </c>
      <c r="J2141" s="4">
        <f t="shared" si="300"/>
        <v>305.72795994892454</v>
      </c>
      <c r="K2141" s="4">
        <f t="shared" si="301"/>
        <v>-20.677371710476677</v>
      </c>
      <c r="L2141" s="5">
        <f t="shared" si="297"/>
        <v>0</v>
      </c>
      <c r="M2141" s="5">
        <f t="shared" si="298"/>
        <v>0</v>
      </c>
      <c r="N2141" s="6">
        <f t="shared" si="299"/>
        <v>0</v>
      </c>
      <c r="O2141" s="6">
        <f t="shared" si="302"/>
        <v>0</v>
      </c>
      <c r="P2141" s="6">
        <f>FORECAST(J2141,Inputs!$B$10:$B$18,Inputs!$A$10:$A$18)</f>
        <v>33.386369999527076</v>
      </c>
      <c r="Q2141" s="6">
        <f>IF(Inputs!$D$10="Yes",IF('Hourly Calcs'!P2141&gt;'Hourly Calcs'!K2141,'Hourly Calcs'!O2141,N2141+O2141),N2141+O2141)</f>
        <v>0</v>
      </c>
      <c r="R2141" s="12">
        <f t="shared" si="303"/>
        <v>0</v>
      </c>
      <c r="S2141" s="1">
        <f>IF(AND(A2141&gt;=5,A2141&lt;=9),INDEX(Demand!$C$3:$C$26,C2141),INDEX(Demand!$B$3:$B$26,C2141))</f>
        <v>700</v>
      </c>
      <c r="T2141" s="7">
        <f t="shared" si="304"/>
        <v>0</v>
      </c>
      <c r="U2141" s="7">
        <f t="shared" si="305"/>
        <v>0</v>
      </c>
    </row>
    <row r="2142" spans="1:21" x14ac:dyDescent="0.2">
      <c r="A2142" s="1">
        <v>3</v>
      </c>
      <c r="B2142" s="1">
        <v>30</v>
      </c>
      <c r="C2142" s="1">
        <v>22</v>
      </c>
      <c r="D2142">
        <v>6.2</v>
      </c>
      <c r="E2142">
        <v>3.1</v>
      </c>
      <c r="F2142">
        <v>81</v>
      </c>
      <c r="G2142">
        <v>0</v>
      </c>
      <c r="H2142">
        <v>0</v>
      </c>
      <c r="I2142">
        <v>0</v>
      </c>
      <c r="J2142" s="4">
        <f t="shared" si="300"/>
        <v>320.28489546180253</v>
      </c>
      <c r="K2142" s="4">
        <f t="shared" si="301"/>
        <v>-27.609613912022979</v>
      </c>
      <c r="L2142" s="5">
        <f t="shared" si="297"/>
        <v>0</v>
      </c>
      <c r="M2142" s="5">
        <f t="shared" si="298"/>
        <v>0</v>
      </c>
      <c r="N2142" s="6">
        <f t="shared" si="299"/>
        <v>0</v>
      </c>
      <c r="O2142" s="6">
        <f t="shared" si="302"/>
        <v>0</v>
      </c>
      <c r="P2142" s="6">
        <f>FORECAST(J2142,Inputs!$B$10:$B$18,Inputs!$A$10:$A$18)</f>
        <v>33.52115643946113</v>
      </c>
      <c r="Q2142" s="6">
        <f>IF(Inputs!$D$10="Yes",IF('Hourly Calcs'!P2142&gt;'Hourly Calcs'!K2142,'Hourly Calcs'!O2142,N2142+O2142),N2142+O2142)</f>
        <v>0</v>
      </c>
      <c r="R2142" s="12">
        <f t="shared" si="303"/>
        <v>0</v>
      </c>
      <c r="S2142" s="1">
        <f>IF(AND(A2142&gt;=5,A2142&lt;=9),INDEX(Demand!$C$3:$C$26,C2142),INDEX(Demand!$B$3:$B$26,C2142))</f>
        <v>600</v>
      </c>
      <c r="T2142" s="7">
        <f t="shared" si="304"/>
        <v>0</v>
      </c>
      <c r="U2142" s="7">
        <f t="shared" si="305"/>
        <v>0</v>
      </c>
    </row>
    <row r="2143" spans="1:21" x14ac:dyDescent="0.2">
      <c r="A2143" s="1">
        <v>3</v>
      </c>
      <c r="B2143" s="1">
        <v>30</v>
      </c>
      <c r="C2143" s="1">
        <v>23</v>
      </c>
      <c r="D2143">
        <v>7.3</v>
      </c>
      <c r="E2143">
        <v>4.5999999999999996</v>
      </c>
      <c r="F2143">
        <v>83</v>
      </c>
      <c r="G2143">
        <v>0</v>
      </c>
      <c r="H2143">
        <v>0</v>
      </c>
      <c r="I2143">
        <v>0</v>
      </c>
      <c r="J2143" s="4">
        <f t="shared" si="300"/>
        <v>336.62804276052225</v>
      </c>
      <c r="K2143" s="4">
        <f t="shared" si="301"/>
        <v>-32.568328058816064</v>
      </c>
      <c r="L2143" s="5">
        <f t="shared" si="297"/>
        <v>0</v>
      </c>
      <c r="M2143" s="5">
        <f t="shared" si="298"/>
        <v>0</v>
      </c>
      <c r="N2143" s="6">
        <f t="shared" si="299"/>
        <v>0</v>
      </c>
      <c r="O2143" s="6">
        <f t="shared" si="302"/>
        <v>0</v>
      </c>
      <c r="P2143" s="6">
        <f>FORECAST(J2143,Inputs!$B$10:$B$18,Inputs!$A$10:$A$18)</f>
        <v>33.672481877412238</v>
      </c>
      <c r="Q2143" s="6">
        <f>IF(Inputs!$D$10="Yes",IF('Hourly Calcs'!P2143&gt;'Hourly Calcs'!K2143,'Hourly Calcs'!O2143,N2143+O2143),N2143+O2143)</f>
        <v>0</v>
      </c>
      <c r="R2143" s="12">
        <f t="shared" si="303"/>
        <v>0</v>
      </c>
      <c r="S2143" s="1">
        <f>IF(AND(A2143&gt;=5,A2143&lt;=9),INDEX(Demand!$C$3:$C$26,C2143),INDEX(Demand!$B$3:$B$26,C2143))</f>
        <v>500</v>
      </c>
      <c r="T2143" s="7">
        <f t="shared" si="304"/>
        <v>0</v>
      </c>
      <c r="U2143" s="7">
        <f t="shared" si="305"/>
        <v>0</v>
      </c>
    </row>
    <row r="2144" spans="1:21" x14ac:dyDescent="0.2">
      <c r="A2144" s="1">
        <v>3</v>
      </c>
      <c r="B2144" s="1">
        <v>30</v>
      </c>
      <c r="C2144" s="1">
        <v>24</v>
      </c>
      <c r="D2144">
        <v>7.3</v>
      </c>
      <c r="E2144">
        <v>4.5999999999999996</v>
      </c>
      <c r="F2144">
        <v>83</v>
      </c>
      <c r="G2144">
        <v>0</v>
      </c>
      <c r="H2144">
        <v>0</v>
      </c>
      <c r="I2144">
        <v>0</v>
      </c>
      <c r="J2144" s="4">
        <f t="shared" si="300"/>
        <v>354.42513198217125</v>
      </c>
      <c r="K2144" s="4">
        <f t="shared" si="301"/>
        <v>-34.93102553983131</v>
      </c>
      <c r="L2144" s="5">
        <f t="shared" si="297"/>
        <v>0</v>
      </c>
      <c r="M2144" s="5">
        <f t="shared" si="298"/>
        <v>0</v>
      </c>
      <c r="N2144" s="6">
        <f t="shared" si="299"/>
        <v>0</v>
      </c>
      <c r="O2144" s="6">
        <f t="shared" si="302"/>
        <v>0</v>
      </c>
      <c r="P2144" s="6">
        <f>FORECAST(J2144,Inputs!$B$10:$B$18,Inputs!$A$10:$A$18)</f>
        <v>33.837269740575657</v>
      </c>
      <c r="Q2144" s="6">
        <f>IF(Inputs!$D$10="Yes",IF('Hourly Calcs'!P2144&gt;'Hourly Calcs'!K2144,'Hourly Calcs'!O2144,N2144+O2144),N2144+O2144)</f>
        <v>0</v>
      </c>
      <c r="R2144" s="12">
        <f t="shared" si="303"/>
        <v>0</v>
      </c>
      <c r="S2144" s="1">
        <f>IF(AND(A2144&gt;=5,A2144&lt;=9),INDEX(Demand!$C$3:$C$26,C2144),INDEX(Demand!$B$3:$B$26,C2144))</f>
        <v>400</v>
      </c>
      <c r="T2144" s="7">
        <f t="shared" si="304"/>
        <v>0</v>
      </c>
      <c r="U2144" s="7">
        <f t="shared" si="305"/>
        <v>0</v>
      </c>
    </row>
    <row r="2145" spans="1:21" x14ac:dyDescent="0.2">
      <c r="A2145" s="1">
        <v>3</v>
      </c>
      <c r="B2145" s="1">
        <v>31</v>
      </c>
      <c r="C2145" s="1">
        <v>1</v>
      </c>
      <c r="D2145">
        <v>7.4</v>
      </c>
      <c r="E2145">
        <v>4.4000000000000004</v>
      </c>
      <c r="F2145">
        <v>81</v>
      </c>
      <c r="G2145">
        <v>0</v>
      </c>
      <c r="H2145">
        <v>0</v>
      </c>
      <c r="I2145">
        <v>0</v>
      </c>
      <c r="J2145" s="4">
        <f t="shared" si="300"/>
        <v>12.621604085697953</v>
      </c>
      <c r="K2145" s="4">
        <f t="shared" si="301"/>
        <v>-34.329737945226839</v>
      </c>
      <c r="L2145" s="5">
        <f t="shared" si="297"/>
        <v>0</v>
      </c>
      <c r="M2145" s="5">
        <f t="shared" si="298"/>
        <v>0</v>
      </c>
      <c r="N2145" s="6">
        <f t="shared" si="299"/>
        <v>0</v>
      </c>
      <c r="O2145" s="6">
        <f t="shared" si="302"/>
        <v>0</v>
      </c>
      <c r="P2145" s="6">
        <f>FORECAST(J2145,Inputs!$B$10:$B$18,Inputs!$A$10:$A$18)</f>
        <v>30.672422260052755</v>
      </c>
      <c r="Q2145" s="6">
        <f>IF(Inputs!$D$10="Yes",IF('Hourly Calcs'!P2145&gt;'Hourly Calcs'!K2145,'Hourly Calcs'!O2145,N2145+O2145),N2145+O2145)</f>
        <v>0</v>
      </c>
      <c r="R2145" s="12">
        <f t="shared" si="303"/>
        <v>0</v>
      </c>
      <c r="S2145" s="1">
        <f>IF(AND(A2145&gt;=5,A2145&lt;=9),INDEX(Demand!$C$3:$C$26,C2145),INDEX(Demand!$B$3:$B$26,C2145))</f>
        <v>350</v>
      </c>
      <c r="T2145" s="7">
        <f t="shared" si="304"/>
        <v>0</v>
      </c>
      <c r="U2145" s="7">
        <f t="shared" si="305"/>
        <v>0</v>
      </c>
    </row>
    <row r="2146" spans="1:21" x14ac:dyDescent="0.2">
      <c r="A2146" s="1">
        <v>3</v>
      </c>
      <c r="B2146" s="1">
        <v>31</v>
      </c>
      <c r="C2146" s="1">
        <v>2</v>
      </c>
      <c r="D2146">
        <v>7.6</v>
      </c>
      <c r="E2146">
        <v>4.9000000000000004</v>
      </c>
      <c r="F2146">
        <v>83</v>
      </c>
      <c r="G2146">
        <v>0</v>
      </c>
      <c r="H2146">
        <v>0</v>
      </c>
      <c r="I2146">
        <v>0</v>
      </c>
      <c r="J2146" s="4">
        <f t="shared" si="300"/>
        <v>29.924905937477234</v>
      </c>
      <c r="K2146" s="4">
        <f t="shared" si="301"/>
        <v>-30.862120415733074</v>
      </c>
      <c r="L2146" s="5">
        <f t="shared" si="297"/>
        <v>0</v>
      </c>
      <c r="M2146" s="5">
        <f t="shared" si="298"/>
        <v>0</v>
      </c>
      <c r="N2146" s="6">
        <f t="shared" si="299"/>
        <v>0</v>
      </c>
      <c r="O2146" s="6">
        <f t="shared" si="302"/>
        <v>0</v>
      </c>
      <c r="P2146" s="6">
        <f>FORECAST(J2146,Inputs!$B$10:$B$18,Inputs!$A$10:$A$18)</f>
        <v>30.832638017939601</v>
      </c>
      <c r="Q2146" s="6">
        <f>IF(Inputs!$D$10="Yes",IF('Hourly Calcs'!P2146&gt;'Hourly Calcs'!K2146,'Hourly Calcs'!O2146,N2146+O2146),N2146+O2146)</f>
        <v>0</v>
      </c>
      <c r="R2146" s="12">
        <f t="shared" si="303"/>
        <v>0</v>
      </c>
      <c r="S2146" s="1">
        <f>IF(AND(A2146&gt;=5,A2146&lt;=9),INDEX(Demand!$C$3:$C$26,C2146),INDEX(Demand!$B$3:$B$26,C2146))</f>
        <v>350</v>
      </c>
      <c r="T2146" s="7">
        <f t="shared" si="304"/>
        <v>0</v>
      </c>
      <c r="U2146" s="7">
        <f t="shared" si="305"/>
        <v>0</v>
      </c>
    </row>
    <row r="2147" spans="1:21" x14ac:dyDescent="0.2">
      <c r="A2147" s="1">
        <v>3</v>
      </c>
      <c r="B2147" s="1">
        <v>31</v>
      </c>
      <c r="C2147" s="1">
        <v>3</v>
      </c>
      <c r="D2147">
        <v>7.8</v>
      </c>
      <c r="E2147">
        <v>4.9000000000000004</v>
      </c>
      <c r="F2147">
        <v>82</v>
      </c>
      <c r="G2147">
        <v>0</v>
      </c>
      <c r="H2147">
        <v>0</v>
      </c>
      <c r="I2147">
        <v>0</v>
      </c>
      <c r="J2147" s="4">
        <f t="shared" si="300"/>
        <v>45.548565641966235</v>
      </c>
      <c r="K2147" s="4">
        <f t="shared" si="301"/>
        <v>-25.030442068443136</v>
      </c>
      <c r="L2147" s="5">
        <f t="shared" ref="L2147:L2210" si="306">IF(ABS($B$5-J2147)&gt;90,0,ABS($B$5-J2147))</f>
        <v>0</v>
      </c>
      <c r="M2147" s="5">
        <f t="shared" ref="M2147:M2210" si="307">IF(K2147&gt;0,ABS($B$4-K2147),0)</f>
        <v>0</v>
      </c>
      <c r="N2147" s="6">
        <f t="shared" si="299"/>
        <v>0</v>
      </c>
      <c r="O2147" s="6">
        <f t="shared" si="302"/>
        <v>0</v>
      </c>
      <c r="P2147" s="6">
        <f>FORECAST(J2147,Inputs!$B$10:$B$18,Inputs!$A$10:$A$18)</f>
        <v>30.977301533721906</v>
      </c>
      <c r="Q2147" s="6">
        <f>IF(Inputs!$D$10="Yes",IF('Hourly Calcs'!P2147&gt;'Hourly Calcs'!K2147,'Hourly Calcs'!O2147,N2147+O2147),N2147+O2147)</f>
        <v>0</v>
      </c>
      <c r="R2147" s="12">
        <f t="shared" si="303"/>
        <v>0</v>
      </c>
      <c r="S2147" s="1">
        <f>IF(AND(A2147&gt;=5,A2147&lt;=9),INDEX(Demand!$C$3:$C$26,C2147),INDEX(Demand!$B$3:$B$26,C2147))</f>
        <v>350</v>
      </c>
      <c r="T2147" s="7">
        <f t="shared" si="304"/>
        <v>0</v>
      </c>
      <c r="U2147" s="7">
        <f t="shared" si="305"/>
        <v>0</v>
      </c>
    </row>
    <row r="2148" spans="1:21" x14ac:dyDescent="0.2">
      <c r="A2148" s="1">
        <v>3</v>
      </c>
      <c r="B2148" s="1">
        <v>31</v>
      </c>
      <c r="C2148" s="1">
        <v>4</v>
      </c>
      <c r="D2148">
        <v>7.7</v>
      </c>
      <c r="E2148">
        <v>5.7</v>
      </c>
      <c r="F2148">
        <v>87</v>
      </c>
      <c r="G2148">
        <v>0</v>
      </c>
      <c r="H2148">
        <v>0</v>
      </c>
      <c r="I2148">
        <v>0</v>
      </c>
      <c r="J2148" s="4">
        <f t="shared" si="300"/>
        <v>59.434032698646206</v>
      </c>
      <c r="K2148" s="4">
        <f t="shared" si="301"/>
        <v>-17.482358445849329</v>
      </c>
      <c r="L2148" s="5">
        <f t="shared" si="306"/>
        <v>0</v>
      </c>
      <c r="M2148" s="5">
        <f t="shared" si="307"/>
        <v>0</v>
      </c>
      <c r="N2148" s="6">
        <f t="shared" si="299"/>
        <v>0</v>
      </c>
      <c r="O2148" s="6">
        <f t="shared" si="302"/>
        <v>0</v>
      </c>
      <c r="P2148" s="6">
        <f>FORECAST(J2148,Inputs!$B$10:$B$18,Inputs!$A$10:$A$18)</f>
        <v>31.105870673135612</v>
      </c>
      <c r="Q2148" s="6">
        <f>IF(Inputs!$D$10="Yes",IF('Hourly Calcs'!P2148&gt;'Hourly Calcs'!K2148,'Hourly Calcs'!O2148,N2148+O2148),N2148+O2148)</f>
        <v>0</v>
      </c>
      <c r="R2148" s="12">
        <f t="shared" si="303"/>
        <v>0</v>
      </c>
      <c r="S2148" s="1">
        <f>IF(AND(A2148&gt;=5,A2148&lt;=9),INDEX(Demand!$C$3:$C$26,C2148),INDEX(Demand!$B$3:$B$26,C2148))</f>
        <v>350</v>
      </c>
      <c r="T2148" s="7">
        <f t="shared" si="304"/>
        <v>0</v>
      </c>
      <c r="U2148" s="7">
        <f t="shared" si="305"/>
        <v>0</v>
      </c>
    </row>
    <row r="2149" spans="1:21" x14ac:dyDescent="0.2">
      <c r="A2149" s="1">
        <v>3</v>
      </c>
      <c r="B2149" s="1">
        <v>31</v>
      </c>
      <c r="C2149" s="1">
        <v>5</v>
      </c>
      <c r="D2149">
        <v>7.9</v>
      </c>
      <c r="E2149">
        <v>5.9</v>
      </c>
      <c r="F2149">
        <v>87</v>
      </c>
      <c r="G2149">
        <v>0</v>
      </c>
      <c r="H2149">
        <v>0</v>
      </c>
      <c r="I2149">
        <v>0</v>
      </c>
      <c r="J2149" s="4">
        <f t="shared" si="300"/>
        <v>71.980913390404623</v>
      </c>
      <c r="K2149" s="4">
        <f t="shared" si="301"/>
        <v>-8.8058840531711269</v>
      </c>
      <c r="L2149" s="5">
        <f t="shared" si="306"/>
        <v>0</v>
      </c>
      <c r="M2149" s="5">
        <f t="shared" si="307"/>
        <v>0</v>
      </c>
      <c r="N2149" s="6">
        <f t="shared" si="299"/>
        <v>0</v>
      </c>
      <c r="O2149" s="6">
        <f t="shared" si="302"/>
        <v>0</v>
      </c>
      <c r="P2149" s="6">
        <f>FORECAST(J2149,Inputs!$B$10:$B$18,Inputs!$A$10:$A$18)</f>
        <v>31.222045494355598</v>
      </c>
      <c r="Q2149" s="6">
        <f>IF(Inputs!$D$10="Yes",IF('Hourly Calcs'!P2149&gt;'Hourly Calcs'!K2149,'Hourly Calcs'!O2149,N2149+O2149),N2149+O2149)</f>
        <v>0</v>
      </c>
      <c r="R2149" s="12">
        <f t="shared" si="303"/>
        <v>0</v>
      </c>
      <c r="S2149" s="1">
        <f>IF(AND(A2149&gt;=5,A2149&lt;=9),INDEX(Demand!$C$3:$C$26,C2149),INDEX(Demand!$B$3:$B$26,C2149))</f>
        <v>350</v>
      </c>
      <c r="T2149" s="7">
        <f t="shared" si="304"/>
        <v>0</v>
      </c>
      <c r="U2149" s="7">
        <f t="shared" si="305"/>
        <v>0</v>
      </c>
    </row>
    <row r="2150" spans="1:21" x14ac:dyDescent="0.2">
      <c r="A2150" s="1">
        <v>3</v>
      </c>
      <c r="B2150" s="1">
        <v>31</v>
      </c>
      <c r="C2150" s="1">
        <v>6</v>
      </c>
      <c r="D2150">
        <v>8.4</v>
      </c>
      <c r="E2150">
        <v>6.5</v>
      </c>
      <c r="F2150">
        <v>88</v>
      </c>
      <c r="G2150">
        <v>0</v>
      </c>
      <c r="H2150">
        <v>0</v>
      </c>
      <c r="I2150">
        <v>0</v>
      </c>
      <c r="J2150" s="4">
        <f t="shared" si="300"/>
        <v>83.759183208304506</v>
      </c>
      <c r="K2150" s="4">
        <f t="shared" si="301"/>
        <v>0.86324707633485787</v>
      </c>
      <c r="L2150" s="5">
        <f t="shared" si="306"/>
        <v>81.240816791695494</v>
      </c>
      <c r="M2150" s="5">
        <f t="shared" si="307"/>
        <v>33.136752923665142</v>
      </c>
      <c r="N2150" s="6">
        <f t="shared" si="299"/>
        <v>0</v>
      </c>
      <c r="O2150" s="6">
        <f t="shared" si="302"/>
        <v>0</v>
      </c>
      <c r="P2150" s="6">
        <f>FORECAST(J2150,Inputs!$B$10:$B$18,Inputs!$A$10:$A$18)</f>
        <v>31.331103548225041</v>
      </c>
      <c r="Q2150" s="6">
        <f>IF(Inputs!$D$10="Yes",IF('Hourly Calcs'!P2150&gt;'Hourly Calcs'!K2150,'Hourly Calcs'!O2150,N2150+O2150),N2150+O2150)</f>
        <v>0</v>
      </c>
      <c r="R2150" s="12">
        <f t="shared" si="303"/>
        <v>0</v>
      </c>
      <c r="S2150" s="1">
        <f>IF(AND(A2150&gt;=5,A2150&lt;=9),INDEX(Demand!$C$3:$C$26,C2150),INDEX(Demand!$B$3:$B$26,C2150))</f>
        <v>350</v>
      </c>
      <c r="T2150" s="7">
        <f t="shared" si="304"/>
        <v>0</v>
      </c>
      <c r="U2150" s="7">
        <f t="shared" si="305"/>
        <v>0</v>
      </c>
    </row>
    <row r="2151" spans="1:21" x14ac:dyDescent="0.2">
      <c r="A2151" s="1">
        <v>3</v>
      </c>
      <c r="B2151" s="1">
        <v>31</v>
      </c>
      <c r="C2151" s="1">
        <v>7</v>
      </c>
      <c r="D2151">
        <v>8.5</v>
      </c>
      <c r="E2151">
        <v>6.6</v>
      </c>
      <c r="F2151">
        <v>88</v>
      </c>
      <c r="G2151">
        <v>10</v>
      </c>
      <c r="H2151">
        <v>0</v>
      </c>
      <c r="I2151">
        <v>10</v>
      </c>
      <c r="J2151" s="4">
        <f t="shared" si="300"/>
        <v>95.38407436384162</v>
      </c>
      <c r="K2151" s="4">
        <f t="shared" si="301"/>
        <v>10.020514964489024</v>
      </c>
      <c r="L2151" s="5">
        <f t="shared" si="306"/>
        <v>69.61592563615838</v>
      </c>
      <c r="M2151" s="5">
        <f t="shared" si="307"/>
        <v>23.979485035510976</v>
      </c>
      <c r="N2151" s="6">
        <f t="shared" si="299"/>
        <v>0</v>
      </c>
      <c r="O2151" s="6">
        <f t="shared" si="302"/>
        <v>9.1451878627752077</v>
      </c>
      <c r="P2151" s="6">
        <f>FORECAST(J2151,Inputs!$B$10:$B$18,Inputs!$A$10:$A$18)</f>
        <v>31.438741429294829</v>
      </c>
      <c r="Q2151" s="6">
        <f>IF(Inputs!$D$10="Yes",IF('Hourly Calcs'!P2151&gt;'Hourly Calcs'!K2151,'Hourly Calcs'!O2151,N2151+O2151),N2151+O2151)</f>
        <v>9.1451878627752077</v>
      </c>
      <c r="R2151" s="12">
        <f t="shared" si="303"/>
        <v>43.457932723907788</v>
      </c>
      <c r="S2151" s="1">
        <f>IF(AND(A2151&gt;=5,A2151&lt;=9),INDEX(Demand!$C$3:$C$26,C2151),INDEX(Demand!$B$3:$B$26,C2151))</f>
        <v>350</v>
      </c>
      <c r="T2151" s="7">
        <f t="shared" si="304"/>
        <v>43.457932723907788</v>
      </c>
      <c r="U2151" s="7">
        <f t="shared" si="305"/>
        <v>0</v>
      </c>
    </row>
    <row r="2152" spans="1:21" x14ac:dyDescent="0.2">
      <c r="A2152" s="1">
        <v>3</v>
      </c>
      <c r="B2152" s="1">
        <v>31</v>
      </c>
      <c r="C2152" s="1">
        <v>8</v>
      </c>
      <c r="D2152">
        <v>8.6</v>
      </c>
      <c r="E2152">
        <v>6.4</v>
      </c>
      <c r="F2152">
        <v>86</v>
      </c>
      <c r="G2152">
        <v>53</v>
      </c>
      <c r="H2152">
        <v>0</v>
      </c>
      <c r="I2152">
        <v>53</v>
      </c>
      <c r="J2152" s="4">
        <f t="shared" si="300"/>
        <v>107.50590853430901</v>
      </c>
      <c r="K2152" s="4">
        <f t="shared" si="301"/>
        <v>19.282985611659257</v>
      </c>
      <c r="L2152" s="5">
        <f t="shared" si="306"/>
        <v>57.494091465690985</v>
      </c>
      <c r="M2152" s="5">
        <f t="shared" si="307"/>
        <v>14.717014388340743</v>
      </c>
      <c r="N2152" s="6">
        <f t="shared" si="299"/>
        <v>0</v>
      </c>
      <c r="O2152" s="6">
        <f t="shared" si="302"/>
        <v>48.469495672708604</v>
      </c>
      <c r="P2152" s="6">
        <f>FORECAST(J2152,Inputs!$B$10:$B$18,Inputs!$A$10:$A$18)</f>
        <v>31.550980634576934</v>
      </c>
      <c r="Q2152" s="6">
        <f>IF(Inputs!$D$10="Yes",IF('Hourly Calcs'!P2152&gt;'Hourly Calcs'!K2152,'Hourly Calcs'!O2152,N2152+O2152),N2152+O2152)</f>
        <v>48.469495672708604</v>
      </c>
      <c r="R2152" s="12">
        <f t="shared" si="303"/>
        <v>230.32704343671128</v>
      </c>
      <c r="S2152" s="1">
        <f>IF(AND(A2152&gt;=5,A2152&lt;=9),INDEX(Demand!$C$3:$C$26,C2152),INDEX(Demand!$B$3:$B$26,C2152))</f>
        <v>350</v>
      </c>
      <c r="T2152" s="7">
        <f t="shared" si="304"/>
        <v>230.32704343671128</v>
      </c>
      <c r="U2152" s="7">
        <f t="shared" si="305"/>
        <v>0</v>
      </c>
    </row>
    <row r="2153" spans="1:21" x14ac:dyDescent="0.2">
      <c r="A2153" s="1">
        <v>3</v>
      </c>
      <c r="B2153" s="1">
        <v>31</v>
      </c>
      <c r="C2153" s="1">
        <v>9</v>
      </c>
      <c r="D2153">
        <v>8.8000000000000007</v>
      </c>
      <c r="E2153">
        <v>6.4</v>
      </c>
      <c r="F2153">
        <v>85</v>
      </c>
      <c r="G2153">
        <v>104</v>
      </c>
      <c r="H2153">
        <v>0</v>
      </c>
      <c r="I2153">
        <v>104</v>
      </c>
      <c r="J2153" s="4">
        <f t="shared" si="300"/>
        <v>120.83478315078739</v>
      </c>
      <c r="K2153" s="4">
        <f t="shared" si="301"/>
        <v>27.934144880056948</v>
      </c>
      <c r="L2153" s="5">
        <f t="shared" si="306"/>
        <v>44.165216849212612</v>
      </c>
      <c r="M2153" s="5">
        <f t="shared" si="307"/>
        <v>6.0658551199430519</v>
      </c>
      <c r="N2153" s="6">
        <f t="shared" si="299"/>
        <v>0</v>
      </c>
      <c r="O2153" s="6">
        <f t="shared" si="302"/>
        <v>95.10995377286217</v>
      </c>
      <c r="P2153" s="6">
        <f>FORECAST(J2153,Inputs!$B$10:$B$18,Inputs!$A$10:$A$18)</f>
        <v>31.674396140285065</v>
      </c>
      <c r="Q2153" s="6">
        <f>IF(Inputs!$D$10="Yes",IF('Hourly Calcs'!P2153&gt;'Hourly Calcs'!K2153,'Hourly Calcs'!O2153,N2153+O2153),N2153+O2153)</f>
        <v>95.10995377286217</v>
      </c>
      <c r="R2153" s="12">
        <f t="shared" si="303"/>
        <v>451.962500328641</v>
      </c>
      <c r="S2153" s="1">
        <f>IF(AND(A2153&gt;=5,A2153&lt;=9),INDEX(Demand!$C$3:$C$26,C2153),INDEX(Demand!$B$3:$B$26,C2153))</f>
        <v>350</v>
      </c>
      <c r="T2153" s="7">
        <f t="shared" si="304"/>
        <v>350</v>
      </c>
      <c r="U2153" s="7">
        <f t="shared" si="305"/>
        <v>101.962500328641</v>
      </c>
    </row>
    <row r="2154" spans="1:21" x14ac:dyDescent="0.2">
      <c r="A2154" s="1">
        <v>3</v>
      </c>
      <c r="B2154" s="1">
        <v>31</v>
      </c>
      <c r="C2154" s="1">
        <v>10</v>
      </c>
      <c r="D2154">
        <v>8.5</v>
      </c>
      <c r="E2154">
        <v>6.8</v>
      </c>
      <c r="F2154">
        <v>89</v>
      </c>
      <c r="G2154">
        <v>151</v>
      </c>
      <c r="H2154">
        <v>0</v>
      </c>
      <c r="I2154">
        <v>151</v>
      </c>
      <c r="J2154" s="4">
        <f t="shared" si="300"/>
        <v>136.10820394620492</v>
      </c>
      <c r="K2154" s="4">
        <f t="shared" si="301"/>
        <v>35.37310668991551</v>
      </c>
      <c r="L2154" s="5">
        <f t="shared" si="306"/>
        <v>28.891796053795076</v>
      </c>
      <c r="M2154" s="5">
        <f t="shared" si="307"/>
        <v>1.3731066899155095</v>
      </c>
      <c r="N2154" s="6">
        <f t="shared" si="299"/>
        <v>0</v>
      </c>
      <c r="O2154" s="6">
        <f t="shared" si="302"/>
        <v>138.09233672790563</v>
      </c>
      <c r="P2154" s="6">
        <f>FORECAST(J2154,Inputs!$B$10:$B$18,Inputs!$A$10:$A$18)</f>
        <v>31.815816703205599</v>
      </c>
      <c r="Q2154" s="6">
        <f>IF(Inputs!$D$10="Yes",IF('Hourly Calcs'!P2154&gt;'Hourly Calcs'!K2154,'Hourly Calcs'!O2154,N2154+O2154),N2154+O2154)</f>
        <v>138.09233672790563</v>
      </c>
      <c r="R2154" s="12">
        <f t="shared" si="303"/>
        <v>656.21478413100749</v>
      </c>
      <c r="S2154" s="1">
        <f>IF(AND(A2154&gt;=5,A2154&lt;=9),INDEX(Demand!$C$3:$C$26,C2154),INDEX(Demand!$B$3:$B$26,C2154))</f>
        <v>600</v>
      </c>
      <c r="T2154" s="7">
        <f t="shared" si="304"/>
        <v>600</v>
      </c>
      <c r="U2154" s="7">
        <f t="shared" si="305"/>
        <v>56.214784131007491</v>
      </c>
    </row>
    <row r="2155" spans="1:21" x14ac:dyDescent="0.2">
      <c r="A2155" s="1">
        <v>3</v>
      </c>
      <c r="B2155" s="1">
        <v>31</v>
      </c>
      <c r="C2155" s="1">
        <v>11</v>
      </c>
      <c r="D2155">
        <v>9.1</v>
      </c>
      <c r="E2155">
        <v>7.9</v>
      </c>
      <c r="F2155">
        <v>92</v>
      </c>
      <c r="G2155">
        <v>186</v>
      </c>
      <c r="H2155">
        <v>0</v>
      </c>
      <c r="I2155">
        <v>185</v>
      </c>
      <c r="J2155" s="4">
        <f t="shared" si="300"/>
        <v>153.84357605466033</v>
      </c>
      <c r="K2155" s="4">
        <f t="shared" si="301"/>
        <v>40.841119173003918</v>
      </c>
      <c r="L2155" s="5">
        <f t="shared" si="306"/>
        <v>11.156423945339668</v>
      </c>
      <c r="M2155" s="5">
        <f t="shared" si="307"/>
        <v>6.8411191730039178</v>
      </c>
      <c r="N2155" s="6">
        <f t="shared" si="299"/>
        <v>0</v>
      </c>
      <c r="O2155" s="6">
        <f t="shared" si="302"/>
        <v>169.18597546134134</v>
      </c>
      <c r="P2155" s="6">
        <f>FORECAST(J2155,Inputs!$B$10:$B$18,Inputs!$A$10:$A$18)</f>
        <v>31.980033111617225</v>
      </c>
      <c r="Q2155" s="6">
        <f>IF(Inputs!$D$10="Yes",IF('Hourly Calcs'!P2155&gt;'Hourly Calcs'!K2155,'Hourly Calcs'!O2155,N2155+O2155),N2155+O2155)</f>
        <v>169.18597546134134</v>
      </c>
      <c r="R2155" s="12">
        <f t="shared" si="303"/>
        <v>803.97175539229397</v>
      </c>
      <c r="S2155" s="1">
        <f>IF(AND(A2155&gt;=5,A2155&lt;=9),INDEX(Demand!$C$3:$C$26,C2155),INDEX(Demand!$B$3:$B$26,C2155))</f>
        <v>600</v>
      </c>
      <c r="T2155" s="7">
        <f t="shared" si="304"/>
        <v>600</v>
      </c>
      <c r="U2155" s="7">
        <f t="shared" si="305"/>
        <v>203.97175539229397</v>
      </c>
    </row>
    <row r="2156" spans="1:21" x14ac:dyDescent="0.2">
      <c r="A2156" s="1">
        <v>3</v>
      </c>
      <c r="B2156" s="1">
        <v>31</v>
      </c>
      <c r="C2156" s="1">
        <v>12</v>
      </c>
      <c r="D2156">
        <v>9.3000000000000007</v>
      </c>
      <c r="E2156">
        <v>8.1</v>
      </c>
      <c r="F2156">
        <v>92</v>
      </c>
      <c r="G2156">
        <v>206</v>
      </c>
      <c r="H2156">
        <v>1</v>
      </c>
      <c r="I2156">
        <v>205</v>
      </c>
      <c r="J2156" s="4">
        <f t="shared" si="300"/>
        <v>173.75037177582075</v>
      </c>
      <c r="K2156" s="4">
        <f t="shared" si="301"/>
        <v>43.513286119828372</v>
      </c>
      <c r="L2156" s="5">
        <f t="shared" si="306"/>
        <v>8.7503717758207529</v>
      </c>
      <c r="M2156" s="5">
        <f t="shared" si="307"/>
        <v>9.513286119828372</v>
      </c>
      <c r="N2156" s="6">
        <f t="shared" si="299"/>
        <v>0.97162595594506951</v>
      </c>
      <c r="O2156" s="6">
        <f t="shared" si="302"/>
        <v>187.47635118689178</v>
      </c>
      <c r="P2156" s="6">
        <f>FORECAST(J2156,Inputs!$B$10:$B$18,Inputs!$A$10:$A$18)</f>
        <v>32.164355294220563</v>
      </c>
      <c r="Q2156" s="6">
        <f>IF(Inputs!$D$10="Yes",IF('Hourly Calcs'!P2156&gt;'Hourly Calcs'!K2156,'Hourly Calcs'!O2156,N2156+O2156),N2156+O2156)</f>
        <v>188.44797714283683</v>
      </c>
      <c r="R2156" s="12">
        <f t="shared" si="303"/>
        <v>895.50478738276058</v>
      </c>
      <c r="S2156" s="1">
        <f>IF(AND(A2156&gt;=5,A2156&lt;=9),INDEX(Demand!$C$3:$C$26,C2156),INDEX(Demand!$B$3:$B$26,C2156))</f>
        <v>600</v>
      </c>
      <c r="T2156" s="7">
        <f t="shared" si="304"/>
        <v>600</v>
      </c>
      <c r="U2156" s="7">
        <f t="shared" si="305"/>
        <v>295.50478738276058</v>
      </c>
    </row>
    <row r="2157" spans="1:21" x14ac:dyDescent="0.2">
      <c r="A2157" s="1">
        <v>3</v>
      </c>
      <c r="B2157" s="1">
        <v>31</v>
      </c>
      <c r="C2157" s="1">
        <v>13</v>
      </c>
      <c r="D2157">
        <v>9.8000000000000007</v>
      </c>
      <c r="E2157">
        <v>8.8000000000000007</v>
      </c>
      <c r="F2157">
        <v>93</v>
      </c>
      <c r="G2157">
        <v>209</v>
      </c>
      <c r="H2157">
        <v>1</v>
      </c>
      <c r="I2157">
        <v>209</v>
      </c>
      <c r="J2157" s="4">
        <f t="shared" si="300"/>
        <v>194.29358802047926</v>
      </c>
      <c r="K2157" s="4">
        <f t="shared" si="301"/>
        <v>42.861396159662512</v>
      </c>
      <c r="L2157" s="5">
        <f t="shared" si="306"/>
        <v>29.293588020479262</v>
      </c>
      <c r="M2157" s="5">
        <f t="shared" si="307"/>
        <v>8.8613961596625117</v>
      </c>
      <c r="N2157" s="6">
        <f t="shared" si="299"/>
        <v>0.921408063234606</v>
      </c>
      <c r="O2157" s="6">
        <f t="shared" si="302"/>
        <v>191.13442633200185</v>
      </c>
      <c r="P2157" s="6">
        <f>FORECAST(J2157,Inputs!$B$10:$B$18,Inputs!$A$10:$A$18)</f>
        <v>32.354570259448877</v>
      </c>
      <c r="Q2157" s="6">
        <f>IF(Inputs!$D$10="Yes",IF('Hourly Calcs'!P2157&gt;'Hourly Calcs'!K2157,'Hourly Calcs'!O2157,N2157+O2157),N2157+O2157)</f>
        <v>192.05583439523645</v>
      </c>
      <c r="R2157" s="12">
        <f t="shared" si="303"/>
        <v>912.64932504616354</v>
      </c>
      <c r="S2157" s="1">
        <f>IF(AND(A2157&gt;=5,A2157&lt;=9),INDEX(Demand!$C$3:$C$26,C2157),INDEX(Demand!$B$3:$B$26,C2157))</f>
        <v>600</v>
      </c>
      <c r="T2157" s="7">
        <f t="shared" si="304"/>
        <v>600</v>
      </c>
      <c r="U2157" s="7">
        <f t="shared" si="305"/>
        <v>312.64932504616354</v>
      </c>
    </row>
    <row r="2158" spans="1:21" x14ac:dyDescent="0.2">
      <c r="A2158" s="1">
        <v>3</v>
      </c>
      <c r="B2158" s="1">
        <v>31</v>
      </c>
      <c r="C2158" s="1">
        <v>14</v>
      </c>
      <c r="D2158">
        <v>9.6999999999999993</v>
      </c>
      <c r="E2158">
        <v>9.1</v>
      </c>
      <c r="F2158">
        <v>96</v>
      </c>
      <c r="G2158">
        <v>196</v>
      </c>
      <c r="H2158">
        <v>1</v>
      </c>
      <c r="I2158">
        <v>196</v>
      </c>
      <c r="J2158" s="4">
        <f t="shared" si="300"/>
        <v>213.47853357038471</v>
      </c>
      <c r="K2158" s="4">
        <f t="shared" si="301"/>
        <v>39.025119861077485</v>
      </c>
      <c r="L2158" s="5">
        <f t="shared" si="306"/>
        <v>48.478533570384712</v>
      </c>
      <c r="M2158" s="5">
        <f t="shared" si="307"/>
        <v>5.025119861077485</v>
      </c>
      <c r="N2158" s="6">
        <f t="shared" si="299"/>
        <v>0.80999006778110538</v>
      </c>
      <c r="O2158" s="6">
        <f t="shared" si="302"/>
        <v>179.24568211039409</v>
      </c>
      <c r="P2158" s="6">
        <f>FORECAST(J2158,Inputs!$B$10:$B$18,Inputs!$A$10:$A$18)</f>
        <v>32.532208644170225</v>
      </c>
      <c r="Q2158" s="6">
        <f>IF(Inputs!$D$10="Yes",IF('Hourly Calcs'!P2158&gt;'Hourly Calcs'!K2158,'Hourly Calcs'!O2158,N2158+O2158),N2158+O2158)</f>
        <v>180.0556721781752</v>
      </c>
      <c r="R2158" s="12">
        <f t="shared" si="303"/>
        <v>855.62455419068851</v>
      </c>
      <c r="S2158" s="1">
        <f>IF(AND(A2158&gt;=5,A2158&lt;=9),INDEX(Demand!$C$3:$C$26,C2158),INDEX(Demand!$B$3:$B$26,C2158))</f>
        <v>600</v>
      </c>
      <c r="T2158" s="7">
        <f t="shared" si="304"/>
        <v>600</v>
      </c>
      <c r="U2158" s="7">
        <f t="shared" si="305"/>
        <v>255.62455419068851</v>
      </c>
    </row>
    <row r="2159" spans="1:21" x14ac:dyDescent="0.2">
      <c r="A2159" s="1">
        <v>3</v>
      </c>
      <c r="B2159" s="1">
        <v>31</v>
      </c>
      <c r="C2159" s="1">
        <v>15</v>
      </c>
      <c r="D2159">
        <v>9.6</v>
      </c>
      <c r="E2159">
        <v>6</v>
      </c>
      <c r="F2159">
        <v>78</v>
      </c>
      <c r="G2159">
        <v>168</v>
      </c>
      <c r="H2159">
        <v>0</v>
      </c>
      <c r="I2159">
        <v>168</v>
      </c>
      <c r="J2159" s="4">
        <f t="shared" si="300"/>
        <v>230.24210251975524</v>
      </c>
      <c r="K2159" s="4">
        <f t="shared" si="301"/>
        <v>32.704265265690616</v>
      </c>
      <c r="L2159" s="5">
        <f t="shared" si="306"/>
        <v>65.242102519755235</v>
      </c>
      <c r="M2159" s="5">
        <f t="shared" si="307"/>
        <v>1.2957347343093844</v>
      </c>
      <c r="N2159" s="6">
        <f t="shared" si="299"/>
        <v>0</v>
      </c>
      <c r="O2159" s="6">
        <f t="shared" si="302"/>
        <v>153.6391560946235</v>
      </c>
      <c r="P2159" s="6">
        <f>FORECAST(J2159,Inputs!$B$10:$B$18,Inputs!$A$10:$A$18)</f>
        <v>32.687426875182915</v>
      </c>
      <c r="Q2159" s="6">
        <f>IF(Inputs!$D$10="Yes",IF('Hourly Calcs'!P2159&gt;'Hourly Calcs'!K2159,'Hourly Calcs'!O2159,N2159+O2159),N2159+O2159)</f>
        <v>153.6391560946235</v>
      </c>
      <c r="R2159" s="12">
        <f t="shared" si="303"/>
        <v>730.09326976165084</v>
      </c>
      <c r="S2159" s="1">
        <f>IF(AND(A2159&gt;=5,A2159&lt;=9),INDEX(Demand!$C$3:$C$26,C2159),INDEX(Demand!$B$3:$B$26,C2159))</f>
        <v>600</v>
      </c>
      <c r="T2159" s="7">
        <f t="shared" si="304"/>
        <v>600</v>
      </c>
      <c r="U2159" s="7">
        <f t="shared" si="305"/>
        <v>130.09326976165084</v>
      </c>
    </row>
    <row r="2160" spans="1:21" x14ac:dyDescent="0.2">
      <c r="A2160" s="1">
        <v>3</v>
      </c>
      <c r="B2160" s="1">
        <v>31</v>
      </c>
      <c r="C2160" s="1">
        <v>16</v>
      </c>
      <c r="D2160">
        <v>9.6</v>
      </c>
      <c r="E2160">
        <v>9.1999999999999993</v>
      </c>
      <c r="F2160">
        <v>97</v>
      </c>
      <c r="G2160">
        <v>126</v>
      </c>
      <c r="H2160">
        <v>0</v>
      </c>
      <c r="I2160">
        <v>126</v>
      </c>
      <c r="J2160" s="4">
        <f t="shared" si="300"/>
        <v>244.68985770292866</v>
      </c>
      <c r="K2160" s="4">
        <f t="shared" si="301"/>
        <v>24.727487513334438</v>
      </c>
      <c r="L2160" s="5">
        <f t="shared" si="306"/>
        <v>79.689857702928663</v>
      </c>
      <c r="M2160" s="5">
        <f t="shared" si="307"/>
        <v>9.2725124866655619</v>
      </c>
      <c r="N2160" s="6">
        <f t="shared" si="299"/>
        <v>0</v>
      </c>
      <c r="O2160" s="6">
        <f t="shared" si="302"/>
        <v>115.22936707096763</v>
      </c>
      <c r="P2160" s="6">
        <f>FORECAST(J2160,Inputs!$B$10:$B$18,Inputs!$A$10:$A$18)</f>
        <v>32.821202386138225</v>
      </c>
      <c r="Q2160" s="6">
        <f>IF(Inputs!$D$10="Yes",IF('Hourly Calcs'!P2160&gt;'Hourly Calcs'!K2160,'Hourly Calcs'!O2160,N2160+O2160),N2160+O2160)</f>
        <v>115.22936707096763</v>
      </c>
      <c r="R2160" s="12">
        <f t="shared" si="303"/>
        <v>547.56995232123813</v>
      </c>
      <c r="S2160" s="1">
        <f>IF(AND(A2160&gt;=5,A2160&lt;=9),INDEX(Demand!$C$3:$C$26,C2160),INDEX(Demand!$B$3:$B$26,C2160))</f>
        <v>900</v>
      </c>
      <c r="T2160" s="7">
        <f t="shared" si="304"/>
        <v>547.56995232123813</v>
      </c>
      <c r="U2160" s="7">
        <f t="shared" si="305"/>
        <v>0</v>
      </c>
    </row>
    <row r="2161" spans="1:21" x14ac:dyDescent="0.2">
      <c r="A2161" s="1">
        <v>3</v>
      </c>
      <c r="B2161" s="1">
        <v>31</v>
      </c>
      <c r="C2161" s="1">
        <v>17</v>
      </c>
      <c r="D2161">
        <v>9.5</v>
      </c>
      <c r="E2161">
        <v>9.1</v>
      </c>
      <c r="F2161">
        <v>97</v>
      </c>
      <c r="G2161">
        <v>76</v>
      </c>
      <c r="H2161">
        <v>0</v>
      </c>
      <c r="I2161">
        <v>76</v>
      </c>
      <c r="J2161" s="4">
        <f t="shared" si="300"/>
        <v>257.47598526623602</v>
      </c>
      <c r="K2161" s="4">
        <f t="shared" si="301"/>
        <v>15.791075342381205</v>
      </c>
      <c r="L2161" s="5">
        <f t="shared" si="306"/>
        <v>0</v>
      </c>
      <c r="M2161" s="5">
        <f t="shared" si="307"/>
        <v>18.208924657618795</v>
      </c>
      <c r="N2161" s="6">
        <f t="shared" si="299"/>
        <v>0</v>
      </c>
      <c r="O2161" s="6">
        <f t="shared" si="302"/>
        <v>69.503427757091586</v>
      </c>
      <c r="P2161" s="6">
        <f>FORECAST(J2161,Inputs!$B$10:$B$18,Inputs!$A$10:$A$18)</f>
        <v>32.939592456168853</v>
      </c>
      <c r="Q2161" s="6">
        <f>IF(Inputs!$D$10="Yes",IF('Hourly Calcs'!P2161&gt;'Hourly Calcs'!K2161,'Hourly Calcs'!O2161,N2161+O2161),N2161+O2161)</f>
        <v>69.503427757091586</v>
      </c>
      <c r="R2161" s="12">
        <f t="shared" si="303"/>
        <v>330.28028870169919</v>
      </c>
      <c r="S2161" s="1">
        <f>IF(AND(A2161&gt;=5,A2161&lt;=9),INDEX(Demand!$C$3:$C$26,C2161),INDEX(Demand!$B$3:$B$26,C2161))</f>
        <v>900</v>
      </c>
      <c r="T2161" s="7">
        <f t="shared" si="304"/>
        <v>330.28028870169919</v>
      </c>
      <c r="U2161" s="7">
        <f t="shared" si="305"/>
        <v>0</v>
      </c>
    </row>
    <row r="2162" spans="1:21" x14ac:dyDescent="0.2">
      <c r="A2162" s="1">
        <v>3</v>
      </c>
      <c r="B2162" s="1">
        <v>31</v>
      </c>
      <c r="C2162" s="1">
        <v>18</v>
      </c>
      <c r="D2162">
        <v>9.5</v>
      </c>
      <c r="E2162">
        <v>9.3000000000000007</v>
      </c>
      <c r="F2162">
        <v>99</v>
      </c>
      <c r="G2162">
        <v>27</v>
      </c>
      <c r="H2162">
        <v>0</v>
      </c>
      <c r="I2162">
        <v>27</v>
      </c>
      <c r="J2162" s="4">
        <f t="shared" si="300"/>
        <v>269.3405447357755</v>
      </c>
      <c r="K2162" s="4">
        <f t="shared" si="301"/>
        <v>6.4619267480252773</v>
      </c>
      <c r="L2162" s="5">
        <f t="shared" si="306"/>
        <v>0</v>
      </c>
      <c r="M2162" s="5">
        <f t="shared" si="307"/>
        <v>27.538073251974723</v>
      </c>
      <c r="N2162" s="6">
        <f t="shared" si="299"/>
        <v>0</v>
      </c>
      <c r="O2162" s="6">
        <f t="shared" si="302"/>
        <v>24.692007229493061</v>
      </c>
      <c r="P2162" s="6">
        <f>FORECAST(J2162,Inputs!$B$10:$B$18,Inputs!$A$10:$A$18)</f>
        <v>33.049449488294215</v>
      </c>
      <c r="Q2162" s="6">
        <f>IF(Inputs!$D$10="Yes",IF('Hourly Calcs'!P2162&gt;'Hourly Calcs'!K2162,'Hourly Calcs'!O2162,N2162+O2162),N2162+O2162)</f>
        <v>24.692007229493061</v>
      </c>
      <c r="R2162" s="12">
        <f t="shared" si="303"/>
        <v>117.33641835455103</v>
      </c>
      <c r="S2162" s="1">
        <f>IF(AND(A2162&gt;=5,A2162&lt;=9),INDEX(Demand!$C$3:$C$26,C2162),INDEX(Demand!$B$3:$B$26,C2162))</f>
        <v>900</v>
      </c>
      <c r="T2162" s="7">
        <f t="shared" si="304"/>
        <v>117.33641835455103</v>
      </c>
      <c r="U2162" s="7">
        <f t="shared" si="305"/>
        <v>0</v>
      </c>
    </row>
    <row r="2163" spans="1:21" x14ac:dyDescent="0.2">
      <c r="A2163" s="1">
        <v>3</v>
      </c>
      <c r="B2163" s="1">
        <v>31</v>
      </c>
      <c r="C2163" s="1">
        <v>19</v>
      </c>
      <c r="D2163">
        <v>9.5</v>
      </c>
      <c r="E2163">
        <v>9.5</v>
      </c>
      <c r="F2163">
        <v>100</v>
      </c>
      <c r="G2163">
        <v>2</v>
      </c>
      <c r="H2163">
        <v>0</v>
      </c>
      <c r="I2163">
        <v>2</v>
      </c>
      <c r="J2163" s="4">
        <f t="shared" si="300"/>
        <v>280.96822822800021</v>
      </c>
      <c r="K2163" s="4">
        <f t="shared" si="301"/>
        <v>-2.9938440964329089</v>
      </c>
      <c r="L2163" s="5">
        <f t="shared" si="306"/>
        <v>0</v>
      </c>
      <c r="M2163" s="5">
        <f t="shared" si="307"/>
        <v>0</v>
      </c>
      <c r="N2163" s="6">
        <f t="shared" si="299"/>
        <v>0</v>
      </c>
      <c r="O2163" s="6">
        <f t="shared" si="302"/>
        <v>1.8290375725550416</v>
      </c>
      <c r="P2163" s="6">
        <f>FORECAST(J2163,Inputs!$B$10:$B$18,Inputs!$A$10:$A$18)</f>
        <v>33.15711322433333</v>
      </c>
      <c r="Q2163" s="6">
        <f>IF(Inputs!$D$10="Yes",IF('Hourly Calcs'!P2163&gt;'Hourly Calcs'!K2163,'Hourly Calcs'!O2163,N2163+O2163),N2163+O2163)</f>
        <v>1.8290375725550416</v>
      </c>
      <c r="R2163" s="12">
        <f t="shared" si="303"/>
        <v>8.6915865447815577</v>
      </c>
      <c r="S2163" s="1">
        <f>IF(AND(A2163&gt;=5,A2163&lt;=9),INDEX(Demand!$C$3:$C$26,C2163),INDEX(Demand!$B$3:$B$26,C2163))</f>
        <v>900</v>
      </c>
      <c r="T2163" s="7">
        <f t="shared" si="304"/>
        <v>8.6915865447815577</v>
      </c>
      <c r="U2163" s="7">
        <f t="shared" si="305"/>
        <v>0</v>
      </c>
    </row>
    <row r="2164" spans="1:21" x14ac:dyDescent="0.2">
      <c r="A2164" s="1">
        <v>3</v>
      </c>
      <c r="B2164" s="1">
        <v>31</v>
      </c>
      <c r="C2164" s="1">
        <v>20</v>
      </c>
      <c r="D2164">
        <v>9.5</v>
      </c>
      <c r="E2164">
        <v>9.5</v>
      </c>
      <c r="F2164">
        <v>100</v>
      </c>
      <c r="G2164">
        <v>0</v>
      </c>
      <c r="H2164">
        <v>0</v>
      </c>
      <c r="I2164">
        <v>0</v>
      </c>
      <c r="J2164" s="4">
        <f t="shared" si="300"/>
        <v>292.991300207888</v>
      </c>
      <c r="K2164" s="4">
        <f t="shared" si="301"/>
        <v>-12.129615651625585</v>
      </c>
      <c r="L2164" s="5">
        <f t="shared" si="306"/>
        <v>0</v>
      </c>
      <c r="M2164" s="5">
        <f t="shared" si="307"/>
        <v>0</v>
      </c>
      <c r="N2164" s="6">
        <f t="shared" si="299"/>
        <v>0</v>
      </c>
      <c r="O2164" s="6">
        <f t="shared" si="302"/>
        <v>0</v>
      </c>
      <c r="P2164" s="6">
        <f>FORECAST(J2164,Inputs!$B$10:$B$18,Inputs!$A$10:$A$18)</f>
        <v>33.268437964887852</v>
      </c>
      <c r="Q2164" s="6">
        <f>IF(Inputs!$D$10="Yes",IF('Hourly Calcs'!P2164&gt;'Hourly Calcs'!K2164,'Hourly Calcs'!O2164,N2164+O2164),N2164+O2164)</f>
        <v>0</v>
      </c>
      <c r="R2164" s="12">
        <f t="shared" si="303"/>
        <v>0</v>
      </c>
      <c r="S2164" s="1">
        <f>IF(AND(A2164&gt;=5,A2164&lt;=9),INDEX(Demand!$C$3:$C$26,C2164),INDEX(Demand!$B$3:$B$26,C2164))</f>
        <v>800</v>
      </c>
      <c r="T2164" s="7">
        <f t="shared" si="304"/>
        <v>0</v>
      </c>
      <c r="U2164" s="7">
        <f t="shared" si="305"/>
        <v>0</v>
      </c>
    </row>
    <row r="2165" spans="1:21" x14ac:dyDescent="0.2">
      <c r="A2165" s="1">
        <v>3</v>
      </c>
      <c r="B2165" s="1">
        <v>31</v>
      </c>
      <c r="C2165" s="1">
        <v>21</v>
      </c>
      <c r="D2165">
        <v>9.5</v>
      </c>
      <c r="E2165">
        <v>9.5</v>
      </c>
      <c r="F2165">
        <v>100</v>
      </c>
      <c r="G2165">
        <v>0</v>
      </c>
      <c r="H2165">
        <v>0</v>
      </c>
      <c r="I2165">
        <v>0</v>
      </c>
      <c r="J2165" s="4">
        <f t="shared" si="300"/>
        <v>306.00842435926216</v>
      </c>
      <c r="K2165" s="4">
        <f t="shared" si="301"/>
        <v>-20.383836865467401</v>
      </c>
      <c r="L2165" s="5">
        <f t="shared" si="306"/>
        <v>0</v>
      </c>
      <c r="M2165" s="5">
        <f t="shared" si="307"/>
        <v>0</v>
      </c>
      <c r="N2165" s="6">
        <f t="shared" si="299"/>
        <v>0</v>
      </c>
      <c r="O2165" s="6">
        <f t="shared" si="302"/>
        <v>0</v>
      </c>
      <c r="P2165" s="6">
        <f>FORECAST(J2165,Inputs!$B$10:$B$18,Inputs!$A$10:$A$18)</f>
        <v>33.388966892215386</v>
      </c>
      <c r="Q2165" s="6">
        <f>IF(Inputs!$D$10="Yes",IF('Hourly Calcs'!P2165&gt;'Hourly Calcs'!K2165,'Hourly Calcs'!O2165,N2165+O2165),N2165+O2165)</f>
        <v>0</v>
      </c>
      <c r="R2165" s="12">
        <f t="shared" si="303"/>
        <v>0</v>
      </c>
      <c r="S2165" s="1">
        <f>IF(AND(A2165&gt;=5,A2165&lt;=9),INDEX(Demand!$C$3:$C$26,C2165),INDEX(Demand!$B$3:$B$26,C2165))</f>
        <v>700</v>
      </c>
      <c r="T2165" s="7">
        <f t="shared" si="304"/>
        <v>0</v>
      </c>
      <c r="U2165" s="7">
        <f t="shared" si="305"/>
        <v>0</v>
      </c>
    </row>
    <row r="2166" spans="1:21" x14ac:dyDescent="0.2">
      <c r="A2166" s="1">
        <v>3</v>
      </c>
      <c r="B2166" s="1">
        <v>31</v>
      </c>
      <c r="C2166" s="1">
        <v>22</v>
      </c>
      <c r="D2166">
        <v>9.5</v>
      </c>
      <c r="E2166">
        <v>9.4</v>
      </c>
      <c r="F2166">
        <v>99</v>
      </c>
      <c r="G2166">
        <v>0</v>
      </c>
      <c r="H2166">
        <v>0</v>
      </c>
      <c r="I2166">
        <v>0</v>
      </c>
      <c r="J2166" s="4">
        <f t="shared" si="300"/>
        <v>320.53772110224759</v>
      </c>
      <c r="K2166" s="4">
        <f t="shared" si="301"/>
        <v>-27.286012746804701</v>
      </c>
      <c r="L2166" s="5">
        <f t="shared" si="306"/>
        <v>0</v>
      </c>
      <c r="M2166" s="5">
        <f t="shared" si="307"/>
        <v>0</v>
      </c>
      <c r="N2166" s="6">
        <f t="shared" si="299"/>
        <v>0</v>
      </c>
      <c r="O2166" s="6">
        <f t="shared" si="302"/>
        <v>0</v>
      </c>
      <c r="P2166" s="6">
        <f>FORECAST(J2166,Inputs!$B$10:$B$18,Inputs!$A$10:$A$18)</f>
        <v>33.523497417613399</v>
      </c>
      <c r="Q2166" s="6">
        <f>IF(Inputs!$D$10="Yes",IF('Hourly Calcs'!P2166&gt;'Hourly Calcs'!K2166,'Hourly Calcs'!O2166,N2166+O2166),N2166+O2166)</f>
        <v>0</v>
      </c>
      <c r="R2166" s="12">
        <f t="shared" si="303"/>
        <v>0</v>
      </c>
      <c r="S2166" s="1">
        <f>IF(AND(A2166&gt;=5,A2166&lt;=9),INDEX(Demand!$C$3:$C$26,C2166),INDEX(Demand!$B$3:$B$26,C2166))</f>
        <v>600</v>
      </c>
      <c r="T2166" s="7">
        <f t="shared" si="304"/>
        <v>0</v>
      </c>
      <c r="U2166" s="7">
        <f t="shared" si="305"/>
        <v>0</v>
      </c>
    </row>
    <row r="2167" spans="1:21" x14ac:dyDescent="0.2">
      <c r="A2167" s="1">
        <v>3</v>
      </c>
      <c r="B2167" s="1">
        <v>31</v>
      </c>
      <c r="C2167" s="1">
        <v>23</v>
      </c>
      <c r="D2167">
        <v>9.5</v>
      </c>
      <c r="E2167">
        <v>9.1</v>
      </c>
      <c r="F2167">
        <v>97</v>
      </c>
      <c r="G2167">
        <v>0</v>
      </c>
      <c r="H2167">
        <v>0</v>
      </c>
      <c r="I2167">
        <v>0</v>
      </c>
      <c r="J2167" s="4">
        <f t="shared" si="300"/>
        <v>336.82803806978234</v>
      </c>
      <c r="K2167" s="4">
        <f t="shared" si="301"/>
        <v>-32.212692045711549</v>
      </c>
      <c r="L2167" s="5">
        <f t="shared" si="306"/>
        <v>0</v>
      </c>
      <c r="M2167" s="5">
        <f t="shared" si="307"/>
        <v>0</v>
      </c>
      <c r="N2167" s="6">
        <f t="shared" si="299"/>
        <v>0</v>
      </c>
      <c r="O2167" s="6">
        <f t="shared" si="302"/>
        <v>0</v>
      </c>
      <c r="P2167" s="6">
        <f>FORECAST(J2167,Inputs!$B$10:$B$18,Inputs!$A$10:$A$18)</f>
        <v>33.674333685831314</v>
      </c>
      <c r="Q2167" s="6">
        <f>IF(Inputs!$D$10="Yes",IF('Hourly Calcs'!P2167&gt;'Hourly Calcs'!K2167,'Hourly Calcs'!O2167,N2167+O2167),N2167+O2167)</f>
        <v>0</v>
      </c>
      <c r="R2167" s="12">
        <f t="shared" si="303"/>
        <v>0</v>
      </c>
      <c r="S2167" s="1">
        <f>IF(AND(A2167&gt;=5,A2167&lt;=9),INDEX(Demand!$C$3:$C$26,C2167),INDEX(Demand!$B$3:$B$26,C2167))</f>
        <v>500</v>
      </c>
      <c r="T2167" s="7">
        <f t="shared" si="304"/>
        <v>0</v>
      </c>
      <c r="U2167" s="7">
        <f t="shared" si="305"/>
        <v>0</v>
      </c>
    </row>
    <row r="2168" spans="1:21" x14ac:dyDescent="0.2">
      <c r="A2168" s="1">
        <v>3</v>
      </c>
      <c r="B2168" s="1">
        <v>31</v>
      </c>
      <c r="C2168" s="1">
        <v>24</v>
      </c>
      <c r="D2168">
        <v>9.6999999999999993</v>
      </c>
      <c r="E2168">
        <v>8.8000000000000007</v>
      </c>
      <c r="F2168">
        <v>95</v>
      </c>
      <c r="G2168">
        <v>0</v>
      </c>
      <c r="H2168">
        <v>0</v>
      </c>
      <c r="I2168">
        <v>0</v>
      </c>
      <c r="J2168" s="4">
        <f t="shared" si="300"/>
        <v>354.54406021470095</v>
      </c>
      <c r="K2168" s="4">
        <f t="shared" si="301"/>
        <v>-34.549714250286073</v>
      </c>
      <c r="L2168" s="5">
        <f t="shared" si="306"/>
        <v>0</v>
      </c>
      <c r="M2168" s="5">
        <f t="shared" si="307"/>
        <v>0</v>
      </c>
      <c r="N2168" s="6">
        <f t="shared" si="299"/>
        <v>0</v>
      </c>
      <c r="O2168" s="6">
        <f t="shared" si="302"/>
        <v>0</v>
      </c>
      <c r="P2168" s="6">
        <f>FORECAST(J2168,Inputs!$B$10:$B$18,Inputs!$A$10:$A$18)</f>
        <v>33.838370927913893</v>
      </c>
      <c r="Q2168" s="6">
        <f>IF(Inputs!$D$10="Yes",IF('Hourly Calcs'!P2168&gt;'Hourly Calcs'!K2168,'Hourly Calcs'!O2168,N2168+O2168),N2168+O2168)</f>
        <v>0</v>
      </c>
      <c r="R2168" s="12">
        <f t="shared" si="303"/>
        <v>0</v>
      </c>
      <c r="S2168" s="1">
        <f>IF(AND(A2168&gt;=5,A2168&lt;=9),INDEX(Demand!$C$3:$C$26,C2168),INDEX(Demand!$B$3:$B$26,C2168))</f>
        <v>400</v>
      </c>
      <c r="T2168" s="7">
        <f t="shared" si="304"/>
        <v>0</v>
      </c>
      <c r="U2168" s="7">
        <f t="shared" si="305"/>
        <v>0</v>
      </c>
    </row>
    <row r="2169" spans="1:21" x14ac:dyDescent="0.2">
      <c r="A2169" s="1">
        <v>4</v>
      </c>
      <c r="B2169" s="1">
        <v>1</v>
      </c>
      <c r="C2169" s="1">
        <v>1</v>
      </c>
      <c r="D2169">
        <v>9.8000000000000007</v>
      </c>
      <c r="E2169">
        <v>8.4</v>
      </c>
      <c r="F2169">
        <v>91</v>
      </c>
      <c r="G2169">
        <v>0</v>
      </c>
      <c r="H2169">
        <v>0</v>
      </c>
      <c r="I2169">
        <v>0</v>
      </c>
      <c r="J2169" s="4">
        <f t="shared" si="300"/>
        <v>12.645633298353346</v>
      </c>
      <c r="K2169" s="4">
        <f t="shared" si="301"/>
        <v>-33.936654535032915</v>
      </c>
      <c r="L2169" s="5">
        <f t="shared" si="306"/>
        <v>0</v>
      </c>
      <c r="M2169" s="5">
        <f t="shared" si="307"/>
        <v>0</v>
      </c>
      <c r="N2169" s="6">
        <f t="shared" si="299"/>
        <v>0</v>
      </c>
      <c r="O2169" s="6">
        <f t="shared" si="302"/>
        <v>0</v>
      </c>
      <c r="P2169" s="6">
        <f>FORECAST(J2169,Inputs!$B$10:$B$18,Inputs!$A$10:$A$18)</f>
        <v>30.67264475276253</v>
      </c>
      <c r="Q2169" s="6">
        <f>IF(Inputs!$D$10="Yes",IF('Hourly Calcs'!P2169&gt;'Hourly Calcs'!K2169,'Hourly Calcs'!O2169,N2169+O2169),N2169+O2169)</f>
        <v>0</v>
      </c>
      <c r="R2169" s="12">
        <f t="shared" si="303"/>
        <v>0</v>
      </c>
      <c r="S2169" s="1">
        <f>IF(AND(A2169&gt;=5,A2169&lt;=9),INDEX(Demand!$C$3:$C$26,C2169),INDEX(Demand!$B$3:$B$26,C2169))</f>
        <v>350</v>
      </c>
      <c r="T2169" s="7">
        <f t="shared" si="304"/>
        <v>0</v>
      </c>
      <c r="U2169" s="7">
        <f t="shared" si="305"/>
        <v>0</v>
      </c>
    </row>
    <row r="2170" spans="1:21" x14ac:dyDescent="0.2">
      <c r="A2170" s="1">
        <v>4</v>
      </c>
      <c r="B2170" s="1">
        <v>1</v>
      </c>
      <c r="C2170" s="1">
        <v>2</v>
      </c>
      <c r="D2170">
        <v>9.9</v>
      </c>
      <c r="E2170">
        <v>8</v>
      </c>
      <c r="F2170">
        <v>88</v>
      </c>
      <c r="G2170">
        <v>0</v>
      </c>
      <c r="H2170">
        <v>0</v>
      </c>
      <c r="I2170">
        <v>0</v>
      </c>
      <c r="J2170" s="4">
        <f t="shared" si="300"/>
        <v>29.864653596217209</v>
      </c>
      <c r="K2170" s="4">
        <f t="shared" si="301"/>
        <v>-30.471994987924717</v>
      </c>
      <c r="L2170" s="5">
        <f t="shared" si="306"/>
        <v>0</v>
      </c>
      <c r="M2170" s="5">
        <f t="shared" si="307"/>
        <v>0</v>
      </c>
      <c r="N2170" s="6">
        <f t="shared" si="299"/>
        <v>0</v>
      </c>
      <c r="O2170" s="6">
        <f t="shared" si="302"/>
        <v>0</v>
      </c>
      <c r="P2170" s="6">
        <f>FORECAST(J2170,Inputs!$B$10:$B$18,Inputs!$A$10:$A$18)</f>
        <v>30.832080125890897</v>
      </c>
      <c r="Q2170" s="6">
        <f>IF(Inputs!$D$10="Yes",IF('Hourly Calcs'!P2170&gt;'Hourly Calcs'!K2170,'Hourly Calcs'!O2170,N2170+O2170),N2170+O2170)</f>
        <v>0</v>
      </c>
      <c r="R2170" s="12">
        <f t="shared" si="303"/>
        <v>0</v>
      </c>
      <c r="S2170" s="1">
        <f>IF(AND(A2170&gt;=5,A2170&lt;=9),INDEX(Demand!$C$3:$C$26,C2170),INDEX(Demand!$B$3:$B$26,C2170))</f>
        <v>350</v>
      </c>
      <c r="T2170" s="7">
        <f t="shared" si="304"/>
        <v>0</v>
      </c>
      <c r="U2170" s="7">
        <f t="shared" si="305"/>
        <v>0</v>
      </c>
    </row>
    <row r="2171" spans="1:21" x14ac:dyDescent="0.2">
      <c r="A2171" s="1">
        <v>4</v>
      </c>
      <c r="B2171" s="1">
        <v>1</v>
      </c>
      <c r="C2171" s="1">
        <v>3</v>
      </c>
      <c r="D2171">
        <v>9.9</v>
      </c>
      <c r="E2171">
        <v>7.6</v>
      </c>
      <c r="F2171">
        <v>85</v>
      </c>
      <c r="G2171">
        <v>0</v>
      </c>
      <c r="H2171">
        <v>0</v>
      </c>
      <c r="I2171">
        <v>0</v>
      </c>
      <c r="J2171" s="4">
        <f t="shared" si="300"/>
        <v>45.428763287582854</v>
      </c>
      <c r="K2171" s="4">
        <f t="shared" si="301"/>
        <v>-24.652202150840225</v>
      </c>
      <c r="L2171" s="5">
        <f t="shared" si="306"/>
        <v>0</v>
      </c>
      <c r="M2171" s="5">
        <f t="shared" si="307"/>
        <v>0</v>
      </c>
      <c r="N2171" s="6">
        <f t="shared" si="299"/>
        <v>0</v>
      </c>
      <c r="O2171" s="6">
        <f t="shared" si="302"/>
        <v>0</v>
      </c>
      <c r="P2171" s="6">
        <f>FORECAST(J2171,Inputs!$B$10:$B$18,Inputs!$A$10:$A$18)</f>
        <v>30.976192252662802</v>
      </c>
      <c r="Q2171" s="6">
        <f>IF(Inputs!$D$10="Yes",IF('Hourly Calcs'!P2171&gt;'Hourly Calcs'!K2171,'Hourly Calcs'!O2171,N2171+O2171),N2171+O2171)</f>
        <v>0</v>
      </c>
      <c r="R2171" s="12">
        <f t="shared" si="303"/>
        <v>0</v>
      </c>
      <c r="S2171" s="1">
        <f>IF(AND(A2171&gt;=5,A2171&lt;=9),INDEX(Demand!$C$3:$C$26,C2171),INDEX(Demand!$B$3:$B$26,C2171))</f>
        <v>350</v>
      </c>
      <c r="T2171" s="7">
        <f t="shared" si="304"/>
        <v>0</v>
      </c>
      <c r="U2171" s="7">
        <f t="shared" si="305"/>
        <v>0</v>
      </c>
    </row>
    <row r="2172" spans="1:21" x14ac:dyDescent="0.2">
      <c r="A2172" s="1">
        <v>4</v>
      </c>
      <c r="B2172" s="1">
        <v>1</v>
      </c>
      <c r="C2172" s="1">
        <v>4</v>
      </c>
      <c r="D2172">
        <v>9.8000000000000007</v>
      </c>
      <c r="E2172">
        <v>7.3</v>
      </c>
      <c r="F2172">
        <v>84</v>
      </c>
      <c r="G2172">
        <v>0</v>
      </c>
      <c r="H2172">
        <v>0</v>
      </c>
      <c r="I2172">
        <v>0</v>
      </c>
      <c r="J2172" s="4">
        <f t="shared" si="300"/>
        <v>59.278150752836723</v>
      </c>
      <c r="K2172" s="4">
        <f t="shared" si="301"/>
        <v>-17.117901245754553</v>
      </c>
      <c r="L2172" s="5">
        <f t="shared" si="306"/>
        <v>0</v>
      </c>
      <c r="M2172" s="5">
        <f t="shared" si="307"/>
        <v>0</v>
      </c>
      <c r="N2172" s="6">
        <f t="shared" si="299"/>
        <v>0</v>
      </c>
      <c r="O2172" s="6">
        <f t="shared" si="302"/>
        <v>0</v>
      </c>
      <c r="P2172" s="6">
        <f>FORECAST(J2172,Inputs!$B$10:$B$18,Inputs!$A$10:$A$18)</f>
        <v>31.104427321785522</v>
      </c>
      <c r="Q2172" s="6">
        <f>IF(Inputs!$D$10="Yes",IF('Hourly Calcs'!P2172&gt;'Hourly Calcs'!K2172,'Hourly Calcs'!O2172,N2172+O2172),N2172+O2172)</f>
        <v>0</v>
      </c>
      <c r="R2172" s="12">
        <f t="shared" si="303"/>
        <v>0</v>
      </c>
      <c r="S2172" s="1">
        <f>IF(AND(A2172&gt;=5,A2172&lt;=9),INDEX(Demand!$C$3:$C$26,C2172),INDEX(Demand!$B$3:$B$26,C2172))</f>
        <v>350</v>
      </c>
      <c r="T2172" s="7">
        <f t="shared" si="304"/>
        <v>0</v>
      </c>
      <c r="U2172" s="7">
        <f t="shared" si="305"/>
        <v>0</v>
      </c>
    </row>
    <row r="2173" spans="1:21" x14ac:dyDescent="0.2">
      <c r="A2173" s="1">
        <v>4</v>
      </c>
      <c r="B2173" s="1">
        <v>1</v>
      </c>
      <c r="C2173" s="1">
        <v>5</v>
      </c>
      <c r="D2173">
        <v>9.6999999999999993</v>
      </c>
      <c r="E2173">
        <v>7</v>
      </c>
      <c r="F2173">
        <v>83</v>
      </c>
      <c r="G2173">
        <v>0</v>
      </c>
      <c r="H2173">
        <v>0</v>
      </c>
      <c r="I2173">
        <v>0</v>
      </c>
      <c r="J2173" s="4">
        <f t="shared" si="300"/>
        <v>71.805016940743499</v>
      </c>
      <c r="K2173" s="4">
        <f t="shared" si="301"/>
        <v>-8.4516291161673536</v>
      </c>
      <c r="L2173" s="5">
        <f t="shared" si="306"/>
        <v>0</v>
      </c>
      <c r="M2173" s="5">
        <f t="shared" si="307"/>
        <v>0</v>
      </c>
      <c r="N2173" s="6">
        <f t="shared" si="299"/>
        <v>0</v>
      </c>
      <c r="O2173" s="6">
        <f t="shared" si="302"/>
        <v>0</v>
      </c>
      <c r="P2173" s="6">
        <f>FORECAST(J2173,Inputs!$B$10:$B$18,Inputs!$A$10:$A$18)</f>
        <v>31.220416823525401</v>
      </c>
      <c r="Q2173" s="6">
        <f>IF(Inputs!$D$10="Yes",IF('Hourly Calcs'!P2173&gt;'Hourly Calcs'!K2173,'Hourly Calcs'!O2173,N2173+O2173),N2173+O2173)</f>
        <v>0</v>
      </c>
      <c r="R2173" s="12">
        <f t="shared" si="303"/>
        <v>0</v>
      </c>
      <c r="S2173" s="1">
        <f>IF(AND(A2173&gt;=5,A2173&lt;=9),INDEX(Demand!$C$3:$C$26,C2173),INDEX(Demand!$B$3:$B$26,C2173))</f>
        <v>350</v>
      </c>
      <c r="T2173" s="7">
        <f t="shared" si="304"/>
        <v>0</v>
      </c>
      <c r="U2173" s="7">
        <f t="shared" si="305"/>
        <v>0</v>
      </c>
    </row>
    <row r="2174" spans="1:21" x14ac:dyDescent="0.2">
      <c r="A2174" s="1">
        <v>4</v>
      </c>
      <c r="B2174" s="1">
        <v>1</v>
      </c>
      <c r="C2174" s="1">
        <v>6</v>
      </c>
      <c r="D2174">
        <v>9.6</v>
      </c>
      <c r="E2174">
        <v>6.8</v>
      </c>
      <c r="F2174">
        <v>83</v>
      </c>
      <c r="G2174">
        <v>0</v>
      </c>
      <c r="H2174">
        <v>0</v>
      </c>
      <c r="I2174">
        <v>0</v>
      </c>
      <c r="J2174" s="4">
        <f t="shared" si="300"/>
        <v>83.573048104253374</v>
      </c>
      <c r="K2174" s="4">
        <f t="shared" si="301"/>
        <v>1.1705480099766135</v>
      </c>
      <c r="L2174" s="5">
        <f t="shared" si="306"/>
        <v>81.426951895746626</v>
      </c>
      <c r="M2174" s="5">
        <f t="shared" si="307"/>
        <v>32.829451990023387</v>
      </c>
      <c r="N2174" s="6">
        <f t="shared" si="299"/>
        <v>0</v>
      </c>
      <c r="O2174" s="6">
        <f t="shared" si="302"/>
        <v>0</v>
      </c>
      <c r="P2174" s="6">
        <f>FORECAST(J2174,Inputs!$B$10:$B$18,Inputs!$A$10:$A$18)</f>
        <v>31.329380075039381</v>
      </c>
      <c r="Q2174" s="6">
        <f>IF(Inputs!$D$10="Yes",IF('Hourly Calcs'!P2174&gt;'Hourly Calcs'!K2174,'Hourly Calcs'!O2174,N2174+O2174),N2174+O2174)</f>
        <v>0</v>
      </c>
      <c r="R2174" s="12">
        <f t="shared" si="303"/>
        <v>0</v>
      </c>
      <c r="S2174" s="1">
        <f>IF(AND(A2174&gt;=5,A2174&lt;=9),INDEX(Demand!$C$3:$C$26,C2174),INDEX(Demand!$B$3:$B$26,C2174))</f>
        <v>350</v>
      </c>
      <c r="T2174" s="7">
        <f t="shared" si="304"/>
        <v>0</v>
      </c>
      <c r="U2174" s="7">
        <f t="shared" si="305"/>
        <v>0</v>
      </c>
    </row>
    <row r="2175" spans="1:21" x14ac:dyDescent="0.2">
      <c r="A2175" s="1">
        <v>4</v>
      </c>
      <c r="B2175" s="1">
        <v>1</v>
      </c>
      <c r="C2175" s="1">
        <v>7</v>
      </c>
      <c r="D2175">
        <v>9.6999999999999993</v>
      </c>
      <c r="E2175">
        <v>6.5</v>
      </c>
      <c r="F2175">
        <v>80</v>
      </c>
      <c r="G2175">
        <v>23</v>
      </c>
      <c r="H2175">
        <v>0</v>
      </c>
      <c r="I2175">
        <v>23</v>
      </c>
      <c r="J2175" s="4">
        <f t="shared" si="300"/>
        <v>95.194499330253876</v>
      </c>
      <c r="K2175" s="4">
        <f t="shared" si="301"/>
        <v>10.363665056181233</v>
      </c>
      <c r="L2175" s="5">
        <f t="shared" si="306"/>
        <v>69.805500669746124</v>
      </c>
      <c r="M2175" s="5">
        <f t="shared" si="307"/>
        <v>23.636334943818767</v>
      </c>
      <c r="N2175" s="6">
        <f t="shared" si="299"/>
        <v>0</v>
      </c>
      <c r="O2175" s="6">
        <f t="shared" si="302"/>
        <v>21.033932084382979</v>
      </c>
      <c r="P2175" s="6">
        <f>FORECAST(J2175,Inputs!$B$10:$B$18,Inputs!$A$10:$A$18)</f>
        <v>31.436986104909757</v>
      </c>
      <c r="Q2175" s="6">
        <f>IF(Inputs!$D$10="Yes",IF('Hourly Calcs'!P2175&gt;'Hourly Calcs'!K2175,'Hourly Calcs'!O2175,N2175+O2175),N2175+O2175)</f>
        <v>21.033932084382979</v>
      </c>
      <c r="R2175" s="12">
        <f t="shared" si="303"/>
        <v>99.953245264987913</v>
      </c>
      <c r="S2175" s="1">
        <f>IF(AND(A2175&gt;=5,A2175&lt;=9),INDEX(Demand!$C$3:$C$26,C2175),INDEX(Demand!$B$3:$B$26,C2175))</f>
        <v>350</v>
      </c>
      <c r="T2175" s="7">
        <f t="shared" si="304"/>
        <v>99.953245264987913</v>
      </c>
      <c r="U2175" s="7">
        <f t="shared" si="305"/>
        <v>0</v>
      </c>
    </row>
    <row r="2176" spans="1:21" x14ac:dyDescent="0.2">
      <c r="A2176" s="1">
        <v>4</v>
      </c>
      <c r="B2176" s="1">
        <v>1</v>
      </c>
      <c r="C2176" s="1">
        <v>8</v>
      </c>
      <c r="D2176">
        <v>10.3</v>
      </c>
      <c r="E2176">
        <v>7.4</v>
      </c>
      <c r="F2176">
        <v>82</v>
      </c>
      <c r="G2176">
        <v>109</v>
      </c>
      <c r="H2176">
        <v>19</v>
      </c>
      <c r="I2176">
        <v>104</v>
      </c>
      <c r="J2176" s="4">
        <f t="shared" si="300"/>
        <v>107.32047565990227</v>
      </c>
      <c r="K2176" s="4">
        <f t="shared" si="301"/>
        <v>19.634109429529929</v>
      </c>
      <c r="L2176" s="5">
        <f t="shared" si="306"/>
        <v>57.679524340097728</v>
      </c>
      <c r="M2176" s="5">
        <f t="shared" si="307"/>
        <v>14.365890570470071</v>
      </c>
      <c r="N2176" s="6">
        <f t="shared" si="299"/>
        <v>10.643014640016476</v>
      </c>
      <c r="O2176" s="6">
        <f t="shared" si="302"/>
        <v>95.10995377286217</v>
      </c>
      <c r="P2176" s="6">
        <f>FORECAST(J2176,Inputs!$B$10:$B$18,Inputs!$A$10:$A$18)</f>
        <v>31.54926366351761</v>
      </c>
      <c r="Q2176" s="6">
        <f>IF(Inputs!$D$10="Yes",IF('Hourly Calcs'!P2176&gt;'Hourly Calcs'!K2176,'Hourly Calcs'!O2176,N2176+O2176),N2176+O2176)</f>
        <v>95.10995377286217</v>
      </c>
      <c r="R2176" s="12">
        <f t="shared" si="303"/>
        <v>451.962500328641</v>
      </c>
      <c r="S2176" s="1">
        <f>IF(AND(A2176&gt;=5,A2176&lt;=9),INDEX(Demand!$C$3:$C$26,C2176),INDEX(Demand!$B$3:$B$26,C2176))</f>
        <v>350</v>
      </c>
      <c r="T2176" s="7">
        <f t="shared" si="304"/>
        <v>350</v>
      </c>
      <c r="U2176" s="7">
        <f t="shared" si="305"/>
        <v>101.962500328641</v>
      </c>
    </row>
    <row r="2177" spans="1:21" x14ac:dyDescent="0.2">
      <c r="A2177" s="1">
        <v>4</v>
      </c>
      <c r="B2177" s="1">
        <v>1</v>
      </c>
      <c r="C2177" s="1">
        <v>9</v>
      </c>
      <c r="D2177">
        <v>11.4</v>
      </c>
      <c r="E2177">
        <v>7.7</v>
      </c>
      <c r="F2177">
        <v>78</v>
      </c>
      <c r="G2177">
        <v>213</v>
      </c>
      <c r="H2177">
        <v>72</v>
      </c>
      <c r="I2177">
        <v>182</v>
      </c>
      <c r="J2177" s="4">
        <f t="shared" si="300"/>
        <v>120.66644951988717</v>
      </c>
      <c r="K2177" s="4">
        <f t="shared" si="301"/>
        <v>28.297535936952308</v>
      </c>
      <c r="L2177" s="5">
        <f t="shared" si="306"/>
        <v>44.333550480112834</v>
      </c>
      <c r="M2177" s="5">
        <f t="shared" si="307"/>
        <v>5.7024640630476924</v>
      </c>
      <c r="N2177" s="6">
        <f t="shared" si="299"/>
        <v>53.653563738128462</v>
      </c>
      <c r="O2177" s="6">
        <f t="shared" si="302"/>
        <v>166.44241910250878</v>
      </c>
      <c r="P2177" s="6">
        <f>FORECAST(J2177,Inputs!$B$10:$B$18,Inputs!$A$10:$A$18)</f>
        <v>31.672837495554507</v>
      </c>
      <c r="Q2177" s="6">
        <f>IF(Inputs!$D$10="Yes",IF('Hourly Calcs'!P2177&gt;'Hourly Calcs'!K2177,'Hourly Calcs'!O2177,N2177+O2177),N2177+O2177)</f>
        <v>166.44241910250878</v>
      </c>
      <c r="R2177" s="12">
        <f t="shared" si="303"/>
        <v>790.93437557512163</v>
      </c>
      <c r="S2177" s="1">
        <f>IF(AND(A2177&gt;=5,A2177&lt;=9),INDEX(Demand!$C$3:$C$26,C2177),INDEX(Demand!$B$3:$B$26,C2177))</f>
        <v>350</v>
      </c>
      <c r="T2177" s="7">
        <f t="shared" si="304"/>
        <v>350</v>
      </c>
      <c r="U2177" s="7">
        <f t="shared" si="305"/>
        <v>440.93437557512163</v>
      </c>
    </row>
    <row r="2178" spans="1:21" x14ac:dyDescent="0.2">
      <c r="A2178" s="1">
        <v>4</v>
      </c>
      <c r="B2178" s="1">
        <v>1</v>
      </c>
      <c r="C2178" s="1">
        <v>10</v>
      </c>
      <c r="D2178">
        <v>11.9</v>
      </c>
      <c r="E2178">
        <v>8</v>
      </c>
      <c r="F2178">
        <v>77</v>
      </c>
      <c r="G2178">
        <v>306</v>
      </c>
      <c r="H2178">
        <v>77</v>
      </c>
      <c r="I2178">
        <v>264</v>
      </c>
      <c r="J2178" s="4">
        <f t="shared" si="300"/>
        <v>135.98090925370784</v>
      </c>
      <c r="K2178" s="4">
        <f t="shared" si="301"/>
        <v>35.751824152305495</v>
      </c>
      <c r="L2178" s="5">
        <f t="shared" si="306"/>
        <v>29.019090746292164</v>
      </c>
      <c r="M2178" s="5">
        <f t="shared" si="307"/>
        <v>1.7518241523054954</v>
      </c>
      <c r="N2178" s="6">
        <f t="shared" si="299"/>
        <v>67.854666936232974</v>
      </c>
      <c r="O2178" s="6">
        <f t="shared" si="302"/>
        <v>241.43295957726551</v>
      </c>
      <c r="P2178" s="6">
        <f>FORECAST(J2178,Inputs!$B$10:$B$18,Inputs!$A$10:$A$18)</f>
        <v>31.814638048645442</v>
      </c>
      <c r="Q2178" s="6">
        <f>IF(Inputs!$D$10="Yes",IF('Hourly Calcs'!P2178&gt;'Hourly Calcs'!K2178,'Hourly Calcs'!O2178,N2178+O2178),N2178+O2178)</f>
        <v>309.28762651349848</v>
      </c>
      <c r="R2178" s="12">
        <f t="shared" si="303"/>
        <v>1469.7348011921447</v>
      </c>
      <c r="S2178" s="1">
        <f>IF(AND(A2178&gt;=5,A2178&lt;=9),INDEX(Demand!$C$3:$C$26,C2178),INDEX(Demand!$B$3:$B$26,C2178))</f>
        <v>600</v>
      </c>
      <c r="T2178" s="7">
        <f t="shared" si="304"/>
        <v>600</v>
      </c>
      <c r="U2178" s="7">
        <f t="shared" si="305"/>
        <v>869.73480119214469</v>
      </c>
    </row>
    <row r="2179" spans="1:21" x14ac:dyDescent="0.2">
      <c r="A2179" s="1">
        <v>4</v>
      </c>
      <c r="B2179" s="1">
        <v>1</v>
      </c>
      <c r="C2179" s="1">
        <v>11</v>
      </c>
      <c r="D2179">
        <v>12.5</v>
      </c>
      <c r="E2179">
        <v>8.3000000000000007</v>
      </c>
      <c r="F2179">
        <v>76</v>
      </c>
      <c r="G2179">
        <v>377</v>
      </c>
      <c r="H2179">
        <v>127</v>
      </c>
      <c r="I2179">
        <v>295</v>
      </c>
      <c r="J2179" s="4">
        <f t="shared" si="300"/>
        <v>153.79452811470205</v>
      </c>
      <c r="K2179" s="4">
        <f t="shared" si="301"/>
        <v>41.231987335988016</v>
      </c>
      <c r="L2179" s="5">
        <f t="shared" si="306"/>
        <v>11.205471885297953</v>
      </c>
      <c r="M2179" s="5">
        <f t="shared" si="307"/>
        <v>7.2319873359880162</v>
      </c>
      <c r="N2179" s="6">
        <f t="shared" si="299"/>
        <v>121.78651530007286</v>
      </c>
      <c r="O2179" s="6">
        <f t="shared" si="302"/>
        <v>269.78304195186865</v>
      </c>
      <c r="P2179" s="6">
        <f>FORECAST(J2179,Inputs!$B$10:$B$18,Inputs!$A$10:$A$18)</f>
        <v>31.979578964025016</v>
      </c>
      <c r="Q2179" s="6">
        <f>IF(Inputs!$D$10="Yes",IF('Hourly Calcs'!P2179&gt;'Hourly Calcs'!K2179,'Hourly Calcs'!O2179,N2179+O2179),N2179+O2179)</f>
        <v>391.56955725194155</v>
      </c>
      <c r="R2179" s="12">
        <f t="shared" si="303"/>
        <v>1860.7385360612261</v>
      </c>
      <c r="S2179" s="1">
        <f>IF(AND(A2179&gt;=5,A2179&lt;=9),INDEX(Demand!$C$3:$C$26,C2179),INDEX(Demand!$B$3:$B$26,C2179))</f>
        <v>600</v>
      </c>
      <c r="T2179" s="7">
        <f t="shared" si="304"/>
        <v>600</v>
      </c>
      <c r="U2179" s="7">
        <f t="shared" si="305"/>
        <v>1260.7385360612261</v>
      </c>
    </row>
    <row r="2180" spans="1:21" x14ac:dyDescent="0.2">
      <c r="A2180" s="1">
        <v>4</v>
      </c>
      <c r="B2180" s="1">
        <v>1</v>
      </c>
      <c r="C2180" s="1">
        <v>12</v>
      </c>
      <c r="D2180">
        <v>12.5</v>
      </c>
      <c r="E2180">
        <v>8.5</v>
      </c>
      <c r="F2180">
        <v>77</v>
      </c>
      <c r="G2180">
        <v>207</v>
      </c>
      <c r="H2180">
        <v>2</v>
      </c>
      <c r="I2180">
        <v>205</v>
      </c>
      <c r="J2180" s="4">
        <f t="shared" si="300"/>
        <v>173.81582626601613</v>
      </c>
      <c r="K2180" s="4">
        <f t="shared" si="301"/>
        <v>43.90300460626068</v>
      </c>
      <c r="L2180" s="5">
        <f t="shared" si="306"/>
        <v>8.8158262660161313</v>
      </c>
      <c r="M2180" s="5">
        <f t="shared" si="307"/>
        <v>9.90300460626068</v>
      </c>
      <c r="N2180" s="6">
        <f t="shared" si="299"/>
        <v>1.946068644665371</v>
      </c>
      <c r="O2180" s="6">
        <f t="shared" si="302"/>
        <v>187.47635118689178</v>
      </c>
      <c r="P2180" s="6">
        <f>FORECAST(J2180,Inputs!$B$10:$B$18,Inputs!$A$10:$A$18)</f>
        <v>32.164961354314961</v>
      </c>
      <c r="Q2180" s="6">
        <f>IF(Inputs!$D$10="Yes",IF('Hourly Calcs'!P2180&gt;'Hourly Calcs'!K2180,'Hourly Calcs'!O2180,N2180+O2180),N2180+O2180)</f>
        <v>189.42241983155714</v>
      </c>
      <c r="R2180" s="12">
        <f t="shared" si="303"/>
        <v>900.13533903955943</v>
      </c>
      <c r="S2180" s="1">
        <f>IF(AND(A2180&gt;=5,A2180&lt;=9),INDEX(Demand!$C$3:$C$26,C2180),INDEX(Demand!$B$3:$B$26,C2180))</f>
        <v>600</v>
      </c>
      <c r="T2180" s="7">
        <f t="shared" si="304"/>
        <v>600</v>
      </c>
      <c r="U2180" s="7">
        <f t="shared" si="305"/>
        <v>300.13533903955943</v>
      </c>
    </row>
    <row r="2181" spans="1:21" x14ac:dyDescent="0.2">
      <c r="A2181" s="1">
        <v>4</v>
      </c>
      <c r="B2181" s="1">
        <v>1</v>
      </c>
      <c r="C2181" s="1">
        <v>13</v>
      </c>
      <c r="D2181">
        <v>12.4</v>
      </c>
      <c r="E2181">
        <v>9.8000000000000007</v>
      </c>
      <c r="F2181">
        <v>84</v>
      </c>
      <c r="G2181">
        <v>425</v>
      </c>
      <c r="H2181">
        <v>140</v>
      </c>
      <c r="I2181">
        <v>326</v>
      </c>
      <c r="J2181" s="4">
        <f t="shared" si="300"/>
        <v>194.47680577630865</v>
      </c>
      <c r="K2181" s="4">
        <f t="shared" si="301"/>
        <v>43.230380386979171</v>
      </c>
      <c r="L2181" s="5">
        <f t="shared" si="306"/>
        <v>29.476805776308652</v>
      </c>
      <c r="M2181" s="5">
        <f t="shared" si="307"/>
        <v>9.2303803869791707</v>
      </c>
      <c r="N2181" s="6">
        <f t="shared" si="299"/>
        <v>129.15374691323498</v>
      </c>
      <c r="O2181" s="6">
        <f t="shared" si="302"/>
        <v>298.13312432647177</v>
      </c>
      <c r="P2181" s="6">
        <f>FORECAST(J2181,Inputs!$B$10:$B$18,Inputs!$A$10:$A$18)</f>
        <v>32.356266720151005</v>
      </c>
      <c r="Q2181" s="6">
        <f>IF(Inputs!$D$10="Yes",IF('Hourly Calcs'!P2181&gt;'Hourly Calcs'!K2181,'Hourly Calcs'!O2181,N2181+O2181),N2181+O2181)</f>
        <v>427.28687123970678</v>
      </c>
      <c r="R2181" s="12">
        <f t="shared" si="303"/>
        <v>2030.4672121310866</v>
      </c>
      <c r="S2181" s="1">
        <f>IF(AND(A2181&gt;=5,A2181&lt;=9),INDEX(Demand!$C$3:$C$26,C2181),INDEX(Demand!$B$3:$B$26,C2181))</f>
        <v>600</v>
      </c>
      <c r="T2181" s="7">
        <f t="shared" si="304"/>
        <v>600</v>
      </c>
      <c r="U2181" s="7">
        <f t="shared" si="305"/>
        <v>1430.4672121310866</v>
      </c>
    </row>
    <row r="2182" spans="1:21" x14ac:dyDescent="0.2">
      <c r="A2182" s="1">
        <v>4</v>
      </c>
      <c r="B2182" s="1">
        <v>1</v>
      </c>
      <c r="C2182" s="1">
        <v>14</v>
      </c>
      <c r="D2182">
        <v>11.6</v>
      </c>
      <c r="E2182">
        <v>8.8000000000000007</v>
      </c>
      <c r="F2182">
        <v>83</v>
      </c>
      <c r="G2182">
        <v>399</v>
      </c>
      <c r="H2182">
        <v>129</v>
      </c>
      <c r="I2182">
        <v>312</v>
      </c>
      <c r="J2182" s="4">
        <f t="shared" si="300"/>
        <v>213.74274896984818</v>
      </c>
      <c r="K2182" s="4">
        <f t="shared" si="301"/>
        <v>39.359919843471147</v>
      </c>
      <c r="L2182" s="5">
        <f t="shared" si="306"/>
        <v>48.742748969848179</v>
      </c>
      <c r="M2182" s="5">
        <f t="shared" si="307"/>
        <v>5.3599198434711468</v>
      </c>
      <c r="N2182" s="6">
        <f t="shared" si="299"/>
        <v>104.60351753106704</v>
      </c>
      <c r="O2182" s="6">
        <f t="shared" si="302"/>
        <v>285.3298613185865</v>
      </c>
      <c r="P2182" s="6">
        <f>FORECAST(J2182,Inputs!$B$10:$B$18,Inputs!$A$10:$A$18)</f>
        <v>32.534655083054147</v>
      </c>
      <c r="Q2182" s="6">
        <f>IF(Inputs!$D$10="Yes",IF('Hourly Calcs'!P2182&gt;'Hourly Calcs'!K2182,'Hourly Calcs'!O2182,N2182+O2182),N2182+O2182)</f>
        <v>389.93337884965354</v>
      </c>
      <c r="R2182" s="12">
        <f t="shared" si="303"/>
        <v>1852.9634162935536</v>
      </c>
      <c r="S2182" s="1">
        <f>IF(AND(A2182&gt;=5,A2182&lt;=9),INDEX(Demand!$C$3:$C$26,C2182),INDEX(Demand!$B$3:$B$26,C2182))</f>
        <v>600</v>
      </c>
      <c r="T2182" s="7">
        <f t="shared" si="304"/>
        <v>600</v>
      </c>
      <c r="U2182" s="7">
        <f t="shared" si="305"/>
        <v>1252.9634162935536</v>
      </c>
    </row>
    <row r="2183" spans="1:21" x14ac:dyDescent="0.2">
      <c r="A2183" s="1">
        <v>4</v>
      </c>
      <c r="B2183" s="1">
        <v>1</v>
      </c>
      <c r="C2183" s="1">
        <v>15</v>
      </c>
      <c r="D2183">
        <v>12.8</v>
      </c>
      <c r="E2183">
        <v>9.6999999999999993</v>
      </c>
      <c r="F2183">
        <v>81</v>
      </c>
      <c r="G2183">
        <v>340</v>
      </c>
      <c r="H2183">
        <v>121</v>
      </c>
      <c r="I2183">
        <v>268</v>
      </c>
      <c r="J2183" s="4">
        <f t="shared" si="300"/>
        <v>230.54338694477065</v>
      </c>
      <c r="K2183" s="4">
        <f t="shared" si="301"/>
        <v>33.00408630452862</v>
      </c>
      <c r="L2183" s="5">
        <f t="shared" si="306"/>
        <v>65.543386944770646</v>
      </c>
      <c r="M2183" s="5">
        <f t="shared" si="307"/>
        <v>0.99591369547137987</v>
      </c>
      <c r="N2183" s="6">
        <f t="shared" si="299"/>
        <v>78.13283074315774</v>
      </c>
      <c r="O2183" s="6">
        <f t="shared" si="302"/>
        <v>245.09103472237558</v>
      </c>
      <c r="P2183" s="6">
        <f>FORECAST(J2183,Inputs!$B$10:$B$18,Inputs!$A$10:$A$18)</f>
        <v>32.690216545784914</v>
      </c>
      <c r="Q2183" s="6">
        <f>IF(Inputs!$D$10="Yes",IF('Hourly Calcs'!P2183&gt;'Hourly Calcs'!K2183,'Hourly Calcs'!O2183,N2183+O2183),N2183+O2183)</f>
        <v>323.22386546553332</v>
      </c>
      <c r="R2183" s="12">
        <f t="shared" si="303"/>
        <v>1535.9598086922142</v>
      </c>
      <c r="S2183" s="1">
        <f>IF(AND(A2183&gt;=5,A2183&lt;=9),INDEX(Demand!$C$3:$C$26,C2183),INDEX(Demand!$B$3:$B$26,C2183))</f>
        <v>600</v>
      </c>
      <c r="T2183" s="7">
        <f t="shared" si="304"/>
        <v>600</v>
      </c>
      <c r="U2183" s="7">
        <f t="shared" si="305"/>
        <v>935.95980869221421</v>
      </c>
    </row>
    <row r="2184" spans="1:21" x14ac:dyDescent="0.2">
      <c r="A2184" s="1">
        <v>4</v>
      </c>
      <c r="B2184" s="1">
        <v>1</v>
      </c>
      <c r="C2184" s="1">
        <v>16</v>
      </c>
      <c r="D2184">
        <v>11.6</v>
      </c>
      <c r="E2184">
        <v>8.5</v>
      </c>
      <c r="F2184">
        <v>81</v>
      </c>
      <c r="G2184">
        <v>256</v>
      </c>
      <c r="H2184">
        <v>69</v>
      </c>
      <c r="I2184">
        <v>223</v>
      </c>
      <c r="J2184" s="4">
        <f t="shared" si="300"/>
        <v>245.00071983486308</v>
      </c>
      <c r="K2184" s="4">
        <f t="shared" si="301"/>
        <v>25.000029554111279</v>
      </c>
      <c r="L2184" s="5">
        <f t="shared" si="306"/>
        <v>80.000719834863077</v>
      </c>
      <c r="M2184" s="5">
        <f t="shared" si="307"/>
        <v>8.9999704458887209</v>
      </c>
      <c r="N2184" s="6">
        <f t="shared" si="299"/>
        <v>30.247223882787331</v>
      </c>
      <c r="O2184" s="6">
        <f t="shared" si="302"/>
        <v>203.93768933988713</v>
      </c>
      <c r="P2184" s="6">
        <f>FORECAST(J2184,Inputs!$B$10:$B$18,Inputs!$A$10:$A$18)</f>
        <v>32.824080739211695</v>
      </c>
      <c r="Q2184" s="6">
        <f>IF(Inputs!$D$10="Yes",IF('Hourly Calcs'!P2184&gt;'Hourly Calcs'!K2184,'Hourly Calcs'!O2184,N2184+O2184),N2184+O2184)</f>
        <v>203.93768933988713</v>
      </c>
      <c r="R2184" s="12">
        <f t="shared" si="303"/>
        <v>969.11189974314357</v>
      </c>
      <c r="S2184" s="1">
        <f>IF(AND(A2184&gt;=5,A2184&lt;=9),INDEX(Demand!$C$3:$C$26,C2184),INDEX(Demand!$B$3:$B$26,C2184))</f>
        <v>900</v>
      </c>
      <c r="T2184" s="7">
        <f t="shared" si="304"/>
        <v>900</v>
      </c>
      <c r="U2184" s="7">
        <f t="shared" si="305"/>
        <v>69.111899743143567</v>
      </c>
    </row>
    <row r="2185" spans="1:21" x14ac:dyDescent="0.2">
      <c r="A2185" s="1">
        <v>4</v>
      </c>
      <c r="B2185" s="1">
        <v>1</v>
      </c>
      <c r="C2185" s="1">
        <v>17</v>
      </c>
      <c r="D2185">
        <v>11.8</v>
      </c>
      <c r="E2185">
        <v>7.9</v>
      </c>
      <c r="F2185">
        <v>77</v>
      </c>
      <c r="G2185">
        <v>77</v>
      </c>
      <c r="H2185">
        <v>0</v>
      </c>
      <c r="I2185">
        <v>77</v>
      </c>
      <c r="J2185" s="4">
        <f t="shared" si="300"/>
        <v>257.78485410926106</v>
      </c>
      <c r="K2185" s="4">
        <f t="shared" si="301"/>
        <v>16.04664321505733</v>
      </c>
      <c r="L2185" s="5">
        <f t="shared" si="306"/>
        <v>0</v>
      </c>
      <c r="M2185" s="5">
        <f t="shared" si="307"/>
        <v>17.95335678494267</v>
      </c>
      <c r="N2185" s="6">
        <f t="shared" ref="N2185:N2248" si="308">H2185*MAX(0,COS(2*ASIN(SQRT(SIN(RADIANS($B$4))^2+COS(RADIANS($K2185))^2-2*SIN(RADIANS($B$4))*COS(RADIANS($K2185))*COS(RADIANS($J2185-$B$5))+(SIN(RADIANS($K2185))-COS(RADIANS($B$4)))^2)/2)))</f>
        <v>0</v>
      </c>
      <c r="O2185" s="6">
        <f t="shared" si="302"/>
        <v>70.417946543369098</v>
      </c>
      <c r="P2185" s="6">
        <f>FORECAST(J2185,Inputs!$B$10:$B$18,Inputs!$A$10:$A$18)</f>
        <v>32.942452352863526</v>
      </c>
      <c r="Q2185" s="6">
        <f>IF(Inputs!$D$10="Yes",IF('Hourly Calcs'!P2185&gt;'Hourly Calcs'!K2185,'Hourly Calcs'!O2185,N2185+O2185),N2185+O2185)</f>
        <v>70.417946543369098</v>
      </c>
      <c r="R2185" s="12">
        <f t="shared" si="303"/>
        <v>334.62608197408991</v>
      </c>
      <c r="S2185" s="1">
        <f>IF(AND(A2185&gt;=5,A2185&lt;=9),INDEX(Demand!$C$3:$C$26,C2185),INDEX(Demand!$B$3:$B$26,C2185))</f>
        <v>900</v>
      </c>
      <c r="T2185" s="7">
        <f t="shared" si="304"/>
        <v>334.62608197408986</v>
      </c>
      <c r="U2185" s="7">
        <f t="shared" si="305"/>
        <v>0</v>
      </c>
    </row>
    <row r="2186" spans="1:21" x14ac:dyDescent="0.2">
      <c r="A2186" s="1">
        <v>4</v>
      </c>
      <c r="B2186" s="1">
        <v>1</v>
      </c>
      <c r="C2186" s="1">
        <v>18</v>
      </c>
      <c r="D2186">
        <v>11.1</v>
      </c>
      <c r="E2186">
        <v>8.1999999999999993</v>
      </c>
      <c r="F2186">
        <v>82</v>
      </c>
      <c r="G2186">
        <v>56</v>
      </c>
      <c r="H2186">
        <v>0</v>
      </c>
      <c r="I2186">
        <v>56</v>
      </c>
      <c r="J2186" s="4">
        <f t="shared" ref="J2186:J2249" si="309">solarazimuth($B$2,$B$3,$B$1,A2186,B2186,C2186,0,0,0,0)</f>
        <v>269.64432365166476</v>
      </c>
      <c r="K2186" s="4">
        <f t="shared" ref="K2186:K2249" si="310">solarelevation($B$2,$B$3,$B$1,A2186,B2186,C2186,0,0,0,0)</f>
        <v>6.7084554319796865</v>
      </c>
      <c r="L2186" s="5">
        <f t="shared" si="306"/>
        <v>0</v>
      </c>
      <c r="M2186" s="5">
        <f t="shared" si="307"/>
        <v>27.291544568020313</v>
      </c>
      <c r="N2186" s="6">
        <f t="shared" si="308"/>
        <v>0</v>
      </c>
      <c r="O2186" s="6">
        <f t="shared" ref="O2186:O2249" si="311">$I2186*(1+COS(RADIANS($B$4)))/2</f>
        <v>51.213052031541167</v>
      </c>
      <c r="P2186" s="6">
        <f>FORECAST(J2186,Inputs!$B$10:$B$18,Inputs!$A$10:$A$18)</f>
        <v>33.052262256033927</v>
      </c>
      <c r="Q2186" s="6">
        <f>IF(Inputs!$D$10="Yes",IF('Hourly Calcs'!P2186&gt;'Hourly Calcs'!K2186,'Hourly Calcs'!O2186,N2186+O2186),N2186+O2186)</f>
        <v>51.213052031541167</v>
      </c>
      <c r="R2186" s="12">
        <f t="shared" ref="R2186:R2249" si="312">$B$6*$E$1*Q2186</f>
        <v>243.36442325388361</v>
      </c>
      <c r="S2186" s="1">
        <f>IF(AND(A2186&gt;=5,A2186&lt;=9),INDEX(Demand!$C$3:$C$26,C2186),INDEX(Demand!$B$3:$B$26,C2186))</f>
        <v>900</v>
      </c>
      <c r="T2186" s="7">
        <f t="shared" ref="T2186:T2249" si="313">S2186-MAX(0,S2186-R2186)</f>
        <v>243.36442325388361</v>
      </c>
      <c r="U2186" s="7">
        <f t="shared" ref="U2186:U2249" si="314">MAX(0,R2186-S2186)</f>
        <v>0</v>
      </c>
    </row>
    <row r="2187" spans="1:21" x14ac:dyDescent="0.2">
      <c r="A2187" s="1">
        <v>4</v>
      </c>
      <c r="B2187" s="1">
        <v>1</v>
      </c>
      <c r="C2187" s="1">
        <v>19</v>
      </c>
      <c r="D2187">
        <v>10.7</v>
      </c>
      <c r="E2187">
        <v>8.1</v>
      </c>
      <c r="F2187">
        <v>84</v>
      </c>
      <c r="G2187">
        <v>5</v>
      </c>
      <c r="H2187">
        <v>0</v>
      </c>
      <c r="I2187">
        <v>5</v>
      </c>
      <c r="J2187" s="4">
        <f t="shared" si="309"/>
        <v>281.26656138097798</v>
      </c>
      <c r="K2187" s="4">
        <f t="shared" si="310"/>
        <v>-2.7289191902810614</v>
      </c>
      <c r="L2187" s="5">
        <f t="shared" si="306"/>
        <v>0</v>
      </c>
      <c r="M2187" s="5">
        <f t="shared" si="307"/>
        <v>0</v>
      </c>
      <c r="N2187" s="6">
        <f t="shared" si="308"/>
        <v>0</v>
      </c>
      <c r="O2187" s="6">
        <f t="shared" si="311"/>
        <v>4.5725939313876038</v>
      </c>
      <c r="P2187" s="6">
        <f>FORECAST(J2187,Inputs!$B$10:$B$18,Inputs!$A$10:$A$18)</f>
        <v>33.159875568342386</v>
      </c>
      <c r="Q2187" s="6">
        <f>IF(Inputs!$D$10="Yes",IF('Hourly Calcs'!P2187&gt;'Hourly Calcs'!K2187,'Hourly Calcs'!O2187,N2187+O2187),N2187+O2187)</f>
        <v>4.5725939313876038</v>
      </c>
      <c r="R2187" s="12">
        <f t="shared" si="312"/>
        <v>21.728966361953894</v>
      </c>
      <c r="S2187" s="1">
        <f>IF(AND(A2187&gt;=5,A2187&lt;=9),INDEX(Demand!$C$3:$C$26,C2187),INDEX(Demand!$B$3:$B$26,C2187))</f>
        <v>900</v>
      </c>
      <c r="T2187" s="7">
        <f t="shared" si="313"/>
        <v>21.728966361953894</v>
      </c>
      <c r="U2187" s="7">
        <f t="shared" si="314"/>
        <v>0</v>
      </c>
    </row>
    <row r="2188" spans="1:21" x14ac:dyDescent="0.2">
      <c r="A2188" s="1">
        <v>4</v>
      </c>
      <c r="B2188" s="1">
        <v>1</v>
      </c>
      <c r="C2188" s="1">
        <v>20</v>
      </c>
      <c r="D2188">
        <v>10.4</v>
      </c>
      <c r="E2188">
        <v>7.8</v>
      </c>
      <c r="F2188">
        <v>84</v>
      </c>
      <c r="G2188">
        <v>0</v>
      </c>
      <c r="H2188">
        <v>0</v>
      </c>
      <c r="I2188">
        <v>0</v>
      </c>
      <c r="J2188" s="4">
        <f t="shared" si="309"/>
        <v>293.2826730720443</v>
      </c>
      <c r="K2188" s="4">
        <f t="shared" si="310"/>
        <v>-11.859358617577882</v>
      </c>
      <c r="L2188" s="5">
        <f t="shared" si="306"/>
        <v>0</v>
      </c>
      <c r="M2188" s="5">
        <f t="shared" si="307"/>
        <v>0</v>
      </c>
      <c r="N2188" s="6">
        <f t="shared" si="308"/>
        <v>0</v>
      </c>
      <c r="O2188" s="6">
        <f t="shared" si="311"/>
        <v>0</v>
      </c>
      <c r="P2188" s="6">
        <f>FORECAST(J2188,Inputs!$B$10:$B$18,Inputs!$A$10:$A$18)</f>
        <v>33.271135861778184</v>
      </c>
      <c r="Q2188" s="6">
        <f>IF(Inputs!$D$10="Yes",IF('Hourly Calcs'!P2188&gt;'Hourly Calcs'!K2188,'Hourly Calcs'!O2188,N2188+O2188),N2188+O2188)</f>
        <v>0</v>
      </c>
      <c r="R2188" s="12">
        <f t="shared" si="312"/>
        <v>0</v>
      </c>
      <c r="S2188" s="1">
        <f>IF(AND(A2188&gt;=5,A2188&lt;=9),INDEX(Demand!$C$3:$C$26,C2188),INDEX(Demand!$B$3:$B$26,C2188))</f>
        <v>800</v>
      </c>
      <c r="T2188" s="7">
        <f t="shared" si="313"/>
        <v>0</v>
      </c>
      <c r="U2188" s="7">
        <f t="shared" si="314"/>
        <v>0</v>
      </c>
    </row>
    <row r="2189" spans="1:21" x14ac:dyDescent="0.2">
      <c r="A2189" s="1">
        <v>4</v>
      </c>
      <c r="B2189" s="1">
        <v>1</v>
      </c>
      <c r="C2189" s="1">
        <v>21</v>
      </c>
      <c r="D2189">
        <v>10</v>
      </c>
      <c r="E2189">
        <v>8</v>
      </c>
      <c r="F2189">
        <v>87</v>
      </c>
      <c r="G2189">
        <v>0</v>
      </c>
      <c r="H2189">
        <v>0</v>
      </c>
      <c r="I2189">
        <v>0</v>
      </c>
      <c r="J2189" s="4">
        <f t="shared" si="309"/>
        <v>306.28658752477952</v>
      </c>
      <c r="K2189" s="4">
        <f t="shared" si="310"/>
        <v>-20.090734704076169</v>
      </c>
      <c r="L2189" s="5">
        <f t="shared" si="306"/>
        <v>0</v>
      </c>
      <c r="M2189" s="5">
        <f t="shared" si="307"/>
        <v>0</v>
      </c>
      <c r="N2189" s="6">
        <f t="shared" si="308"/>
        <v>0</v>
      </c>
      <c r="O2189" s="6">
        <f t="shared" si="311"/>
        <v>0</v>
      </c>
      <c r="P2189" s="6">
        <f>FORECAST(J2189,Inputs!$B$10:$B$18,Inputs!$A$10:$A$18)</f>
        <v>33.391542477081288</v>
      </c>
      <c r="Q2189" s="6">
        <f>IF(Inputs!$D$10="Yes",IF('Hourly Calcs'!P2189&gt;'Hourly Calcs'!K2189,'Hourly Calcs'!O2189,N2189+O2189),N2189+O2189)</f>
        <v>0</v>
      </c>
      <c r="R2189" s="12">
        <f t="shared" si="312"/>
        <v>0</v>
      </c>
      <c r="S2189" s="1">
        <f>IF(AND(A2189&gt;=5,A2189&lt;=9),INDEX(Demand!$C$3:$C$26,C2189),INDEX(Demand!$B$3:$B$26,C2189))</f>
        <v>700</v>
      </c>
      <c r="T2189" s="7">
        <f t="shared" si="313"/>
        <v>0</v>
      </c>
      <c r="U2189" s="7">
        <f t="shared" si="314"/>
        <v>0</v>
      </c>
    </row>
    <row r="2190" spans="1:21" x14ac:dyDescent="0.2">
      <c r="A2190" s="1">
        <v>4</v>
      </c>
      <c r="B2190" s="1">
        <v>1</v>
      </c>
      <c r="C2190" s="1">
        <v>22</v>
      </c>
      <c r="D2190">
        <v>9.6</v>
      </c>
      <c r="E2190">
        <v>7.7</v>
      </c>
      <c r="F2190">
        <v>88</v>
      </c>
      <c r="G2190">
        <v>0</v>
      </c>
      <c r="H2190">
        <v>0</v>
      </c>
      <c r="I2190">
        <v>0</v>
      </c>
      <c r="J2190" s="4">
        <f t="shared" si="309"/>
        <v>320.78790380899551</v>
      </c>
      <c r="K2190" s="4">
        <f t="shared" si="310"/>
        <v>-26.962981472281413</v>
      </c>
      <c r="L2190" s="5">
        <f t="shared" si="306"/>
        <v>0</v>
      </c>
      <c r="M2190" s="5">
        <f t="shared" si="307"/>
        <v>0</v>
      </c>
      <c r="N2190" s="6">
        <f t="shared" si="308"/>
        <v>0</v>
      </c>
      <c r="O2190" s="6">
        <f t="shared" si="311"/>
        <v>0</v>
      </c>
      <c r="P2190" s="6">
        <f>FORECAST(J2190,Inputs!$B$10:$B$18,Inputs!$A$10:$A$18)</f>
        <v>33.525813924157362</v>
      </c>
      <c r="Q2190" s="6">
        <f>IF(Inputs!$D$10="Yes",IF('Hourly Calcs'!P2190&gt;'Hourly Calcs'!K2190,'Hourly Calcs'!O2190,N2190+O2190),N2190+O2190)</f>
        <v>0</v>
      </c>
      <c r="R2190" s="12">
        <f t="shared" si="312"/>
        <v>0</v>
      </c>
      <c r="S2190" s="1">
        <f>IF(AND(A2190&gt;=5,A2190&lt;=9),INDEX(Demand!$C$3:$C$26,C2190),INDEX(Demand!$B$3:$B$26,C2190))</f>
        <v>600</v>
      </c>
      <c r="T2190" s="7">
        <f t="shared" si="313"/>
        <v>0</v>
      </c>
      <c r="U2190" s="7">
        <f t="shared" si="314"/>
        <v>0</v>
      </c>
    </row>
    <row r="2191" spans="1:21" x14ac:dyDescent="0.2">
      <c r="A2191" s="1">
        <v>4</v>
      </c>
      <c r="B2191" s="1">
        <v>1</v>
      </c>
      <c r="C2191" s="1">
        <v>23</v>
      </c>
      <c r="D2191">
        <v>9.3000000000000007</v>
      </c>
      <c r="E2191">
        <v>7.6</v>
      </c>
      <c r="F2191">
        <v>89</v>
      </c>
      <c r="G2191">
        <v>0</v>
      </c>
      <c r="H2191">
        <v>0</v>
      </c>
      <c r="I2191">
        <v>0</v>
      </c>
      <c r="J2191" s="4">
        <f t="shared" si="309"/>
        <v>337.02545020737659</v>
      </c>
      <c r="K2191" s="4">
        <f t="shared" si="310"/>
        <v>-31.857925269785667</v>
      </c>
      <c r="L2191" s="5">
        <f t="shared" si="306"/>
        <v>0</v>
      </c>
      <c r="M2191" s="5">
        <f t="shared" si="307"/>
        <v>0</v>
      </c>
      <c r="N2191" s="6">
        <f t="shared" si="308"/>
        <v>0</v>
      </c>
      <c r="O2191" s="6">
        <f t="shared" si="311"/>
        <v>0</v>
      </c>
      <c r="P2191" s="6">
        <f>FORECAST(J2191,Inputs!$B$10:$B$18,Inputs!$A$10:$A$18)</f>
        <v>33.676161575994229</v>
      </c>
      <c r="Q2191" s="6">
        <f>IF(Inputs!$D$10="Yes",IF('Hourly Calcs'!P2191&gt;'Hourly Calcs'!K2191,'Hourly Calcs'!O2191,N2191+O2191),N2191+O2191)</f>
        <v>0</v>
      </c>
      <c r="R2191" s="12">
        <f t="shared" si="312"/>
        <v>0</v>
      </c>
      <c r="S2191" s="1">
        <f>IF(AND(A2191&gt;=5,A2191&lt;=9),INDEX(Demand!$C$3:$C$26,C2191),INDEX(Demand!$B$3:$B$26,C2191))</f>
        <v>500</v>
      </c>
      <c r="T2191" s="7">
        <f t="shared" si="313"/>
        <v>0</v>
      </c>
      <c r="U2191" s="7">
        <f t="shared" si="314"/>
        <v>0</v>
      </c>
    </row>
    <row r="2192" spans="1:21" x14ac:dyDescent="0.2">
      <c r="A2192" s="1">
        <v>4</v>
      </c>
      <c r="B2192" s="1">
        <v>1</v>
      </c>
      <c r="C2192" s="1">
        <v>24</v>
      </c>
      <c r="D2192">
        <v>9.1</v>
      </c>
      <c r="E2192">
        <v>7.6</v>
      </c>
      <c r="F2192">
        <v>90</v>
      </c>
      <c r="G2192">
        <v>0</v>
      </c>
      <c r="H2192">
        <v>0</v>
      </c>
      <c r="I2192">
        <v>0</v>
      </c>
      <c r="J2192" s="4">
        <f t="shared" si="309"/>
        <v>354.66113874679399</v>
      </c>
      <c r="K2192" s="4">
        <f t="shared" si="310"/>
        <v>-34.169618320925181</v>
      </c>
      <c r="L2192" s="5">
        <f t="shared" si="306"/>
        <v>0</v>
      </c>
      <c r="M2192" s="5">
        <f t="shared" si="307"/>
        <v>0</v>
      </c>
      <c r="N2192" s="6">
        <f t="shared" si="308"/>
        <v>0</v>
      </c>
      <c r="O2192" s="6">
        <f t="shared" si="311"/>
        <v>0</v>
      </c>
      <c r="P2192" s="6">
        <f>FORECAST(J2192,Inputs!$B$10:$B$18,Inputs!$A$10:$A$18)</f>
        <v>33.839454988396241</v>
      </c>
      <c r="Q2192" s="6">
        <f>IF(Inputs!$D$10="Yes",IF('Hourly Calcs'!P2192&gt;'Hourly Calcs'!K2192,'Hourly Calcs'!O2192,N2192+O2192),N2192+O2192)</f>
        <v>0</v>
      </c>
      <c r="R2192" s="12">
        <f t="shared" si="312"/>
        <v>0</v>
      </c>
      <c r="S2192" s="1">
        <f>IF(AND(A2192&gt;=5,A2192&lt;=9),INDEX(Demand!$C$3:$C$26,C2192),INDEX(Demand!$B$3:$B$26,C2192))</f>
        <v>400</v>
      </c>
      <c r="T2192" s="7">
        <f t="shared" si="313"/>
        <v>0</v>
      </c>
      <c r="U2192" s="7">
        <f t="shared" si="314"/>
        <v>0</v>
      </c>
    </row>
    <row r="2193" spans="1:21" x14ac:dyDescent="0.2">
      <c r="A2193" s="1">
        <v>4</v>
      </c>
      <c r="B2193" s="1">
        <v>2</v>
      </c>
      <c r="C2193" s="1">
        <v>1</v>
      </c>
      <c r="D2193">
        <v>8.6</v>
      </c>
      <c r="E2193">
        <v>7.6</v>
      </c>
      <c r="F2193">
        <v>93</v>
      </c>
      <c r="G2193">
        <v>0</v>
      </c>
      <c r="H2193">
        <v>0</v>
      </c>
      <c r="I2193">
        <v>0</v>
      </c>
      <c r="J2193" s="4">
        <f t="shared" si="309"/>
        <v>12.669010001224621</v>
      </c>
      <c r="K2193" s="4">
        <f t="shared" si="310"/>
        <v>-33.544999124804292</v>
      </c>
      <c r="L2193" s="5">
        <f t="shared" si="306"/>
        <v>0</v>
      </c>
      <c r="M2193" s="5">
        <f t="shared" si="307"/>
        <v>0</v>
      </c>
      <c r="N2193" s="6">
        <f t="shared" si="308"/>
        <v>0</v>
      </c>
      <c r="O2193" s="6">
        <f t="shared" si="311"/>
        <v>0</v>
      </c>
      <c r="P2193" s="6">
        <f>FORECAST(J2193,Inputs!$B$10:$B$18,Inputs!$A$10:$A$18)</f>
        <v>30.672861203715041</v>
      </c>
      <c r="Q2193" s="6">
        <f>IF(Inputs!$D$10="Yes",IF('Hourly Calcs'!P2193&gt;'Hourly Calcs'!K2193,'Hourly Calcs'!O2193,N2193+O2193),N2193+O2193)</f>
        <v>0</v>
      </c>
      <c r="R2193" s="12">
        <f t="shared" si="312"/>
        <v>0</v>
      </c>
      <c r="S2193" s="1">
        <f>IF(AND(A2193&gt;=5,A2193&lt;=9),INDEX(Demand!$C$3:$C$26,C2193),INDEX(Demand!$B$3:$B$26,C2193))</f>
        <v>350</v>
      </c>
      <c r="T2193" s="7">
        <f t="shared" si="313"/>
        <v>0</v>
      </c>
      <c r="U2193" s="7">
        <f t="shared" si="314"/>
        <v>0</v>
      </c>
    </row>
    <row r="2194" spans="1:21" x14ac:dyDescent="0.2">
      <c r="A2194" s="1">
        <v>4</v>
      </c>
      <c r="B2194" s="1">
        <v>2</v>
      </c>
      <c r="C2194" s="1">
        <v>2</v>
      </c>
      <c r="D2194">
        <v>8.6</v>
      </c>
      <c r="E2194">
        <v>8</v>
      </c>
      <c r="F2194">
        <v>96</v>
      </c>
      <c r="G2194">
        <v>0</v>
      </c>
      <c r="H2194">
        <v>0</v>
      </c>
      <c r="I2194">
        <v>0</v>
      </c>
      <c r="J2194" s="4">
        <f t="shared" si="309"/>
        <v>29.804770173644897</v>
      </c>
      <c r="K2194" s="4">
        <f t="shared" si="310"/>
        <v>-30.083320144304551</v>
      </c>
      <c r="L2194" s="5">
        <f t="shared" si="306"/>
        <v>0</v>
      </c>
      <c r="M2194" s="5">
        <f t="shared" si="307"/>
        <v>0</v>
      </c>
      <c r="N2194" s="6">
        <f t="shared" si="308"/>
        <v>0</v>
      </c>
      <c r="O2194" s="6">
        <f t="shared" si="311"/>
        <v>0</v>
      </c>
      <c r="P2194" s="6">
        <f>FORECAST(J2194,Inputs!$B$10:$B$18,Inputs!$A$10:$A$18)</f>
        <v>30.831525649755971</v>
      </c>
      <c r="Q2194" s="6">
        <f>IF(Inputs!$D$10="Yes",IF('Hourly Calcs'!P2194&gt;'Hourly Calcs'!K2194,'Hourly Calcs'!O2194,N2194+O2194),N2194+O2194)</f>
        <v>0</v>
      </c>
      <c r="R2194" s="12">
        <f t="shared" si="312"/>
        <v>0</v>
      </c>
      <c r="S2194" s="1">
        <f>IF(AND(A2194&gt;=5,A2194&lt;=9),INDEX(Demand!$C$3:$C$26,C2194),INDEX(Demand!$B$3:$B$26,C2194))</f>
        <v>350</v>
      </c>
      <c r="T2194" s="7">
        <f t="shared" si="313"/>
        <v>0</v>
      </c>
      <c r="U2194" s="7">
        <f t="shared" si="314"/>
        <v>0</v>
      </c>
    </row>
    <row r="2195" spans="1:21" x14ac:dyDescent="0.2">
      <c r="A2195" s="1">
        <v>4</v>
      </c>
      <c r="B2195" s="1">
        <v>2</v>
      </c>
      <c r="C2195" s="1">
        <v>3</v>
      </c>
      <c r="D2195">
        <v>8.9</v>
      </c>
      <c r="E2195">
        <v>8</v>
      </c>
      <c r="F2195">
        <v>94</v>
      </c>
      <c r="G2195">
        <v>0</v>
      </c>
      <c r="H2195">
        <v>0</v>
      </c>
      <c r="I2195">
        <v>0</v>
      </c>
      <c r="J2195" s="4">
        <f t="shared" si="309"/>
        <v>45.309816821723587</v>
      </c>
      <c r="K2195" s="4">
        <f t="shared" si="310"/>
        <v>-24.275346679014589</v>
      </c>
      <c r="L2195" s="5">
        <f t="shared" si="306"/>
        <v>0</v>
      </c>
      <c r="M2195" s="5">
        <f t="shared" si="307"/>
        <v>0</v>
      </c>
      <c r="N2195" s="6">
        <f t="shared" si="308"/>
        <v>0</v>
      </c>
      <c r="O2195" s="6">
        <f t="shared" si="311"/>
        <v>0</v>
      </c>
      <c r="P2195" s="6">
        <f>FORECAST(J2195,Inputs!$B$10:$B$18,Inputs!$A$10:$A$18)</f>
        <v>30.975090896497438</v>
      </c>
      <c r="Q2195" s="6">
        <f>IF(Inputs!$D$10="Yes",IF('Hourly Calcs'!P2195&gt;'Hourly Calcs'!K2195,'Hourly Calcs'!O2195,N2195+O2195),N2195+O2195)</f>
        <v>0</v>
      </c>
      <c r="R2195" s="12">
        <f t="shared" si="312"/>
        <v>0</v>
      </c>
      <c r="S2195" s="1">
        <f>IF(AND(A2195&gt;=5,A2195&lt;=9),INDEX(Demand!$C$3:$C$26,C2195),INDEX(Demand!$B$3:$B$26,C2195))</f>
        <v>350</v>
      </c>
      <c r="T2195" s="7">
        <f t="shared" si="313"/>
        <v>0</v>
      </c>
      <c r="U2195" s="7">
        <f t="shared" si="314"/>
        <v>0</v>
      </c>
    </row>
    <row r="2196" spans="1:21" x14ac:dyDescent="0.2">
      <c r="A2196" s="1">
        <v>4</v>
      </c>
      <c r="B2196" s="1">
        <v>2</v>
      </c>
      <c r="C2196" s="1">
        <v>4</v>
      </c>
      <c r="D2196">
        <v>8.8000000000000007</v>
      </c>
      <c r="E2196">
        <v>8.1999999999999993</v>
      </c>
      <c r="F2196">
        <v>96</v>
      </c>
      <c r="G2196">
        <v>0</v>
      </c>
      <c r="H2196">
        <v>0</v>
      </c>
      <c r="I2196">
        <v>0</v>
      </c>
      <c r="J2196" s="4">
        <f t="shared" si="309"/>
        <v>59.123170013522738</v>
      </c>
      <c r="K2196" s="4">
        <f t="shared" si="310"/>
        <v>-16.754777241218619</v>
      </c>
      <c r="L2196" s="5">
        <f t="shared" si="306"/>
        <v>0</v>
      </c>
      <c r="M2196" s="5">
        <f t="shared" si="307"/>
        <v>0</v>
      </c>
      <c r="N2196" s="6">
        <f t="shared" si="308"/>
        <v>0</v>
      </c>
      <c r="O2196" s="6">
        <f t="shared" si="311"/>
        <v>0</v>
      </c>
      <c r="P2196" s="6">
        <f>FORECAST(J2196,Inputs!$B$10:$B$18,Inputs!$A$10:$A$18)</f>
        <v>31.102992314940025</v>
      </c>
      <c r="Q2196" s="6">
        <f>IF(Inputs!$D$10="Yes",IF('Hourly Calcs'!P2196&gt;'Hourly Calcs'!K2196,'Hourly Calcs'!O2196,N2196+O2196),N2196+O2196)</f>
        <v>0</v>
      </c>
      <c r="R2196" s="12">
        <f t="shared" si="312"/>
        <v>0</v>
      </c>
      <c r="S2196" s="1">
        <f>IF(AND(A2196&gt;=5,A2196&lt;=9),INDEX(Demand!$C$3:$C$26,C2196),INDEX(Demand!$B$3:$B$26,C2196))</f>
        <v>350</v>
      </c>
      <c r="T2196" s="7">
        <f t="shared" si="313"/>
        <v>0</v>
      </c>
      <c r="U2196" s="7">
        <f t="shared" si="314"/>
        <v>0</v>
      </c>
    </row>
    <row r="2197" spans="1:21" x14ac:dyDescent="0.2">
      <c r="A2197" s="1">
        <v>4</v>
      </c>
      <c r="B2197" s="1">
        <v>2</v>
      </c>
      <c r="C2197" s="1">
        <v>5</v>
      </c>
      <c r="D2197">
        <v>8.6</v>
      </c>
      <c r="E2197">
        <v>8</v>
      </c>
      <c r="F2197">
        <v>96</v>
      </c>
      <c r="G2197">
        <v>0</v>
      </c>
      <c r="H2197">
        <v>0</v>
      </c>
      <c r="I2197">
        <v>0</v>
      </c>
      <c r="J2197" s="4">
        <f t="shared" si="309"/>
        <v>71.629828838500174</v>
      </c>
      <c r="K2197" s="4">
        <f t="shared" si="310"/>
        <v>-8.0986176448110285</v>
      </c>
      <c r="L2197" s="5">
        <f t="shared" si="306"/>
        <v>0</v>
      </c>
      <c r="M2197" s="5">
        <f t="shared" si="307"/>
        <v>0</v>
      </c>
      <c r="N2197" s="6">
        <f t="shared" si="308"/>
        <v>0</v>
      </c>
      <c r="O2197" s="6">
        <f t="shared" si="311"/>
        <v>0</v>
      </c>
      <c r="P2197" s="6">
        <f>FORECAST(J2197,Inputs!$B$10:$B$18,Inputs!$A$10:$A$18)</f>
        <v>31.218794711467591</v>
      </c>
      <c r="Q2197" s="6">
        <f>IF(Inputs!$D$10="Yes",IF('Hourly Calcs'!P2197&gt;'Hourly Calcs'!K2197,'Hourly Calcs'!O2197,N2197+O2197),N2197+O2197)</f>
        <v>0</v>
      </c>
      <c r="R2197" s="12">
        <f t="shared" si="312"/>
        <v>0</v>
      </c>
      <c r="S2197" s="1">
        <f>IF(AND(A2197&gt;=5,A2197&lt;=9),INDEX(Demand!$C$3:$C$26,C2197),INDEX(Demand!$B$3:$B$26,C2197))</f>
        <v>350</v>
      </c>
      <c r="T2197" s="7">
        <f t="shared" si="313"/>
        <v>0</v>
      </c>
      <c r="U2197" s="7">
        <f t="shared" si="314"/>
        <v>0</v>
      </c>
    </row>
    <row r="2198" spans="1:21" x14ac:dyDescent="0.2">
      <c r="A2198" s="1">
        <v>4</v>
      </c>
      <c r="B2198" s="1">
        <v>2</v>
      </c>
      <c r="C2198" s="1">
        <v>6</v>
      </c>
      <c r="D2198">
        <v>8.6</v>
      </c>
      <c r="E2198">
        <v>7.8</v>
      </c>
      <c r="F2198">
        <v>95</v>
      </c>
      <c r="G2198">
        <v>1</v>
      </c>
      <c r="H2198">
        <v>0</v>
      </c>
      <c r="I2198">
        <v>1</v>
      </c>
      <c r="J2198" s="4">
        <f t="shared" si="309"/>
        <v>83.387315184804422</v>
      </c>
      <c r="K2198" s="4">
        <f t="shared" si="310"/>
        <v>1.4815949087328448</v>
      </c>
      <c r="L2198" s="5">
        <f t="shared" si="306"/>
        <v>81.612684815195578</v>
      </c>
      <c r="M2198" s="5">
        <f t="shared" si="307"/>
        <v>32.518405091267155</v>
      </c>
      <c r="N2198" s="6">
        <f t="shared" si="308"/>
        <v>0</v>
      </c>
      <c r="O2198" s="6">
        <f t="shared" si="311"/>
        <v>0.91451878627752081</v>
      </c>
      <c r="P2198" s="6">
        <f>FORECAST(J2198,Inputs!$B$10:$B$18,Inputs!$A$10:$A$18)</f>
        <v>31.327660325785224</v>
      </c>
      <c r="Q2198" s="6">
        <f>IF(Inputs!$D$10="Yes",IF('Hourly Calcs'!P2198&gt;'Hourly Calcs'!K2198,'Hourly Calcs'!O2198,N2198+O2198),N2198+O2198)</f>
        <v>0.91451878627752081</v>
      </c>
      <c r="R2198" s="12">
        <f t="shared" si="312"/>
        <v>4.3457932723907788</v>
      </c>
      <c r="S2198" s="1">
        <f>IF(AND(A2198&gt;=5,A2198&lt;=9),INDEX(Demand!$C$3:$C$26,C2198),INDEX(Demand!$B$3:$B$26,C2198))</f>
        <v>350</v>
      </c>
      <c r="T2198" s="7">
        <f t="shared" si="313"/>
        <v>4.3457932723907788</v>
      </c>
      <c r="U2198" s="7">
        <f t="shared" si="314"/>
        <v>0</v>
      </c>
    </row>
    <row r="2199" spans="1:21" x14ac:dyDescent="0.2">
      <c r="A2199" s="1">
        <v>4</v>
      </c>
      <c r="B2199" s="1">
        <v>2</v>
      </c>
      <c r="C2199" s="1">
        <v>7</v>
      </c>
      <c r="D2199">
        <v>8.1999999999999993</v>
      </c>
      <c r="E2199">
        <v>7.6</v>
      </c>
      <c r="F2199">
        <v>96</v>
      </c>
      <c r="G2199">
        <v>37</v>
      </c>
      <c r="H2199">
        <v>6</v>
      </c>
      <c r="I2199">
        <v>36</v>
      </c>
      <c r="J2199" s="4">
        <f t="shared" si="309"/>
        <v>95.004952543855126</v>
      </c>
      <c r="K2199" s="4">
        <f t="shared" si="310"/>
        <v>10.705434265641969</v>
      </c>
      <c r="L2199" s="5">
        <f t="shared" si="306"/>
        <v>69.995047456144874</v>
      </c>
      <c r="M2199" s="5">
        <f t="shared" si="307"/>
        <v>23.294565734358031</v>
      </c>
      <c r="N2199" s="6">
        <f t="shared" si="308"/>
        <v>2.0518378013359388</v>
      </c>
      <c r="O2199" s="6">
        <f t="shared" si="311"/>
        <v>32.922676305990748</v>
      </c>
      <c r="P2199" s="6">
        <f>FORECAST(J2199,Inputs!$B$10:$B$18,Inputs!$A$10:$A$18)</f>
        <v>31.435231042072729</v>
      </c>
      <c r="Q2199" s="6">
        <f>IF(Inputs!$D$10="Yes",IF('Hourly Calcs'!P2199&gt;'Hourly Calcs'!K2199,'Hourly Calcs'!O2199,N2199+O2199),N2199+O2199)</f>
        <v>32.922676305990748</v>
      </c>
      <c r="R2199" s="12">
        <f t="shared" si="312"/>
        <v>156.44855780606804</v>
      </c>
      <c r="S2199" s="1">
        <f>IF(AND(A2199&gt;=5,A2199&lt;=9),INDEX(Demand!$C$3:$C$26,C2199),INDEX(Demand!$B$3:$B$26,C2199))</f>
        <v>350</v>
      </c>
      <c r="T2199" s="7">
        <f t="shared" si="313"/>
        <v>156.44855780606804</v>
      </c>
      <c r="U2199" s="7">
        <f t="shared" si="314"/>
        <v>0</v>
      </c>
    </row>
    <row r="2200" spans="1:21" x14ac:dyDescent="0.2">
      <c r="A2200" s="1">
        <v>4</v>
      </c>
      <c r="B2200" s="1">
        <v>2</v>
      </c>
      <c r="C2200" s="1">
        <v>8</v>
      </c>
      <c r="D2200">
        <v>9.4</v>
      </c>
      <c r="E2200">
        <v>8.1</v>
      </c>
      <c r="F2200">
        <v>92</v>
      </c>
      <c r="G2200">
        <v>113</v>
      </c>
      <c r="H2200">
        <v>12</v>
      </c>
      <c r="I2200">
        <v>109</v>
      </c>
      <c r="J2200" s="4">
        <f t="shared" si="309"/>
        <v>107.13464332825868</v>
      </c>
      <c r="K2200" s="4">
        <f t="shared" si="310"/>
        <v>19.983611677822992</v>
      </c>
      <c r="L2200" s="5">
        <f t="shared" si="306"/>
        <v>57.865356671741324</v>
      </c>
      <c r="M2200" s="5">
        <f t="shared" si="307"/>
        <v>14.016388322177008</v>
      </c>
      <c r="N2200" s="6">
        <f t="shared" si="308"/>
        <v>6.7542793009675783</v>
      </c>
      <c r="O2200" s="6">
        <f t="shared" si="311"/>
        <v>99.682547704249771</v>
      </c>
      <c r="P2200" s="6">
        <f>FORECAST(J2200,Inputs!$B$10:$B$18,Inputs!$A$10:$A$18)</f>
        <v>31.547542993780169</v>
      </c>
      <c r="Q2200" s="6">
        <f>IF(Inputs!$D$10="Yes",IF('Hourly Calcs'!P2200&gt;'Hourly Calcs'!K2200,'Hourly Calcs'!O2200,N2200+O2200),N2200+O2200)</f>
        <v>99.682547704249771</v>
      </c>
      <c r="R2200" s="12">
        <f t="shared" si="312"/>
        <v>473.69146669059489</v>
      </c>
      <c r="S2200" s="1">
        <f>IF(AND(A2200&gt;=5,A2200&lt;=9),INDEX(Demand!$C$3:$C$26,C2200),INDEX(Demand!$B$3:$B$26,C2200))</f>
        <v>350</v>
      </c>
      <c r="T2200" s="7">
        <f t="shared" si="313"/>
        <v>350</v>
      </c>
      <c r="U2200" s="7">
        <f t="shared" si="314"/>
        <v>123.69146669059489</v>
      </c>
    </row>
    <row r="2201" spans="1:21" x14ac:dyDescent="0.2">
      <c r="A2201" s="1">
        <v>4</v>
      </c>
      <c r="B2201" s="1">
        <v>2</v>
      </c>
      <c r="C2201" s="1">
        <v>9</v>
      </c>
      <c r="D2201">
        <v>10.199999999999999</v>
      </c>
      <c r="E2201">
        <v>8.4</v>
      </c>
      <c r="F2201">
        <v>89</v>
      </c>
      <c r="G2201">
        <v>216</v>
      </c>
      <c r="H2201">
        <v>72</v>
      </c>
      <c r="I2201">
        <v>185</v>
      </c>
      <c r="J2201" s="4">
        <f t="shared" si="309"/>
        <v>120.49728101600415</v>
      </c>
      <c r="K2201" s="4">
        <f t="shared" si="310"/>
        <v>28.659238405746564</v>
      </c>
      <c r="L2201" s="5">
        <f t="shared" si="306"/>
        <v>44.502718983995848</v>
      </c>
      <c r="M2201" s="5">
        <f t="shared" si="307"/>
        <v>5.3407615942534363</v>
      </c>
      <c r="N2201" s="6">
        <f t="shared" si="308"/>
        <v>53.825093094933038</v>
      </c>
      <c r="O2201" s="6">
        <f t="shared" si="311"/>
        <v>169.18597546134134</v>
      </c>
      <c r="P2201" s="6">
        <f>FORECAST(J2201,Inputs!$B$10:$B$18,Inputs!$A$10:$A$18)</f>
        <v>31.671271120518554</v>
      </c>
      <c r="Q2201" s="6">
        <f>IF(Inputs!$D$10="Yes",IF('Hourly Calcs'!P2201&gt;'Hourly Calcs'!K2201,'Hourly Calcs'!O2201,N2201+O2201),N2201+O2201)</f>
        <v>169.18597546134134</v>
      </c>
      <c r="R2201" s="12">
        <f t="shared" si="312"/>
        <v>803.97175539229397</v>
      </c>
      <c r="S2201" s="1">
        <f>IF(AND(A2201&gt;=5,A2201&lt;=9),INDEX(Demand!$C$3:$C$26,C2201),INDEX(Demand!$B$3:$B$26,C2201))</f>
        <v>350</v>
      </c>
      <c r="T2201" s="7">
        <f t="shared" si="313"/>
        <v>350</v>
      </c>
      <c r="U2201" s="7">
        <f t="shared" si="314"/>
        <v>453.97175539229397</v>
      </c>
    </row>
    <row r="2202" spans="1:21" x14ac:dyDescent="0.2">
      <c r="A2202" s="1">
        <v>4</v>
      </c>
      <c r="B2202" s="1">
        <v>2</v>
      </c>
      <c r="C2202" s="1">
        <v>10</v>
      </c>
      <c r="D2202">
        <v>11.8</v>
      </c>
      <c r="E2202">
        <v>8.8000000000000007</v>
      </c>
      <c r="F2202">
        <v>82</v>
      </c>
      <c r="G2202">
        <v>407</v>
      </c>
      <c r="H2202">
        <v>260</v>
      </c>
      <c r="I2202">
        <v>263</v>
      </c>
      <c r="J2202" s="4">
        <f t="shared" si="309"/>
        <v>135.85251614052407</v>
      </c>
      <c r="K2202" s="4">
        <f t="shared" si="310"/>
        <v>36.128891894637498</v>
      </c>
      <c r="L2202" s="5">
        <f t="shared" si="306"/>
        <v>29.147483859475926</v>
      </c>
      <c r="M2202" s="5">
        <f t="shared" si="307"/>
        <v>2.1288918946374977</v>
      </c>
      <c r="N2202" s="6">
        <f t="shared" si="308"/>
        <v>229.64914360424677</v>
      </c>
      <c r="O2202" s="6">
        <f t="shared" si="311"/>
        <v>240.51844079098797</v>
      </c>
      <c r="P2202" s="6">
        <f>FORECAST(J2202,Inputs!$B$10:$B$18,Inputs!$A$10:$A$18)</f>
        <v>31.813449223523371</v>
      </c>
      <c r="Q2202" s="6">
        <f>IF(Inputs!$D$10="Yes",IF('Hourly Calcs'!P2202&gt;'Hourly Calcs'!K2202,'Hourly Calcs'!O2202,N2202+O2202),N2202+O2202)</f>
        <v>470.16758439523471</v>
      </c>
      <c r="R2202" s="12">
        <f t="shared" si="312"/>
        <v>2234.2363610461553</v>
      </c>
      <c r="S2202" s="1">
        <f>IF(AND(A2202&gt;=5,A2202&lt;=9),INDEX(Demand!$C$3:$C$26,C2202),INDEX(Demand!$B$3:$B$26,C2202))</f>
        <v>600</v>
      </c>
      <c r="T2202" s="7">
        <f t="shared" si="313"/>
        <v>600</v>
      </c>
      <c r="U2202" s="7">
        <f t="shared" si="314"/>
        <v>1634.2363610461553</v>
      </c>
    </row>
    <row r="2203" spans="1:21" x14ac:dyDescent="0.2">
      <c r="A2203" s="1">
        <v>4</v>
      </c>
      <c r="B2203" s="1">
        <v>2</v>
      </c>
      <c r="C2203" s="1">
        <v>11</v>
      </c>
      <c r="D2203">
        <v>11.5</v>
      </c>
      <c r="E2203">
        <v>8.9</v>
      </c>
      <c r="F2203">
        <v>84</v>
      </c>
      <c r="G2203">
        <v>380</v>
      </c>
      <c r="H2203">
        <v>115</v>
      </c>
      <c r="I2203">
        <v>306</v>
      </c>
      <c r="J2203" s="4">
        <f t="shared" si="309"/>
        <v>153.74466218002487</v>
      </c>
      <c r="K2203" s="4">
        <f t="shared" si="310"/>
        <v>41.621319438889664</v>
      </c>
      <c r="L2203" s="5">
        <f t="shared" si="306"/>
        <v>11.255337819975125</v>
      </c>
      <c r="M2203" s="5">
        <f t="shared" si="307"/>
        <v>7.6213194388896639</v>
      </c>
      <c r="N2203" s="6">
        <f t="shared" si="308"/>
        <v>110.47311625594565</v>
      </c>
      <c r="O2203" s="6">
        <f t="shared" si="311"/>
        <v>279.84274860092137</v>
      </c>
      <c r="P2203" s="6">
        <f>FORECAST(J2203,Inputs!$B$10:$B$18,Inputs!$A$10:$A$18)</f>
        <v>31.979117242407636</v>
      </c>
      <c r="Q2203" s="6">
        <f>IF(Inputs!$D$10="Yes",IF('Hourly Calcs'!P2203&gt;'Hourly Calcs'!K2203,'Hourly Calcs'!O2203,N2203+O2203),N2203+O2203)</f>
        <v>390.31586485686705</v>
      </c>
      <c r="R2203" s="12">
        <f t="shared" si="312"/>
        <v>1854.7809897998322</v>
      </c>
      <c r="S2203" s="1">
        <f>IF(AND(A2203&gt;=5,A2203&lt;=9),INDEX(Demand!$C$3:$C$26,C2203),INDEX(Demand!$B$3:$B$26,C2203))</f>
        <v>600</v>
      </c>
      <c r="T2203" s="7">
        <f t="shared" si="313"/>
        <v>600</v>
      </c>
      <c r="U2203" s="7">
        <f t="shared" si="314"/>
        <v>1254.7809897998322</v>
      </c>
    </row>
    <row r="2204" spans="1:21" x14ac:dyDescent="0.2">
      <c r="A2204" s="1">
        <v>4</v>
      </c>
      <c r="B2204" s="1">
        <v>2</v>
      </c>
      <c r="C2204" s="1">
        <v>12</v>
      </c>
      <c r="D2204">
        <v>12.6</v>
      </c>
      <c r="E2204">
        <v>9</v>
      </c>
      <c r="F2204">
        <v>79</v>
      </c>
      <c r="G2204">
        <v>554</v>
      </c>
      <c r="H2204">
        <v>329</v>
      </c>
      <c r="I2204">
        <v>323</v>
      </c>
      <c r="J2204" s="4">
        <f t="shared" si="309"/>
        <v>173.88144897752818</v>
      </c>
      <c r="K2204" s="4">
        <f t="shared" si="310"/>
        <v>44.291237625769668</v>
      </c>
      <c r="L2204" s="5">
        <f t="shared" si="306"/>
        <v>8.88144897752818</v>
      </c>
      <c r="M2204" s="5">
        <f t="shared" si="307"/>
        <v>10.291237625769668</v>
      </c>
      <c r="N2204" s="6">
        <f t="shared" si="308"/>
        <v>320.57513615136105</v>
      </c>
      <c r="O2204" s="6">
        <f t="shared" si="311"/>
        <v>295.38956796763921</v>
      </c>
      <c r="P2204" s="6">
        <f>FORECAST(J2204,Inputs!$B$10:$B$18,Inputs!$A$10:$A$18)</f>
        <v>32.16556897201415</v>
      </c>
      <c r="Q2204" s="6">
        <f>IF(Inputs!$D$10="Yes",IF('Hourly Calcs'!P2204&gt;'Hourly Calcs'!K2204,'Hourly Calcs'!O2204,N2204+O2204),N2204+O2204)</f>
        <v>615.96470411900032</v>
      </c>
      <c r="R2204" s="12">
        <f t="shared" si="312"/>
        <v>2927.0642739734894</v>
      </c>
      <c r="S2204" s="1">
        <f>IF(AND(A2204&gt;=5,A2204&lt;=9),INDEX(Demand!$C$3:$C$26,C2204),INDEX(Demand!$B$3:$B$26,C2204))</f>
        <v>600</v>
      </c>
      <c r="T2204" s="7">
        <f t="shared" si="313"/>
        <v>600</v>
      </c>
      <c r="U2204" s="7">
        <f t="shared" si="314"/>
        <v>2327.0642739734894</v>
      </c>
    </row>
    <row r="2205" spans="1:21" x14ac:dyDescent="0.2">
      <c r="A2205" s="1">
        <v>4</v>
      </c>
      <c r="B2205" s="1">
        <v>2</v>
      </c>
      <c r="C2205" s="1">
        <v>13</v>
      </c>
      <c r="D2205">
        <v>13.1</v>
      </c>
      <c r="E2205">
        <v>9.4</v>
      </c>
      <c r="F2205">
        <v>78</v>
      </c>
      <c r="G2205">
        <v>563</v>
      </c>
      <c r="H2205">
        <v>374</v>
      </c>
      <c r="I2205">
        <v>298</v>
      </c>
      <c r="J2205" s="4">
        <f t="shared" si="309"/>
        <v>194.66112502195432</v>
      </c>
      <c r="K2205" s="4">
        <f t="shared" si="310"/>
        <v>43.597768614219525</v>
      </c>
      <c r="L2205" s="5">
        <f t="shared" si="306"/>
        <v>29.661125021954319</v>
      </c>
      <c r="M2205" s="5">
        <f t="shared" si="307"/>
        <v>9.5977686142195253</v>
      </c>
      <c r="N2205" s="6">
        <f t="shared" si="308"/>
        <v>345.42643630363045</v>
      </c>
      <c r="O2205" s="6">
        <f t="shared" si="311"/>
        <v>272.52659831070122</v>
      </c>
      <c r="P2205" s="6">
        <f>FORECAST(J2205,Inputs!$B$10:$B$18,Inputs!$A$10:$A$18)</f>
        <v>32.357973379832906</v>
      </c>
      <c r="Q2205" s="6">
        <f>IF(Inputs!$D$10="Yes",IF('Hourly Calcs'!P2205&gt;'Hourly Calcs'!K2205,'Hourly Calcs'!O2205,N2205+O2205),N2205+O2205)</f>
        <v>617.95303461433173</v>
      </c>
      <c r="R2205" s="12">
        <f t="shared" si="312"/>
        <v>2936.5128204873045</v>
      </c>
      <c r="S2205" s="1">
        <f>IF(AND(A2205&gt;=5,A2205&lt;=9),INDEX(Demand!$C$3:$C$26,C2205),INDEX(Demand!$B$3:$B$26,C2205))</f>
        <v>600</v>
      </c>
      <c r="T2205" s="7">
        <f t="shared" si="313"/>
        <v>600</v>
      </c>
      <c r="U2205" s="7">
        <f t="shared" si="314"/>
        <v>2336.5128204873045</v>
      </c>
    </row>
    <row r="2206" spans="1:21" x14ac:dyDescent="0.2">
      <c r="A2206" s="1">
        <v>4</v>
      </c>
      <c r="B2206" s="1">
        <v>2</v>
      </c>
      <c r="C2206" s="1">
        <v>14</v>
      </c>
      <c r="D2206">
        <v>13.8</v>
      </c>
      <c r="E2206">
        <v>9.3000000000000007</v>
      </c>
      <c r="F2206">
        <v>74</v>
      </c>
      <c r="G2206">
        <v>402</v>
      </c>
      <c r="H2206">
        <v>117</v>
      </c>
      <c r="I2206">
        <v>323</v>
      </c>
      <c r="J2206" s="4">
        <f t="shared" si="309"/>
        <v>214.00811980256213</v>
      </c>
      <c r="K2206" s="4">
        <f t="shared" si="310"/>
        <v>39.693005214902556</v>
      </c>
      <c r="L2206" s="5">
        <f t="shared" si="306"/>
        <v>49.008119802562135</v>
      </c>
      <c r="M2206" s="5">
        <f t="shared" si="307"/>
        <v>5.6930052149025556</v>
      </c>
      <c r="N2206" s="6">
        <f t="shared" si="308"/>
        <v>94.972630260810831</v>
      </c>
      <c r="O2206" s="6">
        <f t="shared" si="311"/>
        <v>295.38956796763921</v>
      </c>
      <c r="P2206" s="6">
        <f>FORECAST(J2206,Inputs!$B$10:$B$18,Inputs!$A$10:$A$18)</f>
        <v>32.537112220394093</v>
      </c>
      <c r="Q2206" s="6">
        <f>IF(Inputs!$D$10="Yes",IF('Hourly Calcs'!P2206&gt;'Hourly Calcs'!K2206,'Hourly Calcs'!O2206,N2206+O2206),N2206+O2206)</f>
        <v>390.36219822845004</v>
      </c>
      <c r="R2206" s="12">
        <f t="shared" si="312"/>
        <v>1855.0011659815946</v>
      </c>
      <c r="S2206" s="1">
        <f>IF(AND(A2206&gt;=5,A2206&lt;=9),INDEX(Demand!$C$3:$C$26,C2206),INDEX(Demand!$B$3:$B$26,C2206))</f>
        <v>600</v>
      </c>
      <c r="T2206" s="7">
        <f t="shared" si="313"/>
        <v>600</v>
      </c>
      <c r="U2206" s="7">
        <f t="shared" si="314"/>
        <v>1255.0011659815946</v>
      </c>
    </row>
    <row r="2207" spans="1:21" x14ac:dyDescent="0.2">
      <c r="A2207" s="1">
        <v>4</v>
      </c>
      <c r="B2207" s="1">
        <v>2</v>
      </c>
      <c r="C2207" s="1">
        <v>15</v>
      </c>
      <c r="D2207">
        <v>14.3</v>
      </c>
      <c r="E2207">
        <v>9.9</v>
      </c>
      <c r="F2207">
        <v>75</v>
      </c>
      <c r="G2207">
        <v>546</v>
      </c>
      <c r="H2207">
        <v>566</v>
      </c>
      <c r="I2207">
        <v>207</v>
      </c>
      <c r="J2207" s="4">
        <f t="shared" si="309"/>
        <v>230.84525340903792</v>
      </c>
      <c r="K2207" s="4">
        <f t="shared" si="310"/>
        <v>33.302241760542209</v>
      </c>
      <c r="L2207" s="5">
        <f t="shared" si="306"/>
        <v>65.845253409037923</v>
      </c>
      <c r="M2207" s="5">
        <f t="shared" si="307"/>
        <v>0.69775823945779081</v>
      </c>
      <c r="N2207" s="6">
        <f t="shared" si="308"/>
        <v>365.88209501816533</v>
      </c>
      <c r="O2207" s="6">
        <f t="shared" si="311"/>
        <v>189.3053887594468</v>
      </c>
      <c r="P2207" s="6">
        <f>FORECAST(J2207,Inputs!$B$10:$B$18,Inputs!$A$10:$A$18)</f>
        <v>32.693011605639235</v>
      </c>
      <c r="Q2207" s="6">
        <f>IF(Inputs!$D$10="Yes",IF('Hourly Calcs'!P2207&gt;'Hourly Calcs'!K2207,'Hourly Calcs'!O2207,N2207+O2207),N2207+O2207)</f>
        <v>555.1874837776121</v>
      </c>
      <c r="R2207" s="12">
        <f t="shared" si="312"/>
        <v>2638.2509229112125</v>
      </c>
      <c r="S2207" s="1">
        <f>IF(AND(A2207&gt;=5,A2207&lt;=9),INDEX(Demand!$C$3:$C$26,C2207),INDEX(Demand!$B$3:$B$26,C2207))</f>
        <v>600</v>
      </c>
      <c r="T2207" s="7">
        <f t="shared" si="313"/>
        <v>600</v>
      </c>
      <c r="U2207" s="7">
        <f t="shared" si="314"/>
        <v>2038.2509229112125</v>
      </c>
    </row>
    <row r="2208" spans="1:21" x14ac:dyDescent="0.2">
      <c r="A2208" s="1">
        <v>4</v>
      </c>
      <c r="B2208" s="1">
        <v>2</v>
      </c>
      <c r="C2208" s="1">
        <v>16</v>
      </c>
      <c r="D2208">
        <v>13.5</v>
      </c>
      <c r="E2208">
        <v>9.1999999999999993</v>
      </c>
      <c r="F2208">
        <v>75</v>
      </c>
      <c r="G2208">
        <v>258</v>
      </c>
      <c r="H2208">
        <v>96</v>
      </c>
      <c r="I2208">
        <v>212</v>
      </c>
      <c r="J2208" s="4">
        <f t="shared" si="309"/>
        <v>245.31150013717499</v>
      </c>
      <c r="K2208" s="4">
        <f t="shared" si="310"/>
        <v>25.271117379488828</v>
      </c>
      <c r="L2208" s="5">
        <f t="shared" si="306"/>
        <v>80.311500137174988</v>
      </c>
      <c r="M2208" s="5">
        <f t="shared" si="307"/>
        <v>8.7288826205111718</v>
      </c>
      <c r="N2208" s="6">
        <f t="shared" si="308"/>
        <v>42.145823846129126</v>
      </c>
      <c r="O2208" s="6">
        <f t="shared" si="311"/>
        <v>193.87798269083441</v>
      </c>
      <c r="P2208" s="6">
        <f>FORECAST(J2208,Inputs!$B$10:$B$18,Inputs!$A$10:$A$18)</f>
        <v>32.826958334603468</v>
      </c>
      <c r="Q2208" s="6">
        <f>IF(Inputs!$D$10="Yes",IF('Hourly Calcs'!P2208&gt;'Hourly Calcs'!K2208,'Hourly Calcs'!O2208,N2208+O2208),N2208+O2208)</f>
        <v>193.87798269083441</v>
      </c>
      <c r="R2208" s="12">
        <f t="shared" si="312"/>
        <v>921.30817374684511</v>
      </c>
      <c r="S2208" s="1">
        <f>IF(AND(A2208&gt;=5,A2208&lt;=9),INDEX(Demand!$C$3:$C$26,C2208),INDEX(Demand!$B$3:$B$26,C2208))</f>
        <v>900</v>
      </c>
      <c r="T2208" s="7">
        <f t="shared" si="313"/>
        <v>900</v>
      </c>
      <c r="U2208" s="7">
        <f t="shared" si="314"/>
        <v>21.308173746845114</v>
      </c>
    </row>
    <row r="2209" spans="1:21" x14ac:dyDescent="0.2">
      <c r="A2209" s="1">
        <v>4</v>
      </c>
      <c r="B2209" s="1">
        <v>2</v>
      </c>
      <c r="C2209" s="1">
        <v>17</v>
      </c>
      <c r="D2209">
        <v>13.5</v>
      </c>
      <c r="E2209">
        <v>10</v>
      </c>
      <c r="F2209">
        <v>79</v>
      </c>
      <c r="G2209">
        <v>157</v>
      </c>
      <c r="H2209">
        <v>22</v>
      </c>
      <c r="I2209">
        <v>149</v>
      </c>
      <c r="J2209" s="4">
        <f t="shared" si="309"/>
        <v>258.09308752058547</v>
      </c>
      <c r="K2209" s="4">
        <f t="shared" si="310"/>
        <v>16.301057195017364</v>
      </c>
      <c r="L2209" s="5">
        <f t="shared" si="306"/>
        <v>0</v>
      </c>
      <c r="M2209" s="5">
        <f t="shared" si="307"/>
        <v>17.698942804982636</v>
      </c>
      <c r="N2209" s="6">
        <f t="shared" si="308"/>
        <v>4.4822307743994605</v>
      </c>
      <c r="O2209" s="6">
        <f t="shared" si="311"/>
        <v>136.26329915535061</v>
      </c>
      <c r="P2209" s="6">
        <f>FORECAST(J2209,Inputs!$B$10:$B$18,Inputs!$A$10:$A$18)</f>
        <v>32.945306365931344</v>
      </c>
      <c r="Q2209" s="6">
        <f>IF(Inputs!$D$10="Yes",IF('Hourly Calcs'!P2209&gt;'Hourly Calcs'!K2209,'Hourly Calcs'!O2209,N2209+O2209),N2209+O2209)</f>
        <v>136.26329915535061</v>
      </c>
      <c r="R2209" s="12">
        <f t="shared" si="312"/>
        <v>647.52319758622605</v>
      </c>
      <c r="S2209" s="1">
        <f>IF(AND(A2209&gt;=5,A2209&lt;=9),INDEX(Demand!$C$3:$C$26,C2209),INDEX(Demand!$B$3:$B$26,C2209))</f>
        <v>900</v>
      </c>
      <c r="T2209" s="7">
        <f t="shared" si="313"/>
        <v>647.52319758622605</v>
      </c>
      <c r="U2209" s="7">
        <f t="shared" si="314"/>
        <v>0</v>
      </c>
    </row>
    <row r="2210" spans="1:21" x14ac:dyDescent="0.2">
      <c r="A2210" s="1">
        <v>4</v>
      </c>
      <c r="B2210" s="1">
        <v>2</v>
      </c>
      <c r="C2210" s="1">
        <v>18</v>
      </c>
      <c r="D2210">
        <v>12.7</v>
      </c>
      <c r="E2210">
        <v>11</v>
      </c>
      <c r="F2210">
        <v>89</v>
      </c>
      <c r="G2210">
        <v>58</v>
      </c>
      <c r="H2210">
        <v>0</v>
      </c>
      <c r="I2210">
        <v>58</v>
      </c>
      <c r="J2210" s="4">
        <f t="shared" si="309"/>
        <v>269.94701013848658</v>
      </c>
      <c r="K2210" s="4">
        <f t="shared" si="310"/>
        <v>6.9543318096574893</v>
      </c>
      <c r="L2210" s="5">
        <f t="shared" si="306"/>
        <v>0</v>
      </c>
      <c r="M2210" s="5">
        <f t="shared" si="307"/>
        <v>27.045668190342511</v>
      </c>
      <c r="N2210" s="6">
        <f t="shared" si="308"/>
        <v>0</v>
      </c>
      <c r="O2210" s="6">
        <f t="shared" si="311"/>
        <v>53.042089604096205</v>
      </c>
      <c r="P2210" s="6">
        <f>FORECAST(J2210,Inputs!$B$10:$B$18,Inputs!$A$10:$A$18)</f>
        <v>33.055064908689687</v>
      </c>
      <c r="Q2210" s="6">
        <f>IF(Inputs!$D$10="Yes",IF('Hourly Calcs'!P2210&gt;'Hourly Calcs'!K2210,'Hourly Calcs'!O2210,N2210+O2210),N2210+O2210)</f>
        <v>53.042089604096205</v>
      </c>
      <c r="R2210" s="12">
        <f t="shared" si="312"/>
        <v>252.05600979866514</v>
      </c>
      <c r="S2210" s="1">
        <f>IF(AND(A2210&gt;=5,A2210&lt;=9),INDEX(Demand!$C$3:$C$26,C2210),INDEX(Demand!$B$3:$B$26,C2210))</f>
        <v>900</v>
      </c>
      <c r="T2210" s="7">
        <f t="shared" si="313"/>
        <v>252.05600979866517</v>
      </c>
      <c r="U2210" s="7">
        <f t="shared" si="314"/>
        <v>0</v>
      </c>
    </row>
    <row r="2211" spans="1:21" x14ac:dyDescent="0.2">
      <c r="A2211" s="1">
        <v>4</v>
      </c>
      <c r="B2211" s="1">
        <v>2</v>
      </c>
      <c r="C2211" s="1">
        <v>19</v>
      </c>
      <c r="D2211">
        <v>11.6</v>
      </c>
      <c r="E2211">
        <v>10.4</v>
      </c>
      <c r="F2211">
        <v>92</v>
      </c>
      <c r="G2211">
        <v>7</v>
      </c>
      <c r="H2211">
        <v>0</v>
      </c>
      <c r="I2211">
        <v>7</v>
      </c>
      <c r="J2211" s="4">
        <f t="shared" si="309"/>
        <v>281.56337861305127</v>
      </c>
      <c r="K2211" s="4">
        <f t="shared" si="310"/>
        <v>-2.4628063214528595</v>
      </c>
      <c r="L2211" s="5">
        <f t="shared" ref="L2211:L2274" si="315">IF(ABS($B$5-J2211)&gt;90,0,ABS($B$5-J2211))</f>
        <v>0</v>
      </c>
      <c r="M2211" s="5">
        <f t="shared" ref="M2211:M2274" si="316">IF(K2211&gt;0,ABS($B$4-K2211),0)</f>
        <v>0</v>
      </c>
      <c r="N2211" s="6">
        <f t="shared" si="308"/>
        <v>0</v>
      </c>
      <c r="O2211" s="6">
        <f t="shared" si="311"/>
        <v>6.4016315039426459</v>
      </c>
      <c r="P2211" s="6">
        <f>FORECAST(J2211,Inputs!$B$10:$B$18,Inputs!$A$10:$A$18)</f>
        <v>33.162623876046766</v>
      </c>
      <c r="Q2211" s="6">
        <f>IF(Inputs!$D$10="Yes",IF('Hourly Calcs'!P2211&gt;'Hourly Calcs'!K2211,'Hourly Calcs'!O2211,N2211+O2211),N2211+O2211)</f>
        <v>6.4016315039426459</v>
      </c>
      <c r="R2211" s="12">
        <f t="shared" si="312"/>
        <v>30.420552906735452</v>
      </c>
      <c r="S2211" s="1">
        <f>IF(AND(A2211&gt;=5,A2211&lt;=9),INDEX(Demand!$C$3:$C$26,C2211),INDEX(Demand!$B$3:$B$26,C2211))</f>
        <v>900</v>
      </c>
      <c r="T2211" s="7">
        <f t="shared" si="313"/>
        <v>30.420552906735452</v>
      </c>
      <c r="U2211" s="7">
        <f t="shared" si="314"/>
        <v>0</v>
      </c>
    </row>
    <row r="2212" spans="1:21" x14ac:dyDescent="0.2">
      <c r="A2212" s="1">
        <v>4</v>
      </c>
      <c r="B2212" s="1">
        <v>2</v>
      </c>
      <c r="C2212" s="1">
        <v>20</v>
      </c>
      <c r="D2212">
        <v>11.5</v>
      </c>
      <c r="E2212">
        <v>10.5</v>
      </c>
      <c r="F2212">
        <v>94</v>
      </c>
      <c r="G2212">
        <v>0</v>
      </c>
      <c r="H2212">
        <v>0</v>
      </c>
      <c r="I2212">
        <v>0</v>
      </c>
      <c r="J2212" s="4">
        <f t="shared" si="309"/>
        <v>293.57209237591815</v>
      </c>
      <c r="K2212" s="4">
        <f t="shared" si="310"/>
        <v>-11.589589540906843</v>
      </c>
      <c r="L2212" s="5">
        <f t="shared" si="315"/>
        <v>0</v>
      </c>
      <c r="M2212" s="5">
        <f t="shared" si="316"/>
        <v>0</v>
      </c>
      <c r="N2212" s="6">
        <f t="shared" si="308"/>
        <v>0</v>
      </c>
      <c r="O2212" s="6">
        <f t="shared" si="311"/>
        <v>0</v>
      </c>
      <c r="P2212" s="6">
        <f>FORECAST(J2212,Inputs!$B$10:$B$18,Inputs!$A$10:$A$18)</f>
        <v>33.273815670147386</v>
      </c>
      <c r="Q2212" s="6">
        <f>IF(Inputs!$D$10="Yes",IF('Hourly Calcs'!P2212&gt;'Hourly Calcs'!K2212,'Hourly Calcs'!O2212,N2212+O2212),N2212+O2212)</f>
        <v>0</v>
      </c>
      <c r="R2212" s="12">
        <f t="shared" si="312"/>
        <v>0</v>
      </c>
      <c r="S2212" s="1">
        <f>IF(AND(A2212&gt;=5,A2212&lt;=9),INDEX(Demand!$C$3:$C$26,C2212),INDEX(Demand!$B$3:$B$26,C2212))</f>
        <v>800</v>
      </c>
      <c r="T2212" s="7">
        <f t="shared" si="313"/>
        <v>0</v>
      </c>
      <c r="U2212" s="7">
        <f t="shared" si="314"/>
        <v>0</v>
      </c>
    </row>
    <row r="2213" spans="1:21" x14ac:dyDescent="0.2">
      <c r="A2213" s="1">
        <v>4</v>
      </c>
      <c r="B2213" s="1">
        <v>2</v>
      </c>
      <c r="C2213" s="1">
        <v>21</v>
      </c>
      <c r="D2213">
        <v>10.8</v>
      </c>
      <c r="E2213">
        <v>9.8000000000000007</v>
      </c>
      <c r="F2213">
        <v>94</v>
      </c>
      <c r="G2213">
        <v>0</v>
      </c>
      <c r="H2213">
        <v>0</v>
      </c>
      <c r="I2213">
        <v>0</v>
      </c>
      <c r="J2213" s="4">
        <f t="shared" si="309"/>
        <v>306.5623520227968</v>
      </c>
      <c r="K2213" s="4">
        <f t="shared" si="310"/>
        <v>-19.798119680987369</v>
      </c>
      <c r="L2213" s="5">
        <f t="shared" si="315"/>
        <v>0</v>
      </c>
      <c r="M2213" s="5">
        <f t="shared" si="316"/>
        <v>0</v>
      </c>
      <c r="N2213" s="6">
        <f t="shared" si="308"/>
        <v>0</v>
      </c>
      <c r="O2213" s="6">
        <f t="shared" si="311"/>
        <v>0</v>
      </c>
      <c r="P2213" s="6">
        <f>FORECAST(J2213,Inputs!$B$10:$B$18,Inputs!$A$10:$A$18)</f>
        <v>33.394095852062932</v>
      </c>
      <c r="Q2213" s="6">
        <f>IF(Inputs!$D$10="Yes",IF('Hourly Calcs'!P2213&gt;'Hourly Calcs'!K2213,'Hourly Calcs'!O2213,N2213+O2213),N2213+O2213)</f>
        <v>0</v>
      </c>
      <c r="R2213" s="12">
        <f t="shared" si="312"/>
        <v>0</v>
      </c>
      <c r="S2213" s="1">
        <f>IF(AND(A2213&gt;=5,A2213&lt;=9),INDEX(Demand!$C$3:$C$26,C2213),INDEX(Demand!$B$3:$B$26,C2213))</f>
        <v>700</v>
      </c>
      <c r="T2213" s="7">
        <f t="shared" si="313"/>
        <v>0</v>
      </c>
      <c r="U2213" s="7">
        <f t="shared" si="314"/>
        <v>0</v>
      </c>
    </row>
    <row r="2214" spans="1:21" x14ac:dyDescent="0.2">
      <c r="A2214" s="1">
        <v>4</v>
      </c>
      <c r="B2214" s="1">
        <v>2</v>
      </c>
      <c r="C2214" s="1">
        <v>22</v>
      </c>
      <c r="D2214">
        <v>11.6</v>
      </c>
      <c r="E2214">
        <v>10.199999999999999</v>
      </c>
      <c r="F2214">
        <v>91</v>
      </c>
      <c r="G2214">
        <v>0</v>
      </c>
      <c r="H2214">
        <v>0</v>
      </c>
      <c r="I2214">
        <v>0</v>
      </c>
      <c r="J2214" s="4">
        <f t="shared" si="309"/>
        <v>321.03535895798348</v>
      </c>
      <c r="K2214" s="4">
        <f t="shared" si="310"/>
        <v>-26.640589931137853</v>
      </c>
      <c r="L2214" s="5">
        <f t="shared" si="315"/>
        <v>0</v>
      </c>
      <c r="M2214" s="5">
        <f t="shared" si="316"/>
        <v>0</v>
      </c>
      <c r="N2214" s="6">
        <f t="shared" si="308"/>
        <v>0</v>
      </c>
      <c r="O2214" s="6">
        <f t="shared" si="311"/>
        <v>0</v>
      </c>
      <c r="P2214" s="6">
        <f>FORECAST(J2214,Inputs!$B$10:$B$18,Inputs!$A$10:$A$18)</f>
        <v>33.528105175536879</v>
      </c>
      <c r="Q2214" s="6">
        <f>IF(Inputs!$D$10="Yes",IF('Hourly Calcs'!P2214&gt;'Hourly Calcs'!K2214,'Hourly Calcs'!O2214,N2214+O2214),N2214+O2214)</f>
        <v>0</v>
      </c>
      <c r="R2214" s="12">
        <f t="shared" si="312"/>
        <v>0</v>
      </c>
      <c r="S2214" s="1">
        <f>IF(AND(A2214&gt;=5,A2214&lt;=9),INDEX(Demand!$C$3:$C$26,C2214),INDEX(Demand!$B$3:$B$26,C2214))</f>
        <v>600</v>
      </c>
      <c r="T2214" s="7">
        <f t="shared" si="313"/>
        <v>0</v>
      </c>
      <c r="U2214" s="7">
        <f t="shared" si="314"/>
        <v>0</v>
      </c>
    </row>
    <row r="2215" spans="1:21" x14ac:dyDescent="0.2">
      <c r="A2215" s="1">
        <v>4</v>
      </c>
      <c r="B2215" s="1">
        <v>2</v>
      </c>
      <c r="C2215" s="1">
        <v>23</v>
      </c>
      <c r="D2215">
        <v>11.3</v>
      </c>
      <c r="E2215">
        <v>9.5</v>
      </c>
      <c r="F2215">
        <v>89</v>
      </c>
      <c r="G2215">
        <v>0</v>
      </c>
      <c r="H2215">
        <v>0</v>
      </c>
      <c r="I2215">
        <v>0</v>
      </c>
      <c r="J2215" s="4">
        <f t="shared" si="309"/>
        <v>337.22020831298403</v>
      </c>
      <c r="K2215" s="4">
        <f t="shared" si="310"/>
        <v>-31.504111806954739</v>
      </c>
      <c r="L2215" s="5">
        <f t="shared" si="315"/>
        <v>0</v>
      </c>
      <c r="M2215" s="5">
        <f t="shared" si="316"/>
        <v>0</v>
      </c>
      <c r="N2215" s="6">
        <f t="shared" si="308"/>
        <v>0</v>
      </c>
      <c r="O2215" s="6">
        <f t="shared" si="311"/>
        <v>0</v>
      </c>
      <c r="P2215" s="6">
        <f>FORECAST(J2215,Inputs!$B$10:$B$18,Inputs!$A$10:$A$18)</f>
        <v>33.677964891786885</v>
      </c>
      <c r="Q2215" s="6">
        <f>IF(Inputs!$D$10="Yes",IF('Hourly Calcs'!P2215&gt;'Hourly Calcs'!K2215,'Hourly Calcs'!O2215,N2215+O2215),N2215+O2215)</f>
        <v>0</v>
      </c>
      <c r="R2215" s="12">
        <f t="shared" si="312"/>
        <v>0</v>
      </c>
      <c r="S2215" s="1">
        <f>IF(AND(A2215&gt;=5,A2215&lt;=9),INDEX(Demand!$C$3:$C$26,C2215),INDEX(Demand!$B$3:$B$26,C2215))</f>
        <v>500</v>
      </c>
      <c r="T2215" s="7">
        <f t="shared" si="313"/>
        <v>0</v>
      </c>
      <c r="U2215" s="7">
        <f t="shared" si="314"/>
        <v>0</v>
      </c>
    </row>
    <row r="2216" spans="1:21" x14ac:dyDescent="0.2">
      <c r="A2216" s="1">
        <v>4</v>
      </c>
      <c r="B2216" s="1">
        <v>2</v>
      </c>
      <c r="C2216" s="1">
        <v>24</v>
      </c>
      <c r="D2216">
        <v>10.6</v>
      </c>
      <c r="E2216">
        <v>9.4</v>
      </c>
      <c r="F2216">
        <v>92</v>
      </c>
      <c r="G2216">
        <v>0</v>
      </c>
      <c r="H2216">
        <v>0</v>
      </c>
      <c r="I2216">
        <v>0</v>
      </c>
      <c r="J2216" s="4">
        <f t="shared" si="309"/>
        <v>354.77630176427152</v>
      </c>
      <c r="K2216" s="4">
        <f t="shared" si="310"/>
        <v>-33.790833673853143</v>
      </c>
      <c r="L2216" s="5">
        <f t="shared" si="315"/>
        <v>0</v>
      </c>
      <c r="M2216" s="5">
        <f t="shared" si="316"/>
        <v>0</v>
      </c>
      <c r="N2216" s="6">
        <f t="shared" si="308"/>
        <v>0</v>
      </c>
      <c r="O2216" s="6">
        <f t="shared" si="311"/>
        <v>0</v>
      </c>
      <c r="P2216" s="6">
        <f>FORECAST(J2216,Inputs!$B$10:$B$18,Inputs!$A$10:$A$18)</f>
        <v>33.840521312632141</v>
      </c>
      <c r="Q2216" s="6">
        <f>IF(Inputs!$D$10="Yes",IF('Hourly Calcs'!P2216&gt;'Hourly Calcs'!K2216,'Hourly Calcs'!O2216,N2216+O2216),N2216+O2216)</f>
        <v>0</v>
      </c>
      <c r="R2216" s="12">
        <f t="shared" si="312"/>
        <v>0</v>
      </c>
      <c r="S2216" s="1">
        <f>IF(AND(A2216&gt;=5,A2216&lt;=9),INDEX(Demand!$C$3:$C$26,C2216),INDEX(Demand!$B$3:$B$26,C2216))</f>
        <v>400</v>
      </c>
      <c r="T2216" s="7">
        <f t="shared" si="313"/>
        <v>0</v>
      </c>
      <c r="U2216" s="7">
        <f t="shared" si="314"/>
        <v>0</v>
      </c>
    </row>
    <row r="2217" spans="1:21" x14ac:dyDescent="0.2">
      <c r="A2217" s="1">
        <v>4</v>
      </c>
      <c r="B2217" s="1">
        <v>3</v>
      </c>
      <c r="C2217" s="1">
        <v>1</v>
      </c>
      <c r="D2217">
        <v>10.199999999999999</v>
      </c>
      <c r="E2217">
        <v>8.8000000000000007</v>
      </c>
      <c r="F2217">
        <v>91</v>
      </c>
      <c r="G2217">
        <v>0</v>
      </c>
      <c r="H2217">
        <v>0</v>
      </c>
      <c r="I2217">
        <v>0</v>
      </c>
      <c r="J2217" s="4">
        <f t="shared" si="309"/>
        <v>12.691664450337072</v>
      </c>
      <c r="K2217" s="4">
        <f t="shared" si="310"/>
        <v>-33.154878772619554</v>
      </c>
      <c r="L2217" s="5">
        <f t="shared" si="315"/>
        <v>0</v>
      </c>
      <c r="M2217" s="5">
        <f t="shared" si="316"/>
        <v>0</v>
      </c>
      <c r="N2217" s="6">
        <f t="shared" si="308"/>
        <v>0</v>
      </c>
      <c r="O2217" s="6">
        <f t="shared" si="311"/>
        <v>0</v>
      </c>
      <c r="P2217" s="6">
        <f>FORECAST(J2217,Inputs!$B$10:$B$18,Inputs!$A$10:$A$18)</f>
        <v>30.673070967132748</v>
      </c>
      <c r="Q2217" s="6">
        <f>IF(Inputs!$D$10="Yes",IF('Hourly Calcs'!P2217&gt;'Hourly Calcs'!K2217,'Hourly Calcs'!O2217,N2217+O2217),N2217+O2217)</f>
        <v>0</v>
      </c>
      <c r="R2217" s="12">
        <f t="shared" si="312"/>
        <v>0</v>
      </c>
      <c r="S2217" s="1">
        <f>IF(AND(A2217&gt;=5,A2217&lt;=9),INDEX(Demand!$C$3:$C$26,C2217),INDEX(Demand!$B$3:$B$26,C2217))</f>
        <v>350</v>
      </c>
      <c r="T2217" s="7">
        <f t="shared" si="313"/>
        <v>0</v>
      </c>
      <c r="U2217" s="7">
        <f t="shared" si="314"/>
        <v>0</v>
      </c>
    </row>
    <row r="2218" spans="1:21" x14ac:dyDescent="0.2">
      <c r="A2218" s="1">
        <v>4</v>
      </c>
      <c r="B2218" s="1">
        <v>3</v>
      </c>
      <c r="C2218" s="1">
        <v>2</v>
      </c>
      <c r="D2218">
        <v>10.4</v>
      </c>
      <c r="E2218">
        <v>9.4</v>
      </c>
      <c r="F2218">
        <v>94</v>
      </c>
      <c r="G2218">
        <v>0</v>
      </c>
      <c r="H2218">
        <v>0</v>
      </c>
      <c r="I2218">
        <v>0</v>
      </c>
      <c r="J2218" s="4">
        <f t="shared" si="309"/>
        <v>29.745187623083126</v>
      </c>
      <c r="K2218" s="4">
        <f t="shared" si="310"/>
        <v>-29.696213628211481</v>
      </c>
      <c r="L2218" s="5">
        <f t="shared" si="315"/>
        <v>0</v>
      </c>
      <c r="M2218" s="5">
        <f t="shared" si="316"/>
        <v>0</v>
      </c>
      <c r="N2218" s="6">
        <f t="shared" si="308"/>
        <v>0</v>
      </c>
      <c r="O2218" s="6">
        <f t="shared" si="311"/>
        <v>0</v>
      </c>
      <c r="P2218" s="6">
        <f>FORECAST(J2218,Inputs!$B$10:$B$18,Inputs!$A$10:$A$18)</f>
        <v>30.830973959472988</v>
      </c>
      <c r="Q2218" s="6">
        <f>IF(Inputs!$D$10="Yes",IF('Hourly Calcs'!P2218&gt;'Hourly Calcs'!K2218,'Hourly Calcs'!O2218,N2218+O2218),N2218+O2218)</f>
        <v>0</v>
      </c>
      <c r="R2218" s="12">
        <f t="shared" si="312"/>
        <v>0</v>
      </c>
      <c r="S2218" s="1">
        <f>IF(AND(A2218&gt;=5,A2218&lt;=9),INDEX(Demand!$C$3:$C$26,C2218),INDEX(Demand!$B$3:$B$26,C2218))</f>
        <v>350</v>
      </c>
      <c r="T2218" s="7">
        <f t="shared" si="313"/>
        <v>0</v>
      </c>
      <c r="U2218" s="7">
        <f t="shared" si="314"/>
        <v>0</v>
      </c>
    </row>
    <row r="2219" spans="1:21" x14ac:dyDescent="0.2">
      <c r="A2219" s="1">
        <v>4</v>
      </c>
      <c r="B2219" s="1">
        <v>3</v>
      </c>
      <c r="C2219" s="1">
        <v>3</v>
      </c>
      <c r="D2219">
        <v>10.5</v>
      </c>
      <c r="E2219">
        <v>9.3000000000000007</v>
      </c>
      <c r="F2219">
        <v>92</v>
      </c>
      <c r="G2219">
        <v>0</v>
      </c>
      <c r="H2219">
        <v>0</v>
      </c>
      <c r="I2219">
        <v>0</v>
      </c>
      <c r="J2219" s="4">
        <f t="shared" si="309"/>
        <v>45.191670982044286</v>
      </c>
      <c r="K2219" s="4">
        <f t="shared" si="310"/>
        <v>-23.900001076021198</v>
      </c>
      <c r="L2219" s="5">
        <f t="shared" si="315"/>
        <v>0</v>
      </c>
      <c r="M2219" s="5">
        <f t="shared" si="316"/>
        <v>0</v>
      </c>
      <c r="N2219" s="6">
        <f t="shared" si="308"/>
        <v>0</v>
      </c>
      <c r="O2219" s="6">
        <f t="shared" si="311"/>
        <v>0</v>
      </c>
      <c r="P2219" s="6">
        <f>FORECAST(J2219,Inputs!$B$10:$B$18,Inputs!$A$10:$A$18)</f>
        <v>30.973996953537444</v>
      </c>
      <c r="Q2219" s="6">
        <f>IF(Inputs!$D$10="Yes",IF('Hourly Calcs'!P2219&gt;'Hourly Calcs'!K2219,'Hourly Calcs'!O2219,N2219+O2219),N2219+O2219)</f>
        <v>0</v>
      </c>
      <c r="R2219" s="12">
        <f t="shared" si="312"/>
        <v>0</v>
      </c>
      <c r="S2219" s="1">
        <f>IF(AND(A2219&gt;=5,A2219&lt;=9),INDEX(Demand!$C$3:$C$26,C2219),INDEX(Demand!$B$3:$B$26,C2219))</f>
        <v>350</v>
      </c>
      <c r="T2219" s="7">
        <f t="shared" si="313"/>
        <v>0</v>
      </c>
      <c r="U2219" s="7">
        <f t="shared" si="314"/>
        <v>0</v>
      </c>
    </row>
    <row r="2220" spans="1:21" x14ac:dyDescent="0.2">
      <c r="A2220" s="1">
        <v>4</v>
      </c>
      <c r="B2220" s="1">
        <v>3</v>
      </c>
      <c r="C2220" s="1">
        <v>4</v>
      </c>
      <c r="D2220">
        <v>10.199999999999999</v>
      </c>
      <c r="E2220">
        <v>9.1999999999999993</v>
      </c>
      <c r="F2220">
        <v>94</v>
      </c>
      <c r="G2220">
        <v>0</v>
      </c>
      <c r="H2220">
        <v>0</v>
      </c>
      <c r="I2220">
        <v>0</v>
      </c>
      <c r="J2220" s="4">
        <f t="shared" si="309"/>
        <v>58.969051749250752</v>
      </c>
      <c r="K2220" s="4">
        <f t="shared" si="310"/>
        <v>-16.393115031756565</v>
      </c>
      <c r="L2220" s="5">
        <f t="shared" si="315"/>
        <v>0</v>
      </c>
      <c r="M2220" s="5">
        <f t="shared" si="316"/>
        <v>0</v>
      </c>
      <c r="N2220" s="6">
        <f t="shared" si="308"/>
        <v>0</v>
      </c>
      <c r="O2220" s="6">
        <f t="shared" si="311"/>
        <v>0</v>
      </c>
      <c r="P2220" s="6">
        <f>FORECAST(J2220,Inputs!$B$10:$B$18,Inputs!$A$10:$A$18)</f>
        <v>31.101565293974542</v>
      </c>
      <c r="Q2220" s="6">
        <f>IF(Inputs!$D$10="Yes",IF('Hourly Calcs'!P2220&gt;'Hourly Calcs'!K2220,'Hourly Calcs'!O2220,N2220+O2220),N2220+O2220)</f>
        <v>0</v>
      </c>
      <c r="R2220" s="12">
        <f t="shared" si="312"/>
        <v>0</v>
      </c>
      <c r="S2220" s="1">
        <f>IF(AND(A2220&gt;=5,A2220&lt;=9),INDEX(Demand!$C$3:$C$26,C2220),INDEX(Demand!$B$3:$B$26,C2220))</f>
        <v>350</v>
      </c>
      <c r="T2220" s="7">
        <f t="shared" si="313"/>
        <v>0</v>
      </c>
      <c r="U2220" s="7">
        <f t="shared" si="314"/>
        <v>0</v>
      </c>
    </row>
    <row r="2221" spans="1:21" x14ac:dyDescent="0.2">
      <c r="A2221" s="1">
        <v>4</v>
      </c>
      <c r="B2221" s="1">
        <v>3</v>
      </c>
      <c r="C2221" s="1">
        <v>5</v>
      </c>
      <c r="D2221">
        <v>9.8000000000000007</v>
      </c>
      <c r="E2221">
        <v>9</v>
      </c>
      <c r="F2221">
        <v>95</v>
      </c>
      <c r="G2221">
        <v>0</v>
      </c>
      <c r="H2221">
        <v>0</v>
      </c>
      <c r="I2221">
        <v>0</v>
      </c>
      <c r="J2221" s="4">
        <f t="shared" si="309"/>
        <v>71.455324056179606</v>
      </c>
      <c r="K2221" s="4">
        <f t="shared" si="310"/>
        <v>-7.7469643450794479</v>
      </c>
      <c r="L2221" s="5">
        <f t="shared" si="315"/>
        <v>0</v>
      </c>
      <c r="M2221" s="5">
        <f t="shared" si="316"/>
        <v>0</v>
      </c>
      <c r="N2221" s="6">
        <f t="shared" si="308"/>
        <v>0</v>
      </c>
      <c r="O2221" s="6">
        <f t="shared" si="311"/>
        <v>0</v>
      </c>
      <c r="P2221" s="6">
        <f>FORECAST(J2221,Inputs!$B$10:$B$18,Inputs!$A$10:$A$18)</f>
        <v>31.217178926446106</v>
      </c>
      <c r="Q2221" s="6">
        <f>IF(Inputs!$D$10="Yes",IF('Hourly Calcs'!P2221&gt;'Hourly Calcs'!K2221,'Hourly Calcs'!O2221,N2221+O2221),N2221+O2221)</f>
        <v>0</v>
      </c>
      <c r="R2221" s="12">
        <f t="shared" si="312"/>
        <v>0</v>
      </c>
      <c r="S2221" s="1">
        <f>IF(AND(A2221&gt;=5,A2221&lt;=9),INDEX(Demand!$C$3:$C$26,C2221),INDEX(Demand!$B$3:$B$26,C2221))</f>
        <v>350</v>
      </c>
      <c r="T2221" s="7">
        <f t="shared" si="313"/>
        <v>0</v>
      </c>
      <c r="U2221" s="7">
        <f t="shared" si="314"/>
        <v>0</v>
      </c>
    </row>
    <row r="2222" spans="1:21" x14ac:dyDescent="0.2">
      <c r="A2222" s="1">
        <v>4</v>
      </c>
      <c r="B2222" s="1">
        <v>3</v>
      </c>
      <c r="C2222" s="1">
        <v>6</v>
      </c>
      <c r="D2222">
        <v>9.1999999999999993</v>
      </c>
      <c r="E2222">
        <v>8.6</v>
      </c>
      <c r="F2222">
        <v>96</v>
      </c>
      <c r="G2222">
        <v>1</v>
      </c>
      <c r="H2222">
        <v>0</v>
      </c>
      <c r="I2222">
        <v>1</v>
      </c>
      <c r="J2222" s="4">
        <f t="shared" si="309"/>
        <v>83.201967951983278</v>
      </c>
      <c r="K2222" s="4">
        <f t="shared" si="310"/>
        <v>1.7955207900026124</v>
      </c>
      <c r="L2222" s="5">
        <f t="shared" si="315"/>
        <v>81.798032048016722</v>
      </c>
      <c r="M2222" s="5">
        <f t="shared" si="316"/>
        <v>32.204479209997388</v>
      </c>
      <c r="N2222" s="6">
        <f t="shared" si="308"/>
        <v>0</v>
      </c>
      <c r="O2222" s="6">
        <f t="shared" si="311"/>
        <v>0.91451878627752081</v>
      </c>
      <c r="P2222" s="6">
        <f>FORECAST(J2222,Inputs!$B$10:$B$18,Inputs!$A$10:$A$18)</f>
        <v>31.325944147703545</v>
      </c>
      <c r="Q2222" s="6">
        <f>IF(Inputs!$D$10="Yes",IF('Hourly Calcs'!P2222&gt;'Hourly Calcs'!K2222,'Hourly Calcs'!O2222,N2222+O2222),N2222+O2222)</f>
        <v>0.91451878627752081</v>
      </c>
      <c r="R2222" s="12">
        <f t="shared" si="312"/>
        <v>4.3457932723907788</v>
      </c>
      <c r="S2222" s="1">
        <f>IF(AND(A2222&gt;=5,A2222&lt;=9),INDEX(Demand!$C$3:$C$26,C2222),INDEX(Demand!$B$3:$B$26,C2222))</f>
        <v>350</v>
      </c>
      <c r="T2222" s="7">
        <f t="shared" si="313"/>
        <v>4.3457932723907788</v>
      </c>
      <c r="U2222" s="7">
        <f t="shared" si="314"/>
        <v>0</v>
      </c>
    </row>
    <row r="2223" spans="1:21" x14ac:dyDescent="0.2">
      <c r="A2223" s="1">
        <v>4</v>
      </c>
      <c r="B2223" s="1">
        <v>3</v>
      </c>
      <c r="C2223" s="1">
        <v>7</v>
      </c>
      <c r="D2223">
        <v>10.9</v>
      </c>
      <c r="E2223">
        <v>8.9</v>
      </c>
      <c r="F2223">
        <v>87</v>
      </c>
      <c r="G2223">
        <v>40</v>
      </c>
      <c r="H2223">
        <v>12</v>
      </c>
      <c r="I2223">
        <v>39</v>
      </c>
      <c r="J2223" s="4">
        <f t="shared" si="309"/>
        <v>94.815420115146793</v>
      </c>
      <c r="K2223" s="4">
        <f t="shared" si="310"/>
        <v>11.045678530549722</v>
      </c>
      <c r="L2223" s="5">
        <f t="shared" si="315"/>
        <v>70.184579884853207</v>
      </c>
      <c r="M2223" s="5">
        <f t="shared" si="316"/>
        <v>22.954321469450278</v>
      </c>
      <c r="N2223" s="6">
        <f t="shared" si="308"/>
        <v>4.1386360319007078</v>
      </c>
      <c r="O2223" s="6">
        <f t="shared" si="311"/>
        <v>35.666232664823312</v>
      </c>
      <c r="P2223" s="6">
        <f>FORECAST(J2223,Inputs!$B$10:$B$18,Inputs!$A$10:$A$18)</f>
        <v>31.433476112177281</v>
      </c>
      <c r="Q2223" s="6">
        <f>IF(Inputs!$D$10="Yes",IF('Hourly Calcs'!P2223&gt;'Hourly Calcs'!K2223,'Hourly Calcs'!O2223,N2223+O2223),N2223+O2223)</f>
        <v>35.666232664823312</v>
      </c>
      <c r="R2223" s="12">
        <f t="shared" si="312"/>
        <v>169.48593762324037</v>
      </c>
      <c r="S2223" s="1">
        <f>IF(AND(A2223&gt;=5,A2223&lt;=9),INDEX(Demand!$C$3:$C$26,C2223),INDEX(Demand!$B$3:$B$26,C2223))</f>
        <v>350</v>
      </c>
      <c r="T2223" s="7">
        <f t="shared" si="313"/>
        <v>169.48593762324037</v>
      </c>
      <c r="U2223" s="7">
        <f t="shared" si="314"/>
        <v>0</v>
      </c>
    </row>
    <row r="2224" spans="1:21" x14ac:dyDescent="0.2">
      <c r="A2224" s="1">
        <v>4</v>
      </c>
      <c r="B2224" s="1">
        <v>3</v>
      </c>
      <c r="C2224" s="1">
        <v>8</v>
      </c>
      <c r="D2224">
        <v>11</v>
      </c>
      <c r="E2224">
        <v>9</v>
      </c>
      <c r="F2224">
        <v>87</v>
      </c>
      <c r="G2224">
        <v>152</v>
      </c>
      <c r="H2224">
        <v>119</v>
      </c>
      <c r="I2224">
        <v>119</v>
      </c>
      <c r="J2224" s="4">
        <f t="shared" si="309"/>
        <v>106.948393023051</v>
      </c>
      <c r="K2224" s="4">
        <f t="shared" si="310"/>
        <v>20.331361190406454</v>
      </c>
      <c r="L2224" s="5">
        <f t="shared" si="315"/>
        <v>58.051606976949003</v>
      </c>
      <c r="M2224" s="5">
        <f t="shared" si="316"/>
        <v>13.668638809593546</v>
      </c>
      <c r="N2224" s="6">
        <f t="shared" si="308"/>
        <v>67.296069532787982</v>
      </c>
      <c r="O2224" s="6">
        <f t="shared" si="311"/>
        <v>108.82773556702497</v>
      </c>
      <c r="P2224" s="6">
        <f>FORECAST(J2224,Inputs!$B$10:$B$18,Inputs!$A$10:$A$18)</f>
        <v>31.545818453917136</v>
      </c>
      <c r="Q2224" s="6">
        <f>IF(Inputs!$D$10="Yes",IF('Hourly Calcs'!P2224&gt;'Hourly Calcs'!K2224,'Hourly Calcs'!O2224,N2224+O2224),N2224+O2224)</f>
        <v>108.82773556702497</v>
      </c>
      <c r="R2224" s="12">
        <f t="shared" si="312"/>
        <v>517.14939941450268</v>
      </c>
      <c r="S2224" s="1">
        <f>IF(AND(A2224&gt;=5,A2224&lt;=9),INDEX(Demand!$C$3:$C$26,C2224),INDEX(Demand!$B$3:$B$26,C2224))</f>
        <v>350</v>
      </c>
      <c r="T2224" s="7">
        <f t="shared" si="313"/>
        <v>350</v>
      </c>
      <c r="U2224" s="7">
        <f t="shared" si="314"/>
        <v>167.14939941450268</v>
      </c>
    </row>
    <row r="2225" spans="1:21" x14ac:dyDescent="0.2">
      <c r="A2225" s="1">
        <v>4</v>
      </c>
      <c r="B2225" s="1">
        <v>3</v>
      </c>
      <c r="C2225" s="1">
        <v>9</v>
      </c>
      <c r="D2225">
        <v>11.6</v>
      </c>
      <c r="E2225">
        <v>8.8000000000000007</v>
      </c>
      <c r="F2225">
        <v>83</v>
      </c>
      <c r="G2225">
        <v>220</v>
      </c>
      <c r="H2225">
        <v>78</v>
      </c>
      <c r="I2225">
        <v>186</v>
      </c>
      <c r="J2225" s="4">
        <f t="shared" si="309"/>
        <v>120.32724479666757</v>
      </c>
      <c r="K2225" s="4">
        <f t="shared" si="310"/>
        <v>29.01912297852563</v>
      </c>
      <c r="L2225" s="5">
        <f t="shared" si="315"/>
        <v>44.672755203332429</v>
      </c>
      <c r="M2225" s="5">
        <f t="shared" si="316"/>
        <v>4.9808770214743703</v>
      </c>
      <c r="N2225" s="6">
        <f t="shared" si="308"/>
        <v>58.492603013076547</v>
      </c>
      <c r="O2225" s="6">
        <f t="shared" si="311"/>
        <v>170.10049424761888</v>
      </c>
      <c r="P2225" s="6">
        <f>FORECAST(J2225,Inputs!$B$10:$B$18,Inputs!$A$10:$A$18)</f>
        <v>31.669696711080253</v>
      </c>
      <c r="Q2225" s="6">
        <f>IF(Inputs!$D$10="Yes",IF('Hourly Calcs'!P2225&gt;'Hourly Calcs'!K2225,'Hourly Calcs'!O2225,N2225+O2225),N2225+O2225)</f>
        <v>170.10049424761888</v>
      </c>
      <c r="R2225" s="12">
        <f t="shared" si="312"/>
        <v>808.31754866468486</v>
      </c>
      <c r="S2225" s="1">
        <f>IF(AND(A2225&gt;=5,A2225&lt;=9),INDEX(Demand!$C$3:$C$26,C2225),INDEX(Demand!$B$3:$B$26,C2225))</f>
        <v>350</v>
      </c>
      <c r="T2225" s="7">
        <f t="shared" si="313"/>
        <v>350</v>
      </c>
      <c r="U2225" s="7">
        <f t="shared" si="314"/>
        <v>458.31754866468486</v>
      </c>
    </row>
    <row r="2226" spans="1:21" x14ac:dyDescent="0.2">
      <c r="A2226" s="1">
        <v>4</v>
      </c>
      <c r="B2226" s="1">
        <v>3</v>
      </c>
      <c r="C2226" s="1">
        <v>10</v>
      </c>
      <c r="D2226">
        <v>11.2</v>
      </c>
      <c r="E2226">
        <v>8.4</v>
      </c>
      <c r="F2226">
        <v>83</v>
      </c>
      <c r="G2226">
        <v>314</v>
      </c>
      <c r="H2226">
        <v>77</v>
      </c>
      <c r="I2226">
        <v>270</v>
      </c>
      <c r="J2226" s="4">
        <f t="shared" si="309"/>
        <v>135.72296667608961</v>
      </c>
      <c r="K2226" s="4">
        <f t="shared" si="310"/>
        <v>36.504184330167654</v>
      </c>
      <c r="L2226" s="5">
        <f t="shared" si="315"/>
        <v>29.277033323910388</v>
      </c>
      <c r="M2226" s="5">
        <f t="shared" si="316"/>
        <v>2.5041843301676536</v>
      </c>
      <c r="N2226" s="6">
        <f t="shared" si="308"/>
        <v>68.164314758686544</v>
      </c>
      <c r="O2226" s="6">
        <f t="shared" si="311"/>
        <v>246.92007229493061</v>
      </c>
      <c r="P2226" s="6">
        <f>FORECAST(J2226,Inputs!$B$10:$B$18,Inputs!$A$10:$A$18)</f>
        <v>31.812249691445274</v>
      </c>
      <c r="Q2226" s="6">
        <f>IF(Inputs!$D$10="Yes",IF('Hourly Calcs'!P2226&gt;'Hourly Calcs'!K2226,'Hourly Calcs'!O2226,N2226+O2226),N2226+O2226)</f>
        <v>315.08438705361715</v>
      </c>
      <c r="R2226" s="12">
        <f t="shared" si="312"/>
        <v>1497.2810072787886</v>
      </c>
      <c r="S2226" s="1">
        <f>IF(AND(A2226&gt;=5,A2226&lt;=9),INDEX(Demand!$C$3:$C$26,C2226),INDEX(Demand!$B$3:$B$26,C2226))</f>
        <v>600</v>
      </c>
      <c r="T2226" s="7">
        <f t="shared" si="313"/>
        <v>600</v>
      </c>
      <c r="U2226" s="7">
        <f t="shared" si="314"/>
        <v>897.28100727878859</v>
      </c>
    </row>
    <row r="2227" spans="1:21" x14ac:dyDescent="0.2">
      <c r="A2227" s="1">
        <v>4</v>
      </c>
      <c r="B2227" s="1">
        <v>3</v>
      </c>
      <c r="C2227" s="1">
        <v>11</v>
      </c>
      <c r="D2227">
        <v>13.4</v>
      </c>
      <c r="E2227">
        <v>9.1</v>
      </c>
      <c r="F2227">
        <v>75</v>
      </c>
      <c r="G2227">
        <v>384</v>
      </c>
      <c r="H2227">
        <v>127</v>
      </c>
      <c r="I2227">
        <v>301</v>
      </c>
      <c r="J2227" s="4">
        <f t="shared" si="309"/>
        <v>153.69389244676631</v>
      </c>
      <c r="K2227" s="4">
        <f t="shared" si="310"/>
        <v>42.008999226608424</v>
      </c>
      <c r="L2227" s="5">
        <f t="shared" si="315"/>
        <v>11.306107553233687</v>
      </c>
      <c r="M2227" s="5">
        <f t="shared" si="316"/>
        <v>8.0089992266084238</v>
      </c>
      <c r="N2227" s="6">
        <f t="shared" si="308"/>
        <v>122.20833730191285</v>
      </c>
      <c r="O2227" s="6">
        <f t="shared" si="311"/>
        <v>275.27015466953378</v>
      </c>
      <c r="P2227" s="6">
        <f>FORECAST(J2227,Inputs!$B$10:$B$18,Inputs!$A$10:$A$18)</f>
        <v>31.978647152284871</v>
      </c>
      <c r="Q2227" s="6">
        <f>IF(Inputs!$D$10="Yes",IF('Hourly Calcs'!P2227&gt;'Hourly Calcs'!K2227,'Hourly Calcs'!O2227,N2227+O2227),N2227+O2227)</f>
        <v>397.4784919714466</v>
      </c>
      <c r="R2227" s="12">
        <f t="shared" si="312"/>
        <v>1888.8177938483141</v>
      </c>
      <c r="S2227" s="1">
        <f>IF(AND(A2227&gt;=5,A2227&lt;=9),INDEX(Demand!$C$3:$C$26,C2227),INDEX(Demand!$B$3:$B$26,C2227))</f>
        <v>600</v>
      </c>
      <c r="T2227" s="7">
        <f t="shared" si="313"/>
        <v>600</v>
      </c>
      <c r="U2227" s="7">
        <f t="shared" si="314"/>
        <v>1288.8177938483141</v>
      </c>
    </row>
    <row r="2228" spans="1:21" x14ac:dyDescent="0.2">
      <c r="A2228" s="1">
        <v>4</v>
      </c>
      <c r="B2228" s="1">
        <v>3</v>
      </c>
      <c r="C2228" s="1">
        <v>12</v>
      </c>
      <c r="D2228">
        <v>14.1</v>
      </c>
      <c r="E2228">
        <v>9.4</v>
      </c>
      <c r="F2228">
        <v>73</v>
      </c>
      <c r="G2228">
        <v>329</v>
      </c>
      <c r="H2228">
        <v>16</v>
      </c>
      <c r="I2228">
        <v>317</v>
      </c>
      <c r="J2228" s="4">
        <f t="shared" si="309"/>
        <v>173.94713802852087</v>
      </c>
      <c r="K2228" s="4">
        <f t="shared" si="310"/>
        <v>44.677883991726432</v>
      </c>
      <c r="L2228" s="5">
        <f t="shared" si="315"/>
        <v>8.9471380285208681</v>
      </c>
      <c r="M2228" s="5">
        <f t="shared" si="316"/>
        <v>10.677883991726432</v>
      </c>
      <c r="N2228" s="6">
        <f t="shared" si="308"/>
        <v>15.611211822803464</v>
      </c>
      <c r="O2228" s="6">
        <f t="shared" si="311"/>
        <v>289.90245524997408</v>
      </c>
      <c r="P2228" s="6">
        <f>FORECAST(J2228,Inputs!$B$10:$B$18,Inputs!$A$10:$A$18)</f>
        <v>32.166177203967784</v>
      </c>
      <c r="Q2228" s="6">
        <f>IF(Inputs!$D$10="Yes",IF('Hourly Calcs'!P2228&gt;'Hourly Calcs'!K2228,'Hourly Calcs'!O2228,N2228+O2228),N2228+O2228)</f>
        <v>305.51366707277754</v>
      </c>
      <c r="R2228" s="12">
        <f t="shared" si="312"/>
        <v>1451.8009459298387</v>
      </c>
      <c r="S2228" s="1">
        <f>IF(AND(A2228&gt;=5,A2228&lt;=9),INDEX(Demand!$C$3:$C$26,C2228),INDEX(Demand!$B$3:$B$26,C2228))</f>
        <v>600</v>
      </c>
      <c r="T2228" s="7">
        <f t="shared" si="313"/>
        <v>600</v>
      </c>
      <c r="U2228" s="7">
        <f t="shared" si="314"/>
        <v>851.80094592983869</v>
      </c>
    </row>
    <row r="2229" spans="1:21" x14ac:dyDescent="0.2">
      <c r="A2229" s="1">
        <v>4</v>
      </c>
      <c r="B2229" s="1">
        <v>3</v>
      </c>
      <c r="C2229" s="1">
        <v>13</v>
      </c>
      <c r="D2229">
        <v>14.9</v>
      </c>
      <c r="E2229">
        <v>9.6999999999999993</v>
      </c>
      <c r="F2229">
        <v>71</v>
      </c>
      <c r="G2229">
        <v>214</v>
      </c>
      <c r="H2229">
        <v>6</v>
      </c>
      <c r="I2229">
        <v>210</v>
      </c>
      <c r="J2229" s="4">
        <f t="shared" si="309"/>
        <v>194.84643307049743</v>
      </c>
      <c r="K2229" s="4">
        <f t="shared" si="310"/>
        <v>43.963477478498206</v>
      </c>
      <c r="L2229" s="5">
        <f t="shared" si="315"/>
        <v>29.846433070497426</v>
      </c>
      <c r="M2229" s="5">
        <f t="shared" si="316"/>
        <v>9.9634774784982056</v>
      </c>
      <c r="N2229" s="6">
        <f t="shared" si="308"/>
        <v>5.5477716564364314</v>
      </c>
      <c r="O2229" s="6">
        <f t="shared" si="311"/>
        <v>192.04894511827936</v>
      </c>
      <c r="P2229" s="6">
        <f>FORECAST(J2229,Inputs!$B$10:$B$18,Inputs!$A$10:$A$18)</f>
        <v>32.359689195097197</v>
      </c>
      <c r="Q2229" s="6">
        <f>IF(Inputs!$D$10="Yes",IF('Hourly Calcs'!P2229&gt;'Hourly Calcs'!K2229,'Hourly Calcs'!O2229,N2229+O2229),N2229+O2229)</f>
        <v>197.59671677471579</v>
      </c>
      <c r="R2229" s="12">
        <f t="shared" si="312"/>
        <v>938.97959811344936</v>
      </c>
      <c r="S2229" s="1">
        <f>IF(AND(A2229&gt;=5,A2229&lt;=9),INDEX(Demand!$C$3:$C$26,C2229),INDEX(Demand!$B$3:$B$26,C2229))</f>
        <v>600</v>
      </c>
      <c r="T2229" s="7">
        <f t="shared" si="313"/>
        <v>600</v>
      </c>
      <c r="U2229" s="7">
        <f t="shared" si="314"/>
        <v>338.97959811344936</v>
      </c>
    </row>
    <row r="2230" spans="1:21" x14ac:dyDescent="0.2">
      <c r="A2230" s="1">
        <v>4</v>
      </c>
      <c r="B2230" s="1">
        <v>3</v>
      </c>
      <c r="C2230" s="1">
        <v>14</v>
      </c>
      <c r="D2230">
        <v>14.2</v>
      </c>
      <c r="E2230">
        <v>9.6</v>
      </c>
      <c r="F2230">
        <v>74</v>
      </c>
      <c r="G2230">
        <v>200</v>
      </c>
      <c r="H2230">
        <v>1</v>
      </c>
      <c r="I2230">
        <v>200</v>
      </c>
      <c r="J2230" s="4">
        <f t="shared" si="309"/>
        <v>214.27451833453821</v>
      </c>
      <c r="K2230" s="4">
        <f t="shared" si="310"/>
        <v>40.024312180234467</v>
      </c>
      <c r="L2230" s="5">
        <f t="shared" si="315"/>
        <v>49.274518334538215</v>
      </c>
      <c r="M2230" s="5">
        <f t="shared" si="316"/>
        <v>6.0243121802344675</v>
      </c>
      <c r="N2230" s="6">
        <f t="shared" si="308"/>
        <v>0.81254657028876265</v>
      </c>
      <c r="O2230" s="6">
        <f t="shared" si="311"/>
        <v>182.90375725550416</v>
      </c>
      <c r="P2230" s="6">
        <f>FORECAST(J2230,Inputs!$B$10:$B$18,Inputs!$A$10:$A$18)</f>
        <v>32.539578873467946</v>
      </c>
      <c r="Q2230" s="6">
        <f>IF(Inputs!$D$10="Yes",IF('Hourly Calcs'!P2230&gt;'Hourly Calcs'!K2230,'Hourly Calcs'!O2230,N2230+O2230),N2230+O2230)</f>
        <v>183.71630382579292</v>
      </c>
      <c r="R2230" s="12">
        <f t="shared" si="312"/>
        <v>873.01987578016792</v>
      </c>
      <c r="S2230" s="1">
        <f>IF(AND(A2230&gt;=5,A2230&lt;=9),INDEX(Demand!$C$3:$C$26,C2230),INDEX(Demand!$B$3:$B$26,C2230))</f>
        <v>600</v>
      </c>
      <c r="T2230" s="7">
        <f t="shared" si="313"/>
        <v>600</v>
      </c>
      <c r="U2230" s="7">
        <f t="shared" si="314"/>
        <v>273.01987578016792</v>
      </c>
    </row>
    <row r="2231" spans="1:21" x14ac:dyDescent="0.2">
      <c r="A2231" s="1">
        <v>4</v>
      </c>
      <c r="B2231" s="1">
        <v>3</v>
      </c>
      <c r="C2231" s="1">
        <v>15</v>
      </c>
      <c r="D2231">
        <v>15</v>
      </c>
      <c r="E2231">
        <v>9.1999999999999993</v>
      </c>
      <c r="F2231">
        <v>68</v>
      </c>
      <c r="G2231">
        <v>346</v>
      </c>
      <c r="H2231">
        <v>131</v>
      </c>
      <c r="I2231">
        <v>267</v>
      </c>
      <c r="J2231" s="4">
        <f t="shared" si="309"/>
        <v>231.14756683692633</v>
      </c>
      <c r="K2231" s="4">
        <f t="shared" si="310"/>
        <v>33.598686148714762</v>
      </c>
      <c r="L2231" s="5">
        <f t="shared" si="315"/>
        <v>66.14756683692633</v>
      </c>
      <c r="M2231" s="5">
        <f t="shared" si="316"/>
        <v>0.40131385128523789</v>
      </c>
      <c r="N2231" s="6">
        <f t="shared" si="308"/>
        <v>84.772203799676959</v>
      </c>
      <c r="O2231" s="6">
        <f t="shared" si="311"/>
        <v>244.17651593609807</v>
      </c>
      <c r="P2231" s="6">
        <f>FORECAST(J2231,Inputs!$B$10:$B$18,Inputs!$A$10:$A$18)</f>
        <v>32.695810804045614</v>
      </c>
      <c r="Q2231" s="6">
        <f>IF(Inputs!$D$10="Yes",IF('Hourly Calcs'!P2231&gt;'Hourly Calcs'!K2231,'Hourly Calcs'!O2231,N2231+O2231),N2231+O2231)</f>
        <v>328.94871973577506</v>
      </c>
      <c r="R2231" s="12">
        <f t="shared" si="312"/>
        <v>1563.1643161844031</v>
      </c>
      <c r="S2231" s="1">
        <f>IF(AND(A2231&gt;=5,A2231&lt;=9),INDEX(Demand!$C$3:$C$26,C2231),INDEX(Demand!$B$3:$B$26,C2231))</f>
        <v>600</v>
      </c>
      <c r="T2231" s="7">
        <f t="shared" si="313"/>
        <v>600</v>
      </c>
      <c r="U2231" s="7">
        <f t="shared" si="314"/>
        <v>963.16431618440311</v>
      </c>
    </row>
    <row r="2232" spans="1:21" x14ac:dyDescent="0.2">
      <c r="A2232" s="1">
        <v>4</v>
      </c>
      <c r="B2232" s="1">
        <v>3</v>
      </c>
      <c r="C2232" s="1">
        <v>16</v>
      </c>
      <c r="D2232">
        <v>16.2</v>
      </c>
      <c r="E2232">
        <v>8.8000000000000007</v>
      </c>
      <c r="F2232">
        <v>61</v>
      </c>
      <c r="G2232">
        <v>261</v>
      </c>
      <c r="H2232">
        <v>69</v>
      </c>
      <c r="I2232">
        <v>227</v>
      </c>
      <c r="J2232" s="4">
        <f t="shared" si="309"/>
        <v>245.62206679344143</v>
      </c>
      <c r="K2232" s="4">
        <f t="shared" si="310"/>
        <v>25.540718214903237</v>
      </c>
      <c r="L2232" s="5">
        <f t="shared" si="315"/>
        <v>80.622066793441434</v>
      </c>
      <c r="M2232" s="5">
        <f t="shared" si="316"/>
        <v>8.4592817850967634</v>
      </c>
      <c r="N2232" s="6">
        <f t="shared" si="308"/>
        <v>30.336239318708763</v>
      </c>
      <c r="O2232" s="6">
        <f t="shared" si="311"/>
        <v>207.59576448499723</v>
      </c>
      <c r="P2232" s="6">
        <f>FORECAST(J2232,Inputs!$B$10:$B$18,Inputs!$A$10:$A$18)</f>
        <v>32.829833951791123</v>
      </c>
      <c r="Q2232" s="6">
        <f>IF(Inputs!$D$10="Yes",IF('Hourly Calcs'!P2232&gt;'Hourly Calcs'!K2232,'Hourly Calcs'!O2232,N2232+O2232),N2232+O2232)</f>
        <v>207.59576448499723</v>
      </c>
      <c r="R2232" s="12">
        <f t="shared" si="312"/>
        <v>986.4950728327068</v>
      </c>
      <c r="S2232" s="1">
        <f>IF(AND(A2232&gt;=5,A2232&lt;=9),INDEX(Demand!$C$3:$C$26,C2232),INDEX(Demand!$B$3:$B$26,C2232))</f>
        <v>900</v>
      </c>
      <c r="T2232" s="7">
        <f t="shared" si="313"/>
        <v>900</v>
      </c>
      <c r="U2232" s="7">
        <f t="shared" si="314"/>
        <v>86.495072832706796</v>
      </c>
    </row>
    <row r="2233" spans="1:21" x14ac:dyDescent="0.2">
      <c r="A2233" s="1">
        <v>4</v>
      </c>
      <c r="B2233" s="1">
        <v>3</v>
      </c>
      <c r="C2233" s="1">
        <v>17</v>
      </c>
      <c r="D2233">
        <v>13.5</v>
      </c>
      <c r="E2233">
        <v>9.6999999999999993</v>
      </c>
      <c r="F2233">
        <v>78</v>
      </c>
      <c r="G2233">
        <v>79</v>
      </c>
      <c r="H2233">
        <v>0</v>
      </c>
      <c r="I2233">
        <v>79</v>
      </c>
      <c r="J2233" s="4">
        <f t="shared" si="309"/>
        <v>258.4005611927646</v>
      </c>
      <c r="K2233" s="4">
        <f t="shared" si="310"/>
        <v>16.554289480131843</v>
      </c>
      <c r="L2233" s="5">
        <f t="shared" si="315"/>
        <v>0</v>
      </c>
      <c r="M2233" s="5">
        <f t="shared" si="316"/>
        <v>17.445710519868157</v>
      </c>
      <c r="N2233" s="6">
        <f t="shared" si="308"/>
        <v>0</v>
      </c>
      <c r="O2233" s="6">
        <f t="shared" si="311"/>
        <v>72.24698411592415</v>
      </c>
      <c r="P2233" s="6">
        <f>FORECAST(J2233,Inputs!$B$10:$B$18,Inputs!$A$10:$A$18)</f>
        <v>32.948153344377445</v>
      </c>
      <c r="Q2233" s="6">
        <f>IF(Inputs!$D$10="Yes",IF('Hourly Calcs'!P2233&gt;'Hourly Calcs'!K2233,'Hourly Calcs'!O2233,N2233+O2233),N2233+O2233)</f>
        <v>72.24698411592415</v>
      </c>
      <c r="R2233" s="12">
        <f t="shared" si="312"/>
        <v>343.31766851887153</v>
      </c>
      <c r="S2233" s="1">
        <f>IF(AND(A2233&gt;=5,A2233&lt;=9),INDEX(Demand!$C$3:$C$26,C2233),INDEX(Demand!$B$3:$B$26,C2233))</f>
        <v>900</v>
      </c>
      <c r="T2233" s="7">
        <f t="shared" si="313"/>
        <v>343.31766851887153</v>
      </c>
      <c r="U2233" s="7">
        <f t="shared" si="314"/>
        <v>0</v>
      </c>
    </row>
    <row r="2234" spans="1:21" x14ac:dyDescent="0.2">
      <c r="A2234" s="1">
        <v>4</v>
      </c>
      <c r="B2234" s="1">
        <v>3</v>
      </c>
      <c r="C2234" s="1">
        <v>18</v>
      </c>
      <c r="D2234">
        <v>10.9</v>
      </c>
      <c r="E2234">
        <v>9.6999999999999993</v>
      </c>
      <c r="F2234">
        <v>92</v>
      </c>
      <c r="G2234">
        <v>30</v>
      </c>
      <c r="H2234">
        <v>0</v>
      </c>
      <c r="I2234">
        <v>30</v>
      </c>
      <c r="J2234" s="4">
        <f t="shared" si="309"/>
        <v>270.24848724010434</v>
      </c>
      <c r="K2234" s="4">
        <f t="shared" si="310"/>
        <v>7.1995103249616506</v>
      </c>
      <c r="L2234" s="5">
        <f t="shared" si="315"/>
        <v>0</v>
      </c>
      <c r="M2234" s="5">
        <f t="shared" si="316"/>
        <v>26.800489675038349</v>
      </c>
      <c r="N2234" s="6">
        <f t="shared" si="308"/>
        <v>0</v>
      </c>
      <c r="O2234" s="6">
        <f t="shared" si="311"/>
        <v>27.435563588325625</v>
      </c>
      <c r="P2234" s="6">
        <f>FORECAST(J2234,Inputs!$B$10:$B$18,Inputs!$A$10:$A$18)</f>
        <v>33.057856363334295</v>
      </c>
      <c r="Q2234" s="6">
        <f>IF(Inputs!$D$10="Yes",IF('Hourly Calcs'!P2234&gt;'Hourly Calcs'!K2234,'Hourly Calcs'!O2234,N2234+O2234),N2234+O2234)</f>
        <v>27.435563588325625</v>
      </c>
      <c r="R2234" s="12">
        <f t="shared" si="312"/>
        <v>130.37379817172337</v>
      </c>
      <c r="S2234" s="1">
        <f>IF(AND(A2234&gt;=5,A2234&lt;=9),INDEX(Demand!$C$3:$C$26,C2234),INDEX(Demand!$B$3:$B$26,C2234))</f>
        <v>900</v>
      </c>
      <c r="T2234" s="7">
        <f t="shared" si="313"/>
        <v>130.37379817172337</v>
      </c>
      <c r="U2234" s="7">
        <f t="shared" si="314"/>
        <v>0</v>
      </c>
    </row>
    <row r="2235" spans="1:21" x14ac:dyDescent="0.2">
      <c r="A2235" s="1">
        <v>4</v>
      </c>
      <c r="B2235" s="1">
        <v>3</v>
      </c>
      <c r="C2235" s="1">
        <v>19</v>
      </c>
      <c r="D2235">
        <v>10.5</v>
      </c>
      <c r="E2235">
        <v>9.6999999999999993</v>
      </c>
      <c r="F2235">
        <v>95</v>
      </c>
      <c r="G2235">
        <v>8</v>
      </c>
      <c r="H2235">
        <v>0</v>
      </c>
      <c r="I2235">
        <v>8</v>
      </c>
      <c r="J2235" s="4">
        <f t="shared" si="309"/>
        <v>281.85856919533148</v>
      </c>
      <c r="K2235" s="4">
        <f t="shared" si="310"/>
        <v>-2.1949427056254507</v>
      </c>
      <c r="L2235" s="5">
        <f t="shared" si="315"/>
        <v>0</v>
      </c>
      <c r="M2235" s="5">
        <f t="shared" si="316"/>
        <v>0</v>
      </c>
      <c r="N2235" s="6">
        <f t="shared" si="308"/>
        <v>0</v>
      </c>
      <c r="O2235" s="6">
        <f t="shared" si="311"/>
        <v>7.3161502902201665</v>
      </c>
      <c r="P2235" s="6">
        <f>FORECAST(J2235,Inputs!$B$10:$B$18,Inputs!$A$10:$A$18)</f>
        <v>33.165357122178996</v>
      </c>
      <c r="Q2235" s="6">
        <f>IF(Inputs!$D$10="Yes",IF('Hourly Calcs'!P2235&gt;'Hourly Calcs'!K2235,'Hourly Calcs'!O2235,N2235+O2235),N2235+O2235)</f>
        <v>7.3161502902201665</v>
      </c>
      <c r="R2235" s="12">
        <f t="shared" si="312"/>
        <v>34.766346179126231</v>
      </c>
      <c r="S2235" s="1">
        <f>IF(AND(A2235&gt;=5,A2235&lt;=9),INDEX(Demand!$C$3:$C$26,C2235),INDEX(Demand!$B$3:$B$26,C2235))</f>
        <v>900</v>
      </c>
      <c r="T2235" s="7">
        <f t="shared" si="313"/>
        <v>34.766346179126231</v>
      </c>
      <c r="U2235" s="7">
        <f t="shared" si="314"/>
        <v>0</v>
      </c>
    </row>
    <row r="2236" spans="1:21" x14ac:dyDescent="0.2">
      <c r="A2236" s="1">
        <v>4</v>
      </c>
      <c r="B2236" s="1">
        <v>3</v>
      </c>
      <c r="C2236" s="1">
        <v>20</v>
      </c>
      <c r="D2236">
        <v>9.9</v>
      </c>
      <c r="E2236">
        <v>8.4</v>
      </c>
      <c r="F2236">
        <v>90</v>
      </c>
      <c r="G2236">
        <v>0</v>
      </c>
      <c r="H2236">
        <v>0</v>
      </c>
      <c r="I2236">
        <v>0</v>
      </c>
      <c r="J2236" s="4">
        <f t="shared" si="309"/>
        <v>293.8594537127621</v>
      </c>
      <c r="K2236" s="4">
        <f t="shared" si="310"/>
        <v>-11.320348689265003</v>
      </c>
      <c r="L2236" s="5">
        <f t="shared" si="315"/>
        <v>0</v>
      </c>
      <c r="M2236" s="5">
        <f t="shared" si="316"/>
        <v>0</v>
      </c>
      <c r="N2236" s="6">
        <f t="shared" si="308"/>
        <v>0</v>
      </c>
      <c r="O2236" s="6">
        <f t="shared" si="311"/>
        <v>0</v>
      </c>
      <c r="P2236" s="6">
        <f>FORECAST(J2236,Inputs!$B$10:$B$18,Inputs!$A$10:$A$18)</f>
        <v>33.276476423266317</v>
      </c>
      <c r="Q2236" s="6">
        <f>IF(Inputs!$D$10="Yes",IF('Hourly Calcs'!P2236&gt;'Hourly Calcs'!K2236,'Hourly Calcs'!O2236,N2236+O2236),N2236+O2236)</f>
        <v>0</v>
      </c>
      <c r="R2236" s="12">
        <f t="shared" si="312"/>
        <v>0</v>
      </c>
      <c r="S2236" s="1">
        <f>IF(AND(A2236&gt;=5,A2236&lt;=9),INDEX(Demand!$C$3:$C$26,C2236),INDEX(Demand!$B$3:$B$26,C2236))</f>
        <v>800</v>
      </c>
      <c r="T2236" s="7">
        <f t="shared" si="313"/>
        <v>0</v>
      </c>
      <c r="U2236" s="7">
        <f t="shared" si="314"/>
        <v>0</v>
      </c>
    </row>
    <row r="2237" spans="1:21" x14ac:dyDescent="0.2">
      <c r="A2237" s="1">
        <v>4</v>
      </c>
      <c r="B2237" s="1">
        <v>3</v>
      </c>
      <c r="C2237" s="1">
        <v>21</v>
      </c>
      <c r="D2237">
        <v>9.9</v>
      </c>
      <c r="E2237">
        <v>8.3000000000000007</v>
      </c>
      <c r="F2237">
        <v>90</v>
      </c>
      <c r="G2237">
        <v>0</v>
      </c>
      <c r="H2237">
        <v>0</v>
      </c>
      <c r="I2237">
        <v>0</v>
      </c>
      <c r="J2237" s="4">
        <f t="shared" si="309"/>
        <v>306.83562232432666</v>
      </c>
      <c r="K2237" s="4">
        <f t="shared" si="310"/>
        <v>-19.506047147132847</v>
      </c>
      <c r="L2237" s="5">
        <f t="shared" si="315"/>
        <v>0</v>
      </c>
      <c r="M2237" s="5">
        <f t="shared" si="316"/>
        <v>0</v>
      </c>
      <c r="N2237" s="6">
        <f t="shared" si="308"/>
        <v>0</v>
      </c>
      <c r="O2237" s="6">
        <f t="shared" si="311"/>
        <v>0</v>
      </c>
      <c r="P2237" s="6">
        <f>FORECAST(J2237,Inputs!$B$10:$B$18,Inputs!$A$10:$A$18)</f>
        <v>33.396626132632655</v>
      </c>
      <c r="Q2237" s="6">
        <f>IF(Inputs!$D$10="Yes",IF('Hourly Calcs'!P2237&gt;'Hourly Calcs'!K2237,'Hourly Calcs'!O2237,N2237+O2237),N2237+O2237)</f>
        <v>0</v>
      </c>
      <c r="R2237" s="12">
        <f t="shared" si="312"/>
        <v>0</v>
      </c>
      <c r="S2237" s="1">
        <f>IF(AND(A2237&gt;=5,A2237&lt;=9),INDEX(Demand!$C$3:$C$26,C2237),INDEX(Demand!$B$3:$B$26,C2237))</f>
        <v>700</v>
      </c>
      <c r="T2237" s="7">
        <f t="shared" si="313"/>
        <v>0</v>
      </c>
      <c r="U2237" s="7">
        <f t="shared" si="314"/>
        <v>0</v>
      </c>
    </row>
    <row r="2238" spans="1:21" x14ac:dyDescent="0.2">
      <c r="A2238" s="1">
        <v>4</v>
      </c>
      <c r="B2238" s="1">
        <v>3</v>
      </c>
      <c r="C2238" s="1">
        <v>22</v>
      </c>
      <c r="D2238">
        <v>9.9</v>
      </c>
      <c r="E2238">
        <v>8.5</v>
      </c>
      <c r="F2238">
        <v>91</v>
      </c>
      <c r="G2238">
        <v>0</v>
      </c>
      <c r="H2238">
        <v>0</v>
      </c>
      <c r="I2238">
        <v>0</v>
      </c>
      <c r="J2238" s="4">
        <f t="shared" si="309"/>
        <v>321.28000421837612</v>
      </c>
      <c r="K2238" s="4">
        <f t="shared" si="310"/>
        <v>-26.318908755038606</v>
      </c>
      <c r="L2238" s="5">
        <f t="shared" si="315"/>
        <v>0</v>
      </c>
      <c r="M2238" s="5">
        <f t="shared" si="316"/>
        <v>0</v>
      </c>
      <c r="N2238" s="6">
        <f t="shared" si="308"/>
        <v>0</v>
      </c>
      <c r="O2238" s="6">
        <f t="shared" si="311"/>
        <v>0</v>
      </c>
      <c r="P2238" s="6">
        <f>FORECAST(J2238,Inputs!$B$10:$B$18,Inputs!$A$10:$A$18)</f>
        <v>33.530370409429409</v>
      </c>
      <c r="Q2238" s="6">
        <f>IF(Inputs!$D$10="Yes",IF('Hourly Calcs'!P2238&gt;'Hourly Calcs'!K2238,'Hourly Calcs'!O2238,N2238+O2238),N2238+O2238)</f>
        <v>0</v>
      </c>
      <c r="R2238" s="12">
        <f t="shared" si="312"/>
        <v>0</v>
      </c>
      <c r="S2238" s="1">
        <f>IF(AND(A2238&gt;=5,A2238&lt;=9),INDEX(Demand!$C$3:$C$26,C2238),INDEX(Demand!$B$3:$B$26,C2238))</f>
        <v>600</v>
      </c>
      <c r="T2238" s="7">
        <f t="shared" si="313"/>
        <v>0</v>
      </c>
      <c r="U2238" s="7">
        <f t="shared" si="314"/>
        <v>0</v>
      </c>
    </row>
    <row r="2239" spans="1:21" x14ac:dyDescent="0.2">
      <c r="A2239" s="1">
        <v>4</v>
      </c>
      <c r="B2239" s="1">
        <v>3</v>
      </c>
      <c r="C2239" s="1">
        <v>23</v>
      </c>
      <c r="D2239">
        <v>9.8000000000000007</v>
      </c>
      <c r="E2239">
        <v>8.4</v>
      </c>
      <c r="F2239">
        <v>91</v>
      </c>
      <c r="G2239">
        <v>0</v>
      </c>
      <c r="H2239">
        <v>0</v>
      </c>
      <c r="I2239">
        <v>0</v>
      </c>
      <c r="J2239" s="4">
        <f t="shared" si="309"/>
        <v>337.4122439999918</v>
      </c>
      <c r="K2239" s="4">
        <f t="shared" si="310"/>
        <v>-31.151336219726289</v>
      </c>
      <c r="L2239" s="5">
        <f t="shared" si="315"/>
        <v>0</v>
      </c>
      <c r="M2239" s="5">
        <f t="shared" si="316"/>
        <v>0</v>
      </c>
      <c r="N2239" s="6">
        <f t="shared" si="308"/>
        <v>0</v>
      </c>
      <c r="O2239" s="6">
        <f t="shared" si="311"/>
        <v>0</v>
      </c>
      <c r="P2239" s="6">
        <f>FORECAST(J2239,Inputs!$B$10:$B$18,Inputs!$A$10:$A$18)</f>
        <v>33.679742999999924</v>
      </c>
      <c r="Q2239" s="6">
        <f>IF(Inputs!$D$10="Yes",IF('Hourly Calcs'!P2239&gt;'Hourly Calcs'!K2239,'Hourly Calcs'!O2239,N2239+O2239),N2239+O2239)</f>
        <v>0</v>
      </c>
      <c r="R2239" s="12">
        <f t="shared" si="312"/>
        <v>0</v>
      </c>
      <c r="S2239" s="1">
        <f>IF(AND(A2239&gt;=5,A2239&lt;=9),INDEX(Demand!$C$3:$C$26,C2239),INDEX(Demand!$B$3:$B$26,C2239))</f>
        <v>500</v>
      </c>
      <c r="T2239" s="7">
        <f t="shared" si="313"/>
        <v>0</v>
      </c>
      <c r="U2239" s="7">
        <f t="shared" si="314"/>
        <v>0</v>
      </c>
    </row>
    <row r="2240" spans="1:21" x14ac:dyDescent="0.2">
      <c r="A2240" s="1">
        <v>4</v>
      </c>
      <c r="B2240" s="1">
        <v>3</v>
      </c>
      <c r="C2240" s="1">
        <v>24</v>
      </c>
      <c r="D2240">
        <v>9.3000000000000007</v>
      </c>
      <c r="E2240">
        <v>8.1999999999999993</v>
      </c>
      <c r="F2240">
        <v>93</v>
      </c>
      <c r="G2240">
        <v>0</v>
      </c>
      <c r="H2240">
        <v>0</v>
      </c>
      <c r="I2240">
        <v>0</v>
      </c>
      <c r="J2240" s="4">
        <f t="shared" si="309"/>
        <v>354.8894859935217</v>
      </c>
      <c r="K2240" s="4">
        <f t="shared" si="310"/>
        <v>-33.413456317883416</v>
      </c>
      <c r="L2240" s="5">
        <f t="shared" si="315"/>
        <v>0</v>
      </c>
      <c r="M2240" s="5">
        <f t="shared" si="316"/>
        <v>0</v>
      </c>
      <c r="N2240" s="6">
        <f t="shared" si="308"/>
        <v>0</v>
      </c>
      <c r="O2240" s="6">
        <f t="shared" si="311"/>
        <v>0</v>
      </c>
      <c r="P2240" s="6">
        <f>FORECAST(J2240,Inputs!$B$10:$B$18,Inputs!$A$10:$A$18)</f>
        <v>33.841569314754828</v>
      </c>
      <c r="Q2240" s="6">
        <f>IF(Inputs!$D$10="Yes",IF('Hourly Calcs'!P2240&gt;'Hourly Calcs'!K2240,'Hourly Calcs'!O2240,N2240+O2240),N2240+O2240)</f>
        <v>0</v>
      </c>
      <c r="R2240" s="12">
        <f t="shared" si="312"/>
        <v>0</v>
      </c>
      <c r="S2240" s="1">
        <f>IF(AND(A2240&gt;=5,A2240&lt;=9),INDEX(Demand!$C$3:$C$26,C2240),INDEX(Demand!$B$3:$B$26,C2240))</f>
        <v>400</v>
      </c>
      <c r="T2240" s="7">
        <f t="shared" si="313"/>
        <v>0</v>
      </c>
      <c r="U2240" s="7">
        <f t="shared" si="314"/>
        <v>0</v>
      </c>
    </row>
    <row r="2241" spans="1:21" x14ac:dyDescent="0.2">
      <c r="A2241" s="1">
        <v>4</v>
      </c>
      <c r="B2241" s="1">
        <v>4</v>
      </c>
      <c r="C2241" s="1">
        <v>1</v>
      </c>
      <c r="D2241">
        <v>8.6</v>
      </c>
      <c r="E2241">
        <v>8.1999999999999993</v>
      </c>
      <c r="F2241">
        <v>97</v>
      </c>
      <c r="G2241">
        <v>0</v>
      </c>
      <c r="H2241">
        <v>0</v>
      </c>
      <c r="I2241">
        <v>0</v>
      </c>
      <c r="J2241" s="4">
        <f t="shared" si="309"/>
        <v>12.713529464599304</v>
      </c>
      <c r="K2241" s="4">
        <f t="shared" si="310"/>
        <v>-32.766400196402714</v>
      </c>
      <c r="L2241" s="5">
        <f t="shared" si="315"/>
        <v>0</v>
      </c>
      <c r="M2241" s="5">
        <f t="shared" si="316"/>
        <v>0</v>
      </c>
      <c r="N2241" s="6">
        <f t="shared" si="308"/>
        <v>0</v>
      </c>
      <c r="O2241" s="6">
        <f t="shared" si="311"/>
        <v>0</v>
      </c>
      <c r="P2241" s="6">
        <f>FORECAST(J2241,Inputs!$B$10:$B$18,Inputs!$A$10:$A$18)</f>
        <v>30.67327342096851</v>
      </c>
      <c r="Q2241" s="6">
        <f>IF(Inputs!$D$10="Yes",IF('Hourly Calcs'!P2241&gt;'Hourly Calcs'!K2241,'Hourly Calcs'!O2241,N2241+O2241),N2241+O2241)</f>
        <v>0</v>
      </c>
      <c r="R2241" s="12">
        <f t="shared" si="312"/>
        <v>0</v>
      </c>
      <c r="S2241" s="1">
        <f>IF(AND(A2241&gt;=5,A2241&lt;=9),INDEX(Demand!$C$3:$C$26,C2241),INDEX(Demand!$B$3:$B$26,C2241))</f>
        <v>350</v>
      </c>
      <c r="T2241" s="7">
        <f t="shared" si="313"/>
        <v>0</v>
      </c>
      <c r="U2241" s="7">
        <f t="shared" si="314"/>
        <v>0</v>
      </c>
    </row>
    <row r="2242" spans="1:21" x14ac:dyDescent="0.2">
      <c r="A2242" s="1">
        <v>4</v>
      </c>
      <c r="B2242" s="1">
        <v>4</v>
      </c>
      <c r="C2242" s="1">
        <v>2</v>
      </c>
      <c r="D2242">
        <v>7.9</v>
      </c>
      <c r="E2242">
        <v>7.7</v>
      </c>
      <c r="F2242">
        <v>99</v>
      </c>
      <c r="G2242">
        <v>0</v>
      </c>
      <c r="H2242">
        <v>0</v>
      </c>
      <c r="I2242">
        <v>0</v>
      </c>
      <c r="J2242" s="4">
        <f t="shared" si="309"/>
        <v>29.685840140034202</v>
      </c>
      <c r="K2242" s="4">
        <f t="shared" si="310"/>
        <v>-29.310792474550865</v>
      </c>
      <c r="L2242" s="5">
        <f t="shared" si="315"/>
        <v>0</v>
      </c>
      <c r="M2242" s="5">
        <f t="shared" si="316"/>
        <v>0</v>
      </c>
      <c r="N2242" s="6">
        <f t="shared" si="308"/>
        <v>0</v>
      </c>
      <c r="O2242" s="6">
        <f t="shared" si="311"/>
        <v>0</v>
      </c>
      <c r="P2242" s="6">
        <f>FORECAST(J2242,Inputs!$B$10:$B$18,Inputs!$A$10:$A$18)</f>
        <v>30.830424445741055</v>
      </c>
      <c r="Q2242" s="6">
        <f>IF(Inputs!$D$10="Yes",IF('Hourly Calcs'!P2242&gt;'Hourly Calcs'!K2242,'Hourly Calcs'!O2242,N2242+O2242),N2242+O2242)</f>
        <v>0</v>
      </c>
      <c r="R2242" s="12">
        <f t="shared" si="312"/>
        <v>0</v>
      </c>
      <c r="S2242" s="1">
        <f>IF(AND(A2242&gt;=5,A2242&lt;=9),INDEX(Demand!$C$3:$C$26,C2242),INDEX(Demand!$B$3:$B$26,C2242))</f>
        <v>350</v>
      </c>
      <c r="T2242" s="7">
        <f t="shared" si="313"/>
        <v>0</v>
      </c>
      <c r="U2242" s="7">
        <f t="shared" si="314"/>
        <v>0</v>
      </c>
    </row>
    <row r="2243" spans="1:21" x14ac:dyDescent="0.2">
      <c r="A2243" s="1">
        <v>4</v>
      </c>
      <c r="B2243" s="1">
        <v>4</v>
      </c>
      <c r="C2243" s="1">
        <v>3</v>
      </c>
      <c r="D2243">
        <v>8.9</v>
      </c>
      <c r="E2243">
        <v>7.8</v>
      </c>
      <c r="F2243">
        <v>93</v>
      </c>
      <c r="G2243">
        <v>0</v>
      </c>
      <c r="H2243">
        <v>0</v>
      </c>
      <c r="I2243">
        <v>0</v>
      </c>
      <c r="J2243" s="4">
        <f t="shared" si="309"/>
        <v>45.074272180862579</v>
      </c>
      <c r="K2243" s="4">
        <f t="shared" si="310"/>
        <v>-23.526289837727873</v>
      </c>
      <c r="L2243" s="5">
        <f t="shared" si="315"/>
        <v>0</v>
      </c>
      <c r="M2243" s="5">
        <f t="shared" si="316"/>
        <v>0</v>
      </c>
      <c r="N2243" s="6">
        <f t="shared" si="308"/>
        <v>0</v>
      </c>
      <c r="O2243" s="6">
        <f t="shared" si="311"/>
        <v>0</v>
      </c>
      <c r="P2243" s="6">
        <f>FORECAST(J2243,Inputs!$B$10:$B$18,Inputs!$A$10:$A$18)</f>
        <v>30.972909927600579</v>
      </c>
      <c r="Q2243" s="6">
        <f>IF(Inputs!$D$10="Yes",IF('Hourly Calcs'!P2243&gt;'Hourly Calcs'!K2243,'Hourly Calcs'!O2243,N2243+O2243),N2243+O2243)</f>
        <v>0</v>
      </c>
      <c r="R2243" s="12">
        <f t="shared" si="312"/>
        <v>0</v>
      </c>
      <c r="S2243" s="1">
        <f>IF(AND(A2243&gt;=5,A2243&lt;=9),INDEX(Demand!$C$3:$C$26,C2243),INDEX(Demand!$B$3:$B$26,C2243))</f>
        <v>350</v>
      </c>
      <c r="T2243" s="7">
        <f t="shared" si="313"/>
        <v>0</v>
      </c>
      <c r="U2243" s="7">
        <f t="shared" si="314"/>
        <v>0</v>
      </c>
    </row>
    <row r="2244" spans="1:21" x14ac:dyDescent="0.2">
      <c r="A2244" s="1">
        <v>4</v>
      </c>
      <c r="B2244" s="1">
        <v>4</v>
      </c>
      <c r="C2244" s="1">
        <v>4</v>
      </c>
      <c r="D2244">
        <v>8.1</v>
      </c>
      <c r="E2244">
        <v>7.7</v>
      </c>
      <c r="F2244">
        <v>97</v>
      </c>
      <c r="G2244">
        <v>0</v>
      </c>
      <c r="H2244">
        <v>0</v>
      </c>
      <c r="I2244">
        <v>0</v>
      </c>
      <c r="J2244" s="4">
        <f t="shared" si="309"/>
        <v>58.815758476833295</v>
      </c>
      <c r="K2244" s="4">
        <f t="shared" si="310"/>
        <v>-16.033042162314132</v>
      </c>
      <c r="L2244" s="5">
        <f t="shared" si="315"/>
        <v>0</v>
      </c>
      <c r="M2244" s="5">
        <f t="shared" si="316"/>
        <v>0</v>
      </c>
      <c r="N2244" s="6">
        <f t="shared" si="308"/>
        <v>0</v>
      </c>
      <c r="O2244" s="6">
        <f t="shared" si="311"/>
        <v>0</v>
      </c>
      <c r="P2244" s="6">
        <f>FORECAST(J2244,Inputs!$B$10:$B$18,Inputs!$A$10:$A$18)</f>
        <v>31.10014591182253</v>
      </c>
      <c r="Q2244" s="6">
        <f>IF(Inputs!$D$10="Yes",IF('Hourly Calcs'!P2244&gt;'Hourly Calcs'!K2244,'Hourly Calcs'!O2244,N2244+O2244),N2244+O2244)</f>
        <v>0</v>
      </c>
      <c r="R2244" s="12">
        <f t="shared" si="312"/>
        <v>0</v>
      </c>
      <c r="S2244" s="1">
        <f>IF(AND(A2244&gt;=5,A2244&lt;=9),INDEX(Demand!$C$3:$C$26,C2244),INDEX(Demand!$B$3:$B$26,C2244))</f>
        <v>350</v>
      </c>
      <c r="T2244" s="7">
        <f t="shared" si="313"/>
        <v>0</v>
      </c>
      <c r="U2244" s="7">
        <f t="shared" si="314"/>
        <v>0</v>
      </c>
    </row>
    <row r="2245" spans="1:21" x14ac:dyDescent="0.2">
      <c r="A2245" s="1">
        <v>4</v>
      </c>
      <c r="B2245" s="1">
        <v>4</v>
      </c>
      <c r="C2245" s="1">
        <v>5</v>
      </c>
      <c r="D2245">
        <v>8.5</v>
      </c>
      <c r="E2245">
        <v>8.1</v>
      </c>
      <c r="F2245">
        <v>97</v>
      </c>
      <c r="G2245">
        <v>0</v>
      </c>
      <c r="H2245">
        <v>0</v>
      </c>
      <c r="I2245">
        <v>0</v>
      </c>
      <c r="J2245" s="4">
        <f t="shared" si="309"/>
        <v>71.281478667395035</v>
      </c>
      <c r="K2245" s="4">
        <f t="shared" si="310"/>
        <v>-7.3967802313267299</v>
      </c>
      <c r="L2245" s="5">
        <f t="shared" si="315"/>
        <v>0</v>
      </c>
      <c r="M2245" s="5">
        <f t="shared" si="316"/>
        <v>0</v>
      </c>
      <c r="N2245" s="6">
        <f t="shared" si="308"/>
        <v>0</v>
      </c>
      <c r="O2245" s="6">
        <f t="shared" si="311"/>
        <v>0</v>
      </c>
      <c r="P2245" s="6">
        <f>FORECAST(J2245,Inputs!$B$10:$B$18,Inputs!$A$10:$A$18)</f>
        <v>31.215569246920321</v>
      </c>
      <c r="Q2245" s="6">
        <f>IF(Inputs!$D$10="Yes",IF('Hourly Calcs'!P2245&gt;'Hourly Calcs'!K2245,'Hourly Calcs'!O2245,N2245+O2245),N2245+O2245)</f>
        <v>0</v>
      </c>
      <c r="R2245" s="12">
        <f t="shared" si="312"/>
        <v>0</v>
      </c>
      <c r="S2245" s="1">
        <f>IF(AND(A2245&gt;=5,A2245&lt;=9),INDEX(Demand!$C$3:$C$26,C2245),INDEX(Demand!$B$3:$B$26,C2245))</f>
        <v>350</v>
      </c>
      <c r="T2245" s="7">
        <f t="shared" si="313"/>
        <v>0</v>
      </c>
      <c r="U2245" s="7">
        <f t="shared" si="314"/>
        <v>0</v>
      </c>
    </row>
    <row r="2246" spans="1:21" x14ac:dyDescent="0.2">
      <c r="A2246" s="1">
        <v>4</v>
      </c>
      <c r="B2246" s="1">
        <v>4</v>
      </c>
      <c r="C2246" s="1">
        <v>6</v>
      </c>
      <c r="D2246">
        <v>8.1999999999999993</v>
      </c>
      <c r="E2246">
        <v>8.1999999999999993</v>
      </c>
      <c r="F2246">
        <v>100</v>
      </c>
      <c r="G2246">
        <v>1</v>
      </c>
      <c r="H2246">
        <v>0</v>
      </c>
      <c r="I2246">
        <v>1</v>
      </c>
      <c r="J2246" s="4">
        <f t="shared" si="309"/>
        <v>83.01699108648684</v>
      </c>
      <c r="K2246" s="4">
        <f t="shared" si="310"/>
        <v>2.1115376535285009</v>
      </c>
      <c r="L2246" s="5">
        <f t="shared" si="315"/>
        <v>81.98300891351316</v>
      </c>
      <c r="M2246" s="5">
        <f t="shared" si="316"/>
        <v>31.888462346471499</v>
      </c>
      <c r="N2246" s="6">
        <f t="shared" si="308"/>
        <v>0</v>
      </c>
      <c r="O2246" s="6">
        <f t="shared" si="311"/>
        <v>0.91451878627752081</v>
      </c>
      <c r="P2246" s="6">
        <f>FORECAST(J2246,Inputs!$B$10:$B$18,Inputs!$A$10:$A$18)</f>
        <v>31.32423139894895</v>
      </c>
      <c r="Q2246" s="6">
        <f>IF(Inputs!$D$10="Yes",IF('Hourly Calcs'!P2246&gt;'Hourly Calcs'!K2246,'Hourly Calcs'!O2246,N2246+O2246),N2246+O2246)</f>
        <v>0.91451878627752081</v>
      </c>
      <c r="R2246" s="12">
        <f t="shared" si="312"/>
        <v>4.3457932723907788</v>
      </c>
      <c r="S2246" s="1">
        <f>IF(AND(A2246&gt;=5,A2246&lt;=9),INDEX(Demand!$C$3:$C$26,C2246),INDEX(Demand!$B$3:$B$26,C2246))</f>
        <v>350</v>
      </c>
      <c r="T2246" s="7">
        <f t="shared" si="313"/>
        <v>4.3457932723907788</v>
      </c>
      <c r="U2246" s="7">
        <f t="shared" si="314"/>
        <v>0</v>
      </c>
    </row>
    <row r="2247" spans="1:21" x14ac:dyDescent="0.2">
      <c r="A2247" s="1">
        <v>4</v>
      </c>
      <c r="B2247" s="1">
        <v>4</v>
      </c>
      <c r="C2247" s="1">
        <v>7</v>
      </c>
      <c r="D2247">
        <v>8.3000000000000007</v>
      </c>
      <c r="E2247">
        <v>8.3000000000000007</v>
      </c>
      <c r="F2247">
        <v>100</v>
      </c>
      <c r="G2247">
        <v>15</v>
      </c>
      <c r="H2247">
        <v>0</v>
      </c>
      <c r="I2247">
        <v>15</v>
      </c>
      <c r="J2247" s="4">
        <f t="shared" si="309"/>
        <v>94.625889545635488</v>
      </c>
      <c r="K2247" s="4">
        <f t="shared" si="310"/>
        <v>11.384256217817324</v>
      </c>
      <c r="L2247" s="5">
        <f t="shared" si="315"/>
        <v>70.374110454364512</v>
      </c>
      <c r="M2247" s="5">
        <f t="shared" si="316"/>
        <v>22.615743782182676</v>
      </c>
      <c r="N2247" s="6">
        <f t="shared" si="308"/>
        <v>0</v>
      </c>
      <c r="O2247" s="6">
        <f t="shared" si="311"/>
        <v>13.717781794162812</v>
      </c>
      <c r="P2247" s="6">
        <f>FORECAST(J2247,Inputs!$B$10:$B$18,Inputs!$A$10:$A$18)</f>
        <v>31.431721199496621</v>
      </c>
      <c r="Q2247" s="6">
        <f>IF(Inputs!$D$10="Yes",IF('Hourly Calcs'!P2247&gt;'Hourly Calcs'!K2247,'Hourly Calcs'!O2247,N2247+O2247),N2247+O2247)</f>
        <v>13.717781794162812</v>
      </c>
      <c r="R2247" s="12">
        <f t="shared" si="312"/>
        <v>65.186899085861683</v>
      </c>
      <c r="S2247" s="1">
        <f>IF(AND(A2247&gt;=5,A2247&lt;=9),INDEX(Demand!$C$3:$C$26,C2247),INDEX(Demand!$B$3:$B$26,C2247))</f>
        <v>350</v>
      </c>
      <c r="T2247" s="7">
        <f t="shared" si="313"/>
        <v>65.186899085861683</v>
      </c>
      <c r="U2247" s="7">
        <f t="shared" si="314"/>
        <v>0</v>
      </c>
    </row>
    <row r="2248" spans="1:21" x14ac:dyDescent="0.2">
      <c r="A2248" s="1">
        <v>4</v>
      </c>
      <c r="B2248" s="1">
        <v>4</v>
      </c>
      <c r="C2248" s="1">
        <v>8</v>
      </c>
      <c r="D2248">
        <v>9.1</v>
      </c>
      <c r="E2248">
        <v>9.1</v>
      </c>
      <c r="F2248">
        <v>100</v>
      </c>
      <c r="G2248">
        <v>119</v>
      </c>
      <c r="H2248">
        <v>29</v>
      </c>
      <c r="I2248">
        <v>111</v>
      </c>
      <c r="J2248" s="4">
        <f t="shared" si="309"/>
        <v>106.76170785708824</v>
      </c>
      <c r="K2248" s="4">
        <f t="shared" si="310"/>
        <v>20.6772278129352</v>
      </c>
      <c r="L2248" s="5">
        <f t="shared" si="315"/>
        <v>58.23829214291176</v>
      </c>
      <c r="M2248" s="5">
        <f t="shared" si="316"/>
        <v>13.3227721870648</v>
      </c>
      <c r="N2248" s="6">
        <f t="shared" si="308"/>
        <v>16.475684803430234</v>
      </c>
      <c r="O2248" s="6">
        <f t="shared" si="311"/>
        <v>101.51158527680481</v>
      </c>
      <c r="P2248" s="6">
        <f>FORECAST(J2248,Inputs!$B$10:$B$18,Inputs!$A$10:$A$18)</f>
        <v>31.544089887565629</v>
      </c>
      <c r="Q2248" s="6">
        <f>IF(Inputs!$D$10="Yes",IF('Hourly Calcs'!P2248&gt;'Hourly Calcs'!K2248,'Hourly Calcs'!O2248,N2248+O2248),N2248+O2248)</f>
        <v>101.51158527680481</v>
      </c>
      <c r="R2248" s="12">
        <f t="shared" si="312"/>
        <v>482.38305323537645</v>
      </c>
      <c r="S2248" s="1">
        <f>IF(AND(A2248&gt;=5,A2248&lt;=9),INDEX(Demand!$C$3:$C$26,C2248),INDEX(Demand!$B$3:$B$26,C2248))</f>
        <v>350</v>
      </c>
      <c r="T2248" s="7">
        <f t="shared" si="313"/>
        <v>350</v>
      </c>
      <c r="U2248" s="7">
        <f t="shared" si="314"/>
        <v>132.38305323537645</v>
      </c>
    </row>
    <row r="2249" spans="1:21" x14ac:dyDescent="0.2">
      <c r="A2249" s="1">
        <v>4</v>
      </c>
      <c r="B2249" s="1">
        <v>4</v>
      </c>
      <c r="C2249" s="1">
        <v>9</v>
      </c>
      <c r="D2249">
        <v>9.9</v>
      </c>
      <c r="E2249">
        <v>9.5</v>
      </c>
      <c r="F2249">
        <v>97</v>
      </c>
      <c r="G2249">
        <v>111</v>
      </c>
      <c r="H2249">
        <v>0</v>
      </c>
      <c r="I2249">
        <v>111</v>
      </c>
      <c r="J2249" s="4">
        <f t="shared" si="309"/>
        <v>120.15630970472404</v>
      </c>
      <c r="K2249" s="4">
        <f t="shared" si="310"/>
        <v>29.377061121829982</v>
      </c>
      <c r="L2249" s="5">
        <f t="shared" si="315"/>
        <v>44.843690295275962</v>
      </c>
      <c r="M2249" s="5">
        <f t="shared" si="316"/>
        <v>4.622938878170018</v>
      </c>
      <c r="N2249" s="6">
        <f t="shared" ref="N2249:N2312" si="317">H2249*MAX(0,COS(2*ASIN(SQRT(SIN(RADIANS($B$4))^2+COS(RADIANS($K2249))^2-2*SIN(RADIANS($B$4))*COS(RADIANS($K2249))*COS(RADIANS($J2249-$B$5))+(SIN(RADIANS($K2249))-COS(RADIANS($B$4)))^2)/2)))</f>
        <v>0</v>
      </c>
      <c r="O2249" s="6">
        <f t="shared" si="311"/>
        <v>101.51158527680481</v>
      </c>
      <c r="P2249" s="6">
        <f>FORECAST(J2249,Inputs!$B$10:$B$18,Inputs!$A$10:$A$18)</f>
        <v>31.668113978747442</v>
      </c>
      <c r="Q2249" s="6">
        <f>IF(Inputs!$D$10="Yes",IF('Hourly Calcs'!P2249&gt;'Hourly Calcs'!K2249,'Hourly Calcs'!O2249,N2249+O2249),N2249+O2249)</f>
        <v>101.51158527680481</v>
      </c>
      <c r="R2249" s="12">
        <f t="shared" si="312"/>
        <v>482.38305323537645</v>
      </c>
      <c r="S2249" s="1">
        <f>IF(AND(A2249&gt;=5,A2249&lt;=9),INDEX(Demand!$C$3:$C$26,C2249),INDEX(Demand!$B$3:$B$26,C2249))</f>
        <v>350</v>
      </c>
      <c r="T2249" s="7">
        <f t="shared" si="313"/>
        <v>350</v>
      </c>
      <c r="U2249" s="7">
        <f t="shared" si="314"/>
        <v>132.38305323537645</v>
      </c>
    </row>
    <row r="2250" spans="1:21" x14ac:dyDescent="0.2">
      <c r="A2250" s="1">
        <v>4</v>
      </c>
      <c r="B2250" s="1">
        <v>4</v>
      </c>
      <c r="C2250" s="1">
        <v>10</v>
      </c>
      <c r="D2250">
        <v>11.9</v>
      </c>
      <c r="E2250">
        <v>10</v>
      </c>
      <c r="F2250">
        <v>88</v>
      </c>
      <c r="G2250">
        <v>316</v>
      </c>
      <c r="H2250">
        <v>107</v>
      </c>
      <c r="I2250">
        <v>256</v>
      </c>
      <c r="J2250" s="4">
        <f t="shared" ref="J2250:J2313" si="318">solarazimuth($B$2,$B$3,$B$1,A2250,B2250,C2250,0,0,0,0)</f>
        <v>135.59220411504532</v>
      </c>
      <c r="K2250" s="4">
        <f t="shared" ref="K2250:K2313" si="319">solarelevation($B$2,$B$3,$B$1,A2250,B2250,C2250,0,0,0,0)</f>
        <v>36.877576415336222</v>
      </c>
      <c r="L2250" s="5">
        <f t="shared" si="315"/>
        <v>29.40779588495468</v>
      </c>
      <c r="M2250" s="5">
        <f t="shared" si="316"/>
        <v>2.8775764153362218</v>
      </c>
      <c r="N2250" s="6">
        <f t="shared" si="317"/>
        <v>94.928648400068482</v>
      </c>
      <c r="O2250" s="6">
        <f t="shared" ref="O2250:O2313" si="320">$I2250*(1+COS(RADIANS($B$4)))/2</f>
        <v>234.11680928704533</v>
      </c>
      <c r="P2250" s="6">
        <f>FORECAST(J2250,Inputs!$B$10:$B$18,Inputs!$A$10:$A$18)</f>
        <v>31.811038926991159</v>
      </c>
      <c r="Q2250" s="6">
        <f>IF(Inputs!$D$10="Yes",IF('Hourly Calcs'!P2250&gt;'Hourly Calcs'!K2250,'Hourly Calcs'!O2250,N2250+O2250),N2250+O2250)</f>
        <v>329.04545768711381</v>
      </c>
      <c r="R2250" s="12">
        <f t="shared" ref="R2250:R2313" si="321">$B$6*$E$1*Q2250</f>
        <v>1563.6240149291648</v>
      </c>
      <c r="S2250" s="1">
        <f>IF(AND(A2250&gt;=5,A2250&lt;=9),INDEX(Demand!$C$3:$C$26,C2250),INDEX(Demand!$B$3:$B$26,C2250))</f>
        <v>600</v>
      </c>
      <c r="T2250" s="7">
        <f t="shared" ref="T2250:T2313" si="322">S2250-MAX(0,S2250-R2250)</f>
        <v>600</v>
      </c>
      <c r="U2250" s="7">
        <f t="shared" ref="U2250:U2313" si="323">MAX(0,R2250-S2250)</f>
        <v>963.62401492916479</v>
      </c>
    </row>
    <row r="2251" spans="1:21" x14ac:dyDescent="0.2">
      <c r="A2251" s="1">
        <v>4</v>
      </c>
      <c r="B2251" s="1">
        <v>4</v>
      </c>
      <c r="C2251" s="1">
        <v>11</v>
      </c>
      <c r="D2251">
        <v>13.3</v>
      </c>
      <c r="E2251">
        <v>9.4</v>
      </c>
      <c r="F2251">
        <v>77</v>
      </c>
      <c r="G2251">
        <v>387</v>
      </c>
      <c r="H2251">
        <v>127</v>
      </c>
      <c r="I2251">
        <v>304</v>
      </c>
      <c r="J2251" s="4">
        <f t="shared" si="318"/>
        <v>153.64213302533534</v>
      </c>
      <c r="K2251" s="4">
        <f t="shared" si="319"/>
        <v>42.394910854816075</v>
      </c>
      <c r="L2251" s="5">
        <f t="shared" si="315"/>
        <v>11.35786697466466</v>
      </c>
      <c r="M2251" s="5">
        <f t="shared" si="316"/>
        <v>8.3949108548160751</v>
      </c>
      <c r="N2251" s="6">
        <f t="shared" si="317"/>
        <v>122.40927573019913</v>
      </c>
      <c r="O2251" s="6">
        <f t="shared" si="320"/>
        <v>278.01371102836634</v>
      </c>
      <c r="P2251" s="6">
        <f>FORECAST(J2251,Inputs!$B$10:$B$18,Inputs!$A$10:$A$18)</f>
        <v>31.978167898382733</v>
      </c>
      <c r="Q2251" s="6">
        <f>IF(Inputs!$D$10="Yes",IF('Hourly Calcs'!P2251&gt;'Hourly Calcs'!K2251,'Hourly Calcs'!O2251,N2251+O2251),N2251+O2251)</f>
        <v>400.42298675856546</v>
      </c>
      <c r="R2251" s="12">
        <f t="shared" si="321"/>
        <v>1902.8100330767029</v>
      </c>
      <c r="S2251" s="1">
        <f>IF(AND(A2251&gt;=5,A2251&lt;=9),INDEX(Demand!$C$3:$C$26,C2251),INDEX(Demand!$B$3:$B$26,C2251))</f>
        <v>600</v>
      </c>
      <c r="T2251" s="7">
        <f t="shared" si="322"/>
        <v>600</v>
      </c>
      <c r="U2251" s="7">
        <f t="shared" si="323"/>
        <v>1302.8100330767029</v>
      </c>
    </row>
    <row r="2252" spans="1:21" x14ac:dyDescent="0.2">
      <c r="A2252" s="1">
        <v>4</v>
      </c>
      <c r="B2252" s="1">
        <v>4</v>
      </c>
      <c r="C2252" s="1">
        <v>12</v>
      </c>
      <c r="D2252">
        <v>13</v>
      </c>
      <c r="E2252">
        <v>10.3</v>
      </c>
      <c r="F2252">
        <v>84</v>
      </c>
      <c r="G2252">
        <v>427</v>
      </c>
      <c r="H2252">
        <v>130</v>
      </c>
      <c r="I2252">
        <v>335</v>
      </c>
      <c r="J2252" s="4">
        <f t="shared" si="318"/>
        <v>174.01279005600711</v>
      </c>
      <c r="K2252" s="4">
        <f t="shared" si="319"/>
        <v>45.06284305619991</v>
      </c>
      <c r="L2252" s="5">
        <f t="shared" si="315"/>
        <v>9.0127900560071055</v>
      </c>
      <c r="M2252" s="5">
        <f t="shared" si="316"/>
        <v>11.06284305619991</v>
      </c>
      <c r="N2252" s="6">
        <f t="shared" si="317"/>
        <v>127.00470555950332</v>
      </c>
      <c r="O2252" s="6">
        <f t="shared" si="320"/>
        <v>306.36379340296946</v>
      </c>
      <c r="P2252" s="6">
        <f>FORECAST(J2252,Inputs!$B$10:$B$18,Inputs!$A$10:$A$18)</f>
        <v>32.166785093111173</v>
      </c>
      <c r="Q2252" s="6">
        <f>IF(Inputs!$D$10="Yes",IF('Hourly Calcs'!P2252&gt;'Hourly Calcs'!K2252,'Hourly Calcs'!O2252,N2252+O2252),N2252+O2252)</f>
        <v>433.36849896247281</v>
      </c>
      <c r="R2252" s="12">
        <f t="shared" si="321"/>
        <v>2059.3671070696705</v>
      </c>
      <c r="S2252" s="1">
        <f>IF(AND(A2252&gt;=5,A2252&lt;=9),INDEX(Demand!$C$3:$C$26,C2252),INDEX(Demand!$B$3:$B$26,C2252))</f>
        <v>600</v>
      </c>
      <c r="T2252" s="7">
        <f t="shared" si="322"/>
        <v>600</v>
      </c>
      <c r="U2252" s="7">
        <f t="shared" si="323"/>
        <v>1459.3671070696705</v>
      </c>
    </row>
    <row r="2253" spans="1:21" x14ac:dyDescent="0.2">
      <c r="A2253" s="1">
        <v>4</v>
      </c>
      <c r="B2253" s="1">
        <v>4</v>
      </c>
      <c r="C2253" s="1">
        <v>13</v>
      </c>
      <c r="D2253">
        <v>13</v>
      </c>
      <c r="E2253">
        <v>9.5</v>
      </c>
      <c r="F2253">
        <v>79</v>
      </c>
      <c r="G2253">
        <v>215</v>
      </c>
      <c r="H2253">
        <v>3</v>
      </c>
      <c r="I2253">
        <v>213</v>
      </c>
      <c r="J2253" s="4">
        <f t="shared" si="318"/>
        <v>195.03261499717289</v>
      </c>
      <c r="K2253" s="4">
        <f t="shared" si="319"/>
        <v>44.32742445862695</v>
      </c>
      <c r="L2253" s="5">
        <f t="shared" si="315"/>
        <v>30.032614997172885</v>
      </c>
      <c r="M2253" s="5">
        <f t="shared" si="316"/>
        <v>10.32742445862695</v>
      </c>
      <c r="N2253" s="6">
        <f t="shared" si="317"/>
        <v>2.776838667218811</v>
      </c>
      <c r="O2253" s="6">
        <f t="shared" si="320"/>
        <v>194.79250147711193</v>
      </c>
      <c r="P2253" s="6">
        <f>FORECAST(J2253,Inputs!$B$10:$B$18,Inputs!$A$10:$A$18)</f>
        <v>32.361413101825676</v>
      </c>
      <c r="Q2253" s="6">
        <f>IF(Inputs!$D$10="Yes",IF('Hourly Calcs'!P2253&gt;'Hourly Calcs'!K2253,'Hourly Calcs'!O2253,N2253+O2253),N2253+O2253)</f>
        <v>197.56934014433074</v>
      </c>
      <c r="R2253" s="12">
        <f t="shared" si="321"/>
        <v>938.84950436585962</v>
      </c>
      <c r="S2253" s="1">
        <f>IF(AND(A2253&gt;=5,A2253&lt;=9),INDEX(Demand!$C$3:$C$26,C2253),INDEX(Demand!$B$3:$B$26,C2253))</f>
        <v>600</v>
      </c>
      <c r="T2253" s="7">
        <f t="shared" si="322"/>
        <v>600</v>
      </c>
      <c r="U2253" s="7">
        <f t="shared" si="323"/>
        <v>338.84950436585962</v>
      </c>
    </row>
    <row r="2254" spans="1:21" x14ac:dyDescent="0.2">
      <c r="A2254" s="1">
        <v>4</v>
      </c>
      <c r="B2254" s="1">
        <v>4</v>
      </c>
      <c r="C2254" s="1">
        <v>14</v>
      </c>
      <c r="D2254">
        <v>12.4</v>
      </c>
      <c r="E2254">
        <v>9</v>
      </c>
      <c r="F2254">
        <v>80</v>
      </c>
      <c r="G2254">
        <v>202</v>
      </c>
      <c r="H2254">
        <v>1</v>
      </c>
      <c r="I2254">
        <v>201</v>
      </c>
      <c r="J2254" s="4">
        <f t="shared" si="318"/>
        <v>214.54181471372533</v>
      </c>
      <c r="K2254" s="4">
        <f t="shared" si="319"/>
        <v>40.353778006183141</v>
      </c>
      <c r="L2254" s="5">
        <f t="shared" si="315"/>
        <v>49.54181471372533</v>
      </c>
      <c r="M2254" s="5">
        <f t="shared" si="316"/>
        <v>6.3537780061831413</v>
      </c>
      <c r="N2254" s="6">
        <f t="shared" si="317"/>
        <v>0.81332487263502218</v>
      </c>
      <c r="O2254" s="6">
        <f t="shared" si="320"/>
        <v>183.81827604178167</v>
      </c>
      <c r="P2254" s="6">
        <f>FORECAST(J2254,Inputs!$B$10:$B$18,Inputs!$A$10:$A$18)</f>
        <v>32.5420538399419</v>
      </c>
      <c r="Q2254" s="6">
        <f>IF(Inputs!$D$10="Yes",IF('Hourly Calcs'!P2254&gt;'Hourly Calcs'!K2254,'Hourly Calcs'!O2254,N2254+O2254),N2254+O2254)</f>
        <v>184.63160091441671</v>
      </c>
      <c r="R2254" s="12">
        <f t="shared" si="321"/>
        <v>877.36936754530814</v>
      </c>
      <c r="S2254" s="1">
        <f>IF(AND(A2254&gt;=5,A2254&lt;=9),INDEX(Demand!$C$3:$C$26,C2254),INDEX(Demand!$B$3:$B$26,C2254))</f>
        <v>600</v>
      </c>
      <c r="T2254" s="7">
        <f t="shared" si="322"/>
        <v>600</v>
      </c>
      <c r="U2254" s="7">
        <f t="shared" si="323"/>
        <v>277.36936754530814</v>
      </c>
    </row>
    <row r="2255" spans="1:21" x14ac:dyDescent="0.2">
      <c r="A2255" s="1">
        <v>4</v>
      </c>
      <c r="B2255" s="1">
        <v>4</v>
      </c>
      <c r="C2255" s="1">
        <v>15</v>
      </c>
      <c r="D2255">
        <v>11.1</v>
      </c>
      <c r="E2255">
        <v>9.5</v>
      </c>
      <c r="F2255">
        <v>90</v>
      </c>
      <c r="G2255">
        <v>173</v>
      </c>
      <c r="H2255">
        <v>0</v>
      </c>
      <c r="I2255">
        <v>173</v>
      </c>
      <c r="J2255" s="4">
        <f t="shared" si="318"/>
        <v>231.45019083694635</v>
      </c>
      <c r="K2255" s="4">
        <f t="shared" si="319"/>
        <v>33.893374974524811</v>
      </c>
      <c r="L2255" s="5">
        <f t="shared" si="315"/>
        <v>66.450190836946348</v>
      </c>
      <c r="M2255" s="5">
        <f t="shared" si="316"/>
        <v>0.10662502547518926</v>
      </c>
      <c r="N2255" s="6">
        <f t="shared" si="317"/>
        <v>0</v>
      </c>
      <c r="O2255" s="6">
        <f t="shared" si="320"/>
        <v>158.21175002601109</v>
      </c>
      <c r="P2255" s="6">
        <f>FORECAST(J2255,Inputs!$B$10:$B$18,Inputs!$A$10:$A$18)</f>
        <v>32.698612878119874</v>
      </c>
      <c r="Q2255" s="6">
        <f>IF(Inputs!$D$10="Yes",IF('Hourly Calcs'!P2255&gt;'Hourly Calcs'!K2255,'Hourly Calcs'!O2255,N2255+O2255),N2255+O2255)</f>
        <v>158.21175002601109</v>
      </c>
      <c r="R2255" s="12">
        <f t="shared" si="321"/>
        <v>751.82223612360463</v>
      </c>
      <c r="S2255" s="1">
        <f>IF(AND(A2255&gt;=5,A2255&lt;=9),INDEX(Demand!$C$3:$C$26,C2255),INDEX(Demand!$B$3:$B$26,C2255))</f>
        <v>600</v>
      </c>
      <c r="T2255" s="7">
        <f t="shared" si="322"/>
        <v>600</v>
      </c>
      <c r="U2255" s="7">
        <f t="shared" si="323"/>
        <v>151.82223612360463</v>
      </c>
    </row>
    <row r="2256" spans="1:21" x14ac:dyDescent="0.2">
      <c r="A2256" s="1">
        <v>4</v>
      </c>
      <c r="B2256" s="1">
        <v>4</v>
      </c>
      <c r="C2256" s="1">
        <v>16</v>
      </c>
      <c r="D2256">
        <v>10.5</v>
      </c>
      <c r="E2256">
        <v>9.1</v>
      </c>
      <c r="F2256">
        <v>91</v>
      </c>
      <c r="G2256">
        <v>131</v>
      </c>
      <c r="H2256">
        <v>0</v>
      </c>
      <c r="I2256">
        <v>131</v>
      </c>
      <c r="J2256" s="4">
        <f t="shared" si="318"/>
        <v>245.93228751841724</v>
      </c>
      <c r="K2256" s="4">
        <f t="shared" si="319"/>
        <v>25.808799952862472</v>
      </c>
      <c r="L2256" s="5">
        <f t="shared" si="315"/>
        <v>80.93228751841724</v>
      </c>
      <c r="M2256" s="5">
        <f t="shared" si="316"/>
        <v>8.1912000471375279</v>
      </c>
      <c r="N2256" s="6">
        <f t="shared" si="317"/>
        <v>0</v>
      </c>
      <c r="O2256" s="6">
        <f t="shared" si="320"/>
        <v>119.80196100235523</v>
      </c>
      <c r="P2256" s="6">
        <f>FORECAST(J2256,Inputs!$B$10:$B$18,Inputs!$A$10:$A$18)</f>
        <v>32.832706365911271</v>
      </c>
      <c r="Q2256" s="6">
        <f>IF(Inputs!$D$10="Yes",IF('Hourly Calcs'!P2256&gt;'Hourly Calcs'!K2256,'Hourly Calcs'!O2256,N2256+O2256),N2256+O2256)</f>
        <v>119.80196100235523</v>
      </c>
      <c r="R2256" s="12">
        <f t="shared" si="321"/>
        <v>569.29891868319203</v>
      </c>
      <c r="S2256" s="1">
        <f>IF(AND(A2256&gt;=5,A2256&lt;=9),INDEX(Demand!$C$3:$C$26,C2256),INDEX(Demand!$B$3:$B$26,C2256))</f>
        <v>900</v>
      </c>
      <c r="T2256" s="7">
        <f t="shared" si="322"/>
        <v>569.29891868319203</v>
      </c>
      <c r="U2256" s="7">
        <f t="shared" si="323"/>
        <v>0</v>
      </c>
    </row>
    <row r="2257" spans="1:21" x14ac:dyDescent="0.2">
      <c r="A2257" s="1">
        <v>4</v>
      </c>
      <c r="B2257" s="1">
        <v>4</v>
      </c>
      <c r="C2257" s="1">
        <v>17</v>
      </c>
      <c r="D2257">
        <v>10</v>
      </c>
      <c r="E2257">
        <v>9</v>
      </c>
      <c r="F2257">
        <v>93</v>
      </c>
      <c r="G2257">
        <v>80</v>
      </c>
      <c r="H2257">
        <v>0</v>
      </c>
      <c r="I2257">
        <v>80</v>
      </c>
      <c r="J2257" s="4">
        <f t="shared" si="318"/>
        <v>258.70715096755964</v>
      </c>
      <c r="K2257" s="4">
        <f t="shared" si="319"/>
        <v>16.80631257072271</v>
      </c>
      <c r="L2257" s="5">
        <f t="shared" si="315"/>
        <v>0</v>
      </c>
      <c r="M2257" s="5">
        <f t="shared" si="316"/>
        <v>17.19368742927729</v>
      </c>
      <c r="N2257" s="6">
        <f t="shared" si="317"/>
        <v>0</v>
      </c>
      <c r="O2257" s="6">
        <f t="shared" si="320"/>
        <v>73.161502902201661</v>
      </c>
      <c r="P2257" s="6">
        <f>FORECAST(J2257,Inputs!$B$10:$B$18,Inputs!$A$10:$A$18)</f>
        <v>32.950992138588511</v>
      </c>
      <c r="Q2257" s="6">
        <f>IF(Inputs!$D$10="Yes",IF('Hourly Calcs'!P2257&gt;'Hourly Calcs'!K2257,'Hourly Calcs'!O2257,N2257+O2257),N2257+O2257)</f>
        <v>73.161502902201661</v>
      </c>
      <c r="R2257" s="12">
        <f t="shared" si="321"/>
        <v>347.66346179126231</v>
      </c>
      <c r="S2257" s="1">
        <f>IF(AND(A2257&gt;=5,A2257&lt;=9),INDEX(Demand!$C$3:$C$26,C2257),INDEX(Demand!$B$3:$B$26,C2257))</f>
        <v>900</v>
      </c>
      <c r="T2257" s="7">
        <f t="shared" si="322"/>
        <v>347.66346179126231</v>
      </c>
      <c r="U2257" s="7">
        <f t="shared" si="323"/>
        <v>0</v>
      </c>
    </row>
    <row r="2258" spans="1:21" x14ac:dyDescent="0.2">
      <c r="A2258" s="1">
        <v>4</v>
      </c>
      <c r="B2258" s="1">
        <v>4</v>
      </c>
      <c r="C2258" s="1">
        <v>18</v>
      </c>
      <c r="D2258">
        <v>10.1</v>
      </c>
      <c r="E2258">
        <v>9.1</v>
      </c>
      <c r="F2258">
        <v>93</v>
      </c>
      <c r="G2258">
        <v>62</v>
      </c>
      <c r="H2258">
        <v>0</v>
      </c>
      <c r="I2258">
        <v>62</v>
      </c>
      <c r="J2258" s="4">
        <f t="shared" si="318"/>
        <v>270.54863859871915</v>
      </c>
      <c r="K2258" s="4">
        <f t="shared" si="319"/>
        <v>7.4439468809484168</v>
      </c>
      <c r="L2258" s="5">
        <f t="shared" si="315"/>
        <v>0</v>
      </c>
      <c r="M2258" s="5">
        <f t="shared" si="316"/>
        <v>26.556053119051583</v>
      </c>
      <c r="N2258" s="6">
        <f t="shared" si="317"/>
        <v>0</v>
      </c>
      <c r="O2258" s="6">
        <f t="shared" si="320"/>
        <v>56.700164749206287</v>
      </c>
      <c r="P2258" s="6">
        <f>FORECAST(J2258,Inputs!$B$10:$B$18,Inputs!$A$10:$A$18)</f>
        <v>33.060635542580734</v>
      </c>
      <c r="Q2258" s="6">
        <f>IF(Inputs!$D$10="Yes",IF('Hourly Calcs'!P2258&gt;'Hourly Calcs'!K2258,'Hourly Calcs'!O2258,N2258+O2258),N2258+O2258)</f>
        <v>56.700164749206287</v>
      </c>
      <c r="R2258" s="12">
        <f t="shared" si="321"/>
        <v>269.43918288822829</v>
      </c>
      <c r="S2258" s="1">
        <f>IF(AND(A2258&gt;=5,A2258&lt;=9),INDEX(Demand!$C$3:$C$26,C2258),INDEX(Demand!$B$3:$B$26,C2258))</f>
        <v>900</v>
      </c>
      <c r="T2258" s="7">
        <f t="shared" si="322"/>
        <v>269.43918288822829</v>
      </c>
      <c r="U2258" s="7">
        <f t="shared" si="323"/>
        <v>0</v>
      </c>
    </row>
    <row r="2259" spans="1:21" x14ac:dyDescent="0.2">
      <c r="A2259" s="1">
        <v>4</v>
      </c>
      <c r="B2259" s="1">
        <v>4</v>
      </c>
      <c r="C2259" s="1">
        <v>19</v>
      </c>
      <c r="D2259">
        <v>10</v>
      </c>
      <c r="E2259">
        <v>8.6999999999999993</v>
      </c>
      <c r="F2259">
        <v>92</v>
      </c>
      <c r="G2259">
        <v>6</v>
      </c>
      <c r="H2259">
        <v>0</v>
      </c>
      <c r="I2259">
        <v>6</v>
      </c>
      <c r="J2259" s="4">
        <f t="shared" si="318"/>
        <v>282.15202339810094</v>
      </c>
      <c r="K2259" s="4">
        <f t="shared" si="319"/>
        <v>-1.9244814406161908</v>
      </c>
      <c r="L2259" s="5">
        <f t="shared" si="315"/>
        <v>0</v>
      </c>
      <c r="M2259" s="5">
        <f t="shared" si="316"/>
        <v>0</v>
      </c>
      <c r="N2259" s="6">
        <f t="shared" si="317"/>
        <v>0</v>
      </c>
      <c r="O2259" s="6">
        <f t="shared" si="320"/>
        <v>5.4871127176651253</v>
      </c>
      <c r="P2259" s="6">
        <f>FORECAST(J2259,Inputs!$B$10:$B$18,Inputs!$A$10:$A$18)</f>
        <v>33.168074290723155</v>
      </c>
      <c r="Q2259" s="6">
        <f>IF(Inputs!$D$10="Yes",IF('Hourly Calcs'!P2259&gt;'Hourly Calcs'!K2259,'Hourly Calcs'!O2259,N2259+O2259),N2259+O2259)</f>
        <v>5.4871127176651253</v>
      </c>
      <c r="R2259" s="12">
        <f t="shared" si="321"/>
        <v>26.074759634344673</v>
      </c>
      <c r="S2259" s="1">
        <f>IF(AND(A2259&gt;=5,A2259&lt;=9),INDEX(Demand!$C$3:$C$26,C2259),INDEX(Demand!$B$3:$B$26,C2259))</f>
        <v>900</v>
      </c>
      <c r="T2259" s="7">
        <f t="shared" si="322"/>
        <v>26.074759634344673</v>
      </c>
      <c r="U2259" s="7">
        <f t="shared" si="323"/>
        <v>0</v>
      </c>
    </row>
    <row r="2260" spans="1:21" x14ac:dyDescent="0.2">
      <c r="A2260" s="1">
        <v>4</v>
      </c>
      <c r="B2260" s="1">
        <v>4</v>
      </c>
      <c r="C2260" s="1">
        <v>20</v>
      </c>
      <c r="D2260">
        <v>9.5</v>
      </c>
      <c r="E2260">
        <v>8.6999999999999993</v>
      </c>
      <c r="F2260">
        <v>95</v>
      </c>
      <c r="G2260">
        <v>0</v>
      </c>
      <c r="H2260">
        <v>0</v>
      </c>
      <c r="I2260">
        <v>0</v>
      </c>
      <c r="J2260" s="4">
        <f t="shared" si="318"/>
        <v>294.14465410805406</v>
      </c>
      <c r="K2260" s="4">
        <f t="shared" si="319"/>
        <v>-11.051677007838066</v>
      </c>
      <c r="L2260" s="5">
        <f t="shared" si="315"/>
        <v>0</v>
      </c>
      <c r="M2260" s="5">
        <f t="shared" si="316"/>
        <v>0</v>
      </c>
      <c r="N2260" s="6">
        <f t="shared" si="317"/>
        <v>0</v>
      </c>
      <c r="O2260" s="6">
        <f t="shared" si="320"/>
        <v>0</v>
      </c>
      <c r="P2260" s="6">
        <f>FORECAST(J2260,Inputs!$B$10:$B$18,Inputs!$A$10:$A$18)</f>
        <v>33.279117167667167</v>
      </c>
      <c r="Q2260" s="6">
        <f>IF(Inputs!$D$10="Yes",IF('Hourly Calcs'!P2260&gt;'Hourly Calcs'!K2260,'Hourly Calcs'!O2260,N2260+O2260),N2260+O2260)</f>
        <v>0</v>
      </c>
      <c r="R2260" s="12">
        <f t="shared" si="321"/>
        <v>0</v>
      </c>
      <c r="S2260" s="1">
        <f>IF(AND(A2260&gt;=5,A2260&lt;=9),INDEX(Demand!$C$3:$C$26,C2260),INDEX(Demand!$B$3:$B$26,C2260))</f>
        <v>800</v>
      </c>
      <c r="T2260" s="7">
        <f t="shared" si="322"/>
        <v>0</v>
      </c>
      <c r="U2260" s="7">
        <f t="shared" si="323"/>
        <v>0</v>
      </c>
    </row>
    <row r="2261" spans="1:21" x14ac:dyDescent="0.2">
      <c r="A2261" s="1">
        <v>4</v>
      </c>
      <c r="B2261" s="1">
        <v>4</v>
      </c>
      <c r="C2261" s="1">
        <v>21</v>
      </c>
      <c r="D2261">
        <v>9.3000000000000007</v>
      </c>
      <c r="E2261">
        <v>8.6999999999999993</v>
      </c>
      <c r="F2261">
        <v>96</v>
      </c>
      <c r="G2261">
        <v>0</v>
      </c>
      <c r="H2261">
        <v>0</v>
      </c>
      <c r="I2261">
        <v>0</v>
      </c>
      <c r="J2261" s="4">
        <f t="shared" si="318"/>
        <v>307.10630479743185</v>
      </c>
      <c r="K2261" s="4">
        <f t="shared" si="319"/>
        <v>-19.214573352368149</v>
      </c>
      <c r="L2261" s="5">
        <f t="shared" si="315"/>
        <v>0</v>
      </c>
      <c r="M2261" s="5">
        <f t="shared" si="316"/>
        <v>0</v>
      </c>
      <c r="N2261" s="6">
        <f t="shared" si="317"/>
        <v>0</v>
      </c>
      <c r="O2261" s="6">
        <f t="shared" si="320"/>
        <v>0</v>
      </c>
      <c r="P2261" s="6">
        <f>FORECAST(J2261,Inputs!$B$10:$B$18,Inputs!$A$10:$A$18)</f>
        <v>33.399132451828073</v>
      </c>
      <c r="Q2261" s="6">
        <f>IF(Inputs!$D$10="Yes",IF('Hourly Calcs'!P2261&gt;'Hourly Calcs'!K2261,'Hourly Calcs'!O2261,N2261+O2261),N2261+O2261)</f>
        <v>0</v>
      </c>
      <c r="R2261" s="12">
        <f t="shared" si="321"/>
        <v>0</v>
      </c>
      <c r="S2261" s="1">
        <f>IF(AND(A2261&gt;=5,A2261&lt;=9),INDEX(Demand!$C$3:$C$26,C2261),INDEX(Demand!$B$3:$B$26,C2261))</f>
        <v>700</v>
      </c>
      <c r="T2261" s="7">
        <f t="shared" si="322"/>
        <v>0</v>
      </c>
      <c r="U2261" s="7">
        <f t="shared" si="323"/>
        <v>0</v>
      </c>
    </row>
    <row r="2262" spans="1:21" x14ac:dyDescent="0.2">
      <c r="A2262" s="1">
        <v>4</v>
      </c>
      <c r="B2262" s="1">
        <v>4</v>
      </c>
      <c r="C2262" s="1">
        <v>22</v>
      </c>
      <c r="D2262">
        <v>9.3000000000000007</v>
      </c>
      <c r="E2262">
        <v>8.9</v>
      </c>
      <c r="F2262">
        <v>97</v>
      </c>
      <c r="G2262">
        <v>0</v>
      </c>
      <c r="H2262">
        <v>0</v>
      </c>
      <c r="I2262">
        <v>0</v>
      </c>
      <c r="J2262" s="4">
        <f t="shared" si="318"/>
        <v>321.52175953619121</v>
      </c>
      <c r="K2262" s="4">
        <f t="shared" si="319"/>
        <v>-25.998009356234988</v>
      </c>
      <c r="L2262" s="5">
        <f t="shared" si="315"/>
        <v>0</v>
      </c>
      <c r="M2262" s="5">
        <f t="shared" si="316"/>
        <v>0</v>
      </c>
      <c r="N2262" s="6">
        <f t="shared" si="317"/>
        <v>0</v>
      </c>
      <c r="O2262" s="6">
        <f t="shared" si="320"/>
        <v>0</v>
      </c>
      <c r="P2262" s="6">
        <f>FORECAST(J2262,Inputs!$B$10:$B$18,Inputs!$A$10:$A$18)</f>
        <v>33.53260888459436</v>
      </c>
      <c r="Q2262" s="6">
        <f>IF(Inputs!$D$10="Yes",IF('Hourly Calcs'!P2262&gt;'Hourly Calcs'!K2262,'Hourly Calcs'!O2262,N2262+O2262),N2262+O2262)</f>
        <v>0</v>
      </c>
      <c r="R2262" s="12">
        <f t="shared" si="321"/>
        <v>0</v>
      </c>
      <c r="S2262" s="1">
        <f>IF(AND(A2262&gt;=5,A2262&lt;=9),INDEX(Demand!$C$3:$C$26,C2262),INDEX(Demand!$B$3:$B$26,C2262))</f>
        <v>600</v>
      </c>
      <c r="T2262" s="7">
        <f t="shared" si="322"/>
        <v>0</v>
      </c>
      <c r="U2262" s="7">
        <f t="shared" si="323"/>
        <v>0</v>
      </c>
    </row>
    <row r="2263" spans="1:21" x14ac:dyDescent="0.2">
      <c r="A2263" s="1">
        <v>4</v>
      </c>
      <c r="B2263" s="1">
        <v>4</v>
      </c>
      <c r="C2263" s="1">
        <v>23</v>
      </c>
      <c r="D2263">
        <v>9.5</v>
      </c>
      <c r="E2263">
        <v>9.1</v>
      </c>
      <c r="F2263">
        <v>97</v>
      </c>
      <c r="G2263">
        <v>0</v>
      </c>
      <c r="H2263">
        <v>0</v>
      </c>
      <c r="I2263">
        <v>0</v>
      </c>
      <c r="J2263" s="4">
        <f t="shared" si="318"/>
        <v>337.60149132228048</v>
      </c>
      <c r="K2263" s="4">
        <f t="shared" si="319"/>
        <v>-30.79968354466935</v>
      </c>
      <c r="L2263" s="5">
        <f t="shared" si="315"/>
        <v>0</v>
      </c>
      <c r="M2263" s="5">
        <f t="shared" si="316"/>
        <v>0</v>
      </c>
      <c r="N2263" s="6">
        <f t="shared" si="317"/>
        <v>0</v>
      </c>
      <c r="O2263" s="6">
        <f t="shared" si="320"/>
        <v>0</v>
      </c>
      <c r="P2263" s="6">
        <f>FORECAST(J2263,Inputs!$B$10:$B$18,Inputs!$A$10:$A$18)</f>
        <v>33.681495290021111</v>
      </c>
      <c r="Q2263" s="6">
        <f>IF(Inputs!$D$10="Yes",IF('Hourly Calcs'!P2263&gt;'Hourly Calcs'!K2263,'Hourly Calcs'!O2263,N2263+O2263),N2263+O2263)</f>
        <v>0</v>
      </c>
      <c r="R2263" s="12">
        <f t="shared" si="321"/>
        <v>0</v>
      </c>
      <c r="S2263" s="1">
        <f>IF(AND(A2263&gt;=5,A2263&lt;=9),INDEX(Demand!$C$3:$C$26,C2263),INDEX(Demand!$B$3:$B$26,C2263))</f>
        <v>500</v>
      </c>
      <c r="T2263" s="7">
        <f t="shared" si="322"/>
        <v>0</v>
      </c>
      <c r="U2263" s="7">
        <f t="shared" si="323"/>
        <v>0</v>
      </c>
    </row>
    <row r="2264" spans="1:21" x14ac:dyDescent="0.2">
      <c r="A2264" s="1">
        <v>4</v>
      </c>
      <c r="B2264" s="1">
        <v>4</v>
      </c>
      <c r="C2264" s="1">
        <v>24</v>
      </c>
      <c r="D2264">
        <v>9.1</v>
      </c>
      <c r="E2264">
        <v>8.5</v>
      </c>
      <c r="F2264">
        <v>96</v>
      </c>
      <c r="G2264">
        <v>0</v>
      </c>
      <c r="H2264">
        <v>0</v>
      </c>
      <c r="I2264">
        <v>0</v>
      </c>
      <c r="J2264" s="4">
        <f t="shared" si="318"/>
        <v>355.00063066594487</v>
      </c>
      <c r="K2264" s="4">
        <f t="shared" si="319"/>
        <v>-33.037582338983199</v>
      </c>
      <c r="L2264" s="5">
        <f t="shared" si="315"/>
        <v>0</v>
      </c>
      <c r="M2264" s="5">
        <f t="shared" si="316"/>
        <v>0</v>
      </c>
      <c r="N2264" s="6">
        <f t="shared" si="317"/>
        <v>0</v>
      </c>
      <c r="O2264" s="6">
        <f t="shared" si="320"/>
        <v>0</v>
      </c>
      <c r="P2264" s="6">
        <f>FORECAST(J2264,Inputs!$B$10:$B$18,Inputs!$A$10:$A$18)</f>
        <v>33.842598432092082</v>
      </c>
      <c r="Q2264" s="6">
        <f>IF(Inputs!$D$10="Yes",IF('Hourly Calcs'!P2264&gt;'Hourly Calcs'!K2264,'Hourly Calcs'!O2264,N2264+O2264),N2264+O2264)</f>
        <v>0</v>
      </c>
      <c r="R2264" s="12">
        <f t="shared" si="321"/>
        <v>0</v>
      </c>
      <c r="S2264" s="1">
        <f>IF(AND(A2264&gt;=5,A2264&lt;=9),INDEX(Demand!$C$3:$C$26,C2264),INDEX(Demand!$B$3:$B$26,C2264))</f>
        <v>400</v>
      </c>
      <c r="T2264" s="7">
        <f t="shared" si="322"/>
        <v>0</v>
      </c>
      <c r="U2264" s="7">
        <f t="shared" si="323"/>
        <v>0</v>
      </c>
    </row>
    <row r="2265" spans="1:21" x14ac:dyDescent="0.2">
      <c r="A2265" s="1">
        <v>4</v>
      </c>
      <c r="B2265" s="1">
        <v>5</v>
      </c>
      <c r="C2265" s="1">
        <v>1</v>
      </c>
      <c r="D2265">
        <v>8.1999999999999993</v>
      </c>
      <c r="E2265">
        <v>7.8</v>
      </c>
      <c r="F2265">
        <v>97</v>
      </c>
      <c r="G2265">
        <v>0</v>
      </c>
      <c r="H2265">
        <v>0</v>
      </c>
      <c r="I2265">
        <v>0</v>
      </c>
      <c r="J2265" s="4">
        <f t="shared" si="318"/>
        <v>12.734540406736841</v>
      </c>
      <c r="K2265" s="4">
        <f t="shared" si="319"/>
        <v>-32.379669769274798</v>
      </c>
      <c r="L2265" s="5">
        <f t="shared" si="315"/>
        <v>0</v>
      </c>
      <c r="M2265" s="5">
        <f t="shared" si="316"/>
        <v>0</v>
      </c>
      <c r="N2265" s="6">
        <f t="shared" si="317"/>
        <v>0</v>
      </c>
      <c r="O2265" s="6">
        <f t="shared" si="320"/>
        <v>0</v>
      </c>
      <c r="P2265" s="6">
        <f>FORECAST(J2265,Inputs!$B$10:$B$18,Inputs!$A$10:$A$18)</f>
        <v>30.673467966729042</v>
      </c>
      <c r="Q2265" s="6">
        <f>IF(Inputs!$D$10="Yes",IF('Hourly Calcs'!P2265&gt;'Hourly Calcs'!K2265,'Hourly Calcs'!O2265,N2265+O2265),N2265+O2265)</f>
        <v>0</v>
      </c>
      <c r="R2265" s="12">
        <f t="shared" si="321"/>
        <v>0</v>
      </c>
      <c r="S2265" s="1">
        <f>IF(AND(A2265&gt;=5,A2265&lt;=9),INDEX(Demand!$C$3:$C$26,C2265),INDEX(Demand!$B$3:$B$26,C2265))</f>
        <v>350</v>
      </c>
      <c r="T2265" s="7">
        <f t="shared" si="322"/>
        <v>0</v>
      </c>
      <c r="U2265" s="7">
        <f t="shared" si="323"/>
        <v>0</v>
      </c>
    </row>
    <row r="2266" spans="1:21" x14ac:dyDescent="0.2">
      <c r="A2266" s="1">
        <v>4</v>
      </c>
      <c r="B2266" s="1">
        <v>5</v>
      </c>
      <c r="C2266" s="1">
        <v>2</v>
      </c>
      <c r="D2266">
        <v>8.5</v>
      </c>
      <c r="E2266">
        <v>7.2</v>
      </c>
      <c r="F2266">
        <v>92</v>
      </c>
      <c r="G2266">
        <v>0</v>
      </c>
      <c r="H2266">
        <v>0</v>
      </c>
      <c r="I2266">
        <v>0</v>
      </c>
      <c r="J2266" s="4">
        <f t="shared" si="318"/>
        <v>29.626664179515927</v>
      </c>
      <c r="K2266" s="4">
        <f t="shared" si="319"/>
        <v>-28.92717300525203</v>
      </c>
      <c r="L2266" s="5">
        <f t="shared" si="315"/>
        <v>0</v>
      </c>
      <c r="M2266" s="5">
        <f t="shared" si="316"/>
        <v>0</v>
      </c>
      <c r="N2266" s="6">
        <f t="shared" si="317"/>
        <v>0</v>
      </c>
      <c r="O2266" s="6">
        <f t="shared" si="320"/>
        <v>0</v>
      </c>
      <c r="P2266" s="6">
        <f>FORECAST(J2266,Inputs!$B$10:$B$18,Inputs!$A$10:$A$18)</f>
        <v>30.829876520180701</v>
      </c>
      <c r="Q2266" s="6">
        <f>IF(Inputs!$D$10="Yes",IF('Hourly Calcs'!P2266&gt;'Hourly Calcs'!K2266,'Hourly Calcs'!O2266,N2266+O2266),N2266+O2266)</f>
        <v>0</v>
      </c>
      <c r="R2266" s="12">
        <f t="shared" si="321"/>
        <v>0</v>
      </c>
      <c r="S2266" s="1">
        <f>IF(AND(A2266&gt;=5,A2266&lt;=9),INDEX(Demand!$C$3:$C$26,C2266),INDEX(Demand!$B$3:$B$26,C2266))</f>
        <v>350</v>
      </c>
      <c r="T2266" s="7">
        <f t="shared" si="322"/>
        <v>0</v>
      </c>
      <c r="U2266" s="7">
        <f t="shared" si="323"/>
        <v>0</v>
      </c>
    </row>
    <row r="2267" spans="1:21" x14ac:dyDescent="0.2">
      <c r="A2267" s="1">
        <v>4</v>
      </c>
      <c r="B2267" s="1">
        <v>5</v>
      </c>
      <c r="C2267" s="1">
        <v>3</v>
      </c>
      <c r="D2267">
        <v>8.3000000000000007</v>
      </c>
      <c r="E2267">
        <v>7.9</v>
      </c>
      <c r="F2267">
        <v>97</v>
      </c>
      <c r="G2267">
        <v>0</v>
      </c>
      <c r="H2267">
        <v>0</v>
      </c>
      <c r="I2267">
        <v>0</v>
      </c>
      <c r="J2267" s="4">
        <f t="shared" si="318"/>
        <v>44.957568558799295</v>
      </c>
      <c r="K2267" s="4">
        <f t="shared" si="319"/>
        <v>-23.154336521069112</v>
      </c>
      <c r="L2267" s="5">
        <f t="shared" si="315"/>
        <v>0</v>
      </c>
      <c r="M2267" s="5">
        <f t="shared" si="316"/>
        <v>0</v>
      </c>
      <c r="N2267" s="6">
        <f t="shared" si="317"/>
        <v>0</v>
      </c>
      <c r="O2267" s="6">
        <f t="shared" si="320"/>
        <v>0</v>
      </c>
      <c r="P2267" s="6">
        <f>FORECAST(J2267,Inputs!$B$10:$B$18,Inputs!$A$10:$A$18)</f>
        <v>30.971829338507398</v>
      </c>
      <c r="Q2267" s="6">
        <f>IF(Inputs!$D$10="Yes",IF('Hourly Calcs'!P2267&gt;'Hourly Calcs'!K2267,'Hourly Calcs'!O2267,N2267+O2267),N2267+O2267)</f>
        <v>0</v>
      </c>
      <c r="R2267" s="12">
        <f t="shared" si="321"/>
        <v>0</v>
      </c>
      <c r="S2267" s="1">
        <f>IF(AND(A2267&gt;=5,A2267&lt;=9),INDEX(Demand!$C$3:$C$26,C2267),INDEX(Demand!$B$3:$B$26,C2267))</f>
        <v>350</v>
      </c>
      <c r="T2267" s="7">
        <f t="shared" si="322"/>
        <v>0</v>
      </c>
      <c r="U2267" s="7">
        <f t="shared" si="323"/>
        <v>0</v>
      </c>
    </row>
    <row r="2268" spans="1:21" x14ac:dyDescent="0.2">
      <c r="A2268" s="1">
        <v>4</v>
      </c>
      <c r="B2268" s="1">
        <v>5</v>
      </c>
      <c r="C2268" s="1">
        <v>4</v>
      </c>
      <c r="D2268">
        <v>7.8</v>
      </c>
      <c r="E2268">
        <v>7.4</v>
      </c>
      <c r="F2268">
        <v>97</v>
      </c>
      <c r="G2268">
        <v>0</v>
      </c>
      <c r="H2268">
        <v>0</v>
      </c>
      <c r="I2268">
        <v>0</v>
      </c>
      <c r="J2268" s="4">
        <f t="shared" si="318"/>
        <v>58.663254034710121</v>
      </c>
      <c r="K2268" s="4">
        <f t="shared" si="319"/>
        <v>-15.674685097811249</v>
      </c>
      <c r="L2268" s="5">
        <f t="shared" si="315"/>
        <v>0</v>
      </c>
      <c r="M2268" s="5">
        <f t="shared" si="316"/>
        <v>0</v>
      </c>
      <c r="N2268" s="6">
        <f t="shared" si="317"/>
        <v>0</v>
      </c>
      <c r="O2268" s="6">
        <f t="shared" si="320"/>
        <v>0</v>
      </c>
      <c r="P2268" s="6">
        <f>FORECAST(J2268,Inputs!$B$10:$B$18,Inputs!$A$10:$A$18)</f>
        <v>31.09873383365472</v>
      </c>
      <c r="Q2268" s="6">
        <f>IF(Inputs!$D$10="Yes",IF('Hourly Calcs'!P2268&gt;'Hourly Calcs'!K2268,'Hourly Calcs'!O2268,N2268+O2268),N2268+O2268)</f>
        <v>0</v>
      </c>
      <c r="R2268" s="12">
        <f t="shared" si="321"/>
        <v>0</v>
      </c>
      <c r="S2268" s="1">
        <f>IF(AND(A2268&gt;=5,A2268&lt;=9),INDEX(Demand!$C$3:$C$26,C2268),INDEX(Demand!$B$3:$B$26,C2268))</f>
        <v>350</v>
      </c>
      <c r="T2268" s="7">
        <f t="shared" si="322"/>
        <v>0</v>
      </c>
      <c r="U2268" s="7">
        <f t="shared" si="323"/>
        <v>0</v>
      </c>
    </row>
    <row r="2269" spans="1:21" x14ac:dyDescent="0.2">
      <c r="A2269" s="1">
        <v>4</v>
      </c>
      <c r="B2269" s="1">
        <v>5</v>
      </c>
      <c r="C2269" s="1">
        <v>5</v>
      </c>
      <c r="D2269">
        <v>7.8</v>
      </c>
      <c r="E2269">
        <v>7.2</v>
      </c>
      <c r="F2269">
        <v>96</v>
      </c>
      <c r="G2269">
        <v>0</v>
      </c>
      <c r="H2269">
        <v>0</v>
      </c>
      <c r="I2269">
        <v>0</v>
      </c>
      <c r="J2269" s="4">
        <f t="shared" si="318"/>
        <v>71.108269927553025</v>
      </c>
      <c r="K2269" s="4">
        <f t="shared" si="319"/>
        <v>-7.0481720054770989</v>
      </c>
      <c r="L2269" s="5">
        <f t="shared" si="315"/>
        <v>0</v>
      </c>
      <c r="M2269" s="5">
        <f t="shared" si="316"/>
        <v>0</v>
      </c>
      <c r="N2269" s="6">
        <f t="shared" si="317"/>
        <v>0</v>
      </c>
      <c r="O2269" s="6">
        <f t="shared" si="320"/>
        <v>0</v>
      </c>
      <c r="P2269" s="6">
        <f>FORECAST(J2269,Inputs!$B$10:$B$18,Inputs!$A$10:$A$18)</f>
        <v>31.213965462292155</v>
      </c>
      <c r="Q2269" s="6">
        <f>IF(Inputs!$D$10="Yes",IF('Hourly Calcs'!P2269&gt;'Hourly Calcs'!K2269,'Hourly Calcs'!O2269,N2269+O2269),N2269+O2269)</f>
        <v>0</v>
      </c>
      <c r="R2269" s="12">
        <f t="shared" si="321"/>
        <v>0</v>
      </c>
      <c r="S2269" s="1">
        <f>IF(AND(A2269&gt;=5,A2269&lt;=9),INDEX(Demand!$C$3:$C$26,C2269),INDEX(Demand!$B$3:$B$26,C2269))</f>
        <v>350</v>
      </c>
      <c r="T2269" s="7">
        <f t="shared" si="322"/>
        <v>0</v>
      </c>
      <c r="U2269" s="7">
        <f t="shared" si="323"/>
        <v>0</v>
      </c>
    </row>
    <row r="2270" spans="1:21" x14ac:dyDescent="0.2">
      <c r="A2270" s="1">
        <v>4</v>
      </c>
      <c r="B2270" s="1">
        <v>5</v>
      </c>
      <c r="C2270" s="1">
        <v>6</v>
      </c>
      <c r="D2270">
        <v>8</v>
      </c>
      <c r="E2270">
        <v>7.4</v>
      </c>
      <c r="F2270">
        <v>96</v>
      </c>
      <c r="G2270">
        <v>1</v>
      </c>
      <c r="H2270">
        <v>0</v>
      </c>
      <c r="I2270">
        <v>1</v>
      </c>
      <c r="J2270" s="4">
        <f t="shared" si="318"/>
        <v>82.832370532882649</v>
      </c>
      <c r="K2270" s="4">
        <f t="shared" si="319"/>
        <v>2.4289355941408388</v>
      </c>
      <c r="L2270" s="5">
        <f t="shared" si="315"/>
        <v>82.167629467117351</v>
      </c>
      <c r="M2270" s="5">
        <f t="shared" si="316"/>
        <v>31.571064405859161</v>
      </c>
      <c r="N2270" s="6">
        <f t="shared" si="317"/>
        <v>0</v>
      </c>
      <c r="O2270" s="6">
        <f t="shared" si="320"/>
        <v>0.91451878627752081</v>
      </c>
      <c r="P2270" s="6">
        <f>FORECAST(J2270,Inputs!$B$10:$B$18,Inputs!$A$10:$A$18)</f>
        <v>31.32252194937854</v>
      </c>
      <c r="Q2270" s="6">
        <f>IF(Inputs!$D$10="Yes",IF('Hourly Calcs'!P2270&gt;'Hourly Calcs'!K2270,'Hourly Calcs'!O2270,N2270+O2270),N2270+O2270)</f>
        <v>0.91451878627752081</v>
      </c>
      <c r="R2270" s="12">
        <f t="shared" si="321"/>
        <v>4.3457932723907788</v>
      </c>
      <c r="S2270" s="1">
        <f>IF(AND(A2270&gt;=5,A2270&lt;=9),INDEX(Demand!$C$3:$C$26,C2270),INDEX(Demand!$B$3:$B$26,C2270))</f>
        <v>350</v>
      </c>
      <c r="T2270" s="7">
        <f t="shared" si="322"/>
        <v>4.3457932723907788</v>
      </c>
      <c r="U2270" s="7">
        <f t="shared" si="323"/>
        <v>0</v>
      </c>
    </row>
    <row r="2271" spans="1:21" x14ac:dyDescent="0.2">
      <c r="A2271" s="1">
        <v>4</v>
      </c>
      <c r="B2271" s="1">
        <v>5</v>
      </c>
      <c r="C2271" s="1">
        <v>7</v>
      </c>
      <c r="D2271">
        <v>8.3000000000000007</v>
      </c>
      <c r="E2271">
        <v>7.6</v>
      </c>
      <c r="F2271">
        <v>95</v>
      </c>
      <c r="G2271">
        <v>32</v>
      </c>
      <c r="H2271">
        <v>0</v>
      </c>
      <c r="I2271">
        <v>32</v>
      </c>
      <c r="J2271" s="4">
        <f t="shared" si="318"/>
        <v>94.436349821660727</v>
      </c>
      <c r="K2271" s="4">
        <f t="shared" si="319"/>
        <v>11.721028001757603</v>
      </c>
      <c r="L2271" s="5">
        <f t="shared" si="315"/>
        <v>70.563650178339273</v>
      </c>
      <c r="M2271" s="5">
        <f t="shared" si="316"/>
        <v>22.278971998242397</v>
      </c>
      <c r="N2271" s="6">
        <f t="shared" si="317"/>
        <v>0</v>
      </c>
      <c r="O2271" s="6">
        <f t="shared" si="320"/>
        <v>29.264601160880666</v>
      </c>
      <c r="P2271" s="6">
        <f>FORECAST(J2271,Inputs!$B$10:$B$18,Inputs!$A$10:$A$18)</f>
        <v>31.429966202052412</v>
      </c>
      <c r="Q2271" s="6">
        <f>IF(Inputs!$D$10="Yes",IF('Hourly Calcs'!P2271&gt;'Hourly Calcs'!K2271,'Hourly Calcs'!O2271,N2271+O2271),N2271+O2271)</f>
        <v>29.264601160880666</v>
      </c>
      <c r="R2271" s="12">
        <f t="shared" si="321"/>
        <v>139.06538471650492</v>
      </c>
      <c r="S2271" s="1">
        <f>IF(AND(A2271&gt;=5,A2271&lt;=9),INDEX(Demand!$C$3:$C$26,C2271),INDEX(Demand!$B$3:$B$26,C2271))</f>
        <v>350</v>
      </c>
      <c r="T2271" s="7">
        <f t="shared" si="322"/>
        <v>139.06538471650492</v>
      </c>
      <c r="U2271" s="7">
        <f t="shared" si="323"/>
        <v>0</v>
      </c>
    </row>
    <row r="2272" spans="1:21" x14ac:dyDescent="0.2">
      <c r="A2272" s="1">
        <v>4</v>
      </c>
      <c r="B2272" s="1">
        <v>5</v>
      </c>
      <c r="C2272" s="1">
        <v>8</v>
      </c>
      <c r="D2272">
        <v>8.4</v>
      </c>
      <c r="E2272">
        <v>8</v>
      </c>
      <c r="F2272">
        <v>97</v>
      </c>
      <c r="G2272">
        <v>123</v>
      </c>
      <c r="H2272">
        <v>23</v>
      </c>
      <c r="I2272">
        <v>116</v>
      </c>
      <c r="J2272" s="4">
        <f t="shared" si="318"/>
        <v>106.5745726830845</v>
      </c>
      <c r="K2272" s="4">
        <f t="shared" si="319"/>
        <v>21.021082437972652</v>
      </c>
      <c r="L2272" s="5">
        <f t="shared" si="315"/>
        <v>58.425427316915503</v>
      </c>
      <c r="M2272" s="5">
        <f t="shared" si="316"/>
        <v>12.978917562027348</v>
      </c>
      <c r="N2272" s="6">
        <f t="shared" si="317"/>
        <v>13.126029485052571</v>
      </c>
      <c r="O2272" s="6">
        <f t="shared" si="320"/>
        <v>106.08417920819241</v>
      </c>
      <c r="P2272" s="6">
        <f>FORECAST(J2272,Inputs!$B$10:$B$18,Inputs!$A$10:$A$18)</f>
        <v>31.542357154473002</v>
      </c>
      <c r="Q2272" s="6">
        <f>IF(Inputs!$D$10="Yes",IF('Hourly Calcs'!P2272&gt;'Hourly Calcs'!K2272,'Hourly Calcs'!O2272,N2272+O2272),N2272+O2272)</f>
        <v>106.08417920819241</v>
      </c>
      <c r="R2272" s="12">
        <f t="shared" si="321"/>
        <v>504.11201959733029</v>
      </c>
      <c r="S2272" s="1">
        <f>IF(AND(A2272&gt;=5,A2272&lt;=9),INDEX(Demand!$C$3:$C$26,C2272),INDEX(Demand!$B$3:$B$26,C2272))</f>
        <v>350</v>
      </c>
      <c r="T2272" s="7">
        <f t="shared" si="322"/>
        <v>350</v>
      </c>
      <c r="U2272" s="7">
        <f t="shared" si="323"/>
        <v>154.11201959733029</v>
      </c>
    </row>
    <row r="2273" spans="1:21" x14ac:dyDescent="0.2">
      <c r="A2273" s="1">
        <v>4</v>
      </c>
      <c r="B2273" s="1">
        <v>5</v>
      </c>
      <c r="C2273" s="1">
        <v>9</v>
      </c>
      <c r="D2273">
        <v>8.9</v>
      </c>
      <c r="E2273">
        <v>8.3000000000000007</v>
      </c>
      <c r="F2273">
        <v>96</v>
      </c>
      <c r="G2273">
        <v>227</v>
      </c>
      <c r="H2273">
        <v>75</v>
      </c>
      <c r="I2273">
        <v>194</v>
      </c>
      <c r="J2273" s="4">
        <f t="shared" si="318"/>
        <v>119.98444640332445</v>
      </c>
      <c r="K2273" s="4">
        <f t="shared" si="319"/>
        <v>29.732925113123208</v>
      </c>
      <c r="L2273" s="5">
        <f t="shared" si="315"/>
        <v>45.015553596675545</v>
      </c>
      <c r="M2273" s="5">
        <f t="shared" si="316"/>
        <v>4.2670748868767916</v>
      </c>
      <c r="N2273" s="6">
        <f t="shared" si="317"/>
        <v>56.581991351021962</v>
      </c>
      <c r="O2273" s="6">
        <f t="shared" si="320"/>
        <v>177.41664453783903</v>
      </c>
      <c r="P2273" s="6">
        <f>FORECAST(J2273,Inputs!$B$10:$B$18,Inputs!$A$10:$A$18)</f>
        <v>31.66652265188263</v>
      </c>
      <c r="Q2273" s="6">
        <f>IF(Inputs!$D$10="Yes",IF('Hourly Calcs'!P2273&gt;'Hourly Calcs'!K2273,'Hourly Calcs'!O2273,N2273+O2273),N2273+O2273)</f>
        <v>177.41664453783903</v>
      </c>
      <c r="R2273" s="12">
        <f t="shared" si="321"/>
        <v>843.08389484381109</v>
      </c>
      <c r="S2273" s="1">
        <f>IF(AND(A2273&gt;=5,A2273&lt;=9),INDEX(Demand!$C$3:$C$26,C2273),INDEX(Demand!$B$3:$B$26,C2273))</f>
        <v>350</v>
      </c>
      <c r="T2273" s="7">
        <f t="shared" si="322"/>
        <v>350</v>
      </c>
      <c r="U2273" s="7">
        <f t="shared" si="323"/>
        <v>493.08389484381109</v>
      </c>
    </row>
    <row r="2274" spans="1:21" x14ac:dyDescent="0.2">
      <c r="A2274" s="1">
        <v>4</v>
      </c>
      <c r="B2274" s="1">
        <v>5</v>
      </c>
      <c r="C2274" s="1">
        <v>10</v>
      </c>
      <c r="D2274">
        <v>8.9</v>
      </c>
      <c r="E2274">
        <v>8.5</v>
      </c>
      <c r="F2274">
        <v>97</v>
      </c>
      <c r="G2274">
        <v>321</v>
      </c>
      <c r="H2274">
        <v>78</v>
      </c>
      <c r="I2274">
        <v>276</v>
      </c>
      <c r="J2274" s="4">
        <f t="shared" si="318"/>
        <v>135.46017304578646</v>
      </c>
      <c r="K2274" s="4">
        <f t="shared" si="319"/>
        <v>37.248943673549064</v>
      </c>
      <c r="L2274" s="5">
        <f t="shared" si="315"/>
        <v>29.539826954213538</v>
      </c>
      <c r="M2274" s="5">
        <f t="shared" si="316"/>
        <v>3.2489436735490642</v>
      </c>
      <c r="N2274" s="6">
        <f t="shared" si="317"/>
        <v>69.346979423540589</v>
      </c>
      <c r="O2274" s="6">
        <f t="shared" si="320"/>
        <v>252.40718501259573</v>
      </c>
      <c r="P2274" s="6">
        <f>FORECAST(J2274,Inputs!$B$10:$B$18,Inputs!$A$10:$A$18)</f>
        <v>31.809816417090612</v>
      </c>
      <c r="Q2274" s="6">
        <f>IF(Inputs!$D$10="Yes",IF('Hourly Calcs'!P2274&gt;'Hourly Calcs'!K2274,'Hourly Calcs'!O2274,N2274+O2274),N2274+O2274)</f>
        <v>321.75416443613631</v>
      </c>
      <c r="R2274" s="12">
        <f t="shared" si="321"/>
        <v>1528.9757894005197</v>
      </c>
      <c r="S2274" s="1">
        <f>IF(AND(A2274&gt;=5,A2274&lt;=9),INDEX(Demand!$C$3:$C$26,C2274),INDEX(Demand!$B$3:$B$26,C2274))</f>
        <v>600</v>
      </c>
      <c r="T2274" s="7">
        <f t="shared" si="322"/>
        <v>600</v>
      </c>
      <c r="U2274" s="7">
        <f t="shared" si="323"/>
        <v>928.97578940051972</v>
      </c>
    </row>
    <row r="2275" spans="1:21" x14ac:dyDescent="0.2">
      <c r="A2275" s="1">
        <v>4</v>
      </c>
      <c r="B2275" s="1">
        <v>5</v>
      </c>
      <c r="C2275" s="1">
        <v>11</v>
      </c>
      <c r="D2275">
        <v>10.7</v>
      </c>
      <c r="E2275">
        <v>8.8000000000000007</v>
      </c>
      <c r="F2275">
        <v>88</v>
      </c>
      <c r="G2275">
        <v>391</v>
      </c>
      <c r="H2275">
        <v>127</v>
      </c>
      <c r="I2275">
        <v>306</v>
      </c>
      <c r="J2275" s="4">
        <f t="shared" si="318"/>
        <v>153.58929805384577</v>
      </c>
      <c r="K2275" s="4">
        <f t="shared" si="319"/>
        <v>42.778938894633292</v>
      </c>
      <c r="L2275" s="5">
        <f t="shared" ref="L2275:L2338" si="324">IF(ABS($B$5-J2275)&gt;90,0,ABS($B$5-J2275))</f>
        <v>11.410701946154234</v>
      </c>
      <c r="M2275" s="5">
        <f t="shared" ref="M2275:M2338" si="325">IF(K2275&gt;0,ABS($B$4-K2275),0)</f>
        <v>8.778938894633292</v>
      </c>
      <c r="N2275" s="6">
        <f t="shared" si="317"/>
        <v>122.60355402282212</v>
      </c>
      <c r="O2275" s="6">
        <f t="shared" si="320"/>
        <v>279.84274860092137</v>
      </c>
      <c r="P2275" s="6">
        <f>FORECAST(J2275,Inputs!$B$10:$B$18,Inputs!$A$10:$A$18)</f>
        <v>31.977678685683756</v>
      </c>
      <c r="Q2275" s="6">
        <f>IF(Inputs!$D$10="Yes",IF('Hourly Calcs'!P2275&gt;'Hourly Calcs'!K2275,'Hourly Calcs'!O2275,N2275+O2275),N2275+O2275)</f>
        <v>402.44630262374346</v>
      </c>
      <c r="R2275" s="12">
        <f t="shared" si="321"/>
        <v>1912.4248300680288</v>
      </c>
      <c r="S2275" s="1">
        <f>IF(AND(A2275&gt;=5,A2275&lt;=9),INDEX(Demand!$C$3:$C$26,C2275),INDEX(Demand!$B$3:$B$26,C2275))</f>
        <v>600</v>
      </c>
      <c r="T2275" s="7">
        <f t="shared" si="322"/>
        <v>600</v>
      </c>
      <c r="U2275" s="7">
        <f t="shared" si="323"/>
        <v>1312.4248300680288</v>
      </c>
    </row>
    <row r="2276" spans="1:21" x14ac:dyDescent="0.2">
      <c r="A2276" s="1">
        <v>4</v>
      </c>
      <c r="B2276" s="1">
        <v>5</v>
      </c>
      <c r="C2276" s="1">
        <v>12</v>
      </c>
      <c r="D2276">
        <v>11.6</v>
      </c>
      <c r="E2276">
        <v>8.1999999999999993</v>
      </c>
      <c r="F2276">
        <v>80</v>
      </c>
      <c r="G2276">
        <v>432</v>
      </c>
      <c r="H2276">
        <v>131</v>
      </c>
      <c r="I2276">
        <v>338</v>
      </c>
      <c r="J2276" s="4">
        <f t="shared" si="318"/>
        <v>174.07830025199056</v>
      </c>
      <c r="K2276" s="4">
        <f t="shared" si="319"/>
        <v>45.446014702350951</v>
      </c>
      <c r="L2276" s="5">
        <f t="shared" si="324"/>
        <v>9.0783002519905551</v>
      </c>
      <c r="M2276" s="5">
        <f t="shared" si="325"/>
        <v>11.446014702350951</v>
      </c>
      <c r="N2276" s="6">
        <f t="shared" si="317"/>
        <v>128.14006468912117</v>
      </c>
      <c r="O2276" s="6">
        <f t="shared" si="320"/>
        <v>309.10734976180203</v>
      </c>
      <c r="P2276" s="6">
        <f>FORECAST(J2276,Inputs!$B$10:$B$18,Inputs!$A$10:$A$18)</f>
        <v>32.167391668999912</v>
      </c>
      <c r="Q2276" s="6">
        <f>IF(Inputs!$D$10="Yes",IF('Hourly Calcs'!P2276&gt;'Hourly Calcs'!K2276,'Hourly Calcs'!O2276,N2276+O2276),N2276+O2276)</f>
        <v>437.2474144509232</v>
      </c>
      <c r="R2276" s="12">
        <f t="shared" si="321"/>
        <v>2077.7997134707871</v>
      </c>
      <c r="S2276" s="1">
        <f>IF(AND(A2276&gt;=5,A2276&lt;=9),INDEX(Demand!$C$3:$C$26,C2276),INDEX(Demand!$B$3:$B$26,C2276))</f>
        <v>600</v>
      </c>
      <c r="T2276" s="7">
        <f t="shared" si="322"/>
        <v>600</v>
      </c>
      <c r="U2276" s="7">
        <f t="shared" si="323"/>
        <v>1477.7997134707871</v>
      </c>
    </row>
    <row r="2277" spans="1:21" x14ac:dyDescent="0.2">
      <c r="A2277" s="1">
        <v>4</v>
      </c>
      <c r="B2277" s="1">
        <v>5</v>
      </c>
      <c r="C2277" s="1">
        <v>13</v>
      </c>
      <c r="D2277">
        <v>12.4</v>
      </c>
      <c r="E2277">
        <v>7.9</v>
      </c>
      <c r="F2277">
        <v>74</v>
      </c>
      <c r="G2277">
        <v>439</v>
      </c>
      <c r="H2277">
        <v>132</v>
      </c>
      <c r="I2277">
        <v>343</v>
      </c>
      <c r="J2277" s="4">
        <f t="shared" si="318"/>
        <v>195.21955363178802</v>
      </c>
      <c r="K2277" s="4">
        <f t="shared" si="319"/>
        <v>44.689527864428399</v>
      </c>
      <c r="L2277" s="5">
        <f t="shared" si="324"/>
        <v>30.219553631788017</v>
      </c>
      <c r="M2277" s="5">
        <f t="shared" si="325"/>
        <v>10.689527864428399</v>
      </c>
      <c r="N2277" s="6">
        <f t="shared" si="317"/>
        <v>122.30507066486426</v>
      </c>
      <c r="O2277" s="6">
        <f t="shared" si="320"/>
        <v>313.67994369318961</v>
      </c>
      <c r="P2277" s="6">
        <f>FORECAST(J2277,Inputs!$B$10:$B$18,Inputs!$A$10:$A$18)</f>
        <v>32.36314401510915</v>
      </c>
      <c r="Q2277" s="6">
        <f>IF(Inputs!$D$10="Yes",IF('Hourly Calcs'!P2277&gt;'Hourly Calcs'!K2277,'Hourly Calcs'!O2277,N2277+O2277),N2277+O2277)</f>
        <v>435.98501435805389</v>
      </c>
      <c r="R2277" s="12">
        <f t="shared" si="321"/>
        <v>2071.8007882294719</v>
      </c>
      <c r="S2277" s="1">
        <f>IF(AND(A2277&gt;=5,A2277&lt;=9),INDEX(Demand!$C$3:$C$26,C2277),INDEX(Demand!$B$3:$B$26,C2277))</f>
        <v>600</v>
      </c>
      <c r="T2277" s="7">
        <f t="shared" si="322"/>
        <v>600</v>
      </c>
      <c r="U2277" s="7">
        <f t="shared" si="323"/>
        <v>1471.8007882294719</v>
      </c>
    </row>
    <row r="2278" spans="1:21" x14ac:dyDescent="0.2">
      <c r="A2278" s="1">
        <v>4</v>
      </c>
      <c r="B2278" s="1">
        <v>5</v>
      </c>
      <c r="C2278" s="1">
        <v>14</v>
      </c>
      <c r="D2278">
        <v>7.8</v>
      </c>
      <c r="E2278">
        <v>7.1</v>
      </c>
      <c r="F2278">
        <v>95</v>
      </c>
      <c r="G2278">
        <v>412</v>
      </c>
      <c r="H2278">
        <v>131</v>
      </c>
      <c r="I2278">
        <v>322</v>
      </c>
      <c r="J2278" s="4">
        <f t="shared" si="318"/>
        <v>214.80987697745448</v>
      </c>
      <c r="K2278" s="4">
        <f t="shared" si="319"/>
        <v>40.681341003535962</v>
      </c>
      <c r="L2278" s="5">
        <f t="shared" si="324"/>
        <v>49.809876977454479</v>
      </c>
      <c r="M2278" s="5">
        <f t="shared" si="325"/>
        <v>6.6813410035359624</v>
      </c>
      <c r="N2278" s="6">
        <f t="shared" si="317"/>
        <v>106.64286188961404</v>
      </c>
      <c r="O2278" s="6">
        <f t="shared" si="320"/>
        <v>294.47504918136173</v>
      </c>
      <c r="P2278" s="6">
        <f>FORECAST(J2278,Inputs!$B$10:$B$18,Inputs!$A$10:$A$18)</f>
        <v>32.54453589793939</v>
      </c>
      <c r="Q2278" s="6">
        <f>IF(Inputs!$D$10="Yes",IF('Hourly Calcs'!P2278&gt;'Hourly Calcs'!K2278,'Hourly Calcs'!O2278,N2278+O2278),N2278+O2278)</f>
        <v>401.11791107097577</v>
      </c>
      <c r="R2278" s="12">
        <f t="shared" si="321"/>
        <v>1906.1123134092768</v>
      </c>
      <c r="S2278" s="1">
        <f>IF(AND(A2278&gt;=5,A2278&lt;=9),INDEX(Demand!$C$3:$C$26,C2278),INDEX(Demand!$B$3:$B$26,C2278))</f>
        <v>600</v>
      </c>
      <c r="T2278" s="7">
        <f t="shared" si="322"/>
        <v>600</v>
      </c>
      <c r="U2278" s="7">
        <f t="shared" si="323"/>
        <v>1306.1123134092768</v>
      </c>
    </row>
    <row r="2279" spans="1:21" x14ac:dyDescent="0.2">
      <c r="A2279" s="1">
        <v>4</v>
      </c>
      <c r="B2279" s="1">
        <v>5</v>
      </c>
      <c r="C2279" s="1">
        <v>15</v>
      </c>
      <c r="D2279">
        <v>7.7</v>
      </c>
      <c r="E2279">
        <v>7.5</v>
      </c>
      <c r="F2279">
        <v>99</v>
      </c>
      <c r="G2279">
        <v>352</v>
      </c>
      <c r="H2279">
        <v>124</v>
      </c>
      <c r="I2279">
        <v>277</v>
      </c>
      <c r="J2279" s="4">
        <f t="shared" si="318"/>
        <v>231.75298773417163</v>
      </c>
      <c r="K2279" s="4">
        <f t="shared" si="319"/>
        <v>34.186264702789387</v>
      </c>
      <c r="L2279" s="5">
        <f t="shared" si="324"/>
        <v>66.752987734171626</v>
      </c>
      <c r="M2279" s="5">
        <f t="shared" si="325"/>
        <v>0.18626470278938712</v>
      </c>
      <c r="N2279" s="6">
        <f t="shared" si="317"/>
        <v>80.40153888935474</v>
      </c>
      <c r="O2279" s="6">
        <f t="shared" si="320"/>
        <v>253.32170379887327</v>
      </c>
      <c r="P2279" s="6">
        <f>FORECAST(J2279,Inputs!$B$10:$B$18,Inputs!$A$10:$A$18)</f>
        <v>32.701416553094177</v>
      </c>
      <c r="Q2279" s="6">
        <f>IF(Inputs!$D$10="Yes",IF('Hourly Calcs'!P2279&gt;'Hourly Calcs'!K2279,'Hourly Calcs'!O2279,N2279+O2279),N2279+O2279)</f>
        <v>333.72324268822803</v>
      </c>
      <c r="R2279" s="12">
        <f t="shared" si="321"/>
        <v>1585.8528492544594</v>
      </c>
      <c r="S2279" s="1">
        <f>IF(AND(A2279&gt;=5,A2279&lt;=9),INDEX(Demand!$C$3:$C$26,C2279),INDEX(Demand!$B$3:$B$26,C2279))</f>
        <v>600</v>
      </c>
      <c r="T2279" s="7">
        <f t="shared" si="322"/>
        <v>600</v>
      </c>
      <c r="U2279" s="7">
        <f t="shared" si="323"/>
        <v>985.85284925445944</v>
      </c>
    </row>
    <row r="2280" spans="1:21" x14ac:dyDescent="0.2">
      <c r="A2280" s="1">
        <v>4</v>
      </c>
      <c r="B2280" s="1">
        <v>5</v>
      </c>
      <c r="C2280" s="1">
        <v>16</v>
      </c>
      <c r="D2280">
        <v>9.6999999999999993</v>
      </c>
      <c r="E2280">
        <v>7.8</v>
      </c>
      <c r="F2280">
        <v>88</v>
      </c>
      <c r="G2280">
        <v>436</v>
      </c>
      <c r="H2280">
        <v>502</v>
      </c>
      <c r="I2280">
        <v>186</v>
      </c>
      <c r="J2280" s="4">
        <f t="shared" si="318"/>
        <v>246.24202959661386</v>
      </c>
      <c r="K2280" s="4">
        <f t="shared" si="319"/>
        <v>26.075331111284228</v>
      </c>
      <c r="L2280" s="5">
        <f t="shared" si="324"/>
        <v>81.242029596613861</v>
      </c>
      <c r="M2280" s="5">
        <f t="shared" si="325"/>
        <v>7.9246688887157717</v>
      </c>
      <c r="N2280" s="6">
        <f t="shared" si="317"/>
        <v>221.32305728279718</v>
      </c>
      <c r="O2280" s="6">
        <f t="shared" si="320"/>
        <v>170.10049424761888</v>
      </c>
      <c r="P2280" s="6">
        <f>FORECAST(J2280,Inputs!$B$10:$B$18,Inputs!$A$10:$A$18)</f>
        <v>32.835574348116793</v>
      </c>
      <c r="Q2280" s="6">
        <f>IF(Inputs!$D$10="Yes",IF('Hourly Calcs'!P2280&gt;'Hourly Calcs'!K2280,'Hourly Calcs'!O2280,N2280+O2280),N2280+O2280)</f>
        <v>170.10049424761888</v>
      </c>
      <c r="R2280" s="12">
        <f t="shared" si="321"/>
        <v>808.31754866468486</v>
      </c>
      <c r="S2280" s="1">
        <f>IF(AND(A2280&gt;=5,A2280&lt;=9),INDEX(Demand!$C$3:$C$26,C2280),INDEX(Demand!$B$3:$B$26,C2280))</f>
        <v>900</v>
      </c>
      <c r="T2280" s="7">
        <f t="shared" si="322"/>
        <v>808.31754866468486</v>
      </c>
      <c r="U2280" s="7">
        <f t="shared" si="323"/>
        <v>0</v>
      </c>
    </row>
    <row r="2281" spans="1:21" x14ac:dyDescent="0.2">
      <c r="A2281" s="1">
        <v>4</v>
      </c>
      <c r="B2281" s="1">
        <v>5</v>
      </c>
      <c r="C2281" s="1">
        <v>17</v>
      </c>
      <c r="D2281">
        <v>10.3</v>
      </c>
      <c r="E2281">
        <v>7.1</v>
      </c>
      <c r="F2281">
        <v>81</v>
      </c>
      <c r="G2281">
        <v>269</v>
      </c>
      <c r="H2281">
        <v>431</v>
      </c>
      <c r="I2281">
        <v>116</v>
      </c>
      <c r="J2281" s="4">
        <f t="shared" si="318"/>
        <v>259.01273287027573</v>
      </c>
      <c r="K2281" s="4">
        <f t="shared" si="319"/>
        <v>17.057099220082733</v>
      </c>
      <c r="L2281" s="5">
        <f t="shared" si="324"/>
        <v>0</v>
      </c>
      <c r="M2281" s="5">
        <f t="shared" si="325"/>
        <v>16.942900779917267</v>
      </c>
      <c r="N2281" s="6">
        <f t="shared" si="317"/>
        <v>88.685611916134221</v>
      </c>
      <c r="O2281" s="6">
        <f t="shared" si="320"/>
        <v>106.08417920819241</v>
      </c>
      <c r="P2281" s="6">
        <f>FORECAST(J2281,Inputs!$B$10:$B$18,Inputs!$A$10:$A$18)</f>
        <v>32.953821600650699</v>
      </c>
      <c r="Q2281" s="6">
        <f>IF(Inputs!$D$10="Yes",IF('Hourly Calcs'!P2281&gt;'Hourly Calcs'!K2281,'Hourly Calcs'!O2281,N2281+O2281),N2281+O2281)</f>
        <v>106.08417920819241</v>
      </c>
      <c r="R2281" s="12">
        <f t="shared" si="321"/>
        <v>504.11201959733029</v>
      </c>
      <c r="S2281" s="1">
        <f>IF(AND(A2281&gt;=5,A2281&lt;=9),INDEX(Demand!$C$3:$C$26,C2281),INDEX(Demand!$B$3:$B$26,C2281))</f>
        <v>900</v>
      </c>
      <c r="T2281" s="7">
        <f t="shared" si="322"/>
        <v>504.11201959733029</v>
      </c>
      <c r="U2281" s="7">
        <f t="shared" si="323"/>
        <v>0</v>
      </c>
    </row>
    <row r="2282" spans="1:21" x14ac:dyDescent="0.2">
      <c r="A2282" s="1">
        <v>4</v>
      </c>
      <c r="B2282" s="1">
        <v>5</v>
      </c>
      <c r="C2282" s="1">
        <v>18</v>
      </c>
      <c r="D2282">
        <v>8.5</v>
      </c>
      <c r="E2282">
        <v>6.4</v>
      </c>
      <c r="F2282">
        <v>87</v>
      </c>
      <c r="G2282">
        <v>105</v>
      </c>
      <c r="H2282">
        <v>141</v>
      </c>
      <c r="I2282">
        <v>77</v>
      </c>
      <c r="J2282" s="4">
        <f t="shared" si="318"/>
        <v>270.84734848370078</v>
      </c>
      <c r="K2282" s="4">
        <f t="shared" si="319"/>
        <v>7.6875986306404798</v>
      </c>
      <c r="L2282" s="5">
        <f t="shared" si="324"/>
        <v>0</v>
      </c>
      <c r="M2282" s="5">
        <f t="shared" si="325"/>
        <v>26.31240136935952</v>
      </c>
      <c r="N2282" s="6">
        <f t="shared" si="317"/>
        <v>0</v>
      </c>
      <c r="O2282" s="6">
        <f t="shared" si="320"/>
        <v>70.417946543369098</v>
      </c>
      <c r="P2282" s="6">
        <f>FORECAST(J2282,Inputs!$B$10:$B$18,Inputs!$A$10:$A$18)</f>
        <v>33.063401374849079</v>
      </c>
      <c r="Q2282" s="6">
        <f>IF(Inputs!$D$10="Yes",IF('Hourly Calcs'!P2282&gt;'Hourly Calcs'!K2282,'Hourly Calcs'!O2282,N2282+O2282),N2282+O2282)</f>
        <v>70.417946543369098</v>
      </c>
      <c r="R2282" s="12">
        <f t="shared" si="321"/>
        <v>334.62608197408991</v>
      </c>
      <c r="S2282" s="1">
        <f>IF(AND(A2282&gt;=5,A2282&lt;=9),INDEX(Demand!$C$3:$C$26,C2282),INDEX(Demand!$B$3:$B$26,C2282))</f>
        <v>900</v>
      </c>
      <c r="T2282" s="7">
        <f t="shared" si="322"/>
        <v>334.62608197408986</v>
      </c>
      <c r="U2282" s="7">
        <f t="shared" si="323"/>
        <v>0</v>
      </c>
    </row>
    <row r="2283" spans="1:21" x14ac:dyDescent="0.2">
      <c r="A2283" s="1">
        <v>4</v>
      </c>
      <c r="B2283" s="1">
        <v>5</v>
      </c>
      <c r="C2283" s="1">
        <v>19</v>
      </c>
      <c r="D2283">
        <v>7.7</v>
      </c>
      <c r="E2283">
        <v>6.6</v>
      </c>
      <c r="F2283">
        <v>93</v>
      </c>
      <c r="G2283">
        <v>11</v>
      </c>
      <c r="H2283">
        <v>0</v>
      </c>
      <c r="I2283">
        <v>11</v>
      </c>
      <c r="J2283" s="4">
        <f t="shared" si="318"/>
        <v>282.44363251461704</v>
      </c>
      <c r="K2283" s="4">
        <f t="shared" si="319"/>
        <v>-1.6500980444802877</v>
      </c>
      <c r="L2283" s="5">
        <f t="shared" si="324"/>
        <v>0</v>
      </c>
      <c r="M2283" s="5">
        <f t="shared" si="325"/>
        <v>0</v>
      </c>
      <c r="N2283" s="6">
        <f t="shared" si="317"/>
        <v>0</v>
      </c>
      <c r="O2283" s="6">
        <f t="shared" si="320"/>
        <v>10.059706649052728</v>
      </c>
      <c r="P2283" s="6">
        <f>FORECAST(J2283,Inputs!$B$10:$B$18,Inputs!$A$10:$A$18)</f>
        <v>33.170774375135338</v>
      </c>
      <c r="Q2283" s="6">
        <f>IF(Inputs!$D$10="Yes",IF('Hourly Calcs'!P2283&gt;'Hourly Calcs'!K2283,'Hourly Calcs'!O2283,N2283+O2283),N2283+O2283)</f>
        <v>10.059706649052728</v>
      </c>
      <c r="R2283" s="12">
        <f t="shared" si="321"/>
        <v>47.80372599629856</v>
      </c>
      <c r="S2283" s="1">
        <f>IF(AND(A2283&gt;=5,A2283&lt;=9),INDEX(Demand!$C$3:$C$26,C2283),INDEX(Demand!$B$3:$B$26,C2283))</f>
        <v>900</v>
      </c>
      <c r="T2283" s="7">
        <f t="shared" si="322"/>
        <v>47.803725996298567</v>
      </c>
      <c r="U2283" s="7">
        <f t="shared" si="323"/>
        <v>0</v>
      </c>
    </row>
    <row r="2284" spans="1:21" x14ac:dyDescent="0.2">
      <c r="A2284" s="1">
        <v>4</v>
      </c>
      <c r="B2284" s="1">
        <v>5</v>
      </c>
      <c r="C2284" s="1">
        <v>20</v>
      </c>
      <c r="D2284">
        <v>7.8</v>
      </c>
      <c r="E2284">
        <v>6.9</v>
      </c>
      <c r="F2284">
        <v>94</v>
      </c>
      <c r="G2284">
        <v>0</v>
      </c>
      <c r="H2284">
        <v>0</v>
      </c>
      <c r="I2284">
        <v>0</v>
      </c>
      <c r="J2284" s="4">
        <f t="shared" si="318"/>
        <v>294.42759203623854</v>
      </c>
      <c r="K2284" s="4">
        <f t="shared" si="319"/>
        <v>-10.783616119518697</v>
      </c>
      <c r="L2284" s="5">
        <f t="shared" si="324"/>
        <v>0</v>
      </c>
      <c r="M2284" s="5">
        <f t="shared" si="325"/>
        <v>0</v>
      </c>
      <c r="N2284" s="6">
        <f t="shared" si="317"/>
        <v>0</v>
      </c>
      <c r="O2284" s="6">
        <f t="shared" si="320"/>
        <v>0</v>
      </c>
      <c r="P2284" s="6">
        <f>FORECAST(J2284,Inputs!$B$10:$B$18,Inputs!$A$10:$A$18)</f>
        <v>33.281736963298499</v>
      </c>
      <c r="Q2284" s="6">
        <f>IF(Inputs!$D$10="Yes",IF('Hourly Calcs'!P2284&gt;'Hourly Calcs'!K2284,'Hourly Calcs'!O2284,N2284+O2284),N2284+O2284)</f>
        <v>0</v>
      </c>
      <c r="R2284" s="12">
        <f t="shared" si="321"/>
        <v>0</v>
      </c>
      <c r="S2284" s="1">
        <f>IF(AND(A2284&gt;=5,A2284&lt;=9),INDEX(Demand!$C$3:$C$26,C2284),INDEX(Demand!$B$3:$B$26,C2284))</f>
        <v>800</v>
      </c>
      <c r="T2284" s="7">
        <f t="shared" si="322"/>
        <v>0</v>
      </c>
      <c r="U2284" s="7">
        <f t="shared" si="323"/>
        <v>0</v>
      </c>
    </row>
    <row r="2285" spans="1:21" x14ac:dyDescent="0.2">
      <c r="A2285" s="1">
        <v>4</v>
      </c>
      <c r="B2285" s="1">
        <v>5</v>
      </c>
      <c r="C2285" s="1">
        <v>21</v>
      </c>
      <c r="D2285">
        <v>7.8</v>
      </c>
      <c r="E2285">
        <v>6.5</v>
      </c>
      <c r="F2285">
        <v>91</v>
      </c>
      <c r="G2285">
        <v>0</v>
      </c>
      <c r="H2285">
        <v>0</v>
      </c>
      <c r="I2285">
        <v>0</v>
      </c>
      <c r="J2285" s="4">
        <f t="shared" si="318"/>
        <v>307.37430771092539</v>
      </c>
      <c r="K2285" s="4">
        <f t="shared" si="319"/>
        <v>-18.923755447025911</v>
      </c>
      <c r="L2285" s="5">
        <f t="shared" si="324"/>
        <v>0</v>
      </c>
      <c r="M2285" s="5">
        <f t="shared" si="325"/>
        <v>0</v>
      </c>
      <c r="N2285" s="6">
        <f t="shared" si="317"/>
        <v>0</v>
      </c>
      <c r="O2285" s="6">
        <f t="shared" si="320"/>
        <v>0</v>
      </c>
      <c r="P2285" s="6">
        <f>FORECAST(J2285,Inputs!$B$10:$B$18,Inputs!$A$10:$A$18)</f>
        <v>33.40161396028634</v>
      </c>
      <c r="Q2285" s="6">
        <f>IF(Inputs!$D$10="Yes",IF('Hourly Calcs'!P2285&gt;'Hourly Calcs'!K2285,'Hourly Calcs'!O2285,N2285+O2285),N2285+O2285)</f>
        <v>0</v>
      </c>
      <c r="R2285" s="12">
        <f t="shared" si="321"/>
        <v>0</v>
      </c>
      <c r="S2285" s="1">
        <f>IF(AND(A2285&gt;=5,A2285&lt;=9),INDEX(Demand!$C$3:$C$26,C2285),INDEX(Demand!$B$3:$B$26,C2285))</f>
        <v>700</v>
      </c>
      <c r="T2285" s="7">
        <f t="shared" si="322"/>
        <v>0</v>
      </c>
      <c r="U2285" s="7">
        <f t="shared" si="323"/>
        <v>0</v>
      </c>
    </row>
    <row r="2286" spans="1:21" x14ac:dyDescent="0.2">
      <c r="A2286" s="1">
        <v>4</v>
      </c>
      <c r="B2286" s="1">
        <v>5</v>
      </c>
      <c r="C2286" s="1">
        <v>22</v>
      </c>
      <c r="D2286">
        <v>7.6</v>
      </c>
      <c r="E2286">
        <v>6</v>
      </c>
      <c r="F2286">
        <v>90</v>
      </c>
      <c r="G2286">
        <v>0</v>
      </c>
      <c r="H2286">
        <v>0</v>
      </c>
      <c r="I2286">
        <v>0</v>
      </c>
      <c r="J2286" s="4">
        <f t="shared" si="318"/>
        <v>321.76054711870211</v>
      </c>
      <c r="K2286" s="4">
        <f t="shared" si="319"/>
        <v>-25.677963918227178</v>
      </c>
      <c r="L2286" s="5">
        <f t="shared" si="324"/>
        <v>0</v>
      </c>
      <c r="M2286" s="5">
        <f t="shared" si="325"/>
        <v>0</v>
      </c>
      <c r="N2286" s="6">
        <f t="shared" si="317"/>
        <v>0</v>
      </c>
      <c r="O2286" s="6">
        <f t="shared" si="320"/>
        <v>0</v>
      </c>
      <c r="P2286" s="6">
        <f>FORECAST(J2286,Inputs!$B$10:$B$18,Inputs!$A$10:$A$18)</f>
        <v>33.534819880728719</v>
      </c>
      <c r="Q2286" s="6">
        <f>IF(Inputs!$D$10="Yes",IF('Hourly Calcs'!P2286&gt;'Hourly Calcs'!K2286,'Hourly Calcs'!O2286,N2286+O2286),N2286+O2286)</f>
        <v>0</v>
      </c>
      <c r="R2286" s="12">
        <f t="shared" si="321"/>
        <v>0</v>
      </c>
      <c r="S2286" s="1">
        <f>IF(AND(A2286&gt;=5,A2286&lt;=9),INDEX(Demand!$C$3:$C$26,C2286),INDEX(Demand!$B$3:$B$26,C2286))</f>
        <v>600</v>
      </c>
      <c r="T2286" s="7">
        <f t="shared" si="322"/>
        <v>0</v>
      </c>
      <c r="U2286" s="7">
        <f t="shared" si="323"/>
        <v>0</v>
      </c>
    </row>
    <row r="2287" spans="1:21" x14ac:dyDescent="0.2">
      <c r="A2287" s="1">
        <v>4</v>
      </c>
      <c r="B2287" s="1">
        <v>5</v>
      </c>
      <c r="C2287" s="1">
        <v>23</v>
      </c>
      <c r="D2287">
        <v>7.5</v>
      </c>
      <c r="E2287">
        <v>6.6</v>
      </c>
      <c r="F2287">
        <v>94</v>
      </c>
      <c r="G2287">
        <v>0</v>
      </c>
      <c r="H2287">
        <v>0</v>
      </c>
      <c r="I2287">
        <v>0</v>
      </c>
      <c r="J2287" s="4">
        <f t="shared" si="318"/>
        <v>337.7878867426337</v>
      </c>
      <c r="K2287" s="4">
        <f t="shared" si="319"/>
        <v>-30.449239279065281</v>
      </c>
      <c r="L2287" s="5">
        <f t="shared" si="324"/>
        <v>0</v>
      </c>
      <c r="M2287" s="5">
        <f t="shared" si="325"/>
        <v>0</v>
      </c>
      <c r="N2287" s="6">
        <f t="shared" si="317"/>
        <v>0</v>
      </c>
      <c r="O2287" s="6">
        <f t="shared" si="320"/>
        <v>0</v>
      </c>
      <c r="P2287" s="6">
        <f>FORECAST(J2287,Inputs!$B$10:$B$18,Inputs!$A$10:$A$18)</f>
        <v>33.683221173542904</v>
      </c>
      <c r="Q2287" s="6">
        <f>IF(Inputs!$D$10="Yes",IF('Hourly Calcs'!P2287&gt;'Hourly Calcs'!K2287,'Hourly Calcs'!O2287,N2287+O2287),N2287+O2287)</f>
        <v>0</v>
      </c>
      <c r="R2287" s="12">
        <f t="shared" si="321"/>
        <v>0</v>
      </c>
      <c r="S2287" s="1">
        <f>IF(AND(A2287&gt;=5,A2287&lt;=9),INDEX(Demand!$C$3:$C$26,C2287),INDEX(Demand!$B$3:$B$26,C2287))</f>
        <v>500</v>
      </c>
      <c r="T2287" s="7">
        <f t="shared" si="322"/>
        <v>0</v>
      </c>
      <c r="U2287" s="7">
        <f t="shared" si="323"/>
        <v>0</v>
      </c>
    </row>
    <row r="2288" spans="1:21" x14ac:dyDescent="0.2">
      <c r="A2288" s="1">
        <v>4</v>
      </c>
      <c r="B2288" s="1">
        <v>5</v>
      </c>
      <c r="C2288" s="1">
        <v>24</v>
      </c>
      <c r="D2288">
        <v>7</v>
      </c>
      <c r="E2288">
        <v>6.4</v>
      </c>
      <c r="F2288">
        <v>96</v>
      </c>
      <c r="G2288">
        <v>0</v>
      </c>
      <c r="H2288">
        <v>0</v>
      </c>
      <c r="I2288">
        <v>0</v>
      </c>
      <c r="J2288" s="4">
        <f t="shared" si="318"/>
        <v>355.10967748432608</v>
      </c>
      <c r="K2288" s="4">
        <f t="shared" si="319"/>
        <v>-32.66330788976488</v>
      </c>
      <c r="L2288" s="5">
        <f t="shared" si="324"/>
        <v>0</v>
      </c>
      <c r="M2288" s="5">
        <f t="shared" si="325"/>
        <v>0</v>
      </c>
      <c r="N2288" s="6">
        <f t="shared" si="317"/>
        <v>0</v>
      </c>
      <c r="O2288" s="6">
        <f t="shared" si="320"/>
        <v>0</v>
      </c>
      <c r="P2288" s="6">
        <f>FORECAST(J2288,Inputs!$B$10:$B$18,Inputs!$A$10:$A$18)</f>
        <v>33.843608124854867</v>
      </c>
      <c r="Q2288" s="6">
        <f>IF(Inputs!$D$10="Yes",IF('Hourly Calcs'!P2288&gt;'Hourly Calcs'!K2288,'Hourly Calcs'!O2288,N2288+O2288),N2288+O2288)</f>
        <v>0</v>
      </c>
      <c r="R2288" s="12">
        <f t="shared" si="321"/>
        <v>0</v>
      </c>
      <c r="S2288" s="1">
        <f>IF(AND(A2288&gt;=5,A2288&lt;=9),INDEX(Demand!$C$3:$C$26,C2288),INDEX(Demand!$B$3:$B$26,C2288))</f>
        <v>400</v>
      </c>
      <c r="T2288" s="7">
        <f t="shared" si="322"/>
        <v>0</v>
      </c>
      <c r="U2288" s="7">
        <f t="shared" si="323"/>
        <v>0</v>
      </c>
    </row>
    <row r="2289" spans="1:21" x14ac:dyDescent="0.2">
      <c r="A2289" s="1">
        <v>4</v>
      </c>
      <c r="B2289" s="1">
        <v>6</v>
      </c>
      <c r="C2289" s="1">
        <v>1</v>
      </c>
      <c r="D2289">
        <v>7</v>
      </c>
      <c r="E2289">
        <v>7</v>
      </c>
      <c r="F2289">
        <v>100</v>
      </c>
      <c r="G2289">
        <v>0</v>
      </c>
      <c r="H2289">
        <v>0</v>
      </c>
      <c r="I2289">
        <v>0</v>
      </c>
      <c r="J2289" s="4">
        <f t="shared" si="318"/>
        <v>12.754635165047091</v>
      </c>
      <c r="K2289" s="4">
        <f t="shared" si="319"/>
        <v>-31.99479351373337</v>
      </c>
      <c r="L2289" s="5">
        <f t="shared" si="324"/>
        <v>0</v>
      </c>
      <c r="M2289" s="5">
        <f t="shared" si="325"/>
        <v>0</v>
      </c>
      <c r="N2289" s="6">
        <f t="shared" si="317"/>
        <v>0</v>
      </c>
      <c r="O2289" s="6">
        <f t="shared" si="320"/>
        <v>0</v>
      </c>
      <c r="P2289" s="6">
        <f>FORECAST(J2289,Inputs!$B$10:$B$18,Inputs!$A$10:$A$18)</f>
        <v>30.67365402930599</v>
      </c>
      <c r="Q2289" s="6">
        <f>IF(Inputs!$D$10="Yes",IF('Hourly Calcs'!P2289&gt;'Hourly Calcs'!K2289,'Hourly Calcs'!O2289,N2289+O2289),N2289+O2289)</f>
        <v>0</v>
      </c>
      <c r="R2289" s="12">
        <f t="shared" si="321"/>
        <v>0</v>
      </c>
      <c r="S2289" s="1">
        <f>IF(AND(A2289&gt;=5,A2289&lt;=9),INDEX(Demand!$C$3:$C$26,C2289),INDEX(Demand!$B$3:$B$26,C2289))</f>
        <v>350</v>
      </c>
      <c r="T2289" s="7">
        <f t="shared" si="322"/>
        <v>0</v>
      </c>
      <c r="U2289" s="7">
        <f t="shared" si="323"/>
        <v>0</v>
      </c>
    </row>
    <row r="2290" spans="1:21" x14ac:dyDescent="0.2">
      <c r="A2290" s="1">
        <v>4</v>
      </c>
      <c r="B2290" s="1">
        <v>6</v>
      </c>
      <c r="C2290" s="1">
        <v>2</v>
      </c>
      <c r="D2290">
        <v>7.1</v>
      </c>
      <c r="E2290">
        <v>7.1</v>
      </c>
      <c r="F2290">
        <v>100</v>
      </c>
      <c r="G2290">
        <v>0</v>
      </c>
      <c r="H2290">
        <v>0</v>
      </c>
      <c r="I2290">
        <v>0</v>
      </c>
      <c r="J2290" s="4">
        <f t="shared" si="318"/>
        <v>29.567598472177025</v>
      </c>
      <c r="K2290" s="4">
        <f t="shared" si="319"/>
        <v>-28.545470823622395</v>
      </c>
      <c r="L2290" s="5">
        <f t="shared" si="324"/>
        <v>0</v>
      </c>
      <c r="M2290" s="5">
        <f t="shared" si="325"/>
        <v>0</v>
      </c>
      <c r="N2290" s="6">
        <f t="shared" si="317"/>
        <v>0</v>
      </c>
      <c r="O2290" s="6">
        <f t="shared" si="320"/>
        <v>0</v>
      </c>
      <c r="P2290" s="6">
        <f>FORECAST(J2290,Inputs!$B$10:$B$18,Inputs!$A$10:$A$18)</f>
        <v>30.829329615483118</v>
      </c>
      <c r="Q2290" s="6">
        <f>IF(Inputs!$D$10="Yes",IF('Hourly Calcs'!P2290&gt;'Hourly Calcs'!K2290,'Hourly Calcs'!O2290,N2290+O2290),N2290+O2290)</f>
        <v>0</v>
      </c>
      <c r="R2290" s="12">
        <f t="shared" si="321"/>
        <v>0</v>
      </c>
      <c r="S2290" s="1">
        <f>IF(AND(A2290&gt;=5,A2290&lt;=9),INDEX(Demand!$C$3:$C$26,C2290),INDEX(Demand!$B$3:$B$26,C2290))</f>
        <v>350</v>
      </c>
      <c r="T2290" s="7">
        <f t="shared" si="322"/>
        <v>0</v>
      </c>
      <c r="U2290" s="7">
        <f t="shared" si="323"/>
        <v>0</v>
      </c>
    </row>
    <row r="2291" spans="1:21" x14ac:dyDescent="0.2">
      <c r="A2291" s="1">
        <v>4</v>
      </c>
      <c r="B2291" s="1">
        <v>6</v>
      </c>
      <c r="C2291" s="1">
        <v>3</v>
      </c>
      <c r="D2291">
        <v>7</v>
      </c>
      <c r="E2291">
        <v>7</v>
      </c>
      <c r="F2291">
        <v>100</v>
      </c>
      <c r="G2291">
        <v>0</v>
      </c>
      <c r="H2291">
        <v>0</v>
      </c>
      <c r="I2291">
        <v>0</v>
      </c>
      <c r="J2291" s="4">
        <f t="shared" si="318"/>
        <v>44.841510035908328</v>
      </c>
      <c r="K2291" s="4">
        <f t="shared" si="319"/>
        <v>-22.784263731525925</v>
      </c>
      <c r="L2291" s="5">
        <f t="shared" si="324"/>
        <v>0</v>
      </c>
      <c r="M2291" s="5">
        <f t="shared" si="325"/>
        <v>0</v>
      </c>
      <c r="N2291" s="6">
        <f t="shared" si="317"/>
        <v>0</v>
      </c>
      <c r="O2291" s="6">
        <f t="shared" si="320"/>
        <v>0</v>
      </c>
      <c r="P2291" s="6">
        <f>FORECAST(J2291,Inputs!$B$10:$B$18,Inputs!$A$10:$A$18)</f>
        <v>30.970754722554705</v>
      </c>
      <c r="Q2291" s="6">
        <f>IF(Inputs!$D$10="Yes",IF('Hourly Calcs'!P2291&gt;'Hourly Calcs'!K2291,'Hourly Calcs'!O2291,N2291+O2291),N2291+O2291)</f>
        <v>0</v>
      </c>
      <c r="R2291" s="12">
        <f t="shared" si="321"/>
        <v>0</v>
      </c>
      <c r="S2291" s="1">
        <f>IF(AND(A2291&gt;=5,A2291&lt;=9),INDEX(Demand!$C$3:$C$26,C2291),INDEX(Demand!$B$3:$B$26,C2291))</f>
        <v>350</v>
      </c>
      <c r="T2291" s="7">
        <f t="shared" si="322"/>
        <v>0</v>
      </c>
      <c r="U2291" s="7">
        <f t="shared" si="323"/>
        <v>0</v>
      </c>
    </row>
    <row r="2292" spans="1:21" x14ac:dyDescent="0.2">
      <c r="A2292" s="1">
        <v>4</v>
      </c>
      <c r="B2292" s="1">
        <v>6</v>
      </c>
      <c r="C2292" s="1">
        <v>4</v>
      </c>
      <c r="D2292">
        <v>6.7</v>
      </c>
      <c r="E2292">
        <v>6.7</v>
      </c>
      <c r="F2292">
        <v>100</v>
      </c>
      <c r="G2292">
        <v>0</v>
      </c>
      <c r="H2292">
        <v>0</v>
      </c>
      <c r="I2292">
        <v>0</v>
      </c>
      <c r="J2292" s="4">
        <f t="shared" si="318"/>
        <v>58.511503653723565</v>
      </c>
      <c r="K2292" s="4">
        <f t="shared" si="319"/>
        <v>-15.318169196826972</v>
      </c>
      <c r="L2292" s="5">
        <f t="shared" si="324"/>
        <v>0</v>
      </c>
      <c r="M2292" s="5">
        <f t="shared" si="325"/>
        <v>0</v>
      </c>
      <c r="N2292" s="6">
        <f t="shared" si="317"/>
        <v>0</v>
      </c>
      <c r="O2292" s="6">
        <f t="shared" si="320"/>
        <v>0</v>
      </c>
      <c r="P2292" s="6">
        <f>FORECAST(J2292,Inputs!$B$10:$B$18,Inputs!$A$10:$A$18)</f>
        <v>31.097328737534475</v>
      </c>
      <c r="Q2292" s="6">
        <f>IF(Inputs!$D$10="Yes",IF('Hourly Calcs'!P2292&gt;'Hourly Calcs'!K2292,'Hourly Calcs'!O2292,N2292+O2292),N2292+O2292)</f>
        <v>0</v>
      </c>
      <c r="R2292" s="12">
        <f t="shared" si="321"/>
        <v>0</v>
      </c>
      <c r="S2292" s="1">
        <f>IF(AND(A2292&gt;=5,A2292&lt;=9),INDEX(Demand!$C$3:$C$26,C2292),INDEX(Demand!$B$3:$B$26,C2292))</f>
        <v>350</v>
      </c>
      <c r="T2292" s="7">
        <f t="shared" si="322"/>
        <v>0</v>
      </c>
      <c r="U2292" s="7">
        <f t="shared" si="323"/>
        <v>0</v>
      </c>
    </row>
    <row r="2293" spans="1:21" x14ac:dyDescent="0.2">
      <c r="A2293" s="1">
        <v>4</v>
      </c>
      <c r="B2293" s="1">
        <v>6</v>
      </c>
      <c r="C2293" s="1">
        <v>5</v>
      </c>
      <c r="D2293">
        <v>6.8</v>
      </c>
      <c r="E2293">
        <v>6.8</v>
      </c>
      <c r="F2293">
        <v>100</v>
      </c>
      <c r="G2293">
        <v>0</v>
      </c>
      <c r="H2293">
        <v>0</v>
      </c>
      <c r="I2293">
        <v>0</v>
      </c>
      <c r="J2293" s="4">
        <f t="shared" si="318"/>
        <v>70.935676352400122</v>
      </c>
      <c r="K2293" s="4">
        <f t="shared" si="319"/>
        <v>-6.7012412716647987</v>
      </c>
      <c r="L2293" s="5">
        <f t="shared" si="324"/>
        <v>0</v>
      </c>
      <c r="M2293" s="5">
        <f t="shared" si="325"/>
        <v>0</v>
      </c>
      <c r="N2293" s="6">
        <f t="shared" si="317"/>
        <v>0</v>
      </c>
      <c r="O2293" s="6">
        <f t="shared" si="320"/>
        <v>0</v>
      </c>
      <c r="P2293" s="6">
        <f>FORECAST(J2293,Inputs!$B$10:$B$18,Inputs!$A$10:$A$18)</f>
        <v>31.212367373633331</v>
      </c>
      <c r="Q2293" s="6">
        <f>IF(Inputs!$D$10="Yes",IF('Hourly Calcs'!P2293&gt;'Hourly Calcs'!K2293,'Hourly Calcs'!O2293,N2293+O2293),N2293+O2293)</f>
        <v>0</v>
      </c>
      <c r="R2293" s="12">
        <f t="shared" si="321"/>
        <v>0</v>
      </c>
      <c r="S2293" s="1">
        <f>IF(AND(A2293&gt;=5,A2293&lt;=9),INDEX(Demand!$C$3:$C$26,C2293),INDEX(Demand!$B$3:$B$26,C2293))</f>
        <v>350</v>
      </c>
      <c r="T2293" s="7">
        <f t="shared" si="322"/>
        <v>0</v>
      </c>
      <c r="U2293" s="7">
        <f t="shared" si="323"/>
        <v>0</v>
      </c>
    </row>
    <row r="2294" spans="1:21" x14ac:dyDescent="0.2">
      <c r="A2294" s="1">
        <v>4</v>
      </c>
      <c r="B2294" s="1">
        <v>6</v>
      </c>
      <c r="C2294" s="1">
        <v>6</v>
      </c>
      <c r="D2294">
        <v>6.5</v>
      </c>
      <c r="E2294">
        <v>6.5</v>
      </c>
      <c r="F2294">
        <v>100</v>
      </c>
      <c r="G2294">
        <v>1</v>
      </c>
      <c r="H2294">
        <v>0</v>
      </c>
      <c r="I2294">
        <v>1</v>
      </c>
      <c r="J2294" s="4">
        <f t="shared" si="318"/>
        <v>82.64809358318422</v>
      </c>
      <c r="K2294" s="4">
        <f t="shared" si="319"/>
        <v>2.7470814152017198</v>
      </c>
      <c r="L2294" s="5">
        <f t="shared" si="324"/>
        <v>82.35190641681578</v>
      </c>
      <c r="M2294" s="5">
        <f t="shared" si="325"/>
        <v>31.25291858479828</v>
      </c>
      <c r="N2294" s="6">
        <f t="shared" si="317"/>
        <v>0</v>
      </c>
      <c r="O2294" s="6">
        <f t="shared" si="320"/>
        <v>0.91451878627752081</v>
      </c>
      <c r="P2294" s="6">
        <f>FORECAST(J2294,Inputs!$B$10:$B$18,Inputs!$A$10:$A$18)</f>
        <v>31.320815681325779</v>
      </c>
      <c r="Q2294" s="6">
        <f>IF(Inputs!$D$10="Yes",IF('Hourly Calcs'!P2294&gt;'Hourly Calcs'!K2294,'Hourly Calcs'!O2294,N2294+O2294),N2294+O2294)</f>
        <v>0.91451878627752081</v>
      </c>
      <c r="R2294" s="12">
        <f t="shared" si="321"/>
        <v>4.3457932723907788</v>
      </c>
      <c r="S2294" s="1">
        <f>IF(AND(A2294&gt;=5,A2294&lt;=9),INDEX(Demand!$C$3:$C$26,C2294),INDEX(Demand!$B$3:$B$26,C2294))</f>
        <v>350</v>
      </c>
      <c r="T2294" s="7">
        <f t="shared" si="322"/>
        <v>4.3457932723907788</v>
      </c>
      <c r="U2294" s="7">
        <f t="shared" si="323"/>
        <v>0</v>
      </c>
    </row>
    <row r="2295" spans="1:21" x14ac:dyDescent="0.2">
      <c r="A2295" s="1">
        <v>4</v>
      </c>
      <c r="B2295" s="1">
        <v>6</v>
      </c>
      <c r="C2295" s="1">
        <v>7</v>
      </c>
      <c r="D2295">
        <v>7.3</v>
      </c>
      <c r="E2295">
        <v>7.3</v>
      </c>
      <c r="F2295">
        <v>100</v>
      </c>
      <c r="G2295">
        <v>34</v>
      </c>
      <c r="H2295">
        <v>0</v>
      </c>
      <c r="I2295">
        <v>34</v>
      </c>
      <c r="J2295" s="4">
        <f t="shared" si="318"/>
        <v>94.246791507184355</v>
      </c>
      <c r="K2295" s="4">
        <f t="shared" si="319"/>
        <v>12.055856762629574</v>
      </c>
      <c r="L2295" s="5">
        <f t="shared" si="324"/>
        <v>70.753208492815645</v>
      </c>
      <c r="M2295" s="5">
        <f t="shared" si="325"/>
        <v>21.944143237370426</v>
      </c>
      <c r="N2295" s="6">
        <f t="shared" si="317"/>
        <v>0</v>
      </c>
      <c r="O2295" s="6">
        <f t="shared" si="320"/>
        <v>31.093638733435707</v>
      </c>
      <c r="P2295" s="6">
        <f>FORECAST(J2295,Inputs!$B$10:$B$18,Inputs!$A$10:$A$18)</f>
        <v>31.428211032473929</v>
      </c>
      <c r="Q2295" s="6">
        <f>IF(Inputs!$D$10="Yes",IF('Hourly Calcs'!P2295&gt;'Hourly Calcs'!K2295,'Hourly Calcs'!O2295,N2295+O2295),N2295+O2295)</f>
        <v>31.093638733435707</v>
      </c>
      <c r="R2295" s="12">
        <f t="shared" si="321"/>
        <v>147.75697126128648</v>
      </c>
      <c r="S2295" s="1">
        <f>IF(AND(A2295&gt;=5,A2295&lt;=9),INDEX(Demand!$C$3:$C$26,C2295),INDEX(Demand!$B$3:$B$26,C2295))</f>
        <v>350</v>
      </c>
      <c r="T2295" s="7">
        <f t="shared" si="322"/>
        <v>147.75697126128648</v>
      </c>
      <c r="U2295" s="7">
        <f t="shared" si="323"/>
        <v>0</v>
      </c>
    </row>
    <row r="2296" spans="1:21" x14ac:dyDescent="0.2">
      <c r="A2296" s="1">
        <v>4</v>
      </c>
      <c r="B2296" s="1">
        <v>6</v>
      </c>
      <c r="C2296" s="1">
        <v>8</v>
      </c>
      <c r="D2296">
        <v>7.9</v>
      </c>
      <c r="E2296">
        <v>7.9</v>
      </c>
      <c r="F2296">
        <v>100</v>
      </c>
      <c r="G2296">
        <v>126</v>
      </c>
      <c r="H2296">
        <v>24</v>
      </c>
      <c r="I2296">
        <v>119</v>
      </c>
      <c r="J2296" s="4">
        <f t="shared" si="318"/>
        <v>106.38697420438569</v>
      </c>
      <c r="K2296" s="4">
        <f t="shared" si="319"/>
        <v>21.362797041929511</v>
      </c>
      <c r="L2296" s="5">
        <f t="shared" si="324"/>
        <v>58.613025795614305</v>
      </c>
      <c r="M2296" s="5">
        <f t="shared" si="325"/>
        <v>12.637202958070489</v>
      </c>
      <c r="N2296" s="6">
        <f t="shared" si="317"/>
        <v>13.757317586580438</v>
      </c>
      <c r="O2296" s="6">
        <f t="shared" si="320"/>
        <v>108.82773556702497</v>
      </c>
      <c r="P2296" s="6">
        <f>FORECAST(J2296,Inputs!$B$10:$B$18,Inputs!$A$10:$A$18)</f>
        <v>31.540620131522086</v>
      </c>
      <c r="Q2296" s="6">
        <f>IF(Inputs!$D$10="Yes",IF('Hourly Calcs'!P2296&gt;'Hourly Calcs'!K2296,'Hourly Calcs'!O2296,N2296+O2296),N2296+O2296)</f>
        <v>108.82773556702497</v>
      </c>
      <c r="R2296" s="12">
        <f t="shared" si="321"/>
        <v>517.14939941450268</v>
      </c>
      <c r="S2296" s="1">
        <f>IF(AND(A2296&gt;=5,A2296&lt;=9),INDEX(Demand!$C$3:$C$26,C2296),INDEX(Demand!$B$3:$B$26,C2296))</f>
        <v>350</v>
      </c>
      <c r="T2296" s="7">
        <f t="shared" si="322"/>
        <v>350</v>
      </c>
      <c r="U2296" s="7">
        <f t="shared" si="323"/>
        <v>167.14939941450268</v>
      </c>
    </row>
    <row r="2297" spans="1:21" x14ac:dyDescent="0.2">
      <c r="A2297" s="1">
        <v>4</v>
      </c>
      <c r="B2297" s="1">
        <v>6</v>
      </c>
      <c r="C2297" s="1">
        <v>9</v>
      </c>
      <c r="D2297">
        <v>9</v>
      </c>
      <c r="E2297">
        <v>8.6</v>
      </c>
      <c r="F2297">
        <v>97</v>
      </c>
      <c r="G2297">
        <v>231</v>
      </c>
      <c r="H2297">
        <v>75</v>
      </c>
      <c r="I2297">
        <v>197</v>
      </c>
      <c r="J2297" s="4">
        <f t="shared" si="318"/>
        <v>119.81162751288247</v>
      </c>
      <c r="K2297" s="4">
        <f t="shared" si="319"/>
        <v>30.086588078924684</v>
      </c>
      <c r="L2297" s="5">
        <f t="shared" si="324"/>
        <v>45.188372487117533</v>
      </c>
      <c r="M2297" s="5">
        <f t="shared" si="325"/>
        <v>3.9134119210753155</v>
      </c>
      <c r="N2297" s="6">
        <f t="shared" si="317"/>
        <v>56.745884718773027</v>
      </c>
      <c r="O2297" s="6">
        <f t="shared" si="320"/>
        <v>180.1602008966716</v>
      </c>
      <c r="P2297" s="6">
        <f>FORECAST(J2297,Inputs!$B$10:$B$18,Inputs!$A$10:$A$18)</f>
        <v>31.664922476971132</v>
      </c>
      <c r="Q2297" s="6">
        <f>IF(Inputs!$D$10="Yes",IF('Hourly Calcs'!P2297&gt;'Hourly Calcs'!K2297,'Hourly Calcs'!O2297,N2297+O2297),N2297+O2297)</f>
        <v>180.1602008966716</v>
      </c>
      <c r="R2297" s="12">
        <f t="shared" si="321"/>
        <v>856.12127466098343</v>
      </c>
      <c r="S2297" s="1">
        <f>IF(AND(A2297&gt;=5,A2297&lt;=9),INDEX(Demand!$C$3:$C$26,C2297),INDEX(Demand!$B$3:$B$26,C2297))</f>
        <v>350</v>
      </c>
      <c r="T2297" s="7">
        <f t="shared" si="322"/>
        <v>350</v>
      </c>
      <c r="U2297" s="7">
        <f t="shared" si="323"/>
        <v>506.12127466098343</v>
      </c>
    </row>
    <row r="2298" spans="1:21" x14ac:dyDescent="0.2">
      <c r="A2298" s="1">
        <v>4</v>
      </c>
      <c r="B2298" s="1">
        <v>6</v>
      </c>
      <c r="C2298" s="1">
        <v>10</v>
      </c>
      <c r="D2298">
        <v>9.3000000000000007</v>
      </c>
      <c r="E2298">
        <v>8.4</v>
      </c>
      <c r="F2298">
        <v>94</v>
      </c>
      <c r="G2298">
        <v>427</v>
      </c>
      <c r="H2298">
        <v>290</v>
      </c>
      <c r="I2298">
        <v>260</v>
      </c>
      <c r="J2298" s="4">
        <f t="shared" si="318"/>
        <v>135.32681954415312</v>
      </c>
      <c r="K2298" s="4">
        <f t="shared" si="319"/>
        <v>37.618162220570134</v>
      </c>
      <c r="L2298" s="5">
        <f t="shared" si="324"/>
        <v>29.673180455846875</v>
      </c>
      <c r="M2298" s="5">
        <f t="shared" si="325"/>
        <v>3.6181622205701345</v>
      </c>
      <c r="N2298" s="6">
        <f t="shared" si="317"/>
        <v>258.35840763246961</v>
      </c>
      <c r="O2298" s="6">
        <f t="shared" si="320"/>
        <v>237.7748844321554</v>
      </c>
      <c r="P2298" s="6">
        <f>FORECAST(J2298,Inputs!$B$10:$B$18,Inputs!$A$10:$A$18)</f>
        <v>31.80858166244586</v>
      </c>
      <c r="Q2298" s="6">
        <f>IF(Inputs!$D$10="Yes",IF('Hourly Calcs'!P2298&gt;'Hourly Calcs'!K2298,'Hourly Calcs'!O2298,N2298+O2298),N2298+O2298)</f>
        <v>496.13329206462504</v>
      </c>
      <c r="R2298" s="12">
        <f t="shared" si="321"/>
        <v>2357.6254038910979</v>
      </c>
      <c r="S2298" s="1">
        <f>IF(AND(A2298&gt;=5,A2298&lt;=9),INDEX(Demand!$C$3:$C$26,C2298),INDEX(Demand!$B$3:$B$26,C2298))</f>
        <v>600</v>
      </c>
      <c r="T2298" s="7">
        <f t="shared" si="322"/>
        <v>600</v>
      </c>
      <c r="U2298" s="7">
        <f t="shared" si="323"/>
        <v>1757.6254038910979</v>
      </c>
    </row>
    <row r="2299" spans="1:21" x14ac:dyDescent="0.2">
      <c r="A2299" s="1">
        <v>4</v>
      </c>
      <c r="B2299" s="1">
        <v>6</v>
      </c>
      <c r="C2299" s="1">
        <v>11</v>
      </c>
      <c r="D2299">
        <v>10.3</v>
      </c>
      <c r="E2299">
        <v>8.6</v>
      </c>
      <c r="F2299">
        <v>89</v>
      </c>
      <c r="G2299">
        <v>644</v>
      </c>
      <c r="H2299">
        <v>644</v>
      </c>
      <c r="I2299">
        <v>214</v>
      </c>
      <c r="J2299" s="4">
        <f t="shared" si="318"/>
        <v>153.53530181859367</v>
      </c>
      <c r="K2299" s="4">
        <f t="shared" si="319"/>
        <v>43.160968338128733</v>
      </c>
      <c r="L2299" s="5">
        <f t="shared" si="324"/>
        <v>11.464698181406334</v>
      </c>
      <c r="M2299" s="5">
        <f t="shared" si="325"/>
        <v>9.1609683381287326</v>
      </c>
      <c r="N2299" s="6">
        <f t="shared" si="317"/>
        <v>622.65759741404258</v>
      </c>
      <c r="O2299" s="6">
        <f t="shared" si="320"/>
        <v>195.70702026338947</v>
      </c>
      <c r="P2299" s="6">
        <f>FORECAST(J2299,Inputs!$B$10:$B$18,Inputs!$A$10:$A$18)</f>
        <v>31.977178720542533</v>
      </c>
      <c r="Q2299" s="6">
        <f>IF(Inputs!$D$10="Yes",IF('Hourly Calcs'!P2299&gt;'Hourly Calcs'!K2299,'Hourly Calcs'!O2299,N2299+O2299),N2299+O2299)</f>
        <v>818.36461767743208</v>
      </c>
      <c r="R2299" s="12">
        <f t="shared" si="321"/>
        <v>3888.8686632031572</v>
      </c>
      <c r="S2299" s="1">
        <f>IF(AND(A2299&gt;=5,A2299&lt;=9),INDEX(Demand!$C$3:$C$26,C2299),INDEX(Demand!$B$3:$B$26,C2299))</f>
        <v>600</v>
      </c>
      <c r="T2299" s="7">
        <f t="shared" si="322"/>
        <v>600</v>
      </c>
      <c r="U2299" s="7">
        <f t="shared" si="323"/>
        <v>3288.8686632031572</v>
      </c>
    </row>
    <row r="2300" spans="1:21" x14ac:dyDescent="0.2">
      <c r="A2300" s="1">
        <v>4</v>
      </c>
      <c r="B2300" s="1">
        <v>6</v>
      </c>
      <c r="C2300" s="1">
        <v>12</v>
      </c>
      <c r="D2300">
        <v>10.7</v>
      </c>
      <c r="E2300">
        <v>7.7</v>
      </c>
      <c r="F2300">
        <v>82</v>
      </c>
      <c r="G2300">
        <v>711</v>
      </c>
      <c r="H2300">
        <v>802</v>
      </c>
      <c r="I2300">
        <v>133</v>
      </c>
      <c r="J2300" s="4">
        <f t="shared" si="318"/>
        <v>174.14356240473586</v>
      </c>
      <c r="K2300" s="4">
        <f t="shared" si="319"/>
        <v>45.827299336584467</v>
      </c>
      <c r="L2300" s="5">
        <f t="shared" si="324"/>
        <v>9.1435624047358601</v>
      </c>
      <c r="M2300" s="5">
        <f t="shared" si="325"/>
        <v>11.827299336584467</v>
      </c>
      <c r="N2300" s="6">
        <f t="shared" si="317"/>
        <v>785.42152393266042</v>
      </c>
      <c r="O2300" s="6">
        <f t="shared" si="320"/>
        <v>121.63099857491027</v>
      </c>
      <c r="P2300" s="6">
        <f>FORECAST(J2300,Inputs!$B$10:$B$18,Inputs!$A$10:$A$18)</f>
        <v>32.167995948191994</v>
      </c>
      <c r="Q2300" s="6">
        <f>IF(Inputs!$D$10="Yes",IF('Hourly Calcs'!P2300&gt;'Hourly Calcs'!K2300,'Hourly Calcs'!O2300,N2300+O2300),N2300+O2300)</f>
        <v>907.05252250757064</v>
      </c>
      <c r="R2300" s="12">
        <f t="shared" si="321"/>
        <v>4310.3135869559756</v>
      </c>
      <c r="S2300" s="1">
        <f>IF(AND(A2300&gt;=5,A2300&lt;=9),INDEX(Demand!$C$3:$C$26,C2300),INDEX(Demand!$B$3:$B$26,C2300))</f>
        <v>600</v>
      </c>
      <c r="T2300" s="7">
        <f t="shared" si="322"/>
        <v>600</v>
      </c>
      <c r="U2300" s="7">
        <f t="shared" si="323"/>
        <v>3710.3135869559756</v>
      </c>
    </row>
    <row r="2301" spans="1:21" x14ac:dyDescent="0.2">
      <c r="A2301" s="1">
        <v>4</v>
      </c>
      <c r="B2301" s="1">
        <v>6</v>
      </c>
      <c r="C2301" s="1">
        <v>13</v>
      </c>
      <c r="D2301">
        <v>10.4</v>
      </c>
      <c r="E2301">
        <v>8.1</v>
      </c>
      <c r="F2301">
        <v>86</v>
      </c>
      <c r="G2301">
        <v>721</v>
      </c>
      <c r="H2301">
        <v>804</v>
      </c>
      <c r="I2301">
        <v>135</v>
      </c>
      <c r="J2301" s="4">
        <f t="shared" si="318"/>
        <v>195.40712955449754</v>
      </c>
      <c r="K2301" s="4">
        <f t="shared" si="319"/>
        <v>45.049706825119763</v>
      </c>
      <c r="L2301" s="5">
        <f t="shared" si="324"/>
        <v>30.407129554497544</v>
      </c>
      <c r="M2301" s="5">
        <f t="shared" si="325"/>
        <v>11.049706825119763</v>
      </c>
      <c r="N2301" s="6">
        <f t="shared" si="317"/>
        <v>745.67085209515903</v>
      </c>
      <c r="O2301" s="6">
        <f t="shared" si="320"/>
        <v>123.4600361474653</v>
      </c>
      <c r="P2301" s="6">
        <f>FORECAST(J2301,Inputs!$B$10:$B$18,Inputs!$A$10:$A$18)</f>
        <v>32.36488082920831</v>
      </c>
      <c r="Q2301" s="6">
        <f>IF(Inputs!$D$10="Yes",IF('Hourly Calcs'!P2301&gt;'Hourly Calcs'!K2301,'Hourly Calcs'!O2301,N2301+O2301),N2301+O2301)</f>
        <v>869.13088824262434</v>
      </c>
      <c r="R2301" s="12">
        <f t="shared" si="321"/>
        <v>4130.1099809289508</v>
      </c>
      <c r="S2301" s="1">
        <f>IF(AND(A2301&gt;=5,A2301&lt;=9),INDEX(Demand!$C$3:$C$26,C2301),INDEX(Demand!$B$3:$B$26,C2301))</f>
        <v>600</v>
      </c>
      <c r="T2301" s="7">
        <f t="shared" si="322"/>
        <v>600</v>
      </c>
      <c r="U2301" s="7">
        <f t="shared" si="323"/>
        <v>3530.1099809289508</v>
      </c>
    </row>
    <row r="2302" spans="1:21" x14ac:dyDescent="0.2">
      <c r="A2302" s="1">
        <v>4</v>
      </c>
      <c r="B2302" s="1">
        <v>6</v>
      </c>
      <c r="C2302" s="1">
        <v>14</v>
      </c>
      <c r="D2302">
        <v>10.5</v>
      </c>
      <c r="E2302">
        <v>7.6</v>
      </c>
      <c r="F2302">
        <v>82</v>
      </c>
      <c r="G2302">
        <v>660</v>
      </c>
      <c r="H2302">
        <v>706</v>
      </c>
      <c r="I2302">
        <v>170</v>
      </c>
      <c r="J2302" s="4">
        <f t="shared" si="318"/>
        <v>215.07857106322137</v>
      </c>
      <c r="K2302" s="4">
        <f t="shared" si="319"/>
        <v>41.00694050794398</v>
      </c>
      <c r="L2302" s="5">
        <f t="shared" si="324"/>
        <v>50.078571063221375</v>
      </c>
      <c r="M2302" s="5">
        <f t="shared" si="325"/>
        <v>7.0069405079439804</v>
      </c>
      <c r="N2302" s="6">
        <f t="shared" si="317"/>
        <v>575.23170287793812</v>
      </c>
      <c r="O2302" s="6">
        <f t="shared" si="320"/>
        <v>155.46819366717853</v>
      </c>
      <c r="P2302" s="6">
        <f>FORECAST(J2302,Inputs!$B$10:$B$18,Inputs!$A$10:$A$18)</f>
        <v>32.547023806140935</v>
      </c>
      <c r="Q2302" s="6">
        <f>IF(Inputs!$D$10="Yes",IF('Hourly Calcs'!P2302&gt;'Hourly Calcs'!K2302,'Hourly Calcs'!O2302,N2302+O2302),N2302+O2302)</f>
        <v>730.69989654511664</v>
      </c>
      <c r="R2302" s="12">
        <f t="shared" si="321"/>
        <v>3472.2859083823942</v>
      </c>
      <c r="S2302" s="1">
        <f>IF(AND(A2302&gt;=5,A2302&lt;=9),INDEX(Demand!$C$3:$C$26,C2302),INDEX(Demand!$B$3:$B$26,C2302))</f>
        <v>600</v>
      </c>
      <c r="T2302" s="7">
        <f t="shared" si="322"/>
        <v>600</v>
      </c>
      <c r="U2302" s="7">
        <f t="shared" si="323"/>
        <v>2872.2859083823942</v>
      </c>
    </row>
    <row r="2303" spans="1:21" x14ac:dyDescent="0.2">
      <c r="A2303" s="1">
        <v>4</v>
      </c>
      <c r="B2303" s="1">
        <v>6</v>
      </c>
      <c r="C2303" s="1">
        <v>15</v>
      </c>
      <c r="D2303">
        <v>10.6</v>
      </c>
      <c r="E2303">
        <v>6.5</v>
      </c>
      <c r="F2303">
        <v>76</v>
      </c>
      <c r="G2303">
        <v>587</v>
      </c>
      <c r="H2303">
        <v>776</v>
      </c>
      <c r="I2303">
        <v>110</v>
      </c>
      <c r="J2303" s="4">
        <f t="shared" si="318"/>
        <v>232.05581860526607</v>
      </c>
      <c r="K2303" s="4">
        <f t="shared" si="319"/>
        <v>34.477312725027645</v>
      </c>
      <c r="L2303" s="5">
        <f t="shared" si="324"/>
        <v>67.055818605266069</v>
      </c>
      <c r="M2303" s="5">
        <f t="shared" si="325"/>
        <v>0.47731272502764455</v>
      </c>
      <c r="N2303" s="6">
        <f t="shared" si="317"/>
        <v>503.626858628462</v>
      </c>
      <c r="O2303" s="6">
        <f t="shared" si="320"/>
        <v>100.59706649052728</v>
      </c>
      <c r="P2303" s="6">
        <f>FORECAST(J2303,Inputs!$B$10:$B$18,Inputs!$A$10:$A$18)</f>
        <v>32.704220542641352</v>
      </c>
      <c r="Q2303" s="6">
        <f>IF(Inputs!$D$10="Yes",IF('Hourly Calcs'!P2303&gt;'Hourly Calcs'!K2303,'Hourly Calcs'!O2303,N2303+O2303),N2303+O2303)</f>
        <v>604.22392511898931</v>
      </c>
      <c r="R2303" s="12">
        <f t="shared" si="321"/>
        <v>2871.2720921654372</v>
      </c>
      <c r="S2303" s="1">
        <f>IF(AND(A2303&gt;=5,A2303&lt;=9),INDEX(Demand!$C$3:$C$26,C2303),INDEX(Demand!$B$3:$B$26,C2303))</f>
        <v>600</v>
      </c>
      <c r="T2303" s="7">
        <f t="shared" si="322"/>
        <v>600</v>
      </c>
      <c r="U2303" s="7">
        <f t="shared" si="323"/>
        <v>2271.2720921654372</v>
      </c>
    </row>
    <row r="2304" spans="1:21" x14ac:dyDescent="0.2">
      <c r="A2304" s="1">
        <v>4</v>
      </c>
      <c r="B2304" s="1">
        <v>6</v>
      </c>
      <c r="C2304" s="1">
        <v>16</v>
      </c>
      <c r="D2304">
        <v>10.199999999999999</v>
      </c>
      <c r="E2304">
        <v>5.9</v>
      </c>
      <c r="F2304">
        <v>75</v>
      </c>
      <c r="G2304">
        <v>446</v>
      </c>
      <c r="H2304">
        <v>662</v>
      </c>
      <c r="I2304">
        <v>114</v>
      </c>
      <c r="J2304" s="4">
        <f t="shared" si="318"/>
        <v>246.55115992244055</v>
      </c>
      <c r="K2304" s="4">
        <f t="shared" si="319"/>
        <v>26.340280790858685</v>
      </c>
      <c r="L2304" s="5">
        <f t="shared" si="324"/>
        <v>81.551159922440547</v>
      </c>
      <c r="M2304" s="5">
        <f t="shared" si="325"/>
        <v>7.6597192091413149</v>
      </c>
      <c r="N2304" s="6">
        <f t="shared" si="317"/>
        <v>292.25638480563799</v>
      </c>
      <c r="O2304" s="6">
        <f t="shared" si="320"/>
        <v>104.25514163563737</v>
      </c>
      <c r="P2304" s="6">
        <f>FORECAST(J2304,Inputs!$B$10:$B$18,Inputs!$A$10:$A$18)</f>
        <v>32.838436665948521</v>
      </c>
      <c r="Q2304" s="6">
        <f>IF(Inputs!$D$10="Yes",IF('Hourly Calcs'!P2304&gt;'Hourly Calcs'!K2304,'Hourly Calcs'!O2304,N2304+O2304),N2304+O2304)</f>
        <v>104.25514163563737</v>
      </c>
      <c r="R2304" s="12">
        <f t="shared" si="321"/>
        <v>495.42043305254879</v>
      </c>
      <c r="S2304" s="1">
        <f>IF(AND(A2304&gt;=5,A2304&lt;=9),INDEX(Demand!$C$3:$C$26,C2304),INDEX(Demand!$B$3:$B$26,C2304))</f>
        <v>900</v>
      </c>
      <c r="T2304" s="7">
        <f t="shared" si="322"/>
        <v>495.42043305254879</v>
      </c>
      <c r="U2304" s="7">
        <f t="shared" si="323"/>
        <v>0</v>
      </c>
    </row>
    <row r="2305" spans="1:21" x14ac:dyDescent="0.2">
      <c r="A2305" s="1">
        <v>4</v>
      </c>
      <c r="B2305" s="1">
        <v>6</v>
      </c>
      <c r="C2305" s="1">
        <v>17</v>
      </c>
      <c r="D2305">
        <v>9.8000000000000007</v>
      </c>
      <c r="E2305">
        <v>6.1</v>
      </c>
      <c r="F2305">
        <v>78</v>
      </c>
      <c r="G2305">
        <v>276</v>
      </c>
      <c r="H2305">
        <v>451</v>
      </c>
      <c r="I2305">
        <v>114</v>
      </c>
      <c r="J2305" s="4">
        <f t="shared" si="318"/>
        <v>259.31718314508015</v>
      </c>
      <c r="K2305" s="4">
        <f t="shared" si="319"/>
        <v>17.306622385163166</v>
      </c>
      <c r="L2305" s="5">
        <f t="shared" si="324"/>
        <v>0</v>
      </c>
      <c r="M2305" s="5">
        <f t="shared" si="325"/>
        <v>16.693377614836834</v>
      </c>
      <c r="N2305" s="6">
        <f t="shared" si="317"/>
        <v>93.103272046770812</v>
      </c>
      <c r="O2305" s="6">
        <f t="shared" si="320"/>
        <v>104.25514163563737</v>
      </c>
      <c r="P2305" s="6">
        <f>FORECAST(J2305,Inputs!$B$10:$B$18,Inputs!$A$10:$A$18)</f>
        <v>32.956640584676663</v>
      </c>
      <c r="Q2305" s="6">
        <f>IF(Inputs!$D$10="Yes",IF('Hourly Calcs'!P2305&gt;'Hourly Calcs'!K2305,'Hourly Calcs'!O2305,N2305+O2305),N2305+O2305)</f>
        <v>104.25514163563737</v>
      </c>
      <c r="R2305" s="12">
        <f t="shared" si="321"/>
        <v>495.42043305254879</v>
      </c>
      <c r="S2305" s="1">
        <f>IF(AND(A2305&gt;=5,A2305&lt;=9),INDEX(Demand!$C$3:$C$26,C2305),INDEX(Demand!$B$3:$B$26,C2305))</f>
        <v>900</v>
      </c>
      <c r="T2305" s="7">
        <f t="shared" si="322"/>
        <v>495.42043305254879</v>
      </c>
      <c r="U2305" s="7">
        <f t="shared" si="323"/>
        <v>0</v>
      </c>
    </row>
    <row r="2306" spans="1:21" x14ac:dyDescent="0.2">
      <c r="A2306" s="1">
        <v>4</v>
      </c>
      <c r="B2306" s="1">
        <v>6</v>
      </c>
      <c r="C2306" s="1">
        <v>18</v>
      </c>
      <c r="D2306">
        <v>9.1</v>
      </c>
      <c r="E2306">
        <v>6.5</v>
      </c>
      <c r="F2306">
        <v>84</v>
      </c>
      <c r="G2306">
        <v>108</v>
      </c>
      <c r="H2306">
        <v>146</v>
      </c>
      <c r="I2306">
        <v>79</v>
      </c>
      <c r="J2306" s="4">
        <f t="shared" si="318"/>
        <v>271.14450182117173</v>
      </c>
      <c r="K2306" s="4">
        <f t="shared" si="319"/>
        <v>7.9304237961594026</v>
      </c>
      <c r="L2306" s="5">
        <f t="shared" si="324"/>
        <v>0</v>
      </c>
      <c r="M2306" s="5">
        <f t="shared" si="325"/>
        <v>26.069576203840597</v>
      </c>
      <c r="N2306" s="6">
        <f t="shared" si="317"/>
        <v>0</v>
      </c>
      <c r="O2306" s="6">
        <f t="shared" si="320"/>
        <v>72.24698411592415</v>
      </c>
      <c r="P2306" s="6">
        <f>FORECAST(J2306,Inputs!$B$10:$B$18,Inputs!$A$10:$A$18)</f>
        <v>33.066152794640473</v>
      </c>
      <c r="Q2306" s="6">
        <f>IF(Inputs!$D$10="Yes",IF('Hourly Calcs'!P2306&gt;'Hourly Calcs'!K2306,'Hourly Calcs'!O2306,N2306+O2306),N2306+O2306)</f>
        <v>72.24698411592415</v>
      </c>
      <c r="R2306" s="12">
        <f t="shared" si="321"/>
        <v>343.31766851887153</v>
      </c>
      <c r="S2306" s="1">
        <f>IF(AND(A2306&gt;=5,A2306&lt;=9),INDEX(Demand!$C$3:$C$26,C2306),INDEX(Demand!$B$3:$B$26,C2306))</f>
        <v>900</v>
      </c>
      <c r="T2306" s="7">
        <f t="shared" si="322"/>
        <v>343.31766851887153</v>
      </c>
      <c r="U2306" s="7">
        <f t="shared" si="323"/>
        <v>0</v>
      </c>
    </row>
    <row r="2307" spans="1:21" x14ac:dyDescent="0.2">
      <c r="A2307" s="1">
        <v>4</v>
      </c>
      <c r="B2307" s="1">
        <v>6</v>
      </c>
      <c r="C2307" s="1">
        <v>19</v>
      </c>
      <c r="D2307">
        <v>8</v>
      </c>
      <c r="E2307">
        <v>5.8</v>
      </c>
      <c r="F2307">
        <v>86</v>
      </c>
      <c r="G2307">
        <v>12</v>
      </c>
      <c r="H2307">
        <v>0</v>
      </c>
      <c r="I2307">
        <v>12</v>
      </c>
      <c r="J2307" s="4">
        <f t="shared" si="318"/>
        <v>282.73328888553567</v>
      </c>
      <c r="K2307" s="4">
        <f t="shared" si="319"/>
        <v>-1.369614363290566</v>
      </c>
      <c r="L2307" s="5">
        <f t="shared" si="324"/>
        <v>0</v>
      </c>
      <c r="M2307" s="5">
        <f t="shared" si="325"/>
        <v>0</v>
      </c>
      <c r="N2307" s="6">
        <f t="shared" si="317"/>
        <v>0</v>
      </c>
      <c r="O2307" s="6">
        <f t="shared" si="320"/>
        <v>10.974225435330251</v>
      </c>
      <c r="P2307" s="6">
        <f>FORECAST(J2307,Inputs!$B$10:$B$18,Inputs!$A$10:$A$18)</f>
        <v>33.173456378569774</v>
      </c>
      <c r="Q2307" s="6">
        <f>IF(Inputs!$D$10="Yes",IF('Hourly Calcs'!P2307&gt;'Hourly Calcs'!K2307,'Hourly Calcs'!O2307,N2307+O2307),N2307+O2307)</f>
        <v>10.974225435330251</v>
      </c>
      <c r="R2307" s="12">
        <f t="shared" si="321"/>
        <v>52.149519268689346</v>
      </c>
      <c r="S2307" s="1">
        <f>IF(AND(A2307&gt;=5,A2307&lt;=9),INDEX(Demand!$C$3:$C$26,C2307),INDEX(Demand!$B$3:$B$26,C2307))</f>
        <v>900</v>
      </c>
      <c r="T2307" s="7">
        <f t="shared" si="322"/>
        <v>52.149519268689346</v>
      </c>
      <c r="U2307" s="7">
        <f t="shared" si="323"/>
        <v>0</v>
      </c>
    </row>
    <row r="2308" spans="1:21" x14ac:dyDescent="0.2">
      <c r="A2308" s="1">
        <v>4</v>
      </c>
      <c r="B2308" s="1">
        <v>6</v>
      </c>
      <c r="C2308" s="1">
        <v>20</v>
      </c>
      <c r="D2308">
        <v>7.7</v>
      </c>
      <c r="E2308">
        <v>5.7</v>
      </c>
      <c r="F2308">
        <v>87</v>
      </c>
      <c r="G2308">
        <v>0</v>
      </c>
      <c r="H2308">
        <v>0</v>
      </c>
      <c r="I2308">
        <v>0</v>
      </c>
      <c r="J2308" s="4">
        <f t="shared" si="318"/>
        <v>294.70816743795007</v>
      </c>
      <c r="K2308" s="4">
        <f t="shared" si="319"/>
        <v>-10.516208321960917</v>
      </c>
      <c r="L2308" s="5">
        <f t="shared" si="324"/>
        <v>0</v>
      </c>
      <c r="M2308" s="5">
        <f t="shared" si="325"/>
        <v>0</v>
      </c>
      <c r="N2308" s="6">
        <f t="shared" si="317"/>
        <v>0</v>
      </c>
      <c r="O2308" s="6">
        <f t="shared" si="320"/>
        <v>0</v>
      </c>
      <c r="P2308" s="6">
        <f>FORECAST(J2308,Inputs!$B$10:$B$18,Inputs!$A$10:$A$18)</f>
        <v>33.284334883684721</v>
      </c>
      <c r="Q2308" s="6">
        <f>IF(Inputs!$D$10="Yes",IF('Hourly Calcs'!P2308&gt;'Hourly Calcs'!K2308,'Hourly Calcs'!O2308,N2308+O2308),N2308+O2308)</f>
        <v>0</v>
      </c>
      <c r="R2308" s="12">
        <f t="shared" si="321"/>
        <v>0</v>
      </c>
      <c r="S2308" s="1">
        <f>IF(AND(A2308&gt;=5,A2308&lt;=9),INDEX(Demand!$C$3:$C$26,C2308),INDEX(Demand!$B$3:$B$26,C2308))</f>
        <v>800</v>
      </c>
      <c r="T2308" s="7">
        <f t="shared" si="322"/>
        <v>0</v>
      </c>
      <c r="U2308" s="7">
        <f t="shared" si="323"/>
        <v>0</v>
      </c>
    </row>
    <row r="2309" spans="1:21" x14ac:dyDescent="0.2">
      <c r="A2309" s="1">
        <v>4</v>
      </c>
      <c r="B2309" s="1">
        <v>6</v>
      </c>
      <c r="C2309" s="1">
        <v>21</v>
      </c>
      <c r="D2309">
        <v>7.7</v>
      </c>
      <c r="E2309">
        <v>5.5</v>
      </c>
      <c r="F2309">
        <v>86</v>
      </c>
      <c r="G2309">
        <v>0</v>
      </c>
      <c r="H2309">
        <v>0</v>
      </c>
      <c r="I2309">
        <v>0</v>
      </c>
      <c r="J2309" s="4">
        <f t="shared" si="318"/>
        <v>307.63954123854575</v>
      </c>
      <c r="K2309" s="4">
        <f t="shared" si="319"/>
        <v>-18.633651482388089</v>
      </c>
      <c r="L2309" s="5">
        <f t="shared" si="324"/>
        <v>0</v>
      </c>
      <c r="M2309" s="5">
        <f t="shared" si="325"/>
        <v>0</v>
      </c>
      <c r="N2309" s="6">
        <f t="shared" si="317"/>
        <v>0</v>
      </c>
      <c r="O2309" s="6">
        <f t="shared" si="320"/>
        <v>0</v>
      </c>
      <c r="P2309" s="6">
        <f>FORECAST(J2309,Inputs!$B$10:$B$18,Inputs!$A$10:$A$18)</f>
        <v>33.404069826282829</v>
      </c>
      <c r="Q2309" s="6">
        <f>IF(Inputs!$D$10="Yes",IF('Hourly Calcs'!P2309&gt;'Hourly Calcs'!K2309,'Hourly Calcs'!O2309,N2309+O2309),N2309+O2309)</f>
        <v>0</v>
      </c>
      <c r="R2309" s="12">
        <f t="shared" si="321"/>
        <v>0</v>
      </c>
      <c r="S2309" s="1">
        <f>IF(AND(A2309&gt;=5,A2309&lt;=9),INDEX(Demand!$C$3:$C$26,C2309),INDEX(Demand!$B$3:$B$26,C2309))</f>
        <v>700</v>
      </c>
      <c r="T2309" s="7">
        <f t="shared" si="322"/>
        <v>0</v>
      </c>
      <c r="U2309" s="7">
        <f t="shared" si="323"/>
        <v>0</v>
      </c>
    </row>
    <row r="2310" spans="1:21" x14ac:dyDescent="0.2">
      <c r="A2310" s="1">
        <v>4</v>
      </c>
      <c r="B2310" s="1">
        <v>6</v>
      </c>
      <c r="C2310" s="1">
        <v>22</v>
      </c>
      <c r="D2310">
        <v>7.8</v>
      </c>
      <c r="E2310">
        <v>5.6</v>
      </c>
      <c r="F2310">
        <v>86</v>
      </c>
      <c r="G2310">
        <v>0</v>
      </c>
      <c r="H2310">
        <v>0</v>
      </c>
      <c r="I2310">
        <v>0</v>
      </c>
      <c r="J2310" s="4">
        <f t="shared" si="318"/>
        <v>321.99629141976311</v>
      </c>
      <c r="K2310" s="4">
        <f t="shared" si="319"/>
        <v>-25.358845385519771</v>
      </c>
      <c r="L2310" s="5">
        <f t="shared" si="324"/>
        <v>0</v>
      </c>
      <c r="M2310" s="5">
        <f t="shared" si="325"/>
        <v>0</v>
      </c>
      <c r="N2310" s="6">
        <f t="shared" si="317"/>
        <v>0</v>
      </c>
      <c r="O2310" s="6">
        <f t="shared" si="320"/>
        <v>0</v>
      </c>
      <c r="P2310" s="6">
        <f>FORECAST(J2310,Inputs!$B$10:$B$18,Inputs!$A$10:$A$18)</f>
        <v>33.537002698331136</v>
      </c>
      <c r="Q2310" s="6">
        <f>IF(Inputs!$D$10="Yes",IF('Hourly Calcs'!P2310&gt;'Hourly Calcs'!K2310,'Hourly Calcs'!O2310,N2310+O2310),N2310+O2310)</f>
        <v>0</v>
      </c>
      <c r="R2310" s="12">
        <f t="shared" si="321"/>
        <v>0</v>
      </c>
      <c r="S2310" s="1">
        <f>IF(AND(A2310&gt;=5,A2310&lt;=9),INDEX(Demand!$C$3:$C$26,C2310),INDEX(Demand!$B$3:$B$26,C2310))</f>
        <v>600</v>
      </c>
      <c r="T2310" s="7">
        <f t="shared" si="322"/>
        <v>0</v>
      </c>
      <c r="U2310" s="7">
        <f t="shared" si="323"/>
        <v>0</v>
      </c>
    </row>
    <row r="2311" spans="1:21" x14ac:dyDescent="0.2">
      <c r="A2311" s="1">
        <v>4</v>
      </c>
      <c r="B2311" s="1">
        <v>6</v>
      </c>
      <c r="C2311" s="1">
        <v>23</v>
      </c>
      <c r="D2311">
        <v>8.1</v>
      </c>
      <c r="E2311">
        <v>6</v>
      </c>
      <c r="F2311">
        <v>87</v>
      </c>
      <c r="G2311">
        <v>0</v>
      </c>
      <c r="H2311">
        <v>0</v>
      </c>
      <c r="I2311">
        <v>0</v>
      </c>
      <c r="J2311" s="4">
        <f t="shared" si="318"/>
        <v>337.97136910290226</v>
      </c>
      <c r="K2311" s="4">
        <f t="shared" si="319"/>
        <v>-30.100089366753963</v>
      </c>
      <c r="L2311" s="5">
        <f t="shared" si="324"/>
        <v>0</v>
      </c>
      <c r="M2311" s="5">
        <f t="shared" si="325"/>
        <v>0</v>
      </c>
      <c r="N2311" s="6">
        <f t="shared" si="317"/>
        <v>0</v>
      </c>
      <c r="O2311" s="6">
        <f t="shared" si="320"/>
        <v>0</v>
      </c>
      <c r="P2311" s="6">
        <f>FORECAST(J2311,Inputs!$B$10:$B$18,Inputs!$A$10:$A$18)</f>
        <v>33.684920084286134</v>
      </c>
      <c r="Q2311" s="6">
        <f>IF(Inputs!$D$10="Yes",IF('Hourly Calcs'!P2311&gt;'Hourly Calcs'!K2311,'Hourly Calcs'!O2311,N2311+O2311),N2311+O2311)</f>
        <v>0</v>
      </c>
      <c r="R2311" s="12">
        <f t="shared" si="321"/>
        <v>0</v>
      </c>
      <c r="S2311" s="1">
        <f>IF(AND(A2311&gt;=5,A2311&lt;=9),INDEX(Demand!$C$3:$C$26,C2311),INDEX(Demand!$B$3:$B$26,C2311))</f>
        <v>500</v>
      </c>
      <c r="T2311" s="7">
        <f t="shared" si="322"/>
        <v>0</v>
      </c>
      <c r="U2311" s="7">
        <f t="shared" si="323"/>
        <v>0</v>
      </c>
    </row>
    <row r="2312" spans="1:21" x14ac:dyDescent="0.2">
      <c r="A2312" s="1">
        <v>4</v>
      </c>
      <c r="B2312" s="1">
        <v>6</v>
      </c>
      <c r="C2312" s="1">
        <v>24</v>
      </c>
      <c r="D2312">
        <v>8.1</v>
      </c>
      <c r="E2312">
        <v>6.5</v>
      </c>
      <c r="F2312">
        <v>90</v>
      </c>
      <c r="G2312">
        <v>0</v>
      </c>
      <c r="H2312">
        <v>0</v>
      </c>
      <c r="I2312">
        <v>0</v>
      </c>
      <c r="J2312" s="4">
        <f t="shared" si="318"/>
        <v>355.21657059124357</v>
      </c>
      <c r="K2312" s="4">
        <f t="shared" si="319"/>
        <v>-32.290729178013095</v>
      </c>
      <c r="L2312" s="5">
        <f t="shared" si="324"/>
        <v>0</v>
      </c>
      <c r="M2312" s="5">
        <f t="shared" si="325"/>
        <v>0</v>
      </c>
      <c r="N2312" s="6">
        <f t="shared" si="317"/>
        <v>0</v>
      </c>
      <c r="O2312" s="6">
        <f t="shared" si="320"/>
        <v>0</v>
      </c>
      <c r="P2312" s="6">
        <f>FORECAST(J2312,Inputs!$B$10:$B$18,Inputs!$A$10:$A$18)</f>
        <v>33.844597875844848</v>
      </c>
      <c r="Q2312" s="6">
        <f>IF(Inputs!$D$10="Yes",IF('Hourly Calcs'!P2312&gt;'Hourly Calcs'!K2312,'Hourly Calcs'!O2312,N2312+O2312),N2312+O2312)</f>
        <v>0</v>
      </c>
      <c r="R2312" s="12">
        <f t="shared" si="321"/>
        <v>0</v>
      </c>
      <c r="S2312" s="1">
        <f>IF(AND(A2312&gt;=5,A2312&lt;=9),INDEX(Demand!$C$3:$C$26,C2312),INDEX(Demand!$B$3:$B$26,C2312))</f>
        <v>400</v>
      </c>
      <c r="T2312" s="7">
        <f t="shared" si="322"/>
        <v>0</v>
      </c>
      <c r="U2312" s="7">
        <f t="shared" si="323"/>
        <v>0</v>
      </c>
    </row>
    <row r="2313" spans="1:21" x14ac:dyDescent="0.2">
      <c r="A2313" s="1">
        <v>4</v>
      </c>
      <c r="B2313" s="1">
        <v>7</v>
      </c>
      <c r="C2313" s="1">
        <v>1</v>
      </c>
      <c r="D2313">
        <v>7.9</v>
      </c>
      <c r="E2313">
        <v>7</v>
      </c>
      <c r="F2313">
        <v>94</v>
      </c>
      <c r="G2313">
        <v>0</v>
      </c>
      <c r="H2313">
        <v>0</v>
      </c>
      <c r="I2313">
        <v>0</v>
      </c>
      <c r="J2313" s="4">
        <f t="shared" si="318"/>
        <v>12.773754136150615</v>
      </c>
      <c r="K2313" s="4">
        <f t="shared" si="319"/>
        <v>-31.611877094625314</v>
      </c>
      <c r="L2313" s="5">
        <f t="shared" si="324"/>
        <v>0</v>
      </c>
      <c r="M2313" s="5">
        <f t="shared" si="325"/>
        <v>0</v>
      </c>
      <c r="N2313" s="6">
        <f t="shared" ref="N2313:N2376" si="326">H2313*MAX(0,COS(2*ASIN(SQRT(SIN(RADIANS($B$4))^2+COS(RADIANS($K2313))^2-2*SIN(RADIANS($B$4))*COS(RADIANS($K2313))*COS(RADIANS($J2313-$B$5))+(SIN(RADIANS($K2313))-COS(RADIANS($B$4)))^2)/2)))</f>
        <v>0</v>
      </c>
      <c r="O2313" s="6">
        <f t="shared" si="320"/>
        <v>0</v>
      </c>
      <c r="P2313" s="6">
        <f>FORECAST(J2313,Inputs!$B$10:$B$18,Inputs!$A$10:$A$18)</f>
        <v>30.673831056816208</v>
      </c>
      <c r="Q2313" s="6">
        <f>IF(Inputs!$D$10="Yes",IF('Hourly Calcs'!P2313&gt;'Hourly Calcs'!K2313,'Hourly Calcs'!O2313,N2313+O2313),N2313+O2313)</f>
        <v>0</v>
      </c>
      <c r="R2313" s="12">
        <f t="shared" si="321"/>
        <v>0</v>
      </c>
      <c r="S2313" s="1">
        <f>IF(AND(A2313&gt;=5,A2313&lt;=9),INDEX(Demand!$C$3:$C$26,C2313),INDEX(Demand!$B$3:$B$26,C2313))</f>
        <v>350</v>
      </c>
      <c r="T2313" s="7">
        <f t="shared" si="322"/>
        <v>0</v>
      </c>
      <c r="U2313" s="7">
        <f t="shared" si="323"/>
        <v>0</v>
      </c>
    </row>
    <row r="2314" spans="1:21" x14ac:dyDescent="0.2">
      <c r="A2314" s="1">
        <v>4</v>
      </c>
      <c r="B2314" s="1">
        <v>7</v>
      </c>
      <c r="C2314" s="1">
        <v>2</v>
      </c>
      <c r="D2314">
        <v>7.8</v>
      </c>
      <c r="E2314">
        <v>7.6</v>
      </c>
      <c r="F2314">
        <v>99</v>
      </c>
      <c r="G2314">
        <v>0</v>
      </c>
      <c r="H2314">
        <v>0</v>
      </c>
      <c r="I2314">
        <v>0</v>
      </c>
      <c r="J2314" s="4">
        <f t="shared" ref="J2314:J2377" si="327">solarazimuth($B$2,$B$3,$B$1,A2314,B2314,C2314,0,0,0,0)</f>
        <v>29.508584039436954</v>
      </c>
      <c r="K2314" s="4">
        <f t="shared" ref="K2314:K2377" si="328">solarelevation($B$2,$B$3,$B$1,A2314,B2314,C2314,0,0,0,0)</f>
        <v>-28.165800807525414</v>
      </c>
      <c r="L2314" s="5">
        <f t="shared" si="324"/>
        <v>0</v>
      </c>
      <c r="M2314" s="5">
        <f t="shared" si="325"/>
        <v>0</v>
      </c>
      <c r="N2314" s="6">
        <f t="shared" si="326"/>
        <v>0</v>
      </c>
      <c r="O2314" s="6">
        <f t="shared" ref="O2314:O2377" si="329">$I2314*(1+COS(RADIANS($B$4)))/2</f>
        <v>0</v>
      </c>
      <c r="P2314" s="6">
        <f>FORECAST(J2314,Inputs!$B$10:$B$18,Inputs!$A$10:$A$18)</f>
        <v>30.828783185550339</v>
      </c>
      <c r="Q2314" s="6">
        <f>IF(Inputs!$D$10="Yes",IF('Hourly Calcs'!P2314&gt;'Hourly Calcs'!K2314,'Hourly Calcs'!O2314,N2314+O2314),N2314+O2314)</f>
        <v>0</v>
      </c>
      <c r="R2314" s="12">
        <f t="shared" ref="R2314:R2377" si="330">$B$6*$E$1*Q2314</f>
        <v>0</v>
      </c>
      <c r="S2314" s="1">
        <f>IF(AND(A2314&gt;=5,A2314&lt;=9),INDEX(Demand!$C$3:$C$26,C2314),INDEX(Demand!$B$3:$B$26,C2314))</f>
        <v>350</v>
      </c>
      <c r="T2314" s="7">
        <f t="shared" ref="T2314:T2377" si="331">S2314-MAX(0,S2314-R2314)</f>
        <v>0</v>
      </c>
      <c r="U2314" s="7">
        <f t="shared" ref="U2314:U2377" si="332">MAX(0,R2314-S2314)</f>
        <v>0</v>
      </c>
    </row>
    <row r="2315" spans="1:21" x14ac:dyDescent="0.2">
      <c r="A2315" s="1">
        <v>4</v>
      </c>
      <c r="B2315" s="1">
        <v>7</v>
      </c>
      <c r="C2315" s="1">
        <v>3</v>
      </c>
      <c r="D2315">
        <v>7.6</v>
      </c>
      <c r="E2315">
        <v>7.6</v>
      </c>
      <c r="F2315">
        <v>100</v>
      </c>
      <c r="G2315">
        <v>0</v>
      </c>
      <c r="H2315">
        <v>0</v>
      </c>
      <c r="I2315">
        <v>0</v>
      </c>
      <c r="J2315" s="4">
        <f t="shared" si="327"/>
        <v>44.726048360523436</v>
      </c>
      <c r="K2315" s="4">
        <f t="shared" si="328"/>
        <v>-22.416193109724802</v>
      </c>
      <c r="L2315" s="5">
        <f t="shared" si="324"/>
        <v>0</v>
      </c>
      <c r="M2315" s="5">
        <f t="shared" si="325"/>
        <v>0</v>
      </c>
      <c r="N2315" s="6">
        <f t="shared" si="326"/>
        <v>0</v>
      </c>
      <c r="O2315" s="6">
        <f t="shared" si="329"/>
        <v>0</v>
      </c>
      <c r="P2315" s="6">
        <f>FORECAST(J2315,Inputs!$B$10:$B$18,Inputs!$A$10:$A$18)</f>
        <v>30.969685632967806</v>
      </c>
      <c r="Q2315" s="6">
        <f>IF(Inputs!$D$10="Yes",IF('Hourly Calcs'!P2315&gt;'Hourly Calcs'!K2315,'Hourly Calcs'!O2315,N2315+O2315),N2315+O2315)</f>
        <v>0</v>
      </c>
      <c r="R2315" s="12">
        <f t="shared" si="330"/>
        <v>0</v>
      </c>
      <c r="S2315" s="1">
        <f>IF(AND(A2315&gt;=5,A2315&lt;=9),INDEX(Demand!$C$3:$C$26,C2315),INDEX(Demand!$B$3:$B$26,C2315))</f>
        <v>350</v>
      </c>
      <c r="T2315" s="7">
        <f t="shared" si="331"/>
        <v>0</v>
      </c>
      <c r="U2315" s="7">
        <f t="shared" si="332"/>
        <v>0</v>
      </c>
    </row>
    <row r="2316" spans="1:21" x14ac:dyDescent="0.2">
      <c r="A2316" s="1">
        <v>4</v>
      </c>
      <c r="B2316" s="1">
        <v>7</v>
      </c>
      <c r="C2316" s="1">
        <v>4</v>
      </c>
      <c r="D2316">
        <v>7.6</v>
      </c>
      <c r="E2316">
        <v>7.6</v>
      </c>
      <c r="F2316">
        <v>100</v>
      </c>
      <c r="G2316">
        <v>0</v>
      </c>
      <c r="H2316">
        <v>0</v>
      </c>
      <c r="I2316">
        <v>0</v>
      </c>
      <c r="J2316" s="4">
        <f t="shared" si="327"/>
        <v>58.360474025452717</v>
      </c>
      <c r="K2316" s="4">
        <f t="shared" si="328"/>
        <v>-14.96361868427087</v>
      </c>
      <c r="L2316" s="5">
        <f t="shared" si="324"/>
        <v>0</v>
      </c>
      <c r="M2316" s="5">
        <f t="shared" si="325"/>
        <v>0</v>
      </c>
      <c r="N2316" s="6">
        <f t="shared" si="326"/>
        <v>0</v>
      </c>
      <c r="O2316" s="6">
        <f t="shared" si="329"/>
        <v>0</v>
      </c>
      <c r="P2316" s="6">
        <f>FORECAST(J2316,Inputs!$B$10:$B$18,Inputs!$A$10:$A$18)</f>
        <v>31.095930315050484</v>
      </c>
      <c r="Q2316" s="6">
        <f>IF(Inputs!$D$10="Yes",IF('Hourly Calcs'!P2316&gt;'Hourly Calcs'!K2316,'Hourly Calcs'!O2316,N2316+O2316),N2316+O2316)</f>
        <v>0</v>
      </c>
      <c r="R2316" s="12">
        <f t="shared" si="330"/>
        <v>0</v>
      </c>
      <c r="S2316" s="1">
        <f>IF(AND(A2316&gt;=5,A2316&lt;=9),INDEX(Demand!$C$3:$C$26,C2316),INDEX(Demand!$B$3:$B$26,C2316))</f>
        <v>350</v>
      </c>
      <c r="T2316" s="7">
        <f t="shared" si="331"/>
        <v>0</v>
      </c>
      <c r="U2316" s="7">
        <f t="shared" si="332"/>
        <v>0</v>
      </c>
    </row>
    <row r="2317" spans="1:21" x14ac:dyDescent="0.2">
      <c r="A2317" s="1">
        <v>4</v>
      </c>
      <c r="B2317" s="1">
        <v>7</v>
      </c>
      <c r="C2317" s="1">
        <v>5</v>
      </c>
      <c r="D2317">
        <v>7.9</v>
      </c>
      <c r="E2317">
        <v>7.5</v>
      </c>
      <c r="F2317">
        <v>97</v>
      </c>
      <c r="G2317">
        <v>0</v>
      </c>
      <c r="H2317">
        <v>0</v>
      </c>
      <c r="I2317">
        <v>0</v>
      </c>
      <c r="J2317" s="4">
        <f t="shared" si="327"/>
        <v>70.763677794494569</v>
      </c>
      <c r="K2317" s="4">
        <f t="shared" si="328"/>
        <v>-6.356083530431988</v>
      </c>
      <c r="L2317" s="5">
        <f t="shared" si="324"/>
        <v>0</v>
      </c>
      <c r="M2317" s="5">
        <f t="shared" si="325"/>
        <v>0</v>
      </c>
      <c r="N2317" s="6">
        <f t="shared" si="326"/>
        <v>0</v>
      </c>
      <c r="O2317" s="6">
        <f t="shared" si="329"/>
        <v>0</v>
      </c>
      <c r="P2317" s="6">
        <f>FORECAST(J2317,Inputs!$B$10:$B$18,Inputs!$A$10:$A$18)</f>
        <v>31.210774794393465</v>
      </c>
      <c r="Q2317" s="6">
        <f>IF(Inputs!$D$10="Yes",IF('Hourly Calcs'!P2317&gt;'Hourly Calcs'!K2317,'Hourly Calcs'!O2317,N2317+O2317),N2317+O2317)</f>
        <v>0</v>
      </c>
      <c r="R2317" s="12">
        <f t="shared" si="330"/>
        <v>0</v>
      </c>
      <c r="S2317" s="1">
        <f>IF(AND(A2317&gt;=5,A2317&lt;=9),INDEX(Demand!$C$3:$C$26,C2317),INDEX(Demand!$B$3:$B$26,C2317))</f>
        <v>350</v>
      </c>
      <c r="T2317" s="7">
        <f t="shared" si="331"/>
        <v>0</v>
      </c>
      <c r="U2317" s="7">
        <f t="shared" si="332"/>
        <v>0</v>
      </c>
    </row>
    <row r="2318" spans="1:21" x14ac:dyDescent="0.2">
      <c r="A2318" s="1">
        <v>4</v>
      </c>
      <c r="B2318" s="1">
        <v>7</v>
      </c>
      <c r="C2318" s="1">
        <v>6</v>
      </c>
      <c r="D2318">
        <v>8.1</v>
      </c>
      <c r="E2318">
        <v>7.5</v>
      </c>
      <c r="F2318">
        <v>96</v>
      </c>
      <c r="G2318">
        <v>1</v>
      </c>
      <c r="H2318">
        <v>0</v>
      </c>
      <c r="I2318">
        <v>1</v>
      </c>
      <c r="J2318" s="4">
        <f t="shared" si="327"/>
        <v>82.464148958800976</v>
      </c>
      <c r="K2318" s="4">
        <f t="shared" si="328"/>
        <v>3.0654167701832478</v>
      </c>
      <c r="L2318" s="5">
        <f t="shared" si="324"/>
        <v>82.535851041199024</v>
      </c>
      <c r="M2318" s="5">
        <f t="shared" si="325"/>
        <v>30.934583229816752</v>
      </c>
      <c r="N2318" s="6">
        <f t="shared" si="326"/>
        <v>0</v>
      </c>
      <c r="O2318" s="6">
        <f t="shared" si="329"/>
        <v>0.91451878627752081</v>
      </c>
      <c r="P2318" s="6">
        <f>FORECAST(J2318,Inputs!$B$10:$B$18,Inputs!$A$10:$A$18)</f>
        <v>31.319112490359267</v>
      </c>
      <c r="Q2318" s="6">
        <f>IF(Inputs!$D$10="Yes",IF('Hourly Calcs'!P2318&gt;'Hourly Calcs'!K2318,'Hourly Calcs'!O2318,N2318+O2318),N2318+O2318)</f>
        <v>0.91451878627752081</v>
      </c>
      <c r="R2318" s="12">
        <f t="shared" si="330"/>
        <v>4.3457932723907788</v>
      </c>
      <c r="S2318" s="1">
        <f>IF(AND(A2318&gt;=5,A2318&lt;=9),INDEX(Demand!$C$3:$C$26,C2318),INDEX(Demand!$B$3:$B$26,C2318))</f>
        <v>350</v>
      </c>
      <c r="T2318" s="7">
        <f t="shared" si="331"/>
        <v>4.3457932723907788</v>
      </c>
      <c r="U2318" s="7">
        <f t="shared" si="332"/>
        <v>0</v>
      </c>
    </row>
    <row r="2319" spans="1:21" x14ac:dyDescent="0.2">
      <c r="A2319" s="1">
        <v>4</v>
      </c>
      <c r="B2319" s="1">
        <v>7</v>
      </c>
      <c r="C2319" s="1">
        <v>7</v>
      </c>
      <c r="D2319">
        <v>8.6</v>
      </c>
      <c r="E2319">
        <v>8.1999999999999993</v>
      </c>
      <c r="F2319">
        <v>97</v>
      </c>
      <c r="G2319">
        <v>18</v>
      </c>
      <c r="H2319">
        <v>0</v>
      </c>
      <c r="I2319">
        <v>18</v>
      </c>
      <c r="J2319" s="4">
        <f t="shared" si="327"/>
        <v>94.057206835485673</v>
      </c>
      <c r="K2319" s="4">
        <f t="shared" si="328"/>
        <v>12.388607503482291</v>
      </c>
      <c r="L2319" s="5">
        <f t="shared" si="324"/>
        <v>70.942793164514327</v>
      </c>
      <c r="M2319" s="5">
        <f t="shared" si="325"/>
        <v>21.611392496517709</v>
      </c>
      <c r="N2319" s="6">
        <f t="shared" si="326"/>
        <v>0</v>
      </c>
      <c r="O2319" s="6">
        <f t="shared" si="329"/>
        <v>16.461338152995374</v>
      </c>
      <c r="P2319" s="6">
        <f>FORECAST(J2319,Inputs!$B$10:$B$18,Inputs!$A$10:$A$18)</f>
        <v>31.426455618847086</v>
      </c>
      <c r="Q2319" s="6">
        <f>IF(Inputs!$D$10="Yes",IF('Hourly Calcs'!P2319&gt;'Hourly Calcs'!K2319,'Hourly Calcs'!O2319,N2319+O2319),N2319+O2319)</f>
        <v>16.461338152995374</v>
      </c>
      <c r="R2319" s="12">
        <f t="shared" si="330"/>
        <v>78.224278903034019</v>
      </c>
      <c r="S2319" s="1">
        <f>IF(AND(A2319&gt;=5,A2319&lt;=9),INDEX(Demand!$C$3:$C$26,C2319),INDEX(Demand!$B$3:$B$26,C2319))</f>
        <v>350</v>
      </c>
      <c r="T2319" s="7">
        <f t="shared" si="331"/>
        <v>78.224278903034019</v>
      </c>
      <c r="U2319" s="7">
        <f t="shared" si="332"/>
        <v>0</v>
      </c>
    </row>
    <row r="2320" spans="1:21" x14ac:dyDescent="0.2">
      <c r="A2320" s="1">
        <v>4</v>
      </c>
      <c r="B2320" s="1">
        <v>7</v>
      </c>
      <c r="C2320" s="1">
        <v>8</v>
      </c>
      <c r="D2320">
        <v>8.9</v>
      </c>
      <c r="E2320">
        <v>8.6999999999999993</v>
      </c>
      <c r="F2320">
        <v>99</v>
      </c>
      <c r="G2320">
        <v>64</v>
      </c>
      <c r="H2320">
        <v>0</v>
      </c>
      <c r="I2320">
        <v>64</v>
      </c>
      <c r="J2320" s="4">
        <f t="shared" si="327"/>
        <v>106.19890108555687</v>
      </c>
      <c r="K2320" s="4">
        <f t="shared" si="328"/>
        <v>21.702244723890033</v>
      </c>
      <c r="L2320" s="5">
        <f t="shared" si="324"/>
        <v>58.801098914443131</v>
      </c>
      <c r="M2320" s="5">
        <f t="shared" si="325"/>
        <v>12.297755276109967</v>
      </c>
      <c r="N2320" s="6">
        <f t="shared" si="326"/>
        <v>0</v>
      </c>
      <c r="O2320" s="6">
        <f t="shared" si="329"/>
        <v>58.529202321761332</v>
      </c>
      <c r="P2320" s="6">
        <f>FORECAST(J2320,Inputs!$B$10:$B$18,Inputs!$A$10:$A$18)</f>
        <v>31.538878713755153</v>
      </c>
      <c r="Q2320" s="6">
        <f>IF(Inputs!$D$10="Yes",IF('Hourly Calcs'!P2320&gt;'Hourly Calcs'!K2320,'Hourly Calcs'!O2320,N2320+O2320),N2320+O2320)</f>
        <v>58.529202321761332</v>
      </c>
      <c r="R2320" s="12">
        <f t="shared" si="330"/>
        <v>278.13076943300985</v>
      </c>
      <c r="S2320" s="1">
        <f>IF(AND(A2320&gt;=5,A2320&lt;=9),INDEX(Demand!$C$3:$C$26,C2320),INDEX(Demand!$B$3:$B$26,C2320))</f>
        <v>350</v>
      </c>
      <c r="T2320" s="7">
        <f t="shared" si="331"/>
        <v>278.13076943300985</v>
      </c>
      <c r="U2320" s="7">
        <f t="shared" si="332"/>
        <v>0</v>
      </c>
    </row>
    <row r="2321" spans="1:21" x14ac:dyDescent="0.2">
      <c r="A2321" s="1">
        <v>4</v>
      </c>
      <c r="B2321" s="1">
        <v>7</v>
      </c>
      <c r="C2321" s="1">
        <v>9</v>
      </c>
      <c r="D2321">
        <v>9.1999999999999993</v>
      </c>
      <c r="E2321">
        <v>8.6</v>
      </c>
      <c r="F2321">
        <v>96</v>
      </c>
      <c r="G2321">
        <v>234</v>
      </c>
      <c r="H2321">
        <v>88</v>
      </c>
      <c r="I2321">
        <v>194</v>
      </c>
      <c r="J2321" s="4">
        <f t="shared" si="327"/>
        <v>119.6378277499236</v>
      </c>
      <c r="K2321" s="4">
        <f t="shared" si="328"/>
        <v>30.437924034741926</v>
      </c>
      <c r="L2321" s="5">
        <f t="shared" si="324"/>
        <v>45.362172250076398</v>
      </c>
      <c r="M2321" s="5">
        <f t="shared" si="325"/>
        <v>3.5620759652580745</v>
      </c>
      <c r="N2321" s="6">
        <f t="shared" si="326"/>
        <v>66.769621459925361</v>
      </c>
      <c r="O2321" s="6">
        <f t="shared" si="329"/>
        <v>177.41664453783903</v>
      </c>
      <c r="P2321" s="6">
        <f>FORECAST(J2321,Inputs!$B$10:$B$18,Inputs!$A$10:$A$18)</f>
        <v>31.663313219906698</v>
      </c>
      <c r="Q2321" s="6">
        <f>IF(Inputs!$D$10="Yes",IF('Hourly Calcs'!P2321&gt;'Hourly Calcs'!K2321,'Hourly Calcs'!O2321,N2321+O2321),N2321+O2321)</f>
        <v>177.41664453783903</v>
      </c>
      <c r="R2321" s="12">
        <f t="shared" si="330"/>
        <v>843.08389484381109</v>
      </c>
      <c r="S2321" s="1">
        <f>IF(AND(A2321&gt;=5,A2321&lt;=9),INDEX(Demand!$C$3:$C$26,C2321),INDEX(Demand!$B$3:$B$26,C2321))</f>
        <v>350</v>
      </c>
      <c r="T2321" s="7">
        <f t="shared" si="331"/>
        <v>350</v>
      </c>
      <c r="U2321" s="7">
        <f t="shared" si="332"/>
        <v>493.08389484381109</v>
      </c>
    </row>
    <row r="2322" spans="1:21" x14ac:dyDescent="0.2">
      <c r="A2322" s="1">
        <v>4</v>
      </c>
      <c r="B2322" s="1">
        <v>7</v>
      </c>
      <c r="C2322" s="1">
        <v>10</v>
      </c>
      <c r="D2322">
        <v>9.9</v>
      </c>
      <c r="E2322">
        <v>9.3000000000000007</v>
      </c>
      <c r="F2322">
        <v>96</v>
      </c>
      <c r="G2322">
        <v>540</v>
      </c>
      <c r="H2322">
        <v>396</v>
      </c>
      <c r="I2322">
        <v>310</v>
      </c>
      <c r="J2322" s="4">
        <f t="shared" si="327"/>
        <v>135.19209133236092</v>
      </c>
      <c r="K2322" s="4">
        <f t="shared" si="328"/>
        <v>37.985108791685946</v>
      </c>
      <c r="L2322" s="5">
        <f t="shared" si="324"/>
        <v>29.807908667639083</v>
      </c>
      <c r="M2322" s="5">
        <f t="shared" si="325"/>
        <v>3.9851087916859456</v>
      </c>
      <c r="N2322" s="6">
        <f t="shared" si="326"/>
        <v>353.49531902069498</v>
      </c>
      <c r="O2322" s="6">
        <f t="shared" si="329"/>
        <v>283.50082374603147</v>
      </c>
      <c r="P2322" s="6">
        <f>FORECAST(J2322,Inputs!$B$10:$B$18,Inputs!$A$10:$A$18)</f>
        <v>31.807334179003341</v>
      </c>
      <c r="Q2322" s="6">
        <f>IF(Inputs!$D$10="Yes",IF('Hourly Calcs'!P2322&gt;'Hourly Calcs'!K2322,'Hourly Calcs'!O2322,N2322+O2322),N2322+O2322)</f>
        <v>636.99614276672651</v>
      </c>
      <c r="R2322" s="12">
        <f t="shared" si="330"/>
        <v>3027.0056704274843</v>
      </c>
      <c r="S2322" s="1">
        <f>IF(AND(A2322&gt;=5,A2322&lt;=9),INDEX(Demand!$C$3:$C$26,C2322),INDEX(Demand!$B$3:$B$26,C2322))</f>
        <v>600</v>
      </c>
      <c r="T2322" s="7">
        <f t="shared" si="331"/>
        <v>600</v>
      </c>
      <c r="U2322" s="7">
        <f t="shared" si="332"/>
        <v>2427.0056704274843</v>
      </c>
    </row>
    <row r="2323" spans="1:21" x14ac:dyDescent="0.2">
      <c r="A2323" s="1">
        <v>4</v>
      </c>
      <c r="B2323" s="1">
        <v>7</v>
      </c>
      <c r="C2323" s="1">
        <v>11</v>
      </c>
      <c r="D2323">
        <v>11.7</v>
      </c>
      <c r="E2323">
        <v>8.9</v>
      </c>
      <c r="F2323">
        <v>83</v>
      </c>
      <c r="G2323">
        <v>655</v>
      </c>
      <c r="H2323">
        <v>771</v>
      </c>
      <c r="I2323">
        <v>137</v>
      </c>
      <c r="J2323" s="4">
        <f t="shared" si="327"/>
        <v>153.48005888199521</v>
      </c>
      <c r="K2323" s="4">
        <f t="shared" si="328"/>
        <v>43.540884604781454</v>
      </c>
      <c r="L2323" s="5">
        <f t="shared" si="324"/>
        <v>11.519941118004795</v>
      </c>
      <c r="M2323" s="5">
        <f t="shared" si="325"/>
        <v>9.5408846047814535</v>
      </c>
      <c r="N2323" s="6">
        <f t="shared" si="326"/>
        <v>746.54738325781216</v>
      </c>
      <c r="O2323" s="6">
        <f t="shared" si="329"/>
        <v>125.28907372002035</v>
      </c>
      <c r="P2323" s="6">
        <f>FORECAST(J2323,Inputs!$B$10:$B$18,Inputs!$A$10:$A$18)</f>
        <v>31.976667211870325</v>
      </c>
      <c r="Q2323" s="6">
        <f>IF(Inputs!$D$10="Yes",IF('Hourly Calcs'!P2323&gt;'Hourly Calcs'!K2323,'Hourly Calcs'!O2323,N2323+O2323),N2323+O2323)</f>
        <v>871.83645697783254</v>
      </c>
      <c r="R2323" s="12">
        <f t="shared" si="330"/>
        <v>4142.96684355866</v>
      </c>
      <c r="S2323" s="1">
        <f>IF(AND(A2323&gt;=5,A2323&lt;=9),INDEX(Demand!$C$3:$C$26,C2323),INDEX(Demand!$B$3:$B$26,C2323))</f>
        <v>600</v>
      </c>
      <c r="T2323" s="7">
        <f t="shared" si="331"/>
        <v>600</v>
      </c>
      <c r="U2323" s="7">
        <f t="shared" si="332"/>
        <v>3542.96684355866</v>
      </c>
    </row>
    <row r="2324" spans="1:21" x14ac:dyDescent="0.2">
      <c r="A2324" s="1">
        <v>4</v>
      </c>
      <c r="B2324" s="1">
        <v>7</v>
      </c>
      <c r="C2324" s="1">
        <v>12</v>
      </c>
      <c r="D2324">
        <v>11.2</v>
      </c>
      <c r="E2324">
        <v>7.7</v>
      </c>
      <c r="F2324">
        <v>79</v>
      </c>
      <c r="G2324">
        <v>438</v>
      </c>
      <c r="H2324">
        <v>141</v>
      </c>
      <c r="I2324">
        <v>336</v>
      </c>
      <c r="J2324" s="4">
        <f t="shared" si="327"/>
        <v>174.20846894570781</v>
      </c>
      <c r="K2324" s="4">
        <f t="shared" si="328"/>
        <v>46.206597880521691</v>
      </c>
      <c r="L2324" s="5">
        <f t="shared" si="324"/>
        <v>9.2084689457078071</v>
      </c>
      <c r="M2324" s="5">
        <f t="shared" si="325"/>
        <v>12.206597880521691</v>
      </c>
      <c r="N2324" s="6">
        <f t="shared" si="326"/>
        <v>138.24205983084104</v>
      </c>
      <c r="O2324" s="6">
        <f t="shared" si="329"/>
        <v>307.278312189247</v>
      </c>
      <c r="P2324" s="6">
        <f>FORECAST(J2324,Inputs!$B$10:$B$18,Inputs!$A$10:$A$18)</f>
        <v>32.168596934682476</v>
      </c>
      <c r="Q2324" s="6">
        <f>IF(Inputs!$D$10="Yes",IF('Hourly Calcs'!P2324&gt;'Hourly Calcs'!K2324,'Hourly Calcs'!O2324,N2324+O2324),N2324+O2324)</f>
        <v>445.52037202008808</v>
      </c>
      <c r="R2324" s="12">
        <f t="shared" si="330"/>
        <v>2117.1128078394586</v>
      </c>
      <c r="S2324" s="1">
        <f>IF(AND(A2324&gt;=5,A2324&lt;=9),INDEX(Demand!$C$3:$C$26,C2324),INDEX(Demand!$B$3:$B$26,C2324))</f>
        <v>600</v>
      </c>
      <c r="T2324" s="7">
        <f t="shared" si="331"/>
        <v>600</v>
      </c>
      <c r="U2324" s="7">
        <f t="shared" si="332"/>
        <v>1517.1128078394586</v>
      </c>
    </row>
    <row r="2325" spans="1:21" x14ac:dyDescent="0.2">
      <c r="A2325" s="1">
        <v>4</v>
      </c>
      <c r="B2325" s="1">
        <v>7</v>
      </c>
      <c r="C2325" s="1">
        <v>13</v>
      </c>
      <c r="D2325">
        <v>11.7</v>
      </c>
      <c r="E2325">
        <v>10</v>
      </c>
      <c r="F2325">
        <v>89</v>
      </c>
      <c r="G2325">
        <v>664</v>
      </c>
      <c r="H2325">
        <v>520</v>
      </c>
      <c r="I2325">
        <v>283</v>
      </c>
      <c r="J2325" s="4">
        <f t="shared" si="327"/>
        <v>195.59522109538892</v>
      </c>
      <c r="K2325" s="4">
        <f t="shared" si="328"/>
        <v>45.407881276754615</v>
      </c>
      <c r="L2325" s="5">
        <f t="shared" si="324"/>
        <v>30.595221095388922</v>
      </c>
      <c r="M2325" s="5">
        <f t="shared" si="325"/>
        <v>11.407881276754615</v>
      </c>
      <c r="N2325" s="6">
        <f t="shared" si="326"/>
        <v>482.71954946011778</v>
      </c>
      <c r="O2325" s="6">
        <f t="shared" si="329"/>
        <v>258.8088165165384</v>
      </c>
      <c r="P2325" s="6">
        <f>FORECAST(J2325,Inputs!$B$10:$B$18,Inputs!$A$10:$A$18)</f>
        <v>32.366622417549898</v>
      </c>
      <c r="Q2325" s="6">
        <f>IF(Inputs!$D$10="Yes",IF('Hourly Calcs'!P2325&gt;'Hourly Calcs'!K2325,'Hourly Calcs'!O2325,N2325+O2325),N2325+O2325)</f>
        <v>741.52836597665623</v>
      </c>
      <c r="R2325" s="12">
        <f t="shared" si="330"/>
        <v>3523.7427951210702</v>
      </c>
      <c r="S2325" s="1">
        <f>IF(AND(A2325&gt;=5,A2325&lt;=9),INDEX(Demand!$C$3:$C$26,C2325),INDEX(Demand!$B$3:$B$26,C2325))</f>
        <v>600</v>
      </c>
      <c r="T2325" s="7">
        <f t="shared" si="331"/>
        <v>600</v>
      </c>
      <c r="U2325" s="7">
        <f t="shared" si="332"/>
        <v>2923.7427951210702</v>
      </c>
    </row>
    <row r="2326" spans="1:21" x14ac:dyDescent="0.2">
      <c r="A2326" s="1">
        <v>4</v>
      </c>
      <c r="B2326" s="1">
        <v>7</v>
      </c>
      <c r="C2326" s="1">
        <v>14</v>
      </c>
      <c r="D2326">
        <v>11.3</v>
      </c>
      <c r="E2326">
        <v>8.1999999999999993</v>
      </c>
      <c r="F2326">
        <v>81</v>
      </c>
      <c r="G2326">
        <v>548</v>
      </c>
      <c r="H2326">
        <v>327</v>
      </c>
      <c r="I2326">
        <v>320</v>
      </c>
      <c r="J2326" s="4">
        <f t="shared" si="327"/>
        <v>215.34776082313203</v>
      </c>
      <c r="K2326" s="4">
        <f t="shared" si="328"/>
        <v>41.330516859246757</v>
      </c>
      <c r="L2326" s="5">
        <f t="shared" si="324"/>
        <v>50.347760823132035</v>
      </c>
      <c r="M2326" s="5">
        <f t="shared" si="325"/>
        <v>7.3305168592467567</v>
      </c>
      <c r="N2326" s="6">
        <f t="shared" si="326"/>
        <v>266.6522125877533</v>
      </c>
      <c r="O2326" s="6">
        <f t="shared" si="329"/>
        <v>292.64601160880665</v>
      </c>
      <c r="P2326" s="6">
        <f>FORECAST(J2326,Inputs!$B$10:$B$18,Inputs!$A$10:$A$18)</f>
        <v>32.549516303917891</v>
      </c>
      <c r="Q2326" s="6">
        <f>IF(Inputs!$D$10="Yes",IF('Hourly Calcs'!P2326&gt;'Hourly Calcs'!K2326,'Hourly Calcs'!O2326,N2326+O2326),N2326+O2326)</f>
        <v>559.29822419655989</v>
      </c>
      <c r="R2326" s="12">
        <f t="shared" si="330"/>
        <v>2657.7851613820526</v>
      </c>
      <c r="S2326" s="1">
        <f>IF(AND(A2326&gt;=5,A2326&lt;=9),INDEX(Demand!$C$3:$C$26,C2326),INDEX(Demand!$B$3:$B$26,C2326))</f>
        <v>600</v>
      </c>
      <c r="T2326" s="7">
        <f t="shared" si="331"/>
        <v>600</v>
      </c>
      <c r="U2326" s="7">
        <f t="shared" si="332"/>
        <v>2057.7851613820526</v>
      </c>
    </row>
    <row r="2327" spans="1:21" x14ac:dyDescent="0.2">
      <c r="A2327" s="1">
        <v>4</v>
      </c>
      <c r="B2327" s="1">
        <v>7</v>
      </c>
      <c r="C2327" s="1">
        <v>15</v>
      </c>
      <c r="D2327">
        <v>11.6</v>
      </c>
      <c r="E2327">
        <v>8.3000000000000007</v>
      </c>
      <c r="F2327">
        <v>80</v>
      </c>
      <c r="G2327">
        <v>470</v>
      </c>
      <c r="H2327">
        <v>352</v>
      </c>
      <c r="I2327">
        <v>252</v>
      </c>
      <c r="J2327" s="4">
        <f t="shared" si="327"/>
        <v>232.35854331630435</v>
      </c>
      <c r="K2327" s="4">
        <f t="shared" si="328"/>
        <v>34.766477325316309</v>
      </c>
      <c r="L2327" s="5">
        <f t="shared" si="324"/>
        <v>67.358543316304349</v>
      </c>
      <c r="M2327" s="5">
        <f t="shared" si="325"/>
        <v>0.76647732531630908</v>
      </c>
      <c r="N2327" s="6">
        <f t="shared" si="326"/>
        <v>228.65363148835448</v>
      </c>
      <c r="O2327" s="6">
        <f t="shared" si="329"/>
        <v>230.45873414193525</v>
      </c>
      <c r="P2327" s="6">
        <f>FORECAST(J2327,Inputs!$B$10:$B$18,Inputs!$A$10:$A$18)</f>
        <v>32.707023549225042</v>
      </c>
      <c r="Q2327" s="6">
        <f>IF(Inputs!$D$10="Yes",IF('Hourly Calcs'!P2327&gt;'Hourly Calcs'!K2327,'Hourly Calcs'!O2327,N2327+O2327),N2327+O2327)</f>
        <v>459.11236563028973</v>
      </c>
      <c r="R2327" s="12">
        <f t="shared" si="330"/>
        <v>2181.7019614751366</v>
      </c>
      <c r="S2327" s="1">
        <f>IF(AND(A2327&gt;=5,A2327&lt;=9),INDEX(Demand!$C$3:$C$26,C2327),INDEX(Demand!$B$3:$B$26,C2327))</f>
        <v>600</v>
      </c>
      <c r="T2327" s="7">
        <f t="shared" si="331"/>
        <v>600</v>
      </c>
      <c r="U2327" s="7">
        <f t="shared" si="332"/>
        <v>1581.7019614751366</v>
      </c>
    </row>
    <row r="2328" spans="1:21" x14ac:dyDescent="0.2">
      <c r="A2328" s="1">
        <v>4</v>
      </c>
      <c r="B2328" s="1">
        <v>7</v>
      </c>
      <c r="C2328" s="1">
        <v>16</v>
      </c>
      <c r="D2328">
        <v>10.8</v>
      </c>
      <c r="E2328">
        <v>7.5</v>
      </c>
      <c r="F2328">
        <v>80</v>
      </c>
      <c r="G2328">
        <v>272</v>
      </c>
      <c r="H2328">
        <v>99</v>
      </c>
      <c r="I2328">
        <v>222</v>
      </c>
      <c r="J2328" s="4">
        <f t="shared" si="327"/>
        <v>246.85954504203852</v>
      </c>
      <c r="K2328" s="4">
        <f t="shared" si="328"/>
        <v>26.603618631425569</v>
      </c>
      <c r="L2328" s="5">
        <f t="shared" si="324"/>
        <v>81.859545042038519</v>
      </c>
      <c r="M2328" s="5">
        <f t="shared" si="325"/>
        <v>7.3963813685744313</v>
      </c>
      <c r="N2328" s="6">
        <f t="shared" si="326"/>
        <v>43.763391862267824</v>
      </c>
      <c r="O2328" s="6">
        <f t="shared" si="329"/>
        <v>203.02317055360962</v>
      </c>
      <c r="P2328" s="6">
        <f>FORECAST(J2328,Inputs!$B$10:$B$18,Inputs!$A$10:$A$18)</f>
        <v>32.841292083722578</v>
      </c>
      <c r="Q2328" s="6">
        <f>IF(Inputs!$D$10="Yes",IF('Hourly Calcs'!P2328&gt;'Hourly Calcs'!K2328,'Hourly Calcs'!O2328,N2328+O2328),N2328+O2328)</f>
        <v>203.02317055360962</v>
      </c>
      <c r="R2328" s="12">
        <f t="shared" si="330"/>
        <v>964.7661064707529</v>
      </c>
      <c r="S2328" s="1">
        <f>IF(AND(A2328&gt;=5,A2328&lt;=9),INDEX(Demand!$C$3:$C$26,C2328),INDEX(Demand!$B$3:$B$26,C2328))</f>
        <v>900</v>
      </c>
      <c r="T2328" s="7">
        <f t="shared" si="331"/>
        <v>900</v>
      </c>
      <c r="U2328" s="7">
        <f t="shared" si="332"/>
        <v>64.766106470752902</v>
      </c>
    </row>
    <row r="2329" spans="1:21" x14ac:dyDescent="0.2">
      <c r="A2329" s="1">
        <v>4</v>
      </c>
      <c r="B2329" s="1">
        <v>7</v>
      </c>
      <c r="C2329" s="1">
        <v>17</v>
      </c>
      <c r="D2329">
        <v>10.4</v>
      </c>
      <c r="E2329">
        <v>8</v>
      </c>
      <c r="F2329">
        <v>85</v>
      </c>
      <c r="G2329">
        <v>169</v>
      </c>
      <c r="H2329">
        <v>46</v>
      </c>
      <c r="I2329">
        <v>153</v>
      </c>
      <c r="J2329" s="4">
        <f t="shared" si="327"/>
        <v>259.62037829142002</v>
      </c>
      <c r="K2329" s="4">
        <f t="shared" si="328"/>
        <v>17.554855177379309</v>
      </c>
      <c r="L2329" s="5">
        <f t="shared" si="324"/>
        <v>0</v>
      </c>
      <c r="M2329" s="5">
        <f t="shared" si="325"/>
        <v>16.445144822620691</v>
      </c>
      <c r="N2329" s="6">
        <f t="shared" si="326"/>
        <v>9.5268838224253134</v>
      </c>
      <c r="O2329" s="6">
        <f t="shared" si="329"/>
        <v>139.92137430046068</v>
      </c>
      <c r="P2329" s="6">
        <f>FORECAST(J2329,Inputs!$B$10:$B$18,Inputs!$A$10:$A$18)</f>
        <v>32.959447947142777</v>
      </c>
      <c r="Q2329" s="6">
        <f>IF(Inputs!$D$10="Yes",IF('Hourly Calcs'!P2329&gt;'Hourly Calcs'!K2329,'Hourly Calcs'!O2329,N2329+O2329),N2329+O2329)</f>
        <v>139.92137430046068</v>
      </c>
      <c r="R2329" s="12">
        <f t="shared" si="330"/>
        <v>664.90637067578916</v>
      </c>
      <c r="S2329" s="1">
        <f>IF(AND(A2329&gt;=5,A2329&lt;=9),INDEX(Demand!$C$3:$C$26,C2329),INDEX(Demand!$B$3:$B$26,C2329))</f>
        <v>900</v>
      </c>
      <c r="T2329" s="7">
        <f t="shared" si="331"/>
        <v>664.90637067578916</v>
      </c>
      <c r="U2329" s="7">
        <f t="shared" si="332"/>
        <v>0</v>
      </c>
    </row>
    <row r="2330" spans="1:21" x14ac:dyDescent="0.2">
      <c r="A2330" s="1">
        <v>4</v>
      </c>
      <c r="B2330" s="1">
        <v>7</v>
      </c>
      <c r="C2330" s="1">
        <v>18</v>
      </c>
      <c r="D2330">
        <v>9.9</v>
      </c>
      <c r="E2330">
        <v>6.9</v>
      </c>
      <c r="F2330">
        <v>82</v>
      </c>
      <c r="G2330">
        <v>111</v>
      </c>
      <c r="H2330">
        <v>150</v>
      </c>
      <c r="I2330">
        <v>81</v>
      </c>
      <c r="J2330" s="4">
        <f t="shared" si="327"/>
        <v>271.43998422445401</v>
      </c>
      <c r="K2330" s="4">
        <f t="shared" si="328"/>
        <v>8.1723815062387217</v>
      </c>
      <c r="L2330" s="5">
        <f t="shared" si="324"/>
        <v>0</v>
      </c>
      <c r="M2330" s="5">
        <f t="shared" si="325"/>
        <v>25.827618493761278</v>
      </c>
      <c r="N2330" s="6">
        <f t="shared" si="326"/>
        <v>0</v>
      </c>
      <c r="O2330" s="6">
        <f t="shared" si="329"/>
        <v>74.076021688479187</v>
      </c>
      <c r="P2330" s="6">
        <f>FORECAST(J2330,Inputs!$B$10:$B$18,Inputs!$A$10:$A$18)</f>
        <v>33.068888742819013</v>
      </c>
      <c r="Q2330" s="6">
        <f>IF(Inputs!$D$10="Yes",IF('Hourly Calcs'!P2330&gt;'Hourly Calcs'!K2330,'Hourly Calcs'!O2330,N2330+O2330),N2330+O2330)</f>
        <v>74.076021688479187</v>
      </c>
      <c r="R2330" s="12">
        <f t="shared" si="330"/>
        <v>352.00925506365309</v>
      </c>
      <c r="S2330" s="1">
        <f>IF(AND(A2330&gt;=5,A2330&lt;=9),INDEX(Demand!$C$3:$C$26,C2330),INDEX(Demand!$B$3:$B$26,C2330))</f>
        <v>900</v>
      </c>
      <c r="T2330" s="7">
        <f t="shared" si="331"/>
        <v>352.00925506365309</v>
      </c>
      <c r="U2330" s="7">
        <f t="shared" si="332"/>
        <v>0</v>
      </c>
    </row>
    <row r="2331" spans="1:21" x14ac:dyDescent="0.2">
      <c r="A2331" s="1">
        <v>4</v>
      </c>
      <c r="B2331" s="1">
        <v>7</v>
      </c>
      <c r="C2331" s="1">
        <v>19</v>
      </c>
      <c r="D2331">
        <v>9.6</v>
      </c>
      <c r="E2331">
        <v>6.1</v>
      </c>
      <c r="F2331">
        <v>79</v>
      </c>
      <c r="G2331">
        <v>11</v>
      </c>
      <c r="H2331">
        <v>0</v>
      </c>
      <c r="I2331">
        <v>11</v>
      </c>
      <c r="J2331" s="4">
        <f t="shared" si="327"/>
        <v>283.02088592406022</v>
      </c>
      <c r="K2331" s="4">
        <f t="shared" si="328"/>
        <v>-1.0792011990010622</v>
      </c>
      <c r="L2331" s="5">
        <f t="shared" si="324"/>
        <v>0</v>
      </c>
      <c r="M2331" s="5">
        <f t="shared" si="325"/>
        <v>0</v>
      </c>
      <c r="N2331" s="6">
        <f t="shared" si="326"/>
        <v>0</v>
      </c>
      <c r="O2331" s="6">
        <f t="shared" si="329"/>
        <v>10.059706649052728</v>
      </c>
      <c r="P2331" s="6">
        <f>FORECAST(J2331,Inputs!$B$10:$B$18,Inputs!$A$10:$A$18)</f>
        <v>33.176119314111666</v>
      </c>
      <c r="Q2331" s="6">
        <f>IF(Inputs!$D$10="Yes",IF('Hourly Calcs'!P2331&gt;'Hourly Calcs'!K2331,'Hourly Calcs'!O2331,N2331+O2331),N2331+O2331)</f>
        <v>10.059706649052728</v>
      </c>
      <c r="R2331" s="12">
        <f t="shared" si="330"/>
        <v>47.80372599629856</v>
      </c>
      <c r="S2331" s="1">
        <f>IF(AND(A2331&gt;=5,A2331&lt;=9),INDEX(Demand!$C$3:$C$26,C2331),INDEX(Demand!$B$3:$B$26,C2331))</f>
        <v>900</v>
      </c>
      <c r="T2331" s="7">
        <f t="shared" si="331"/>
        <v>47.803725996298567</v>
      </c>
      <c r="U2331" s="7">
        <f t="shared" si="332"/>
        <v>0</v>
      </c>
    </row>
    <row r="2332" spans="1:21" x14ac:dyDescent="0.2">
      <c r="A2332" s="1">
        <v>4</v>
      </c>
      <c r="B2332" s="1">
        <v>7</v>
      </c>
      <c r="C2332" s="1">
        <v>20</v>
      </c>
      <c r="D2332">
        <v>9.4</v>
      </c>
      <c r="E2332">
        <v>5.7</v>
      </c>
      <c r="F2332">
        <v>78</v>
      </c>
      <c r="G2332">
        <v>0</v>
      </c>
      <c r="H2332">
        <v>0</v>
      </c>
      <c r="I2332">
        <v>0</v>
      </c>
      <c r="J2332" s="4">
        <f t="shared" si="327"/>
        <v>294.98628173782663</v>
      </c>
      <c r="K2332" s="4">
        <f t="shared" si="328"/>
        <v>-10.249496581217272</v>
      </c>
      <c r="L2332" s="5">
        <f t="shared" si="324"/>
        <v>0</v>
      </c>
      <c r="M2332" s="5">
        <f t="shared" si="325"/>
        <v>0</v>
      </c>
      <c r="N2332" s="6">
        <f t="shared" si="326"/>
        <v>0</v>
      </c>
      <c r="O2332" s="6">
        <f t="shared" si="329"/>
        <v>0</v>
      </c>
      <c r="P2332" s="6">
        <f>FORECAST(J2332,Inputs!$B$10:$B$18,Inputs!$A$10:$A$18)</f>
        <v>33.286910016090985</v>
      </c>
      <c r="Q2332" s="6">
        <f>IF(Inputs!$D$10="Yes",IF('Hourly Calcs'!P2332&gt;'Hourly Calcs'!K2332,'Hourly Calcs'!O2332,N2332+O2332),N2332+O2332)</f>
        <v>0</v>
      </c>
      <c r="R2332" s="12">
        <f t="shared" si="330"/>
        <v>0</v>
      </c>
      <c r="S2332" s="1">
        <f>IF(AND(A2332&gt;=5,A2332&lt;=9),INDEX(Demand!$C$3:$C$26,C2332),INDEX(Demand!$B$3:$B$26,C2332))</f>
        <v>800</v>
      </c>
      <c r="T2332" s="7">
        <f t="shared" si="331"/>
        <v>0</v>
      </c>
      <c r="U2332" s="7">
        <f t="shared" si="332"/>
        <v>0</v>
      </c>
    </row>
    <row r="2333" spans="1:21" x14ac:dyDescent="0.2">
      <c r="A2333" s="1">
        <v>4</v>
      </c>
      <c r="B2333" s="1">
        <v>7</v>
      </c>
      <c r="C2333" s="1">
        <v>21</v>
      </c>
      <c r="D2333">
        <v>9.1999999999999993</v>
      </c>
      <c r="E2333">
        <v>5.2</v>
      </c>
      <c r="F2333">
        <v>76</v>
      </c>
      <c r="G2333">
        <v>0</v>
      </c>
      <c r="H2333">
        <v>0</v>
      </c>
      <c r="I2333">
        <v>0</v>
      </c>
      <c r="J2333" s="4">
        <f t="shared" si="327"/>
        <v>307.90191746372665</v>
      </c>
      <c r="K2333" s="4">
        <f t="shared" si="328"/>
        <v>-18.344320410113653</v>
      </c>
      <c r="L2333" s="5">
        <f t="shared" si="324"/>
        <v>0</v>
      </c>
      <c r="M2333" s="5">
        <f t="shared" si="325"/>
        <v>0</v>
      </c>
      <c r="N2333" s="6">
        <f t="shared" si="326"/>
        <v>0</v>
      </c>
      <c r="O2333" s="6">
        <f t="shared" si="329"/>
        <v>0</v>
      </c>
      <c r="P2333" s="6">
        <f>FORECAST(J2333,Inputs!$B$10:$B$18,Inputs!$A$10:$A$18)</f>
        <v>33.406499235775243</v>
      </c>
      <c r="Q2333" s="6">
        <f>IF(Inputs!$D$10="Yes",IF('Hourly Calcs'!P2333&gt;'Hourly Calcs'!K2333,'Hourly Calcs'!O2333,N2333+O2333),N2333+O2333)</f>
        <v>0</v>
      </c>
      <c r="R2333" s="12">
        <f t="shared" si="330"/>
        <v>0</v>
      </c>
      <c r="S2333" s="1">
        <f>IF(AND(A2333&gt;=5,A2333&lt;=9),INDEX(Demand!$C$3:$C$26,C2333),INDEX(Demand!$B$3:$B$26,C2333))</f>
        <v>700</v>
      </c>
      <c r="T2333" s="7">
        <f t="shared" si="331"/>
        <v>0</v>
      </c>
      <c r="U2333" s="7">
        <f t="shared" si="332"/>
        <v>0</v>
      </c>
    </row>
    <row r="2334" spans="1:21" x14ac:dyDescent="0.2">
      <c r="A2334" s="1">
        <v>4</v>
      </c>
      <c r="B2334" s="1">
        <v>7</v>
      </c>
      <c r="C2334" s="1">
        <v>22</v>
      </c>
      <c r="D2334">
        <v>9.3000000000000007</v>
      </c>
      <c r="E2334">
        <v>5.3</v>
      </c>
      <c r="F2334">
        <v>76</v>
      </c>
      <c r="G2334">
        <v>0</v>
      </c>
      <c r="H2334">
        <v>0</v>
      </c>
      <c r="I2334">
        <v>0</v>
      </c>
      <c r="J2334" s="4">
        <f t="shared" si="327"/>
        <v>322.22891912618786</v>
      </c>
      <c r="K2334" s="4">
        <f t="shared" si="328"/>
        <v>-25.040727452499723</v>
      </c>
      <c r="L2334" s="5">
        <f t="shared" si="324"/>
        <v>0</v>
      </c>
      <c r="M2334" s="5">
        <f t="shared" si="325"/>
        <v>0</v>
      </c>
      <c r="N2334" s="6">
        <f t="shared" si="326"/>
        <v>0</v>
      </c>
      <c r="O2334" s="6">
        <f t="shared" si="329"/>
        <v>0</v>
      </c>
      <c r="P2334" s="6">
        <f>FORECAST(J2334,Inputs!$B$10:$B$18,Inputs!$A$10:$A$18)</f>
        <v>33.539156658575813</v>
      </c>
      <c r="Q2334" s="6">
        <f>IF(Inputs!$D$10="Yes",IF('Hourly Calcs'!P2334&gt;'Hourly Calcs'!K2334,'Hourly Calcs'!O2334,N2334+O2334),N2334+O2334)</f>
        <v>0</v>
      </c>
      <c r="R2334" s="12">
        <f t="shared" si="330"/>
        <v>0</v>
      </c>
      <c r="S2334" s="1">
        <f>IF(AND(A2334&gt;=5,A2334&lt;=9),INDEX(Demand!$C$3:$C$26,C2334),INDEX(Demand!$B$3:$B$26,C2334))</f>
        <v>600</v>
      </c>
      <c r="T2334" s="7">
        <f t="shared" si="331"/>
        <v>0</v>
      </c>
      <c r="U2334" s="7">
        <f t="shared" si="332"/>
        <v>0</v>
      </c>
    </row>
    <row r="2335" spans="1:21" x14ac:dyDescent="0.2">
      <c r="A2335" s="1">
        <v>4</v>
      </c>
      <c r="B2335" s="1">
        <v>7</v>
      </c>
      <c r="C2335" s="1">
        <v>23</v>
      </c>
      <c r="D2335">
        <v>8.9</v>
      </c>
      <c r="E2335">
        <v>5.5</v>
      </c>
      <c r="F2335">
        <v>79</v>
      </c>
      <c r="G2335">
        <v>0</v>
      </c>
      <c r="H2335">
        <v>0</v>
      </c>
      <c r="I2335">
        <v>0</v>
      </c>
      <c r="J2335" s="4">
        <f t="shared" si="327"/>
        <v>338.15187959603412</v>
      </c>
      <c r="K2335" s="4">
        <f t="shared" si="328"/>
        <v>-29.752320183184807</v>
      </c>
      <c r="L2335" s="5">
        <f t="shared" si="324"/>
        <v>0</v>
      </c>
      <c r="M2335" s="5">
        <f t="shared" si="325"/>
        <v>0</v>
      </c>
      <c r="N2335" s="6">
        <f t="shared" si="326"/>
        <v>0</v>
      </c>
      <c r="O2335" s="6">
        <f t="shared" si="329"/>
        <v>0</v>
      </c>
      <c r="P2335" s="6">
        <f>FORECAST(J2335,Inputs!$B$10:$B$18,Inputs!$A$10:$A$18)</f>
        <v>33.686591477741054</v>
      </c>
      <c r="Q2335" s="6">
        <f>IF(Inputs!$D$10="Yes",IF('Hourly Calcs'!P2335&gt;'Hourly Calcs'!K2335,'Hourly Calcs'!O2335,N2335+O2335),N2335+O2335)</f>
        <v>0</v>
      </c>
      <c r="R2335" s="12">
        <f t="shared" si="330"/>
        <v>0</v>
      </c>
      <c r="S2335" s="1">
        <f>IF(AND(A2335&gt;=5,A2335&lt;=9),INDEX(Demand!$C$3:$C$26,C2335),INDEX(Demand!$B$3:$B$26,C2335))</f>
        <v>500</v>
      </c>
      <c r="T2335" s="7">
        <f t="shared" si="331"/>
        <v>0</v>
      </c>
      <c r="U2335" s="7">
        <f t="shared" si="332"/>
        <v>0</v>
      </c>
    </row>
    <row r="2336" spans="1:21" x14ac:dyDescent="0.2">
      <c r="A2336" s="1">
        <v>4</v>
      </c>
      <c r="B2336" s="1">
        <v>7</v>
      </c>
      <c r="C2336" s="1">
        <v>24</v>
      </c>
      <c r="D2336">
        <v>8.8000000000000007</v>
      </c>
      <c r="E2336">
        <v>6</v>
      </c>
      <c r="F2336">
        <v>83</v>
      </c>
      <c r="G2336">
        <v>0</v>
      </c>
      <c r="H2336">
        <v>0</v>
      </c>
      <c r="I2336">
        <v>0</v>
      </c>
      <c r="J2336" s="4">
        <f t="shared" si="327"/>
        <v>355.32125653961123</v>
      </c>
      <c r="K2336" s="4">
        <f t="shared" si="328"/>
        <v>-31.919942454237855</v>
      </c>
      <c r="L2336" s="5">
        <f t="shared" si="324"/>
        <v>0</v>
      </c>
      <c r="M2336" s="5">
        <f t="shared" si="325"/>
        <v>0</v>
      </c>
      <c r="N2336" s="6">
        <f t="shared" si="326"/>
        <v>0</v>
      </c>
      <c r="O2336" s="6">
        <f t="shared" si="329"/>
        <v>0</v>
      </c>
      <c r="P2336" s="6">
        <f>FORECAST(J2336,Inputs!$B$10:$B$18,Inputs!$A$10:$A$18)</f>
        <v>33.845567190181583</v>
      </c>
      <c r="Q2336" s="6">
        <f>IF(Inputs!$D$10="Yes",IF('Hourly Calcs'!P2336&gt;'Hourly Calcs'!K2336,'Hourly Calcs'!O2336,N2336+O2336),N2336+O2336)</f>
        <v>0</v>
      </c>
      <c r="R2336" s="12">
        <f t="shared" si="330"/>
        <v>0</v>
      </c>
      <c r="S2336" s="1">
        <f>IF(AND(A2336&gt;=5,A2336&lt;=9),INDEX(Demand!$C$3:$C$26,C2336),INDEX(Demand!$B$3:$B$26,C2336))</f>
        <v>400</v>
      </c>
      <c r="T2336" s="7">
        <f t="shared" si="331"/>
        <v>0</v>
      </c>
      <c r="U2336" s="7">
        <f t="shared" si="332"/>
        <v>0</v>
      </c>
    </row>
    <row r="2337" spans="1:21" x14ac:dyDescent="0.2">
      <c r="A2337" s="1">
        <v>4</v>
      </c>
      <c r="B2337" s="1">
        <v>8</v>
      </c>
      <c r="C2337" s="1">
        <v>1</v>
      </c>
      <c r="D2337">
        <v>8.5</v>
      </c>
      <c r="E2337">
        <v>6</v>
      </c>
      <c r="F2337">
        <v>84</v>
      </c>
      <c r="G2337">
        <v>0</v>
      </c>
      <c r="H2337">
        <v>0</v>
      </c>
      <c r="I2337">
        <v>0</v>
      </c>
      <c r="J2337" s="4">
        <f t="shared" si="327"/>
        <v>12.791840208875755</v>
      </c>
      <c r="K2337" s="4">
        <f t="shared" si="328"/>
        <v>-31.231025810881633</v>
      </c>
      <c r="L2337" s="5">
        <f t="shared" si="324"/>
        <v>0</v>
      </c>
      <c r="M2337" s="5">
        <f t="shared" si="325"/>
        <v>0</v>
      </c>
      <c r="N2337" s="6">
        <f t="shared" si="326"/>
        <v>0</v>
      </c>
      <c r="O2337" s="6">
        <f t="shared" si="329"/>
        <v>0</v>
      </c>
      <c r="P2337" s="6">
        <f>FORECAST(J2337,Inputs!$B$10:$B$18,Inputs!$A$10:$A$18)</f>
        <v>30.67399852045255</v>
      </c>
      <c r="Q2337" s="6">
        <f>IF(Inputs!$D$10="Yes",IF('Hourly Calcs'!P2337&gt;'Hourly Calcs'!K2337,'Hourly Calcs'!O2337,N2337+O2337),N2337+O2337)</f>
        <v>0</v>
      </c>
      <c r="R2337" s="12">
        <f t="shared" si="330"/>
        <v>0</v>
      </c>
      <c r="S2337" s="1">
        <f>IF(AND(A2337&gt;=5,A2337&lt;=9),INDEX(Demand!$C$3:$C$26,C2337),INDEX(Demand!$B$3:$B$26,C2337))</f>
        <v>350</v>
      </c>
      <c r="T2337" s="7">
        <f t="shared" si="331"/>
        <v>0</v>
      </c>
      <c r="U2337" s="7">
        <f t="shared" si="332"/>
        <v>0</v>
      </c>
    </row>
    <row r="2338" spans="1:21" x14ac:dyDescent="0.2">
      <c r="A2338" s="1">
        <v>4</v>
      </c>
      <c r="B2338" s="1">
        <v>8</v>
      </c>
      <c r="C2338" s="1">
        <v>2</v>
      </c>
      <c r="D2338">
        <v>8.3000000000000007</v>
      </c>
      <c r="E2338">
        <v>6.6</v>
      </c>
      <c r="F2338">
        <v>89</v>
      </c>
      <c r="G2338">
        <v>0</v>
      </c>
      <c r="H2338">
        <v>0</v>
      </c>
      <c r="I2338">
        <v>0</v>
      </c>
      <c r="J2338" s="4">
        <f t="shared" si="327"/>
        <v>29.449564207862295</v>
      </c>
      <c r="K2338" s="4">
        <f t="shared" si="328"/>
        <v>-27.788277101318002</v>
      </c>
      <c r="L2338" s="5">
        <f t="shared" si="324"/>
        <v>0</v>
      </c>
      <c r="M2338" s="5">
        <f t="shared" si="325"/>
        <v>0</v>
      </c>
      <c r="N2338" s="6">
        <f t="shared" si="326"/>
        <v>0</v>
      </c>
      <c r="O2338" s="6">
        <f t="shared" si="329"/>
        <v>0</v>
      </c>
      <c r="P2338" s="6">
        <f>FORECAST(J2338,Inputs!$B$10:$B$18,Inputs!$A$10:$A$18)</f>
        <v>30.828236705628353</v>
      </c>
      <c r="Q2338" s="6">
        <f>IF(Inputs!$D$10="Yes",IF('Hourly Calcs'!P2338&gt;'Hourly Calcs'!K2338,'Hourly Calcs'!O2338,N2338+O2338),N2338+O2338)</f>
        <v>0</v>
      </c>
      <c r="R2338" s="12">
        <f t="shared" si="330"/>
        <v>0</v>
      </c>
      <c r="S2338" s="1">
        <f>IF(AND(A2338&gt;=5,A2338&lt;=9),INDEX(Demand!$C$3:$C$26,C2338),INDEX(Demand!$B$3:$B$26,C2338))</f>
        <v>350</v>
      </c>
      <c r="T2338" s="7">
        <f t="shared" si="331"/>
        <v>0</v>
      </c>
      <c r="U2338" s="7">
        <f t="shared" si="332"/>
        <v>0</v>
      </c>
    </row>
    <row r="2339" spans="1:21" x14ac:dyDescent="0.2">
      <c r="A2339" s="1">
        <v>4</v>
      </c>
      <c r="B2339" s="1">
        <v>8</v>
      </c>
      <c r="C2339" s="1">
        <v>3</v>
      </c>
      <c r="D2339">
        <v>8.4</v>
      </c>
      <c r="E2339">
        <v>6.1</v>
      </c>
      <c r="F2339">
        <v>85</v>
      </c>
      <c r="G2339">
        <v>0</v>
      </c>
      <c r="H2339">
        <v>0</v>
      </c>
      <c r="I2339">
        <v>0</v>
      </c>
      <c r="J2339" s="4">
        <f t="shared" si="327"/>
        <v>44.611137156022266</v>
      </c>
      <c r="K2339" s="4">
        <f t="shared" si="328"/>
        <v>-22.05024531706006</v>
      </c>
      <c r="L2339" s="5">
        <f t="shared" ref="L2339:L2402" si="333">IF(ABS($B$5-J2339)&gt;90,0,ABS($B$5-J2339))</f>
        <v>0</v>
      </c>
      <c r="M2339" s="5">
        <f t="shared" ref="M2339:M2402" si="334">IF(K2339&gt;0,ABS($B$4-K2339),0)</f>
        <v>0</v>
      </c>
      <c r="N2339" s="6">
        <f t="shared" si="326"/>
        <v>0</v>
      </c>
      <c r="O2339" s="6">
        <f t="shared" si="329"/>
        <v>0</v>
      </c>
      <c r="P2339" s="6">
        <f>FORECAST(J2339,Inputs!$B$10:$B$18,Inputs!$A$10:$A$18)</f>
        <v>30.968621640333538</v>
      </c>
      <c r="Q2339" s="6">
        <f>IF(Inputs!$D$10="Yes",IF('Hourly Calcs'!P2339&gt;'Hourly Calcs'!K2339,'Hourly Calcs'!O2339,N2339+O2339),N2339+O2339)</f>
        <v>0</v>
      </c>
      <c r="R2339" s="12">
        <f t="shared" si="330"/>
        <v>0</v>
      </c>
      <c r="S2339" s="1">
        <f>IF(AND(A2339&gt;=5,A2339&lt;=9),INDEX(Demand!$C$3:$C$26,C2339),INDEX(Demand!$B$3:$B$26,C2339))</f>
        <v>350</v>
      </c>
      <c r="T2339" s="7">
        <f t="shared" si="331"/>
        <v>0</v>
      </c>
      <c r="U2339" s="7">
        <f t="shared" si="332"/>
        <v>0</v>
      </c>
    </row>
    <row r="2340" spans="1:21" x14ac:dyDescent="0.2">
      <c r="A2340" s="1">
        <v>4</v>
      </c>
      <c r="B2340" s="1">
        <v>8</v>
      </c>
      <c r="C2340" s="1">
        <v>4</v>
      </c>
      <c r="D2340">
        <v>8.1999999999999993</v>
      </c>
      <c r="E2340">
        <v>6.4</v>
      </c>
      <c r="F2340">
        <v>88</v>
      </c>
      <c r="G2340">
        <v>0</v>
      </c>
      <c r="H2340">
        <v>0</v>
      </c>
      <c r="I2340">
        <v>0</v>
      </c>
      <c r="J2340" s="4">
        <f t="shared" si="327"/>
        <v>58.210133368236257</v>
      </c>
      <c r="K2340" s="4">
        <f t="shared" si="328"/>
        <v>-14.611156622893773</v>
      </c>
      <c r="L2340" s="5">
        <f t="shared" si="333"/>
        <v>0</v>
      </c>
      <c r="M2340" s="5">
        <f t="shared" si="334"/>
        <v>0</v>
      </c>
      <c r="N2340" s="6">
        <f t="shared" si="326"/>
        <v>0</v>
      </c>
      <c r="O2340" s="6">
        <f t="shared" si="329"/>
        <v>0</v>
      </c>
      <c r="P2340" s="6">
        <f>FORECAST(J2340,Inputs!$B$10:$B$18,Inputs!$A$10:$A$18)</f>
        <v>31.094538271928112</v>
      </c>
      <c r="Q2340" s="6">
        <f>IF(Inputs!$D$10="Yes",IF('Hourly Calcs'!P2340&gt;'Hourly Calcs'!K2340,'Hourly Calcs'!O2340,N2340+O2340),N2340+O2340)</f>
        <v>0</v>
      </c>
      <c r="R2340" s="12">
        <f t="shared" si="330"/>
        <v>0</v>
      </c>
      <c r="S2340" s="1">
        <f>IF(AND(A2340&gt;=5,A2340&lt;=9),INDEX(Demand!$C$3:$C$26,C2340),INDEX(Demand!$B$3:$B$26,C2340))</f>
        <v>350</v>
      </c>
      <c r="T2340" s="7">
        <f t="shared" si="331"/>
        <v>0</v>
      </c>
      <c r="U2340" s="7">
        <f t="shared" si="332"/>
        <v>0</v>
      </c>
    </row>
    <row r="2341" spans="1:21" x14ac:dyDescent="0.2">
      <c r="A2341" s="1">
        <v>4</v>
      </c>
      <c r="B2341" s="1">
        <v>8</v>
      </c>
      <c r="C2341" s="1">
        <v>5</v>
      </c>
      <c r="D2341">
        <v>7.8</v>
      </c>
      <c r="E2341">
        <v>6.7</v>
      </c>
      <c r="F2341">
        <v>93</v>
      </c>
      <c r="G2341">
        <v>0</v>
      </c>
      <c r="H2341">
        <v>0</v>
      </c>
      <c r="I2341">
        <v>0</v>
      </c>
      <c r="J2341" s="4">
        <f t="shared" si="327"/>
        <v>70.592255517652831</v>
      </c>
      <c r="K2341" s="4">
        <f t="shared" si="328"/>
        <v>-6.012786873836248</v>
      </c>
      <c r="L2341" s="5">
        <f t="shared" si="333"/>
        <v>0</v>
      </c>
      <c r="M2341" s="5">
        <f t="shared" si="334"/>
        <v>0</v>
      </c>
      <c r="N2341" s="6">
        <f t="shared" si="326"/>
        <v>0</v>
      </c>
      <c r="O2341" s="6">
        <f t="shared" si="329"/>
        <v>0</v>
      </c>
      <c r="P2341" s="6">
        <f>FORECAST(J2341,Inputs!$B$10:$B$18,Inputs!$A$10:$A$18)</f>
        <v>31.209187551089375</v>
      </c>
      <c r="Q2341" s="6">
        <f>IF(Inputs!$D$10="Yes",IF('Hourly Calcs'!P2341&gt;'Hourly Calcs'!K2341,'Hourly Calcs'!O2341,N2341+O2341),N2341+O2341)</f>
        <v>0</v>
      </c>
      <c r="R2341" s="12">
        <f t="shared" si="330"/>
        <v>0</v>
      </c>
      <c r="S2341" s="1">
        <f>IF(AND(A2341&gt;=5,A2341&lt;=9),INDEX(Demand!$C$3:$C$26,C2341),INDEX(Demand!$B$3:$B$26,C2341))</f>
        <v>350</v>
      </c>
      <c r="T2341" s="7">
        <f t="shared" si="331"/>
        <v>0</v>
      </c>
      <c r="U2341" s="7">
        <f t="shared" si="332"/>
        <v>0</v>
      </c>
    </row>
    <row r="2342" spans="1:21" x14ac:dyDescent="0.2">
      <c r="A2342" s="1">
        <v>4</v>
      </c>
      <c r="B2342" s="1">
        <v>8</v>
      </c>
      <c r="C2342" s="1">
        <v>6</v>
      </c>
      <c r="D2342">
        <v>8.1</v>
      </c>
      <c r="E2342">
        <v>6.8</v>
      </c>
      <c r="F2342">
        <v>91</v>
      </c>
      <c r="G2342">
        <v>2</v>
      </c>
      <c r="H2342">
        <v>0</v>
      </c>
      <c r="I2342">
        <v>2</v>
      </c>
      <c r="J2342" s="4">
        <f t="shared" si="327"/>
        <v>82.280526890846488</v>
      </c>
      <c r="K2342" s="4">
        <f t="shared" si="328"/>
        <v>3.3834558619466009</v>
      </c>
      <c r="L2342" s="5">
        <f t="shared" si="333"/>
        <v>82.719473109153512</v>
      </c>
      <c r="M2342" s="5">
        <f t="shared" si="334"/>
        <v>30.616544138053399</v>
      </c>
      <c r="N2342" s="6">
        <f t="shared" si="326"/>
        <v>0</v>
      </c>
      <c r="O2342" s="6">
        <f t="shared" si="329"/>
        <v>1.8290375725550416</v>
      </c>
      <c r="P2342" s="6">
        <f>FORECAST(J2342,Inputs!$B$10:$B$18,Inputs!$A$10:$A$18)</f>
        <v>31.317412286026354</v>
      </c>
      <c r="Q2342" s="6">
        <f>IF(Inputs!$D$10="Yes",IF('Hourly Calcs'!P2342&gt;'Hourly Calcs'!K2342,'Hourly Calcs'!O2342,N2342+O2342),N2342+O2342)</f>
        <v>1.8290375725550416</v>
      </c>
      <c r="R2342" s="12">
        <f t="shared" si="330"/>
        <v>8.6915865447815577</v>
      </c>
      <c r="S2342" s="1">
        <f>IF(AND(A2342&gt;=5,A2342&lt;=9),INDEX(Demand!$C$3:$C$26,C2342),INDEX(Demand!$B$3:$B$26,C2342))</f>
        <v>350</v>
      </c>
      <c r="T2342" s="7">
        <f t="shared" si="331"/>
        <v>8.6915865447815577</v>
      </c>
      <c r="U2342" s="7">
        <f t="shared" si="332"/>
        <v>0</v>
      </c>
    </row>
    <row r="2343" spans="1:21" x14ac:dyDescent="0.2">
      <c r="A2343" s="1">
        <v>4</v>
      </c>
      <c r="B2343" s="1">
        <v>8</v>
      </c>
      <c r="C2343" s="1">
        <v>7</v>
      </c>
      <c r="D2343">
        <v>8.1</v>
      </c>
      <c r="E2343">
        <v>6.8</v>
      </c>
      <c r="F2343">
        <v>91</v>
      </c>
      <c r="G2343">
        <v>58</v>
      </c>
      <c r="H2343">
        <v>43</v>
      </c>
      <c r="I2343">
        <v>52</v>
      </c>
      <c r="J2343" s="4">
        <f t="shared" si="327"/>
        <v>93.867589799687366</v>
      </c>
      <c r="K2343" s="4">
        <f t="shared" si="328"/>
        <v>12.719147283362702</v>
      </c>
      <c r="L2343" s="5">
        <f t="shared" si="333"/>
        <v>71.132410200312634</v>
      </c>
      <c r="M2343" s="5">
        <f t="shared" si="334"/>
        <v>21.280852716637298</v>
      </c>
      <c r="N2343" s="6">
        <f t="shared" si="326"/>
        <v>15.433843738032326</v>
      </c>
      <c r="O2343" s="6">
        <f t="shared" si="329"/>
        <v>47.554976886431085</v>
      </c>
      <c r="P2343" s="6">
        <f>FORECAST(J2343,Inputs!$B$10:$B$18,Inputs!$A$10:$A$18)</f>
        <v>31.424699905552657</v>
      </c>
      <c r="Q2343" s="6">
        <f>IF(Inputs!$D$10="Yes",IF('Hourly Calcs'!P2343&gt;'Hourly Calcs'!K2343,'Hourly Calcs'!O2343,N2343+O2343),N2343+O2343)</f>
        <v>47.554976886431085</v>
      </c>
      <c r="R2343" s="12">
        <f t="shared" si="330"/>
        <v>225.9812501643205</v>
      </c>
      <c r="S2343" s="1">
        <f>IF(AND(A2343&gt;=5,A2343&lt;=9),INDEX(Demand!$C$3:$C$26,C2343),INDEX(Demand!$B$3:$B$26,C2343))</f>
        <v>350</v>
      </c>
      <c r="T2343" s="7">
        <f t="shared" si="331"/>
        <v>225.9812501643205</v>
      </c>
      <c r="U2343" s="7">
        <f t="shared" si="332"/>
        <v>0</v>
      </c>
    </row>
    <row r="2344" spans="1:21" x14ac:dyDescent="0.2">
      <c r="A2344" s="1">
        <v>4</v>
      </c>
      <c r="B2344" s="1">
        <v>8</v>
      </c>
      <c r="C2344" s="1">
        <v>8</v>
      </c>
      <c r="D2344">
        <v>8.8000000000000007</v>
      </c>
      <c r="E2344">
        <v>7.3</v>
      </c>
      <c r="F2344">
        <v>90</v>
      </c>
      <c r="G2344">
        <v>175</v>
      </c>
      <c r="H2344">
        <v>112</v>
      </c>
      <c r="I2344">
        <v>140</v>
      </c>
      <c r="J2344" s="4">
        <f t="shared" si="327"/>
        <v>106.01034406270989</v>
      </c>
      <c r="K2344" s="4">
        <f t="shared" si="328"/>
        <v>22.039299746390384</v>
      </c>
      <c r="L2344" s="5">
        <f t="shared" si="333"/>
        <v>58.989655937290109</v>
      </c>
      <c r="M2344" s="5">
        <f t="shared" si="334"/>
        <v>11.960700253609616</v>
      </c>
      <c r="N2344" s="6">
        <f t="shared" si="326"/>
        <v>64.750607680086759</v>
      </c>
      <c r="O2344" s="6">
        <f t="shared" si="329"/>
        <v>128.03263007885292</v>
      </c>
      <c r="P2344" s="6">
        <f>FORECAST(J2344,Inputs!$B$10:$B$18,Inputs!$A$10:$A$18)</f>
        <v>31.537132815395459</v>
      </c>
      <c r="Q2344" s="6">
        <f>IF(Inputs!$D$10="Yes",IF('Hourly Calcs'!P2344&gt;'Hourly Calcs'!K2344,'Hourly Calcs'!O2344,N2344+O2344),N2344+O2344)</f>
        <v>128.03263007885292</v>
      </c>
      <c r="R2344" s="12">
        <f t="shared" si="330"/>
        <v>608.41105813470904</v>
      </c>
      <c r="S2344" s="1">
        <f>IF(AND(A2344&gt;=5,A2344&lt;=9),INDEX(Demand!$C$3:$C$26,C2344),INDEX(Demand!$B$3:$B$26,C2344))</f>
        <v>350</v>
      </c>
      <c r="T2344" s="7">
        <f t="shared" si="331"/>
        <v>350</v>
      </c>
      <c r="U2344" s="7">
        <f t="shared" si="332"/>
        <v>258.41105813470904</v>
      </c>
    </row>
    <row r="2345" spans="1:21" x14ac:dyDescent="0.2">
      <c r="A2345" s="1">
        <v>4</v>
      </c>
      <c r="B2345" s="1">
        <v>8</v>
      </c>
      <c r="C2345" s="1">
        <v>9</v>
      </c>
      <c r="D2345">
        <v>9.5</v>
      </c>
      <c r="E2345">
        <v>7.2</v>
      </c>
      <c r="F2345">
        <v>86</v>
      </c>
      <c r="G2345">
        <v>380</v>
      </c>
      <c r="H2345">
        <v>429</v>
      </c>
      <c r="I2345">
        <v>182</v>
      </c>
      <c r="J2345" s="4">
        <f t="shared" si="327"/>
        <v>119.46302406771224</v>
      </c>
      <c r="K2345" s="4">
        <f t="shared" si="328"/>
        <v>30.786807926926954</v>
      </c>
      <c r="L2345" s="5">
        <f t="shared" si="333"/>
        <v>45.53697593228776</v>
      </c>
      <c r="M2345" s="5">
        <f t="shared" si="334"/>
        <v>3.2131920730730457</v>
      </c>
      <c r="N2345" s="6">
        <f t="shared" si="326"/>
        <v>326.39501739972394</v>
      </c>
      <c r="O2345" s="6">
        <f t="shared" si="329"/>
        <v>166.44241910250878</v>
      </c>
      <c r="P2345" s="6">
        <f>FORECAST(J2345,Inputs!$B$10:$B$18,Inputs!$A$10:$A$18)</f>
        <v>31.661694667293631</v>
      </c>
      <c r="Q2345" s="6">
        <f>IF(Inputs!$D$10="Yes",IF('Hourly Calcs'!P2345&gt;'Hourly Calcs'!K2345,'Hourly Calcs'!O2345,N2345+O2345),N2345+O2345)</f>
        <v>166.44241910250878</v>
      </c>
      <c r="R2345" s="12">
        <f t="shared" si="330"/>
        <v>790.93437557512163</v>
      </c>
      <c r="S2345" s="1">
        <f>IF(AND(A2345&gt;=5,A2345&lt;=9),INDEX(Demand!$C$3:$C$26,C2345),INDEX(Demand!$B$3:$B$26,C2345))</f>
        <v>350</v>
      </c>
      <c r="T2345" s="7">
        <f t="shared" si="331"/>
        <v>350</v>
      </c>
      <c r="U2345" s="7">
        <f t="shared" si="332"/>
        <v>440.93437557512163</v>
      </c>
    </row>
    <row r="2346" spans="1:21" x14ac:dyDescent="0.2">
      <c r="A2346" s="1">
        <v>4</v>
      </c>
      <c r="B2346" s="1">
        <v>8</v>
      </c>
      <c r="C2346" s="1">
        <v>10</v>
      </c>
      <c r="D2346">
        <v>9.1999999999999993</v>
      </c>
      <c r="E2346">
        <v>7.5</v>
      </c>
      <c r="F2346">
        <v>89</v>
      </c>
      <c r="G2346">
        <v>528</v>
      </c>
      <c r="H2346">
        <v>651</v>
      </c>
      <c r="I2346">
        <v>147</v>
      </c>
      <c r="J2346" s="4">
        <f t="shared" si="327"/>
        <v>135.05593794323423</v>
      </c>
      <c r="K2346" s="4">
        <f t="shared" si="328"/>
        <v>38.349660770795694</v>
      </c>
      <c r="L2346" s="5">
        <f t="shared" si="333"/>
        <v>29.944062056765773</v>
      </c>
      <c r="M2346" s="5">
        <f t="shared" si="334"/>
        <v>4.349660770795694</v>
      </c>
      <c r="N2346" s="6">
        <f t="shared" si="326"/>
        <v>582.24476904147048</v>
      </c>
      <c r="O2346" s="6">
        <f t="shared" si="329"/>
        <v>134.43426158279556</v>
      </c>
      <c r="P2346" s="6">
        <f>FORECAST(J2346,Inputs!$B$10:$B$18,Inputs!$A$10:$A$18)</f>
        <v>31.80607349947439</v>
      </c>
      <c r="Q2346" s="6">
        <f>IF(Inputs!$D$10="Yes",IF('Hourly Calcs'!P2346&gt;'Hourly Calcs'!K2346,'Hourly Calcs'!O2346,N2346+O2346),N2346+O2346)</f>
        <v>716.67903062426603</v>
      </c>
      <c r="R2346" s="12">
        <f t="shared" si="330"/>
        <v>3405.6587535265121</v>
      </c>
      <c r="S2346" s="1">
        <f>IF(AND(A2346&gt;=5,A2346&lt;=9),INDEX(Demand!$C$3:$C$26,C2346),INDEX(Demand!$B$3:$B$26,C2346))</f>
        <v>600</v>
      </c>
      <c r="T2346" s="7">
        <f t="shared" si="331"/>
        <v>600</v>
      </c>
      <c r="U2346" s="7">
        <f t="shared" si="332"/>
        <v>2805.6587535265121</v>
      </c>
    </row>
    <row r="2347" spans="1:21" x14ac:dyDescent="0.2">
      <c r="A2347" s="1">
        <v>4</v>
      </c>
      <c r="B2347" s="1">
        <v>8</v>
      </c>
      <c r="C2347" s="1">
        <v>11</v>
      </c>
      <c r="D2347">
        <v>10.9</v>
      </c>
      <c r="E2347">
        <v>7.4</v>
      </c>
      <c r="F2347">
        <v>79</v>
      </c>
      <c r="G2347">
        <v>663</v>
      </c>
      <c r="H2347">
        <v>740</v>
      </c>
      <c r="I2347">
        <v>162</v>
      </c>
      <c r="J2347" s="4">
        <f t="shared" si="327"/>
        <v>153.42348421838219</v>
      </c>
      <c r="K2347" s="4">
        <f t="shared" si="328"/>
        <v>43.918573549047103</v>
      </c>
      <c r="L2347" s="5">
        <f t="shared" si="333"/>
        <v>11.576515781617815</v>
      </c>
      <c r="M2347" s="5">
        <f t="shared" si="334"/>
        <v>9.9185735490471032</v>
      </c>
      <c r="N2347" s="6">
        <f t="shared" si="326"/>
        <v>717.54631681690068</v>
      </c>
      <c r="O2347" s="6">
        <f t="shared" si="329"/>
        <v>148.15204337695837</v>
      </c>
      <c r="P2347" s="6">
        <f>FORECAST(J2347,Inputs!$B$10:$B$18,Inputs!$A$10:$A$18)</f>
        <v>31.976143372392425</v>
      </c>
      <c r="Q2347" s="6">
        <f>IF(Inputs!$D$10="Yes",IF('Hourly Calcs'!P2347&gt;'Hourly Calcs'!K2347,'Hourly Calcs'!O2347,N2347+O2347),N2347+O2347)</f>
        <v>865.69836019385912</v>
      </c>
      <c r="R2347" s="12">
        <f t="shared" si="330"/>
        <v>4113.798607641218</v>
      </c>
      <c r="S2347" s="1">
        <f>IF(AND(A2347&gt;=5,A2347&lt;=9),INDEX(Demand!$C$3:$C$26,C2347),INDEX(Demand!$B$3:$B$26,C2347))</f>
        <v>600</v>
      </c>
      <c r="T2347" s="7">
        <f t="shared" si="331"/>
        <v>600</v>
      </c>
      <c r="U2347" s="7">
        <f t="shared" si="332"/>
        <v>3513.798607641218</v>
      </c>
    </row>
    <row r="2348" spans="1:21" x14ac:dyDescent="0.2">
      <c r="A2348" s="1">
        <v>4</v>
      </c>
      <c r="B2348" s="1">
        <v>8</v>
      </c>
      <c r="C2348" s="1">
        <v>12</v>
      </c>
      <c r="D2348">
        <v>11.2</v>
      </c>
      <c r="E2348">
        <v>7.5</v>
      </c>
      <c r="F2348">
        <v>78</v>
      </c>
      <c r="G2348">
        <v>728</v>
      </c>
      <c r="H2348">
        <v>825</v>
      </c>
      <c r="I2348">
        <v>126</v>
      </c>
      <c r="J2348" s="4">
        <f t="shared" si="327"/>
        <v>174.27291100270969</v>
      </c>
      <c r="K2348" s="4">
        <f t="shared" si="328"/>
        <v>46.583811762855049</v>
      </c>
      <c r="L2348" s="5">
        <f t="shared" si="333"/>
        <v>9.2729110027096908</v>
      </c>
      <c r="M2348" s="5">
        <f t="shared" si="334"/>
        <v>12.583811762855049</v>
      </c>
      <c r="N2348" s="6">
        <f t="shared" si="326"/>
        <v>809.74044213153093</v>
      </c>
      <c r="O2348" s="6">
        <f t="shared" si="329"/>
        <v>115.22936707096763</v>
      </c>
      <c r="P2348" s="6">
        <f>FORECAST(J2348,Inputs!$B$10:$B$18,Inputs!$A$10:$A$18)</f>
        <v>32.169193620395461</v>
      </c>
      <c r="Q2348" s="6">
        <f>IF(Inputs!$D$10="Yes",IF('Hourly Calcs'!P2348&gt;'Hourly Calcs'!K2348,'Hourly Calcs'!O2348,N2348+O2348),N2348+O2348)</f>
        <v>924.9698092024986</v>
      </c>
      <c r="R2348" s="12">
        <f t="shared" si="330"/>
        <v>4395.4565333302735</v>
      </c>
      <c r="S2348" s="1">
        <f>IF(AND(A2348&gt;=5,A2348&lt;=9),INDEX(Demand!$C$3:$C$26,C2348),INDEX(Demand!$B$3:$B$26,C2348))</f>
        <v>600</v>
      </c>
      <c r="T2348" s="7">
        <f t="shared" si="331"/>
        <v>600</v>
      </c>
      <c r="U2348" s="7">
        <f t="shared" si="332"/>
        <v>3795.4565333302735</v>
      </c>
    </row>
    <row r="2349" spans="1:21" x14ac:dyDescent="0.2">
      <c r="A2349" s="1">
        <v>4</v>
      </c>
      <c r="B2349" s="1">
        <v>8</v>
      </c>
      <c r="C2349" s="1">
        <v>13</v>
      </c>
      <c r="D2349">
        <v>11.2</v>
      </c>
      <c r="E2349">
        <v>7.9</v>
      </c>
      <c r="F2349">
        <v>80</v>
      </c>
      <c r="G2349">
        <v>739</v>
      </c>
      <c r="H2349">
        <v>831</v>
      </c>
      <c r="I2349">
        <v>126</v>
      </c>
      <c r="J2349" s="4">
        <f t="shared" si="327"/>
        <v>195.78370433833729</v>
      </c>
      <c r="K2349" s="4">
        <f t="shared" si="328"/>
        <v>45.763971948711131</v>
      </c>
      <c r="L2349" s="5">
        <f t="shared" si="333"/>
        <v>30.783704338337287</v>
      </c>
      <c r="M2349" s="5">
        <f t="shared" si="334"/>
        <v>11.763971948711131</v>
      </c>
      <c r="N2349" s="6">
        <f t="shared" si="326"/>
        <v>772.09943695404741</v>
      </c>
      <c r="O2349" s="6">
        <f t="shared" si="329"/>
        <v>115.22936707096763</v>
      </c>
      <c r="P2349" s="6">
        <f>FORECAST(J2349,Inputs!$B$10:$B$18,Inputs!$A$10:$A$18)</f>
        <v>32.368367632762379</v>
      </c>
      <c r="Q2349" s="6">
        <f>IF(Inputs!$D$10="Yes",IF('Hourly Calcs'!P2349&gt;'Hourly Calcs'!K2349,'Hourly Calcs'!O2349,N2349+O2349),N2349+O2349)</f>
        <v>887.32880402501507</v>
      </c>
      <c r="R2349" s="12">
        <f t="shared" si="330"/>
        <v>4216.5864767268713</v>
      </c>
      <c r="S2349" s="1">
        <f>IF(AND(A2349&gt;=5,A2349&lt;=9),INDEX(Demand!$C$3:$C$26,C2349),INDEX(Demand!$B$3:$B$26,C2349))</f>
        <v>600</v>
      </c>
      <c r="T2349" s="7">
        <f t="shared" si="331"/>
        <v>600</v>
      </c>
      <c r="U2349" s="7">
        <f t="shared" si="332"/>
        <v>3616.5864767268713</v>
      </c>
    </row>
    <row r="2350" spans="1:21" x14ac:dyDescent="0.2">
      <c r="A2350" s="1">
        <v>4</v>
      </c>
      <c r="B2350" s="1">
        <v>8</v>
      </c>
      <c r="C2350" s="1">
        <v>14</v>
      </c>
      <c r="D2350">
        <v>11</v>
      </c>
      <c r="E2350">
        <v>7.7</v>
      </c>
      <c r="F2350">
        <v>80</v>
      </c>
      <c r="G2350">
        <v>692</v>
      </c>
      <c r="H2350">
        <v>812</v>
      </c>
      <c r="I2350">
        <v>122</v>
      </c>
      <c r="J2350" s="4">
        <f t="shared" si="327"/>
        <v>215.61730804233326</v>
      </c>
      <c r="K2350" s="4">
        <f t="shared" si="328"/>
        <v>41.652011379289917</v>
      </c>
      <c r="L2350" s="5">
        <f t="shared" si="333"/>
        <v>50.617308042333264</v>
      </c>
      <c r="M2350" s="5">
        <f t="shared" si="334"/>
        <v>7.6520113792899167</v>
      </c>
      <c r="N2350" s="6">
        <f t="shared" si="326"/>
        <v>662.66655098313333</v>
      </c>
      <c r="O2350" s="6">
        <f t="shared" si="329"/>
        <v>111.57129192585754</v>
      </c>
      <c r="P2350" s="6">
        <f>FORECAST(J2350,Inputs!$B$10:$B$18,Inputs!$A$10:$A$18)</f>
        <v>32.552012111503082</v>
      </c>
      <c r="Q2350" s="6">
        <f>IF(Inputs!$D$10="Yes",IF('Hourly Calcs'!P2350&gt;'Hourly Calcs'!K2350,'Hourly Calcs'!O2350,N2350+O2350),N2350+O2350)</f>
        <v>774.23784290899084</v>
      </c>
      <c r="R2350" s="12">
        <f t="shared" si="330"/>
        <v>3679.1782295035241</v>
      </c>
      <c r="S2350" s="1">
        <f>IF(AND(A2350&gt;=5,A2350&lt;=9),INDEX(Demand!$C$3:$C$26,C2350),INDEX(Demand!$B$3:$B$26,C2350))</f>
        <v>600</v>
      </c>
      <c r="T2350" s="7">
        <f t="shared" si="331"/>
        <v>600</v>
      </c>
      <c r="U2350" s="7">
        <f t="shared" si="332"/>
        <v>3079.1782295035241</v>
      </c>
    </row>
    <row r="2351" spans="1:21" x14ac:dyDescent="0.2">
      <c r="A2351" s="1">
        <v>4</v>
      </c>
      <c r="B2351" s="1">
        <v>8</v>
      </c>
      <c r="C2351" s="1">
        <v>15</v>
      </c>
      <c r="D2351">
        <v>10.9</v>
      </c>
      <c r="E2351">
        <v>7.1</v>
      </c>
      <c r="F2351">
        <v>77</v>
      </c>
      <c r="G2351">
        <v>595</v>
      </c>
      <c r="H2351">
        <v>772</v>
      </c>
      <c r="I2351">
        <v>113</v>
      </c>
      <c r="J2351" s="4">
        <f t="shared" si="327"/>
        <v>232.66102056356706</v>
      </c>
      <c r="K2351" s="4">
        <f t="shared" si="328"/>
        <v>35.053717644613329</v>
      </c>
      <c r="L2351" s="5">
        <f t="shared" si="333"/>
        <v>67.661020563567064</v>
      </c>
      <c r="M2351" s="5">
        <f t="shared" si="334"/>
        <v>1.0537176446133287</v>
      </c>
      <c r="N2351" s="6">
        <f t="shared" si="326"/>
        <v>501.90964385299924</v>
      </c>
      <c r="O2351" s="6">
        <f t="shared" si="329"/>
        <v>103.34062284935985</v>
      </c>
      <c r="P2351" s="6">
        <f>FORECAST(J2351,Inputs!$B$10:$B$18,Inputs!$A$10:$A$18)</f>
        <v>32.709824264477469</v>
      </c>
      <c r="Q2351" s="6">
        <f>IF(Inputs!$D$10="Yes",IF('Hourly Calcs'!P2351&gt;'Hourly Calcs'!K2351,'Hourly Calcs'!O2351,N2351+O2351),N2351+O2351)</f>
        <v>605.25026670235911</v>
      </c>
      <c r="R2351" s="12">
        <f t="shared" si="330"/>
        <v>2876.1492673696102</v>
      </c>
      <c r="S2351" s="1">
        <f>IF(AND(A2351&gt;=5,A2351&lt;=9),INDEX(Demand!$C$3:$C$26,C2351),INDEX(Demand!$B$3:$B$26,C2351))</f>
        <v>600</v>
      </c>
      <c r="T2351" s="7">
        <f t="shared" si="331"/>
        <v>600</v>
      </c>
      <c r="U2351" s="7">
        <f t="shared" si="332"/>
        <v>2276.1492673696102</v>
      </c>
    </row>
    <row r="2352" spans="1:21" x14ac:dyDescent="0.2">
      <c r="A2352" s="1">
        <v>4</v>
      </c>
      <c r="B2352" s="1">
        <v>8</v>
      </c>
      <c r="C2352" s="1">
        <v>16</v>
      </c>
      <c r="D2352">
        <v>10.5</v>
      </c>
      <c r="E2352">
        <v>7.6</v>
      </c>
      <c r="F2352">
        <v>82</v>
      </c>
      <c r="G2352">
        <v>454</v>
      </c>
      <c r="H2352">
        <v>662</v>
      </c>
      <c r="I2352">
        <v>116</v>
      </c>
      <c r="J2352" s="4">
        <f t="shared" si="327"/>
        <v>247.16705119693</v>
      </c>
      <c r="K2352" s="4">
        <f t="shared" si="328"/>
        <v>26.865314767360672</v>
      </c>
      <c r="L2352" s="5">
        <f t="shared" si="333"/>
        <v>82.167051196930004</v>
      </c>
      <c r="M2352" s="5">
        <f t="shared" si="334"/>
        <v>7.1346852326393275</v>
      </c>
      <c r="N2352" s="6">
        <f t="shared" si="326"/>
        <v>293.01594791397935</v>
      </c>
      <c r="O2352" s="6">
        <f t="shared" si="329"/>
        <v>106.08417920819241</v>
      </c>
      <c r="P2352" s="6">
        <f>FORECAST(J2352,Inputs!$B$10:$B$18,Inputs!$A$10:$A$18)</f>
        <v>32.844139362934534</v>
      </c>
      <c r="Q2352" s="6">
        <f>IF(Inputs!$D$10="Yes",IF('Hourly Calcs'!P2352&gt;'Hourly Calcs'!K2352,'Hourly Calcs'!O2352,N2352+O2352),N2352+O2352)</f>
        <v>106.08417920819241</v>
      </c>
      <c r="R2352" s="12">
        <f t="shared" si="330"/>
        <v>504.11201959733029</v>
      </c>
      <c r="S2352" s="1">
        <f>IF(AND(A2352&gt;=5,A2352&lt;=9),INDEX(Demand!$C$3:$C$26,C2352),INDEX(Demand!$B$3:$B$26,C2352))</f>
        <v>900</v>
      </c>
      <c r="T2352" s="7">
        <f t="shared" si="331"/>
        <v>504.11201959733029</v>
      </c>
      <c r="U2352" s="7">
        <f t="shared" si="332"/>
        <v>0</v>
      </c>
    </row>
    <row r="2353" spans="1:21" x14ac:dyDescent="0.2">
      <c r="A2353" s="1">
        <v>4</v>
      </c>
      <c r="B2353" s="1">
        <v>8</v>
      </c>
      <c r="C2353" s="1">
        <v>17</v>
      </c>
      <c r="D2353">
        <v>9.8000000000000007</v>
      </c>
      <c r="E2353">
        <v>7.5</v>
      </c>
      <c r="F2353">
        <v>86</v>
      </c>
      <c r="G2353">
        <v>284</v>
      </c>
      <c r="H2353">
        <v>455</v>
      </c>
      <c r="I2353">
        <v>117</v>
      </c>
      <c r="J2353" s="4">
        <f t="shared" si="327"/>
        <v>259.92219510164614</v>
      </c>
      <c r="K2353" s="4">
        <f t="shared" si="328"/>
        <v>17.801770813495637</v>
      </c>
      <c r="L2353" s="5">
        <f t="shared" si="333"/>
        <v>0</v>
      </c>
      <c r="M2353" s="5">
        <f t="shared" si="334"/>
        <v>16.198229186504363</v>
      </c>
      <c r="N2353" s="6">
        <f t="shared" si="326"/>
        <v>94.537275149912091</v>
      </c>
      <c r="O2353" s="6">
        <f t="shared" si="329"/>
        <v>106.99869799446994</v>
      </c>
      <c r="P2353" s="6">
        <f>FORECAST(J2353,Inputs!$B$10:$B$18,Inputs!$A$10:$A$18)</f>
        <v>32.962242547237466</v>
      </c>
      <c r="Q2353" s="6">
        <f>IF(Inputs!$D$10="Yes",IF('Hourly Calcs'!P2353&gt;'Hourly Calcs'!K2353,'Hourly Calcs'!O2353,N2353+O2353),N2353+O2353)</f>
        <v>106.99869799446994</v>
      </c>
      <c r="R2353" s="12">
        <f t="shared" si="330"/>
        <v>508.45781286972112</v>
      </c>
      <c r="S2353" s="1">
        <f>IF(AND(A2353&gt;=5,A2353&lt;=9),INDEX(Demand!$C$3:$C$26,C2353),INDEX(Demand!$B$3:$B$26,C2353))</f>
        <v>900</v>
      </c>
      <c r="T2353" s="7">
        <f t="shared" si="331"/>
        <v>508.45781286972112</v>
      </c>
      <c r="U2353" s="7">
        <f t="shared" si="332"/>
        <v>0</v>
      </c>
    </row>
    <row r="2354" spans="1:21" x14ac:dyDescent="0.2">
      <c r="A2354" s="1">
        <v>4</v>
      </c>
      <c r="B2354" s="1">
        <v>8</v>
      </c>
      <c r="C2354" s="1">
        <v>18</v>
      </c>
      <c r="D2354">
        <v>9.1</v>
      </c>
      <c r="E2354">
        <v>7.4</v>
      </c>
      <c r="F2354">
        <v>89</v>
      </c>
      <c r="G2354">
        <v>116</v>
      </c>
      <c r="H2354">
        <v>160</v>
      </c>
      <c r="I2354">
        <v>83</v>
      </c>
      <c r="J2354" s="4">
        <f t="shared" si="327"/>
        <v>271.73368202548176</v>
      </c>
      <c r="K2354" s="4">
        <f t="shared" si="328"/>
        <v>8.4134316470240265</v>
      </c>
      <c r="L2354" s="5">
        <f t="shared" si="333"/>
        <v>0</v>
      </c>
      <c r="M2354" s="5">
        <f t="shared" si="334"/>
        <v>25.586568352975974</v>
      </c>
      <c r="N2354" s="6">
        <f t="shared" si="326"/>
        <v>0</v>
      </c>
      <c r="O2354" s="6">
        <f t="shared" si="329"/>
        <v>75.905059261034225</v>
      </c>
      <c r="P2354" s="6">
        <f>FORECAST(J2354,Inputs!$B$10:$B$18,Inputs!$A$10:$A$18)</f>
        <v>33.071608166902607</v>
      </c>
      <c r="Q2354" s="6">
        <f>IF(Inputs!$D$10="Yes",IF('Hourly Calcs'!P2354&gt;'Hourly Calcs'!K2354,'Hourly Calcs'!O2354,N2354+O2354),N2354+O2354)</f>
        <v>75.905059261034225</v>
      </c>
      <c r="R2354" s="12">
        <f t="shared" si="330"/>
        <v>360.70084160843464</v>
      </c>
      <c r="S2354" s="1">
        <f>IF(AND(A2354&gt;=5,A2354&lt;=9),INDEX(Demand!$C$3:$C$26,C2354),INDEX(Demand!$B$3:$B$26,C2354))</f>
        <v>900</v>
      </c>
      <c r="T2354" s="7">
        <f t="shared" si="331"/>
        <v>360.70084160843464</v>
      </c>
      <c r="U2354" s="7">
        <f t="shared" si="332"/>
        <v>0</v>
      </c>
    </row>
    <row r="2355" spans="1:21" x14ac:dyDescent="0.2">
      <c r="A2355" s="1">
        <v>4</v>
      </c>
      <c r="B2355" s="1">
        <v>8</v>
      </c>
      <c r="C2355" s="1">
        <v>19</v>
      </c>
      <c r="D2355">
        <v>8.1</v>
      </c>
      <c r="E2355">
        <v>7.2</v>
      </c>
      <c r="F2355">
        <v>94</v>
      </c>
      <c r="G2355">
        <v>13</v>
      </c>
      <c r="H2355">
        <v>0</v>
      </c>
      <c r="I2355">
        <v>13</v>
      </c>
      <c r="J2355" s="4">
        <f t="shared" si="327"/>
        <v>283.30631814191327</v>
      </c>
      <c r="K2355" s="4">
        <f t="shared" si="328"/>
        <v>-0.77148280068031738</v>
      </c>
      <c r="L2355" s="5">
        <f t="shared" si="333"/>
        <v>0</v>
      </c>
      <c r="M2355" s="5">
        <f t="shared" si="334"/>
        <v>0</v>
      </c>
      <c r="N2355" s="6">
        <f t="shared" si="326"/>
        <v>0</v>
      </c>
      <c r="O2355" s="6">
        <f t="shared" si="329"/>
        <v>11.888744221607771</v>
      </c>
      <c r="P2355" s="6">
        <f>FORECAST(J2355,Inputs!$B$10:$B$18,Inputs!$A$10:$A$18)</f>
        <v>33.178762205017712</v>
      </c>
      <c r="Q2355" s="6">
        <f>IF(Inputs!$D$10="Yes",IF('Hourly Calcs'!P2355&gt;'Hourly Calcs'!K2355,'Hourly Calcs'!O2355,N2355+O2355),N2355+O2355)</f>
        <v>11.888744221607771</v>
      </c>
      <c r="R2355" s="12">
        <f t="shared" si="330"/>
        <v>56.495312541080125</v>
      </c>
      <c r="S2355" s="1">
        <f>IF(AND(A2355&gt;=5,A2355&lt;=9),INDEX(Demand!$C$3:$C$26,C2355),INDEX(Demand!$B$3:$B$26,C2355))</f>
        <v>900</v>
      </c>
      <c r="T2355" s="7">
        <f t="shared" si="331"/>
        <v>56.495312541080125</v>
      </c>
      <c r="U2355" s="7">
        <f t="shared" si="332"/>
        <v>0</v>
      </c>
    </row>
    <row r="2356" spans="1:21" x14ac:dyDescent="0.2">
      <c r="A2356" s="1">
        <v>4</v>
      </c>
      <c r="B2356" s="1">
        <v>8</v>
      </c>
      <c r="C2356" s="1">
        <v>20</v>
      </c>
      <c r="D2356">
        <v>7.8</v>
      </c>
      <c r="E2356">
        <v>7.2</v>
      </c>
      <c r="F2356">
        <v>96</v>
      </c>
      <c r="G2356">
        <v>0</v>
      </c>
      <c r="H2356">
        <v>0</v>
      </c>
      <c r="I2356">
        <v>0</v>
      </c>
      <c r="J2356" s="4">
        <f t="shared" si="327"/>
        <v>295.26183786300874</v>
      </c>
      <c r="K2356" s="4">
        <f t="shared" si="328"/>
        <v>-9.9835245215932673</v>
      </c>
      <c r="L2356" s="5">
        <f t="shared" si="333"/>
        <v>0</v>
      </c>
      <c r="M2356" s="5">
        <f t="shared" si="334"/>
        <v>0</v>
      </c>
      <c r="N2356" s="6">
        <f t="shared" si="326"/>
        <v>0</v>
      </c>
      <c r="O2356" s="6">
        <f t="shared" si="329"/>
        <v>0</v>
      </c>
      <c r="P2356" s="6">
        <f>FORECAST(J2356,Inputs!$B$10:$B$18,Inputs!$A$10:$A$18)</f>
        <v>33.289461461694522</v>
      </c>
      <c r="Q2356" s="6">
        <f>IF(Inputs!$D$10="Yes",IF('Hourly Calcs'!P2356&gt;'Hourly Calcs'!K2356,'Hourly Calcs'!O2356,N2356+O2356),N2356+O2356)</f>
        <v>0</v>
      </c>
      <c r="R2356" s="12">
        <f t="shared" si="330"/>
        <v>0</v>
      </c>
      <c r="S2356" s="1">
        <f>IF(AND(A2356&gt;=5,A2356&lt;=9),INDEX(Demand!$C$3:$C$26,C2356),INDEX(Demand!$B$3:$B$26,C2356))</f>
        <v>800</v>
      </c>
      <c r="T2356" s="7">
        <f t="shared" si="331"/>
        <v>0</v>
      </c>
      <c r="U2356" s="7">
        <f t="shared" si="332"/>
        <v>0</v>
      </c>
    </row>
    <row r="2357" spans="1:21" x14ac:dyDescent="0.2">
      <c r="A2357" s="1">
        <v>4</v>
      </c>
      <c r="B2357" s="1">
        <v>8</v>
      </c>
      <c r="C2357" s="1">
        <v>21</v>
      </c>
      <c r="D2357">
        <v>7.7</v>
      </c>
      <c r="E2357">
        <v>7</v>
      </c>
      <c r="F2357">
        <v>95</v>
      </c>
      <c r="G2357">
        <v>0</v>
      </c>
      <c r="H2357">
        <v>0</v>
      </c>
      <c r="I2357">
        <v>0</v>
      </c>
      <c r="J2357" s="4">
        <f t="shared" si="327"/>
        <v>308.16135038506923</v>
      </c>
      <c r="K2357" s="4">
        <f t="shared" si="328"/>
        <v>-18.055822080651481</v>
      </c>
      <c r="L2357" s="5">
        <f t="shared" si="333"/>
        <v>0</v>
      </c>
      <c r="M2357" s="5">
        <f t="shared" si="334"/>
        <v>0</v>
      </c>
      <c r="N2357" s="6">
        <f t="shared" si="326"/>
        <v>0</v>
      </c>
      <c r="O2357" s="6">
        <f t="shared" si="329"/>
        <v>0</v>
      </c>
      <c r="P2357" s="6">
        <f>FORECAST(J2357,Inputs!$B$10:$B$18,Inputs!$A$10:$A$18)</f>
        <v>33.408901392454339</v>
      </c>
      <c r="Q2357" s="6">
        <f>IF(Inputs!$D$10="Yes",IF('Hourly Calcs'!P2357&gt;'Hourly Calcs'!K2357,'Hourly Calcs'!O2357,N2357+O2357),N2357+O2357)</f>
        <v>0</v>
      </c>
      <c r="R2357" s="12">
        <f t="shared" si="330"/>
        <v>0</v>
      </c>
      <c r="S2357" s="1">
        <f>IF(AND(A2357&gt;=5,A2357&lt;=9),INDEX(Demand!$C$3:$C$26,C2357),INDEX(Demand!$B$3:$B$26,C2357))</f>
        <v>700</v>
      </c>
      <c r="T2357" s="7">
        <f t="shared" si="331"/>
        <v>0</v>
      </c>
      <c r="U2357" s="7">
        <f t="shared" si="332"/>
        <v>0</v>
      </c>
    </row>
    <row r="2358" spans="1:21" x14ac:dyDescent="0.2">
      <c r="A2358" s="1">
        <v>4</v>
      </c>
      <c r="B2358" s="1">
        <v>8</v>
      </c>
      <c r="C2358" s="1">
        <v>22</v>
      </c>
      <c r="D2358">
        <v>7.4</v>
      </c>
      <c r="E2358">
        <v>7.2</v>
      </c>
      <c r="F2358">
        <v>99</v>
      </c>
      <c r="G2358">
        <v>0</v>
      </c>
      <c r="H2358">
        <v>0</v>
      </c>
      <c r="I2358">
        <v>0</v>
      </c>
      <c r="J2358" s="4">
        <f t="shared" si="327"/>
        <v>322.45835914529317</v>
      </c>
      <c r="K2358" s="4">
        <f t="shared" si="328"/>
        <v>-24.723684551461204</v>
      </c>
      <c r="L2358" s="5">
        <f t="shared" si="333"/>
        <v>0</v>
      </c>
      <c r="M2358" s="5">
        <f t="shared" si="334"/>
        <v>0</v>
      </c>
      <c r="N2358" s="6">
        <f t="shared" si="326"/>
        <v>0</v>
      </c>
      <c r="O2358" s="6">
        <f t="shared" si="329"/>
        <v>0</v>
      </c>
      <c r="P2358" s="6">
        <f>FORECAST(J2358,Inputs!$B$10:$B$18,Inputs!$A$10:$A$18)</f>
        <v>33.541281103197157</v>
      </c>
      <c r="Q2358" s="6">
        <f>IF(Inputs!$D$10="Yes",IF('Hourly Calcs'!P2358&gt;'Hourly Calcs'!K2358,'Hourly Calcs'!O2358,N2358+O2358),N2358+O2358)</f>
        <v>0</v>
      </c>
      <c r="R2358" s="12">
        <f t="shared" si="330"/>
        <v>0</v>
      </c>
      <c r="S2358" s="1">
        <f>IF(AND(A2358&gt;=5,A2358&lt;=9),INDEX(Demand!$C$3:$C$26,C2358),INDEX(Demand!$B$3:$B$26,C2358))</f>
        <v>600</v>
      </c>
      <c r="T2358" s="7">
        <f t="shared" si="331"/>
        <v>0</v>
      </c>
      <c r="U2358" s="7">
        <f t="shared" si="332"/>
        <v>0</v>
      </c>
    </row>
    <row r="2359" spans="1:21" x14ac:dyDescent="0.2">
      <c r="A2359" s="1">
        <v>4</v>
      </c>
      <c r="B2359" s="1">
        <v>8</v>
      </c>
      <c r="C2359" s="1">
        <v>23</v>
      </c>
      <c r="D2359">
        <v>7.4</v>
      </c>
      <c r="E2359">
        <v>7.2</v>
      </c>
      <c r="F2359">
        <v>99</v>
      </c>
      <c r="G2359">
        <v>0</v>
      </c>
      <c r="H2359">
        <v>0</v>
      </c>
      <c r="I2359">
        <v>0</v>
      </c>
      <c r="J2359" s="4">
        <f t="shared" si="327"/>
        <v>338.32936174005852</v>
      </c>
      <c r="K2359" s="4">
        <f t="shared" si="328"/>
        <v>-29.406018519677446</v>
      </c>
      <c r="L2359" s="5">
        <f t="shared" si="333"/>
        <v>0</v>
      </c>
      <c r="M2359" s="5">
        <f t="shared" si="334"/>
        <v>0</v>
      </c>
      <c r="N2359" s="6">
        <f t="shared" si="326"/>
        <v>0</v>
      </c>
      <c r="O2359" s="6">
        <f t="shared" si="329"/>
        <v>0</v>
      </c>
      <c r="P2359" s="6">
        <f>FORECAST(J2359,Inputs!$B$10:$B$18,Inputs!$A$10:$A$18)</f>
        <v>33.688234830926469</v>
      </c>
      <c r="Q2359" s="6">
        <f>IF(Inputs!$D$10="Yes",IF('Hourly Calcs'!P2359&gt;'Hourly Calcs'!K2359,'Hourly Calcs'!O2359,N2359+O2359),N2359+O2359)</f>
        <v>0</v>
      </c>
      <c r="R2359" s="12">
        <f t="shared" si="330"/>
        <v>0</v>
      </c>
      <c r="S2359" s="1">
        <f>IF(AND(A2359&gt;=5,A2359&lt;=9),INDEX(Demand!$C$3:$C$26,C2359),INDEX(Demand!$B$3:$B$26,C2359))</f>
        <v>500</v>
      </c>
      <c r="T2359" s="7">
        <f t="shared" si="331"/>
        <v>0</v>
      </c>
      <c r="U2359" s="7">
        <f t="shared" si="332"/>
        <v>0</v>
      </c>
    </row>
    <row r="2360" spans="1:21" x14ac:dyDescent="0.2">
      <c r="A2360" s="1">
        <v>4</v>
      </c>
      <c r="B2360" s="1">
        <v>8</v>
      </c>
      <c r="C2360" s="1">
        <v>24</v>
      </c>
      <c r="D2360">
        <v>7.3</v>
      </c>
      <c r="E2360">
        <v>7.3</v>
      </c>
      <c r="F2360">
        <v>100</v>
      </c>
      <c r="G2360">
        <v>0</v>
      </c>
      <c r="H2360">
        <v>0</v>
      </c>
      <c r="I2360">
        <v>0</v>
      </c>
      <c r="J2360" s="4">
        <f t="shared" si="327"/>
        <v>355.42368426542652</v>
      </c>
      <c r="K2360" s="4">
        <f t="shared" si="328"/>
        <v>-31.551043998240303</v>
      </c>
      <c r="L2360" s="5">
        <f t="shared" si="333"/>
        <v>0</v>
      </c>
      <c r="M2360" s="5">
        <f t="shared" si="334"/>
        <v>0</v>
      </c>
      <c r="N2360" s="6">
        <f t="shared" si="326"/>
        <v>0</v>
      </c>
      <c r="O2360" s="6">
        <f t="shared" si="329"/>
        <v>0</v>
      </c>
      <c r="P2360" s="6">
        <f>FORECAST(J2360,Inputs!$B$10:$B$18,Inputs!$A$10:$A$18)</f>
        <v>33.846515595050242</v>
      </c>
      <c r="Q2360" s="6">
        <f>IF(Inputs!$D$10="Yes",IF('Hourly Calcs'!P2360&gt;'Hourly Calcs'!K2360,'Hourly Calcs'!O2360,N2360+O2360),N2360+O2360)</f>
        <v>0</v>
      </c>
      <c r="R2360" s="12">
        <f t="shared" si="330"/>
        <v>0</v>
      </c>
      <c r="S2360" s="1">
        <f>IF(AND(A2360&gt;=5,A2360&lt;=9),INDEX(Demand!$C$3:$C$26,C2360),INDEX(Demand!$B$3:$B$26,C2360))</f>
        <v>400</v>
      </c>
      <c r="T2360" s="7">
        <f t="shared" si="331"/>
        <v>0</v>
      </c>
      <c r="U2360" s="7">
        <f t="shared" si="332"/>
        <v>0</v>
      </c>
    </row>
    <row r="2361" spans="1:21" x14ac:dyDescent="0.2">
      <c r="A2361" s="1">
        <v>4</v>
      </c>
      <c r="B2361" s="1">
        <v>9</v>
      </c>
      <c r="C2361" s="1">
        <v>1</v>
      </c>
      <c r="D2361">
        <v>7.1</v>
      </c>
      <c r="E2361">
        <v>7.1</v>
      </c>
      <c r="F2361">
        <v>100</v>
      </c>
      <c r="G2361">
        <v>0</v>
      </c>
      <c r="H2361">
        <v>0</v>
      </c>
      <c r="I2361">
        <v>0</v>
      </c>
      <c r="J2361" s="4">
        <f t="shared" si="327"/>
        <v>12.808838749399229</v>
      </c>
      <c r="K2361" s="4">
        <f t="shared" si="328"/>
        <v>-30.852344585984198</v>
      </c>
      <c r="L2361" s="5">
        <f t="shared" si="333"/>
        <v>0</v>
      </c>
      <c r="M2361" s="5">
        <f t="shared" si="334"/>
        <v>0</v>
      </c>
      <c r="N2361" s="6">
        <f t="shared" si="326"/>
        <v>0</v>
      </c>
      <c r="O2361" s="6">
        <f t="shared" si="329"/>
        <v>0</v>
      </c>
      <c r="P2361" s="6">
        <f>FORECAST(J2361,Inputs!$B$10:$B$18,Inputs!$A$10:$A$18)</f>
        <v>30.674155914346287</v>
      </c>
      <c r="Q2361" s="6">
        <f>IF(Inputs!$D$10="Yes",IF('Hourly Calcs'!P2361&gt;'Hourly Calcs'!K2361,'Hourly Calcs'!O2361,N2361+O2361),N2361+O2361)</f>
        <v>0</v>
      </c>
      <c r="R2361" s="12">
        <f t="shared" si="330"/>
        <v>0</v>
      </c>
      <c r="S2361" s="1">
        <f>IF(AND(A2361&gt;=5,A2361&lt;=9),INDEX(Demand!$C$3:$C$26,C2361),INDEX(Demand!$B$3:$B$26,C2361))</f>
        <v>350</v>
      </c>
      <c r="T2361" s="7">
        <f t="shared" si="331"/>
        <v>0</v>
      </c>
      <c r="U2361" s="7">
        <f t="shared" si="332"/>
        <v>0</v>
      </c>
    </row>
    <row r="2362" spans="1:21" x14ac:dyDescent="0.2">
      <c r="A2362" s="1">
        <v>4</v>
      </c>
      <c r="B2362" s="1">
        <v>9</v>
      </c>
      <c r="C2362" s="1">
        <v>2</v>
      </c>
      <c r="D2362">
        <v>7.3</v>
      </c>
      <c r="E2362">
        <v>7.3</v>
      </c>
      <c r="F2362">
        <v>100</v>
      </c>
      <c r="G2362">
        <v>0</v>
      </c>
      <c r="H2362">
        <v>0</v>
      </c>
      <c r="I2362">
        <v>0</v>
      </c>
      <c r="J2362" s="4">
        <f t="shared" si="327"/>
        <v>29.390484622969097</v>
      </c>
      <c r="K2362" s="4">
        <f t="shared" si="328"/>
        <v>-27.413013106489331</v>
      </c>
      <c r="L2362" s="5">
        <f t="shared" si="333"/>
        <v>0</v>
      </c>
      <c r="M2362" s="5">
        <f t="shared" si="334"/>
        <v>0</v>
      </c>
      <c r="N2362" s="6">
        <f t="shared" si="326"/>
        <v>0</v>
      </c>
      <c r="O2362" s="6">
        <f t="shared" si="329"/>
        <v>0</v>
      </c>
      <c r="P2362" s="6">
        <f>FORECAST(J2362,Inputs!$B$10:$B$18,Inputs!$A$10:$A$18)</f>
        <v>30.827689672434897</v>
      </c>
      <c r="Q2362" s="6">
        <f>IF(Inputs!$D$10="Yes",IF('Hourly Calcs'!P2362&gt;'Hourly Calcs'!K2362,'Hourly Calcs'!O2362,N2362+O2362),N2362+O2362)</f>
        <v>0</v>
      </c>
      <c r="R2362" s="12">
        <f t="shared" si="330"/>
        <v>0</v>
      </c>
      <c r="S2362" s="1">
        <f>IF(AND(A2362&gt;=5,A2362&lt;=9),INDEX(Demand!$C$3:$C$26,C2362),INDEX(Demand!$B$3:$B$26,C2362))</f>
        <v>350</v>
      </c>
      <c r="T2362" s="7">
        <f t="shared" si="331"/>
        <v>0</v>
      </c>
      <c r="U2362" s="7">
        <f t="shared" si="332"/>
        <v>0</v>
      </c>
    </row>
    <row r="2363" spans="1:21" x14ac:dyDescent="0.2">
      <c r="A2363" s="1">
        <v>4</v>
      </c>
      <c r="B2363" s="1">
        <v>9</v>
      </c>
      <c r="C2363" s="1">
        <v>3</v>
      </c>
      <c r="D2363">
        <v>7.2</v>
      </c>
      <c r="E2363">
        <v>7.2</v>
      </c>
      <c r="F2363">
        <v>100</v>
      </c>
      <c r="G2363">
        <v>0</v>
      </c>
      <c r="H2363">
        <v>0</v>
      </c>
      <c r="I2363">
        <v>0</v>
      </c>
      <c r="J2363" s="4">
        <f t="shared" si="327"/>
        <v>44.496731965693243</v>
      </c>
      <c r="K2363" s="4">
        <f t="shared" si="328"/>
        <v>-21.68654002025238</v>
      </c>
      <c r="L2363" s="5">
        <f t="shared" si="333"/>
        <v>0</v>
      </c>
      <c r="M2363" s="5">
        <f t="shared" si="334"/>
        <v>0</v>
      </c>
      <c r="N2363" s="6">
        <f t="shared" si="326"/>
        <v>0</v>
      </c>
      <c r="O2363" s="6">
        <f t="shared" si="329"/>
        <v>0</v>
      </c>
      <c r="P2363" s="6">
        <f>FORECAST(J2363,Inputs!$B$10:$B$18,Inputs!$A$10:$A$18)</f>
        <v>30.967562333015675</v>
      </c>
      <c r="Q2363" s="6">
        <f>IF(Inputs!$D$10="Yes",IF('Hourly Calcs'!P2363&gt;'Hourly Calcs'!K2363,'Hourly Calcs'!O2363,N2363+O2363),N2363+O2363)</f>
        <v>0</v>
      </c>
      <c r="R2363" s="12">
        <f t="shared" si="330"/>
        <v>0</v>
      </c>
      <c r="S2363" s="1">
        <f>IF(AND(A2363&gt;=5,A2363&lt;=9),INDEX(Demand!$C$3:$C$26,C2363),INDEX(Demand!$B$3:$B$26,C2363))</f>
        <v>350</v>
      </c>
      <c r="T2363" s="7">
        <f t="shared" si="331"/>
        <v>0</v>
      </c>
      <c r="U2363" s="7">
        <f t="shared" si="332"/>
        <v>0</v>
      </c>
    </row>
    <row r="2364" spans="1:21" x14ac:dyDescent="0.2">
      <c r="A2364" s="1">
        <v>4</v>
      </c>
      <c r="B2364" s="1">
        <v>9</v>
      </c>
      <c r="C2364" s="1">
        <v>4</v>
      </c>
      <c r="D2364">
        <v>7.1</v>
      </c>
      <c r="E2364">
        <v>7.1</v>
      </c>
      <c r="F2364">
        <v>100</v>
      </c>
      <c r="G2364">
        <v>0</v>
      </c>
      <c r="H2364">
        <v>0</v>
      </c>
      <c r="I2364">
        <v>0</v>
      </c>
      <c r="J2364" s="4">
        <f t="shared" si="327"/>
        <v>58.060451490995476</v>
      </c>
      <c r="K2364" s="4">
        <f t="shared" si="328"/>
        <v>-14.260904883500018</v>
      </c>
      <c r="L2364" s="5">
        <f t="shared" si="333"/>
        <v>0</v>
      </c>
      <c r="M2364" s="5">
        <f t="shared" si="334"/>
        <v>0</v>
      </c>
      <c r="N2364" s="6">
        <f t="shared" si="326"/>
        <v>0</v>
      </c>
      <c r="O2364" s="6">
        <f t="shared" si="329"/>
        <v>0</v>
      </c>
      <c r="P2364" s="6">
        <f>FORECAST(J2364,Inputs!$B$10:$B$18,Inputs!$A$10:$A$18)</f>
        <v>31.093152328620327</v>
      </c>
      <c r="Q2364" s="6">
        <f>IF(Inputs!$D$10="Yes",IF('Hourly Calcs'!P2364&gt;'Hourly Calcs'!K2364,'Hourly Calcs'!O2364,N2364+O2364),N2364+O2364)</f>
        <v>0</v>
      </c>
      <c r="R2364" s="12">
        <f t="shared" si="330"/>
        <v>0</v>
      </c>
      <c r="S2364" s="1">
        <f>IF(AND(A2364&gt;=5,A2364&lt;=9),INDEX(Demand!$C$3:$C$26,C2364),INDEX(Demand!$B$3:$B$26,C2364))</f>
        <v>350</v>
      </c>
      <c r="T2364" s="7">
        <f t="shared" si="331"/>
        <v>0</v>
      </c>
      <c r="U2364" s="7">
        <f t="shared" si="332"/>
        <v>0</v>
      </c>
    </row>
    <row r="2365" spans="1:21" x14ac:dyDescent="0.2">
      <c r="A2365" s="1">
        <v>4</v>
      </c>
      <c r="B2365" s="1">
        <v>9</v>
      </c>
      <c r="C2365" s="1">
        <v>5</v>
      </c>
      <c r="D2365">
        <v>7.3</v>
      </c>
      <c r="E2365">
        <v>7.3</v>
      </c>
      <c r="F2365">
        <v>100</v>
      </c>
      <c r="G2365">
        <v>0</v>
      </c>
      <c r="H2365">
        <v>0</v>
      </c>
      <c r="I2365">
        <v>0</v>
      </c>
      <c r="J2365" s="4">
        <f t="shared" si="327"/>
        <v>70.421392269407932</v>
      </c>
      <c r="K2365" s="4">
        <f t="shared" si="328"/>
        <v>-5.6714302690390213</v>
      </c>
      <c r="L2365" s="5">
        <f t="shared" si="333"/>
        <v>0</v>
      </c>
      <c r="M2365" s="5">
        <f t="shared" si="334"/>
        <v>0</v>
      </c>
      <c r="N2365" s="6">
        <f t="shared" si="326"/>
        <v>0</v>
      </c>
      <c r="O2365" s="6">
        <f t="shared" si="329"/>
        <v>0</v>
      </c>
      <c r="P2365" s="6">
        <f>FORECAST(J2365,Inputs!$B$10:$B$18,Inputs!$A$10:$A$18)</f>
        <v>31.207605483975996</v>
      </c>
      <c r="Q2365" s="6">
        <f>IF(Inputs!$D$10="Yes",IF('Hourly Calcs'!P2365&gt;'Hourly Calcs'!K2365,'Hourly Calcs'!O2365,N2365+O2365),N2365+O2365)</f>
        <v>0</v>
      </c>
      <c r="R2365" s="12">
        <f t="shared" si="330"/>
        <v>0</v>
      </c>
      <c r="S2365" s="1">
        <f>IF(AND(A2365&gt;=5,A2365&lt;=9),INDEX(Demand!$C$3:$C$26,C2365),INDEX(Demand!$B$3:$B$26,C2365))</f>
        <v>350</v>
      </c>
      <c r="T2365" s="7">
        <f t="shared" si="331"/>
        <v>0</v>
      </c>
      <c r="U2365" s="7">
        <f t="shared" si="332"/>
        <v>0</v>
      </c>
    </row>
    <row r="2366" spans="1:21" x14ac:dyDescent="0.2">
      <c r="A2366" s="1">
        <v>4</v>
      </c>
      <c r="B2366" s="1">
        <v>9</v>
      </c>
      <c r="C2366" s="1">
        <v>6</v>
      </c>
      <c r="D2366">
        <v>7.4</v>
      </c>
      <c r="E2366">
        <v>7.4</v>
      </c>
      <c r="F2366">
        <v>100</v>
      </c>
      <c r="G2366">
        <v>4</v>
      </c>
      <c r="H2366">
        <v>0</v>
      </c>
      <c r="I2366">
        <v>4</v>
      </c>
      <c r="J2366" s="4">
        <f t="shared" si="327"/>
        <v>82.097219198774866</v>
      </c>
      <c r="K2366" s="4">
        <f t="shared" si="328"/>
        <v>3.7007827312051802</v>
      </c>
      <c r="L2366" s="5">
        <f t="shared" si="333"/>
        <v>82.902780801225134</v>
      </c>
      <c r="M2366" s="5">
        <f t="shared" si="334"/>
        <v>30.29921726879482</v>
      </c>
      <c r="N2366" s="6">
        <f t="shared" si="326"/>
        <v>0</v>
      </c>
      <c r="O2366" s="6">
        <f t="shared" si="329"/>
        <v>3.6580751451100832</v>
      </c>
      <c r="P2366" s="6">
        <f>FORECAST(J2366,Inputs!$B$10:$B$18,Inputs!$A$10:$A$18)</f>
        <v>31.315714992581245</v>
      </c>
      <c r="Q2366" s="6">
        <f>IF(Inputs!$D$10="Yes",IF('Hourly Calcs'!P2366&gt;'Hourly Calcs'!K2366,'Hourly Calcs'!O2366,N2366+O2366),N2366+O2366)</f>
        <v>3.6580751451100832</v>
      </c>
      <c r="R2366" s="12">
        <f t="shared" si="330"/>
        <v>17.383173089563115</v>
      </c>
      <c r="S2366" s="1">
        <f>IF(AND(A2366&gt;=5,A2366&lt;=9),INDEX(Demand!$C$3:$C$26,C2366),INDEX(Demand!$B$3:$B$26,C2366))</f>
        <v>350</v>
      </c>
      <c r="T2366" s="7">
        <f t="shared" si="331"/>
        <v>17.383173089563115</v>
      </c>
      <c r="U2366" s="7">
        <f t="shared" si="332"/>
        <v>0</v>
      </c>
    </row>
    <row r="2367" spans="1:21" x14ac:dyDescent="0.2">
      <c r="A2367" s="1">
        <v>4</v>
      </c>
      <c r="B2367" s="1">
        <v>9</v>
      </c>
      <c r="C2367" s="1">
        <v>7</v>
      </c>
      <c r="D2367">
        <v>7.2</v>
      </c>
      <c r="E2367">
        <v>7.2</v>
      </c>
      <c r="F2367">
        <v>100</v>
      </c>
      <c r="G2367">
        <v>55</v>
      </c>
      <c r="H2367">
        <v>24</v>
      </c>
      <c r="I2367">
        <v>51</v>
      </c>
      <c r="J2367" s="4">
        <f t="shared" si="327"/>
        <v>93.677936242021744</v>
      </c>
      <c r="K2367" s="4">
        <f t="shared" si="328"/>
        <v>13.047345165130281</v>
      </c>
      <c r="L2367" s="5">
        <f t="shared" si="333"/>
        <v>71.322063757978256</v>
      </c>
      <c r="M2367" s="5">
        <f t="shared" si="334"/>
        <v>20.952654834869719</v>
      </c>
      <c r="N2367" s="6">
        <f t="shared" si="326"/>
        <v>8.6788240458187218</v>
      </c>
      <c r="O2367" s="6">
        <f t="shared" si="329"/>
        <v>46.640458100153559</v>
      </c>
      <c r="P2367" s="6">
        <f>FORECAST(J2367,Inputs!$B$10:$B$18,Inputs!$A$10:$A$18)</f>
        <v>31.422943854092793</v>
      </c>
      <c r="Q2367" s="6">
        <f>IF(Inputs!$D$10="Yes",IF('Hourly Calcs'!P2367&gt;'Hourly Calcs'!K2367,'Hourly Calcs'!O2367,N2367+O2367),N2367+O2367)</f>
        <v>46.640458100153559</v>
      </c>
      <c r="R2367" s="12">
        <f t="shared" si="330"/>
        <v>221.63545689192969</v>
      </c>
      <c r="S2367" s="1">
        <f>IF(AND(A2367&gt;=5,A2367&lt;=9),INDEX(Demand!$C$3:$C$26,C2367),INDEX(Demand!$B$3:$B$26,C2367))</f>
        <v>350</v>
      </c>
      <c r="T2367" s="7">
        <f t="shared" si="331"/>
        <v>221.63545689192969</v>
      </c>
      <c r="U2367" s="7">
        <f t="shared" si="332"/>
        <v>0</v>
      </c>
    </row>
    <row r="2368" spans="1:21" x14ac:dyDescent="0.2">
      <c r="A2368" s="1">
        <v>4</v>
      </c>
      <c r="B2368" s="1">
        <v>9</v>
      </c>
      <c r="C2368" s="1">
        <v>8</v>
      </c>
      <c r="D2368">
        <v>8.1999999999999993</v>
      </c>
      <c r="E2368">
        <v>8</v>
      </c>
      <c r="F2368">
        <v>99</v>
      </c>
      <c r="G2368">
        <v>179</v>
      </c>
      <c r="H2368">
        <v>137</v>
      </c>
      <c r="I2368">
        <v>136</v>
      </c>
      <c r="J2368" s="4">
        <f t="shared" si="327"/>
        <v>105.82129605342379</v>
      </c>
      <c r="K2368" s="4">
        <f t="shared" si="328"/>
        <v>22.373837578202185</v>
      </c>
      <c r="L2368" s="5">
        <f t="shared" si="333"/>
        <v>59.178703946576206</v>
      </c>
      <c r="M2368" s="5">
        <f t="shared" si="334"/>
        <v>11.626162421797815</v>
      </c>
      <c r="N2368" s="6">
        <f t="shared" si="326"/>
        <v>79.530205456783733</v>
      </c>
      <c r="O2368" s="6">
        <f t="shared" si="329"/>
        <v>124.37455493374283</v>
      </c>
      <c r="P2368" s="6">
        <f>FORECAST(J2368,Inputs!$B$10:$B$18,Inputs!$A$10:$A$18)</f>
        <v>31.535382370865033</v>
      </c>
      <c r="Q2368" s="6">
        <f>IF(Inputs!$D$10="Yes",IF('Hourly Calcs'!P2368&gt;'Hourly Calcs'!K2368,'Hourly Calcs'!O2368,N2368+O2368),N2368+O2368)</f>
        <v>124.37455493374283</v>
      </c>
      <c r="R2368" s="12">
        <f t="shared" si="330"/>
        <v>591.02788504514592</v>
      </c>
      <c r="S2368" s="1">
        <f>IF(AND(A2368&gt;=5,A2368&lt;=9),INDEX(Demand!$C$3:$C$26,C2368),INDEX(Demand!$B$3:$B$26,C2368))</f>
        <v>350</v>
      </c>
      <c r="T2368" s="7">
        <f t="shared" si="331"/>
        <v>350</v>
      </c>
      <c r="U2368" s="7">
        <f t="shared" si="332"/>
        <v>241.02788504514592</v>
      </c>
    </row>
    <row r="2369" spans="1:21" x14ac:dyDescent="0.2">
      <c r="A2369" s="1">
        <v>4</v>
      </c>
      <c r="B2369" s="1">
        <v>9</v>
      </c>
      <c r="C2369" s="1">
        <v>9</v>
      </c>
      <c r="D2369">
        <v>8.6999999999999993</v>
      </c>
      <c r="E2369">
        <v>7.6</v>
      </c>
      <c r="F2369">
        <v>93</v>
      </c>
      <c r="G2369">
        <v>242</v>
      </c>
      <c r="H2369">
        <v>83</v>
      </c>
      <c r="I2369">
        <v>203</v>
      </c>
      <c r="J2369" s="4">
        <f t="shared" si="327"/>
        <v>119.2871957985075</v>
      </c>
      <c r="K2369" s="4">
        <f t="shared" si="328"/>
        <v>31.133115676570355</v>
      </c>
      <c r="L2369" s="5">
        <f t="shared" si="333"/>
        <v>45.712804201492503</v>
      </c>
      <c r="M2369" s="5">
        <f t="shared" si="334"/>
        <v>2.8668843234296446</v>
      </c>
      <c r="N2369" s="6">
        <f t="shared" si="326"/>
        <v>63.317104972307028</v>
      </c>
      <c r="O2369" s="6">
        <f t="shared" si="329"/>
        <v>185.64731361433672</v>
      </c>
      <c r="P2369" s="6">
        <f>FORECAST(J2369,Inputs!$B$10:$B$18,Inputs!$A$10:$A$18)</f>
        <v>31.660066627763957</v>
      </c>
      <c r="Q2369" s="6">
        <f>IF(Inputs!$D$10="Yes",IF('Hourly Calcs'!P2369&gt;'Hourly Calcs'!K2369,'Hourly Calcs'!O2369,N2369+O2369),N2369+O2369)</f>
        <v>185.64731361433672</v>
      </c>
      <c r="R2369" s="12">
        <f t="shared" si="330"/>
        <v>882.1960342953281</v>
      </c>
      <c r="S2369" s="1">
        <f>IF(AND(A2369&gt;=5,A2369&lt;=9),INDEX(Demand!$C$3:$C$26,C2369),INDEX(Demand!$B$3:$B$26,C2369))</f>
        <v>350</v>
      </c>
      <c r="T2369" s="7">
        <f t="shared" si="331"/>
        <v>350</v>
      </c>
      <c r="U2369" s="7">
        <f t="shared" si="332"/>
        <v>532.1960342953281</v>
      </c>
    </row>
    <row r="2370" spans="1:21" x14ac:dyDescent="0.2">
      <c r="A2370" s="1">
        <v>4</v>
      </c>
      <c r="B2370" s="1">
        <v>9</v>
      </c>
      <c r="C2370" s="1">
        <v>10</v>
      </c>
      <c r="D2370">
        <v>9.1999999999999993</v>
      </c>
      <c r="E2370">
        <v>8.4</v>
      </c>
      <c r="F2370">
        <v>95</v>
      </c>
      <c r="G2370">
        <v>335</v>
      </c>
      <c r="H2370">
        <v>119</v>
      </c>
      <c r="I2370">
        <v>264</v>
      </c>
      <c r="J2370" s="4">
        <f t="shared" si="327"/>
        <v>134.91831088976397</v>
      </c>
      <c r="K2370" s="4">
        <f t="shared" si="328"/>
        <v>38.711696221574925</v>
      </c>
      <c r="L2370" s="5">
        <f t="shared" si="333"/>
        <v>30.081689110236027</v>
      </c>
      <c r="M2370" s="5">
        <f t="shared" si="334"/>
        <v>4.7116962215749254</v>
      </c>
      <c r="N2370" s="6">
        <f t="shared" si="326"/>
        <v>106.63014075972443</v>
      </c>
      <c r="O2370" s="6">
        <f t="shared" si="329"/>
        <v>241.43295957726551</v>
      </c>
      <c r="P2370" s="6">
        <f>FORECAST(J2370,Inputs!$B$10:$B$18,Inputs!$A$10:$A$18)</f>
        <v>31.80479917490522</v>
      </c>
      <c r="Q2370" s="6">
        <f>IF(Inputs!$D$10="Yes",IF('Hourly Calcs'!P2370&gt;'Hourly Calcs'!K2370,'Hourly Calcs'!O2370,N2370+O2370),N2370+O2370)</f>
        <v>348.06310033698992</v>
      </c>
      <c r="R2370" s="12">
        <f t="shared" si="330"/>
        <v>1653.995852801376</v>
      </c>
      <c r="S2370" s="1">
        <f>IF(AND(A2370&gt;=5,A2370&lt;=9),INDEX(Demand!$C$3:$C$26,C2370),INDEX(Demand!$B$3:$B$26,C2370))</f>
        <v>600</v>
      </c>
      <c r="T2370" s="7">
        <f t="shared" si="331"/>
        <v>600</v>
      </c>
      <c r="U2370" s="7">
        <f t="shared" si="332"/>
        <v>1053.995852801376</v>
      </c>
    </row>
    <row r="2371" spans="1:21" x14ac:dyDescent="0.2">
      <c r="A2371" s="1">
        <v>4</v>
      </c>
      <c r="B2371" s="1">
        <v>9</v>
      </c>
      <c r="C2371" s="1">
        <v>11</v>
      </c>
      <c r="D2371">
        <v>10.199999999999999</v>
      </c>
      <c r="E2371">
        <v>8.1</v>
      </c>
      <c r="F2371">
        <v>87</v>
      </c>
      <c r="G2371">
        <v>405</v>
      </c>
      <c r="H2371">
        <v>128</v>
      </c>
      <c r="I2371">
        <v>317</v>
      </c>
      <c r="J2371" s="4">
        <f t="shared" si="327"/>
        <v>153.36549335803457</v>
      </c>
      <c r="K2371" s="4">
        <f t="shared" si="328"/>
        <v>44.293921469168332</v>
      </c>
      <c r="L2371" s="5">
        <f t="shared" si="333"/>
        <v>11.63450664196543</v>
      </c>
      <c r="M2371" s="5">
        <f t="shared" si="334"/>
        <v>10.293921469168332</v>
      </c>
      <c r="N2371" s="6">
        <f t="shared" si="326"/>
        <v>124.28514663010915</v>
      </c>
      <c r="O2371" s="6">
        <f t="shared" si="329"/>
        <v>289.90245524997408</v>
      </c>
      <c r="P2371" s="6">
        <f>FORECAST(J2371,Inputs!$B$10:$B$18,Inputs!$A$10:$A$18)</f>
        <v>31.975606419981801</v>
      </c>
      <c r="Q2371" s="6">
        <f>IF(Inputs!$D$10="Yes",IF('Hourly Calcs'!P2371&gt;'Hourly Calcs'!K2371,'Hourly Calcs'!O2371,N2371+O2371),N2371+O2371)</f>
        <v>414.18760188008321</v>
      </c>
      <c r="R2371" s="12">
        <f t="shared" si="330"/>
        <v>1968.2194841341552</v>
      </c>
      <c r="S2371" s="1">
        <f>IF(AND(A2371&gt;=5,A2371&lt;=9),INDEX(Demand!$C$3:$C$26,C2371),INDEX(Demand!$B$3:$B$26,C2371))</f>
        <v>600</v>
      </c>
      <c r="T2371" s="7">
        <f t="shared" si="331"/>
        <v>600</v>
      </c>
      <c r="U2371" s="7">
        <f t="shared" si="332"/>
        <v>1368.2194841341552</v>
      </c>
    </row>
    <row r="2372" spans="1:21" x14ac:dyDescent="0.2">
      <c r="A2372" s="1">
        <v>4</v>
      </c>
      <c r="B2372" s="1">
        <v>9</v>
      </c>
      <c r="C2372" s="1">
        <v>12</v>
      </c>
      <c r="D2372">
        <v>10.5</v>
      </c>
      <c r="E2372">
        <v>8.5</v>
      </c>
      <c r="F2372">
        <v>87</v>
      </c>
      <c r="G2372">
        <v>444</v>
      </c>
      <c r="H2372">
        <v>131</v>
      </c>
      <c r="I2372">
        <v>348</v>
      </c>
      <c r="J2372" s="4">
        <f t="shared" si="327"/>
        <v>174.33677845976325</v>
      </c>
      <c r="K2372" s="4">
        <f t="shared" si="328"/>
        <v>46.958842911149397</v>
      </c>
      <c r="L2372" s="5">
        <f t="shared" si="333"/>
        <v>9.3367784597632522</v>
      </c>
      <c r="M2372" s="5">
        <f t="shared" si="334"/>
        <v>12.958842911149397</v>
      </c>
      <c r="N2372" s="6">
        <f t="shared" si="326"/>
        <v>128.71003719678836</v>
      </c>
      <c r="O2372" s="6">
        <f t="shared" si="329"/>
        <v>318.25253762457726</v>
      </c>
      <c r="P2372" s="6">
        <f>FORECAST(J2372,Inputs!$B$10:$B$18,Inputs!$A$10:$A$18)</f>
        <v>32.169784985738545</v>
      </c>
      <c r="Q2372" s="6">
        <f>IF(Inputs!$D$10="Yes",IF('Hourly Calcs'!P2372&gt;'Hourly Calcs'!K2372,'Hourly Calcs'!O2372,N2372+O2372),N2372+O2372)</f>
        <v>446.96257482136559</v>
      </c>
      <c r="R2372" s="12">
        <f t="shared" si="330"/>
        <v>2123.9661555511293</v>
      </c>
      <c r="S2372" s="1">
        <f>IF(AND(A2372&gt;=5,A2372&lt;=9),INDEX(Demand!$C$3:$C$26,C2372),INDEX(Demand!$B$3:$B$26,C2372))</f>
        <v>600</v>
      </c>
      <c r="T2372" s="7">
        <f t="shared" si="331"/>
        <v>600</v>
      </c>
      <c r="U2372" s="7">
        <f t="shared" si="332"/>
        <v>1523.9661555511293</v>
      </c>
    </row>
    <row r="2373" spans="1:21" x14ac:dyDescent="0.2">
      <c r="A2373" s="1">
        <v>4</v>
      </c>
      <c r="B2373" s="1">
        <v>9</v>
      </c>
      <c r="C2373" s="1">
        <v>13</v>
      </c>
      <c r="D2373">
        <v>10.7</v>
      </c>
      <c r="E2373">
        <v>8.1999999999999993</v>
      </c>
      <c r="F2373">
        <v>85</v>
      </c>
      <c r="G2373">
        <v>450</v>
      </c>
      <c r="H2373">
        <v>132</v>
      </c>
      <c r="I2373">
        <v>353</v>
      </c>
      <c r="J2373" s="4">
        <f t="shared" si="327"/>
        <v>195.97245312959564</v>
      </c>
      <c r="K2373" s="4">
        <f t="shared" si="328"/>
        <v>46.117900349215958</v>
      </c>
      <c r="L2373" s="5">
        <f t="shared" si="333"/>
        <v>30.972453129595635</v>
      </c>
      <c r="M2373" s="5">
        <f t="shared" si="334"/>
        <v>12.117900349215958</v>
      </c>
      <c r="N2373" s="6">
        <f t="shared" si="326"/>
        <v>122.74603442138077</v>
      </c>
      <c r="O2373" s="6">
        <f t="shared" si="329"/>
        <v>322.82513155596484</v>
      </c>
      <c r="P2373" s="6">
        <f>FORECAST(J2373,Inputs!$B$10:$B$18,Inputs!$A$10:$A$18)</f>
        <v>32.370115306755515</v>
      </c>
      <c r="Q2373" s="6">
        <f>IF(Inputs!$D$10="Yes",IF('Hourly Calcs'!P2373&gt;'Hourly Calcs'!K2373,'Hourly Calcs'!O2373,N2373+O2373),N2373+O2373)</f>
        <v>445.57116597734563</v>
      </c>
      <c r="R2373" s="12">
        <f t="shared" si="330"/>
        <v>2117.3541807243464</v>
      </c>
      <c r="S2373" s="1">
        <f>IF(AND(A2373&gt;=5,A2373&lt;=9),INDEX(Demand!$C$3:$C$26,C2373),INDEX(Demand!$B$3:$B$26,C2373))</f>
        <v>600</v>
      </c>
      <c r="T2373" s="7">
        <f t="shared" si="331"/>
        <v>600</v>
      </c>
      <c r="U2373" s="7">
        <f t="shared" si="332"/>
        <v>1517.3541807243464</v>
      </c>
    </row>
    <row r="2374" spans="1:21" x14ac:dyDescent="0.2">
      <c r="A2374" s="1">
        <v>4</v>
      </c>
      <c r="B2374" s="1">
        <v>9</v>
      </c>
      <c r="C2374" s="1">
        <v>14</v>
      </c>
      <c r="D2374">
        <v>10.8</v>
      </c>
      <c r="E2374">
        <v>8.4</v>
      </c>
      <c r="F2374">
        <v>85</v>
      </c>
      <c r="G2374">
        <v>556</v>
      </c>
      <c r="H2374">
        <v>327</v>
      </c>
      <c r="I2374">
        <v>325</v>
      </c>
      <c r="J2374" s="4">
        <f t="shared" si="327"/>
        <v>215.88707246174141</v>
      </c>
      <c r="K2374" s="4">
        <f t="shared" si="328"/>
        <v>41.971366348198202</v>
      </c>
      <c r="L2374" s="5">
        <f t="shared" si="333"/>
        <v>50.887072461741411</v>
      </c>
      <c r="M2374" s="5">
        <f t="shared" si="334"/>
        <v>7.9713663481982024</v>
      </c>
      <c r="N2374" s="6">
        <f t="shared" si="326"/>
        <v>267.06142513262012</v>
      </c>
      <c r="O2374" s="6">
        <f t="shared" si="329"/>
        <v>297.21860554019429</v>
      </c>
      <c r="P2374" s="6">
        <f>FORECAST(J2374,Inputs!$B$10:$B$18,Inputs!$A$10:$A$18)</f>
        <v>32.554509930201306</v>
      </c>
      <c r="Q2374" s="6">
        <f>IF(Inputs!$D$10="Yes",IF('Hourly Calcs'!P2374&gt;'Hourly Calcs'!K2374,'Hourly Calcs'!O2374,N2374+O2374),N2374+O2374)</f>
        <v>564.28003067281441</v>
      </c>
      <c r="R2374" s="12">
        <f t="shared" si="330"/>
        <v>2681.4587057572139</v>
      </c>
      <c r="S2374" s="1">
        <f>IF(AND(A2374&gt;=5,A2374&lt;=9),INDEX(Demand!$C$3:$C$26,C2374),INDEX(Demand!$B$3:$B$26,C2374))</f>
        <v>600</v>
      </c>
      <c r="T2374" s="7">
        <f t="shared" si="331"/>
        <v>600</v>
      </c>
      <c r="U2374" s="7">
        <f t="shared" si="332"/>
        <v>2081.4587057572139</v>
      </c>
    </row>
    <row r="2375" spans="1:21" x14ac:dyDescent="0.2">
      <c r="A2375" s="1">
        <v>4</v>
      </c>
      <c r="B2375" s="1">
        <v>9</v>
      </c>
      <c r="C2375" s="1">
        <v>15</v>
      </c>
      <c r="D2375">
        <v>11.1</v>
      </c>
      <c r="E2375">
        <v>8.5</v>
      </c>
      <c r="F2375">
        <v>84</v>
      </c>
      <c r="G2375">
        <v>544</v>
      </c>
      <c r="H2375">
        <v>510</v>
      </c>
      <c r="I2375">
        <v>223</v>
      </c>
      <c r="J2375" s="4">
        <f t="shared" si="327"/>
        <v>232.96310791747899</v>
      </c>
      <c r="K2375" s="4">
        <f t="shared" si="328"/>
        <v>35.338993643532348</v>
      </c>
      <c r="L2375" s="5">
        <f t="shared" si="333"/>
        <v>67.963107917478993</v>
      </c>
      <c r="M2375" s="5">
        <f t="shared" si="334"/>
        <v>1.3389936435323477</v>
      </c>
      <c r="N2375" s="6">
        <f t="shared" si="326"/>
        <v>331.84591209036398</v>
      </c>
      <c r="O2375" s="6">
        <f t="shared" si="329"/>
        <v>203.93768933988713</v>
      </c>
      <c r="P2375" s="6">
        <f>FORECAST(J2375,Inputs!$B$10:$B$18,Inputs!$A$10:$A$18)</f>
        <v>32.712621369606282</v>
      </c>
      <c r="Q2375" s="6">
        <f>IF(Inputs!$D$10="Yes",IF('Hourly Calcs'!P2375&gt;'Hourly Calcs'!K2375,'Hourly Calcs'!O2375,N2375+O2375),N2375+O2375)</f>
        <v>535.78360143025111</v>
      </c>
      <c r="R2375" s="12">
        <f t="shared" si="330"/>
        <v>2546.043673996553</v>
      </c>
      <c r="S2375" s="1">
        <f>IF(AND(A2375&gt;=5,A2375&lt;=9),INDEX(Demand!$C$3:$C$26,C2375),INDEX(Demand!$B$3:$B$26,C2375))</f>
        <v>600</v>
      </c>
      <c r="T2375" s="7">
        <f t="shared" si="331"/>
        <v>600</v>
      </c>
      <c r="U2375" s="7">
        <f t="shared" si="332"/>
        <v>1946.043673996553</v>
      </c>
    </row>
    <row r="2376" spans="1:21" x14ac:dyDescent="0.2">
      <c r="A2376" s="1">
        <v>4</v>
      </c>
      <c r="B2376" s="1">
        <v>9</v>
      </c>
      <c r="C2376" s="1">
        <v>16</v>
      </c>
      <c r="D2376">
        <v>10.7</v>
      </c>
      <c r="E2376">
        <v>8</v>
      </c>
      <c r="F2376">
        <v>83</v>
      </c>
      <c r="G2376">
        <v>415</v>
      </c>
      <c r="H2376">
        <v>468</v>
      </c>
      <c r="I2376">
        <v>174</v>
      </c>
      <c r="J2376" s="4">
        <f t="shared" si="327"/>
        <v>247.47354436959398</v>
      </c>
      <c r="K2376" s="4">
        <f t="shared" si="328"/>
        <v>27.125339781975647</v>
      </c>
      <c r="L2376" s="5">
        <f t="shared" si="333"/>
        <v>82.473544369593981</v>
      </c>
      <c r="M2376" s="5">
        <f t="shared" si="334"/>
        <v>6.8746602180243528</v>
      </c>
      <c r="N2376" s="6">
        <f t="shared" si="326"/>
        <v>207.40793593130371</v>
      </c>
      <c r="O2376" s="6">
        <f t="shared" si="329"/>
        <v>159.12626881228863</v>
      </c>
      <c r="P2376" s="6">
        <f>FORECAST(J2376,Inputs!$B$10:$B$18,Inputs!$A$10:$A$18)</f>
        <v>32.84697726268142</v>
      </c>
      <c r="Q2376" s="6">
        <f>IF(Inputs!$D$10="Yes",IF('Hourly Calcs'!P2376&gt;'Hourly Calcs'!K2376,'Hourly Calcs'!O2376,N2376+O2376),N2376+O2376)</f>
        <v>159.12626881228863</v>
      </c>
      <c r="R2376" s="12">
        <f t="shared" si="330"/>
        <v>756.16802939599552</v>
      </c>
      <c r="S2376" s="1">
        <f>IF(AND(A2376&gt;=5,A2376&lt;=9),INDEX(Demand!$C$3:$C$26,C2376),INDEX(Demand!$B$3:$B$26,C2376))</f>
        <v>900</v>
      </c>
      <c r="T2376" s="7">
        <f t="shared" si="331"/>
        <v>756.16802939599552</v>
      </c>
      <c r="U2376" s="7">
        <f t="shared" si="332"/>
        <v>0</v>
      </c>
    </row>
    <row r="2377" spans="1:21" x14ac:dyDescent="0.2">
      <c r="A2377" s="1">
        <v>4</v>
      </c>
      <c r="B2377" s="1">
        <v>9</v>
      </c>
      <c r="C2377" s="1">
        <v>17</v>
      </c>
      <c r="D2377">
        <v>9.8000000000000007</v>
      </c>
      <c r="E2377">
        <v>7.7</v>
      </c>
      <c r="F2377">
        <v>87</v>
      </c>
      <c r="G2377">
        <v>285</v>
      </c>
      <c r="H2377">
        <v>402</v>
      </c>
      <c r="I2377">
        <v>136</v>
      </c>
      <c r="J2377" s="4">
        <f t="shared" si="327"/>
        <v>260.22251069994297</v>
      </c>
      <c r="K2377" s="4">
        <f t="shared" si="328"/>
        <v>18.047342566563344</v>
      </c>
      <c r="L2377" s="5">
        <f t="shared" si="333"/>
        <v>0</v>
      </c>
      <c r="M2377" s="5">
        <f t="shared" si="334"/>
        <v>15.952657433436656</v>
      </c>
      <c r="N2377" s="6">
        <f t="shared" ref="N2377:N2440" si="335">H2377*MAX(0,COS(2*ASIN(SQRT(SIN(RADIANS($B$4))^2+COS(RADIANS($K2377))^2-2*SIN(RADIANS($B$4))*COS(RADIANS($K2377))*COS(RADIANS($J2377-$B$5))+(SIN(RADIANS($K2377))-COS(RADIANS($B$4)))^2)/2)))</f>
        <v>83.793864342618036</v>
      </c>
      <c r="O2377" s="6">
        <f t="shared" si="329"/>
        <v>124.37455493374283</v>
      </c>
      <c r="P2377" s="6">
        <f>FORECAST(J2377,Inputs!$B$10:$B$18,Inputs!$A$10:$A$18)</f>
        <v>32.965023247221694</v>
      </c>
      <c r="Q2377" s="6">
        <f>IF(Inputs!$D$10="Yes",IF('Hourly Calcs'!P2377&gt;'Hourly Calcs'!K2377,'Hourly Calcs'!O2377,N2377+O2377),N2377+O2377)</f>
        <v>124.37455493374283</v>
      </c>
      <c r="R2377" s="12">
        <f t="shared" si="330"/>
        <v>591.02788504514592</v>
      </c>
      <c r="S2377" s="1">
        <f>IF(AND(A2377&gt;=5,A2377&lt;=9),INDEX(Demand!$C$3:$C$26,C2377),INDEX(Demand!$B$3:$B$26,C2377))</f>
        <v>900</v>
      </c>
      <c r="T2377" s="7">
        <f t="shared" si="331"/>
        <v>591.02788504514592</v>
      </c>
      <c r="U2377" s="7">
        <f t="shared" si="332"/>
        <v>0</v>
      </c>
    </row>
    <row r="2378" spans="1:21" x14ac:dyDescent="0.2">
      <c r="A2378" s="1">
        <v>4</v>
      </c>
      <c r="B2378" s="1">
        <v>9</v>
      </c>
      <c r="C2378" s="1">
        <v>18</v>
      </c>
      <c r="D2378">
        <v>9.1999999999999993</v>
      </c>
      <c r="E2378">
        <v>7.9</v>
      </c>
      <c r="F2378">
        <v>92</v>
      </c>
      <c r="G2378">
        <v>119</v>
      </c>
      <c r="H2378">
        <v>203</v>
      </c>
      <c r="I2378">
        <v>76</v>
      </c>
      <c r="J2378" s="4">
        <f t="shared" ref="J2378:J2441" si="336">solarazimuth($B$2,$B$3,$B$1,A2378,B2378,C2378,0,0,0,0)</f>
        <v>272.02548230727257</v>
      </c>
      <c r="K2378" s="4">
        <f t="shared" ref="K2378:K2441" si="337">solarelevation($B$2,$B$3,$B$1,A2378,B2378,C2378,0,0,0,0)</f>
        <v>8.6535347235005275</v>
      </c>
      <c r="L2378" s="5">
        <f t="shared" si="333"/>
        <v>0</v>
      </c>
      <c r="M2378" s="5">
        <f t="shared" si="334"/>
        <v>25.346465276499472</v>
      </c>
      <c r="N2378" s="6">
        <f t="shared" si="335"/>
        <v>0</v>
      </c>
      <c r="O2378" s="6">
        <f t="shared" ref="O2378:O2441" si="338">$I2378*(1+COS(RADIANS($B$4)))/2</f>
        <v>69.503427757091586</v>
      </c>
      <c r="P2378" s="6">
        <f>FORECAST(J2378,Inputs!$B$10:$B$18,Inputs!$A$10:$A$18)</f>
        <v>33.07431002136363</v>
      </c>
      <c r="Q2378" s="6">
        <f>IF(Inputs!$D$10="Yes",IF('Hourly Calcs'!P2378&gt;'Hourly Calcs'!K2378,'Hourly Calcs'!O2378,N2378+O2378),N2378+O2378)</f>
        <v>69.503427757091586</v>
      </c>
      <c r="R2378" s="12">
        <f t="shared" ref="R2378:R2441" si="339">$B$6*$E$1*Q2378</f>
        <v>330.28028870169919</v>
      </c>
      <c r="S2378" s="1">
        <f>IF(AND(A2378&gt;=5,A2378&lt;=9),INDEX(Demand!$C$3:$C$26,C2378),INDEX(Demand!$B$3:$B$26,C2378))</f>
        <v>900</v>
      </c>
      <c r="T2378" s="7">
        <f t="shared" ref="T2378:T2441" si="340">S2378-MAX(0,S2378-R2378)</f>
        <v>330.28028870169919</v>
      </c>
      <c r="U2378" s="7">
        <f t="shared" ref="U2378:U2441" si="341">MAX(0,R2378-S2378)</f>
        <v>0</v>
      </c>
    </row>
    <row r="2379" spans="1:21" x14ac:dyDescent="0.2">
      <c r="A2379" s="1">
        <v>4</v>
      </c>
      <c r="B2379" s="1">
        <v>9</v>
      </c>
      <c r="C2379" s="1">
        <v>19</v>
      </c>
      <c r="D2379">
        <v>8.1</v>
      </c>
      <c r="E2379">
        <v>7.3</v>
      </c>
      <c r="F2379">
        <v>95</v>
      </c>
      <c r="G2379">
        <v>14</v>
      </c>
      <c r="H2379">
        <v>0</v>
      </c>
      <c r="I2379">
        <v>14</v>
      </c>
      <c r="J2379" s="4">
        <f t="shared" si="336"/>
        <v>283.58948117621657</v>
      </c>
      <c r="K2379" s="4">
        <f t="shared" si="337"/>
        <v>-0.43025328022719123</v>
      </c>
      <c r="L2379" s="5">
        <f t="shared" si="333"/>
        <v>0</v>
      </c>
      <c r="M2379" s="5">
        <f t="shared" si="334"/>
        <v>0</v>
      </c>
      <c r="N2379" s="6">
        <f t="shared" si="335"/>
        <v>0</v>
      </c>
      <c r="O2379" s="6">
        <f t="shared" si="338"/>
        <v>12.803263007885292</v>
      </c>
      <c r="P2379" s="6">
        <f>FORECAST(J2379,Inputs!$B$10:$B$18,Inputs!$A$10:$A$18)</f>
        <v>33.181384084964968</v>
      </c>
      <c r="Q2379" s="6">
        <f>IF(Inputs!$D$10="Yes",IF('Hourly Calcs'!P2379&gt;'Hourly Calcs'!K2379,'Hourly Calcs'!O2379,N2379+O2379),N2379+O2379)</f>
        <v>12.803263007885292</v>
      </c>
      <c r="R2379" s="12">
        <f t="shared" si="339"/>
        <v>60.841105813470904</v>
      </c>
      <c r="S2379" s="1">
        <f>IF(AND(A2379&gt;=5,A2379&lt;=9),INDEX(Demand!$C$3:$C$26,C2379),INDEX(Demand!$B$3:$B$26,C2379))</f>
        <v>900</v>
      </c>
      <c r="T2379" s="7">
        <f t="shared" si="340"/>
        <v>60.841105813470904</v>
      </c>
      <c r="U2379" s="7">
        <f t="shared" si="341"/>
        <v>0</v>
      </c>
    </row>
    <row r="2380" spans="1:21" x14ac:dyDescent="0.2">
      <c r="A2380" s="1">
        <v>4</v>
      </c>
      <c r="B2380" s="1">
        <v>9</v>
      </c>
      <c r="C2380" s="1">
        <v>20</v>
      </c>
      <c r="D2380">
        <v>7.7</v>
      </c>
      <c r="E2380">
        <v>7.5</v>
      </c>
      <c r="F2380">
        <v>99</v>
      </c>
      <c r="G2380">
        <v>0</v>
      </c>
      <c r="H2380">
        <v>0</v>
      </c>
      <c r="I2380">
        <v>0</v>
      </c>
      <c r="J2380" s="4">
        <f t="shared" si="336"/>
        <v>295.53474026241207</v>
      </c>
      <c r="K2380" s="4">
        <f t="shared" si="337"/>
        <v>-9.7183364112780879</v>
      </c>
      <c r="L2380" s="5">
        <f t="shared" si="333"/>
        <v>0</v>
      </c>
      <c r="M2380" s="5">
        <f t="shared" si="334"/>
        <v>0</v>
      </c>
      <c r="N2380" s="6">
        <f t="shared" si="335"/>
        <v>0</v>
      </c>
      <c r="O2380" s="6">
        <f t="shared" si="338"/>
        <v>0</v>
      </c>
      <c r="P2380" s="6">
        <f>FORECAST(J2380,Inputs!$B$10:$B$18,Inputs!$A$10:$A$18)</f>
        <v>33.291988335763072</v>
      </c>
      <c r="Q2380" s="6">
        <f>IF(Inputs!$D$10="Yes",IF('Hourly Calcs'!P2380&gt;'Hourly Calcs'!K2380,'Hourly Calcs'!O2380,N2380+O2380),N2380+O2380)</f>
        <v>0</v>
      </c>
      <c r="R2380" s="12">
        <f t="shared" si="339"/>
        <v>0</v>
      </c>
      <c r="S2380" s="1">
        <f>IF(AND(A2380&gt;=5,A2380&lt;=9),INDEX(Demand!$C$3:$C$26,C2380),INDEX(Demand!$B$3:$B$26,C2380))</f>
        <v>800</v>
      </c>
      <c r="T2380" s="7">
        <f t="shared" si="340"/>
        <v>0</v>
      </c>
      <c r="U2380" s="7">
        <f t="shared" si="341"/>
        <v>0</v>
      </c>
    </row>
    <row r="2381" spans="1:21" x14ac:dyDescent="0.2">
      <c r="A2381" s="1">
        <v>4</v>
      </c>
      <c r="B2381" s="1">
        <v>9</v>
      </c>
      <c r="C2381" s="1">
        <v>21</v>
      </c>
      <c r="D2381">
        <v>7.1</v>
      </c>
      <c r="E2381">
        <v>7.1</v>
      </c>
      <c r="F2381">
        <v>100</v>
      </c>
      <c r="G2381">
        <v>0</v>
      </c>
      <c r="H2381">
        <v>0</v>
      </c>
      <c r="I2381">
        <v>0</v>
      </c>
      <c r="J2381" s="4">
        <f t="shared" si="336"/>
        <v>308.41775592261183</v>
      </c>
      <c r="K2381" s="4">
        <f t="shared" si="337"/>
        <v>-17.768217240662011</v>
      </c>
      <c r="L2381" s="5">
        <f t="shared" si="333"/>
        <v>0</v>
      </c>
      <c r="M2381" s="5">
        <f t="shared" si="334"/>
        <v>0</v>
      </c>
      <c r="N2381" s="6">
        <f t="shared" si="335"/>
        <v>0</v>
      </c>
      <c r="O2381" s="6">
        <f t="shared" si="338"/>
        <v>0</v>
      </c>
      <c r="P2381" s="6">
        <f>FORECAST(J2381,Inputs!$B$10:$B$18,Inputs!$A$10:$A$18)</f>
        <v>33.411275517801961</v>
      </c>
      <c r="Q2381" s="6">
        <f>IF(Inputs!$D$10="Yes",IF('Hourly Calcs'!P2381&gt;'Hourly Calcs'!K2381,'Hourly Calcs'!O2381,N2381+O2381),N2381+O2381)</f>
        <v>0</v>
      </c>
      <c r="R2381" s="12">
        <f t="shared" si="339"/>
        <v>0</v>
      </c>
      <c r="S2381" s="1">
        <f>IF(AND(A2381&gt;=5,A2381&lt;=9),INDEX(Demand!$C$3:$C$26,C2381),INDEX(Demand!$B$3:$B$26,C2381))</f>
        <v>700</v>
      </c>
      <c r="T2381" s="7">
        <f t="shared" si="340"/>
        <v>0</v>
      </c>
      <c r="U2381" s="7">
        <f t="shared" si="341"/>
        <v>0</v>
      </c>
    </row>
    <row r="2382" spans="1:21" x14ac:dyDescent="0.2">
      <c r="A2382" s="1">
        <v>4</v>
      </c>
      <c r="B2382" s="1">
        <v>9</v>
      </c>
      <c r="C2382" s="1">
        <v>22</v>
      </c>
      <c r="D2382">
        <v>7.1</v>
      </c>
      <c r="E2382">
        <v>7.1</v>
      </c>
      <c r="F2382">
        <v>100</v>
      </c>
      <c r="G2382">
        <v>0</v>
      </c>
      <c r="H2382">
        <v>0</v>
      </c>
      <c r="I2382">
        <v>0</v>
      </c>
      <c r="J2382" s="4">
        <f t="shared" si="336"/>
        <v>322.68454259370696</v>
      </c>
      <c r="K2382" s="4">
        <f t="shared" si="337"/>
        <v>-24.407791839795962</v>
      </c>
      <c r="L2382" s="5">
        <f t="shared" si="333"/>
        <v>0</v>
      </c>
      <c r="M2382" s="5">
        <f t="shared" si="334"/>
        <v>0</v>
      </c>
      <c r="N2382" s="6">
        <f t="shared" si="335"/>
        <v>0</v>
      </c>
      <c r="O2382" s="6">
        <f t="shared" si="338"/>
        <v>0</v>
      </c>
      <c r="P2382" s="6">
        <f>FORECAST(J2382,Inputs!$B$10:$B$18,Inputs!$A$10:$A$18)</f>
        <v>33.543375394386175</v>
      </c>
      <c r="Q2382" s="6">
        <f>IF(Inputs!$D$10="Yes",IF('Hourly Calcs'!P2382&gt;'Hourly Calcs'!K2382,'Hourly Calcs'!O2382,N2382+O2382),N2382+O2382)</f>
        <v>0</v>
      </c>
      <c r="R2382" s="12">
        <f t="shared" si="339"/>
        <v>0</v>
      </c>
      <c r="S2382" s="1">
        <f>IF(AND(A2382&gt;=5,A2382&lt;=9),INDEX(Demand!$C$3:$C$26,C2382),INDEX(Demand!$B$3:$B$26,C2382))</f>
        <v>600</v>
      </c>
      <c r="T2382" s="7">
        <f t="shared" si="340"/>
        <v>0</v>
      </c>
      <c r="U2382" s="7">
        <f t="shared" si="341"/>
        <v>0</v>
      </c>
    </row>
    <row r="2383" spans="1:21" x14ac:dyDescent="0.2">
      <c r="A2383" s="1">
        <v>4</v>
      </c>
      <c r="B2383" s="1">
        <v>9</v>
      </c>
      <c r="C2383" s="1">
        <v>23</v>
      </c>
      <c r="D2383">
        <v>7.1</v>
      </c>
      <c r="E2383">
        <v>7.1</v>
      </c>
      <c r="F2383">
        <v>100</v>
      </c>
      <c r="G2383">
        <v>0</v>
      </c>
      <c r="H2383">
        <v>0</v>
      </c>
      <c r="I2383">
        <v>0</v>
      </c>
      <c r="J2383" s="4">
        <f t="shared" si="336"/>
        <v>338.50376135409874</v>
      </c>
      <c r="K2383" s="4">
        <f t="shared" si="337"/>
        <v>-29.061271566893552</v>
      </c>
      <c r="L2383" s="5">
        <f t="shared" si="333"/>
        <v>0</v>
      </c>
      <c r="M2383" s="5">
        <f t="shared" si="334"/>
        <v>0</v>
      </c>
      <c r="N2383" s="6">
        <f t="shared" si="335"/>
        <v>0</v>
      </c>
      <c r="O2383" s="6">
        <f t="shared" si="338"/>
        <v>0</v>
      </c>
      <c r="P2383" s="6">
        <f>FORECAST(J2383,Inputs!$B$10:$B$18,Inputs!$A$10:$A$18)</f>
        <v>33.68984964216758</v>
      </c>
      <c r="Q2383" s="6">
        <f>IF(Inputs!$D$10="Yes",IF('Hourly Calcs'!P2383&gt;'Hourly Calcs'!K2383,'Hourly Calcs'!O2383,N2383+O2383),N2383+O2383)</f>
        <v>0</v>
      </c>
      <c r="R2383" s="12">
        <f t="shared" si="339"/>
        <v>0</v>
      </c>
      <c r="S2383" s="1">
        <f>IF(AND(A2383&gt;=5,A2383&lt;=9),INDEX(Demand!$C$3:$C$26,C2383),INDEX(Demand!$B$3:$B$26,C2383))</f>
        <v>500</v>
      </c>
      <c r="T2383" s="7">
        <f t="shared" si="340"/>
        <v>0</v>
      </c>
      <c r="U2383" s="7">
        <f t="shared" si="341"/>
        <v>0</v>
      </c>
    </row>
    <row r="2384" spans="1:21" x14ac:dyDescent="0.2">
      <c r="A2384" s="1">
        <v>4</v>
      </c>
      <c r="B2384" s="1">
        <v>9</v>
      </c>
      <c r="C2384" s="1">
        <v>24</v>
      </c>
      <c r="D2384">
        <v>7.1</v>
      </c>
      <c r="E2384">
        <v>7.1</v>
      </c>
      <c r="F2384">
        <v>100</v>
      </c>
      <c r="G2384">
        <v>0</v>
      </c>
      <c r="H2384">
        <v>0</v>
      </c>
      <c r="I2384">
        <v>0</v>
      </c>
      <c r="J2384" s="4">
        <f t="shared" si="336"/>
        <v>355.52380506277257</v>
      </c>
      <c r="K2384" s="4">
        <f t="shared" si="337"/>
        <v>-31.184130104677948</v>
      </c>
      <c r="L2384" s="5">
        <f t="shared" si="333"/>
        <v>0</v>
      </c>
      <c r="M2384" s="5">
        <f t="shared" si="334"/>
        <v>0</v>
      </c>
      <c r="N2384" s="6">
        <f t="shared" si="335"/>
        <v>0</v>
      </c>
      <c r="O2384" s="6">
        <f t="shared" si="338"/>
        <v>0</v>
      </c>
      <c r="P2384" s="6">
        <f>FORECAST(J2384,Inputs!$B$10:$B$18,Inputs!$A$10:$A$18)</f>
        <v>33.847442639470117</v>
      </c>
      <c r="Q2384" s="6">
        <f>IF(Inputs!$D$10="Yes",IF('Hourly Calcs'!P2384&gt;'Hourly Calcs'!K2384,'Hourly Calcs'!O2384,N2384+O2384),N2384+O2384)</f>
        <v>0</v>
      </c>
      <c r="R2384" s="12">
        <f t="shared" si="339"/>
        <v>0</v>
      </c>
      <c r="S2384" s="1">
        <f>IF(AND(A2384&gt;=5,A2384&lt;=9),INDEX(Demand!$C$3:$C$26,C2384),INDEX(Demand!$B$3:$B$26,C2384))</f>
        <v>400</v>
      </c>
      <c r="T2384" s="7">
        <f t="shared" si="340"/>
        <v>0</v>
      </c>
      <c r="U2384" s="7">
        <f t="shared" si="341"/>
        <v>0</v>
      </c>
    </row>
    <row r="2385" spans="1:21" x14ac:dyDescent="0.2">
      <c r="A2385" s="1">
        <v>4</v>
      </c>
      <c r="B2385" s="1">
        <v>10</v>
      </c>
      <c r="C2385" s="1">
        <v>1</v>
      </c>
      <c r="D2385">
        <v>6.8</v>
      </c>
      <c r="E2385">
        <v>6.8</v>
      </c>
      <c r="F2385">
        <v>100</v>
      </c>
      <c r="G2385">
        <v>0</v>
      </c>
      <c r="H2385">
        <v>0</v>
      </c>
      <c r="I2385">
        <v>0</v>
      </c>
      <c r="J2385" s="4">
        <f t="shared" si="336"/>
        <v>12.824697587735386</v>
      </c>
      <c r="K2385" s="4">
        <f t="shared" si="337"/>
        <v>-30.475937957137603</v>
      </c>
      <c r="L2385" s="5">
        <f t="shared" si="333"/>
        <v>0</v>
      </c>
      <c r="M2385" s="5">
        <f t="shared" si="334"/>
        <v>0</v>
      </c>
      <c r="N2385" s="6">
        <f t="shared" si="335"/>
        <v>0</v>
      </c>
      <c r="O2385" s="6">
        <f t="shared" si="338"/>
        <v>0</v>
      </c>
      <c r="P2385" s="6">
        <f>FORECAST(J2385,Inputs!$B$10:$B$18,Inputs!$A$10:$A$18)</f>
        <v>30.674302755441992</v>
      </c>
      <c r="Q2385" s="6">
        <f>IF(Inputs!$D$10="Yes",IF('Hourly Calcs'!P2385&gt;'Hourly Calcs'!K2385,'Hourly Calcs'!O2385,N2385+O2385),N2385+O2385)</f>
        <v>0</v>
      </c>
      <c r="R2385" s="12">
        <f t="shared" si="339"/>
        <v>0</v>
      </c>
      <c r="S2385" s="1">
        <f>IF(AND(A2385&gt;=5,A2385&lt;=9),INDEX(Demand!$C$3:$C$26,C2385),INDEX(Demand!$B$3:$B$26,C2385))</f>
        <v>350</v>
      </c>
      <c r="T2385" s="7">
        <f t="shared" si="340"/>
        <v>0</v>
      </c>
      <c r="U2385" s="7">
        <f t="shared" si="341"/>
        <v>0</v>
      </c>
    </row>
    <row r="2386" spans="1:21" x14ac:dyDescent="0.2">
      <c r="A2386" s="1">
        <v>4</v>
      </c>
      <c r="B2386" s="1">
        <v>10</v>
      </c>
      <c r="C2386" s="1">
        <v>2</v>
      </c>
      <c r="D2386">
        <v>6.5</v>
      </c>
      <c r="E2386">
        <v>6.5</v>
      </c>
      <c r="F2386">
        <v>100</v>
      </c>
      <c r="G2386">
        <v>0</v>
      </c>
      <c r="H2386">
        <v>0</v>
      </c>
      <c r="I2386">
        <v>0</v>
      </c>
      <c r="J2386" s="4">
        <f t="shared" si="336"/>
        <v>29.331293262610131</v>
      </c>
      <c r="K2386" s="4">
        <f t="shared" si="337"/>
        <v>-27.04012147094943</v>
      </c>
      <c r="L2386" s="5">
        <f t="shared" si="333"/>
        <v>0</v>
      </c>
      <c r="M2386" s="5">
        <f t="shared" si="334"/>
        <v>0</v>
      </c>
      <c r="N2386" s="6">
        <f t="shared" si="335"/>
        <v>0</v>
      </c>
      <c r="O2386" s="6">
        <f t="shared" si="338"/>
        <v>0</v>
      </c>
      <c r="P2386" s="6">
        <f>FORECAST(J2386,Inputs!$B$10:$B$18,Inputs!$A$10:$A$18)</f>
        <v>30.827141604283426</v>
      </c>
      <c r="Q2386" s="6">
        <f>IF(Inputs!$D$10="Yes",IF('Hourly Calcs'!P2386&gt;'Hourly Calcs'!K2386,'Hourly Calcs'!O2386,N2386+O2386),N2386+O2386)</f>
        <v>0</v>
      </c>
      <c r="R2386" s="12">
        <f t="shared" si="339"/>
        <v>0</v>
      </c>
      <c r="S2386" s="1">
        <f>IF(AND(A2386&gt;=5,A2386&lt;=9),INDEX(Demand!$C$3:$C$26,C2386),INDEX(Demand!$B$3:$B$26,C2386))</f>
        <v>350</v>
      </c>
      <c r="T2386" s="7">
        <f t="shared" si="340"/>
        <v>0</v>
      </c>
      <c r="U2386" s="7">
        <f t="shared" si="341"/>
        <v>0</v>
      </c>
    </row>
    <row r="2387" spans="1:21" x14ac:dyDescent="0.2">
      <c r="A2387" s="1">
        <v>4</v>
      </c>
      <c r="B2387" s="1">
        <v>10</v>
      </c>
      <c r="C2387" s="1">
        <v>3</v>
      </c>
      <c r="D2387">
        <v>5.9</v>
      </c>
      <c r="E2387">
        <v>5.9</v>
      </c>
      <c r="F2387">
        <v>100</v>
      </c>
      <c r="G2387">
        <v>0</v>
      </c>
      <c r="H2387">
        <v>0</v>
      </c>
      <c r="I2387">
        <v>0</v>
      </c>
      <c r="J2387" s="4">
        <f t="shared" si="336"/>
        <v>44.382790295859337</v>
      </c>
      <c r="K2387" s="4">
        <f t="shared" si="337"/>
        <v>-21.325195874769648</v>
      </c>
      <c r="L2387" s="5">
        <f t="shared" si="333"/>
        <v>0</v>
      </c>
      <c r="M2387" s="5">
        <f t="shared" si="334"/>
        <v>0</v>
      </c>
      <c r="N2387" s="6">
        <f t="shared" si="335"/>
        <v>0</v>
      </c>
      <c r="O2387" s="6">
        <f t="shared" si="338"/>
        <v>0</v>
      </c>
      <c r="P2387" s="6">
        <f>FORECAST(J2387,Inputs!$B$10:$B$18,Inputs!$A$10:$A$18)</f>
        <v>30.96650731755425</v>
      </c>
      <c r="Q2387" s="6">
        <f>IF(Inputs!$D$10="Yes",IF('Hourly Calcs'!P2387&gt;'Hourly Calcs'!K2387,'Hourly Calcs'!O2387,N2387+O2387),N2387+O2387)</f>
        <v>0</v>
      </c>
      <c r="R2387" s="12">
        <f t="shared" si="339"/>
        <v>0</v>
      </c>
      <c r="S2387" s="1">
        <f>IF(AND(A2387&gt;=5,A2387&lt;=9),INDEX(Demand!$C$3:$C$26,C2387),INDEX(Demand!$B$3:$B$26,C2387))</f>
        <v>350</v>
      </c>
      <c r="T2387" s="7">
        <f t="shared" si="340"/>
        <v>0</v>
      </c>
      <c r="U2387" s="7">
        <f t="shared" si="341"/>
        <v>0</v>
      </c>
    </row>
    <row r="2388" spans="1:21" x14ac:dyDescent="0.2">
      <c r="A2388" s="1">
        <v>4</v>
      </c>
      <c r="B2388" s="1">
        <v>10</v>
      </c>
      <c r="C2388" s="1">
        <v>4</v>
      </c>
      <c r="D2388">
        <v>6.3</v>
      </c>
      <c r="E2388">
        <v>6.3</v>
      </c>
      <c r="F2388">
        <v>100</v>
      </c>
      <c r="G2388">
        <v>0</v>
      </c>
      <c r="H2388">
        <v>0</v>
      </c>
      <c r="I2388">
        <v>0</v>
      </c>
      <c r="J2388" s="4">
        <f t="shared" si="336"/>
        <v>57.911399854953928</v>
      </c>
      <c r="K2388" s="4">
        <f t="shared" si="337"/>
        <v>-13.912984113730062</v>
      </c>
      <c r="L2388" s="5">
        <f t="shared" si="333"/>
        <v>0</v>
      </c>
      <c r="M2388" s="5">
        <f t="shared" si="334"/>
        <v>0</v>
      </c>
      <c r="N2388" s="6">
        <f t="shared" si="335"/>
        <v>0</v>
      </c>
      <c r="O2388" s="6">
        <f t="shared" si="338"/>
        <v>0</v>
      </c>
      <c r="P2388" s="6">
        <f>FORECAST(J2388,Inputs!$B$10:$B$18,Inputs!$A$10:$A$18)</f>
        <v>31.0917722208792</v>
      </c>
      <c r="Q2388" s="6">
        <f>IF(Inputs!$D$10="Yes",IF('Hourly Calcs'!P2388&gt;'Hourly Calcs'!K2388,'Hourly Calcs'!O2388,N2388+O2388),N2388+O2388)</f>
        <v>0</v>
      </c>
      <c r="R2388" s="12">
        <f t="shared" si="339"/>
        <v>0</v>
      </c>
      <c r="S2388" s="1">
        <f>IF(AND(A2388&gt;=5,A2388&lt;=9),INDEX(Demand!$C$3:$C$26,C2388),INDEX(Demand!$B$3:$B$26,C2388))</f>
        <v>350</v>
      </c>
      <c r="T2388" s="7">
        <f t="shared" si="340"/>
        <v>0</v>
      </c>
      <c r="U2388" s="7">
        <f t="shared" si="341"/>
        <v>0</v>
      </c>
    </row>
    <row r="2389" spans="1:21" x14ac:dyDescent="0.2">
      <c r="A2389" s="1">
        <v>4</v>
      </c>
      <c r="B2389" s="1">
        <v>10</v>
      </c>
      <c r="C2389" s="1">
        <v>5</v>
      </c>
      <c r="D2389">
        <v>5.7</v>
      </c>
      <c r="E2389">
        <v>5.5</v>
      </c>
      <c r="F2389">
        <v>99</v>
      </c>
      <c r="G2389">
        <v>0</v>
      </c>
      <c r="H2389">
        <v>0</v>
      </c>
      <c r="I2389">
        <v>0</v>
      </c>
      <c r="J2389" s="4">
        <f t="shared" si="336"/>
        <v>70.251072351501278</v>
      </c>
      <c r="K2389" s="4">
        <f t="shared" si="337"/>
        <v>-5.3320812668762301</v>
      </c>
      <c r="L2389" s="5">
        <f t="shared" si="333"/>
        <v>0</v>
      </c>
      <c r="M2389" s="5">
        <f t="shared" si="334"/>
        <v>0</v>
      </c>
      <c r="N2389" s="6">
        <f t="shared" si="335"/>
        <v>0</v>
      </c>
      <c r="O2389" s="6">
        <f t="shared" si="338"/>
        <v>0</v>
      </c>
      <c r="P2389" s="6">
        <f>FORECAST(J2389,Inputs!$B$10:$B$18,Inputs!$A$10:$A$18)</f>
        <v>31.206028447699083</v>
      </c>
      <c r="Q2389" s="6">
        <f>IF(Inputs!$D$10="Yes",IF('Hourly Calcs'!P2389&gt;'Hourly Calcs'!K2389,'Hourly Calcs'!O2389,N2389+O2389),N2389+O2389)</f>
        <v>0</v>
      </c>
      <c r="R2389" s="12">
        <f t="shared" si="339"/>
        <v>0</v>
      </c>
      <c r="S2389" s="1">
        <f>IF(AND(A2389&gt;=5,A2389&lt;=9),INDEX(Demand!$C$3:$C$26,C2389),INDEX(Demand!$B$3:$B$26,C2389))</f>
        <v>350</v>
      </c>
      <c r="T2389" s="7">
        <f t="shared" si="340"/>
        <v>0</v>
      </c>
      <c r="U2389" s="7">
        <f t="shared" si="341"/>
        <v>0</v>
      </c>
    </row>
    <row r="2390" spans="1:21" x14ac:dyDescent="0.2">
      <c r="A2390" s="1">
        <v>4</v>
      </c>
      <c r="B2390" s="1">
        <v>10</v>
      </c>
      <c r="C2390" s="1">
        <v>6</v>
      </c>
      <c r="D2390">
        <v>5.8</v>
      </c>
      <c r="E2390">
        <v>5.0999999999999996</v>
      </c>
      <c r="F2390">
        <v>95</v>
      </c>
      <c r="G2390">
        <v>4</v>
      </c>
      <c r="H2390">
        <v>0</v>
      </c>
      <c r="I2390">
        <v>4</v>
      </c>
      <c r="J2390" s="4">
        <f t="shared" si="336"/>
        <v>81.914219367301484</v>
      </c>
      <c r="K2390" s="4">
        <f t="shared" si="337"/>
        <v>4.0170481673511205</v>
      </c>
      <c r="L2390" s="5">
        <f t="shared" si="333"/>
        <v>83.085780632698516</v>
      </c>
      <c r="M2390" s="5">
        <f t="shared" si="334"/>
        <v>29.98295183264888</v>
      </c>
      <c r="N2390" s="6">
        <f t="shared" si="335"/>
        <v>0</v>
      </c>
      <c r="O2390" s="6">
        <f t="shared" si="338"/>
        <v>3.6580751451100832</v>
      </c>
      <c r="P2390" s="6">
        <f>FORECAST(J2390,Inputs!$B$10:$B$18,Inputs!$A$10:$A$18)</f>
        <v>31.314020549697233</v>
      </c>
      <c r="Q2390" s="6">
        <f>IF(Inputs!$D$10="Yes",IF('Hourly Calcs'!P2390&gt;'Hourly Calcs'!K2390,'Hourly Calcs'!O2390,N2390+O2390),N2390+O2390)</f>
        <v>3.6580751451100832</v>
      </c>
      <c r="R2390" s="12">
        <f t="shared" si="339"/>
        <v>17.383173089563115</v>
      </c>
      <c r="S2390" s="1">
        <f>IF(AND(A2390&gt;=5,A2390&lt;=9),INDEX(Demand!$C$3:$C$26,C2390),INDEX(Demand!$B$3:$B$26,C2390))</f>
        <v>350</v>
      </c>
      <c r="T2390" s="7">
        <f t="shared" si="340"/>
        <v>17.383173089563115</v>
      </c>
      <c r="U2390" s="7">
        <f t="shared" si="341"/>
        <v>0</v>
      </c>
    </row>
    <row r="2391" spans="1:21" x14ac:dyDescent="0.2">
      <c r="A2391" s="1">
        <v>4</v>
      </c>
      <c r="B2391" s="1">
        <v>10</v>
      </c>
      <c r="C2391" s="1">
        <v>7</v>
      </c>
      <c r="D2391">
        <v>7</v>
      </c>
      <c r="E2391">
        <v>6.1</v>
      </c>
      <c r="F2391">
        <v>94</v>
      </c>
      <c r="G2391">
        <v>70</v>
      </c>
      <c r="H2391">
        <v>75</v>
      </c>
      <c r="I2391">
        <v>59</v>
      </c>
      <c r="J2391" s="4">
        <f t="shared" si="336"/>
        <v>93.488243941727347</v>
      </c>
      <c r="K2391" s="4">
        <f t="shared" si="337"/>
        <v>13.37307217629872</v>
      </c>
      <c r="L2391" s="5">
        <f t="shared" si="333"/>
        <v>71.511756058272653</v>
      </c>
      <c r="M2391" s="5">
        <f t="shared" si="334"/>
        <v>20.62692782370128</v>
      </c>
      <c r="N2391" s="6">
        <f t="shared" si="335"/>
        <v>27.319960089579752</v>
      </c>
      <c r="O2391" s="6">
        <f t="shared" si="338"/>
        <v>53.956608390373731</v>
      </c>
      <c r="P2391" s="6">
        <f>FORECAST(J2391,Inputs!$B$10:$B$18,Inputs!$A$10:$A$18)</f>
        <v>31.421187443904881</v>
      </c>
      <c r="Q2391" s="6">
        <f>IF(Inputs!$D$10="Yes",IF('Hourly Calcs'!P2391&gt;'Hourly Calcs'!K2391,'Hourly Calcs'!O2391,N2391+O2391),N2391+O2391)</f>
        <v>53.956608390373731</v>
      </c>
      <c r="R2391" s="12">
        <f t="shared" si="339"/>
        <v>256.40180307105595</v>
      </c>
      <c r="S2391" s="1">
        <f>IF(AND(A2391&gt;=5,A2391&lt;=9),INDEX(Demand!$C$3:$C$26,C2391),INDEX(Demand!$B$3:$B$26,C2391))</f>
        <v>350</v>
      </c>
      <c r="T2391" s="7">
        <f t="shared" si="340"/>
        <v>256.40180307105595</v>
      </c>
      <c r="U2391" s="7">
        <f t="shared" si="341"/>
        <v>0</v>
      </c>
    </row>
    <row r="2392" spans="1:21" x14ac:dyDescent="0.2">
      <c r="A2392" s="1">
        <v>4</v>
      </c>
      <c r="B2392" s="1">
        <v>10</v>
      </c>
      <c r="C2392" s="1">
        <v>8</v>
      </c>
      <c r="D2392">
        <v>8.1999999999999993</v>
      </c>
      <c r="E2392">
        <v>6.6</v>
      </c>
      <c r="F2392">
        <v>90</v>
      </c>
      <c r="G2392">
        <v>210</v>
      </c>
      <c r="H2392">
        <v>283</v>
      </c>
      <c r="I2392">
        <v>119</v>
      </c>
      <c r="J2392" s="4">
        <f t="shared" si="336"/>
        <v>105.63175226608753</v>
      </c>
      <c r="K2392" s="4">
        <f t="shared" si="337"/>
        <v>22.705734939166646</v>
      </c>
      <c r="L2392" s="5">
        <f t="shared" si="333"/>
        <v>59.368247733912469</v>
      </c>
      <c r="M2392" s="5">
        <f t="shared" si="334"/>
        <v>11.294265060833354</v>
      </c>
      <c r="N2392" s="6">
        <f t="shared" si="335"/>
        <v>164.94508487476685</v>
      </c>
      <c r="O2392" s="6">
        <f t="shared" si="338"/>
        <v>108.82773556702497</v>
      </c>
      <c r="P2392" s="6">
        <f>FORECAST(J2392,Inputs!$B$10:$B$18,Inputs!$A$10:$A$18)</f>
        <v>31.533627335797103</v>
      </c>
      <c r="Q2392" s="6">
        <f>IF(Inputs!$D$10="Yes",IF('Hourly Calcs'!P2392&gt;'Hourly Calcs'!K2392,'Hourly Calcs'!O2392,N2392+O2392),N2392+O2392)</f>
        <v>108.82773556702497</v>
      </c>
      <c r="R2392" s="12">
        <f t="shared" si="339"/>
        <v>517.14939941450268</v>
      </c>
      <c r="S2392" s="1">
        <f>IF(AND(A2392&gt;=5,A2392&lt;=9),INDEX(Demand!$C$3:$C$26,C2392),INDEX(Demand!$B$3:$B$26,C2392))</f>
        <v>350</v>
      </c>
      <c r="T2392" s="7">
        <f t="shared" si="340"/>
        <v>350</v>
      </c>
      <c r="U2392" s="7">
        <f t="shared" si="341"/>
        <v>167.14939941450268</v>
      </c>
    </row>
    <row r="2393" spans="1:21" x14ac:dyDescent="0.2">
      <c r="A2393" s="1">
        <v>4</v>
      </c>
      <c r="B2393" s="1">
        <v>10</v>
      </c>
      <c r="C2393" s="1">
        <v>9</v>
      </c>
      <c r="D2393">
        <v>8.6999999999999993</v>
      </c>
      <c r="E2393">
        <v>7.6</v>
      </c>
      <c r="F2393">
        <v>93</v>
      </c>
      <c r="G2393">
        <v>323</v>
      </c>
      <c r="H2393">
        <v>280</v>
      </c>
      <c r="I2393">
        <v>191</v>
      </c>
      <c r="J2393" s="4">
        <f t="shared" si="336"/>
        <v>119.11032479726029</v>
      </c>
      <c r="K2393" s="4">
        <f t="shared" si="337"/>
        <v>31.476724225533289</v>
      </c>
      <c r="L2393" s="5">
        <f t="shared" si="333"/>
        <v>45.88967520273971</v>
      </c>
      <c r="M2393" s="5">
        <f t="shared" si="334"/>
        <v>2.5232757744667111</v>
      </c>
      <c r="N2393" s="6">
        <f t="shared" si="335"/>
        <v>214.15310627345133</v>
      </c>
      <c r="O2393" s="6">
        <f t="shared" si="338"/>
        <v>174.67308817900647</v>
      </c>
      <c r="P2393" s="6">
        <f>FORECAST(J2393,Inputs!$B$10:$B$18,Inputs!$A$10:$A$18)</f>
        <v>31.658428933307963</v>
      </c>
      <c r="Q2393" s="6">
        <f>IF(Inputs!$D$10="Yes",IF('Hourly Calcs'!P2393&gt;'Hourly Calcs'!K2393,'Hourly Calcs'!O2393,N2393+O2393),N2393+O2393)</f>
        <v>174.67308817900647</v>
      </c>
      <c r="R2393" s="12">
        <f t="shared" si="339"/>
        <v>830.04651502663876</v>
      </c>
      <c r="S2393" s="1">
        <f>IF(AND(A2393&gt;=5,A2393&lt;=9),INDEX(Demand!$C$3:$C$26,C2393),INDEX(Demand!$B$3:$B$26,C2393))</f>
        <v>350</v>
      </c>
      <c r="T2393" s="7">
        <f t="shared" si="340"/>
        <v>350</v>
      </c>
      <c r="U2393" s="7">
        <f t="shared" si="341"/>
        <v>480.04651502663876</v>
      </c>
    </row>
    <row r="2394" spans="1:21" x14ac:dyDescent="0.2">
      <c r="A2394" s="1">
        <v>4</v>
      </c>
      <c r="B2394" s="1">
        <v>10</v>
      </c>
      <c r="C2394" s="1">
        <v>10</v>
      </c>
      <c r="D2394">
        <v>9.3000000000000007</v>
      </c>
      <c r="E2394">
        <v>6</v>
      </c>
      <c r="F2394">
        <v>80</v>
      </c>
      <c r="G2394">
        <v>541</v>
      </c>
      <c r="H2394">
        <v>565</v>
      </c>
      <c r="I2394">
        <v>204</v>
      </c>
      <c r="J2394" s="4">
        <f t="shared" si="336"/>
        <v>134.77916383996609</v>
      </c>
      <c r="K2394" s="4">
        <f t="shared" si="337"/>
        <v>39.071093920852093</v>
      </c>
      <c r="L2394" s="5">
        <f t="shared" si="333"/>
        <v>30.220836160033912</v>
      </c>
      <c r="M2394" s="5">
        <f t="shared" si="334"/>
        <v>5.0710939208520927</v>
      </c>
      <c r="N2394" s="6">
        <f t="shared" si="335"/>
        <v>507.1801377709902</v>
      </c>
      <c r="O2394" s="6">
        <f t="shared" si="338"/>
        <v>186.56183240061424</v>
      </c>
      <c r="P2394" s="6">
        <f>FORECAST(J2394,Inputs!$B$10:$B$18,Inputs!$A$10:$A$18)</f>
        <v>31.80351077629598</v>
      </c>
      <c r="Q2394" s="6">
        <f>IF(Inputs!$D$10="Yes",IF('Hourly Calcs'!P2394&gt;'Hourly Calcs'!K2394,'Hourly Calcs'!O2394,N2394+O2394),N2394+O2394)</f>
        <v>693.74197017160441</v>
      </c>
      <c r="R2394" s="12">
        <f t="shared" si="339"/>
        <v>3296.6618422554639</v>
      </c>
      <c r="S2394" s="1">
        <f>IF(AND(A2394&gt;=5,A2394&lt;=9),INDEX(Demand!$C$3:$C$26,C2394),INDEX(Demand!$B$3:$B$26,C2394))</f>
        <v>600</v>
      </c>
      <c r="T2394" s="7">
        <f t="shared" si="340"/>
        <v>600</v>
      </c>
      <c r="U2394" s="7">
        <f t="shared" si="341"/>
        <v>2696.6618422554639</v>
      </c>
    </row>
    <row r="2395" spans="1:21" x14ac:dyDescent="0.2">
      <c r="A2395" s="1">
        <v>4</v>
      </c>
      <c r="B2395" s="1">
        <v>10</v>
      </c>
      <c r="C2395" s="1">
        <v>11</v>
      </c>
      <c r="D2395">
        <v>9.6</v>
      </c>
      <c r="E2395">
        <v>5.9</v>
      </c>
      <c r="F2395">
        <v>78</v>
      </c>
      <c r="G2395">
        <v>613</v>
      </c>
      <c r="H2395">
        <v>566</v>
      </c>
      <c r="I2395">
        <v>224</v>
      </c>
      <c r="J2395" s="4">
        <f t="shared" si="336"/>
        <v>153.30600253980222</v>
      </c>
      <c r="K2395" s="4">
        <f t="shared" si="337"/>
        <v>44.666815117368422</v>
      </c>
      <c r="L2395" s="5">
        <f t="shared" si="333"/>
        <v>11.693997460197778</v>
      </c>
      <c r="M2395" s="5">
        <f t="shared" si="334"/>
        <v>10.666815117368422</v>
      </c>
      <c r="N2395" s="6">
        <f t="shared" si="335"/>
        <v>550.29142104737787</v>
      </c>
      <c r="O2395" s="6">
        <f t="shared" si="338"/>
        <v>204.85220812616467</v>
      </c>
      <c r="P2395" s="6">
        <f>FORECAST(J2395,Inputs!$B$10:$B$18,Inputs!$A$10:$A$18)</f>
        <v>31.97505557907224</v>
      </c>
      <c r="Q2395" s="6">
        <f>IF(Inputs!$D$10="Yes",IF('Hourly Calcs'!P2395&gt;'Hourly Calcs'!K2395,'Hourly Calcs'!O2395,N2395+O2395),N2395+O2395)</f>
        <v>755.14362917354254</v>
      </c>
      <c r="R2395" s="12">
        <f t="shared" si="339"/>
        <v>3588.4425258326742</v>
      </c>
      <c r="S2395" s="1">
        <f>IF(AND(A2395&gt;=5,A2395&lt;=9),INDEX(Demand!$C$3:$C$26,C2395),INDEX(Demand!$B$3:$B$26,C2395))</f>
        <v>600</v>
      </c>
      <c r="T2395" s="7">
        <f t="shared" si="340"/>
        <v>600</v>
      </c>
      <c r="U2395" s="7">
        <f t="shared" si="341"/>
        <v>2988.4425258326742</v>
      </c>
    </row>
    <row r="2396" spans="1:21" x14ac:dyDescent="0.2">
      <c r="A2396" s="1">
        <v>4</v>
      </c>
      <c r="B2396" s="1">
        <v>10</v>
      </c>
      <c r="C2396" s="1">
        <v>12</v>
      </c>
      <c r="D2396">
        <v>10.3</v>
      </c>
      <c r="E2396">
        <v>6.4</v>
      </c>
      <c r="F2396">
        <v>77</v>
      </c>
      <c r="G2396">
        <v>714</v>
      </c>
      <c r="H2396">
        <v>684</v>
      </c>
      <c r="I2396">
        <v>209</v>
      </c>
      <c r="J2396" s="4">
        <f t="shared" si="336"/>
        <v>174.39996002427472</v>
      </c>
      <c r="K2396" s="4">
        <f t="shared" si="337"/>
        <v>47.331593743654281</v>
      </c>
      <c r="L2396" s="5">
        <f t="shared" si="333"/>
        <v>9.3999600242747192</v>
      </c>
      <c r="M2396" s="5">
        <f t="shared" si="334"/>
        <v>13.331593743654281</v>
      </c>
      <c r="N2396" s="6">
        <f t="shared" si="335"/>
        <v>672.70585908748455</v>
      </c>
      <c r="O2396" s="6">
        <f t="shared" si="338"/>
        <v>191.13442633200185</v>
      </c>
      <c r="P2396" s="6">
        <f>FORECAST(J2396,Inputs!$B$10:$B$18,Inputs!$A$10:$A$18)</f>
        <v>32.170370000224764</v>
      </c>
      <c r="Q2396" s="6">
        <f>IF(Inputs!$D$10="Yes",IF('Hourly Calcs'!P2396&gt;'Hourly Calcs'!K2396,'Hourly Calcs'!O2396,N2396+O2396),N2396+O2396)</f>
        <v>863.84028541948646</v>
      </c>
      <c r="R2396" s="12">
        <f t="shared" si="339"/>
        <v>4104.9690363133996</v>
      </c>
      <c r="S2396" s="1">
        <f>IF(AND(A2396&gt;=5,A2396&lt;=9),INDEX(Demand!$C$3:$C$26,C2396),INDEX(Demand!$B$3:$B$26,C2396))</f>
        <v>600</v>
      </c>
      <c r="T2396" s="7">
        <f t="shared" si="340"/>
        <v>600</v>
      </c>
      <c r="U2396" s="7">
        <f t="shared" si="341"/>
        <v>3504.9690363133996</v>
      </c>
    </row>
    <row r="2397" spans="1:21" x14ac:dyDescent="0.2">
      <c r="A2397" s="1">
        <v>4</v>
      </c>
      <c r="B2397" s="1">
        <v>10</v>
      </c>
      <c r="C2397" s="1">
        <v>13</v>
      </c>
      <c r="D2397">
        <v>10.9</v>
      </c>
      <c r="E2397">
        <v>6.7</v>
      </c>
      <c r="F2397">
        <v>75</v>
      </c>
      <c r="G2397">
        <v>749</v>
      </c>
      <c r="H2397">
        <v>806</v>
      </c>
      <c r="I2397">
        <v>148</v>
      </c>
      <c r="J2397" s="4">
        <f t="shared" si="336"/>
        <v>196.1613390915881</v>
      </c>
      <c r="K2397" s="4">
        <f t="shared" si="337"/>
        <v>46.469588749893937</v>
      </c>
      <c r="L2397" s="5">
        <f t="shared" si="333"/>
        <v>31.161339091588104</v>
      </c>
      <c r="M2397" s="5">
        <f t="shared" si="334"/>
        <v>12.469588749893937</v>
      </c>
      <c r="N2397" s="6">
        <f t="shared" si="335"/>
        <v>750.08588861351404</v>
      </c>
      <c r="O2397" s="6">
        <f t="shared" si="338"/>
        <v>135.34878036907307</v>
      </c>
      <c r="P2397" s="6">
        <f>FORECAST(J2397,Inputs!$B$10:$B$18,Inputs!$A$10:$A$18)</f>
        <v>32.371864250848034</v>
      </c>
      <c r="Q2397" s="6">
        <f>IF(Inputs!$D$10="Yes",IF('Hourly Calcs'!P2397&gt;'Hourly Calcs'!K2397,'Hourly Calcs'!O2397,N2397+O2397),N2397+O2397)</f>
        <v>885.43466898258714</v>
      </c>
      <c r="R2397" s="12">
        <f t="shared" si="339"/>
        <v>4207.5855470052538</v>
      </c>
      <c r="S2397" s="1">
        <f>IF(AND(A2397&gt;=5,A2397&lt;=9),INDEX(Demand!$C$3:$C$26,C2397),INDEX(Demand!$B$3:$B$26,C2397))</f>
        <v>600</v>
      </c>
      <c r="T2397" s="7">
        <f t="shared" si="340"/>
        <v>600</v>
      </c>
      <c r="U2397" s="7">
        <f t="shared" si="341"/>
        <v>3607.5855470052538</v>
      </c>
    </row>
    <row r="2398" spans="1:21" x14ac:dyDescent="0.2">
      <c r="A2398" s="1">
        <v>4</v>
      </c>
      <c r="B2398" s="1">
        <v>10</v>
      </c>
      <c r="C2398" s="1">
        <v>14</v>
      </c>
      <c r="D2398">
        <v>9.8000000000000007</v>
      </c>
      <c r="E2398">
        <v>5</v>
      </c>
      <c r="F2398">
        <v>72</v>
      </c>
      <c r="G2398">
        <v>680</v>
      </c>
      <c r="H2398">
        <v>717</v>
      </c>
      <c r="I2398">
        <v>172</v>
      </c>
      <c r="J2398" s="4">
        <f t="shared" si="336"/>
        <v>216.15691180537431</v>
      </c>
      <c r="K2398" s="4">
        <f t="shared" si="337"/>
        <v>42.288524979072449</v>
      </c>
      <c r="L2398" s="5">
        <f t="shared" si="333"/>
        <v>51.156911805374307</v>
      </c>
      <c r="M2398" s="5">
        <f t="shared" si="334"/>
        <v>8.2885249790724487</v>
      </c>
      <c r="N2398" s="6">
        <f t="shared" si="335"/>
        <v>585.99016068797766</v>
      </c>
      <c r="O2398" s="6">
        <f t="shared" si="338"/>
        <v>157.29723123973358</v>
      </c>
      <c r="P2398" s="6">
        <f>FORECAST(J2398,Inputs!$B$10:$B$18,Inputs!$A$10:$A$18)</f>
        <v>32.557008442642356</v>
      </c>
      <c r="Q2398" s="6">
        <f>IF(Inputs!$D$10="Yes",IF('Hourly Calcs'!P2398&gt;'Hourly Calcs'!K2398,'Hourly Calcs'!O2398,N2398+O2398),N2398+O2398)</f>
        <v>743.28739192771127</v>
      </c>
      <c r="R2398" s="12">
        <f t="shared" si="339"/>
        <v>3532.1016864404837</v>
      </c>
      <c r="S2398" s="1">
        <f>IF(AND(A2398&gt;=5,A2398&lt;=9),INDEX(Demand!$C$3:$C$26,C2398),INDEX(Demand!$B$3:$B$26,C2398))</f>
        <v>600</v>
      </c>
      <c r="T2398" s="7">
        <f t="shared" si="340"/>
        <v>600</v>
      </c>
      <c r="U2398" s="7">
        <f t="shared" si="341"/>
        <v>2932.1016864404837</v>
      </c>
    </row>
    <row r="2399" spans="1:21" x14ac:dyDescent="0.2">
      <c r="A2399" s="1">
        <v>4</v>
      </c>
      <c r="B2399" s="1">
        <v>10</v>
      </c>
      <c r="C2399" s="1">
        <v>15</v>
      </c>
      <c r="D2399">
        <v>10.1</v>
      </c>
      <c r="E2399">
        <v>6</v>
      </c>
      <c r="F2399">
        <v>76</v>
      </c>
      <c r="G2399">
        <v>606</v>
      </c>
      <c r="H2399">
        <v>782</v>
      </c>
      <c r="I2399">
        <v>112</v>
      </c>
      <c r="J2399" s="4">
        <f t="shared" si="336"/>
        <v>233.26466186984717</v>
      </c>
      <c r="K2399" s="4">
        <f t="shared" si="337"/>
        <v>35.622266063558214</v>
      </c>
      <c r="L2399" s="5">
        <f t="shared" si="333"/>
        <v>68.264661869847174</v>
      </c>
      <c r="M2399" s="5">
        <f t="shared" si="334"/>
        <v>1.6222660635582145</v>
      </c>
      <c r="N2399" s="6">
        <f t="shared" si="335"/>
        <v>509.23365171715562</v>
      </c>
      <c r="O2399" s="6">
        <f t="shared" si="338"/>
        <v>102.42610406308233</v>
      </c>
      <c r="P2399" s="6">
        <f>FORECAST(J2399,Inputs!$B$10:$B$18,Inputs!$A$10:$A$18)</f>
        <v>32.715413535831914</v>
      </c>
      <c r="Q2399" s="6">
        <f>IF(Inputs!$D$10="Yes",IF('Hourly Calcs'!P2399&gt;'Hourly Calcs'!K2399,'Hourly Calcs'!O2399,N2399+O2399),N2399+O2399)</f>
        <v>611.6597557802379</v>
      </c>
      <c r="R2399" s="12">
        <f t="shared" si="339"/>
        <v>2906.6071594676905</v>
      </c>
      <c r="S2399" s="1">
        <f>IF(AND(A2399&gt;=5,A2399&lt;=9),INDEX(Demand!$C$3:$C$26,C2399),INDEX(Demand!$B$3:$B$26,C2399))</f>
        <v>600</v>
      </c>
      <c r="T2399" s="7">
        <f t="shared" si="340"/>
        <v>600</v>
      </c>
      <c r="U2399" s="7">
        <f t="shared" si="341"/>
        <v>2306.6071594676905</v>
      </c>
    </row>
    <row r="2400" spans="1:21" x14ac:dyDescent="0.2">
      <c r="A2400" s="1">
        <v>4</v>
      </c>
      <c r="B2400" s="1">
        <v>10</v>
      </c>
      <c r="C2400" s="1">
        <v>16</v>
      </c>
      <c r="D2400">
        <v>10</v>
      </c>
      <c r="E2400">
        <v>6.5</v>
      </c>
      <c r="F2400">
        <v>79</v>
      </c>
      <c r="G2400">
        <v>463</v>
      </c>
      <c r="H2400">
        <v>670</v>
      </c>
      <c r="I2400">
        <v>116</v>
      </c>
      <c r="J2400" s="4">
        <f t="shared" si="336"/>
        <v>247.77889033107033</v>
      </c>
      <c r="K2400" s="4">
        <f t="shared" si="337"/>
        <v>27.383664660941619</v>
      </c>
      <c r="L2400" s="5">
        <f t="shared" si="333"/>
        <v>82.778890331070329</v>
      </c>
      <c r="M2400" s="5">
        <f t="shared" si="334"/>
        <v>6.6163353390583808</v>
      </c>
      <c r="N2400" s="6">
        <f t="shared" si="335"/>
        <v>297.29687618943007</v>
      </c>
      <c r="O2400" s="6">
        <f t="shared" si="338"/>
        <v>106.08417920819241</v>
      </c>
      <c r="P2400" s="6">
        <f>FORECAST(J2400,Inputs!$B$10:$B$18,Inputs!$A$10:$A$18)</f>
        <v>32.849804540102504</v>
      </c>
      <c r="Q2400" s="6">
        <f>IF(Inputs!$D$10="Yes",IF('Hourly Calcs'!P2400&gt;'Hourly Calcs'!K2400,'Hourly Calcs'!O2400,N2400+O2400),N2400+O2400)</f>
        <v>106.08417920819241</v>
      </c>
      <c r="R2400" s="12">
        <f t="shared" si="339"/>
        <v>504.11201959733029</v>
      </c>
      <c r="S2400" s="1">
        <f>IF(AND(A2400&gt;=5,A2400&lt;=9),INDEX(Demand!$C$3:$C$26,C2400),INDEX(Demand!$B$3:$B$26,C2400))</f>
        <v>900</v>
      </c>
      <c r="T2400" s="7">
        <f t="shared" si="340"/>
        <v>504.11201959733029</v>
      </c>
      <c r="U2400" s="7">
        <f t="shared" si="341"/>
        <v>0</v>
      </c>
    </row>
    <row r="2401" spans="1:21" x14ac:dyDescent="0.2">
      <c r="A2401" s="1">
        <v>4</v>
      </c>
      <c r="B2401" s="1">
        <v>10</v>
      </c>
      <c r="C2401" s="1">
        <v>17</v>
      </c>
      <c r="D2401">
        <v>9.6</v>
      </c>
      <c r="E2401">
        <v>7.3</v>
      </c>
      <c r="F2401">
        <v>86</v>
      </c>
      <c r="G2401">
        <v>292</v>
      </c>
      <c r="H2401">
        <v>462</v>
      </c>
      <c r="I2401">
        <v>119</v>
      </c>
      <c r="J2401" s="4">
        <f t="shared" si="336"/>
        <v>260.52120258265461</v>
      </c>
      <c r="K2401" s="4">
        <f t="shared" si="337"/>
        <v>18.291543716893884</v>
      </c>
      <c r="L2401" s="5">
        <f t="shared" si="333"/>
        <v>0</v>
      </c>
      <c r="M2401" s="5">
        <f t="shared" si="334"/>
        <v>15.708456283106116</v>
      </c>
      <c r="N2401" s="6">
        <f t="shared" si="335"/>
        <v>96.609587244515254</v>
      </c>
      <c r="O2401" s="6">
        <f t="shared" si="338"/>
        <v>108.82773556702497</v>
      </c>
      <c r="P2401" s="6">
        <f>FORECAST(J2401,Inputs!$B$10:$B$18,Inputs!$A$10:$A$18)</f>
        <v>32.967788912802355</v>
      </c>
      <c r="Q2401" s="6">
        <f>IF(Inputs!$D$10="Yes",IF('Hourly Calcs'!P2401&gt;'Hourly Calcs'!K2401,'Hourly Calcs'!O2401,N2401+O2401),N2401+O2401)</f>
        <v>108.82773556702497</v>
      </c>
      <c r="R2401" s="12">
        <f t="shared" si="339"/>
        <v>517.14939941450268</v>
      </c>
      <c r="S2401" s="1">
        <f>IF(AND(A2401&gt;=5,A2401&lt;=9),INDEX(Demand!$C$3:$C$26,C2401),INDEX(Demand!$B$3:$B$26,C2401))</f>
        <v>900</v>
      </c>
      <c r="T2401" s="7">
        <f t="shared" si="340"/>
        <v>517.14939941450268</v>
      </c>
      <c r="U2401" s="7">
        <f t="shared" si="341"/>
        <v>0</v>
      </c>
    </row>
    <row r="2402" spans="1:21" x14ac:dyDescent="0.2">
      <c r="A2402" s="1">
        <v>4</v>
      </c>
      <c r="B2402" s="1">
        <v>10</v>
      </c>
      <c r="C2402" s="1">
        <v>18</v>
      </c>
      <c r="D2402">
        <v>8.8000000000000007</v>
      </c>
      <c r="E2402">
        <v>6.7</v>
      </c>
      <c r="F2402">
        <v>87</v>
      </c>
      <c r="G2402">
        <v>123</v>
      </c>
      <c r="H2402">
        <v>211</v>
      </c>
      <c r="I2402">
        <v>77</v>
      </c>
      <c r="J2402" s="4">
        <f t="shared" si="336"/>
        <v>272.3152729375397</v>
      </c>
      <c r="K2402" s="4">
        <f t="shared" si="337"/>
        <v>8.892651730089554</v>
      </c>
      <c r="L2402" s="5">
        <f t="shared" si="333"/>
        <v>0</v>
      </c>
      <c r="M2402" s="5">
        <f t="shared" si="334"/>
        <v>25.107348269910446</v>
      </c>
      <c r="N2402" s="6">
        <f t="shared" si="335"/>
        <v>0</v>
      </c>
      <c r="O2402" s="6">
        <f t="shared" si="338"/>
        <v>70.417946543369098</v>
      </c>
      <c r="P2402" s="6">
        <f>FORECAST(J2402,Inputs!$B$10:$B$18,Inputs!$A$10:$A$18)</f>
        <v>33.076993267940182</v>
      </c>
      <c r="Q2402" s="6">
        <f>IF(Inputs!$D$10="Yes",IF('Hourly Calcs'!P2402&gt;'Hourly Calcs'!K2402,'Hourly Calcs'!O2402,N2402+O2402),N2402+O2402)</f>
        <v>70.417946543369098</v>
      </c>
      <c r="R2402" s="12">
        <f t="shared" si="339"/>
        <v>334.62608197408991</v>
      </c>
      <c r="S2402" s="1">
        <f>IF(AND(A2402&gt;=5,A2402&lt;=9),INDEX(Demand!$C$3:$C$26,C2402),INDEX(Demand!$B$3:$B$26,C2402))</f>
        <v>900</v>
      </c>
      <c r="T2402" s="7">
        <f t="shared" si="340"/>
        <v>334.62608197408986</v>
      </c>
      <c r="U2402" s="7">
        <f t="shared" si="341"/>
        <v>0</v>
      </c>
    </row>
    <row r="2403" spans="1:21" x14ac:dyDescent="0.2">
      <c r="A2403" s="1">
        <v>4</v>
      </c>
      <c r="B2403" s="1">
        <v>10</v>
      </c>
      <c r="C2403" s="1">
        <v>19</v>
      </c>
      <c r="D2403">
        <v>7.9</v>
      </c>
      <c r="E2403">
        <v>6.4</v>
      </c>
      <c r="F2403">
        <v>90</v>
      </c>
      <c r="G2403">
        <v>15</v>
      </c>
      <c r="H2403">
        <v>0</v>
      </c>
      <c r="I2403">
        <v>15</v>
      </c>
      <c r="J2403" s="4">
        <f t="shared" si="336"/>
        <v>283.87027181735573</v>
      </c>
      <c r="K2403" s="4">
        <f t="shared" si="337"/>
        <v>-1.1742091037177715E-2</v>
      </c>
      <c r="L2403" s="5">
        <f t="shared" ref="L2403:L2466" si="342">IF(ABS($B$5-J2403)&gt;90,0,ABS($B$5-J2403))</f>
        <v>0</v>
      </c>
      <c r="M2403" s="5">
        <f t="shared" ref="M2403:M2466" si="343">IF(K2403&gt;0,ABS($B$4-K2403),0)</f>
        <v>0</v>
      </c>
      <c r="N2403" s="6">
        <f t="shared" si="335"/>
        <v>0</v>
      </c>
      <c r="O2403" s="6">
        <f t="shared" si="338"/>
        <v>13.717781794162812</v>
      </c>
      <c r="P2403" s="6">
        <f>FORECAST(J2403,Inputs!$B$10:$B$18,Inputs!$A$10:$A$18)</f>
        <v>33.183983998308847</v>
      </c>
      <c r="Q2403" s="6">
        <f>IF(Inputs!$D$10="Yes",IF('Hourly Calcs'!P2403&gt;'Hourly Calcs'!K2403,'Hourly Calcs'!O2403,N2403+O2403),N2403+O2403)</f>
        <v>13.717781794162812</v>
      </c>
      <c r="R2403" s="12">
        <f t="shared" si="339"/>
        <v>65.186899085861683</v>
      </c>
      <c r="S2403" s="1">
        <f>IF(AND(A2403&gt;=5,A2403&lt;=9),INDEX(Demand!$C$3:$C$26,C2403),INDEX(Demand!$B$3:$B$26,C2403))</f>
        <v>900</v>
      </c>
      <c r="T2403" s="7">
        <f t="shared" si="340"/>
        <v>65.186899085861683</v>
      </c>
      <c r="U2403" s="7">
        <f t="shared" si="341"/>
        <v>0</v>
      </c>
    </row>
    <row r="2404" spans="1:21" x14ac:dyDescent="0.2">
      <c r="A2404" s="1">
        <v>4</v>
      </c>
      <c r="B2404" s="1">
        <v>10</v>
      </c>
      <c r="C2404" s="1">
        <v>20</v>
      </c>
      <c r="D2404">
        <v>7.6</v>
      </c>
      <c r="E2404">
        <v>6.7</v>
      </c>
      <c r="F2404">
        <v>94</v>
      </c>
      <c r="G2404">
        <v>0</v>
      </c>
      <c r="H2404">
        <v>0</v>
      </c>
      <c r="I2404">
        <v>0</v>
      </c>
      <c r="J2404" s="4">
        <f t="shared" si="336"/>
        <v>295.80489492684632</v>
      </c>
      <c r="K2404" s="4">
        <f t="shared" si="337"/>
        <v>-9.4539771432134216</v>
      </c>
      <c r="L2404" s="5">
        <f t="shared" si="342"/>
        <v>0</v>
      </c>
      <c r="M2404" s="5">
        <f t="shared" si="343"/>
        <v>0</v>
      </c>
      <c r="N2404" s="6">
        <f t="shared" si="335"/>
        <v>0</v>
      </c>
      <c r="O2404" s="6">
        <f t="shared" si="338"/>
        <v>0</v>
      </c>
      <c r="P2404" s="6">
        <f>FORECAST(J2404,Inputs!$B$10:$B$18,Inputs!$A$10:$A$18)</f>
        <v>33.294489767841171</v>
      </c>
      <c r="Q2404" s="6">
        <f>IF(Inputs!$D$10="Yes",IF('Hourly Calcs'!P2404&gt;'Hourly Calcs'!K2404,'Hourly Calcs'!O2404,N2404+O2404),N2404+O2404)</f>
        <v>0</v>
      </c>
      <c r="R2404" s="12">
        <f t="shared" si="339"/>
        <v>0</v>
      </c>
      <c r="S2404" s="1">
        <f>IF(AND(A2404&gt;=5,A2404&lt;=9),INDEX(Demand!$C$3:$C$26,C2404),INDEX(Demand!$B$3:$B$26,C2404))</f>
        <v>800</v>
      </c>
      <c r="T2404" s="7">
        <f t="shared" si="340"/>
        <v>0</v>
      </c>
      <c r="U2404" s="7">
        <f t="shared" si="341"/>
        <v>0</v>
      </c>
    </row>
    <row r="2405" spans="1:21" x14ac:dyDescent="0.2">
      <c r="A2405" s="1">
        <v>4</v>
      </c>
      <c r="B2405" s="1">
        <v>10</v>
      </c>
      <c r="C2405" s="1">
        <v>21</v>
      </c>
      <c r="D2405">
        <v>7.4</v>
      </c>
      <c r="E2405">
        <v>6.8</v>
      </c>
      <c r="F2405">
        <v>96</v>
      </c>
      <c r="G2405">
        <v>0</v>
      </c>
      <c r="H2405">
        <v>0</v>
      </c>
      <c r="I2405">
        <v>0</v>
      </c>
      <c r="J2405" s="4">
        <f t="shared" si="336"/>
        <v>308.67105192497627</v>
      </c>
      <c r="K2405" s="4">
        <f t="shared" si="337"/>
        <v>-17.481567529464797</v>
      </c>
      <c r="L2405" s="5">
        <f t="shared" si="342"/>
        <v>0</v>
      </c>
      <c r="M2405" s="5">
        <f t="shared" si="343"/>
        <v>0</v>
      </c>
      <c r="N2405" s="6">
        <f t="shared" si="335"/>
        <v>0</v>
      </c>
      <c r="O2405" s="6">
        <f t="shared" si="338"/>
        <v>0</v>
      </c>
      <c r="P2405" s="6">
        <f>FORECAST(J2405,Inputs!$B$10:$B$18,Inputs!$A$10:$A$18)</f>
        <v>33.413620851157184</v>
      </c>
      <c r="Q2405" s="6">
        <f>IF(Inputs!$D$10="Yes",IF('Hourly Calcs'!P2405&gt;'Hourly Calcs'!K2405,'Hourly Calcs'!O2405,N2405+O2405),N2405+O2405)</f>
        <v>0</v>
      </c>
      <c r="R2405" s="12">
        <f t="shared" si="339"/>
        <v>0</v>
      </c>
      <c r="S2405" s="1">
        <f>IF(AND(A2405&gt;=5,A2405&lt;=9),INDEX(Demand!$C$3:$C$26,C2405),INDEX(Demand!$B$3:$B$26,C2405))</f>
        <v>700</v>
      </c>
      <c r="T2405" s="7">
        <f t="shared" si="340"/>
        <v>0</v>
      </c>
      <c r="U2405" s="7">
        <f t="shared" si="341"/>
        <v>0</v>
      </c>
    </row>
    <row r="2406" spans="1:21" x14ac:dyDescent="0.2">
      <c r="A2406" s="1">
        <v>4</v>
      </c>
      <c r="B2406" s="1">
        <v>10</v>
      </c>
      <c r="C2406" s="1">
        <v>22</v>
      </c>
      <c r="D2406">
        <v>7.4</v>
      </c>
      <c r="E2406">
        <v>7</v>
      </c>
      <c r="F2406">
        <v>97</v>
      </c>
      <c r="G2406">
        <v>0</v>
      </c>
      <c r="H2406">
        <v>0</v>
      </c>
      <c r="I2406">
        <v>0</v>
      </c>
      <c r="J2406" s="4">
        <f t="shared" si="336"/>
        <v>322.90740278752043</v>
      </c>
      <c r="K2406" s="4">
        <f t="shared" si="337"/>
        <v>-24.093125186361405</v>
      </c>
      <c r="L2406" s="5">
        <f t="shared" si="342"/>
        <v>0</v>
      </c>
      <c r="M2406" s="5">
        <f t="shared" si="343"/>
        <v>0</v>
      </c>
      <c r="N2406" s="6">
        <f t="shared" si="335"/>
        <v>0</v>
      </c>
      <c r="O2406" s="6">
        <f t="shared" si="338"/>
        <v>0</v>
      </c>
      <c r="P2406" s="6">
        <f>FORECAST(J2406,Inputs!$B$10:$B$18,Inputs!$A$10:$A$18)</f>
        <v>33.545438914699261</v>
      </c>
      <c r="Q2406" s="6">
        <f>IF(Inputs!$D$10="Yes",IF('Hourly Calcs'!P2406&gt;'Hourly Calcs'!K2406,'Hourly Calcs'!O2406,N2406+O2406),N2406+O2406)</f>
        <v>0</v>
      </c>
      <c r="R2406" s="12">
        <f t="shared" si="339"/>
        <v>0</v>
      </c>
      <c r="S2406" s="1">
        <f>IF(AND(A2406&gt;=5,A2406&lt;=9),INDEX(Demand!$C$3:$C$26,C2406),INDEX(Demand!$B$3:$B$26,C2406))</f>
        <v>600</v>
      </c>
      <c r="T2406" s="7">
        <f t="shared" si="340"/>
        <v>0</v>
      </c>
      <c r="U2406" s="7">
        <f t="shared" si="341"/>
        <v>0</v>
      </c>
    </row>
    <row r="2407" spans="1:21" x14ac:dyDescent="0.2">
      <c r="A2407" s="1">
        <v>4</v>
      </c>
      <c r="B2407" s="1">
        <v>10</v>
      </c>
      <c r="C2407" s="1">
        <v>23</v>
      </c>
      <c r="D2407">
        <v>7.3</v>
      </c>
      <c r="E2407">
        <v>6.9</v>
      </c>
      <c r="F2407">
        <v>97</v>
      </c>
      <c r="G2407">
        <v>0</v>
      </c>
      <c r="H2407">
        <v>0</v>
      </c>
      <c r="I2407">
        <v>0</v>
      </c>
      <c r="J2407" s="4">
        <f t="shared" si="336"/>
        <v>338.67502653646284</v>
      </c>
      <c r="K2407" s="4">
        <f t="shared" si="337"/>
        <v>-28.718166897516426</v>
      </c>
      <c r="L2407" s="5">
        <f t="shared" si="342"/>
        <v>0</v>
      </c>
      <c r="M2407" s="5">
        <f t="shared" si="343"/>
        <v>0</v>
      </c>
      <c r="N2407" s="6">
        <f t="shared" si="335"/>
        <v>0</v>
      </c>
      <c r="O2407" s="6">
        <f t="shared" si="338"/>
        <v>0</v>
      </c>
      <c r="P2407" s="6">
        <f>FORECAST(J2407,Inputs!$B$10:$B$18,Inputs!$A$10:$A$18)</f>
        <v>33.691435430893172</v>
      </c>
      <c r="Q2407" s="6">
        <f>IF(Inputs!$D$10="Yes",IF('Hourly Calcs'!P2407&gt;'Hourly Calcs'!K2407,'Hourly Calcs'!O2407,N2407+O2407),N2407+O2407)</f>
        <v>0</v>
      </c>
      <c r="R2407" s="12">
        <f t="shared" si="339"/>
        <v>0</v>
      </c>
      <c r="S2407" s="1">
        <f>IF(AND(A2407&gt;=5,A2407&lt;=9),INDEX(Demand!$C$3:$C$26,C2407),INDEX(Demand!$B$3:$B$26,C2407))</f>
        <v>500</v>
      </c>
      <c r="T2407" s="7">
        <f t="shared" si="340"/>
        <v>0</v>
      </c>
      <c r="U2407" s="7">
        <f t="shared" si="341"/>
        <v>0</v>
      </c>
    </row>
    <row r="2408" spans="1:21" x14ac:dyDescent="0.2">
      <c r="A2408" s="1">
        <v>4</v>
      </c>
      <c r="B2408" s="1">
        <v>10</v>
      </c>
      <c r="C2408" s="1">
        <v>24</v>
      </c>
      <c r="D2408">
        <v>7.1</v>
      </c>
      <c r="E2408">
        <v>6.5</v>
      </c>
      <c r="F2408">
        <v>96</v>
      </c>
      <c r="G2408">
        <v>0</v>
      </c>
      <c r="H2408">
        <v>0</v>
      </c>
      <c r="I2408">
        <v>0</v>
      </c>
      <c r="J2408" s="4">
        <f t="shared" si="336"/>
        <v>355.62157256110879</v>
      </c>
      <c r="K2408" s="4">
        <f t="shared" si="337"/>
        <v>-30.819297067614741</v>
      </c>
      <c r="L2408" s="5">
        <f t="shared" si="342"/>
        <v>0</v>
      </c>
      <c r="M2408" s="5">
        <f t="shared" si="343"/>
        <v>0</v>
      </c>
      <c r="N2408" s="6">
        <f t="shared" si="335"/>
        <v>0</v>
      </c>
      <c r="O2408" s="6">
        <f t="shared" si="338"/>
        <v>0</v>
      </c>
      <c r="P2408" s="6">
        <f>FORECAST(J2408,Inputs!$B$10:$B$18,Inputs!$A$10:$A$18)</f>
        <v>33.848347894084341</v>
      </c>
      <c r="Q2408" s="6">
        <f>IF(Inputs!$D$10="Yes",IF('Hourly Calcs'!P2408&gt;'Hourly Calcs'!K2408,'Hourly Calcs'!O2408,N2408+O2408),N2408+O2408)</f>
        <v>0</v>
      </c>
      <c r="R2408" s="12">
        <f t="shared" si="339"/>
        <v>0</v>
      </c>
      <c r="S2408" s="1">
        <f>IF(AND(A2408&gt;=5,A2408&lt;=9),INDEX(Demand!$C$3:$C$26,C2408),INDEX(Demand!$B$3:$B$26,C2408))</f>
        <v>400</v>
      </c>
      <c r="T2408" s="7">
        <f t="shared" si="340"/>
        <v>0</v>
      </c>
      <c r="U2408" s="7">
        <f t="shared" si="341"/>
        <v>0</v>
      </c>
    </row>
    <row r="2409" spans="1:21" x14ac:dyDescent="0.2">
      <c r="A2409" s="1">
        <v>4</v>
      </c>
      <c r="B2409" s="1">
        <v>11</v>
      </c>
      <c r="C2409" s="1">
        <v>1</v>
      </c>
      <c r="D2409">
        <v>7</v>
      </c>
      <c r="E2409">
        <v>6.1</v>
      </c>
      <c r="F2409">
        <v>94</v>
      </c>
      <c r="G2409">
        <v>0</v>
      </c>
      <c r="H2409">
        <v>0</v>
      </c>
      <c r="I2409">
        <v>0</v>
      </c>
      <c r="J2409" s="4">
        <f t="shared" si="336"/>
        <v>12.839367005641435</v>
      </c>
      <c r="K2409" s="4">
        <f t="shared" si="337"/>
        <v>-30.101910063122574</v>
      </c>
      <c r="L2409" s="5">
        <f t="shared" si="342"/>
        <v>0</v>
      </c>
      <c r="M2409" s="5">
        <f t="shared" si="343"/>
        <v>0</v>
      </c>
      <c r="N2409" s="6">
        <f t="shared" si="335"/>
        <v>0</v>
      </c>
      <c r="O2409" s="6">
        <f t="shared" si="338"/>
        <v>0</v>
      </c>
      <c r="P2409" s="6">
        <f>FORECAST(J2409,Inputs!$B$10:$B$18,Inputs!$A$10:$A$18)</f>
        <v>30.674438583385566</v>
      </c>
      <c r="Q2409" s="6">
        <f>IF(Inputs!$D$10="Yes",IF('Hourly Calcs'!P2409&gt;'Hourly Calcs'!K2409,'Hourly Calcs'!O2409,N2409+O2409),N2409+O2409)</f>
        <v>0</v>
      </c>
      <c r="R2409" s="12">
        <f t="shared" si="339"/>
        <v>0</v>
      </c>
      <c r="S2409" s="1">
        <f>IF(AND(A2409&gt;=5,A2409&lt;=9),INDEX(Demand!$C$3:$C$26,C2409),INDEX(Demand!$B$3:$B$26,C2409))</f>
        <v>350</v>
      </c>
      <c r="T2409" s="7">
        <f t="shared" si="340"/>
        <v>0</v>
      </c>
      <c r="U2409" s="7">
        <f t="shared" si="341"/>
        <v>0</v>
      </c>
    </row>
    <row r="2410" spans="1:21" x14ac:dyDescent="0.2">
      <c r="A2410" s="1">
        <v>4</v>
      </c>
      <c r="B2410" s="1">
        <v>11</v>
      </c>
      <c r="C2410" s="1">
        <v>2</v>
      </c>
      <c r="D2410">
        <v>6.9</v>
      </c>
      <c r="E2410">
        <v>6</v>
      </c>
      <c r="F2410">
        <v>94</v>
      </c>
      <c r="G2410">
        <v>0</v>
      </c>
      <c r="H2410">
        <v>0</v>
      </c>
      <c r="I2410">
        <v>0</v>
      </c>
      <c r="J2410" s="4">
        <f t="shared" si="336"/>
        <v>29.271940450081104</v>
      </c>
      <c r="K2410" s="4">
        <f t="shared" si="337"/>
        <v>-26.669714076923697</v>
      </c>
      <c r="L2410" s="5">
        <f t="shared" si="342"/>
        <v>0</v>
      </c>
      <c r="M2410" s="5">
        <f t="shared" si="343"/>
        <v>0</v>
      </c>
      <c r="N2410" s="6">
        <f t="shared" si="335"/>
        <v>0</v>
      </c>
      <c r="O2410" s="6">
        <f t="shared" si="338"/>
        <v>0</v>
      </c>
      <c r="P2410" s="6">
        <f>FORECAST(J2410,Inputs!$B$10:$B$18,Inputs!$A$10:$A$18)</f>
        <v>30.826592041204453</v>
      </c>
      <c r="Q2410" s="6">
        <f>IF(Inputs!$D$10="Yes",IF('Hourly Calcs'!P2410&gt;'Hourly Calcs'!K2410,'Hourly Calcs'!O2410,N2410+O2410),N2410+O2410)</f>
        <v>0</v>
      </c>
      <c r="R2410" s="12">
        <f t="shared" si="339"/>
        <v>0</v>
      </c>
      <c r="S2410" s="1">
        <f>IF(AND(A2410&gt;=5,A2410&lt;=9),INDEX(Demand!$C$3:$C$26,C2410),INDEX(Demand!$B$3:$B$26,C2410))</f>
        <v>350</v>
      </c>
      <c r="T2410" s="7">
        <f t="shared" si="340"/>
        <v>0</v>
      </c>
      <c r="U2410" s="7">
        <f t="shared" si="341"/>
        <v>0</v>
      </c>
    </row>
    <row r="2411" spans="1:21" x14ac:dyDescent="0.2">
      <c r="A2411" s="1">
        <v>4</v>
      </c>
      <c r="B2411" s="1">
        <v>11</v>
      </c>
      <c r="C2411" s="1">
        <v>3</v>
      </c>
      <c r="D2411">
        <v>7.1</v>
      </c>
      <c r="E2411">
        <v>6</v>
      </c>
      <c r="F2411">
        <v>93</v>
      </c>
      <c r="G2411">
        <v>0</v>
      </c>
      <c r="H2411">
        <v>0</v>
      </c>
      <c r="I2411">
        <v>0</v>
      </c>
      <c r="J2411" s="4">
        <f t="shared" si="336"/>
        <v>44.269271657398008</v>
      </c>
      <c r="K2411" s="4">
        <f t="shared" si="337"/>
        <v>-20.966330507043565</v>
      </c>
      <c r="L2411" s="5">
        <f t="shared" si="342"/>
        <v>0</v>
      </c>
      <c r="M2411" s="5">
        <f t="shared" si="343"/>
        <v>0</v>
      </c>
      <c r="N2411" s="6">
        <f t="shared" si="335"/>
        <v>0</v>
      </c>
      <c r="O2411" s="6">
        <f t="shared" si="338"/>
        <v>0</v>
      </c>
      <c r="P2411" s="6">
        <f>FORECAST(J2411,Inputs!$B$10:$B$18,Inputs!$A$10:$A$18)</f>
        <v>30.96545621904998</v>
      </c>
      <c r="Q2411" s="6">
        <f>IF(Inputs!$D$10="Yes",IF('Hourly Calcs'!P2411&gt;'Hourly Calcs'!K2411,'Hourly Calcs'!O2411,N2411+O2411),N2411+O2411)</f>
        <v>0</v>
      </c>
      <c r="R2411" s="12">
        <f t="shared" si="339"/>
        <v>0</v>
      </c>
      <c r="S2411" s="1">
        <f>IF(AND(A2411&gt;=5,A2411&lt;=9),INDEX(Demand!$C$3:$C$26,C2411),INDEX(Demand!$B$3:$B$26,C2411))</f>
        <v>350</v>
      </c>
      <c r="T2411" s="7">
        <f t="shared" si="340"/>
        <v>0</v>
      </c>
      <c r="U2411" s="7">
        <f t="shared" si="341"/>
        <v>0</v>
      </c>
    </row>
    <row r="2412" spans="1:21" x14ac:dyDescent="0.2">
      <c r="A2412" s="1">
        <v>4</v>
      </c>
      <c r="B2412" s="1">
        <v>11</v>
      </c>
      <c r="C2412" s="1">
        <v>4</v>
      </c>
      <c r="D2412">
        <v>7.3</v>
      </c>
      <c r="E2412">
        <v>6.4</v>
      </c>
      <c r="F2412">
        <v>94</v>
      </c>
      <c r="G2412">
        <v>0</v>
      </c>
      <c r="H2412">
        <v>0</v>
      </c>
      <c r="I2412">
        <v>0</v>
      </c>
      <c r="J2412" s="4">
        <f t="shared" si="336"/>
        <v>57.762951633330545</v>
      </c>
      <c r="K2412" s="4">
        <f t="shared" si="337"/>
        <v>-13.567513705291702</v>
      </c>
      <c r="L2412" s="5">
        <f t="shared" si="342"/>
        <v>0</v>
      </c>
      <c r="M2412" s="5">
        <f t="shared" si="343"/>
        <v>0</v>
      </c>
      <c r="N2412" s="6">
        <f t="shared" si="335"/>
        <v>0</v>
      </c>
      <c r="O2412" s="6">
        <f t="shared" si="338"/>
        <v>0</v>
      </c>
      <c r="P2412" s="6">
        <f>FORECAST(J2412,Inputs!$B$10:$B$18,Inputs!$A$10:$A$18)</f>
        <v>31.090397700308614</v>
      </c>
      <c r="Q2412" s="6">
        <f>IF(Inputs!$D$10="Yes",IF('Hourly Calcs'!P2412&gt;'Hourly Calcs'!K2412,'Hourly Calcs'!O2412,N2412+O2412),N2412+O2412)</f>
        <v>0</v>
      </c>
      <c r="R2412" s="12">
        <f t="shared" si="339"/>
        <v>0</v>
      </c>
      <c r="S2412" s="1">
        <f>IF(AND(A2412&gt;=5,A2412&lt;=9),INDEX(Demand!$C$3:$C$26,C2412),INDEX(Demand!$B$3:$B$26,C2412))</f>
        <v>350</v>
      </c>
      <c r="T2412" s="7">
        <f t="shared" si="340"/>
        <v>0</v>
      </c>
      <c r="U2412" s="7">
        <f t="shared" si="341"/>
        <v>0</v>
      </c>
    </row>
    <row r="2413" spans="1:21" x14ac:dyDescent="0.2">
      <c r="A2413" s="1">
        <v>4</v>
      </c>
      <c r="B2413" s="1">
        <v>11</v>
      </c>
      <c r="C2413" s="1">
        <v>5</v>
      </c>
      <c r="D2413">
        <v>7.3</v>
      </c>
      <c r="E2413">
        <v>6.7</v>
      </c>
      <c r="F2413">
        <v>96</v>
      </c>
      <c r="G2413">
        <v>0</v>
      </c>
      <c r="H2413">
        <v>0</v>
      </c>
      <c r="I2413">
        <v>0</v>
      </c>
      <c r="J2413" s="4">
        <f t="shared" si="336"/>
        <v>70.081281688415331</v>
      </c>
      <c r="K2413" s="4">
        <f t="shared" si="337"/>
        <v>-4.9947928931339192</v>
      </c>
      <c r="L2413" s="5">
        <f t="shared" si="342"/>
        <v>0</v>
      </c>
      <c r="M2413" s="5">
        <f t="shared" si="343"/>
        <v>0</v>
      </c>
      <c r="N2413" s="6">
        <f t="shared" si="335"/>
        <v>0</v>
      </c>
      <c r="O2413" s="6">
        <f t="shared" si="338"/>
        <v>0</v>
      </c>
      <c r="P2413" s="6">
        <f>FORECAST(J2413,Inputs!$B$10:$B$18,Inputs!$A$10:$A$18)</f>
        <v>31.204456311929768</v>
      </c>
      <c r="Q2413" s="6">
        <f>IF(Inputs!$D$10="Yes",IF('Hourly Calcs'!P2413&gt;'Hourly Calcs'!K2413,'Hourly Calcs'!O2413,N2413+O2413),N2413+O2413)</f>
        <v>0</v>
      </c>
      <c r="R2413" s="12">
        <f t="shared" si="339"/>
        <v>0</v>
      </c>
      <c r="S2413" s="1">
        <f>IF(AND(A2413&gt;=5,A2413&lt;=9),INDEX(Demand!$C$3:$C$26,C2413),INDEX(Demand!$B$3:$B$26,C2413))</f>
        <v>350</v>
      </c>
      <c r="T2413" s="7">
        <f t="shared" si="340"/>
        <v>0</v>
      </c>
      <c r="U2413" s="7">
        <f t="shared" si="341"/>
        <v>0</v>
      </c>
    </row>
    <row r="2414" spans="1:21" x14ac:dyDescent="0.2">
      <c r="A2414" s="1">
        <v>4</v>
      </c>
      <c r="B2414" s="1">
        <v>11</v>
      </c>
      <c r="C2414" s="1">
        <v>6</v>
      </c>
      <c r="D2414">
        <v>7.4</v>
      </c>
      <c r="E2414">
        <v>7</v>
      </c>
      <c r="F2414">
        <v>97</v>
      </c>
      <c r="G2414">
        <v>2</v>
      </c>
      <c r="H2414">
        <v>0</v>
      </c>
      <c r="I2414">
        <v>2</v>
      </c>
      <c r="J2414" s="4">
        <f t="shared" si="336"/>
        <v>81.731522621546929</v>
      </c>
      <c r="K2414" s="4">
        <f t="shared" si="337"/>
        <v>4.3319662762924764</v>
      </c>
      <c r="L2414" s="5">
        <f t="shared" si="342"/>
        <v>83.268477378453071</v>
      </c>
      <c r="M2414" s="5">
        <f t="shared" si="343"/>
        <v>29.668033723707524</v>
      </c>
      <c r="N2414" s="6">
        <f t="shared" si="335"/>
        <v>0</v>
      </c>
      <c r="O2414" s="6">
        <f t="shared" si="338"/>
        <v>1.8290375725550416</v>
      </c>
      <c r="P2414" s="6">
        <f>FORECAST(J2414,Inputs!$B$10:$B$18,Inputs!$A$10:$A$18)</f>
        <v>31.312328913162471</v>
      </c>
      <c r="Q2414" s="6">
        <f>IF(Inputs!$D$10="Yes",IF('Hourly Calcs'!P2414&gt;'Hourly Calcs'!K2414,'Hourly Calcs'!O2414,N2414+O2414),N2414+O2414)</f>
        <v>1.8290375725550416</v>
      </c>
      <c r="R2414" s="12">
        <f t="shared" si="339"/>
        <v>8.6915865447815577</v>
      </c>
      <c r="S2414" s="1">
        <f>IF(AND(A2414&gt;=5,A2414&lt;=9),INDEX(Demand!$C$3:$C$26,C2414),INDEX(Demand!$B$3:$B$26,C2414))</f>
        <v>350</v>
      </c>
      <c r="T2414" s="7">
        <f t="shared" si="340"/>
        <v>8.6915865447815577</v>
      </c>
      <c r="U2414" s="7">
        <f t="shared" si="341"/>
        <v>0</v>
      </c>
    </row>
    <row r="2415" spans="1:21" x14ac:dyDescent="0.2">
      <c r="A2415" s="1">
        <v>4</v>
      </c>
      <c r="B2415" s="1">
        <v>11</v>
      </c>
      <c r="C2415" s="1">
        <v>7</v>
      </c>
      <c r="D2415">
        <v>7.2</v>
      </c>
      <c r="E2415">
        <v>6.8</v>
      </c>
      <c r="F2415">
        <v>97</v>
      </c>
      <c r="G2415">
        <v>23</v>
      </c>
      <c r="H2415">
        <v>0</v>
      </c>
      <c r="I2415">
        <v>23</v>
      </c>
      <c r="J2415" s="4">
        <f t="shared" si="336"/>
        <v>93.298512701447052</v>
      </c>
      <c r="K2415" s="4">
        <f t="shared" si="337"/>
        <v>13.696201281496826</v>
      </c>
      <c r="L2415" s="5">
        <f t="shared" si="342"/>
        <v>71.701487298552948</v>
      </c>
      <c r="M2415" s="5">
        <f t="shared" si="343"/>
        <v>20.303798718503174</v>
      </c>
      <c r="N2415" s="6">
        <f t="shared" si="335"/>
        <v>0</v>
      </c>
      <c r="O2415" s="6">
        <f t="shared" si="338"/>
        <v>21.033932084382979</v>
      </c>
      <c r="P2415" s="6">
        <f>FORECAST(J2415,Inputs!$B$10:$B$18,Inputs!$A$10:$A$18)</f>
        <v>31.419430673161546</v>
      </c>
      <c r="Q2415" s="6">
        <f>IF(Inputs!$D$10="Yes",IF('Hourly Calcs'!P2415&gt;'Hourly Calcs'!K2415,'Hourly Calcs'!O2415,N2415+O2415),N2415+O2415)</f>
        <v>21.033932084382979</v>
      </c>
      <c r="R2415" s="12">
        <f t="shared" si="339"/>
        <v>99.953245264987913</v>
      </c>
      <c r="S2415" s="1">
        <f>IF(AND(A2415&gt;=5,A2415&lt;=9),INDEX(Demand!$C$3:$C$26,C2415),INDEX(Demand!$B$3:$B$26,C2415))</f>
        <v>350</v>
      </c>
      <c r="T2415" s="7">
        <f t="shared" si="340"/>
        <v>99.953245264987913</v>
      </c>
      <c r="U2415" s="7">
        <f t="shared" si="341"/>
        <v>0</v>
      </c>
    </row>
    <row r="2416" spans="1:21" x14ac:dyDescent="0.2">
      <c r="A2416" s="1">
        <v>4</v>
      </c>
      <c r="B2416" s="1">
        <v>11</v>
      </c>
      <c r="C2416" s="1">
        <v>8</v>
      </c>
      <c r="D2416">
        <v>7.5</v>
      </c>
      <c r="E2416">
        <v>7.5</v>
      </c>
      <c r="F2416">
        <v>100</v>
      </c>
      <c r="G2416">
        <v>71</v>
      </c>
      <c r="H2416">
        <v>0</v>
      </c>
      <c r="I2416">
        <v>71</v>
      </c>
      <c r="J2416" s="4">
        <f t="shared" si="336"/>
        <v>105.44171030846505</v>
      </c>
      <c r="K2416" s="4">
        <f t="shared" si="337"/>
        <v>23.034869847110571</v>
      </c>
      <c r="L2416" s="5">
        <f t="shared" si="342"/>
        <v>59.558289691534952</v>
      </c>
      <c r="M2416" s="5">
        <f t="shared" si="343"/>
        <v>10.965130152889429</v>
      </c>
      <c r="N2416" s="6">
        <f t="shared" si="335"/>
        <v>0</v>
      </c>
      <c r="O2416" s="6">
        <f t="shared" si="338"/>
        <v>64.930833825703971</v>
      </c>
      <c r="P2416" s="6">
        <f>FORECAST(J2416,Inputs!$B$10:$B$18,Inputs!$A$10:$A$18)</f>
        <v>31.531867688041341</v>
      </c>
      <c r="Q2416" s="6">
        <f>IF(Inputs!$D$10="Yes",IF('Hourly Calcs'!P2416&gt;'Hourly Calcs'!K2416,'Hourly Calcs'!O2416,N2416+O2416),N2416+O2416)</f>
        <v>64.930833825703971</v>
      </c>
      <c r="R2416" s="12">
        <f t="shared" si="339"/>
        <v>308.55132233974524</v>
      </c>
      <c r="S2416" s="1">
        <f>IF(AND(A2416&gt;=5,A2416&lt;=9),INDEX(Demand!$C$3:$C$26,C2416),INDEX(Demand!$B$3:$B$26,C2416))</f>
        <v>350</v>
      </c>
      <c r="T2416" s="7">
        <f t="shared" si="340"/>
        <v>308.55132233974524</v>
      </c>
      <c r="U2416" s="7">
        <f t="shared" si="341"/>
        <v>0</v>
      </c>
    </row>
    <row r="2417" spans="1:21" x14ac:dyDescent="0.2">
      <c r="A2417" s="1">
        <v>4</v>
      </c>
      <c r="B2417" s="1">
        <v>11</v>
      </c>
      <c r="C2417" s="1">
        <v>9</v>
      </c>
      <c r="D2417">
        <v>8.3000000000000007</v>
      </c>
      <c r="E2417">
        <v>8.3000000000000007</v>
      </c>
      <c r="F2417">
        <v>100</v>
      </c>
      <c r="G2417">
        <v>123</v>
      </c>
      <c r="H2417">
        <v>0</v>
      </c>
      <c r="I2417">
        <v>123</v>
      </c>
      <c r="J2417" s="4">
        <f t="shared" si="336"/>
        <v>118.93239558652544</v>
      </c>
      <c r="K2417" s="4">
        <f t="shared" si="337"/>
        <v>31.817511584704668</v>
      </c>
      <c r="L2417" s="5">
        <f t="shared" si="342"/>
        <v>46.067604413474555</v>
      </c>
      <c r="M2417" s="5">
        <f t="shared" si="343"/>
        <v>2.1824884152953317</v>
      </c>
      <c r="N2417" s="6">
        <f t="shared" si="335"/>
        <v>0</v>
      </c>
      <c r="O2417" s="6">
        <f t="shared" si="338"/>
        <v>112.48581071213506</v>
      </c>
      <c r="P2417" s="6">
        <f>FORECAST(J2417,Inputs!$B$10:$B$18,Inputs!$A$10:$A$18)</f>
        <v>31.656781440615973</v>
      </c>
      <c r="Q2417" s="6">
        <f>IF(Inputs!$D$10="Yes",IF('Hourly Calcs'!P2417&gt;'Hourly Calcs'!K2417,'Hourly Calcs'!O2417,N2417+O2417),N2417+O2417)</f>
        <v>112.48581071213506</v>
      </c>
      <c r="R2417" s="12">
        <f t="shared" si="339"/>
        <v>534.5325725040658</v>
      </c>
      <c r="S2417" s="1">
        <f>IF(AND(A2417&gt;=5,A2417&lt;=9),INDEX(Demand!$C$3:$C$26,C2417),INDEX(Demand!$B$3:$B$26,C2417))</f>
        <v>350</v>
      </c>
      <c r="T2417" s="7">
        <f t="shared" si="340"/>
        <v>350</v>
      </c>
      <c r="U2417" s="7">
        <f t="shared" si="341"/>
        <v>184.5325725040658</v>
      </c>
    </row>
    <row r="2418" spans="1:21" x14ac:dyDescent="0.2">
      <c r="A2418" s="1">
        <v>4</v>
      </c>
      <c r="B2418" s="1">
        <v>11</v>
      </c>
      <c r="C2418" s="1">
        <v>10</v>
      </c>
      <c r="D2418">
        <v>9.5</v>
      </c>
      <c r="E2418">
        <v>9.3000000000000007</v>
      </c>
      <c r="F2418">
        <v>99</v>
      </c>
      <c r="G2418">
        <v>341</v>
      </c>
      <c r="H2418">
        <v>127</v>
      </c>
      <c r="I2418">
        <v>265</v>
      </c>
      <c r="J2418" s="4">
        <f t="shared" si="336"/>
        <v>134.63845279696957</v>
      </c>
      <c r="K2418" s="4">
        <f t="shared" si="337"/>
        <v>39.427733394330041</v>
      </c>
      <c r="L2418" s="5">
        <f t="shared" si="342"/>
        <v>30.361547203030426</v>
      </c>
      <c r="M2418" s="5">
        <f t="shared" si="343"/>
        <v>5.4277333943300405</v>
      </c>
      <c r="N2418" s="6">
        <f t="shared" si="335"/>
        <v>114.20121397413608</v>
      </c>
      <c r="O2418" s="6">
        <f t="shared" si="338"/>
        <v>242.34747836354302</v>
      </c>
      <c r="P2418" s="6">
        <f>FORECAST(J2418,Inputs!$B$10:$B$18,Inputs!$A$10:$A$18)</f>
        <v>31.802207896268236</v>
      </c>
      <c r="Q2418" s="6">
        <f>IF(Inputs!$D$10="Yes",IF('Hourly Calcs'!P2418&gt;'Hourly Calcs'!K2418,'Hourly Calcs'!O2418,N2418+O2418),N2418+O2418)</f>
        <v>356.54869233767909</v>
      </c>
      <c r="R2418" s="12">
        <f t="shared" si="339"/>
        <v>1694.319385988651</v>
      </c>
      <c r="S2418" s="1">
        <f>IF(AND(A2418&gt;=5,A2418&lt;=9),INDEX(Demand!$C$3:$C$26,C2418),INDEX(Demand!$B$3:$B$26,C2418))</f>
        <v>600</v>
      </c>
      <c r="T2418" s="7">
        <f t="shared" si="340"/>
        <v>600</v>
      </c>
      <c r="U2418" s="7">
        <f t="shared" si="341"/>
        <v>1094.319385988651</v>
      </c>
    </row>
    <row r="2419" spans="1:21" x14ac:dyDescent="0.2">
      <c r="A2419" s="1">
        <v>4</v>
      </c>
      <c r="B2419" s="1">
        <v>11</v>
      </c>
      <c r="C2419" s="1">
        <v>11</v>
      </c>
      <c r="D2419">
        <v>8.1999999999999993</v>
      </c>
      <c r="E2419">
        <v>5.0999999999999996</v>
      </c>
      <c r="F2419">
        <v>81</v>
      </c>
      <c r="G2419">
        <v>413</v>
      </c>
      <c r="H2419">
        <v>131</v>
      </c>
      <c r="I2419">
        <v>323</v>
      </c>
      <c r="J2419" s="4">
        <f t="shared" si="336"/>
        <v>153.24492887263895</v>
      </c>
      <c r="K2419" s="4">
        <f t="shared" si="337"/>
        <v>45.037141711565909</v>
      </c>
      <c r="L2419" s="5">
        <f t="shared" si="342"/>
        <v>11.755071127361049</v>
      </c>
      <c r="M2419" s="5">
        <f t="shared" si="343"/>
        <v>11.037141711565909</v>
      </c>
      <c r="N2419" s="6">
        <f t="shared" si="335"/>
        <v>127.52369316400099</v>
      </c>
      <c r="O2419" s="6">
        <f t="shared" si="338"/>
        <v>295.38956796763921</v>
      </c>
      <c r="P2419" s="6">
        <f>FORECAST(J2419,Inputs!$B$10:$B$18,Inputs!$A$10:$A$18)</f>
        <v>31.974490082154063</v>
      </c>
      <c r="Q2419" s="6">
        <f>IF(Inputs!$D$10="Yes",IF('Hourly Calcs'!P2419&gt;'Hourly Calcs'!K2419,'Hourly Calcs'!O2419,N2419+O2419),N2419+O2419)</f>
        <v>422.91326113164018</v>
      </c>
      <c r="R2419" s="12">
        <f t="shared" si="339"/>
        <v>2009.6838168975542</v>
      </c>
      <c r="S2419" s="1">
        <f>IF(AND(A2419&gt;=5,A2419&lt;=9),INDEX(Demand!$C$3:$C$26,C2419),INDEX(Demand!$B$3:$B$26,C2419))</f>
        <v>600</v>
      </c>
      <c r="T2419" s="7">
        <f t="shared" si="340"/>
        <v>600</v>
      </c>
      <c r="U2419" s="7">
        <f t="shared" si="341"/>
        <v>1409.6838168975542</v>
      </c>
    </row>
    <row r="2420" spans="1:21" x14ac:dyDescent="0.2">
      <c r="A2420" s="1">
        <v>4</v>
      </c>
      <c r="B2420" s="1">
        <v>11</v>
      </c>
      <c r="C2420" s="1">
        <v>12</v>
      </c>
      <c r="D2420">
        <v>9.8000000000000007</v>
      </c>
      <c r="E2420">
        <v>5.9</v>
      </c>
      <c r="F2420">
        <v>77</v>
      </c>
      <c r="G2420">
        <v>677</v>
      </c>
      <c r="H2420">
        <v>528</v>
      </c>
      <c r="I2420">
        <v>285</v>
      </c>
      <c r="J2420" s="4">
        <f t="shared" si="336"/>
        <v>174.4623433020312</v>
      </c>
      <c r="K2420" s="4">
        <f t="shared" si="337"/>
        <v>47.701967161194062</v>
      </c>
      <c r="L2420" s="5">
        <f t="shared" si="342"/>
        <v>9.4623433020312007</v>
      </c>
      <c r="M2420" s="5">
        <f t="shared" si="343"/>
        <v>13.701967161194062</v>
      </c>
      <c r="N2420" s="6">
        <f t="shared" si="335"/>
        <v>519.76866610124694</v>
      </c>
      <c r="O2420" s="6">
        <f t="shared" si="338"/>
        <v>260.63785408909342</v>
      </c>
      <c r="P2420" s="6">
        <f>FORECAST(J2420,Inputs!$B$10:$B$18,Inputs!$A$10:$A$18)</f>
        <v>32.170947623166953</v>
      </c>
      <c r="Q2420" s="6">
        <f>IF(Inputs!$D$10="Yes",IF('Hourly Calcs'!P2420&gt;'Hourly Calcs'!K2420,'Hourly Calcs'!O2420,N2420+O2420),N2420+O2420)</f>
        <v>780.40652019034042</v>
      </c>
      <c r="R2420" s="12">
        <f t="shared" si="339"/>
        <v>3708.4917839444975</v>
      </c>
      <c r="S2420" s="1">
        <f>IF(AND(A2420&gt;=5,A2420&lt;=9),INDEX(Demand!$C$3:$C$26,C2420),INDEX(Demand!$B$3:$B$26,C2420))</f>
        <v>600</v>
      </c>
      <c r="T2420" s="7">
        <f t="shared" si="340"/>
        <v>600</v>
      </c>
      <c r="U2420" s="7">
        <f t="shared" si="341"/>
        <v>3108.4917839444975</v>
      </c>
    </row>
    <row r="2421" spans="1:21" x14ac:dyDescent="0.2">
      <c r="A2421" s="1">
        <v>4</v>
      </c>
      <c r="B2421" s="1">
        <v>11</v>
      </c>
      <c r="C2421" s="1">
        <v>13</v>
      </c>
      <c r="D2421">
        <v>8</v>
      </c>
      <c r="E2421">
        <v>5.0999999999999996</v>
      </c>
      <c r="F2421">
        <v>82</v>
      </c>
      <c r="G2421">
        <v>729</v>
      </c>
      <c r="H2421">
        <v>691</v>
      </c>
      <c r="I2421">
        <v>211</v>
      </c>
      <c r="J2421" s="4">
        <f t="shared" si="336"/>
        <v>196.35023164237012</v>
      </c>
      <c r="K2421" s="4">
        <f t="shared" si="337"/>
        <v>46.818960169336542</v>
      </c>
      <c r="L2421" s="5">
        <f t="shared" si="342"/>
        <v>31.350231642370119</v>
      </c>
      <c r="M2421" s="5">
        <f t="shared" si="343"/>
        <v>12.818960169336542</v>
      </c>
      <c r="N2421" s="6">
        <f t="shared" si="335"/>
        <v>643.54355070692554</v>
      </c>
      <c r="O2421" s="6">
        <f t="shared" si="338"/>
        <v>192.9634639045569</v>
      </c>
      <c r="P2421" s="6">
        <f>FORECAST(J2421,Inputs!$B$10:$B$18,Inputs!$A$10:$A$18)</f>
        <v>32.373613255947866</v>
      </c>
      <c r="Q2421" s="6">
        <f>IF(Inputs!$D$10="Yes",IF('Hourly Calcs'!P2421&gt;'Hourly Calcs'!K2421,'Hourly Calcs'!O2421,N2421+O2421),N2421+O2421)</f>
        <v>836.50701461148242</v>
      </c>
      <c r="R2421" s="12">
        <f t="shared" si="339"/>
        <v>3975.0813334337645</v>
      </c>
      <c r="S2421" s="1">
        <f>IF(AND(A2421&gt;=5,A2421&lt;=9),INDEX(Demand!$C$3:$C$26,C2421),INDEX(Demand!$B$3:$B$26,C2421))</f>
        <v>600</v>
      </c>
      <c r="T2421" s="7">
        <f t="shared" si="340"/>
        <v>600</v>
      </c>
      <c r="U2421" s="7">
        <f t="shared" si="341"/>
        <v>3375.0813334337645</v>
      </c>
    </row>
    <row r="2422" spans="1:21" x14ac:dyDescent="0.2">
      <c r="A2422" s="1">
        <v>4</v>
      </c>
      <c r="B2422" s="1">
        <v>11</v>
      </c>
      <c r="C2422" s="1">
        <v>14</v>
      </c>
      <c r="D2422">
        <v>8.9</v>
      </c>
      <c r="E2422">
        <v>3.1</v>
      </c>
      <c r="F2422">
        <v>67</v>
      </c>
      <c r="G2422">
        <v>567</v>
      </c>
      <c r="H2422">
        <v>337</v>
      </c>
      <c r="I2422">
        <v>327</v>
      </c>
      <c r="J2422" s="4">
        <f t="shared" si="336"/>
        <v>216.42668181258341</v>
      </c>
      <c r="K2422" s="4">
        <f t="shared" si="337"/>
        <v>42.603431391082331</v>
      </c>
      <c r="L2422" s="5">
        <f t="shared" si="342"/>
        <v>51.426681812583411</v>
      </c>
      <c r="M2422" s="5">
        <f t="shared" si="343"/>
        <v>8.6034313910823315</v>
      </c>
      <c r="N2422" s="6">
        <f t="shared" si="335"/>
        <v>275.60860052291872</v>
      </c>
      <c r="O2422" s="6">
        <f t="shared" si="338"/>
        <v>299.04764311274931</v>
      </c>
      <c r="P2422" s="6">
        <f>FORECAST(J2422,Inputs!$B$10:$B$18,Inputs!$A$10:$A$18)</f>
        <v>32.559506313079474</v>
      </c>
      <c r="Q2422" s="6">
        <f>IF(Inputs!$D$10="Yes",IF('Hourly Calcs'!P2422&gt;'Hourly Calcs'!K2422,'Hourly Calcs'!O2422,N2422+O2422),N2422+O2422)</f>
        <v>574.65624363566803</v>
      </c>
      <c r="R2422" s="12">
        <f t="shared" si="339"/>
        <v>2730.7664697566943</v>
      </c>
      <c r="S2422" s="1">
        <f>IF(AND(A2422&gt;=5,A2422&lt;=9),INDEX(Demand!$C$3:$C$26,C2422),INDEX(Demand!$B$3:$B$26,C2422))</f>
        <v>600</v>
      </c>
      <c r="T2422" s="7">
        <f t="shared" si="340"/>
        <v>600</v>
      </c>
      <c r="U2422" s="7">
        <f t="shared" si="341"/>
        <v>2130.7664697566943</v>
      </c>
    </row>
    <row r="2423" spans="1:21" x14ac:dyDescent="0.2">
      <c r="A2423" s="1">
        <v>4</v>
      </c>
      <c r="B2423" s="1">
        <v>11</v>
      </c>
      <c r="C2423" s="1">
        <v>15</v>
      </c>
      <c r="D2423">
        <v>8.1999999999999993</v>
      </c>
      <c r="E2423">
        <v>3.3</v>
      </c>
      <c r="F2423">
        <v>71</v>
      </c>
      <c r="G2423">
        <v>556</v>
      </c>
      <c r="H2423">
        <v>525</v>
      </c>
      <c r="I2423">
        <v>222</v>
      </c>
      <c r="J2423" s="4">
        <f t="shared" si="336"/>
        <v>233.5655378845448</v>
      </c>
      <c r="K2423" s="4">
        <f t="shared" si="337"/>
        <v>35.903496386700759</v>
      </c>
      <c r="L2423" s="5">
        <f t="shared" si="342"/>
        <v>68.565537884544796</v>
      </c>
      <c r="M2423" s="5">
        <f t="shared" si="343"/>
        <v>1.903496386700759</v>
      </c>
      <c r="N2423" s="6">
        <f t="shared" si="335"/>
        <v>342.13729600184826</v>
      </c>
      <c r="O2423" s="6">
        <f t="shared" si="338"/>
        <v>203.02317055360962</v>
      </c>
      <c r="P2423" s="6">
        <f>FORECAST(J2423,Inputs!$B$10:$B$18,Inputs!$A$10:$A$18)</f>
        <v>32.718199424856891</v>
      </c>
      <c r="Q2423" s="6">
        <f>IF(Inputs!$D$10="Yes",IF('Hourly Calcs'!P2423&gt;'Hourly Calcs'!K2423,'Hourly Calcs'!O2423,N2423+O2423),N2423+O2423)</f>
        <v>545.1604665554579</v>
      </c>
      <c r="R2423" s="12">
        <f t="shared" si="339"/>
        <v>2590.6025370715356</v>
      </c>
      <c r="S2423" s="1">
        <f>IF(AND(A2423&gt;=5,A2423&lt;=9),INDEX(Demand!$C$3:$C$26,C2423),INDEX(Demand!$B$3:$B$26,C2423))</f>
        <v>600</v>
      </c>
      <c r="T2423" s="7">
        <f t="shared" si="340"/>
        <v>600</v>
      </c>
      <c r="U2423" s="7">
        <f t="shared" si="341"/>
        <v>1990.6025370715356</v>
      </c>
    </row>
    <row r="2424" spans="1:21" x14ac:dyDescent="0.2">
      <c r="A2424" s="1">
        <v>4</v>
      </c>
      <c r="B2424" s="1">
        <v>11</v>
      </c>
      <c r="C2424" s="1">
        <v>16</v>
      </c>
      <c r="D2424">
        <v>8.6</v>
      </c>
      <c r="E2424">
        <v>2.4</v>
      </c>
      <c r="F2424">
        <v>65</v>
      </c>
      <c r="G2424">
        <v>426</v>
      </c>
      <c r="H2424">
        <v>483</v>
      </c>
      <c r="I2424">
        <v>175</v>
      </c>
      <c r="J2424" s="4">
        <f t="shared" si="336"/>
        <v>248.08295469068321</v>
      </c>
      <c r="K2424" s="4">
        <f t="shared" si="337"/>
        <v>27.640260744756418</v>
      </c>
      <c r="L2424" s="5">
        <f t="shared" si="342"/>
        <v>83.082954690683209</v>
      </c>
      <c r="M2424" s="5">
        <f t="shared" si="343"/>
        <v>6.3597392552435821</v>
      </c>
      <c r="N2424" s="6">
        <f t="shared" si="335"/>
        <v>214.58012224329656</v>
      </c>
      <c r="O2424" s="6">
        <f t="shared" si="338"/>
        <v>160.04078759856614</v>
      </c>
      <c r="P2424" s="6">
        <f>FORECAST(J2424,Inputs!$B$10:$B$18,Inputs!$A$10:$A$18)</f>
        <v>32.85261995083966</v>
      </c>
      <c r="Q2424" s="6">
        <f>IF(Inputs!$D$10="Yes",IF('Hourly Calcs'!P2424&gt;'Hourly Calcs'!K2424,'Hourly Calcs'!O2424,N2424+O2424),N2424+O2424)</f>
        <v>160.04078759856614</v>
      </c>
      <c r="R2424" s="12">
        <f t="shared" si="339"/>
        <v>760.5138226683863</v>
      </c>
      <c r="S2424" s="1">
        <f>IF(AND(A2424&gt;=5,A2424&lt;=9),INDEX(Demand!$C$3:$C$26,C2424),INDEX(Demand!$B$3:$B$26,C2424))</f>
        <v>900</v>
      </c>
      <c r="T2424" s="7">
        <f t="shared" si="340"/>
        <v>760.5138226683863</v>
      </c>
      <c r="U2424" s="7">
        <f t="shared" si="341"/>
        <v>0</v>
      </c>
    </row>
    <row r="2425" spans="1:21" x14ac:dyDescent="0.2">
      <c r="A2425" s="1">
        <v>4</v>
      </c>
      <c r="B2425" s="1">
        <v>11</v>
      </c>
      <c r="C2425" s="1">
        <v>17</v>
      </c>
      <c r="D2425">
        <v>8.6</v>
      </c>
      <c r="E2425">
        <v>2.4</v>
      </c>
      <c r="F2425">
        <v>65</v>
      </c>
      <c r="G2425">
        <v>295</v>
      </c>
      <c r="H2425">
        <v>418</v>
      </c>
      <c r="I2425">
        <v>137</v>
      </c>
      <c r="J2425" s="4">
        <f t="shared" si="336"/>
        <v>260.81814866008551</v>
      </c>
      <c r="K2425" s="4">
        <f t="shared" si="337"/>
        <v>18.534347503065106</v>
      </c>
      <c r="L2425" s="5">
        <f t="shared" si="342"/>
        <v>0</v>
      </c>
      <c r="M2425" s="5">
        <f t="shared" si="343"/>
        <v>15.465652496934894</v>
      </c>
      <c r="N2425" s="6">
        <f t="shared" si="335"/>
        <v>87.689163175657086</v>
      </c>
      <c r="O2425" s="6">
        <f t="shared" si="338"/>
        <v>125.28907372002035</v>
      </c>
      <c r="P2425" s="6">
        <f>FORECAST(J2425,Inputs!$B$10:$B$18,Inputs!$A$10:$A$18)</f>
        <v>32.970538413519307</v>
      </c>
      <c r="Q2425" s="6">
        <f>IF(Inputs!$D$10="Yes",IF('Hourly Calcs'!P2425&gt;'Hourly Calcs'!K2425,'Hourly Calcs'!O2425,N2425+O2425),N2425+O2425)</f>
        <v>125.28907372002035</v>
      </c>
      <c r="R2425" s="12">
        <f t="shared" si="339"/>
        <v>595.3736783175367</v>
      </c>
      <c r="S2425" s="1">
        <f>IF(AND(A2425&gt;=5,A2425&lt;=9),INDEX(Demand!$C$3:$C$26,C2425),INDEX(Demand!$B$3:$B$26,C2425))</f>
        <v>900</v>
      </c>
      <c r="T2425" s="7">
        <f t="shared" si="340"/>
        <v>595.3736783175367</v>
      </c>
      <c r="U2425" s="7">
        <f t="shared" si="341"/>
        <v>0</v>
      </c>
    </row>
    <row r="2426" spans="1:21" x14ac:dyDescent="0.2">
      <c r="A2426" s="1">
        <v>4</v>
      </c>
      <c r="B2426" s="1">
        <v>11</v>
      </c>
      <c r="C2426" s="1">
        <v>18</v>
      </c>
      <c r="D2426">
        <v>8.1999999999999993</v>
      </c>
      <c r="E2426">
        <v>1.3</v>
      </c>
      <c r="F2426">
        <v>62</v>
      </c>
      <c r="G2426">
        <v>115</v>
      </c>
      <c r="H2426">
        <v>124</v>
      </c>
      <c r="I2426">
        <v>88</v>
      </c>
      <c r="J2426" s="4">
        <f t="shared" si="336"/>
        <v>272.60294260351878</v>
      </c>
      <c r="K2426" s="4">
        <f t="shared" si="337"/>
        <v>9.1307440295294953</v>
      </c>
      <c r="L2426" s="5">
        <f t="shared" si="342"/>
        <v>0</v>
      </c>
      <c r="M2426" s="5">
        <f t="shared" si="343"/>
        <v>24.869255970470505</v>
      </c>
      <c r="N2426" s="6">
        <f t="shared" si="335"/>
        <v>0</v>
      </c>
      <c r="O2426" s="6">
        <f t="shared" si="338"/>
        <v>80.477653192421826</v>
      </c>
      <c r="P2426" s="6">
        <f>FORECAST(J2426,Inputs!$B$10:$B$18,Inputs!$A$10:$A$18)</f>
        <v>33.079656875958506</v>
      </c>
      <c r="Q2426" s="6">
        <f>IF(Inputs!$D$10="Yes",IF('Hourly Calcs'!P2426&gt;'Hourly Calcs'!K2426,'Hourly Calcs'!O2426,N2426+O2426),N2426+O2426)</f>
        <v>80.477653192421826</v>
      </c>
      <c r="R2426" s="12">
        <f t="shared" si="339"/>
        <v>382.42980797038848</v>
      </c>
      <c r="S2426" s="1">
        <f>IF(AND(A2426&gt;=5,A2426&lt;=9),INDEX(Demand!$C$3:$C$26,C2426),INDEX(Demand!$B$3:$B$26,C2426))</f>
        <v>900</v>
      </c>
      <c r="T2426" s="7">
        <f t="shared" si="340"/>
        <v>382.42980797038854</v>
      </c>
      <c r="U2426" s="7">
        <f t="shared" si="341"/>
        <v>0</v>
      </c>
    </row>
    <row r="2427" spans="1:21" x14ac:dyDescent="0.2">
      <c r="A2427" s="1">
        <v>4</v>
      </c>
      <c r="B2427" s="1">
        <v>11</v>
      </c>
      <c r="C2427" s="1">
        <v>19</v>
      </c>
      <c r="D2427">
        <v>7.9</v>
      </c>
      <c r="E2427">
        <v>2.2999999999999998</v>
      </c>
      <c r="F2427">
        <v>68</v>
      </c>
      <c r="G2427">
        <v>15</v>
      </c>
      <c r="H2427">
        <v>0</v>
      </c>
      <c r="I2427">
        <v>15</v>
      </c>
      <c r="J2427" s="4">
        <f t="shared" si="336"/>
        <v>284.14858803789423</v>
      </c>
      <c r="K2427" s="4">
        <f t="shared" si="337"/>
        <v>0.19958654861252967</v>
      </c>
      <c r="L2427" s="5">
        <f t="shared" si="342"/>
        <v>0</v>
      </c>
      <c r="M2427" s="5">
        <f t="shared" si="343"/>
        <v>33.80041345138747</v>
      </c>
      <c r="N2427" s="6">
        <f t="shared" si="335"/>
        <v>0</v>
      </c>
      <c r="O2427" s="6">
        <f t="shared" si="338"/>
        <v>13.717781794162812</v>
      </c>
      <c r="P2427" s="6">
        <f>FORECAST(J2427,Inputs!$B$10:$B$18,Inputs!$A$10:$A$18)</f>
        <v>33.186561000350871</v>
      </c>
      <c r="Q2427" s="6">
        <f>IF(Inputs!$D$10="Yes",IF('Hourly Calcs'!P2427&gt;'Hourly Calcs'!K2427,'Hourly Calcs'!O2427,N2427+O2427),N2427+O2427)</f>
        <v>13.717781794162812</v>
      </c>
      <c r="R2427" s="12">
        <f t="shared" si="339"/>
        <v>65.186899085861683</v>
      </c>
      <c r="S2427" s="1">
        <f>IF(AND(A2427&gt;=5,A2427&lt;=9),INDEX(Demand!$C$3:$C$26,C2427),INDEX(Demand!$B$3:$B$26,C2427))</f>
        <v>900</v>
      </c>
      <c r="T2427" s="7">
        <f t="shared" si="340"/>
        <v>65.186899085861683</v>
      </c>
      <c r="U2427" s="7">
        <f t="shared" si="341"/>
        <v>0</v>
      </c>
    </row>
    <row r="2428" spans="1:21" x14ac:dyDescent="0.2">
      <c r="A2428" s="1">
        <v>4</v>
      </c>
      <c r="B2428" s="1">
        <v>11</v>
      </c>
      <c r="C2428" s="1">
        <v>20</v>
      </c>
      <c r="D2428">
        <v>7.8</v>
      </c>
      <c r="E2428">
        <v>2.8</v>
      </c>
      <c r="F2428">
        <v>71</v>
      </c>
      <c r="G2428">
        <v>0</v>
      </c>
      <c r="H2428">
        <v>0</v>
      </c>
      <c r="I2428">
        <v>0</v>
      </c>
      <c r="J2428" s="4">
        <f t="shared" si="336"/>
        <v>296.07220941004289</v>
      </c>
      <c r="K2428" s="4">
        <f t="shared" si="337"/>
        <v>-9.1904922105505165</v>
      </c>
      <c r="L2428" s="5">
        <f t="shared" si="342"/>
        <v>0</v>
      </c>
      <c r="M2428" s="5">
        <f t="shared" si="343"/>
        <v>0</v>
      </c>
      <c r="N2428" s="6">
        <f t="shared" si="335"/>
        <v>0</v>
      </c>
      <c r="O2428" s="6">
        <f t="shared" si="338"/>
        <v>0</v>
      </c>
      <c r="P2428" s="6">
        <f>FORECAST(J2428,Inputs!$B$10:$B$18,Inputs!$A$10:$A$18)</f>
        <v>33.29696490194484</v>
      </c>
      <c r="Q2428" s="6">
        <f>IF(Inputs!$D$10="Yes",IF('Hourly Calcs'!P2428&gt;'Hourly Calcs'!K2428,'Hourly Calcs'!O2428,N2428+O2428),N2428+O2428)</f>
        <v>0</v>
      </c>
      <c r="R2428" s="12">
        <f t="shared" si="339"/>
        <v>0</v>
      </c>
      <c r="S2428" s="1">
        <f>IF(AND(A2428&gt;=5,A2428&lt;=9),INDEX(Demand!$C$3:$C$26,C2428),INDEX(Demand!$B$3:$B$26,C2428))</f>
        <v>800</v>
      </c>
      <c r="T2428" s="7">
        <f t="shared" si="340"/>
        <v>0</v>
      </c>
      <c r="U2428" s="7">
        <f t="shared" si="341"/>
        <v>0</v>
      </c>
    </row>
    <row r="2429" spans="1:21" x14ac:dyDescent="0.2">
      <c r="A2429" s="1">
        <v>4</v>
      </c>
      <c r="B2429" s="1">
        <v>11</v>
      </c>
      <c r="C2429" s="1">
        <v>21</v>
      </c>
      <c r="D2429">
        <v>7.6</v>
      </c>
      <c r="E2429">
        <v>2.9</v>
      </c>
      <c r="F2429">
        <v>72</v>
      </c>
      <c r="G2429">
        <v>0</v>
      </c>
      <c r="H2429">
        <v>0</v>
      </c>
      <c r="I2429">
        <v>0</v>
      </c>
      <c r="J2429" s="4">
        <f t="shared" si="336"/>
        <v>308.92115817746128</v>
      </c>
      <c r="K2429" s="4">
        <f t="shared" si="337"/>
        <v>-17.195935474522656</v>
      </c>
      <c r="L2429" s="5">
        <f t="shared" si="342"/>
        <v>0</v>
      </c>
      <c r="M2429" s="5">
        <f t="shared" si="343"/>
        <v>0</v>
      </c>
      <c r="N2429" s="6">
        <f t="shared" si="335"/>
        <v>0</v>
      </c>
      <c r="O2429" s="6">
        <f t="shared" si="338"/>
        <v>0</v>
      </c>
      <c r="P2429" s="6">
        <f>FORECAST(J2429,Inputs!$B$10:$B$18,Inputs!$A$10:$A$18)</f>
        <v>33.415936649791306</v>
      </c>
      <c r="Q2429" s="6">
        <f>IF(Inputs!$D$10="Yes",IF('Hourly Calcs'!P2429&gt;'Hourly Calcs'!K2429,'Hourly Calcs'!O2429,N2429+O2429),N2429+O2429)</f>
        <v>0</v>
      </c>
      <c r="R2429" s="12">
        <f t="shared" si="339"/>
        <v>0</v>
      </c>
      <c r="S2429" s="1">
        <f>IF(AND(A2429&gt;=5,A2429&lt;=9),INDEX(Demand!$C$3:$C$26,C2429),INDEX(Demand!$B$3:$B$26,C2429))</f>
        <v>700</v>
      </c>
      <c r="T2429" s="7">
        <f t="shared" si="340"/>
        <v>0</v>
      </c>
      <c r="U2429" s="7">
        <f t="shared" si="341"/>
        <v>0</v>
      </c>
    </row>
    <row r="2430" spans="1:21" x14ac:dyDescent="0.2">
      <c r="A2430" s="1">
        <v>4</v>
      </c>
      <c r="B2430" s="1">
        <v>11</v>
      </c>
      <c r="C2430" s="1">
        <v>22</v>
      </c>
      <c r="D2430">
        <v>7.5</v>
      </c>
      <c r="E2430">
        <v>3</v>
      </c>
      <c r="F2430">
        <v>73</v>
      </c>
      <c r="G2430">
        <v>0</v>
      </c>
      <c r="H2430">
        <v>0</v>
      </c>
      <c r="I2430">
        <v>0</v>
      </c>
      <c r="J2430" s="4">
        <f t="shared" si="336"/>
        <v>323.12687523384693</v>
      </c>
      <c r="K2430" s="4">
        <f t="shared" si="337"/>
        <v>-23.779761157032922</v>
      </c>
      <c r="L2430" s="5">
        <f t="shared" si="342"/>
        <v>0</v>
      </c>
      <c r="M2430" s="5">
        <f t="shared" si="343"/>
        <v>0</v>
      </c>
      <c r="N2430" s="6">
        <f t="shared" si="335"/>
        <v>0</v>
      </c>
      <c r="O2430" s="6">
        <f t="shared" si="338"/>
        <v>0</v>
      </c>
      <c r="P2430" s="6">
        <f>FORECAST(J2430,Inputs!$B$10:$B$18,Inputs!$A$10:$A$18)</f>
        <v>33.547471066980066</v>
      </c>
      <c r="Q2430" s="6">
        <f>IF(Inputs!$D$10="Yes",IF('Hourly Calcs'!P2430&gt;'Hourly Calcs'!K2430,'Hourly Calcs'!O2430,N2430+O2430),N2430+O2430)</f>
        <v>0</v>
      </c>
      <c r="R2430" s="12">
        <f t="shared" si="339"/>
        <v>0</v>
      </c>
      <c r="S2430" s="1">
        <f>IF(AND(A2430&gt;=5,A2430&lt;=9),INDEX(Demand!$C$3:$C$26,C2430),INDEX(Demand!$B$3:$B$26,C2430))</f>
        <v>600</v>
      </c>
      <c r="T2430" s="7">
        <f t="shared" si="340"/>
        <v>0</v>
      </c>
      <c r="U2430" s="7">
        <f t="shared" si="341"/>
        <v>0</v>
      </c>
    </row>
    <row r="2431" spans="1:21" x14ac:dyDescent="0.2">
      <c r="A2431" s="1">
        <v>4</v>
      </c>
      <c r="B2431" s="1">
        <v>11</v>
      </c>
      <c r="C2431" s="1">
        <v>23</v>
      </c>
      <c r="D2431">
        <v>7.5</v>
      </c>
      <c r="E2431">
        <v>2.7</v>
      </c>
      <c r="F2431">
        <v>72</v>
      </c>
      <c r="G2431">
        <v>0</v>
      </c>
      <c r="H2431">
        <v>0</v>
      </c>
      <c r="I2431">
        <v>0</v>
      </c>
      <c r="J2431" s="4">
        <f t="shared" si="336"/>
        <v>338.84310764484746</v>
      </c>
      <c r="K2431" s="4">
        <f t="shared" si="337"/>
        <v>-28.376792448132491</v>
      </c>
      <c r="L2431" s="5">
        <f t="shared" si="342"/>
        <v>0</v>
      </c>
      <c r="M2431" s="5">
        <f t="shared" si="343"/>
        <v>0</v>
      </c>
      <c r="N2431" s="6">
        <f t="shared" si="335"/>
        <v>0</v>
      </c>
      <c r="O2431" s="6">
        <f t="shared" si="338"/>
        <v>0</v>
      </c>
      <c r="P2431" s="6">
        <f>FORECAST(J2431,Inputs!$B$10:$B$18,Inputs!$A$10:$A$18)</f>
        <v>33.692991737452289</v>
      </c>
      <c r="Q2431" s="6">
        <f>IF(Inputs!$D$10="Yes",IF('Hourly Calcs'!P2431&gt;'Hourly Calcs'!K2431,'Hourly Calcs'!O2431,N2431+O2431),N2431+O2431)</f>
        <v>0</v>
      </c>
      <c r="R2431" s="12">
        <f t="shared" si="339"/>
        <v>0</v>
      </c>
      <c r="S2431" s="1">
        <f>IF(AND(A2431&gt;=5,A2431&lt;=9),INDEX(Demand!$C$3:$C$26,C2431),INDEX(Demand!$B$3:$B$26,C2431))</f>
        <v>500</v>
      </c>
      <c r="T2431" s="7">
        <f t="shared" si="340"/>
        <v>0</v>
      </c>
      <c r="U2431" s="7">
        <f t="shared" si="341"/>
        <v>0</v>
      </c>
    </row>
    <row r="2432" spans="1:21" x14ac:dyDescent="0.2">
      <c r="A2432" s="1">
        <v>4</v>
      </c>
      <c r="B2432" s="1">
        <v>11</v>
      </c>
      <c r="C2432" s="1">
        <v>24</v>
      </c>
      <c r="D2432">
        <v>7.2</v>
      </c>
      <c r="E2432">
        <v>2.4</v>
      </c>
      <c r="F2432">
        <v>72</v>
      </c>
      <c r="G2432">
        <v>0</v>
      </c>
      <c r="H2432">
        <v>0</v>
      </c>
      <c r="I2432">
        <v>0</v>
      </c>
      <c r="J2432" s="4">
        <f t="shared" si="336"/>
        <v>355.71694270485312</v>
      </c>
      <c r="K2432" s="4">
        <f t="shared" si="337"/>
        <v>-30.456641164041372</v>
      </c>
      <c r="L2432" s="5">
        <f t="shared" si="342"/>
        <v>0</v>
      </c>
      <c r="M2432" s="5">
        <f t="shared" si="343"/>
        <v>0</v>
      </c>
      <c r="N2432" s="6">
        <f t="shared" si="335"/>
        <v>0</v>
      </c>
      <c r="O2432" s="6">
        <f t="shared" si="338"/>
        <v>0</v>
      </c>
      <c r="P2432" s="6">
        <f>FORECAST(J2432,Inputs!$B$10:$B$18,Inputs!$A$10:$A$18)</f>
        <v>33.849230950970863</v>
      </c>
      <c r="Q2432" s="6">
        <f>IF(Inputs!$D$10="Yes",IF('Hourly Calcs'!P2432&gt;'Hourly Calcs'!K2432,'Hourly Calcs'!O2432,N2432+O2432),N2432+O2432)</f>
        <v>0</v>
      </c>
      <c r="R2432" s="12">
        <f t="shared" si="339"/>
        <v>0</v>
      </c>
      <c r="S2432" s="1">
        <f>IF(AND(A2432&gt;=5,A2432&lt;=9),INDEX(Demand!$C$3:$C$26,C2432),INDEX(Demand!$B$3:$B$26,C2432))</f>
        <v>400</v>
      </c>
      <c r="T2432" s="7">
        <f t="shared" si="340"/>
        <v>0</v>
      </c>
      <c r="U2432" s="7">
        <f t="shared" si="341"/>
        <v>0</v>
      </c>
    </row>
    <row r="2433" spans="1:21" x14ac:dyDescent="0.2">
      <c r="A2433" s="1">
        <v>4</v>
      </c>
      <c r="B2433" s="1">
        <v>12</v>
      </c>
      <c r="C2433" s="1">
        <v>1</v>
      </c>
      <c r="D2433">
        <v>7.2</v>
      </c>
      <c r="E2433">
        <v>2.4</v>
      </c>
      <c r="F2433">
        <v>72</v>
      </c>
      <c r="G2433">
        <v>0</v>
      </c>
      <c r="H2433">
        <v>0</v>
      </c>
      <c r="I2433">
        <v>0</v>
      </c>
      <c r="J2433" s="4">
        <f t="shared" si="336"/>
        <v>12.852799725982237</v>
      </c>
      <c r="K2433" s="4">
        <f t="shared" si="337"/>
        <v>-29.730364630810001</v>
      </c>
      <c r="L2433" s="5">
        <f t="shared" si="342"/>
        <v>0</v>
      </c>
      <c r="M2433" s="5">
        <f t="shared" si="343"/>
        <v>0</v>
      </c>
      <c r="N2433" s="6">
        <f t="shared" si="335"/>
        <v>0</v>
      </c>
      <c r="O2433" s="6">
        <f t="shared" si="338"/>
        <v>0</v>
      </c>
      <c r="P2433" s="6">
        <f>FORECAST(J2433,Inputs!$B$10:$B$18,Inputs!$A$10:$A$18)</f>
        <v>30.67456296042576</v>
      </c>
      <c r="Q2433" s="6">
        <f>IF(Inputs!$D$10="Yes",IF('Hourly Calcs'!P2433&gt;'Hourly Calcs'!K2433,'Hourly Calcs'!O2433,N2433+O2433),N2433+O2433)</f>
        <v>0</v>
      </c>
      <c r="R2433" s="12">
        <f t="shared" si="339"/>
        <v>0</v>
      </c>
      <c r="S2433" s="1">
        <f>IF(AND(A2433&gt;=5,A2433&lt;=9),INDEX(Demand!$C$3:$C$26,C2433),INDEX(Demand!$B$3:$B$26,C2433))</f>
        <v>350</v>
      </c>
      <c r="T2433" s="7">
        <f t="shared" si="340"/>
        <v>0</v>
      </c>
      <c r="U2433" s="7">
        <f t="shared" si="341"/>
        <v>0</v>
      </c>
    </row>
    <row r="2434" spans="1:21" x14ac:dyDescent="0.2">
      <c r="A2434" s="1">
        <v>4</v>
      </c>
      <c r="B2434" s="1">
        <v>12</v>
      </c>
      <c r="C2434" s="1">
        <v>2</v>
      </c>
      <c r="D2434">
        <v>7.2</v>
      </c>
      <c r="E2434">
        <v>1.8</v>
      </c>
      <c r="F2434">
        <v>69</v>
      </c>
      <c r="G2434">
        <v>0</v>
      </c>
      <c r="H2434">
        <v>0</v>
      </c>
      <c r="I2434">
        <v>0</v>
      </c>
      <c r="J2434" s="4">
        <f t="shared" si="336"/>
        <v>29.212378867054639</v>
      </c>
      <c r="K2434" s="4">
        <f t="shared" si="337"/>
        <v>-26.301902027416901</v>
      </c>
      <c r="L2434" s="5">
        <f t="shared" si="342"/>
        <v>0</v>
      </c>
      <c r="M2434" s="5">
        <f t="shared" si="343"/>
        <v>0</v>
      </c>
      <c r="N2434" s="6">
        <f t="shared" si="335"/>
        <v>0</v>
      </c>
      <c r="O2434" s="6">
        <f t="shared" si="338"/>
        <v>0</v>
      </c>
      <c r="P2434" s="6">
        <f>FORECAST(J2434,Inputs!$B$10:$B$18,Inputs!$A$10:$A$18)</f>
        <v>30.826040545065318</v>
      </c>
      <c r="Q2434" s="6">
        <f>IF(Inputs!$D$10="Yes",IF('Hourly Calcs'!P2434&gt;'Hourly Calcs'!K2434,'Hourly Calcs'!O2434,N2434+O2434),N2434+O2434)</f>
        <v>0</v>
      </c>
      <c r="R2434" s="12">
        <f t="shared" si="339"/>
        <v>0</v>
      </c>
      <c r="S2434" s="1">
        <f>IF(AND(A2434&gt;=5,A2434&lt;=9),INDEX(Demand!$C$3:$C$26,C2434),INDEX(Demand!$B$3:$B$26,C2434))</f>
        <v>350</v>
      </c>
      <c r="T2434" s="7">
        <f t="shared" si="340"/>
        <v>0</v>
      </c>
      <c r="U2434" s="7">
        <f t="shared" si="341"/>
        <v>0</v>
      </c>
    </row>
    <row r="2435" spans="1:21" x14ac:dyDescent="0.2">
      <c r="A2435" s="1">
        <v>4</v>
      </c>
      <c r="B2435" s="1">
        <v>12</v>
      </c>
      <c r="C2435" s="1">
        <v>3</v>
      </c>
      <c r="D2435">
        <v>7.1</v>
      </c>
      <c r="E2435">
        <v>1.5</v>
      </c>
      <c r="F2435">
        <v>68</v>
      </c>
      <c r="G2435">
        <v>0</v>
      </c>
      <c r="H2435">
        <v>0</v>
      </c>
      <c r="I2435">
        <v>0</v>
      </c>
      <c r="J2435" s="4">
        <f t="shared" si="336"/>
        <v>44.156137605768095</v>
      </c>
      <c r="K2435" s="4">
        <f t="shared" si="337"/>
        <v>-20.610060495429622</v>
      </c>
      <c r="L2435" s="5">
        <f t="shared" si="342"/>
        <v>0</v>
      </c>
      <c r="M2435" s="5">
        <f t="shared" si="343"/>
        <v>0</v>
      </c>
      <c r="N2435" s="6">
        <f t="shared" si="335"/>
        <v>0</v>
      </c>
      <c r="O2435" s="6">
        <f t="shared" si="338"/>
        <v>0</v>
      </c>
      <c r="P2435" s="6">
        <f>FORECAST(J2435,Inputs!$B$10:$B$18,Inputs!$A$10:$A$18)</f>
        <v>30.964408681534888</v>
      </c>
      <c r="Q2435" s="6">
        <f>IF(Inputs!$D$10="Yes",IF('Hourly Calcs'!P2435&gt;'Hourly Calcs'!K2435,'Hourly Calcs'!O2435,N2435+O2435),N2435+O2435)</f>
        <v>0</v>
      </c>
      <c r="R2435" s="12">
        <f t="shared" si="339"/>
        <v>0</v>
      </c>
      <c r="S2435" s="1">
        <f>IF(AND(A2435&gt;=5,A2435&lt;=9),INDEX(Demand!$C$3:$C$26,C2435),INDEX(Demand!$B$3:$B$26,C2435))</f>
        <v>350</v>
      </c>
      <c r="T2435" s="7">
        <f t="shared" si="340"/>
        <v>0</v>
      </c>
      <c r="U2435" s="7">
        <f t="shared" si="341"/>
        <v>0</v>
      </c>
    </row>
    <row r="2436" spans="1:21" x14ac:dyDescent="0.2">
      <c r="A2436" s="1">
        <v>4</v>
      </c>
      <c r="B2436" s="1">
        <v>12</v>
      </c>
      <c r="C2436" s="1">
        <v>4</v>
      </c>
      <c r="D2436">
        <v>7</v>
      </c>
      <c r="E2436">
        <v>1.4</v>
      </c>
      <c r="F2436">
        <v>67</v>
      </c>
      <c r="G2436">
        <v>0</v>
      </c>
      <c r="H2436">
        <v>0</v>
      </c>
      <c r="I2436">
        <v>0</v>
      </c>
      <c r="J2436" s="4">
        <f t="shared" si="336"/>
        <v>57.615081769067501</v>
      </c>
      <c r="K2436" s="4">
        <f t="shared" si="337"/>
        <v>-13.224611759525118</v>
      </c>
      <c r="L2436" s="5">
        <f t="shared" si="342"/>
        <v>0</v>
      </c>
      <c r="M2436" s="5">
        <f t="shared" si="343"/>
        <v>0</v>
      </c>
      <c r="N2436" s="6">
        <f t="shared" si="335"/>
        <v>0</v>
      </c>
      <c r="O2436" s="6">
        <f t="shared" si="338"/>
        <v>0</v>
      </c>
      <c r="P2436" s="6">
        <f>FORECAST(J2436,Inputs!$B$10:$B$18,Inputs!$A$10:$A$18)</f>
        <v>31.08902853489877</v>
      </c>
      <c r="Q2436" s="6">
        <f>IF(Inputs!$D$10="Yes",IF('Hourly Calcs'!P2436&gt;'Hourly Calcs'!K2436,'Hourly Calcs'!O2436,N2436+O2436),N2436+O2436)</f>
        <v>0</v>
      </c>
      <c r="R2436" s="12">
        <f t="shared" si="339"/>
        <v>0</v>
      </c>
      <c r="S2436" s="1">
        <f>IF(AND(A2436&gt;=5,A2436&lt;=9),INDEX(Demand!$C$3:$C$26,C2436),INDEX(Demand!$B$3:$B$26,C2436))</f>
        <v>350</v>
      </c>
      <c r="T2436" s="7">
        <f t="shared" si="340"/>
        <v>0</v>
      </c>
      <c r="U2436" s="7">
        <f t="shared" si="341"/>
        <v>0</v>
      </c>
    </row>
    <row r="2437" spans="1:21" x14ac:dyDescent="0.2">
      <c r="A2437" s="1">
        <v>4</v>
      </c>
      <c r="B2437" s="1">
        <v>12</v>
      </c>
      <c r="C2437" s="1">
        <v>5</v>
      </c>
      <c r="D2437">
        <v>7</v>
      </c>
      <c r="E2437">
        <v>2.1</v>
      </c>
      <c r="F2437">
        <v>71</v>
      </c>
      <c r="G2437">
        <v>0</v>
      </c>
      <c r="H2437">
        <v>0</v>
      </c>
      <c r="I2437">
        <v>0</v>
      </c>
      <c r="J2437" s="4">
        <f t="shared" si="336"/>
        <v>69.912007893938991</v>
      </c>
      <c r="K2437" s="4">
        <f t="shared" si="337"/>
        <v>-4.6595993559941462</v>
      </c>
      <c r="L2437" s="5">
        <f t="shared" si="342"/>
        <v>0</v>
      </c>
      <c r="M2437" s="5">
        <f t="shared" si="343"/>
        <v>0</v>
      </c>
      <c r="N2437" s="6">
        <f t="shared" si="335"/>
        <v>0</v>
      </c>
      <c r="O2437" s="6">
        <f t="shared" si="338"/>
        <v>0</v>
      </c>
      <c r="P2437" s="6">
        <f>FORECAST(J2437,Inputs!$B$10:$B$18,Inputs!$A$10:$A$18)</f>
        <v>31.202888961980914</v>
      </c>
      <c r="Q2437" s="6">
        <f>IF(Inputs!$D$10="Yes",IF('Hourly Calcs'!P2437&gt;'Hourly Calcs'!K2437,'Hourly Calcs'!O2437,N2437+O2437),N2437+O2437)</f>
        <v>0</v>
      </c>
      <c r="R2437" s="12">
        <f t="shared" si="339"/>
        <v>0</v>
      </c>
      <c r="S2437" s="1">
        <f>IF(AND(A2437&gt;=5,A2437&lt;=9),INDEX(Demand!$C$3:$C$26,C2437),INDEX(Demand!$B$3:$B$26,C2437))</f>
        <v>350</v>
      </c>
      <c r="T2437" s="7">
        <f t="shared" si="340"/>
        <v>0</v>
      </c>
      <c r="U2437" s="7">
        <f t="shared" si="341"/>
        <v>0</v>
      </c>
    </row>
    <row r="2438" spans="1:21" x14ac:dyDescent="0.2">
      <c r="A2438" s="1">
        <v>4</v>
      </c>
      <c r="B2438" s="1">
        <v>12</v>
      </c>
      <c r="C2438" s="1">
        <v>6</v>
      </c>
      <c r="D2438">
        <v>7.2</v>
      </c>
      <c r="E2438">
        <v>1.8</v>
      </c>
      <c r="F2438">
        <v>69</v>
      </c>
      <c r="G2438">
        <v>6</v>
      </c>
      <c r="H2438">
        <v>0</v>
      </c>
      <c r="I2438">
        <v>6</v>
      </c>
      <c r="J2438" s="4">
        <f t="shared" si="336"/>
        <v>81.549126000329721</v>
      </c>
      <c r="K2438" s="4">
        <f t="shared" si="337"/>
        <v>4.6453107411908121</v>
      </c>
      <c r="L2438" s="5">
        <f t="shared" si="342"/>
        <v>83.450873999670279</v>
      </c>
      <c r="M2438" s="5">
        <f t="shared" si="343"/>
        <v>29.354689258809188</v>
      </c>
      <c r="N2438" s="6">
        <f t="shared" si="335"/>
        <v>0</v>
      </c>
      <c r="O2438" s="6">
        <f t="shared" si="338"/>
        <v>5.4871127176651253</v>
      </c>
      <c r="P2438" s="6">
        <f>FORECAST(J2438,Inputs!$B$10:$B$18,Inputs!$A$10:$A$18)</f>
        <v>31.310640055558608</v>
      </c>
      <c r="Q2438" s="6">
        <f>IF(Inputs!$D$10="Yes",IF('Hourly Calcs'!P2438&gt;'Hourly Calcs'!K2438,'Hourly Calcs'!O2438,N2438+O2438),N2438+O2438)</f>
        <v>5.4871127176651253</v>
      </c>
      <c r="R2438" s="12">
        <f t="shared" si="339"/>
        <v>26.074759634344673</v>
      </c>
      <c r="S2438" s="1">
        <f>IF(AND(A2438&gt;=5,A2438&lt;=9),INDEX(Demand!$C$3:$C$26,C2438),INDEX(Demand!$B$3:$B$26,C2438))</f>
        <v>350</v>
      </c>
      <c r="T2438" s="7">
        <f t="shared" si="340"/>
        <v>26.074759634344673</v>
      </c>
      <c r="U2438" s="7">
        <f t="shared" si="341"/>
        <v>0</v>
      </c>
    </row>
    <row r="2439" spans="1:21" x14ac:dyDescent="0.2">
      <c r="A2439" s="1">
        <v>4</v>
      </c>
      <c r="B2439" s="1">
        <v>12</v>
      </c>
      <c r="C2439" s="1">
        <v>7</v>
      </c>
      <c r="D2439">
        <v>7.5</v>
      </c>
      <c r="E2439">
        <v>1.6</v>
      </c>
      <c r="F2439">
        <v>66</v>
      </c>
      <c r="G2439">
        <v>50</v>
      </c>
      <c r="H2439">
        <v>0</v>
      </c>
      <c r="I2439">
        <v>50</v>
      </c>
      <c r="J2439" s="4">
        <f t="shared" si="336"/>
        <v>93.108744431980583</v>
      </c>
      <c r="K2439" s="4">
        <f t="shared" si="337"/>
        <v>14.016607365302264</v>
      </c>
      <c r="L2439" s="5">
        <f t="shared" si="342"/>
        <v>71.891255568019417</v>
      </c>
      <c r="M2439" s="5">
        <f t="shared" si="343"/>
        <v>19.983392634697736</v>
      </c>
      <c r="N2439" s="6">
        <f t="shared" si="335"/>
        <v>0</v>
      </c>
      <c r="O2439" s="6">
        <f t="shared" si="338"/>
        <v>45.72593931387604</v>
      </c>
      <c r="P2439" s="6">
        <f>FORECAST(J2439,Inputs!$B$10:$B$18,Inputs!$A$10:$A$18)</f>
        <v>31.417673559555375</v>
      </c>
      <c r="Q2439" s="6">
        <f>IF(Inputs!$D$10="Yes",IF('Hourly Calcs'!P2439&gt;'Hourly Calcs'!K2439,'Hourly Calcs'!O2439,N2439+O2439),N2439+O2439)</f>
        <v>45.72593931387604</v>
      </c>
      <c r="R2439" s="12">
        <f t="shared" si="339"/>
        <v>217.28966361953894</v>
      </c>
      <c r="S2439" s="1">
        <f>IF(AND(A2439&gt;=5,A2439&lt;=9),INDEX(Demand!$C$3:$C$26,C2439),INDEX(Demand!$B$3:$B$26,C2439))</f>
        <v>350</v>
      </c>
      <c r="T2439" s="7">
        <f t="shared" si="340"/>
        <v>217.28966361953894</v>
      </c>
      <c r="U2439" s="7">
        <f t="shared" si="341"/>
        <v>0</v>
      </c>
    </row>
    <row r="2440" spans="1:21" x14ac:dyDescent="0.2">
      <c r="A2440" s="1">
        <v>4</v>
      </c>
      <c r="B2440" s="1">
        <v>12</v>
      </c>
      <c r="C2440" s="1">
        <v>8</v>
      </c>
      <c r="D2440">
        <v>8.1</v>
      </c>
      <c r="E2440">
        <v>3.6</v>
      </c>
      <c r="F2440">
        <v>73</v>
      </c>
      <c r="G2440">
        <v>147</v>
      </c>
      <c r="H2440">
        <v>31</v>
      </c>
      <c r="I2440">
        <v>137</v>
      </c>
      <c r="J2440" s="4">
        <f t="shared" si="336"/>
        <v>105.25117029525758</v>
      </c>
      <c r="K2440" s="4">
        <f t="shared" si="337"/>
        <v>23.361121666865529</v>
      </c>
      <c r="L2440" s="5">
        <f t="shared" si="342"/>
        <v>59.74882970474242</v>
      </c>
      <c r="M2440" s="5">
        <f t="shared" si="343"/>
        <v>10.638878333134471</v>
      </c>
      <c r="N2440" s="6">
        <f t="shared" si="335"/>
        <v>18.208061737008954</v>
      </c>
      <c r="O2440" s="6">
        <f t="shared" si="338"/>
        <v>125.28907372002035</v>
      </c>
      <c r="P2440" s="6">
        <f>FORECAST(J2440,Inputs!$B$10:$B$18,Inputs!$A$10:$A$18)</f>
        <v>31.530103428659789</v>
      </c>
      <c r="Q2440" s="6">
        <f>IF(Inputs!$D$10="Yes",IF('Hourly Calcs'!P2440&gt;'Hourly Calcs'!K2440,'Hourly Calcs'!O2440,N2440+O2440),N2440+O2440)</f>
        <v>125.28907372002035</v>
      </c>
      <c r="R2440" s="12">
        <f t="shared" si="339"/>
        <v>595.3736783175367</v>
      </c>
      <c r="S2440" s="1">
        <f>IF(AND(A2440&gt;=5,A2440&lt;=9),INDEX(Demand!$C$3:$C$26,C2440),INDEX(Demand!$B$3:$B$26,C2440))</f>
        <v>350</v>
      </c>
      <c r="T2440" s="7">
        <f t="shared" si="340"/>
        <v>350</v>
      </c>
      <c r="U2440" s="7">
        <f t="shared" si="341"/>
        <v>245.3736783175367</v>
      </c>
    </row>
    <row r="2441" spans="1:21" x14ac:dyDescent="0.2">
      <c r="A2441" s="1">
        <v>4</v>
      </c>
      <c r="B2441" s="1">
        <v>12</v>
      </c>
      <c r="C2441" s="1">
        <v>9</v>
      </c>
      <c r="D2441">
        <v>8.4</v>
      </c>
      <c r="E2441">
        <v>4.5</v>
      </c>
      <c r="F2441">
        <v>76</v>
      </c>
      <c r="G2441">
        <v>254</v>
      </c>
      <c r="H2441">
        <v>82</v>
      </c>
      <c r="I2441">
        <v>214</v>
      </c>
      <c r="J2441" s="4">
        <f t="shared" si="336"/>
        <v>118.75339550232013</v>
      </c>
      <c r="K2441" s="4">
        <f t="shared" si="337"/>
        <v>32.155356884555893</v>
      </c>
      <c r="L2441" s="5">
        <f t="shared" si="342"/>
        <v>46.246604497679868</v>
      </c>
      <c r="M2441" s="5">
        <f t="shared" si="343"/>
        <v>1.8446431154441072</v>
      </c>
      <c r="N2441" s="6">
        <f t="shared" ref="N2441:N2504" si="344">H2441*MAX(0,COS(2*ASIN(SQRT(SIN(RADIANS($B$4))^2+COS(RADIANS($K2441))^2-2*SIN(RADIANS($B$4))*COS(RADIANS($K2441))*COS(RADIANS($J2441-$B$5))+(SIN(RADIANS($K2441))-COS(RADIANS($B$4)))^2)/2)))</f>
        <v>63.027019264208782</v>
      </c>
      <c r="O2441" s="6">
        <f t="shared" si="338"/>
        <v>195.70702026338947</v>
      </c>
      <c r="P2441" s="6">
        <f>FORECAST(J2441,Inputs!$B$10:$B$18,Inputs!$A$10:$A$18)</f>
        <v>31.655124032428887</v>
      </c>
      <c r="Q2441" s="6">
        <f>IF(Inputs!$D$10="Yes",IF('Hourly Calcs'!P2441&gt;'Hourly Calcs'!K2441,'Hourly Calcs'!O2441,N2441+O2441),N2441+O2441)</f>
        <v>258.73403952759827</v>
      </c>
      <c r="R2441" s="12">
        <f t="shared" si="339"/>
        <v>1229.504155835147</v>
      </c>
      <c r="S2441" s="1">
        <f>IF(AND(A2441&gt;=5,A2441&lt;=9),INDEX(Demand!$C$3:$C$26,C2441),INDEX(Demand!$B$3:$B$26,C2441))</f>
        <v>350</v>
      </c>
      <c r="T2441" s="7">
        <f t="shared" si="340"/>
        <v>350</v>
      </c>
      <c r="U2441" s="7">
        <f t="shared" si="341"/>
        <v>879.504155835147</v>
      </c>
    </row>
    <row r="2442" spans="1:21" x14ac:dyDescent="0.2">
      <c r="A2442" s="1">
        <v>4</v>
      </c>
      <c r="B2442" s="1">
        <v>12</v>
      </c>
      <c r="C2442" s="1">
        <v>10</v>
      </c>
      <c r="D2442">
        <v>9.3000000000000007</v>
      </c>
      <c r="E2442">
        <v>4.4000000000000004</v>
      </c>
      <c r="F2442">
        <v>71</v>
      </c>
      <c r="G2442">
        <v>347</v>
      </c>
      <c r="H2442">
        <v>123</v>
      </c>
      <c r="I2442">
        <v>273</v>
      </c>
      <c r="J2442" s="4">
        <f t="shared" ref="J2442:J2505" si="345">solarazimuth($B$2,$B$3,$B$1,A2442,B2442,C2442,0,0,0,0)</f>
        <v>134.4961362842084</v>
      </c>
      <c r="K2442" s="4">
        <f t="shared" ref="K2442:K2505" si="346">solarelevation($B$2,$B$3,$B$1,A2442,B2442,C2442,0,0,0,0)</f>
        <v>39.781494954772903</v>
      </c>
      <c r="L2442" s="5">
        <f t="shared" si="342"/>
        <v>30.503863715791596</v>
      </c>
      <c r="M2442" s="5">
        <f t="shared" si="343"/>
        <v>5.7814949547729029</v>
      </c>
      <c r="N2442" s="6">
        <f t="shared" si="344"/>
        <v>110.78931362498754</v>
      </c>
      <c r="O2442" s="6">
        <f t="shared" ref="O2442:O2505" si="347">$I2442*(1+COS(RADIANS($B$4)))/2</f>
        <v>249.66362865376317</v>
      </c>
      <c r="P2442" s="6">
        <f>FORECAST(J2442,Inputs!$B$10:$B$18,Inputs!$A$10:$A$18)</f>
        <v>31.800890150779704</v>
      </c>
      <c r="Q2442" s="6">
        <f>IF(Inputs!$D$10="Yes",IF('Hourly Calcs'!P2442&gt;'Hourly Calcs'!K2442,'Hourly Calcs'!O2442,N2442+O2442),N2442+O2442)</f>
        <v>360.4529422787507</v>
      </c>
      <c r="R2442" s="12">
        <f t="shared" ref="R2442:R2505" si="348">$B$6*$E$1*Q2442</f>
        <v>1712.8723817086232</v>
      </c>
      <c r="S2442" s="1">
        <f>IF(AND(A2442&gt;=5,A2442&lt;=9),INDEX(Demand!$C$3:$C$26,C2442),INDEX(Demand!$B$3:$B$26,C2442))</f>
        <v>600</v>
      </c>
      <c r="T2442" s="7">
        <f t="shared" ref="T2442:T2505" si="349">S2442-MAX(0,S2442-R2442)</f>
        <v>600</v>
      </c>
      <c r="U2442" s="7">
        <f t="shared" ref="U2442:U2505" si="350">MAX(0,R2442-S2442)</f>
        <v>1112.8723817086232</v>
      </c>
    </row>
    <row r="2443" spans="1:21" x14ac:dyDescent="0.2">
      <c r="A2443" s="1">
        <v>4</v>
      </c>
      <c r="B2443" s="1">
        <v>12</v>
      </c>
      <c r="C2443" s="1">
        <v>11</v>
      </c>
      <c r="D2443">
        <v>8.8000000000000007</v>
      </c>
      <c r="E2443">
        <v>5</v>
      </c>
      <c r="F2443">
        <v>77</v>
      </c>
      <c r="G2443">
        <v>206</v>
      </c>
      <c r="H2443">
        <v>2</v>
      </c>
      <c r="I2443">
        <v>204</v>
      </c>
      <c r="J2443" s="4">
        <f t="shared" si="345"/>
        <v>153.182190506334</v>
      </c>
      <c r="K2443" s="4">
        <f t="shared" si="346"/>
        <v>45.404788948746798</v>
      </c>
      <c r="L2443" s="5">
        <f t="shared" si="342"/>
        <v>11.817809493666005</v>
      </c>
      <c r="M2443" s="5">
        <f t="shared" si="343"/>
        <v>11.404788948746798</v>
      </c>
      <c r="N2443" s="6">
        <f t="shared" si="344"/>
        <v>1.9492579249448601</v>
      </c>
      <c r="O2443" s="6">
        <f t="shared" si="347"/>
        <v>186.56183240061424</v>
      </c>
      <c r="P2443" s="6">
        <f>FORECAST(J2443,Inputs!$B$10:$B$18,Inputs!$A$10:$A$18)</f>
        <v>31.973909171354943</v>
      </c>
      <c r="Q2443" s="6">
        <f>IF(Inputs!$D$10="Yes",IF('Hourly Calcs'!P2443&gt;'Hourly Calcs'!K2443,'Hourly Calcs'!O2443,N2443+O2443),N2443+O2443)</f>
        <v>188.51109032555911</v>
      </c>
      <c r="R2443" s="12">
        <f t="shared" si="348"/>
        <v>895.80470122705685</v>
      </c>
      <c r="S2443" s="1">
        <f>IF(AND(A2443&gt;=5,A2443&lt;=9),INDEX(Demand!$C$3:$C$26,C2443),INDEX(Demand!$B$3:$B$26,C2443))</f>
        <v>600</v>
      </c>
      <c r="T2443" s="7">
        <f t="shared" si="349"/>
        <v>600</v>
      </c>
      <c r="U2443" s="7">
        <f t="shared" si="350"/>
        <v>295.80470122705685</v>
      </c>
    </row>
    <row r="2444" spans="1:21" x14ac:dyDescent="0.2">
      <c r="A2444" s="1">
        <v>4</v>
      </c>
      <c r="B2444" s="1">
        <v>12</v>
      </c>
      <c r="C2444" s="1">
        <v>12</v>
      </c>
      <c r="D2444">
        <v>9.1</v>
      </c>
      <c r="E2444">
        <v>5.7</v>
      </c>
      <c r="F2444">
        <v>79</v>
      </c>
      <c r="G2444">
        <v>225</v>
      </c>
      <c r="H2444">
        <v>1</v>
      </c>
      <c r="I2444">
        <v>224</v>
      </c>
      <c r="J2444" s="4">
        <f t="shared" si="345"/>
        <v>174.52381488055693</v>
      </c>
      <c r="K2444" s="4">
        <f t="shared" si="346"/>
        <v>48.069866539204128</v>
      </c>
      <c r="L2444" s="5">
        <f t="shared" si="342"/>
        <v>9.5238148805569267</v>
      </c>
      <c r="M2444" s="5">
        <f t="shared" si="343"/>
        <v>14.069866539204128</v>
      </c>
      <c r="N2444" s="6">
        <f t="shared" si="344"/>
        <v>0.98528676892325606</v>
      </c>
      <c r="O2444" s="6">
        <f t="shared" si="347"/>
        <v>204.85220812616467</v>
      </c>
      <c r="P2444" s="6">
        <f>FORECAST(J2444,Inputs!$B$10:$B$18,Inputs!$A$10:$A$18)</f>
        <v>32.171516804449602</v>
      </c>
      <c r="Q2444" s="6">
        <f>IF(Inputs!$D$10="Yes",IF('Hourly Calcs'!P2444&gt;'Hourly Calcs'!K2444,'Hourly Calcs'!O2444,N2444+O2444),N2444+O2444)</f>
        <v>205.83749489508793</v>
      </c>
      <c r="R2444" s="12">
        <f t="shared" si="348"/>
        <v>978.13977574145781</v>
      </c>
      <c r="S2444" s="1">
        <f>IF(AND(A2444&gt;=5,A2444&lt;=9),INDEX(Demand!$C$3:$C$26,C2444),INDEX(Demand!$B$3:$B$26,C2444))</f>
        <v>600</v>
      </c>
      <c r="T2444" s="7">
        <f t="shared" si="349"/>
        <v>600</v>
      </c>
      <c r="U2444" s="7">
        <f t="shared" si="350"/>
        <v>378.13977574145781</v>
      </c>
    </row>
    <row r="2445" spans="1:21" x14ac:dyDescent="0.2">
      <c r="A2445" s="1">
        <v>4</v>
      </c>
      <c r="B2445" s="1">
        <v>12</v>
      </c>
      <c r="C2445" s="1">
        <v>13</v>
      </c>
      <c r="D2445">
        <v>9</v>
      </c>
      <c r="E2445">
        <v>4.7</v>
      </c>
      <c r="F2445">
        <v>74</v>
      </c>
      <c r="G2445">
        <v>461</v>
      </c>
      <c r="H2445">
        <v>144</v>
      </c>
      <c r="I2445">
        <v>353</v>
      </c>
      <c r="J2445" s="4">
        <f t="shared" si="345"/>
        <v>196.53899802122859</v>
      </c>
      <c r="K2445" s="4">
        <f t="shared" si="346"/>
        <v>47.165938355684233</v>
      </c>
      <c r="L2445" s="5">
        <f t="shared" si="342"/>
        <v>31.538998021228593</v>
      </c>
      <c r="M2445" s="5">
        <f t="shared" si="343"/>
        <v>13.165938355684233</v>
      </c>
      <c r="N2445" s="6">
        <f t="shared" si="344"/>
        <v>134.2048796576529</v>
      </c>
      <c r="O2445" s="6">
        <f t="shared" si="347"/>
        <v>322.82513155596484</v>
      </c>
      <c r="P2445" s="6">
        <f>FORECAST(J2445,Inputs!$B$10:$B$18,Inputs!$A$10:$A$18)</f>
        <v>32.375361092789149</v>
      </c>
      <c r="Q2445" s="6">
        <f>IF(Inputs!$D$10="Yes",IF('Hourly Calcs'!P2445&gt;'Hourly Calcs'!K2445,'Hourly Calcs'!O2445,N2445+O2445),N2445+O2445)</f>
        <v>457.03001121361774</v>
      </c>
      <c r="R2445" s="12">
        <f t="shared" si="348"/>
        <v>2171.8066132871113</v>
      </c>
      <c r="S2445" s="1">
        <f>IF(AND(A2445&gt;=5,A2445&lt;=9),INDEX(Demand!$C$3:$C$26,C2445),INDEX(Demand!$B$3:$B$26,C2445))</f>
        <v>600</v>
      </c>
      <c r="T2445" s="7">
        <f t="shared" si="349"/>
        <v>600</v>
      </c>
      <c r="U2445" s="7">
        <f t="shared" si="350"/>
        <v>1571.8066132871113</v>
      </c>
    </row>
    <row r="2446" spans="1:21" x14ac:dyDescent="0.2">
      <c r="A2446" s="1">
        <v>4</v>
      </c>
      <c r="B2446" s="1">
        <v>12</v>
      </c>
      <c r="C2446" s="1">
        <v>14</v>
      </c>
      <c r="D2446">
        <v>8.6999999999999993</v>
      </c>
      <c r="E2446">
        <v>6.6</v>
      </c>
      <c r="F2446">
        <v>87</v>
      </c>
      <c r="G2446">
        <v>432</v>
      </c>
      <c r="H2446">
        <v>131</v>
      </c>
      <c r="I2446">
        <v>338</v>
      </c>
      <c r="J2446" s="4">
        <f t="shared" si="345"/>
        <v>216.69623627546912</v>
      </c>
      <c r="K2446" s="4">
        <f t="shared" si="346"/>
        <v>42.9160305809338</v>
      </c>
      <c r="L2446" s="5">
        <f t="shared" si="342"/>
        <v>51.696236275469118</v>
      </c>
      <c r="M2446" s="5">
        <f t="shared" si="343"/>
        <v>8.9160305809337999</v>
      </c>
      <c r="N2446" s="6">
        <f t="shared" si="344"/>
        <v>107.20384716941237</v>
      </c>
      <c r="O2446" s="6">
        <f t="shared" si="347"/>
        <v>309.10734976180203</v>
      </c>
      <c r="P2446" s="6">
        <f>FORECAST(J2446,Inputs!$B$10:$B$18,Inputs!$A$10:$A$18)</f>
        <v>32.562002187735821</v>
      </c>
      <c r="Q2446" s="6">
        <f>IF(Inputs!$D$10="Yes",IF('Hourly Calcs'!P2446&gt;'Hourly Calcs'!K2446,'Hourly Calcs'!O2446,N2446+O2446),N2446+O2446)</f>
        <v>416.3111969312144</v>
      </c>
      <c r="R2446" s="12">
        <f t="shared" si="348"/>
        <v>1978.3108078171308</v>
      </c>
      <c r="S2446" s="1">
        <f>IF(AND(A2446&gt;=5,A2446&lt;=9),INDEX(Demand!$C$3:$C$26,C2446),INDEX(Demand!$B$3:$B$26,C2446))</f>
        <v>600</v>
      </c>
      <c r="T2446" s="7">
        <f t="shared" si="349"/>
        <v>600</v>
      </c>
      <c r="U2446" s="7">
        <f t="shared" si="350"/>
        <v>1378.3108078171308</v>
      </c>
    </row>
    <row r="2447" spans="1:21" x14ac:dyDescent="0.2">
      <c r="A2447" s="1">
        <v>4</v>
      </c>
      <c r="B2447" s="1">
        <v>12</v>
      </c>
      <c r="C2447" s="1">
        <v>15</v>
      </c>
      <c r="D2447">
        <v>8.8000000000000007</v>
      </c>
      <c r="E2447">
        <v>6.4</v>
      </c>
      <c r="F2447">
        <v>85</v>
      </c>
      <c r="G2447">
        <v>184</v>
      </c>
      <c r="H2447">
        <v>1</v>
      </c>
      <c r="I2447">
        <v>183</v>
      </c>
      <c r="J2447" s="4">
        <f t="shared" si="345"/>
        <v>233.8655904517698</v>
      </c>
      <c r="K2447" s="4">
        <f t="shared" si="346"/>
        <v>36.182646793593136</v>
      </c>
      <c r="L2447" s="5">
        <f t="shared" si="342"/>
        <v>68.865590451769805</v>
      </c>
      <c r="M2447" s="5">
        <f t="shared" si="343"/>
        <v>2.1826467935931362</v>
      </c>
      <c r="N2447" s="6">
        <f t="shared" si="344"/>
        <v>0.65216779797784608</v>
      </c>
      <c r="O2447" s="6">
        <f t="shared" si="347"/>
        <v>167.35693788878632</v>
      </c>
      <c r="P2447" s="6">
        <f>FORECAST(J2447,Inputs!$B$10:$B$18,Inputs!$A$10:$A$18)</f>
        <v>32.72097768936824</v>
      </c>
      <c r="Q2447" s="6">
        <f>IF(Inputs!$D$10="Yes",IF('Hourly Calcs'!P2447&gt;'Hourly Calcs'!K2447,'Hourly Calcs'!O2447,N2447+O2447),N2447+O2447)</f>
        <v>168.00910568676417</v>
      </c>
      <c r="R2447" s="12">
        <f t="shared" si="348"/>
        <v>798.37927022350334</v>
      </c>
      <c r="S2447" s="1">
        <f>IF(AND(A2447&gt;=5,A2447&lt;=9),INDEX(Demand!$C$3:$C$26,C2447),INDEX(Demand!$B$3:$B$26,C2447))</f>
        <v>600</v>
      </c>
      <c r="T2447" s="7">
        <f t="shared" si="349"/>
        <v>600</v>
      </c>
      <c r="U2447" s="7">
        <f t="shared" si="350"/>
        <v>198.37927022350334</v>
      </c>
    </row>
    <row r="2448" spans="1:21" x14ac:dyDescent="0.2">
      <c r="A2448" s="1">
        <v>4</v>
      </c>
      <c r="B2448" s="1">
        <v>12</v>
      </c>
      <c r="C2448" s="1">
        <v>16</v>
      </c>
      <c r="D2448">
        <v>8.4</v>
      </c>
      <c r="E2448">
        <v>7.6</v>
      </c>
      <c r="F2448">
        <v>95</v>
      </c>
      <c r="G2448">
        <v>141</v>
      </c>
      <c r="H2448">
        <v>0</v>
      </c>
      <c r="I2448">
        <v>141</v>
      </c>
      <c r="J2448" s="4">
        <f t="shared" si="345"/>
        <v>248.38560294796358</v>
      </c>
      <c r="K2448" s="4">
        <f t="shared" si="346"/>
        <v>27.895099680283671</v>
      </c>
      <c r="L2448" s="5">
        <f t="shared" si="342"/>
        <v>83.385602947963577</v>
      </c>
      <c r="M2448" s="5">
        <f t="shared" si="343"/>
        <v>6.1049003197163287</v>
      </c>
      <c r="N2448" s="6">
        <f t="shared" si="344"/>
        <v>0</v>
      </c>
      <c r="O2448" s="6">
        <f t="shared" si="347"/>
        <v>128.94714886513043</v>
      </c>
      <c r="P2448" s="6">
        <f>FORECAST(J2448,Inputs!$B$10:$B$18,Inputs!$A$10:$A$18)</f>
        <v>32.855422249518178</v>
      </c>
      <c r="Q2448" s="6">
        <f>IF(Inputs!$D$10="Yes",IF('Hourly Calcs'!P2448&gt;'Hourly Calcs'!K2448,'Hourly Calcs'!O2448,N2448+O2448),N2448+O2448)</f>
        <v>128.94714886513043</v>
      </c>
      <c r="R2448" s="12">
        <f t="shared" si="348"/>
        <v>612.75685140709982</v>
      </c>
      <c r="S2448" s="1">
        <f>IF(AND(A2448&gt;=5,A2448&lt;=9),INDEX(Demand!$C$3:$C$26,C2448),INDEX(Demand!$B$3:$B$26,C2448))</f>
        <v>900</v>
      </c>
      <c r="T2448" s="7">
        <f t="shared" si="349"/>
        <v>612.75685140709982</v>
      </c>
      <c r="U2448" s="7">
        <f t="shared" si="350"/>
        <v>0</v>
      </c>
    </row>
    <row r="2449" spans="1:21" x14ac:dyDescent="0.2">
      <c r="A2449" s="1">
        <v>4</v>
      </c>
      <c r="B2449" s="1">
        <v>12</v>
      </c>
      <c r="C2449" s="1">
        <v>17</v>
      </c>
      <c r="D2449">
        <v>8.8000000000000007</v>
      </c>
      <c r="E2449">
        <v>7.7</v>
      </c>
      <c r="F2449">
        <v>93</v>
      </c>
      <c r="G2449">
        <v>182</v>
      </c>
      <c r="H2449">
        <v>68</v>
      </c>
      <c r="I2449">
        <v>156</v>
      </c>
      <c r="J2449" s="4">
        <f t="shared" si="345"/>
        <v>261.11322729984636</v>
      </c>
      <c r="K2449" s="4">
        <f t="shared" si="346"/>
        <v>18.775727072966191</v>
      </c>
      <c r="L2449" s="5">
        <f t="shared" si="342"/>
        <v>0</v>
      </c>
      <c r="M2449" s="5">
        <f t="shared" si="343"/>
        <v>15.224272927033809</v>
      </c>
      <c r="N2449" s="6">
        <f t="shared" si="344"/>
        <v>14.311030264880046</v>
      </c>
      <c r="O2449" s="6">
        <f t="shared" si="347"/>
        <v>142.66493065929325</v>
      </c>
      <c r="P2449" s="6">
        <f>FORECAST(J2449,Inputs!$B$10:$B$18,Inputs!$A$10:$A$18)</f>
        <v>32.973270623146725</v>
      </c>
      <c r="Q2449" s="6">
        <f>IF(Inputs!$D$10="Yes",IF('Hourly Calcs'!P2449&gt;'Hourly Calcs'!K2449,'Hourly Calcs'!O2449,N2449+O2449),N2449+O2449)</f>
        <v>142.66493065929325</v>
      </c>
      <c r="R2449" s="12">
        <f t="shared" si="348"/>
        <v>677.9437504929615</v>
      </c>
      <c r="S2449" s="1">
        <f>IF(AND(A2449&gt;=5,A2449&lt;=9),INDEX(Demand!$C$3:$C$26,C2449),INDEX(Demand!$B$3:$B$26,C2449))</f>
        <v>900</v>
      </c>
      <c r="T2449" s="7">
        <f t="shared" si="349"/>
        <v>677.9437504929615</v>
      </c>
      <c r="U2449" s="7">
        <f t="shared" si="350"/>
        <v>0</v>
      </c>
    </row>
    <row r="2450" spans="1:21" x14ac:dyDescent="0.2">
      <c r="A2450" s="1">
        <v>4</v>
      </c>
      <c r="B2450" s="1">
        <v>12</v>
      </c>
      <c r="C2450" s="1">
        <v>18</v>
      </c>
      <c r="D2450">
        <v>9.5</v>
      </c>
      <c r="E2450">
        <v>8.9</v>
      </c>
      <c r="F2450">
        <v>96</v>
      </c>
      <c r="G2450">
        <v>78</v>
      </c>
      <c r="H2450">
        <v>3</v>
      </c>
      <c r="I2450">
        <v>77</v>
      </c>
      <c r="J2450" s="4">
        <f t="shared" si="345"/>
        <v>272.88838084806883</v>
      </c>
      <c r="K2450" s="4">
        <f t="shared" si="346"/>
        <v>9.3677732394226467</v>
      </c>
      <c r="L2450" s="5">
        <f t="shared" si="342"/>
        <v>0</v>
      </c>
      <c r="M2450" s="5">
        <f t="shared" si="343"/>
        <v>24.632226760577353</v>
      </c>
      <c r="N2450" s="6">
        <f t="shared" si="344"/>
        <v>0</v>
      </c>
      <c r="O2450" s="6">
        <f t="shared" si="347"/>
        <v>70.417946543369098</v>
      </c>
      <c r="P2450" s="6">
        <f>FORECAST(J2450,Inputs!$B$10:$B$18,Inputs!$A$10:$A$18)</f>
        <v>33.082299822667302</v>
      </c>
      <c r="Q2450" s="6">
        <f>IF(Inputs!$D$10="Yes",IF('Hourly Calcs'!P2450&gt;'Hourly Calcs'!K2450,'Hourly Calcs'!O2450,N2450+O2450),N2450+O2450)</f>
        <v>70.417946543369098</v>
      </c>
      <c r="R2450" s="12">
        <f t="shared" si="348"/>
        <v>334.62608197408991</v>
      </c>
      <c r="S2450" s="1">
        <f>IF(AND(A2450&gt;=5,A2450&lt;=9),INDEX(Demand!$C$3:$C$26,C2450),INDEX(Demand!$B$3:$B$26,C2450))</f>
        <v>900</v>
      </c>
      <c r="T2450" s="7">
        <f t="shared" si="349"/>
        <v>334.62608197408986</v>
      </c>
      <c r="U2450" s="7">
        <f t="shared" si="350"/>
        <v>0</v>
      </c>
    </row>
    <row r="2451" spans="1:21" x14ac:dyDescent="0.2">
      <c r="A2451" s="1">
        <v>4</v>
      </c>
      <c r="B2451" s="1">
        <v>12</v>
      </c>
      <c r="C2451" s="1">
        <v>19</v>
      </c>
      <c r="D2451">
        <v>9.1999999999999993</v>
      </c>
      <c r="E2451">
        <v>9</v>
      </c>
      <c r="F2451">
        <v>99</v>
      </c>
      <c r="G2451">
        <v>5</v>
      </c>
      <c r="H2451">
        <v>0</v>
      </c>
      <c r="I2451">
        <v>5</v>
      </c>
      <c r="J2451" s="4">
        <f t="shared" si="345"/>
        <v>284.42432902258952</v>
      </c>
      <c r="K2451" s="4">
        <f t="shared" si="346"/>
        <v>0.40719250749042146</v>
      </c>
      <c r="L2451" s="5">
        <f t="shared" si="342"/>
        <v>0</v>
      </c>
      <c r="M2451" s="5">
        <f t="shared" si="343"/>
        <v>33.592807492509579</v>
      </c>
      <c r="N2451" s="6">
        <f t="shared" si="344"/>
        <v>0</v>
      </c>
      <c r="O2451" s="6">
        <f t="shared" si="347"/>
        <v>4.5725939313876038</v>
      </c>
      <c r="P2451" s="6">
        <f>FORECAST(J2451,Inputs!$B$10:$B$18,Inputs!$A$10:$A$18)</f>
        <v>33.189114157616565</v>
      </c>
      <c r="Q2451" s="6">
        <f>IF(Inputs!$D$10="Yes",IF('Hourly Calcs'!P2451&gt;'Hourly Calcs'!K2451,'Hourly Calcs'!O2451,N2451+O2451),N2451+O2451)</f>
        <v>4.5725939313876038</v>
      </c>
      <c r="R2451" s="12">
        <f t="shared" si="348"/>
        <v>21.728966361953894</v>
      </c>
      <c r="S2451" s="1">
        <f>IF(AND(A2451&gt;=5,A2451&lt;=9),INDEX(Demand!$C$3:$C$26,C2451),INDEX(Demand!$B$3:$B$26,C2451))</f>
        <v>900</v>
      </c>
      <c r="T2451" s="7">
        <f t="shared" si="349"/>
        <v>21.728966361953894</v>
      </c>
      <c r="U2451" s="7">
        <f t="shared" si="350"/>
        <v>0</v>
      </c>
    </row>
    <row r="2452" spans="1:21" x14ac:dyDescent="0.2">
      <c r="A2452" s="1">
        <v>4</v>
      </c>
      <c r="B2452" s="1">
        <v>12</v>
      </c>
      <c r="C2452" s="1">
        <v>20</v>
      </c>
      <c r="D2452">
        <v>9</v>
      </c>
      <c r="E2452">
        <v>9</v>
      </c>
      <c r="F2452">
        <v>100</v>
      </c>
      <c r="G2452">
        <v>0</v>
      </c>
      <c r="H2452">
        <v>0</v>
      </c>
      <c r="I2452">
        <v>0</v>
      </c>
      <c r="J2452" s="4">
        <f t="shared" si="345"/>
        <v>296.33659285064164</v>
      </c>
      <c r="K2452" s="4">
        <f t="shared" si="346"/>
        <v>-8.9279276759078243</v>
      </c>
      <c r="L2452" s="5">
        <f t="shared" si="342"/>
        <v>0</v>
      </c>
      <c r="M2452" s="5">
        <f t="shared" si="343"/>
        <v>0</v>
      </c>
      <c r="N2452" s="6">
        <f t="shared" si="344"/>
        <v>0</v>
      </c>
      <c r="O2452" s="6">
        <f t="shared" si="347"/>
        <v>0</v>
      </c>
      <c r="P2452" s="6">
        <f>FORECAST(J2452,Inputs!$B$10:$B$18,Inputs!$A$10:$A$18)</f>
        <v>33.299412896765197</v>
      </c>
      <c r="Q2452" s="6">
        <f>IF(Inputs!$D$10="Yes",IF('Hourly Calcs'!P2452&gt;'Hourly Calcs'!K2452,'Hourly Calcs'!O2452,N2452+O2452),N2452+O2452)</f>
        <v>0</v>
      </c>
      <c r="R2452" s="12">
        <f t="shared" si="348"/>
        <v>0</v>
      </c>
      <c r="S2452" s="1">
        <f>IF(AND(A2452&gt;=5,A2452&lt;=9),INDEX(Demand!$C$3:$C$26,C2452),INDEX(Demand!$B$3:$B$26,C2452))</f>
        <v>800</v>
      </c>
      <c r="T2452" s="7">
        <f t="shared" si="349"/>
        <v>0</v>
      </c>
      <c r="U2452" s="7">
        <f t="shared" si="350"/>
        <v>0</v>
      </c>
    </row>
    <row r="2453" spans="1:21" x14ac:dyDescent="0.2">
      <c r="A2453" s="1">
        <v>4</v>
      </c>
      <c r="B2453" s="1">
        <v>12</v>
      </c>
      <c r="C2453" s="1">
        <v>21</v>
      </c>
      <c r="D2453">
        <v>8.9</v>
      </c>
      <c r="E2453">
        <v>8.6999999999999993</v>
      </c>
      <c r="F2453">
        <v>99</v>
      </c>
      <c r="G2453">
        <v>0</v>
      </c>
      <c r="H2453">
        <v>0</v>
      </c>
      <c r="I2453">
        <v>0</v>
      </c>
      <c r="J2453" s="4">
        <f t="shared" si="345"/>
        <v>309.16799641113215</v>
      </c>
      <c r="K2453" s="4">
        <f t="shared" si="346"/>
        <v>-16.911384485967474</v>
      </c>
      <c r="L2453" s="5">
        <f t="shared" si="342"/>
        <v>0</v>
      </c>
      <c r="M2453" s="5">
        <f t="shared" si="343"/>
        <v>0</v>
      </c>
      <c r="N2453" s="6">
        <f t="shared" si="344"/>
        <v>0</v>
      </c>
      <c r="O2453" s="6">
        <f t="shared" si="347"/>
        <v>0</v>
      </c>
      <c r="P2453" s="6">
        <f>FORECAST(J2453,Inputs!$B$10:$B$18,Inputs!$A$10:$A$18)</f>
        <v>33.418222188991962</v>
      </c>
      <c r="Q2453" s="6">
        <f>IF(Inputs!$D$10="Yes",IF('Hourly Calcs'!P2453&gt;'Hourly Calcs'!K2453,'Hourly Calcs'!O2453,N2453+O2453),N2453+O2453)</f>
        <v>0</v>
      </c>
      <c r="R2453" s="12">
        <f t="shared" si="348"/>
        <v>0</v>
      </c>
      <c r="S2453" s="1">
        <f>IF(AND(A2453&gt;=5,A2453&lt;=9),INDEX(Demand!$C$3:$C$26,C2453),INDEX(Demand!$B$3:$B$26,C2453))</f>
        <v>700</v>
      </c>
      <c r="T2453" s="7">
        <f t="shared" si="349"/>
        <v>0</v>
      </c>
      <c r="U2453" s="7">
        <f t="shared" si="350"/>
        <v>0</v>
      </c>
    </row>
    <row r="2454" spans="1:21" x14ac:dyDescent="0.2">
      <c r="A2454" s="1">
        <v>4</v>
      </c>
      <c r="B2454" s="1">
        <v>12</v>
      </c>
      <c r="C2454" s="1">
        <v>22</v>
      </c>
      <c r="D2454">
        <v>8.4</v>
      </c>
      <c r="E2454">
        <v>7.5</v>
      </c>
      <c r="F2454">
        <v>94</v>
      </c>
      <c r="G2454">
        <v>0</v>
      </c>
      <c r="H2454">
        <v>0</v>
      </c>
      <c r="I2454">
        <v>0</v>
      </c>
      <c r="J2454" s="4">
        <f t="shared" si="345"/>
        <v>323.34289762383582</v>
      </c>
      <c r="K2454" s="4">
        <f t="shared" si="346"/>
        <v>-23.467776999442549</v>
      </c>
      <c r="L2454" s="5">
        <f t="shared" si="342"/>
        <v>0</v>
      </c>
      <c r="M2454" s="5">
        <f t="shared" si="343"/>
        <v>0</v>
      </c>
      <c r="N2454" s="6">
        <f t="shared" si="344"/>
        <v>0</v>
      </c>
      <c r="O2454" s="6">
        <f t="shared" si="347"/>
        <v>0</v>
      </c>
      <c r="P2454" s="6">
        <f>FORECAST(J2454,Inputs!$B$10:$B$18,Inputs!$A$10:$A$18)</f>
        <v>33.549471274294774</v>
      </c>
      <c r="Q2454" s="6">
        <f>IF(Inputs!$D$10="Yes",IF('Hourly Calcs'!P2454&gt;'Hourly Calcs'!K2454,'Hourly Calcs'!O2454,N2454+O2454),N2454+O2454)</f>
        <v>0</v>
      </c>
      <c r="R2454" s="12">
        <f t="shared" si="348"/>
        <v>0</v>
      </c>
      <c r="S2454" s="1">
        <f>IF(AND(A2454&gt;=5,A2454&lt;=9),INDEX(Demand!$C$3:$C$26,C2454),INDEX(Demand!$B$3:$B$26,C2454))</f>
        <v>600</v>
      </c>
      <c r="T2454" s="7">
        <f t="shared" si="349"/>
        <v>0</v>
      </c>
      <c r="U2454" s="7">
        <f t="shared" si="350"/>
        <v>0</v>
      </c>
    </row>
    <row r="2455" spans="1:21" x14ac:dyDescent="0.2">
      <c r="A2455" s="1">
        <v>4</v>
      </c>
      <c r="B2455" s="1">
        <v>12</v>
      </c>
      <c r="C2455" s="1">
        <v>23</v>
      </c>
      <c r="D2455">
        <v>8.1999999999999993</v>
      </c>
      <c r="E2455">
        <v>7.1</v>
      </c>
      <c r="F2455">
        <v>93</v>
      </c>
      <c r="G2455">
        <v>0</v>
      </c>
      <c r="H2455">
        <v>0</v>
      </c>
      <c r="I2455">
        <v>0</v>
      </c>
      <c r="J2455" s="4">
        <f t="shared" si="345"/>
        <v>339.00795727866586</v>
      </c>
      <c r="K2455" s="4">
        <f t="shared" si="346"/>
        <v>-28.037236500304502</v>
      </c>
      <c r="L2455" s="5">
        <f t="shared" si="342"/>
        <v>0</v>
      </c>
      <c r="M2455" s="5">
        <f t="shared" si="343"/>
        <v>0</v>
      </c>
      <c r="N2455" s="6">
        <f t="shared" si="344"/>
        <v>0</v>
      </c>
      <c r="O2455" s="6">
        <f t="shared" si="347"/>
        <v>0</v>
      </c>
      <c r="P2455" s="6">
        <f>FORECAST(J2455,Inputs!$B$10:$B$18,Inputs!$A$10:$A$18)</f>
        <v>33.694518122950605</v>
      </c>
      <c r="Q2455" s="6">
        <f>IF(Inputs!$D$10="Yes",IF('Hourly Calcs'!P2455&gt;'Hourly Calcs'!K2455,'Hourly Calcs'!O2455,N2455+O2455),N2455+O2455)</f>
        <v>0</v>
      </c>
      <c r="R2455" s="12">
        <f t="shared" si="348"/>
        <v>0</v>
      </c>
      <c r="S2455" s="1">
        <f>IF(AND(A2455&gt;=5,A2455&lt;=9),INDEX(Demand!$C$3:$C$26,C2455),INDEX(Demand!$B$3:$B$26,C2455))</f>
        <v>500</v>
      </c>
      <c r="T2455" s="7">
        <f t="shared" si="349"/>
        <v>0</v>
      </c>
      <c r="U2455" s="7">
        <f t="shared" si="350"/>
        <v>0</v>
      </c>
    </row>
    <row r="2456" spans="1:21" x14ac:dyDescent="0.2">
      <c r="A2456" s="1">
        <v>4</v>
      </c>
      <c r="B2456" s="1">
        <v>12</v>
      </c>
      <c r="C2456" s="1">
        <v>24</v>
      </c>
      <c r="D2456">
        <v>8.1</v>
      </c>
      <c r="E2456">
        <v>7.1</v>
      </c>
      <c r="F2456">
        <v>93</v>
      </c>
      <c r="G2456">
        <v>0</v>
      </c>
      <c r="H2456">
        <v>0</v>
      </c>
      <c r="I2456">
        <v>0</v>
      </c>
      <c r="J2456" s="4">
        <f t="shared" si="345"/>
        <v>355.80987373524647</v>
      </c>
      <c r="K2456" s="4">
        <f t="shared" si="346"/>
        <v>-30.096258636350044</v>
      </c>
      <c r="L2456" s="5">
        <f t="shared" si="342"/>
        <v>0</v>
      </c>
      <c r="M2456" s="5">
        <f t="shared" si="343"/>
        <v>0</v>
      </c>
      <c r="N2456" s="6">
        <f t="shared" si="344"/>
        <v>0</v>
      </c>
      <c r="O2456" s="6">
        <f t="shared" si="347"/>
        <v>0</v>
      </c>
      <c r="P2456" s="6">
        <f>FORECAST(J2456,Inputs!$B$10:$B$18,Inputs!$A$10:$A$18)</f>
        <v>33.850091423474503</v>
      </c>
      <c r="Q2456" s="6">
        <f>IF(Inputs!$D$10="Yes",IF('Hourly Calcs'!P2456&gt;'Hourly Calcs'!K2456,'Hourly Calcs'!O2456,N2456+O2456),N2456+O2456)</f>
        <v>0</v>
      </c>
      <c r="R2456" s="12">
        <f t="shared" si="348"/>
        <v>0</v>
      </c>
      <c r="S2456" s="1">
        <f>IF(AND(A2456&gt;=5,A2456&lt;=9),INDEX(Demand!$C$3:$C$26,C2456),INDEX(Demand!$B$3:$B$26,C2456))</f>
        <v>400</v>
      </c>
      <c r="T2456" s="7">
        <f t="shared" si="349"/>
        <v>0</v>
      </c>
      <c r="U2456" s="7">
        <f t="shared" si="350"/>
        <v>0</v>
      </c>
    </row>
    <row r="2457" spans="1:21" x14ac:dyDescent="0.2">
      <c r="A2457" s="1">
        <v>4</v>
      </c>
      <c r="B2457" s="1">
        <v>13</v>
      </c>
      <c r="C2457" s="1">
        <v>1</v>
      </c>
      <c r="D2457">
        <v>8.1</v>
      </c>
      <c r="E2457">
        <v>7.1</v>
      </c>
      <c r="F2457">
        <v>93</v>
      </c>
      <c r="G2457">
        <v>0</v>
      </c>
      <c r="H2457">
        <v>0</v>
      </c>
      <c r="I2457">
        <v>0</v>
      </c>
      <c r="J2457" s="4">
        <f t="shared" si="345"/>
        <v>12.864950903580933</v>
      </c>
      <c r="K2457" s="4">
        <f t="shared" si="346"/>
        <v>-29.361404960317401</v>
      </c>
      <c r="L2457" s="5">
        <f t="shared" si="342"/>
        <v>0</v>
      </c>
      <c r="M2457" s="5">
        <f t="shared" si="343"/>
        <v>0</v>
      </c>
      <c r="N2457" s="6">
        <f t="shared" si="344"/>
        <v>0</v>
      </c>
      <c r="O2457" s="6">
        <f t="shared" si="347"/>
        <v>0</v>
      </c>
      <c r="P2457" s="6">
        <f>FORECAST(J2457,Inputs!$B$10:$B$18,Inputs!$A$10:$A$18)</f>
        <v>30.674675471329451</v>
      </c>
      <c r="Q2457" s="6">
        <f>IF(Inputs!$D$10="Yes",IF('Hourly Calcs'!P2457&gt;'Hourly Calcs'!K2457,'Hourly Calcs'!O2457,N2457+O2457),N2457+O2457)</f>
        <v>0</v>
      </c>
      <c r="R2457" s="12">
        <f t="shared" si="348"/>
        <v>0</v>
      </c>
      <c r="S2457" s="1">
        <f>IF(AND(A2457&gt;=5,A2457&lt;=9),INDEX(Demand!$C$3:$C$26,C2457),INDEX(Demand!$B$3:$B$26,C2457))</f>
        <v>350</v>
      </c>
      <c r="T2457" s="7">
        <f t="shared" si="349"/>
        <v>0</v>
      </c>
      <c r="U2457" s="7">
        <f t="shared" si="350"/>
        <v>0</v>
      </c>
    </row>
    <row r="2458" spans="1:21" x14ac:dyDescent="0.2">
      <c r="A2458" s="1">
        <v>4</v>
      </c>
      <c r="B2458" s="1">
        <v>13</v>
      </c>
      <c r="C2458" s="1">
        <v>2</v>
      </c>
      <c r="D2458">
        <v>8.1999999999999993</v>
      </c>
      <c r="E2458">
        <v>7.2</v>
      </c>
      <c r="F2458">
        <v>93</v>
      </c>
      <c r="G2458">
        <v>0</v>
      </c>
      <c r="H2458">
        <v>0</v>
      </c>
      <c r="I2458">
        <v>0</v>
      </c>
      <c r="J2458" s="4">
        <f t="shared" si="345"/>
        <v>29.1525635664226</v>
      </c>
      <c r="K2458" s="4">
        <f t="shared" si="346"/>
        <v>-25.936795631216285</v>
      </c>
      <c r="L2458" s="5">
        <f t="shared" si="342"/>
        <v>0</v>
      </c>
      <c r="M2458" s="5">
        <f t="shared" si="343"/>
        <v>0</v>
      </c>
      <c r="N2458" s="6">
        <f t="shared" si="344"/>
        <v>0</v>
      </c>
      <c r="O2458" s="6">
        <f t="shared" si="347"/>
        <v>0</v>
      </c>
      <c r="P2458" s="6">
        <f>FORECAST(J2458,Inputs!$B$10:$B$18,Inputs!$A$10:$A$18)</f>
        <v>30.825486699689097</v>
      </c>
      <c r="Q2458" s="6">
        <f>IF(Inputs!$D$10="Yes",IF('Hourly Calcs'!P2458&gt;'Hourly Calcs'!K2458,'Hourly Calcs'!O2458,N2458+O2458),N2458+O2458)</f>
        <v>0</v>
      </c>
      <c r="R2458" s="12">
        <f t="shared" si="348"/>
        <v>0</v>
      </c>
      <c r="S2458" s="1">
        <f>IF(AND(A2458&gt;=5,A2458&lt;=9),INDEX(Demand!$C$3:$C$26,C2458),INDEX(Demand!$B$3:$B$26,C2458))</f>
        <v>350</v>
      </c>
      <c r="T2458" s="7">
        <f t="shared" si="349"/>
        <v>0</v>
      </c>
      <c r="U2458" s="7">
        <f t="shared" si="350"/>
        <v>0</v>
      </c>
    </row>
    <row r="2459" spans="1:21" x14ac:dyDescent="0.2">
      <c r="A2459" s="1">
        <v>4</v>
      </c>
      <c r="B2459" s="1">
        <v>13</v>
      </c>
      <c r="C2459" s="1">
        <v>3</v>
      </c>
      <c r="D2459">
        <v>7.9</v>
      </c>
      <c r="E2459">
        <v>6.6</v>
      </c>
      <c r="F2459">
        <v>91</v>
      </c>
      <c r="G2459">
        <v>0</v>
      </c>
      <c r="H2459">
        <v>0</v>
      </c>
      <c r="I2459">
        <v>0</v>
      </c>
      <c r="J2459" s="4">
        <f t="shared" si="345"/>
        <v>44.043351779635657</v>
      </c>
      <c r="K2459" s="4">
        <f t="shared" si="346"/>
        <v>-20.256501349866383</v>
      </c>
      <c r="L2459" s="5">
        <f t="shared" si="342"/>
        <v>0</v>
      </c>
      <c r="M2459" s="5">
        <f t="shared" si="343"/>
        <v>0</v>
      </c>
      <c r="N2459" s="6">
        <f t="shared" si="344"/>
        <v>0</v>
      </c>
      <c r="O2459" s="6">
        <f t="shared" si="347"/>
        <v>0</v>
      </c>
      <c r="P2459" s="6">
        <f>FORECAST(J2459,Inputs!$B$10:$B$18,Inputs!$A$10:$A$18)</f>
        <v>30.963364368329959</v>
      </c>
      <c r="Q2459" s="6">
        <f>IF(Inputs!$D$10="Yes",IF('Hourly Calcs'!P2459&gt;'Hourly Calcs'!K2459,'Hourly Calcs'!O2459,N2459+O2459),N2459+O2459)</f>
        <v>0</v>
      </c>
      <c r="R2459" s="12">
        <f t="shared" si="348"/>
        <v>0</v>
      </c>
      <c r="S2459" s="1">
        <f>IF(AND(A2459&gt;=5,A2459&lt;=9),INDEX(Demand!$C$3:$C$26,C2459),INDEX(Demand!$B$3:$B$26,C2459))</f>
        <v>350</v>
      </c>
      <c r="T2459" s="7">
        <f t="shared" si="349"/>
        <v>0</v>
      </c>
      <c r="U2459" s="7">
        <f t="shared" si="350"/>
        <v>0</v>
      </c>
    </row>
    <row r="2460" spans="1:21" x14ac:dyDescent="0.2">
      <c r="A2460" s="1">
        <v>4</v>
      </c>
      <c r="B2460" s="1">
        <v>13</v>
      </c>
      <c r="C2460" s="1">
        <v>4</v>
      </c>
      <c r="D2460">
        <v>7.7</v>
      </c>
      <c r="E2460">
        <v>6.4</v>
      </c>
      <c r="F2460">
        <v>91</v>
      </c>
      <c r="G2460">
        <v>0</v>
      </c>
      <c r="H2460">
        <v>0</v>
      </c>
      <c r="I2460">
        <v>0</v>
      </c>
      <c r="J2460" s="4">
        <f t="shared" si="345"/>
        <v>57.467767030634121</v>
      </c>
      <c r="K2460" s="4">
        <f t="shared" si="346"/>
        <v>-12.884395051194687</v>
      </c>
      <c r="L2460" s="5">
        <f t="shared" si="342"/>
        <v>0</v>
      </c>
      <c r="M2460" s="5">
        <f t="shared" si="343"/>
        <v>0</v>
      </c>
      <c r="N2460" s="6">
        <f t="shared" si="344"/>
        <v>0</v>
      </c>
      <c r="O2460" s="6">
        <f t="shared" si="347"/>
        <v>0</v>
      </c>
      <c r="P2460" s="6">
        <f>FORECAST(J2460,Inputs!$B$10:$B$18,Inputs!$A$10:$A$18)</f>
        <v>31.087664509542908</v>
      </c>
      <c r="Q2460" s="6">
        <f>IF(Inputs!$D$10="Yes",IF('Hourly Calcs'!P2460&gt;'Hourly Calcs'!K2460,'Hourly Calcs'!O2460,N2460+O2460),N2460+O2460)</f>
        <v>0</v>
      </c>
      <c r="R2460" s="12">
        <f t="shared" si="348"/>
        <v>0</v>
      </c>
      <c r="S2460" s="1">
        <f>IF(AND(A2460&gt;=5,A2460&lt;=9),INDEX(Demand!$C$3:$C$26,C2460),INDEX(Demand!$B$3:$B$26,C2460))</f>
        <v>350</v>
      </c>
      <c r="T2460" s="7">
        <f t="shared" si="349"/>
        <v>0</v>
      </c>
      <c r="U2460" s="7">
        <f t="shared" si="350"/>
        <v>0</v>
      </c>
    </row>
    <row r="2461" spans="1:21" x14ac:dyDescent="0.2">
      <c r="A2461" s="1">
        <v>4</v>
      </c>
      <c r="B2461" s="1">
        <v>13</v>
      </c>
      <c r="C2461" s="1">
        <v>5</v>
      </c>
      <c r="D2461">
        <v>7.5</v>
      </c>
      <c r="E2461">
        <v>6.4</v>
      </c>
      <c r="F2461">
        <v>93</v>
      </c>
      <c r="G2461">
        <v>0</v>
      </c>
      <c r="H2461">
        <v>0</v>
      </c>
      <c r="I2461">
        <v>0</v>
      </c>
      <c r="J2461" s="4">
        <f t="shared" si="345"/>
        <v>69.743240335742556</v>
      </c>
      <c r="K2461" s="4">
        <f t="shared" si="346"/>
        <v>-4.3265100022066179</v>
      </c>
      <c r="L2461" s="5">
        <f t="shared" si="342"/>
        <v>0</v>
      </c>
      <c r="M2461" s="5">
        <f t="shared" si="343"/>
        <v>0</v>
      </c>
      <c r="N2461" s="6">
        <f t="shared" si="344"/>
        <v>0</v>
      </c>
      <c r="O2461" s="6">
        <f t="shared" si="347"/>
        <v>0</v>
      </c>
      <c r="P2461" s="6">
        <f>FORECAST(J2461,Inputs!$B$10:$B$18,Inputs!$A$10:$A$18)</f>
        <v>31.201326299405022</v>
      </c>
      <c r="Q2461" s="6">
        <f>IF(Inputs!$D$10="Yes",IF('Hourly Calcs'!P2461&gt;'Hourly Calcs'!K2461,'Hourly Calcs'!O2461,N2461+O2461),N2461+O2461)</f>
        <v>0</v>
      </c>
      <c r="R2461" s="12">
        <f t="shared" si="348"/>
        <v>0</v>
      </c>
      <c r="S2461" s="1">
        <f>IF(AND(A2461&gt;=5,A2461&lt;=9),INDEX(Demand!$C$3:$C$26,C2461),INDEX(Demand!$B$3:$B$26,C2461))</f>
        <v>350</v>
      </c>
      <c r="T2461" s="7">
        <f t="shared" si="349"/>
        <v>0</v>
      </c>
      <c r="U2461" s="7">
        <f t="shared" si="350"/>
        <v>0</v>
      </c>
    </row>
    <row r="2462" spans="1:21" x14ac:dyDescent="0.2">
      <c r="A2462" s="1">
        <v>4</v>
      </c>
      <c r="B2462" s="1">
        <v>13</v>
      </c>
      <c r="C2462" s="1">
        <v>6</v>
      </c>
      <c r="D2462">
        <v>5.3</v>
      </c>
      <c r="E2462">
        <v>4.4000000000000004</v>
      </c>
      <c r="F2462">
        <v>94</v>
      </c>
      <c r="G2462">
        <v>4</v>
      </c>
      <c r="H2462">
        <v>0</v>
      </c>
      <c r="I2462">
        <v>4</v>
      </c>
      <c r="J2462" s="4">
        <f t="shared" si="345"/>
        <v>81.36702842751555</v>
      </c>
      <c r="K2462" s="4">
        <f t="shared" si="346"/>
        <v>4.9569108129945079</v>
      </c>
      <c r="L2462" s="5">
        <f t="shared" si="342"/>
        <v>83.63297157248445</v>
      </c>
      <c r="M2462" s="5">
        <f t="shared" si="343"/>
        <v>29.043089187005492</v>
      </c>
      <c r="N2462" s="6">
        <f t="shared" si="344"/>
        <v>0</v>
      </c>
      <c r="O2462" s="6">
        <f t="shared" si="347"/>
        <v>3.6580751451100832</v>
      </c>
      <c r="P2462" s="6">
        <f>FORECAST(J2462,Inputs!$B$10:$B$18,Inputs!$A$10:$A$18)</f>
        <v>31.30895396692144</v>
      </c>
      <c r="Q2462" s="6">
        <f>IF(Inputs!$D$10="Yes",IF('Hourly Calcs'!P2462&gt;'Hourly Calcs'!K2462,'Hourly Calcs'!O2462,N2462+O2462),N2462+O2462)</f>
        <v>3.6580751451100832</v>
      </c>
      <c r="R2462" s="12">
        <f t="shared" si="348"/>
        <v>17.383173089563115</v>
      </c>
      <c r="S2462" s="1">
        <f>IF(AND(A2462&gt;=5,A2462&lt;=9),INDEX(Demand!$C$3:$C$26,C2462),INDEX(Demand!$B$3:$B$26,C2462))</f>
        <v>350</v>
      </c>
      <c r="T2462" s="7">
        <f t="shared" si="349"/>
        <v>17.383173089563115</v>
      </c>
      <c r="U2462" s="7">
        <f t="shared" si="350"/>
        <v>0</v>
      </c>
    </row>
    <row r="2463" spans="1:21" x14ac:dyDescent="0.2">
      <c r="A2463" s="1">
        <v>4</v>
      </c>
      <c r="B2463" s="1">
        <v>13</v>
      </c>
      <c r="C2463" s="1">
        <v>7</v>
      </c>
      <c r="D2463">
        <v>6.8</v>
      </c>
      <c r="E2463">
        <v>4</v>
      </c>
      <c r="F2463">
        <v>82</v>
      </c>
      <c r="G2463">
        <v>52</v>
      </c>
      <c r="H2463">
        <v>0</v>
      </c>
      <c r="I2463">
        <v>52</v>
      </c>
      <c r="J2463" s="4">
        <f t="shared" si="345"/>
        <v>92.918943235224532</v>
      </c>
      <c r="K2463" s="4">
        <f t="shared" si="346"/>
        <v>14.33416722434454</v>
      </c>
      <c r="L2463" s="5">
        <f t="shared" si="342"/>
        <v>72.081056764775468</v>
      </c>
      <c r="M2463" s="5">
        <f t="shared" si="343"/>
        <v>19.66583277565546</v>
      </c>
      <c r="N2463" s="6">
        <f t="shared" si="344"/>
        <v>0</v>
      </c>
      <c r="O2463" s="6">
        <f t="shared" si="347"/>
        <v>47.554976886431085</v>
      </c>
      <c r="P2463" s="6">
        <f>FORECAST(J2463,Inputs!$B$10:$B$18,Inputs!$A$10:$A$18)</f>
        <v>31.415916141066891</v>
      </c>
      <c r="Q2463" s="6">
        <f>IF(Inputs!$D$10="Yes",IF('Hourly Calcs'!P2463&gt;'Hourly Calcs'!K2463,'Hourly Calcs'!O2463,N2463+O2463),N2463+O2463)</f>
        <v>47.554976886431085</v>
      </c>
      <c r="R2463" s="12">
        <f t="shared" si="348"/>
        <v>225.9812501643205</v>
      </c>
      <c r="S2463" s="1">
        <f>IF(AND(A2463&gt;=5,A2463&lt;=9),INDEX(Demand!$C$3:$C$26,C2463),INDEX(Demand!$B$3:$B$26,C2463))</f>
        <v>350</v>
      </c>
      <c r="T2463" s="7">
        <f t="shared" si="349"/>
        <v>225.9812501643205</v>
      </c>
      <c r="U2463" s="7">
        <f t="shared" si="350"/>
        <v>0</v>
      </c>
    </row>
    <row r="2464" spans="1:21" x14ac:dyDescent="0.2">
      <c r="A2464" s="1">
        <v>4</v>
      </c>
      <c r="B2464" s="1">
        <v>13</v>
      </c>
      <c r="C2464" s="1">
        <v>8</v>
      </c>
      <c r="D2464">
        <v>7.2</v>
      </c>
      <c r="E2464">
        <v>4.5</v>
      </c>
      <c r="F2464">
        <v>83</v>
      </c>
      <c r="G2464">
        <v>248</v>
      </c>
      <c r="H2464">
        <v>303</v>
      </c>
      <c r="I2464">
        <v>146</v>
      </c>
      <c r="J2464" s="4">
        <f t="shared" si="345"/>
        <v>105.06013495440962</v>
      </c>
      <c r="K2464" s="4">
        <f t="shared" si="346"/>
        <v>23.684371161395717</v>
      </c>
      <c r="L2464" s="5">
        <f t="shared" si="342"/>
        <v>59.939865045590381</v>
      </c>
      <c r="M2464" s="5">
        <f t="shared" si="343"/>
        <v>10.315628838604283</v>
      </c>
      <c r="N2464" s="6">
        <f t="shared" si="344"/>
        <v>178.62901618322155</v>
      </c>
      <c r="O2464" s="6">
        <f t="shared" si="347"/>
        <v>133.51974279651805</v>
      </c>
      <c r="P2464" s="6">
        <f>FORECAST(J2464,Inputs!$B$10:$B$18,Inputs!$A$10:$A$18)</f>
        <v>31.528334582911199</v>
      </c>
      <c r="Q2464" s="6">
        <f>IF(Inputs!$D$10="Yes",IF('Hourly Calcs'!P2464&gt;'Hourly Calcs'!K2464,'Hourly Calcs'!O2464,N2464+O2464),N2464+O2464)</f>
        <v>133.51974279651805</v>
      </c>
      <c r="R2464" s="12">
        <f t="shared" si="348"/>
        <v>634.48581776905371</v>
      </c>
      <c r="S2464" s="1">
        <f>IF(AND(A2464&gt;=5,A2464&lt;=9),INDEX(Demand!$C$3:$C$26,C2464),INDEX(Demand!$B$3:$B$26,C2464))</f>
        <v>350</v>
      </c>
      <c r="T2464" s="7">
        <f t="shared" si="349"/>
        <v>350</v>
      </c>
      <c r="U2464" s="7">
        <f t="shared" si="350"/>
        <v>284.48581776905371</v>
      </c>
    </row>
    <row r="2465" spans="1:21" x14ac:dyDescent="0.2">
      <c r="A2465" s="1">
        <v>4</v>
      </c>
      <c r="B2465" s="1">
        <v>13</v>
      </c>
      <c r="C2465" s="1">
        <v>9</v>
      </c>
      <c r="D2465">
        <v>8.1999999999999993</v>
      </c>
      <c r="E2465">
        <v>3.8</v>
      </c>
      <c r="F2465">
        <v>74</v>
      </c>
      <c r="G2465">
        <v>420</v>
      </c>
      <c r="H2465">
        <v>584</v>
      </c>
      <c r="I2465">
        <v>136</v>
      </c>
      <c r="J2465" s="4">
        <f t="shared" si="345"/>
        <v>118.5733148406182</v>
      </c>
      <c r="K2465" s="4">
        <f t="shared" si="346"/>
        <v>32.49014042805053</v>
      </c>
      <c r="L2465" s="5">
        <f t="shared" si="342"/>
        <v>46.426685159381805</v>
      </c>
      <c r="M2465" s="5">
        <f t="shared" si="343"/>
        <v>1.5098595719494696</v>
      </c>
      <c r="N2465" s="6">
        <f t="shared" si="344"/>
        <v>449.934104026135</v>
      </c>
      <c r="O2465" s="6">
        <f t="shared" si="347"/>
        <v>124.37455493374283</v>
      </c>
      <c r="P2465" s="6">
        <f>FORECAST(J2465,Inputs!$B$10:$B$18,Inputs!$A$10:$A$18)</f>
        <v>31.653456618894612</v>
      </c>
      <c r="Q2465" s="6">
        <f>IF(Inputs!$D$10="Yes",IF('Hourly Calcs'!P2465&gt;'Hourly Calcs'!K2465,'Hourly Calcs'!O2465,N2465+O2465),N2465+O2465)</f>
        <v>574.30865895987779</v>
      </c>
      <c r="R2465" s="12">
        <f t="shared" si="348"/>
        <v>2729.114747377339</v>
      </c>
      <c r="S2465" s="1">
        <f>IF(AND(A2465&gt;=5,A2465&lt;=9),INDEX(Demand!$C$3:$C$26,C2465),INDEX(Demand!$B$3:$B$26,C2465))</f>
        <v>350</v>
      </c>
      <c r="T2465" s="7">
        <f t="shared" si="349"/>
        <v>350</v>
      </c>
      <c r="U2465" s="7">
        <f t="shared" si="350"/>
        <v>2379.114747377339</v>
      </c>
    </row>
    <row r="2466" spans="1:21" x14ac:dyDescent="0.2">
      <c r="A2466" s="1">
        <v>4</v>
      </c>
      <c r="B2466" s="1">
        <v>13</v>
      </c>
      <c r="C2466" s="1">
        <v>10</v>
      </c>
      <c r="D2466">
        <v>8.4</v>
      </c>
      <c r="E2466">
        <v>3.5</v>
      </c>
      <c r="F2466">
        <v>71</v>
      </c>
      <c r="G2466">
        <v>579</v>
      </c>
      <c r="H2466">
        <v>709</v>
      </c>
      <c r="I2466">
        <v>146</v>
      </c>
      <c r="J2466" s="4">
        <f t="shared" si="345"/>
        <v>134.35217553553667</v>
      </c>
      <c r="K2466" s="4">
        <f t="shared" si="346"/>
        <v>40.132259742770223</v>
      </c>
      <c r="L2466" s="5">
        <f t="shared" si="342"/>
        <v>30.647824464463326</v>
      </c>
      <c r="M2466" s="5">
        <f t="shared" si="343"/>
        <v>6.1322597427702235</v>
      </c>
      <c r="N2466" s="6">
        <f t="shared" si="344"/>
        <v>639.64268414783555</v>
      </c>
      <c r="O2466" s="6">
        <f t="shared" si="347"/>
        <v>133.51974279651805</v>
      </c>
      <c r="P2466" s="6">
        <f>FORECAST(J2466,Inputs!$B$10:$B$18,Inputs!$A$10:$A$18)</f>
        <v>31.799557180884598</v>
      </c>
      <c r="Q2466" s="6">
        <f>IF(Inputs!$D$10="Yes",IF('Hourly Calcs'!P2466&gt;'Hourly Calcs'!K2466,'Hourly Calcs'!O2466,N2466+O2466),N2466+O2466)</f>
        <v>773.16242694435357</v>
      </c>
      <c r="R2466" s="12">
        <f t="shared" si="348"/>
        <v>3674.0678528395679</v>
      </c>
      <c r="S2466" s="1">
        <f>IF(AND(A2466&gt;=5,A2466&lt;=9),INDEX(Demand!$C$3:$C$26,C2466),INDEX(Demand!$B$3:$B$26,C2466))</f>
        <v>600</v>
      </c>
      <c r="T2466" s="7">
        <f t="shared" si="349"/>
        <v>600</v>
      </c>
      <c r="U2466" s="7">
        <f t="shared" si="350"/>
        <v>3074.0678528395679</v>
      </c>
    </row>
    <row r="2467" spans="1:21" x14ac:dyDescent="0.2">
      <c r="A2467" s="1">
        <v>4</v>
      </c>
      <c r="B2467" s="1">
        <v>13</v>
      </c>
      <c r="C2467" s="1">
        <v>11</v>
      </c>
      <c r="D2467">
        <v>8</v>
      </c>
      <c r="E2467">
        <v>4</v>
      </c>
      <c r="F2467">
        <v>76</v>
      </c>
      <c r="G2467">
        <v>693</v>
      </c>
      <c r="H2467">
        <v>797</v>
      </c>
      <c r="I2467">
        <v>135</v>
      </c>
      <c r="J2467" s="4">
        <f t="shared" si="345"/>
        <v>153.1177068116906</v>
      </c>
      <c r="K2467" s="4">
        <f t="shared" si="346"/>
        <v>45.769645020129204</v>
      </c>
      <c r="L2467" s="5">
        <f t="shared" ref="L2467:L2530" si="351">IF(ABS($B$5-J2467)&gt;90,0,ABS($B$5-J2467))</f>
        <v>11.882293188309404</v>
      </c>
      <c r="M2467" s="5">
        <f t="shared" ref="M2467:M2530" si="352">IF(K2467&gt;0,ABS($B$4-K2467),0)</f>
        <v>11.769645020129204</v>
      </c>
      <c r="N2467" s="6">
        <f t="shared" si="344"/>
        <v>777.66769658748228</v>
      </c>
      <c r="O2467" s="6">
        <f t="shared" si="347"/>
        <v>123.4600361474653</v>
      </c>
      <c r="P2467" s="6">
        <f>FORECAST(J2467,Inputs!$B$10:$B$18,Inputs!$A$10:$A$18)</f>
        <v>31.973312100108245</v>
      </c>
      <c r="Q2467" s="6">
        <f>IF(Inputs!$D$10="Yes",IF('Hourly Calcs'!P2467&gt;'Hourly Calcs'!K2467,'Hourly Calcs'!O2467,N2467+O2467),N2467+O2467)</f>
        <v>901.12773273494759</v>
      </c>
      <c r="R2467" s="12">
        <f t="shared" si="348"/>
        <v>4282.158985956471</v>
      </c>
      <c r="S2467" s="1">
        <f>IF(AND(A2467&gt;=5,A2467&lt;=9),INDEX(Demand!$C$3:$C$26,C2467),INDEX(Demand!$B$3:$B$26,C2467))</f>
        <v>600</v>
      </c>
      <c r="T2467" s="7">
        <f t="shared" si="349"/>
        <v>600</v>
      </c>
      <c r="U2467" s="7">
        <f t="shared" si="350"/>
        <v>3682.158985956471</v>
      </c>
    </row>
    <row r="2468" spans="1:21" x14ac:dyDescent="0.2">
      <c r="A2468" s="1">
        <v>4</v>
      </c>
      <c r="B2468" s="1">
        <v>13</v>
      </c>
      <c r="C2468" s="1">
        <v>12</v>
      </c>
      <c r="D2468">
        <v>8.1999999999999993</v>
      </c>
      <c r="E2468">
        <v>3.9</v>
      </c>
      <c r="F2468">
        <v>74</v>
      </c>
      <c r="G2468">
        <v>757</v>
      </c>
      <c r="H2468">
        <v>840</v>
      </c>
      <c r="I2468">
        <v>126</v>
      </c>
      <c r="J2468" s="4">
        <f t="shared" si="345"/>
        <v>174.58426042137347</v>
      </c>
      <c r="K2468" s="4">
        <f t="shared" si="346"/>
        <v>48.435195719984179</v>
      </c>
      <c r="L2468" s="5">
        <f t="shared" si="351"/>
        <v>9.5842604213734717</v>
      </c>
      <c r="M2468" s="5">
        <f t="shared" si="352"/>
        <v>14.435195719984179</v>
      </c>
      <c r="N2468" s="6">
        <f t="shared" si="344"/>
        <v>828.33914193485805</v>
      </c>
      <c r="O2468" s="6">
        <f t="shared" si="347"/>
        <v>115.22936707096763</v>
      </c>
      <c r="P2468" s="6">
        <f>FORECAST(J2468,Inputs!$B$10:$B$18,Inputs!$A$10:$A$18)</f>
        <v>32.172076485383087</v>
      </c>
      <c r="Q2468" s="6">
        <f>IF(Inputs!$D$10="Yes",IF('Hourly Calcs'!P2468&gt;'Hourly Calcs'!K2468,'Hourly Calcs'!O2468,N2468+O2468),N2468+O2468)</f>
        <v>943.56850900582572</v>
      </c>
      <c r="R2468" s="12">
        <f t="shared" si="348"/>
        <v>4483.8375547956839</v>
      </c>
      <c r="S2468" s="1">
        <f>IF(AND(A2468&gt;=5,A2468&lt;=9),INDEX(Demand!$C$3:$C$26,C2468),INDEX(Demand!$B$3:$B$26,C2468))</f>
        <v>600</v>
      </c>
      <c r="T2468" s="7">
        <f t="shared" si="349"/>
        <v>600</v>
      </c>
      <c r="U2468" s="7">
        <f t="shared" si="350"/>
        <v>3883.8375547956839</v>
      </c>
    </row>
    <row r="2469" spans="1:21" x14ac:dyDescent="0.2">
      <c r="A2469" s="1">
        <v>4</v>
      </c>
      <c r="B2469" s="1">
        <v>13</v>
      </c>
      <c r="C2469" s="1">
        <v>13</v>
      </c>
      <c r="D2469">
        <v>8.4</v>
      </c>
      <c r="E2469">
        <v>3.7</v>
      </c>
      <c r="F2469">
        <v>72</v>
      </c>
      <c r="G2469">
        <v>759</v>
      </c>
      <c r="H2469">
        <v>823</v>
      </c>
      <c r="I2469">
        <v>135</v>
      </c>
      <c r="J2469" s="4">
        <f t="shared" si="345"/>
        <v>196.72750332088216</v>
      </c>
      <c r="K2469" s="4">
        <f t="shared" si="346"/>
        <v>47.510447768221219</v>
      </c>
      <c r="L2469" s="5">
        <f t="shared" si="351"/>
        <v>31.727503320882164</v>
      </c>
      <c r="M2469" s="5">
        <f t="shared" si="352"/>
        <v>13.510447768221219</v>
      </c>
      <c r="N2469" s="6">
        <f t="shared" si="344"/>
        <v>767.52761408861431</v>
      </c>
      <c r="O2469" s="6">
        <f t="shared" si="347"/>
        <v>123.4600361474653</v>
      </c>
      <c r="P2469" s="6">
        <f>FORECAST(J2469,Inputs!$B$10:$B$18,Inputs!$A$10:$A$18)</f>
        <v>32.377106512230391</v>
      </c>
      <c r="Q2469" s="6">
        <f>IF(Inputs!$D$10="Yes",IF('Hourly Calcs'!P2469&gt;'Hourly Calcs'!K2469,'Hourly Calcs'!O2469,N2469+O2469),N2469+O2469)</f>
        <v>890.98765023607962</v>
      </c>
      <c r="R2469" s="12">
        <f t="shared" si="348"/>
        <v>4233.9733139218497</v>
      </c>
      <c r="S2469" s="1">
        <f>IF(AND(A2469&gt;=5,A2469&lt;=9),INDEX(Demand!$C$3:$C$26,C2469),INDEX(Demand!$B$3:$B$26,C2469))</f>
        <v>600</v>
      </c>
      <c r="T2469" s="7">
        <f t="shared" si="349"/>
        <v>600</v>
      </c>
      <c r="U2469" s="7">
        <f t="shared" si="350"/>
        <v>3633.9733139218497</v>
      </c>
    </row>
    <row r="2470" spans="1:21" x14ac:dyDescent="0.2">
      <c r="A2470" s="1">
        <v>4</v>
      </c>
      <c r="B2470" s="1">
        <v>13</v>
      </c>
      <c r="C2470" s="1">
        <v>14</v>
      </c>
      <c r="D2470">
        <v>9.5</v>
      </c>
      <c r="E2470">
        <v>5.0999999999999996</v>
      </c>
      <c r="F2470">
        <v>74</v>
      </c>
      <c r="G2470">
        <v>652</v>
      </c>
      <c r="H2470">
        <v>568</v>
      </c>
      <c r="I2470">
        <v>242</v>
      </c>
      <c r="J2470" s="4">
        <f t="shared" si="345"/>
        <v>216.96542708175375</v>
      </c>
      <c r="K2470" s="4">
        <f t="shared" si="346"/>
        <v>43.226268392695509</v>
      </c>
      <c r="L2470" s="5">
        <f t="shared" si="351"/>
        <v>51.965427081753745</v>
      </c>
      <c r="M2470" s="5">
        <f t="shared" si="352"/>
        <v>9.2262683926955091</v>
      </c>
      <c r="N2470" s="6">
        <f t="shared" si="344"/>
        <v>465.10254526775094</v>
      </c>
      <c r="O2470" s="6">
        <f t="shared" si="347"/>
        <v>221.31354627916005</v>
      </c>
      <c r="P2470" s="6">
        <f>FORECAST(J2470,Inputs!$B$10:$B$18,Inputs!$A$10:$A$18)</f>
        <v>32.564494695201418</v>
      </c>
      <c r="Q2470" s="6">
        <f>IF(Inputs!$D$10="Yes",IF('Hourly Calcs'!P2470&gt;'Hourly Calcs'!K2470,'Hourly Calcs'!O2470,N2470+O2470),N2470+O2470)</f>
        <v>686.41609154691105</v>
      </c>
      <c r="R2470" s="12">
        <f t="shared" si="348"/>
        <v>3261.8492670309211</v>
      </c>
      <c r="S2470" s="1">
        <f>IF(AND(A2470&gt;=5,A2470&lt;=9),INDEX(Demand!$C$3:$C$26,C2470),INDEX(Demand!$B$3:$B$26,C2470))</f>
        <v>600</v>
      </c>
      <c r="T2470" s="7">
        <f t="shared" si="349"/>
        <v>600</v>
      </c>
      <c r="U2470" s="7">
        <f t="shared" si="350"/>
        <v>2661.8492670309211</v>
      </c>
    </row>
    <row r="2471" spans="1:21" x14ac:dyDescent="0.2">
      <c r="A2471" s="1">
        <v>4</v>
      </c>
      <c r="B2471" s="1">
        <v>13</v>
      </c>
      <c r="C2471" s="1">
        <v>15</v>
      </c>
      <c r="D2471">
        <v>7.3</v>
      </c>
      <c r="E2471">
        <v>3.4</v>
      </c>
      <c r="F2471">
        <v>76</v>
      </c>
      <c r="G2471">
        <v>495</v>
      </c>
      <c r="H2471">
        <v>321</v>
      </c>
      <c r="I2471">
        <v>288</v>
      </c>
      <c r="J2471" s="4">
        <f t="shared" si="345"/>
        <v>234.16467314599905</v>
      </c>
      <c r="K2471" s="4">
        <f t="shared" si="346"/>
        <v>36.459680120049185</v>
      </c>
      <c r="L2471" s="5">
        <f t="shared" si="351"/>
        <v>69.164673145999046</v>
      </c>
      <c r="M2471" s="5">
        <f t="shared" si="352"/>
        <v>2.4596801200491853</v>
      </c>
      <c r="N2471" s="6">
        <f t="shared" si="344"/>
        <v>209.49362747793137</v>
      </c>
      <c r="O2471" s="6">
        <f t="shared" si="347"/>
        <v>263.38141044792599</v>
      </c>
      <c r="P2471" s="6">
        <f>FORECAST(J2471,Inputs!$B$10:$B$18,Inputs!$A$10:$A$18)</f>
        <v>32.723746973574066</v>
      </c>
      <c r="Q2471" s="6">
        <f>IF(Inputs!$D$10="Yes",IF('Hourly Calcs'!P2471&gt;'Hourly Calcs'!K2471,'Hourly Calcs'!O2471,N2471+O2471),N2471+O2471)</f>
        <v>472.87503792585733</v>
      </c>
      <c r="R2471" s="12">
        <f t="shared" si="348"/>
        <v>2247.1021802236737</v>
      </c>
      <c r="S2471" s="1">
        <f>IF(AND(A2471&gt;=5,A2471&lt;=9),INDEX(Demand!$C$3:$C$26,C2471),INDEX(Demand!$B$3:$B$26,C2471))</f>
        <v>600</v>
      </c>
      <c r="T2471" s="7">
        <f t="shared" si="349"/>
        <v>600</v>
      </c>
      <c r="U2471" s="7">
        <f t="shared" si="350"/>
        <v>1647.1021802236737</v>
      </c>
    </row>
    <row r="2472" spans="1:21" x14ac:dyDescent="0.2">
      <c r="A2472" s="1">
        <v>4</v>
      </c>
      <c r="B2472" s="1">
        <v>13</v>
      </c>
      <c r="C2472" s="1">
        <v>16</v>
      </c>
      <c r="D2472">
        <v>8.6</v>
      </c>
      <c r="E2472">
        <v>4.3</v>
      </c>
      <c r="F2472">
        <v>74</v>
      </c>
      <c r="G2472">
        <v>476</v>
      </c>
      <c r="H2472">
        <v>597</v>
      </c>
      <c r="I2472">
        <v>160</v>
      </c>
      <c r="J2472" s="4">
        <f t="shared" si="345"/>
        <v>248.68670054683867</v>
      </c>
      <c r="K2472" s="4">
        <f t="shared" si="346"/>
        <v>28.14815337140125</v>
      </c>
      <c r="L2472" s="5">
        <f t="shared" si="351"/>
        <v>83.686700546838665</v>
      </c>
      <c r="M2472" s="5">
        <f t="shared" si="352"/>
        <v>5.85184662859875</v>
      </c>
      <c r="N2472" s="6">
        <f t="shared" si="344"/>
        <v>265.8561107588128</v>
      </c>
      <c r="O2472" s="6">
        <f t="shared" si="347"/>
        <v>146.32300580440332</v>
      </c>
      <c r="P2472" s="6">
        <f>FORECAST(J2472,Inputs!$B$10:$B$18,Inputs!$A$10:$A$18)</f>
        <v>32.858210190248506</v>
      </c>
      <c r="Q2472" s="6">
        <f>IF(Inputs!$D$10="Yes",IF('Hourly Calcs'!P2472&gt;'Hourly Calcs'!K2472,'Hourly Calcs'!O2472,N2472+O2472),N2472+O2472)</f>
        <v>146.32300580440332</v>
      </c>
      <c r="R2472" s="12">
        <f t="shared" si="348"/>
        <v>695.32692358252461</v>
      </c>
      <c r="S2472" s="1">
        <f>IF(AND(A2472&gt;=5,A2472&lt;=9),INDEX(Demand!$C$3:$C$26,C2472),INDEX(Demand!$B$3:$B$26,C2472))</f>
        <v>900</v>
      </c>
      <c r="T2472" s="7">
        <f t="shared" si="349"/>
        <v>695.32692358252461</v>
      </c>
      <c r="U2472" s="7">
        <f t="shared" si="350"/>
        <v>0</v>
      </c>
    </row>
    <row r="2473" spans="1:21" x14ac:dyDescent="0.2">
      <c r="A2473" s="1">
        <v>4</v>
      </c>
      <c r="B2473" s="1">
        <v>13</v>
      </c>
      <c r="C2473" s="1">
        <v>17</v>
      </c>
      <c r="D2473">
        <v>8.4</v>
      </c>
      <c r="E2473">
        <v>4.5999999999999996</v>
      </c>
      <c r="F2473">
        <v>77</v>
      </c>
      <c r="G2473">
        <v>305</v>
      </c>
      <c r="H2473">
        <v>475</v>
      </c>
      <c r="I2473">
        <v>121</v>
      </c>
      <c r="J2473" s="4">
        <f t="shared" si="345"/>
        <v>261.40631737180234</v>
      </c>
      <c r="K2473" s="4">
        <f t="shared" si="346"/>
        <v>19.015655434899855</v>
      </c>
      <c r="L2473" s="5">
        <f t="shared" si="351"/>
        <v>0</v>
      </c>
      <c r="M2473" s="5">
        <f t="shared" si="352"/>
        <v>14.984344565100145</v>
      </c>
      <c r="N2473" s="6">
        <f t="shared" si="344"/>
        <v>100.28834628895754</v>
      </c>
      <c r="O2473" s="6">
        <f t="shared" si="347"/>
        <v>110.65677313958003</v>
      </c>
      <c r="P2473" s="6">
        <f>FORECAST(J2473,Inputs!$B$10:$B$18,Inputs!$A$10:$A$18)</f>
        <v>32.975984420109278</v>
      </c>
      <c r="Q2473" s="6">
        <f>IF(Inputs!$D$10="Yes",IF('Hourly Calcs'!P2473&gt;'Hourly Calcs'!K2473,'Hourly Calcs'!O2473,N2473+O2473),N2473+O2473)</f>
        <v>110.65677313958003</v>
      </c>
      <c r="R2473" s="12">
        <f t="shared" si="348"/>
        <v>525.84098595928424</v>
      </c>
      <c r="S2473" s="1">
        <f>IF(AND(A2473&gt;=5,A2473&lt;=9),INDEX(Demand!$C$3:$C$26,C2473),INDEX(Demand!$B$3:$B$26,C2473))</f>
        <v>900</v>
      </c>
      <c r="T2473" s="7">
        <f t="shared" si="349"/>
        <v>525.84098595928424</v>
      </c>
      <c r="U2473" s="7">
        <f t="shared" si="350"/>
        <v>0</v>
      </c>
    </row>
    <row r="2474" spans="1:21" x14ac:dyDescent="0.2">
      <c r="A2474" s="1">
        <v>4</v>
      </c>
      <c r="B2474" s="1">
        <v>13</v>
      </c>
      <c r="C2474" s="1">
        <v>18</v>
      </c>
      <c r="D2474">
        <v>8</v>
      </c>
      <c r="E2474">
        <v>4.3</v>
      </c>
      <c r="F2474">
        <v>77</v>
      </c>
      <c r="G2474">
        <v>128</v>
      </c>
      <c r="H2474">
        <v>163</v>
      </c>
      <c r="I2474">
        <v>92</v>
      </c>
      <c r="J2474" s="4">
        <f t="shared" si="345"/>
        <v>273.17147810710088</v>
      </c>
      <c r="K2474" s="4">
        <f t="shared" si="346"/>
        <v>9.603701125946202</v>
      </c>
      <c r="L2474" s="5">
        <f t="shared" si="351"/>
        <v>0</v>
      </c>
      <c r="M2474" s="5">
        <f t="shared" si="352"/>
        <v>24.396298874053798</v>
      </c>
      <c r="N2474" s="6">
        <f t="shared" si="344"/>
        <v>0</v>
      </c>
      <c r="O2474" s="6">
        <f t="shared" si="347"/>
        <v>84.135728337531916</v>
      </c>
      <c r="P2474" s="6">
        <f>FORECAST(J2474,Inputs!$B$10:$B$18,Inputs!$A$10:$A$18)</f>
        <v>33.084921093584263</v>
      </c>
      <c r="Q2474" s="6">
        <f>IF(Inputs!$D$10="Yes",IF('Hourly Calcs'!P2474&gt;'Hourly Calcs'!K2474,'Hourly Calcs'!O2474,N2474+O2474),N2474+O2474)</f>
        <v>84.135728337531916</v>
      </c>
      <c r="R2474" s="12">
        <f t="shared" si="348"/>
        <v>399.81298105995165</v>
      </c>
      <c r="S2474" s="1">
        <f>IF(AND(A2474&gt;=5,A2474&lt;=9),INDEX(Demand!$C$3:$C$26,C2474),INDEX(Demand!$B$3:$B$26,C2474))</f>
        <v>900</v>
      </c>
      <c r="T2474" s="7">
        <f t="shared" si="349"/>
        <v>399.81298105995165</v>
      </c>
      <c r="U2474" s="7">
        <f t="shared" si="350"/>
        <v>0</v>
      </c>
    </row>
    <row r="2475" spans="1:21" x14ac:dyDescent="0.2">
      <c r="A2475" s="1">
        <v>4</v>
      </c>
      <c r="B2475" s="1">
        <v>13</v>
      </c>
      <c r="C2475" s="1">
        <v>19</v>
      </c>
      <c r="D2475">
        <v>7.6</v>
      </c>
      <c r="E2475">
        <v>4.9000000000000004</v>
      </c>
      <c r="F2475">
        <v>83</v>
      </c>
      <c r="G2475">
        <v>14</v>
      </c>
      <c r="H2475">
        <v>0</v>
      </c>
      <c r="I2475">
        <v>14</v>
      </c>
      <c r="J2475" s="4">
        <f t="shared" si="345"/>
        <v>284.69739519955374</v>
      </c>
      <c r="K2475" s="4">
        <f t="shared" si="346"/>
        <v>0.61748231827068878</v>
      </c>
      <c r="L2475" s="5">
        <f t="shared" si="351"/>
        <v>0</v>
      </c>
      <c r="M2475" s="5">
        <f t="shared" si="352"/>
        <v>33.382517681729311</v>
      </c>
      <c r="N2475" s="6">
        <f t="shared" si="344"/>
        <v>0</v>
      </c>
      <c r="O2475" s="6">
        <f t="shared" si="347"/>
        <v>12.803263007885292</v>
      </c>
      <c r="P2475" s="6">
        <f>FORECAST(J2475,Inputs!$B$10:$B$18,Inputs!$A$10:$A$18)</f>
        <v>33.191642548144017</v>
      </c>
      <c r="Q2475" s="6">
        <f>IF(Inputs!$D$10="Yes",IF('Hourly Calcs'!P2475&gt;'Hourly Calcs'!K2475,'Hourly Calcs'!O2475,N2475+O2475),N2475+O2475)</f>
        <v>12.803263007885292</v>
      </c>
      <c r="R2475" s="12">
        <f t="shared" si="348"/>
        <v>60.841105813470904</v>
      </c>
      <c r="S2475" s="1">
        <f>IF(AND(A2475&gt;=5,A2475&lt;=9),INDEX(Demand!$C$3:$C$26,C2475),INDEX(Demand!$B$3:$B$26,C2475))</f>
        <v>900</v>
      </c>
      <c r="T2475" s="7">
        <f t="shared" si="349"/>
        <v>60.841105813470904</v>
      </c>
      <c r="U2475" s="7">
        <f t="shared" si="350"/>
        <v>0</v>
      </c>
    </row>
    <row r="2476" spans="1:21" x14ac:dyDescent="0.2">
      <c r="A2476" s="1">
        <v>4</v>
      </c>
      <c r="B2476" s="1">
        <v>13</v>
      </c>
      <c r="C2476" s="1">
        <v>20</v>
      </c>
      <c r="D2476">
        <v>7.5</v>
      </c>
      <c r="E2476">
        <v>4.5</v>
      </c>
      <c r="F2476">
        <v>81</v>
      </c>
      <c r="G2476">
        <v>0</v>
      </c>
      <c r="H2476">
        <v>0</v>
      </c>
      <c r="I2476">
        <v>0</v>
      </c>
      <c r="J2476" s="4">
        <f t="shared" si="345"/>
        <v>296.59795599517417</v>
      </c>
      <c r="K2476" s="4">
        <f t="shared" si="346"/>
        <v>-8.6663301334738634</v>
      </c>
      <c r="L2476" s="5">
        <f t="shared" si="351"/>
        <v>0</v>
      </c>
      <c r="M2476" s="5">
        <f t="shared" si="352"/>
        <v>0</v>
      </c>
      <c r="N2476" s="6">
        <f t="shared" si="344"/>
        <v>0</v>
      </c>
      <c r="O2476" s="6">
        <f t="shared" si="347"/>
        <v>0</v>
      </c>
      <c r="P2476" s="6">
        <f>FORECAST(J2476,Inputs!$B$10:$B$18,Inputs!$A$10:$A$18)</f>
        <v>33.301832925881243</v>
      </c>
      <c r="Q2476" s="6">
        <f>IF(Inputs!$D$10="Yes",IF('Hourly Calcs'!P2476&gt;'Hourly Calcs'!K2476,'Hourly Calcs'!O2476,N2476+O2476),N2476+O2476)</f>
        <v>0</v>
      </c>
      <c r="R2476" s="12">
        <f t="shared" si="348"/>
        <v>0</v>
      </c>
      <c r="S2476" s="1">
        <f>IF(AND(A2476&gt;=5,A2476&lt;=9),INDEX(Demand!$C$3:$C$26,C2476),INDEX(Demand!$B$3:$B$26,C2476))</f>
        <v>800</v>
      </c>
      <c r="T2476" s="7">
        <f t="shared" si="349"/>
        <v>0</v>
      </c>
      <c r="U2476" s="7">
        <f t="shared" si="350"/>
        <v>0</v>
      </c>
    </row>
    <row r="2477" spans="1:21" x14ac:dyDescent="0.2">
      <c r="A2477" s="1">
        <v>4</v>
      </c>
      <c r="B2477" s="1">
        <v>13</v>
      </c>
      <c r="C2477" s="1">
        <v>21</v>
      </c>
      <c r="D2477">
        <v>7.9</v>
      </c>
      <c r="E2477">
        <v>4.5</v>
      </c>
      <c r="F2477">
        <v>79</v>
      </c>
      <c r="G2477">
        <v>0</v>
      </c>
      <c r="H2477">
        <v>0</v>
      </c>
      <c r="I2477">
        <v>0</v>
      </c>
      <c r="J2477" s="4">
        <f t="shared" si="345"/>
        <v>309.41149031294765</v>
      </c>
      <c r="K2477" s="4">
        <f t="shared" si="346"/>
        <v>-16.627978850165732</v>
      </c>
      <c r="L2477" s="5">
        <f t="shared" si="351"/>
        <v>0</v>
      </c>
      <c r="M2477" s="5">
        <f t="shared" si="352"/>
        <v>0</v>
      </c>
      <c r="N2477" s="6">
        <f t="shared" si="344"/>
        <v>0</v>
      </c>
      <c r="O2477" s="6">
        <f t="shared" si="347"/>
        <v>0</v>
      </c>
      <c r="P2477" s="6">
        <f>FORECAST(J2477,Inputs!$B$10:$B$18,Inputs!$A$10:$A$18)</f>
        <v>33.420476762156923</v>
      </c>
      <c r="Q2477" s="6">
        <f>IF(Inputs!$D$10="Yes",IF('Hourly Calcs'!P2477&gt;'Hourly Calcs'!K2477,'Hourly Calcs'!O2477,N2477+O2477),N2477+O2477)</f>
        <v>0</v>
      </c>
      <c r="R2477" s="12">
        <f t="shared" si="348"/>
        <v>0</v>
      </c>
      <c r="S2477" s="1">
        <f>IF(AND(A2477&gt;=5,A2477&lt;=9),INDEX(Demand!$C$3:$C$26,C2477),INDEX(Demand!$B$3:$B$26,C2477))</f>
        <v>700</v>
      </c>
      <c r="T2477" s="7">
        <f t="shared" si="349"/>
        <v>0</v>
      </c>
      <c r="U2477" s="7">
        <f t="shared" si="350"/>
        <v>0</v>
      </c>
    </row>
    <row r="2478" spans="1:21" x14ac:dyDescent="0.2">
      <c r="A2478" s="1">
        <v>4</v>
      </c>
      <c r="B2478" s="1">
        <v>13</v>
      </c>
      <c r="C2478" s="1">
        <v>22</v>
      </c>
      <c r="D2478">
        <v>7.8</v>
      </c>
      <c r="E2478">
        <v>5.0999999999999996</v>
      </c>
      <c r="F2478">
        <v>83</v>
      </c>
      <c r="G2478">
        <v>0</v>
      </c>
      <c r="H2478">
        <v>0</v>
      </c>
      <c r="I2478">
        <v>0</v>
      </c>
      <c r="J2478" s="4">
        <f t="shared" si="345"/>
        <v>323.55540982717059</v>
      </c>
      <c r="K2478" s="4">
        <f t="shared" si="346"/>
        <v>-23.157250626899582</v>
      </c>
      <c r="L2478" s="5">
        <f t="shared" si="351"/>
        <v>0</v>
      </c>
      <c r="M2478" s="5">
        <f t="shared" si="352"/>
        <v>0</v>
      </c>
      <c r="N2478" s="6">
        <f t="shared" si="344"/>
        <v>0</v>
      </c>
      <c r="O2478" s="6">
        <f t="shared" si="347"/>
        <v>0</v>
      </c>
      <c r="P2478" s="6">
        <f>FORECAST(J2478,Inputs!$B$10:$B$18,Inputs!$A$10:$A$18)</f>
        <v>33.551438979881205</v>
      </c>
      <c r="Q2478" s="6">
        <f>IF(Inputs!$D$10="Yes",IF('Hourly Calcs'!P2478&gt;'Hourly Calcs'!K2478,'Hourly Calcs'!O2478,N2478+O2478),N2478+O2478)</f>
        <v>0</v>
      </c>
      <c r="R2478" s="12">
        <f t="shared" si="348"/>
        <v>0</v>
      </c>
      <c r="S2478" s="1">
        <f>IF(AND(A2478&gt;=5,A2478&lt;=9),INDEX(Demand!$C$3:$C$26,C2478),INDEX(Demand!$B$3:$B$26,C2478))</f>
        <v>600</v>
      </c>
      <c r="T2478" s="7">
        <f t="shared" si="349"/>
        <v>0</v>
      </c>
      <c r="U2478" s="7">
        <f t="shared" si="350"/>
        <v>0</v>
      </c>
    </row>
    <row r="2479" spans="1:21" x14ac:dyDescent="0.2">
      <c r="A2479" s="1">
        <v>4</v>
      </c>
      <c r="B2479" s="1">
        <v>13</v>
      </c>
      <c r="C2479" s="1">
        <v>23</v>
      </c>
      <c r="D2479">
        <v>8</v>
      </c>
      <c r="E2479">
        <v>5.8</v>
      </c>
      <c r="F2479">
        <v>86</v>
      </c>
      <c r="G2479">
        <v>0</v>
      </c>
      <c r="H2479">
        <v>0</v>
      </c>
      <c r="I2479">
        <v>0</v>
      </c>
      <c r="J2479" s="4">
        <f t="shared" si="345"/>
        <v>339.16953026349711</v>
      </c>
      <c r="K2479" s="4">
        <f t="shared" si="346"/>
        <v>-27.699587660824037</v>
      </c>
      <c r="L2479" s="5">
        <f t="shared" si="351"/>
        <v>0</v>
      </c>
      <c r="M2479" s="5">
        <f t="shared" si="352"/>
        <v>0</v>
      </c>
      <c r="N2479" s="6">
        <f t="shared" si="344"/>
        <v>0</v>
      </c>
      <c r="O2479" s="6">
        <f t="shared" si="347"/>
        <v>0</v>
      </c>
      <c r="P2479" s="6">
        <f>FORECAST(J2479,Inputs!$B$10:$B$18,Inputs!$A$10:$A$18)</f>
        <v>33.696014169106455</v>
      </c>
      <c r="Q2479" s="6">
        <f>IF(Inputs!$D$10="Yes",IF('Hourly Calcs'!P2479&gt;'Hourly Calcs'!K2479,'Hourly Calcs'!O2479,N2479+O2479),N2479+O2479)</f>
        <v>0</v>
      </c>
      <c r="R2479" s="12">
        <f t="shared" si="348"/>
        <v>0</v>
      </c>
      <c r="S2479" s="1">
        <f>IF(AND(A2479&gt;=5,A2479&lt;=9),INDEX(Demand!$C$3:$C$26,C2479),INDEX(Demand!$B$3:$B$26,C2479))</f>
        <v>500</v>
      </c>
      <c r="T2479" s="7">
        <f t="shared" si="349"/>
        <v>0</v>
      </c>
      <c r="U2479" s="7">
        <f t="shared" si="350"/>
        <v>0</v>
      </c>
    </row>
    <row r="2480" spans="1:21" x14ac:dyDescent="0.2">
      <c r="A2480" s="1">
        <v>4</v>
      </c>
      <c r="B2480" s="1">
        <v>13</v>
      </c>
      <c r="C2480" s="1">
        <v>24</v>
      </c>
      <c r="D2480">
        <v>7.6</v>
      </c>
      <c r="E2480">
        <v>6.5</v>
      </c>
      <c r="F2480">
        <v>93</v>
      </c>
      <c r="G2480">
        <v>0</v>
      </c>
      <c r="H2480">
        <v>0</v>
      </c>
      <c r="I2480">
        <v>0</v>
      </c>
      <c r="J2480" s="4">
        <f t="shared" si="345"/>
        <v>355.90032617447827</v>
      </c>
      <c r="K2480" s="4">
        <f t="shared" si="346"/>
        <v>-29.738245673749873</v>
      </c>
      <c r="L2480" s="5">
        <f t="shared" si="351"/>
        <v>0</v>
      </c>
      <c r="M2480" s="5">
        <f t="shared" si="352"/>
        <v>0</v>
      </c>
      <c r="N2480" s="6">
        <f t="shared" si="344"/>
        <v>0</v>
      </c>
      <c r="O2480" s="6">
        <f t="shared" si="347"/>
        <v>0</v>
      </c>
      <c r="P2480" s="6">
        <f>FORECAST(J2480,Inputs!$B$10:$B$18,Inputs!$A$10:$A$18)</f>
        <v>33.85092894605998</v>
      </c>
      <c r="Q2480" s="6">
        <f>IF(Inputs!$D$10="Yes",IF('Hourly Calcs'!P2480&gt;'Hourly Calcs'!K2480,'Hourly Calcs'!O2480,N2480+O2480),N2480+O2480)</f>
        <v>0</v>
      </c>
      <c r="R2480" s="12">
        <f t="shared" si="348"/>
        <v>0</v>
      </c>
      <c r="S2480" s="1">
        <f>IF(AND(A2480&gt;=5,A2480&lt;=9),INDEX(Demand!$C$3:$C$26,C2480),INDEX(Demand!$B$3:$B$26,C2480))</f>
        <v>400</v>
      </c>
      <c r="T2480" s="7">
        <f t="shared" si="349"/>
        <v>0</v>
      </c>
      <c r="U2480" s="7">
        <f t="shared" si="350"/>
        <v>0</v>
      </c>
    </row>
    <row r="2481" spans="1:21" x14ac:dyDescent="0.2">
      <c r="A2481" s="1">
        <v>4</v>
      </c>
      <c r="B2481" s="1">
        <v>14</v>
      </c>
      <c r="C2481" s="1">
        <v>1</v>
      </c>
      <c r="D2481">
        <v>7.6</v>
      </c>
      <c r="E2481">
        <v>6.5</v>
      </c>
      <c r="F2481">
        <v>93</v>
      </c>
      <c r="G2481">
        <v>0</v>
      </c>
      <c r="H2481">
        <v>0</v>
      </c>
      <c r="I2481">
        <v>0</v>
      </c>
      <c r="J2481" s="4">
        <f t="shared" si="345"/>
        <v>12.875778117550652</v>
      </c>
      <c r="K2481" s="4">
        <f t="shared" si="346"/>
        <v>-28.995133908794642</v>
      </c>
      <c r="L2481" s="5">
        <f t="shared" si="351"/>
        <v>0</v>
      </c>
      <c r="M2481" s="5">
        <f t="shared" si="352"/>
        <v>0</v>
      </c>
      <c r="N2481" s="6">
        <f t="shared" si="344"/>
        <v>0</v>
      </c>
      <c r="O2481" s="6">
        <f t="shared" si="347"/>
        <v>0</v>
      </c>
      <c r="P2481" s="6">
        <f>FORECAST(J2481,Inputs!$B$10:$B$18,Inputs!$A$10:$A$18)</f>
        <v>30.674775723310653</v>
      </c>
      <c r="Q2481" s="6">
        <f>IF(Inputs!$D$10="Yes",IF('Hourly Calcs'!P2481&gt;'Hourly Calcs'!K2481,'Hourly Calcs'!O2481,N2481+O2481),N2481+O2481)</f>
        <v>0</v>
      </c>
      <c r="R2481" s="12">
        <f t="shared" si="348"/>
        <v>0</v>
      </c>
      <c r="S2481" s="1">
        <f>IF(AND(A2481&gt;=5,A2481&lt;=9),INDEX(Demand!$C$3:$C$26,C2481),INDEX(Demand!$B$3:$B$26,C2481))</f>
        <v>350</v>
      </c>
      <c r="T2481" s="7">
        <f t="shared" si="349"/>
        <v>0</v>
      </c>
      <c r="U2481" s="7">
        <f t="shared" si="350"/>
        <v>0</v>
      </c>
    </row>
    <row r="2482" spans="1:21" x14ac:dyDescent="0.2">
      <c r="A2482" s="1">
        <v>4</v>
      </c>
      <c r="B2482" s="1">
        <v>14</v>
      </c>
      <c r="C2482" s="1">
        <v>2</v>
      </c>
      <c r="D2482">
        <v>7.8</v>
      </c>
      <c r="E2482">
        <v>6.7</v>
      </c>
      <c r="F2482">
        <v>93</v>
      </c>
      <c r="G2482">
        <v>0</v>
      </c>
      <c r="H2482">
        <v>0</v>
      </c>
      <c r="I2482">
        <v>0</v>
      </c>
      <c r="J2482" s="4">
        <f t="shared" si="345"/>
        <v>29.092451985107715</v>
      </c>
      <c r="K2482" s="4">
        <f t="shared" si="346"/>
        <v>-25.574504386412599</v>
      </c>
      <c r="L2482" s="5">
        <f t="shared" si="351"/>
        <v>0</v>
      </c>
      <c r="M2482" s="5">
        <f t="shared" si="352"/>
        <v>0</v>
      </c>
      <c r="N2482" s="6">
        <f t="shared" si="344"/>
        <v>0</v>
      </c>
      <c r="O2482" s="6">
        <f t="shared" si="347"/>
        <v>0</v>
      </c>
      <c r="P2482" s="6">
        <f>FORECAST(J2482,Inputs!$B$10:$B$18,Inputs!$A$10:$A$18)</f>
        <v>30.824930110973217</v>
      </c>
      <c r="Q2482" s="6">
        <f>IF(Inputs!$D$10="Yes",IF('Hourly Calcs'!P2482&gt;'Hourly Calcs'!K2482,'Hourly Calcs'!O2482,N2482+O2482),N2482+O2482)</f>
        <v>0</v>
      </c>
      <c r="R2482" s="12">
        <f t="shared" si="348"/>
        <v>0</v>
      </c>
      <c r="S2482" s="1">
        <f>IF(AND(A2482&gt;=5,A2482&lt;=9),INDEX(Demand!$C$3:$C$26,C2482),INDEX(Demand!$B$3:$B$26,C2482))</f>
        <v>350</v>
      </c>
      <c r="T2482" s="7">
        <f t="shared" si="349"/>
        <v>0</v>
      </c>
      <c r="U2482" s="7">
        <f t="shared" si="350"/>
        <v>0</v>
      </c>
    </row>
    <row r="2483" spans="1:21" x14ac:dyDescent="0.2">
      <c r="A2483" s="1">
        <v>4</v>
      </c>
      <c r="B2483" s="1">
        <v>14</v>
      </c>
      <c r="C2483" s="1">
        <v>3</v>
      </c>
      <c r="D2483">
        <v>8.1999999999999993</v>
      </c>
      <c r="E2483">
        <v>5.6</v>
      </c>
      <c r="F2483">
        <v>84</v>
      </c>
      <c r="G2483">
        <v>0</v>
      </c>
      <c r="H2483">
        <v>0</v>
      </c>
      <c r="I2483">
        <v>0</v>
      </c>
      <c r="J2483" s="4">
        <f t="shared" si="345"/>
        <v>43.930879938167209</v>
      </c>
      <c r="K2483" s="4">
        <f t="shared" si="346"/>
        <v>-19.905767490202322</v>
      </c>
      <c r="L2483" s="5">
        <f t="shared" si="351"/>
        <v>0</v>
      </c>
      <c r="M2483" s="5">
        <f t="shared" si="352"/>
        <v>0</v>
      </c>
      <c r="N2483" s="6">
        <f t="shared" si="344"/>
        <v>0</v>
      </c>
      <c r="O2483" s="6">
        <f t="shared" si="347"/>
        <v>0</v>
      </c>
      <c r="P2483" s="6">
        <f>FORECAST(J2483,Inputs!$B$10:$B$18,Inputs!$A$10:$A$18)</f>
        <v>30.962322962390434</v>
      </c>
      <c r="Q2483" s="6">
        <f>IF(Inputs!$D$10="Yes",IF('Hourly Calcs'!P2483&gt;'Hourly Calcs'!K2483,'Hourly Calcs'!O2483,N2483+O2483),N2483+O2483)</f>
        <v>0</v>
      </c>
      <c r="R2483" s="12">
        <f t="shared" si="348"/>
        <v>0</v>
      </c>
      <c r="S2483" s="1">
        <f>IF(AND(A2483&gt;=5,A2483&lt;=9),INDEX(Demand!$C$3:$C$26,C2483),INDEX(Demand!$B$3:$B$26,C2483))</f>
        <v>350</v>
      </c>
      <c r="T2483" s="7">
        <f t="shared" si="349"/>
        <v>0</v>
      </c>
      <c r="U2483" s="7">
        <f t="shared" si="350"/>
        <v>0</v>
      </c>
    </row>
    <row r="2484" spans="1:21" x14ac:dyDescent="0.2">
      <c r="A2484" s="1">
        <v>4</v>
      </c>
      <c r="B2484" s="1">
        <v>14</v>
      </c>
      <c r="C2484" s="1">
        <v>4</v>
      </c>
      <c r="D2484">
        <v>8</v>
      </c>
      <c r="E2484">
        <v>4.5999999999999996</v>
      </c>
      <c r="F2484">
        <v>79</v>
      </c>
      <c r="G2484">
        <v>0</v>
      </c>
      <c r="H2484">
        <v>0</v>
      </c>
      <c r="I2484">
        <v>0</v>
      </c>
      <c r="J2484" s="4">
        <f t="shared" si="345"/>
        <v>57.32098606593145</v>
      </c>
      <c r="K2484" s="4">
        <f t="shared" si="346"/>
        <v>-12.546978990407553</v>
      </c>
      <c r="L2484" s="5">
        <f t="shared" si="351"/>
        <v>0</v>
      </c>
      <c r="M2484" s="5">
        <f t="shared" si="352"/>
        <v>0</v>
      </c>
      <c r="N2484" s="6">
        <f t="shared" si="344"/>
        <v>0</v>
      </c>
      <c r="O2484" s="6">
        <f t="shared" si="347"/>
        <v>0</v>
      </c>
      <c r="P2484" s="6">
        <f>FORECAST(J2484,Inputs!$B$10:$B$18,Inputs!$A$10:$A$18)</f>
        <v>31.086305426536398</v>
      </c>
      <c r="Q2484" s="6">
        <f>IF(Inputs!$D$10="Yes",IF('Hourly Calcs'!P2484&gt;'Hourly Calcs'!K2484,'Hourly Calcs'!O2484,N2484+O2484),N2484+O2484)</f>
        <v>0</v>
      </c>
      <c r="R2484" s="12">
        <f t="shared" si="348"/>
        <v>0</v>
      </c>
      <c r="S2484" s="1">
        <f>IF(AND(A2484&gt;=5,A2484&lt;=9),INDEX(Demand!$C$3:$C$26,C2484),INDEX(Demand!$B$3:$B$26,C2484))</f>
        <v>350</v>
      </c>
      <c r="T2484" s="7">
        <f t="shared" si="349"/>
        <v>0</v>
      </c>
      <c r="U2484" s="7">
        <f t="shared" si="350"/>
        <v>0</v>
      </c>
    </row>
    <row r="2485" spans="1:21" x14ac:dyDescent="0.2">
      <c r="A2485" s="1">
        <v>4</v>
      </c>
      <c r="B2485" s="1">
        <v>14</v>
      </c>
      <c r="C2485" s="1">
        <v>5</v>
      </c>
      <c r="D2485">
        <v>7.6</v>
      </c>
      <c r="E2485">
        <v>4.2</v>
      </c>
      <c r="F2485">
        <v>79</v>
      </c>
      <c r="G2485">
        <v>0</v>
      </c>
      <c r="H2485">
        <v>0</v>
      </c>
      <c r="I2485">
        <v>0</v>
      </c>
      <c r="J2485" s="4">
        <f t="shared" si="345"/>
        <v>69.57497019792352</v>
      </c>
      <c r="K2485" s="4">
        <f t="shared" si="346"/>
        <v>-3.995500620589965</v>
      </c>
      <c r="L2485" s="5">
        <f t="shared" si="351"/>
        <v>0</v>
      </c>
      <c r="M2485" s="5">
        <f t="shared" si="352"/>
        <v>0</v>
      </c>
      <c r="N2485" s="6">
        <f t="shared" si="344"/>
        <v>0</v>
      </c>
      <c r="O2485" s="6">
        <f t="shared" si="347"/>
        <v>0</v>
      </c>
      <c r="P2485" s="6">
        <f>FORECAST(J2485,Inputs!$B$10:$B$18,Inputs!$A$10:$A$18)</f>
        <v>31.199768242573363</v>
      </c>
      <c r="Q2485" s="6">
        <f>IF(Inputs!$D$10="Yes",IF('Hourly Calcs'!P2485&gt;'Hourly Calcs'!K2485,'Hourly Calcs'!O2485,N2485+O2485),N2485+O2485)</f>
        <v>0</v>
      </c>
      <c r="R2485" s="12">
        <f t="shared" si="348"/>
        <v>0</v>
      </c>
      <c r="S2485" s="1">
        <f>IF(AND(A2485&gt;=5,A2485&lt;=9),INDEX(Demand!$C$3:$C$26,C2485),INDEX(Demand!$B$3:$B$26,C2485))</f>
        <v>350</v>
      </c>
      <c r="T2485" s="7">
        <f t="shared" si="349"/>
        <v>0</v>
      </c>
      <c r="U2485" s="7">
        <f t="shared" si="350"/>
        <v>0</v>
      </c>
    </row>
    <row r="2486" spans="1:21" x14ac:dyDescent="0.2">
      <c r="A2486" s="1">
        <v>4</v>
      </c>
      <c r="B2486" s="1">
        <v>14</v>
      </c>
      <c r="C2486" s="1">
        <v>6</v>
      </c>
      <c r="D2486">
        <v>7.6</v>
      </c>
      <c r="E2486">
        <v>3.1</v>
      </c>
      <c r="F2486">
        <v>73</v>
      </c>
      <c r="G2486">
        <v>8</v>
      </c>
      <c r="H2486">
        <v>0</v>
      </c>
      <c r="I2486">
        <v>8</v>
      </c>
      <c r="J2486" s="4">
        <f t="shared" si="345"/>
        <v>81.185230781316918</v>
      </c>
      <c r="K2486" s="4">
        <f t="shared" si="346"/>
        <v>5.2671174575664566</v>
      </c>
      <c r="L2486" s="5">
        <f t="shared" si="351"/>
        <v>83.814769218683082</v>
      </c>
      <c r="M2486" s="5">
        <f t="shared" si="352"/>
        <v>28.732882542433543</v>
      </c>
      <c r="N2486" s="6">
        <f t="shared" si="344"/>
        <v>0</v>
      </c>
      <c r="O2486" s="6">
        <f t="shared" si="347"/>
        <v>7.3161502902201665</v>
      </c>
      <c r="P2486" s="6">
        <f>FORECAST(J2486,Inputs!$B$10:$B$18,Inputs!$A$10:$A$18)</f>
        <v>31.307270655382563</v>
      </c>
      <c r="Q2486" s="6">
        <f>IF(Inputs!$D$10="Yes",IF('Hourly Calcs'!P2486&gt;'Hourly Calcs'!K2486,'Hourly Calcs'!O2486,N2486+O2486),N2486+O2486)</f>
        <v>7.3161502902201665</v>
      </c>
      <c r="R2486" s="12">
        <f t="shared" si="348"/>
        <v>34.766346179126231</v>
      </c>
      <c r="S2486" s="1">
        <f>IF(AND(A2486&gt;=5,A2486&lt;=9),INDEX(Demand!$C$3:$C$26,C2486),INDEX(Demand!$B$3:$B$26,C2486))</f>
        <v>350</v>
      </c>
      <c r="T2486" s="7">
        <f t="shared" si="349"/>
        <v>34.766346179126231</v>
      </c>
      <c r="U2486" s="7">
        <f t="shared" si="350"/>
        <v>0</v>
      </c>
    </row>
    <row r="2487" spans="1:21" x14ac:dyDescent="0.2">
      <c r="A2487" s="1">
        <v>4</v>
      </c>
      <c r="B2487" s="1">
        <v>14</v>
      </c>
      <c r="C2487" s="1">
        <v>7</v>
      </c>
      <c r="D2487">
        <v>7.6</v>
      </c>
      <c r="E2487">
        <v>2.6</v>
      </c>
      <c r="F2487">
        <v>71</v>
      </c>
      <c r="G2487">
        <v>89</v>
      </c>
      <c r="H2487">
        <v>124</v>
      </c>
      <c r="I2487">
        <v>67</v>
      </c>
      <c r="J2487" s="4">
        <f t="shared" si="345"/>
        <v>92.729115485113667</v>
      </c>
      <c r="K2487" s="4">
        <f t="shared" si="346"/>
        <v>14.648759567702726</v>
      </c>
      <c r="L2487" s="5">
        <f t="shared" si="351"/>
        <v>72.270884514886333</v>
      </c>
      <c r="M2487" s="5">
        <f t="shared" si="352"/>
        <v>19.351240432297274</v>
      </c>
      <c r="N2487" s="6">
        <f t="shared" si="344"/>
        <v>46.426375907238103</v>
      </c>
      <c r="O2487" s="6">
        <f t="shared" si="347"/>
        <v>61.272758680593896</v>
      </c>
      <c r="P2487" s="6">
        <f>FORECAST(J2487,Inputs!$B$10:$B$18,Inputs!$A$10:$A$18)</f>
        <v>31.414158476714015</v>
      </c>
      <c r="Q2487" s="6">
        <f>IF(Inputs!$D$10="Yes",IF('Hourly Calcs'!P2487&gt;'Hourly Calcs'!K2487,'Hourly Calcs'!O2487,N2487+O2487),N2487+O2487)</f>
        <v>61.272758680593896</v>
      </c>
      <c r="R2487" s="12">
        <f t="shared" si="348"/>
        <v>291.16814925018218</v>
      </c>
      <c r="S2487" s="1">
        <f>IF(AND(A2487&gt;=5,A2487&lt;=9),INDEX(Demand!$C$3:$C$26,C2487),INDEX(Demand!$B$3:$B$26,C2487))</f>
        <v>350</v>
      </c>
      <c r="T2487" s="7">
        <f t="shared" si="349"/>
        <v>291.16814925018218</v>
      </c>
      <c r="U2487" s="7">
        <f t="shared" si="350"/>
        <v>0</v>
      </c>
    </row>
    <row r="2488" spans="1:21" x14ac:dyDescent="0.2">
      <c r="A2488" s="1">
        <v>4</v>
      </c>
      <c r="B2488" s="1">
        <v>14</v>
      </c>
      <c r="C2488" s="1">
        <v>8</v>
      </c>
      <c r="D2488">
        <v>8.1999999999999993</v>
      </c>
      <c r="E2488">
        <v>3.1</v>
      </c>
      <c r="F2488">
        <v>70</v>
      </c>
      <c r="G2488">
        <v>255</v>
      </c>
      <c r="H2488">
        <v>405</v>
      </c>
      <c r="I2488">
        <v>116</v>
      </c>
      <c r="J2488" s="4">
        <f t="shared" si="345"/>
        <v>104.86860973187734</v>
      </c>
      <c r="K2488" s="4">
        <f t="shared" si="346"/>
        <v>24.004500545026843</v>
      </c>
      <c r="L2488" s="5">
        <f t="shared" si="351"/>
        <v>60.131390268122658</v>
      </c>
      <c r="M2488" s="5">
        <f t="shared" si="352"/>
        <v>9.9954994549731566</v>
      </c>
      <c r="N2488" s="6">
        <f t="shared" si="344"/>
        <v>239.622066177357</v>
      </c>
      <c r="O2488" s="6">
        <f t="shared" si="347"/>
        <v>106.08417920819241</v>
      </c>
      <c r="P2488" s="6">
        <f>FORECAST(J2488,Inputs!$B$10:$B$18,Inputs!$A$10:$A$18)</f>
        <v>31.526561201221085</v>
      </c>
      <c r="Q2488" s="6">
        <f>IF(Inputs!$D$10="Yes",IF('Hourly Calcs'!P2488&gt;'Hourly Calcs'!K2488,'Hourly Calcs'!O2488,N2488+O2488),N2488+O2488)</f>
        <v>106.08417920819241</v>
      </c>
      <c r="R2488" s="12">
        <f t="shared" si="348"/>
        <v>504.11201959733029</v>
      </c>
      <c r="S2488" s="1">
        <f>IF(AND(A2488&gt;=5,A2488&lt;=9),INDEX(Demand!$C$3:$C$26,C2488),INDEX(Demand!$B$3:$B$26,C2488))</f>
        <v>350</v>
      </c>
      <c r="T2488" s="7">
        <f t="shared" si="349"/>
        <v>350</v>
      </c>
      <c r="U2488" s="7">
        <f t="shared" si="350"/>
        <v>154.11201959733029</v>
      </c>
    </row>
    <row r="2489" spans="1:21" x14ac:dyDescent="0.2">
      <c r="A2489" s="1">
        <v>4</v>
      </c>
      <c r="B2489" s="1">
        <v>14</v>
      </c>
      <c r="C2489" s="1">
        <v>9</v>
      </c>
      <c r="D2489">
        <v>8.9</v>
      </c>
      <c r="E2489">
        <v>3.4</v>
      </c>
      <c r="F2489">
        <v>68</v>
      </c>
      <c r="G2489">
        <v>431</v>
      </c>
      <c r="H2489">
        <v>610</v>
      </c>
      <c r="I2489">
        <v>131</v>
      </c>
      <c r="J2489" s="4">
        <f t="shared" si="345"/>
        <v>118.39214700412555</v>
      </c>
      <c r="K2489" s="4">
        <f t="shared" si="346"/>
        <v>32.821743745949632</v>
      </c>
      <c r="L2489" s="5">
        <f t="shared" si="351"/>
        <v>46.607852995874453</v>
      </c>
      <c r="M2489" s="5">
        <f t="shared" si="352"/>
        <v>1.1782562540503676</v>
      </c>
      <c r="N2489" s="6">
        <f t="shared" si="344"/>
        <v>471.03768133889724</v>
      </c>
      <c r="O2489" s="6">
        <f t="shared" si="347"/>
        <v>119.80196100235523</v>
      </c>
      <c r="P2489" s="6">
        <f>FORECAST(J2489,Inputs!$B$10:$B$18,Inputs!$A$10:$A$18)</f>
        <v>31.651779138927086</v>
      </c>
      <c r="Q2489" s="6">
        <f>IF(Inputs!$D$10="Yes",IF('Hourly Calcs'!P2489&gt;'Hourly Calcs'!K2489,'Hourly Calcs'!O2489,N2489+O2489),N2489+O2489)</f>
        <v>590.83964234125244</v>
      </c>
      <c r="R2489" s="12">
        <f t="shared" si="348"/>
        <v>2807.6699804056316</v>
      </c>
      <c r="S2489" s="1">
        <f>IF(AND(A2489&gt;=5,A2489&lt;=9),INDEX(Demand!$C$3:$C$26,C2489),INDEX(Demand!$B$3:$B$26,C2489))</f>
        <v>350</v>
      </c>
      <c r="T2489" s="7">
        <f t="shared" si="349"/>
        <v>350</v>
      </c>
      <c r="U2489" s="7">
        <f t="shared" si="350"/>
        <v>2457.6699804056316</v>
      </c>
    </row>
    <row r="2490" spans="1:21" x14ac:dyDescent="0.2">
      <c r="A2490" s="1">
        <v>4</v>
      </c>
      <c r="B2490" s="1">
        <v>14</v>
      </c>
      <c r="C2490" s="1">
        <v>10</v>
      </c>
      <c r="D2490">
        <v>9.5</v>
      </c>
      <c r="E2490">
        <v>4</v>
      </c>
      <c r="F2490">
        <v>69</v>
      </c>
      <c r="G2490">
        <v>585</v>
      </c>
      <c r="H2490">
        <v>749</v>
      </c>
      <c r="I2490">
        <v>124</v>
      </c>
      <c r="J2490" s="4">
        <f t="shared" si="345"/>
        <v>134.20653469002474</v>
      </c>
      <c r="K2490" s="4">
        <f t="shared" si="346"/>
        <v>40.479909770177841</v>
      </c>
      <c r="L2490" s="5">
        <f t="shared" si="351"/>
        <v>30.793465309975261</v>
      </c>
      <c r="M2490" s="5">
        <f t="shared" si="352"/>
        <v>6.4799097701778408</v>
      </c>
      <c r="N2490" s="6">
        <f t="shared" si="344"/>
        <v>676.77497663148642</v>
      </c>
      <c r="O2490" s="6">
        <f t="shared" si="347"/>
        <v>113.40032949841257</v>
      </c>
      <c r="P2490" s="6">
        <f>FORECAST(J2490,Inputs!$B$10:$B$18,Inputs!$A$10:$A$18)</f>
        <v>31.798208654537262</v>
      </c>
      <c r="Q2490" s="6">
        <f>IF(Inputs!$D$10="Yes",IF('Hourly Calcs'!P2490&gt;'Hourly Calcs'!K2490,'Hourly Calcs'!O2490,N2490+O2490),N2490+O2490)</f>
        <v>790.17530612989901</v>
      </c>
      <c r="R2490" s="12">
        <f t="shared" si="348"/>
        <v>3754.9130547292798</v>
      </c>
      <c r="S2490" s="1">
        <f>IF(AND(A2490&gt;=5,A2490&lt;=9),INDEX(Demand!$C$3:$C$26,C2490),INDEX(Demand!$B$3:$B$26,C2490))</f>
        <v>600</v>
      </c>
      <c r="T2490" s="7">
        <f t="shared" si="349"/>
        <v>600</v>
      </c>
      <c r="U2490" s="7">
        <f t="shared" si="350"/>
        <v>3154.9130547292798</v>
      </c>
    </row>
    <row r="2491" spans="1:21" x14ac:dyDescent="0.2">
      <c r="A2491" s="1">
        <v>4</v>
      </c>
      <c r="B2491" s="1">
        <v>14</v>
      </c>
      <c r="C2491" s="1">
        <v>11</v>
      </c>
      <c r="D2491">
        <v>9.8000000000000007</v>
      </c>
      <c r="E2491">
        <v>5.0999999999999996</v>
      </c>
      <c r="F2491">
        <v>73</v>
      </c>
      <c r="G2491">
        <v>696</v>
      </c>
      <c r="H2491">
        <v>816</v>
      </c>
      <c r="I2491">
        <v>120</v>
      </c>
      <c r="J2491" s="4">
        <f t="shared" si="345"/>
        <v>153.05139857035005</v>
      </c>
      <c r="K2491" s="4">
        <f t="shared" si="346"/>
        <v>46.131598628252014</v>
      </c>
      <c r="L2491" s="5">
        <f t="shared" si="351"/>
        <v>11.948601429649955</v>
      </c>
      <c r="M2491" s="5">
        <f t="shared" si="352"/>
        <v>12.131598628252014</v>
      </c>
      <c r="N2491" s="6">
        <f t="shared" si="344"/>
        <v>797.07517364155819</v>
      </c>
      <c r="O2491" s="6">
        <f t="shared" si="347"/>
        <v>109.7422543533025</v>
      </c>
      <c r="P2491" s="6">
        <f>FORECAST(J2491,Inputs!$B$10:$B$18,Inputs!$A$10:$A$18)</f>
        <v>31.972698134910647</v>
      </c>
      <c r="Q2491" s="6">
        <f>IF(Inputs!$D$10="Yes",IF('Hourly Calcs'!P2491&gt;'Hourly Calcs'!K2491,'Hourly Calcs'!O2491,N2491+O2491),N2491+O2491)</f>
        <v>906.81742799486074</v>
      </c>
      <c r="R2491" s="12">
        <f t="shared" si="348"/>
        <v>4309.1964178315784</v>
      </c>
      <c r="S2491" s="1">
        <f>IF(AND(A2491&gt;=5,A2491&lt;=9),INDEX(Demand!$C$3:$C$26,C2491),INDEX(Demand!$B$3:$B$26,C2491))</f>
        <v>600</v>
      </c>
      <c r="T2491" s="7">
        <f t="shared" si="349"/>
        <v>600</v>
      </c>
      <c r="U2491" s="7">
        <f t="shared" si="350"/>
        <v>3709.1964178315784</v>
      </c>
    </row>
    <row r="2492" spans="1:21" x14ac:dyDescent="0.2">
      <c r="A2492" s="1">
        <v>4</v>
      </c>
      <c r="B2492" s="1">
        <v>14</v>
      </c>
      <c r="C2492" s="1">
        <v>12</v>
      </c>
      <c r="D2492">
        <v>10.5</v>
      </c>
      <c r="E2492">
        <v>5.5</v>
      </c>
      <c r="F2492">
        <v>71</v>
      </c>
      <c r="G2492">
        <v>761</v>
      </c>
      <c r="H2492">
        <v>840</v>
      </c>
      <c r="I2492">
        <v>127</v>
      </c>
      <c r="J2492" s="4">
        <f t="shared" si="345"/>
        <v>174.64356476167313</v>
      </c>
      <c r="K2492" s="4">
        <f t="shared" si="346"/>
        <v>48.797859005242238</v>
      </c>
      <c r="L2492" s="5">
        <f t="shared" si="351"/>
        <v>9.643564761673133</v>
      </c>
      <c r="M2492" s="5">
        <f t="shared" si="352"/>
        <v>14.797859005242238</v>
      </c>
      <c r="N2492" s="6">
        <f t="shared" si="344"/>
        <v>829.0000673877023</v>
      </c>
      <c r="O2492" s="6">
        <f t="shared" si="347"/>
        <v>116.14388585724514</v>
      </c>
      <c r="P2492" s="6">
        <f>FORECAST(J2492,Inputs!$B$10:$B$18,Inputs!$A$10:$A$18)</f>
        <v>32.172625599645123</v>
      </c>
      <c r="Q2492" s="6">
        <f>IF(Inputs!$D$10="Yes",IF('Hourly Calcs'!P2492&gt;'Hourly Calcs'!K2492,'Hourly Calcs'!O2492,N2492+O2492),N2492+O2492)</f>
        <v>945.1439532449474</v>
      </c>
      <c r="R2492" s="12">
        <f t="shared" si="348"/>
        <v>4491.3240658199902</v>
      </c>
      <c r="S2492" s="1">
        <f>IF(AND(A2492&gt;=5,A2492&lt;=9),INDEX(Demand!$C$3:$C$26,C2492),INDEX(Demand!$B$3:$B$26,C2492))</f>
        <v>600</v>
      </c>
      <c r="T2492" s="7">
        <f t="shared" si="349"/>
        <v>600</v>
      </c>
      <c r="U2492" s="7">
        <f t="shared" si="350"/>
        <v>3891.3240658199902</v>
      </c>
    </row>
    <row r="2493" spans="1:21" x14ac:dyDescent="0.2">
      <c r="A2493" s="1">
        <v>4</v>
      </c>
      <c r="B2493" s="1">
        <v>14</v>
      </c>
      <c r="C2493" s="1">
        <v>13</v>
      </c>
      <c r="D2493">
        <v>10.6</v>
      </c>
      <c r="E2493">
        <v>6.1</v>
      </c>
      <c r="F2493">
        <v>74</v>
      </c>
      <c r="G2493">
        <v>769</v>
      </c>
      <c r="H2493">
        <v>840</v>
      </c>
      <c r="I2493">
        <v>129</v>
      </c>
      <c r="J2493" s="4">
        <f t="shared" si="345"/>
        <v>196.91561052674757</v>
      </c>
      <c r="K2493" s="4">
        <f t="shared" si="346"/>
        <v>47.852413557985223</v>
      </c>
      <c r="L2493" s="5">
        <f t="shared" si="351"/>
        <v>31.915610526747571</v>
      </c>
      <c r="M2493" s="5">
        <f t="shared" si="352"/>
        <v>13.852413557985223</v>
      </c>
      <c r="N2493" s="6">
        <f t="shared" si="344"/>
        <v>783.87123941605557</v>
      </c>
      <c r="O2493" s="6">
        <f t="shared" si="347"/>
        <v>117.97292342980019</v>
      </c>
      <c r="P2493" s="6">
        <f>FORECAST(J2493,Inputs!$B$10:$B$18,Inputs!$A$10:$A$18)</f>
        <v>32.37884824561803</v>
      </c>
      <c r="Q2493" s="6">
        <f>IF(Inputs!$D$10="Yes",IF('Hourly Calcs'!P2493&gt;'Hourly Calcs'!K2493,'Hourly Calcs'!O2493,N2493+O2493),N2493+O2493)</f>
        <v>901.84416284585575</v>
      </c>
      <c r="R2493" s="12">
        <f t="shared" si="348"/>
        <v>4285.563461843506</v>
      </c>
      <c r="S2493" s="1">
        <f>IF(AND(A2493&gt;=5,A2493&lt;=9),INDEX(Demand!$C$3:$C$26,C2493),INDEX(Demand!$B$3:$B$26,C2493))</f>
        <v>600</v>
      </c>
      <c r="T2493" s="7">
        <f t="shared" si="349"/>
        <v>600</v>
      </c>
      <c r="U2493" s="7">
        <f t="shared" si="350"/>
        <v>3685.563461843506</v>
      </c>
    </row>
    <row r="2494" spans="1:21" x14ac:dyDescent="0.2">
      <c r="A2494" s="1">
        <v>4</v>
      </c>
      <c r="B2494" s="1">
        <v>14</v>
      </c>
      <c r="C2494" s="1">
        <v>14</v>
      </c>
      <c r="D2494">
        <v>10.6</v>
      </c>
      <c r="E2494">
        <v>5.8</v>
      </c>
      <c r="F2494">
        <v>72</v>
      </c>
      <c r="G2494">
        <v>722</v>
      </c>
      <c r="H2494">
        <v>827</v>
      </c>
      <c r="I2494">
        <v>123</v>
      </c>
      <c r="J2494" s="4">
        <f t="shared" si="345"/>
        <v>217.23410426337142</v>
      </c>
      <c r="K2494" s="4">
        <f t="shared" si="346"/>
        <v>43.534091485976781</v>
      </c>
      <c r="L2494" s="5">
        <f t="shared" si="351"/>
        <v>52.234104263371421</v>
      </c>
      <c r="M2494" s="5">
        <f t="shared" si="352"/>
        <v>9.5340914859767807</v>
      </c>
      <c r="N2494" s="6">
        <f t="shared" si="344"/>
        <v>677.56798386122068</v>
      </c>
      <c r="O2494" s="6">
        <f t="shared" si="347"/>
        <v>112.48581071213506</v>
      </c>
      <c r="P2494" s="6">
        <f>FORECAST(J2494,Inputs!$B$10:$B$18,Inputs!$A$10:$A$18)</f>
        <v>32.566982446883067</v>
      </c>
      <c r="Q2494" s="6">
        <f>IF(Inputs!$D$10="Yes",IF('Hourly Calcs'!P2494&gt;'Hourly Calcs'!K2494,'Hourly Calcs'!O2494,N2494+O2494),N2494+O2494)</f>
        <v>790.05379457335573</v>
      </c>
      <c r="R2494" s="12">
        <f t="shared" si="348"/>
        <v>3754.3356318125861</v>
      </c>
      <c r="S2494" s="1">
        <f>IF(AND(A2494&gt;=5,A2494&lt;=9),INDEX(Demand!$C$3:$C$26,C2494),INDEX(Demand!$B$3:$B$26,C2494))</f>
        <v>600</v>
      </c>
      <c r="T2494" s="7">
        <f t="shared" si="349"/>
        <v>600</v>
      </c>
      <c r="U2494" s="7">
        <f t="shared" si="350"/>
        <v>3154.3356318125861</v>
      </c>
    </row>
    <row r="2495" spans="1:21" x14ac:dyDescent="0.2">
      <c r="A2495" s="1">
        <v>4</v>
      </c>
      <c r="B2495" s="1">
        <v>14</v>
      </c>
      <c r="C2495" s="1">
        <v>15</v>
      </c>
      <c r="D2495">
        <v>10.199999999999999</v>
      </c>
      <c r="E2495">
        <v>5.9</v>
      </c>
      <c r="F2495">
        <v>75</v>
      </c>
      <c r="G2495">
        <v>623</v>
      </c>
      <c r="H2495">
        <v>787</v>
      </c>
      <c r="I2495">
        <v>114</v>
      </c>
      <c r="J2495" s="4">
        <f t="shared" si="345"/>
        <v>234.46263868773957</v>
      </c>
      <c r="K2495" s="4">
        <f t="shared" si="346"/>
        <v>36.734559812104493</v>
      </c>
      <c r="L2495" s="5">
        <f t="shared" si="351"/>
        <v>69.46263868773957</v>
      </c>
      <c r="M2495" s="5">
        <f t="shared" si="352"/>
        <v>2.7345598121044929</v>
      </c>
      <c r="N2495" s="6">
        <f t="shared" si="344"/>
        <v>513.96776518053468</v>
      </c>
      <c r="O2495" s="6">
        <f t="shared" si="347"/>
        <v>104.25514163563737</v>
      </c>
      <c r="P2495" s="6">
        <f>FORECAST(J2495,Inputs!$B$10:$B$18,Inputs!$A$10:$A$18)</f>
        <v>32.726505913775362</v>
      </c>
      <c r="Q2495" s="6">
        <f>IF(Inputs!$D$10="Yes",IF('Hourly Calcs'!P2495&gt;'Hourly Calcs'!K2495,'Hourly Calcs'!O2495,N2495+O2495),N2495+O2495)</f>
        <v>618.2229068161721</v>
      </c>
      <c r="R2495" s="12">
        <f t="shared" si="348"/>
        <v>2937.7952531904498</v>
      </c>
      <c r="S2495" s="1">
        <f>IF(AND(A2495&gt;=5,A2495&lt;=9),INDEX(Demand!$C$3:$C$26,C2495),INDEX(Demand!$B$3:$B$26,C2495))</f>
        <v>600</v>
      </c>
      <c r="T2495" s="7">
        <f t="shared" si="349"/>
        <v>600</v>
      </c>
      <c r="U2495" s="7">
        <f t="shared" si="350"/>
        <v>2337.7952531904498</v>
      </c>
    </row>
    <row r="2496" spans="1:21" x14ac:dyDescent="0.2">
      <c r="A2496" s="1">
        <v>4</v>
      </c>
      <c r="B2496" s="1">
        <v>14</v>
      </c>
      <c r="C2496" s="1">
        <v>16</v>
      </c>
      <c r="D2496">
        <v>10</v>
      </c>
      <c r="E2496">
        <v>5.4</v>
      </c>
      <c r="F2496">
        <v>73</v>
      </c>
      <c r="G2496">
        <v>476</v>
      </c>
      <c r="H2496">
        <v>662</v>
      </c>
      <c r="I2496">
        <v>123</v>
      </c>
      <c r="J2496" s="4">
        <f t="shared" si="345"/>
        <v>248.98611293214674</v>
      </c>
      <c r="K2496" s="4">
        <f t="shared" si="346"/>
        <v>28.399393928806568</v>
      </c>
      <c r="L2496" s="5">
        <f t="shared" si="351"/>
        <v>83.986112932146739</v>
      </c>
      <c r="M2496" s="5">
        <f t="shared" si="352"/>
        <v>5.6006060711934325</v>
      </c>
      <c r="N2496" s="6">
        <f t="shared" si="344"/>
        <v>295.14497632949167</v>
      </c>
      <c r="O2496" s="6">
        <f t="shared" si="347"/>
        <v>112.48581071213506</v>
      </c>
      <c r="P2496" s="6">
        <f>FORECAST(J2496,Inputs!$B$10:$B$18,Inputs!$A$10:$A$18)</f>
        <v>32.860982527149503</v>
      </c>
      <c r="Q2496" s="6">
        <f>IF(Inputs!$D$10="Yes",IF('Hourly Calcs'!P2496&gt;'Hourly Calcs'!K2496,'Hourly Calcs'!O2496,N2496+O2496),N2496+O2496)</f>
        <v>112.48581071213506</v>
      </c>
      <c r="R2496" s="12">
        <f t="shared" si="348"/>
        <v>534.5325725040658</v>
      </c>
      <c r="S2496" s="1">
        <f>IF(AND(A2496&gt;=5,A2496&lt;=9),INDEX(Demand!$C$3:$C$26,C2496),INDEX(Demand!$B$3:$B$26,C2496))</f>
        <v>900</v>
      </c>
      <c r="T2496" s="7">
        <f t="shared" si="349"/>
        <v>534.5325725040658</v>
      </c>
      <c r="U2496" s="7">
        <f t="shared" si="350"/>
        <v>0</v>
      </c>
    </row>
    <row r="2497" spans="1:21" x14ac:dyDescent="0.2">
      <c r="A2497" s="1">
        <v>4</v>
      </c>
      <c r="B2497" s="1">
        <v>14</v>
      </c>
      <c r="C2497" s="1">
        <v>17</v>
      </c>
      <c r="D2497">
        <v>9.5</v>
      </c>
      <c r="E2497">
        <v>6.5</v>
      </c>
      <c r="F2497">
        <v>82</v>
      </c>
      <c r="G2497">
        <v>280</v>
      </c>
      <c r="H2497">
        <v>338</v>
      </c>
      <c r="I2497">
        <v>148</v>
      </c>
      <c r="J2497" s="4">
        <f t="shared" si="345"/>
        <v>261.69729829467337</v>
      </c>
      <c r="K2497" s="4">
        <f t="shared" si="346"/>
        <v>19.254105408771593</v>
      </c>
      <c r="L2497" s="5">
        <f t="shared" si="351"/>
        <v>0</v>
      </c>
      <c r="M2497" s="5">
        <f t="shared" si="352"/>
        <v>14.745894591228407</v>
      </c>
      <c r="N2497" s="6">
        <f t="shared" si="344"/>
        <v>71.593315469533295</v>
      </c>
      <c r="O2497" s="6">
        <f t="shared" si="347"/>
        <v>135.34878036907307</v>
      </c>
      <c r="P2497" s="6">
        <f>FORECAST(J2497,Inputs!$B$10:$B$18,Inputs!$A$10:$A$18)</f>
        <v>32.978678687913643</v>
      </c>
      <c r="Q2497" s="6">
        <f>IF(Inputs!$D$10="Yes",IF('Hourly Calcs'!P2497&gt;'Hourly Calcs'!K2497,'Hourly Calcs'!O2497,N2497+O2497),N2497+O2497)</f>
        <v>135.34878036907307</v>
      </c>
      <c r="R2497" s="12">
        <f t="shared" si="348"/>
        <v>643.17740431383515</v>
      </c>
      <c r="S2497" s="1">
        <f>IF(AND(A2497&gt;=5,A2497&lt;=9),INDEX(Demand!$C$3:$C$26,C2497),INDEX(Demand!$B$3:$B$26,C2497))</f>
        <v>900</v>
      </c>
      <c r="T2497" s="7">
        <f t="shared" si="349"/>
        <v>643.17740431383515</v>
      </c>
      <c r="U2497" s="7">
        <f t="shared" si="350"/>
        <v>0</v>
      </c>
    </row>
    <row r="2498" spans="1:21" x14ac:dyDescent="0.2">
      <c r="A2498" s="1">
        <v>4</v>
      </c>
      <c r="B2498" s="1">
        <v>14</v>
      </c>
      <c r="C2498" s="1">
        <v>18</v>
      </c>
      <c r="D2498">
        <v>9.1</v>
      </c>
      <c r="E2498">
        <v>6.3</v>
      </c>
      <c r="F2498">
        <v>83</v>
      </c>
      <c r="G2498">
        <v>136</v>
      </c>
      <c r="H2498">
        <v>242</v>
      </c>
      <c r="I2498">
        <v>81</v>
      </c>
      <c r="J2498" s="4">
        <f t="shared" si="345"/>
        <v>273.45212574837149</v>
      </c>
      <c r="K2498" s="4">
        <f t="shared" si="346"/>
        <v>9.8384895042797496</v>
      </c>
      <c r="L2498" s="5">
        <f t="shared" si="351"/>
        <v>0</v>
      </c>
      <c r="M2498" s="5">
        <f t="shared" si="352"/>
        <v>24.16151049572025</v>
      </c>
      <c r="N2498" s="6">
        <f t="shared" si="344"/>
        <v>0</v>
      </c>
      <c r="O2498" s="6">
        <f t="shared" si="347"/>
        <v>74.076021688479187</v>
      </c>
      <c r="P2498" s="6">
        <f>FORECAST(J2498,Inputs!$B$10:$B$18,Inputs!$A$10:$A$18)</f>
        <v>33.087519682855287</v>
      </c>
      <c r="Q2498" s="6">
        <f>IF(Inputs!$D$10="Yes",IF('Hourly Calcs'!P2498&gt;'Hourly Calcs'!K2498,'Hourly Calcs'!O2498,N2498+O2498),N2498+O2498)</f>
        <v>74.076021688479187</v>
      </c>
      <c r="R2498" s="12">
        <f t="shared" si="348"/>
        <v>352.00925506365309</v>
      </c>
      <c r="S2498" s="1">
        <f>IF(AND(A2498&gt;=5,A2498&lt;=9),INDEX(Demand!$C$3:$C$26,C2498),INDEX(Demand!$B$3:$B$26,C2498))</f>
        <v>900</v>
      </c>
      <c r="T2498" s="7">
        <f t="shared" si="349"/>
        <v>352.00925506365309</v>
      </c>
      <c r="U2498" s="7">
        <f t="shared" si="350"/>
        <v>0</v>
      </c>
    </row>
    <row r="2499" spans="1:21" x14ac:dyDescent="0.2">
      <c r="A2499" s="1">
        <v>4</v>
      </c>
      <c r="B2499" s="1">
        <v>14</v>
      </c>
      <c r="C2499" s="1">
        <v>19</v>
      </c>
      <c r="D2499">
        <v>8.1999999999999993</v>
      </c>
      <c r="E2499">
        <v>6</v>
      </c>
      <c r="F2499">
        <v>86</v>
      </c>
      <c r="G2499">
        <v>19</v>
      </c>
      <c r="H2499">
        <v>0</v>
      </c>
      <c r="I2499">
        <v>19</v>
      </c>
      <c r="J2499" s="4">
        <f t="shared" si="345"/>
        <v>284.96768827258927</v>
      </c>
      <c r="K2499" s="4">
        <f t="shared" si="346"/>
        <v>0.83006555262765858</v>
      </c>
      <c r="L2499" s="5">
        <f t="shared" si="351"/>
        <v>0</v>
      </c>
      <c r="M2499" s="5">
        <f t="shared" si="352"/>
        <v>33.169934447372341</v>
      </c>
      <c r="N2499" s="6">
        <f t="shared" si="344"/>
        <v>0</v>
      </c>
      <c r="O2499" s="6">
        <f t="shared" si="347"/>
        <v>17.375856939272897</v>
      </c>
      <c r="P2499" s="6">
        <f>FORECAST(J2499,Inputs!$B$10:$B$18,Inputs!$A$10:$A$18)</f>
        <v>33.194145261783234</v>
      </c>
      <c r="Q2499" s="6">
        <f>IF(Inputs!$D$10="Yes",IF('Hourly Calcs'!P2499&gt;'Hourly Calcs'!K2499,'Hourly Calcs'!O2499,N2499+O2499),N2499+O2499)</f>
        <v>17.375856939272897</v>
      </c>
      <c r="R2499" s="12">
        <f t="shared" si="348"/>
        <v>82.570072175424798</v>
      </c>
      <c r="S2499" s="1">
        <f>IF(AND(A2499&gt;=5,A2499&lt;=9),INDEX(Demand!$C$3:$C$26,C2499),INDEX(Demand!$B$3:$B$26,C2499))</f>
        <v>900</v>
      </c>
      <c r="T2499" s="7">
        <f t="shared" si="349"/>
        <v>82.570072175424798</v>
      </c>
      <c r="U2499" s="7">
        <f t="shared" si="350"/>
        <v>0</v>
      </c>
    </row>
    <row r="2500" spans="1:21" x14ac:dyDescent="0.2">
      <c r="A2500" s="1">
        <v>4</v>
      </c>
      <c r="B2500" s="1">
        <v>14</v>
      </c>
      <c r="C2500" s="1">
        <v>20</v>
      </c>
      <c r="D2500">
        <v>7.9</v>
      </c>
      <c r="E2500">
        <v>6.3</v>
      </c>
      <c r="F2500">
        <v>90</v>
      </c>
      <c r="G2500">
        <v>0</v>
      </c>
      <c r="H2500">
        <v>0</v>
      </c>
      <c r="I2500">
        <v>0</v>
      </c>
      <c r="J2500" s="4">
        <f t="shared" si="345"/>
        <v>296.85621122206771</v>
      </c>
      <c r="K2500" s="4">
        <f t="shared" si="346"/>
        <v>-8.4057466627938027</v>
      </c>
      <c r="L2500" s="5">
        <f t="shared" si="351"/>
        <v>0</v>
      </c>
      <c r="M2500" s="5">
        <f t="shared" si="352"/>
        <v>0</v>
      </c>
      <c r="N2500" s="6">
        <f t="shared" si="344"/>
        <v>0</v>
      </c>
      <c r="O2500" s="6">
        <f t="shared" si="347"/>
        <v>0</v>
      </c>
      <c r="P2500" s="6">
        <f>FORECAST(J2500,Inputs!$B$10:$B$18,Inputs!$A$10:$A$18)</f>
        <v>33.304224177982107</v>
      </c>
      <c r="Q2500" s="6">
        <f>IF(Inputs!$D$10="Yes",IF('Hourly Calcs'!P2500&gt;'Hourly Calcs'!K2500,'Hourly Calcs'!O2500,N2500+O2500),N2500+O2500)</f>
        <v>0</v>
      </c>
      <c r="R2500" s="12">
        <f t="shared" si="348"/>
        <v>0</v>
      </c>
      <c r="S2500" s="1">
        <f>IF(AND(A2500&gt;=5,A2500&lt;=9),INDEX(Demand!$C$3:$C$26,C2500),INDEX(Demand!$B$3:$B$26,C2500))</f>
        <v>800</v>
      </c>
      <c r="T2500" s="7">
        <f t="shared" si="349"/>
        <v>0</v>
      </c>
      <c r="U2500" s="7">
        <f t="shared" si="350"/>
        <v>0</v>
      </c>
    </row>
    <row r="2501" spans="1:21" x14ac:dyDescent="0.2">
      <c r="A2501" s="1">
        <v>4</v>
      </c>
      <c r="B2501" s="1">
        <v>14</v>
      </c>
      <c r="C2501" s="1">
        <v>21</v>
      </c>
      <c r="D2501">
        <v>7.9</v>
      </c>
      <c r="E2501">
        <v>6.3</v>
      </c>
      <c r="F2501">
        <v>90</v>
      </c>
      <c r="G2501">
        <v>0</v>
      </c>
      <c r="H2501">
        <v>0</v>
      </c>
      <c r="I2501">
        <v>0</v>
      </c>
      <c r="J2501" s="4">
        <f t="shared" si="345"/>
        <v>309.65156553694897</v>
      </c>
      <c r="K2501" s="4">
        <f t="shared" si="346"/>
        <v>-16.345783722317506</v>
      </c>
      <c r="L2501" s="5">
        <f t="shared" si="351"/>
        <v>0</v>
      </c>
      <c r="M2501" s="5">
        <f t="shared" si="352"/>
        <v>0</v>
      </c>
      <c r="N2501" s="6">
        <f t="shared" si="344"/>
        <v>0</v>
      </c>
      <c r="O2501" s="6">
        <f t="shared" si="347"/>
        <v>0</v>
      </c>
      <c r="P2501" s="6">
        <f>FORECAST(J2501,Inputs!$B$10:$B$18,Inputs!$A$10:$A$18)</f>
        <v>33.422699680897672</v>
      </c>
      <c r="Q2501" s="6">
        <f>IF(Inputs!$D$10="Yes",IF('Hourly Calcs'!P2501&gt;'Hourly Calcs'!K2501,'Hourly Calcs'!O2501,N2501+O2501),N2501+O2501)</f>
        <v>0</v>
      </c>
      <c r="R2501" s="12">
        <f t="shared" si="348"/>
        <v>0</v>
      </c>
      <c r="S2501" s="1">
        <f>IF(AND(A2501&gt;=5,A2501&lt;=9),INDEX(Demand!$C$3:$C$26,C2501),INDEX(Demand!$B$3:$B$26,C2501))</f>
        <v>700</v>
      </c>
      <c r="T2501" s="7">
        <f t="shared" si="349"/>
        <v>0</v>
      </c>
      <c r="U2501" s="7">
        <f t="shared" si="350"/>
        <v>0</v>
      </c>
    </row>
    <row r="2502" spans="1:21" x14ac:dyDescent="0.2">
      <c r="A2502" s="1">
        <v>4</v>
      </c>
      <c r="B2502" s="1">
        <v>14</v>
      </c>
      <c r="C2502" s="1">
        <v>22</v>
      </c>
      <c r="D2502">
        <v>7.8</v>
      </c>
      <c r="E2502">
        <v>5.7</v>
      </c>
      <c r="F2502">
        <v>87</v>
      </c>
      <c r="G2502">
        <v>0</v>
      </c>
      <c r="H2502">
        <v>0</v>
      </c>
      <c r="I2502">
        <v>0</v>
      </c>
      <c r="J2502" s="4">
        <f t="shared" si="345"/>
        <v>323.76435388806294</v>
      </c>
      <c r="K2502" s="4">
        <f t="shared" si="346"/>
        <v>-22.84826060148508</v>
      </c>
      <c r="L2502" s="5">
        <f t="shared" si="351"/>
        <v>0</v>
      </c>
      <c r="M2502" s="5">
        <f t="shared" si="352"/>
        <v>0</v>
      </c>
      <c r="N2502" s="6">
        <f t="shared" si="344"/>
        <v>0</v>
      </c>
      <c r="O2502" s="6">
        <f t="shared" si="347"/>
        <v>0</v>
      </c>
      <c r="P2502" s="6">
        <f>FORECAST(J2502,Inputs!$B$10:$B$18,Inputs!$A$10:$A$18)</f>
        <v>33.553373647111691</v>
      </c>
      <c r="Q2502" s="6">
        <f>IF(Inputs!$D$10="Yes",IF('Hourly Calcs'!P2502&gt;'Hourly Calcs'!K2502,'Hourly Calcs'!O2502,N2502+O2502),N2502+O2502)</f>
        <v>0</v>
      </c>
      <c r="R2502" s="12">
        <f t="shared" si="348"/>
        <v>0</v>
      </c>
      <c r="S2502" s="1">
        <f>IF(AND(A2502&gt;=5,A2502&lt;=9),INDEX(Demand!$C$3:$C$26,C2502),INDEX(Demand!$B$3:$B$26,C2502))</f>
        <v>600</v>
      </c>
      <c r="T2502" s="7">
        <f t="shared" si="349"/>
        <v>0</v>
      </c>
      <c r="U2502" s="7">
        <f t="shared" si="350"/>
        <v>0</v>
      </c>
    </row>
    <row r="2503" spans="1:21" x14ac:dyDescent="0.2">
      <c r="A2503" s="1">
        <v>4</v>
      </c>
      <c r="B2503" s="1">
        <v>14</v>
      </c>
      <c r="C2503" s="1">
        <v>23</v>
      </c>
      <c r="D2503">
        <v>7.7</v>
      </c>
      <c r="E2503">
        <v>5.7</v>
      </c>
      <c r="F2503">
        <v>87</v>
      </c>
      <c r="G2503">
        <v>0</v>
      </c>
      <c r="H2503">
        <v>0</v>
      </c>
      <c r="I2503">
        <v>0</v>
      </c>
      <c r="J2503" s="4">
        <f t="shared" si="345"/>
        <v>339.32778363763481</v>
      </c>
      <c r="K2503" s="4">
        <f t="shared" si="346"/>
        <v>-27.363934841128582</v>
      </c>
      <c r="L2503" s="5">
        <f t="shared" si="351"/>
        <v>0</v>
      </c>
      <c r="M2503" s="5">
        <f t="shared" si="352"/>
        <v>0</v>
      </c>
      <c r="N2503" s="6">
        <f t="shared" si="344"/>
        <v>0</v>
      </c>
      <c r="O2503" s="6">
        <f t="shared" si="347"/>
        <v>0</v>
      </c>
      <c r="P2503" s="6">
        <f>FORECAST(J2503,Inputs!$B$10:$B$18,Inputs!$A$10:$A$18)</f>
        <v>33.697479478126247</v>
      </c>
      <c r="Q2503" s="6">
        <f>IF(Inputs!$D$10="Yes",IF('Hourly Calcs'!P2503&gt;'Hourly Calcs'!K2503,'Hourly Calcs'!O2503,N2503+O2503),N2503+O2503)</f>
        <v>0</v>
      </c>
      <c r="R2503" s="12">
        <f t="shared" si="348"/>
        <v>0</v>
      </c>
      <c r="S2503" s="1">
        <f>IF(AND(A2503&gt;=5,A2503&lt;=9),INDEX(Demand!$C$3:$C$26,C2503),INDEX(Demand!$B$3:$B$26,C2503))</f>
        <v>500</v>
      </c>
      <c r="T2503" s="7">
        <f t="shared" si="349"/>
        <v>0</v>
      </c>
      <c r="U2503" s="7">
        <f t="shared" si="350"/>
        <v>0</v>
      </c>
    </row>
    <row r="2504" spans="1:21" x14ac:dyDescent="0.2">
      <c r="A2504" s="1">
        <v>4</v>
      </c>
      <c r="B2504" s="1">
        <v>14</v>
      </c>
      <c r="C2504" s="1">
        <v>24</v>
      </c>
      <c r="D2504">
        <v>7.7</v>
      </c>
      <c r="E2504">
        <v>5.8</v>
      </c>
      <c r="F2504">
        <v>88</v>
      </c>
      <c r="G2504">
        <v>0</v>
      </c>
      <c r="H2504">
        <v>0</v>
      </c>
      <c r="I2504">
        <v>0</v>
      </c>
      <c r="J2504" s="4">
        <f t="shared" si="345"/>
        <v>355.98826281200741</v>
      </c>
      <c r="K2504" s="4">
        <f t="shared" si="346"/>
        <v>-29.38269839260694</v>
      </c>
      <c r="L2504" s="5">
        <f t="shared" si="351"/>
        <v>0</v>
      </c>
      <c r="M2504" s="5">
        <f t="shared" si="352"/>
        <v>0</v>
      </c>
      <c r="N2504" s="6">
        <f t="shared" si="344"/>
        <v>0</v>
      </c>
      <c r="O2504" s="6">
        <f t="shared" si="347"/>
        <v>0</v>
      </c>
      <c r="P2504" s="6">
        <f>FORECAST(J2504,Inputs!$B$10:$B$18,Inputs!$A$10:$A$18)</f>
        <v>33.851743174185252</v>
      </c>
      <c r="Q2504" s="6">
        <f>IF(Inputs!$D$10="Yes",IF('Hourly Calcs'!P2504&gt;'Hourly Calcs'!K2504,'Hourly Calcs'!O2504,N2504+O2504),N2504+O2504)</f>
        <v>0</v>
      </c>
      <c r="R2504" s="12">
        <f t="shared" si="348"/>
        <v>0</v>
      </c>
      <c r="S2504" s="1">
        <f>IF(AND(A2504&gt;=5,A2504&lt;=9),INDEX(Demand!$C$3:$C$26,C2504),INDEX(Demand!$B$3:$B$26,C2504))</f>
        <v>400</v>
      </c>
      <c r="T2504" s="7">
        <f t="shared" si="349"/>
        <v>0</v>
      </c>
      <c r="U2504" s="7">
        <f t="shared" si="350"/>
        <v>0</v>
      </c>
    </row>
    <row r="2505" spans="1:21" x14ac:dyDescent="0.2">
      <c r="A2505" s="1">
        <v>4</v>
      </c>
      <c r="B2505" s="1">
        <v>15</v>
      </c>
      <c r="C2505" s="1">
        <v>1</v>
      </c>
      <c r="D2505">
        <v>7.6</v>
      </c>
      <c r="E2505">
        <v>6.3</v>
      </c>
      <c r="F2505">
        <v>91</v>
      </c>
      <c r="G2505">
        <v>0</v>
      </c>
      <c r="H2505">
        <v>0</v>
      </c>
      <c r="I2505">
        <v>0</v>
      </c>
      <c r="J2505" s="4">
        <f t="shared" si="345"/>
        <v>12.885241365089115</v>
      </c>
      <c r="K2505" s="4">
        <f t="shared" si="346"/>
        <v>-28.631653872827911</v>
      </c>
      <c r="L2505" s="5">
        <f t="shared" si="351"/>
        <v>0</v>
      </c>
      <c r="M2505" s="5">
        <f t="shared" si="352"/>
        <v>0</v>
      </c>
      <c r="N2505" s="6">
        <f t="shared" ref="N2505:N2568" si="353">H2505*MAX(0,COS(2*ASIN(SQRT(SIN(RADIANS($B$4))^2+COS(RADIANS($K2505))^2-2*SIN(RADIANS($B$4))*COS(RADIANS($K2505))*COS(RADIANS($J2505-$B$5))+(SIN(RADIANS($K2505))-COS(RADIANS($B$4)))^2)/2)))</f>
        <v>0</v>
      </c>
      <c r="O2505" s="6">
        <f t="shared" si="347"/>
        <v>0</v>
      </c>
      <c r="P2505" s="6">
        <f>FORECAST(J2505,Inputs!$B$10:$B$18,Inputs!$A$10:$A$18)</f>
        <v>30.674863345973044</v>
      </c>
      <c r="Q2505" s="6">
        <f>IF(Inputs!$D$10="Yes",IF('Hourly Calcs'!P2505&gt;'Hourly Calcs'!K2505,'Hourly Calcs'!O2505,N2505+O2505),N2505+O2505)</f>
        <v>0</v>
      </c>
      <c r="R2505" s="12">
        <f t="shared" si="348"/>
        <v>0</v>
      </c>
      <c r="S2505" s="1">
        <f>IF(AND(A2505&gt;=5,A2505&lt;=9),INDEX(Demand!$C$3:$C$26,C2505),INDEX(Demand!$B$3:$B$26,C2505))</f>
        <v>350</v>
      </c>
      <c r="T2505" s="7">
        <f t="shared" si="349"/>
        <v>0</v>
      </c>
      <c r="U2505" s="7">
        <f t="shared" si="350"/>
        <v>0</v>
      </c>
    </row>
    <row r="2506" spans="1:21" x14ac:dyDescent="0.2">
      <c r="A2506" s="1">
        <v>4</v>
      </c>
      <c r="B2506" s="1">
        <v>15</v>
      </c>
      <c r="C2506" s="1">
        <v>2</v>
      </c>
      <c r="D2506">
        <v>7.7</v>
      </c>
      <c r="E2506">
        <v>6.6</v>
      </c>
      <c r="F2506">
        <v>93</v>
      </c>
      <c r="G2506">
        <v>0</v>
      </c>
      <c r="H2506">
        <v>0</v>
      </c>
      <c r="I2506">
        <v>0</v>
      </c>
      <c r="J2506" s="4">
        <f t="shared" ref="J2506:J2569" si="354">solarazimuth($B$2,$B$3,$B$1,A2506,B2506,C2506,0,0,0,0)</f>
        <v>29.032003956877929</v>
      </c>
      <c r="K2506" s="4">
        <f t="shared" ref="K2506:K2569" si="355">solarelevation($B$2,$B$3,$B$1,A2506,B2506,C2506,0,0,0,0)</f>
        <v>-25.215136962422875</v>
      </c>
      <c r="L2506" s="5">
        <f t="shared" si="351"/>
        <v>0</v>
      </c>
      <c r="M2506" s="5">
        <f t="shared" si="352"/>
        <v>0</v>
      </c>
      <c r="N2506" s="6">
        <f t="shared" si="353"/>
        <v>0</v>
      </c>
      <c r="O2506" s="6">
        <f t="shared" ref="O2506:O2569" si="356">$I2506*(1+COS(RADIANS($B$4)))/2</f>
        <v>0</v>
      </c>
      <c r="P2506" s="6">
        <f>FORECAST(J2506,Inputs!$B$10:$B$18,Inputs!$A$10:$A$18)</f>
        <v>30.824370407008129</v>
      </c>
      <c r="Q2506" s="6">
        <f>IF(Inputs!$D$10="Yes",IF('Hourly Calcs'!P2506&gt;'Hourly Calcs'!K2506,'Hourly Calcs'!O2506,N2506+O2506),N2506+O2506)</f>
        <v>0</v>
      </c>
      <c r="R2506" s="12">
        <f t="shared" ref="R2506:R2569" si="357">$B$6*$E$1*Q2506</f>
        <v>0</v>
      </c>
      <c r="S2506" s="1">
        <f>IF(AND(A2506&gt;=5,A2506&lt;=9),INDEX(Demand!$C$3:$C$26,C2506),INDEX(Demand!$B$3:$B$26,C2506))</f>
        <v>350</v>
      </c>
      <c r="T2506" s="7">
        <f t="shared" ref="T2506:T2569" si="358">S2506-MAX(0,S2506-R2506)</f>
        <v>0</v>
      </c>
      <c r="U2506" s="7">
        <f t="shared" ref="U2506:U2569" si="359">MAX(0,R2506-S2506)</f>
        <v>0</v>
      </c>
    </row>
    <row r="2507" spans="1:21" x14ac:dyDescent="0.2">
      <c r="A2507" s="1">
        <v>4</v>
      </c>
      <c r="B2507" s="1">
        <v>15</v>
      </c>
      <c r="C2507" s="1">
        <v>3</v>
      </c>
      <c r="D2507">
        <v>7.9</v>
      </c>
      <c r="E2507">
        <v>6.7</v>
      </c>
      <c r="F2507">
        <v>92</v>
      </c>
      <c r="G2507">
        <v>0</v>
      </c>
      <c r="H2507">
        <v>0</v>
      </c>
      <c r="I2507">
        <v>0</v>
      </c>
      <c r="J2507" s="4">
        <f t="shared" si="354"/>
        <v>43.818689997037779</v>
      </c>
      <c r="K2507" s="4">
        <f t="shared" si="355"/>
        <v>-19.557972223169045</v>
      </c>
      <c r="L2507" s="5">
        <f t="shared" si="351"/>
        <v>0</v>
      </c>
      <c r="M2507" s="5">
        <f t="shared" si="352"/>
        <v>0</v>
      </c>
      <c r="N2507" s="6">
        <f t="shared" si="353"/>
        <v>0</v>
      </c>
      <c r="O2507" s="6">
        <f t="shared" si="356"/>
        <v>0</v>
      </c>
      <c r="P2507" s="6">
        <f>FORECAST(J2507,Inputs!$B$10:$B$18,Inputs!$A$10:$A$18)</f>
        <v>30.961284166639238</v>
      </c>
      <c r="Q2507" s="6">
        <f>IF(Inputs!$D$10="Yes",IF('Hourly Calcs'!P2507&gt;'Hourly Calcs'!K2507,'Hourly Calcs'!O2507,N2507+O2507),N2507+O2507)</f>
        <v>0</v>
      </c>
      <c r="R2507" s="12">
        <f t="shared" si="357"/>
        <v>0</v>
      </c>
      <c r="S2507" s="1">
        <f>IF(AND(A2507&gt;=5,A2507&lt;=9),INDEX(Demand!$C$3:$C$26,C2507),INDEX(Demand!$B$3:$B$26,C2507))</f>
        <v>350</v>
      </c>
      <c r="T2507" s="7">
        <f t="shared" si="358"/>
        <v>0</v>
      </c>
      <c r="U2507" s="7">
        <f t="shared" si="359"/>
        <v>0</v>
      </c>
    </row>
    <row r="2508" spans="1:21" x14ac:dyDescent="0.2">
      <c r="A2508" s="1">
        <v>4</v>
      </c>
      <c r="B2508" s="1">
        <v>15</v>
      </c>
      <c r="C2508" s="1">
        <v>4</v>
      </c>
      <c r="D2508">
        <v>8</v>
      </c>
      <c r="E2508">
        <v>7.4</v>
      </c>
      <c r="F2508">
        <v>96</v>
      </c>
      <c r="G2508">
        <v>0</v>
      </c>
      <c r="H2508">
        <v>0</v>
      </c>
      <c r="I2508">
        <v>0</v>
      </c>
      <c r="J2508" s="4">
        <f t="shared" si="354"/>
        <v>57.174719454305077</v>
      </c>
      <c r="K2508" s="4">
        <f t="shared" si="355"/>
        <v>-12.212477582565569</v>
      </c>
      <c r="L2508" s="5">
        <f t="shared" si="351"/>
        <v>0</v>
      </c>
      <c r="M2508" s="5">
        <f t="shared" si="352"/>
        <v>0</v>
      </c>
      <c r="N2508" s="6">
        <f t="shared" si="353"/>
        <v>0</v>
      </c>
      <c r="O2508" s="6">
        <f t="shared" si="356"/>
        <v>0</v>
      </c>
      <c r="P2508" s="6">
        <f>FORECAST(J2508,Inputs!$B$10:$B$18,Inputs!$A$10:$A$18)</f>
        <v>31.084951106058377</v>
      </c>
      <c r="Q2508" s="6">
        <f>IF(Inputs!$D$10="Yes",IF('Hourly Calcs'!P2508&gt;'Hourly Calcs'!K2508,'Hourly Calcs'!O2508,N2508+O2508),N2508+O2508)</f>
        <v>0</v>
      </c>
      <c r="R2508" s="12">
        <f t="shared" si="357"/>
        <v>0</v>
      </c>
      <c r="S2508" s="1">
        <f>IF(AND(A2508&gt;=5,A2508&lt;=9),INDEX(Demand!$C$3:$C$26,C2508),INDEX(Demand!$B$3:$B$26,C2508))</f>
        <v>350</v>
      </c>
      <c r="T2508" s="7">
        <f t="shared" si="358"/>
        <v>0</v>
      </c>
      <c r="U2508" s="7">
        <f t="shared" si="359"/>
        <v>0</v>
      </c>
    </row>
    <row r="2509" spans="1:21" x14ac:dyDescent="0.2">
      <c r="A2509" s="1">
        <v>4</v>
      </c>
      <c r="B2509" s="1">
        <v>15</v>
      </c>
      <c r="C2509" s="1">
        <v>5</v>
      </c>
      <c r="D2509">
        <v>8.1</v>
      </c>
      <c r="E2509">
        <v>7.9</v>
      </c>
      <c r="F2509">
        <v>99</v>
      </c>
      <c r="G2509">
        <v>0</v>
      </c>
      <c r="H2509">
        <v>0</v>
      </c>
      <c r="I2509">
        <v>0</v>
      </c>
      <c r="J2509" s="4">
        <f t="shared" si="354"/>
        <v>69.40719054146814</v>
      </c>
      <c r="K2509" s="4">
        <f t="shared" si="355"/>
        <v>-3.6665006188079872</v>
      </c>
      <c r="L2509" s="5">
        <f t="shared" si="351"/>
        <v>0</v>
      </c>
      <c r="M2509" s="5">
        <f t="shared" si="352"/>
        <v>0</v>
      </c>
      <c r="N2509" s="6">
        <f t="shared" si="353"/>
        <v>0</v>
      </c>
      <c r="O2509" s="6">
        <f t="shared" si="356"/>
        <v>0</v>
      </c>
      <c r="P2509" s="6">
        <f>FORECAST(J2509,Inputs!$B$10:$B$18,Inputs!$A$10:$A$18)</f>
        <v>31.198214727235815</v>
      </c>
      <c r="Q2509" s="6">
        <f>IF(Inputs!$D$10="Yes",IF('Hourly Calcs'!P2509&gt;'Hourly Calcs'!K2509,'Hourly Calcs'!O2509,N2509+O2509),N2509+O2509)</f>
        <v>0</v>
      </c>
      <c r="R2509" s="12">
        <f t="shared" si="357"/>
        <v>0</v>
      </c>
      <c r="S2509" s="1">
        <f>IF(AND(A2509&gt;=5,A2509&lt;=9),INDEX(Demand!$C$3:$C$26,C2509),INDEX(Demand!$B$3:$B$26,C2509))</f>
        <v>350</v>
      </c>
      <c r="T2509" s="7">
        <f t="shared" si="358"/>
        <v>0</v>
      </c>
      <c r="U2509" s="7">
        <f t="shared" si="359"/>
        <v>0</v>
      </c>
    </row>
    <row r="2510" spans="1:21" x14ac:dyDescent="0.2">
      <c r="A2510" s="1">
        <v>4</v>
      </c>
      <c r="B2510" s="1">
        <v>15</v>
      </c>
      <c r="C2510" s="1">
        <v>6</v>
      </c>
      <c r="D2510">
        <v>8.3000000000000007</v>
      </c>
      <c r="E2510">
        <v>8.1</v>
      </c>
      <c r="F2510">
        <v>99</v>
      </c>
      <c r="G2510">
        <v>3</v>
      </c>
      <c r="H2510">
        <v>0</v>
      </c>
      <c r="I2510">
        <v>3</v>
      </c>
      <c r="J2510" s="4">
        <f t="shared" si="354"/>
        <v>81.003735961420688</v>
      </c>
      <c r="K2510" s="4">
        <f t="shared" si="355"/>
        <v>5.5745939394493575</v>
      </c>
      <c r="L2510" s="5">
        <f t="shared" si="351"/>
        <v>83.996264038579312</v>
      </c>
      <c r="M2510" s="5">
        <f t="shared" si="352"/>
        <v>28.425406060550642</v>
      </c>
      <c r="N2510" s="6">
        <f t="shared" si="353"/>
        <v>0</v>
      </c>
      <c r="O2510" s="6">
        <f t="shared" si="356"/>
        <v>2.7435563588325627</v>
      </c>
      <c r="P2510" s="6">
        <f>FORECAST(J2510,Inputs!$B$10:$B$18,Inputs!$A$10:$A$18)</f>
        <v>31.30559014779093</v>
      </c>
      <c r="Q2510" s="6">
        <f>IF(Inputs!$D$10="Yes",IF('Hourly Calcs'!P2510&gt;'Hourly Calcs'!K2510,'Hourly Calcs'!O2510,N2510+O2510),N2510+O2510)</f>
        <v>2.7435563588325627</v>
      </c>
      <c r="R2510" s="12">
        <f t="shared" si="357"/>
        <v>13.037379817172337</v>
      </c>
      <c r="S2510" s="1">
        <f>IF(AND(A2510&gt;=5,A2510&lt;=9),INDEX(Demand!$C$3:$C$26,C2510),INDEX(Demand!$B$3:$B$26,C2510))</f>
        <v>350</v>
      </c>
      <c r="T2510" s="7">
        <f t="shared" si="358"/>
        <v>13.037379817172337</v>
      </c>
      <c r="U2510" s="7">
        <f t="shared" si="359"/>
        <v>0</v>
      </c>
    </row>
    <row r="2511" spans="1:21" x14ac:dyDescent="0.2">
      <c r="A2511" s="1">
        <v>4</v>
      </c>
      <c r="B2511" s="1">
        <v>15</v>
      </c>
      <c r="C2511" s="1">
        <v>7</v>
      </c>
      <c r="D2511">
        <v>8.6</v>
      </c>
      <c r="E2511">
        <v>8.4</v>
      </c>
      <c r="F2511">
        <v>99</v>
      </c>
      <c r="G2511">
        <v>28</v>
      </c>
      <c r="H2511">
        <v>0</v>
      </c>
      <c r="I2511">
        <v>28</v>
      </c>
      <c r="J2511" s="4">
        <f t="shared" si="354"/>
        <v>92.539269906360019</v>
      </c>
      <c r="K2511" s="4">
        <f t="shared" si="355"/>
        <v>14.960265024734454</v>
      </c>
      <c r="L2511" s="5">
        <f t="shared" si="351"/>
        <v>72.460730093639981</v>
      </c>
      <c r="M2511" s="5">
        <f t="shared" si="352"/>
        <v>19.039734975265546</v>
      </c>
      <c r="N2511" s="6">
        <f t="shared" si="353"/>
        <v>0</v>
      </c>
      <c r="O2511" s="6">
        <f t="shared" si="356"/>
        <v>25.606526015770584</v>
      </c>
      <c r="P2511" s="6">
        <f>FORECAST(J2511,Inputs!$B$10:$B$18,Inputs!$A$10:$A$18)</f>
        <v>31.41240064728111</v>
      </c>
      <c r="Q2511" s="6">
        <f>IF(Inputs!$D$10="Yes",IF('Hourly Calcs'!P2511&gt;'Hourly Calcs'!K2511,'Hourly Calcs'!O2511,N2511+O2511),N2511+O2511)</f>
        <v>25.606526015770584</v>
      </c>
      <c r="R2511" s="12">
        <f t="shared" si="357"/>
        <v>121.68221162694181</v>
      </c>
      <c r="S2511" s="1">
        <f>IF(AND(A2511&gt;=5,A2511&lt;=9),INDEX(Demand!$C$3:$C$26,C2511),INDEX(Demand!$B$3:$B$26,C2511))</f>
        <v>350</v>
      </c>
      <c r="T2511" s="7">
        <f t="shared" si="358"/>
        <v>121.68221162694181</v>
      </c>
      <c r="U2511" s="7">
        <f t="shared" si="359"/>
        <v>0</v>
      </c>
    </row>
    <row r="2512" spans="1:21" x14ac:dyDescent="0.2">
      <c r="A2512" s="1">
        <v>4</v>
      </c>
      <c r="B2512" s="1">
        <v>15</v>
      </c>
      <c r="C2512" s="1">
        <v>8</v>
      </c>
      <c r="D2512">
        <v>8.6999999999999993</v>
      </c>
      <c r="E2512">
        <v>8.6999999999999993</v>
      </c>
      <c r="F2512">
        <v>100</v>
      </c>
      <c r="G2512">
        <v>77</v>
      </c>
      <c r="H2512">
        <v>0</v>
      </c>
      <c r="I2512">
        <v>77</v>
      </c>
      <c r="J2512" s="4">
        <f t="shared" si="354"/>
        <v>104.67660289455139</v>
      </c>
      <c r="K2512" s="4">
        <f t="shared" si="355"/>
        <v>24.321393538753327</v>
      </c>
      <c r="L2512" s="5">
        <f t="shared" si="351"/>
        <v>60.323397105448606</v>
      </c>
      <c r="M2512" s="5">
        <f t="shared" si="352"/>
        <v>9.6786064612466731</v>
      </c>
      <c r="N2512" s="6">
        <f t="shared" si="353"/>
        <v>0</v>
      </c>
      <c r="O2512" s="6">
        <f t="shared" si="356"/>
        <v>70.417946543369098</v>
      </c>
      <c r="P2512" s="6">
        <f>FORECAST(J2512,Inputs!$B$10:$B$18,Inputs!$A$10:$A$18)</f>
        <v>31.524783360134734</v>
      </c>
      <c r="Q2512" s="6">
        <f>IF(Inputs!$D$10="Yes",IF('Hourly Calcs'!P2512&gt;'Hourly Calcs'!K2512,'Hourly Calcs'!O2512,N2512+O2512),N2512+O2512)</f>
        <v>70.417946543369098</v>
      </c>
      <c r="R2512" s="12">
        <f t="shared" si="357"/>
        <v>334.62608197408991</v>
      </c>
      <c r="S2512" s="1">
        <f>IF(AND(A2512&gt;=5,A2512&lt;=9),INDEX(Demand!$C$3:$C$26,C2512),INDEX(Demand!$B$3:$B$26,C2512))</f>
        <v>350</v>
      </c>
      <c r="T2512" s="7">
        <f t="shared" si="358"/>
        <v>334.62608197408991</v>
      </c>
      <c r="U2512" s="7">
        <f t="shared" si="359"/>
        <v>0</v>
      </c>
    </row>
    <row r="2513" spans="1:21" x14ac:dyDescent="0.2">
      <c r="A2513" s="1">
        <v>4</v>
      </c>
      <c r="B2513" s="1">
        <v>15</v>
      </c>
      <c r="C2513" s="1">
        <v>9</v>
      </c>
      <c r="D2513">
        <v>8.8000000000000007</v>
      </c>
      <c r="E2513">
        <v>8.8000000000000007</v>
      </c>
      <c r="F2513">
        <v>100</v>
      </c>
      <c r="G2513">
        <v>130</v>
      </c>
      <c r="H2513">
        <v>0</v>
      </c>
      <c r="I2513">
        <v>130</v>
      </c>
      <c r="J2513" s="4">
        <f t="shared" si="354"/>
        <v>118.20988864893758</v>
      </c>
      <c r="K2513" s="4">
        <f t="shared" si="355"/>
        <v>33.150049654536339</v>
      </c>
      <c r="L2513" s="5">
        <f t="shared" si="351"/>
        <v>46.790111351062421</v>
      </c>
      <c r="M2513" s="5">
        <f t="shared" si="352"/>
        <v>0.84995034546366099</v>
      </c>
      <c r="N2513" s="6">
        <f t="shared" si="353"/>
        <v>0</v>
      </c>
      <c r="O2513" s="6">
        <f t="shared" si="356"/>
        <v>118.8874422160777</v>
      </c>
      <c r="P2513" s="6">
        <f>FORECAST(J2513,Inputs!$B$10:$B$18,Inputs!$A$10:$A$18)</f>
        <v>31.650091561564235</v>
      </c>
      <c r="Q2513" s="6">
        <f>IF(Inputs!$D$10="Yes",IF('Hourly Calcs'!P2513&gt;'Hourly Calcs'!K2513,'Hourly Calcs'!O2513,N2513+O2513),N2513+O2513)</f>
        <v>118.8874422160777</v>
      </c>
      <c r="R2513" s="12">
        <f t="shared" si="357"/>
        <v>564.95312541080125</v>
      </c>
      <c r="S2513" s="1">
        <f>IF(AND(A2513&gt;=5,A2513&lt;=9),INDEX(Demand!$C$3:$C$26,C2513),INDEX(Demand!$B$3:$B$26,C2513))</f>
        <v>350</v>
      </c>
      <c r="T2513" s="7">
        <f t="shared" si="358"/>
        <v>350</v>
      </c>
      <c r="U2513" s="7">
        <f t="shared" si="359"/>
        <v>214.95312541080125</v>
      </c>
    </row>
    <row r="2514" spans="1:21" x14ac:dyDescent="0.2">
      <c r="A2514" s="1">
        <v>4</v>
      </c>
      <c r="B2514" s="1">
        <v>15</v>
      </c>
      <c r="C2514" s="1">
        <v>10</v>
      </c>
      <c r="D2514">
        <v>8.9</v>
      </c>
      <c r="E2514">
        <v>8.9</v>
      </c>
      <c r="F2514">
        <v>100</v>
      </c>
      <c r="G2514">
        <v>176</v>
      </c>
      <c r="H2514">
        <v>0</v>
      </c>
      <c r="I2514">
        <v>175</v>
      </c>
      <c r="J2514" s="4">
        <f t="shared" si="354"/>
        <v>134.05918099113109</v>
      </c>
      <c r="K2514" s="4">
        <f t="shared" si="355"/>
        <v>40.824327966322251</v>
      </c>
      <c r="L2514" s="5">
        <f t="shared" si="351"/>
        <v>30.940819008868914</v>
      </c>
      <c r="M2514" s="5">
        <f t="shared" si="352"/>
        <v>6.8243279663222509</v>
      </c>
      <c r="N2514" s="6">
        <f t="shared" si="353"/>
        <v>0</v>
      </c>
      <c r="O2514" s="6">
        <f t="shared" si="356"/>
        <v>160.04078759856614</v>
      </c>
      <c r="P2514" s="6">
        <f>FORECAST(J2514,Inputs!$B$10:$B$18,Inputs!$A$10:$A$18)</f>
        <v>31.796844268436399</v>
      </c>
      <c r="Q2514" s="6">
        <f>IF(Inputs!$D$10="Yes",IF('Hourly Calcs'!P2514&gt;'Hourly Calcs'!K2514,'Hourly Calcs'!O2514,N2514+O2514),N2514+O2514)</f>
        <v>160.04078759856614</v>
      </c>
      <c r="R2514" s="12">
        <f t="shared" si="357"/>
        <v>760.5138226683863</v>
      </c>
      <c r="S2514" s="1">
        <f>IF(AND(A2514&gt;=5,A2514&lt;=9),INDEX(Demand!$C$3:$C$26,C2514),INDEX(Demand!$B$3:$B$26,C2514))</f>
        <v>600</v>
      </c>
      <c r="T2514" s="7">
        <f t="shared" si="358"/>
        <v>600</v>
      </c>
      <c r="U2514" s="7">
        <f t="shared" si="359"/>
        <v>160.5138226683863</v>
      </c>
    </row>
    <row r="2515" spans="1:21" x14ac:dyDescent="0.2">
      <c r="A2515" s="1">
        <v>4</v>
      </c>
      <c r="B2515" s="1">
        <v>15</v>
      </c>
      <c r="C2515" s="1">
        <v>11</v>
      </c>
      <c r="D2515">
        <v>9.4</v>
      </c>
      <c r="E2515">
        <v>9.4</v>
      </c>
      <c r="F2515">
        <v>100</v>
      </c>
      <c r="G2515">
        <v>209</v>
      </c>
      <c r="H2515">
        <v>1</v>
      </c>
      <c r="I2515">
        <v>209</v>
      </c>
      <c r="J2515" s="4">
        <f t="shared" si="354"/>
        <v>152.98318817441208</v>
      </c>
      <c r="K2515" s="4">
        <f t="shared" si="355"/>
        <v>46.490539006117906</v>
      </c>
      <c r="L2515" s="5">
        <f t="shared" si="351"/>
        <v>12.016811825587922</v>
      </c>
      <c r="M2515" s="5">
        <f t="shared" si="352"/>
        <v>12.490539006117906</v>
      </c>
      <c r="N2515" s="6">
        <f t="shared" si="353"/>
        <v>0.97782187720852354</v>
      </c>
      <c r="O2515" s="6">
        <f t="shared" si="356"/>
        <v>191.13442633200185</v>
      </c>
      <c r="P2515" s="6">
        <f>FORECAST(J2515,Inputs!$B$10:$B$18,Inputs!$A$10:$A$18)</f>
        <v>31.972066557170479</v>
      </c>
      <c r="Q2515" s="6">
        <f>IF(Inputs!$D$10="Yes",IF('Hourly Calcs'!P2515&gt;'Hourly Calcs'!K2515,'Hourly Calcs'!O2515,N2515+O2515),N2515+O2515)</f>
        <v>192.11224820921038</v>
      </c>
      <c r="R2515" s="12">
        <f t="shared" si="357"/>
        <v>912.91740349016766</v>
      </c>
      <c r="S2515" s="1">
        <f>IF(AND(A2515&gt;=5,A2515&lt;=9),INDEX(Demand!$C$3:$C$26,C2515),INDEX(Demand!$B$3:$B$26,C2515))</f>
        <v>600</v>
      </c>
      <c r="T2515" s="7">
        <f t="shared" si="358"/>
        <v>600</v>
      </c>
      <c r="U2515" s="7">
        <f t="shared" si="359"/>
        <v>312.91740349016766</v>
      </c>
    </row>
    <row r="2516" spans="1:21" x14ac:dyDescent="0.2">
      <c r="A2516" s="1">
        <v>4</v>
      </c>
      <c r="B2516" s="1">
        <v>15</v>
      </c>
      <c r="C2516" s="1">
        <v>12</v>
      </c>
      <c r="D2516">
        <v>9.3000000000000007</v>
      </c>
      <c r="E2516">
        <v>9.3000000000000007</v>
      </c>
      <c r="F2516">
        <v>100</v>
      </c>
      <c r="G2516">
        <v>228</v>
      </c>
      <c r="H2516">
        <v>1</v>
      </c>
      <c r="I2516">
        <v>227</v>
      </c>
      <c r="J2516" s="4">
        <f t="shared" si="354"/>
        <v>174.70161202593104</v>
      </c>
      <c r="K2516" s="4">
        <f t="shared" si="355"/>
        <v>49.157761149006348</v>
      </c>
      <c r="L2516" s="5">
        <f t="shared" si="351"/>
        <v>9.7016120259310412</v>
      </c>
      <c r="M2516" s="5">
        <f t="shared" si="352"/>
        <v>15.157761149006348</v>
      </c>
      <c r="N2516" s="6">
        <f t="shared" si="353"/>
        <v>0.98764797310737906</v>
      </c>
      <c r="O2516" s="6">
        <f t="shared" si="356"/>
        <v>207.59576448499723</v>
      </c>
      <c r="P2516" s="6">
        <f>FORECAST(J2516,Inputs!$B$10:$B$18,Inputs!$A$10:$A$18)</f>
        <v>32.173163074314175</v>
      </c>
      <c r="Q2516" s="6">
        <f>IF(Inputs!$D$10="Yes",IF('Hourly Calcs'!P2516&gt;'Hourly Calcs'!K2516,'Hourly Calcs'!O2516,N2516+O2516),N2516+O2516)</f>
        <v>208.58341245810462</v>
      </c>
      <c r="R2516" s="12">
        <f t="shared" si="357"/>
        <v>991.18837600091308</v>
      </c>
      <c r="S2516" s="1">
        <f>IF(AND(A2516&gt;=5,A2516&lt;=9),INDEX(Demand!$C$3:$C$26,C2516),INDEX(Demand!$B$3:$B$26,C2516))</f>
        <v>600</v>
      </c>
      <c r="T2516" s="7">
        <f t="shared" si="358"/>
        <v>600</v>
      </c>
      <c r="U2516" s="7">
        <f t="shared" si="359"/>
        <v>391.18837600091308</v>
      </c>
    </row>
    <row r="2517" spans="1:21" x14ac:dyDescent="0.2">
      <c r="A2517" s="1">
        <v>4</v>
      </c>
      <c r="B2517" s="1">
        <v>15</v>
      </c>
      <c r="C2517" s="1">
        <v>13</v>
      </c>
      <c r="D2517">
        <v>9.5</v>
      </c>
      <c r="E2517">
        <v>9.5</v>
      </c>
      <c r="F2517">
        <v>100</v>
      </c>
      <c r="G2517">
        <v>231</v>
      </c>
      <c r="H2517">
        <v>1</v>
      </c>
      <c r="I2517">
        <v>230</v>
      </c>
      <c r="J2517" s="4">
        <f t="shared" si="354"/>
        <v>197.10318056372543</v>
      </c>
      <c r="K2517" s="4">
        <f t="shared" si="355"/>
        <v>48.191761547400205</v>
      </c>
      <c r="L2517" s="5">
        <f t="shared" si="351"/>
        <v>32.103180563725431</v>
      </c>
      <c r="M2517" s="5">
        <f t="shared" si="352"/>
        <v>14.191761547400205</v>
      </c>
      <c r="N2517" s="6">
        <f t="shared" si="353"/>
        <v>0.9337274037835771</v>
      </c>
      <c r="O2517" s="6">
        <f t="shared" si="356"/>
        <v>210.3393208438298</v>
      </c>
      <c r="P2517" s="6">
        <f>FORECAST(J2517,Inputs!$B$10:$B$18,Inputs!$A$10:$A$18)</f>
        <v>32.380585005219679</v>
      </c>
      <c r="Q2517" s="6">
        <f>IF(Inputs!$D$10="Yes",IF('Hourly Calcs'!P2517&gt;'Hourly Calcs'!K2517,'Hourly Calcs'!O2517,N2517+O2517),N2517+O2517)</f>
        <v>211.27304824761336</v>
      </c>
      <c r="R2517" s="12">
        <f t="shared" si="357"/>
        <v>1003.9695252726586</v>
      </c>
      <c r="S2517" s="1">
        <f>IF(AND(A2517&gt;=5,A2517&lt;=9),INDEX(Demand!$C$3:$C$26,C2517),INDEX(Demand!$B$3:$B$26,C2517))</f>
        <v>600</v>
      </c>
      <c r="T2517" s="7">
        <f t="shared" si="358"/>
        <v>600</v>
      </c>
      <c r="U2517" s="7">
        <f t="shared" si="359"/>
        <v>403.96952527265864</v>
      </c>
    </row>
    <row r="2518" spans="1:21" x14ac:dyDescent="0.2">
      <c r="A2518" s="1">
        <v>4</v>
      </c>
      <c r="B2518" s="1">
        <v>15</v>
      </c>
      <c r="C2518" s="1">
        <v>14</v>
      </c>
      <c r="D2518">
        <v>9.4</v>
      </c>
      <c r="E2518">
        <v>9.4</v>
      </c>
      <c r="F2518">
        <v>100</v>
      </c>
      <c r="G2518">
        <v>217</v>
      </c>
      <c r="H2518">
        <v>1</v>
      </c>
      <c r="I2518">
        <v>216</v>
      </c>
      <c r="J2518" s="4">
        <f t="shared" si="354"/>
        <v>217.50211605102106</v>
      </c>
      <c r="K2518" s="4">
        <f t="shared" si="355"/>
        <v>43.839447302456669</v>
      </c>
      <c r="L2518" s="5">
        <f t="shared" si="351"/>
        <v>52.502116051021062</v>
      </c>
      <c r="M2518" s="5">
        <f t="shared" si="352"/>
        <v>9.8394473024566693</v>
      </c>
      <c r="N2518" s="6">
        <f t="shared" si="353"/>
        <v>0.81974849208405776</v>
      </c>
      <c r="O2518" s="6">
        <f t="shared" si="356"/>
        <v>197.53605783594449</v>
      </c>
      <c r="P2518" s="6">
        <f>FORECAST(J2518,Inputs!$B$10:$B$18,Inputs!$A$10:$A$18)</f>
        <v>32.569464037509455</v>
      </c>
      <c r="Q2518" s="6">
        <f>IF(Inputs!$D$10="Yes",IF('Hourly Calcs'!P2518&gt;'Hourly Calcs'!K2518,'Hourly Calcs'!O2518,N2518+O2518),N2518+O2518)</f>
        <v>198.35580632802854</v>
      </c>
      <c r="R2518" s="12">
        <f t="shared" si="357"/>
        <v>942.58679167079151</v>
      </c>
      <c r="S2518" s="1">
        <f>IF(AND(A2518&gt;=5,A2518&lt;=9),INDEX(Demand!$C$3:$C$26,C2518),INDEX(Demand!$B$3:$B$26,C2518))</f>
        <v>600</v>
      </c>
      <c r="T2518" s="7">
        <f t="shared" si="358"/>
        <v>600</v>
      </c>
      <c r="U2518" s="7">
        <f t="shared" si="359"/>
        <v>342.58679167079151</v>
      </c>
    </row>
    <row r="2519" spans="1:21" x14ac:dyDescent="0.2">
      <c r="A2519" s="1">
        <v>4</v>
      </c>
      <c r="B2519" s="1">
        <v>15</v>
      </c>
      <c r="C2519" s="1">
        <v>15</v>
      </c>
      <c r="D2519">
        <v>9.4</v>
      </c>
      <c r="E2519">
        <v>9.4</v>
      </c>
      <c r="F2519">
        <v>100</v>
      </c>
      <c r="G2519">
        <v>187</v>
      </c>
      <c r="H2519">
        <v>1</v>
      </c>
      <c r="I2519">
        <v>187</v>
      </c>
      <c r="J2519" s="4">
        <f t="shared" si="354"/>
        <v>234.75933900916831</v>
      </c>
      <c r="K2519" s="4">
        <f t="shared" si="355"/>
        <v>37.007249879575589</v>
      </c>
      <c r="L2519" s="5">
        <f t="shared" si="351"/>
        <v>69.759339009168315</v>
      </c>
      <c r="M2519" s="5">
        <f t="shared" si="352"/>
        <v>3.0072498795755891</v>
      </c>
      <c r="N2519" s="6">
        <f t="shared" si="353"/>
        <v>0.65350088100155912</v>
      </c>
      <c r="O2519" s="6">
        <f t="shared" si="356"/>
        <v>171.01501303389639</v>
      </c>
      <c r="P2519" s="6">
        <f>FORECAST(J2519,Inputs!$B$10:$B$18,Inputs!$A$10:$A$18)</f>
        <v>32.729253138973782</v>
      </c>
      <c r="Q2519" s="6">
        <f>IF(Inputs!$D$10="Yes",IF('Hourly Calcs'!P2519&gt;'Hourly Calcs'!K2519,'Hourly Calcs'!O2519,N2519+O2519),N2519+O2519)</f>
        <v>171.66851391489794</v>
      </c>
      <c r="R2519" s="12">
        <f t="shared" si="357"/>
        <v>815.76877812359498</v>
      </c>
      <c r="S2519" s="1">
        <f>IF(AND(A2519&gt;=5,A2519&lt;=9),INDEX(Demand!$C$3:$C$26,C2519),INDEX(Demand!$B$3:$B$26,C2519))</f>
        <v>600</v>
      </c>
      <c r="T2519" s="7">
        <f t="shared" si="358"/>
        <v>600</v>
      </c>
      <c r="U2519" s="7">
        <f t="shared" si="359"/>
        <v>215.76877812359498</v>
      </c>
    </row>
    <row r="2520" spans="1:21" x14ac:dyDescent="0.2">
      <c r="A2520" s="1">
        <v>4</v>
      </c>
      <c r="B2520" s="1">
        <v>15</v>
      </c>
      <c r="C2520" s="1">
        <v>16</v>
      </c>
      <c r="D2520">
        <v>9.5</v>
      </c>
      <c r="E2520">
        <v>9.5</v>
      </c>
      <c r="F2520">
        <v>100</v>
      </c>
      <c r="G2520">
        <v>144</v>
      </c>
      <c r="H2520">
        <v>0</v>
      </c>
      <c r="I2520">
        <v>144</v>
      </c>
      <c r="J2520" s="4">
        <f t="shared" si="354"/>
        <v>249.28370560852133</v>
      </c>
      <c r="K2520" s="4">
        <f t="shared" si="355"/>
        <v>28.648793619034983</v>
      </c>
      <c r="L2520" s="5">
        <f t="shared" si="351"/>
        <v>84.283705608521331</v>
      </c>
      <c r="M2520" s="5">
        <f t="shared" si="352"/>
        <v>5.3512063809650172</v>
      </c>
      <c r="N2520" s="6">
        <f t="shared" si="353"/>
        <v>0</v>
      </c>
      <c r="O2520" s="6">
        <f t="shared" si="356"/>
        <v>131.69070522396299</v>
      </c>
      <c r="P2520" s="6">
        <f>FORECAST(J2520,Inputs!$B$10:$B$18,Inputs!$A$10:$A$18)</f>
        <v>32.863738014893713</v>
      </c>
      <c r="Q2520" s="6">
        <f>IF(Inputs!$D$10="Yes",IF('Hourly Calcs'!P2520&gt;'Hourly Calcs'!K2520,'Hourly Calcs'!O2520,N2520+O2520),N2520+O2520)</f>
        <v>131.69070522396299</v>
      </c>
      <c r="R2520" s="12">
        <f t="shared" si="357"/>
        <v>625.79423122427215</v>
      </c>
      <c r="S2520" s="1">
        <f>IF(AND(A2520&gt;=5,A2520&lt;=9),INDEX(Demand!$C$3:$C$26,C2520),INDEX(Demand!$B$3:$B$26,C2520))</f>
        <v>900</v>
      </c>
      <c r="T2520" s="7">
        <f t="shared" si="358"/>
        <v>625.79423122427215</v>
      </c>
      <c r="U2520" s="7">
        <f t="shared" si="359"/>
        <v>0</v>
      </c>
    </row>
    <row r="2521" spans="1:21" x14ac:dyDescent="0.2">
      <c r="A2521" s="1">
        <v>4</v>
      </c>
      <c r="B2521" s="1">
        <v>15</v>
      </c>
      <c r="C2521" s="1">
        <v>17</v>
      </c>
      <c r="D2521">
        <v>9.3000000000000007</v>
      </c>
      <c r="E2521">
        <v>9.3000000000000007</v>
      </c>
      <c r="F2521">
        <v>100</v>
      </c>
      <c r="G2521">
        <v>93</v>
      </c>
      <c r="H2521">
        <v>0</v>
      </c>
      <c r="I2521">
        <v>93</v>
      </c>
      <c r="J2521" s="4">
        <f t="shared" si="354"/>
        <v>261.98605008432213</v>
      </c>
      <c r="K2521" s="4">
        <f t="shared" si="355"/>
        <v>19.491049577405789</v>
      </c>
      <c r="L2521" s="5">
        <f t="shared" si="351"/>
        <v>0</v>
      </c>
      <c r="M2521" s="5">
        <f t="shared" si="352"/>
        <v>14.508950422594211</v>
      </c>
      <c r="N2521" s="6">
        <f t="shared" si="353"/>
        <v>0</v>
      </c>
      <c r="O2521" s="6">
        <f t="shared" si="356"/>
        <v>85.050247123809442</v>
      </c>
      <c r="P2521" s="6">
        <f>FORECAST(J2521,Inputs!$B$10:$B$18,Inputs!$A$10:$A$18)</f>
        <v>32.981352315595572</v>
      </c>
      <c r="Q2521" s="6">
        <f>IF(Inputs!$D$10="Yes",IF('Hourly Calcs'!P2521&gt;'Hourly Calcs'!K2521,'Hourly Calcs'!O2521,N2521+O2521),N2521+O2521)</f>
        <v>85.050247123809442</v>
      </c>
      <c r="R2521" s="12">
        <f t="shared" si="357"/>
        <v>404.15877433234243</v>
      </c>
      <c r="S2521" s="1">
        <f>IF(AND(A2521&gt;=5,A2521&lt;=9),INDEX(Demand!$C$3:$C$26,C2521),INDEX(Demand!$B$3:$B$26,C2521))</f>
        <v>900</v>
      </c>
      <c r="T2521" s="7">
        <f t="shared" si="358"/>
        <v>404.15877433234243</v>
      </c>
      <c r="U2521" s="7">
        <f t="shared" si="359"/>
        <v>0</v>
      </c>
    </row>
    <row r="2522" spans="1:21" x14ac:dyDescent="0.2">
      <c r="A2522" s="1">
        <v>4</v>
      </c>
      <c r="B2522" s="1">
        <v>15</v>
      </c>
      <c r="C2522" s="1">
        <v>18</v>
      </c>
      <c r="D2522">
        <v>9.1999999999999993</v>
      </c>
      <c r="E2522">
        <v>9.1999999999999993</v>
      </c>
      <c r="F2522">
        <v>100</v>
      </c>
      <c r="G2522">
        <v>42</v>
      </c>
      <c r="H2522">
        <v>0</v>
      </c>
      <c r="I2522">
        <v>42</v>
      </c>
      <c r="J2522" s="4">
        <f t="shared" si="354"/>
        <v>273.73021611167212</v>
      </c>
      <c r="K2522" s="4">
        <f t="shared" si="355"/>
        <v>10.072100145327951</v>
      </c>
      <c r="L2522" s="5">
        <f t="shared" si="351"/>
        <v>0</v>
      </c>
      <c r="M2522" s="5">
        <f t="shared" si="352"/>
        <v>23.927899854672049</v>
      </c>
      <c r="N2522" s="6">
        <f t="shared" si="353"/>
        <v>0</v>
      </c>
      <c r="O2522" s="6">
        <f t="shared" si="356"/>
        <v>38.409789023655875</v>
      </c>
      <c r="P2522" s="6">
        <f>FORECAST(J2522,Inputs!$B$10:$B$18,Inputs!$A$10:$A$18)</f>
        <v>33.090094593626588</v>
      </c>
      <c r="Q2522" s="6">
        <f>IF(Inputs!$D$10="Yes",IF('Hourly Calcs'!P2522&gt;'Hourly Calcs'!K2522,'Hourly Calcs'!O2522,N2522+O2522),N2522+O2522)</f>
        <v>38.409789023655875</v>
      </c>
      <c r="R2522" s="12">
        <f t="shared" si="357"/>
        <v>182.52331744041271</v>
      </c>
      <c r="S2522" s="1">
        <f>IF(AND(A2522&gt;=5,A2522&lt;=9),INDEX(Demand!$C$3:$C$26,C2522),INDEX(Demand!$B$3:$B$26,C2522))</f>
        <v>900</v>
      </c>
      <c r="T2522" s="7">
        <f t="shared" si="358"/>
        <v>182.52331744041271</v>
      </c>
      <c r="U2522" s="7">
        <f t="shared" si="359"/>
        <v>0</v>
      </c>
    </row>
    <row r="2523" spans="1:21" x14ac:dyDescent="0.2">
      <c r="A2523" s="1">
        <v>4</v>
      </c>
      <c r="B2523" s="1">
        <v>15</v>
      </c>
      <c r="C2523" s="1">
        <v>19</v>
      </c>
      <c r="D2523">
        <v>9.1</v>
      </c>
      <c r="E2523">
        <v>9.1</v>
      </c>
      <c r="F2523">
        <v>100</v>
      </c>
      <c r="G2523">
        <v>6</v>
      </c>
      <c r="H2523">
        <v>0</v>
      </c>
      <c r="I2523">
        <v>6</v>
      </c>
      <c r="J2523" s="4">
        <f t="shared" si="354"/>
        <v>285.23511125471691</v>
      </c>
      <c r="K2523" s="4">
        <f t="shared" si="355"/>
        <v>1.0445741290178745</v>
      </c>
      <c r="L2523" s="5">
        <f t="shared" si="351"/>
        <v>0</v>
      </c>
      <c r="M2523" s="5">
        <f t="shared" si="352"/>
        <v>32.955425870982126</v>
      </c>
      <c r="N2523" s="6">
        <f t="shared" si="353"/>
        <v>0</v>
      </c>
      <c r="O2523" s="6">
        <f t="shared" si="356"/>
        <v>5.4871127176651253</v>
      </c>
      <c r="P2523" s="6">
        <f>FORECAST(J2523,Inputs!$B$10:$B$18,Inputs!$A$10:$A$18)</f>
        <v>33.196621400506636</v>
      </c>
      <c r="Q2523" s="6">
        <f>IF(Inputs!$D$10="Yes",IF('Hourly Calcs'!P2523&gt;'Hourly Calcs'!K2523,'Hourly Calcs'!O2523,N2523+O2523),N2523+O2523)</f>
        <v>5.4871127176651253</v>
      </c>
      <c r="R2523" s="12">
        <f t="shared" si="357"/>
        <v>26.074759634344673</v>
      </c>
      <c r="S2523" s="1">
        <f>IF(AND(A2523&gt;=5,A2523&lt;=9),INDEX(Demand!$C$3:$C$26,C2523),INDEX(Demand!$B$3:$B$26,C2523))</f>
        <v>900</v>
      </c>
      <c r="T2523" s="7">
        <f t="shared" si="358"/>
        <v>26.074759634344673</v>
      </c>
      <c r="U2523" s="7">
        <f t="shared" si="359"/>
        <v>0</v>
      </c>
    </row>
    <row r="2524" spans="1:21" x14ac:dyDescent="0.2">
      <c r="A2524" s="1">
        <v>4</v>
      </c>
      <c r="B2524" s="1">
        <v>15</v>
      </c>
      <c r="C2524" s="1">
        <v>20</v>
      </c>
      <c r="D2524">
        <v>9.1</v>
      </c>
      <c r="E2524">
        <v>9.1</v>
      </c>
      <c r="F2524">
        <v>100</v>
      </c>
      <c r="G2524">
        <v>0</v>
      </c>
      <c r="H2524">
        <v>0</v>
      </c>
      <c r="I2524">
        <v>0</v>
      </c>
      <c r="J2524" s="4">
        <f t="shared" si="354"/>
        <v>297.11127256668351</v>
      </c>
      <c r="K2524" s="4">
        <f t="shared" si="355"/>
        <v>-8.146224772825974</v>
      </c>
      <c r="L2524" s="5">
        <f t="shared" si="351"/>
        <v>0</v>
      </c>
      <c r="M2524" s="5">
        <f t="shared" si="352"/>
        <v>0</v>
      </c>
      <c r="N2524" s="6">
        <f t="shared" si="353"/>
        <v>0</v>
      </c>
      <c r="O2524" s="6">
        <f t="shared" si="356"/>
        <v>0</v>
      </c>
      <c r="P2524" s="6">
        <f>FORECAST(J2524,Inputs!$B$10:$B$18,Inputs!$A$10:$A$18)</f>
        <v>33.306585857098916</v>
      </c>
      <c r="Q2524" s="6">
        <f>IF(Inputs!$D$10="Yes",IF('Hourly Calcs'!P2524&gt;'Hourly Calcs'!K2524,'Hourly Calcs'!O2524,N2524+O2524),N2524+O2524)</f>
        <v>0</v>
      </c>
      <c r="R2524" s="12">
        <f t="shared" si="357"/>
        <v>0</v>
      </c>
      <c r="S2524" s="1">
        <f>IF(AND(A2524&gt;=5,A2524&lt;=9),INDEX(Demand!$C$3:$C$26,C2524),INDEX(Demand!$B$3:$B$26,C2524))</f>
        <v>800</v>
      </c>
      <c r="T2524" s="7">
        <f t="shared" si="358"/>
        <v>0</v>
      </c>
      <c r="U2524" s="7">
        <f t="shared" si="359"/>
        <v>0</v>
      </c>
    </row>
    <row r="2525" spans="1:21" x14ac:dyDescent="0.2">
      <c r="A2525" s="1">
        <v>4</v>
      </c>
      <c r="B2525" s="1">
        <v>15</v>
      </c>
      <c r="C2525" s="1">
        <v>21</v>
      </c>
      <c r="D2525">
        <v>9.1</v>
      </c>
      <c r="E2525">
        <v>9.1</v>
      </c>
      <c r="F2525">
        <v>100</v>
      </c>
      <c r="G2525">
        <v>0</v>
      </c>
      <c r="H2525">
        <v>0</v>
      </c>
      <c r="I2525">
        <v>0</v>
      </c>
      <c r="J2525" s="4">
        <f t="shared" si="354"/>
        <v>309.88814971651948</v>
      </c>
      <c r="K2525" s="4">
        <f t="shared" si="355"/>
        <v>-16.06486511807644</v>
      </c>
      <c r="L2525" s="5">
        <f t="shared" si="351"/>
        <v>0</v>
      </c>
      <c r="M2525" s="5">
        <f t="shared" si="352"/>
        <v>0</v>
      </c>
      <c r="N2525" s="6">
        <f t="shared" si="353"/>
        <v>0</v>
      </c>
      <c r="O2525" s="6">
        <f t="shared" si="356"/>
        <v>0</v>
      </c>
      <c r="P2525" s="6">
        <f>FORECAST(J2525,Inputs!$B$10:$B$18,Inputs!$A$10:$A$18)</f>
        <v>33.424890275152954</v>
      </c>
      <c r="Q2525" s="6">
        <f>IF(Inputs!$D$10="Yes",IF('Hourly Calcs'!P2525&gt;'Hourly Calcs'!K2525,'Hourly Calcs'!O2525,N2525+O2525),N2525+O2525)</f>
        <v>0</v>
      </c>
      <c r="R2525" s="12">
        <f t="shared" si="357"/>
        <v>0</v>
      </c>
      <c r="S2525" s="1">
        <f>IF(AND(A2525&gt;=5,A2525&lt;=9),INDEX(Demand!$C$3:$C$26,C2525),INDEX(Demand!$B$3:$B$26,C2525))</f>
        <v>700</v>
      </c>
      <c r="T2525" s="7">
        <f t="shared" si="358"/>
        <v>0</v>
      </c>
      <c r="U2525" s="7">
        <f t="shared" si="359"/>
        <v>0</v>
      </c>
    </row>
    <row r="2526" spans="1:21" x14ac:dyDescent="0.2">
      <c r="A2526" s="1">
        <v>4</v>
      </c>
      <c r="B2526" s="1">
        <v>15</v>
      </c>
      <c r="C2526" s="1">
        <v>22</v>
      </c>
      <c r="D2526">
        <v>9.1</v>
      </c>
      <c r="E2526">
        <v>9.1</v>
      </c>
      <c r="F2526">
        <v>100</v>
      </c>
      <c r="G2526">
        <v>0</v>
      </c>
      <c r="H2526">
        <v>0</v>
      </c>
      <c r="I2526">
        <v>0</v>
      </c>
      <c r="J2526" s="4">
        <f t="shared" si="354"/>
        <v>323.96967402274271</v>
      </c>
      <c r="K2526" s="4">
        <f t="shared" si="355"/>
        <v>-22.540886116308087</v>
      </c>
      <c r="L2526" s="5">
        <f t="shared" si="351"/>
        <v>0</v>
      </c>
      <c r="M2526" s="5">
        <f t="shared" si="352"/>
        <v>0</v>
      </c>
      <c r="N2526" s="6">
        <f t="shared" si="353"/>
        <v>0</v>
      </c>
      <c r="O2526" s="6">
        <f t="shared" si="356"/>
        <v>0</v>
      </c>
      <c r="P2526" s="6">
        <f>FORECAST(J2526,Inputs!$B$10:$B$18,Inputs!$A$10:$A$18)</f>
        <v>33.555274759469839</v>
      </c>
      <c r="Q2526" s="6">
        <f>IF(Inputs!$D$10="Yes",IF('Hourly Calcs'!P2526&gt;'Hourly Calcs'!K2526,'Hourly Calcs'!O2526,N2526+O2526),N2526+O2526)</f>
        <v>0</v>
      </c>
      <c r="R2526" s="12">
        <f t="shared" si="357"/>
        <v>0</v>
      </c>
      <c r="S2526" s="1">
        <f>IF(AND(A2526&gt;=5,A2526&lt;=9),INDEX(Demand!$C$3:$C$26,C2526),INDEX(Demand!$B$3:$B$26,C2526))</f>
        <v>600</v>
      </c>
      <c r="T2526" s="7">
        <f t="shared" si="358"/>
        <v>0</v>
      </c>
      <c r="U2526" s="7">
        <f t="shared" si="359"/>
        <v>0</v>
      </c>
    </row>
    <row r="2527" spans="1:21" x14ac:dyDescent="0.2">
      <c r="A2527" s="1">
        <v>4</v>
      </c>
      <c r="B2527" s="1">
        <v>15</v>
      </c>
      <c r="C2527" s="1">
        <v>23</v>
      </c>
      <c r="D2527">
        <v>8.9</v>
      </c>
      <c r="E2527">
        <v>8.9</v>
      </c>
      <c r="F2527">
        <v>100</v>
      </c>
      <c r="G2527">
        <v>0</v>
      </c>
      <c r="H2527">
        <v>0</v>
      </c>
      <c r="I2527">
        <v>0</v>
      </c>
      <c r="J2527" s="4">
        <f t="shared" si="354"/>
        <v>339.48267664069169</v>
      </c>
      <c r="K2527" s="4">
        <f t="shared" si="355"/>
        <v>-27.030367235865668</v>
      </c>
      <c r="L2527" s="5">
        <f t="shared" si="351"/>
        <v>0</v>
      </c>
      <c r="M2527" s="5">
        <f t="shared" si="352"/>
        <v>0</v>
      </c>
      <c r="N2527" s="6">
        <f t="shared" si="353"/>
        <v>0</v>
      </c>
      <c r="O2527" s="6">
        <f t="shared" si="356"/>
        <v>0</v>
      </c>
      <c r="P2527" s="6">
        <f>FORECAST(J2527,Inputs!$B$10:$B$18,Inputs!$A$10:$A$18)</f>
        <v>33.698913672598998</v>
      </c>
      <c r="Q2527" s="6">
        <f>IF(Inputs!$D$10="Yes",IF('Hourly Calcs'!P2527&gt;'Hourly Calcs'!K2527,'Hourly Calcs'!O2527,N2527+O2527),N2527+O2527)</f>
        <v>0</v>
      </c>
      <c r="R2527" s="12">
        <f t="shared" si="357"/>
        <v>0</v>
      </c>
      <c r="S2527" s="1">
        <f>IF(AND(A2527&gt;=5,A2527&lt;=9),INDEX(Demand!$C$3:$C$26,C2527),INDEX(Demand!$B$3:$B$26,C2527))</f>
        <v>500</v>
      </c>
      <c r="T2527" s="7">
        <f t="shared" si="358"/>
        <v>0</v>
      </c>
      <c r="U2527" s="7">
        <f t="shared" si="359"/>
        <v>0</v>
      </c>
    </row>
    <row r="2528" spans="1:21" x14ac:dyDescent="0.2">
      <c r="A2528" s="1">
        <v>4</v>
      </c>
      <c r="B2528" s="1">
        <v>15</v>
      </c>
      <c r="C2528" s="1">
        <v>24</v>
      </c>
      <c r="D2528">
        <v>8.8000000000000007</v>
      </c>
      <c r="E2528">
        <v>8.8000000000000007</v>
      </c>
      <c r="F2528">
        <v>100</v>
      </c>
      <c r="G2528">
        <v>0</v>
      </c>
      <c r="H2528">
        <v>0</v>
      </c>
      <c r="I2528">
        <v>0</v>
      </c>
      <c r="J2528" s="4">
        <f t="shared" si="354"/>
        <v>356.07364869302978</v>
      </c>
      <c r="K2528" s="4">
        <f t="shared" si="355"/>
        <v>-29.029712815696371</v>
      </c>
      <c r="L2528" s="5">
        <f t="shared" si="351"/>
        <v>0</v>
      </c>
      <c r="M2528" s="5">
        <f t="shared" si="352"/>
        <v>0</v>
      </c>
      <c r="N2528" s="6">
        <f t="shared" si="353"/>
        <v>0</v>
      </c>
      <c r="O2528" s="6">
        <f t="shared" si="356"/>
        <v>0</v>
      </c>
      <c r="P2528" s="6">
        <f>FORECAST(J2528,Inputs!$B$10:$B$18,Inputs!$A$10:$A$18)</f>
        <v>33.852533784194719</v>
      </c>
      <c r="Q2528" s="6">
        <f>IF(Inputs!$D$10="Yes",IF('Hourly Calcs'!P2528&gt;'Hourly Calcs'!K2528,'Hourly Calcs'!O2528,N2528+O2528),N2528+O2528)</f>
        <v>0</v>
      </c>
      <c r="R2528" s="12">
        <f t="shared" si="357"/>
        <v>0</v>
      </c>
      <c r="S2528" s="1">
        <f>IF(AND(A2528&gt;=5,A2528&lt;=9),INDEX(Demand!$C$3:$C$26,C2528),INDEX(Demand!$B$3:$B$26,C2528))</f>
        <v>400</v>
      </c>
      <c r="T2528" s="7">
        <f t="shared" si="358"/>
        <v>0</v>
      </c>
      <c r="U2528" s="7">
        <f t="shared" si="359"/>
        <v>0</v>
      </c>
    </row>
    <row r="2529" spans="1:21" x14ac:dyDescent="0.2">
      <c r="A2529" s="1">
        <v>4</v>
      </c>
      <c r="B2529" s="1">
        <v>16</v>
      </c>
      <c r="C2529" s="1">
        <v>1</v>
      </c>
      <c r="D2529">
        <v>8.6999999999999993</v>
      </c>
      <c r="E2529">
        <v>8.6999999999999993</v>
      </c>
      <c r="F2529">
        <v>100</v>
      </c>
      <c r="G2529">
        <v>0</v>
      </c>
      <c r="H2529">
        <v>0</v>
      </c>
      <c r="I2529">
        <v>0</v>
      </c>
      <c r="J2529" s="4">
        <f t="shared" si="354"/>
        <v>12.893303056694435</v>
      </c>
      <c r="K2529" s="4">
        <f t="shared" si="355"/>
        <v>-28.271066769455274</v>
      </c>
      <c r="L2529" s="5">
        <f t="shared" si="351"/>
        <v>0</v>
      </c>
      <c r="M2529" s="5">
        <f t="shared" si="352"/>
        <v>0</v>
      </c>
      <c r="N2529" s="6">
        <f t="shared" si="353"/>
        <v>0</v>
      </c>
      <c r="O2529" s="6">
        <f t="shared" si="356"/>
        <v>0</v>
      </c>
      <c r="P2529" s="6">
        <f>FORECAST(J2529,Inputs!$B$10:$B$18,Inputs!$A$10:$A$18)</f>
        <v>30.674937991265686</v>
      </c>
      <c r="Q2529" s="6">
        <f>IF(Inputs!$D$10="Yes",IF('Hourly Calcs'!P2529&gt;'Hourly Calcs'!K2529,'Hourly Calcs'!O2529,N2529+O2529),N2529+O2529)</f>
        <v>0</v>
      </c>
      <c r="R2529" s="12">
        <f t="shared" si="357"/>
        <v>0</v>
      </c>
      <c r="S2529" s="1">
        <f>IF(AND(A2529&gt;=5,A2529&lt;=9),INDEX(Demand!$C$3:$C$26,C2529),INDEX(Demand!$B$3:$B$26,C2529))</f>
        <v>350</v>
      </c>
      <c r="T2529" s="7">
        <f t="shared" si="358"/>
        <v>0</v>
      </c>
      <c r="U2529" s="7">
        <f t="shared" si="359"/>
        <v>0</v>
      </c>
    </row>
    <row r="2530" spans="1:21" x14ac:dyDescent="0.2">
      <c r="A2530" s="1">
        <v>4</v>
      </c>
      <c r="B2530" s="1">
        <v>16</v>
      </c>
      <c r="C2530" s="1">
        <v>2</v>
      </c>
      <c r="D2530">
        <v>8.6999999999999993</v>
      </c>
      <c r="E2530">
        <v>8.6999999999999993</v>
      </c>
      <c r="F2530">
        <v>100</v>
      </c>
      <c r="G2530">
        <v>0</v>
      </c>
      <c r="H2530">
        <v>0</v>
      </c>
      <c r="I2530">
        <v>0</v>
      </c>
      <c r="J2530" s="4">
        <f t="shared" si="354"/>
        <v>28.971181725177132</v>
      </c>
      <c r="K2530" s="4">
        <f t="shared" si="355"/>
        <v>-24.858801180508678</v>
      </c>
      <c r="L2530" s="5">
        <f t="shared" si="351"/>
        <v>0</v>
      </c>
      <c r="M2530" s="5">
        <f t="shared" si="352"/>
        <v>0</v>
      </c>
      <c r="N2530" s="6">
        <f t="shared" si="353"/>
        <v>0</v>
      </c>
      <c r="O2530" s="6">
        <f t="shared" si="356"/>
        <v>0</v>
      </c>
      <c r="P2530" s="6">
        <f>FORECAST(J2530,Inputs!$B$10:$B$18,Inputs!$A$10:$A$18)</f>
        <v>30.823807238196082</v>
      </c>
      <c r="Q2530" s="6">
        <f>IF(Inputs!$D$10="Yes",IF('Hourly Calcs'!P2530&gt;'Hourly Calcs'!K2530,'Hourly Calcs'!O2530,N2530+O2530),N2530+O2530)</f>
        <v>0</v>
      </c>
      <c r="R2530" s="12">
        <f t="shared" si="357"/>
        <v>0</v>
      </c>
      <c r="S2530" s="1">
        <f>IF(AND(A2530&gt;=5,A2530&lt;=9),INDEX(Demand!$C$3:$C$26,C2530),INDEX(Demand!$B$3:$B$26,C2530))</f>
        <v>350</v>
      </c>
      <c r="T2530" s="7">
        <f t="shared" si="358"/>
        <v>0</v>
      </c>
      <c r="U2530" s="7">
        <f t="shared" si="359"/>
        <v>0</v>
      </c>
    </row>
    <row r="2531" spans="1:21" x14ac:dyDescent="0.2">
      <c r="A2531" s="1">
        <v>4</v>
      </c>
      <c r="B2531" s="1">
        <v>16</v>
      </c>
      <c r="C2531" s="1">
        <v>3</v>
      </c>
      <c r="D2531">
        <v>8.5</v>
      </c>
      <c r="E2531">
        <v>8.5</v>
      </c>
      <c r="F2531">
        <v>100</v>
      </c>
      <c r="G2531">
        <v>0</v>
      </c>
      <c r="H2531">
        <v>0</v>
      </c>
      <c r="I2531">
        <v>0</v>
      </c>
      <c r="J2531" s="4">
        <f t="shared" si="354"/>
        <v>43.706752063181369</v>
      </c>
      <c r="K2531" s="4">
        <f t="shared" si="355"/>
        <v>-19.213227717990264</v>
      </c>
      <c r="L2531" s="5">
        <f t="shared" ref="L2531:L2594" si="360">IF(ABS($B$5-J2531)&gt;90,0,ABS($B$5-J2531))</f>
        <v>0</v>
      </c>
      <c r="M2531" s="5">
        <f t="shared" ref="M2531:M2594" si="361">IF(K2531&gt;0,ABS($B$4-K2531),0)</f>
        <v>0</v>
      </c>
      <c r="N2531" s="6">
        <f t="shared" si="353"/>
        <v>0</v>
      </c>
      <c r="O2531" s="6">
        <f t="shared" si="356"/>
        <v>0</v>
      </c>
      <c r="P2531" s="6">
        <f>FORECAST(J2531,Inputs!$B$10:$B$18,Inputs!$A$10:$A$18)</f>
        <v>30.960247704288715</v>
      </c>
      <c r="Q2531" s="6">
        <f>IF(Inputs!$D$10="Yes",IF('Hourly Calcs'!P2531&gt;'Hourly Calcs'!K2531,'Hourly Calcs'!O2531,N2531+O2531),N2531+O2531)</f>
        <v>0</v>
      </c>
      <c r="R2531" s="12">
        <f t="shared" si="357"/>
        <v>0</v>
      </c>
      <c r="S2531" s="1">
        <f>IF(AND(A2531&gt;=5,A2531&lt;=9),INDEX(Demand!$C$3:$C$26,C2531),INDEX(Demand!$B$3:$B$26,C2531))</f>
        <v>350</v>
      </c>
      <c r="T2531" s="7">
        <f t="shared" si="358"/>
        <v>0</v>
      </c>
      <c r="U2531" s="7">
        <f t="shared" si="359"/>
        <v>0</v>
      </c>
    </row>
    <row r="2532" spans="1:21" x14ac:dyDescent="0.2">
      <c r="A2532" s="1">
        <v>4</v>
      </c>
      <c r="B2532" s="1">
        <v>16</v>
      </c>
      <c r="C2532" s="1">
        <v>4</v>
      </c>
      <c r="D2532">
        <v>8.5</v>
      </c>
      <c r="E2532">
        <v>8.5</v>
      </c>
      <c r="F2532">
        <v>100</v>
      </c>
      <c r="G2532">
        <v>0</v>
      </c>
      <c r="H2532">
        <v>0</v>
      </c>
      <c r="I2532">
        <v>0</v>
      </c>
      <c r="J2532" s="4">
        <f t="shared" si="354"/>
        <v>57.028949756654754</v>
      </c>
      <c r="K2532" s="4">
        <f t="shared" si="355"/>
        <v>-11.88100338626225</v>
      </c>
      <c r="L2532" s="5">
        <f t="shared" si="360"/>
        <v>0</v>
      </c>
      <c r="M2532" s="5">
        <f t="shared" si="361"/>
        <v>0</v>
      </c>
      <c r="N2532" s="6">
        <f t="shared" si="353"/>
        <v>0</v>
      </c>
      <c r="O2532" s="6">
        <f t="shared" si="356"/>
        <v>0</v>
      </c>
      <c r="P2532" s="6">
        <f>FORECAST(J2532,Inputs!$B$10:$B$18,Inputs!$A$10:$A$18)</f>
        <v>31.083601386635689</v>
      </c>
      <c r="Q2532" s="6">
        <f>IF(Inputs!$D$10="Yes",IF('Hourly Calcs'!P2532&gt;'Hourly Calcs'!K2532,'Hourly Calcs'!O2532,N2532+O2532),N2532+O2532)</f>
        <v>0</v>
      </c>
      <c r="R2532" s="12">
        <f t="shared" si="357"/>
        <v>0</v>
      </c>
      <c r="S2532" s="1">
        <f>IF(AND(A2532&gt;=5,A2532&lt;=9),INDEX(Demand!$C$3:$C$26,C2532),INDEX(Demand!$B$3:$B$26,C2532))</f>
        <v>350</v>
      </c>
      <c r="T2532" s="7">
        <f t="shared" si="358"/>
        <v>0</v>
      </c>
      <c r="U2532" s="7">
        <f t="shared" si="359"/>
        <v>0</v>
      </c>
    </row>
    <row r="2533" spans="1:21" x14ac:dyDescent="0.2">
      <c r="A2533" s="1">
        <v>4</v>
      </c>
      <c r="B2533" s="1">
        <v>16</v>
      </c>
      <c r="C2533" s="1">
        <v>5</v>
      </c>
      <c r="D2533">
        <v>8.1</v>
      </c>
      <c r="E2533">
        <v>8.1</v>
      </c>
      <c r="F2533">
        <v>100</v>
      </c>
      <c r="G2533">
        <v>0</v>
      </c>
      <c r="H2533">
        <v>0</v>
      </c>
      <c r="I2533">
        <v>0</v>
      </c>
      <c r="J2533" s="4">
        <f t="shared" si="354"/>
        <v>69.239896362561353</v>
      </c>
      <c r="K2533" s="4">
        <f t="shared" si="355"/>
        <v>-3.339373582073037</v>
      </c>
      <c r="L2533" s="5">
        <f t="shared" si="360"/>
        <v>0</v>
      </c>
      <c r="M2533" s="5">
        <f t="shared" si="361"/>
        <v>0</v>
      </c>
      <c r="N2533" s="6">
        <f t="shared" si="353"/>
        <v>0</v>
      </c>
      <c r="O2533" s="6">
        <f t="shared" si="356"/>
        <v>0</v>
      </c>
      <c r="P2533" s="6">
        <f>FORECAST(J2533,Inputs!$B$10:$B$18,Inputs!$A$10:$A$18)</f>
        <v>31.196665707060752</v>
      </c>
      <c r="Q2533" s="6">
        <f>IF(Inputs!$D$10="Yes",IF('Hourly Calcs'!P2533&gt;'Hourly Calcs'!K2533,'Hourly Calcs'!O2533,N2533+O2533),N2533+O2533)</f>
        <v>0</v>
      </c>
      <c r="R2533" s="12">
        <f t="shared" si="357"/>
        <v>0</v>
      </c>
      <c r="S2533" s="1">
        <f>IF(AND(A2533&gt;=5,A2533&lt;=9),INDEX(Demand!$C$3:$C$26,C2533),INDEX(Demand!$B$3:$B$26,C2533))</f>
        <v>350</v>
      </c>
      <c r="T2533" s="7">
        <f t="shared" si="358"/>
        <v>0</v>
      </c>
      <c r="U2533" s="7">
        <f t="shared" si="359"/>
        <v>0</v>
      </c>
    </row>
    <row r="2534" spans="1:21" x14ac:dyDescent="0.2">
      <c r="A2534" s="1">
        <v>4</v>
      </c>
      <c r="B2534" s="1">
        <v>16</v>
      </c>
      <c r="C2534" s="1">
        <v>6</v>
      </c>
      <c r="D2534">
        <v>7.9</v>
      </c>
      <c r="E2534">
        <v>7.9</v>
      </c>
      <c r="F2534">
        <v>100</v>
      </c>
      <c r="G2534">
        <v>3</v>
      </c>
      <c r="H2534">
        <v>0</v>
      </c>
      <c r="I2534">
        <v>3</v>
      </c>
      <c r="J2534" s="4">
        <f t="shared" si="354"/>
        <v>80.822548953805651</v>
      </c>
      <c r="K2534" s="4">
        <f t="shared" si="355"/>
        <v>5.8795094089146005</v>
      </c>
      <c r="L2534" s="5">
        <f t="shared" si="360"/>
        <v>84.177451046194349</v>
      </c>
      <c r="M2534" s="5">
        <f t="shared" si="361"/>
        <v>28.1204905910854</v>
      </c>
      <c r="N2534" s="6">
        <f t="shared" si="353"/>
        <v>0</v>
      </c>
      <c r="O2534" s="6">
        <f t="shared" si="356"/>
        <v>2.7435563588325627</v>
      </c>
      <c r="P2534" s="6">
        <f>FORECAST(J2534,Inputs!$B$10:$B$18,Inputs!$A$10:$A$18)</f>
        <v>31.303912490313014</v>
      </c>
      <c r="Q2534" s="6">
        <f>IF(Inputs!$D$10="Yes",IF('Hourly Calcs'!P2534&gt;'Hourly Calcs'!K2534,'Hourly Calcs'!O2534,N2534+O2534),N2534+O2534)</f>
        <v>2.7435563588325627</v>
      </c>
      <c r="R2534" s="12">
        <f t="shared" si="357"/>
        <v>13.037379817172337</v>
      </c>
      <c r="S2534" s="1">
        <f>IF(AND(A2534&gt;=5,A2534&lt;=9),INDEX(Demand!$C$3:$C$26,C2534),INDEX(Demand!$B$3:$B$26,C2534))</f>
        <v>350</v>
      </c>
      <c r="T2534" s="7">
        <f t="shared" si="358"/>
        <v>13.037379817172337</v>
      </c>
      <c r="U2534" s="7">
        <f t="shared" si="359"/>
        <v>0</v>
      </c>
    </row>
    <row r="2535" spans="1:21" x14ac:dyDescent="0.2">
      <c r="A2535" s="1">
        <v>4</v>
      </c>
      <c r="B2535" s="1">
        <v>16</v>
      </c>
      <c r="C2535" s="1">
        <v>7</v>
      </c>
      <c r="D2535">
        <v>7.8</v>
      </c>
      <c r="E2535">
        <v>7.8</v>
      </c>
      <c r="F2535">
        <v>100</v>
      </c>
      <c r="G2535">
        <v>29</v>
      </c>
      <c r="H2535">
        <v>0</v>
      </c>
      <c r="I2535">
        <v>29</v>
      </c>
      <c r="J2535" s="4">
        <f t="shared" si="354"/>
        <v>92.349417650766213</v>
      </c>
      <c r="K2535" s="4">
        <f t="shared" si="355"/>
        <v>15.268566159568451</v>
      </c>
      <c r="L2535" s="5">
        <f t="shared" si="360"/>
        <v>72.650582349233787</v>
      </c>
      <c r="M2535" s="5">
        <f t="shared" si="361"/>
        <v>18.731433840431549</v>
      </c>
      <c r="N2535" s="6">
        <f t="shared" si="353"/>
        <v>0</v>
      </c>
      <c r="O2535" s="6">
        <f t="shared" si="356"/>
        <v>26.521044802048102</v>
      </c>
      <c r="P2535" s="6">
        <f>FORECAST(J2535,Inputs!$B$10:$B$18,Inputs!$A$10:$A$18)</f>
        <v>31.410642756025609</v>
      </c>
      <c r="Q2535" s="6">
        <f>IF(Inputs!$D$10="Yes",IF('Hourly Calcs'!P2535&gt;'Hourly Calcs'!K2535,'Hourly Calcs'!O2535,N2535+O2535),N2535+O2535)</f>
        <v>26.521044802048102</v>
      </c>
      <c r="R2535" s="12">
        <f t="shared" si="357"/>
        <v>126.02800489933257</v>
      </c>
      <c r="S2535" s="1">
        <f>IF(AND(A2535&gt;=5,A2535&lt;=9),INDEX(Demand!$C$3:$C$26,C2535),INDEX(Demand!$B$3:$B$26,C2535))</f>
        <v>350</v>
      </c>
      <c r="T2535" s="7">
        <f t="shared" si="358"/>
        <v>126.02800489933259</v>
      </c>
      <c r="U2535" s="7">
        <f t="shared" si="359"/>
        <v>0</v>
      </c>
    </row>
    <row r="2536" spans="1:21" x14ac:dyDescent="0.2">
      <c r="A2536" s="1">
        <v>4</v>
      </c>
      <c r="B2536" s="1">
        <v>16</v>
      </c>
      <c r="C2536" s="1">
        <v>8</v>
      </c>
      <c r="D2536">
        <v>8.1</v>
      </c>
      <c r="E2536">
        <v>8.1</v>
      </c>
      <c r="F2536">
        <v>100</v>
      </c>
      <c r="G2536">
        <v>79</v>
      </c>
      <c r="H2536">
        <v>0</v>
      </c>
      <c r="I2536">
        <v>79</v>
      </c>
      <c r="J2536" s="4">
        <f t="shared" si="354"/>
        <v>104.4841256309996</v>
      </c>
      <c r="K2536" s="4">
        <f t="shared" si="355"/>
        <v>24.634935427584367</v>
      </c>
      <c r="L2536" s="5">
        <f t="shared" si="360"/>
        <v>60.5158743690004</v>
      </c>
      <c r="M2536" s="5">
        <f t="shared" si="361"/>
        <v>9.3650645724156334</v>
      </c>
      <c r="N2536" s="6">
        <f t="shared" si="353"/>
        <v>0</v>
      </c>
      <c r="O2536" s="6">
        <f t="shared" si="356"/>
        <v>72.24698411592415</v>
      </c>
      <c r="P2536" s="6">
        <f>FORECAST(J2536,Inputs!$B$10:$B$18,Inputs!$A$10:$A$18)</f>
        <v>31.523001163249994</v>
      </c>
      <c r="Q2536" s="6">
        <f>IF(Inputs!$D$10="Yes",IF('Hourly Calcs'!P2536&gt;'Hourly Calcs'!K2536,'Hourly Calcs'!O2536,N2536+O2536),N2536+O2536)</f>
        <v>72.24698411592415</v>
      </c>
      <c r="R2536" s="12">
        <f t="shared" si="357"/>
        <v>343.31766851887153</v>
      </c>
      <c r="S2536" s="1">
        <f>IF(AND(A2536&gt;=5,A2536&lt;=9),INDEX(Demand!$C$3:$C$26,C2536),INDEX(Demand!$B$3:$B$26,C2536))</f>
        <v>350</v>
      </c>
      <c r="T2536" s="7">
        <f t="shared" si="358"/>
        <v>343.31766851887153</v>
      </c>
      <c r="U2536" s="7">
        <f t="shared" si="359"/>
        <v>0</v>
      </c>
    </row>
    <row r="2537" spans="1:21" x14ac:dyDescent="0.2">
      <c r="A2537" s="1">
        <v>4</v>
      </c>
      <c r="B2537" s="1">
        <v>16</v>
      </c>
      <c r="C2537" s="1">
        <v>9</v>
      </c>
      <c r="D2537">
        <v>8.5</v>
      </c>
      <c r="E2537">
        <v>8.1</v>
      </c>
      <c r="F2537">
        <v>97</v>
      </c>
      <c r="G2537">
        <v>132</v>
      </c>
      <c r="H2537">
        <v>0</v>
      </c>
      <c r="I2537">
        <v>132</v>
      </c>
      <c r="J2537" s="4">
        <f t="shared" si="354"/>
        <v>118.02653983063465</v>
      </c>
      <c r="K2537" s="4">
        <f t="shared" si="355"/>
        <v>33.474942315765766</v>
      </c>
      <c r="L2537" s="5">
        <f t="shared" si="360"/>
        <v>46.973460169365353</v>
      </c>
      <c r="M2537" s="5">
        <f t="shared" si="361"/>
        <v>0.52505768423423405</v>
      </c>
      <c r="N2537" s="6">
        <f t="shared" si="353"/>
        <v>0</v>
      </c>
      <c r="O2537" s="6">
        <f t="shared" si="356"/>
        <v>120.71647978863275</v>
      </c>
      <c r="P2537" s="6">
        <f>FORECAST(J2537,Inputs!$B$10:$B$18,Inputs!$A$10:$A$18)</f>
        <v>31.64839388732069</v>
      </c>
      <c r="Q2537" s="6">
        <f>IF(Inputs!$D$10="Yes",IF('Hourly Calcs'!P2537&gt;'Hourly Calcs'!K2537,'Hourly Calcs'!O2537,N2537+O2537),N2537+O2537)</f>
        <v>120.71647978863275</v>
      </c>
      <c r="R2537" s="12">
        <f t="shared" si="357"/>
        <v>573.64471195558281</v>
      </c>
      <c r="S2537" s="1">
        <f>IF(AND(A2537&gt;=5,A2537&lt;=9),INDEX(Demand!$C$3:$C$26,C2537),INDEX(Demand!$B$3:$B$26,C2537))</f>
        <v>350</v>
      </c>
      <c r="T2537" s="7">
        <f t="shared" si="358"/>
        <v>350</v>
      </c>
      <c r="U2537" s="7">
        <f t="shared" si="359"/>
        <v>223.64471195558281</v>
      </c>
    </row>
    <row r="2538" spans="1:21" x14ac:dyDescent="0.2">
      <c r="A2538" s="1">
        <v>4</v>
      </c>
      <c r="B2538" s="1">
        <v>16</v>
      </c>
      <c r="C2538" s="1">
        <v>10</v>
      </c>
      <c r="D2538">
        <v>9.1</v>
      </c>
      <c r="E2538">
        <v>8.1</v>
      </c>
      <c r="F2538">
        <v>93</v>
      </c>
      <c r="G2538">
        <v>358</v>
      </c>
      <c r="H2538">
        <v>130</v>
      </c>
      <c r="I2538">
        <v>277</v>
      </c>
      <c r="J2538" s="4">
        <f t="shared" si="354"/>
        <v>133.91008498987878</v>
      </c>
      <c r="K2538" s="4">
        <f t="shared" si="355"/>
        <v>41.165398227042715</v>
      </c>
      <c r="L2538" s="5">
        <f t="shared" si="360"/>
        <v>31.089915010121217</v>
      </c>
      <c r="M2538" s="5">
        <f t="shared" si="361"/>
        <v>7.165398227042715</v>
      </c>
      <c r="N2538" s="6">
        <f t="shared" si="353"/>
        <v>117.80604354111942</v>
      </c>
      <c r="O2538" s="6">
        <f t="shared" si="356"/>
        <v>253.32170379887327</v>
      </c>
      <c r="P2538" s="6">
        <f>FORECAST(J2538,Inputs!$B$10:$B$18,Inputs!$A$10:$A$18)</f>
        <v>31.795463749906283</v>
      </c>
      <c r="Q2538" s="6">
        <f>IF(Inputs!$D$10="Yes",IF('Hourly Calcs'!P2538&gt;'Hourly Calcs'!K2538,'Hourly Calcs'!O2538,N2538+O2538),N2538+O2538)</f>
        <v>371.12774733999271</v>
      </c>
      <c r="R2538" s="12">
        <f t="shared" si="357"/>
        <v>1763.5990553596453</v>
      </c>
      <c r="S2538" s="1">
        <f>IF(AND(A2538&gt;=5,A2538&lt;=9),INDEX(Demand!$C$3:$C$26,C2538),INDEX(Demand!$B$3:$B$26,C2538))</f>
        <v>600</v>
      </c>
      <c r="T2538" s="7">
        <f t="shared" si="358"/>
        <v>600</v>
      </c>
      <c r="U2538" s="7">
        <f t="shared" si="359"/>
        <v>1163.5990553596453</v>
      </c>
    </row>
    <row r="2539" spans="1:21" x14ac:dyDescent="0.2">
      <c r="A2539" s="1">
        <v>4</v>
      </c>
      <c r="B2539" s="1">
        <v>16</v>
      </c>
      <c r="C2539" s="1">
        <v>11</v>
      </c>
      <c r="D2539">
        <v>9.6999999999999993</v>
      </c>
      <c r="E2539">
        <v>8.1999999999999993</v>
      </c>
      <c r="F2539">
        <v>90</v>
      </c>
      <c r="G2539">
        <v>427</v>
      </c>
      <c r="H2539">
        <v>129</v>
      </c>
      <c r="I2539">
        <v>335</v>
      </c>
      <c r="J2539" s="4">
        <f t="shared" si="354"/>
        <v>152.91299983594462</v>
      </c>
      <c r="K2539" s="4">
        <f t="shared" si="355"/>
        <v>46.846355938517242</v>
      </c>
      <c r="L2539" s="5">
        <f t="shared" si="360"/>
        <v>12.087000164055382</v>
      </c>
      <c r="M2539" s="5">
        <f t="shared" si="361"/>
        <v>12.846355938517242</v>
      </c>
      <c r="N2539" s="6">
        <f t="shared" si="353"/>
        <v>126.26344113297522</v>
      </c>
      <c r="O2539" s="6">
        <f t="shared" si="356"/>
        <v>306.36379340296946</v>
      </c>
      <c r="P2539" s="6">
        <f>FORECAST(J2539,Inputs!$B$10:$B$18,Inputs!$A$10:$A$18)</f>
        <v>31.971416665147633</v>
      </c>
      <c r="Q2539" s="6">
        <f>IF(Inputs!$D$10="Yes",IF('Hourly Calcs'!P2539&gt;'Hourly Calcs'!K2539,'Hourly Calcs'!O2539,N2539+O2539),N2539+O2539)</f>
        <v>432.62723453594469</v>
      </c>
      <c r="R2539" s="12">
        <f t="shared" si="357"/>
        <v>2055.8446185148091</v>
      </c>
      <c r="S2539" s="1">
        <f>IF(AND(A2539&gt;=5,A2539&lt;=9),INDEX(Demand!$C$3:$C$26,C2539),INDEX(Demand!$B$3:$B$26,C2539))</f>
        <v>600</v>
      </c>
      <c r="T2539" s="7">
        <f t="shared" si="358"/>
        <v>600</v>
      </c>
      <c r="U2539" s="7">
        <f t="shared" si="359"/>
        <v>1455.8446185148091</v>
      </c>
    </row>
    <row r="2540" spans="1:21" x14ac:dyDescent="0.2">
      <c r="A2540" s="1">
        <v>4</v>
      </c>
      <c r="B2540" s="1">
        <v>16</v>
      </c>
      <c r="C2540" s="1">
        <v>12</v>
      </c>
      <c r="D2540">
        <v>10.3</v>
      </c>
      <c r="E2540">
        <v>8.3000000000000007</v>
      </c>
      <c r="F2540">
        <v>87</v>
      </c>
      <c r="G2540">
        <v>465</v>
      </c>
      <c r="H2540">
        <v>131</v>
      </c>
      <c r="I2540">
        <v>365</v>
      </c>
      <c r="J2540" s="4">
        <f t="shared" si="354"/>
        <v>174.75828574792703</v>
      </c>
      <c r="K2540" s="4">
        <f t="shared" si="355"/>
        <v>49.514807350983794</v>
      </c>
      <c r="L2540" s="5">
        <f t="shared" si="360"/>
        <v>9.7582857479270331</v>
      </c>
      <c r="M2540" s="5">
        <f t="shared" si="361"/>
        <v>15.514807350983794</v>
      </c>
      <c r="N2540" s="6">
        <f t="shared" si="353"/>
        <v>129.47361574580211</v>
      </c>
      <c r="O2540" s="6">
        <f t="shared" si="356"/>
        <v>333.7993569912951</v>
      </c>
      <c r="P2540" s="6">
        <f>FORECAST(J2540,Inputs!$B$10:$B$18,Inputs!$A$10:$A$18)</f>
        <v>32.17368783099932</v>
      </c>
      <c r="Q2540" s="6">
        <f>IF(Inputs!$D$10="Yes",IF('Hourly Calcs'!P2540&gt;'Hourly Calcs'!K2540,'Hourly Calcs'!O2540,N2540+O2540),N2540+O2540)</f>
        <v>463.27297273709723</v>
      </c>
      <c r="R2540" s="12">
        <f t="shared" si="357"/>
        <v>2201.4731664466858</v>
      </c>
      <c r="S2540" s="1">
        <f>IF(AND(A2540&gt;=5,A2540&lt;=9),INDEX(Demand!$C$3:$C$26,C2540),INDEX(Demand!$B$3:$B$26,C2540))</f>
        <v>600</v>
      </c>
      <c r="T2540" s="7">
        <f t="shared" si="358"/>
        <v>600</v>
      </c>
      <c r="U2540" s="7">
        <f t="shared" si="359"/>
        <v>1601.4731664466858</v>
      </c>
    </row>
    <row r="2541" spans="1:21" x14ac:dyDescent="0.2">
      <c r="A2541" s="1">
        <v>4</v>
      </c>
      <c r="B2541" s="1">
        <v>16</v>
      </c>
      <c r="C2541" s="1">
        <v>13</v>
      </c>
      <c r="D2541">
        <v>10.8</v>
      </c>
      <c r="E2541">
        <v>8.6</v>
      </c>
      <c r="F2541">
        <v>86</v>
      </c>
      <c r="G2541">
        <v>469</v>
      </c>
      <c r="H2541">
        <v>89</v>
      </c>
      <c r="I2541">
        <v>401</v>
      </c>
      <c r="J2541" s="4">
        <f t="shared" si="354"/>
        <v>197.29007235095872</v>
      </c>
      <c r="K2541" s="4">
        <f t="shared" si="355"/>
        <v>48.528418208944174</v>
      </c>
      <c r="L2541" s="5">
        <f t="shared" si="360"/>
        <v>32.290072350958724</v>
      </c>
      <c r="M2541" s="5">
        <f t="shared" si="361"/>
        <v>14.528418208944174</v>
      </c>
      <c r="N2541" s="6">
        <f t="shared" si="353"/>
        <v>83.147395908709228</v>
      </c>
      <c r="O2541" s="6">
        <f t="shared" si="356"/>
        <v>366.72203329728586</v>
      </c>
      <c r="P2541" s="6">
        <f>FORECAST(J2541,Inputs!$B$10:$B$18,Inputs!$A$10:$A$18)</f>
        <v>32.382315484731095</v>
      </c>
      <c r="Q2541" s="6">
        <f>IF(Inputs!$D$10="Yes",IF('Hourly Calcs'!P2541&gt;'Hourly Calcs'!K2541,'Hourly Calcs'!O2541,N2541+O2541),N2541+O2541)</f>
        <v>449.86942920599506</v>
      </c>
      <c r="R2541" s="12">
        <f t="shared" si="357"/>
        <v>2137.7795275868884</v>
      </c>
      <c r="S2541" s="1">
        <f>IF(AND(A2541&gt;=5,A2541&lt;=9),INDEX(Demand!$C$3:$C$26,C2541),INDEX(Demand!$B$3:$B$26,C2541))</f>
        <v>600</v>
      </c>
      <c r="T2541" s="7">
        <f t="shared" si="358"/>
        <v>600</v>
      </c>
      <c r="U2541" s="7">
        <f t="shared" si="359"/>
        <v>1537.7795275868884</v>
      </c>
    </row>
    <row r="2542" spans="1:21" x14ac:dyDescent="0.2">
      <c r="A2542" s="1">
        <v>4</v>
      </c>
      <c r="B2542" s="1">
        <v>16</v>
      </c>
      <c r="C2542" s="1">
        <v>14</v>
      </c>
      <c r="D2542">
        <v>11.7</v>
      </c>
      <c r="E2542">
        <v>8.9</v>
      </c>
      <c r="F2542">
        <v>83</v>
      </c>
      <c r="G2542">
        <v>441</v>
      </c>
      <c r="H2542">
        <v>129</v>
      </c>
      <c r="I2542">
        <v>346</v>
      </c>
      <c r="J2542" s="4">
        <f t="shared" si="354"/>
        <v>217.76930893491519</v>
      </c>
      <c r="K2542" s="4">
        <f t="shared" si="355"/>
        <v>44.142284030773119</v>
      </c>
      <c r="L2542" s="5">
        <f t="shared" si="360"/>
        <v>52.769308934915188</v>
      </c>
      <c r="M2542" s="5">
        <f t="shared" si="361"/>
        <v>10.142284030773119</v>
      </c>
      <c r="N2542" s="6">
        <f t="shared" si="353"/>
        <v>105.80116834199447</v>
      </c>
      <c r="O2542" s="6">
        <f t="shared" si="356"/>
        <v>316.42350005202218</v>
      </c>
      <c r="P2542" s="6">
        <f>FORECAST(J2542,Inputs!$B$10:$B$18,Inputs!$A$10:$A$18)</f>
        <v>32.571938045693656</v>
      </c>
      <c r="Q2542" s="6">
        <f>IF(Inputs!$D$10="Yes",IF('Hourly Calcs'!P2542&gt;'Hourly Calcs'!K2542,'Hourly Calcs'!O2542,N2542+O2542),N2542+O2542)</f>
        <v>422.22466839401665</v>
      </c>
      <c r="R2542" s="12">
        <f t="shared" si="357"/>
        <v>2006.4116242083669</v>
      </c>
      <c r="S2542" s="1">
        <f>IF(AND(A2542&gt;=5,A2542&lt;=9),INDEX(Demand!$C$3:$C$26,C2542),INDEX(Demand!$B$3:$B$26,C2542))</f>
        <v>600</v>
      </c>
      <c r="T2542" s="7">
        <f t="shared" si="358"/>
        <v>600</v>
      </c>
      <c r="U2542" s="7">
        <f t="shared" si="359"/>
        <v>1406.4116242083669</v>
      </c>
    </row>
    <row r="2543" spans="1:21" x14ac:dyDescent="0.2">
      <c r="A2543" s="1">
        <v>4</v>
      </c>
      <c r="B2543" s="1">
        <v>16</v>
      </c>
      <c r="C2543" s="1">
        <v>15</v>
      </c>
      <c r="D2543">
        <v>12</v>
      </c>
      <c r="E2543">
        <v>9.4</v>
      </c>
      <c r="F2543">
        <v>84</v>
      </c>
      <c r="G2543">
        <v>380</v>
      </c>
      <c r="H2543">
        <v>124</v>
      </c>
      <c r="I2543">
        <v>300</v>
      </c>
      <c r="J2543" s="4">
        <f t="shared" si="354"/>
        <v>235.05462532373645</v>
      </c>
      <c r="K2543" s="4">
        <f t="shared" si="355"/>
        <v>37.27771484818129</v>
      </c>
      <c r="L2543" s="5">
        <f t="shared" si="360"/>
        <v>70.054625323736445</v>
      </c>
      <c r="M2543" s="5">
        <f t="shared" si="361"/>
        <v>3.2777148481812901</v>
      </c>
      <c r="N2543" s="6">
        <f t="shared" si="353"/>
        <v>81.085515212131753</v>
      </c>
      <c r="O2543" s="6">
        <f t="shared" si="356"/>
        <v>274.35563588325624</v>
      </c>
      <c r="P2543" s="6">
        <f>FORECAST(J2543,Inputs!$B$10:$B$18,Inputs!$A$10:$A$18)</f>
        <v>32.731987271516076</v>
      </c>
      <c r="Q2543" s="6">
        <f>IF(Inputs!$D$10="Yes",IF('Hourly Calcs'!P2543&gt;'Hourly Calcs'!K2543,'Hourly Calcs'!O2543,N2543+O2543),N2543+O2543)</f>
        <v>355.44115109538802</v>
      </c>
      <c r="R2543" s="12">
        <f t="shared" si="357"/>
        <v>1689.0563500052838</v>
      </c>
      <c r="S2543" s="1">
        <f>IF(AND(A2543&gt;=5,A2543&lt;=9),INDEX(Demand!$C$3:$C$26,C2543),INDEX(Demand!$B$3:$B$26,C2543))</f>
        <v>600</v>
      </c>
      <c r="T2543" s="7">
        <f t="shared" si="358"/>
        <v>600</v>
      </c>
      <c r="U2543" s="7">
        <f t="shared" si="359"/>
        <v>1089.0563500052838</v>
      </c>
    </row>
    <row r="2544" spans="1:21" x14ac:dyDescent="0.2">
      <c r="A2544" s="1">
        <v>4</v>
      </c>
      <c r="B2544" s="1">
        <v>16</v>
      </c>
      <c r="C2544" s="1">
        <v>16</v>
      </c>
      <c r="D2544">
        <v>11.6</v>
      </c>
      <c r="E2544">
        <v>9.4</v>
      </c>
      <c r="F2544">
        <v>86</v>
      </c>
      <c r="G2544">
        <v>294</v>
      </c>
      <c r="H2544">
        <v>72</v>
      </c>
      <c r="I2544">
        <v>255</v>
      </c>
      <c r="J2544" s="4">
        <f t="shared" si="354"/>
        <v>249.5793442016809</v>
      </c>
      <c r="K2544" s="4">
        <f t="shared" si="355"/>
        <v>28.896324812758799</v>
      </c>
      <c r="L2544" s="5">
        <f t="shared" si="360"/>
        <v>84.579344201680897</v>
      </c>
      <c r="M2544" s="5">
        <f t="shared" si="361"/>
        <v>5.1036751872412012</v>
      </c>
      <c r="N2544" s="6">
        <f t="shared" si="353"/>
        <v>32.173999029094347</v>
      </c>
      <c r="O2544" s="6">
        <f t="shared" si="356"/>
        <v>233.20229050076782</v>
      </c>
      <c r="P2544" s="6">
        <f>FORECAST(J2544,Inputs!$B$10:$B$18,Inputs!$A$10:$A$18)</f>
        <v>32.86647540927482</v>
      </c>
      <c r="Q2544" s="6">
        <f>IF(Inputs!$D$10="Yes",IF('Hourly Calcs'!P2544&gt;'Hourly Calcs'!K2544,'Hourly Calcs'!O2544,N2544+O2544),N2544+O2544)</f>
        <v>233.20229050076782</v>
      </c>
      <c r="R2544" s="12">
        <f t="shared" si="357"/>
        <v>1108.1772844596487</v>
      </c>
      <c r="S2544" s="1">
        <f>IF(AND(A2544&gt;=5,A2544&lt;=9),INDEX(Demand!$C$3:$C$26,C2544),INDEX(Demand!$B$3:$B$26,C2544))</f>
        <v>900</v>
      </c>
      <c r="T2544" s="7">
        <f t="shared" si="358"/>
        <v>900</v>
      </c>
      <c r="U2544" s="7">
        <f t="shared" si="359"/>
        <v>208.17728445964872</v>
      </c>
    </row>
    <row r="2545" spans="1:21" x14ac:dyDescent="0.2">
      <c r="A2545" s="1">
        <v>4</v>
      </c>
      <c r="B2545" s="1">
        <v>16</v>
      </c>
      <c r="C2545" s="1">
        <v>17</v>
      </c>
      <c r="D2545">
        <v>11.1</v>
      </c>
      <c r="E2545">
        <v>9.1</v>
      </c>
      <c r="F2545">
        <v>87</v>
      </c>
      <c r="G2545">
        <v>191</v>
      </c>
      <c r="H2545">
        <v>51</v>
      </c>
      <c r="I2545">
        <v>171</v>
      </c>
      <c r="J2545" s="4">
        <f t="shared" si="354"/>
        <v>262.27245340375754</v>
      </c>
      <c r="K2545" s="4">
        <f t="shared" si="355"/>
        <v>19.726460238040374</v>
      </c>
      <c r="L2545" s="5">
        <f t="shared" si="360"/>
        <v>0</v>
      </c>
      <c r="M2545" s="5">
        <f t="shared" si="361"/>
        <v>14.273539761959626</v>
      </c>
      <c r="N2545" s="6">
        <f t="shared" si="353"/>
        <v>10.872805215668661</v>
      </c>
      <c r="O2545" s="6">
        <f t="shared" si="356"/>
        <v>156.38271245345607</v>
      </c>
      <c r="P2545" s="6">
        <f>FORECAST(J2545,Inputs!$B$10:$B$18,Inputs!$A$10:$A$18)</f>
        <v>32.984004198182937</v>
      </c>
      <c r="Q2545" s="6">
        <f>IF(Inputs!$D$10="Yes",IF('Hourly Calcs'!P2545&gt;'Hourly Calcs'!K2545,'Hourly Calcs'!O2545,N2545+O2545),N2545+O2545)</f>
        <v>156.38271245345607</v>
      </c>
      <c r="R2545" s="12">
        <f t="shared" si="357"/>
        <v>743.13064957882318</v>
      </c>
      <c r="S2545" s="1">
        <f>IF(AND(A2545&gt;=5,A2545&lt;=9),INDEX(Demand!$C$3:$C$26,C2545),INDEX(Demand!$B$3:$B$26,C2545))</f>
        <v>900</v>
      </c>
      <c r="T2545" s="7">
        <f t="shared" si="358"/>
        <v>743.13064957882318</v>
      </c>
      <c r="U2545" s="7">
        <f t="shared" si="359"/>
        <v>0</v>
      </c>
    </row>
    <row r="2546" spans="1:21" x14ac:dyDescent="0.2">
      <c r="A2546" s="1">
        <v>4</v>
      </c>
      <c r="B2546" s="1">
        <v>16</v>
      </c>
      <c r="C2546" s="1">
        <v>18</v>
      </c>
      <c r="D2546">
        <v>10.4</v>
      </c>
      <c r="E2546">
        <v>8.6999999999999993</v>
      </c>
      <c r="F2546">
        <v>89</v>
      </c>
      <c r="G2546">
        <v>86</v>
      </c>
      <c r="H2546">
        <v>6</v>
      </c>
      <c r="I2546">
        <v>85</v>
      </c>
      <c r="J2546" s="4">
        <f t="shared" si="354"/>
        <v>274.00564255043037</v>
      </c>
      <c r="K2546" s="4">
        <f t="shared" si="355"/>
        <v>10.304494688340313</v>
      </c>
      <c r="L2546" s="5">
        <f t="shared" si="360"/>
        <v>0</v>
      </c>
      <c r="M2546" s="5">
        <f t="shared" si="361"/>
        <v>23.695505311659687</v>
      </c>
      <c r="N2546" s="6">
        <f t="shared" si="353"/>
        <v>0</v>
      </c>
      <c r="O2546" s="6">
        <f t="shared" si="356"/>
        <v>77.734096833589263</v>
      </c>
      <c r="P2546" s="6">
        <f>FORECAST(J2546,Inputs!$B$10:$B$18,Inputs!$A$10:$A$18)</f>
        <v>33.092644838429905</v>
      </c>
      <c r="Q2546" s="6">
        <f>IF(Inputs!$D$10="Yes",IF('Hourly Calcs'!P2546&gt;'Hourly Calcs'!K2546,'Hourly Calcs'!O2546,N2546+O2546),N2546+O2546)</f>
        <v>77.734096833589263</v>
      </c>
      <c r="R2546" s="12">
        <f t="shared" si="357"/>
        <v>369.39242815321614</v>
      </c>
      <c r="S2546" s="1">
        <f>IF(AND(A2546&gt;=5,A2546&lt;=9),INDEX(Demand!$C$3:$C$26,C2546),INDEX(Demand!$B$3:$B$26,C2546))</f>
        <v>900</v>
      </c>
      <c r="T2546" s="7">
        <f t="shared" si="358"/>
        <v>369.39242815321609</v>
      </c>
      <c r="U2546" s="7">
        <f t="shared" si="359"/>
        <v>0</v>
      </c>
    </row>
    <row r="2547" spans="1:21" x14ac:dyDescent="0.2">
      <c r="A2547" s="1">
        <v>4</v>
      </c>
      <c r="B2547" s="1">
        <v>16</v>
      </c>
      <c r="C2547" s="1">
        <v>19</v>
      </c>
      <c r="D2547">
        <v>9.5</v>
      </c>
      <c r="E2547">
        <v>8.5</v>
      </c>
      <c r="F2547">
        <v>93</v>
      </c>
      <c r="G2547">
        <v>13</v>
      </c>
      <c r="H2547">
        <v>0</v>
      </c>
      <c r="I2547">
        <v>13</v>
      </c>
      <c r="J2547" s="4">
        <f t="shared" si="354"/>
        <v>285.49956850290403</v>
      </c>
      <c r="K2547" s="4">
        <f t="shared" si="355"/>
        <v>1.2606618888856786</v>
      </c>
      <c r="L2547" s="5">
        <f t="shared" si="360"/>
        <v>0</v>
      </c>
      <c r="M2547" s="5">
        <f t="shared" si="361"/>
        <v>32.739338111114321</v>
      </c>
      <c r="N2547" s="6">
        <f t="shared" si="353"/>
        <v>0</v>
      </c>
      <c r="O2547" s="6">
        <f t="shared" si="356"/>
        <v>11.888744221607771</v>
      </c>
      <c r="P2547" s="6">
        <f>FORECAST(J2547,Inputs!$B$10:$B$18,Inputs!$A$10:$A$18)</f>
        <v>33.199070078730593</v>
      </c>
      <c r="Q2547" s="6">
        <f>IF(Inputs!$D$10="Yes",IF('Hourly Calcs'!P2547&gt;'Hourly Calcs'!K2547,'Hourly Calcs'!O2547,N2547+O2547),N2547+O2547)</f>
        <v>11.888744221607771</v>
      </c>
      <c r="R2547" s="12">
        <f t="shared" si="357"/>
        <v>56.495312541080125</v>
      </c>
      <c r="S2547" s="1">
        <f>IF(AND(A2547&gt;=5,A2547&lt;=9),INDEX(Demand!$C$3:$C$26,C2547),INDEX(Demand!$B$3:$B$26,C2547))</f>
        <v>900</v>
      </c>
      <c r="T2547" s="7">
        <f t="shared" si="358"/>
        <v>56.495312541080125</v>
      </c>
      <c r="U2547" s="7">
        <f t="shared" si="359"/>
        <v>0</v>
      </c>
    </row>
    <row r="2548" spans="1:21" x14ac:dyDescent="0.2">
      <c r="A2548" s="1">
        <v>4</v>
      </c>
      <c r="B2548" s="1">
        <v>16</v>
      </c>
      <c r="C2548" s="1">
        <v>20</v>
      </c>
      <c r="D2548">
        <v>9.5</v>
      </c>
      <c r="E2548">
        <v>8.1999999999999993</v>
      </c>
      <c r="F2548">
        <v>92</v>
      </c>
      <c r="G2548">
        <v>0</v>
      </c>
      <c r="H2548">
        <v>0</v>
      </c>
      <c r="I2548">
        <v>0</v>
      </c>
      <c r="J2548" s="4">
        <f t="shared" si="354"/>
        <v>297.36305574738822</v>
      </c>
      <c r="K2548" s="4">
        <f t="shared" si="355"/>
        <v>-7.8878123345368039</v>
      </c>
      <c r="L2548" s="5">
        <f t="shared" si="360"/>
        <v>0</v>
      </c>
      <c r="M2548" s="5">
        <f t="shared" si="361"/>
        <v>0</v>
      </c>
      <c r="N2548" s="6">
        <f t="shared" si="353"/>
        <v>0</v>
      </c>
      <c r="O2548" s="6">
        <f t="shared" si="356"/>
        <v>0</v>
      </c>
      <c r="P2548" s="6">
        <f>FORECAST(J2548,Inputs!$B$10:$B$18,Inputs!$A$10:$A$18)</f>
        <v>33.308917182846187</v>
      </c>
      <c r="Q2548" s="6">
        <f>IF(Inputs!$D$10="Yes",IF('Hourly Calcs'!P2548&gt;'Hourly Calcs'!K2548,'Hourly Calcs'!O2548,N2548+O2548),N2548+O2548)</f>
        <v>0</v>
      </c>
      <c r="R2548" s="12">
        <f t="shared" si="357"/>
        <v>0</v>
      </c>
      <c r="S2548" s="1">
        <f>IF(AND(A2548&gt;=5,A2548&lt;=9),INDEX(Demand!$C$3:$C$26,C2548),INDEX(Demand!$B$3:$B$26,C2548))</f>
        <v>800</v>
      </c>
      <c r="T2548" s="7">
        <f t="shared" si="358"/>
        <v>0</v>
      </c>
      <c r="U2548" s="7">
        <f t="shared" si="359"/>
        <v>0</v>
      </c>
    </row>
    <row r="2549" spans="1:21" x14ac:dyDescent="0.2">
      <c r="A2549" s="1">
        <v>4</v>
      </c>
      <c r="B2549" s="1">
        <v>16</v>
      </c>
      <c r="C2549" s="1">
        <v>21</v>
      </c>
      <c r="D2549">
        <v>9.1</v>
      </c>
      <c r="E2549">
        <v>8.1999999999999993</v>
      </c>
      <c r="F2549">
        <v>94</v>
      </c>
      <c r="G2549">
        <v>0</v>
      </c>
      <c r="H2549">
        <v>0</v>
      </c>
      <c r="I2549">
        <v>0</v>
      </c>
      <c r="J2549" s="4">
        <f t="shared" si="354"/>
        <v>310.12117247771408</v>
      </c>
      <c r="K2549" s="4">
        <f t="shared" si="355"/>
        <v>-15.785289904173496</v>
      </c>
      <c r="L2549" s="5">
        <f t="shared" si="360"/>
        <v>0</v>
      </c>
      <c r="M2549" s="5">
        <f t="shared" si="361"/>
        <v>0</v>
      </c>
      <c r="N2549" s="6">
        <f t="shared" si="353"/>
        <v>0</v>
      </c>
      <c r="O2549" s="6">
        <f t="shared" si="356"/>
        <v>0</v>
      </c>
      <c r="P2549" s="6">
        <f>FORECAST(J2549,Inputs!$B$10:$B$18,Inputs!$A$10:$A$18)</f>
        <v>33.427047893312164</v>
      </c>
      <c r="Q2549" s="6">
        <f>IF(Inputs!$D$10="Yes",IF('Hourly Calcs'!P2549&gt;'Hourly Calcs'!K2549,'Hourly Calcs'!O2549,N2549+O2549),N2549+O2549)</f>
        <v>0</v>
      </c>
      <c r="R2549" s="12">
        <f t="shared" si="357"/>
        <v>0</v>
      </c>
      <c r="S2549" s="1">
        <f>IF(AND(A2549&gt;=5,A2549&lt;=9),INDEX(Demand!$C$3:$C$26,C2549),INDEX(Demand!$B$3:$B$26,C2549))</f>
        <v>700</v>
      </c>
      <c r="T2549" s="7">
        <f t="shared" si="358"/>
        <v>0</v>
      </c>
      <c r="U2549" s="7">
        <f t="shared" si="359"/>
        <v>0</v>
      </c>
    </row>
    <row r="2550" spans="1:21" x14ac:dyDescent="0.2">
      <c r="A2550" s="1">
        <v>4</v>
      </c>
      <c r="B2550" s="1">
        <v>16</v>
      </c>
      <c r="C2550" s="1">
        <v>22</v>
      </c>
      <c r="D2550">
        <v>8.8000000000000007</v>
      </c>
      <c r="E2550">
        <v>8.1999999999999993</v>
      </c>
      <c r="F2550">
        <v>96</v>
      </c>
      <c r="G2550">
        <v>0</v>
      </c>
      <c r="H2550">
        <v>0</v>
      </c>
      <c r="I2550">
        <v>0</v>
      </c>
      <c r="J2550" s="4">
        <f t="shared" si="354"/>
        <v>324.17131661842217</v>
      </c>
      <c r="K2550" s="4">
        <f t="shared" si="355"/>
        <v>-22.235206976905417</v>
      </c>
      <c r="L2550" s="5">
        <f t="shared" si="360"/>
        <v>0</v>
      </c>
      <c r="M2550" s="5">
        <f t="shared" si="361"/>
        <v>0</v>
      </c>
      <c r="N2550" s="6">
        <f t="shared" si="353"/>
        <v>0</v>
      </c>
      <c r="O2550" s="6">
        <f t="shared" si="356"/>
        <v>0</v>
      </c>
      <c r="P2550" s="6">
        <f>FORECAST(J2550,Inputs!$B$10:$B$18,Inputs!$A$10:$A$18)</f>
        <v>33.557141820540942</v>
      </c>
      <c r="Q2550" s="6">
        <f>IF(Inputs!$D$10="Yes",IF('Hourly Calcs'!P2550&gt;'Hourly Calcs'!K2550,'Hourly Calcs'!O2550,N2550+O2550),N2550+O2550)</f>
        <v>0</v>
      </c>
      <c r="R2550" s="12">
        <f t="shared" si="357"/>
        <v>0</v>
      </c>
      <c r="S2550" s="1">
        <f>IF(AND(A2550&gt;=5,A2550&lt;=9),INDEX(Demand!$C$3:$C$26,C2550),INDEX(Demand!$B$3:$B$26,C2550))</f>
        <v>600</v>
      </c>
      <c r="T2550" s="7">
        <f t="shared" si="358"/>
        <v>0</v>
      </c>
      <c r="U2550" s="7">
        <f t="shared" si="359"/>
        <v>0</v>
      </c>
    </row>
    <row r="2551" spans="1:21" x14ac:dyDescent="0.2">
      <c r="A2551" s="1">
        <v>4</v>
      </c>
      <c r="B2551" s="1">
        <v>16</v>
      </c>
      <c r="C2551" s="1">
        <v>23</v>
      </c>
      <c r="D2551">
        <v>7.8</v>
      </c>
      <c r="E2551">
        <v>7.6</v>
      </c>
      <c r="F2551">
        <v>99</v>
      </c>
      <c r="G2551">
        <v>0</v>
      </c>
      <c r="H2551">
        <v>0</v>
      </c>
      <c r="I2551">
        <v>0</v>
      </c>
      <c r="J2551" s="4">
        <f t="shared" si="354"/>
        <v>339.63417070420695</v>
      </c>
      <c r="K2551" s="4">
        <f t="shared" si="355"/>
        <v>-26.698974300584979</v>
      </c>
      <c r="L2551" s="5">
        <f t="shared" si="360"/>
        <v>0</v>
      </c>
      <c r="M2551" s="5">
        <f t="shared" si="361"/>
        <v>0</v>
      </c>
      <c r="N2551" s="6">
        <f t="shared" si="353"/>
        <v>0</v>
      </c>
      <c r="O2551" s="6">
        <f t="shared" si="356"/>
        <v>0</v>
      </c>
      <c r="P2551" s="6">
        <f>FORECAST(J2551,Inputs!$B$10:$B$18,Inputs!$A$10:$A$18)</f>
        <v>33.700316395409324</v>
      </c>
      <c r="Q2551" s="6">
        <f>IF(Inputs!$D$10="Yes",IF('Hourly Calcs'!P2551&gt;'Hourly Calcs'!K2551,'Hourly Calcs'!O2551,N2551+O2551),N2551+O2551)</f>
        <v>0</v>
      </c>
      <c r="R2551" s="12">
        <f t="shared" si="357"/>
        <v>0</v>
      </c>
      <c r="S2551" s="1">
        <f>IF(AND(A2551&gt;=5,A2551&lt;=9),INDEX(Demand!$C$3:$C$26,C2551),INDEX(Demand!$B$3:$B$26,C2551))</f>
        <v>500</v>
      </c>
      <c r="T2551" s="7">
        <f t="shared" si="358"/>
        <v>0</v>
      </c>
      <c r="U2551" s="7">
        <f t="shared" si="359"/>
        <v>0</v>
      </c>
    </row>
    <row r="2552" spans="1:21" x14ac:dyDescent="0.2">
      <c r="A2552" s="1">
        <v>4</v>
      </c>
      <c r="B2552" s="1">
        <v>16</v>
      </c>
      <c r="C2552" s="1">
        <v>24</v>
      </c>
      <c r="D2552">
        <v>7.3</v>
      </c>
      <c r="E2552">
        <v>7.1</v>
      </c>
      <c r="F2552">
        <v>99</v>
      </c>
      <c r="G2552">
        <v>0</v>
      </c>
      <c r="H2552">
        <v>0</v>
      </c>
      <c r="I2552">
        <v>0</v>
      </c>
      <c r="J2552" s="4">
        <f t="shared" si="354"/>
        <v>356.156451108998</v>
      </c>
      <c r="K2552" s="4">
        <f t="shared" si="355"/>
        <v>-28.679384850352605</v>
      </c>
      <c r="L2552" s="5">
        <f t="shared" si="360"/>
        <v>0</v>
      </c>
      <c r="M2552" s="5">
        <f t="shared" si="361"/>
        <v>0</v>
      </c>
      <c r="N2552" s="6">
        <f t="shared" si="353"/>
        <v>0</v>
      </c>
      <c r="O2552" s="6">
        <f t="shared" si="356"/>
        <v>0</v>
      </c>
      <c r="P2552" s="6">
        <f>FORECAST(J2552,Inputs!$B$10:$B$18,Inputs!$A$10:$A$18)</f>
        <v>33.853300473231464</v>
      </c>
      <c r="Q2552" s="6">
        <f>IF(Inputs!$D$10="Yes",IF('Hourly Calcs'!P2552&gt;'Hourly Calcs'!K2552,'Hourly Calcs'!O2552,N2552+O2552),N2552+O2552)</f>
        <v>0</v>
      </c>
      <c r="R2552" s="12">
        <f t="shared" si="357"/>
        <v>0</v>
      </c>
      <c r="S2552" s="1">
        <f>IF(AND(A2552&gt;=5,A2552&lt;=9),INDEX(Demand!$C$3:$C$26,C2552),INDEX(Demand!$B$3:$B$26,C2552))</f>
        <v>400</v>
      </c>
      <c r="T2552" s="7">
        <f t="shared" si="358"/>
        <v>0</v>
      </c>
      <c r="U2552" s="7">
        <f t="shared" si="359"/>
        <v>0</v>
      </c>
    </row>
    <row r="2553" spans="1:21" x14ac:dyDescent="0.2">
      <c r="A2553" s="1">
        <v>4</v>
      </c>
      <c r="B2553" s="1">
        <v>17</v>
      </c>
      <c r="C2553" s="1">
        <v>1</v>
      </c>
      <c r="D2553">
        <v>7.2</v>
      </c>
      <c r="E2553">
        <v>7.2</v>
      </c>
      <c r="F2553">
        <v>100</v>
      </c>
      <c r="G2553">
        <v>0</v>
      </c>
      <c r="H2553">
        <v>0</v>
      </c>
      <c r="I2553">
        <v>0</v>
      </c>
      <c r="J2553" s="4">
        <f t="shared" si="354"/>
        <v>12.899928012741327</v>
      </c>
      <c r="K2553" s="4">
        <f t="shared" si="355"/>
        <v>-27.913474015791664</v>
      </c>
      <c r="L2553" s="5">
        <f t="shared" si="360"/>
        <v>0</v>
      </c>
      <c r="M2553" s="5">
        <f t="shared" si="361"/>
        <v>0</v>
      </c>
      <c r="N2553" s="6">
        <f t="shared" si="353"/>
        <v>0</v>
      </c>
      <c r="O2553" s="6">
        <f t="shared" si="356"/>
        <v>0</v>
      </c>
      <c r="P2553" s="6">
        <f>FORECAST(J2553,Inputs!$B$10:$B$18,Inputs!$A$10:$A$18)</f>
        <v>30.674999333451307</v>
      </c>
      <c r="Q2553" s="6">
        <f>IF(Inputs!$D$10="Yes",IF('Hourly Calcs'!P2553&gt;'Hourly Calcs'!K2553,'Hourly Calcs'!O2553,N2553+O2553),N2553+O2553)</f>
        <v>0</v>
      </c>
      <c r="R2553" s="12">
        <f t="shared" si="357"/>
        <v>0</v>
      </c>
      <c r="S2553" s="1">
        <f>IF(AND(A2553&gt;=5,A2553&lt;=9),INDEX(Demand!$C$3:$C$26,C2553),INDEX(Demand!$B$3:$B$26,C2553))</f>
        <v>350</v>
      </c>
      <c r="T2553" s="7">
        <f t="shared" si="358"/>
        <v>0</v>
      </c>
      <c r="U2553" s="7">
        <f t="shared" si="359"/>
        <v>0</v>
      </c>
    </row>
    <row r="2554" spans="1:21" x14ac:dyDescent="0.2">
      <c r="A2554" s="1">
        <v>4</v>
      </c>
      <c r="B2554" s="1">
        <v>17</v>
      </c>
      <c r="C2554" s="1">
        <v>2</v>
      </c>
      <c r="D2554">
        <v>6.7</v>
      </c>
      <c r="E2554">
        <v>6.7</v>
      </c>
      <c r="F2554">
        <v>100</v>
      </c>
      <c r="G2554">
        <v>0</v>
      </c>
      <c r="H2554">
        <v>0</v>
      </c>
      <c r="I2554">
        <v>0</v>
      </c>
      <c r="J2554" s="4">
        <f t="shared" si="354"/>
        <v>28.909949955964208</v>
      </c>
      <c r="K2554" s="4">
        <f t="shared" si="355"/>
        <v>-24.505603992788139</v>
      </c>
      <c r="L2554" s="5">
        <f t="shared" si="360"/>
        <v>0</v>
      </c>
      <c r="M2554" s="5">
        <f t="shared" si="361"/>
        <v>0</v>
      </c>
      <c r="N2554" s="6">
        <f t="shared" si="353"/>
        <v>0</v>
      </c>
      <c r="O2554" s="6">
        <f t="shared" si="356"/>
        <v>0</v>
      </c>
      <c r="P2554" s="6">
        <f>FORECAST(J2554,Inputs!$B$10:$B$18,Inputs!$A$10:$A$18)</f>
        <v>30.823240277370036</v>
      </c>
      <c r="Q2554" s="6">
        <f>IF(Inputs!$D$10="Yes",IF('Hourly Calcs'!P2554&gt;'Hourly Calcs'!K2554,'Hourly Calcs'!O2554,N2554+O2554),N2554+O2554)</f>
        <v>0</v>
      </c>
      <c r="R2554" s="12">
        <f t="shared" si="357"/>
        <v>0</v>
      </c>
      <c r="S2554" s="1">
        <f>IF(AND(A2554&gt;=5,A2554&lt;=9),INDEX(Demand!$C$3:$C$26,C2554),INDEX(Demand!$B$3:$B$26,C2554))</f>
        <v>350</v>
      </c>
      <c r="T2554" s="7">
        <f t="shared" si="358"/>
        <v>0</v>
      </c>
      <c r="U2554" s="7">
        <f t="shared" si="359"/>
        <v>0</v>
      </c>
    </row>
    <row r="2555" spans="1:21" x14ac:dyDescent="0.2">
      <c r="A2555" s="1">
        <v>4</v>
      </c>
      <c r="B2555" s="1">
        <v>17</v>
      </c>
      <c r="C2555" s="1">
        <v>3</v>
      </c>
      <c r="D2555">
        <v>7.4</v>
      </c>
      <c r="E2555">
        <v>7.4</v>
      </c>
      <c r="F2555">
        <v>100</v>
      </c>
      <c r="G2555">
        <v>0</v>
      </c>
      <c r="H2555">
        <v>0</v>
      </c>
      <c r="I2555">
        <v>0</v>
      </c>
      <c r="J2555" s="4">
        <f t="shared" si="354"/>
        <v>43.595038468289715</v>
      </c>
      <c r="K2555" s="4">
        <f t="shared" si="355"/>
        <v>-18.871644980626897</v>
      </c>
      <c r="L2555" s="5">
        <f t="shared" si="360"/>
        <v>0</v>
      </c>
      <c r="M2555" s="5">
        <f t="shared" si="361"/>
        <v>0</v>
      </c>
      <c r="N2555" s="6">
        <f t="shared" si="353"/>
        <v>0</v>
      </c>
      <c r="O2555" s="6">
        <f t="shared" si="356"/>
        <v>0</v>
      </c>
      <c r="P2555" s="6">
        <f>FORECAST(J2555,Inputs!$B$10:$B$18,Inputs!$A$10:$A$18)</f>
        <v>30.95921331915083</v>
      </c>
      <c r="Q2555" s="6">
        <f>IF(Inputs!$D$10="Yes",IF('Hourly Calcs'!P2555&gt;'Hourly Calcs'!K2555,'Hourly Calcs'!O2555,N2555+O2555),N2555+O2555)</f>
        <v>0</v>
      </c>
      <c r="R2555" s="12">
        <f t="shared" si="357"/>
        <v>0</v>
      </c>
      <c r="S2555" s="1">
        <f>IF(AND(A2555&gt;=5,A2555&lt;=9),INDEX(Demand!$C$3:$C$26,C2555),INDEX(Demand!$B$3:$B$26,C2555))</f>
        <v>350</v>
      </c>
      <c r="T2555" s="7">
        <f t="shared" si="358"/>
        <v>0</v>
      </c>
      <c r="U2555" s="7">
        <f t="shared" si="359"/>
        <v>0</v>
      </c>
    </row>
    <row r="2556" spans="1:21" x14ac:dyDescent="0.2">
      <c r="A2556" s="1">
        <v>4</v>
      </c>
      <c r="B2556" s="1">
        <v>17</v>
      </c>
      <c r="C2556" s="1">
        <v>4</v>
      </c>
      <c r="D2556">
        <v>6.6</v>
      </c>
      <c r="E2556">
        <v>6.6</v>
      </c>
      <c r="F2556">
        <v>100</v>
      </c>
      <c r="G2556">
        <v>0</v>
      </c>
      <c r="H2556">
        <v>0</v>
      </c>
      <c r="I2556">
        <v>0</v>
      </c>
      <c r="J2556" s="4">
        <f t="shared" si="354"/>
        <v>56.883661563615689</v>
      </c>
      <c r="K2556" s="4">
        <f t="shared" si="355"/>
        <v>-11.552667469042106</v>
      </c>
      <c r="L2556" s="5">
        <f t="shared" si="360"/>
        <v>0</v>
      </c>
      <c r="M2556" s="5">
        <f t="shared" si="361"/>
        <v>0</v>
      </c>
      <c r="N2556" s="6">
        <f t="shared" si="353"/>
        <v>0</v>
      </c>
      <c r="O2556" s="6">
        <f t="shared" si="356"/>
        <v>0</v>
      </c>
      <c r="P2556" s="6">
        <f>FORECAST(J2556,Inputs!$B$10:$B$18,Inputs!$A$10:$A$18)</f>
        <v>31.082256125589034</v>
      </c>
      <c r="Q2556" s="6">
        <f>IF(Inputs!$D$10="Yes",IF('Hourly Calcs'!P2556&gt;'Hourly Calcs'!K2556,'Hourly Calcs'!O2556,N2556+O2556),N2556+O2556)</f>
        <v>0</v>
      </c>
      <c r="R2556" s="12">
        <f t="shared" si="357"/>
        <v>0</v>
      </c>
      <c r="S2556" s="1">
        <f>IF(AND(A2556&gt;=5,A2556&lt;=9),INDEX(Demand!$C$3:$C$26,C2556),INDEX(Demand!$B$3:$B$26,C2556))</f>
        <v>350</v>
      </c>
      <c r="T2556" s="7">
        <f t="shared" si="358"/>
        <v>0</v>
      </c>
      <c r="U2556" s="7">
        <f t="shared" si="359"/>
        <v>0</v>
      </c>
    </row>
    <row r="2557" spans="1:21" x14ac:dyDescent="0.2">
      <c r="A2557" s="1">
        <v>4</v>
      </c>
      <c r="B2557" s="1">
        <v>17</v>
      </c>
      <c r="C2557" s="1">
        <v>5</v>
      </c>
      <c r="D2557">
        <v>6.5</v>
      </c>
      <c r="E2557">
        <v>6.5</v>
      </c>
      <c r="F2557">
        <v>100</v>
      </c>
      <c r="G2557">
        <v>0</v>
      </c>
      <c r="H2557">
        <v>0</v>
      </c>
      <c r="I2557">
        <v>0</v>
      </c>
      <c r="J2557" s="4">
        <f t="shared" si="354"/>
        <v>69.073084648660711</v>
      </c>
      <c r="K2557" s="4">
        <f t="shared" si="355"/>
        <v>-3.0138868407039325</v>
      </c>
      <c r="L2557" s="5">
        <f t="shared" si="360"/>
        <v>0</v>
      </c>
      <c r="M2557" s="5">
        <f t="shared" si="361"/>
        <v>0</v>
      </c>
      <c r="N2557" s="6">
        <f t="shared" si="353"/>
        <v>0</v>
      </c>
      <c r="O2557" s="6">
        <f t="shared" si="356"/>
        <v>0</v>
      </c>
      <c r="P2557" s="6">
        <f>FORECAST(J2557,Inputs!$B$10:$B$18,Inputs!$A$10:$A$18)</f>
        <v>31.195121154154265</v>
      </c>
      <c r="Q2557" s="6">
        <f>IF(Inputs!$D$10="Yes",IF('Hourly Calcs'!P2557&gt;'Hourly Calcs'!K2557,'Hourly Calcs'!O2557,N2557+O2557),N2557+O2557)</f>
        <v>0</v>
      </c>
      <c r="R2557" s="12">
        <f t="shared" si="357"/>
        <v>0</v>
      </c>
      <c r="S2557" s="1">
        <f>IF(AND(A2557&gt;=5,A2557&lt;=9),INDEX(Demand!$C$3:$C$26,C2557),INDEX(Demand!$B$3:$B$26,C2557))</f>
        <v>350</v>
      </c>
      <c r="T2557" s="7">
        <f t="shared" si="358"/>
        <v>0</v>
      </c>
      <c r="U2557" s="7">
        <f t="shared" si="359"/>
        <v>0</v>
      </c>
    </row>
    <row r="2558" spans="1:21" x14ac:dyDescent="0.2">
      <c r="A2558" s="1">
        <v>4</v>
      </c>
      <c r="B2558" s="1">
        <v>17</v>
      </c>
      <c r="C2558" s="1">
        <v>6</v>
      </c>
      <c r="D2558">
        <v>6.6</v>
      </c>
      <c r="E2558">
        <v>6.4</v>
      </c>
      <c r="F2558">
        <v>99</v>
      </c>
      <c r="G2558">
        <v>11</v>
      </c>
      <c r="H2558">
        <v>0</v>
      </c>
      <c r="I2558">
        <v>11</v>
      </c>
      <c r="J2558" s="4">
        <f t="shared" si="354"/>
        <v>80.641676893099984</v>
      </c>
      <c r="K2558" s="4">
        <f t="shared" si="355"/>
        <v>6.1816852822612702</v>
      </c>
      <c r="L2558" s="5">
        <f t="shared" si="360"/>
        <v>84.358323106900016</v>
      </c>
      <c r="M2558" s="5">
        <f t="shared" si="361"/>
        <v>27.81831471773873</v>
      </c>
      <c r="N2558" s="6">
        <f t="shared" si="353"/>
        <v>0</v>
      </c>
      <c r="O2558" s="6">
        <f t="shared" si="356"/>
        <v>10.059706649052728</v>
      </c>
      <c r="P2558" s="6">
        <f>FORECAST(J2558,Inputs!$B$10:$B$18,Inputs!$A$10:$A$18)</f>
        <v>31.302237749010182</v>
      </c>
      <c r="Q2558" s="6">
        <f>IF(Inputs!$D$10="Yes",IF('Hourly Calcs'!P2558&gt;'Hourly Calcs'!K2558,'Hourly Calcs'!O2558,N2558+O2558),N2558+O2558)</f>
        <v>10.059706649052728</v>
      </c>
      <c r="R2558" s="12">
        <f t="shared" si="357"/>
        <v>47.80372599629856</v>
      </c>
      <c r="S2558" s="1">
        <f>IF(AND(A2558&gt;=5,A2558&lt;=9),INDEX(Demand!$C$3:$C$26,C2558),INDEX(Demand!$B$3:$B$26,C2558))</f>
        <v>350</v>
      </c>
      <c r="T2558" s="7">
        <f t="shared" si="358"/>
        <v>47.803725996298567</v>
      </c>
      <c r="U2558" s="7">
        <f t="shared" si="359"/>
        <v>0</v>
      </c>
    </row>
    <row r="2559" spans="1:21" x14ac:dyDescent="0.2">
      <c r="A2559" s="1">
        <v>4</v>
      </c>
      <c r="B2559" s="1">
        <v>17</v>
      </c>
      <c r="C2559" s="1">
        <v>7</v>
      </c>
      <c r="D2559">
        <v>8.4</v>
      </c>
      <c r="E2559">
        <v>8.4</v>
      </c>
      <c r="F2559">
        <v>100</v>
      </c>
      <c r="G2559">
        <v>101</v>
      </c>
      <c r="H2559">
        <v>141</v>
      </c>
      <c r="I2559">
        <v>74</v>
      </c>
      <c r="J2559" s="4">
        <f t="shared" si="354"/>
        <v>92.159572370873818</v>
      </c>
      <c r="K2559" s="4">
        <f t="shared" si="355"/>
        <v>15.573547491575539</v>
      </c>
      <c r="L2559" s="5">
        <f t="shared" si="360"/>
        <v>72.840427629126182</v>
      </c>
      <c r="M2559" s="5">
        <f t="shared" si="361"/>
        <v>18.426452508424461</v>
      </c>
      <c r="N2559" s="6">
        <f t="shared" si="353"/>
        <v>53.791476887930536</v>
      </c>
      <c r="O2559" s="6">
        <f t="shared" si="356"/>
        <v>67.674390184536534</v>
      </c>
      <c r="P2559" s="6">
        <f>FORECAST(J2559,Inputs!$B$10:$B$18,Inputs!$A$10:$A$18)</f>
        <v>31.408884929359942</v>
      </c>
      <c r="Q2559" s="6">
        <f>IF(Inputs!$D$10="Yes",IF('Hourly Calcs'!P2559&gt;'Hourly Calcs'!K2559,'Hourly Calcs'!O2559,N2559+O2559),N2559+O2559)</f>
        <v>67.674390184536534</v>
      </c>
      <c r="R2559" s="12">
        <f t="shared" si="357"/>
        <v>321.58870215691758</v>
      </c>
      <c r="S2559" s="1">
        <f>IF(AND(A2559&gt;=5,A2559&lt;=9),INDEX(Demand!$C$3:$C$26,C2559),INDEX(Demand!$B$3:$B$26,C2559))</f>
        <v>350</v>
      </c>
      <c r="T2559" s="7">
        <f t="shared" si="358"/>
        <v>321.58870215691758</v>
      </c>
      <c r="U2559" s="7">
        <f t="shared" si="359"/>
        <v>0</v>
      </c>
    </row>
    <row r="2560" spans="1:21" x14ac:dyDescent="0.2">
      <c r="A2560" s="1">
        <v>4</v>
      </c>
      <c r="B2560" s="1">
        <v>17</v>
      </c>
      <c r="C2560" s="1">
        <v>8</v>
      </c>
      <c r="D2560">
        <v>10.7</v>
      </c>
      <c r="E2560">
        <v>7.8</v>
      </c>
      <c r="F2560">
        <v>82</v>
      </c>
      <c r="G2560">
        <v>244</v>
      </c>
      <c r="H2560">
        <v>311</v>
      </c>
      <c r="I2560">
        <v>133</v>
      </c>
      <c r="J2560" s="4">
        <f t="shared" si="354"/>
        <v>104.29119214966741</v>
      </c>
      <c r="K2560" s="4">
        <f t="shared" si="355"/>
        <v>24.945013119874133</v>
      </c>
      <c r="L2560" s="5">
        <f t="shared" si="360"/>
        <v>60.70880785033259</v>
      </c>
      <c r="M2560" s="5">
        <f t="shared" si="361"/>
        <v>9.0549868801258668</v>
      </c>
      <c r="N2560" s="6">
        <f t="shared" si="353"/>
        <v>185.8870430791755</v>
      </c>
      <c r="O2560" s="6">
        <f t="shared" si="356"/>
        <v>121.63099857491027</v>
      </c>
      <c r="P2560" s="6">
        <f>FORECAST(J2560,Inputs!$B$10:$B$18,Inputs!$A$10:$A$18)</f>
        <v>31.521214742126549</v>
      </c>
      <c r="Q2560" s="6">
        <f>IF(Inputs!$D$10="Yes",IF('Hourly Calcs'!P2560&gt;'Hourly Calcs'!K2560,'Hourly Calcs'!O2560,N2560+O2560),N2560+O2560)</f>
        <v>121.63099857491027</v>
      </c>
      <c r="R2560" s="12">
        <f t="shared" si="357"/>
        <v>577.99050522797359</v>
      </c>
      <c r="S2560" s="1">
        <f>IF(AND(A2560&gt;=5,A2560&lt;=9),INDEX(Demand!$C$3:$C$26,C2560),INDEX(Demand!$B$3:$B$26,C2560))</f>
        <v>350</v>
      </c>
      <c r="T2560" s="7">
        <f t="shared" si="358"/>
        <v>350</v>
      </c>
      <c r="U2560" s="7">
        <f t="shared" si="359"/>
        <v>227.99050522797359</v>
      </c>
    </row>
    <row r="2561" spans="1:21" x14ac:dyDescent="0.2">
      <c r="A2561" s="1">
        <v>4</v>
      </c>
      <c r="B2561" s="1">
        <v>17</v>
      </c>
      <c r="C2561" s="1">
        <v>9</v>
      </c>
      <c r="D2561">
        <v>11.7</v>
      </c>
      <c r="E2561">
        <v>7.8</v>
      </c>
      <c r="F2561">
        <v>77</v>
      </c>
      <c r="G2561">
        <v>403</v>
      </c>
      <c r="H2561">
        <v>436</v>
      </c>
      <c r="I2561">
        <v>182</v>
      </c>
      <c r="J2561" s="4">
        <f t="shared" si="354"/>
        <v>117.84210414932693</v>
      </c>
      <c r="K2561" s="4">
        <f t="shared" si="355"/>
        <v>33.796307299827248</v>
      </c>
      <c r="L2561" s="5">
        <f t="shared" si="360"/>
        <v>47.157895850673071</v>
      </c>
      <c r="M2561" s="5">
        <f t="shared" si="361"/>
        <v>0.20369270017275198</v>
      </c>
      <c r="N2561" s="6">
        <f t="shared" si="353"/>
        <v>338.82992978467985</v>
      </c>
      <c r="O2561" s="6">
        <f t="shared" si="356"/>
        <v>166.44241910250878</v>
      </c>
      <c r="P2561" s="6">
        <f>FORECAST(J2561,Inputs!$B$10:$B$18,Inputs!$A$10:$A$18)</f>
        <v>31.646686149530804</v>
      </c>
      <c r="Q2561" s="6">
        <f>IF(Inputs!$D$10="Yes",IF('Hourly Calcs'!P2561&gt;'Hourly Calcs'!K2561,'Hourly Calcs'!O2561,N2561+O2561),N2561+O2561)</f>
        <v>505.27234888718863</v>
      </c>
      <c r="R2561" s="12">
        <f t="shared" si="357"/>
        <v>2401.0542019119202</v>
      </c>
      <c r="S2561" s="1">
        <f>IF(AND(A2561&gt;=5,A2561&lt;=9),INDEX(Demand!$C$3:$C$26,C2561),INDEX(Demand!$B$3:$B$26,C2561))</f>
        <v>350</v>
      </c>
      <c r="T2561" s="7">
        <f t="shared" si="358"/>
        <v>350</v>
      </c>
      <c r="U2561" s="7">
        <f t="shared" si="359"/>
        <v>2051.0542019119202</v>
      </c>
    </row>
    <row r="2562" spans="1:21" x14ac:dyDescent="0.2">
      <c r="A2562" s="1">
        <v>4</v>
      </c>
      <c r="B2562" s="1">
        <v>17</v>
      </c>
      <c r="C2562" s="1">
        <v>10</v>
      </c>
      <c r="D2562">
        <v>12.3</v>
      </c>
      <c r="E2562">
        <v>9.1</v>
      </c>
      <c r="F2562">
        <v>81</v>
      </c>
      <c r="G2562">
        <v>540</v>
      </c>
      <c r="H2562">
        <v>530</v>
      </c>
      <c r="I2562">
        <v>207</v>
      </c>
      <c r="J2562" s="4">
        <f t="shared" si="354"/>
        <v>133.75922075159258</v>
      </c>
      <c r="K2562" s="4">
        <f t="shared" si="355"/>
        <v>41.503005466630171</v>
      </c>
      <c r="L2562" s="5">
        <f t="shared" si="360"/>
        <v>31.240779248407421</v>
      </c>
      <c r="M2562" s="5">
        <f t="shared" si="361"/>
        <v>7.5030054666301709</v>
      </c>
      <c r="N2562" s="6">
        <f t="shared" si="353"/>
        <v>480.94006640744277</v>
      </c>
      <c r="O2562" s="6">
        <f t="shared" si="356"/>
        <v>189.3053887594468</v>
      </c>
      <c r="P2562" s="6">
        <f>FORECAST(J2562,Inputs!$B$10:$B$18,Inputs!$A$10:$A$18)</f>
        <v>31.794066858811039</v>
      </c>
      <c r="Q2562" s="6">
        <f>IF(Inputs!$D$10="Yes",IF('Hourly Calcs'!P2562&gt;'Hourly Calcs'!K2562,'Hourly Calcs'!O2562,N2562+O2562),N2562+O2562)</f>
        <v>670.24545516688954</v>
      </c>
      <c r="R2562" s="12">
        <f t="shared" si="357"/>
        <v>3185.006402953059</v>
      </c>
      <c r="S2562" s="1">
        <f>IF(AND(A2562&gt;=5,A2562&lt;=9),INDEX(Demand!$C$3:$C$26,C2562),INDEX(Demand!$B$3:$B$26,C2562))</f>
        <v>600</v>
      </c>
      <c r="T2562" s="7">
        <f t="shared" si="358"/>
        <v>600</v>
      </c>
      <c r="U2562" s="7">
        <f t="shared" si="359"/>
        <v>2585.006402953059</v>
      </c>
    </row>
    <row r="2563" spans="1:21" x14ac:dyDescent="0.2">
      <c r="A2563" s="1">
        <v>4</v>
      </c>
      <c r="B2563" s="1">
        <v>17</v>
      </c>
      <c r="C2563" s="1">
        <v>11</v>
      </c>
      <c r="D2563">
        <v>12.8</v>
      </c>
      <c r="E2563">
        <v>8.6</v>
      </c>
      <c r="F2563">
        <v>76</v>
      </c>
      <c r="G2563">
        <v>701</v>
      </c>
      <c r="H2563">
        <v>696</v>
      </c>
      <c r="I2563">
        <v>201</v>
      </c>
      <c r="J2563" s="4">
        <f t="shared" si="354"/>
        <v>152.84075980641111</v>
      </c>
      <c r="K2563" s="4">
        <f t="shared" si="355"/>
        <v>47.198939785655526</v>
      </c>
      <c r="L2563" s="5">
        <f t="shared" si="360"/>
        <v>12.159240193588886</v>
      </c>
      <c r="M2563" s="5">
        <f t="shared" si="361"/>
        <v>13.198939785655526</v>
      </c>
      <c r="N2563" s="6">
        <f t="shared" si="353"/>
        <v>681.87247169287923</v>
      </c>
      <c r="O2563" s="6">
        <f t="shared" si="356"/>
        <v>183.81827604178167</v>
      </c>
      <c r="P2563" s="6">
        <f>FORECAST(J2563,Inputs!$B$10:$B$18,Inputs!$A$10:$A$18)</f>
        <v>31.970747775985288</v>
      </c>
      <c r="Q2563" s="6">
        <f>IF(Inputs!$D$10="Yes",IF('Hourly Calcs'!P2563&gt;'Hourly Calcs'!K2563,'Hourly Calcs'!O2563,N2563+O2563),N2563+O2563)</f>
        <v>865.69074773466093</v>
      </c>
      <c r="R2563" s="12">
        <f t="shared" si="357"/>
        <v>4113.7624332351088</v>
      </c>
      <c r="S2563" s="1">
        <f>IF(AND(A2563&gt;=5,A2563&lt;=9),INDEX(Demand!$C$3:$C$26,C2563),INDEX(Demand!$B$3:$B$26,C2563))</f>
        <v>600</v>
      </c>
      <c r="T2563" s="7">
        <f t="shared" si="358"/>
        <v>600</v>
      </c>
      <c r="U2563" s="7">
        <f t="shared" si="359"/>
        <v>3513.7624332351088</v>
      </c>
    </row>
    <row r="2564" spans="1:21" x14ac:dyDescent="0.2">
      <c r="A2564" s="1">
        <v>4</v>
      </c>
      <c r="B2564" s="1">
        <v>17</v>
      </c>
      <c r="C2564" s="1">
        <v>12</v>
      </c>
      <c r="D2564">
        <v>13.8</v>
      </c>
      <c r="E2564">
        <v>10.3</v>
      </c>
      <c r="F2564">
        <v>79</v>
      </c>
      <c r="G2564">
        <v>761</v>
      </c>
      <c r="H2564">
        <v>806</v>
      </c>
      <c r="I2564">
        <v>142</v>
      </c>
      <c r="J2564" s="4">
        <f t="shared" si="354"/>
        <v>174.81346900367222</v>
      </c>
      <c r="K2564" s="4">
        <f t="shared" si="355"/>
        <v>49.868903250452682</v>
      </c>
      <c r="L2564" s="5">
        <f t="shared" si="360"/>
        <v>9.8134690036722247</v>
      </c>
      <c r="M2564" s="5">
        <f t="shared" si="361"/>
        <v>15.868903250452682</v>
      </c>
      <c r="N2564" s="6">
        <f t="shared" si="353"/>
        <v>797.13914719675381</v>
      </c>
      <c r="O2564" s="6">
        <f t="shared" si="356"/>
        <v>129.86166765140794</v>
      </c>
      <c r="P2564" s="6">
        <f>FORECAST(J2564,Inputs!$B$10:$B$18,Inputs!$A$10:$A$18)</f>
        <v>32.174198787071035</v>
      </c>
      <c r="Q2564" s="6">
        <f>IF(Inputs!$D$10="Yes",IF('Hourly Calcs'!P2564&gt;'Hourly Calcs'!K2564,'Hourly Calcs'!O2564,N2564+O2564),N2564+O2564)</f>
        <v>927.00081484816178</v>
      </c>
      <c r="R2564" s="12">
        <f t="shared" si="357"/>
        <v>4405.1078721584645</v>
      </c>
      <c r="S2564" s="1">
        <f>IF(AND(A2564&gt;=5,A2564&lt;=9),INDEX(Demand!$C$3:$C$26,C2564),INDEX(Demand!$B$3:$B$26,C2564))</f>
        <v>600</v>
      </c>
      <c r="T2564" s="7">
        <f t="shared" si="358"/>
        <v>600</v>
      </c>
      <c r="U2564" s="7">
        <f t="shared" si="359"/>
        <v>3805.1078721584645</v>
      </c>
    </row>
    <row r="2565" spans="1:21" x14ac:dyDescent="0.2">
      <c r="A2565" s="1">
        <v>4</v>
      </c>
      <c r="B2565" s="1">
        <v>17</v>
      </c>
      <c r="C2565" s="1">
        <v>13</v>
      </c>
      <c r="D2565">
        <v>14</v>
      </c>
      <c r="E2565">
        <v>10.1</v>
      </c>
      <c r="F2565">
        <v>77</v>
      </c>
      <c r="G2565">
        <v>770</v>
      </c>
      <c r="H2565">
        <v>809</v>
      </c>
      <c r="I2565">
        <v>143</v>
      </c>
      <c r="J2565" s="4">
        <f t="shared" si="354"/>
        <v>197.47614286500601</v>
      </c>
      <c r="K2565" s="4">
        <f t="shared" si="355"/>
        <v>48.8623106428713</v>
      </c>
      <c r="L2565" s="5">
        <f t="shared" si="360"/>
        <v>32.476142865006011</v>
      </c>
      <c r="M2565" s="5">
        <f t="shared" si="361"/>
        <v>14.8623106428713</v>
      </c>
      <c r="N2565" s="6">
        <f t="shared" si="353"/>
        <v>756.18852707205519</v>
      </c>
      <c r="O2565" s="6">
        <f t="shared" si="356"/>
        <v>130.77618643768548</v>
      </c>
      <c r="P2565" s="6">
        <f>FORECAST(J2565,Inputs!$B$10:$B$18,Inputs!$A$10:$A$18)</f>
        <v>32.384038359861165</v>
      </c>
      <c r="Q2565" s="6">
        <f>IF(Inputs!$D$10="Yes",IF('Hourly Calcs'!P2565&gt;'Hourly Calcs'!K2565,'Hourly Calcs'!O2565,N2565+O2565),N2565+O2565)</f>
        <v>886.9647135097407</v>
      </c>
      <c r="R2565" s="12">
        <f t="shared" si="357"/>
        <v>4214.8563185982875</v>
      </c>
      <c r="S2565" s="1">
        <f>IF(AND(A2565&gt;=5,A2565&lt;=9),INDEX(Demand!$C$3:$C$26,C2565),INDEX(Demand!$B$3:$B$26,C2565))</f>
        <v>600</v>
      </c>
      <c r="T2565" s="7">
        <f t="shared" si="358"/>
        <v>600</v>
      </c>
      <c r="U2565" s="7">
        <f t="shared" si="359"/>
        <v>3614.8563185982875</v>
      </c>
    </row>
    <row r="2566" spans="1:21" x14ac:dyDescent="0.2">
      <c r="A2566" s="1">
        <v>4</v>
      </c>
      <c r="B2566" s="1">
        <v>17</v>
      </c>
      <c r="C2566" s="1">
        <v>14</v>
      </c>
      <c r="D2566">
        <v>13.6</v>
      </c>
      <c r="E2566">
        <v>9.9</v>
      </c>
      <c r="F2566">
        <v>78</v>
      </c>
      <c r="G2566">
        <v>723</v>
      </c>
      <c r="H2566">
        <v>788</v>
      </c>
      <c r="I2566">
        <v>142</v>
      </c>
      <c r="J2566" s="4">
        <f t="shared" si="354"/>
        <v>218.03552773194178</v>
      </c>
      <c r="K2566" s="4">
        <f t="shared" si="355"/>
        <v>44.442550569789326</v>
      </c>
      <c r="L2566" s="5">
        <f t="shared" si="360"/>
        <v>53.035527731941784</v>
      </c>
      <c r="M2566" s="5">
        <f t="shared" si="361"/>
        <v>10.442550569789326</v>
      </c>
      <c r="N2566" s="6">
        <f t="shared" si="353"/>
        <v>646.59830669753262</v>
      </c>
      <c r="O2566" s="6">
        <f t="shared" si="356"/>
        <v>129.86166765140794</v>
      </c>
      <c r="P2566" s="6">
        <f>FORECAST(J2566,Inputs!$B$10:$B$18,Inputs!$A$10:$A$18)</f>
        <v>32.574403034555012</v>
      </c>
      <c r="Q2566" s="6">
        <f>IF(Inputs!$D$10="Yes",IF('Hourly Calcs'!P2566&gt;'Hourly Calcs'!K2566,'Hourly Calcs'!O2566,N2566+O2566),N2566+O2566)</f>
        <v>776.45997434894059</v>
      </c>
      <c r="R2566" s="12">
        <f t="shared" si="357"/>
        <v>3689.7377981061654</v>
      </c>
      <c r="S2566" s="1">
        <f>IF(AND(A2566&gt;=5,A2566&lt;=9),INDEX(Demand!$C$3:$C$26,C2566),INDEX(Demand!$B$3:$B$26,C2566))</f>
        <v>600</v>
      </c>
      <c r="T2566" s="7">
        <f t="shared" si="358"/>
        <v>600</v>
      </c>
      <c r="U2566" s="7">
        <f t="shared" si="359"/>
        <v>3089.7377981061654</v>
      </c>
    </row>
    <row r="2567" spans="1:21" x14ac:dyDescent="0.2">
      <c r="A2567" s="1">
        <v>4</v>
      </c>
      <c r="B2567" s="1">
        <v>17</v>
      </c>
      <c r="C2567" s="1">
        <v>15</v>
      </c>
      <c r="D2567">
        <v>13.1</v>
      </c>
      <c r="E2567">
        <v>8.6999999999999993</v>
      </c>
      <c r="F2567">
        <v>75</v>
      </c>
      <c r="G2567">
        <v>631</v>
      </c>
      <c r="H2567">
        <v>776</v>
      </c>
      <c r="I2567">
        <v>121</v>
      </c>
      <c r="J2567" s="4">
        <f t="shared" si="354"/>
        <v>235.34834819979977</v>
      </c>
      <c r="K2567" s="4">
        <f t="shared" si="355"/>
        <v>37.545919710282284</v>
      </c>
      <c r="L2567" s="5">
        <f t="shared" si="360"/>
        <v>70.348348199799773</v>
      </c>
      <c r="M2567" s="5">
        <f t="shared" si="361"/>
        <v>3.5459197102822841</v>
      </c>
      <c r="N2567" s="6">
        <f t="shared" si="353"/>
        <v>507.74990144814814</v>
      </c>
      <c r="O2567" s="6">
        <f t="shared" si="356"/>
        <v>110.65677313958003</v>
      </c>
      <c r="P2567" s="6">
        <f>FORECAST(J2567,Inputs!$B$10:$B$18,Inputs!$A$10:$A$18)</f>
        <v>32.734706927775925</v>
      </c>
      <c r="Q2567" s="6">
        <f>IF(Inputs!$D$10="Yes",IF('Hourly Calcs'!P2567&gt;'Hourly Calcs'!K2567,'Hourly Calcs'!O2567,N2567+O2567),N2567+O2567)</f>
        <v>618.40667458772816</v>
      </c>
      <c r="R2567" s="12">
        <f t="shared" si="357"/>
        <v>2938.6685176408841</v>
      </c>
      <c r="S2567" s="1">
        <f>IF(AND(A2567&gt;=5,A2567&lt;=9),INDEX(Demand!$C$3:$C$26,C2567),INDEX(Demand!$B$3:$B$26,C2567))</f>
        <v>600</v>
      </c>
      <c r="T2567" s="7">
        <f t="shared" si="358"/>
        <v>600</v>
      </c>
      <c r="U2567" s="7">
        <f t="shared" si="359"/>
        <v>2338.6685176408841</v>
      </c>
    </row>
    <row r="2568" spans="1:21" x14ac:dyDescent="0.2">
      <c r="A2568" s="1">
        <v>4</v>
      </c>
      <c r="B2568" s="1">
        <v>17</v>
      </c>
      <c r="C2568" s="1">
        <v>16</v>
      </c>
      <c r="D2568">
        <v>12.8</v>
      </c>
      <c r="E2568">
        <v>8.6</v>
      </c>
      <c r="F2568">
        <v>76</v>
      </c>
      <c r="G2568">
        <v>489</v>
      </c>
      <c r="H2568">
        <v>674</v>
      </c>
      <c r="I2568">
        <v>122</v>
      </c>
      <c r="J2568" s="4">
        <f t="shared" si="354"/>
        <v>249.87289452214617</v>
      </c>
      <c r="K2568" s="4">
        <f t="shared" si="355"/>
        <v>29.141959932442916</v>
      </c>
      <c r="L2568" s="5">
        <f t="shared" si="360"/>
        <v>84.872894522146169</v>
      </c>
      <c r="M2568" s="5">
        <f t="shared" si="361"/>
        <v>4.8580400675570843</v>
      </c>
      <c r="N2568" s="6">
        <f t="shared" si="353"/>
        <v>301.52570182796535</v>
      </c>
      <c r="O2568" s="6">
        <f t="shared" si="356"/>
        <v>111.57129192585754</v>
      </c>
      <c r="P2568" s="6">
        <f>FORECAST(J2568,Inputs!$B$10:$B$18,Inputs!$A$10:$A$18)</f>
        <v>32.86919346779765</v>
      </c>
      <c r="Q2568" s="6">
        <f>IF(Inputs!$D$10="Yes",IF('Hourly Calcs'!P2568&gt;'Hourly Calcs'!K2568,'Hourly Calcs'!O2568,N2568+O2568),N2568+O2568)</f>
        <v>111.57129192585754</v>
      </c>
      <c r="R2568" s="12">
        <f t="shared" si="357"/>
        <v>530.18677923167502</v>
      </c>
      <c r="S2568" s="1">
        <f>IF(AND(A2568&gt;=5,A2568&lt;=9),INDEX(Demand!$C$3:$C$26,C2568),INDEX(Demand!$B$3:$B$26,C2568))</f>
        <v>900</v>
      </c>
      <c r="T2568" s="7">
        <f t="shared" si="358"/>
        <v>530.18677923167502</v>
      </c>
      <c r="U2568" s="7">
        <f t="shared" si="359"/>
        <v>0</v>
      </c>
    </row>
    <row r="2569" spans="1:21" x14ac:dyDescent="0.2">
      <c r="A2569" s="1">
        <v>4</v>
      </c>
      <c r="B2569" s="1">
        <v>17</v>
      </c>
      <c r="C2569" s="1">
        <v>17</v>
      </c>
      <c r="D2569">
        <v>12</v>
      </c>
      <c r="E2569">
        <v>7.9</v>
      </c>
      <c r="F2569">
        <v>76</v>
      </c>
      <c r="G2569">
        <v>316</v>
      </c>
      <c r="H2569">
        <v>469</v>
      </c>
      <c r="I2569">
        <v>128</v>
      </c>
      <c r="J2569" s="4">
        <f t="shared" si="354"/>
        <v>262.55638961486989</v>
      </c>
      <c r="K2569" s="4">
        <f t="shared" si="355"/>
        <v>19.960309354061252</v>
      </c>
      <c r="L2569" s="5">
        <f t="shared" si="360"/>
        <v>0</v>
      </c>
      <c r="M2569" s="5">
        <f t="shared" si="361"/>
        <v>14.039690645938748</v>
      </c>
      <c r="N2569" s="6">
        <f t="shared" ref="N2569:N2632" si="362">H2569*MAX(0,COS(2*ASIN(SQRT(SIN(RADIANS($B$4))^2+COS(RADIANS($K2569))^2-2*SIN(RADIANS($B$4))*COS(RADIANS($K2569))*COS(RADIANS($J2569-$B$5))+(SIN(RADIANS($K2569))-COS(RADIANS($B$4)))^2)/2)))</f>
        <v>100.31449529352567</v>
      </c>
      <c r="O2569" s="6">
        <f t="shared" si="356"/>
        <v>117.05840464352266</v>
      </c>
      <c r="P2569" s="6">
        <f>FORECAST(J2569,Inputs!$B$10:$B$18,Inputs!$A$10:$A$18)</f>
        <v>32.986633237174722</v>
      </c>
      <c r="Q2569" s="6">
        <f>IF(Inputs!$D$10="Yes",IF('Hourly Calcs'!P2569&gt;'Hourly Calcs'!K2569,'Hourly Calcs'!O2569,N2569+O2569),N2569+O2569)</f>
        <v>117.05840464352266</v>
      </c>
      <c r="R2569" s="12">
        <f t="shared" si="357"/>
        <v>556.26153886601969</v>
      </c>
      <c r="S2569" s="1">
        <f>IF(AND(A2569&gt;=5,A2569&lt;=9),INDEX(Demand!$C$3:$C$26,C2569),INDEX(Demand!$B$3:$B$26,C2569))</f>
        <v>900</v>
      </c>
      <c r="T2569" s="7">
        <f t="shared" si="358"/>
        <v>556.26153886601969</v>
      </c>
      <c r="U2569" s="7">
        <f t="shared" si="359"/>
        <v>0</v>
      </c>
    </row>
    <row r="2570" spans="1:21" x14ac:dyDescent="0.2">
      <c r="A2570" s="1">
        <v>4</v>
      </c>
      <c r="B2570" s="1">
        <v>17</v>
      </c>
      <c r="C2570" s="1">
        <v>18</v>
      </c>
      <c r="D2570">
        <v>11.7</v>
      </c>
      <c r="E2570">
        <v>7.8</v>
      </c>
      <c r="F2570">
        <v>77</v>
      </c>
      <c r="G2570">
        <v>146</v>
      </c>
      <c r="H2570">
        <v>247</v>
      </c>
      <c r="I2570">
        <v>86</v>
      </c>
      <c r="J2570" s="4">
        <f t="shared" ref="J2570:J2633" si="363">solarazimuth($B$2,$B$3,$B$1,A2570,B2570,C2570,0,0,0,0)</f>
        <v>274.27829947473117</v>
      </c>
      <c r="K2570" s="4">
        <f t="shared" ref="K2570:K2633" si="364">solarelevation($B$2,$B$3,$B$1,A2570,B2570,C2570,0,0,0,0)</f>
        <v>10.535634559050649</v>
      </c>
      <c r="L2570" s="5">
        <f t="shared" si="360"/>
        <v>0</v>
      </c>
      <c r="M2570" s="5">
        <f t="shared" si="361"/>
        <v>23.464365440949351</v>
      </c>
      <c r="N2570" s="6">
        <f t="shared" si="362"/>
        <v>0</v>
      </c>
      <c r="O2570" s="6">
        <f t="shared" ref="O2570:O2633" si="365">$I2570*(1+COS(RADIANS($B$4)))/2</f>
        <v>78.648615619866789</v>
      </c>
      <c r="P2570" s="6">
        <f>FORECAST(J2570,Inputs!$B$10:$B$18,Inputs!$A$10:$A$18)</f>
        <v>33.095169439580843</v>
      </c>
      <c r="Q2570" s="6">
        <f>IF(Inputs!$D$10="Yes",IF('Hourly Calcs'!P2570&gt;'Hourly Calcs'!K2570,'Hourly Calcs'!O2570,N2570+O2570),N2570+O2570)</f>
        <v>78.648615619866789</v>
      </c>
      <c r="R2570" s="12">
        <f t="shared" ref="R2570:R2633" si="366">$B$6*$E$1*Q2570</f>
        <v>373.73822142560698</v>
      </c>
      <c r="S2570" s="1">
        <f>IF(AND(A2570&gt;=5,A2570&lt;=9),INDEX(Demand!$C$3:$C$26,C2570),INDEX(Demand!$B$3:$B$26,C2570))</f>
        <v>900</v>
      </c>
      <c r="T2570" s="7">
        <f t="shared" ref="T2570:T2633" si="367">S2570-MAX(0,S2570-R2570)</f>
        <v>373.73822142560698</v>
      </c>
      <c r="U2570" s="7">
        <f t="shared" ref="U2570:U2633" si="368">MAX(0,R2570-S2570)</f>
        <v>0</v>
      </c>
    </row>
    <row r="2571" spans="1:21" x14ac:dyDescent="0.2">
      <c r="A2571" s="1">
        <v>4</v>
      </c>
      <c r="B2571" s="1">
        <v>17</v>
      </c>
      <c r="C2571" s="1">
        <v>19</v>
      </c>
      <c r="D2571">
        <v>10.4</v>
      </c>
      <c r="E2571">
        <v>7.5</v>
      </c>
      <c r="F2571">
        <v>82</v>
      </c>
      <c r="G2571">
        <v>21</v>
      </c>
      <c r="H2571">
        <v>0</v>
      </c>
      <c r="I2571">
        <v>21</v>
      </c>
      <c r="J2571" s="4">
        <f t="shared" si="363"/>
        <v>285.7609657539881</v>
      </c>
      <c r="K2571" s="4">
        <f t="shared" si="364"/>
        <v>1.4780041362259766</v>
      </c>
      <c r="L2571" s="5">
        <f t="shared" si="360"/>
        <v>0</v>
      </c>
      <c r="M2571" s="5">
        <f t="shared" si="361"/>
        <v>32.521995863774023</v>
      </c>
      <c r="N2571" s="6">
        <f t="shared" si="362"/>
        <v>0</v>
      </c>
      <c r="O2571" s="6">
        <f t="shared" si="365"/>
        <v>19.204894511827938</v>
      </c>
      <c r="P2571" s="6">
        <f>FORECAST(J2571,Inputs!$B$10:$B$18,Inputs!$A$10:$A$18)</f>
        <v>33.201490423648039</v>
      </c>
      <c r="Q2571" s="6">
        <f>IF(Inputs!$D$10="Yes",IF('Hourly Calcs'!P2571&gt;'Hourly Calcs'!K2571,'Hourly Calcs'!O2571,N2571+O2571),N2571+O2571)</f>
        <v>19.204894511827938</v>
      </c>
      <c r="R2571" s="12">
        <f t="shared" si="366"/>
        <v>91.261658720206356</v>
      </c>
      <c r="S2571" s="1">
        <f>IF(AND(A2571&gt;=5,A2571&lt;=9),INDEX(Demand!$C$3:$C$26,C2571),INDEX(Demand!$B$3:$B$26,C2571))</f>
        <v>900</v>
      </c>
      <c r="T2571" s="7">
        <f t="shared" si="367"/>
        <v>91.261658720206356</v>
      </c>
      <c r="U2571" s="7">
        <f t="shared" si="368"/>
        <v>0</v>
      </c>
    </row>
    <row r="2572" spans="1:21" x14ac:dyDescent="0.2">
      <c r="A2572" s="1">
        <v>4</v>
      </c>
      <c r="B2572" s="1">
        <v>17</v>
      </c>
      <c r="C2572" s="1">
        <v>20</v>
      </c>
      <c r="D2572">
        <v>9.1999999999999993</v>
      </c>
      <c r="E2572">
        <v>6.9</v>
      </c>
      <c r="F2572">
        <v>86</v>
      </c>
      <c r="G2572">
        <v>0</v>
      </c>
      <c r="H2572">
        <v>0</v>
      </c>
      <c r="I2572">
        <v>0</v>
      </c>
      <c r="J2572" s="4">
        <f t="shared" si="363"/>
        <v>297.61147819264784</v>
      </c>
      <c r="K2572" s="4">
        <f t="shared" si="364"/>
        <v>-7.6305574999102106</v>
      </c>
      <c r="L2572" s="5">
        <f t="shared" si="360"/>
        <v>0</v>
      </c>
      <c r="M2572" s="5">
        <f t="shared" si="361"/>
        <v>0</v>
      </c>
      <c r="N2572" s="6">
        <f t="shared" si="362"/>
        <v>0</v>
      </c>
      <c r="O2572" s="6">
        <f t="shared" si="365"/>
        <v>0</v>
      </c>
      <c r="P2572" s="6">
        <f>FORECAST(J2572,Inputs!$B$10:$B$18,Inputs!$A$10:$A$18)</f>
        <v>33.311217390672667</v>
      </c>
      <c r="Q2572" s="6">
        <f>IF(Inputs!$D$10="Yes",IF('Hourly Calcs'!P2572&gt;'Hourly Calcs'!K2572,'Hourly Calcs'!O2572,N2572+O2572),N2572+O2572)</f>
        <v>0</v>
      </c>
      <c r="R2572" s="12">
        <f t="shared" si="366"/>
        <v>0</v>
      </c>
      <c r="S2572" s="1">
        <f>IF(AND(A2572&gt;=5,A2572&lt;=9),INDEX(Demand!$C$3:$C$26,C2572),INDEX(Demand!$B$3:$B$26,C2572))</f>
        <v>800</v>
      </c>
      <c r="T2572" s="7">
        <f t="shared" si="367"/>
        <v>0</v>
      </c>
      <c r="U2572" s="7">
        <f t="shared" si="368"/>
        <v>0</v>
      </c>
    </row>
    <row r="2573" spans="1:21" x14ac:dyDescent="0.2">
      <c r="A2573" s="1">
        <v>4</v>
      </c>
      <c r="B2573" s="1">
        <v>17</v>
      </c>
      <c r="C2573" s="1">
        <v>21</v>
      </c>
      <c r="D2573">
        <v>8.1999999999999993</v>
      </c>
      <c r="E2573">
        <v>6</v>
      </c>
      <c r="F2573">
        <v>86</v>
      </c>
      <c r="G2573">
        <v>0</v>
      </c>
      <c r="H2573">
        <v>0</v>
      </c>
      <c r="I2573">
        <v>0</v>
      </c>
      <c r="J2573" s="4">
        <f t="shared" si="363"/>
        <v>310.35056545363881</v>
      </c>
      <c r="K2573" s="4">
        <f t="shared" si="364"/>
        <v>-15.507125788023032</v>
      </c>
      <c r="L2573" s="5">
        <f t="shared" si="360"/>
        <v>0</v>
      </c>
      <c r="M2573" s="5">
        <f t="shared" si="361"/>
        <v>0</v>
      </c>
      <c r="N2573" s="6">
        <f t="shared" si="362"/>
        <v>0</v>
      </c>
      <c r="O2573" s="6">
        <f t="shared" si="365"/>
        <v>0</v>
      </c>
      <c r="P2573" s="6">
        <f>FORECAST(J2573,Inputs!$B$10:$B$18,Inputs!$A$10:$A$18)</f>
        <v>33.429171902348507</v>
      </c>
      <c r="Q2573" s="6">
        <f>IF(Inputs!$D$10="Yes",IF('Hourly Calcs'!P2573&gt;'Hourly Calcs'!K2573,'Hourly Calcs'!O2573,N2573+O2573),N2573+O2573)</f>
        <v>0</v>
      </c>
      <c r="R2573" s="12">
        <f t="shared" si="366"/>
        <v>0</v>
      </c>
      <c r="S2573" s="1">
        <f>IF(AND(A2573&gt;=5,A2573&lt;=9),INDEX(Demand!$C$3:$C$26,C2573),INDEX(Demand!$B$3:$B$26,C2573))</f>
        <v>700</v>
      </c>
      <c r="T2573" s="7">
        <f t="shared" si="367"/>
        <v>0</v>
      </c>
      <c r="U2573" s="7">
        <f t="shared" si="368"/>
        <v>0</v>
      </c>
    </row>
    <row r="2574" spans="1:21" x14ac:dyDescent="0.2">
      <c r="A2574" s="1">
        <v>4</v>
      </c>
      <c r="B2574" s="1">
        <v>17</v>
      </c>
      <c r="C2574" s="1">
        <v>22</v>
      </c>
      <c r="D2574">
        <v>8.1999999999999993</v>
      </c>
      <c r="E2574">
        <v>5.5</v>
      </c>
      <c r="F2574">
        <v>83</v>
      </c>
      <c r="G2574">
        <v>0</v>
      </c>
      <c r="H2574">
        <v>0</v>
      </c>
      <c r="I2574">
        <v>0</v>
      </c>
      <c r="J2574" s="4">
        <f t="shared" si="363"/>
        <v>324.36923023370184</v>
      </c>
      <c r="K2574" s="4">
        <f t="shared" si="364"/>
        <v>-21.931303581766485</v>
      </c>
      <c r="L2574" s="5">
        <f t="shared" si="360"/>
        <v>0</v>
      </c>
      <c r="M2574" s="5">
        <f t="shared" si="361"/>
        <v>0</v>
      </c>
      <c r="N2574" s="6">
        <f t="shared" si="362"/>
        <v>0</v>
      </c>
      <c r="O2574" s="6">
        <f t="shared" si="365"/>
        <v>0</v>
      </c>
      <c r="P2574" s="6">
        <f>FORECAST(J2574,Inputs!$B$10:$B$18,Inputs!$A$10:$A$18)</f>
        <v>33.558974354015753</v>
      </c>
      <c r="Q2574" s="6">
        <f>IF(Inputs!$D$10="Yes",IF('Hourly Calcs'!P2574&gt;'Hourly Calcs'!K2574,'Hourly Calcs'!O2574,N2574+O2574),N2574+O2574)</f>
        <v>0</v>
      </c>
      <c r="R2574" s="12">
        <f t="shared" si="366"/>
        <v>0</v>
      </c>
      <c r="S2574" s="1">
        <f>IF(AND(A2574&gt;=5,A2574&lt;=9),INDEX(Demand!$C$3:$C$26,C2574),INDEX(Demand!$B$3:$B$26,C2574))</f>
        <v>600</v>
      </c>
      <c r="T2574" s="7">
        <f t="shared" si="367"/>
        <v>0</v>
      </c>
      <c r="U2574" s="7">
        <f t="shared" si="368"/>
        <v>0</v>
      </c>
    </row>
    <row r="2575" spans="1:21" x14ac:dyDescent="0.2">
      <c r="A2575" s="1">
        <v>4</v>
      </c>
      <c r="B2575" s="1">
        <v>17</v>
      </c>
      <c r="C2575" s="1">
        <v>23</v>
      </c>
      <c r="D2575">
        <v>8.1</v>
      </c>
      <c r="E2575">
        <v>5.4</v>
      </c>
      <c r="F2575">
        <v>83</v>
      </c>
      <c r="G2575">
        <v>0</v>
      </c>
      <c r="H2575">
        <v>0</v>
      </c>
      <c r="I2575">
        <v>0</v>
      </c>
      <c r="J2575" s="4">
        <f t="shared" si="363"/>
        <v>339.78222944418212</v>
      </c>
      <c r="K2575" s="4">
        <f t="shared" si="364"/>
        <v>-26.369845728538451</v>
      </c>
      <c r="L2575" s="5">
        <f t="shared" si="360"/>
        <v>0</v>
      </c>
      <c r="M2575" s="5">
        <f t="shared" si="361"/>
        <v>0</v>
      </c>
      <c r="N2575" s="6">
        <f t="shared" si="362"/>
        <v>0</v>
      </c>
      <c r="O2575" s="6">
        <f t="shared" si="365"/>
        <v>0</v>
      </c>
      <c r="P2575" s="6">
        <f>FORECAST(J2575,Inputs!$B$10:$B$18,Inputs!$A$10:$A$18)</f>
        <v>33.701687309668351</v>
      </c>
      <c r="Q2575" s="6">
        <f>IF(Inputs!$D$10="Yes",IF('Hourly Calcs'!P2575&gt;'Hourly Calcs'!K2575,'Hourly Calcs'!O2575,N2575+O2575),N2575+O2575)</f>
        <v>0</v>
      </c>
      <c r="R2575" s="12">
        <f t="shared" si="366"/>
        <v>0</v>
      </c>
      <c r="S2575" s="1">
        <f>IF(AND(A2575&gt;=5,A2575&lt;=9),INDEX(Demand!$C$3:$C$26,C2575),INDEX(Demand!$B$3:$B$26,C2575))</f>
        <v>500</v>
      </c>
      <c r="T2575" s="7">
        <f t="shared" si="367"/>
        <v>0</v>
      </c>
      <c r="U2575" s="7">
        <f t="shared" si="368"/>
        <v>0</v>
      </c>
    </row>
    <row r="2576" spans="1:21" x14ac:dyDescent="0.2">
      <c r="A2576" s="1">
        <v>4</v>
      </c>
      <c r="B2576" s="1">
        <v>17</v>
      </c>
      <c r="C2576" s="1">
        <v>24</v>
      </c>
      <c r="D2576">
        <v>8</v>
      </c>
      <c r="E2576">
        <v>5.3</v>
      </c>
      <c r="F2576">
        <v>83</v>
      </c>
      <c r="G2576">
        <v>0</v>
      </c>
      <c r="H2576">
        <v>0</v>
      </c>
      <c r="I2576">
        <v>0</v>
      </c>
      <c r="J2576" s="4">
        <f t="shared" si="363"/>
        <v>356.23663959010105</v>
      </c>
      <c r="K2576" s="4">
        <f t="shared" si="364"/>
        <v>-28.331810265506974</v>
      </c>
      <c r="L2576" s="5">
        <f t="shared" si="360"/>
        <v>0</v>
      </c>
      <c r="M2576" s="5">
        <f t="shared" si="361"/>
        <v>0</v>
      </c>
      <c r="N2576" s="6">
        <f t="shared" si="362"/>
        <v>0</v>
      </c>
      <c r="O2576" s="6">
        <f t="shared" si="365"/>
        <v>0</v>
      </c>
      <c r="P2576" s="6">
        <f>FORECAST(J2576,Inputs!$B$10:$B$18,Inputs!$A$10:$A$18)</f>
        <v>33.8540429591676</v>
      </c>
      <c r="Q2576" s="6">
        <f>IF(Inputs!$D$10="Yes",IF('Hourly Calcs'!P2576&gt;'Hourly Calcs'!K2576,'Hourly Calcs'!O2576,N2576+O2576),N2576+O2576)</f>
        <v>0</v>
      </c>
      <c r="R2576" s="12">
        <f t="shared" si="366"/>
        <v>0</v>
      </c>
      <c r="S2576" s="1">
        <f>IF(AND(A2576&gt;=5,A2576&lt;=9),INDEX(Demand!$C$3:$C$26,C2576),INDEX(Demand!$B$3:$B$26,C2576))</f>
        <v>400</v>
      </c>
      <c r="T2576" s="7">
        <f t="shared" si="367"/>
        <v>0</v>
      </c>
      <c r="U2576" s="7">
        <f t="shared" si="368"/>
        <v>0</v>
      </c>
    </row>
    <row r="2577" spans="1:21" x14ac:dyDescent="0.2">
      <c r="A2577" s="1">
        <v>4</v>
      </c>
      <c r="B2577" s="1">
        <v>18</v>
      </c>
      <c r="C2577" s="1">
        <v>1</v>
      </c>
      <c r="D2577">
        <v>7.7</v>
      </c>
      <c r="E2577">
        <v>5.2</v>
      </c>
      <c r="F2577">
        <v>84</v>
      </c>
      <c r="G2577">
        <v>0</v>
      </c>
      <c r="H2577">
        <v>0</v>
      </c>
      <c r="I2577">
        <v>0</v>
      </c>
      <c r="J2577" s="4">
        <f t="shared" si="363"/>
        <v>12.905083461342798</v>
      </c>
      <c r="K2577" s="4">
        <f t="shared" si="364"/>
        <v>-27.55897650726348</v>
      </c>
      <c r="L2577" s="5">
        <f t="shared" si="360"/>
        <v>0</v>
      </c>
      <c r="M2577" s="5">
        <f t="shared" si="361"/>
        <v>0</v>
      </c>
      <c r="N2577" s="6">
        <f t="shared" si="362"/>
        <v>0</v>
      </c>
      <c r="O2577" s="6">
        <f t="shared" si="365"/>
        <v>0</v>
      </c>
      <c r="P2577" s="6">
        <f>FORECAST(J2577,Inputs!$B$10:$B$18,Inputs!$A$10:$A$18)</f>
        <v>30.675047069086506</v>
      </c>
      <c r="Q2577" s="6">
        <f>IF(Inputs!$D$10="Yes",IF('Hourly Calcs'!P2577&gt;'Hourly Calcs'!K2577,'Hourly Calcs'!O2577,N2577+O2577),N2577+O2577)</f>
        <v>0</v>
      </c>
      <c r="R2577" s="12">
        <f t="shared" si="366"/>
        <v>0</v>
      </c>
      <c r="S2577" s="1">
        <f>IF(AND(A2577&gt;=5,A2577&lt;=9),INDEX(Demand!$C$3:$C$26,C2577),INDEX(Demand!$B$3:$B$26,C2577))</f>
        <v>350</v>
      </c>
      <c r="T2577" s="7">
        <f t="shared" si="367"/>
        <v>0</v>
      </c>
      <c r="U2577" s="7">
        <f t="shared" si="368"/>
        <v>0</v>
      </c>
    </row>
    <row r="2578" spans="1:21" x14ac:dyDescent="0.2">
      <c r="A2578" s="1">
        <v>4</v>
      </c>
      <c r="B2578" s="1">
        <v>18</v>
      </c>
      <c r="C2578" s="1">
        <v>2</v>
      </c>
      <c r="D2578">
        <v>7.9</v>
      </c>
      <c r="E2578">
        <v>5.6</v>
      </c>
      <c r="F2578">
        <v>85</v>
      </c>
      <c r="G2578">
        <v>0</v>
      </c>
      <c r="H2578">
        <v>0</v>
      </c>
      <c r="I2578">
        <v>0</v>
      </c>
      <c r="J2578" s="4">
        <f t="shared" si="363"/>
        <v>28.848275750531968</v>
      </c>
      <c r="K2578" s="4">
        <f t="shared" si="364"/>
        <v>-24.155651459749379</v>
      </c>
      <c r="L2578" s="5">
        <f t="shared" si="360"/>
        <v>0</v>
      </c>
      <c r="M2578" s="5">
        <f t="shared" si="361"/>
        <v>0</v>
      </c>
      <c r="N2578" s="6">
        <f t="shared" si="362"/>
        <v>0</v>
      </c>
      <c r="O2578" s="6">
        <f t="shared" si="365"/>
        <v>0</v>
      </c>
      <c r="P2578" s="6">
        <f>FORECAST(J2578,Inputs!$B$10:$B$18,Inputs!$A$10:$A$18)</f>
        <v>30.822669219912331</v>
      </c>
      <c r="Q2578" s="6">
        <f>IF(Inputs!$D$10="Yes",IF('Hourly Calcs'!P2578&gt;'Hourly Calcs'!K2578,'Hourly Calcs'!O2578,N2578+O2578),N2578+O2578)</f>
        <v>0</v>
      </c>
      <c r="R2578" s="12">
        <f t="shared" si="366"/>
        <v>0</v>
      </c>
      <c r="S2578" s="1">
        <f>IF(AND(A2578&gt;=5,A2578&lt;=9),INDEX(Demand!$C$3:$C$26,C2578),INDEX(Demand!$B$3:$B$26,C2578))</f>
        <v>350</v>
      </c>
      <c r="T2578" s="7">
        <f t="shared" si="367"/>
        <v>0</v>
      </c>
      <c r="U2578" s="7">
        <f t="shared" si="368"/>
        <v>0</v>
      </c>
    </row>
    <row r="2579" spans="1:21" x14ac:dyDescent="0.2">
      <c r="A2579" s="1">
        <v>4</v>
      </c>
      <c r="B2579" s="1">
        <v>18</v>
      </c>
      <c r="C2579" s="1">
        <v>3</v>
      </c>
      <c r="D2579">
        <v>7.9</v>
      </c>
      <c r="E2579">
        <v>6.2</v>
      </c>
      <c r="F2579">
        <v>89</v>
      </c>
      <c r="G2579">
        <v>0</v>
      </c>
      <c r="H2579">
        <v>0</v>
      </c>
      <c r="I2579">
        <v>0</v>
      </c>
      <c r="J2579" s="4">
        <f t="shared" si="363"/>
        <v>43.483523801048932</v>
      </c>
      <c r="K2579" s="4">
        <f t="shared" si="364"/>
        <v>-18.53333382666905</v>
      </c>
      <c r="L2579" s="5">
        <f t="shared" si="360"/>
        <v>0</v>
      </c>
      <c r="M2579" s="5">
        <f t="shared" si="361"/>
        <v>0</v>
      </c>
      <c r="N2579" s="6">
        <f t="shared" si="362"/>
        <v>0</v>
      </c>
      <c r="O2579" s="6">
        <f t="shared" si="365"/>
        <v>0</v>
      </c>
      <c r="P2579" s="6">
        <f>FORECAST(J2579,Inputs!$B$10:$B$18,Inputs!$A$10:$A$18)</f>
        <v>30.958180775935638</v>
      </c>
      <c r="Q2579" s="6">
        <f>IF(Inputs!$D$10="Yes",IF('Hourly Calcs'!P2579&gt;'Hourly Calcs'!K2579,'Hourly Calcs'!O2579,N2579+O2579),N2579+O2579)</f>
        <v>0</v>
      </c>
      <c r="R2579" s="12">
        <f t="shared" si="366"/>
        <v>0</v>
      </c>
      <c r="S2579" s="1">
        <f>IF(AND(A2579&gt;=5,A2579&lt;=9),INDEX(Demand!$C$3:$C$26,C2579),INDEX(Demand!$B$3:$B$26,C2579))</f>
        <v>350</v>
      </c>
      <c r="T2579" s="7">
        <f t="shared" si="367"/>
        <v>0</v>
      </c>
      <c r="U2579" s="7">
        <f t="shared" si="368"/>
        <v>0</v>
      </c>
    </row>
    <row r="2580" spans="1:21" x14ac:dyDescent="0.2">
      <c r="A2580" s="1">
        <v>4</v>
      </c>
      <c r="B2580" s="1">
        <v>18</v>
      </c>
      <c r="C2580" s="1">
        <v>4</v>
      </c>
      <c r="D2580">
        <v>7.8</v>
      </c>
      <c r="E2580">
        <v>6.5</v>
      </c>
      <c r="F2580">
        <v>91</v>
      </c>
      <c r="G2580">
        <v>0</v>
      </c>
      <c r="H2580">
        <v>0</v>
      </c>
      <c r="I2580">
        <v>0</v>
      </c>
      <c r="J2580" s="4">
        <f t="shared" si="363"/>
        <v>56.73884154176703</v>
      </c>
      <c r="K2580" s="4">
        <f t="shared" si="364"/>
        <v>-11.227579360943409</v>
      </c>
      <c r="L2580" s="5">
        <f t="shared" si="360"/>
        <v>0</v>
      </c>
      <c r="M2580" s="5">
        <f t="shared" si="361"/>
        <v>0</v>
      </c>
      <c r="N2580" s="6">
        <f t="shared" si="362"/>
        <v>0</v>
      </c>
      <c r="O2580" s="6">
        <f t="shared" si="365"/>
        <v>0</v>
      </c>
      <c r="P2580" s="6">
        <f>FORECAST(J2580,Inputs!$B$10:$B$18,Inputs!$A$10:$A$18)</f>
        <v>31.080915199460804</v>
      </c>
      <c r="Q2580" s="6">
        <f>IF(Inputs!$D$10="Yes",IF('Hourly Calcs'!P2580&gt;'Hourly Calcs'!K2580,'Hourly Calcs'!O2580,N2580+O2580),N2580+O2580)</f>
        <v>0</v>
      </c>
      <c r="R2580" s="12">
        <f t="shared" si="366"/>
        <v>0</v>
      </c>
      <c r="S2580" s="1">
        <f>IF(AND(A2580&gt;=5,A2580&lt;=9),INDEX(Demand!$C$3:$C$26,C2580),INDEX(Demand!$B$3:$B$26,C2580))</f>
        <v>350</v>
      </c>
      <c r="T2580" s="7">
        <f t="shared" si="367"/>
        <v>0</v>
      </c>
      <c r="U2580" s="7">
        <f t="shared" si="368"/>
        <v>0</v>
      </c>
    </row>
    <row r="2581" spans="1:21" x14ac:dyDescent="0.2">
      <c r="A2581" s="1">
        <v>4</v>
      </c>
      <c r="B2581" s="1">
        <v>18</v>
      </c>
      <c r="C2581" s="1">
        <v>5</v>
      </c>
      <c r="D2581">
        <v>7.8</v>
      </c>
      <c r="E2581">
        <v>6.7</v>
      </c>
      <c r="F2581">
        <v>93</v>
      </c>
      <c r="G2581">
        <v>0</v>
      </c>
      <c r="H2581">
        <v>0</v>
      </c>
      <c r="I2581">
        <v>0</v>
      </c>
      <c r="J2581" s="4">
        <f t="shared" si="363"/>
        <v>68.906754432236767</v>
      </c>
      <c r="K2581" s="4">
        <f t="shared" si="364"/>
        <v>-2.6896620260740463</v>
      </c>
      <c r="L2581" s="5">
        <f t="shared" si="360"/>
        <v>0</v>
      </c>
      <c r="M2581" s="5">
        <f t="shared" si="361"/>
        <v>0</v>
      </c>
      <c r="N2581" s="6">
        <f t="shared" si="362"/>
        <v>0</v>
      </c>
      <c r="O2581" s="6">
        <f t="shared" si="365"/>
        <v>0</v>
      </c>
      <c r="P2581" s="6">
        <f>FORECAST(J2581,Inputs!$B$10:$B$18,Inputs!$A$10:$A$18)</f>
        <v>31.193581059557747</v>
      </c>
      <c r="Q2581" s="6">
        <f>IF(Inputs!$D$10="Yes",IF('Hourly Calcs'!P2581&gt;'Hourly Calcs'!K2581,'Hourly Calcs'!O2581,N2581+O2581),N2581+O2581)</f>
        <v>0</v>
      </c>
      <c r="R2581" s="12">
        <f t="shared" si="366"/>
        <v>0</v>
      </c>
      <c r="S2581" s="1">
        <f>IF(AND(A2581&gt;=5,A2581&lt;=9),INDEX(Demand!$C$3:$C$26,C2581),INDEX(Demand!$B$3:$B$26,C2581))</f>
        <v>350</v>
      </c>
      <c r="T2581" s="7">
        <f t="shared" si="367"/>
        <v>0</v>
      </c>
      <c r="U2581" s="7">
        <f t="shared" si="368"/>
        <v>0</v>
      </c>
    </row>
    <row r="2582" spans="1:21" x14ac:dyDescent="0.2">
      <c r="A2582" s="1">
        <v>4</v>
      </c>
      <c r="B2582" s="1">
        <v>18</v>
      </c>
      <c r="C2582" s="1">
        <v>6</v>
      </c>
      <c r="D2582">
        <v>7.9</v>
      </c>
      <c r="E2582">
        <v>7.1</v>
      </c>
      <c r="F2582">
        <v>95</v>
      </c>
      <c r="G2582">
        <v>12</v>
      </c>
      <c r="H2582">
        <v>0</v>
      </c>
      <c r="I2582">
        <v>12</v>
      </c>
      <c r="J2582" s="4">
        <f t="shared" si="363"/>
        <v>80.461129122311434</v>
      </c>
      <c r="K2582" s="4">
        <f t="shared" si="364"/>
        <v>6.4809549600200711</v>
      </c>
      <c r="L2582" s="5">
        <f t="shared" si="360"/>
        <v>84.538870877688566</v>
      </c>
      <c r="M2582" s="5">
        <f t="shared" si="361"/>
        <v>27.519045039979929</v>
      </c>
      <c r="N2582" s="6">
        <f t="shared" si="362"/>
        <v>0</v>
      </c>
      <c r="O2582" s="6">
        <f t="shared" si="365"/>
        <v>10.974225435330251</v>
      </c>
      <c r="P2582" s="6">
        <f>FORECAST(J2582,Inputs!$B$10:$B$18,Inputs!$A$10:$A$18)</f>
        <v>31.300566010391769</v>
      </c>
      <c r="Q2582" s="6">
        <f>IF(Inputs!$D$10="Yes",IF('Hourly Calcs'!P2582&gt;'Hourly Calcs'!K2582,'Hourly Calcs'!O2582,N2582+O2582),N2582+O2582)</f>
        <v>10.974225435330251</v>
      </c>
      <c r="R2582" s="12">
        <f t="shared" si="366"/>
        <v>52.149519268689346</v>
      </c>
      <c r="S2582" s="1">
        <f>IF(AND(A2582&gt;=5,A2582&lt;=9),INDEX(Demand!$C$3:$C$26,C2582),INDEX(Demand!$B$3:$B$26,C2582))</f>
        <v>350</v>
      </c>
      <c r="T2582" s="7">
        <f t="shared" si="367"/>
        <v>52.149519268689346</v>
      </c>
      <c r="U2582" s="7">
        <f t="shared" si="368"/>
        <v>0</v>
      </c>
    </row>
    <row r="2583" spans="1:21" x14ac:dyDescent="0.2">
      <c r="A2583" s="1">
        <v>4</v>
      </c>
      <c r="B2583" s="1">
        <v>18</v>
      </c>
      <c r="C2583" s="1">
        <v>7</v>
      </c>
      <c r="D2583">
        <v>9.9</v>
      </c>
      <c r="E2583">
        <v>8</v>
      </c>
      <c r="F2583">
        <v>88</v>
      </c>
      <c r="G2583">
        <v>107</v>
      </c>
      <c r="H2583">
        <v>154</v>
      </c>
      <c r="I2583">
        <v>76</v>
      </c>
      <c r="J2583" s="4">
        <f t="shared" si="363"/>
        <v>91.969750290690087</v>
      </c>
      <c r="K2583" s="4">
        <f t="shared" si="364"/>
        <v>15.875095521200748</v>
      </c>
      <c r="L2583" s="5">
        <f t="shared" si="360"/>
        <v>73.030249709309913</v>
      </c>
      <c r="M2583" s="5">
        <f t="shared" si="361"/>
        <v>18.124904478799252</v>
      </c>
      <c r="N2583" s="6">
        <f t="shared" si="362"/>
        <v>59.09918676787332</v>
      </c>
      <c r="O2583" s="6">
        <f t="shared" si="365"/>
        <v>69.503427757091586</v>
      </c>
      <c r="P2583" s="6">
        <f>FORECAST(J2583,Inputs!$B$10:$B$18,Inputs!$A$10:$A$18)</f>
        <v>31.407127317506387</v>
      </c>
      <c r="Q2583" s="6">
        <f>IF(Inputs!$D$10="Yes",IF('Hourly Calcs'!P2583&gt;'Hourly Calcs'!K2583,'Hourly Calcs'!O2583,N2583+O2583),N2583+O2583)</f>
        <v>69.503427757091586</v>
      </c>
      <c r="R2583" s="12">
        <f t="shared" si="366"/>
        <v>330.28028870169919</v>
      </c>
      <c r="S2583" s="1">
        <f>IF(AND(A2583&gt;=5,A2583&lt;=9),INDEX(Demand!$C$3:$C$26,C2583),INDEX(Demand!$B$3:$B$26,C2583))</f>
        <v>350</v>
      </c>
      <c r="T2583" s="7">
        <f t="shared" si="367"/>
        <v>330.28028870169919</v>
      </c>
      <c r="U2583" s="7">
        <f t="shared" si="368"/>
        <v>0</v>
      </c>
    </row>
    <row r="2584" spans="1:21" x14ac:dyDescent="0.2">
      <c r="A2584" s="1">
        <v>4</v>
      </c>
      <c r="B2584" s="1">
        <v>18</v>
      </c>
      <c r="C2584" s="1">
        <v>8</v>
      </c>
      <c r="D2584">
        <v>11.7</v>
      </c>
      <c r="E2584">
        <v>9.3000000000000007</v>
      </c>
      <c r="F2584">
        <v>85</v>
      </c>
      <c r="G2584">
        <v>273</v>
      </c>
      <c r="H2584">
        <v>414</v>
      </c>
      <c r="I2584">
        <v>123</v>
      </c>
      <c r="J2584" s="4">
        <f t="shared" si="363"/>
        <v>104.09781977415216</v>
      </c>
      <c r="K2584" s="4">
        <f t="shared" si="364"/>
        <v>25.251515208564243</v>
      </c>
      <c r="L2584" s="5">
        <f t="shared" si="360"/>
        <v>60.902180225847843</v>
      </c>
      <c r="M2584" s="5">
        <f t="shared" si="361"/>
        <v>8.7484847914357573</v>
      </c>
      <c r="N2584" s="6">
        <f t="shared" si="362"/>
        <v>248.23970849212273</v>
      </c>
      <c r="O2584" s="6">
        <f t="shared" si="365"/>
        <v>112.48581071213506</v>
      </c>
      <c r="P2584" s="6">
        <f>FORECAST(J2584,Inputs!$B$10:$B$18,Inputs!$A$10:$A$18)</f>
        <v>31.519424257168073</v>
      </c>
      <c r="Q2584" s="6">
        <f>IF(Inputs!$D$10="Yes",IF('Hourly Calcs'!P2584&gt;'Hourly Calcs'!K2584,'Hourly Calcs'!O2584,N2584+O2584),N2584+O2584)</f>
        <v>112.48581071213506</v>
      </c>
      <c r="R2584" s="12">
        <f t="shared" si="366"/>
        <v>534.5325725040658</v>
      </c>
      <c r="S2584" s="1">
        <f>IF(AND(A2584&gt;=5,A2584&lt;=9),INDEX(Demand!$C$3:$C$26,C2584),INDEX(Demand!$B$3:$B$26,C2584))</f>
        <v>350</v>
      </c>
      <c r="T2584" s="7">
        <f t="shared" si="367"/>
        <v>350</v>
      </c>
      <c r="U2584" s="7">
        <f t="shared" si="368"/>
        <v>184.5325725040658</v>
      </c>
    </row>
    <row r="2585" spans="1:21" x14ac:dyDescent="0.2">
      <c r="A2585" s="1">
        <v>4</v>
      </c>
      <c r="B2585" s="1">
        <v>18</v>
      </c>
      <c r="C2585" s="1">
        <v>9</v>
      </c>
      <c r="D2585">
        <v>13.6</v>
      </c>
      <c r="E2585">
        <v>10.1</v>
      </c>
      <c r="F2585">
        <v>79</v>
      </c>
      <c r="G2585">
        <v>448</v>
      </c>
      <c r="H2585">
        <v>605</v>
      </c>
      <c r="I2585">
        <v>139</v>
      </c>
      <c r="J2585" s="4">
        <f t="shared" si="363"/>
        <v>117.65658889311632</v>
      </c>
      <c r="K2585" s="4">
        <f t="shared" si="364"/>
        <v>34.114031650087625</v>
      </c>
      <c r="L2585" s="5">
        <f t="shared" si="360"/>
        <v>47.343411106883678</v>
      </c>
      <c r="M2585" s="5">
        <f t="shared" si="361"/>
        <v>0.11403165008762528</v>
      </c>
      <c r="N2585" s="6">
        <f t="shared" si="362"/>
        <v>471.0939582253045</v>
      </c>
      <c r="O2585" s="6">
        <f t="shared" si="365"/>
        <v>127.11811129257539</v>
      </c>
      <c r="P2585" s="6">
        <f>FORECAST(J2585,Inputs!$B$10:$B$18,Inputs!$A$10:$A$18)</f>
        <v>31.644968415677003</v>
      </c>
      <c r="Q2585" s="6">
        <f>IF(Inputs!$D$10="Yes",IF('Hourly Calcs'!P2585&gt;'Hourly Calcs'!K2585,'Hourly Calcs'!O2585,N2585+O2585),N2585+O2585)</f>
        <v>598.21206951787985</v>
      </c>
      <c r="R2585" s="12">
        <f t="shared" si="366"/>
        <v>2842.703754348965</v>
      </c>
      <c r="S2585" s="1">
        <f>IF(AND(A2585&gt;=5,A2585&lt;=9),INDEX(Demand!$C$3:$C$26,C2585),INDEX(Demand!$B$3:$B$26,C2585))</f>
        <v>350</v>
      </c>
      <c r="T2585" s="7">
        <f t="shared" si="367"/>
        <v>350</v>
      </c>
      <c r="U2585" s="7">
        <f t="shared" si="368"/>
        <v>2492.703754348965</v>
      </c>
    </row>
    <row r="2586" spans="1:21" x14ac:dyDescent="0.2">
      <c r="A2586" s="1">
        <v>4</v>
      </c>
      <c r="B2586" s="1">
        <v>18</v>
      </c>
      <c r="C2586" s="1">
        <v>10</v>
      </c>
      <c r="D2586">
        <v>14.9</v>
      </c>
      <c r="E2586">
        <v>11.2</v>
      </c>
      <c r="F2586">
        <v>79</v>
      </c>
      <c r="G2586">
        <v>599</v>
      </c>
      <c r="H2586">
        <v>753</v>
      </c>
      <c r="I2586">
        <v>122</v>
      </c>
      <c r="J2586" s="4">
        <f t="shared" si="363"/>
        <v>133.60656606568455</v>
      </c>
      <c r="K2586" s="4">
        <f t="shared" si="364"/>
        <v>41.837035672707025</v>
      </c>
      <c r="L2586" s="5">
        <f t="shared" si="360"/>
        <v>31.393433934315453</v>
      </c>
      <c r="M2586" s="5">
        <f t="shared" si="361"/>
        <v>7.8370356727070245</v>
      </c>
      <c r="N2586" s="6">
        <f t="shared" si="362"/>
        <v>684.18660645934369</v>
      </c>
      <c r="O2586" s="6">
        <f t="shared" si="365"/>
        <v>111.57129192585754</v>
      </c>
      <c r="P2586" s="6">
        <f>FORECAST(J2586,Inputs!$B$10:$B$18,Inputs!$A$10:$A$18)</f>
        <v>31.792653389497076</v>
      </c>
      <c r="Q2586" s="6">
        <f>IF(Inputs!$D$10="Yes",IF('Hourly Calcs'!P2586&gt;'Hourly Calcs'!K2586,'Hourly Calcs'!O2586,N2586+O2586),N2586+O2586)</f>
        <v>795.7578983852012</v>
      </c>
      <c r="R2586" s="12">
        <f t="shared" si="366"/>
        <v>3781.4415331264759</v>
      </c>
      <c r="S2586" s="1">
        <f>IF(AND(A2586&gt;=5,A2586&lt;=9),INDEX(Demand!$C$3:$C$26,C2586),INDEX(Demand!$B$3:$B$26,C2586))</f>
        <v>600</v>
      </c>
      <c r="T2586" s="7">
        <f t="shared" si="367"/>
        <v>600</v>
      </c>
      <c r="U2586" s="7">
        <f t="shared" si="368"/>
        <v>3181.4415331264759</v>
      </c>
    </row>
    <row r="2587" spans="1:21" x14ac:dyDescent="0.2">
      <c r="A2587" s="1">
        <v>4</v>
      </c>
      <c r="B2587" s="1">
        <v>18</v>
      </c>
      <c r="C2587" s="1">
        <v>11</v>
      </c>
      <c r="D2587">
        <v>15.3</v>
      </c>
      <c r="E2587">
        <v>11.3</v>
      </c>
      <c r="F2587">
        <v>77</v>
      </c>
      <c r="G2587">
        <v>710</v>
      </c>
      <c r="H2587">
        <v>799</v>
      </c>
      <c r="I2587">
        <v>133</v>
      </c>
      <c r="J2587" s="4">
        <f t="shared" si="363"/>
        <v>152.76639660597738</v>
      </c>
      <c r="K2587" s="4">
        <f t="shared" si="364"/>
        <v>47.548181509203516</v>
      </c>
      <c r="L2587" s="5">
        <f t="shared" si="360"/>
        <v>12.233603394022623</v>
      </c>
      <c r="M2587" s="5">
        <f t="shared" si="361"/>
        <v>13.548181509203516</v>
      </c>
      <c r="N2587" s="6">
        <f t="shared" si="362"/>
        <v>783.47451767223265</v>
      </c>
      <c r="O2587" s="6">
        <f t="shared" si="365"/>
        <v>121.63099857491027</v>
      </c>
      <c r="P2587" s="6">
        <f>FORECAST(J2587,Inputs!$B$10:$B$18,Inputs!$A$10:$A$18)</f>
        <v>31.970059227833122</v>
      </c>
      <c r="Q2587" s="6">
        <f>IF(Inputs!$D$10="Yes",IF('Hourly Calcs'!P2587&gt;'Hourly Calcs'!K2587,'Hourly Calcs'!O2587,N2587+O2587),N2587+O2587)</f>
        <v>905.10551624714287</v>
      </c>
      <c r="R2587" s="12">
        <f t="shared" si="366"/>
        <v>4301.0614132064229</v>
      </c>
      <c r="S2587" s="1">
        <f>IF(AND(A2587&gt;=5,A2587&lt;=9),INDEX(Demand!$C$3:$C$26,C2587),INDEX(Demand!$B$3:$B$26,C2587))</f>
        <v>600</v>
      </c>
      <c r="T2587" s="7">
        <f t="shared" si="367"/>
        <v>600</v>
      </c>
      <c r="U2587" s="7">
        <f t="shared" si="368"/>
        <v>3701.0614132064229</v>
      </c>
    </row>
    <row r="2588" spans="1:21" x14ac:dyDescent="0.2">
      <c r="A2588" s="1">
        <v>4</v>
      </c>
      <c r="B2588" s="1">
        <v>18</v>
      </c>
      <c r="C2588" s="1">
        <v>12</v>
      </c>
      <c r="D2588">
        <v>16.600000000000001</v>
      </c>
      <c r="E2588">
        <v>10.4</v>
      </c>
      <c r="F2588">
        <v>67</v>
      </c>
      <c r="G2588">
        <v>774</v>
      </c>
      <c r="H2588">
        <v>833</v>
      </c>
      <c r="I2588">
        <v>131</v>
      </c>
      <c r="J2588" s="4">
        <f t="shared" si="363"/>
        <v>174.86704455567531</v>
      </c>
      <c r="K2588" s="4">
        <f t="shared" si="364"/>
        <v>50.219954920773802</v>
      </c>
      <c r="L2588" s="5">
        <f t="shared" si="360"/>
        <v>9.8670445556753066</v>
      </c>
      <c r="M2588" s="5">
        <f t="shared" si="361"/>
        <v>16.219954920773802</v>
      </c>
      <c r="N2588" s="6">
        <f t="shared" si="362"/>
        <v>824.35625683635828</v>
      </c>
      <c r="O2588" s="6">
        <f t="shared" si="365"/>
        <v>119.80196100235523</v>
      </c>
      <c r="P2588" s="6">
        <f>FORECAST(J2588,Inputs!$B$10:$B$18,Inputs!$A$10:$A$18)</f>
        <v>32.174694856996993</v>
      </c>
      <c r="Q2588" s="6">
        <f>IF(Inputs!$D$10="Yes",IF('Hourly Calcs'!P2588&gt;'Hourly Calcs'!K2588,'Hourly Calcs'!O2588,N2588+O2588),N2588+O2588)</f>
        <v>944.15821783871354</v>
      </c>
      <c r="R2588" s="12">
        <f t="shared" si="366"/>
        <v>4486.6398511695661</v>
      </c>
      <c r="S2588" s="1">
        <f>IF(AND(A2588&gt;=5,A2588&lt;=9),INDEX(Demand!$C$3:$C$26,C2588),INDEX(Demand!$B$3:$B$26,C2588))</f>
        <v>600</v>
      </c>
      <c r="T2588" s="7">
        <f t="shared" si="367"/>
        <v>600</v>
      </c>
      <c r="U2588" s="7">
        <f t="shared" si="368"/>
        <v>3886.6398511695661</v>
      </c>
    </row>
    <row r="2589" spans="1:21" x14ac:dyDescent="0.2">
      <c r="A2589" s="1">
        <v>4</v>
      </c>
      <c r="B2589" s="1">
        <v>18</v>
      </c>
      <c r="C2589" s="1">
        <v>13</v>
      </c>
      <c r="D2589">
        <v>16.5</v>
      </c>
      <c r="E2589">
        <v>9.6999999999999993</v>
      </c>
      <c r="F2589">
        <v>64</v>
      </c>
      <c r="G2589">
        <v>782</v>
      </c>
      <c r="H2589">
        <v>837</v>
      </c>
      <c r="I2589">
        <v>131</v>
      </c>
      <c r="J2589" s="4">
        <f t="shared" si="363"/>
        <v>197.66124721185997</v>
      </c>
      <c r="K2589" s="4">
        <f t="shared" si="364"/>
        <v>49.193366554014403</v>
      </c>
      <c r="L2589" s="5">
        <f t="shared" si="360"/>
        <v>32.661247211859973</v>
      </c>
      <c r="M2589" s="5">
        <f t="shared" si="361"/>
        <v>15.193366554014403</v>
      </c>
      <c r="N2589" s="6">
        <f t="shared" si="362"/>
        <v>782.73511526304696</v>
      </c>
      <c r="O2589" s="6">
        <f t="shared" si="365"/>
        <v>119.80196100235523</v>
      </c>
      <c r="P2589" s="6">
        <f>FORECAST(J2589,Inputs!$B$10:$B$18,Inputs!$A$10:$A$18)</f>
        <v>32.385752288998702</v>
      </c>
      <c r="Q2589" s="6">
        <f>IF(Inputs!$D$10="Yes",IF('Hourly Calcs'!P2589&gt;'Hourly Calcs'!K2589,'Hourly Calcs'!O2589,N2589+O2589),N2589+O2589)</f>
        <v>902.53707626540222</v>
      </c>
      <c r="R2589" s="12">
        <f t="shared" si="366"/>
        <v>4288.8561864131907</v>
      </c>
      <c r="S2589" s="1">
        <f>IF(AND(A2589&gt;=5,A2589&lt;=9),INDEX(Demand!$C$3:$C$26,C2589),INDEX(Demand!$B$3:$B$26,C2589))</f>
        <v>600</v>
      </c>
      <c r="T2589" s="7">
        <f t="shared" si="367"/>
        <v>600</v>
      </c>
      <c r="U2589" s="7">
        <f t="shared" si="368"/>
        <v>3688.8561864131907</v>
      </c>
    </row>
    <row r="2590" spans="1:21" x14ac:dyDescent="0.2">
      <c r="A2590" s="1">
        <v>4</v>
      </c>
      <c r="B2590" s="1">
        <v>18</v>
      </c>
      <c r="C2590" s="1">
        <v>14</v>
      </c>
      <c r="D2590">
        <v>16.899999999999999</v>
      </c>
      <c r="E2590">
        <v>9.3000000000000007</v>
      </c>
      <c r="F2590">
        <v>61</v>
      </c>
      <c r="G2590">
        <v>735</v>
      </c>
      <c r="H2590">
        <v>817</v>
      </c>
      <c r="I2590">
        <v>131</v>
      </c>
      <c r="J2590" s="4">
        <f t="shared" si="363"/>
        <v>218.30061565944047</v>
      </c>
      <c r="K2590" s="4">
        <f t="shared" si="364"/>
        <v>44.740196490265546</v>
      </c>
      <c r="L2590" s="5">
        <f t="shared" si="360"/>
        <v>53.300615659440467</v>
      </c>
      <c r="M2590" s="5">
        <f t="shared" si="361"/>
        <v>10.740196490265546</v>
      </c>
      <c r="N2590" s="6">
        <f t="shared" si="362"/>
        <v>670.69653058083497</v>
      </c>
      <c r="O2590" s="6">
        <f t="shared" si="365"/>
        <v>119.80196100235523</v>
      </c>
      <c r="P2590" s="6">
        <f>FORECAST(J2590,Inputs!$B$10:$B$18,Inputs!$A$10:$A$18)</f>
        <v>32.576857552402224</v>
      </c>
      <c r="Q2590" s="6">
        <f>IF(Inputs!$D$10="Yes",IF('Hourly Calcs'!P2590&gt;'Hourly Calcs'!K2590,'Hourly Calcs'!O2590,N2590+O2590),N2590+O2590)</f>
        <v>790.49849158319023</v>
      </c>
      <c r="R2590" s="12">
        <f t="shared" si="366"/>
        <v>3756.4488320033197</v>
      </c>
      <c r="S2590" s="1">
        <f>IF(AND(A2590&gt;=5,A2590&lt;=9),INDEX(Demand!$C$3:$C$26,C2590),INDEX(Demand!$B$3:$B$26,C2590))</f>
        <v>600</v>
      </c>
      <c r="T2590" s="7">
        <f t="shared" si="367"/>
        <v>600</v>
      </c>
      <c r="U2590" s="7">
        <f t="shared" si="368"/>
        <v>3156.4488320033197</v>
      </c>
    </row>
    <row r="2591" spans="1:21" x14ac:dyDescent="0.2">
      <c r="A2591" s="1">
        <v>4</v>
      </c>
      <c r="B2591" s="1">
        <v>18</v>
      </c>
      <c r="C2591" s="1">
        <v>15</v>
      </c>
      <c r="D2591">
        <v>16.8</v>
      </c>
      <c r="E2591">
        <v>8</v>
      </c>
      <c r="F2591">
        <v>56</v>
      </c>
      <c r="G2591">
        <v>637</v>
      </c>
      <c r="H2591">
        <v>784</v>
      </c>
      <c r="I2591">
        <v>118</v>
      </c>
      <c r="J2591" s="4">
        <f t="shared" si="363"/>
        <v>235.64035763832499</v>
      </c>
      <c r="K2591" s="4">
        <f t="shared" si="364"/>
        <v>37.81182987430423</v>
      </c>
      <c r="L2591" s="5">
        <f t="shared" si="360"/>
        <v>70.640357638324986</v>
      </c>
      <c r="M2591" s="5">
        <f t="shared" si="361"/>
        <v>3.8118298743042303</v>
      </c>
      <c r="N2591" s="6">
        <f t="shared" si="362"/>
        <v>513.28970192695817</v>
      </c>
      <c r="O2591" s="6">
        <f t="shared" si="365"/>
        <v>107.91321678074746</v>
      </c>
      <c r="P2591" s="6">
        <f>FORECAST(J2591,Inputs!$B$10:$B$18,Inputs!$A$10:$A$18)</f>
        <v>32.737410718873377</v>
      </c>
      <c r="Q2591" s="6">
        <f>IF(Inputs!$D$10="Yes",IF('Hourly Calcs'!P2591&gt;'Hourly Calcs'!K2591,'Hourly Calcs'!O2591,N2591+O2591),N2591+O2591)</f>
        <v>621.20291870770563</v>
      </c>
      <c r="R2591" s="12">
        <f t="shared" si="366"/>
        <v>2951.956269699017</v>
      </c>
      <c r="S2591" s="1">
        <f>IF(AND(A2591&gt;=5,A2591&lt;=9),INDEX(Demand!$C$3:$C$26,C2591),INDEX(Demand!$B$3:$B$26,C2591))</f>
        <v>600</v>
      </c>
      <c r="T2591" s="7">
        <f t="shared" si="367"/>
        <v>600</v>
      </c>
      <c r="U2591" s="7">
        <f t="shared" si="368"/>
        <v>2351.956269699017</v>
      </c>
    </row>
    <row r="2592" spans="1:21" x14ac:dyDescent="0.2">
      <c r="A2592" s="1">
        <v>4</v>
      </c>
      <c r="B2592" s="1">
        <v>18</v>
      </c>
      <c r="C2592" s="1">
        <v>16</v>
      </c>
      <c r="D2592">
        <v>16.2</v>
      </c>
      <c r="E2592">
        <v>7.7</v>
      </c>
      <c r="F2592">
        <v>57</v>
      </c>
      <c r="G2592">
        <v>495</v>
      </c>
      <c r="H2592">
        <v>683</v>
      </c>
      <c r="I2592">
        <v>121</v>
      </c>
      <c r="J2592" s="4">
        <f t="shared" si="363"/>
        <v>250.1642226313991</v>
      </c>
      <c r="K2592" s="4">
        <f t="shared" si="364"/>
        <v>29.385671399443858</v>
      </c>
      <c r="L2592" s="5">
        <f t="shared" si="360"/>
        <v>85.164222631399099</v>
      </c>
      <c r="M2592" s="5">
        <f t="shared" si="361"/>
        <v>4.6143286005561421</v>
      </c>
      <c r="N2592" s="6">
        <f t="shared" si="362"/>
        <v>305.89645530139222</v>
      </c>
      <c r="O2592" s="6">
        <f t="shared" si="365"/>
        <v>110.65677313958003</v>
      </c>
      <c r="P2592" s="6">
        <f>FORECAST(J2592,Inputs!$B$10:$B$18,Inputs!$A$10:$A$18)</f>
        <v>32.871890950290734</v>
      </c>
      <c r="Q2592" s="6">
        <f>IF(Inputs!$D$10="Yes",IF('Hourly Calcs'!P2592&gt;'Hourly Calcs'!K2592,'Hourly Calcs'!O2592,N2592+O2592),N2592+O2592)</f>
        <v>110.65677313958003</v>
      </c>
      <c r="R2592" s="12">
        <f t="shared" si="366"/>
        <v>525.84098595928424</v>
      </c>
      <c r="S2592" s="1">
        <f>IF(AND(A2592&gt;=5,A2592&lt;=9),INDEX(Demand!$C$3:$C$26,C2592),INDEX(Demand!$B$3:$B$26,C2592))</f>
        <v>900</v>
      </c>
      <c r="T2592" s="7">
        <f t="shared" si="367"/>
        <v>525.84098595928424</v>
      </c>
      <c r="U2592" s="7">
        <f t="shared" si="368"/>
        <v>0</v>
      </c>
    </row>
    <row r="2593" spans="1:21" x14ac:dyDescent="0.2">
      <c r="A2593" s="1">
        <v>4</v>
      </c>
      <c r="B2593" s="1">
        <v>18</v>
      </c>
      <c r="C2593" s="1">
        <v>17</v>
      </c>
      <c r="D2593">
        <v>15.3</v>
      </c>
      <c r="E2593">
        <v>7.2</v>
      </c>
      <c r="F2593">
        <v>58</v>
      </c>
      <c r="G2593">
        <v>324</v>
      </c>
      <c r="H2593">
        <v>489</v>
      </c>
      <c r="I2593">
        <v>125</v>
      </c>
      <c r="J2593" s="4">
        <f t="shared" si="363"/>
        <v>262.83774083190343</v>
      </c>
      <c r="K2593" s="4">
        <f t="shared" si="364"/>
        <v>20.192568507047838</v>
      </c>
      <c r="L2593" s="5">
        <f t="shared" si="360"/>
        <v>0</v>
      </c>
      <c r="M2593" s="5">
        <f t="shared" si="361"/>
        <v>13.807431492952162</v>
      </c>
      <c r="N2593" s="6">
        <f t="shared" si="362"/>
        <v>104.93696887379669</v>
      </c>
      <c r="O2593" s="6">
        <f t="shared" si="365"/>
        <v>114.3148482846901</v>
      </c>
      <c r="P2593" s="6">
        <f>FORECAST(J2593,Inputs!$B$10:$B$18,Inputs!$A$10:$A$18)</f>
        <v>32.989238341036142</v>
      </c>
      <c r="Q2593" s="6">
        <f>IF(Inputs!$D$10="Yes",IF('Hourly Calcs'!P2593&gt;'Hourly Calcs'!K2593,'Hourly Calcs'!O2593,N2593+O2593),N2593+O2593)</f>
        <v>114.3148482846901</v>
      </c>
      <c r="R2593" s="12">
        <f t="shared" si="366"/>
        <v>543.22415904884735</v>
      </c>
      <c r="S2593" s="1">
        <f>IF(AND(A2593&gt;=5,A2593&lt;=9),INDEX(Demand!$C$3:$C$26,C2593),INDEX(Demand!$B$3:$B$26,C2593))</f>
        <v>900</v>
      </c>
      <c r="T2593" s="7">
        <f t="shared" si="367"/>
        <v>543.22415904884735</v>
      </c>
      <c r="U2593" s="7">
        <f t="shared" si="368"/>
        <v>0</v>
      </c>
    </row>
    <row r="2594" spans="1:21" x14ac:dyDescent="0.2">
      <c r="A2594" s="1">
        <v>4</v>
      </c>
      <c r="B2594" s="1">
        <v>18</v>
      </c>
      <c r="C2594" s="1">
        <v>18</v>
      </c>
      <c r="D2594">
        <v>13.5</v>
      </c>
      <c r="E2594">
        <v>6.5</v>
      </c>
      <c r="F2594">
        <v>63</v>
      </c>
      <c r="G2594">
        <v>150</v>
      </c>
      <c r="H2594">
        <v>255</v>
      </c>
      <c r="I2594">
        <v>87</v>
      </c>
      <c r="J2594" s="4">
        <f t="shared" si="363"/>
        <v>274.54808239575368</v>
      </c>
      <c r="K2594" s="4">
        <f t="shared" si="364"/>
        <v>10.76548089298602</v>
      </c>
      <c r="L2594" s="5">
        <f t="shared" si="360"/>
        <v>0</v>
      </c>
      <c r="M2594" s="5">
        <f t="shared" si="361"/>
        <v>23.23451910701398</v>
      </c>
      <c r="N2594" s="6">
        <f t="shared" si="362"/>
        <v>0</v>
      </c>
      <c r="O2594" s="6">
        <f t="shared" si="365"/>
        <v>79.563134406144314</v>
      </c>
      <c r="P2594" s="6">
        <f>FORECAST(J2594,Inputs!$B$10:$B$18,Inputs!$A$10:$A$18)</f>
        <v>33.097667429590309</v>
      </c>
      <c r="Q2594" s="6">
        <f>IF(Inputs!$D$10="Yes",IF('Hourly Calcs'!P2594&gt;'Hourly Calcs'!K2594,'Hourly Calcs'!O2594,N2594+O2594),N2594+O2594)</f>
        <v>79.563134406144314</v>
      </c>
      <c r="R2594" s="12">
        <f t="shared" si="366"/>
        <v>378.08401469799776</v>
      </c>
      <c r="S2594" s="1">
        <f>IF(AND(A2594&gt;=5,A2594&lt;=9),INDEX(Demand!$C$3:$C$26,C2594),INDEX(Demand!$B$3:$B$26,C2594))</f>
        <v>900</v>
      </c>
      <c r="T2594" s="7">
        <f t="shared" si="367"/>
        <v>378.08401469799776</v>
      </c>
      <c r="U2594" s="7">
        <f t="shared" si="368"/>
        <v>0</v>
      </c>
    </row>
    <row r="2595" spans="1:21" x14ac:dyDescent="0.2">
      <c r="A2595" s="1">
        <v>4</v>
      </c>
      <c r="B2595" s="1">
        <v>18</v>
      </c>
      <c r="C2595" s="1">
        <v>19</v>
      </c>
      <c r="D2595">
        <v>12.2</v>
      </c>
      <c r="E2595">
        <v>5.8</v>
      </c>
      <c r="F2595">
        <v>65</v>
      </c>
      <c r="G2595">
        <v>23</v>
      </c>
      <c r="H2595">
        <v>0</v>
      </c>
      <c r="I2595">
        <v>23</v>
      </c>
      <c r="J2595" s="4">
        <f t="shared" si="363"/>
        <v>286.0192101617809</v>
      </c>
      <c r="K2595" s="4">
        <f t="shared" si="364"/>
        <v>1.6962971407672569</v>
      </c>
      <c r="L2595" s="5">
        <f t="shared" ref="L2595:L2658" si="369">IF(ABS($B$5-J2595)&gt;90,0,ABS($B$5-J2595))</f>
        <v>0</v>
      </c>
      <c r="M2595" s="5">
        <f t="shared" ref="M2595:M2658" si="370">IF(K2595&gt;0,ABS($B$4-K2595),0)</f>
        <v>32.303702859232743</v>
      </c>
      <c r="N2595" s="6">
        <f t="shared" si="362"/>
        <v>0</v>
      </c>
      <c r="O2595" s="6">
        <f t="shared" si="365"/>
        <v>21.033932084382979</v>
      </c>
      <c r="P2595" s="6">
        <f>FORECAST(J2595,Inputs!$B$10:$B$18,Inputs!$A$10:$A$18)</f>
        <v>33.203881575572041</v>
      </c>
      <c r="Q2595" s="6">
        <f>IF(Inputs!$D$10="Yes",IF('Hourly Calcs'!P2595&gt;'Hourly Calcs'!K2595,'Hourly Calcs'!O2595,N2595+O2595),N2595+O2595)</f>
        <v>21.033932084382979</v>
      </c>
      <c r="R2595" s="12">
        <f t="shared" si="366"/>
        <v>99.953245264987913</v>
      </c>
      <c r="S2595" s="1">
        <f>IF(AND(A2595&gt;=5,A2595&lt;=9),INDEX(Demand!$C$3:$C$26,C2595),INDEX(Demand!$B$3:$B$26,C2595))</f>
        <v>900</v>
      </c>
      <c r="T2595" s="7">
        <f t="shared" si="367"/>
        <v>99.953245264987913</v>
      </c>
      <c r="U2595" s="7">
        <f t="shared" si="368"/>
        <v>0</v>
      </c>
    </row>
    <row r="2596" spans="1:21" x14ac:dyDescent="0.2">
      <c r="A2596" s="1">
        <v>4</v>
      </c>
      <c r="B2596" s="1">
        <v>18</v>
      </c>
      <c r="C2596" s="1">
        <v>20</v>
      </c>
      <c r="D2596">
        <v>11.4</v>
      </c>
      <c r="E2596">
        <v>4.8</v>
      </c>
      <c r="F2596">
        <v>64</v>
      </c>
      <c r="G2596">
        <v>0</v>
      </c>
      <c r="H2596">
        <v>0</v>
      </c>
      <c r="I2596">
        <v>0</v>
      </c>
      <c r="J2596" s="4">
        <f t="shared" si="363"/>
        <v>297.85645906911833</v>
      </c>
      <c r="K2596" s="4">
        <f t="shared" si="364"/>
        <v>-7.3745086047483142</v>
      </c>
      <c r="L2596" s="5">
        <f t="shared" si="369"/>
        <v>0</v>
      </c>
      <c r="M2596" s="5">
        <f t="shared" si="370"/>
        <v>0</v>
      </c>
      <c r="N2596" s="6">
        <f t="shared" si="362"/>
        <v>0</v>
      </c>
      <c r="O2596" s="6">
        <f t="shared" si="365"/>
        <v>0</v>
      </c>
      <c r="P2596" s="6">
        <f>FORECAST(J2596,Inputs!$B$10:$B$18,Inputs!$A$10:$A$18)</f>
        <v>33.313485732121464</v>
      </c>
      <c r="Q2596" s="6">
        <f>IF(Inputs!$D$10="Yes",IF('Hourly Calcs'!P2596&gt;'Hourly Calcs'!K2596,'Hourly Calcs'!O2596,N2596+O2596),N2596+O2596)</f>
        <v>0</v>
      </c>
      <c r="R2596" s="12">
        <f t="shared" si="366"/>
        <v>0</v>
      </c>
      <c r="S2596" s="1">
        <f>IF(AND(A2596&gt;=5,A2596&lt;=9),INDEX(Demand!$C$3:$C$26,C2596),INDEX(Demand!$B$3:$B$26,C2596))</f>
        <v>800</v>
      </c>
      <c r="T2596" s="7">
        <f t="shared" si="367"/>
        <v>0</v>
      </c>
      <c r="U2596" s="7">
        <f t="shared" si="368"/>
        <v>0</v>
      </c>
    </row>
    <row r="2597" spans="1:21" x14ac:dyDescent="0.2">
      <c r="A2597" s="1">
        <v>4</v>
      </c>
      <c r="B2597" s="1">
        <v>18</v>
      </c>
      <c r="C2597" s="1">
        <v>21</v>
      </c>
      <c r="D2597">
        <v>10.199999999999999</v>
      </c>
      <c r="E2597">
        <v>5.0999999999999996</v>
      </c>
      <c r="F2597">
        <v>71</v>
      </c>
      <c r="G2597">
        <v>0</v>
      </c>
      <c r="H2597">
        <v>0</v>
      </c>
      <c r="I2597">
        <v>0</v>
      </c>
      <c r="J2597" s="4">
        <f t="shared" si="363"/>
        <v>310.57626229985345</v>
      </c>
      <c r="K2597" s="4">
        <f t="shared" si="364"/>
        <v>-15.230441306285712</v>
      </c>
      <c r="L2597" s="5">
        <f t="shared" si="369"/>
        <v>0</v>
      </c>
      <c r="M2597" s="5">
        <f t="shared" si="370"/>
        <v>0</v>
      </c>
      <c r="N2597" s="6">
        <f t="shared" si="362"/>
        <v>0</v>
      </c>
      <c r="O2597" s="6">
        <f t="shared" si="365"/>
        <v>0</v>
      </c>
      <c r="P2597" s="6">
        <f>FORECAST(J2597,Inputs!$B$10:$B$18,Inputs!$A$10:$A$18)</f>
        <v>33.431261687961602</v>
      </c>
      <c r="Q2597" s="6">
        <f>IF(Inputs!$D$10="Yes",IF('Hourly Calcs'!P2597&gt;'Hourly Calcs'!K2597,'Hourly Calcs'!O2597,N2597+O2597),N2597+O2597)</f>
        <v>0</v>
      </c>
      <c r="R2597" s="12">
        <f t="shared" si="366"/>
        <v>0</v>
      </c>
      <c r="S2597" s="1">
        <f>IF(AND(A2597&gt;=5,A2597&lt;=9),INDEX(Demand!$C$3:$C$26,C2597),INDEX(Demand!$B$3:$B$26,C2597))</f>
        <v>700</v>
      </c>
      <c r="T2597" s="7">
        <f t="shared" si="367"/>
        <v>0</v>
      </c>
      <c r="U2597" s="7">
        <f t="shared" si="368"/>
        <v>0</v>
      </c>
    </row>
    <row r="2598" spans="1:21" x14ac:dyDescent="0.2">
      <c r="A2598" s="1">
        <v>4</v>
      </c>
      <c r="B2598" s="1">
        <v>18</v>
      </c>
      <c r="C2598" s="1">
        <v>22</v>
      </c>
      <c r="D2598">
        <v>9.5</v>
      </c>
      <c r="E2598">
        <v>5.5</v>
      </c>
      <c r="F2598">
        <v>76</v>
      </c>
      <c r="G2598">
        <v>0</v>
      </c>
      <c r="H2598">
        <v>0</v>
      </c>
      <c r="I2598">
        <v>0</v>
      </c>
      <c r="J2598" s="4">
        <f t="shared" si="363"/>
        <v>324.56336560036857</v>
      </c>
      <c r="K2598" s="4">
        <f t="shared" si="364"/>
        <v>-21.629256901958385</v>
      </c>
      <c r="L2598" s="5">
        <f t="shared" si="369"/>
        <v>0</v>
      </c>
      <c r="M2598" s="5">
        <f t="shared" si="370"/>
        <v>0</v>
      </c>
      <c r="N2598" s="6">
        <f t="shared" si="362"/>
        <v>0</v>
      </c>
      <c r="O2598" s="6">
        <f t="shared" si="365"/>
        <v>0</v>
      </c>
      <c r="P2598" s="6">
        <f>FORECAST(J2598,Inputs!$B$10:$B$18,Inputs!$A$10:$A$18)</f>
        <v>33.560771903707113</v>
      </c>
      <c r="Q2598" s="6">
        <f>IF(Inputs!$D$10="Yes",IF('Hourly Calcs'!P2598&gt;'Hourly Calcs'!K2598,'Hourly Calcs'!O2598,N2598+O2598),N2598+O2598)</f>
        <v>0</v>
      </c>
      <c r="R2598" s="12">
        <f t="shared" si="366"/>
        <v>0</v>
      </c>
      <c r="S2598" s="1">
        <f>IF(AND(A2598&gt;=5,A2598&lt;=9),INDEX(Demand!$C$3:$C$26,C2598),INDEX(Demand!$B$3:$B$26,C2598))</f>
        <v>600</v>
      </c>
      <c r="T2598" s="7">
        <f t="shared" si="367"/>
        <v>0</v>
      </c>
      <c r="U2598" s="7">
        <f t="shared" si="368"/>
        <v>0</v>
      </c>
    </row>
    <row r="2599" spans="1:21" x14ac:dyDescent="0.2">
      <c r="A2599" s="1">
        <v>4</v>
      </c>
      <c r="B2599" s="1">
        <v>18</v>
      </c>
      <c r="C2599" s="1">
        <v>23</v>
      </c>
      <c r="D2599">
        <v>9.4</v>
      </c>
      <c r="E2599">
        <v>5.6</v>
      </c>
      <c r="F2599">
        <v>77</v>
      </c>
      <c r="G2599">
        <v>0</v>
      </c>
      <c r="H2599">
        <v>0</v>
      </c>
      <c r="I2599">
        <v>0</v>
      </c>
      <c r="J2599" s="4">
        <f t="shared" si="363"/>
        <v>339.92681865545887</v>
      </c>
      <c r="K2599" s="4">
        <f t="shared" si="364"/>
        <v>-26.043071426567181</v>
      </c>
      <c r="L2599" s="5">
        <f t="shared" si="369"/>
        <v>0</v>
      </c>
      <c r="M2599" s="5">
        <f t="shared" si="370"/>
        <v>0</v>
      </c>
      <c r="N2599" s="6">
        <f t="shared" si="362"/>
        <v>0</v>
      </c>
      <c r="O2599" s="6">
        <f t="shared" si="365"/>
        <v>0</v>
      </c>
      <c r="P2599" s="6">
        <f>FORECAST(J2599,Inputs!$B$10:$B$18,Inputs!$A$10:$A$18)</f>
        <v>33.703026098661653</v>
      </c>
      <c r="Q2599" s="6">
        <f>IF(Inputs!$D$10="Yes",IF('Hourly Calcs'!P2599&gt;'Hourly Calcs'!K2599,'Hourly Calcs'!O2599,N2599+O2599),N2599+O2599)</f>
        <v>0</v>
      </c>
      <c r="R2599" s="12">
        <f t="shared" si="366"/>
        <v>0</v>
      </c>
      <c r="S2599" s="1">
        <f>IF(AND(A2599&gt;=5,A2599&lt;=9),INDEX(Demand!$C$3:$C$26,C2599),INDEX(Demand!$B$3:$B$26,C2599))</f>
        <v>500</v>
      </c>
      <c r="T2599" s="7">
        <f t="shared" si="367"/>
        <v>0</v>
      </c>
      <c r="U2599" s="7">
        <f t="shared" si="368"/>
        <v>0</v>
      </c>
    </row>
    <row r="2600" spans="1:21" x14ac:dyDescent="0.2">
      <c r="A2600" s="1">
        <v>4</v>
      </c>
      <c r="B2600" s="1">
        <v>18</v>
      </c>
      <c r="C2600" s="1">
        <v>24</v>
      </c>
      <c r="D2600">
        <v>9.1999999999999993</v>
      </c>
      <c r="E2600">
        <v>4.8</v>
      </c>
      <c r="F2600">
        <v>74</v>
      </c>
      <c r="G2600">
        <v>0</v>
      </c>
      <c r="H2600">
        <v>0</v>
      </c>
      <c r="I2600">
        <v>0</v>
      </c>
      <c r="J2600" s="4">
        <f t="shared" si="363"/>
        <v>356.31418589958685</v>
      </c>
      <c r="K2600" s="4">
        <f t="shared" si="364"/>
        <v>-27.98708466760165</v>
      </c>
      <c r="L2600" s="5">
        <f t="shared" si="369"/>
        <v>0</v>
      </c>
      <c r="M2600" s="5">
        <f t="shared" si="370"/>
        <v>0</v>
      </c>
      <c r="N2600" s="6">
        <f t="shared" si="362"/>
        <v>0</v>
      </c>
      <c r="O2600" s="6">
        <f t="shared" si="365"/>
        <v>0</v>
      </c>
      <c r="P2600" s="6">
        <f>FORECAST(J2600,Inputs!$B$10:$B$18,Inputs!$A$10:$A$18)</f>
        <v>33.854760980551731</v>
      </c>
      <c r="Q2600" s="6">
        <f>IF(Inputs!$D$10="Yes",IF('Hourly Calcs'!P2600&gt;'Hourly Calcs'!K2600,'Hourly Calcs'!O2600,N2600+O2600),N2600+O2600)</f>
        <v>0</v>
      </c>
      <c r="R2600" s="12">
        <f t="shared" si="366"/>
        <v>0</v>
      </c>
      <c r="S2600" s="1">
        <f>IF(AND(A2600&gt;=5,A2600&lt;=9),INDEX(Demand!$C$3:$C$26,C2600),INDEX(Demand!$B$3:$B$26,C2600))</f>
        <v>400</v>
      </c>
      <c r="T2600" s="7">
        <f t="shared" si="367"/>
        <v>0</v>
      </c>
      <c r="U2600" s="7">
        <f t="shared" si="368"/>
        <v>0</v>
      </c>
    </row>
    <row r="2601" spans="1:21" x14ac:dyDescent="0.2">
      <c r="A2601" s="1">
        <v>4</v>
      </c>
      <c r="B2601" s="1">
        <v>19</v>
      </c>
      <c r="C2601" s="1">
        <v>1</v>
      </c>
      <c r="D2601">
        <v>8.3000000000000007</v>
      </c>
      <c r="E2601">
        <v>4.0999999999999996</v>
      </c>
      <c r="F2601">
        <v>75</v>
      </c>
      <c r="G2601">
        <v>0</v>
      </c>
      <c r="H2601">
        <v>0</v>
      </c>
      <c r="I2601">
        <v>0</v>
      </c>
      <c r="J2601" s="4">
        <f t="shared" si="363"/>
        <v>12.908739037401659</v>
      </c>
      <c r="K2601" s="4">
        <f t="shared" si="364"/>
        <v>-27.207674594459235</v>
      </c>
      <c r="L2601" s="5">
        <f t="shared" si="369"/>
        <v>0</v>
      </c>
      <c r="M2601" s="5">
        <f t="shared" si="370"/>
        <v>0</v>
      </c>
      <c r="N2601" s="6">
        <f t="shared" si="362"/>
        <v>0</v>
      </c>
      <c r="O2601" s="6">
        <f t="shared" si="365"/>
        <v>0</v>
      </c>
      <c r="P2601" s="6">
        <f>FORECAST(J2601,Inputs!$B$10:$B$18,Inputs!$A$10:$A$18)</f>
        <v>30.675080917012977</v>
      </c>
      <c r="Q2601" s="6">
        <f>IF(Inputs!$D$10="Yes",IF('Hourly Calcs'!P2601&gt;'Hourly Calcs'!K2601,'Hourly Calcs'!O2601,N2601+O2601),N2601+O2601)</f>
        <v>0</v>
      </c>
      <c r="R2601" s="12">
        <f t="shared" si="366"/>
        <v>0</v>
      </c>
      <c r="S2601" s="1">
        <f>IF(AND(A2601&gt;=5,A2601&lt;=9),INDEX(Demand!$C$3:$C$26,C2601),INDEX(Demand!$B$3:$B$26,C2601))</f>
        <v>350</v>
      </c>
      <c r="T2601" s="7">
        <f t="shared" si="367"/>
        <v>0</v>
      </c>
      <c r="U2601" s="7">
        <f t="shared" si="368"/>
        <v>0</v>
      </c>
    </row>
    <row r="2602" spans="1:21" x14ac:dyDescent="0.2">
      <c r="A2602" s="1">
        <v>4</v>
      </c>
      <c r="B2602" s="1">
        <v>19</v>
      </c>
      <c r="C2602" s="1">
        <v>2</v>
      </c>
      <c r="D2602">
        <v>8</v>
      </c>
      <c r="E2602">
        <v>3.6</v>
      </c>
      <c r="F2602">
        <v>74</v>
      </c>
      <c r="G2602">
        <v>0</v>
      </c>
      <c r="H2602">
        <v>0</v>
      </c>
      <c r="I2602">
        <v>0</v>
      </c>
      <c r="J2602" s="4">
        <f t="shared" si="363"/>
        <v>28.7861286582594</v>
      </c>
      <c r="K2602" s="4">
        <f t="shared" si="364"/>
        <v>-23.80904872627886</v>
      </c>
      <c r="L2602" s="5">
        <f t="shared" si="369"/>
        <v>0</v>
      </c>
      <c r="M2602" s="5">
        <f t="shared" si="370"/>
        <v>0</v>
      </c>
      <c r="N2602" s="6">
        <f t="shared" si="362"/>
        <v>0</v>
      </c>
      <c r="O2602" s="6">
        <f t="shared" si="365"/>
        <v>0</v>
      </c>
      <c r="P2602" s="6">
        <f>FORECAST(J2602,Inputs!$B$10:$B$18,Inputs!$A$10:$A$18)</f>
        <v>30.82209378387277</v>
      </c>
      <c r="Q2602" s="6">
        <f>IF(Inputs!$D$10="Yes",IF('Hourly Calcs'!P2602&gt;'Hourly Calcs'!K2602,'Hourly Calcs'!O2602,N2602+O2602),N2602+O2602)</f>
        <v>0</v>
      </c>
      <c r="R2602" s="12">
        <f t="shared" si="366"/>
        <v>0</v>
      </c>
      <c r="S2602" s="1">
        <f>IF(AND(A2602&gt;=5,A2602&lt;=9),INDEX(Demand!$C$3:$C$26,C2602),INDEX(Demand!$B$3:$B$26,C2602))</f>
        <v>350</v>
      </c>
      <c r="T2602" s="7">
        <f t="shared" si="367"/>
        <v>0</v>
      </c>
      <c r="U2602" s="7">
        <f t="shared" si="368"/>
        <v>0</v>
      </c>
    </row>
    <row r="2603" spans="1:21" x14ac:dyDescent="0.2">
      <c r="A2603" s="1">
        <v>4</v>
      </c>
      <c r="B2603" s="1">
        <v>19</v>
      </c>
      <c r="C2603" s="1">
        <v>3</v>
      </c>
      <c r="D2603">
        <v>8.6</v>
      </c>
      <c r="E2603">
        <v>3.2</v>
      </c>
      <c r="F2603">
        <v>69</v>
      </c>
      <c r="G2603">
        <v>0</v>
      </c>
      <c r="H2603">
        <v>0</v>
      </c>
      <c r="I2603">
        <v>0</v>
      </c>
      <c r="J2603" s="4">
        <f t="shared" si="363"/>
        <v>43.372184938083024</v>
      </c>
      <c r="K2603" s="4">
        <f t="shared" si="364"/>
        <v>-18.198402852896209</v>
      </c>
      <c r="L2603" s="5">
        <f t="shared" si="369"/>
        <v>0</v>
      </c>
      <c r="M2603" s="5">
        <f t="shared" si="370"/>
        <v>0</v>
      </c>
      <c r="N2603" s="6">
        <f t="shared" si="362"/>
        <v>0</v>
      </c>
      <c r="O2603" s="6">
        <f t="shared" si="365"/>
        <v>0</v>
      </c>
      <c r="P2603" s="6">
        <f>FORECAST(J2603,Inputs!$B$10:$B$18,Inputs!$A$10:$A$18)</f>
        <v>30.957149860537804</v>
      </c>
      <c r="Q2603" s="6">
        <f>IF(Inputs!$D$10="Yes",IF('Hourly Calcs'!P2603&gt;'Hourly Calcs'!K2603,'Hourly Calcs'!O2603,N2603+O2603),N2603+O2603)</f>
        <v>0</v>
      </c>
      <c r="R2603" s="12">
        <f t="shared" si="366"/>
        <v>0</v>
      </c>
      <c r="S2603" s="1">
        <f>IF(AND(A2603&gt;=5,A2603&lt;=9),INDEX(Demand!$C$3:$C$26,C2603),INDEX(Demand!$B$3:$B$26,C2603))</f>
        <v>350</v>
      </c>
      <c r="T2603" s="7">
        <f t="shared" si="367"/>
        <v>0</v>
      </c>
      <c r="U2603" s="7">
        <f t="shared" si="368"/>
        <v>0</v>
      </c>
    </row>
    <row r="2604" spans="1:21" x14ac:dyDescent="0.2">
      <c r="A2604" s="1">
        <v>4</v>
      </c>
      <c r="B2604" s="1">
        <v>19</v>
      </c>
      <c r="C2604" s="1">
        <v>4</v>
      </c>
      <c r="D2604">
        <v>9.3000000000000007</v>
      </c>
      <c r="E2604">
        <v>3.5</v>
      </c>
      <c r="F2604">
        <v>67</v>
      </c>
      <c r="G2604">
        <v>0</v>
      </c>
      <c r="H2604">
        <v>0</v>
      </c>
      <c r="I2604">
        <v>0</v>
      </c>
      <c r="J2604" s="4">
        <f t="shared" si="363"/>
        <v>56.594478477810952</v>
      </c>
      <c r="K2604" s="4">
        <f t="shared" si="364"/>
        <v>-10.905847005747887</v>
      </c>
      <c r="L2604" s="5">
        <f t="shared" si="369"/>
        <v>0</v>
      </c>
      <c r="M2604" s="5">
        <f t="shared" si="370"/>
        <v>0</v>
      </c>
      <c r="N2604" s="6">
        <f t="shared" si="362"/>
        <v>0</v>
      </c>
      <c r="O2604" s="6">
        <f t="shared" si="365"/>
        <v>0</v>
      </c>
      <c r="P2604" s="6">
        <f>FORECAST(J2604,Inputs!$B$10:$B$18,Inputs!$A$10:$A$18)</f>
        <v>31.079578504424173</v>
      </c>
      <c r="Q2604" s="6">
        <f>IF(Inputs!$D$10="Yes",IF('Hourly Calcs'!P2604&gt;'Hourly Calcs'!K2604,'Hourly Calcs'!O2604,N2604+O2604),N2604+O2604)</f>
        <v>0</v>
      </c>
      <c r="R2604" s="12">
        <f t="shared" si="366"/>
        <v>0</v>
      </c>
      <c r="S2604" s="1">
        <f>IF(AND(A2604&gt;=5,A2604&lt;=9),INDEX(Demand!$C$3:$C$26,C2604),INDEX(Demand!$B$3:$B$26,C2604))</f>
        <v>350</v>
      </c>
      <c r="T2604" s="7">
        <f t="shared" si="367"/>
        <v>0</v>
      </c>
      <c r="U2604" s="7">
        <f t="shared" si="368"/>
        <v>0</v>
      </c>
    </row>
    <row r="2605" spans="1:21" x14ac:dyDescent="0.2">
      <c r="A2605" s="1">
        <v>4</v>
      </c>
      <c r="B2605" s="1">
        <v>19</v>
      </c>
      <c r="C2605" s="1">
        <v>5</v>
      </c>
      <c r="D2605">
        <v>9.1</v>
      </c>
      <c r="E2605">
        <v>3.6</v>
      </c>
      <c r="F2605">
        <v>68</v>
      </c>
      <c r="G2605">
        <v>0</v>
      </c>
      <c r="H2605">
        <v>0</v>
      </c>
      <c r="I2605">
        <v>0</v>
      </c>
      <c r="J2605" s="4">
        <f t="shared" si="363"/>
        <v>68.740906842070828</v>
      </c>
      <c r="K2605" s="4">
        <f t="shared" si="364"/>
        <v>-2.3660911263330888</v>
      </c>
      <c r="L2605" s="5">
        <f t="shared" si="369"/>
        <v>0</v>
      </c>
      <c r="M2605" s="5">
        <f t="shared" si="370"/>
        <v>0</v>
      </c>
      <c r="N2605" s="6">
        <f t="shared" si="362"/>
        <v>0</v>
      </c>
      <c r="O2605" s="6">
        <f t="shared" si="365"/>
        <v>0</v>
      </c>
      <c r="P2605" s="6">
        <f>FORECAST(J2605,Inputs!$B$10:$B$18,Inputs!$A$10:$A$18)</f>
        <v>31.192045433722875</v>
      </c>
      <c r="Q2605" s="6">
        <f>IF(Inputs!$D$10="Yes",IF('Hourly Calcs'!P2605&gt;'Hourly Calcs'!K2605,'Hourly Calcs'!O2605,N2605+O2605),N2605+O2605)</f>
        <v>0</v>
      </c>
      <c r="R2605" s="12">
        <f t="shared" si="366"/>
        <v>0</v>
      </c>
      <c r="S2605" s="1">
        <f>IF(AND(A2605&gt;=5,A2605&lt;=9),INDEX(Demand!$C$3:$C$26,C2605),INDEX(Demand!$B$3:$B$26,C2605))</f>
        <v>350</v>
      </c>
      <c r="T2605" s="7">
        <f t="shared" si="367"/>
        <v>0</v>
      </c>
      <c r="U2605" s="7">
        <f t="shared" si="368"/>
        <v>0</v>
      </c>
    </row>
    <row r="2606" spans="1:21" x14ac:dyDescent="0.2">
      <c r="A2606" s="1">
        <v>4</v>
      </c>
      <c r="B2606" s="1">
        <v>19</v>
      </c>
      <c r="C2606" s="1">
        <v>6</v>
      </c>
      <c r="D2606">
        <v>9.4</v>
      </c>
      <c r="E2606">
        <v>3.6</v>
      </c>
      <c r="F2606">
        <v>67</v>
      </c>
      <c r="G2606">
        <v>13</v>
      </c>
      <c r="H2606">
        <v>0</v>
      </c>
      <c r="I2606">
        <v>13</v>
      </c>
      <c r="J2606" s="4">
        <f t="shared" si="363"/>
        <v>80.280917249753841</v>
      </c>
      <c r="K2606" s="4">
        <f t="shared" si="364"/>
        <v>6.7771610120635586</v>
      </c>
      <c r="L2606" s="5">
        <f t="shared" si="369"/>
        <v>84.719082750246159</v>
      </c>
      <c r="M2606" s="5">
        <f t="shared" si="370"/>
        <v>27.222838987936441</v>
      </c>
      <c r="N2606" s="6">
        <f t="shared" si="362"/>
        <v>0</v>
      </c>
      <c r="O2606" s="6">
        <f t="shared" si="365"/>
        <v>11.888744221607771</v>
      </c>
      <c r="P2606" s="6">
        <f>FORECAST(J2606,Inputs!$B$10:$B$18,Inputs!$A$10:$A$18)</f>
        <v>31.298897381942162</v>
      </c>
      <c r="Q2606" s="6">
        <f>IF(Inputs!$D$10="Yes",IF('Hourly Calcs'!P2606&gt;'Hourly Calcs'!K2606,'Hourly Calcs'!O2606,N2606+O2606),N2606+O2606)</f>
        <v>11.888744221607771</v>
      </c>
      <c r="R2606" s="12">
        <f t="shared" si="366"/>
        <v>56.495312541080125</v>
      </c>
      <c r="S2606" s="1">
        <f>IF(AND(A2606&gt;=5,A2606&lt;=9),INDEX(Demand!$C$3:$C$26,C2606),INDEX(Demand!$B$3:$B$26,C2606))</f>
        <v>350</v>
      </c>
      <c r="T2606" s="7">
        <f t="shared" si="367"/>
        <v>56.495312541080125</v>
      </c>
      <c r="U2606" s="7">
        <f t="shared" si="368"/>
        <v>0</v>
      </c>
    </row>
    <row r="2607" spans="1:21" x14ac:dyDescent="0.2">
      <c r="A2607" s="1">
        <v>4</v>
      </c>
      <c r="B2607" s="1">
        <v>19</v>
      </c>
      <c r="C2607" s="1">
        <v>7</v>
      </c>
      <c r="D2607">
        <v>11.3</v>
      </c>
      <c r="E2607">
        <v>4.9000000000000004</v>
      </c>
      <c r="F2607">
        <v>65</v>
      </c>
      <c r="G2607">
        <v>112</v>
      </c>
      <c r="H2607">
        <v>164</v>
      </c>
      <c r="I2607">
        <v>78</v>
      </c>
      <c r="J2607" s="4">
        <f t="shared" si="363"/>
        <v>91.779970273222006</v>
      </c>
      <c r="K2607" s="4">
        <f t="shared" si="364"/>
        <v>16.173098760598975</v>
      </c>
      <c r="L2607" s="5">
        <f t="shared" si="369"/>
        <v>73.220029726777994</v>
      </c>
      <c r="M2607" s="5">
        <f t="shared" si="370"/>
        <v>17.826901239401025</v>
      </c>
      <c r="N2607" s="6">
        <f t="shared" si="362"/>
        <v>63.298869753906487</v>
      </c>
      <c r="O2607" s="6">
        <f t="shared" si="365"/>
        <v>71.332465329646624</v>
      </c>
      <c r="P2607" s="6">
        <f>FORECAST(J2607,Inputs!$B$10:$B$18,Inputs!$A$10:$A$18)</f>
        <v>31.405370095122425</v>
      </c>
      <c r="Q2607" s="6">
        <f>IF(Inputs!$D$10="Yes",IF('Hourly Calcs'!P2607&gt;'Hourly Calcs'!K2607,'Hourly Calcs'!O2607,N2607+O2607),N2607+O2607)</f>
        <v>71.332465329646624</v>
      </c>
      <c r="R2607" s="12">
        <f t="shared" si="366"/>
        <v>338.97187524648075</v>
      </c>
      <c r="S2607" s="1">
        <f>IF(AND(A2607&gt;=5,A2607&lt;=9),INDEX(Demand!$C$3:$C$26,C2607),INDEX(Demand!$B$3:$B$26,C2607))</f>
        <v>350</v>
      </c>
      <c r="T2607" s="7">
        <f t="shared" si="367"/>
        <v>338.97187524648075</v>
      </c>
      <c r="U2607" s="7">
        <f t="shared" si="368"/>
        <v>0</v>
      </c>
    </row>
    <row r="2608" spans="1:21" x14ac:dyDescent="0.2">
      <c r="A2608" s="1">
        <v>4</v>
      </c>
      <c r="B2608" s="1">
        <v>19</v>
      </c>
      <c r="C2608" s="1">
        <v>8</v>
      </c>
      <c r="D2608">
        <v>13.8</v>
      </c>
      <c r="E2608">
        <v>5.6</v>
      </c>
      <c r="F2608">
        <v>58</v>
      </c>
      <c r="G2608">
        <v>280</v>
      </c>
      <c r="H2608">
        <v>427</v>
      </c>
      <c r="I2608">
        <v>123</v>
      </c>
      <c r="J2608" s="4">
        <f t="shared" si="363"/>
        <v>103.90402903514071</v>
      </c>
      <c r="K2608" s="4">
        <f t="shared" si="364"/>
        <v>25.554332034249256</v>
      </c>
      <c r="L2608" s="5">
        <f t="shared" si="369"/>
        <v>61.095970964859291</v>
      </c>
      <c r="M2608" s="5">
        <f t="shared" si="370"/>
        <v>8.4456679657507436</v>
      </c>
      <c r="N2608" s="6">
        <f t="shared" si="362"/>
        <v>256.82420789155441</v>
      </c>
      <c r="O2608" s="6">
        <f t="shared" si="365"/>
        <v>112.48581071213506</v>
      </c>
      <c r="P2608" s="6">
        <f>FORECAST(J2608,Inputs!$B$10:$B$18,Inputs!$A$10:$A$18)</f>
        <v>31.517629898473523</v>
      </c>
      <c r="Q2608" s="6">
        <f>IF(Inputs!$D$10="Yes",IF('Hourly Calcs'!P2608&gt;'Hourly Calcs'!K2608,'Hourly Calcs'!O2608,N2608+O2608),N2608+O2608)</f>
        <v>112.48581071213506</v>
      </c>
      <c r="R2608" s="12">
        <f t="shared" si="366"/>
        <v>534.5325725040658</v>
      </c>
      <c r="S2608" s="1">
        <f>IF(AND(A2608&gt;=5,A2608&lt;=9),INDEX(Demand!$C$3:$C$26,C2608),INDEX(Demand!$B$3:$B$26,C2608))</f>
        <v>350</v>
      </c>
      <c r="T2608" s="7">
        <f t="shared" si="367"/>
        <v>350</v>
      </c>
      <c r="U2608" s="7">
        <f t="shared" si="368"/>
        <v>184.5325725040658</v>
      </c>
    </row>
    <row r="2609" spans="1:21" x14ac:dyDescent="0.2">
      <c r="A2609" s="1">
        <v>4</v>
      </c>
      <c r="B2609" s="1">
        <v>19</v>
      </c>
      <c r="C2609" s="1">
        <v>9</v>
      </c>
      <c r="D2609">
        <v>15.2</v>
      </c>
      <c r="E2609">
        <v>3.4</v>
      </c>
      <c r="F2609">
        <v>45</v>
      </c>
      <c r="G2609">
        <v>458</v>
      </c>
      <c r="H2609">
        <v>628</v>
      </c>
      <c r="I2609">
        <v>134</v>
      </c>
      <c r="J2609" s="4">
        <f t="shared" si="363"/>
        <v>117.47000517939772</v>
      </c>
      <c r="K2609" s="4">
        <f t="shared" si="364"/>
        <v>34.4280039503629</v>
      </c>
      <c r="L2609" s="5">
        <f t="shared" si="369"/>
        <v>47.529994820602283</v>
      </c>
      <c r="M2609" s="5">
        <f t="shared" si="370"/>
        <v>0.42800395036289984</v>
      </c>
      <c r="N2609" s="6">
        <f t="shared" si="362"/>
        <v>489.93196281403038</v>
      </c>
      <c r="O2609" s="6">
        <f t="shared" si="365"/>
        <v>122.54551736118779</v>
      </c>
      <c r="P2609" s="6">
        <f>FORECAST(J2609,Inputs!$B$10:$B$18,Inputs!$A$10:$A$18)</f>
        <v>31.643240788698126</v>
      </c>
      <c r="Q2609" s="6">
        <f>IF(Inputs!$D$10="Yes",IF('Hourly Calcs'!P2609&gt;'Hourly Calcs'!K2609,'Hourly Calcs'!O2609,N2609+O2609),N2609+O2609)</f>
        <v>612.47748017521815</v>
      </c>
      <c r="R2609" s="12">
        <f t="shared" si="366"/>
        <v>2910.4929857926363</v>
      </c>
      <c r="S2609" s="1">
        <f>IF(AND(A2609&gt;=5,A2609&lt;=9),INDEX(Demand!$C$3:$C$26,C2609),INDEX(Demand!$B$3:$B$26,C2609))</f>
        <v>350</v>
      </c>
      <c r="T2609" s="7">
        <f t="shared" si="367"/>
        <v>350</v>
      </c>
      <c r="U2609" s="7">
        <f t="shared" si="368"/>
        <v>2560.4929857926363</v>
      </c>
    </row>
    <row r="2610" spans="1:21" x14ac:dyDescent="0.2">
      <c r="A2610" s="1">
        <v>4</v>
      </c>
      <c r="B2610" s="1">
        <v>19</v>
      </c>
      <c r="C2610" s="1">
        <v>10</v>
      </c>
      <c r="D2610">
        <v>16</v>
      </c>
      <c r="E2610">
        <v>3.4</v>
      </c>
      <c r="F2610">
        <v>43</v>
      </c>
      <c r="G2610">
        <v>611</v>
      </c>
      <c r="H2610">
        <v>759</v>
      </c>
      <c r="I2610">
        <v>127</v>
      </c>
      <c r="J2610" s="4">
        <f t="shared" si="363"/>
        <v>133.45210265789831</v>
      </c>
      <c r="K2610" s="4">
        <f t="shared" si="364"/>
        <v>42.167375964075461</v>
      </c>
      <c r="L2610" s="5">
        <f t="shared" si="369"/>
        <v>31.547897342101692</v>
      </c>
      <c r="M2610" s="5">
        <f t="shared" si="370"/>
        <v>8.1673759640754611</v>
      </c>
      <c r="N2610" s="6">
        <f t="shared" si="362"/>
        <v>690.49374583909696</v>
      </c>
      <c r="O2610" s="6">
        <f t="shared" si="365"/>
        <v>116.14388585724514</v>
      </c>
      <c r="P2610" s="6">
        <f>FORECAST(J2610,Inputs!$B$10:$B$18,Inputs!$A$10:$A$18)</f>
        <v>31.791223172758315</v>
      </c>
      <c r="Q2610" s="6">
        <f>IF(Inputs!$D$10="Yes",IF('Hourly Calcs'!P2610&gt;'Hourly Calcs'!K2610,'Hourly Calcs'!O2610,N2610+O2610),N2610+O2610)</f>
        <v>806.63763169634205</v>
      </c>
      <c r="R2610" s="12">
        <f t="shared" si="366"/>
        <v>3833.1420258210173</v>
      </c>
      <c r="S2610" s="1">
        <f>IF(AND(A2610&gt;=5,A2610&lt;=9),INDEX(Demand!$C$3:$C$26,C2610),INDEX(Demand!$B$3:$B$26,C2610))</f>
        <v>600</v>
      </c>
      <c r="T2610" s="7">
        <f t="shared" si="367"/>
        <v>600</v>
      </c>
      <c r="U2610" s="7">
        <f t="shared" si="368"/>
        <v>3233.1420258210173</v>
      </c>
    </row>
    <row r="2611" spans="1:21" x14ac:dyDescent="0.2">
      <c r="A2611" s="1">
        <v>4</v>
      </c>
      <c r="B2611" s="1">
        <v>19</v>
      </c>
      <c r="C2611" s="1">
        <v>11</v>
      </c>
      <c r="D2611">
        <v>16.899999999999999</v>
      </c>
      <c r="E2611">
        <v>5</v>
      </c>
      <c r="F2611">
        <v>45</v>
      </c>
      <c r="G2611">
        <v>722</v>
      </c>
      <c r="H2611">
        <v>825</v>
      </c>
      <c r="I2611">
        <v>122</v>
      </c>
      <c r="J2611" s="4">
        <f t="shared" si="363"/>
        <v>152.68984126258437</v>
      </c>
      <c r="K2611" s="4">
        <f t="shared" si="364"/>
        <v>47.89397270088439</v>
      </c>
      <c r="L2611" s="5">
        <f t="shared" si="369"/>
        <v>12.310158737415634</v>
      </c>
      <c r="M2611" s="5">
        <f t="shared" si="370"/>
        <v>13.89397270088439</v>
      </c>
      <c r="N2611" s="6">
        <f t="shared" si="362"/>
        <v>809.64517971820976</v>
      </c>
      <c r="O2611" s="6">
        <f t="shared" si="365"/>
        <v>111.57129192585754</v>
      </c>
      <c r="P2611" s="6">
        <f>FORECAST(J2611,Inputs!$B$10:$B$18,Inputs!$A$10:$A$18)</f>
        <v>31.969350382060963</v>
      </c>
      <c r="Q2611" s="6">
        <f>IF(Inputs!$D$10="Yes",IF('Hourly Calcs'!P2611&gt;'Hourly Calcs'!K2611,'Hourly Calcs'!O2611,N2611+O2611),N2611+O2611)</f>
        <v>921.21647164406727</v>
      </c>
      <c r="R2611" s="12">
        <f t="shared" si="366"/>
        <v>4377.620673252607</v>
      </c>
      <c r="S2611" s="1">
        <f>IF(AND(A2611&gt;=5,A2611&lt;=9),INDEX(Demand!$C$3:$C$26,C2611),INDEX(Demand!$B$3:$B$26,C2611))</f>
        <v>600</v>
      </c>
      <c r="T2611" s="7">
        <f t="shared" si="367"/>
        <v>600</v>
      </c>
      <c r="U2611" s="7">
        <f t="shared" si="368"/>
        <v>3777.620673252607</v>
      </c>
    </row>
    <row r="2612" spans="1:21" x14ac:dyDescent="0.2">
      <c r="A2612" s="1">
        <v>4</v>
      </c>
      <c r="B2612" s="1">
        <v>19</v>
      </c>
      <c r="C2612" s="1">
        <v>12</v>
      </c>
      <c r="D2612">
        <v>16.7</v>
      </c>
      <c r="E2612">
        <v>3.6</v>
      </c>
      <c r="F2612">
        <v>42</v>
      </c>
      <c r="G2612">
        <v>786</v>
      </c>
      <c r="H2612">
        <v>857</v>
      </c>
      <c r="I2612">
        <v>121</v>
      </c>
      <c r="J2612" s="4">
        <f t="shared" si="363"/>
        <v>174.9188950089694</v>
      </c>
      <c r="K2612" s="4">
        <f t="shared" si="364"/>
        <v>50.567868864616131</v>
      </c>
      <c r="L2612" s="5">
        <f t="shared" si="369"/>
        <v>9.9188950089694004</v>
      </c>
      <c r="M2612" s="5">
        <f t="shared" si="370"/>
        <v>16.567868864616131</v>
      </c>
      <c r="N2612" s="6">
        <f t="shared" si="362"/>
        <v>848.60141696177323</v>
      </c>
      <c r="O2612" s="6">
        <f t="shared" si="365"/>
        <v>110.65677313958003</v>
      </c>
      <c r="P2612" s="6">
        <f>FORECAST(J2612,Inputs!$B$10:$B$18,Inputs!$A$10:$A$18)</f>
        <v>32.175174953786751</v>
      </c>
      <c r="Q2612" s="6">
        <f>IF(Inputs!$D$10="Yes",IF('Hourly Calcs'!P2612&gt;'Hourly Calcs'!K2612,'Hourly Calcs'!O2612,N2612+O2612),N2612+O2612)</f>
        <v>959.25819010135319</v>
      </c>
      <c r="R2612" s="12">
        <f t="shared" si="366"/>
        <v>4558.3949193616299</v>
      </c>
      <c r="S2612" s="1">
        <f>IF(AND(A2612&gt;=5,A2612&lt;=9),INDEX(Demand!$C$3:$C$26,C2612),INDEX(Demand!$B$3:$B$26,C2612))</f>
        <v>600</v>
      </c>
      <c r="T2612" s="7">
        <f t="shared" si="367"/>
        <v>600</v>
      </c>
      <c r="U2612" s="7">
        <f t="shared" si="368"/>
        <v>3958.3949193616299</v>
      </c>
    </row>
    <row r="2613" spans="1:21" x14ac:dyDescent="0.2">
      <c r="A2613" s="1">
        <v>4</v>
      </c>
      <c r="B2613" s="1">
        <v>19</v>
      </c>
      <c r="C2613" s="1">
        <v>13</v>
      </c>
      <c r="D2613">
        <v>16.8</v>
      </c>
      <c r="E2613">
        <v>2.6</v>
      </c>
      <c r="F2613">
        <v>39</v>
      </c>
      <c r="G2613">
        <v>795</v>
      </c>
      <c r="H2613">
        <v>863</v>
      </c>
      <c r="I2613">
        <v>121</v>
      </c>
      <c r="J2613" s="4">
        <f t="shared" si="363"/>
        <v>197.8452387082379</v>
      </c>
      <c r="K2613" s="4">
        <f t="shared" si="364"/>
        <v>49.521514227700195</v>
      </c>
      <c r="L2613" s="5">
        <f t="shared" si="369"/>
        <v>32.8452387082379</v>
      </c>
      <c r="M2613" s="5">
        <f t="shared" si="370"/>
        <v>15.521514227700195</v>
      </c>
      <c r="N2613" s="6">
        <f t="shared" si="362"/>
        <v>807.40855003728814</v>
      </c>
      <c r="O2613" s="6">
        <f t="shared" si="365"/>
        <v>110.65677313958003</v>
      </c>
      <c r="P2613" s="6">
        <f>FORECAST(J2613,Inputs!$B$10:$B$18,Inputs!$A$10:$A$18)</f>
        <v>32.387455913965162</v>
      </c>
      <c r="Q2613" s="6">
        <f>IF(Inputs!$D$10="Yes",IF('Hourly Calcs'!P2613&gt;'Hourly Calcs'!K2613,'Hourly Calcs'!O2613,N2613+O2613),N2613+O2613)</f>
        <v>918.06532317686811</v>
      </c>
      <c r="R2613" s="12">
        <f t="shared" si="366"/>
        <v>4362.6464157364771</v>
      </c>
      <c r="S2613" s="1">
        <f>IF(AND(A2613&gt;=5,A2613&lt;=9),INDEX(Demand!$C$3:$C$26,C2613),INDEX(Demand!$B$3:$B$26,C2613))</f>
        <v>600</v>
      </c>
      <c r="T2613" s="7">
        <f t="shared" si="367"/>
        <v>600</v>
      </c>
      <c r="U2613" s="7">
        <f t="shared" si="368"/>
        <v>3762.6464157364771</v>
      </c>
    </row>
    <row r="2614" spans="1:21" x14ac:dyDescent="0.2">
      <c r="A2614" s="1">
        <v>4</v>
      </c>
      <c r="B2614" s="1">
        <v>19</v>
      </c>
      <c r="C2614" s="1">
        <v>14</v>
      </c>
      <c r="D2614">
        <v>16.2</v>
      </c>
      <c r="E2614">
        <v>4.5</v>
      </c>
      <c r="F2614">
        <v>46</v>
      </c>
      <c r="G2614">
        <v>745</v>
      </c>
      <c r="H2614">
        <v>834</v>
      </c>
      <c r="I2614">
        <v>124</v>
      </c>
      <c r="J2614" s="4">
        <f t="shared" si="363"/>
        <v>218.56441441578031</v>
      </c>
      <c r="K2614" s="4">
        <f t="shared" si="364"/>
        <v>45.035171994973282</v>
      </c>
      <c r="L2614" s="5">
        <f t="shared" si="369"/>
        <v>53.564414415780305</v>
      </c>
      <c r="M2614" s="5">
        <f t="shared" si="370"/>
        <v>11.035171994973282</v>
      </c>
      <c r="N2614" s="6">
        <f t="shared" si="362"/>
        <v>684.94291702924386</v>
      </c>
      <c r="O2614" s="6">
        <f t="shared" si="365"/>
        <v>113.40032949841257</v>
      </c>
      <c r="P2614" s="6">
        <f>FORECAST(J2614,Inputs!$B$10:$B$18,Inputs!$A$10:$A$18)</f>
        <v>32.579300133479443</v>
      </c>
      <c r="Q2614" s="6">
        <f>IF(Inputs!$D$10="Yes",IF('Hourly Calcs'!P2614&gt;'Hourly Calcs'!K2614,'Hourly Calcs'!O2614,N2614+O2614),N2614+O2614)</f>
        <v>798.34324652765645</v>
      </c>
      <c r="R2614" s="12">
        <f t="shared" si="366"/>
        <v>3793.7271074994233</v>
      </c>
      <c r="S2614" s="1">
        <f>IF(AND(A2614&gt;=5,A2614&lt;=9),INDEX(Demand!$C$3:$C$26,C2614),INDEX(Demand!$B$3:$B$26,C2614))</f>
        <v>600</v>
      </c>
      <c r="T2614" s="7">
        <f t="shared" si="367"/>
        <v>600</v>
      </c>
      <c r="U2614" s="7">
        <f t="shared" si="368"/>
        <v>3193.7271074994233</v>
      </c>
    </row>
    <row r="2615" spans="1:21" x14ac:dyDescent="0.2">
      <c r="A2615" s="1">
        <v>4</v>
      </c>
      <c r="B2615" s="1">
        <v>19</v>
      </c>
      <c r="C2615" s="1">
        <v>15</v>
      </c>
      <c r="D2615">
        <v>17.100000000000001</v>
      </c>
      <c r="E2615">
        <v>2</v>
      </c>
      <c r="F2615">
        <v>36</v>
      </c>
      <c r="G2615">
        <v>647</v>
      </c>
      <c r="H2615">
        <v>805</v>
      </c>
      <c r="I2615">
        <v>111</v>
      </c>
      <c r="J2615" s="4">
        <f t="shared" si="363"/>
        <v>235.93050315470663</v>
      </c>
      <c r="K2615" s="4">
        <f t="shared" si="364"/>
        <v>38.075411112921849</v>
      </c>
      <c r="L2615" s="5">
        <f t="shared" si="369"/>
        <v>70.930503154706628</v>
      </c>
      <c r="M2615" s="5">
        <f t="shared" si="370"/>
        <v>4.0754111129218487</v>
      </c>
      <c r="N2615" s="6">
        <f t="shared" si="362"/>
        <v>527.34310595724958</v>
      </c>
      <c r="O2615" s="6">
        <f t="shared" si="365"/>
        <v>101.51158527680481</v>
      </c>
      <c r="P2615" s="6">
        <f>FORECAST(J2615,Inputs!$B$10:$B$18,Inputs!$A$10:$A$18)</f>
        <v>32.740097251432466</v>
      </c>
      <c r="Q2615" s="6">
        <f>IF(Inputs!$D$10="Yes",IF('Hourly Calcs'!P2615&gt;'Hourly Calcs'!K2615,'Hourly Calcs'!O2615,N2615+O2615),N2615+O2615)</f>
        <v>628.85469123405437</v>
      </c>
      <c r="R2615" s="12">
        <f t="shared" si="366"/>
        <v>2988.3174927442265</v>
      </c>
      <c r="S2615" s="1">
        <f>IF(AND(A2615&gt;=5,A2615&lt;=9),INDEX(Demand!$C$3:$C$26,C2615),INDEX(Demand!$B$3:$B$26,C2615))</f>
        <v>600</v>
      </c>
      <c r="T2615" s="7">
        <f t="shared" si="367"/>
        <v>600</v>
      </c>
      <c r="U2615" s="7">
        <f t="shared" si="368"/>
        <v>2388.3174927442265</v>
      </c>
    </row>
    <row r="2616" spans="1:21" x14ac:dyDescent="0.2">
      <c r="A2616" s="1">
        <v>4</v>
      </c>
      <c r="B2616" s="1">
        <v>19</v>
      </c>
      <c r="C2616" s="1">
        <v>16</v>
      </c>
      <c r="D2616">
        <v>16.100000000000001</v>
      </c>
      <c r="E2616">
        <v>2.4</v>
      </c>
      <c r="F2616">
        <v>40</v>
      </c>
      <c r="G2616">
        <v>503</v>
      </c>
      <c r="H2616">
        <v>700</v>
      </c>
      <c r="I2616">
        <v>117</v>
      </c>
      <c r="J2616" s="4">
        <f t="shared" si="363"/>
        <v>250.45319491048531</v>
      </c>
      <c r="K2616" s="4">
        <f t="shared" si="364"/>
        <v>29.627431580648292</v>
      </c>
      <c r="L2616" s="5">
        <f t="shared" si="369"/>
        <v>85.453194910485308</v>
      </c>
      <c r="M2616" s="5">
        <f t="shared" si="370"/>
        <v>4.3725684193517083</v>
      </c>
      <c r="N2616" s="6">
        <f t="shared" si="362"/>
        <v>313.86244731119803</v>
      </c>
      <c r="O2616" s="6">
        <f t="shared" si="365"/>
        <v>106.99869799446994</v>
      </c>
      <c r="P2616" s="6">
        <f>FORECAST(J2616,Inputs!$B$10:$B$18,Inputs!$A$10:$A$18)</f>
        <v>32.874566619541525</v>
      </c>
      <c r="Q2616" s="6">
        <f>IF(Inputs!$D$10="Yes",IF('Hourly Calcs'!P2616&gt;'Hourly Calcs'!K2616,'Hourly Calcs'!O2616,N2616+O2616),N2616+O2616)</f>
        <v>106.99869799446994</v>
      </c>
      <c r="R2616" s="12">
        <f t="shared" si="366"/>
        <v>508.45781286972112</v>
      </c>
      <c r="S2616" s="1">
        <f>IF(AND(A2616&gt;=5,A2616&lt;=9),INDEX(Demand!$C$3:$C$26,C2616),INDEX(Demand!$B$3:$B$26,C2616))</f>
        <v>900</v>
      </c>
      <c r="T2616" s="7">
        <f t="shared" si="367"/>
        <v>508.45781286972112</v>
      </c>
      <c r="U2616" s="7">
        <f t="shared" si="368"/>
        <v>0</v>
      </c>
    </row>
    <row r="2617" spans="1:21" x14ac:dyDescent="0.2">
      <c r="A2617" s="1">
        <v>4</v>
      </c>
      <c r="B2617" s="1">
        <v>19</v>
      </c>
      <c r="C2617" s="1">
        <v>17</v>
      </c>
      <c r="D2617">
        <v>15.5</v>
      </c>
      <c r="E2617">
        <v>3</v>
      </c>
      <c r="F2617">
        <v>43</v>
      </c>
      <c r="G2617">
        <v>330</v>
      </c>
      <c r="H2617">
        <v>502</v>
      </c>
      <c r="I2617">
        <v>124</v>
      </c>
      <c r="J2617" s="4">
        <f t="shared" si="363"/>
        <v>263.11638997666319</v>
      </c>
      <c r="K2617" s="4">
        <f t="shared" si="364"/>
        <v>20.42320884921125</v>
      </c>
      <c r="L2617" s="5">
        <f t="shared" si="369"/>
        <v>0</v>
      </c>
      <c r="M2617" s="5">
        <f t="shared" si="370"/>
        <v>13.57679115078875</v>
      </c>
      <c r="N2617" s="6">
        <f t="shared" si="362"/>
        <v>108.08432667279327</v>
      </c>
      <c r="O2617" s="6">
        <f t="shared" si="365"/>
        <v>113.40032949841257</v>
      </c>
      <c r="P2617" s="6">
        <f>FORECAST(J2617,Inputs!$B$10:$B$18,Inputs!$A$10:$A$18)</f>
        <v>32.991818425709845</v>
      </c>
      <c r="Q2617" s="6">
        <f>IF(Inputs!$D$10="Yes",IF('Hourly Calcs'!P2617&gt;'Hourly Calcs'!K2617,'Hourly Calcs'!O2617,N2617+O2617),N2617+O2617)</f>
        <v>113.40032949841257</v>
      </c>
      <c r="R2617" s="12">
        <f t="shared" si="366"/>
        <v>538.87836577645658</v>
      </c>
      <c r="S2617" s="1">
        <f>IF(AND(A2617&gt;=5,A2617&lt;=9),INDEX(Demand!$C$3:$C$26,C2617),INDEX(Demand!$B$3:$B$26,C2617))</f>
        <v>900</v>
      </c>
      <c r="T2617" s="7">
        <f t="shared" si="367"/>
        <v>538.87836577645658</v>
      </c>
      <c r="U2617" s="7">
        <f t="shared" si="368"/>
        <v>0</v>
      </c>
    </row>
    <row r="2618" spans="1:21" x14ac:dyDescent="0.2">
      <c r="A2618" s="1">
        <v>4</v>
      </c>
      <c r="B2618" s="1">
        <v>19</v>
      </c>
      <c r="C2618" s="1">
        <v>18</v>
      </c>
      <c r="D2618">
        <v>13.5</v>
      </c>
      <c r="E2618">
        <v>4.5999999999999996</v>
      </c>
      <c r="F2618">
        <v>55</v>
      </c>
      <c r="G2618">
        <v>154</v>
      </c>
      <c r="H2618">
        <v>262</v>
      </c>
      <c r="I2618">
        <v>88</v>
      </c>
      <c r="J2618" s="4">
        <f t="shared" si="363"/>
        <v>274.8148879716108</v>
      </c>
      <c r="K2618" s="4">
        <f t="shared" si="364"/>
        <v>10.993994463623068</v>
      </c>
      <c r="L2618" s="5">
        <f t="shared" si="369"/>
        <v>0</v>
      </c>
      <c r="M2618" s="5">
        <f t="shared" si="370"/>
        <v>23.006005536376932</v>
      </c>
      <c r="N2618" s="6">
        <f t="shared" si="362"/>
        <v>0</v>
      </c>
      <c r="O2618" s="6">
        <f t="shared" si="365"/>
        <v>80.477653192421826</v>
      </c>
      <c r="P2618" s="6">
        <f>FORECAST(J2618,Inputs!$B$10:$B$18,Inputs!$A$10:$A$18)</f>
        <v>33.10013785158899</v>
      </c>
      <c r="Q2618" s="6">
        <f>IF(Inputs!$D$10="Yes",IF('Hourly Calcs'!P2618&gt;'Hourly Calcs'!K2618,'Hourly Calcs'!O2618,N2618+O2618),N2618+O2618)</f>
        <v>80.477653192421826</v>
      </c>
      <c r="R2618" s="12">
        <f t="shared" si="366"/>
        <v>382.42980797038848</v>
      </c>
      <c r="S2618" s="1">
        <f>IF(AND(A2618&gt;=5,A2618&lt;=9),INDEX(Demand!$C$3:$C$26,C2618),INDEX(Demand!$B$3:$B$26,C2618))</f>
        <v>900</v>
      </c>
      <c r="T2618" s="7">
        <f t="shared" si="367"/>
        <v>382.42980797038854</v>
      </c>
      <c r="U2618" s="7">
        <f t="shared" si="368"/>
        <v>0</v>
      </c>
    </row>
    <row r="2619" spans="1:21" x14ac:dyDescent="0.2">
      <c r="A2619" s="1">
        <v>4</v>
      </c>
      <c r="B2619" s="1">
        <v>19</v>
      </c>
      <c r="C2619" s="1">
        <v>19</v>
      </c>
      <c r="D2619">
        <v>11.3</v>
      </c>
      <c r="E2619">
        <v>5.5</v>
      </c>
      <c r="F2619">
        <v>67</v>
      </c>
      <c r="G2619">
        <v>24</v>
      </c>
      <c r="H2619">
        <v>0</v>
      </c>
      <c r="I2619">
        <v>24</v>
      </c>
      <c r="J2619" s="4">
        <f t="shared" si="363"/>
        <v>286.27421033532545</v>
      </c>
      <c r="K2619" s="4">
        <f t="shared" si="364"/>
        <v>1.9152576051051966</v>
      </c>
      <c r="L2619" s="5">
        <f t="shared" si="369"/>
        <v>0</v>
      </c>
      <c r="M2619" s="5">
        <f t="shared" si="370"/>
        <v>32.084742394894803</v>
      </c>
      <c r="N2619" s="6">
        <f t="shared" si="362"/>
        <v>0</v>
      </c>
      <c r="O2619" s="6">
        <f t="shared" si="365"/>
        <v>21.948450870660501</v>
      </c>
      <c r="P2619" s="6">
        <f>FORECAST(J2619,Inputs!$B$10:$B$18,Inputs!$A$10:$A$18)</f>
        <v>33.206242688290047</v>
      </c>
      <c r="Q2619" s="6">
        <f>IF(Inputs!$D$10="Yes",IF('Hourly Calcs'!P2619&gt;'Hourly Calcs'!K2619,'Hourly Calcs'!O2619,N2619+O2619),N2619+O2619)</f>
        <v>21.948450870660501</v>
      </c>
      <c r="R2619" s="12">
        <f t="shared" si="366"/>
        <v>104.29903853737869</v>
      </c>
      <c r="S2619" s="1">
        <f>IF(AND(A2619&gt;=5,A2619&lt;=9),INDEX(Demand!$C$3:$C$26,C2619),INDEX(Demand!$B$3:$B$26,C2619))</f>
        <v>900</v>
      </c>
      <c r="T2619" s="7">
        <f t="shared" si="367"/>
        <v>104.29903853737869</v>
      </c>
      <c r="U2619" s="7">
        <f t="shared" si="368"/>
        <v>0</v>
      </c>
    </row>
    <row r="2620" spans="1:21" x14ac:dyDescent="0.2">
      <c r="A2620" s="1">
        <v>4</v>
      </c>
      <c r="B2620" s="1">
        <v>19</v>
      </c>
      <c r="C2620" s="1">
        <v>20</v>
      </c>
      <c r="D2620">
        <v>10</v>
      </c>
      <c r="E2620">
        <v>4.5999999999999996</v>
      </c>
      <c r="F2620">
        <v>69</v>
      </c>
      <c r="G2620">
        <v>0</v>
      </c>
      <c r="H2620">
        <v>0</v>
      </c>
      <c r="I2620">
        <v>0</v>
      </c>
      <c r="J2620" s="4">
        <f t="shared" si="363"/>
        <v>298.09791931069918</v>
      </c>
      <c r="K2620" s="4">
        <f t="shared" si="364"/>
        <v>-7.1197140520091864</v>
      </c>
      <c r="L2620" s="5">
        <f t="shared" si="369"/>
        <v>0</v>
      </c>
      <c r="M2620" s="5">
        <f t="shared" si="370"/>
        <v>0</v>
      </c>
      <c r="N2620" s="6">
        <f t="shared" si="362"/>
        <v>0</v>
      </c>
      <c r="O2620" s="6">
        <f t="shared" si="365"/>
        <v>0</v>
      </c>
      <c r="P2620" s="6">
        <f>FORECAST(J2620,Inputs!$B$10:$B$18,Inputs!$A$10:$A$18)</f>
        <v>33.315721475099068</v>
      </c>
      <c r="Q2620" s="6">
        <f>IF(Inputs!$D$10="Yes",IF('Hourly Calcs'!P2620&gt;'Hourly Calcs'!K2620,'Hourly Calcs'!O2620,N2620+O2620),N2620+O2620)</f>
        <v>0</v>
      </c>
      <c r="R2620" s="12">
        <f t="shared" si="366"/>
        <v>0</v>
      </c>
      <c r="S2620" s="1">
        <f>IF(AND(A2620&gt;=5,A2620&lt;=9),INDEX(Demand!$C$3:$C$26,C2620),INDEX(Demand!$B$3:$B$26,C2620))</f>
        <v>800</v>
      </c>
      <c r="T2620" s="7">
        <f t="shared" si="367"/>
        <v>0</v>
      </c>
      <c r="U2620" s="7">
        <f t="shared" si="368"/>
        <v>0</v>
      </c>
    </row>
    <row r="2621" spans="1:21" x14ac:dyDescent="0.2">
      <c r="A2621" s="1">
        <v>4</v>
      </c>
      <c r="B2621" s="1">
        <v>19</v>
      </c>
      <c r="C2621" s="1">
        <v>21</v>
      </c>
      <c r="D2621">
        <v>9.6999999999999993</v>
      </c>
      <c r="E2621">
        <v>3.5</v>
      </c>
      <c r="F2621">
        <v>65</v>
      </c>
      <c r="G2621">
        <v>0</v>
      </c>
      <c r="H2621">
        <v>0</v>
      </c>
      <c r="I2621">
        <v>0</v>
      </c>
      <c r="J2621" s="4">
        <f t="shared" si="363"/>
        <v>310.79819871075256</v>
      </c>
      <c r="K2621" s="4">
        <f t="shared" si="364"/>
        <v>-14.955305812359768</v>
      </c>
      <c r="L2621" s="5">
        <f t="shared" si="369"/>
        <v>0</v>
      </c>
      <c r="M2621" s="5">
        <f t="shared" si="370"/>
        <v>0</v>
      </c>
      <c r="N2621" s="6">
        <f t="shared" si="362"/>
        <v>0</v>
      </c>
      <c r="O2621" s="6">
        <f t="shared" si="365"/>
        <v>0</v>
      </c>
      <c r="P2621" s="6">
        <f>FORECAST(J2621,Inputs!$B$10:$B$18,Inputs!$A$10:$A$18)</f>
        <v>33.43331665472919</v>
      </c>
      <c r="Q2621" s="6">
        <f>IF(Inputs!$D$10="Yes",IF('Hourly Calcs'!P2621&gt;'Hourly Calcs'!K2621,'Hourly Calcs'!O2621,N2621+O2621),N2621+O2621)</f>
        <v>0</v>
      </c>
      <c r="R2621" s="12">
        <f t="shared" si="366"/>
        <v>0</v>
      </c>
      <c r="S2621" s="1">
        <f>IF(AND(A2621&gt;=5,A2621&lt;=9),INDEX(Demand!$C$3:$C$26,C2621),INDEX(Demand!$B$3:$B$26,C2621))</f>
        <v>700</v>
      </c>
      <c r="T2621" s="7">
        <f t="shared" si="367"/>
        <v>0</v>
      </c>
      <c r="U2621" s="7">
        <f t="shared" si="368"/>
        <v>0</v>
      </c>
    </row>
    <row r="2622" spans="1:21" x14ac:dyDescent="0.2">
      <c r="A2622" s="1">
        <v>4</v>
      </c>
      <c r="B2622" s="1">
        <v>19</v>
      </c>
      <c r="C2622" s="1">
        <v>22</v>
      </c>
      <c r="D2622">
        <v>8.9</v>
      </c>
      <c r="E2622">
        <v>3.9</v>
      </c>
      <c r="F2622">
        <v>71</v>
      </c>
      <c r="G2622">
        <v>0</v>
      </c>
      <c r="H2622">
        <v>0</v>
      </c>
      <c r="I2622">
        <v>0</v>
      </c>
      <c r="J2622" s="4">
        <f t="shared" si="363"/>
        <v>324.75367562652457</v>
      </c>
      <c r="K2622" s="4">
        <f t="shared" si="364"/>
        <v>-21.32914845982647</v>
      </c>
      <c r="L2622" s="5">
        <f t="shared" si="369"/>
        <v>0</v>
      </c>
      <c r="M2622" s="5">
        <f t="shared" si="370"/>
        <v>0</v>
      </c>
      <c r="N2622" s="6">
        <f t="shared" si="362"/>
        <v>0</v>
      </c>
      <c r="O2622" s="6">
        <f t="shared" si="365"/>
        <v>0</v>
      </c>
      <c r="P2622" s="6">
        <f>FORECAST(J2622,Inputs!$B$10:$B$18,Inputs!$A$10:$A$18)</f>
        <v>33.562534033578928</v>
      </c>
      <c r="Q2622" s="6">
        <f>IF(Inputs!$D$10="Yes",IF('Hourly Calcs'!P2622&gt;'Hourly Calcs'!K2622,'Hourly Calcs'!O2622,N2622+O2622),N2622+O2622)</f>
        <v>0</v>
      </c>
      <c r="R2622" s="12">
        <f t="shared" si="366"/>
        <v>0</v>
      </c>
      <c r="S2622" s="1">
        <f>IF(AND(A2622&gt;=5,A2622&lt;=9),INDEX(Demand!$C$3:$C$26,C2622),INDEX(Demand!$B$3:$B$26,C2622))</f>
        <v>600</v>
      </c>
      <c r="T2622" s="7">
        <f t="shared" si="367"/>
        <v>0</v>
      </c>
      <c r="U2622" s="7">
        <f t="shared" si="368"/>
        <v>0</v>
      </c>
    </row>
    <row r="2623" spans="1:21" x14ac:dyDescent="0.2">
      <c r="A2623" s="1">
        <v>4</v>
      </c>
      <c r="B2623" s="1">
        <v>19</v>
      </c>
      <c r="C2623" s="1">
        <v>23</v>
      </c>
      <c r="D2623">
        <v>9.3000000000000007</v>
      </c>
      <c r="E2623">
        <v>3.8</v>
      </c>
      <c r="F2623">
        <v>68</v>
      </c>
      <c r="G2623">
        <v>0</v>
      </c>
      <c r="H2623">
        <v>0</v>
      </c>
      <c r="I2623">
        <v>0</v>
      </c>
      <c r="J2623" s="4">
        <f t="shared" si="363"/>
        <v>340.06790630783632</v>
      </c>
      <c r="K2623" s="4">
        <f t="shared" si="364"/>
        <v>-25.718741490052579</v>
      </c>
      <c r="L2623" s="5">
        <f t="shared" si="369"/>
        <v>0</v>
      </c>
      <c r="M2623" s="5">
        <f t="shared" si="370"/>
        <v>0</v>
      </c>
      <c r="N2623" s="6">
        <f t="shared" si="362"/>
        <v>0</v>
      </c>
      <c r="O2623" s="6">
        <f t="shared" si="365"/>
        <v>0</v>
      </c>
      <c r="P2623" s="6">
        <f>FORECAST(J2623,Inputs!$B$10:$B$18,Inputs!$A$10:$A$18)</f>
        <v>33.704332465813295</v>
      </c>
      <c r="Q2623" s="6">
        <f>IF(Inputs!$D$10="Yes",IF('Hourly Calcs'!P2623&gt;'Hourly Calcs'!K2623,'Hourly Calcs'!O2623,N2623+O2623),N2623+O2623)</f>
        <v>0</v>
      </c>
      <c r="R2623" s="12">
        <f t="shared" si="366"/>
        <v>0</v>
      </c>
      <c r="S2623" s="1">
        <f>IF(AND(A2623&gt;=5,A2623&lt;=9),INDEX(Demand!$C$3:$C$26,C2623),INDEX(Demand!$B$3:$B$26,C2623))</f>
        <v>500</v>
      </c>
      <c r="T2623" s="7">
        <f t="shared" si="367"/>
        <v>0</v>
      </c>
      <c r="U2623" s="7">
        <f t="shared" si="368"/>
        <v>0</v>
      </c>
    </row>
    <row r="2624" spans="1:21" x14ac:dyDescent="0.2">
      <c r="A2624" s="1">
        <v>4</v>
      </c>
      <c r="B2624" s="1">
        <v>19</v>
      </c>
      <c r="C2624" s="1">
        <v>24</v>
      </c>
      <c r="D2624">
        <v>8.1</v>
      </c>
      <c r="E2624">
        <v>5</v>
      </c>
      <c r="F2624">
        <v>81</v>
      </c>
      <c r="G2624">
        <v>0</v>
      </c>
      <c r="H2624">
        <v>0</v>
      </c>
      <c r="I2624">
        <v>0</v>
      </c>
      <c r="J2624" s="4">
        <f t="shared" si="363"/>
        <v>356.38906402980399</v>
      </c>
      <c r="K2624" s="4">
        <f t="shared" si="364"/>
        <v>-27.645303475372486</v>
      </c>
      <c r="L2624" s="5">
        <f t="shared" si="369"/>
        <v>0</v>
      </c>
      <c r="M2624" s="5">
        <f t="shared" si="370"/>
        <v>0</v>
      </c>
      <c r="N2624" s="6">
        <f t="shared" si="362"/>
        <v>0</v>
      </c>
      <c r="O2624" s="6">
        <f t="shared" si="365"/>
        <v>0</v>
      </c>
      <c r="P2624" s="6">
        <f>FORECAST(J2624,Inputs!$B$10:$B$18,Inputs!$A$10:$A$18)</f>
        <v>33.855454296572255</v>
      </c>
      <c r="Q2624" s="6">
        <f>IF(Inputs!$D$10="Yes",IF('Hourly Calcs'!P2624&gt;'Hourly Calcs'!K2624,'Hourly Calcs'!O2624,N2624+O2624),N2624+O2624)</f>
        <v>0</v>
      </c>
      <c r="R2624" s="12">
        <f t="shared" si="366"/>
        <v>0</v>
      </c>
      <c r="S2624" s="1">
        <f>IF(AND(A2624&gt;=5,A2624&lt;=9),INDEX(Demand!$C$3:$C$26,C2624),INDEX(Demand!$B$3:$B$26,C2624))</f>
        <v>400</v>
      </c>
      <c r="T2624" s="7">
        <f t="shared" si="367"/>
        <v>0</v>
      </c>
      <c r="U2624" s="7">
        <f t="shared" si="368"/>
        <v>0</v>
      </c>
    </row>
    <row r="2625" spans="1:21" x14ac:dyDescent="0.2">
      <c r="A2625" s="1">
        <v>4</v>
      </c>
      <c r="B2625" s="1">
        <v>20</v>
      </c>
      <c r="C2625" s="1">
        <v>1</v>
      </c>
      <c r="D2625">
        <v>8.1999999999999993</v>
      </c>
      <c r="E2625">
        <v>7.7</v>
      </c>
      <c r="F2625">
        <v>97</v>
      </c>
      <c r="G2625">
        <v>0</v>
      </c>
      <c r="H2625">
        <v>0</v>
      </c>
      <c r="I2625">
        <v>0</v>
      </c>
      <c r="J2625" s="4">
        <f t="shared" si="363"/>
        <v>12.910866782743796</v>
      </c>
      <c r="K2625" s="4">
        <f t="shared" si="364"/>
        <v>-26.859668058604768</v>
      </c>
      <c r="L2625" s="5">
        <f t="shared" si="369"/>
        <v>0</v>
      </c>
      <c r="M2625" s="5">
        <f t="shared" si="370"/>
        <v>0</v>
      </c>
      <c r="N2625" s="6">
        <f t="shared" si="362"/>
        <v>0</v>
      </c>
      <c r="O2625" s="6">
        <f t="shared" si="365"/>
        <v>0</v>
      </c>
      <c r="P2625" s="6">
        <f>FORECAST(J2625,Inputs!$B$10:$B$18,Inputs!$A$10:$A$18)</f>
        <v>30.675100618358737</v>
      </c>
      <c r="Q2625" s="6">
        <f>IF(Inputs!$D$10="Yes",IF('Hourly Calcs'!P2625&gt;'Hourly Calcs'!K2625,'Hourly Calcs'!O2625,N2625+O2625),N2625+O2625)</f>
        <v>0</v>
      </c>
      <c r="R2625" s="12">
        <f t="shared" si="366"/>
        <v>0</v>
      </c>
      <c r="S2625" s="1">
        <f>IF(AND(A2625&gt;=5,A2625&lt;=9),INDEX(Demand!$C$3:$C$26,C2625),INDEX(Demand!$B$3:$B$26,C2625))</f>
        <v>350</v>
      </c>
      <c r="T2625" s="7">
        <f t="shared" si="367"/>
        <v>0</v>
      </c>
      <c r="U2625" s="7">
        <f t="shared" si="368"/>
        <v>0</v>
      </c>
    </row>
    <row r="2626" spans="1:21" x14ac:dyDescent="0.2">
      <c r="A2626" s="1">
        <v>4</v>
      </c>
      <c r="B2626" s="1">
        <v>20</v>
      </c>
      <c r="C2626" s="1">
        <v>2</v>
      </c>
      <c r="D2626">
        <v>8.4</v>
      </c>
      <c r="E2626">
        <v>7.5</v>
      </c>
      <c r="F2626">
        <v>94</v>
      </c>
      <c r="G2626">
        <v>0</v>
      </c>
      <c r="H2626">
        <v>0</v>
      </c>
      <c r="I2626">
        <v>0</v>
      </c>
      <c r="J2626" s="4">
        <f t="shared" si="363"/>
        <v>28.723480689233327</v>
      </c>
      <c r="K2626" s="4">
        <f t="shared" si="364"/>
        <v>-23.46589999622492</v>
      </c>
      <c r="L2626" s="5">
        <f t="shared" si="369"/>
        <v>0</v>
      </c>
      <c r="M2626" s="5">
        <f t="shared" si="370"/>
        <v>0</v>
      </c>
      <c r="N2626" s="6">
        <f t="shared" si="362"/>
        <v>0</v>
      </c>
      <c r="O2626" s="6">
        <f t="shared" si="365"/>
        <v>0</v>
      </c>
      <c r="P2626" s="6">
        <f>FORECAST(J2626,Inputs!$B$10:$B$18,Inputs!$A$10:$A$18)</f>
        <v>30.82151371008549</v>
      </c>
      <c r="Q2626" s="6">
        <f>IF(Inputs!$D$10="Yes",IF('Hourly Calcs'!P2626&gt;'Hourly Calcs'!K2626,'Hourly Calcs'!O2626,N2626+O2626),N2626+O2626)</f>
        <v>0</v>
      </c>
      <c r="R2626" s="12">
        <f t="shared" si="366"/>
        <v>0</v>
      </c>
      <c r="S2626" s="1">
        <f>IF(AND(A2626&gt;=5,A2626&lt;=9),INDEX(Demand!$C$3:$C$26,C2626),INDEX(Demand!$B$3:$B$26,C2626))</f>
        <v>350</v>
      </c>
      <c r="T2626" s="7">
        <f t="shared" si="367"/>
        <v>0</v>
      </c>
      <c r="U2626" s="7">
        <f t="shared" si="368"/>
        <v>0</v>
      </c>
    </row>
    <row r="2627" spans="1:21" x14ac:dyDescent="0.2">
      <c r="A2627" s="1">
        <v>4</v>
      </c>
      <c r="B2627" s="1">
        <v>20</v>
      </c>
      <c r="C2627" s="1">
        <v>3</v>
      </c>
      <c r="D2627">
        <v>8.4</v>
      </c>
      <c r="E2627">
        <v>7.7</v>
      </c>
      <c r="F2627">
        <v>95</v>
      </c>
      <c r="G2627">
        <v>0</v>
      </c>
      <c r="H2627">
        <v>0</v>
      </c>
      <c r="I2627">
        <v>0</v>
      </c>
      <c r="J2627" s="4">
        <f t="shared" si="363"/>
        <v>43.261001073559328</v>
      </c>
      <c r="K2627" s="4">
        <f t="shared" si="364"/>
        <v>-17.866959407535745</v>
      </c>
      <c r="L2627" s="5">
        <f t="shared" si="369"/>
        <v>0</v>
      </c>
      <c r="M2627" s="5">
        <f t="shared" si="370"/>
        <v>0</v>
      </c>
      <c r="N2627" s="6">
        <f t="shared" si="362"/>
        <v>0</v>
      </c>
      <c r="O2627" s="6">
        <f t="shared" si="365"/>
        <v>0</v>
      </c>
      <c r="P2627" s="6">
        <f>FORECAST(J2627,Inputs!$B$10:$B$18,Inputs!$A$10:$A$18)</f>
        <v>30.956120380310733</v>
      </c>
      <c r="Q2627" s="6">
        <f>IF(Inputs!$D$10="Yes",IF('Hourly Calcs'!P2627&gt;'Hourly Calcs'!K2627,'Hourly Calcs'!O2627,N2627+O2627),N2627+O2627)</f>
        <v>0</v>
      </c>
      <c r="R2627" s="12">
        <f t="shared" si="366"/>
        <v>0</v>
      </c>
      <c r="S2627" s="1">
        <f>IF(AND(A2627&gt;=5,A2627&lt;=9),INDEX(Demand!$C$3:$C$26,C2627),INDEX(Demand!$B$3:$B$26,C2627))</f>
        <v>350</v>
      </c>
      <c r="T2627" s="7">
        <f t="shared" si="367"/>
        <v>0</v>
      </c>
      <c r="U2627" s="7">
        <f t="shared" si="368"/>
        <v>0</v>
      </c>
    </row>
    <row r="2628" spans="1:21" x14ac:dyDescent="0.2">
      <c r="A2628" s="1">
        <v>4</v>
      </c>
      <c r="B2628" s="1">
        <v>20</v>
      </c>
      <c r="C2628" s="1">
        <v>4</v>
      </c>
      <c r="D2628">
        <v>8.1</v>
      </c>
      <c r="E2628">
        <v>7.3</v>
      </c>
      <c r="F2628">
        <v>95</v>
      </c>
      <c r="G2628">
        <v>0</v>
      </c>
      <c r="H2628">
        <v>0</v>
      </c>
      <c r="I2628">
        <v>0</v>
      </c>
      <c r="J2628" s="4">
        <f t="shared" si="363"/>
        <v>56.450563320649863</v>
      </c>
      <c r="K2628" s="4">
        <f t="shared" si="364"/>
        <v>-10.587576709862986</v>
      </c>
      <c r="L2628" s="5">
        <f t="shared" si="369"/>
        <v>0</v>
      </c>
      <c r="M2628" s="5">
        <f t="shared" si="370"/>
        <v>0</v>
      </c>
      <c r="N2628" s="6">
        <f t="shared" si="362"/>
        <v>0</v>
      </c>
      <c r="O2628" s="6">
        <f t="shared" si="365"/>
        <v>0</v>
      </c>
      <c r="P2628" s="6">
        <f>FORECAST(J2628,Inputs!$B$10:$B$18,Inputs!$A$10:$A$18)</f>
        <v>31.078245956672681</v>
      </c>
      <c r="Q2628" s="6">
        <f>IF(Inputs!$D$10="Yes",IF('Hourly Calcs'!P2628&gt;'Hourly Calcs'!K2628,'Hourly Calcs'!O2628,N2628+O2628),N2628+O2628)</f>
        <v>0</v>
      </c>
      <c r="R2628" s="12">
        <f t="shared" si="366"/>
        <v>0</v>
      </c>
      <c r="S2628" s="1">
        <f>IF(AND(A2628&gt;=5,A2628&lt;=9),INDEX(Demand!$C$3:$C$26,C2628),INDEX(Demand!$B$3:$B$26,C2628))</f>
        <v>350</v>
      </c>
      <c r="T2628" s="7">
        <f t="shared" si="367"/>
        <v>0</v>
      </c>
      <c r="U2628" s="7">
        <f t="shared" si="368"/>
        <v>0</v>
      </c>
    </row>
    <row r="2629" spans="1:21" x14ac:dyDescent="0.2">
      <c r="A2629" s="1">
        <v>4</v>
      </c>
      <c r="B2629" s="1">
        <v>20</v>
      </c>
      <c r="C2629" s="1">
        <v>5</v>
      </c>
      <c r="D2629">
        <v>8</v>
      </c>
      <c r="E2629">
        <v>5.8</v>
      </c>
      <c r="F2629">
        <v>86</v>
      </c>
      <c r="G2629">
        <v>0</v>
      </c>
      <c r="H2629">
        <v>0</v>
      </c>
      <c r="I2629">
        <v>0</v>
      </c>
      <c r="J2629" s="4">
        <f t="shared" si="363"/>
        <v>68.575545151986802</v>
      </c>
      <c r="K2629" s="4">
        <f t="shared" si="364"/>
        <v>-2.0421862315203327</v>
      </c>
      <c r="L2629" s="5">
        <f t="shared" si="369"/>
        <v>0</v>
      </c>
      <c r="M2629" s="5">
        <f t="shared" si="370"/>
        <v>0</v>
      </c>
      <c r="N2629" s="6">
        <f t="shared" si="362"/>
        <v>0</v>
      </c>
      <c r="O2629" s="6">
        <f t="shared" si="365"/>
        <v>0</v>
      </c>
      <c r="P2629" s="6">
        <f>FORECAST(J2629,Inputs!$B$10:$B$18,Inputs!$A$10:$A$18)</f>
        <v>31.190514306962839</v>
      </c>
      <c r="Q2629" s="6">
        <f>IF(Inputs!$D$10="Yes",IF('Hourly Calcs'!P2629&gt;'Hourly Calcs'!K2629,'Hourly Calcs'!O2629,N2629+O2629),N2629+O2629)</f>
        <v>0</v>
      </c>
      <c r="R2629" s="12">
        <f t="shared" si="366"/>
        <v>0</v>
      </c>
      <c r="S2629" s="1">
        <f>IF(AND(A2629&gt;=5,A2629&lt;=9),INDEX(Demand!$C$3:$C$26,C2629),INDEX(Demand!$B$3:$B$26,C2629))</f>
        <v>350</v>
      </c>
      <c r="T2629" s="7">
        <f t="shared" si="367"/>
        <v>0</v>
      </c>
      <c r="U2629" s="7">
        <f t="shared" si="368"/>
        <v>0</v>
      </c>
    </row>
    <row r="2630" spans="1:21" x14ac:dyDescent="0.2">
      <c r="A2630" s="1">
        <v>4</v>
      </c>
      <c r="B2630" s="1">
        <v>20</v>
      </c>
      <c r="C2630" s="1">
        <v>6</v>
      </c>
      <c r="D2630">
        <v>8.1</v>
      </c>
      <c r="E2630">
        <v>5.7</v>
      </c>
      <c r="F2630">
        <v>85</v>
      </c>
      <c r="G2630">
        <v>8</v>
      </c>
      <c r="H2630">
        <v>0</v>
      </c>
      <c r="I2630">
        <v>8</v>
      </c>
      <c r="J2630" s="4">
        <f t="shared" si="363"/>
        <v>80.101055202979552</v>
      </c>
      <c r="K2630" s="4">
        <f t="shared" si="364"/>
        <v>7.0701536751482763</v>
      </c>
      <c r="L2630" s="5">
        <f t="shared" si="369"/>
        <v>84.898944797020448</v>
      </c>
      <c r="M2630" s="5">
        <f t="shared" si="370"/>
        <v>26.929846324851724</v>
      </c>
      <c r="N2630" s="6">
        <f t="shared" si="362"/>
        <v>0</v>
      </c>
      <c r="O2630" s="6">
        <f t="shared" si="365"/>
        <v>7.3161502902201665</v>
      </c>
      <c r="P2630" s="6">
        <f>FORECAST(J2630,Inputs!$B$10:$B$18,Inputs!$A$10:$A$18)</f>
        <v>31.29723199262018</v>
      </c>
      <c r="Q2630" s="6">
        <f>IF(Inputs!$D$10="Yes",IF('Hourly Calcs'!P2630&gt;'Hourly Calcs'!K2630,'Hourly Calcs'!O2630,N2630+O2630),N2630+O2630)</f>
        <v>7.3161502902201665</v>
      </c>
      <c r="R2630" s="12">
        <f t="shared" si="366"/>
        <v>34.766346179126231</v>
      </c>
      <c r="S2630" s="1">
        <f>IF(AND(A2630&gt;=5,A2630&lt;=9),INDEX(Demand!$C$3:$C$26,C2630),INDEX(Demand!$B$3:$B$26,C2630))</f>
        <v>350</v>
      </c>
      <c r="T2630" s="7">
        <f t="shared" si="367"/>
        <v>34.766346179126231</v>
      </c>
      <c r="U2630" s="7">
        <f t="shared" si="368"/>
        <v>0</v>
      </c>
    </row>
    <row r="2631" spans="1:21" x14ac:dyDescent="0.2">
      <c r="A2631" s="1">
        <v>4</v>
      </c>
      <c r="B2631" s="1">
        <v>20</v>
      </c>
      <c r="C2631" s="1">
        <v>7</v>
      </c>
      <c r="D2631">
        <v>8.3000000000000007</v>
      </c>
      <c r="E2631">
        <v>5.4</v>
      </c>
      <c r="F2631">
        <v>82</v>
      </c>
      <c r="G2631">
        <v>70</v>
      </c>
      <c r="H2631">
        <v>0</v>
      </c>
      <c r="I2631">
        <v>70</v>
      </c>
      <c r="J2631" s="4">
        <f t="shared" si="363"/>
        <v>91.590253884532459</v>
      </c>
      <c r="K2631" s="4">
        <f t="shared" si="364"/>
        <v>16.467447768562906</v>
      </c>
      <c r="L2631" s="5">
        <f t="shared" si="369"/>
        <v>73.409746115467541</v>
      </c>
      <c r="M2631" s="5">
        <f t="shared" si="370"/>
        <v>17.532552231437094</v>
      </c>
      <c r="N2631" s="6">
        <f t="shared" si="362"/>
        <v>0</v>
      </c>
      <c r="O2631" s="6">
        <f t="shared" si="365"/>
        <v>64.016315039426459</v>
      </c>
      <c r="P2631" s="6">
        <f>FORECAST(J2631,Inputs!$B$10:$B$18,Inputs!$A$10:$A$18)</f>
        <v>31.403613461893816</v>
      </c>
      <c r="Q2631" s="6">
        <f>IF(Inputs!$D$10="Yes",IF('Hourly Calcs'!P2631&gt;'Hourly Calcs'!K2631,'Hourly Calcs'!O2631,N2631+O2631),N2631+O2631)</f>
        <v>64.016315039426459</v>
      </c>
      <c r="R2631" s="12">
        <f t="shared" si="366"/>
        <v>304.20552906735452</v>
      </c>
      <c r="S2631" s="1">
        <f>IF(AND(A2631&gt;=5,A2631&lt;=9),INDEX(Demand!$C$3:$C$26,C2631),INDEX(Demand!$B$3:$B$26,C2631))</f>
        <v>350</v>
      </c>
      <c r="T2631" s="7">
        <f t="shared" si="367"/>
        <v>304.20552906735452</v>
      </c>
      <c r="U2631" s="7">
        <f t="shared" si="368"/>
        <v>0</v>
      </c>
    </row>
    <row r="2632" spans="1:21" x14ac:dyDescent="0.2">
      <c r="A2632" s="1">
        <v>4</v>
      </c>
      <c r="B2632" s="1">
        <v>20</v>
      </c>
      <c r="C2632" s="1">
        <v>8</v>
      </c>
      <c r="D2632">
        <v>9.4</v>
      </c>
      <c r="E2632">
        <v>5.5</v>
      </c>
      <c r="F2632">
        <v>77</v>
      </c>
      <c r="G2632">
        <v>173</v>
      </c>
      <c r="H2632">
        <v>55</v>
      </c>
      <c r="I2632">
        <v>152</v>
      </c>
      <c r="J2632" s="4">
        <f t="shared" si="363"/>
        <v>103.70984375858107</v>
      </c>
      <c r="K2632" s="4">
        <f t="shared" si="364"/>
        <v>25.853355749959874</v>
      </c>
      <c r="L2632" s="5">
        <f t="shared" si="369"/>
        <v>61.290156241418927</v>
      </c>
      <c r="M2632" s="5">
        <f t="shared" si="370"/>
        <v>8.1466442500401257</v>
      </c>
      <c r="N2632" s="6">
        <f t="shared" si="362"/>
        <v>33.17897844802922</v>
      </c>
      <c r="O2632" s="6">
        <f t="shared" si="365"/>
        <v>139.00685551418317</v>
      </c>
      <c r="P2632" s="6">
        <f>FORECAST(J2632,Inputs!$B$10:$B$18,Inputs!$A$10:$A$18)</f>
        <v>31.515831886653526</v>
      </c>
      <c r="Q2632" s="6">
        <f>IF(Inputs!$D$10="Yes",IF('Hourly Calcs'!P2632&gt;'Hourly Calcs'!K2632,'Hourly Calcs'!O2632,N2632+O2632),N2632+O2632)</f>
        <v>139.00685551418317</v>
      </c>
      <c r="R2632" s="12">
        <f t="shared" si="366"/>
        <v>660.56057740339838</v>
      </c>
      <c r="S2632" s="1">
        <f>IF(AND(A2632&gt;=5,A2632&lt;=9),INDEX(Demand!$C$3:$C$26,C2632),INDEX(Demand!$B$3:$B$26,C2632))</f>
        <v>350</v>
      </c>
      <c r="T2632" s="7">
        <f t="shared" si="367"/>
        <v>350</v>
      </c>
      <c r="U2632" s="7">
        <f t="shared" si="368"/>
        <v>310.56057740339838</v>
      </c>
    </row>
    <row r="2633" spans="1:21" x14ac:dyDescent="0.2">
      <c r="A2633" s="1">
        <v>4</v>
      </c>
      <c r="B2633" s="1">
        <v>20</v>
      </c>
      <c r="C2633" s="1">
        <v>9</v>
      </c>
      <c r="D2633">
        <v>9.4</v>
      </c>
      <c r="E2633">
        <v>4.7</v>
      </c>
      <c r="F2633">
        <v>72</v>
      </c>
      <c r="G2633">
        <v>280</v>
      </c>
      <c r="H2633">
        <v>71</v>
      </c>
      <c r="I2633">
        <v>243</v>
      </c>
      <c r="J2633" s="4">
        <f t="shared" si="363"/>
        <v>117.28236809338286</v>
      </c>
      <c r="K2633" s="4">
        <f t="shared" si="364"/>
        <v>34.738114394447678</v>
      </c>
      <c r="L2633" s="5">
        <f t="shared" si="369"/>
        <v>47.717631906617143</v>
      </c>
      <c r="M2633" s="5">
        <f t="shared" si="370"/>
        <v>0.73811439444767757</v>
      </c>
      <c r="N2633" s="6">
        <f t="shared" ref="N2633:N2696" si="371">H2633*MAX(0,COS(2*ASIN(SQRT(SIN(RADIANS($B$4))^2+COS(RADIANS($K2633))^2-2*SIN(RADIANS($B$4))*COS(RADIANS($K2633))*COS(RADIANS($J2633-$B$5))+(SIN(RADIANS($K2633))-COS(RADIANS($B$4)))^2)/2)))</f>
        <v>55.491402637944503</v>
      </c>
      <c r="O2633" s="6">
        <f t="shared" si="365"/>
        <v>222.22806506543756</v>
      </c>
      <c r="P2633" s="6">
        <f>FORECAST(J2633,Inputs!$B$10:$B$18,Inputs!$A$10:$A$18)</f>
        <v>31.641503408272062</v>
      </c>
      <c r="Q2633" s="6">
        <f>IF(Inputs!$D$10="Yes",IF('Hourly Calcs'!P2633&gt;'Hourly Calcs'!K2633,'Hourly Calcs'!O2633,N2633+O2633),N2633+O2633)</f>
        <v>277.71946770338207</v>
      </c>
      <c r="R2633" s="12">
        <f t="shared" si="366"/>
        <v>1319.7229105264714</v>
      </c>
      <c r="S2633" s="1">
        <f>IF(AND(A2633&gt;=5,A2633&lt;=9),INDEX(Demand!$C$3:$C$26,C2633),INDEX(Demand!$B$3:$B$26,C2633))</f>
        <v>350</v>
      </c>
      <c r="T2633" s="7">
        <f t="shared" si="367"/>
        <v>350</v>
      </c>
      <c r="U2633" s="7">
        <f t="shared" si="368"/>
        <v>969.72291052647142</v>
      </c>
    </row>
    <row r="2634" spans="1:21" x14ac:dyDescent="0.2">
      <c r="A2634" s="1">
        <v>4</v>
      </c>
      <c r="B2634" s="1">
        <v>20</v>
      </c>
      <c r="C2634" s="1">
        <v>10</v>
      </c>
      <c r="D2634">
        <v>9.5</v>
      </c>
      <c r="E2634">
        <v>4.9000000000000004</v>
      </c>
      <c r="F2634">
        <v>73</v>
      </c>
      <c r="G2634">
        <v>517</v>
      </c>
      <c r="H2634">
        <v>369</v>
      </c>
      <c r="I2634">
        <v>280</v>
      </c>
      <c r="J2634" s="4">
        <f t="shared" ref="J2634:J2697" si="372">solarazimuth($B$2,$B$3,$B$1,A2634,B2634,C2634,0,0,0,0)</f>
        <v>133.29581640434765</v>
      </c>
      <c r="K2634" s="4">
        <f t="shared" ref="K2634:K2697" si="373">solarelevation($B$2,$B$3,$B$1,A2634,B2634,C2634,0,0,0,0)</f>
        <v>42.493914651544806</v>
      </c>
      <c r="L2634" s="5">
        <f t="shared" si="369"/>
        <v>31.704183595652353</v>
      </c>
      <c r="M2634" s="5">
        <f t="shared" si="370"/>
        <v>8.4939146515448058</v>
      </c>
      <c r="N2634" s="6">
        <f t="shared" si="371"/>
        <v>336.09098598293701</v>
      </c>
      <c r="O2634" s="6">
        <f t="shared" ref="O2634:O2697" si="374">$I2634*(1+COS(RADIANS($B$4)))/2</f>
        <v>256.06526015770584</v>
      </c>
      <c r="P2634" s="6">
        <f>FORECAST(J2634,Inputs!$B$10:$B$18,Inputs!$A$10:$A$18)</f>
        <v>31.789776077818033</v>
      </c>
      <c r="Q2634" s="6">
        <f>IF(Inputs!$D$10="Yes",IF('Hourly Calcs'!P2634&gt;'Hourly Calcs'!K2634,'Hourly Calcs'!O2634,N2634+O2634),N2634+O2634)</f>
        <v>592.15624614064291</v>
      </c>
      <c r="R2634" s="12">
        <f t="shared" ref="R2634:R2697" si="375">$B$6*$E$1*Q2634</f>
        <v>2813.926481660335</v>
      </c>
      <c r="S2634" s="1">
        <f>IF(AND(A2634&gt;=5,A2634&lt;=9),INDEX(Demand!$C$3:$C$26,C2634),INDEX(Demand!$B$3:$B$26,C2634))</f>
        <v>600</v>
      </c>
      <c r="T2634" s="7">
        <f t="shared" ref="T2634:T2697" si="376">S2634-MAX(0,S2634-R2634)</f>
        <v>600</v>
      </c>
      <c r="U2634" s="7">
        <f t="shared" ref="U2634:U2697" si="377">MAX(0,R2634-S2634)</f>
        <v>2213.926481660335</v>
      </c>
    </row>
    <row r="2635" spans="1:21" x14ac:dyDescent="0.2">
      <c r="A2635" s="1">
        <v>4</v>
      </c>
      <c r="B2635" s="1">
        <v>20</v>
      </c>
      <c r="C2635" s="1">
        <v>11</v>
      </c>
      <c r="D2635">
        <v>9.5</v>
      </c>
      <c r="E2635">
        <v>5.0999999999999996</v>
      </c>
      <c r="F2635">
        <v>74</v>
      </c>
      <c r="G2635">
        <v>690</v>
      </c>
      <c r="H2635">
        <v>619</v>
      </c>
      <c r="I2635">
        <v>237</v>
      </c>
      <c r="J2635" s="4">
        <f t="shared" si="372"/>
        <v>152.61102756059</v>
      </c>
      <c r="K2635" s="4">
        <f t="shared" si="373"/>
        <v>48.236205613705735</v>
      </c>
      <c r="L2635" s="5">
        <f t="shared" si="369"/>
        <v>12.388972439409997</v>
      </c>
      <c r="M2635" s="5">
        <f t="shared" si="370"/>
        <v>14.236205613705735</v>
      </c>
      <c r="N2635" s="6">
        <f t="shared" si="371"/>
        <v>607.95717743132479</v>
      </c>
      <c r="O2635" s="6">
        <f t="shared" si="374"/>
        <v>216.74095234777243</v>
      </c>
      <c r="P2635" s="6">
        <f>FORECAST(J2635,Inputs!$B$10:$B$18,Inputs!$A$10:$A$18)</f>
        <v>31.968620625561016</v>
      </c>
      <c r="Q2635" s="6">
        <f>IF(Inputs!$D$10="Yes",IF('Hourly Calcs'!P2635&gt;'Hourly Calcs'!K2635,'Hourly Calcs'!O2635,N2635+O2635),N2635+O2635)</f>
        <v>824.69812977909726</v>
      </c>
      <c r="R2635" s="12">
        <f t="shared" si="375"/>
        <v>3918.9655127102701</v>
      </c>
      <c r="S2635" s="1">
        <f>IF(AND(A2635&gt;=5,A2635&lt;=9),INDEX(Demand!$C$3:$C$26,C2635),INDEX(Demand!$B$3:$B$26,C2635))</f>
        <v>600</v>
      </c>
      <c r="T2635" s="7">
        <f t="shared" si="376"/>
        <v>600</v>
      </c>
      <c r="U2635" s="7">
        <f t="shared" si="377"/>
        <v>3318.9655127102701</v>
      </c>
    </row>
    <row r="2636" spans="1:21" x14ac:dyDescent="0.2">
      <c r="A2636" s="1">
        <v>4</v>
      </c>
      <c r="B2636" s="1">
        <v>20</v>
      </c>
      <c r="C2636" s="1">
        <v>12</v>
      </c>
      <c r="D2636">
        <v>9.6</v>
      </c>
      <c r="E2636">
        <v>5.2</v>
      </c>
      <c r="F2636">
        <v>74</v>
      </c>
      <c r="G2636">
        <v>780</v>
      </c>
      <c r="H2636">
        <v>763</v>
      </c>
      <c r="I2636">
        <v>185</v>
      </c>
      <c r="J2636" s="4">
        <f t="shared" si="372"/>
        <v>174.96890297929681</v>
      </c>
      <c r="K2636" s="4">
        <f t="shared" si="373"/>
        <v>50.912552009993412</v>
      </c>
      <c r="L2636" s="5">
        <f t="shared" si="369"/>
        <v>9.9689029792968142</v>
      </c>
      <c r="M2636" s="5">
        <f t="shared" si="370"/>
        <v>16.912552009993412</v>
      </c>
      <c r="N2636" s="6">
        <f t="shared" si="371"/>
        <v>755.93255764383298</v>
      </c>
      <c r="O2636" s="6">
        <f t="shared" si="374"/>
        <v>169.18597546134134</v>
      </c>
      <c r="P2636" s="6">
        <f>FORECAST(J2636,Inputs!$B$10:$B$18,Inputs!$A$10:$A$18)</f>
        <v>32.175637990549042</v>
      </c>
      <c r="Q2636" s="6">
        <f>IF(Inputs!$D$10="Yes",IF('Hourly Calcs'!P2636&gt;'Hourly Calcs'!K2636,'Hourly Calcs'!O2636,N2636+O2636),N2636+O2636)</f>
        <v>925.11853310517427</v>
      </c>
      <c r="R2636" s="12">
        <f t="shared" si="375"/>
        <v>4396.1632693157881</v>
      </c>
      <c r="S2636" s="1">
        <f>IF(AND(A2636&gt;=5,A2636&lt;=9),INDEX(Demand!$C$3:$C$26,C2636),INDEX(Demand!$B$3:$B$26,C2636))</f>
        <v>600</v>
      </c>
      <c r="T2636" s="7">
        <f t="shared" si="376"/>
        <v>600</v>
      </c>
      <c r="U2636" s="7">
        <f t="shared" si="377"/>
        <v>3796.1632693157881</v>
      </c>
    </row>
    <row r="2637" spans="1:21" x14ac:dyDescent="0.2">
      <c r="A2637" s="1">
        <v>4</v>
      </c>
      <c r="B2637" s="1">
        <v>20</v>
      </c>
      <c r="C2637" s="1">
        <v>13</v>
      </c>
      <c r="D2637">
        <v>10</v>
      </c>
      <c r="E2637">
        <v>3.9</v>
      </c>
      <c r="F2637">
        <v>66</v>
      </c>
      <c r="G2637">
        <v>796</v>
      </c>
      <c r="H2637">
        <v>854</v>
      </c>
      <c r="I2637">
        <v>126</v>
      </c>
      <c r="J2637" s="4">
        <f t="shared" si="372"/>
        <v>198.02796897254927</v>
      </c>
      <c r="K2637" s="4">
        <f t="shared" si="373"/>
        <v>49.846682504818773</v>
      </c>
      <c r="L2637" s="5">
        <f t="shared" si="369"/>
        <v>33.027968972549274</v>
      </c>
      <c r="M2637" s="5">
        <f t="shared" si="370"/>
        <v>15.846682504818773</v>
      </c>
      <c r="N2637" s="6">
        <f t="shared" si="371"/>
        <v>799.3178577605654</v>
      </c>
      <c r="O2637" s="6">
        <f t="shared" si="374"/>
        <v>115.22936707096763</v>
      </c>
      <c r="P2637" s="6">
        <f>FORECAST(J2637,Inputs!$B$10:$B$18,Inputs!$A$10:$A$18)</f>
        <v>32.389147860856937</v>
      </c>
      <c r="Q2637" s="6">
        <f>IF(Inputs!$D$10="Yes",IF('Hourly Calcs'!P2637&gt;'Hourly Calcs'!K2637,'Hourly Calcs'!O2637,N2637+O2637),N2637+O2637)</f>
        <v>914.54722483153307</v>
      </c>
      <c r="R2637" s="12">
        <f t="shared" si="375"/>
        <v>4345.9284123994448</v>
      </c>
      <c r="S2637" s="1">
        <f>IF(AND(A2637&gt;=5,A2637&lt;=9),INDEX(Demand!$C$3:$C$26,C2637),INDEX(Demand!$B$3:$B$26,C2637))</f>
        <v>600</v>
      </c>
      <c r="T2637" s="7">
        <f t="shared" si="376"/>
        <v>600</v>
      </c>
      <c r="U2637" s="7">
        <f t="shared" si="377"/>
        <v>3745.9284123994448</v>
      </c>
    </row>
    <row r="2638" spans="1:21" x14ac:dyDescent="0.2">
      <c r="A2638" s="1">
        <v>4</v>
      </c>
      <c r="B2638" s="1">
        <v>20</v>
      </c>
      <c r="C2638" s="1">
        <v>14</v>
      </c>
      <c r="D2638">
        <v>9.6999999999999993</v>
      </c>
      <c r="E2638">
        <v>3</v>
      </c>
      <c r="F2638">
        <v>63</v>
      </c>
      <c r="G2638">
        <v>749</v>
      </c>
      <c r="H2638">
        <v>834</v>
      </c>
      <c r="I2638">
        <v>125</v>
      </c>
      <c r="J2638" s="4">
        <f t="shared" si="372"/>
        <v>218.82676426790974</v>
      </c>
      <c r="K2638" s="4">
        <f t="shared" si="373"/>
        <v>45.327427877300529</v>
      </c>
      <c r="L2638" s="5">
        <f t="shared" si="369"/>
        <v>53.826764267909738</v>
      </c>
      <c r="M2638" s="5">
        <f t="shared" si="370"/>
        <v>11.327427877300529</v>
      </c>
      <c r="N2638" s="6">
        <f t="shared" si="371"/>
        <v>685.21675497847264</v>
      </c>
      <c r="O2638" s="6">
        <f t="shared" si="374"/>
        <v>114.3148482846901</v>
      </c>
      <c r="P2638" s="6">
        <f>FORECAST(J2638,Inputs!$B$10:$B$18,Inputs!$A$10:$A$18)</f>
        <v>32.581729298776942</v>
      </c>
      <c r="Q2638" s="6">
        <f>IF(Inputs!$D$10="Yes",IF('Hourly Calcs'!P2638&gt;'Hourly Calcs'!K2638,'Hourly Calcs'!O2638,N2638+O2638),N2638+O2638)</f>
        <v>799.53160326316276</v>
      </c>
      <c r="R2638" s="12">
        <f t="shared" si="375"/>
        <v>3799.3741787065492</v>
      </c>
      <c r="S2638" s="1">
        <f>IF(AND(A2638&gt;=5,A2638&lt;=9),INDEX(Demand!$C$3:$C$26,C2638),INDEX(Demand!$B$3:$B$26,C2638))</f>
        <v>600</v>
      </c>
      <c r="T2638" s="7">
        <f t="shared" si="376"/>
        <v>600</v>
      </c>
      <c r="U2638" s="7">
        <f t="shared" si="377"/>
        <v>3199.3741787065492</v>
      </c>
    </row>
    <row r="2639" spans="1:21" x14ac:dyDescent="0.2">
      <c r="A2639" s="1">
        <v>4</v>
      </c>
      <c r="B2639" s="1">
        <v>20</v>
      </c>
      <c r="C2639" s="1">
        <v>15</v>
      </c>
      <c r="D2639">
        <v>9.8000000000000007</v>
      </c>
      <c r="E2639">
        <v>3</v>
      </c>
      <c r="F2639">
        <v>63</v>
      </c>
      <c r="G2639">
        <v>650</v>
      </c>
      <c r="H2639">
        <v>801</v>
      </c>
      <c r="I2639">
        <v>114</v>
      </c>
      <c r="J2639" s="4">
        <f t="shared" si="372"/>
        <v>236.21863386471821</v>
      </c>
      <c r="K2639" s="4">
        <f t="shared" si="373"/>
        <v>38.336629510091704</v>
      </c>
      <c r="L2639" s="5">
        <f t="shared" si="369"/>
        <v>71.218633864718214</v>
      </c>
      <c r="M2639" s="5">
        <f t="shared" si="370"/>
        <v>4.3366295100917043</v>
      </c>
      <c r="N2639" s="6">
        <f t="shared" si="371"/>
        <v>525.01783692214826</v>
      </c>
      <c r="O2639" s="6">
        <f t="shared" si="374"/>
        <v>104.25514163563737</v>
      </c>
      <c r="P2639" s="6">
        <f>FORECAST(J2639,Inputs!$B$10:$B$18,Inputs!$A$10:$A$18)</f>
        <v>32.742765128377016</v>
      </c>
      <c r="Q2639" s="6">
        <f>IF(Inputs!$D$10="Yes",IF('Hourly Calcs'!P2639&gt;'Hourly Calcs'!K2639,'Hourly Calcs'!O2639,N2639+O2639),N2639+O2639)</f>
        <v>629.27297855778568</v>
      </c>
      <c r="R2639" s="12">
        <f t="shared" si="375"/>
        <v>2990.3051941065974</v>
      </c>
      <c r="S2639" s="1">
        <f>IF(AND(A2639&gt;=5,A2639&lt;=9),INDEX(Demand!$C$3:$C$26,C2639),INDEX(Demand!$B$3:$B$26,C2639))</f>
        <v>600</v>
      </c>
      <c r="T2639" s="7">
        <f t="shared" si="376"/>
        <v>600</v>
      </c>
      <c r="U2639" s="7">
        <f t="shared" si="377"/>
        <v>2390.3051941065974</v>
      </c>
    </row>
    <row r="2640" spans="1:21" x14ac:dyDescent="0.2">
      <c r="A2640" s="1">
        <v>4</v>
      </c>
      <c r="B2640" s="1">
        <v>20</v>
      </c>
      <c r="C2640" s="1">
        <v>16</v>
      </c>
      <c r="D2640">
        <v>9.5</v>
      </c>
      <c r="E2640">
        <v>1.8</v>
      </c>
      <c r="F2640">
        <v>59</v>
      </c>
      <c r="G2640">
        <v>507</v>
      </c>
      <c r="H2640">
        <v>703</v>
      </c>
      <c r="I2640">
        <v>117</v>
      </c>
      <c r="J2640" s="4">
        <f t="shared" si="372"/>
        <v>250.73967813105315</v>
      </c>
      <c r="K2640" s="4">
        <f t="shared" si="373"/>
        <v>29.867212734756727</v>
      </c>
      <c r="L2640" s="5">
        <f t="shared" si="369"/>
        <v>85.739678131053154</v>
      </c>
      <c r="M2640" s="5">
        <f t="shared" si="370"/>
        <v>4.1327872652432731</v>
      </c>
      <c r="N2640" s="6">
        <f t="shared" si="371"/>
        <v>315.5610105535028</v>
      </c>
      <c r="O2640" s="6">
        <f t="shared" si="374"/>
        <v>106.99869799446994</v>
      </c>
      <c r="P2640" s="6">
        <f>FORECAST(J2640,Inputs!$B$10:$B$18,Inputs!$A$10:$A$18)</f>
        <v>32.877219241954194</v>
      </c>
      <c r="Q2640" s="6">
        <f>IF(Inputs!$D$10="Yes",IF('Hourly Calcs'!P2640&gt;'Hourly Calcs'!K2640,'Hourly Calcs'!O2640,N2640+O2640),N2640+O2640)</f>
        <v>106.99869799446994</v>
      </c>
      <c r="R2640" s="12">
        <f t="shared" si="375"/>
        <v>508.45781286972112</v>
      </c>
      <c r="S2640" s="1">
        <f>IF(AND(A2640&gt;=5,A2640&lt;=9),INDEX(Demand!$C$3:$C$26,C2640),INDEX(Demand!$B$3:$B$26,C2640))</f>
        <v>900</v>
      </c>
      <c r="T2640" s="7">
        <f t="shared" si="376"/>
        <v>508.45781286972112</v>
      </c>
      <c r="U2640" s="7">
        <f t="shared" si="377"/>
        <v>0</v>
      </c>
    </row>
    <row r="2641" spans="1:21" x14ac:dyDescent="0.2">
      <c r="A2641" s="1">
        <v>4</v>
      </c>
      <c r="B2641" s="1">
        <v>20</v>
      </c>
      <c r="C2641" s="1">
        <v>17</v>
      </c>
      <c r="D2641">
        <v>9.1</v>
      </c>
      <c r="E2641">
        <v>0.4</v>
      </c>
      <c r="F2641">
        <v>54</v>
      </c>
      <c r="G2641">
        <v>334</v>
      </c>
      <c r="H2641">
        <v>430</v>
      </c>
      <c r="I2641">
        <v>157</v>
      </c>
      <c r="J2641" s="4">
        <f t="shared" si="372"/>
        <v>263.39222083544314</v>
      </c>
      <c r="K2641" s="4">
        <f t="shared" si="373"/>
        <v>20.652201056314951</v>
      </c>
      <c r="L2641" s="5">
        <f t="shared" si="369"/>
        <v>0</v>
      </c>
      <c r="M2641" s="5">
        <f t="shared" si="370"/>
        <v>13.347798943685049</v>
      </c>
      <c r="N2641" s="6">
        <f t="shared" si="371"/>
        <v>92.89202402704646</v>
      </c>
      <c r="O2641" s="6">
        <f t="shared" si="374"/>
        <v>143.57944944557076</v>
      </c>
      <c r="P2641" s="6">
        <f>FORECAST(J2641,Inputs!$B$10:$B$18,Inputs!$A$10:$A$18)</f>
        <v>32.99437241514299</v>
      </c>
      <c r="Q2641" s="6">
        <f>IF(Inputs!$D$10="Yes",IF('Hourly Calcs'!P2641&gt;'Hourly Calcs'!K2641,'Hourly Calcs'!O2641,N2641+O2641),N2641+O2641)</f>
        <v>143.57944944557076</v>
      </c>
      <c r="R2641" s="12">
        <f t="shared" si="375"/>
        <v>682.28954376535216</v>
      </c>
      <c r="S2641" s="1">
        <f>IF(AND(A2641&gt;=5,A2641&lt;=9),INDEX(Demand!$C$3:$C$26,C2641),INDEX(Demand!$B$3:$B$26,C2641))</f>
        <v>900</v>
      </c>
      <c r="T2641" s="7">
        <f t="shared" si="376"/>
        <v>682.28954376535216</v>
      </c>
      <c r="U2641" s="7">
        <f t="shared" si="377"/>
        <v>0</v>
      </c>
    </row>
    <row r="2642" spans="1:21" x14ac:dyDescent="0.2">
      <c r="A2642" s="1">
        <v>4</v>
      </c>
      <c r="B2642" s="1">
        <v>20</v>
      </c>
      <c r="C2642" s="1">
        <v>18</v>
      </c>
      <c r="D2642">
        <v>8.5</v>
      </c>
      <c r="E2642">
        <v>-0.1</v>
      </c>
      <c r="F2642">
        <v>55</v>
      </c>
      <c r="G2642">
        <v>158</v>
      </c>
      <c r="H2642">
        <v>229</v>
      </c>
      <c r="I2642">
        <v>100</v>
      </c>
      <c r="J2642" s="4">
        <f t="shared" si="372"/>
        <v>275.07861405456623</v>
      </c>
      <c r="K2642" s="4">
        <f t="shared" si="373"/>
        <v>11.221135615102952</v>
      </c>
      <c r="L2642" s="5">
        <f t="shared" si="369"/>
        <v>0</v>
      </c>
      <c r="M2642" s="5">
        <f t="shared" si="370"/>
        <v>22.778864384897048</v>
      </c>
      <c r="N2642" s="6">
        <f t="shared" si="371"/>
        <v>0</v>
      </c>
      <c r="O2642" s="6">
        <f t="shared" si="374"/>
        <v>91.45187862775208</v>
      </c>
      <c r="P2642" s="6">
        <f>FORECAST(J2642,Inputs!$B$10:$B$18,Inputs!$A$10:$A$18)</f>
        <v>33.102579759764502</v>
      </c>
      <c r="Q2642" s="6">
        <f>IF(Inputs!$D$10="Yes",IF('Hourly Calcs'!P2642&gt;'Hourly Calcs'!K2642,'Hourly Calcs'!O2642,N2642+O2642),N2642+O2642)</f>
        <v>91.45187862775208</v>
      </c>
      <c r="R2642" s="12">
        <f t="shared" si="375"/>
        <v>434.57932723907788</v>
      </c>
      <c r="S2642" s="1">
        <f>IF(AND(A2642&gt;=5,A2642&lt;=9),INDEX(Demand!$C$3:$C$26,C2642),INDEX(Demand!$B$3:$B$26,C2642))</f>
        <v>900</v>
      </c>
      <c r="T2642" s="7">
        <f t="shared" si="376"/>
        <v>434.57932723907788</v>
      </c>
      <c r="U2642" s="7">
        <f t="shared" si="377"/>
        <v>0</v>
      </c>
    </row>
    <row r="2643" spans="1:21" x14ac:dyDescent="0.2">
      <c r="A2643" s="1">
        <v>4</v>
      </c>
      <c r="B2643" s="1">
        <v>20</v>
      </c>
      <c r="C2643" s="1">
        <v>19</v>
      </c>
      <c r="D2643">
        <v>7.4</v>
      </c>
      <c r="E2643">
        <v>0.5</v>
      </c>
      <c r="F2643">
        <v>62</v>
      </c>
      <c r="G2643">
        <v>25</v>
      </c>
      <c r="H2643">
        <v>0</v>
      </c>
      <c r="I2643">
        <v>25</v>
      </c>
      <c r="J2643" s="4">
        <f t="shared" si="372"/>
        <v>286.52587637827054</v>
      </c>
      <c r="K2643" s="4">
        <f t="shared" si="373"/>
        <v>2.1346220961977167</v>
      </c>
      <c r="L2643" s="5">
        <f t="shared" si="369"/>
        <v>0</v>
      </c>
      <c r="M2643" s="5">
        <f t="shared" si="370"/>
        <v>31.865377903802283</v>
      </c>
      <c r="N2643" s="6">
        <f t="shared" si="371"/>
        <v>0</v>
      </c>
      <c r="O2643" s="6">
        <f t="shared" si="374"/>
        <v>22.86296965693802</v>
      </c>
      <c r="P2643" s="6">
        <f>FORECAST(J2643,Inputs!$B$10:$B$18,Inputs!$A$10:$A$18)</f>
        <v>33.208572929428428</v>
      </c>
      <c r="Q2643" s="6">
        <f>IF(Inputs!$D$10="Yes",IF('Hourly Calcs'!P2643&gt;'Hourly Calcs'!K2643,'Hourly Calcs'!O2643,N2643+O2643),N2643+O2643)</f>
        <v>22.86296965693802</v>
      </c>
      <c r="R2643" s="12">
        <f t="shared" si="375"/>
        <v>108.64483180976947</v>
      </c>
      <c r="S2643" s="1">
        <f>IF(AND(A2643&gt;=5,A2643&lt;=9),INDEX(Demand!$C$3:$C$26,C2643),INDEX(Demand!$B$3:$B$26,C2643))</f>
        <v>900</v>
      </c>
      <c r="T2643" s="7">
        <f t="shared" si="376"/>
        <v>108.64483180976947</v>
      </c>
      <c r="U2643" s="7">
        <f t="shared" si="377"/>
        <v>0</v>
      </c>
    </row>
    <row r="2644" spans="1:21" x14ac:dyDescent="0.2">
      <c r="A2644" s="1">
        <v>4</v>
      </c>
      <c r="B2644" s="1">
        <v>20</v>
      </c>
      <c r="C2644" s="1">
        <v>20</v>
      </c>
      <c r="D2644">
        <v>6.5</v>
      </c>
      <c r="E2644">
        <v>1.5</v>
      </c>
      <c r="F2644">
        <v>70</v>
      </c>
      <c r="G2644">
        <v>0</v>
      </c>
      <c r="H2644">
        <v>0</v>
      </c>
      <c r="I2644">
        <v>0</v>
      </c>
      <c r="J2644" s="4">
        <f t="shared" si="372"/>
        <v>298.33578164850405</v>
      </c>
      <c r="K2644" s="4">
        <f t="shared" si="373"/>
        <v>-6.8662221716212741</v>
      </c>
      <c r="L2644" s="5">
        <f t="shared" si="369"/>
        <v>0</v>
      </c>
      <c r="M2644" s="5">
        <f t="shared" si="370"/>
        <v>0</v>
      </c>
      <c r="N2644" s="6">
        <f t="shared" si="371"/>
        <v>0</v>
      </c>
      <c r="O2644" s="6">
        <f t="shared" si="374"/>
        <v>0</v>
      </c>
      <c r="P2644" s="6">
        <f>FORECAST(J2644,Inputs!$B$10:$B$18,Inputs!$A$10:$A$18)</f>
        <v>33.317923904152813</v>
      </c>
      <c r="Q2644" s="6">
        <f>IF(Inputs!$D$10="Yes",IF('Hourly Calcs'!P2644&gt;'Hourly Calcs'!K2644,'Hourly Calcs'!O2644,N2644+O2644),N2644+O2644)</f>
        <v>0</v>
      </c>
      <c r="R2644" s="12">
        <f t="shared" si="375"/>
        <v>0</v>
      </c>
      <c r="S2644" s="1">
        <f>IF(AND(A2644&gt;=5,A2644&lt;=9),INDEX(Demand!$C$3:$C$26,C2644),INDEX(Demand!$B$3:$B$26,C2644))</f>
        <v>800</v>
      </c>
      <c r="T2644" s="7">
        <f t="shared" si="376"/>
        <v>0</v>
      </c>
      <c r="U2644" s="7">
        <f t="shared" si="377"/>
        <v>0</v>
      </c>
    </row>
    <row r="2645" spans="1:21" x14ac:dyDescent="0.2">
      <c r="A2645" s="1">
        <v>4</v>
      </c>
      <c r="B2645" s="1">
        <v>20</v>
      </c>
      <c r="C2645" s="1">
        <v>21</v>
      </c>
      <c r="D2645">
        <v>5.4</v>
      </c>
      <c r="E2645">
        <v>2.4</v>
      </c>
      <c r="F2645">
        <v>81</v>
      </c>
      <c r="G2645">
        <v>0</v>
      </c>
      <c r="H2645">
        <v>0</v>
      </c>
      <c r="I2645">
        <v>0</v>
      </c>
      <c r="J2645" s="4">
        <f t="shared" si="372"/>
        <v>311.01631243687171</v>
      </c>
      <c r="K2645" s="4">
        <f t="shared" si="373"/>
        <v>-14.681789462768634</v>
      </c>
      <c r="L2645" s="5">
        <f t="shared" si="369"/>
        <v>0</v>
      </c>
      <c r="M2645" s="5">
        <f t="shared" si="370"/>
        <v>0</v>
      </c>
      <c r="N2645" s="6">
        <f t="shared" si="371"/>
        <v>0</v>
      </c>
      <c r="O2645" s="6">
        <f t="shared" si="374"/>
        <v>0</v>
      </c>
      <c r="P2645" s="6">
        <f>FORECAST(J2645,Inputs!$B$10:$B$18,Inputs!$A$10:$A$18)</f>
        <v>33.435336226267331</v>
      </c>
      <c r="Q2645" s="6">
        <f>IF(Inputs!$D$10="Yes",IF('Hourly Calcs'!P2645&gt;'Hourly Calcs'!K2645,'Hourly Calcs'!O2645,N2645+O2645),N2645+O2645)</f>
        <v>0</v>
      </c>
      <c r="R2645" s="12">
        <f t="shared" si="375"/>
        <v>0</v>
      </c>
      <c r="S2645" s="1">
        <f>IF(AND(A2645&gt;=5,A2645&lt;=9),INDEX(Demand!$C$3:$C$26,C2645),INDEX(Demand!$B$3:$B$26,C2645))</f>
        <v>700</v>
      </c>
      <c r="T2645" s="7">
        <f t="shared" si="376"/>
        <v>0</v>
      </c>
      <c r="U2645" s="7">
        <f t="shared" si="377"/>
        <v>0</v>
      </c>
    </row>
    <row r="2646" spans="1:21" x14ac:dyDescent="0.2">
      <c r="A2646" s="1">
        <v>4</v>
      </c>
      <c r="B2646" s="1">
        <v>20</v>
      </c>
      <c r="C2646" s="1">
        <v>22</v>
      </c>
      <c r="D2646">
        <v>5.5</v>
      </c>
      <c r="E2646">
        <v>3.2</v>
      </c>
      <c r="F2646">
        <v>85</v>
      </c>
      <c r="G2646">
        <v>0</v>
      </c>
      <c r="H2646">
        <v>0</v>
      </c>
      <c r="I2646">
        <v>0</v>
      </c>
      <c r="J2646" s="4">
        <f t="shared" si="372"/>
        <v>324.94011540097</v>
      </c>
      <c r="K2646" s="4">
        <f t="shared" si="373"/>
        <v>-21.031060306741466</v>
      </c>
      <c r="L2646" s="5">
        <f t="shared" si="369"/>
        <v>0</v>
      </c>
      <c r="M2646" s="5">
        <f t="shared" si="370"/>
        <v>0</v>
      </c>
      <c r="N2646" s="6">
        <f t="shared" si="371"/>
        <v>0</v>
      </c>
      <c r="O2646" s="6">
        <f t="shared" si="374"/>
        <v>0</v>
      </c>
      <c r="P2646" s="6">
        <f>FORECAST(J2646,Inputs!$B$10:$B$18,Inputs!$A$10:$A$18)</f>
        <v>33.564260327786755</v>
      </c>
      <c r="Q2646" s="6">
        <f>IF(Inputs!$D$10="Yes",IF('Hourly Calcs'!P2646&gt;'Hourly Calcs'!K2646,'Hourly Calcs'!O2646,N2646+O2646),N2646+O2646)</f>
        <v>0</v>
      </c>
      <c r="R2646" s="12">
        <f t="shared" si="375"/>
        <v>0</v>
      </c>
      <c r="S2646" s="1">
        <f>IF(AND(A2646&gt;=5,A2646&lt;=9),INDEX(Demand!$C$3:$C$26,C2646),INDEX(Demand!$B$3:$B$26,C2646))</f>
        <v>600</v>
      </c>
      <c r="T2646" s="7">
        <f t="shared" si="376"/>
        <v>0</v>
      </c>
      <c r="U2646" s="7">
        <f t="shared" si="377"/>
        <v>0</v>
      </c>
    </row>
    <row r="2647" spans="1:21" x14ac:dyDescent="0.2">
      <c r="A2647" s="1">
        <v>4</v>
      </c>
      <c r="B2647" s="1">
        <v>20</v>
      </c>
      <c r="C2647" s="1">
        <v>23</v>
      </c>
      <c r="D2647">
        <v>5.4</v>
      </c>
      <c r="E2647">
        <v>2.4</v>
      </c>
      <c r="F2647">
        <v>81</v>
      </c>
      <c r="G2647">
        <v>0</v>
      </c>
      <c r="H2647">
        <v>0</v>
      </c>
      <c r="I2647">
        <v>0</v>
      </c>
      <c r="J2647" s="4">
        <f t="shared" si="372"/>
        <v>340.2054625438164</v>
      </c>
      <c r="K2647" s="4">
        <f t="shared" si="373"/>
        <v>-25.396946176911001</v>
      </c>
      <c r="L2647" s="5">
        <f t="shared" si="369"/>
        <v>0</v>
      </c>
      <c r="M2647" s="5">
        <f t="shared" si="370"/>
        <v>0</v>
      </c>
      <c r="N2647" s="6">
        <f t="shared" si="371"/>
        <v>0</v>
      </c>
      <c r="O2647" s="6">
        <f t="shared" si="374"/>
        <v>0</v>
      </c>
      <c r="P2647" s="6">
        <f>FORECAST(J2647,Inputs!$B$10:$B$18,Inputs!$A$10:$A$18)</f>
        <v>33.705606134664961</v>
      </c>
      <c r="Q2647" s="6">
        <f>IF(Inputs!$D$10="Yes",IF('Hourly Calcs'!P2647&gt;'Hourly Calcs'!K2647,'Hourly Calcs'!O2647,N2647+O2647),N2647+O2647)</f>
        <v>0</v>
      </c>
      <c r="R2647" s="12">
        <f t="shared" si="375"/>
        <v>0</v>
      </c>
      <c r="S2647" s="1">
        <f>IF(AND(A2647&gt;=5,A2647&lt;=9),INDEX(Demand!$C$3:$C$26,C2647),INDEX(Demand!$B$3:$B$26,C2647))</f>
        <v>500</v>
      </c>
      <c r="T2647" s="7">
        <f t="shared" si="376"/>
        <v>0</v>
      </c>
      <c r="U2647" s="7">
        <f t="shared" si="377"/>
        <v>0</v>
      </c>
    </row>
    <row r="2648" spans="1:21" x14ac:dyDescent="0.2">
      <c r="A2648" s="1">
        <v>4</v>
      </c>
      <c r="B2648" s="1">
        <v>20</v>
      </c>
      <c r="C2648" s="1">
        <v>24</v>
      </c>
      <c r="D2648">
        <v>5.7</v>
      </c>
      <c r="E2648">
        <v>2.2000000000000002</v>
      </c>
      <c r="F2648">
        <v>78</v>
      </c>
      <c r="G2648">
        <v>0</v>
      </c>
      <c r="H2648">
        <v>0</v>
      </c>
      <c r="I2648">
        <v>0</v>
      </c>
      <c r="J2648" s="4">
        <f t="shared" si="372"/>
        <v>356.46125019982281</v>
      </c>
      <c r="K2648" s="4">
        <f t="shared" si="373"/>
        <v>-27.306561893493509</v>
      </c>
      <c r="L2648" s="5">
        <f t="shared" si="369"/>
        <v>0</v>
      </c>
      <c r="M2648" s="5">
        <f t="shared" si="370"/>
        <v>0</v>
      </c>
      <c r="N2648" s="6">
        <f t="shared" si="371"/>
        <v>0</v>
      </c>
      <c r="O2648" s="6">
        <f t="shared" si="374"/>
        <v>0</v>
      </c>
      <c r="P2648" s="6">
        <f>FORECAST(J2648,Inputs!$B$10:$B$18,Inputs!$A$10:$A$18)</f>
        <v>33.856122687035395</v>
      </c>
      <c r="Q2648" s="6">
        <f>IF(Inputs!$D$10="Yes",IF('Hourly Calcs'!P2648&gt;'Hourly Calcs'!K2648,'Hourly Calcs'!O2648,N2648+O2648),N2648+O2648)</f>
        <v>0</v>
      </c>
      <c r="R2648" s="12">
        <f t="shared" si="375"/>
        <v>0</v>
      </c>
      <c r="S2648" s="1">
        <f>IF(AND(A2648&gt;=5,A2648&lt;=9),INDEX(Demand!$C$3:$C$26,C2648),INDEX(Demand!$B$3:$B$26,C2648))</f>
        <v>400</v>
      </c>
      <c r="T2648" s="7">
        <f t="shared" si="376"/>
        <v>0</v>
      </c>
      <c r="U2648" s="7">
        <f t="shared" si="377"/>
        <v>0</v>
      </c>
    </row>
    <row r="2649" spans="1:21" x14ac:dyDescent="0.2">
      <c r="A2649" s="1">
        <v>4</v>
      </c>
      <c r="B2649" s="1">
        <v>21</v>
      </c>
      <c r="C2649" s="1">
        <v>1</v>
      </c>
      <c r="D2649">
        <v>5.6</v>
      </c>
      <c r="E2649">
        <v>2.6</v>
      </c>
      <c r="F2649">
        <v>81</v>
      </c>
      <c r="G2649">
        <v>0</v>
      </c>
      <c r="H2649">
        <v>0</v>
      </c>
      <c r="I2649">
        <v>0</v>
      </c>
      <c r="J2649" s="4">
        <f t="shared" si="372"/>
        <v>12.911441147211605</v>
      </c>
      <c r="K2649" s="4">
        <f t="shared" si="373"/>
        <v>-26.515056085676946</v>
      </c>
      <c r="L2649" s="5">
        <f t="shared" si="369"/>
        <v>0</v>
      </c>
      <c r="M2649" s="5">
        <f t="shared" si="370"/>
        <v>0</v>
      </c>
      <c r="N2649" s="6">
        <f t="shared" si="371"/>
        <v>0</v>
      </c>
      <c r="O2649" s="6">
        <f t="shared" si="374"/>
        <v>0</v>
      </c>
      <c r="P2649" s="6">
        <f>FORECAST(J2649,Inputs!$B$10:$B$18,Inputs!$A$10:$A$18)</f>
        <v>30.675105936548253</v>
      </c>
      <c r="Q2649" s="6">
        <f>IF(Inputs!$D$10="Yes",IF('Hourly Calcs'!P2649&gt;'Hourly Calcs'!K2649,'Hourly Calcs'!O2649,N2649+O2649),N2649+O2649)</f>
        <v>0</v>
      </c>
      <c r="R2649" s="12">
        <f t="shared" si="375"/>
        <v>0</v>
      </c>
      <c r="S2649" s="1">
        <f>IF(AND(A2649&gt;=5,A2649&lt;=9),INDEX(Demand!$C$3:$C$26,C2649),INDEX(Demand!$B$3:$B$26,C2649))</f>
        <v>350</v>
      </c>
      <c r="T2649" s="7">
        <f t="shared" si="376"/>
        <v>0</v>
      </c>
      <c r="U2649" s="7">
        <f t="shared" si="377"/>
        <v>0</v>
      </c>
    </row>
    <row r="2650" spans="1:21" x14ac:dyDescent="0.2">
      <c r="A2650" s="1">
        <v>4</v>
      </c>
      <c r="B2650" s="1">
        <v>21</v>
      </c>
      <c r="C2650" s="1">
        <v>2</v>
      </c>
      <c r="D2650">
        <v>5.4</v>
      </c>
      <c r="E2650">
        <v>2.4</v>
      </c>
      <c r="F2650">
        <v>81</v>
      </c>
      <c r="G2650">
        <v>0</v>
      </c>
      <c r="H2650">
        <v>0</v>
      </c>
      <c r="I2650">
        <v>0</v>
      </c>
      <c r="J2650" s="4">
        <f t="shared" si="372"/>
        <v>28.660306326658571</v>
      </c>
      <c r="K2650" s="4">
        <f t="shared" si="373"/>
        <v>-23.126308505524392</v>
      </c>
      <c r="L2650" s="5">
        <f t="shared" si="369"/>
        <v>0</v>
      </c>
      <c r="M2650" s="5">
        <f t="shared" si="370"/>
        <v>0</v>
      </c>
      <c r="N2650" s="6">
        <f t="shared" si="371"/>
        <v>0</v>
      </c>
      <c r="O2650" s="6">
        <f t="shared" si="374"/>
        <v>0</v>
      </c>
      <c r="P2650" s="6">
        <f>FORECAST(J2650,Inputs!$B$10:$B$18,Inputs!$A$10:$A$18)</f>
        <v>30.820928762283874</v>
      </c>
      <c r="Q2650" s="6">
        <f>IF(Inputs!$D$10="Yes",IF('Hourly Calcs'!P2650&gt;'Hourly Calcs'!K2650,'Hourly Calcs'!O2650,N2650+O2650),N2650+O2650)</f>
        <v>0</v>
      </c>
      <c r="R2650" s="12">
        <f t="shared" si="375"/>
        <v>0</v>
      </c>
      <c r="S2650" s="1">
        <f>IF(AND(A2650&gt;=5,A2650&lt;=9),INDEX(Demand!$C$3:$C$26,C2650),INDEX(Demand!$B$3:$B$26,C2650))</f>
        <v>350</v>
      </c>
      <c r="T2650" s="7">
        <f t="shared" si="376"/>
        <v>0</v>
      </c>
      <c r="U2650" s="7">
        <f t="shared" si="377"/>
        <v>0</v>
      </c>
    </row>
    <row r="2651" spans="1:21" x14ac:dyDescent="0.2">
      <c r="A2651" s="1">
        <v>4</v>
      </c>
      <c r="B2651" s="1">
        <v>21</v>
      </c>
      <c r="C2651" s="1">
        <v>3</v>
      </c>
      <c r="D2651">
        <v>4.5999999999999996</v>
      </c>
      <c r="E2651">
        <v>3.1</v>
      </c>
      <c r="F2651">
        <v>90</v>
      </c>
      <c r="G2651">
        <v>0</v>
      </c>
      <c r="H2651">
        <v>0</v>
      </c>
      <c r="I2651">
        <v>0</v>
      </c>
      <c r="J2651" s="4">
        <f t="shared" si="372"/>
        <v>43.149953747392203</v>
      </c>
      <c r="K2651" s="4">
        <f t="shared" si="373"/>
        <v>-17.539109559261789</v>
      </c>
      <c r="L2651" s="5">
        <f t="shared" si="369"/>
        <v>0</v>
      </c>
      <c r="M2651" s="5">
        <f t="shared" si="370"/>
        <v>0</v>
      </c>
      <c r="N2651" s="6">
        <f t="shared" si="371"/>
        <v>0</v>
      </c>
      <c r="O2651" s="6">
        <f t="shared" si="374"/>
        <v>0</v>
      </c>
      <c r="P2651" s="6">
        <f>FORECAST(J2651,Inputs!$B$10:$B$18,Inputs!$A$10:$A$18)</f>
        <v>30.955092164327702</v>
      </c>
      <c r="Q2651" s="6">
        <f>IF(Inputs!$D$10="Yes",IF('Hourly Calcs'!P2651&gt;'Hourly Calcs'!K2651,'Hourly Calcs'!O2651,N2651+O2651),N2651+O2651)</f>
        <v>0</v>
      </c>
      <c r="R2651" s="12">
        <f t="shared" si="375"/>
        <v>0</v>
      </c>
      <c r="S2651" s="1">
        <f>IF(AND(A2651&gt;=5,A2651&lt;=9),INDEX(Demand!$C$3:$C$26,C2651),INDEX(Demand!$B$3:$B$26,C2651))</f>
        <v>350</v>
      </c>
      <c r="T2651" s="7">
        <f t="shared" si="376"/>
        <v>0</v>
      </c>
      <c r="U2651" s="7">
        <f t="shared" si="377"/>
        <v>0</v>
      </c>
    </row>
    <row r="2652" spans="1:21" x14ac:dyDescent="0.2">
      <c r="A2652" s="1">
        <v>4</v>
      </c>
      <c r="B2652" s="1">
        <v>21</v>
      </c>
      <c r="C2652" s="1">
        <v>4</v>
      </c>
      <c r="D2652">
        <v>4.5</v>
      </c>
      <c r="E2652">
        <v>3</v>
      </c>
      <c r="F2652">
        <v>90</v>
      </c>
      <c r="G2652">
        <v>0</v>
      </c>
      <c r="H2652">
        <v>0</v>
      </c>
      <c r="I2652">
        <v>0</v>
      </c>
      <c r="J2652" s="4">
        <f t="shared" si="372"/>
        <v>56.307089221276343</v>
      </c>
      <c r="K2652" s="4">
        <f t="shared" si="373"/>
        <v>-10.272873088762864</v>
      </c>
      <c r="L2652" s="5">
        <f t="shared" si="369"/>
        <v>0</v>
      </c>
      <c r="M2652" s="5">
        <f t="shared" si="370"/>
        <v>0</v>
      </c>
      <c r="N2652" s="6">
        <f t="shared" si="371"/>
        <v>0</v>
      </c>
      <c r="O2652" s="6">
        <f t="shared" si="374"/>
        <v>0</v>
      </c>
      <c r="P2652" s="6">
        <f>FORECAST(J2652,Inputs!$B$10:$B$18,Inputs!$A$10:$A$18)</f>
        <v>31.076917492789594</v>
      </c>
      <c r="Q2652" s="6">
        <f>IF(Inputs!$D$10="Yes",IF('Hourly Calcs'!P2652&gt;'Hourly Calcs'!K2652,'Hourly Calcs'!O2652,N2652+O2652),N2652+O2652)</f>
        <v>0</v>
      </c>
      <c r="R2652" s="12">
        <f t="shared" si="375"/>
        <v>0</v>
      </c>
      <c r="S2652" s="1">
        <f>IF(AND(A2652&gt;=5,A2652&lt;=9),INDEX(Demand!$C$3:$C$26,C2652),INDEX(Demand!$B$3:$B$26,C2652))</f>
        <v>350</v>
      </c>
      <c r="T2652" s="7">
        <f t="shared" si="376"/>
        <v>0</v>
      </c>
      <c r="U2652" s="7">
        <f t="shared" si="377"/>
        <v>0</v>
      </c>
    </row>
    <row r="2653" spans="1:21" x14ac:dyDescent="0.2">
      <c r="A2653" s="1">
        <v>4</v>
      </c>
      <c r="B2653" s="1">
        <v>21</v>
      </c>
      <c r="C2653" s="1">
        <v>5</v>
      </c>
      <c r="D2653">
        <v>4.2</v>
      </c>
      <c r="E2653">
        <v>2.9</v>
      </c>
      <c r="F2653">
        <v>91</v>
      </c>
      <c r="G2653">
        <v>0</v>
      </c>
      <c r="H2653">
        <v>0</v>
      </c>
      <c r="I2653">
        <v>0</v>
      </c>
      <c r="J2653" s="4">
        <f t="shared" si="372"/>
        <v>68.410674826884005</v>
      </c>
      <c r="K2653" s="4">
        <f t="shared" si="373"/>
        <v>-1.716292550759249</v>
      </c>
      <c r="L2653" s="5">
        <f t="shared" si="369"/>
        <v>0</v>
      </c>
      <c r="M2653" s="5">
        <f t="shared" si="370"/>
        <v>0</v>
      </c>
      <c r="N2653" s="6">
        <f t="shared" si="371"/>
        <v>0</v>
      </c>
      <c r="O2653" s="6">
        <f t="shared" si="374"/>
        <v>0</v>
      </c>
      <c r="P2653" s="6">
        <f>FORECAST(J2653,Inputs!$B$10:$B$18,Inputs!$A$10:$A$18)</f>
        <v>31.188987729878555</v>
      </c>
      <c r="Q2653" s="6">
        <f>IF(Inputs!$D$10="Yes",IF('Hourly Calcs'!P2653&gt;'Hourly Calcs'!K2653,'Hourly Calcs'!O2653,N2653+O2653),N2653+O2653)</f>
        <v>0</v>
      </c>
      <c r="R2653" s="12">
        <f t="shared" si="375"/>
        <v>0</v>
      </c>
      <c r="S2653" s="1">
        <f>IF(AND(A2653&gt;=5,A2653&lt;=9),INDEX(Demand!$C$3:$C$26,C2653),INDEX(Demand!$B$3:$B$26,C2653))</f>
        <v>350</v>
      </c>
      <c r="T2653" s="7">
        <f t="shared" si="376"/>
        <v>0</v>
      </c>
      <c r="U2653" s="7">
        <f t="shared" si="377"/>
        <v>0</v>
      </c>
    </row>
    <row r="2654" spans="1:21" x14ac:dyDescent="0.2">
      <c r="A2654" s="1">
        <v>4</v>
      </c>
      <c r="B2654" s="1">
        <v>21</v>
      </c>
      <c r="C2654" s="1">
        <v>6</v>
      </c>
      <c r="D2654">
        <v>4</v>
      </c>
      <c r="E2654">
        <v>3.2</v>
      </c>
      <c r="F2654">
        <v>95</v>
      </c>
      <c r="G2654">
        <v>9</v>
      </c>
      <c r="H2654">
        <v>0</v>
      </c>
      <c r="I2654">
        <v>9</v>
      </c>
      <c r="J2654" s="4">
        <f t="shared" si="372"/>
        <v>79.921559279518164</v>
      </c>
      <c r="K2654" s="4">
        <f t="shared" si="373"/>
        <v>7.3597899396841058</v>
      </c>
      <c r="L2654" s="5">
        <f t="shared" si="369"/>
        <v>85.078440720481836</v>
      </c>
      <c r="M2654" s="5">
        <f t="shared" si="370"/>
        <v>26.640210060315894</v>
      </c>
      <c r="N2654" s="6">
        <f t="shared" si="371"/>
        <v>0</v>
      </c>
      <c r="O2654" s="6">
        <f t="shared" si="374"/>
        <v>8.2306690764976871</v>
      </c>
      <c r="P2654" s="6">
        <f>FORECAST(J2654,Inputs!$B$10:$B$18,Inputs!$A$10:$A$18)</f>
        <v>31.295569993328868</v>
      </c>
      <c r="Q2654" s="6">
        <f>IF(Inputs!$D$10="Yes",IF('Hourly Calcs'!P2654&gt;'Hourly Calcs'!K2654,'Hourly Calcs'!O2654,N2654+O2654),N2654+O2654)</f>
        <v>8.2306690764976871</v>
      </c>
      <c r="R2654" s="12">
        <f t="shared" si="375"/>
        <v>39.11213945151701</v>
      </c>
      <c r="S2654" s="1">
        <f>IF(AND(A2654&gt;=5,A2654&lt;=9),INDEX(Demand!$C$3:$C$26,C2654),INDEX(Demand!$B$3:$B$26,C2654))</f>
        <v>350</v>
      </c>
      <c r="T2654" s="7">
        <f t="shared" si="376"/>
        <v>39.11213945151701</v>
      </c>
      <c r="U2654" s="7">
        <f t="shared" si="377"/>
        <v>0</v>
      </c>
    </row>
    <row r="2655" spans="1:21" x14ac:dyDescent="0.2">
      <c r="A2655" s="1">
        <v>4</v>
      </c>
      <c r="B2655" s="1">
        <v>21</v>
      </c>
      <c r="C2655" s="1">
        <v>7</v>
      </c>
      <c r="D2655">
        <v>5.2</v>
      </c>
      <c r="E2655">
        <v>4.5</v>
      </c>
      <c r="F2655">
        <v>95</v>
      </c>
      <c r="G2655">
        <v>73</v>
      </c>
      <c r="H2655">
        <v>2</v>
      </c>
      <c r="I2655">
        <v>72</v>
      </c>
      <c r="J2655" s="4">
        <f t="shared" si="372"/>
        <v>91.400625454021522</v>
      </c>
      <c r="K2655" s="4">
        <f t="shared" si="373"/>
        <v>16.758035189273429</v>
      </c>
      <c r="L2655" s="5">
        <f t="shared" si="369"/>
        <v>73.599374545978478</v>
      </c>
      <c r="M2655" s="5">
        <f t="shared" si="370"/>
        <v>17.241964810726571</v>
      </c>
      <c r="N2655" s="6">
        <f t="shared" si="371"/>
        <v>0.78044130458162231</v>
      </c>
      <c r="O2655" s="6">
        <f t="shared" si="374"/>
        <v>65.845352611981497</v>
      </c>
      <c r="P2655" s="6">
        <f>FORECAST(J2655,Inputs!$B$10:$B$18,Inputs!$A$10:$A$18)</f>
        <v>31.401857643092789</v>
      </c>
      <c r="Q2655" s="6">
        <f>IF(Inputs!$D$10="Yes",IF('Hourly Calcs'!P2655&gt;'Hourly Calcs'!K2655,'Hourly Calcs'!O2655,N2655+O2655),N2655+O2655)</f>
        <v>65.845352611981497</v>
      </c>
      <c r="R2655" s="12">
        <f t="shared" si="375"/>
        <v>312.89711561213608</v>
      </c>
      <c r="S2655" s="1">
        <f>IF(AND(A2655&gt;=5,A2655&lt;=9),INDEX(Demand!$C$3:$C$26,C2655),INDEX(Demand!$B$3:$B$26,C2655))</f>
        <v>350</v>
      </c>
      <c r="T2655" s="7">
        <f t="shared" si="376"/>
        <v>312.89711561213608</v>
      </c>
      <c r="U2655" s="7">
        <f t="shared" si="377"/>
        <v>0</v>
      </c>
    </row>
    <row r="2656" spans="1:21" x14ac:dyDescent="0.2">
      <c r="A2656" s="1">
        <v>4</v>
      </c>
      <c r="B2656" s="1">
        <v>21</v>
      </c>
      <c r="C2656" s="1">
        <v>8</v>
      </c>
      <c r="D2656">
        <v>5.5</v>
      </c>
      <c r="E2656">
        <v>4.3</v>
      </c>
      <c r="F2656">
        <v>92</v>
      </c>
      <c r="G2656">
        <v>176</v>
      </c>
      <c r="H2656">
        <v>56</v>
      </c>
      <c r="I2656">
        <v>155</v>
      </c>
      <c r="J2656" s="4">
        <f t="shared" si="372"/>
        <v>103.51529114963789</v>
      </c>
      <c r="K2656" s="4">
        <f t="shared" si="373"/>
        <v>26.148480387539855</v>
      </c>
      <c r="L2656" s="5">
        <f t="shared" si="369"/>
        <v>61.484708850362111</v>
      </c>
      <c r="M2656" s="5">
        <f t="shared" si="370"/>
        <v>7.8515196124601445</v>
      </c>
      <c r="N2656" s="6">
        <f t="shared" si="371"/>
        <v>33.879403961262582</v>
      </c>
      <c r="O2656" s="6">
        <f t="shared" si="374"/>
        <v>141.75041187301574</v>
      </c>
      <c r="P2656" s="6">
        <f>FORECAST(J2656,Inputs!$B$10:$B$18,Inputs!$A$10:$A$18)</f>
        <v>31.514030473607757</v>
      </c>
      <c r="Q2656" s="6">
        <f>IF(Inputs!$D$10="Yes",IF('Hourly Calcs'!P2656&gt;'Hourly Calcs'!K2656,'Hourly Calcs'!O2656,N2656+O2656),N2656+O2656)</f>
        <v>141.75041187301574</v>
      </c>
      <c r="R2656" s="12">
        <f t="shared" si="375"/>
        <v>673.59795722057072</v>
      </c>
      <c r="S2656" s="1">
        <f>IF(AND(A2656&gt;=5,A2656&lt;=9),INDEX(Demand!$C$3:$C$26,C2656),INDEX(Demand!$B$3:$B$26,C2656))</f>
        <v>350</v>
      </c>
      <c r="T2656" s="7">
        <f t="shared" si="376"/>
        <v>350</v>
      </c>
      <c r="U2656" s="7">
        <f t="shared" si="377"/>
        <v>323.59795722057072</v>
      </c>
    </row>
    <row r="2657" spans="1:21" x14ac:dyDescent="0.2">
      <c r="A2657" s="1">
        <v>4</v>
      </c>
      <c r="B2657" s="1">
        <v>21</v>
      </c>
      <c r="C2657" s="1">
        <v>9</v>
      </c>
      <c r="D2657">
        <v>6.2</v>
      </c>
      <c r="E2657">
        <v>3</v>
      </c>
      <c r="F2657">
        <v>80</v>
      </c>
      <c r="G2657">
        <v>283</v>
      </c>
      <c r="H2657">
        <v>72</v>
      </c>
      <c r="I2657">
        <v>246</v>
      </c>
      <c r="J2657" s="4">
        <f t="shared" si="372"/>
        <v>117.09369682318777</v>
      </c>
      <c r="K2657" s="4">
        <f t="shared" si="373"/>
        <v>35.044254857809278</v>
      </c>
      <c r="L2657" s="5">
        <f t="shared" si="369"/>
        <v>47.90630317681223</v>
      </c>
      <c r="M2657" s="5">
        <f t="shared" si="370"/>
        <v>1.0442548578092783</v>
      </c>
      <c r="N2657" s="6">
        <f t="shared" si="371"/>
        <v>56.37136072184164</v>
      </c>
      <c r="O2657" s="6">
        <f t="shared" si="374"/>
        <v>224.97162142427013</v>
      </c>
      <c r="P2657" s="6">
        <f>FORECAST(J2657,Inputs!$B$10:$B$18,Inputs!$A$10:$A$18)</f>
        <v>31.63975645206655</v>
      </c>
      <c r="Q2657" s="6">
        <f>IF(Inputs!$D$10="Yes",IF('Hourly Calcs'!P2657&gt;'Hourly Calcs'!K2657,'Hourly Calcs'!O2657,N2657+O2657),N2657+O2657)</f>
        <v>281.34298214611175</v>
      </c>
      <c r="R2657" s="12">
        <f t="shared" si="375"/>
        <v>1336.9418511583231</v>
      </c>
      <c r="S2657" s="1">
        <f>IF(AND(A2657&gt;=5,A2657&lt;=9),INDEX(Demand!$C$3:$C$26,C2657),INDEX(Demand!$B$3:$B$26,C2657))</f>
        <v>350</v>
      </c>
      <c r="T2657" s="7">
        <f t="shared" si="376"/>
        <v>350</v>
      </c>
      <c r="U2657" s="7">
        <f t="shared" si="377"/>
        <v>986.94185115832306</v>
      </c>
    </row>
    <row r="2658" spans="1:21" x14ac:dyDescent="0.2">
      <c r="A2658" s="1">
        <v>4</v>
      </c>
      <c r="B2658" s="1">
        <v>21</v>
      </c>
      <c r="C2658" s="1">
        <v>10</v>
      </c>
      <c r="D2658">
        <v>6.3</v>
      </c>
      <c r="E2658">
        <v>2.6</v>
      </c>
      <c r="F2658">
        <v>77</v>
      </c>
      <c r="G2658">
        <v>376</v>
      </c>
      <c r="H2658">
        <v>127</v>
      </c>
      <c r="I2658">
        <v>294</v>
      </c>
      <c r="J2658" s="4">
        <f t="shared" si="372"/>
        <v>133.13769754660819</v>
      </c>
      <c r="K2658" s="4">
        <f t="shared" si="373"/>
        <v>42.816541301729643</v>
      </c>
      <c r="L2658" s="5">
        <f t="shared" si="369"/>
        <v>31.862302453391806</v>
      </c>
      <c r="M2658" s="5">
        <f t="shared" si="370"/>
        <v>8.816541301729643</v>
      </c>
      <c r="N2658" s="6">
        <f t="shared" si="371"/>
        <v>115.80336286934889</v>
      </c>
      <c r="O2658" s="6">
        <f t="shared" si="374"/>
        <v>268.86852316559111</v>
      </c>
      <c r="P2658" s="6">
        <f>FORECAST(J2658,Inputs!$B$10:$B$18,Inputs!$A$10:$A$18)</f>
        <v>31.788312014320443</v>
      </c>
      <c r="Q2658" s="6">
        <f>IF(Inputs!$D$10="Yes",IF('Hourly Calcs'!P2658&gt;'Hourly Calcs'!K2658,'Hourly Calcs'!O2658,N2658+O2658),N2658+O2658)</f>
        <v>384.67188603494003</v>
      </c>
      <c r="R2658" s="12">
        <f t="shared" si="375"/>
        <v>1827.960802438035</v>
      </c>
      <c r="S2658" s="1">
        <f>IF(AND(A2658&gt;=5,A2658&lt;=9),INDEX(Demand!$C$3:$C$26,C2658),INDEX(Demand!$B$3:$B$26,C2658))</f>
        <v>600</v>
      </c>
      <c r="T2658" s="7">
        <f t="shared" si="376"/>
        <v>600</v>
      </c>
      <c r="U2658" s="7">
        <f t="shared" si="377"/>
        <v>1227.960802438035</v>
      </c>
    </row>
    <row r="2659" spans="1:21" x14ac:dyDescent="0.2">
      <c r="A2659" s="1">
        <v>4</v>
      </c>
      <c r="B2659" s="1">
        <v>21</v>
      </c>
      <c r="C2659" s="1">
        <v>11</v>
      </c>
      <c r="D2659">
        <v>6.5</v>
      </c>
      <c r="E2659">
        <v>2.9</v>
      </c>
      <c r="F2659">
        <v>78</v>
      </c>
      <c r="G2659">
        <v>220</v>
      </c>
      <c r="H2659">
        <v>3</v>
      </c>
      <c r="I2659">
        <v>218</v>
      </c>
      <c r="J2659" s="4">
        <f t="shared" si="372"/>
        <v>152.52989229870053</v>
      </c>
      <c r="K2659" s="4">
        <f t="shared" si="373"/>
        <v>48.574773195939983</v>
      </c>
      <c r="L2659" s="5">
        <f t="shared" ref="L2659:L2722" si="378">IF(ABS($B$5-J2659)&gt;90,0,ABS($B$5-J2659))</f>
        <v>12.470107701299469</v>
      </c>
      <c r="M2659" s="5">
        <f t="shared" ref="M2659:M2722" si="379">IF(K2659&gt;0,ABS($B$4-K2659),0)</f>
        <v>14.574773195939983</v>
      </c>
      <c r="N2659" s="6">
        <f t="shared" si="371"/>
        <v>2.9486578613361902</v>
      </c>
      <c r="O2659" s="6">
        <f t="shared" si="374"/>
        <v>199.36509540849954</v>
      </c>
      <c r="P2659" s="6">
        <f>FORECAST(J2659,Inputs!$B$10:$B$18,Inputs!$A$10:$A$18)</f>
        <v>31.967869373136114</v>
      </c>
      <c r="Q2659" s="6">
        <f>IF(Inputs!$D$10="Yes",IF('Hourly Calcs'!P2659&gt;'Hourly Calcs'!K2659,'Hourly Calcs'!O2659,N2659+O2659),N2659+O2659)</f>
        <v>202.31375326983573</v>
      </c>
      <c r="R2659" s="12">
        <f t="shared" si="375"/>
        <v>961.3949555382593</v>
      </c>
      <c r="S2659" s="1">
        <f>IF(AND(A2659&gt;=5,A2659&lt;=9),INDEX(Demand!$C$3:$C$26,C2659),INDEX(Demand!$B$3:$B$26,C2659))</f>
        <v>600</v>
      </c>
      <c r="T2659" s="7">
        <f t="shared" si="376"/>
        <v>600</v>
      </c>
      <c r="U2659" s="7">
        <f t="shared" si="377"/>
        <v>361.3949555382593</v>
      </c>
    </row>
    <row r="2660" spans="1:21" x14ac:dyDescent="0.2">
      <c r="A2660" s="1">
        <v>4</v>
      </c>
      <c r="B2660" s="1">
        <v>21</v>
      </c>
      <c r="C2660" s="1">
        <v>12</v>
      </c>
      <c r="D2660">
        <v>4.9000000000000004</v>
      </c>
      <c r="E2660">
        <v>3.9</v>
      </c>
      <c r="F2660">
        <v>93</v>
      </c>
      <c r="G2660">
        <v>238</v>
      </c>
      <c r="H2660">
        <v>1</v>
      </c>
      <c r="I2660">
        <v>237</v>
      </c>
      <c r="J2660" s="4">
        <f t="shared" si="372"/>
        <v>175.01695127378841</v>
      </c>
      <c r="K2660" s="4">
        <f t="shared" si="373"/>
        <v>51.253911707215089</v>
      </c>
      <c r="L2660" s="5">
        <f t="shared" si="378"/>
        <v>10.016951273788408</v>
      </c>
      <c r="M2660" s="5">
        <f t="shared" si="379"/>
        <v>17.253911707215089</v>
      </c>
      <c r="N2660" s="6">
        <f t="shared" si="371"/>
        <v>0.99123614247342162</v>
      </c>
      <c r="O2660" s="6">
        <f t="shared" si="374"/>
        <v>216.74095234777243</v>
      </c>
      <c r="P2660" s="6">
        <f>FORECAST(J2660,Inputs!$B$10:$B$18,Inputs!$A$10:$A$18)</f>
        <v>32.176082882164707</v>
      </c>
      <c r="Q2660" s="6">
        <f>IF(Inputs!$D$10="Yes",IF('Hourly Calcs'!P2660&gt;'Hourly Calcs'!K2660,'Hourly Calcs'!O2660,N2660+O2660),N2660+O2660)</f>
        <v>217.73218849024585</v>
      </c>
      <c r="R2660" s="12">
        <f t="shared" si="375"/>
        <v>1034.6633597056482</v>
      </c>
      <c r="S2660" s="1">
        <f>IF(AND(A2660&gt;=5,A2660&lt;=9),INDEX(Demand!$C$3:$C$26,C2660),INDEX(Demand!$B$3:$B$26,C2660))</f>
        <v>600</v>
      </c>
      <c r="T2660" s="7">
        <f t="shared" si="376"/>
        <v>600</v>
      </c>
      <c r="U2660" s="7">
        <f t="shared" si="377"/>
        <v>434.66335970564819</v>
      </c>
    </row>
    <row r="2661" spans="1:21" x14ac:dyDescent="0.2">
      <c r="A2661" s="1">
        <v>4</v>
      </c>
      <c r="B2661" s="1">
        <v>21</v>
      </c>
      <c r="C2661" s="1">
        <v>13</v>
      </c>
      <c r="D2661">
        <v>5.4</v>
      </c>
      <c r="E2661">
        <v>4</v>
      </c>
      <c r="F2661">
        <v>91</v>
      </c>
      <c r="G2661">
        <v>240</v>
      </c>
      <c r="H2661">
        <v>1</v>
      </c>
      <c r="I2661">
        <v>239</v>
      </c>
      <c r="J2661" s="4">
        <f t="shared" si="372"/>
        <v>198.20928802594003</v>
      </c>
      <c r="K2661" s="4">
        <f t="shared" si="373"/>
        <v>50.168800756096971</v>
      </c>
      <c r="L2661" s="5">
        <f t="shared" si="378"/>
        <v>33.209288025940026</v>
      </c>
      <c r="M2661" s="5">
        <f t="shared" si="379"/>
        <v>16.168800756096971</v>
      </c>
      <c r="N2661" s="6">
        <f t="shared" si="371"/>
        <v>0.9363261919151934</v>
      </c>
      <c r="O2661" s="6">
        <f t="shared" si="374"/>
        <v>218.56998992032749</v>
      </c>
      <c r="P2661" s="6">
        <f>FORECAST(J2661,Inputs!$B$10:$B$18,Inputs!$A$10:$A$18)</f>
        <v>32.390826740980927</v>
      </c>
      <c r="Q2661" s="6">
        <f>IF(Inputs!$D$10="Yes",IF('Hourly Calcs'!P2661&gt;'Hourly Calcs'!K2661,'Hourly Calcs'!O2661,N2661+O2661),N2661+O2661)</f>
        <v>219.50631611224267</v>
      </c>
      <c r="R2661" s="12">
        <f t="shared" si="375"/>
        <v>1043.0940141653771</v>
      </c>
      <c r="S2661" s="1">
        <f>IF(AND(A2661&gt;=5,A2661&lt;=9),INDEX(Demand!$C$3:$C$26,C2661),INDEX(Demand!$B$3:$B$26,C2661))</f>
        <v>600</v>
      </c>
      <c r="T2661" s="7">
        <f t="shared" si="376"/>
        <v>600</v>
      </c>
      <c r="U2661" s="7">
        <f t="shared" si="377"/>
        <v>443.09401416537708</v>
      </c>
    </row>
    <row r="2662" spans="1:21" x14ac:dyDescent="0.2">
      <c r="A2662" s="1">
        <v>4</v>
      </c>
      <c r="B2662" s="1">
        <v>21</v>
      </c>
      <c r="C2662" s="1">
        <v>14</v>
      </c>
      <c r="D2662">
        <v>4.7</v>
      </c>
      <c r="E2662">
        <v>3.6</v>
      </c>
      <c r="F2662">
        <v>93</v>
      </c>
      <c r="G2662">
        <v>226</v>
      </c>
      <c r="H2662">
        <v>1</v>
      </c>
      <c r="I2662">
        <v>225</v>
      </c>
      <c r="J2662" s="4">
        <f t="shared" si="372"/>
        <v>219.08750414603389</v>
      </c>
      <c r="K2662" s="4">
        <f t="shared" si="373"/>
        <v>45.616915478407542</v>
      </c>
      <c r="L2662" s="5">
        <f t="shared" si="378"/>
        <v>54.087504146033893</v>
      </c>
      <c r="M2662" s="5">
        <f t="shared" si="379"/>
        <v>11.616915478407542</v>
      </c>
      <c r="N2662" s="6">
        <f t="shared" si="371"/>
        <v>0.82191213035258315</v>
      </c>
      <c r="O2662" s="6">
        <f t="shared" si="374"/>
        <v>205.76672691244218</v>
      </c>
      <c r="P2662" s="6">
        <f>FORECAST(J2662,Inputs!$B$10:$B$18,Inputs!$A$10:$A$18)</f>
        <v>32.584143556907719</v>
      </c>
      <c r="Q2662" s="6">
        <f>IF(Inputs!$D$10="Yes",IF('Hourly Calcs'!P2662&gt;'Hourly Calcs'!K2662,'Hourly Calcs'!O2662,N2662+O2662),N2662+O2662)</f>
        <v>206.58863904279477</v>
      </c>
      <c r="R2662" s="12">
        <f t="shared" si="375"/>
        <v>981.70921273136071</v>
      </c>
      <c r="S2662" s="1">
        <f>IF(AND(A2662&gt;=5,A2662&lt;=9),INDEX(Demand!$C$3:$C$26,C2662),INDEX(Demand!$B$3:$B$26,C2662))</f>
        <v>600</v>
      </c>
      <c r="T2662" s="7">
        <f t="shared" si="376"/>
        <v>600</v>
      </c>
      <c r="U2662" s="7">
        <f t="shared" si="377"/>
        <v>381.70921273136071</v>
      </c>
    </row>
    <row r="2663" spans="1:21" x14ac:dyDescent="0.2">
      <c r="A2663" s="1">
        <v>4</v>
      </c>
      <c r="B2663" s="1">
        <v>21</v>
      </c>
      <c r="C2663" s="1">
        <v>15</v>
      </c>
      <c r="D2663">
        <v>6.1</v>
      </c>
      <c r="E2663">
        <v>4.4000000000000004</v>
      </c>
      <c r="F2663">
        <v>89</v>
      </c>
      <c r="G2663">
        <v>196</v>
      </c>
      <c r="H2663">
        <v>1</v>
      </c>
      <c r="I2663">
        <v>195</v>
      </c>
      <c r="J2663" s="4">
        <f t="shared" si="372"/>
        <v>236.50459857460777</v>
      </c>
      <c r="K2663" s="4">
        <f t="shared" si="373"/>
        <v>38.595451407033025</v>
      </c>
      <c r="L2663" s="5">
        <f t="shared" si="378"/>
        <v>71.504598574607769</v>
      </c>
      <c r="M2663" s="5">
        <f t="shared" si="379"/>
        <v>4.5954514070330248</v>
      </c>
      <c r="N2663" s="6">
        <f t="shared" si="371"/>
        <v>0.65581241454053063</v>
      </c>
      <c r="O2663" s="6">
        <f t="shared" si="374"/>
        <v>178.33116332411655</v>
      </c>
      <c r="P2663" s="6">
        <f>FORECAST(J2663,Inputs!$B$10:$B$18,Inputs!$A$10:$A$18)</f>
        <v>32.745412949764884</v>
      </c>
      <c r="Q2663" s="6">
        <f>IF(Inputs!$D$10="Yes",IF('Hourly Calcs'!P2663&gt;'Hourly Calcs'!K2663,'Hourly Calcs'!O2663,N2663+O2663),N2663+O2663)</f>
        <v>178.98697573865707</v>
      </c>
      <c r="R2663" s="12">
        <f t="shared" si="375"/>
        <v>850.54610871009834</v>
      </c>
      <c r="S2663" s="1">
        <f>IF(AND(A2663&gt;=5,A2663&lt;=9),INDEX(Demand!$C$3:$C$26,C2663),INDEX(Demand!$B$3:$B$26,C2663))</f>
        <v>600</v>
      </c>
      <c r="T2663" s="7">
        <f t="shared" si="376"/>
        <v>600</v>
      </c>
      <c r="U2663" s="7">
        <f t="shared" si="377"/>
        <v>250.54610871009834</v>
      </c>
    </row>
    <row r="2664" spans="1:21" x14ac:dyDescent="0.2">
      <c r="A2664" s="1">
        <v>4</v>
      </c>
      <c r="B2664" s="1">
        <v>21</v>
      </c>
      <c r="C2664" s="1">
        <v>16</v>
      </c>
      <c r="D2664">
        <v>6.4</v>
      </c>
      <c r="E2664">
        <v>3.5</v>
      </c>
      <c r="F2664">
        <v>82</v>
      </c>
      <c r="G2664">
        <v>153</v>
      </c>
      <c r="H2664">
        <v>0</v>
      </c>
      <c r="I2664">
        <v>153</v>
      </c>
      <c r="J2664" s="4">
        <f t="shared" si="372"/>
        <v>251.02353952881361</v>
      </c>
      <c r="K2664" s="4">
        <f t="shared" si="373"/>
        <v>30.104986958326982</v>
      </c>
      <c r="L2664" s="5">
        <f t="shared" si="378"/>
        <v>86.023539528813615</v>
      </c>
      <c r="M2664" s="5">
        <f t="shared" si="379"/>
        <v>3.8950130416730175</v>
      </c>
      <c r="N2664" s="6">
        <f t="shared" si="371"/>
        <v>0</v>
      </c>
      <c r="O2664" s="6">
        <f t="shared" si="374"/>
        <v>139.92137430046068</v>
      </c>
      <c r="P2664" s="6">
        <f>FORECAST(J2664,Inputs!$B$10:$B$18,Inputs!$A$10:$A$18)</f>
        <v>32.879847588229751</v>
      </c>
      <c r="Q2664" s="6">
        <f>IF(Inputs!$D$10="Yes",IF('Hourly Calcs'!P2664&gt;'Hourly Calcs'!K2664,'Hourly Calcs'!O2664,N2664+O2664),N2664+O2664)</f>
        <v>139.92137430046068</v>
      </c>
      <c r="R2664" s="12">
        <f t="shared" si="375"/>
        <v>664.90637067578916</v>
      </c>
      <c r="S2664" s="1">
        <f>IF(AND(A2664&gt;=5,A2664&lt;=9),INDEX(Demand!$C$3:$C$26,C2664),INDEX(Demand!$B$3:$B$26,C2664))</f>
        <v>900</v>
      </c>
      <c r="T2664" s="7">
        <f t="shared" si="376"/>
        <v>664.90637067578916</v>
      </c>
      <c r="U2664" s="7">
        <f t="shared" si="377"/>
        <v>0</v>
      </c>
    </row>
    <row r="2665" spans="1:21" x14ac:dyDescent="0.2">
      <c r="A2665" s="1">
        <v>4</v>
      </c>
      <c r="B2665" s="1">
        <v>21</v>
      </c>
      <c r="C2665" s="1">
        <v>17</v>
      </c>
      <c r="D2665">
        <v>6.7</v>
      </c>
      <c r="E2665">
        <v>3.4</v>
      </c>
      <c r="F2665">
        <v>79</v>
      </c>
      <c r="G2665">
        <v>101</v>
      </c>
      <c r="H2665">
        <v>0</v>
      </c>
      <c r="I2665">
        <v>101</v>
      </c>
      <c r="J2665" s="4">
        <f t="shared" si="372"/>
        <v>263.66511811765361</v>
      </c>
      <c r="K2665" s="4">
        <f t="shared" si="373"/>
        <v>20.87951528117641</v>
      </c>
      <c r="L2665" s="5">
        <f t="shared" si="378"/>
        <v>0</v>
      </c>
      <c r="M2665" s="5">
        <f t="shared" si="379"/>
        <v>13.12048471882359</v>
      </c>
      <c r="N2665" s="6">
        <f t="shared" si="371"/>
        <v>0</v>
      </c>
      <c r="O2665" s="6">
        <f t="shared" si="374"/>
        <v>92.366397414029606</v>
      </c>
      <c r="P2665" s="6">
        <f>FORECAST(J2665,Inputs!$B$10:$B$18,Inputs!$A$10:$A$18)</f>
        <v>32.996899241830121</v>
      </c>
      <c r="Q2665" s="6">
        <f>IF(Inputs!$D$10="Yes",IF('Hourly Calcs'!P2665&gt;'Hourly Calcs'!K2665,'Hourly Calcs'!O2665,N2665+O2665),N2665+O2665)</f>
        <v>92.366397414029606</v>
      </c>
      <c r="R2665" s="12">
        <f t="shared" si="375"/>
        <v>438.92512051146866</v>
      </c>
      <c r="S2665" s="1">
        <f>IF(AND(A2665&gt;=5,A2665&lt;=9),INDEX(Demand!$C$3:$C$26,C2665),INDEX(Demand!$B$3:$B$26,C2665))</f>
        <v>900</v>
      </c>
      <c r="T2665" s="7">
        <f t="shared" si="376"/>
        <v>438.92512051146866</v>
      </c>
      <c r="U2665" s="7">
        <f t="shared" si="377"/>
        <v>0</v>
      </c>
    </row>
    <row r="2666" spans="1:21" x14ac:dyDescent="0.2">
      <c r="A2666" s="1">
        <v>4</v>
      </c>
      <c r="B2666" s="1">
        <v>21</v>
      </c>
      <c r="C2666" s="1">
        <v>18</v>
      </c>
      <c r="D2666">
        <v>7.2</v>
      </c>
      <c r="E2666">
        <v>4.9000000000000004</v>
      </c>
      <c r="F2666">
        <v>85</v>
      </c>
      <c r="G2666">
        <v>48</v>
      </c>
      <c r="H2666">
        <v>0</v>
      </c>
      <c r="I2666">
        <v>48</v>
      </c>
      <c r="J2666" s="4">
        <f t="shared" si="372"/>
        <v>275.33915973959751</v>
      </c>
      <c r="K2666" s="4">
        <f t="shared" si="373"/>
        <v>11.446864199246846</v>
      </c>
      <c r="L2666" s="5">
        <f t="shared" si="378"/>
        <v>0</v>
      </c>
      <c r="M2666" s="5">
        <f t="shared" si="379"/>
        <v>22.553135800753154</v>
      </c>
      <c r="N2666" s="6">
        <f t="shared" si="371"/>
        <v>0</v>
      </c>
      <c r="O2666" s="6">
        <f t="shared" si="374"/>
        <v>43.896901741321003</v>
      </c>
      <c r="P2666" s="6">
        <f>FORECAST(J2666,Inputs!$B$10:$B$18,Inputs!$A$10:$A$18)</f>
        <v>33.104992219811088</v>
      </c>
      <c r="Q2666" s="6">
        <f>IF(Inputs!$D$10="Yes",IF('Hourly Calcs'!P2666&gt;'Hourly Calcs'!K2666,'Hourly Calcs'!O2666,N2666+O2666),N2666+O2666)</f>
        <v>43.896901741321003</v>
      </c>
      <c r="R2666" s="12">
        <f t="shared" si="375"/>
        <v>208.59807707475738</v>
      </c>
      <c r="S2666" s="1">
        <f>IF(AND(A2666&gt;=5,A2666&lt;=9),INDEX(Demand!$C$3:$C$26,C2666),INDEX(Demand!$B$3:$B$26,C2666))</f>
        <v>900</v>
      </c>
      <c r="T2666" s="7">
        <f t="shared" si="376"/>
        <v>208.59807707475738</v>
      </c>
      <c r="U2666" s="7">
        <f t="shared" si="377"/>
        <v>0</v>
      </c>
    </row>
    <row r="2667" spans="1:21" x14ac:dyDescent="0.2">
      <c r="A2667" s="1">
        <v>4</v>
      </c>
      <c r="B2667" s="1">
        <v>21</v>
      </c>
      <c r="C2667" s="1">
        <v>19</v>
      </c>
      <c r="D2667">
        <v>7.3</v>
      </c>
      <c r="E2667">
        <v>5.2</v>
      </c>
      <c r="F2667">
        <v>87</v>
      </c>
      <c r="G2667">
        <v>8</v>
      </c>
      <c r="H2667">
        <v>0</v>
      </c>
      <c r="I2667">
        <v>8</v>
      </c>
      <c r="J2667" s="4">
        <f t="shared" si="372"/>
        <v>286.77411992931519</v>
      </c>
      <c r="K2667" s="4">
        <f t="shared" si="373"/>
        <v>2.3541464417245948</v>
      </c>
      <c r="L2667" s="5">
        <f t="shared" si="378"/>
        <v>0</v>
      </c>
      <c r="M2667" s="5">
        <f t="shared" si="379"/>
        <v>31.645853558275405</v>
      </c>
      <c r="N2667" s="6">
        <f t="shared" si="371"/>
        <v>0</v>
      </c>
      <c r="O2667" s="6">
        <f t="shared" si="374"/>
        <v>7.3161502902201665</v>
      </c>
      <c r="P2667" s="6">
        <f>FORECAST(J2667,Inputs!$B$10:$B$18,Inputs!$A$10:$A$18)</f>
        <v>33.210871480826988</v>
      </c>
      <c r="Q2667" s="6">
        <f>IF(Inputs!$D$10="Yes",IF('Hourly Calcs'!P2667&gt;'Hourly Calcs'!K2667,'Hourly Calcs'!O2667,N2667+O2667),N2667+O2667)</f>
        <v>7.3161502902201665</v>
      </c>
      <c r="R2667" s="12">
        <f t="shared" si="375"/>
        <v>34.766346179126231</v>
      </c>
      <c r="S2667" s="1">
        <f>IF(AND(A2667&gt;=5,A2667&lt;=9),INDEX(Demand!$C$3:$C$26,C2667),INDEX(Demand!$B$3:$B$26,C2667))</f>
        <v>900</v>
      </c>
      <c r="T2667" s="7">
        <f t="shared" si="376"/>
        <v>34.766346179126231</v>
      </c>
      <c r="U2667" s="7">
        <f t="shared" si="377"/>
        <v>0</v>
      </c>
    </row>
    <row r="2668" spans="1:21" x14ac:dyDescent="0.2">
      <c r="A2668" s="1">
        <v>4</v>
      </c>
      <c r="B2668" s="1">
        <v>21</v>
      </c>
      <c r="C2668" s="1">
        <v>20</v>
      </c>
      <c r="D2668">
        <v>7.4</v>
      </c>
      <c r="E2668">
        <v>5.6</v>
      </c>
      <c r="F2668">
        <v>88</v>
      </c>
      <c r="G2668">
        <v>0</v>
      </c>
      <c r="H2668">
        <v>0</v>
      </c>
      <c r="I2668">
        <v>0</v>
      </c>
      <c r="J2668" s="4">
        <f t="shared" si="372"/>
        <v>298.56997064169008</v>
      </c>
      <c r="K2668" s="4">
        <f t="shared" si="373"/>
        <v>-6.6140810516717323</v>
      </c>
      <c r="L2668" s="5">
        <f t="shared" si="378"/>
        <v>0</v>
      </c>
      <c r="M2668" s="5">
        <f t="shared" si="379"/>
        <v>0</v>
      </c>
      <c r="N2668" s="6">
        <f t="shared" si="371"/>
        <v>0</v>
      </c>
      <c r="O2668" s="6">
        <f t="shared" si="374"/>
        <v>0</v>
      </c>
      <c r="P2668" s="6">
        <f>FORECAST(J2668,Inputs!$B$10:$B$18,Inputs!$A$10:$A$18)</f>
        <v>33.320092320756387</v>
      </c>
      <c r="Q2668" s="6">
        <f>IF(Inputs!$D$10="Yes",IF('Hourly Calcs'!P2668&gt;'Hourly Calcs'!K2668,'Hourly Calcs'!O2668,N2668+O2668),N2668+O2668)</f>
        <v>0</v>
      </c>
      <c r="R2668" s="12">
        <f t="shared" si="375"/>
        <v>0</v>
      </c>
      <c r="S2668" s="1">
        <f>IF(AND(A2668&gt;=5,A2668&lt;=9),INDEX(Demand!$C$3:$C$26,C2668),INDEX(Demand!$B$3:$B$26,C2668))</f>
        <v>800</v>
      </c>
      <c r="T2668" s="7">
        <f t="shared" si="376"/>
        <v>0</v>
      </c>
      <c r="U2668" s="7">
        <f t="shared" si="377"/>
        <v>0</v>
      </c>
    </row>
    <row r="2669" spans="1:21" x14ac:dyDescent="0.2">
      <c r="A2669" s="1">
        <v>4</v>
      </c>
      <c r="B2669" s="1">
        <v>21</v>
      </c>
      <c r="C2669" s="1">
        <v>21</v>
      </c>
      <c r="D2669">
        <v>7.4</v>
      </c>
      <c r="E2669">
        <v>5.4</v>
      </c>
      <c r="F2669">
        <v>87</v>
      </c>
      <c r="G2669">
        <v>0</v>
      </c>
      <c r="H2669">
        <v>0</v>
      </c>
      <c r="I2669">
        <v>0</v>
      </c>
      <c r="J2669" s="4">
        <f t="shared" si="372"/>
        <v>311.23054330305331</v>
      </c>
      <c r="K2669" s="4">
        <f t="shared" si="373"/>
        <v>-14.409963202411717</v>
      </c>
      <c r="L2669" s="5">
        <f t="shared" si="378"/>
        <v>0</v>
      </c>
      <c r="M2669" s="5">
        <f t="shared" si="379"/>
        <v>0</v>
      </c>
      <c r="N2669" s="6">
        <f t="shared" si="371"/>
        <v>0</v>
      </c>
      <c r="O2669" s="6">
        <f t="shared" si="374"/>
        <v>0</v>
      </c>
      <c r="P2669" s="6">
        <f>FORECAST(J2669,Inputs!$B$10:$B$18,Inputs!$A$10:$A$18)</f>
        <v>33.43731984539864</v>
      </c>
      <c r="Q2669" s="6">
        <f>IF(Inputs!$D$10="Yes",IF('Hourly Calcs'!P2669&gt;'Hourly Calcs'!K2669,'Hourly Calcs'!O2669,N2669+O2669),N2669+O2669)</f>
        <v>0</v>
      </c>
      <c r="R2669" s="12">
        <f t="shared" si="375"/>
        <v>0</v>
      </c>
      <c r="S2669" s="1">
        <f>IF(AND(A2669&gt;=5,A2669&lt;=9),INDEX(Demand!$C$3:$C$26,C2669),INDEX(Demand!$B$3:$B$26,C2669))</f>
        <v>700</v>
      </c>
      <c r="T2669" s="7">
        <f t="shared" si="376"/>
        <v>0</v>
      </c>
      <c r="U2669" s="7">
        <f t="shared" si="377"/>
        <v>0</v>
      </c>
    </row>
    <row r="2670" spans="1:21" x14ac:dyDescent="0.2">
      <c r="A2670" s="1">
        <v>4</v>
      </c>
      <c r="B2670" s="1">
        <v>21</v>
      </c>
      <c r="C2670" s="1">
        <v>22</v>
      </c>
      <c r="D2670">
        <v>7.4</v>
      </c>
      <c r="E2670">
        <v>6.2</v>
      </c>
      <c r="F2670">
        <v>92</v>
      </c>
      <c r="G2670">
        <v>0</v>
      </c>
      <c r="H2670">
        <v>0</v>
      </c>
      <c r="I2670">
        <v>0</v>
      </c>
      <c r="J2670" s="4">
        <f t="shared" si="372"/>
        <v>325.12264219875402</v>
      </c>
      <c r="K2670" s="4">
        <f t="shared" si="373"/>
        <v>-20.735074999864111</v>
      </c>
      <c r="L2670" s="5">
        <f t="shared" si="378"/>
        <v>0</v>
      </c>
      <c r="M2670" s="5">
        <f t="shared" si="379"/>
        <v>0</v>
      </c>
      <c r="N2670" s="6">
        <f t="shared" si="371"/>
        <v>0</v>
      </c>
      <c r="O2670" s="6">
        <f t="shared" si="374"/>
        <v>0</v>
      </c>
      <c r="P2670" s="6">
        <f>FORECAST(J2670,Inputs!$B$10:$B$18,Inputs!$A$10:$A$18)</f>
        <v>33.565950390729199</v>
      </c>
      <c r="Q2670" s="6">
        <f>IF(Inputs!$D$10="Yes",IF('Hourly Calcs'!P2670&gt;'Hourly Calcs'!K2670,'Hourly Calcs'!O2670,N2670+O2670),N2670+O2670)</f>
        <v>0</v>
      </c>
      <c r="R2670" s="12">
        <f t="shared" si="375"/>
        <v>0</v>
      </c>
      <c r="S2670" s="1">
        <f>IF(AND(A2670&gt;=5,A2670&lt;=9),INDEX(Demand!$C$3:$C$26,C2670),INDEX(Demand!$B$3:$B$26,C2670))</f>
        <v>600</v>
      </c>
      <c r="T2670" s="7">
        <f t="shared" si="376"/>
        <v>0</v>
      </c>
      <c r="U2670" s="7">
        <f t="shared" si="377"/>
        <v>0</v>
      </c>
    </row>
    <row r="2671" spans="1:21" x14ac:dyDescent="0.2">
      <c r="A2671" s="1">
        <v>4</v>
      </c>
      <c r="B2671" s="1">
        <v>21</v>
      </c>
      <c r="C2671" s="1">
        <v>23</v>
      </c>
      <c r="D2671">
        <v>7.7</v>
      </c>
      <c r="E2671">
        <v>6.4</v>
      </c>
      <c r="F2671">
        <v>91</v>
      </c>
      <c r="G2671">
        <v>0</v>
      </c>
      <c r="H2671">
        <v>0</v>
      </c>
      <c r="I2671">
        <v>0</v>
      </c>
      <c r="J2671" s="4">
        <f t="shared" si="372"/>
        <v>340.33945967784751</v>
      </c>
      <c r="K2671" s="4">
        <f t="shared" si="373"/>
        <v>-25.077775880608385</v>
      </c>
      <c r="L2671" s="5">
        <f t="shared" si="378"/>
        <v>0</v>
      </c>
      <c r="M2671" s="5">
        <f t="shared" si="379"/>
        <v>0</v>
      </c>
      <c r="N2671" s="6">
        <f t="shared" si="371"/>
        <v>0</v>
      </c>
      <c r="O2671" s="6">
        <f t="shared" si="374"/>
        <v>0</v>
      </c>
      <c r="P2671" s="6">
        <f>FORECAST(J2671,Inputs!$B$10:$B$18,Inputs!$A$10:$A$18)</f>
        <v>33.706846848868956</v>
      </c>
      <c r="Q2671" s="6">
        <f>IF(Inputs!$D$10="Yes",IF('Hourly Calcs'!P2671&gt;'Hourly Calcs'!K2671,'Hourly Calcs'!O2671,N2671+O2671),N2671+O2671)</f>
        <v>0</v>
      </c>
      <c r="R2671" s="12">
        <f t="shared" si="375"/>
        <v>0</v>
      </c>
      <c r="S2671" s="1">
        <f>IF(AND(A2671&gt;=5,A2671&lt;=9),INDEX(Demand!$C$3:$C$26,C2671),INDEX(Demand!$B$3:$B$26,C2671))</f>
        <v>500</v>
      </c>
      <c r="T2671" s="7">
        <f t="shared" si="376"/>
        <v>0</v>
      </c>
      <c r="U2671" s="7">
        <f t="shared" si="377"/>
        <v>0</v>
      </c>
    </row>
    <row r="2672" spans="1:21" x14ac:dyDescent="0.2">
      <c r="A2672" s="1">
        <v>4</v>
      </c>
      <c r="B2672" s="1">
        <v>21</v>
      </c>
      <c r="C2672" s="1">
        <v>24</v>
      </c>
      <c r="D2672">
        <v>7.7</v>
      </c>
      <c r="E2672">
        <v>6.6</v>
      </c>
      <c r="F2672">
        <v>93</v>
      </c>
      <c r="G2672">
        <v>0</v>
      </c>
      <c r="H2672">
        <v>0</v>
      </c>
      <c r="I2672">
        <v>0</v>
      </c>
      <c r="J2672" s="4">
        <f t="shared" si="372"/>
        <v>356.53072285448502</v>
      </c>
      <c r="K2672" s="4">
        <f t="shared" si="373"/>
        <v>-26.970954885079195</v>
      </c>
      <c r="L2672" s="5">
        <f t="shared" si="378"/>
        <v>0</v>
      </c>
      <c r="M2672" s="5">
        <f t="shared" si="379"/>
        <v>0</v>
      </c>
      <c r="N2672" s="6">
        <f t="shared" si="371"/>
        <v>0</v>
      </c>
      <c r="O2672" s="6">
        <f t="shared" si="374"/>
        <v>0</v>
      </c>
      <c r="P2672" s="6">
        <f>FORECAST(J2672,Inputs!$B$10:$B$18,Inputs!$A$10:$A$18)</f>
        <v>33.856765952356341</v>
      </c>
      <c r="Q2672" s="6">
        <f>IF(Inputs!$D$10="Yes",IF('Hourly Calcs'!P2672&gt;'Hourly Calcs'!K2672,'Hourly Calcs'!O2672,N2672+O2672),N2672+O2672)</f>
        <v>0</v>
      </c>
      <c r="R2672" s="12">
        <f t="shared" si="375"/>
        <v>0</v>
      </c>
      <c r="S2672" s="1">
        <f>IF(AND(A2672&gt;=5,A2672&lt;=9),INDEX(Demand!$C$3:$C$26,C2672),INDEX(Demand!$B$3:$B$26,C2672))</f>
        <v>400</v>
      </c>
      <c r="T2672" s="7">
        <f t="shared" si="376"/>
        <v>0</v>
      </c>
      <c r="U2672" s="7">
        <f t="shared" si="377"/>
        <v>0</v>
      </c>
    </row>
    <row r="2673" spans="1:21" x14ac:dyDescent="0.2">
      <c r="A2673" s="1">
        <v>4</v>
      </c>
      <c r="B2673" s="1">
        <v>22</v>
      </c>
      <c r="C2673" s="1">
        <v>1</v>
      </c>
      <c r="D2673">
        <v>8</v>
      </c>
      <c r="E2673">
        <v>6.6</v>
      </c>
      <c r="F2673">
        <v>91</v>
      </c>
      <c r="G2673">
        <v>0</v>
      </c>
      <c r="H2673">
        <v>0</v>
      </c>
      <c r="I2673">
        <v>0</v>
      </c>
      <c r="J2673" s="4">
        <f t="shared" si="372"/>
        <v>12.910438990579877</v>
      </c>
      <c r="K2673" s="4">
        <f t="shared" si="373"/>
        <v>-26.173937239173483</v>
      </c>
      <c r="L2673" s="5">
        <f t="shared" si="378"/>
        <v>0</v>
      </c>
      <c r="M2673" s="5">
        <f t="shared" si="379"/>
        <v>0</v>
      </c>
      <c r="N2673" s="6">
        <f t="shared" si="371"/>
        <v>0</v>
      </c>
      <c r="O2673" s="6">
        <f t="shared" si="374"/>
        <v>0</v>
      </c>
      <c r="P2673" s="6">
        <f>FORECAST(J2673,Inputs!$B$10:$B$18,Inputs!$A$10:$A$18)</f>
        <v>30.675096657320182</v>
      </c>
      <c r="Q2673" s="6">
        <f>IF(Inputs!$D$10="Yes",IF('Hourly Calcs'!P2673&gt;'Hourly Calcs'!K2673,'Hourly Calcs'!O2673,N2673+O2673),N2673+O2673)</f>
        <v>0</v>
      </c>
      <c r="R2673" s="12">
        <f t="shared" si="375"/>
        <v>0</v>
      </c>
      <c r="S2673" s="1">
        <f>IF(AND(A2673&gt;=5,A2673&lt;=9),INDEX(Demand!$C$3:$C$26,C2673),INDEX(Demand!$B$3:$B$26,C2673))</f>
        <v>350</v>
      </c>
      <c r="T2673" s="7">
        <f t="shared" si="376"/>
        <v>0</v>
      </c>
      <c r="U2673" s="7">
        <f t="shared" si="377"/>
        <v>0</v>
      </c>
    </row>
    <row r="2674" spans="1:21" x14ac:dyDescent="0.2">
      <c r="A2674" s="1">
        <v>4</v>
      </c>
      <c r="B2674" s="1">
        <v>22</v>
      </c>
      <c r="C2674" s="1">
        <v>2</v>
      </c>
      <c r="D2674">
        <v>8</v>
      </c>
      <c r="E2674">
        <v>6.8</v>
      </c>
      <c r="F2674">
        <v>92</v>
      </c>
      <c r="G2674">
        <v>0</v>
      </c>
      <c r="H2674">
        <v>0</v>
      </c>
      <c r="I2674">
        <v>0</v>
      </c>
      <c r="J2674" s="4">
        <f t="shared" si="372"/>
        <v>28.59658253896319</v>
      </c>
      <c r="K2674" s="4">
        <f t="shared" si="373"/>
        <v>-22.790376493925336</v>
      </c>
      <c r="L2674" s="5">
        <f t="shared" si="378"/>
        <v>0</v>
      </c>
      <c r="M2674" s="5">
        <f t="shared" si="379"/>
        <v>0</v>
      </c>
      <c r="N2674" s="6">
        <f t="shared" si="371"/>
        <v>0</v>
      </c>
      <c r="O2674" s="6">
        <f t="shared" si="374"/>
        <v>0</v>
      </c>
      <c r="P2674" s="6">
        <f>FORECAST(J2674,Inputs!$B$10:$B$18,Inputs!$A$10:$A$18)</f>
        <v>30.820338727212619</v>
      </c>
      <c r="Q2674" s="6">
        <f>IF(Inputs!$D$10="Yes",IF('Hourly Calcs'!P2674&gt;'Hourly Calcs'!K2674,'Hourly Calcs'!O2674,N2674+O2674),N2674+O2674)</f>
        <v>0</v>
      </c>
      <c r="R2674" s="12">
        <f t="shared" si="375"/>
        <v>0</v>
      </c>
      <c r="S2674" s="1">
        <f>IF(AND(A2674&gt;=5,A2674&lt;=9),INDEX(Demand!$C$3:$C$26,C2674),INDEX(Demand!$B$3:$B$26,C2674))</f>
        <v>350</v>
      </c>
      <c r="T2674" s="7">
        <f t="shared" si="376"/>
        <v>0</v>
      </c>
      <c r="U2674" s="7">
        <f t="shared" si="377"/>
        <v>0</v>
      </c>
    </row>
    <row r="2675" spans="1:21" x14ac:dyDescent="0.2">
      <c r="A2675" s="1">
        <v>4</v>
      </c>
      <c r="B2675" s="1">
        <v>22</v>
      </c>
      <c r="C2675" s="1">
        <v>3</v>
      </c>
      <c r="D2675">
        <v>8.1</v>
      </c>
      <c r="E2675">
        <v>6.8</v>
      </c>
      <c r="F2675">
        <v>91</v>
      </c>
      <c r="G2675">
        <v>0</v>
      </c>
      <c r="H2675">
        <v>0</v>
      </c>
      <c r="I2675">
        <v>0</v>
      </c>
      <c r="J2675" s="4">
        <f t="shared" si="372"/>
        <v>43.039026871970492</v>
      </c>
      <c r="K2675" s="4">
        <f t="shared" si="373"/>
        <v>-17.214958064983023</v>
      </c>
      <c r="L2675" s="5">
        <f t="shared" si="378"/>
        <v>0</v>
      </c>
      <c r="M2675" s="5">
        <f t="shared" si="379"/>
        <v>0</v>
      </c>
      <c r="N2675" s="6">
        <f t="shared" si="371"/>
        <v>0</v>
      </c>
      <c r="O2675" s="6">
        <f t="shared" si="374"/>
        <v>0</v>
      </c>
      <c r="P2675" s="6">
        <f>FORECAST(J2675,Inputs!$B$10:$B$18,Inputs!$A$10:$A$18)</f>
        <v>30.954065063629354</v>
      </c>
      <c r="Q2675" s="6">
        <f>IF(Inputs!$D$10="Yes",IF('Hourly Calcs'!P2675&gt;'Hourly Calcs'!K2675,'Hourly Calcs'!O2675,N2675+O2675),N2675+O2675)</f>
        <v>0</v>
      </c>
      <c r="R2675" s="12">
        <f t="shared" si="375"/>
        <v>0</v>
      </c>
      <c r="S2675" s="1">
        <f>IF(AND(A2675&gt;=5,A2675&lt;=9),INDEX(Demand!$C$3:$C$26,C2675),INDEX(Demand!$B$3:$B$26,C2675))</f>
        <v>350</v>
      </c>
      <c r="T2675" s="7">
        <f t="shared" si="376"/>
        <v>0</v>
      </c>
      <c r="U2675" s="7">
        <f t="shared" si="377"/>
        <v>0</v>
      </c>
    </row>
    <row r="2676" spans="1:21" x14ac:dyDescent="0.2">
      <c r="A2676" s="1">
        <v>4</v>
      </c>
      <c r="B2676" s="1">
        <v>22</v>
      </c>
      <c r="C2676" s="1">
        <v>4</v>
      </c>
      <c r="D2676">
        <v>8.4</v>
      </c>
      <c r="E2676">
        <v>6.7</v>
      </c>
      <c r="F2676">
        <v>89</v>
      </c>
      <c r="G2676">
        <v>0</v>
      </c>
      <c r="H2676">
        <v>0</v>
      </c>
      <c r="I2676">
        <v>0</v>
      </c>
      <c r="J2676" s="4">
        <f t="shared" si="372"/>
        <v>56.164051570379243</v>
      </c>
      <c r="K2676" s="4">
        <f t="shared" si="373"/>
        <v>-9.9618390109123283</v>
      </c>
      <c r="L2676" s="5">
        <f t="shared" si="378"/>
        <v>0</v>
      </c>
      <c r="M2676" s="5">
        <f t="shared" si="379"/>
        <v>0</v>
      </c>
      <c r="N2676" s="6">
        <f t="shared" si="371"/>
        <v>0</v>
      </c>
      <c r="O2676" s="6">
        <f t="shared" si="374"/>
        <v>0</v>
      </c>
      <c r="P2676" s="6">
        <f>FORECAST(J2676,Inputs!$B$10:$B$18,Inputs!$A$10:$A$18)</f>
        <v>31.075593070096101</v>
      </c>
      <c r="Q2676" s="6">
        <f>IF(Inputs!$D$10="Yes",IF('Hourly Calcs'!P2676&gt;'Hourly Calcs'!K2676,'Hourly Calcs'!O2676,N2676+O2676),N2676+O2676)</f>
        <v>0</v>
      </c>
      <c r="R2676" s="12">
        <f t="shared" si="375"/>
        <v>0</v>
      </c>
      <c r="S2676" s="1">
        <f>IF(AND(A2676&gt;=5,A2676&lt;=9),INDEX(Demand!$C$3:$C$26,C2676),INDEX(Demand!$B$3:$B$26,C2676))</f>
        <v>350</v>
      </c>
      <c r="T2676" s="7">
        <f t="shared" si="376"/>
        <v>0</v>
      </c>
      <c r="U2676" s="7">
        <f t="shared" si="377"/>
        <v>0</v>
      </c>
    </row>
    <row r="2677" spans="1:21" x14ac:dyDescent="0.2">
      <c r="A2677" s="1">
        <v>4</v>
      </c>
      <c r="B2677" s="1">
        <v>22</v>
      </c>
      <c r="C2677" s="1">
        <v>5</v>
      </c>
      <c r="D2677">
        <v>8.3000000000000007</v>
      </c>
      <c r="E2677">
        <v>7.2</v>
      </c>
      <c r="F2677">
        <v>93</v>
      </c>
      <c r="G2677">
        <v>0</v>
      </c>
      <c r="H2677">
        <v>0</v>
      </c>
      <c r="I2677">
        <v>0</v>
      </c>
      <c r="J2677" s="4">
        <f t="shared" si="372"/>
        <v>68.246303565927732</v>
      </c>
      <c r="K2677" s="4">
        <f t="shared" si="373"/>
        <v>-1.3854935377528648</v>
      </c>
      <c r="L2677" s="5">
        <f t="shared" si="378"/>
        <v>0</v>
      </c>
      <c r="M2677" s="5">
        <f t="shared" si="379"/>
        <v>0</v>
      </c>
      <c r="N2677" s="6">
        <f t="shared" si="371"/>
        <v>0</v>
      </c>
      <c r="O2677" s="6">
        <f t="shared" si="374"/>
        <v>0</v>
      </c>
      <c r="P2677" s="6">
        <f>FORECAST(J2677,Inputs!$B$10:$B$18,Inputs!$A$10:$A$18)</f>
        <v>31.187465773758589</v>
      </c>
      <c r="Q2677" s="6">
        <f>IF(Inputs!$D$10="Yes",IF('Hourly Calcs'!P2677&gt;'Hourly Calcs'!K2677,'Hourly Calcs'!O2677,N2677+O2677),N2677+O2677)</f>
        <v>0</v>
      </c>
      <c r="R2677" s="12">
        <f t="shared" si="375"/>
        <v>0</v>
      </c>
      <c r="S2677" s="1">
        <f>IF(AND(A2677&gt;=5,A2677&lt;=9),INDEX(Demand!$C$3:$C$26,C2677),INDEX(Demand!$B$3:$B$26,C2677))</f>
        <v>350</v>
      </c>
      <c r="T2677" s="7">
        <f t="shared" si="376"/>
        <v>0</v>
      </c>
      <c r="U2677" s="7">
        <f t="shared" si="377"/>
        <v>0</v>
      </c>
    </row>
    <row r="2678" spans="1:21" x14ac:dyDescent="0.2">
      <c r="A2678" s="1">
        <v>4</v>
      </c>
      <c r="B2678" s="1">
        <v>22</v>
      </c>
      <c r="C2678" s="1">
        <v>6</v>
      </c>
      <c r="D2678">
        <v>8.1999999999999993</v>
      </c>
      <c r="E2678">
        <v>7.3</v>
      </c>
      <c r="F2678">
        <v>94</v>
      </c>
      <c r="G2678">
        <v>5</v>
      </c>
      <c r="H2678">
        <v>0</v>
      </c>
      <c r="I2678">
        <v>5</v>
      </c>
      <c r="J2678" s="4">
        <f t="shared" si="372"/>
        <v>79.742448194213011</v>
      </c>
      <c r="K2678" s="4">
        <f t="shared" si="373"/>
        <v>7.6459329170759247</v>
      </c>
      <c r="L2678" s="5">
        <f t="shared" si="378"/>
        <v>85.257551805786989</v>
      </c>
      <c r="M2678" s="5">
        <f t="shared" si="379"/>
        <v>26.354067082924075</v>
      </c>
      <c r="N2678" s="6">
        <f t="shared" si="371"/>
        <v>0</v>
      </c>
      <c r="O2678" s="6">
        <f t="shared" si="374"/>
        <v>4.5725939313876038</v>
      </c>
      <c r="P2678" s="6">
        <f>FORECAST(J2678,Inputs!$B$10:$B$18,Inputs!$A$10:$A$18)</f>
        <v>31.293911557353823</v>
      </c>
      <c r="Q2678" s="6">
        <f>IF(Inputs!$D$10="Yes",IF('Hourly Calcs'!P2678&gt;'Hourly Calcs'!K2678,'Hourly Calcs'!O2678,N2678+O2678),N2678+O2678)</f>
        <v>4.5725939313876038</v>
      </c>
      <c r="R2678" s="12">
        <f t="shared" si="375"/>
        <v>21.728966361953894</v>
      </c>
      <c r="S2678" s="1">
        <f>IF(AND(A2678&gt;=5,A2678&lt;=9),INDEX(Demand!$C$3:$C$26,C2678),INDEX(Demand!$B$3:$B$26,C2678))</f>
        <v>350</v>
      </c>
      <c r="T2678" s="7">
        <f t="shared" si="376"/>
        <v>21.728966361953894</v>
      </c>
      <c r="U2678" s="7">
        <f t="shared" si="377"/>
        <v>0</v>
      </c>
    </row>
    <row r="2679" spans="1:21" x14ac:dyDescent="0.2">
      <c r="A2679" s="1">
        <v>4</v>
      </c>
      <c r="B2679" s="1">
        <v>22</v>
      </c>
      <c r="C2679" s="1">
        <v>7</v>
      </c>
      <c r="D2679">
        <v>8.3000000000000007</v>
      </c>
      <c r="E2679">
        <v>7.2</v>
      </c>
      <c r="F2679">
        <v>93</v>
      </c>
      <c r="G2679">
        <v>37</v>
      </c>
      <c r="H2679">
        <v>0</v>
      </c>
      <c r="I2679">
        <v>37</v>
      </c>
      <c r="J2679" s="4">
        <f t="shared" si="372"/>
        <v>91.211112130625907</v>
      </c>
      <c r="K2679" s="4">
        <f t="shared" si="373"/>
        <v>17.044755794433996</v>
      </c>
      <c r="L2679" s="5">
        <f t="shared" si="378"/>
        <v>73.788887869374093</v>
      </c>
      <c r="M2679" s="5">
        <f t="shared" si="379"/>
        <v>16.955244205566004</v>
      </c>
      <c r="N2679" s="6">
        <f t="shared" si="371"/>
        <v>0</v>
      </c>
      <c r="O2679" s="6">
        <f t="shared" si="374"/>
        <v>33.837195092268267</v>
      </c>
      <c r="P2679" s="6">
        <f>FORECAST(J2679,Inputs!$B$10:$B$18,Inputs!$A$10:$A$18)</f>
        <v>31.400102890098385</v>
      </c>
      <c r="Q2679" s="6">
        <f>IF(Inputs!$D$10="Yes",IF('Hourly Calcs'!P2679&gt;'Hourly Calcs'!K2679,'Hourly Calcs'!O2679,N2679+O2679),N2679+O2679)</f>
        <v>33.837195092268267</v>
      </c>
      <c r="R2679" s="12">
        <f t="shared" si="375"/>
        <v>160.79435107845879</v>
      </c>
      <c r="S2679" s="1">
        <f>IF(AND(A2679&gt;=5,A2679&lt;=9),INDEX(Demand!$C$3:$C$26,C2679),INDEX(Demand!$B$3:$B$26,C2679))</f>
        <v>350</v>
      </c>
      <c r="T2679" s="7">
        <f t="shared" si="376"/>
        <v>160.79435107845879</v>
      </c>
      <c r="U2679" s="7">
        <f t="shared" si="377"/>
        <v>0</v>
      </c>
    </row>
    <row r="2680" spans="1:21" x14ac:dyDescent="0.2">
      <c r="A2680" s="1">
        <v>4</v>
      </c>
      <c r="B2680" s="1">
        <v>22</v>
      </c>
      <c r="C2680" s="1">
        <v>8</v>
      </c>
      <c r="D2680">
        <v>8.3000000000000007</v>
      </c>
      <c r="E2680">
        <v>7.2</v>
      </c>
      <c r="F2680">
        <v>93</v>
      </c>
      <c r="G2680">
        <v>88</v>
      </c>
      <c r="H2680">
        <v>0</v>
      </c>
      <c r="I2680">
        <v>88</v>
      </c>
      <c r="J2680" s="4">
        <f t="shared" si="372"/>
        <v>103.32040187196493</v>
      </c>
      <c r="K2680" s="4">
        <f t="shared" si="373"/>
        <v>26.439601925477547</v>
      </c>
      <c r="L2680" s="5">
        <f t="shared" si="378"/>
        <v>61.679598128035067</v>
      </c>
      <c r="M2680" s="5">
        <f t="shared" si="379"/>
        <v>7.5603980745224533</v>
      </c>
      <c r="N2680" s="6">
        <f t="shared" si="371"/>
        <v>0</v>
      </c>
      <c r="O2680" s="6">
        <f t="shared" si="374"/>
        <v>80.477653192421826</v>
      </c>
      <c r="P2680" s="6">
        <f>FORECAST(J2680,Inputs!$B$10:$B$18,Inputs!$A$10:$A$18)</f>
        <v>31.512225943258933</v>
      </c>
      <c r="Q2680" s="6">
        <f>IF(Inputs!$D$10="Yes",IF('Hourly Calcs'!P2680&gt;'Hourly Calcs'!K2680,'Hourly Calcs'!O2680,N2680+O2680),N2680+O2680)</f>
        <v>80.477653192421826</v>
      </c>
      <c r="R2680" s="12">
        <f t="shared" si="375"/>
        <v>382.42980797038848</v>
      </c>
      <c r="S2680" s="1">
        <f>IF(AND(A2680&gt;=5,A2680&lt;=9),INDEX(Demand!$C$3:$C$26,C2680),INDEX(Demand!$B$3:$B$26,C2680))</f>
        <v>350</v>
      </c>
      <c r="T2680" s="7">
        <f t="shared" si="376"/>
        <v>350</v>
      </c>
      <c r="U2680" s="7">
        <f t="shared" si="377"/>
        <v>32.429807970388481</v>
      </c>
    </row>
    <row r="2681" spans="1:21" x14ac:dyDescent="0.2">
      <c r="A2681" s="1">
        <v>4</v>
      </c>
      <c r="B2681" s="1">
        <v>22</v>
      </c>
      <c r="C2681" s="1">
        <v>9</v>
      </c>
      <c r="D2681">
        <v>9</v>
      </c>
      <c r="E2681">
        <v>7.3</v>
      </c>
      <c r="F2681">
        <v>89</v>
      </c>
      <c r="G2681">
        <v>141</v>
      </c>
      <c r="H2681">
        <v>0</v>
      </c>
      <c r="I2681">
        <v>141</v>
      </c>
      <c r="J2681" s="4">
        <f t="shared" si="372"/>
        <v>116.90401479078776</v>
      </c>
      <c r="K2681" s="4">
        <f t="shared" si="373"/>
        <v>35.346318971333751</v>
      </c>
      <c r="L2681" s="5">
        <f t="shared" si="378"/>
        <v>48.095985209212245</v>
      </c>
      <c r="M2681" s="5">
        <f t="shared" si="379"/>
        <v>1.3463189713337513</v>
      </c>
      <c r="N2681" s="6">
        <f t="shared" si="371"/>
        <v>0</v>
      </c>
      <c r="O2681" s="6">
        <f t="shared" si="374"/>
        <v>128.94714886513043</v>
      </c>
      <c r="P2681" s="6">
        <f>FORECAST(J2681,Inputs!$B$10:$B$18,Inputs!$A$10:$A$18)</f>
        <v>31.638000136951735</v>
      </c>
      <c r="Q2681" s="6">
        <f>IF(Inputs!$D$10="Yes",IF('Hourly Calcs'!P2681&gt;'Hourly Calcs'!K2681,'Hourly Calcs'!O2681,N2681+O2681),N2681+O2681)</f>
        <v>128.94714886513043</v>
      </c>
      <c r="R2681" s="12">
        <f t="shared" si="375"/>
        <v>612.75685140709982</v>
      </c>
      <c r="S2681" s="1">
        <f>IF(AND(A2681&gt;=5,A2681&lt;=9),INDEX(Demand!$C$3:$C$26,C2681),INDEX(Demand!$B$3:$B$26,C2681))</f>
        <v>350</v>
      </c>
      <c r="T2681" s="7">
        <f t="shared" si="376"/>
        <v>350</v>
      </c>
      <c r="U2681" s="7">
        <f t="shared" si="377"/>
        <v>262.75685140709982</v>
      </c>
    </row>
    <row r="2682" spans="1:21" x14ac:dyDescent="0.2">
      <c r="A2682" s="1">
        <v>4</v>
      </c>
      <c r="B2682" s="1">
        <v>22</v>
      </c>
      <c r="C2682" s="1">
        <v>10</v>
      </c>
      <c r="D2682">
        <v>9.3000000000000007</v>
      </c>
      <c r="E2682">
        <v>7.4</v>
      </c>
      <c r="F2682">
        <v>88</v>
      </c>
      <c r="G2682">
        <v>186</v>
      </c>
      <c r="H2682">
        <v>1</v>
      </c>
      <c r="I2682">
        <v>186</v>
      </c>
      <c r="J2682" s="4">
        <f t="shared" si="372"/>
        <v>132.97774090704308</v>
      </c>
      <c r="K2682" s="4">
        <f t="shared" si="373"/>
        <v>43.135146803792416</v>
      </c>
      <c r="L2682" s="5">
        <f t="shared" si="378"/>
        <v>32.022259092956915</v>
      </c>
      <c r="M2682" s="5">
        <f t="shared" si="379"/>
        <v>9.1351468037924164</v>
      </c>
      <c r="N2682" s="6">
        <f t="shared" si="371"/>
        <v>0.91280734952940334</v>
      </c>
      <c r="O2682" s="6">
        <f t="shared" si="374"/>
        <v>170.10049424761888</v>
      </c>
      <c r="P2682" s="6">
        <f>FORECAST(J2682,Inputs!$B$10:$B$18,Inputs!$A$10:$A$18)</f>
        <v>31.78683093432447</v>
      </c>
      <c r="Q2682" s="6">
        <f>IF(Inputs!$D$10="Yes",IF('Hourly Calcs'!P2682&gt;'Hourly Calcs'!K2682,'Hourly Calcs'!O2682,N2682+O2682),N2682+O2682)</f>
        <v>171.01330159714828</v>
      </c>
      <c r="R2682" s="12">
        <f t="shared" si="375"/>
        <v>812.65520918964864</v>
      </c>
      <c r="S2682" s="1">
        <f>IF(AND(A2682&gt;=5,A2682&lt;=9),INDEX(Demand!$C$3:$C$26,C2682),INDEX(Demand!$B$3:$B$26,C2682))</f>
        <v>600</v>
      </c>
      <c r="T2682" s="7">
        <f t="shared" si="376"/>
        <v>600</v>
      </c>
      <c r="U2682" s="7">
        <f t="shared" si="377"/>
        <v>212.65520918964864</v>
      </c>
    </row>
    <row r="2683" spans="1:21" x14ac:dyDescent="0.2">
      <c r="A2683" s="1">
        <v>4</v>
      </c>
      <c r="B2683" s="1">
        <v>22</v>
      </c>
      <c r="C2683" s="1">
        <v>11</v>
      </c>
      <c r="D2683">
        <v>9.3000000000000007</v>
      </c>
      <c r="E2683">
        <v>7.6</v>
      </c>
      <c r="F2683">
        <v>89</v>
      </c>
      <c r="G2683">
        <v>220</v>
      </c>
      <c r="H2683">
        <v>1</v>
      </c>
      <c r="I2683">
        <v>219</v>
      </c>
      <c r="J2683" s="4">
        <f t="shared" si="372"/>
        <v>152.44637555681558</v>
      </c>
      <c r="K2683" s="4">
        <f t="shared" si="373"/>
        <v>48.909569127947861</v>
      </c>
      <c r="L2683" s="5">
        <f t="shared" si="378"/>
        <v>12.553624443184418</v>
      </c>
      <c r="M2683" s="5">
        <f t="shared" si="379"/>
        <v>14.909569127947861</v>
      </c>
      <c r="N2683" s="6">
        <f t="shared" si="371"/>
        <v>0.98356604992939911</v>
      </c>
      <c r="O2683" s="6">
        <f t="shared" si="374"/>
        <v>200.27961419477705</v>
      </c>
      <c r="P2683" s="6">
        <f>FORECAST(J2683,Inputs!$B$10:$B$18,Inputs!$A$10:$A$18)</f>
        <v>31.967096069970513</v>
      </c>
      <c r="Q2683" s="6">
        <f>IF(Inputs!$D$10="Yes",IF('Hourly Calcs'!P2683&gt;'Hourly Calcs'!K2683,'Hourly Calcs'!O2683,N2683+O2683),N2683+O2683)</f>
        <v>201.26318024470646</v>
      </c>
      <c r="R2683" s="12">
        <f t="shared" si="375"/>
        <v>956.40263252284501</v>
      </c>
      <c r="S2683" s="1">
        <f>IF(AND(A2683&gt;=5,A2683&lt;=9),INDEX(Demand!$C$3:$C$26,C2683),INDEX(Demand!$B$3:$B$26,C2683))</f>
        <v>600</v>
      </c>
      <c r="T2683" s="7">
        <f t="shared" si="376"/>
        <v>600</v>
      </c>
      <c r="U2683" s="7">
        <f t="shared" si="377"/>
        <v>356.40263252284501</v>
      </c>
    </row>
    <row r="2684" spans="1:21" x14ac:dyDescent="0.2">
      <c r="A2684" s="1">
        <v>4</v>
      </c>
      <c r="B2684" s="1">
        <v>22</v>
      </c>
      <c r="C2684" s="1">
        <v>12</v>
      </c>
      <c r="D2684">
        <v>9.1999999999999993</v>
      </c>
      <c r="E2684">
        <v>7.5</v>
      </c>
      <c r="F2684">
        <v>89</v>
      </c>
      <c r="G2684">
        <v>238</v>
      </c>
      <c r="H2684">
        <v>1</v>
      </c>
      <c r="I2684">
        <v>237</v>
      </c>
      <c r="J2684" s="4">
        <f t="shared" si="372"/>
        <v>175.0629230844572</v>
      </c>
      <c r="K2684" s="4">
        <f t="shared" si="373"/>
        <v>51.591855726859364</v>
      </c>
      <c r="L2684" s="5">
        <f t="shared" si="378"/>
        <v>10.062923084457196</v>
      </c>
      <c r="M2684" s="5">
        <f t="shared" si="379"/>
        <v>17.591855726859364</v>
      </c>
      <c r="N2684" s="6">
        <f t="shared" si="371"/>
        <v>0.9916975366120897</v>
      </c>
      <c r="O2684" s="6">
        <f t="shared" si="374"/>
        <v>216.74095234777243</v>
      </c>
      <c r="P2684" s="6">
        <f>FORECAST(J2684,Inputs!$B$10:$B$18,Inputs!$A$10:$A$18)</f>
        <v>32.176508547078306</v>
      </c>
      <c r="Q2684" s="6">
        <f>IF(Inputs!$D$10="Yes",IF('Hourly Calcs'!P2684&gt;'Hourly Calcs'!K2684,'Hourly Calcs'!O2684,N2684+O2684),N2684+O2684)</f>
        <v>217.73264988438453</v>
      </c>
      <c r="R2684" s="12">
        <f t="shared" si="375"/>
        <v>1034.6655522505953</v>
      </c>
      <c r="S2684" s="1">
        <f>IF(AND(A2684&gt;=5,A2684&lt;=9),INDEX(Demand!$C$3:$C$26,C2684),INDEX(Demand!$B$3:$B$26,C2684))</f>
        <v>600</v>
      </c>
      <c r="T2684" s="7">
        <f t="shared" si="376"/>
        <v>600</v>
      </c>
      <c r="U2684" s="7">
        <f t="shared" si="377"/>
        <v>434.66555225059528</v>
      </c>
    </row>
    <row r="2685" spans="1:21" x14ac:dyDescent="0.2">
      <c r="A2685" s="1">
        <v>4</v>
      </c>
      <c r="B2685" s="1">
        <v>22</v>
      </c>
      <c r="C2685" s="1">
        <v>13</v>
      </c>
      <c r="D2685">
        <v>10</v>
      </c>
      <c r="E2685">
        <v>7.3</v>
      </c>
      <c r="F2685">
        <v>83</v>
      </c>
      <c r="G2685">
        <v>240</v>
      </c>
      <c r="H2685">
        <v>1</v>
      </c>
      <c r="I2685">
        <v>239</v>
      </c>
      <c r="J2685" s="4">
        <f t="shared" si="372"/>
        <v>198.38904440379085</v>
      </c>
      <c r="K2685" s="4">
        <f t="shared" si="373"/>
        <v>50.487798855634267</v>
      </c>
      <c r="L2685" s="5">
        <f t="shared" si="378"/>
        <v>33.389044403790848</v>
      </c>
      <c r="M2685" s="5">
        <f t="shared" si="379"/>
        <v>16.487798855634267</v>
      </c>
      <c r="N2685" s="6">
        <f t="shared" si="371"/>
        <v>0.93665500125369416</v>
      </c>
      <c r="O2685" s="6">
        <f t="shared" si="374"/>
        <v>218.56998992032749</v>
      </c>
      <c r="P2685" s="6">
        <f>FORECAST(J2685,Inputs!$B$10:$B$18,Inputs!$A$10:$A$18)</f>
        <v>32.392491151886951</v>
      </c>
      <c r="Q2685" s="6">
        <f>IF(Inputs!$D$10="Yes",IF('Hourly Calcs'!P2685&gt;'Hourly Calcs'!K2685,'Hourly Calcs'!O2685,N2685+O2685),N2685+O2685)</f>
        <v>219.50664492158117</v>
      </c>
      <c r="R2685" s="12">
        <f t="shared" si="375"/>
        <v>1043.0955766673537</v>
      </c>
      <c r="S2685" s="1">
        <f>IF(AND(A2685&gt;=5,A2685&lt;=9),INDEX(Demand!$C$3:$C$26,C2685),INDEX(Demand!$B$3:$B$26,C2685))</f>
        <v>600</v>
      </c>
      <c r="T2685" s="7">
        <f t="shared" si="376"/>
        <v>600</v>
      </c>
      <c r="U2685" s="7">
        <f t="shared" si="377"/>
        <v>443.09557666735373</v>
      </c>
    </row>
    <row r="2686" spans="1:21" x14ac:dyDescent="0.2">
      <c r="A2686" s="1">
        <v>4</v>
      </c>
      <c r="B2686" s="1">
        <v>22</v>
      </c>
      <c r="C2686" s="1">
        <v>14</v>
      </c>
      <c r="D2686">
        <v>9.9</v>
      </c>
      <c r="E2686">
        <v>7.2</v>
      </c>
      <c r="F2686">
        <v>83</v>
      </c>
      <c r="G2686">
        <v>226</v>
      </c>
      <c r="H2686">
        <v>1</v>
      </c>
      <c r="I2686">
        <v>225</v>
      </c>
      <c r="J2686" s="4">
        <f t="shared" si="372"/>
        <v>219.34647174555749</v>
      </c>
      <c r="K2686" s="4">
        <f t="shared" si="373"/>
        <v>45.903586643003365</v>
      </c>
      <c r="L2686" s="5">
        <f t="shared" si="378"/>
        <v>54.346471745557494</v>
      </c>
      <c r="M2686" s="5">
        <f t="shared" si="379"/>
        <v>11.903586643003365</v>
      </c>
      <c r="N2686" s="6">
        <f t="shared" si="371"/>
        <v>0.82220351801652203</v>
      </c>
      <c r="O2686" s="6">
        <f t="shared" si="374"/>
        <v>205.76672691244218</v>
      </c>
      <c r="P2686" s="6">
        <f>FORECAST(J2686,Inputs!$B$10:$B$18,Inputs!$A$10:$A$18)</f>
        <v>32.586541405051456</v>
      </c>
      <c r="Q2686" s="6">
        <f>IF(Inputs!$D$10="Yes",IF('Hourly Calcs'!P2686&gt;'Hourly Calcs'!K2686,'Hourly Calcs'!O2686,N2686+O2686),N2686+O2686)</f>
        <v>206.5889304304587</v>
      </c>
      <c r="R2686" s="12">
        <f t="shared" si="375"/>
        <v>981.71059740553972</v>
      </c>
      <c r="S2686" s="1">
        <f>IF(AND(A2686&gt;=5,A2686&lt;=9),INDEX(Demand!$C$3:$C$26,C2686),INDEX(Demand!$B$3:$B$26,C2686))</f>
        <v>600</v>
      </c>
      <c r="T2686" s="7">
        <f t="shared" si="376"/>
        <v>600</v>
      </c>
      <c r="U2686" s="7">
        <f t="shared" si="377"/>
        <v>381.71059740553972</v>
      </c>
    </row>
    <row r="2687" spans="1:21" x14ac:dyDescent="0.2">
      <c r="A2687" s="1">
        <v>4</v>
      </c>
      <c r="B2687" s="1">
        <v>22</v>
      </c>
      <c r="C2687" s="1">
        <v>15</v>
      </c>
      <c r="D2687">
        <v>9.9</v>
      </c>
      <c r="E2687">
        <v>7.2</v>
      </c>
      <c r="F2687">
        <v>83</v>
      </c>
      <c r="G2687">
        <v>196</v>
      </c>
      <c r="H2687">
        <v>1</v>
      </c>
      <c r="I2687">
        <v>195</v>
      </c>
      <c r="J2687" s="4">
        <f t="shared" si="372"/>
        <v>236.78824587533825</v>
      </c>
      <c r="K2687" s="4">
        <f t="shared" si="373"/>
        <v>38.8518433472656</v>
      </c>
      <c r="L2687" s="5">
        <f t="shared" si="378"/>
        <v>71.788245875338248</v>
      </c>
      <c r="M2687" s="5">
        <f t="shared" si="379"/>
        <v>4.8518433472656</v>
      </c>
      <c r="N2687" s="6">
        <f t="shared" si="371"/>
        <v>0.65616392954080538</v>
      </c>
      <c r="O2687" s="6">
        <f t="shared" si="374"/>
        <v>178.33116332411655</v>
      </c>
      <c r="P2687" s="6">
        <f>FORECAST(J2687,Inputs!$B$10:$B$18,Inputs!$A$10:$A$18)</f>
        <v>32.748039313660534</v>
      </c>
      <c r="Q2687" s="6">
        <f>IF(Inputs!$D$10="Yes",IF('Hourly Calcs'!P2687&gt;'Hourly Calcs'!K2687,'Hourly Calcs'!O2687,N2687+O2687),N2687+O2687)</f>
        <v>178.98732725365736</v>
      </c>
      <c r="R2687" s="12">
        <f t="shared" si="375"/>
        <v>850.54777910937969</v>
      </c>
      <c r="S2687" s="1">
        <f>IF(AND(A2687&gt;=5,A2687&lt;=9),INDEX(Demand!$C$3:$C$26,C2687),INDEX(Demand!$B$3:$B$26,C2687))</f>
        <v>600</v>
      </c>
      <c r="T2687" s="7">
        <f t="shared" si="376"/>
        <v>600</v>
      </c>
      <c r="U2687" s="7">
        <f t="shared" si="377"/>
        <v>250.54777910937969</v>
      </c>
    </row>
    <row r="2688" spans="1:21" x14ac:dyDescent="0.2">
      <c r="A2688" s="1">
        <v>4</v>
      </c>
      <c r="B2688" s="1">
        <v>22</v>
      </c>
      <c r="C2688" s="1">
        <v>16</v>
      </c>
      <c r="D2688">
        <v>10</v>
      </c>
      <c r="E2688">
        <v>6.8</v>
      </c>
      <c r="F2688">
        <v>80</v>
      </c>
      <c r="G2688">
        <v>153</v>
      </c>
      <c r="H2688">
        <v>0</v>
      </c>
      <c r="I2688">
        <v>153</v>
      </c>
      <c r="J2688" s="4">
        <f t="shared" si="372"/>
        <v>251.30464687939576</v>
      </c>
      <c r="K2688" s="4">
        <f t="shared" si="373"/>
        <v>30.34072613170099</v>
      </c>
      <c r="L2688" s="5">
        <f t="shared" si="378"/>
        <v>86.304646879395762</v>
      </c>
      <c r="M2688" s="5">
        <f t="shared" si="379"/>
        <v>3.6592738682990102</v>
      </c>
      <c r="N2688" s="6">
        <f t="shared" si="371"/>
        <v>0</v>
      </c>
      <c r="O2688" s="6">
        <f t="shared" si="374"/>
        <v>139.92137430046068</v>
      </c>
      <c r="P2688" s="6">
        <f>FORECAST(J2688,Inputs!$B$10:$B$18,Inputs!$A$10:$A$18)</f>
        <v>32.882450434068474</v>
      </c>
      <c r="Q2688" s="6">
        <f>IF(Inputs!$D$10="Yes",IF('Hourly Calcs'!P2688&gt;'Hourly Calcs'!K2688,'Hourly Calcs'!O2688,N2688+O2688),N2688+O2688)</f>
        <v>139.92137430046068</v>
      </c>
      <c r="R2688" s="12">
        <f t="shared" si="375"/>
        <v>664.90637067578916</v>
      </c>
      <c r="S2688" s="1">
        <f>IF(AND(A2688&gt;=5,A2688&lt;=9),INDEX(Demand!$C$3:$C$26,C2688),INDEX(Demand!$B$3:$B$26,C2688))</f>
        <v>900</v>
      </c>
      <c r="T2688" s="7">
        <f t="shared" si="376"/>
        <v>664.90637067578916</v>
      </c>
      <c r="U2688" s="7">
        <f t="shared" si="377"/>
        <v>0</v>
      </c>
    </row>
    <row r="2689" spans="1:21" x14ac:dyDescent="0.2">
      <c r="A2689" s="1">
        <v>4</v>
      </c>
      <c r="B2689" s="1">
        <v>22</v>
      </c>
      <c r="C2689" s="1">
        <v>17</v>
      </c>
      <c r="D2689">
        <v>9.4</v>
      </c>
      <c r="E2689">
        <v>6.9</v>
      </c>
      <c r="F2689">
        <v>84</v>
      </c>
      <c r="G2689">
        <v>102</v>
      </c>
      <c r="H2689">
        <v>0</v>
      </c>
      <c r="I2689">
        <v>102</v>
      </c>
      <c r="J2689" s="4">
        <f t="shared" si="372"/>
        <v>263.93496751611718</v>
      </c>
      <c r="K2689" s="4">
        <f t="shared" si="373"/>
        <v>21.105121107856732</v>
      </c>
      <c r="L2689" s="5">
        <f t="shared" si="378"/>
        <v>0</v>
      </c>
      <c r="M2689" s="5">
        <f t="shared" si="379"/>
        <v>12.894878892143268</v>
      </c>
      <c r="N2689" s="6">
        <f t="shared" si="371"/>
        <v>0</v>
      </c>
      <c r="O2689" s="6">
        <f t="shared" si="374"/>
        <v>93.280916200307118</v>
      </c>
      <c r="P2689" s="6">
        <f>FORECAST(J2689,Inputs!$B$10:$B$18,Inputs!$A$10:$A$18)</f>
        <v>32.999397847371455</v>
      </c>
      <c r="Q2689" s="6">
        <f>IF(Inputs!$D$10="Yes",IF('Hourly Calcs'!P2689&gt;'Hourly Calcs'!K2689,'Hourly Calcs'!O2689,N2689+O2689),N2689+O2689)</f>
        <v>93.280916200307118</v>
      </c>
      <c r="R2689" s="12">
        <f t="shared" si="375"/>
        <v>443.27091378385938</v>
      </c>
      <c r="S2689" s="1">
        <f>IF(AND(A2689&gt;=5,A2689&lt;=9),INDEX(Demand!$C$3:$C$26,C2689),INDEX(Demand!$B$3:$B$26,C2689))</f>
        <v>900</v>
      </c>
      <c r="T2689" s="7">
        <f t="shared" si="376"/>
        <v>443.27091378385938</v>
      </c>
      <c r="U2689" s="7">
        <f t="shared" si="377"/>
        <v>0</v>
      </c>
    </row>
    <row r="2690" spans="1:21" x14ac:dyDescent="0.2">
      <c r="A2690" s="1">
        <v>4</v>
      </c>
      <c r="B2690" s="1">
        <v>22</v>
      </c>
      <c r="C2690" s="1">
        <v>18</v>
      </c>
      <c r="D2690">
        <v>8.8000000000000007</v>
      </c>
      <c r="E2690">
        <v>6.6</v>
      </c>
      <c r="F2690">
        <v>86</v>
      </c>
      <c r="G2690">
        <v>49</v>
      </c>
      <c r="H2690">
        <v>0</v>
      </c>
      <c r="I2690">
        <v>49</v>
      </c>
      <c r="J2690" s="4">
        <f t="shared" si="372"/>
        <v>275.59642541426194</v>
      </c>
      <c r="K2690" s="4">
        <f t="shared" si="373"/>
        <v>11.671139516648964</v>
      </c>
      <c r="L2690" s="5">
        <f t="shared" si="378"/>
        <v>0</v>
      </c>
      <c r="M2690" s="5">
        <f t="shared" si="379"/>
        <v>22.328860483351036</v>
      </c>
      <c r="N2690" s="6">
        <f t="shared" si="371"/>
        <v>0</v>
      </c>
      <c r="O2690" s="6">
        <f t="shared" si="374"/>
        <v>44.811420527598521</v>
      </c>
      <c r="P2690" s="6">
        <f>FORECAST(J2690,Inputs!$B$10:$B$18,Inputs!$A$10:$A$18)</f>
        <v>33.107374309391311</v>
      </c>
      <c r="Q2690" s="6">
        <f>IF(Inputs!$D$10="Yes",IF('Hourly Calcs'!P2690&gt;'Hourly Calcs'!K2690,'Hourly Calcs'!O2690,N2690+O2690),N2690+O2690)</f>
        <v>44.811420527598521</v>
      </c>
      <c r="R2690" s="12">
        <f t="shared" si="375"/>
        <v>212.94387034714816</v>
      </c>
      <c r="S2690" s="1">
        <f>IF(AND(A2690&gt;=5,A2690&lt;=9),INDEX(Demand!$C$3:$C$26,C2690),INDEX(Demand!$B$3:$B$26,C2690))</f>
        <v>900</v>
      </c>
      <c r="T2690" s="7">
        <f t="shared" si="376"/>
        <v>212.94387034714816</v>
      </c>
      <c r="U2690" s="7">
        <f t="shared" si="377"/>
        <v>0</v>
      </c>
    </row>
    <row r="2691" spans="1:21" x14ac:dyDescent="0.2">
      <c r="A2691" s="1">
        <v>4</v>
      </c>
      <c r="B2691" s="1">
        <v>22</v>
      </c>
      <c r="C2691" s="1">
        <v>19</v>
      </c>
      <c r="D2691">
        <v>8.3000000000000007</v>
      </c>
      <c r="E2691">
        <v>6.1</v>
      </c>
      <c r="F2691">
        <v>86</v>
      </c>
      <c r="G2691">
        <v>9</v>
      </c>
      <c r="H2691">
        <v>0</v>
      </c>
      <c r="I2691">
        <v>9</v>
      </c>
      <c r="J2691" s="4">
        <f t="shared" si="372"/>
        <v>287.01885420366875</v>
      </c>
      <c r="K2691" s="4">
        <f t="shared" si="373"/>
        <v>2.5736050919199727</v>
      </c>
      <c r="L2691" s="5">
        <f t="shared" si="378"/>
        <v>0</v>
      </c>
      <c r="M2691" s="5">
        <f t="shared" si="379"/>
        <v>31.426394908080027</v>
      </c>
      <c r="N2691" s="6">
        <f t="shared" si="371"/>
        <v>0</v>
      </c>
      <c r="O2691" s="6">
        <f t="shared" si="374"/>
        <v>8.2306690764976871</v>
      </c>
      <c r="P2691" s="6">
        <f>FORECAST(J2691,Inputs!$B$10:$B$18,Inputs!$A$10:$A$18)</f>
        <v>33.213137538922858</v>
      </c>
      <c r="Q2691" s="6">
        <f>IF(Inputs!$D$10="Yes",IF('Hourly Calcs'!P2691&gt;'Hourly Calcs'!K2691,'Hourly Calcs'!O2691,N2691+O2691),N2691+O2691)</f>
        <v>8.2306690764976871</v>
      </c>
      <c r="R2691" s="12">
        <f t="shared" si="375"/>
        <v>39.11213945151701</v>
      </c>
      <c r="S2691" s="1">
        <f>IF(AND(A2691&gt;=5,A2691&lt;=9),INDEX(Demand!$C$3:$C$26,C2691),INDEX(Demand!$B$3:$B$26,C2691))</f>
        <v>900</v>
      </c>
      <c r="T2691" s="7">
        <f t="shared" si="376"/>
        <v>39.11213945151701</v>
      </c>
      <c r="U2691" s="7">
        <f t="shared" si="377"/>
        <v>0</v>
      </c>
    </row>
    <row r="2692" spans="1:21" x14ac:dyDescent="0.2">
      <c r="A2692" s="1">
        <v>4</v>
      </c>
      <c r="B2692" s="1">
        <v>22</v>
      </c>
      <c r="C2692" s="1">
        <v>20</v>
      </c>
      <c r="D2692">
        <v>7.9</v>
      </c>
      <c r="E2692">
        <v>5.2</v>
      </c>
      <c r="F2692">
        <v>83</v>
      </c>
      <c r="G2692">
        <v>0</v>
      </c>
      <c r="H2692">
        <v>0</v>
      </c>
      <c r="I2692">
        <v>0</v>
      </c>
      <c r="J2692" s="4">
        <f t="shared" si="372"/>
        <v>298.80041270908191</v>
      </c>
      <c r="K2692" s="4">
        <f t="shared" si="373"/>
        <v>-6.3633383345159871</v>
      </c>
      <c r="L2692" s="5">
        <f t="shared" si="378"/>
        <v>0</v>
      </c>
      <c r="M2692" s="5">
        <f t="shared" si="379"/>
        <v>0</v>
      </c>
      <c r="N2692" s="6">
        <f t="shared" si="371"/>
        <v>0</v>
      </c>
      <c r="O2692" s="6">
        <f t="shared" si="374"/>
        <v>0</v>
      </c>
      <c r="P2692" s="6">
        <f>FORECAST(J2692,Inputs!$B$10:$B$18,Inputs!$A$10:$A$18)</f>
        <v>33.322226043602612</v>
      </c>
      <c r="Q2692" s="6">
        <f>IF(Inputs!$D$10="Yes",IF('Hourly Calcs'!P2692&gt;'Hourly Calcs'!K2692,'Hourly Calcs'!O2692,N2692+O2692),N2692+O2692)</f>
        <v>0</v>
      </c>
      <c r="R2692" s="12">
        <f t="shared" si="375"/>
        <v>0</v>
      </c>
      <c r="S2692" s="1">
        <f>IF(AND(A2692&gt;=5,A2692&lt;=9),INDEX(Demand!$C$3:$C$26,C2692),INDEX(Demand!$B$3:$B$26,C2692))</f>
        <v>800</v>
      </c>
      <c r="T2692" s="7">
        <f t="shared" si="376"/>
        <v>0</v>
      </c>
      <c r="U2692" s="7">
        <f t="shared" si="377"/>
        <v>0</v>
      </c>
    </row>
    <row r="2693" spans="1:21" x14ac:dyDescent="0.2">
      <c r="A2693" s="1">
        <v>4</v>
      </c>
      <c r="B2693" s="1">
        <v>22</v>
      </c>
      <c r="C2693" s="1">
        <v>21</v>
      </c>
      <c r="D2693">
        <v>7.8</v>
      </c>
      <c r="E2693">
        <v>4.8</v>
      </c>
      <c r="F2693">
        <v>81</v>
      </c>
      <c r="G2693">
        <v>0</v>
      </c>
      <c r="H2693">
        <v>0</v>
      </c>
      <c r="I2693">
        <v>0</v>
      </c>
      <c r="J2693" s="4">
        <f t="shared" si="372"/>
        <v>311.44083322739596</v>
      </c>
      <c r="K2693" s="4">
        <f t="shared" si="373"/>
        <v>-14.139898748643574</v>
      </c>
      <c r="L2693" s="5">
        <f t="shared" si="378"/>
        <v>0</v>
      </c>
      <c r="M2693" s="5">
        <f t="shared" si="379"/>
        <v>0</v>
      </c>
      <c r="N2693" s="6">
        <f t="shared" si="371"/>
        <v>0</v>
      </c>
      <c r="O2693" s="6">
        <f t="shared" si="374"/>
        <v>0</v>
      </c>
      <c r="P2693" s="6">
        <f>FORECAST(J2693,Inputs!$B$10:$B$18,Inputs!$A$10:$A$18)</f>
        <v>33.439266974327737</v>
      </c>
      <c r="Q2693" s="6">
        <f>IF(Inputs!$D$10="Yes",IF('Hourly Calcs'!P2693&gt;'Hourly Calcs'!K2693,'Hourly Calcs'!O2693,N2693+O2693),N2693+O2693)</f>
        <v>0</v>
      </c>
      <c r="R2693" s="12">
        <f t="shared" si="375"/>
        <v>0</v>
      </c>
      <c r="S2693" s="1">
        <f>IF(AND(A2693&gt;=5,A2693&lt;=9),INDEX(Demand!$C$3:$C$26,C2693),INDEX(Demand!$B$3:$B$26,C2693))</f>
        <v>700</v>
      </c>
      <c r="T2693" s="7">
        <f t="shared" si="376"/>
        <v>0</v>
      </c>
      <c r="U2693" s="7">
        <f t="shared" si="377"/>
        <v>0</v>
      </c>
    </row>
    <row r="2694" spans="1:21" x14ac:dyDescent="0.2">
      <c r="A2694" s="1">
        <v>4</v>
      </c>
      <c r="B2694" s="1">
        <v>22</v>
      </c>
      <c r="C2694" s="1">
        <v>22</v>
      </c>
      <c r="D2694">
        <v>7.4</v>
      </c>
      <c r="E2694">
        <v>5.0999999999999996</v>
      </c>
      <c r="F2694">
        <v>85</v>
      </c>
      <c r="G2694">
        <v>0</v>
      </c>
      <c r="H2694">
        <v>0</v>
      </c>
      <c r="I2694">
        <v>0</v>
      </c>
      <c r="J2694" s="4">
        <f t="shared" si="372"/>
        <v>325.30121548779294</v>
      </c>
      <c r="K2694" s="4">
        <f t="shared" si="373"/>
        <v>-20.441275577896093</v>
      </c>
      <c r="L2694" s="5">
        <f t="shared" si="378"/>
        <v>0</v>
      </c>
      <c r="M2694" s="5">
        <f t="shared" si="379"/>
        <v>0</v>
      </c>
      <c r="N2694" s="6">
        <f t="shared" si="371"/>
        <v>0</v>
      </c>
      <c r="O2694" s="6">
        <f t="shared" si="374"/>
        <v>0</v>
      </c>
      <c r="P2694" s="6">
        <f>FORECAST(J2694,Inputs!$B$10:$B$18,Inputs!$A$10:$A$18)</f>
        <v>33.56760384710919</v>
      </c>
      <c r="Q2694" s="6">
        <f>IF(Inputs!$D$10="Yes",IF('Hourly Calcs'!P2694&gt;'Hourly Calcs'!K2694,'Hourly Calcs'!O2694,N2694+O2694),N2694+O2694)</f>
        <v>0</v>
      </c>
      <c r="R2694" s="12">
        <f t="shared" si="375"/>
        <v>0</v>
      </c>
      <c r="S2694" s="1">
        <f>IF(AND(A2694&gt;=5,A2694&lt;=9),INDEX(Demand!$C$3:$C$26,C2694),INDEX(Demand!$B$3:$B$26,C2694))</f>
        <v>600</v>
      </c>
      <c r="T2694" s="7">
        <f t="shared" si="376"/>
        <v>0</v>
      </c>
      <c r="U2694" s="7">
        <f t="shared" si="377"/>
        <v>0</v>
      </c>
    </row>
    <row r="2695" spans="1:21" x14ac:dyDescent="0.2">
      <c r="A2695" s="1">
        <v>4</v>
      </c>
      <c r="B2695" s="1">
        <v>22</v>
      </c>
      <c r="C2695" s="1">
        <v>23</v>
      </c>
      <c r="D2695">
        <v>7.3</v>
      </c>
      <c r="E2695">
        <v>5.5</v>
      </c>
      <c r="F2695">
        <v>88</v>
      </c>
      <c r="G2695">
        <v>0</v>
      </c>
      <c r="H2695">
        <v>0</v>
      </c>
      <c r="I2695">
        <v>0</v>
      </c>
      <c r="J2695" s="4">
        <f t="shared" si="372"/>
        <v>340.46987219693511</v>
      </c>
      <c r="K2695" s="4">
        <f t="shared" si="373"/>
        <v>-24.761321102175003</v>
      </c>
      <c r="L2695" s="5">
        <f t="shared" si="378"/>
        <v>0</v>
      </c>
      <c r="M2695" s="5">
        <f t="shared" si="379"/>
        <v>0</v>
      </c>
      <c r="N2695" s="6">
        <f t="shared" si="371"/>
        <v>0</v>
      </c>
      <c r="O2695" s="6">
        <f t="shared" si="374"/>
        <v>0</v>
      </c>
      <c r="P2695" s="6">
        <f>FORECAST(J2695,Inputs!$B$10:$B$18,Inputs!$A$10:$A$18)</f>
        <v>33.708054372193843</v>
      </c>
      <c r="Q2695" s="6">
        <f>IF(Inputs!$D$10="Yes",IF('Hourly Calcs'!P2695&gt;'Hourly Calcs'!K2695,'Hourly Calcs'!O2695,N2695+O2695),N2695+O2695)</f>
        <v>0</v>
      </c>
      <c r="R2695" s="12">
        <f t="shared" si="375"/>
        <v>0</v>
      </c>
      <c r="S2695" s="1">
        <f>IF(AND(A2695&gt;=5,A2695&lt;=9),INDEX(Demand!$C$3:$C$26,C2695),INDEX(Demand!$B$3:$B$26,C2695))</f>
        <v>500</v>
      </c>
      <c r="T2695" s="7">
        <f t="shared" si="376"/>
        <v>0</v>
      </c>
      <c r="U2695" s="7">
        <f t="shared" si="377"/>
        <v>0</v>
      </c>
    </row>
    <row r="2696" spans="1:21" x14ac:dyDescent="0.2">
      <c r="A2696" s="1">
        <v>4</v>
      </c>
      <c r="B2696" s="1">
        <v>22</v>
      </c>
      <c r="C2696" s="1">
        <v>24</v>
      </c>
      <c r="D2696">
        <v>7</v>
      </c>
      <c r="E2696">
        <v>5</v>
      </c>
      <c r="F2696">
        <v>87</v>
      </c>
      <c r="G2696">
        <v>0</v>
      </c>
      <c r="H2696">
        <v>0</v>
      </c>
      <c r="I2696">
        <v>0</v>
      </c>
      <c r="J2696" s="4">
        <f t="shared" si="372"/>
        <v>356.59746266472422</v>
      </c>
      <c r="K2696" s="4">
        <f t="shared" si="373"/>
        <v>-26.638577143042667</v>
      </c>
      <c r="L2696" s="5">
        <f t="shared" si="378"/>
        <v>0</v>
      </c>
      <c r="M2696" s="5">
        <f t="shared" si="379"/>
        <v>0</v>
      </c>
      <c r="N2696" s="6">
        <f t="shared" si="371"/>
        <v>0</v>
      </c>
      <c r="O2696" s="6">
        <f t="shared" si="374"/>
        <v>0</v>
      </c>
      <c r="P2696" s="6">
        <f>FORECAST(J2696,Inputs!$B$10:$B$18,Inputs!$A$10:$A$18)</f>
        <v>33.857383913562259</v>
      </c>
      <c r="Q2696" s="6">
        <f>IF(Inputs!$D$10="Yes",IF('Hourly Calcs'!P2696&gt;'Hourly Calcs'!K2696,'Hourly Calcs'!O2696,N2696+O2696),N2696+O2696)</f>
        <v>0</v>
      </c>
      <c r="R2696" s="12">
        <f t="shared" si="375"/>
        <v>0</v>
      </c>
      <c r="S2696" s="1">
        <f>IF(AND(A2696&gt;=5,A2696&lt;=9),INDEX(Demand!$C$3:$C$26,C2696),INDEX(Demand!$B$3:$B$26,C2696))</f>
        <v>400</v>
      </c>
      <c r="T2696" s="7">
        <f t="shared" si="376"/>
        <v>0</v>
      </c>
      <c r="U2696" s="7">
        <f t="shared" si="377"/>
        <v>0</v>
      </c>
    </row>
    <row r="2697" spans="1:21" x14ac:dyDescent="0.2">
      <c r="A2697" s="1">
        <v>4</v>
      </c>
      <c r="B2697" s="1">
        <v>23</v>
      </c>
      <c r="C2697" s="1">
        <v>1</v>
      </c>
      <c r="D2697">
        <v>6.7</v>
      </c>
      <c r="E2697">
        <v>5.0999999999999996</v>
      </c>
      <c r="F2697">
        <v>90</v>
      </c>
      <c r="G2697">
        <v>0</v>
      </c>
      <c r="H2697">
        <v>0</v>
      </c>
      <c r="I2697">
        <v>0</v>
      </c>
      <c r="J2697" s="4">
        <f t="shared" si="372"/>
        <v>12.907839585151294</v>
      </c>
      <c r="K2697" s="4">
        <f t="shared" si="373"/>
        <v>-25.836409431560725</v>
      </c>
      <c r="L2697" s="5">
        <f t="shared" si="378"/>
        <v>0</v>
      </c>
      <c r="M2697" s="5">
        <f t="shared" si="379"/>
        <v>0</v>
      </c>
      <c r="N2697" s="6">
        <f t="shared" ref="N2697:N2760" si="380">H2697*MAX(0,COS(2*ASIN(SQRT(SIN(RADIANS($B$4))^2+COS(RADIANS($K2697))^2-2*SIN(RADIANS($B$4))*COS(RADIANS($K2697))*COS(RADIANS($J2697-$B$5))+(SIN(RADIANS($K2697))-COS(RADIANS($B$4)))^2)/2)))</f>
        <v>0</v>
      </c>
      <c r="O2697" s="6">
        <f t="shared" si="374"/>
        <v>0</v>
      </c>
      <c r="P2697" s="6">
        <f>FORECAST(J2697,Inputs!$B$10:$B$18,Inputs!$A$10:$A$18)</f>
        <v>30.675072588751398</v>
      </c>
      <c r="Q2697" s="6">
        <f>IF(Inputs!$D$10="Yes",IF('Hourly Calcs'!P2697&gt;'Hourly Calcs'!K2697,'Hourly Calcs'!O2697,N2697+O2697),N2697+O2697)</f>
        <v>0</v>
      </c>
      <c r="R2697" s="12">
        <f t="shared" si="375"/>
        <v>0</v>
      </c>
      <c r="S2697" s="1">
        <f>IF(AND(A2697&gt;=5,A2697&lt;=9),INDEX(Demand!$C$3:$C$26,C2697),INDEX(Demand!$B$3:$B$26,C2697))</f>
        <v>350</v>
      </c>
      <c r="T2697" s="7">
        <f t="shared" si="376"/>
        <v>0</v>
      </c>
      <c r="U2697" s="7">
        <f t="shared" si="377"/>
        <v>0</v>
      </c>
    </row>
    <row r="2698" spans="1:21" x14ac:dyDescent="0.2">
      <c r="A2698" s="1">
        <v>4</v>
      </c>
      <c r="B2698" s="1">
        <v>23</v>
      </c>
      <c r="C2698" s="1">
        <v>2</v>
      </c>
      <c r="D2698">
        <v>6.5</v>
      </c>
      <c r="E2698">
        <v>4.9000000000000004</v>
      </c>
      <c r="F2698">
        <v>89</v>
      </c>
      <c r="G2698">
        <v>0</v>
      </c>
      <c r="H2698">
        <v>0</v>
      </c>
      <c r="I2698">
        <v>0</v>
      </c>
      <c r="J2698" s="4">
        <f t="shared" ref="J2698:J2761" si="381">solarazimuth($B$2,$B$3,$B$1,A2698,B2698,C2698,0,0,0,0)</f>
        <v>28.532288791490259</v>
      </c>
      <c r="K2698" s="4">
        <f t="shared" ref="K2698:K2761" si="382">solarelevation($B$2,$B$3,$B$1,A2698,B2698,C2698,0,0,0,0)</f>
        <v>-22.458205175346137</v>
      </c>
      <c r="L2698" s="5">
        <f t="shared" si="378"/>
        <v>0</v>
      </c>
      <c r="M2698" s="5">
        <f t="shared" si="379"/>
        <v>0</v>
      </c>
      <c r="N2698" s="6">
        <f t="shared" si="380"/>
        <v>0</v>
      </c>
      <c r="O2698" s="6">
        <f t="shared" ref="O2698:O2761" si="383">$I2698*(1+COS(RADIANS($B$4)))/2</f>
        <v>0</v>
      </c>
      <c r="P2698" s="6">
        <f>FORECAST(J2698,Inputs!$B$10:$B$18,Inputs!$A$10:$A$18)</f>
        <v>30.819743414736021</v>
      </c>
      <c r="Q2698" s="6">
        <f>IF(Inputs!$D$10="Yes",IF('Hourly Calcs'!P2698&gt;'Hourly Calcs'!K2698,'Hourly Calcs'!O2698,N2698+O2698),N2698+O2698)</f>
        <v>0</v>
      </c>
      <c r="R2698" s="12">
        <f t="shared" ref="R2698:R2761" si="384">$B$6*$E$1*Q2698</f>
        <v>0</v>
      </c>
      <c r="S2698" s="1">
        <f>IF(AND(A2698&gt;=5,A2698&lt;=9),INDEX(Demand!$C$3:$C$26,C2698),INDEX(Demand!$B$3:$B$26,C2698))</f>
        <v>350</v>
      </c>
      <c r="T2698" s="7">
        <f t="shared" ref="T2698:T2761" si="385">S2698-MAX(0,S2698-R2698)</f>
        <v>0</v>
      </c>
      <c r="U2698" s="7">
        <f t="shared" ref="U2698:U2761" si="386">MAX(0,R2698-S2698)</f>
        <v>0</v>
      </c>
    </row>
    <row r="2699" spans="1:21" x14ac:dyDescent="0.2">
      <c r="A2699" s="1">
        <v>4</v>
      </c>
      <c r="B2699" s="1">
        <v>23</v>
      </c>
      <c r="C2699" s="1">
        <v>3</v>
      </c>
      <c r="D2699">
        <v>6.5</v>
      </c>
      <c r="E2699">
        <v>4.7</v>
      </c>
      <c r="F2699">
        <v>88</v>
      </c>
      <c r="G2699">
        <v>0</v>
      </c>
      <c r="H2699">
        <v>0</v>
      </c>
      <c r="I2699">
        <v>0</v>
      </c>
      <c r="J2699" s="4">
        <f t="shared" si="381"/>
        <v>42.928206757318236</v>
      </c>
      <c r="K2699" s="4">
        <f t="shared" si="382"/>
        <v>-16.894608336479266</v>
      </c>
      <c r="L2699" s="5">
        <f t="shared" si="378"/>
        <v>0</v>
      </c>
      <c r="M2699" s="5">
        <f t="shared" si="379"/>
        <v>0</v>
      </c>
      <c r="N2699" s="6">
        <f t="shared" si="380"/>
        <v>0</v>
      </c>
      <c r="O2699" s="6">
        <f t="shared" si="383"/>
        <v>0</v>
      </c>
      <c r="P2699" s="6">
        <f>FORECAST(J2699,Inputs!$B$10:$B$18,Inputs!$A$10:$A$18)</f>
        <v>30.953038951456648</v>
      </c>
      <c r="Q2699" s="6">
        <f>IF(Inputs!$D$10="Yes",IF('Hourly Calcs'!P2699&gt;'Hourly Calcs'!K2699,'Hourly Calcs'!O2699,N2699+O2699),N2699+O2699)</f>
        <v>0</v>
      </c>
      <c r="R2699" s="12">
        <f t="shared" si="384"/>
        <v>0</v>
      </c>
      <c r="S2699" s="1">
        <f>IF(AND(A2699&gt;=5,A2699&lt;=9),INDEX(Demand!$C$3:$C$26,C2699),INDEX(Demand!$B$3:$B$26,C2699))</f>
        <v>350</v>
      </c>
      <c r="T2699" s="7">
        <f t="shared" si="385"/>
        <v>0</v>
      </c>
      <c r="U2699" s="7">
        <f t="shared" si="386"/>
        <v>0</v>
      </c>
    </row>
    <row r="2700" spans="1:21" x14ac:dyDescent="0.2">
      <c r="A2700" s="1">
        <v>4</v>
      </c>
      <c r="B2700" s="1">
        <v>23</v>
      </c>
      <c r="C2700" s="1">
        <v>4</v>
      </c>
      <c r="D2700">
        <v>6.3</v>
      </c>
      <c r="E2700">
        <v>4.4000000000000004</v>
      </c>
      <c r="F2700">
        <v>88</v>
      </c>
      <c r="G2700">
        <v>0</v>
      </c>
      <c r="H2700">
        <v>0</v>
      </c>
      <c r="I2700">
        <v>0</v>
      </c>
      <c r="J2700" s="4">
        <f t="shared" si="381"/>
        <v>56.021448033557292</v>
      </c>
      <c r="K2700" s="4">
        <f t="shared" si="382"/>
        <v>-9.6545755390965553</v>
      </c>
      <c r="L2700" s="5">
        <f t="shared" si="378"/>
        <v>0</v>
      </c>
      <c r="M2700" s="5">
        <f t="shared" si="379"/>
        <v>0</v>
      </c>
      <c r="N2700" s="6">
        <f t="shared" si="380"/>
        <v>0</v>
      </c>
      <c r="O2700" s="6">
        <f t="shared" si="383"/>
        <v>0</v>
      </c>
      <c r="P2700" s="6">
        <f>FORECAST(J2700,Inputs!$B$10:$B$18,Inputs!$A$10:$A$18)</f>
        <v>31.074272666977379</v>
      </c>
      <c r="Q2700" s="6">
        <f>IF(Inputs!$D$10="Yes",IF('Hourly Calcs'!P2700&gt;'Hourly Calcs'!K2700,'Hourly Calcs'!O2700,N2700+O2700),N2700+O2700)</f>
        <v>0</v>
      </c>
      <c r="R2700" s="12">
        <f t="shared" si="384"/>
        <v>0</v>
      </c>
      <c r="S2700" s="1">
        <f>IF(AND(A2700&gt;=5,A2700&lt;=9),INDEX(Demand!$C$3:$C$26,C2700),INDEX(Demand!$B$3:$B$26,C2700))</f>
        <v>350</v>
      </c>
      <c r="T2700" s="7">
        <f t="shared" si="385"/>
        <v>0</v>
      </c>
      <c r="U2700" s="7">
        <f t="shared" si="386"/>
        <v>0</v>
      </c>
    </row>
    <row r="2701" spans="1:21" x14ac:dyDescent="0.2">
      <c r="A2701" s="1">
        <v>4</v>
      </c>
      <c r="B2701" s="1">
        <v>23</v>
      </c>
      <c r="C2701" s="1">
        <v>5</v>
      </c>
      <c r="D2701">
        <v>6.2</v>
      </c>
      <c r="E2701">
        <v>4.4000000000000004</v>
      </c>
      <c r="F2701">
        <v>88</v>
      </c>
      <c r="G2701">
        <v>0</v>
      </c>
      <c r="H2701">
        <v>0</v>
      </c>
      <c r="I2701">
        <v>0</v>
      </c>
      <c r="J2701" s="4">
        <f t="shared" si="381"/>
        <v>68.082441342746037</v>
      </c>
      <c r="K2701" s="4">
        <f t="shared" si="382"/>
        <v>-1.0442387431541675</v>
      </c>
      <c r="L2701" s="5">
        <f t="shared" si="378"/>
        <v>0</v>
      </c>
      <c r="M2701" s="5">
        <f t="shared" si="379"/>
        <v>0</v>
      </c>
      <c r="N2701" s="6">
        <f t="shared" si="380"/>
        <v>0</v>
      </c>
      <c r="O2701" s="6">
        <f t="shared" si="383"/>
        <v>0</v>
      </c>
      <c r="P2701" s="6">
        <f>FORECAST(J2701,Inputs!$B$10:$B$18,Inputs!$A$10:$A$18)</f>
        <v>31.18594853095135</v>
      </c>
      <c r="Q2701" s="6">
        <f>IF(Inputs!$D$10="Yes",IF('Hourly Calcs'!P2701&gt;'Hourly Calcs'!K2701,'Hourly Calcs'!O2701,N2701+O2701),N2701+O2701)</f>
        <v>0</v>
      </c>
      <c r="R2701" s="12">
        <f t="shared" si="384"/>
        <v>0</v>
      </c>
      <c r="S2701" s="1">
        <f>IF(AND(A2701&gt;=5,A2701&lt;=9),INDEX(Demand!$C$3:$C$26,C2701),INDEX(Demand!$B$3:$B$26,C2701))</f>
        <v>350</v>
      </c>
      <c r="T2701" s="7">
        <f t="shared" si="385"/>
        <v>0</v>
      </c>
      <c r="U2701" s="7">
        <f t="shared" si="386"/>
        <v>0</v>
      </c>
    </row>
    <row r="2702" spans="1:21" x14ac:dyDescent="0.2">
      <c r="A2702" s="1">
        <v>4</v>
      </c>
      <c r="B2702" s="1">
        <v>23</v>
      </c>
      <c r="C2702" s="1">
        <v>6</v>
      </c>
      <c r="D2702">
        <v>6.1</v>
      </c>
      <c r="E2702">
        <v>4</v>
      </c>
      <c r="F2702">
        <v>86</v>
      </c>
      <c r="G2702">
        <v>5</v>
      </c>
      <c r="H2702">
        <v>0</v>
      </c>
      <c r="I2702">
        <v>5</v>
      </c>
      <c r="J2702" s="4">
        <f t="shared" si="381"/>
        <v>79.563743122938646</v>
      </c>
      <c r="K2702" s="4">
        <f t="shared" si="382"/>
        <v>7.9284513543870929</v>
      </c>
      <c r="L2702" s="5">
        <f t="shared" si="378"/>
        <v>85.436256877061354</v>
      </c>
      <c r="M2702" s="5">
        <f t="shared" si="379"/>
        <v>26.071548645612907</v>
      </c>
      <c r="N2702" s="6">
        <f t="shared" si="380"/>
        <v>0</v>
      </c>
      <c r="O2702" s="6">
        <f t="shared" si="383"/>
        <v>4.5725939313876038</v>
      </c>
      <c r="P2702" s="6">
        <f>FORECAST(J2702,Inputs!$B$10:$B$18,Inputs!$A$10:$A$18)</f>
        <v>31.292256880767948</v>
      </c>
      <c r="Q2702" s="6">
        <f>IF(Inputs!$D$10="Yes",IF('Hourly Calcs'!P2702&gt;'Hourly Calcs'!K2702,'Hourly Calcs'!O2702,N2702+O2702),N2702+O2702)</f>
        <v>4.5725939313876038</v>
      </c>
      <c r="R2702" s="12">
        <f t="shared" si="384"/>
        <v>21.728966361953894</v>
      </c>
      <c r="S2702" s="1">
        <f>IF(AND(A2702&gt;=5,A2702&lt;=9),INDEX(Demand!$C$3:$C$26,C2702),INDEX(Demand!$B$3:$B$26,C2702))</f>
        <v>350</v>
      </c>
      <c r="T2702" s="7">
        <f t="shared" si="385"/>
        <v>21.728966361953894</v>
      </c>
      <c r="U2702" s="7">
        <f t="shared" si="386"/>
        <v>0</v>
      </c>
    </row>
    <row r="2703" spans="1:21" x14ac:dyDescent="0.2">
      <c r="A2703" s="1">
        <v>4</v>
      </c>
      <c r="B2703" s="1">
        <v>23</v>
      </c>
      <c r="C2703" s="1">
        <v>7</v>
      </c>
      <c r="D2703">
        <v>6.1</v>
      </c>
      <c r="E2703">
        <v>3.8</v>
      </c>
      <c r="F2703">
        <v>85</v>
      </c>
      <c r="G2703">
        <v>39</v>
      </c>
      <c r="H2703">
        <v>0</v>
      </c>
      <c r="I2703">
        <v>39</v>
      </c>
      <c r="J2703" s="4">
        <f t="shared" si="381"/>
        <v>91.021743934620673</v>
      </c>
      <c r="K2703" s="4">
        <f t="shared" si="382"/>
        <v>17.327506528377938</v>
      </c>
      <c r="L2703" s="5">
        <f t="shared" si="378"/>
        <v>73.978256065379327</v>
      </c>
      <c r="M2703" s="5">
        <f t="shared" si="379"/>
        <v>16.672493471622062</v>
      </c>
      <c r="N2703" s="6">
        <f t="shared" si="380"/>
        <v>0</v>
      </c>
      <c r="O2703" s="6">
        <f t="shared" si="383"/>
        <v>35.666232664823312</v>
      </c>
      <c r="P2703" s="6">
        <f>FORECAST(J2703,Inputs!$B$10:$B$18,Inputs!$A$10:$A$18)</f>
        <v>31.398349480876114</v>
      </c>
      <c r="Q2703" s="6">
        <f>IF(Inputs!$D$10="Yes",IF('Hourly Calcs'!P2703&gt;'Hourly Calcs'!K2703,'Hourly Calcs'!O2703,N2703+O2703),N2703+O2703)</f>
        <v>35.666232664823312</v>
      </c>
      <c r="R2703" s="12">
        <f t="shared" si="384"/>
        <v>169.48593762324037</v>
      </c>
      <c r="S2703" s="1">
        <f>IF(AND(A2703&gt;=5,A2703&lt;=9),INDEX(Demand!$C$3:$C$26,C2703),INDEX(Demand!$B$3:$B$26,C2703))</f>
        <v>350</v>
      </c>
      <c r="T2703" s="7">
        <f t="shared" si="385"/>
        <v>169.48593762324037</v>
      </c>
      <c r="U2703" s="7">
        <f t="shared" si="386"/>
        <v>0</v>
      </c>
    </row>
    <row r="2704" spans="1:21" x14ac:dyDescent="0.2">
      <c r="A2704" s="1">
        <v>4</v>
      </c>
      <c r="B2704" s="1">
        <v>23</v>
      </c>
      <c r="C2704" s="1">
        <v>8</v>
      </c>
      <c r="D2704">
        <v>6.3</v>
      </c>
      <c r="E2704">
        <v>3.5</v>
      </c>
      <c r="F2704">
        <v>82</v>
      </c>
      <c r="G2704">
        <v>90</v>
      </c>
      <c r="H2704">
        <v>0</v>
      </c>
      <c r="I2704">
        <v>90</v>
      </c>
      <c r="J2704" s="4">
        <f t="shared" si="381"/>
        <v>103.12521012181371</v>
      </c>
      <c r="K2704" s="4">
        <f t="shared" si="382"/>
        <v>26.726618358033633</v>
      </c>
      <c r="L2704" s="5">
        <f t="shared" si="378"/>
        <v>61.874789878186292</v>
      </c>
      <c r="M2704" s="5">
        <f t="shared" si="379"/>
        <v>7.2733816419663668</v>
      </c>
      <c r="N2704" s="6">
        <f t="shared" si="380"/>
        <v>0</v>
      </c>
      <c r="O2704" s="6">
        <f t="shared" si="383"/>
        <v>82.306690764976878</v>
      </c>
      <c r="P2704" s="6">
        <f>FORECAST(J2704,Inputs!$B$10:$B$18,Inputs!$A$10:$A$18)</f>
        <v>31.510418612239015</v>
      </c>
      <c r="Q2704" s="6">
        <f>IF(Inputs!$D$10="Yes",IF('Hourly Calcs'!P2704&gt;'Hourly Calcs'!K2704,'Hourly Calcs'!O2704,N2704+O2704),N2704+O2704)</f>
        <v>82.306690764976878</v>
      </c>
      <c r="R2704" s="12">
        <f t="shared" si="384"/>
        <v>391.1213945151701</v>
      </c>
      <c r="S2704" s="1">
        <f>IF(AND(A2704&gt;=5,A2704&lt;=9),INDEX(Demand!$C$3:$C$26,C2704),INDEX(Demand!$B$3:$B$26,C2704))</f>
        <v>350</v>
      </c>
      <c r="T2704" s="7">
        <f t="shared" si="385"/>
        <v>350</v>
      </c>
      <c r="U2704" s="7">
        <f t="shared" si="386"/>
        <v>41.121394515170095</v>
      </c>
    </row>
    <row r="2705" spans="1:21" x14ac:dyDescent="0.2">
      <c r="A2705" s="1">
        <v>4</v>
      </c>
      <c r="B2705" s="1">
        <v>23</v>
      </c>
      <c r="C2705" s="1">
        <v>9</v>
      </c>
      <c r="D2705">
        <v>6.9</v>
      </c>
      <c r="E2705">
        <v>3.5</v>
      </c>
      <c r="F2705">
        <v>79</v>
      </c>
      <c r="G2705">
        <v>289</v>
      </c>
      <c r="H2705">
        <v>101</v>
      </c>
      <c r="I2705">
        <v>235</v>
      </c>
      <c r="J2705" s="4">
        <f t="shared" si="381"/>
        <v>116.71334977811</v>
      </c>
      <c r="K2705" s="4">
        <f t="shared" si="382"/>
        <v>35.644202196989944</v>
      </c>
      <c r="L2705" s="5">
        <f t="shared" si="378"/>
        <v>48.28665022189</v>
      </c>
      <c r="M2705" s="5">
        <f t="shared" si="379"/>
        <v>1.6442021969899443</v>
      </c>
      <c r="N2705" s="6">
        <f t="shared" si="380"/>
        <v>79.335567263995202</v>
      </c>
      <c r="O2705" s="6">
        <f t="shared" si="383"/>
        <v>214.91191477521738</v>
      </c>
      <c r="P2705" s="6">
        <f>FORECAST(J2705,Inputs!$B$10:$B$18,Inputs!$A$10:$A$18)</f>
        <v>31.636234720167682</v>
      </c>
      <c r="Q2705" s="6">
        <f>IF(Inputs!$D$10="Yes",IF('Hourly Calcs'!P2705&gt;'Hourly Calcs'!K2705,'Hourly Calcs'!O2705,N2705+O2705),N2705+O2705)</f>
        <v>294.24748203921257</v>
      </c>
      <c r="R2705" s="12">
        <f t="shared" si="384"/>
        <v>1398.2640346503381</v>
      </c>
      <c r="S2705" s="1">
        <f>IF(AND(A2705&gt;=5,A2705&lt;=9),INDEX(Demand!$C$3:$C$26,C2705),INDEX(Demand!$B$3:$B$26,C2705))</f>
        <v>350</v>
      </c>
      <c r="T2705" s="7">
        <f t="shared" si="385"/>
        <v>350</v>
      </c>
      <c r="U2705" s="7">
        <f t="shared" si="386"/>
        <v>1048.2640346503381</v>
      </c>
    </row>
    <row r="2706" spans="1:21" x14ac:dyDescent="0.2">
      <c r="A2706" s="1">
        <v>4</v>
      </c>
      <c r="B2706" s="1">
        <v>23</v>
      </c>
      <c r="C2706" s="1">
        <v>10</v>
      </c>
      <c r="D2706">
        <v>7.9</v>
      </c>
      <c r="E2706">
        <v>4.2</v>
      </c>
      <c r="F2706">
        <v>77</v>
      </c>
      <c r="G2706">
        <v>381</v>
      </c>
      <c r="H2706">
        <v>126</v>
      </c>
      <c r="I2706">
        <v>299</v>
      </c>
      <c r="J2706" s="4">
        <f t="shared" si="381"/>
        <v>132.81594610346619</v>
      </c>
      <c r="K2706" s="4">
        <f t="shared" si="382"/>
        <v>43.44962343908265</v>
      </c>
      <c r="L2706" s="5">
        <f t="shared" si="378"/>
        <v>32.184053896533811</v>
      </c>
      <c r="M2706" s="5">
        <f t="shared" si="379"/>
        <v>9.4496234390826501</v>
      </c>
      <c r="N2706" s="6">
        <f t="shared" si="380"/>
        <v>115.12944038416933</v>
      </c>
      <c r="O2706" s="6">
        <f t="shared" si="383"/>
        <v>273.4411170969787</v>
      </c>
      <c r="P2706" s="6">
        <f>FORECAST(J2706,Inputs!$B$10:$B$18,Inputs!$A$10:$A$18)</f>
        <v>31.785332834291353</v>
      </c>
      <c r="Q2706" s="6">
        <f>IF(Inputs!$D$10="Yes",IF('Hourly Calcs'!P2706&gt;'Hourly Calcs'!K2706,'Hourly Calcs'!O2706,N2706+O2706),N2706+O2706)</f>
        <v>388.57055748114806</v>
      </c>
      <c r="R2706" s="12">
        <f t="shared" si="384"/>
        <v>1846.4872891504156</v>
      </c>
      <c r="S2706" s="1">
        <f>IF(AND(A2706&gt;=5,A2706&lt;=9),INDEX(Demand!$C$3:$C$26,C2706),INDEX(Demand!$B$3:$B$26,C2706))</f>
        <v>600</v>
      </c>
      <c r="T2706" s="7">
        <f t="shared" si="385"/>
        <v>600</v>
      </c>
      <c r="U2706" s="7">
        <f t="shared" si="386"/>
        <v>1246.4872891504156</v>
      </c>
    </row>
    <row r="2707" spans="1:21" x14ac:dyDescent="0.2">
      <c r="A2707" s="1">
        <v>4</v>
      </c>
      <c r="B2707" s="1">
        <v>23</v>
      </c>
      <c r="C2707" s="1">
        <v>11</v>
      </c>
      <c r="D2707">
        <v>9.5</v>
      </c>
      <c r="E2707">
        <v>4.3</v>
      </c>
      <c r="F2707">
        <v>70</v>
      </c>
      <c r="G2707">
        <v>590</v>
      </c>
      <c r="H2707">
        <v>323</v>
      </c>
      <c r="I2707">
        <v>350</v>
      </c>
      <c r="J2707" s="4">
        <f t="shared" si="381"/>
        <v>152.3604209713144</v>
      </c>
      <c r="K2707" s="4">
        <f t="shared" si="382"/>
        <v>49.240487861932628</v>
      </c>
      <c r="L2707" s="5">
        <f t="shared" si="378"/>
        <v>12.639579028685603</v>
      </c>
      <c r="M2707" s="5">
        <f t="shared" si="379"/>
        <v>15.240487861932628</v>
      </c>
      <c r="N2707" s="6">
        <f t="shared" si="380"/>
        <v>317.89702174205649</v>
      </c>
      <c r="O2707" s="6">
        <f t="shared" si="383"/>
        <v>320.08157519713228</v>
      </c>
      <c r="P2707" s="6">
        <f>FORECAST(J2707,Inputs!$B$10:$B$18,Inputs!$A$10:$A$18)</f>
        <v>31.966300194178835</v>
      </c>
      <c r="Q2707" s="6">
        <f>IF(Inputs!$D$10="Yes",IF('Hourly Calcs'!P2707&gt;'Hourly Calcs'!K2707,'Hourly Calcs'!O2707,N2707+O2707),N2707+O2707)</f>
        <v>637.97859693918872</v>
      </c>
      <c r="R2707" s="12">
        <f t="shared" si="384"/>
        <v>3031.6742926550246</v>
      </c>
      <c r="S2707" s="1">
        <f>IF(AND(A2707&gt;=5,A2707&lt;=9),INDEX(Demand!$C$3:$C$26,C2707),INDEX(Demand!$B$3:$B$26,C2707))</f>
        <v>600</v>
      </c>
      <c r="T2707" s="7">
        <f t="shared" si="385"/>
        <v>600</v>
      </c>
      <c r="U2707" s="7">
        <f t="shared" si="386"/>
        <v>2431.6742926550246</v>
      </c>
    </row>
    <row r="2708" spans="1:21" x14ac:dyDescent="0.2">
      <c r="A2708" s="1">
        <v>4</v>
      </c>
      <c r="B2708" s="1">
        <v>23</v>
      </c>
      <c r="C2708" s="1">
        <v>12</v>
      </c>
      <c r="D2708">
        <v>9.9</v>
      </c>
      <c r="E2708">
        <v>5.0999999999999996</v>
      </c>
      <c r="F2708">
        <v>72</v>
      </c>
      <c r="G2708">
        <v>727</v>
      </c>
      <c r="H2708">
        <v>615</v>
      </c>
      <c r="I2708">
        <v>240</v>
      </c>
      <c r="J2708" s="4">
        <f t="shared" si="381"/>
        <v>175.10670219475699</v>
      </c>
      <c r="K2708" s="4">
        <f t="shared" si="382"/>
        <v>51.926292258881851</v>
      </c>
      <c r="L2708" s="5">
        <f t="shared" si="378"/>
        <v>10.106702194756991</v>
      </c>
      <c r="M2708" s="5">
        <f t="shared" si="379"/>
        <v>17.926292258881851</v>
      </c>
      <c r="N2708" s="6">
        <f t="shared" si="380"/>
        <v>610.1553287104656</v>
      </c>
      <c r="O2708" s="6">
        <f t="shared" si="383"/>
        <v>219.484508706605</v>
      </c>
      <c r="P2708" s="6">
        <f>FORECAST(J2708,Inputs!$B$10:$B$18,Inputs!$A$10:$A$18)</f>
        <v>32.176913909210711</v>
      </c>
      <c r="Q2708" s="6">
        <f>IF(Inputs!$D$10="Yes",IF('Hourly Calcs'!P2708&gt;'Hourly Calcs'!K2708,'Hourly Calcs'!O2708,N2708+O2708),N2708+O2708)</f>
        <v>829.63983741707057</v>
      </c>
      <c r="R2708" s="12">
        <f t="shared" si="384"/>
        <v>3942.4485074059194</v>
      </c>
      <c r="S2708" s="1">
        <f>IF(AND(A2708&gt;=5,A2708&lt;=9),INDEX(Demand!$C$3:$C$26,C2708),INDEX(Demand!$B$3:$B$26,C2708))</f>
        <v>600</v>
      </c>
      <c r="T2708" s="7">
        <f t="shared" si="385"/>
        <v>600</v>
      </c>
      <c r="U2708" s="7">
        <f t="shared" si="386"/>
        <v>3342.4485074059194</v>
      </c>
    </row>
    <row r="2709" spans="1:21" x14ac:dyDescent="0.2">
      <c r="A2709" s="1">
        <v>4</v>
      </c>
      <c r="B2709" s="1">
        <v>23</v>
      </c>
      <c r="C2709" s="1">
        <v>13</v>
      </c>
      <c r="D2709">
        <v>9.4</v>
      </c>
      <c r="E2709">
        <v>5.0999999999999996</v>
      </c>
      <c r="F2709">
        <v>75</v>
      </c>
      <c r="G2709">
        <v>643</v>
      </c>
      <c r="H2709">
        <v>385</v>
      </c>
      <c r="I2709">
        <v>337</v>
      </c>
      <c r="J2709" s="4">
        <f t="shared" si="381"/>
        <v>198.56708527803357</v>
      </c>
      <c r="K2709" s="4">
        <f t="shared" si="382"/>
        <v>50.80360715376937</v>
      </c>
      <c r="L2709" s="5">
        <f t="shared" si="378"/>
        <v>33.567085278033574</v>
      </c>
      <c r="M2709" s="5">
        <f t="shared" si="379"/>
        <v>16.80360715376937</v>
      </c>
      <c r="N2709" s="6">
        <f t="shared" si="380"/>
        <v>360.72841901602027</v>
      </c>
      <c r="O2709" s="6">
        <f t="shared" si="383"/>
        <v>308.19283097552449</v>
      </c>
      <c r="P2709" s="6">
        <f>FORECAST(J2709,Inputs!$B$10:$B$18,Inputs!$A$10:$A$18)</f>
        <v>32.394139678500309</v>
      </c>
      <c r="Q2709" s="6">
        <f>IF(Inputs!$D$10="Yes",IF('Hourly Calcs'!P2709&gt;'Hourly Calcs'!K2709,'Hourly Calcs'!O2709,N2709+O2709),N2709+O2709)</f>
        <v>668.92124999154476</v>
      </c>
      <c r="R2709" s="12">
        <f t="shared" si="384"/>
        <v>3178.7137799598204</v>
      </c>
      <c r="S2709" s="1">
        <f>IF(AND(A2709&gt;=5,A2709&lt;=9),INDEX(Demand!$C$3:$C$26,C2709),INDEX(Demand!$B$3:$B$26,C2709))</f>
        <v>600</v>
      </c>
      <c r="T2709" s="7">
        <f t="shared" si="385"/>
        <v>600</v>
      </c>
      <c r="U2709" s="7">
        <f t="shared" si="386"/>
        <v>2578.7137799598204</v>
      </c>
    </row>
    <row r="2710" spans="1:21" x14ac:dyDescent="0.2">
      <c r="A2710" s="1">
        <v>4</v>
      </c>
      <c r="B2710" s="1">
        <v>23</v>
      </c>
      <c r="C2710" s="1">
        <v>14</v>
      </c>
      <c r="D2710">
        <v>8.9</v>
      </c>
      <c r="E2710">
        <v>5.0999999999999996</v>
      </c>
      <c r="F2710">
        <v>77</v>
      </c>
      <c r="G2710">
        <v>460</v>
      </c>
      <c r="H2710">
        <v>141</v>
      </c>
      <c r="I2710">
        <v>353</v>
      </c>
      <c r="J2710" s="4">
        <f t="shared" si="381"/>
        <v>219.60350363641891</v>
      </c>
      <c r="K2710" s="4">
        <f t="shared" si="382"/>
        <v>46.18739367382544</v>
      </c>
      <c r="L2710" s="5">
        <f t="shared" si="378"/>
        <v>54.603503636418907</v>
      </c>
      <c r="M2710" s="5">
        <f t="shared" si="379"/>
        <v>12.18739367382544</v>
      </c>
      <c r="N2710" s="6">
        <f t="shared" si="380"/>
        <v>115.96941262528247</v>
      </c>
      <c r="O2710" s="6">
        <f t="shared" si="383"/>
        <v>322.82513155596484</v>
      </c>
      <c r="P2710" s="6">
        <f>FORECAST(J2710,Inputs!$B$10:$B$18,Inputs!$A$10:$A$18)</f>
        <v>32.588921329966837</v>
      </c>
      <c r="Q2710" s="6">
        <f>IF(Inputs!$D$10="Yes",IF('Hourly Calcs'!P2710&gt;'Hourly Calcs'!K2710,'Hourly Calcs'!O2710,N2710+O2710),N2710+O2710)</f>
        <v>438.79454418124732</v>
      </c>
      <c r="R2710" s="12">
        <f t="shared" si="384"/>
        <v>2085.1516739492872</v>
      </c>
      <c r="S2710" s="1">
        <f>IF(AND(A2710&gt;=5,A2710&lt;=9),INDEX(Demand!$C$3:$C$26,C2710),INDEX(Demand!$B$3:$B$26,C2710))</f>
        <v>600</v>
      </c>
      <c r="T2710" s="7">
        <f t="shared" si="385"/>
        <v>600</v>
      </c>
      <c r="U2710" s="7">
        <f t="shared" si="386"/>
        <v>1485.1516739492872</v>
      </c>
    </row>
    <row r="2711" spans="1:21" x14ac:dyDescent="0.2">
      <c r="A2711" s="1">
        <v>4</v>
      </c>
      <c r="B2711" s="1">
        <v>23</v>
      </c>
      <c r="C2711" s="1">
        <v>15</v>
      </c>
      <c r="D2711">
        <v>8.1</v>
      </c>
      <c r="E2711">
        <v>4</v>
      </c>
      <c r="F2711">
        <v>75</v>
      </c>
      <c r="G2711">
        <v>400</v>
      </c>
      <c r="H2711">
        <v>128</v>
      </c>
      <c r="I2711">
        <v>313</v>
      </c>
      <c r="J2711" s="4">
        <f t="shared" si="381"/>
        <v>237.06942424096067</v>
      </c>
      <c r="K2711" s="4">
        <f t="shared" si="382"/>
        <v>39.10577202082564</v>
      </c>
      <c r="L2711" s="5">
        <f t="shared" si="378"/>
        <v>72.069424240960672</v>
      </c>
      <c r="M2711" s="5">
        <f t="shared" si="379"/>
        <v>5.1057720208256399</v>
      </c>
      <c r="N2711" s="6">
        <f t="shared" si="380"/>
        <v>84.033092357271073</v>
      </c>
      <c r="O2711" s="6">
        <f t="shared" si="383"/>
        <v>286.24438010486404</v>
      </c>
      <c r="P2711" s="6">
        <f>FORECAST(J2711,Inputs!$B$10:$B$18,Inputs!$A$10:$A$18)</f>
        <v>32.750642817045929</v>
      </c>
      <c r="Q2711" s="6">
        <f>IF(Inputs!$D$10="Yes",IF('Hourly Calcs'!P2711&gt;'Hourly Calcs'!K2711,'Hourly Calcs'!O2711,N2711+O2711),N2711+O2711)</f>
        <v>370.27747246213511</v>
      </c>
      <c r="R2711" s="12">
        <f t="shared" si="384"/>
        <v>1759.5585491400659</v>
      </c>
      <c r="S2711" s="1">
        <f>IF(AND(A2711&gt;=5,A2711&lt;=9),INDEX(Demand!$C$3:$C$26,C2711),INDEX(Demand!$B$3:$B$26,C2711))</f>
        <v>600</v>
      </c>
      <c r="T2711" s="7">
        <f t="shared" si="385"/>
        <v>600</v>
      </c>
      <c r="U2711" s="7">
        <f t="shared" si="386"/>
        <v>1159.5585491400659</v>
      </c>
    </row>
    <row r="2712" spans="1:21" x14ac:dyDescent="0.2">
      <c r="A2712" s="1">
        <v>4</v>
      </c>
      <c r="B2712" s="1">
        <v>23</v>
      </c>
      <c r="C2712" s="1">
        <v>16</v>
      </c>
      <c r="D2712">
        <v>7.7</v>
      </c>
      <c r="E2712">
        <v>2.8</v>
      </c>
      <c r="F2712">
        <v>71</v>
      </c>
      <c r="G2712">
        <v>313</v>
      </c>
      <c r="H2712">
        <v>63</v>
      </c>
      <c r="I2712">
        <v>277</v>
      </c>
      <c r="J2712" s="4">
        <f t="shared" si="381"/>
        <v>251.58286857656566</v>
      </c>
      <c r="K2712" s="4">
        <f t="shared" si="382"/>
        <v>30.574401864946566</v>
      </c>
      <c r="L2712" s="5">
        <f t="shared" si="378"/>
        <v>86.582868576565659</v>
      </c>
      <c r="M2712" s="5">
        <f t="shared" si="379"/>
        <v>3.4255981350534341</v>
      </c>
      <c r="N2712" s="6">
        <f t="shared" si="380"/>
        <v>28.374710964684855</v>
      </c>
      <c r="O2712" s="6">
        <f t="shared" si="383"/>
        <v>253.32170379887327</v>
      </c>
      <c r="P2712" s="6">
        <f>FORECAST(J2712,Inputs!$B$10:$B$18,Inputs!$A$10:$A$18)</f>
        <v>32.885026560894126</v>
      </c>
      <c r="Q2712" s="6">
        <f>IF(Inputs!$D$10="Yes",IF('Hourly Calcs'!P2712&gt;'Hourly Calcs'!K2712,'Hourly Calcs'!O2712,N2712+O2712),N2712+O2712)</f>
        <v>253.32170379887327</v>
      </c>
      <c r="R2712" s="12">
        <f t="shared" si="384"/>
        <v>1203.7847364522456</v>
      </c>
      <c r="S2712" s="1">
        <f>IF(AND(A2712&gt;=5,A2712&lt;=9),INDEX(Demand!$C$3:$C$26,C2712),INDEX(Demand!$B$3:$B$26,C2712))</f>
        <v>900</v>
      </c>
      <c r="T2712" s="7">
        <f t="shared" si="385"/>
        <v>900</v>
      </c>
      <c r="U2712" s="7">
        <f t="shared" si="386"/>
        <v>303.78473645224562</v>
      </c>
    </row>
    <row r="2713" spans="1:21" x14ac:dyDescent="0.2">
      <c r="A2713" s="1">
        <v>4</v>
      </c>
      <c r="B2713" s="1">
        <v>23</v>
      </c>
      <c r="C2713" s="1">
        <v>17</v>
      </c>
      <c r="D2713">
        <v>7.5</v>
      </c>
      <c r="E2713">
        <v>1.6</v>
      </c>
      <c r="F2713">
        <v>66</v>
      </c>
      <c r="G2713">
        <v>313</v>
      </c>
      <c r="H2713">
        <v>319</v>
      </c>
      <c r="I2713">
        <v>178</v>
      </c>
      <c r="J2713" s="4">
        <f t="shared" si="381"/>
        <v>264.20165576899689</v>
      </c>
      <c r="K2713" s="4">
        <f t="shared" si="382"/>
        <v>21.328987506651032</v>
      </c>
      <c r="L2713" s="5">
        <f t="shared" si="378"/>
        <v>0</v>
      </c>
      <c r="M2713" s="5">
        <f t="shared" si="379"/>
        <v>12.671012493348968</v>
      </c>
      <c r="N2713" s="6">
        <f t="shared" si="380"/>
        <v>69.619811944320446</v>
      </c>
      <c r="O2713" s="6">
        <f t="shared" si="383"/>
        <v>162.7843439573987</v>
      </c>
      <c r="P2713" s="6">
        <f>FORECAST(J2713,Inputs!$B$10:$B$18,Inputs!$A$10:$A$18)</f>
        <v>33.001867183046265</v>
      </c>
      <c r="Q2713" s="6">
        <f>IF(Inputs!$D$10="Yes",IF('Hourly Calcs'!P2713&gt;'Hourly Calcs'!K2713,'Hourly Calcs'!O2713,N2713+O2713),N2713+O2713)</f>
        <v>162.7843439573987</v>
      </c>
      <c r="R2713" s="12">
        <f t="shared" si="384"/>
        <v>773.55120248555863</v>
      </c>
      <c r="S2713" s="1">
        <f>IF(AND(A2713&gt;=5,A2713&lt;=9),INDEX(Demand!$C$3:$C$26,C2713),INDEX(Demand!$B$3:$B$26,C2713))</f>
        <v>900</v>
      </c>
      <c r="T2713" s="7">
        <f t="shared" si="385"/>
        <v>773.55120248555863</v>
      </c>
      <c r="U2713" s="7">
        <f t="shared" si="386"/>
        <v>0</v>
      </c>
    </row>
    <row r="2714" spans="1:21" x14ac:dyDescent="0.2">
      <c r="A2714" s="1">
        <v>4</v>
      </c>
      <c r="B2714" s="1">
        <v>23</v>
      </c>
      <c r="C2714" s="1">
        <v>18</v>
      </c>
      <c r="D2714">
        <v>7.7</v>
      </c>
      <c r="E2714">
        <v>1.6</v>
      </c>
      <c r="F2714">
        <v>65</v>
      </c>
      <c r="G2714">
        <v>152</v>
      </c>
      <c r="H2714">
        <v>162</v>
      </c>
      <c r="I2714">
        <v>109</v>
      </c>
      <c r="J2714" s="4">
        <f t="shared" si="381"/>
        <v>275.85031280981622</v>
      </c>
      <c r="K2714" s="4">
        <f t="shared" si="382"/>
        <v>11.893920261653932</v>
      </c>
      <c r="L2714" s="5">
        <f t="shared" si="378"/>
        <v>0</v>
      </c>
      <c r="M2714" s="5">
        <f t="shared" si="379"/>
        <v>22.106079738346068</v>
      </c>
      <c r="N2714" s="6">
        <f t="shared" si="380"/>
        <v>0</v>
      </c>
      <c r="O2714" s="6">
        <f t="shared" si="383"/>
        <v>99.682547704249771</v>
      </c>
      <c r="P2714" s="6">
        <f>FORECAST(J2714,Inputs!$B$10:$B$18,Inputs!$A$10:$A$18)</f>
        <v>33.109725118609404</v>
      </c>
      <c r="Q2714" s="6">
        <f>IF(Inputs!$D$10="Yes",IF('Hourly Calcs'!P2714&gt;'Hourly Calcs'!K2714,'Hourly Calcs'!O2714,N2714+O2714),N2714+O2714)</f>
        <v>99.682547704249771</v>
      </c>
      <c r="R2714" s="12">
        <f t="shared" si="384"/>
        <v>473.69146669059489</v>
      </c>
      <c r="S2714" s="1">
        <f>IF(AND(A2714&gt;=5,A2714&lt;=9),INDEX(Demand!$C$3:$C$26,C2714),INDEX(Demand!$B$3:$B$26,C2714))</f>
        <v>900</v>
      </c>
      <c r="T2714" s="7">
        <f t="shared" si="385"/>
        <v>473.69146669059489</v>
      </c>
      <c r="U2714" s="7">
        <f t="shared" si="386"/>
        <v>0</v>
      </c>
    </row>
    <row r="2715" spans="1:21" x14ac:dyDescent="0.2">
      <c r="A2715" s="1">
        <v>4</v>
      </c>
      <c r="B2715" s="1">
        <v>23</v>
      </c>
      <c r="C2715" s="1">
        <v>19</v>
      </c>
      <c r="D2715">
        <v>7.1</v>
      </c>
      <c r="E2715">
        <v>1.1000000000000001</v>
      </c>
      <c r="F2715">
        <v>66</v>
      </c>
      <c r="G2715">
        <v>28</v>
      </c>
      <c r="H2715">
        <v>0</v>
      </c>
      <c r="I2715">
        <v>28</v>
      </c>
      <c r="J2715" s="4">
        <f t="shared" si="381"/>
        <v>287.25999403546058</v>
      </c>
      <c r="K2715" s="4">
        <f t="shared" si="382"/>
        <v>2.7927904476063503</v>
      </c>
      <c r="L2715" s="5">
        <f t="shared" si="378"/>
        <v>0</v>
      </c>
      <c r="M2715" s="5">
        <f t="shared" si="379"/>
        <v>31.20720955239365</v>
      </c>
      <c r="N2715" s="6">
        <f t="shared" si="380"/>
        <v>0</v>
      </c>
      <c r="O2715" s="6">
        <f t="shared" si="383"/>
        <v>25.606526015770584</v>
      </c>
      <c r="P2715" s="6">
        <f>FORECAST(J2715,Inputs!$B$10:$B$18,Inputs!$A$10:$A$18)</f>
        <v>33.215370315143154</v>
      </c>
      <c r="Q2715" s="6">
        <f>IF(Inputs!$D$10="Yes",IF('Hourly Calcs'!P2715&gt;'Hourly Calcs'!K2715,'Hourly Calcs'!O2715,N2715+O2715),N2715+O2715)</f>
        <v>25.606526015770584</v>
      </c>
      <c r="R2715" s="12">
        <f t="shared" si="384"/>
        <v>121.68221162694181</v>
      </c>
      <c r="S2715" s="1">
        <f>IF(AND(A2715&gt;=5,A2715&lt;=9),INDEX(Demand!$C$3:$C$26,C2715),INDEX(Demand!$B$3:$B$26,C2715))</f>
        <v>900</v>
      </c>
      <c r="T2715" s="7">
        <f t="shared" si="385"/>
        <v>121.68221162694181</v>
      </c>
      <c r="U2715" s="7">
        <f t="shared" si="386"/>
        <v>0</v>
      </c>
    </row>
    <row r="2716" spans="1:21" x14ac:dyDescent="0.2">
      <c r="A2716" s="1">
        <v>4</v>
      </c>
      <c r="B2716" s="1">
        <v>23</v>
      </c>
      <c r="C2716" s="1">
        <v>20</v>
      </c>
      <c r="D2716">
        <v>6.6</v>
      </c>
      <c r="E2716">
        <v>0.5</v>
      </c>
      <c r="F2716">
        <v>65</v>
      </c>
      <c r="G2716">
        <v>0</v>
      </c>
      <c r="H2716">
        <v>0</v>
      </c>
      <c r="I2716">
        <v>0</v>
      </c>
      <c r="J2716" s="4">
        <f t="shared" si="381"/>
        <v>299.02703616151439</v>
      </c>
      <c r="K2716" s="4">
        <f t="shared" si="382"/>
        <v>-6.1140409695865969</v>
      </c>
      <c r="L2716" s="5">
        <f t="shared" si="378"/>
        <v>0</v>
      </c>
      <c r="M2716" s="5">
        <f t="shared" si="379"/>
        <v>0</v>
      </c>
      <c r="N2716" s="6">
        <f t="shared" si="380"/>
        <v>0</v>
      </c>
      <c r="O2716" s="6">
        <f t="shared" si="383"/>
        <v>0</v>
      </c>
      <c r="P2716" s="6">
        <f>FORECAST(J2716,Inputs!$B$10:$B$18,Inputs!$A$10:$A$18)</f>
        <v>33.32432440890291</v>
      </c>
      <c r="Q2716" s="6">
        <f>IF(Inputs!$D$10="Yes",IF('Hourly Calcs'!P2716&gt;'Hourly Calcs'!K2716,'Hourly Calcs'!O2716,N2716+O2716),N2716+O2716)</f>
        <v>0</v>
      </c>
      <c r="R2716" s="12">
        <f t="shared" si="384"/>
        <v>0</v>
      </c>
      <c r="S2716" s="1">
        <f>IF(AND(A2716&gt;=5,A2716&lt;=9),INDEX(Demand!$C$3:$C$26,C2716),INDEX(Demand!$B$3:$B$26,C2716))</f>
        <v>800</v>
      </c>
      <c r="T2716" s="7">
        <f t="shared" si="385"/>
        <v>0</v>
      </c>
      <c r="U2716" s="7">
        <f t="shared" si="386"/>
        <v>0</v>
      </c>
    </row>
    <row r="2717" spans="1:21" x14ac:dyDescent="0.2">
      <c r="A2717" s="1">
        <v>4</v>
      </c>
      <c r="B2717" s="1">
        <v>23</v>
      </c>
      <c r="C2717" s="1">
        <v>21</v>
      </c>
      <c r="D2717">
        <v>6.3</v>
      </c>
      <c r="E2717">
        <v>1.2</v>
      </c>
      <c r="F2717">
        <v>70</v>
      </c>
      <c r="G2717">
        <v>0</v>
      </c>
      <c r="H2717">
        <v>0</v>
      </c>
      <c r="I2717">
        <v>0</v>
      </c>
      <c r="J2717" s="4">
        <f t="shared" si="381"/>
        <v>311.64712624090214</v>
      </c>
      <c r="K2717" s="4">
        <f t="shared" si="382"/>
        <v>-13.87166857414563</v>
      </c>
      <c r="L2717" s="5">
        <f t="shared" si="378"/>
        <v>0</v>
      </c>
      <c r="M2717" s="5">
        <f t="shared" si="379"/>
        <v>0</v>
      </c>
      <c r="N2717" s="6">
        <f t="shared" si="380"/>
        <v>0</v>
      </c>
      <c r="O2717" s="6">
        <f t="shared" si="383"/>
        <v>0</v>
      </c>
      <c r="P2717" s="6">
        <f>FORECAST(J2717,Inputs!$B$10:$B$18,Inputs!$A$10:$A$18)</f>
        <v>33.441177094823168</v>
      </c>
      <c r="Q2717" s="6">
        <f>IF(Inputs!$D$10="Yes",IF('Hourly Calcs'!P2717&gt;'Hourly Calcs'!K2717,'Hourly Calcs'!O2717,N2717+O2717),N2717+O2717)</f>
        <v>0</v>
      </c>
      <c r="R2717" s="12">
        <f t="shared" si="384"/>
        <v>0</v>
      </c>
      <c r="S2717" s="1">
        <f>IF(AND(A2717&gt;=5,A2717&lt;=9),INDEX(Demand!$C$3:$C$26,C2717),INDEX(Demand!$B$3:$B$26,C2717))</f>
        <v>700</v>
      </c>
      <c r="T2717" s="7">
        <f t="shared" si="385"/>
        <v>0</v>
      </c>
      <c r="U2717" s="7">
        <f t="shared" si="386"/>
        <v>0</v>
      </c>
    </row>
    <row r="2718" spans="1:21" x14ac:dyDescent="0.2">
      <c r="A2718" s="1">
        <v>4</v>
      </c>
      <c r="B2718" s="1">
        <v>23</v>
      </c>
      <c r="C2718" s="1">
        <v>22</v>
      </c>
      <c r="D2718">
        <v>6.2</v>
      </c>
      <c r="E2718">
        <v>1.6</v>
      </c>
      <c r="F2718">
        <v>72</v>
      </c>
      <c r="G2718">
        <v>0</v>
      </c>
      <c r="H2718">
        <v>0</v>
      </c>
      <c r="I2718">
        <v>0</v>
      </c>
      <c r="J2718" s="4">
        <f t="shared" si="381"/>
        <v>325.47579693644968</v>
      </c>
      <c r="K2718" s="4">
        <f t="shared" si="382"/>
        <v>-20.149745535786096</v>
      </c>
      <c r="L2718" s="5">
        <f t="shared" si="378"/>
        <v>0</v>
      </c>
      <c r="M2718" s="5">
        <f t="shared" si="379"/>
        <v>0</v>
      </c>
      <c r="N2718" s="6">
        <f t="shared" si="380"/>
        <v>0</v>
      </c>
      <c r="O2718" s="6">
        <f t="shared" si="383"/>
        <v>0</v>
      </c>
      <c r="P2718" s="6">
        <f>FORECAST(J2718,Inputs!$B$10:$B$18,Inputs!$A$10:$A$18)</f>
        <v>33.569220342004158</v>
      </c>
      <c r="Q2718" s="6">
        <f>IF(Inputs!$D$10="Yes",IF('Hourly Calcs'!P2718&gt;'Hourly Calcs'!K2718,'Hourly Calcs'!O2718,N2718+O2718),N2718+O2718)</f>
        <v>0</v>
      </c>
      <c r="R2718" s="12">
        <f t="shared" si="384"/>
        <v>0</v>
      </c>
      <c r="S2718" s="1">
        <f>IF(AND(A2718&gt;=5,A2718&lt;=9),INDEX(Demand!$C$3:$C$26,C2718),INDEX(Demand!$B$3:$B$26,C2718))</f>
        <v>600</v>
      </c>
      <c r="T2718" s="7">
        <f t="shared" si="385"/>
        <v>0</v>
      </c>
      <c r="U2718" s="7">
        <f t="shared" si="386"/>
        <v>0</v>
      </c>
    </row>
    <row r="2719" spans="1:21" x14ac:dyDescent="0.2">
      <c r="A2719" s="1">
        <v>4</v>
      </c>
      <c r="B2719" s="1">
        <v>23</v>
      </c>
      <c r="C2719" s="1">
        <v>23</v>
      </c>
      <c r="D2719">
        <v>6.2</v>
      </c>
      <c r="E2719">
        <v>1.7</v>
      </c>
      <c r="F2719">
        <v>73</v>
      </c>
      <c r="G2719">
        <v>0</v>
      </c>
      <c r="H2719">
        <v>0</v>
      </c>
      <c r="I2719">
        <v>0</v>
      </c>
      <c r="J2719" s="4">
        <f t="shared" si="381"/>
        <v>340.59667676246914</v>
      </c>
      <c r="K2719" s="4">
        <f t="shared" si="382"/>
        <v>-24.447672421199101</v>
      </c>
      <c r="L2719" s="5">
        <f t="shared" si="378"/>
        <v>0</v>
      </c>
      <c r="M2719" s="5">
        <f t="shared" si="379"/>
        <v>0</v>
      </c>
      <c r="N2719" s="6">
        <f t="shared" si="380"/>
        <v>0</v>
      </c>
      <c r="O2719" s="6">
        <f t="shared" si="383"/>
        <v>0</v>
      </c>
      <c r="P2719" s="6">
        <f>FORECAST(J2719,Inputs!$B$10:$B$18,Inputs!$A$10:$A$18)</f>
        <v>33.709228488541378</v>
      </c>
      <c r="Q2719" s="6">
        <f>IF(Inputs!$D$10="Yes",IF('Hourly Calcs'!P2719&gt;'Hourly Calcs'!K2719,'Hourly Calcs'!O2719,N2719+O2719),N2719+O2719)</f>
        <v>0</v>
      </c>
      <c r="R2719" s="12">
        <f t="shared" si="384"/>
        <v>0</v>
      </c>
      <c r="S2719" s="1">
        <f>IF(AND(A2719&gt;=5,A2719&lt;=9),INDEX(Demand!$C$3:$C$26,C2719),INDEX(Demand!$B$3:$B$26,C2719))</f>
        <v>500</v>
      </c>
      <c r="T2719" s="7">
        <f t="shared" si="385"/>
        <v>0</v>
      </c>
      <c r="U2719" s="7">
        <f t="shared" si="386"/>
        <v>0</v>
      </c>
    </row>
    <row r="2720" spans="1:21" x14ac:dyDescent="0.2">
      <c r="A2720" s="1">
        <v>4</v>
      </c>
      <c r="B2720" s="1">
        <v>23</v>
      </c>
      <c r="C2720" s="1">
        <v>24</v>
      </c>
      <c r="D2720">
        <v>6</v>
      </c>
      <c r="E2720">
        <v>1.5</v>
      </c>
      <c r="F2720">
        <v>73</v>
      </c>
      <c r="G2720">
        <v>0</v>
      </c>
      <c r="H2720">
        <v>0</v>
      </c>
      <c r="I2720">
        <v>0</v>
      </c>
      <c r="J2720" s="4">
        <f t="shared" si="381"/>
        <v>356.6614525289894</v>
      </c>
      <c r="K2720" s="4">
        <f t="shared" si="382"/>
        <v>-26.309523060310184</v>
      </c>
      <c r="L2720" s="5">
        <f t="shared" si="378"/>
        <v>0</v>
      </c>
      <c r="M2720" s="5">
        <f t="shared" si="379"/>
        <v>0</v>
      </c>
      <c r="N2720" s="6">
        <f t="shared" si="380"/>
        <v>0</v>
      </c>
      <c r="O2720" s="6">
        <f t="shared" si="383"/>
        <v>0</v>
      </c>
      <c r="P2720" s="6">
        <f>FORECAST(J2720,Inputs!$B$10:$B$18,Inputs!$A$10:$A$18)</f>
        <v>33.857976412305455</v>
      </c>
      <c r="Q2720" s="6">
        <f>IF(Inputs!$D$10="Yes",IF('Hourly Calcs'!P2720&gt;'Hourly Calcs'!K2720,'Hourly Calcs'!O2720,N2720+O2720),N2720+O2720)</f>
        <v>0</v>
      </c>
      <c r="R2720" s="12">
        <f t="shared" si="384"/>
        <v>0</v>
      </c>
      <c r="S2720" s="1">
        <f>IF(AND(A2720&gt;=5,A2720&lt;=9),INDEX(Demand!$C$3:$C$26,C2720),INDEX(Demand!$B$3:$B$26,C2720))</f>
        <v>400</v>
      </c>
      <c r="T2720" s="7">
        <f t="shared" si="385"/>
        <v>0</v>
      </c>
      <c r="U2720" s="7">
        <f t="shared" si="386"/>
        <v>0</v>
      </c>
    </row>
    <row r="2721" spans="1:21" x14ac:dyDescent="0.2">
      <c r="A2721" s="1">
        <v>4</v>
      </c>
      <c r="B2721" s="1">
        <v>24</v>
      </c>
      <c r="C2721" s="1">
        <v>1</v>
      </c>
      <c r="D2721">
        <v>5.6</v>
      </c>
      <c r="E2721">
        <v>2</v>
      </c>
      <c r="F2721">
        <v>78</v>
      </c>
      <c r="G2721">
        <v>0</v>
      </c>
      <c r="H2721">
        <v>0</v>
      </c>
      <c r="I2721">
        <v>0</v>
      </c>
      <c r="J2721" s="4">
        <f t="shared" si="381"/>
        <v>12.903624618875426</v>
      </c>
      <c r="K2721" s="4">
        <f t="shared" si="382"/>
        <v>-25.502569894424468</v>
      </c>
      <c r="L2721" s="5">
        <f t="shared" si="378"/>
        <v>0</v>
      </c>
      <c r="M2721" s="5">
        <f t="shared" si="379"/>
        <v>0</v>
      </c>
      <c r="N2721" s="6">
        <f t="shared" si="380"/>
        <v>0</v>
      </c>
      <c r="O2721" s="6">
        <f t="shared" si="383"/>
        <v>0</v>
      </c>
      <c r="P2721" s="6">
        <f>FORECAST(J2721,Inputs!$B$10:$B$18,Inputs!$A$10:$A$18)</f>
        <v>30.675033561285883</v>
      </c>
      <c r="Q2721" s="6">
        <f>IF(Inputs!$D$10="Yes",IF('Hourly Calcs'!P2721&gt;'Hourly Calcs'!K2721,'Hourly Calcs'!O2721,N2721+O2721),N2721+O2721)</f>
        <v>0</v>
      </c>
      <c r="R2721" s="12">
        <f t="shared" si="384"/>
        <v>0</v>
      </c>
      <c r="S2721" s="1">
        <f>IF(AND(A2721&gt;=5,A2721&lt;=9),INDEX(Demand!$C$3:$C$26,C2721),INDEX(Demand!$B$3:$B$26,C2721))</f>
        <v>350</v>
      </c>
      <c r="T2721" s="7">
        <f t="shared" si="385"/>
        <v>0</v>
      </c>
      <c r="U2721" s="7">
        <f t="shared" si="386"/>
        <v>0</v>
      </c>
    </row>
    <row r="2722" spans="1:21" x14ac:dyDescent="0.2">
      <c r="A2722" s="1">
        <v>4</v>
      </c>
      <c r="B2722" s="1">
        <v>24</v>
      </c>
      <c r="C2722" s="1">
        <v>2</v>
      </c>
      <c r="D2722">
        <v>5.2</v>
      </c>
      <c r="E2722">
        <v>1.5</v>
      </c>
      <c r="F2722">
        <v>77</v>
      </c>
      <c r="G2722">
        <v>0</v>
      </c>
      <c r="H2722">
        <v>0</v>
      </c>
      <c r="I2722">
        <v>0</v>
      </c>
      <c r="J2722" s="4">
        <f t="shared" si="381"/>
        <v>28.467407057657823</v>
      </c>
      <c r="K2722" s="4">
        <f t="shared" si="382"/>
        <v>-22.129894706916403</v>
      </c>
      <c r="L2722" s="5">
        <f t="shared" si="378"/>
        <v>0</v>
      </c>
      <c r="M2722" s="5">
        <f t="shared" si="379"/>
        <v>0</v>
      </c>
      <c r="N2722" s="6">
        <f t="shared" si="380"/>
        <v>0</v>
      </c>
      <c r="O2722" s="6">
        <f t="shared" si="383"/>
        <v>0</v>
      </c>
      <c r="P2722" s="6">
        <f>FORECAST(J2722,Inputs!$B$10:$B$18,Inputs!$A$10:$A$18)</f>
        <v>30.819142657941274</v>
      </c>
      <c r="Q2722" s="6">
        <f>IF(Inputs!$D$10="Yes",IF('Hourly Calcs'!P2722&gt;'Hourly Calcs'!K2722,'Hourly Calcs'!O2722,N2722+O2722),N2722+O2722)</f>
        <v>0</v>
      </c>
      <c r="R2722" s="12">
        <f t="shared" si="384"/>
        <v>0</v>
      </c>
      <c r="S2722" s="1">
        <f>IF(AND(A2722&gt;=5,A2722&lt;=9),INDEX(Demand!$C$3:$C$26,C2722),INDEX(Demand!$B$3:$B$26,C2722))</f>
        <v>350</v>
      </c>
      <c r="T2722" s="7">
        <f t="shared" si="385"/>
        <v>0</v>
      </c>
      <c r="U2722" s="7">
        <f t="shared" si="386"/>
        <v>0</v>
      </c>
    </row>
    <row r="2723" spans="1:21" x14ac:dyDescent="0.2">
      <c r="A2723" s="1">
        <v>4</v>
      </c>
      <c r="B2723" s="1">
        <v>24</v>
      </c>
      <c r="C2723" s="1">
        <v>3</v>
      </c>
      <c r="D2723">
        <v>5.0999999999999996</v>
      </c>
      <c r="E2723">
        <v>0.5</v>
      </c>
      <c r="F2723">
        <v>72</v>
      </c>
      <c r="G2723">
        <v>0</v>
      </c>
      <c r="H2723">
        <v>0</v>
      </c>
      <c r="I2723">
        <v>0</v>
      </c>
      <c r="J2723" s="4">
        <f t="shared" si="381"/>
        <v>42.817482134589454</v>
      </c>
      <c r="K2723" s="4">
        <f t="shared" si="382"/>
        <v>-16.578162405952767</v>
      </c>
      <c r="L2723" s="5">
        <f t="shared" ref="L2723:L2786" si="387">IF(ABS($B$5-J2723)&gt;90,0,ABS($B$5-J2723))</f>
        <v>0</v>
      </c>
      <c r="M2723" s="5">
        <f t="shared" ref="M2723:M2786" si="388">IF(K2723&gt;0,ABS($B$4-K2723),0)</f>
        <v>0</v>
      </c>
      <c r="N2723" s="6">
        <f t="shared" si="380"/>
        <v>0</v>
      </c>
      <c r="O2723" s="6">
        <f t="shared" si="383"/>
        <v>0</v>
      </c>
      <c r="P2723" s="6">
        <f>FORECAST(J2723,Inputs!$B$10:$B$18,Inputs!$A$10:$A$18)</f>
        <v>30.952013723468419</v>
      </c>
      <c r="Q2723" s="6">
        <f>IF(Inputs!$D$10="Yes",IF('Hourly Calcs'!P2723&gt;'Hourly Calcs'!K2723,'Hourly Calcs'!O2723,N2723+O2723),N2723+O2723)</f>
        <v>0</v>
      </c>
      <c r="R2723" s="12">
        <f t="shared" si="384"/>
        <v>0</v>
      </c>
      <c r="S2723" s="1">
        <f>IF(AND(A2723&gt;=5,A2723&lt;=9),INDEX(Demand!$C$3:$C$26,C2723),INDEX(Demand!$B$3:$B$26,C2723))</f>
        <v>350</v>
      </c>
      <c r="T2723" s="7">
        <f t="shared" si="385"/>
        <v>0</v>
      </c>
      <c r="U2723" s="7">
        <f t="shared" si="386"/>
        <v>0</v>
      </c>
    </row>
    <row r="2724" spans="1:21" x14ac:dyDescent="0.2">
      <c r="A2724" s="1">
        <v>4</v>
      </c>
      <c r="B2724" s="1">
        <v>24</v>
      </c>
      <c r="C2724" s="1">
        <v>4</v>
      </c>
      <c r="D2724">
        <v>4.9000000000000004</v>
      </c>
      <c r="E2724">
        <v>0.2</v>
      </c>
      <c r="F2724">
        <v>72</v>
      </c>
      <c r="G2724">
        <v>0</v>
      </c>
      <c r="H2724">
        <v>0</v>
      </c>
      <c r="I2724">
        <v>0</v>
      </c>
      <c r="J2724" s="4">
        <f t="shared" si="381"/>
        <v>55.879278584023808</v>
      </c>
      <c r="K2724" s="4">
        <f t="shared" si="382"/>
        <v>-9.3511818690742814</v>
      </c>
      <c r="L2724" s="5">
        <f t="shared" si="387"/>
        <v>0</v>
      </c>
      <c r="M2724" s="5">
        <f t="shared" si="388"/>
        <v>0</v>
      </c>
      <c r="N2724" s="6">
        <f t="shared" si="380"/>
        <v>0</v>
      </c>
      <c r="O2724" s="6">
        <f t="shared" si="383"/>
        <v>0</v>
      </c>
      <c r="P2724" s="6">
        <f>FORECAST(J2724,Inputs!$B$10:$B$18,Inputs!$A$10:$A$18)</f>
        <v>31.072956283185405</v>
      </c>
      <c r="Q2724" s="6">
        <f>IF(Inputs!$D$10="Yes",IF('Hourly Calcs'!P2724&gt;'Hourly Calcs'!K2724,'Hourly Calcs'!O2724,N2724+O2724),N2724+O2724)</f>
        <v>0</v>
      </c>
      <c r="R2724" s="12">
        <f t="shared" si="384"/>
        <v>0</v>
      </c>
      <c r="S2724" s="1">
        <f>IF(AND(A2724&gt;=5,A2724&lt;=9),INDEX(Demand!$C$3:$C$26,C2724),INDEX(Demand!$B$3:$B$26,C2724))</f>
        <v>350</v>
      </c>
      <c r="T2724" s="7">
        <f t="shared" si="385"/>
        <v>0</v>
      </c>
      <c r="U2724" s="7">
        <f t="shared" si="386"/>
        <v>0</v>
      </c>
    </row>
    <row r="2725" spans="1:21" x14ac:dyDescent="0.2">
      <c r="A2725" s="1">
        <v>4</v>
      </c>
      <c r="B2725" s="1">
        <v>24</v>
      </c>
      <c r="C2725" s="1">
        <v>5</v>
      </c>
      <c r="D2725">
        <v>4.5999999999999996</v>
      </c>
      <c r="E2725">
        <v>-0.5</v>
      </c>
      <c r="F2725">
        <v>69</v>
      </c>
      <c r="G2725">
        <v>0</v>
      </c>
      <c r="H2725">
        <v>0</v>
      </c>
      <c r="I2725">
        <v>0</v>
      </c>
      <c r="J2725" s="4">
        <f t="shared" si="381"/>
        <v>67.919100442473123</v>
      </c>
      <c r="K2725" s="4">
        <f t="shared" si="382"/>
        <v>-0.68067951710999353</v>
      </c>
      <c r="L2725" s="5">
        <f t="shared" si="387"/>
        <v>0</v>
      </c>
      <c r="M2725" s="5">
        <f t="shared" si="388"/>
        <v>0</v>
      </c>
      <c r="N2725" s="6">
        <f t="shared" si="380"/>
        <v>0</v>
      </c>
      <c r="O2725" s="6">
        <f t="shared" si="383"/>
        <v>0</v>
      </c>
      <c r="P2725" s="6">
        <f>FORECAST(J2725,Inputs!$B$10:$B$18,Inputs!$A$10:$A$18)</f>
        <v>31.184436115208083</v>
      </c>
      <c r="Q2725" s="6">
        <f>IF(Inputs!$D$10="Yes",IF('Hourly Calcs'!P2725&gt;'Hourly Calcs'!K2725,'Hourly Calcs'!O2725,N2725+O2725),N2725+O2725)</f>
        <v>0</v>
      </c>
      <c r="R2725" s="12">
        <f t="shared" si="384"/>
        <v>0</v>
      </c>
      <c r="S2725" s="1">
        <f>IF(AND(A2725&gt;=5,A2725&lt;=9),INDEX(Demand!$C$3:$C$26,C2725),INDEX(Demand!$B$3:$B$26,C2725))</f>
        <v>350</v>
      </c>
      <c r="T2725" s="7">
        <f t="shared" si="385"/>
        <v>0</v>
      </c>
      <c r="U2725" s="7">
        <f t="shared" si="386"/>
        <v>0</v>
      </c>
    </row>
    <row r="2726" spans="1:21" x14ac:dyDescent="0.2">
      <c r="A2726" s="1">
        <v>4</v>
      </c>
      <c r="B2726" s="1">
        <v>24</v>
      </c>
      <c r="C2726" s="1">
        <v>6</v>
      </c>
      <c r="D2726">
        <v>4.5</v>
      </c>
      <c r="E2726">
        <v>-1.6</v>
      </c>
      <c r="F2726">
        <v>64</v>
      </c>
      <c r="G2726">
        <v>19</v>
      </c>
      <c r="H2726">
        <v>0</v>
      </c>
      <c r="I2726">
        <v>19</v>
      </c>
      <c r="J2726" s="4">
        <f t="shared" si="381"/>
        <v>79.38546774247861</v>
      </c>
      <c r="K2726" s="4">
        <f t="shared" si="382"/>
        <v>8.2072192378476956</v>
      </c>
      <c r="L2726" s="5">
        <f t="shared" si="387"/>
        <v>85.61453225752139</v>
      </c>
      <c r="M2726" s="5">
        <f t="shared" si="388"/>
        <v>25.792780762152304</v>
      </c>
      <c r="N2726" s="6">
        <f t="shared" si="380"/>
        <v>0</v>
      </c>
      <c r="O2726" s="6">
        <f t="shared" si="383"/>
        <v>17.375856939272897</v>
      </c>
      <c r="P2726" s="6">
        <f>FORECAST(J2726,Inputs!$B$10:$B$18,Inputs!$A$10:$A$18)</f>
        <v>31.290606182800726</v>
      </c>
      <c r="Q2726" s="6">
        <f>IF(Inputs!$D$10="Yes",IF('Hourly Calcs'!P2726&gt;'Hourly Calcs'!K2726,'Hourly Calcs'!O2726,N2726+O2726),N2726+O2726)</f>
        <v>17.375856939272897</v>
      </c>
      <c r="R2726" s="12">
        <f t="shared" si="384"/>
        <v>82.570072175424798</v>
      </c>
      <c r="S2726" s="1">
        <f>IF(AND(A2726&gt;=5,A2726&lt;=9),INDEX(Demand!$C$3:$C$26,C2726),INDEX(Demand!$B$3:$B$26,C2726))</f>
        <v>350</v>
      </c>
      <c r="T2726" s="7">
        <f t="shared" si="385"/>
        <v>82.570072175424798</v>
      </c>
      <c r="U2726" s="7">
        <f t="shared" si="386"/>
        <v>0</v>
      </c>
    </row>
    <row r="2727" spans="1:21" x14ac:dyDescent="0.2">
      <c r="A2727" s="1">
        <v>4</v>
      </c>
      <c r="B2727" s="1">
        <v>24</v>
      </c>
      <c r="C2727" s="1">
        <v>7</v>
      </c>
      <c r="D2727">
        <v>5</v>
      </c>
      <c r="E2727">
        <v>-1.5</v>
      </c>
      <c r="F2727">
        <v>62</v>
      </c>
      <c r="G2727">
        <v>134</v>
      </c>
      <c r="H2727">
        <v>146</v>
      </c>
      <c r="I2727">
        <v>100</v>
      </c>
      <c r="J2727" s="4">
        <f t="shared" si="381"/>
        <v>90.832553804702741</v>
      </c>
      <c r="K2727" s="4">
        <f t="shared" si="382"/>
        <v>17.606186555759052</v>
      </c>
      <c r="L2727" s="5">
        <f t="shared" si="387"/>
        <v>74.167446195297259</v>
      </c>
      <c r="M2727" s="5">
        <f t="shared" si="388"/>
        <v>16.393813444240948</v>
      </c>
      <c r="N2727" s="6">
        <f t="shared" si="380"/>
        <v>57.841965692336494</v>
      </c>
      <c r="O2727" s="6">
        <f t="shared" si="383"/>
        <v>91.45187862775208</v>
      </c>
      <c r="P2727" s="6">
        <f>FORECAST(J2727,Inputs!$B$10:$B$18,Inputs!$A$10:$A$18)</f>
        <v>31.396597720413912</v>
      </c>
      <c r="Q2727" s="6">
        <f>IF(Inputs!$D$10="Yes",IF('Hourly Calcs'!P2727&gt;'Hourly Calcs'!K2727,'Hourly Calcs'!O2727,N2727+O2727),N2727+O2727)</f>
        <v>91.45187862775208</v>
      </c>
      <c r="R2727" s="12">
        <f t="shared" si="384"/>
        <v>434.57932723907788</v>
      </c>
      <c r="S2727" s="1">
        <f>IF(AND(A2727&gt;=5,A2727&lt;=9),INDEX(Demand!$C$3:$C$26,C2727),INDEX(Demand!$B$3:$B$26,C2727))</f>
        <v>350</v>
      </c>
      <c r="T2727" s="7">
        <f t="shared" si="385"/>
        <v>350</v>
      </c>
      <c r="U2727" s="7">
        <f t="shared" si="386"/>
        <v>84.579327239077884</v>
      </c>
    </row>
    <row r="2728" spans="1:21" x14ac:dyDescent="0.2">
      <c r="A2728" s="1">
        <v>4</v>
      </c>
      <c r="B2728" s="1">
        <v>24</v>
      </c>
      <c r="C2728" s="1">
        <v>8</v>
      </c>
      <c r="D2728">
        <v>5.7</v>
      </c>
      <c r="E2728">
        <v>-1.3</v>
      </c>
      <c r="F2728">
        <v>60</v>
      </c>
      <c r="G2728">
        <v>308</v>
      </c>
      <c r="H2728">
        <v>404</v>
      </c>
      <c r="I2728">
        <v>150</v>
      </c>
      <c r="J2728" s="4">
        <f t="shared" si="381"/>
        <v>102.92975369648642</v>
      </c>
      <c r="K2728" s="4">
        <f t="shared" si="382"/>
        <v>27.009429765492975</v>
      </c>
      <c r="L2728" s="5">
        <f t="shared" si="387"/>
        <v>62.070246303513585</v>
      </c>
      <c r="M2728" s="5">
        <f t="shared" si="388"/>
        <v>6.9905702345070253</v>
      </c>
      <c r="N2728" s="6">
        <f t="shared" si="380"/>
        <v>246.37910760335936</v>
      </c>
      <c r="O2728" s="6">
        <f t="shared" si="383"/>
        <v>137.17781794162812</v>
      </c>
      <c r="P2728" s="6">
        <f>FORECAST(J2728,Inputs!$B$10:$B$18,Inputs!$A$10:$A$18)</f>
        <v>31.50860883052302</v>
      </c>
      <c r="Q2728" s="6">
        <f>IF(Inputs!$D$10="Yes",IF('Hourly Calcs'!P2728&gt;'Hourly Calcs'!K2728,'Hourly Calcs'!O2728,N2728+O2728),N2728+O2728)</f>
        <v>137.17781794162812</v>
      </c>
      <c r="R2728" s="12">
        <f t="shared" si="384"/>
        <v>651.86899085861683</v>
      </c>
      <c r="S2728" s="1">
        <f>IF(AND(A2728&gt;=5,A2728&lt;=9),INDEX(Demand!$C$3:$C$26,C2728),INDEX(Demand!$B$3:$B$26,C2728))</f>
        <v>350</v>
      </c>
      <c r="T2728" s="7">
        <f t="shared" si="385"/>
        <v>350</v>
      </c>
      <c r="U2728" s="7">
        <f t="shared" si="386"/>
        <v>301.86899085861683</v>
      </c>
    </row>
    <row r="2729" spans="1:21" x14ac:dyDescent="0.2">
      <c r="A2729" s="1">
        <v>4</v>
      </c>
      <c r="B2729" s="1">
        <v>24</v>
      </c>
      <c r="C2729" s="1">
        <v>9</v>
      </c>
      <c r="D2729">
        <v>6.3</v>
      </c>
      <c r="E2729">
        <v>-2.1</v>
      </c>
      <c r="F2729">
        <v>54</v>
      </c>
      <c r="G2729">
        <v>485</v>
      </c>
      <c r="H2729">
        <v>608</v>
      </c>
      <c r="I2729">
        <v>158</v>
      </c>
      <c r="J2729" s="4">
        <f t="shared" si="381"/>
        <v>116.52173404750141</v>
      </c>
      <c r="K2729" s="4">
        <f t="shared" si="382"/>
        <v>35.937801905256428</v>
      </c>
      <c r="L2729" s="5">
        <f t="shared" si="387"/>
        <v>48.478265952498589</v>
      </c>
      <c r="M2729" s="5">
        <f t="shared" si="388"/>
        <v>1.9378019052564284</v>
      </c>
      <c r="N2729" s="6">
        <f t="shared" si="380"/>
        <v>478.31333821201588</v>
      </c>
      <c r="O2729" s="6">
        <f t="shared" si="383"/>
        <v>144.4939682318483</v>
      </c>
      <c r="P2729" s="6">
        <f>FORECAST(J2729,Inputs!$B$10:$B$18,Inputs!$A$10:$A$18)</f>
        <v>31.634460500439825</v>
      </c>
      <c r="Q2729" s="6">
        <f>IF(Inputs!$D$10="Yes",IF('Hourly Calcs'!P2729&gt;'Hourly Calcs'!K2729,'Hourly Calcs'!O2729,N2729+O2729),N2729+O2729)</f>
        <v>622.80730644386415</v>
      </c>
      <c r="R2729" s="12">
        <f t="shared" si="384"/>
        <v>2959.5803202212423</v>
      </c>
      <c r="S2729" s="1">
        <f>IF(AND(A2729&gt;=5,A2729&lt;=9),INDEX(Demand!$C$3:$C$26,C2729),INDEX(Demand!$B$3:$B$26,C2729))</f>
        <v>350</v>
      </c>
      <c r="T2729" s="7">
        <f t="shared" si="385"/>
        <v>350</v>
      </c>
      <c r="U2729" s="7">
        <f t="shared" si="386"/>
        <v>2609.5803202212423</v>
      </c>
    </row>
    <row r="2730" spans="1:21" x14ac:dyDescent="0.2">
      <c r="A2730" s="1">
        <v>4</v>
      </c>
      <c r="B2730" s="1">
        <v>24</v>
      </c>
      <c r="C2730" s="1">
        <v>10</v>
      </c>
      <c r="D2730">
        <v>6.9</v>
      </c>
      <c r="E2730">
        <v>-2.4</v>
      </c>
      <c r="F2730">
        <v>50</v>
      </c>
      <c r="G2730">
        <v>633</v>
      </c>
      <c r="H2730">
        <v>713</v>
      </c>
      <c r="I2730">
        <v>163</v>
      </c>
      <c r="J2730" s="4">
        <f t="shared" si="381"/>
        <v>132.65231776217109</v>
      </c>
      <c r="K2730" s="4">
        <f t="shared" si="382"/>
        <v>43.7598649536057</v>
      </c>
      <c r="L2730" s="5">
        <f t="shared" si="387"/>
        <v>32.347682237828906</v>
      </c>
      <c r="M2730" s="5">
        <f t="shared" si="388"/>
        <v>9.7598649536056996</v>
      </c>
      <c r="N2730" s="6">
        <f t="shared" si="380"/>
        <v>652.10491533139782</v>
      </c>
      <c r="O2730" s="6">
        <f t="shared" si="383"/>
        <v>149.06656216323589</v>
      </c>
      <c r="P2730" s="6">
        <f>FORECAST(J2730,Inputs!$B$10:$B$18,Inputs!$A$10:$A$18)</f>
        <v>31.783817757057136</v>
      </c>
      <c r="Q2730" s="6">
        <f>IF(Inputs!$D$10="Yes",IF('Hourly Calcs'!P2730&gt;'Hourly Calcs'!K2730,'Hourly Calcs'!O2730,N2730+O2730),N2730+O2730)</f>
        <v>801.17147749463368</v>
      </c>
      <c r="R2730" s="12">
        <f t="shared" si="384"/>
        <v>3807.1668610544989</v>
      </c>
      <c r="S2730" s="1">
        <f>IF(AND(A2730&gt;=5,A2730&lt;=9),INDEX(Demand!$C$3:$C$26,C2730),INDEX(Demand!$B$3:$B$26,C2730))</f>
        <v>600</v>
      </c>
      <c r="T2730" s="7">
        <f t="shared" si="385"/>
        <v>600</v>
      </c>
      <c r="U2730" s="7">
        <f t="shared" si="386"/>
        <v>3207.1668610544989</v>
      </c>
    </row>
    <row r="2731" spans="1:21" x14ac:dyDescent="0.2">
      <c r="A2731" s="1">
        <v>4</v>
      </c>
      <c r="B2731" s="1">
        <v>24</v>
      </c>
      <c r="C2731" s="1">
        <v>11</v>
      </c>
      <c r="D2731">
        <v>7.7</v>
      </c>
      <c r="E2731">
        <v>-2.2999999999999998</v>
      </c>
      <c r="F2731">
        <v>48</v>
      </c>
      <c r="G2731">
        <v>744</v>
      </c>
      <c r="H2731">
        <v>836</v>
      </c>
      <c r="I2731">
        <v>120</v>
      </c>
      <c r="J2731" s="4">
        <f t="shared" si="381"/>
        <v>152.27197601820657</v>
      </c>
      <c r="K2731" s="4">
        <f t="shared" si="382"/>
        <v>49.567424664703729</v>
      </c>
      <c r="L2731" s="5">
        <f t="shared" si="387"/>
        <v>12.728023981793427</v>
      </c>
      <c r="M2731" s="5">
        <f t="shared" si="388"/>
        <v>15.567424664703729</v>
      </c>
      <c r="N2731" s="6">
        <f t="shared" si="380"/>
        <v>823.2865735571296</v>
      </c>
      <c r="O2731" s="6">
        <f t="shared" si="383"/>
        <v>109.7422543533025</v>
      </c>
      <c r="P2731" s="6">
        <f>FORECAST(J2731,Inputs!$B$10:$B$18,Inputs!$A$10:$A$18)</f>
        <v>31.965481259427836</v>
      </c>
      <c r="Q2731" s="6">
        <f>IF(Inputs!$D$10="Yes",IF('Hourly Calcs'!P2731&gt;'Hourly Calcs'!K2731,'Hourly Calcs'!O2731,N2731+O2731),N2731+O2731)</f>
        <v>933.02882791043214</v>
      </c>
      <c r="R2731" s="12">
        <f t="shared" si="384"/>
        <v>4433.7529902303731</v>
      </c>
      <c r="S2731" s="1">
        <f>IF(AND(A2731&gt;=5,A2731&lt;=9),INDEX(Demand!$C$3:$C$26,C2731),INDEX(Demand!$B$3:$B$26,C2731))</f>
        <v>600</v>
      </c>
      <c r="T2731" s="7">
        <f t="shared" si="385"/>
        <v>600</v>
      </c>
      <c r="U2731" s="7">
        <f t="shared" si="386"/>
        <v>3833.7529902303731</v>
      </c>
    </row>
    <row r="2732" spans="1:21" x14ac:dyDescent="0.2">
      <c r="A2732" s="1">
        <v>4</v>
      </c>
      <c r="B2732" s="1">
        <v>24</v>
      </c>
      <c r="C2732" s="1">
        <v>12</v>
      </c>
      <c r="D2732">
        <v>8.4</v>
      </c>
      <c r="E2732">
        <v>-3.9</v>
      </c>
      <c r="F2732">
        <v>40</v>
      </c>
      <c r="G2732">
        <v>807</v>
      </c>
      <c r="H2732">
        <v>848</v>
      </c>
      <c r="I2732">
        <v>133</v>
      </c>
      <c r="J2732" s="4">
        <f t="shared" si="381"/>
        <v>175.14817319941599</v>
      </c>
      <c r="K2732" s="4">
        <f t="shared" si="382"/>
        <v>52.25712991297852</v>
      </c>
      <c r="L2732" s="5">
        <f t="shared" si="387"/>
        <v>10.148173199415993</v>
      </c>
      <c r="M2732" s="5">
        <f t="shared" si="388"/>
        <v>18.25712991297852</v>
      </c>
      <c r="N2732" s="6">
        <f t="shared" si="380"/>
        <v>841.65019302342171</v>
      </c>
      <c r="O2732" s="6">
        <f t="shared" si="383"/>
        <v>121.63099857491027</v>
      </c>
      <c r="P2732" s="6">
        <f>FORECAST(J2732,Inputs!$B$10:$B$18,Inputs!$A$10:$A$18)</f>
        <v>32.177297899994592</v>
      </c>
      <c r="Q2732" s="6">
        <f>IF(Inputs!$D$10="Yes",IF('Hourly Calcs'!P2732&gt;'Hourly Calcs'!K2732,'Hourly Calcs'!O2732,N2732+O2732),N2732+O2732)</f>
        <v>963.28119159833193</v>
      </c>
      <c r="R2732" s="12">
        <f t="shared" si="384"/>
        <v>4577.5122224752731</v>
      </c>
      <c r="S2732" s="1">
        <f>IF(AND(A2732&gt;=5,A2732&lt;=9),INDEX(Demand!$C$3:$C$26,C2732),INDEX(Demand!$B$3:$B$26,C2732))</f>
        <v>600</v>
      </c>
      <c r="T2732" s="7">
        <f t="shared" si="385"/>
        <v>600</v>
      </c>
      <c r="U2732" s="7">
        <f t="shared" si="386"/>
        <v>3977.5122224752731</v>
      </c>
    </row>
    <row r="2733" spans="1:21" x14ac:dyDescent="0.2">
      <c r="A2733" s="1">
        <v>4</v>
      </c>
      <c r="B2733" s="1">
        <v>24</v>
      </c>
      <c r="C2733" s="1">
        <v>13</v>
      </c>
      <c r="D2733">
        <v>8.3000000000000007</v>
      </c>
      <c r="E2733">
        <v>-3.6</v>
      </c>
      <c r="F2733">
        <v>41</v>
      </c>
      <c r="G2733">
        <v>792</v>
      </c>
      <c r="H2733">
        <v>709</v>
      </c>
      <c r="I2733">
        <v>225</v>
      </c>
      <c r="J2733" s="4">
        <f t="shared" si="381"/>
        <v>198.74325659062853</v>
      </c>
      <c r="K2733" s="4">
        <f t="shared" si="382"/>
        <v>51.116156449356268</v>
      </c>
      <c r="L2733" s="5">
        <f t="shared" si="387"/>
        <v>33.743256590628533</v>
      </c>
      <c r="M2733" s="5">
        <f t="shared" si="388"/>
        <v>17.116156449356268</v>
      </c>
      <c r="N2733" s="6">
        <f t="shared" si="380"/>
        <v>664.49827703141671</v>
      </c>
      <c r="O2733" s="6">
        <f t="shared" si="383"/>
        <v>205.76672691244218</v>
      </c>
      <c r="P2733" s="6">
        <f>FORECAST(J2733,Inputs!$B$10:$B$18,Inputs!$A$10:$A$18)</f>
        <v>32.395770894357668</v>
      </c>
      <c r="Q2733" s="6">
        <f>IF(Inputs!$D$10="Yes",IF('Hourly Calcs'!P2733&gt;'Hourly Calcs'!K2733,'Hourly Calcs'!O2733,N2733+O2733),N2733+O2733)</f>
        <v>870.26500394385891</v>
      </c>
      <c r="R2733" s="12">
        <f t="shared" si="384"/>
        <v>4135.499298741217</v>
      </c>
      <c r="S2733" s="1">
        <f>IF(AND(A2733&gt;=5,A2733&lt;=9),INDEX(Demand!$C$3:$C$26,C2733),INDEX(Demand!$B$3:$B$26,C2733))</f>
        <v>600</v>
      </c>
      <c r="T2733" s="7">
        <f t="shared" si="385"/>
        <v>600</v>
      </c>
      <c r="U2733" s="7">
        <f t="shared" si="386"/>
        <v>3535.499298741217</v>
      </c>
    </row>
    <row r="2734" spans="1:21" x14ac:dyDescent="0.2">
      <c r="A2734" s="1">
        <v>4</v>
      </c>
      <c r="B2734" s="1">
        <v>24</v>
      </c>
      <c r="C2734" s="1">
        <v>14</v>
      </c>
      <c r="D2734">
        <v>8.8000000000000007</v>
      </c>
      <c r="E2734">
        <v>-1.7</v>
      </c>
      <c r="F2734">
        <v>47</v>
      </c>
      <c r="G2734">
        <v>699</v>
      </c>
      <c r="H2734">
        <v>506</v>
      </c>
      <c r="I2734">
        <v>314</v>
      </c>
      <c r="J2734" s="4">
        <f t="shared" si="381"/>
        <v>219.85843537992136</v>
      </c>
      <c r="K2734" s="4">
        <f t="shared" si="382"/>
        <v>46.468289284916018</v>
      </c>
      <c r="L2734" s="5">
        <f t="shared" si="387"/>
        <v>54.85843537992136</v>
      </c>
      <c r="M2734" s="5">
        <f t="shared" si="388"/>
        <v>12.468289284916018</v>
      </c>
      <c r="N2734" s="6">
        <f t="shared" si="380"/>
        <v>416.30492327162432</v>
      </c>
      <c r="O2734" s="6">
        <f t="shared" si="383"/>
        <v>287.15889889114152</v>
      </c>
      <c r="P2734" s="6">
        <f>FORECAST(J2734,Inputs!$B$10:$B$18,Inputs!$A$10:$A$18)</f>
        <v>32.591281809073344</v>
      </c>
      <c r="Q2734" s="6">
        <f>IF(Inputs!$D$10="Yes",IF('Hourly Calcs'!P2734&gt;'Hourly Calcs'!K2734,'Hourly Calcs'!O2734,N2734+O2734),N2734+O2734)</f>
        <v>703.46382216276584</v>
      </c>
      <c r="R2734" s="12">
        <f t="shared" si="384"/>
        <v>3342.8600829174629</v>
      </c>
      <c r="S2734" s="1">
        <f>IF(AND(A2734&gt;=5,A2734&lt;=9),INDEX(Demand!$C$3:$C$26,C2734),INDEX(Demand!$B$3:$B$26,C2734))</f>
        <v>600</v>
      </c>
      <c r="T2734" s="7">
        <f t="shared" si="385"/>
        <v>600</v>
      </c>
      <c r="U2734" s="7">
        <f t="shared" si="386"/>
        <v>2742.8600829174629</v>
      </c>
    </row>
    <row r="2735" spans="1:21" x14ac:dyDescent="0.2">
      <c r="A2735" s="1">
        <v>4</v>
      </c>
      <c r="B2735" s="1">
        <v>24</v>
      </c>
      <c r="C2735" s="1">
        <v>15</v>
      </c>
      <c r="D2735">
        <v>8.9</v>
      </c>
      <c r="E2735">
        <v>-1.8</v>
      </c>
      <c r="F2735">
        <v>46</v>
      </c>
      <c r="G2735">
        <v>607</v>
      </c>
      <c r="H2735">
        <v>506</v>
      </c>
      <c r="I2735">
        <v>262</v>
      </c>
      <c r="J2735" s="4">
        <f t="shared" si="381"/>
        <v>237.34798213109946</v>
      </c>
      <c r="K2735" s="4">
        <f t="shared" si="382"/>
        <v>39.35720420778997</v>
      </c>
      <c r="L2735" s="5">
        <f t="shared" si="387"/>
        <v>72.347982131099457</v>
      </c>
      <c r="M2735" s="5">
        <f t="shared" si="388"/>
        <v>5.3572042077899695</v>
      </c>
      <c r="N2735" s="6">
        <f t="shared" si="380"/>
        <v>332.36469465116181</v>
      </c>
      <c r="O2735" s="6">
        <f t="shared" si="383"/>
        <v>239.60392200471045</v>
      </c>
      <c r="P2735" s="6">
        <f>FORECAST(J2735,Inputs!$B$10:$B$18,Inputs!$A$10:$A$18)</f>
        <v>32.753222056769438</v>
      </c>
      <c r="Q2735" s="6">
        <f>IF(Inputs!$D$10="Yes",IF('Hourly Calcs'!P2735&gt;'Hourly Calcs'!K2735,'Hourly Calcs'!O2735,N2735+O2735),N2735+O2735)</f>
        <v>571.96861665587221</v>
      </c>
      <c r="R2735" s="12">
        <f t="shared" si="384"/>
        <v>2717.9948663487048</v>
      </c>
      <c r="S2735" s="1">
        <f>IF(AND(A2735&gt;=5,A2735&lt;=9),INDEX(Demand!$C$3:$C$26,C2735),INDEX(Demand!$B$3:$B$26,C2735))</f>
        <v>600</v>
      </c>
      <c r="T2735" s="7">
        <f t="shared" si="385"/>
        <v>600</v>
      </c>
      <c r="U2735" s="7">
        <f t="shared" si="386"/>
        <v>2117.9948663487048</v>
      </c>
    </row>
    <row r="2736" spans="1:21" x14ac:dyDescent="0.2">
      <c r="A2736" s="1">
        <v>4</v>
      </c>
      <c r="B2736" s="1">
        <v>24</v>
      </c>
      <c r="C2736" s="1">
        <v>16</v>
      </c>
      <c r="D2736">
        <v>8.8000000000000007</v>
      </c>
      <c r="E2736">
        <v>-2.1</v>
      </c>
      <c r="F2736">
        <v>45</v>
      </c>
      <c r="G2736">
        <v>476</v>
      </c>
      <c r="H2736">
        <v>399</v>
      </c>
      <c r="I2736">
        <v>249</v>
      </c>
      <c r="J2736" s="4">
        <f t="shared" si="381"/>
        <v>251.85807371276877</v>
      </c>
      <c r="K2736" s="4">
        <f t="shared" si="382"/>
        <v>30.805985443953773</v>
      </c>
      <c r="L2736" s="5">
        <f t="shared" si="387"/>
        <v>86.858073712768771</v>
      </c>
      <c r="M2736" s="5">
        <f t="shared" si="388"/>
        <v>3.194014556046227</v>
      </c>
      <c r="N2736" s="6">
        <f t="shared" si="380"/>
        <v>179.90983677995072</v>
      </c>
      <c r="O2736" s="6">
        <f t="shared" si="383"/>
        <v>227.71517778310269</v>
      </c>
      <c r="P2736" s="6">
        <f>FORECAST(J2736,Inputs!$B$10:$B$18,Inputs!$A$10:$A$18)</f>
        <v>32.887574756599712</v>
      </c>
      <c r="Q2736" s="6">
        <f>IF(Inputs!$D$10="Yes",IF('Hourly Calcs'!P2736&gt;'Hourly Calcs'!K2736,'Hourly Calcs'!O2736,N2736+O2736),N2736+O2736)</f>
        <v>227.71517778310269</v>
      </c>
      <c r="R2736" s="12">
        <f t="shared" si="384"/>
        <v>1082.1025248253038</v>
      </c>
      <c r="S2736" s="1">
        <f>IF(AND(A2736&gt;=5,A2736&lt;=9),INDEX(Demand!$C$3:$C$26,C2736),INDEX(Demand!$B$3:$B$26,C2736))</f>
        <v>900</v>
      </c>
      <c r="T2736" s="7">
        <f t="shared" si="385"/>
        <v>900</v>
      </c>
      <c r="U2736" s="7">
        <f t="shared" si="386"/>
        <v>182.10252482530382</v>
      </c>
    </row>
    <row r="2737" spans="1:21" x14ac:dyDescent="0.2">
      <c r="A2737" s="1">
        <v>4</v>
      </c>
      <c r="B2737" s="1">
        <v>24</v>
      </c>
      <c r="C2737" s="1">
        <v>17</v>
      </c>
      <c r="D2737">
        <v>8.8000000000000007</v>
      </c>
      <c r="E2737">
        <v>-1.9</v>
      </c>
      <c r="F2737">
        <v>46</v>
      </c>
      <c r="G2737">
        <v>338</v>
      </c>
      <c r="H2737">
        <v>372</v>
      </c>
      <c r="I2737">
        <v>179</v>
      </c>
      <c r="J2737" s="4">
        <f t="shared" si="381"/>
        <v>264.46507072330922</v>
      </c>
      <c r="K2737" s="4">
        <f t="shared" si="382"/>
        <v>21.551082790000464</v>
      </c>
      <c r="L2737" s="5">
        <f t="shared" si="387"/>
        <v>0</v>
      </c>
      <c r="M2737" s="5">
        <f t="shared" si="388"/>
        <v>12.448917209999536</v>
      </c>
      <c r="N2737" s="6">
        <f t="shared" si="380"/>
        <v>81.468876300711202</v>
      </c>
      <c r="O2737" s="6">
        <f t="shared" si="383"/>
        <v>163.69886274367622</v>
      </c>
      <c r="P2737" s="6">
        <f>FORECAST(J2737,Inputs!$B$10:$B$18,Inputs!$A$10:$A$18)</f>
        <v>33.004306210401012</v>
      </c>
      <c r="Q2737" s="6">
        <f>IF(Inputs!$D$10="Yes",IF('Hourly Calcs'!P2737&gt;'Hourly Calcs'!K2737,'Hourly Calcs'!O2737,N2737+O2737),N2737+O2737)</f>
        <v>163.69886274367622</v>
      </c>
      <c r="R2737" s="12">
        <f t="shared" si="384"/>
        <v>777.8969957579493</v>
      </c>
      <c r="S2737" s="1">
        <f>IF(AND(A2737&gt;=5,A2737&lt;=9),INDEX(Demand!$C$3:$C$26,C2737),INDEX(Demand!$B$3:$B$26,C2737))</f>
        <v>900</v>
      </c>
      <c r="T2737" s="7">
        <f t="shared" si="385"/>
        <v>777.8969957579493</v>
      </c>
      <c r="U2737" s="7">
        <f t="shared" si="386"/>
        <v>0</v>
      </c>
    </row>
    <row r="2738" spans="1:21" x14ac:dyDescent="0.2">
      <c r="A2738" s="1">
        <v>4</v>
      </c>
      <c r="B2738" s="1">
        <v>24</v>
      </c>
      <c r="C2738" s="1">
        <v>18</v>
      </c>
      <c r="D2738">
        <v>8.3000000000000007</v>
      </c>
      <c r="E2738">
        <v>-1</v>
      </c>
      <c r="F2738">
        <v>51</v>
      </c>
      <c r="G2738">
        <v>171</v>
      </c>
      <c r="H2738">
        <v>264</v>
      </c>
      <c r="I2738">
        <v>101</v>
      </c>
      <c r="J2738" s="4">
        <f t="shared" si="381"/>
        <v>276.10072505353014</v>
      </c>
      <c r="K2738" s="4">
        <f t="shared" si="382"/>
        <v>12.115164471058478</v>
      </c>
      <c r="L2738" s="5">
        <f t="shared" si="387"/>
        <v>0</v>
      </c>
      <c r="M2738" s="5">
        <f t="shared" si="388"/>
        <v>21.884835528941522</v>
      </c>
      <c r="N2738" s="6">
        <f t="shared" si="380"/>
        <v>0</v>
      </c>
      <c r="O2738" s="6">
        <f t="shared" si="383"/>
        <v>92.366397414029606</v>
      </c>
      <c r="P2738" s="6">
        <f>FORECAST(J2738,Inputs!$B$10:$B$18,Inputs!$A$10:$A$18)</f>
        <v>33.112043750495644</v>
      </c>
      <c r="Q2738" s="6">
        <f>IF(Inputs!$D$10="Yes",IF('Hourly Calcs'!P2738&gt;'Hourly Calcs'!K2738,'Hourly Calcs'!O2738,N2738+O2738),N2738+O2738)</f>
        <v>92.366397414029606</v>
      </c>
      <c r="R2738" s="12">
        <f t="shared" si="384"/>
        <v>438.92512051146866</v>
      </c>
      <c r="S2738" s="1">
        <f>IF(AND(A2738&gt;=5,A2738&lt;=9),INDEX(Demand!$C$3:$C$26,C2738),INDEX(Demand!$B$3:$B$26,C2738))</f>
        <v>900</v>
      </c>
      <c r="T2738" s="7">
        <f t="shared" si="385"/>
        <v>438.92512051146866</v>
      </c>
      <c r="U2738" s="7">
        <f t="shared" si="386"/>
        <v>0</v>
      </c>
    </row>
    <row r="2739" spans="1:21" x14ac:dyDescent="0.2">
      <c r="A2739" s="1">
        <v>4</v>
      </c>
      <c r="B2739" s="1">
        <v>24</v>
      </c>
      <c r="C2739" s="1">
        <v>19</v>
      </c>
      <c r="D2739">
        <v>7.4</v>
      </c>
      <c r="E2739">
        <v>-1.3</v>
      </c>
      <c r="F2739">
        <v>53</v>
      </c>
      <c r="G2739">
        <v>33</v>
      </c>
      <c r="H2739">
        <v>4</v>
      </c>
      <c r="I2739">
        <v>33</v>
      </c>
      <c r="J2739" s="4">
        <f t="shared" si="381"/>
        <v>287.49745592102886</v>
      </c>
      <c r="K2739" s="4">
        <f t="shared" si="382"/>
        <v>3.011512155286951</v>
      </c>
      <c r="L2739" s="5">
        <f t="shared" si="387"/>
        <v>0</v>
      </c>
      <c r="M2739" s="5">
        <f t="shared" si="388"/>
        <v>30.988487844713049</v>
      </c>
      <c r="N2739" s="6">
        <f t="shared" si="380"/>
        <v>0</v>
      </c>
      <c r="O2739" s="6">
        <f t="shared" si="383"/>
        <v>30.179119947158188</v>
      </c>
      <c r="P2739" s="6">
        <f>FORECAST(J2739,Inputs!$B$10:$B$18,Inputs!$A$10:$A$18)</f>
        <v>33.217569036305818</v>
      </c>
      <c r="Q2739" s="6">
        <f>IF(Inputs!$D$10="Yes",IF('Hourly Calcs'!P2739&gt;'Hourly Calcs'!K2739,'Hourly Calcs'!O2739,N2739+O2739),N2739+O2739)</f>
        <v>30.179119947158188</v>
      </c>
      <c r="R2739" s="12">
        <f t="shared" si="384"/>
        <v>143.4111779888957</v>
      </c>
      <c r="S2739" s="1">
        <f>IF(AND(A2739&gt;=5,A2739&lt;=9),INDEX(Demand!$C$3:$C$26,C2739),INDEX(Demand!$B$3:$B$26,C2739))</f>
        <v>900</v>
      </c>
      <c r="T2739" s="7">
        <f t="shared" si="385"/>
        <v>143.4111779888957</v>
      </c>
      <c r="U2739" s="7">
        <f t="shared" si="386"/>
        <v>0</v>
      </c>
    </row>
    <row r="2740" spans="1:21" x14ac:dyDescent="0.2">
      <c r="A2740" s="1">
        <v>4</v>
      </c>
      <c r="B2740" s="1">
        <v>24</v>
      </c>
      <c r="C2740" s="1">
        <v>20</v>
      </c>
      <c r="D2740">
        <v>6.8</v>
      </c>
      <c r="E2740">
        <v>-4.9000000000000004</v>
      </c>
      <c r="F2740">
        <v>41</v>
      </c>
      <c r="G2740">
        <v>0</v>
      </c>
      <c r="H2740">
        <v>0</v>
      </c>
      <c r="I2740">
        <v>0</v>
      </c>
      <c r="J2740" s="4">
        <f t="shared" si="381"/>
        <v>299.24977123481045</v>
      </c>
      <c r="K2740" s="4">
        <f t="shared" si="382"/>
        <v>-5.8662349123403175</v>
      </c>
      <c r="L2740" s="5">
        <f t="shared" si="387"/>
        <v>0</v>
      </c>
      <c r="M2740" s="5">
        <f t="shared" si="388"/>
        <v>0</v>
      </c>
      <c r="N2740" s="6">
        <f t="shared" si="380"/>
        <v>0</v>
      </c>
      <c r="O2740" s="6">
        <f t="shared" si="383"/>
        <v>0</v>
      </c>
      <c r="P2740" s="6">
        <f>FORECAST(J2740,Inputs!$B$10:$B$18,Inputs!$A$10:$A$18)</f>
        <v>33.326386770692686</v>
      </c>
      <c r="Q2740" s="6">
        <f>IF(Inputs!$D$10="Yes",IF('Hourly Calcs'!P2740&gt;'Hourly Calcs'!K2740,'Hourly Calcs'!O2740,N2740+O2740),N2740+O2740)</f>
        <v>0</v>
      </c>
      <c r="R2740" s="12">
        <f t="shared" si="384"/>
        <v>0</v>
      </c>
      <c r="S2740" s="1">
        <f>IF(AND(A2740&gt;=5,A2740&lt;=9),INDEX(Demand!$C$3:$C$26,C2740),INDEX(Demand!$B$3:$B$26,C2740))</f>
        <v>800</v>
      </c>
      <c r="T2740" s="7">
        <f t="shared" si="385"/>
        <v>0</v>
      </c>
      <c r="U2740" s="7">
        <f t="shared" si="386"/>
        <v>0</v>
      </c>
    </row>
    <row r="2741" spans="1:21" x14ac:dyDescent="0.2">
      <c r="A2741" s="1">
        <v>4</v>
      </c>
      <c r="B2741" s="1">
        <v>24</v>
      </c>
      <c r="C2741" s="1">
        <v>21</v>
      </c>
      <c r="D2741">
        <v>6.3</v>
      </c>
      <c r="E2741">
        <v>-3.6</v>
      </c>
      <c r="F2741">
        <v>47</v>
      </c>
      <c r="G2741">
        <v>0</v>
      </c>
      <c r="H2741">
        <v>0</v>
      </c>
      <c r="I2741">
        <v>0</v>
      </c>
      <c r="J2741" s="4">
        <f t="shared" si="381"/>
        <v>311.84936850772982</v>
      </c>
      <c r="K2741" s="4">
        <f t="shared" si="382"/>
        <v>-13.605345888554922</v>
      </c>
      <c r="L2741" s="5">
        <f t="shared" si="387"/>
        <v>0</v>
      </c>
      <c r="M2741" s="5">
        <f t="shared" si="388"/>
        <v>0</v>
      </c>
      <c r="N2741" s="6">
        <f t="shared" si="380"/>
        <v>0</v>
      </c>
      <c r="O2741" s="6">
        <f t="shared" si="383"/>
        <v>0</v>
      </c>
      <c r="P2741" s="6">
        <f>FORECAST(J2741,Inputs!$B$10:$B$18,Inputs!$A$10:$A$18)</f>
        <v>33.443049708404907</v>
      </c>
      <c r="Q2741" s="6">
        <f>IF(Inputs!$D$10="Yes",IF('Hourly Calcs'!P2741&gt;'Hourly Calcs'!K2741,'Hourly Calcs'!O2741,N2741+O2741),N2741+O2741)</f>
        <v>0</v>
      </c>
      <c r="R2741" s="12">
        <f t="shared" si="384"/>
        <v>0</v>
      </c>
      <c r="S2741" s="1">
        <f>IF(AND(A2741&gt;=5,A2741&lt;=9),INDEX(Demand!$C$3:$C$26,C2741),INDEX(Demand!$B$3:$B$26,C2741))</f>
        <v>700</v>
      </c>
      <c r="T2741" s="7">
        <f t="shared" si="385"/>
        <v>0</v>
      </c>
      <c r="U2741" s="7">
        <f t="shared" si="386"/>
        <v>0</v>
      </c>
    </row>
    <row r="2742" spans="1:21" x14ac:dyDescent="0.2">
      <c r="A2742" s="1">
        <v>4</v>
      </c>
      <c r="B2742" s="1">
        <v>24</v>
      </c>
      <c r="C2742" s="1">
        <v>22</v>
      </c>
      <c r="D2742">
        <v>6.3</v>
      </c>
      <c r="E2742">
        <v>-2.1</v>
      </c>
      <c r="F2742">
        <v>54</v>
      </c>
      <c r="G2742">
        <v>0</v>
      </c>
      <c r="H2742">
        <v>0</v>
      </c>
      <c r="I2742">
        <v>0</v>
      </c>
      <c r="J2742" s="4">
        <f t="shared" si="381"/>
        <v>325.64635042195528</v>
      </c>
      <c r="K2742" s="4">
        <f t="shared" si="382"/>
        <v>-19.860568798359225</v>
      </c>
      <c r="L2742" s="5">
        <f t="shared" si="387"/>
        <v>0</v>
      </c>
      <c r="M2742" s="5">
        <f t="shared" si="388"/>
        <v>0</v>
      </c>
      <c r="N2742" s="6">
        <f t="shared" si="380"/>
        <v>0</v>
      </c>
      <c r="O2742" s="6">
        <f t="shared" si="383"/>
        <v>0</v>
      </c>
      <c r="P2742" s="6">
        <f>FORECAST(J2742,Inputs!$B$10:$B$18,Inputs!$A$10:$A$18)</f>
        <v>33.57079954094403</v>
      </c>
      <c r="Q2742" s="6">
        <f>IF(Inputs!$D$10="Yes",IF('Hourly Calcs'!P2742&gt;'Hourly Calcs'!K2742,'Hourly Calcs'!O2742,N2742+O2742),N2742+O2742)</f>
        <v>0</v>
      </c>
      <c r="R2742" s="12">
        <f t="shared" si="384"/>
        <v>0</v>
      </c>
      <c r="S2742" s="1">
        <f>IF(AND(A2742&gt;=5,A2742&lt;=9),INDEX(Demand!$C$3:$C$26,C2742),INDEX(Demand!$B$3:$B$26,C2742))</f>
        <v>600</v>
      </c>
      <c r="T2742" s="7">
        <f t="shared" si="385"/>
        <v>0</v>
      </c>
      <c r="U2742" s="7">
        <f t="shared" si="386"/>
        <v>0</v>
      </c>
    </row>
    <row r="2743" spans="1:21" x14ac:dyDescent="0.2">
      <c r="A2743" s="1">
        <v>4</v>
      </c>
      <c r="B2743" s="1">
        <v>24</v>
      </c>
      <c r="C2743" s="1">
        <v>23</v>
      </c>
      <c r="D2743">
        <v>5.9</v>
      </c>
      <c r="E2743">
        <v>-0.1</v>
      </c>
      <c r="F2743">
        <v>65</v>
      </c>
      <c r="G2743">
        <v>0</v>
      </c>
      <c r="H2743">
        <v>0</v>
      </c>
      <c r="I2743">
        <v>0</v>
      </c>
      <c r="J2743" s="4">
        <f t="shared" si="381"/>
        <v>340.71985221311769</v>
      </c>
      <c r="K2743" s="4">
        <f t="shared" si="382"/>
        <v>-24.136920465780292</v>
      </c>
      <c r="L2743" s="5">
        <f t="shared" si="387"/>
        <v>0</v>
      </c>
      <c r="M2743" s="5">
        <f t="shared" si="388"/>
        <v>0</v>
      </c>
      <c r="N2743" s="6">
        <f t="shared" si="380"/>
        <v>0</v>
      </c>
      <c r="O2743" s="6">
        <f t="shared" si="383"/>
        <v>0</v>
      </c>
      <c r="P2743" s="6">
        <f>FORECAST(J2743,Inputs!$B$10:$B$18,Inputs!$A$10:$A$18)</f>
        <v>33.710369001973312</v>
      </c>
      <c r="Q2743" s="6">
        <f>IF(Inputs!$D$10="Yes",IF('Hourly Calcs'!P2743&gt;'Hourly Calcs'!K2743,'Hourly Calcs'!O2743,N2743+O2743),N2743+O2743)</f>
        <v>0</v>
      </c>
      <c r="R2743" s="12">
        <f t="shared" si="384"/>
        <v>0</v>
      </c>
      <c r="S2743" s="1">
        <f>IF(AND(A2743&gt;=5,A2743&lt;=9),INDEX(Demand!$C$3:$C$26,C2743),INDEX(Demand!$B$3:$B$26,C2743))</f>
        <v>500</v>
      </c>
      <c r="T2743" s="7">
        <f t="shared" si="385"/>
        <v>0</v>
      </c>
      <c r="U2743" s="7">
        <f t="shared" si="386"/>
        <v>0</v>
      </c>
    </row>
    <row r="2744" spans="1:21" x14ac:dyDescent="0.2">
      <c r="A2744" s="1">
        <v>4</v>
      </c>
      <c r="B2744" s="1">
        <v>24</v>
      </c>
      <c r="C2744" s="1">
        <v>24</v>
      </c>
      <c r="D2744">
        <v>5.6</v>
      </c>
      <c r="E2744">
        <v>0.1</v>
      </c>
      <c r="F2744">
        <v>68</v>
      </c>
      <c r="G2744">
        <v>0</v>
      </c>
      <c r="H2744">
        <v>0</v>
      </c>
      <c r="I2744">
        <v>0</v>
      </c>
      <c r="J2744" s="4">
        <f t="shared" si="381"/>
        <v>356.72267757558905</v>
      </c>
      <c r="K2744" s="4">
        <f t="shared" si="382"/>
        <v>-25.983886698894707</v>
      </c>
      <c r="L2744" s="5">
        <f t="shared" si="387"/>
        <v>0</v>
      </c>
      <c r="M2744" s="5">
        <f t="shared" si="388"/>
        <v>0</v>
      </c>
      <c r="N2744" s="6">
        <f t="shared" si="380"/>
        <v>0</v>
      </c>
      <c r="O2744" s="6">
        <f t="shared" si="383"/>
        <v>0</v>
      </c>
      <c r="P2744" s="6">
        <f>FORECAST(J2744,Inputs!$B$10:$B$18,Inputs!$A$10:$A$18)</f>
        <v>33.858543310885082</v>
      </c>
      <c r="Q2744" s="6">
        <f>IF(Inputs!$D$10="Yes",IF('Hourly Calcs'!P2744&gt;'Hourly Calcs'!K2744,'Hourly Calcs'!O2744,N2744+O2744),N2744+O2744)</f>
        <v>0</v>
      </c>
      <c r="R2744" s="12">
        <f t="shared" si="384"/>
        <v>0</v>
      </c>
      <c r="S2744" s="1">
        <f>IF(AND(A2744&gt;=5,A2744&lt;=9),INDEX(Demand!$C$3:$C$26,C2744),INDEX(Demand!$B$3:$B$26,C2744))</f>
        <v>400</v>
      </c>
      <c r="T2744" s="7">
        <f t="shared" si="385"/>
        <v>0</v>
      </c>
      <c r="U2744" s="7">
        <f t="shared" si="386"/>
        <v>0</v>
      </c>
    </row>
    <row r="2745" spans="1:21" x14ac:dyDescent="0.2">
      <c r="A2745" s="1">
        <v>4</v>
      </c>
      <c r="B2745" s="1">
        <v>25</v>
      </c>
      <c r="C2745" s="1">
        <v>1</v>
      </c>
      <c r="D2745">
        <v>4.5</v>
      </c>
      <c r="E2745">
        <v>0.5</v>
      </c>
      <c r="F2745">
        <v>75</v>
      </c>
      <c r="G2745">
        <v>0</v>
      </c>
      <c r="H2745">
        <v>0</v>
      </c>
      <c r="I2745">
        <v>0</v>
      </c>
      <c r="J2745" s="4">
        <f t="shared" si="381"/>
        <v>12.897778198826103</v>
      </c>
      <c r="K2745" s="4">
        <f t="shared" si="382"/>
        <v>-25.172515147354318</v>
      </c>
      <c r="L2745" s="5">
        <f t="shared" si="387"/>
        <v>0</v>
      </c>
      <c r="M2745" s="5">
        <f t="shared" si="388"/>
        <v>0</v>
      </c>
      <c r="N2745" s="6">
        <f t="shared" si="380"/>
        <v>0</v>
      </c>
      <c r="O2745" s="6">
        <f t="shared" si="383"/>
        <v>0</v>
      </c>
      <c r="P2745" s="6">
        <f>FORECAST(J2745,Inputs!$B$10:$B$18,Inputs!$A$10:$A$18)</f>
        <v>30.674979427766907</v>
      </c>
      <c r="Q2745" s="6">
        <f>IF(Inputs!$D$10="Yes",IF('Hourly Calcs'!P2745&gt;'Hourly Calcs'!K2745,'Hourly Calcs'!O2745,N2745+O2745),N2745+O2745)</f>
        <v>0</v>
      </c>
      <c r="R2745" s="12">
        <f t="shared" si="384"/>
        <v>0</v>
      </c>
      <c r="S2745" s="1">
        <f>IF(AND(A2745&gt;=5,A2745&lt;=9),INDEX(Demand!$C$3:$C$26,C2745),INDEX(Demand!$B$3:$B$26,C2745))</f>
        <v>350</v>
      </c>
      <c r="T2745" s="7">
        <f t="shared" si="385"/>
        <v>0</v>
      </c>
      <c r="U2745" s="7">
        <f t="shared" si="386"/>
        <v>0</v>
      </c>
    </row>
    <row r="2746" spans="1:21" x14ac:dyDescent="0.2">
      <c r="A2746" s="1">
        <v>4</v>
      </c>
      <c r="B2746" s="1">
        <v>25</v>
      </c>
      <c r="C2746" s="1">
        <v>2</v>
      </c>
      <c r="D2746">
        <v>4.9000000000000004</v>
      </c>
      <c r="E2746">
        <v>1.4</v>
      </c>
      <c r="F2746">
        <v>78</v>
      </c>
      <c r="G2746">
        <v>0</v>
      </c>
      <c r="H2746">
        <v>0</v>
      </c>
      <c r="I2746">
        <v>0</v>
      </c>
      <c r="J2746" s="4">
        <f t="shared" si="381"/>
        <v>28.401921829457109</v>
      </c>
      <c r="K2746" s="4">
        <f t="shared" si="382"/>
        <v>-21.805544156751139</v>
      </c>
      <c r="L2746" s="5">
        <f t="shared" si="387"/>
        <v>0</v>
      </c>
      <c r="M2746" s="5">
        <f t="shared" si="388"/>
        <v>0</v>
      </c>
      <c r="N2746" s="6">
        <f t="shared" si="380"/>
        <v>0</v>
      </c>
      <c r="O2746" s="6">
        <f t="shared" si="383"/>
        <v>0</v>
      </c>
      <c r="P2746" s="6">
        <f>FORECAST(J2746,Inputs!$B$10:$B$18,Inputs!$A$10:$A$18)</f>
        <v>30.818536313235711</v>
      </c>
      <c r="Q2746" s="6">
        <f>IF(Inputs!$D$10="Yes",IF('Hourly Calcs'!P2746&gt;'Hourly Calcs'!K2746,'Hourly Calcs'!O2746,N2746+O2746),N2746+O2746)</f>
        <v>0</v>
      </c>
      <c r="R2746" s="12">
        <f t="shared" si="384"/>
        <v>0</v>
      </c>
      <c r="S2746" s="1">
        <f>IF(AND(A2746&gt;=5,A2746&lt;=9),INDEX(Demand!$C$3:$C$26,C2746),INDEX(Demand!$B$3:$B$26,C2746))</f>
        <v>350</v>
      </c>
      <c r="T2746" s="7">
        <f t="shared" si="385"/>
        <v>0</v>
      </c>
      <c r="U2746" s="7">
        <f t="shared" si="386"/>
        <v>0</v>
      </c>
    </row>
    <row r="2747" spans="1:21" x14ac:dyDescent="0.2">
      <c r="A2747" s="1">
        <v>4</v>
      </c>
      <c r="B2747" s="1">
        <v>25</v>
      </c>
      <c r="C2747" s="1">
        <v>3</v>
      </c>
      <c r="D2747">
        <v>4.5</v>
      </c>
      <c r="E2747">
        <v>2</v>
      </c>
      <c r="F2747">
        <v>84</v>
      </c>
      <c r="G2747">
        <v>0</v>
      </c>
      <c r="H2747">
        <v>0</v>
      </c>
      <c r="I2747">
        <v>0</v>
      </c>
      <c r="J2747" s="4">
        <f t="shared" si="381"/>
        <v>42.706844177786024</v>
      </c>
      <c r="K2747" s="4">
        <f t="shared" si="382"/>
        <v>-16.265720890569966</v>
      </c>
      <c r="L2747" s="5">
        <f t="shared" si="387"/>
        <v>0</v>
      </c>
      <c r="M2747" s="5">
        <f t="shared" si="388"/>
        <v>0</v>
      </c>
      <c r="N2747" s="6">
        <f t="shared" si="380"/>
        <v>0</v>
      </c>
      <c r="O2747" s="6">
        <f t="shared" si="383"/>
        <v>0</v>
      </c>
      <c r="P2747" s="6">
        <f>FORECAST(J2747,Inputs!$B$10:$B$18,Inputs!$A$10:$A$18)</f>
        <v>30.95098929794246</v>
      </c>
      <c r="Q2747" s="6">
        <f>IF(Inputs!$D$10="Yes",IF('Hourly Calcs'!P2747&gt;'Hourly Calcs'!K2747,'Hourly Calcs'!O2747,N2747+O2747),N2747+O2747)</f>
        <v>0</v>
      </c>
      <c r="R2747" s="12">
        <f t="shared" si="384"/>
        <v>0</v>
      </c>
      <c r="S2747" s="1">
        <f>IF(AND(A2747&gt;=5,A2747&lt;=9),INDEX(Demand!$C$3:$C$26,C2747),INDEX(Demand!$B$3:$B$26,C2747))</f>
        <v>350</v>
      </c>
      <c r="T2747" s="7">
        <f t="shared" si="385"/>
        <v>0</v>
      </c>
      <c r="U2747" s="7">
        <f t="shared" si="386"/>
        <v>0</v>
      </c>
    </row>
    <row r="2748" spans="1:21" x14ac:dyDescent="0.2">
      <c r="A2748" s="1">
        <v>4</v>
      </c>
      <c r="B2748" s="1">
        <v>25</v>
      </c>
      <c r="C2748" s="1">
        <v>4</v>
      </c>
      <c r="D2748">
        <v>4.8</v>
      </c>
      <c r="E2748">
        <v>2.1</v>
      </c>
      <c r="F2748">
        <v>83</v>
      </c>
      <c r="G2748">
        <v>0</v>
      </c>
      <c r="H2748">
        <v>0</v>
      </c>
      <c r="I2748">
        <v>0</v>
      </c>
      <c r="J2748" s="4">
        <f t="shared" si="381"/>
        <v>55.737545532676378</v>
      </c>
      <c r="K2748" s="4">
        <f t="shared" si="382"/>
        <v>-9.0517552654671931</v>
      </c>
      <c r="L2748" s="5">
        <f t="shared" si="387"/>
        <v>0</v>
      </c>
      <c r="M2748" s="5">
        <f t="shared" si="388"/>
        <v>0</v>
      </c>
      <c r="N2748" s="6">
        <f t="shared" si="380"/>
        <v>0</v>
      </c>
      <c r="O2748" s="6">
        <f t="shared" si="383"/>
        <v>0</v>
      </c>
      <c r="P2748" s="6">
        <f>FORECAST(J2748,Inputs!$B$10:$B$18,Inputs!$A$10:$A$18)</f>
        <v>31.071643940117372</v>
      </c>
      <c r="Q2748" s="6">
        <f>IF(Inputs!$D$10="Yes",IF('Hourly Calcs'!P2748&gt;'Hourly Calcs'!K2748,'Hourly Calcs'!O2748,N2748+O2748),N2748+O2748)</f>
        <v>0</v>
      </c>
      <c r="R2748" s="12">
        <f t="shared" si="384"/>
        <v>0</v>
      </c>
      <c r="S2748" s="1">
        <f>IF(AND(A2748&gt;=5,A2748&lt;=9),INDEX(Demand!$C$3:$C$26,C2748),INDEX(Demand!$B$3:$B$26,C2748))</f>
        <v>350</v>
      </c>
      <c r="T2748" s="7">
        <f t="shared" si="385"/>
        <v>0</v>
      </c>
      <c r="U2748" s="7">
        <f t="shared" si="386"/>
        <v>0</v>
      </c>
    </row>
    <row r="2749" spans="1:21" x14ac:dyDescent="0.2">
      <c r="A2749" s="1">
        <v>4</v>
      </c>
      <c r="B2749" s="1">
        <v>25</v>
      </c>
      <c r="C2749" s="1">
        <v>5</v>
      </c>
      <c r="D2749">
        <v>4.5999999999999996</v>
      </c>
      <c r="E2749">
        <v>2.6</v>
      </c>
      <c r="F2749">
        <v>87</v>
      </c>
      <c r="G2749">
        <v>0</v>
      </c>
      <c r="H2749">
        <v>0</v>
      </c>
      <c r="I2749">
        <v>0</v>
      </c>
      <c r="J2749" s="4">
        <f t="shared" si="381"/>
        <v>67.756295495475342</v>
      </c>
      <c r="K2749" s="4">
        <f t="shared" si="382"/>
        <v>-0.26452150634861482</v>
      </c>
      <c r="L2749" s="5">
        <f t="shared" si="387"/>
        <v>0</v>
      </c>
      <c r="M2749" s="5">
        <f t="shared" si="388"/>
        <v>0</v>
      </c>
      <c r="N2749" s="6">
        <f t="shared" si="380"/>
        <v>0</v>
      </c>
      <c r="O2749" s="6">
        <f t="shared" si="383"/>
        <v>0</v>
      </c>
      <c r="P2749" s="6">
        <f>FORECAST(J2749,Inputs!$B$10:$B$18,Inputs!$A$10:$A$18)</f>
        <v>31.182928661995142</v>
      </c>
      <c r="Q2749" s="6">
        <f>IF(Inputs!$D$10="Yes",IF('Hourly Calcs'!P2749&gt;'Hourly Calcs'!K2749,'Hourly Calcs'!O2749,N2749+O2749),N2749+O2749)</f>
        <v>0</v>
      </c>
      <c r="R2749" s="12">
        <f t="shared" si="384"/>
        <v>0</v>
      </c>
      <c r="S2749" s="1">
        <f>IF(AND(A2749&gt;=5,A2749&lt;=9),INDEX(Demand!$C$3:$C$26,C2749),INDEX(Demand!$B$3:$B$26,C2749))</f>
        <v>350</v>
      </c>
      <c r="T2749" s="7">
        <f t="shared" si="385"/>
        <v>0</v>
      </c>
      <c r="U2749" s="7">
        <f t="shared" si="386"/>
        <v>0</v>
      </c>
    </row>
    <row r="2750" spans="1:21" x14ac:dyDescent="0.2">
      <c r="A2750" s="1">
        <v>4</v>
      </c>
      <c r="B2750" s="1">
        <v>25</v>
      </c>
      <c r="C2750" s="1">
        <v>6</v>
      </c>
      <c r="D2750">
        <v>5.3</v>
      </c>
      <c r="E2750">
        <v>3.8</v>
      </c>
      <c r="F2750">
        <v>90</v>
      </c>
      <c r="G2750">
        <v>20</v>
      </c>
      <c r="H2750">
        <v>0</v>
      </c>
      <c r="I2750">
        <v>20</v>
      </c>
      <c r="J2750" s="4">
        <f t="shared" si="381"/>
        <v>79.207648266336449</v>
      </c>
      <c r="K2750" s="4">
        <f t="shared" si="382"/>
        <v>8.4821154585847438</v>
      </c>
      <c r="L2750" s="5">
        <f t="shared" si="387"/>
        <v>85.792351733663551</v>
      </c>
      <c r="M2750" s="5">
        <f t="shared" si="388"/>
        <v>25.517884541415256</v>
      </c>
      <c r="N2750" s="6">
        <f t="shared" si="380"/>
        <v>0</v>
      </c>
      <c r="O2750" s="6">
        <f t="shared" si="383"/>
        <v>18.290375725550415</v>
      </c>
      <c r="P2750" s="6">
        <f>FORECAST(J2750,Inputs!$B$10:$B$18,Inputs!$A$10:$A$18)</f>
        <v>31.288959706169781</v>
      </c>
      <c r="Q2750" s="6">
        <f>IF(Inputs!$D$10="Yes",IF('Hourly Calcs'!P2750&gt;'Hourly Calcs'!K2750,'Hourly Calcs'!O2750,N2750+O2750),N2750+O2750)</f>
        <v>18.290375725550415</v>
      </c>
      <c r="R2750" s="12">
        <f t="shared" si="384"/>
        <v>86.915865447815577</v>
      </c>
      <c r="S2750" s="1">
        <f>IF(AND(A2750&gt;=5,A2750&lt;=9),INDEX(Demand!$C$3:$C$26,C2750),INDEX(Demand!$B$3:$B$26,C2750))</f>
        <v>350</v>
      </c>
      <c r="T2750" s="7">
        <f t="shared" si="385"/>
        <v>86.915865447815577</v>
      </c>
      <c r="U2750" s="7">
        <f t="shared" si="386"/>
        <v>0</v>
      </c>
    </row>
    <row r="2751" spans="1:21" x14ac:dyDescent="0.2">
      <c r="A2751" s="1">
        <v>4</v>
      </c>
      <c r="B2751" s="1">
        <v>25</v>
      </c>
      <c r="C2751" s="1">
        <v>7</v>
      </c>
      <c r="D2751">
        <v>7.6</v>
      </c>
      <c r="E2751">
        <v>4.8</v>
      </c>
      <c r="F2751">
        <v>82</v>
      </c>
      <c r="G2751">
        <v>137</v>
      </c>
      <c r="H2751">
        <v>166</v>
      </c>
      <c r="I2751">
        <v>98</v>
      </c>
      <c r="J2751" s="4">
        <f t="shared" si="381"/>
        <v>90.64357764003087</v>
      </c>
      <c r="K2751" s="4">
        <f t="shared" si="382"/>
        <v>17.880697311453133</v>
      </c>
      <c r="L2751" s="5">
        <f t="shared" si="387"/>
        <v>74.35642235996913</v>
      </c>
      <c r="M2751" s="5">
        <f t="shared" si="388"/>
        <v>16.119302688546867</v>
      </c>
      <c r="N2751" s="6">
        <f t="shared" si="380"/>
        <v>66.076081134551941</v>
      </c>
      <c r="O2751" s="6">
        <f t="shared" si="383"/>
        <v>89.622841055197043</v>
      </c>
      <c r="P2751" s="6">
        <f>FORECAST(J2751,Inputs!$B$10:$B$18,Inputs!$A$10:$A$18)</f>
        <v>31.394847941111394</v>
      </c>
      <c r="Q2751" s="6">
        <f>IF(Inputs!$D$10="Yes",IF('Hourly Calcs'!P2751&gt;'Hourly Calcs'!K2751,'Hourly Calcs'!O2751,N2751+O2751),N2751+O2751)</f>
        <v>89.622841055197043</v>
      </c>
      <c r="R2751" s="12">
        <f t="shared" si="384"/>
        <v>425.88774069429633</v>
      </c>
      <c r="S2751" s="1">
        <f>IF(AND(A2751&gt;=5,A2751&lt;=9),INDEX(Demand!$C$3:$C$26,C2751),INDEX(Demand!$B$3:$B$26,C2751))</f>
        <v>350</v>
      </c>
      <c r="T2751" s="7">
        <f t="shared" si="385"/>
        <v>350</v>
      </c>
      <c r="U2751" s="7">
        <f t="shared" si="386"/>
        <v>75.887740694296326</v>
      </c>
    </row>
    <row r="2752" spans="1:21" x14ac:dyDescent="0.2">
      <c r="A2752" s="1">
        <v>4</v>
      </c>
      <c r="B2752" s="1">
        <v>25</v>
      </c>
      <c r="C2752" s="1">
        <v>8</v>
      </c>
      <c r="D2752">
        <v>8.5</v>
      </c>
      <c r="E2752">
        <v>5.6</v>
      </c>
      <c r="F2752">
        <v>82</v>
      </c>
      <c r="G2752">
        <v>309</v>
      </c>
      <c r="H2752">
        <v>450</v>
      </c>
      <c r="I2752">
        <v>131</v>
      </c>
      <c r="J2752" s="4">
        <f t="shared" si="381"/>
        <v>102.73407405663247</v>
      </c>
      <c r="K2752" s="4">
        <f t="shared" si="382"/>
        <v>27.287938385350081</v>
      </c>
      <c r="L2752" s="5">
        <f t="shared" si="387"/>
        <v>62.265925943367535</v>
      </c>
      <c r="M2752" s="5">
        <f t="shared" si="388"/>
        <v>6.7120616146499188</v>
      </c>
      <c r="N2752" s="6">
        <f t="shared" si="380"/>
        <v>275.10897856014884</v>
      </c>
      <c r="O2752" s="6">
        <f t="shared" si="383"/>
        <v>119.80196100235523</v>
      </c>
      <c r="P2752" s="6">
        <f>FORECAST(J2752,Inputs!$B$10:$B$18,Inputs!$A$10:$A$18)</f>
        <v>31.506796982005856</v>
      </c>
      <c r="Q2752" s="6">
        <f>IF(Inputs!$D$10="Yes",IF('Hourly Calcs'!P2752&gt;'Hourly Calcs'!K2752,'Hourly Calcs'!O2752,N2752+O2752),N2752+O2752)</f>
        <v>119.80196100235523</v>
      </c>
      <c r="R2752" s="12">
        <f t="shared" si="384"/>
        <v>569.29891868319203</v>
      </c>
      <c r="S2752" s="1">
        <f>IF(AND(A2752&gt;=5,A2752&lt;=9),INDEX(Demand!$C$3:$C$26,C2752),INDEX(Demand!$B$3:$B$26,C2752))</f>
        <v>350</v>
      </c>
      <c r="T2752" s="7">
        <f t="shared" si="385"/>
        <v>350</v>
      </c>
      <c r="U2752" s="7">
        <f t="shared" si="386"/>
        <v>219.29891868319203</v>
      </c>
    </row>
    <row r="2753" spans="1:21" x14ac:dyDescent="0.2">
      <c r="A2753" s="1">
        <v>4</v>
      </c>
      <c r="B2753" s="1">
        <v>25</v>
      </c>
      <c r="C2753" s="1">
        <v>9</v>
      </c>
      <c r="D2753">
        <v>9.1999999999999993</v>
      </c>
      <c r="E2753">
        <v>4.4000000000000004</v>
      </c>
      <c r="F2753">
        <v>72</v>
      </c>
      <c r="G2753">
        <v>486</v>
      </c>
      <c r="H2753">
        <v>639</v>
      </c>
      <c r="I2753">
        <v>140</v>
      </c>
      <c r="J2753" s="4">
        <f t="shared" si="381"/>
        <v>116.32920445578367</v>
      </c>
      <c r="K2753" s="4">
        <f t="shared" si="382"/>
        <v>36.227017454135812</v>
      </c>
      <c r="L2753" s="5">
        <f t="shared" si="387"/>
        <v>48.670795544216332</v>
      </c>
      <c r="M2753" s="5">
        <f t="shared" si="388"/>
        <v>2.2270174541358116</v>
      </c>
      <c r="N2753" s="6">
        <f t="shared" si="380"/>
        <v>503.43168143824141</v>
      </c>
      <c r="O2753" s="6">
        <f t="shared" si="383"/>
        <v>128.03263007885292</v>
      </c>
      <c r="P2753" s="6">
        <f>FORECAST(J2753,Inputs!$B$10:$B$18,Inputs!$A$10:$A$18)</f>
        <v>31.632677819035031</v>
      </c>
      <c r="Q2753" s="6">
        <f>IF(Inputs!$D$10="Yes",IF('Hourly Calcs'!P2753&gt;'Hourly Calcs'!K2753,'Hourly Calcs'!O2753,N2753+O2753),N2753+O2753)</f>
        <v>631.4643115170943</v>
      </c>
      <c r="R2753" s="12">
        <f t="shared" si="384"/>
        <v>3000.7184083292318</v>
      </c>
      <c r="S2753" s="1">
        <f>IF(AND(A2753&gt;=5,A2753&lt;=9),INDEX(Demand!$C$3:$C$26,C2753),INDEX(Demand!$B$3:$B$26,C2753))</f>
        <v>350</v>
      </c>
      <c r="T2753" s="7">
        <f t="shared" si="385"/>
        <v>350</v>
      </c>
      <c r="U2753" s="7">
        <f t="shared" si="386"/>
        <v>2650.7184083292318</v>
      </c>
    </row>
    <row r="2754" spans="1:21" x14ac:dyDescent="0.2">
      <c r="A2754" s="1">
        <v>4</v>
      </c>
      <c r="B2754" s="1">
        <v>25</v>
      </c>
      <c r="C2754" s="1">
        <v>10</v>
      </c>
      <c r="D2754">
        <v>10.3</v>
      </c>
      <c r="E2754">
        <v>4.2</v>
      </c>
      <c r="F2754">
        <v>66</v>
      </c>
      <c r="G2754">
        <v>638</v>
      </c>
      <c r="H2754">
        <v>763</v>
      </c>
      <c r="I2754">
        <v>132</v>
      </c>
      <c r="J2754" s="4">
        <f t="shared" si="381"/>
        <v>132.48686572827884</v>
      </c>
      <c r="K2754" s="4">
        <f t="shared" si="382"/>
        <v>44.065766633230773</v>
      </c>
      <c r="L2754" s="5">
        <f t="shared" si="387"/>
        <v>32.513134271721157</v>
      </c>
      <c r="M2754" s="5">
        <f t="shared" si="388"/>
        <v>10.065766633230773</v>
      </c>
      <c r="N2754" s="6">
        <f t="shared" si="380"/>
        <v>698.45800709429318</v>
      </c>
      <c r="O2754" s="6">
        <f t="shared" si="383"/>
        <v>120.71647978863275</v>
      </c>
      <c r="P2754" s="6">
        <f>FORECAST(J2754,Inputs!$B$10:$B$18,Inputs!$A$10:$A$18)</f>
        <v>31.782285793780357</v>
      </c>
      <c r="Q2754" s="6">
        <f>IF(Inputs!$D$10="Yes",IF('Hourly Calcs'!P2754&gt;'Hourly Calcs'!K2754,'Hourly Calcs'!O2754,N2754+O2754),N2754+O2754)</f>
        <v>819.17448688292598</v>
      </c>
      <c r="R2754" s="12">
        <f t="shared" si="384"/>
        <v>3892.7171616676642</v>
      </c>
      <c r="S2754" s="1">
        <f>IF(AND(A2754&gt;=5,A2754&lt;=9),INDEX(Demand!$C$3:$C$26,C2754),INDEX(Demand!$B$3:$B$26,C2754))</f>
        <v>600</v>
      </c>
      <c r="T2754" s="7">
        <f t="shared" si="385"/>
        <v>600</v>
      </c>
      <c r="U2754" s="7">
        <f t="shared" si="386"/>
        <v>3292.7171616676642</v>
      </c>
    </row>
    <row r="2755" spans="1:21" x14ac:dyDescent="0.2">
      <c r="A2755" s="1">
        <v>4</v>
      </c>
      <c r="B2755" s="1">
        <v>25</v>
      </c>
      <c r="C2755" s="1">
        <v>11</v>
      </c>
      <c r="D2755">
        <v>10.5</v>
      </c>
      <c r="E2755">
        <v>3.4</v>
      </c>
      <c r="F2755">
        <v>61</v>
      </c>
      <c r="G2755">
        <v>750</v>
      </c>
      <c r="H2755">
        <v>806</v>
      </c>
      <c r="I2755">
        <v>145</v>
      </c>
      <c r="J2755" s="4">
        <f t="shared" si="381"/>
        <v>152.18099230346164</v>
      </c>
      <c r="K2755" s="4">
        <f t="shared" si="382"/>
        <v>49.890275663518402</v>
      </c>
      <c r="L2755" s="5">
        <f t="shared" si="387"/>
        <v>12.819007696538364</v>
      </c>
      <c r="M2755" s="5">
        <f t="shared" si="388"/>
        <v>15.890275663518402</v>
      </c>
      <c r="N2755" s="6">
        <f t="shared" si="380"/>
        <v>794.18456748166386</v>
      </c>
      <c r="O2755" s="6">
        <f t="shared" si="383"/>
        <v>132.60522401024051</v>
      </c>
      <c r="P2755" s="6">
        <f>FORECAST(J2755,Inputs!$B$10:$B$18,Inputs!$A$10:$A$18)</f>
        <v>31.964638817624643</v>
      </c>
      <c r="Q2755" s="6">
        <f>IF(Inputs!$D$10="Yes",IF('Hourly Calcs'!P2755&gt;'Hourly Calcs'!K2755,'Hourly Calcs'!O2755,N2755+O2755),N2755+O2755)</f>
        <v>926.78979149190434</v>
      </c>
      <c r="R2755" s="12">
        <f t="shared" si="384"/>
        <v>4404.1050891695295</v>
      </c>
      <c r="S2755" s="1">
        <f>IF(AND(A2755&gt;=5,A2755&lt;=9),INDEX(Demand!$C$3:$C$26,C2755),INDEX(Demand!$B$3:$B$26,C2755))</f>
        <v>600</v>
      </c>
      <c r="T2755" s="7">
        <f t="shared" si="385"/>
        <v>600</v>
      </c>
      <c r="U2755" s="7">
        <f t="shared" si="386"/>
        <v>3804.1050891695295</v>
      </c>
    </row>
    <row r="2756" spans="1:21" x14ac:dyDescent="0.2">
      <c r="A2756" s="1">
        <v>4</v>
      </c>
      <c r="B2756" s="1">
        <v>25</v>
      </c>
      <c r="C2756" s="1">
        <v>12</v>
      </c>
      <c r="D2756">
        <v>10.3</v>
      </c>
      <c r="E2756">
        <v>4.7</v>
      </c>
      <c r="F2756">
        <v>68</v>
      </c>
      <c r="G2756">
        <v>780</v>
      </c>
      <c r="H2756">
        <v>739</v>
      </c>
      <c r="I2756">
        <v>191</v>
      </c>
      <c r="J2756" s="4">
        <f t="shared" si="381"/>
        <v>175.18722173769612</v>
      </c>
      <c r="K2756" s="4">
        <f t="shared" si="382"/>
        <v>52.584277720326988</v>
      </c>
      <c r="L2756" s="5">
        <f t="shared" si="387"/>
        <v>10.18722173769612</v>
      </c>
      <c r="M2756" s="5">
        <f t="shared" si="388"/>
        <v>18.584277720326988</v>
      </c>
      <c r="N2756" s="6">
        <f t="shared" si="380"/>
        <v>733.72885519512147</v>
      </c>
      <c r="O2756" s="6">
        <f t="shared" si="383"/>
        <v>174.67308817900647</v>
      </c>
      <c r="P2756" s="6">
        <f>FORECAST(J2756,Inputs!$B$10:$B$18,Inputs!$A$10:$A$18)</f>
        <v>32.177659460534223</v>
      </c>
      <c r="Q2756" s="6">
        <f>IF(Inputs!$D$10="Yes",IF('Hourly Calcs'!P2756&gt;'Hourly Calcs'!K2756,'Hourly Calcs'!O2756,N2756+O2756),N2756+O2756)</f>
        <v>908.401943374128</v>
      </c>
      <c r="R2756" s="12">
        <f t="shared" si="384"/>
        <v>4316.726034913856</v>
      </c>
      <c r="S2756" s="1">
        <f>IF(AND(A2756&gt;=5,A2756&lt;=9),INDEX(Demand!$C$3:$C$26,C2756),INDEX(Demand!$B$3:$B$26,C2756))</f>
        <v>600</v>
      </c>
      <c r="T2756" s="7">
        <f t="shared" si="385"/>
        <v>600</v>
      </c>
      <c r="U2756" s="7">
        <f t="shared" si="386"/>
        <v>3716.726034913856</v>
      </c>
    </row>
    <row r="2757" spans="1:21" x14ac:dyDescent="0.2">
      <c r="A2757" s="1">
        <v>4</v>
      </c>
      <c r="B2757" s="1">
        <v>25</v>
      </c>
      <c r="C2757" s="1">
        <v>13</v>
      </c>
      <c r="D2757">
        <v>10.6</v>
      </c>
      <c r="E2757">
        <v>4.5</v>
      </c>
      <c r="F2757">
        <v>66</v>
      </c>
      <c r="G2757">
        <v>807</v>
      </c>
      <c r="H2757">
        <v>807</v>
      </c>
      <c r="I2757">
        <v>160</v>
      </c>
      <c r="J2757" s="4">
        <f t="shared" si="381"/>
        <v>198.91740319852582</v>
      </c>
      <c r="K2757" s="4">
        <f t="shared" si="382"/>
        <v>51.425377961538082</v>
      </c>
      <c r="L2757" s="5">
        <f t="shared" si="387"/>
        <v>33.917403198525818</v>
      </c>
      <c r="M2757" s="5">
        <f t="shared" si="388"/>
        <v>17.425377961538082</v>
      </c>
      <c r="N2757" s="6">
        <f t="shared" si="380"/>
        <v>756.55013593150397</v>
      </c>
      <c r="O2757" s="6">
        <f t="shared" si="383"/>
        <v>146.32300580440332</v>
      </c>
      <c r="P2757" s="6">
        <f>FORECAST(J2757,Inputs!$B$10:$B$18,Inputs!$A$10:$A$18)</f>
        <v>32.397383362949313</v>
      </c>
      <c r="Q2757" s="6">
        <f>IF(Inputs!$D$10="Yes",IF('Hourly Calcs'!P2757&gt;'Hourly Calcs'!K2757,'Hourly Calcs'!O2757,N2757+O2757),N2757+O2757)</f>
        <v>902.87314173590732</v>
      </c>
      <c r="R2757" s="12">
        <f t="shared" si="384"/>
        <v>4290.4531695290316</v>
      </c>
      <c r="S2757" s="1">
        <f>IF(AND(A2757&gt;=5,A2757&lt;=9),INDEX(Demand!$C$3:$C$26,C2757),INDEX(Demand!$B$3:$B$26,C2757))</f>
        <v>600</v>
      </c>
      <c r="T2757" s="7">
        <f t="shared" si="385"/>
        <v>600</v>
      </c>
      <c r="U2757" s="7">
        <f t="shared" si="386"/>
        <v>3690.4531695290316</v>
      </c>
    </row>
    <row r="2758" spans="1:21" x14ac:dyDescent="0.2">
      <c r="A2758" s="1">
        <v>4</v>
      </c>
      <c r="B2758" s="1">
        <v>25</v>
      </c>
      <c r="C2758" s="1">
        <v>14</v>
      </c>
      <c r="D2758">
        <v>10.6</v>
      </c>
      <c r="E2758">
        <v>4.9000000000000004</v>
      </c>
      <c r="F2758">
        <v>68</v>
      </c>
      <c r="G2758">
        <v>759</v>
      </c>
      <c r="H2758">
        <v>808</v>
      </c>
      <c r="I2758">
        <v>141</v>
      </c>
      <c r="J2758" s="4">
        <f t="shared" si="381"/>
        <v>220.111101653156</v>
      </c>
      <c r="K2758" s="4">
        <f t="shared" si="382"/>
        <v>46.74622655380071</v>
      </c>
      <c r="L2758" s="5">
        <f t="shared" si="387"/>
        <v>55.111101653155998</v>
      </c>
      <c r="M2758" s="5">
        <f t="shared" si="388"/>
        <v>12.74622655380071</v>
      </c>
      <c r="N2758" s="6">
        <f t="shared" si="380"/>
        <v>664.96891115593201</v>
      </c>
      <c r="O2758" s="6">
        <f t="shared" si="383"/>
        <v>128.94714886513043</v>
      </c>
      <c r="P2758" s="6">
        <f>FORECAST(J2758,Inputs!$B$10:$B$18,Inputs!$A$10:$A$18)</f>
        <v>32.593621311603293</v>
      </c>
      <c r="Q2758" s="6">
        <f>IF(Inputs!$D$10="Yes",IF('Hourly Calcs'!P2758&gt;'Hourly Calcs'!K2758,'Hourly Calcs'!O2758,N2758+O2758),N2758+O2758)</f>
        <v>793.91606002106244</v>
      </c>
      <c r="R2758" s="12">
        <f t="shared" si="384"/>
        <v>3772.6891172200885</v>
      </c>
      <c r="S2758" s="1">
        <f>IF(AND(A2758&gt;=5,A2758&lt;=9),INDEX(Demand!$C$3:$C$26,C2758),INDEX(Demand!$B$3:$B$26,C2758))</f>
        <v>600</v>
      </c>
      <c r="T2758" s="7">
        <f t="shared" si="385"/>
        <v>600</v>
      </c>
      <c r="U2758" s="7">
        <f t="shared" si="386"/>
        <v>3172.6891172200885</v>
      </c>
    </row>
    <row r="2759" spans="1:21" x14ac:dyDescent="0.2">
      <c r="A2759" s="1">
        <v>4</v>
      </c>
      <c r="B2759" s="1">
        <v>25</v>
      </c>
      <c r="C2759" s="1">
        <v>15</v>
      </c>
      <c r="D2759">
        <v>10</v>
      </c>
      <c r="E2759">
        <v>5.0999999999999996</v>
      </c>
      <c r="F2759">
        <v>72</v>
      </c>
      <c r="G2759">
        <v>531</v>
      </c>
      <c r="H2759">
        <v>311</v>
      </c>
      <c r="I2759">
        <v>318</v>
      </c>
      <c r="J2759" s="4">
        <f t="shared" si="381"/>
        <v>237.62376809752072</v>
      </c>
      <c r="K2759" s="4">
        <f t="shared" si="382"/>
        <v>39.606106721248629</v>
      </c>
      <c r="L2759" s="5">
        <f t="shared" si="387"/>
        <v>72.623768097520724</v>
      </c>
      <c r="M2759" s="5">
        <f t="shared" si="388"/>
        <v>5.6061067212486293</v>
      </c>
      <c r="N2759" s="6">
        <f t="shared" si="380"/>
        <v>204.38328284835936</v>
      </c>
      <c r="O2759" s="6">
        <f t="shared" si="383"/>
        <v>290.81697403625162</v>
      </c>
      <c r="P2759" s="6">
        <f>FORECAST(J2759,Inputs!$B$10:$B$18,Inputs!$A$10:$A$18)</f>
        <v>32.755775630532597</v>
      </c>
      <c r="Q2759" s="6">
        <f>IF(Inputs!$D$10="Yes",IF('Hourly Calcs'!P2759&gt;'Hourly Calcs'!K2759,'Hourly Calcs'!O2759,N2759+O2759),N2759+O2759)</f>
        <v>495.20025688461101</v>
      </c>
      <c r="R2759" s="12">
        <f t="shared" si="384"/>
        <v>2353.1916207156714</v>
      </c>
      <c r="S2759" s="1">
        <f>IF(AND(A2759&gt;=5,A2759&lt;=9),INDEX(Demand!$C$3:$C$26,C2759),INDEX(Demand!$B$3:$B$26,C2759))</f>
        <v>600</v>
      </c>
      <c r="T2759" s="7">
        <f t="shared" si="385"/>
        <v>600</v>
      </c>
      <c r="U2759" s="7">
        <f t="shared" si="386"/>
        <v>1753.1916207156714</v>
      </c>
    </row>
    <row r="2760" spans="1:21" x14ac:dyDescent="0.2">
      <c r="A2760" s="1">
        <v>4</v>
      </c>
      <c r="B2760" s="1">
        <v>25</v>
      </c>
      <c r="C2760" s="1">
        <v>16</v>
      </c>
      <c r="D2760">
        <v>10.3</v>
      </c>
      <c r="E2760">
        <v>5</v>
      </c>
      <c r="F2760">
        <v>70</v>
      </c>
      <c r="G2760">
        <v>523</v>
      </c>
      <c r="H2760">
        <v>616</v>
      </c>
      <c r="I2760">
        <v>171</v>
      </c>
      <c r="J2760" s="4">
        <f t="shared" si="381"/>
        <v>252.13013216195068</v>
      </c>
      <c r="K2760" s="4">
        <f t="shared" si="382"/>
        <v>31.035447776831631</v>
      </c>
      <c r="L2760" s="5">
        <f t="shared" si="387"/>
        <v>87.130132161950684</v>
      </c>
      <c r="M2760" s="5">
        <f t="shared" si="388"/>
        <v>2.9645522231683685</v>
      </c>
      <c r="N2760" s="6">
        <f t="shared" si="380"/>
        <v>278.07170230512878</v>
      </c>
      <c r="O2760" s="6">
        <f t="shared" si="383"/>
        <v>156.38271245345607</v>
      </c>
      <c r="P2760" s="6">
        <f>FORECAST(J2760,Inputs!$B$10:$B$18,Inputs!$A$10:$A$18)</f>
        <v>32.890093816314355</v>
      </c>
      <c r="Q2760" s="6">
        <f>IF(Inputs!$D$10="Yes",IF('Hourly Calcs'!P2760&gt;'Hourly Calcs'!K2760,'Hourly Calcs'!O2760,N2760+O2760),N2760+O2760)</f>
        <v>156.38271245345607</v>
      </c>
      <c r="R2760" s="12">
        <f t="shared" si="384"/>
        <v>743.13064957882318</v>
      </c>
      <c r="S2760" s="1">
        <f>IF(AND(A2760&gt;=5,A2760&lt;=9),INDEX(Demand!$C$3:$C$26,C2760),INDEX(Demand!$B$3:$B$26,C2760))</f>
        <v>900</v>
      </c>
      <c r="T2760" s="7">
        <f t="shared" si="385"/>
        <v>743.13064957882318</v>
      </c>
      <c r="U2760" s="7">
        <f t="shared" si="386"/>
        <v>0</v>
      </c>
    </row>
    <row r="2761" spans="1:21" x14ac:dyDescent="0.2">
      <c r="A2761" s="1">
        <v>4</v>
      </c>
      <c r="B2761" s="1">
        <v>25</v>
      </c>
      <c r="C2761" s="1">
        <v>17</v>
      </c>
      <c r="D2761">
        <v>10.199999999999999</v>
      </c>
      <c r="E2761">
        <v>6.1</v>
      </c>
      <c r="F2761">
        <v>76</v>
      </c>
      <c r="G2761">
        <v>350</v>
      </c>
      <c r="H2761">
        <v>509</v>
      </c>
      <c r="I2761">
        <v>131</v>
      </c>
      <c r="J2761" s="4">
        <f t="shared" si="381"/>
        <v>264.72510139997212</v>
      </c>
      <c r="K2761" s="4">
        <f t="shared" si="382"/>
        <v>21.771374569450884</v>
      </c>
      <c r="L2761" s="5">
        <f t="shared" si="387"/>
        <v>0</v>
      </c>
      <c r="M2761" s="5">
        <f t="shared" si="388"/>
        <v>12.228625430549116</v>
      </c>
      <c r="N2761" s="6">
        <f t="shared" ref="N2761:N2824" si="389">H2761*MAX(0,COS(2*ASIN(SQRT(SIN(RADIANS($B$4))^2+COS(RADIANS($K2761))^2-2*SIN(RADIANS($B$4))*COS(RADIANS($K2761))*COS(RADIANS($J2761-$B$5))+(SIN(RADIANS($K2761))-COS(RADIANS($B$4)))^2)/2)))</f>
        <v>111.86365315685063</v>
      </c>
      <c r="O2761" s="6">
        <f t="shared" si="383"/>
        <v>119.80196100235523</v>
      </c>
      <c r="P2761" s="6">
        <f>FORECAST(J2761,Inputs!$B$10:$B$18,Inputs!$A$10:$A$18)</f>
        <v>33.00671390185159</v>
      </c>
      <c r="Q2761" s="6">
        <f>IF(Inputs!$D$10="Yes",IF('Hourly Calcs'!P2761&gt;'Hourly Calcs'!K2761,'Hourly Calcs'!O2761,N2761+O2761),N2761+O2761)</f>
        <v>119.80196100235523</v>
      </c>
      <c r="R2761" s="12">
        <f t="shared" si="384"/>
        <v>569.29891868319203</v>
      </c>
      <c r="S2761" s="1">
        <f>IF(AND(A2761&gt;=5,A2761&lt;=9),INDEX(Demand!$C$3:$C$26,C2761),INDEX(Demand!$B$3:$B$26,C2761))</f>
        <v>900</v>
      </c>
      <c r="T2761" s="7">
        <f t="shared" si="385"/>
        <v>569.29891868319203</v>
      </c>
      <c r="U2761" s="7">
        <f t="shared" si="386"/>
        <v>0</v>
      </c>
    </row>
    <row r="2762" spans="1:21" x14ac:dyDescent="0.2">
      <c r="A2762" s="1">
        <v>4</v>
      </c>
      <c r="B2762" s="1">
        <v>25</v>
      </c>
      <c r="C2762" s="1">
        <v>18</v>
      </c>
      <c r="D2762">
        <v>9.3000000000000007</v>
      </c>
      <c r="E2762">
        <v>6.2</v>
      </c>
      <c r="F2762">
        <v>81</v>
      </c>
      <c r="G2762">
        <v>171</v>
      </c>
      <c r="H2762">
        <v>278</v>
      </c>
      <c r="I2762">
        <v>96</v>
      </c>
      <c r="J2762" s="4">
        <f t="shared" ref="J2762:J2825" si="390">solarazimuth($B$2,$B$3,$B$1,A2762,B2762,C2762,0,0,0,0)</f>
        <v>276.34756672213149</v>
      </c>
      <c r="K2762" s="4">
        <f t="shared" ref="K2762:K2825" si="391">solarelevation($B$2,$B$3,$B$1,A2762,B2762,C2762,0,0,0,0)</f>
        <v>12.334829476402632</v>
      </c>
      <c r="L2762" s="5">
        <f t="shared" si="387"/>
        <v>0</v>
      </c>
      <c r="M2762" s="5">
        <f t="shared" si="388"/>
        <v>21.665170523597368</v>
      </c>
      <c r="N2762" s="6">
        <f t="shared" si="389"/>
        <v>0</v>
      </c>
      <c r="O2762" s="6">
        <f t="shared" ref="O2762:O2825" si="392">$I2762*(1+COS(RADIANS($B$4)))/2</f>
        <v>87.793803482642005</v>
      </c>
      <c r="P2762" s="6">
        <f>FORECAST(J2762,Inputs!$B$10:$B$18,Inputs!$A$10:$A$18)</f>
        <v>33.114329321501216</v>
      </c>
      <c r="Q2762" s="6">
        <f>IF(Inputs!$D$10="Yes",IF('Hourly Calcs'!P2762&gt;'Hourly Calcs'!K2762,'Hourly Calcs'!O2762,N2762+O2762),N2762+O2762)</f>
        <v>87.793803482642005</v>
      </c>
      <c r="R2762" s="12">
        <f t="shared" ref="R2762:R2825" si="393">$B$6*$E$1*Q2762</f>
        <v>417.19615414951477</v>
      </c>
      <c r="S2762" s="1">
        <f>IF(AND(A2762&gt;=5,A2762&lt;=9),INDEX(Demand!$C$3:$C$26,C2762),INDEX(Demand!$B$3:$B$26,C2762))</f>
        <v>900</v>
      </c>
      <c r="T2762" s="7">
        <f t="shared" ref="T2762:T2825" si="394">S2762-MAX(0,S2762-R2762)</f>
        <v>417.19615414951477</v>
      </c>
      <c r="U2762" s="7">
        <f t="shared" ref="U2762:U2825" si="395">MAX(0,R2762-S2762)</f>
        <v>0</v>
      </c>
    </row>
    <row r="2763" spans="1:21" x14ac:dyDescent="0.2">
      <c r="A2763" s="1">
        <v>4</v>
      </c>
      <c r="B2763" s="1">
        <v>25</v>
      </c>
      <c r="C2763" s="1">
        <v>19</v>
      </c>
      <c r="D2763">
        <v>8.5</v>
      </c>
      <c r="E2763">
        <v>6.1</v>
      </c>
      <c r="F2763">
        <v>85</v>
      </c>
      <c r="G2763">
        <v>35</v>
      </c>
      <c r="H2763">
        <v>11</v>
      </c>
      <c r="I2763">
        <v>34</v>
      </c>
      <c r="J2763" s="4">
        <f t="shared" si="390"/>
        <v>287.73115806300689</v>
      </c>
      <c r="K2763" s="4">
        <f t="shared" si="391"/>
        <v>3.229596370299987</v>
      </c>
      <c r="L2763" s="5">
        <f t="shared" si="387"/>
        <v>0</v>
      </c>
      <c r="M2763" s="5">
        <f t="shared" si="388"/>
        <v>30.770403629700013</v>
      </c>
      <c r="N2763" s="6">
        <f t="shared" si="389"/>
        <v>0</v>
      </c>
      <c r="O2763" s="6">
        <f t="shared" si="392"/>
        <v>31.093638733435707</v>
      </c>
      <c r="P2763" s="6">
        <f>FORECAST(J2763,Inputs!$B$10:$B$18,Inputs!$A$10:$A$18)</f>
        <v>33.219732945027843</v>
      </c>
      <c r="Q2763" s="6">
        <f>IF(Inputs!$D$10="Yes",IF('Hourly Calcs'!P2763&gt;'Hourly Calcs'!K2763,'Hourly Calcs'!O2763,N2763+O2763),N2763+O2763)</f>
        <v>31.093638733435707</v>
      </c>
      <c r="R2763" s="12">
        <f t="shared" si="393"/>
        <v>147.75697126128648</v>
      </c>
      <c r="S2763" s="1">
        <f>IF(AND(A2763&gt;=5,A2763&lt;=9),INDEX(Demand!$C$3:$C$26,C2763),INDEX(Demand!$B$3:$B$26,C2763))</f>
        <v>900</v>
      </c>
      <c r="T2763" s="7">
        <f t="shared" si="394"/>
        <v>147.75697126128648</v>
      </c>
      <c r="U2763" s="7">
        <f t="shared" si="395"/>
        <v>0</v>
      </c>
    </row>
    <row r="2764" spans="1:21" x14ac:dyDescent="0.2">
      <c r="A2764" s="1">
        <v>4</v>
      </c>
      <c r="B2764" s="1">
        <v>25</v>
      </c>
      <c r="C2764" s="1">
        <v>20</v>
      </c>
      <c r="D2764">
        <v>7.7</v>
      </c>
      <c r="E2764">
        <v>6.2</v>
      </c>
      <c r="F2764">
        <v>90</v>
      </c>
      <c r="G2764">
        <v>0</v>
      </c>
      <c r="H2764">
        <v>0</v>
      </c>
      <c r="I2764">
        <v>0</v>
      </c>
      <c r="J2764" s="4">
        <f t="shared" si="390"/>
        <v>299.46855012330474</v>
      </c>
      <c r="K2764" s="4">
        <f t="shared" si="391"/>
        <v>-5.6199647556665155</v>
      </c>
      <c r="L2764" s="5">
        <f t="shared" si="387"/>
        <v>0</v>
      </c>
      <c r="M2764" s="5">
        <f t="shared" si="388"/>
        <v>0</v>
      </c>
      <c r="N2764" s="6">
        <f t="shared" si="389"/>
        <v>0</v>
      </c>
      <c r="O2764" s="6">
        <f t="shared" si="392"/>
        <v>0</v>
      </c>
      <c r="P2764" s="6">
        <f>FORECAST(J2764,Inputs!$B$10:$B$18,Inputs!$A$10:$A$18)</f>
        <v>33.328412501141706</v>
      </c>
      <c r="Q2764" s="6">
        <f>IF(Inputs!$D$10="Yes",IF('Hourly Calcs'!P2764&gt;'Hourly Calcs'!K2764,'Hourly Calcs'!O2764,N2764+O2764),N2764+O2764)</f>
        <v>0</v>
      </c>
      <c r="R2764" s="12">
        <f t="shared" si="393"/>
        <v>0</v>
      </c>
      <c r="S2764" s="1">
        <f>IF(AND(A2764&gt;=5,A2764&lt;=9),INDEX(Demand!$C$3:$C$26,C2764),INDEX(Demand!$B$3:$B$26,C2764))</f>
        <v>800</v>
      </c>
      <c r="T2764" s="7">
        <f t="shared" si="394"/>
        <v>0</v>
      </c>
      <c r="U2764" s="7">
        <f t="shared" si="395"/>
        <v>0</v>
      </c>
    </row>
    <row r="2765" spans="1:21" x14ac:dyDescent="0.2">
      <c r="A2765" s="1">
        <v>4</v>
      </c>
      <c r="B2765" s="1">
        <v>25</v>
      </c>
      <c r="C2765" s="1">
        <v>21</v>
      </c>
      <c r="D2765">
        <v>7.5</v>
      </c>
      <c r="E2765">
        <v>6</v>
      </c>
      <c r="F2765">
        <v>90</v>
      </c>
      <c r="G2765">
        <v>0</v>
      </c>
      <c r="H2765">
        <v>0</v>
      </c>
      <c r="I2765">
        <v>0</v>
      </c>
      <c r="J2765" s="4">
        <f t="shared" si="390"/>
        <v>312.04750834594677</v>
      </c>
      <c r="K2765" s="4">
        <f t="shared" si="391"/>
        <v>-13.341004618816029</v>
      </c>
      <c r="L2765" s="5">
        <f t="shared" si="387"/>
        <v>0</v>
      </c>
      <c r="M2765" s="5">
        <f t="shared" si="388"/>
        <v>0</v>
      </c>
      <c r="N2765" s="6">
        <f t="shared" si="389"/>
        <v>0</v>
      </c>
      <c r="O2765" s="6">
        <f t="shared" si="392"/>
        <v>0</v>
      </c>
      <c r="P2765" s="6">
        <f>FORECAST(J2765,Inputs!$B$10:$B$18,Inputs!$A$10:$A$18)</f>
        <v>33.444884336536539</v>
      </c>
      <c r="Q2765" s="6">
        <f>IF(Inputs!$D$10="Yes",IF('Hourly Calcs'!P2765&gt;'Hourly Calcs'!K2765,'Hourly Calcs'!O2765,N2765+O2765),N2765+O2765)</f>
        <v>0</v>
      </c>
      <c r="R2765" s="12">
        <f t="shared" si="393"/>
        <v>0</v>
      </c>
      <c r="S2765" s="1">
        <f>IF(AND(A2765&gt;=5,A2765&lt;=9),INDEX(Demand!$C$3:$C$26,C2765),INDEX(Demand!$B$3:$B$26,C2765))</f>
        <v>700</v>
      </c>
      <c r="T2765" s="7">
        <f t="shared" si="394"/>
        <v>0</v>
      </c>
      <c r="U2765" s="7">
        <f t="shared" si="395"/>
        <v>0</v>
      </c>
    </row>
    <row r="2766" spans="1:21" x14ac:dyDescent="0.2">
      <c r="A2766" s="1">
        <v>4</v>
      </c>
      <c r="B2766" s="1">
        <v>25</v>
      </c>
      <c r="C2766" s="1">
        <v>22</v>
      </c>
      <c r="D2766">
        <v>7.5</v>
      </c>
      <c r="E2766">
        <v>6</v>
      </c>
      <c r="F2766">
        <v>90</v>
      </c>
      <c r="G2766">
        <v>0</v>
      </c>
      <c r="H2766">
        <v>0</v>
      </c>
      <c r="I2766">
        <v>0</v>
      </c>
      <c r="J2766" s="4">
        <f t="shared" si="390"/>
        <v>325.81284203954635</v>
      </c>
      <c r="K2766" s="4">
        <f t="shared" si="391"/>
        <v>-19.573829692838515</v>
      </c>
      <c r="L2766" s="5">
        <f t="shared" si="387"/>
        <v>0</v>
      </c>
      <c r="M2766" s="5">
        <f t="shared" si="388"/>
        <v>0</v>
      </c>
      <c r="N2766" s="6">
        <f t="shared" si="389"/>
        <v>0</v>
      </c>
      <c r="O2766" s="6">
        <f t="shared" si="392"/>
        <v>0</v>
      </c>
      <c r="P2766" s="6">
        <f>FORECAST(J2766,Inputs!$B$10:$B$18,Inputs!$A$10:$A$18)</f>
        <v>33.572341129995799</v>
      </c>
      <c r="Q2766" s="6">
        <f>IF(Inputs!$D$10="Yes",IF('Hourly Calcs'!P2766&gt;'Hourly Calcs'!K2766,'Hourly Calcs'!O2766,N2766+O2766),N2766+O2766)</f>
        <v>0</v>
      </c>
      <c r="R2766" s="12">
        <f t="shared" si="393"/>
        <v>0</v>
      </c>
      <c r="S2766" s="1">
        <f>IF(AND(A2766&gt;=5,A2766&lt;=9),INDEX(Demand!$C$3:$C$26,C2766),INDEX(Demand!$B$3:$B$26,C2766))</f>
        <v>600</v>
      </c>
      <c r="T2766" s="7">
        <f t="shared" si="394"/>
        <v>0</v>
      </c>
      <c r="U2766" s="7">
        <f t="shared" si="395"/>
        <v>0</v>
      </c>
    </row>
    <row r="2767" spans="1:21" x14ac:dyDescent="0.2">
      <c r="A2767" s="1">
        <v>4</v>
      </c>
      <c r="B2767" s="1">
        <v>25</v>
      </c>
      <c r="C2767" s="1">
        <v>23</v>
      </c>
      <c r="D2767">
        <v>6.5</v>
      </c>
      <c r="E2767">
        <v>4.9000000000000004</v>
      </c>
      <c r="F2767">
        <v>89</v>
      </c>
      <c r="G2767">
        <v>0</v>
      </c>
      <c r="H2767">
        <v>0</v>
      </c>
      <c r="I2767">
        <v>0</v>
      </c>
      <c r="J2767" s="4">
        <f t="shared" si="390"/>
        <v>340.83937956862394</v>
      </c>
      <c r="K2767" s="4">
        <f t="shared" si="391"/>
        <v>-23.829155881425194</v>
      </c>
      <c r="L2767" s="5">
        <f t="shared" si="387"/>
        <v>0</v>
      </c>
      <c r="M2767" s="5">
        <f t="shared" si="388"/>
        <v>0</v>
      </c>
      <c r="N2767" s="6">
        <f t="shared" si="389"/>
        <v>0</v>
      </c>
      <c r="O2767" s="6">
        <f t="shared" si="392"/>
        <v>0</v>
      </c>
      <c r="P2767" s="6">
        <f>FORECAST(J2767,Inputs!$B$10:$B$18,Inputs!$A$10:$A$18)</f>
        <v>33.711475736746515</v>
      </c>
      <c r="Q2767" s="6">
        <f>IF(Inputs!$D$10="Yes",IF('Hourly Calcs'!P2767&gt;'Hourly Calcs'!K2767,'Hourly Calcs'!O2767,N2767+O2767),N2767+O2767)</f>
        <v>0</v>
      </c>
      <c r="R2767" s="12">
        <f t="shared" si="393"/>
        <v>0</v>
      </c>
      <c r="S2767" s="1">
        <f>IF(AND(A2767&gt;=5,A2767&lt;=9),INDEX(Demand!$C$3:$C$26,C2767),INDEX(Demand!$B$3:$B$26,C2767))</f>
        <v>500</v>
      </c>
      <c r="T2767" s="7">
        <f t="shared" si="394"/>
        <v>0</v>
      </c>
      <c r="U2767" s="7">
        <f t="shared" si="395"/>
        <v>0</v>
      </c>
    </row>
    <row r="2768" spans="1:21" x14ac:dyDescent="0.2">
      <c r="A2768" s="1">
        <v>4</v>
      </c>
      <c r="B2768" s="1">
        <v>25</v>
      </c>
      <c r="C2768" s="1">
        <v>24</v>
      </c>
      <c r="D2768">
        <v>5.8</v>
      </c>
      <c r="E2768">
        <v>3.6</v>
      </c>
      <c r="F2768">
        <v>86</v>
      </c>
      <c r="G2768">
        <v>0</v>
      </c>
      <c r="H2768">
        <v>0</v>
      </c>
      <c r="I2768">
        <v>0</v>
      </c>
      <c r="J2768" s="4">
        <f t="shared" si="390"/>
        <v>356.78112516578813</v>
      </c>
      <c r="K2768" s="4">
        <f t="shared" si="391"/>
        <v>-25.661761757835478</v>
      </c>
      <c r="L2768" s="5">
        <f t="shared" si="387"/>
        <v>0</v>
      </c>
      <c r="M2768" s="5">
        <f t="shared" si="388"/>
        <v>0</v>
      </c>
      <c r="N2768" s="6">
        <f t="shared" si="389"/>
        <v>0</v>
      </c>
      <c r="O2768" s="6">
        <f t="shared" si="392"/>
        <v>0</v>
      </c>
      <c r="P2768" s="6">
        <f>FORECAST(J2768,Inputs!$B$10:$B$18,Inputs!$A$10:$A$18)</f>
        <v>33.859084492275812</v>
      </c>
      <c r="Q2768" s="6">
        <f>IF(Inputs!$D$10="Yes",IF('Hourly Calcs'!P2768&gt;'Hourly Calcs'!K2768,'Hourly Calcs'!O2768,N2768+O2768),N2768+O2768)</f>
        <v>0</v>
      </c>
      <c r="R2768" s="12">
        <f t="shared" si="393"/>
        <v>0</v>
      </c>
      <c r="S2768" s="1">
        <f>IF(AND(A2768&gt;=5,A2768&lt;=9),INDEX(Demand!$C$3:$C$26,C2768),INDEX(Demand!$B$3:$B$26,C2768))</f>
        <v>400</v>
      </c>
      <c r="T2768" s="7">
        <f t="shared" si="394"/>
        <v>0</v>
      </c>
      <c r="U2768" s="7">
        <f t="shared" si="395"/>
        <v>0</v>
      </c>
    </row>
    <row r="2769" spans="1:21" x14ac:dyDescent="0.2">
      <c r="A2769" s="1">
        <v>4</v>
      </c>
      <c r="B2769" s="1">
        <v>26</v>
      </c>
      <c r="C2769" s="1">
        <v>1</v>
      </c>
      <c r="D2769">
        <v>5</v>
      </c>
      <c r="E2769">
        <v>3</v>
      </c>
      <c r="F2769">
        <v>87</v>
      </c>
      <c r="G2769">
        <v>0</v>
      </c>
      <c r="H2769">
        <v>0</v>
      </c>
      <c r="I2769">
        <v>0</v>
      </c>
      <c r="J2769" s="4">
        <f t="shared" si="390"/>
        <v>12.890286854867412</v>
      </c>
      <c r="K2769" s="4">
        <f t="shared" si="391"/>
        <v>-24.846340965594663</v>
      </c>
      <c r="L2769" s="5">
        <f t="shared" si="387"/>
        <v>0</v>
      </c>
      <c r="M2769" s="5">
        <f t="shared" si="388"/>
        <v>0</v>
      </c>
      <c r="N2769" s="6">
        <f t="shared" si="389"/>
        <v>0</v>
      </c>
      <c r="O2769" s="6">
        <f t="shared" si="392"/>
        <v>0</v>
      </c>
      <c r="P2769" s="6">
        <f>FORECAST(J2769,Inputs!$B$10:$B$18,Inputs!$A$10:$A$18)</f>
        <v>30.674910063470993</v>
      </c>
      <c r="Q2769" s="6">
        <f>IF(Inputs!$D$10="Yes",IF('Hourly Calcs'!P2769&gt;'Hourly Calcs'!K2769,'Hourly Calcs'!O2769,N2769+O2769),N2769+O2769)</f>
        <v>0</v>
      </c>
      <c r="R2769" s="12">
        <f t="shared" si="393"/>
        <v>0</v>
      </c>
      <c r="S2769" s="1">
        <f>IF(AND(A2769&gt;=5,A2769&lt;=9),INDEX(Demand!$C$3:$C$26,C2769),INDEX(Demand!$B$3:$B$26,C2769))</f>
        <v>350</v>
      </c>
      <c r="T2769" s="7">
        <f t="shared" si="394"/>
        <v>0</v>
      </c>
      <c r="U2769" s="7">
        <f t="shared" si="395"/>
        <v>0</v>
      </c>
    </row>
    <row r="2770" spans="1:21" x14ac:dyDescent="0.2">
      <c r="A2770" s="1">
        <v>4</v>
      </c>
      <c r="B2770" s="1">
        <v>26</v>
      </c>
      <c r="C2770" s="1">
        <v>2</v>
      </c>
      <c r="D2770">
        <v>4.2</v>
      </c>
      <c r="E2770">
        <v>2.8</v>
      </c>
      <c r="F2770">
        <v>91</v>
      </c>
      <c r="G2770">
        <v>0</v>
      </c>
      <c r="H2770">
        <v>0</v>
      </c>
      <c r="I2770">
        <v>0</v>
      </c>
      <c r="J2770" s="4">
        <f t="shared" si="390"/>
        <v>28.335820127151266</v>
      </c>
      <c r="K2770" s="4">
        <f t="shared" si="391"/>
        <v>-21.485251470514257</v>
      </c>
      <c r="L2770" s="5">
        <f t="shared" si="387"/>
        <v>0</v>
      </c>
      <c r="M2770" s="5">
        <f t="shared" si="388"/>
        <v>0</v>
      </c>
      <c r="N2770" s="6">
        <f t="shared" si="389"/>
        <v>0</v>
      </c>
      <c r="O2770" s="6">
        <f t="shared" si="392"/>
        <v>0</v>
      </c>
      <c r="P2770" s="6">
        <f>FORECAST(J2770,Inputs!$B$10:$B$18,Inputs!$A$10:$A$18)</f>
        <v>30.817924260436584</v>
      </c>
      <c r="Q2770" s="6">
        <f>IF(Inputs!$D$10="Yes",IF('Hourly Calcs'!P2770&gt;'Hourly Calcs'!K2770,'Hourly Calcs'!O2770,N2770+O2770),N2770+O2770)</f>
        <v>0</v>
      </c>
      <c r="R2770" s="12">
        <f t="shared" si="393"/>
        <v>0</v>
      </c>
      <c r="S2770" s="1">
        <f>IF(AND(A2770&gt;=5,A2770&lt;=9),INDEX(Demand!$C$3:$C$26,C2770),INDEX(Demand!$B$3:$B$26,C2770))</f>
        <v>350</v>
      </c>
      <c r="T2770" s="7">
        <f t="shared" si="394"/>
        <v>0</v>
      </c>
      <c r="U2770" s="7">
        <f t="shared" si="395"/>
        <v>0</v>
      </c>
    </row>
    <row r="2771" spans="1:21" x14ac:dyDescent="0.2">
      <c r="A2771" s="1">
        <v>4</v>
      </c>
      <c r="B2771" s="1">
        <v>26</v>
      </c>
      <c r="C2771" s="1">
        <v>3</v>
      </c>
      <c r="D2771">
        <v>4.7</v>
      </c>
      <c r="E2771">
        <v>2.2000000000000002</v>
      </c>
      <c r="F2771">
        <v>84</v>
      </c>
      <c r="G2771">
        <v>0</v>
      </c>
      <c r="H2771">
        <v>0</v>
      </c>
      <c r="I2771">
        <v>0</v>
      </c>
      <c r="J2771" s="4">
        <f t="shared" si="390"/>
        <v>42.596286523579096</v>
      </c>
      <c r="K2771" s="4">
        <f t="shared" si="391"/>
        <v>-15.957382956074937</v>
      </c>
      <c r="L2771" s="5">
        <f t="shared" si="387"/>
        <v>0</v>
      </c>
      <c r="M2771" s="5">
        <f t="shared" si="388"/>
        <v>0</v>
      </c>
      <c r="N2771" s="6">
        <f t="shared" si="389"/>
        <v>0</v>
      </c>
      <c r="O2771" s="6">
        <f t="shared" si="392"/>
        <v>0</v>
      </c>
      <c r="P2771" s="6">
        <f>FORECAST(J2771,Inputs!$B$10:$B$18,Inputs!$A$10:$A$18)</f>
        <v>30.949965615959062</v>
      </c>
      <c r="Q2771" s="6">
        <f>IF(Inputs!$D$10="Yes",IF('Hourly Calcs'!P2771&gt;'Hourly Calcs'!K2771,'Hourly Calcs'!O2771,N2771+O2771),N2771+O2771)</f>
        <v>0</v>
      </c>
      <c r="R2771" s="12">
        <f t="shared" si="393"/>
        <v>0</v>
      </c>
      <c r="S2771" s="1">
        <f>IF(AND(A2771&gt;=5,A2771&lt;=9),INDEX(Demand!$C$3:$C$26,C2771),INDEX(Demand!$B$3:$B$26,C2771))</f>
        <v>350</v>
      </c>
      <c r="T2771" s="7">
        <f t="shared" si="394"/>
        <v>0</v>
      </c>
      <c r="U2771" s="7">
        <f t="shared" si="395"/>
        <v>0</v>
      </c>
    </row>
    <row r="2772" spans="1:21" x14ac:dyDescent="0.2">
      <c r="A2772" s="1">
        <v>4</v>
      </c>
      <c r="B2772" s="1">
        <v>26</v>
      </c>
      <c r="C2772" s="1">
        <v>4</v>
      </c>
      <c r="D2772">
        <v>3.7</v>
      </c>
      <c r="E2772">
        <v>1.6</v>
      </c>
      <c r="F2772">
        <v>86</v>
      </c>
      <c r="G2772">
        <v>0</v>
      </c>
      <c r="H2772">
        <v>0</v>
      </c>
      <c r="I2772">
        <v>0</v>
      </c>
      <c r="J2772" s="4">
        <f t="shared" si="390"/>
        <v>55.596253555400565</v>
      </c>
      <c r="K2772" s="4">
        <f t="shared" si="391"/>
        <v>-8.7563909947900669</v>
      </c>
      <c r="L2772" s="5">
        <f t="shared" si="387"/>
        <v>0</v>
      </c>
      <c r="M2772" s="5">
        <f t="shared" si="388"/>
        <v>0</v>
      </c>
      <c r="N2772" s="6">
        <f t="shared" si="389"/>
        <v>0</v>
      </c>
      <c r="O2772" s="6">
        <f t="shared" si="392"/>
        <v>0</v>
      </c>
      <c r="P2772" s="6">
        <f>FORECAST(J2772,Inputs!$B$10:$B$18,Inputs!$A$10:$A$18)</f>
        <v>31.070335681068521</v>
      </c>
      <c r="Q2772" s="6">
        <f>IF(Inputs!$D$10="Yes",IF('Hourly Calcs'!P2772&gt;'Hourly Calcs'!K2772,'Hourly Calcs'!O2772,N2772+O2772),N2772+O2772)</f>
        <v>0</v>
      </c>
      <c r="R2772" s="12">
        <f t="shared" si="393"/>
        <v>0</v>
      </c>
      <c r="S2772" s="1">
        <f>IF(AND(A2772&gt;=5,A2772&lt;=9),INDEX(Demand!$C$3:$C$26,C2772),INDEX(Demand!$B$3:$B$26,C2772))</f>
        <v>350</v>
      </c>
      <c r="T2772" s="7">
        <f t="shared" si="394"/>
        <v>0</v>
      </c>
      <c r="U2772" s="7">
        <f t="shared" si="395"/>
        <v>0</v>
      </c>
    </row>
    <row r="2773" spans="1:21" x14ac:dyDescent="0.2">
      <c r="A2773" s="1">
        <v>4</v>
      </c>
      <c r="B2773" s="1">
        <v>26</v>
      </c>
      <c r="C2773" s="1">
        <v>5</v>
      </c>
      <c r="D2773">
        <v>3.2</v>
      </c>
      <c r="E2773">
        <v>1.1000000000000001</v>
      </c>
      <c r="F2773">
        <v>86</v>
      </c>
      <c r="G2773">
        <v>0</v>
      </c>
      <c r="H2773">
        <v>0</v>
      </c>
      <c r="I2773">
        <v>0</v>
      </c>
      <c r="J2773" s="4">
        <f t="shared" si="390"/>
        <v>67.594043507590854</v>
      </c>
      <c r="K2773" s="4">
        <f t="shared" si="391"/>
        <v>0.11099798697661356</v>
      </c>
      <c r="L2773" s="5">
        <f t="shared" si="387"/>
        <v>0</v>
      </c>
      <c r="M2773" s="5">
        <f t="shared" si="388"/>
        <v>33.889002013023386</v>
      </c>
      <c r="N2773" s="6">
        <f t="shared" si="389"/>
        <v>0</v>
      </c>
      <c r="O2773" s="6">
        <f t="shared" si="392"/>
        <v>0</v>
      </c>
      <c r="P2773" s="6">
        <f>FORECAST(J2773,Inputs!$B$10:$B$18,Inputs!$A$10:$A$18)</f>
        <v>31.181426328773988</v>
      </c>
      <c r="Q2773" s="6">
        <f>IF(Inputs!$D$10="Yes",IF('Hourly Calcs'!P2773&gt;'Hourly Calcs'!K2773,'Hourly Calcs'!O2773,N2773+O2773),N2773+O2773)</f>
        <v>0</v>
      </c>
      <c r="R2773" s="12">
        <f t="shared" si="393"/>
        <v>0</v>
      </c>
      <c r="S2773" s="1">
        <f>IF(AND(A2773&gt;=5,A2773&lt;=9),INDEX(Demand!$C$3:$C$26,C2773),INDEX(Demand!$B$3:$B$26,C2773))</f>
        <v>350</v>
      </c>
      <c r="T2773" s="7">
        <f t="shared" si="394"/>
        <v>0</v>
      </c>
      <c r="U2773" s="7">
        <f t="shared" si="395"/>
        <v>0</v>
      </c>
    </row>
    <row r="2774" spans="1:21" x14ac:dyDescent="0.2">
      <c r="A2774" s="1">
        <v>4</v>
      </c>
      <c r="B2774" s="1">
        <v>26</v>
      </c>
      <c r="C2774" s="1">
        <v>6</v>
      </c>
      <c r="D2774">
        <v>3.4</v>
      </c>
      <c r="E2774">
        <v>1.4</v>
      </c>
      <c r="F2774">
        <v>87</v>
      </c>
      <c r="G2774">
        <v>19</v>
      </c>
      <c r="H2774">
        <v>0</v>
      </c>
      <c r="I2774">
        <v>19</v>
      </c>
      <c r="J2774" s="4">
        <f t="shared" si="390"/>
        <v>79.030313476253738</v>
      </c>
      <c r="K2774" s="4">
        <f t="shared" si="391"/>
        <v>8.7530235274070094</v>
      </c>
      <c r="L2774" s="5">
        <f t="shared" si="387"/>
        <v>85.969686523746262</v>
      </c>
      <c r="M2774" s="5">
        <f t="shared" si="388"/>
        <v>25.246976472592991</v>
      </c>
      <c r="N2774" s="6">
        <f t="shared" si="389"/>
        <v>0</v>
      </c>
      <c r="O2774" s="6">
        <f t="shared" si="392"/>
        <v>17.375856939272897</v>
      </c>
      <c r="P2774" s="6">
        <f>FORECAST(J2774,Inputs!$B$10:$B$18,Inputs!$A$10:$A$18)</f>
        <v>31.287317717372719</v>
      </c>
      <c r="Q2774" s="6">
        <f>IF(Inputs!$D$10="Yes",IF('Hourly Calcs'!P2774&gt;'Hourly Calcs'!K2774,'Hourly Calcs'!O2774,N2774+O2774),N2774+O2774)</f>
        <v>17.375856939272897</v>
      </c>
      <c r="R2774" s="12">
        <f t="shared" si="393"/>
        <v>82.570072175424798</v>
      </c>
      <c r="S2774" s="1">
        <f>IF(AND(A2774&gt;=5,A2774&lt;=9),INDEX(Demand!$C$3:$C$26,C2774),INDEX(Demand!$B$3:$B$26,C2774))</f>
        <v>350</v>
      </c>
      <c r="T2774" s="7">
        <f t="shared" si="394"/>
        <v>82.570072175424798</v>
      </c>
      <c r="U2774" s="7">
        <f t="shared" si="395"/>
        <v>0</v>
      </c>
    </row>
    <row r="2775" spans="1:21" x14ac:dyDescent="0.2">
      <c r="A2775" s="1">
        <v>4</v>
      </c>
      <c r="B2775" s="1">
        <v>26</v>
      </c>
      <c r="C2775" s="1">
        <v>7</v>
      </c>
      <c r="D2775">
        <v>5.3</v>
      </c>
      <c r="E2775">
        <v>1.7</v>
      </c>
      <c r="F2775">
        <v>78</v>
      </c>
      <c r="G2775">
        <v>113</v>
      </c>
      <c r="H2775">
        <v>84</v>
      </c>
      <c r="I2775">
        <v>93</v>
      </c>
      <c r="J2775" s="4">
        <f t="shared" si="390"/>
        <v>90.454854336896787</v>
      </c>
      <c r="K2775" s="4">
        <f t="shared" si="391"/>
        <v>18.150942552312273</v>
      </c>
      <c r="L2775" s="5">
        <f t="shared" si="387"/>
        <v>74.545145663103213</v>
      </c>
      <c r="M2775" s="5">
        <f t="shared" si="388"/>
        <v>15.849057447687727</v>
      </c>
      <c r="N2775" s="6">
        <f t="shared" si="389"/>
        <v>33.588333387868289</v>
      </c>
      <c r="O2775" s="6">
        <f t="shared" si="392"/>
        <v>85.050247123809442</v>
      </c>
      <c r="P2775" s="6">
        <f>FORECAST(J2775,Inputs!$B$10:$B$18,Inputs!$A$10:$A$18)</f>
        <v>31.393100503119413</v>
      </c>
      <c r="Q2775" s="6">
        <f>IF(Inputs!$D$10="Yes",IF('Hourly Calcs'!P2775&gt;'Hourly Calcs'!K2775,'Hourly Calcs'!O2775,N2775+O2775),N2775+O2775)</f>
        <v>85.050247123809442</v>
      </c>
      <c r="R2775" s="12">
        <f t="shared" si="393"/>
        <v>404.15877433234243</v>
      </c>
      <c r="S2775" s="1">
        <f>IF(AND(A2775&gt;=5,A2775&lt;=9),INDEX(Demand!$C$3:$C$26,C2775),INDEX(Demand!$B$3:$B$26,C2775))</f>
        <v>350</v>
      </c>
      <c r="T2775" s="7">
        <f t="shared" si="394"/>
        <v>350</v>
      </c>
      <c r="U2775" s="7">
        <f t="shared" si="395"/>
        <v>54.158774332342432</v>
      </c>
    </row>
    <row r="2776" spans="1:21" x14ac:dyDescent="0.2">
      <c r="A2776" s="1">
        <v>4</v>
      </c>
      <c r="B2776" s="1">
        <v>26</v>
      </c>
      <c r="C2776" s="1">
        <v>8</v>
      </c>
      <c r="D2776">
        <v>6.1</v>
      </c>
      <c r="E2776">
        <v>1.4</v>
      </c>
      <c r="F2776">
        <v>72</v>
      </c>
      <c r="G2776">
        <v>287</v>
      </c>
      <c r="H2776">
        <v>297</v>
      </c>
      <c r="I2776">
        <v>168</v>
      </c>
      <c r="J2776" s="4">
        <f t="shared" si="390"/>
        <v>102.53821638188505</v>
      </c>
      <c r="K2776" s="4">
        <f t="shared" si="391"/>
        <v>27.562048684223768</v>
      </c>
      <c r="L2776" s="5">
        <f t="shared" si="387"/>
        <v>62.46178361811495</v>
      </c>
      <c r="M2776" s="5">
        <f t="shared" si="388"/>
        <v>6.4379513157762318</v>
      </c>
      <c r="N2776" s="6">
        <f t="shared" si="389"/>
        <v>182.00132889772908</v>
      </c>
      <c r="O2776" s="6">
        <f t="shared" si="392"/>
        <v>153.6391560946235</v>
      </c>
      <c r="P2776" s="6">
        <f>FORECAST(J2776,Inputs!$B$10:$B$18,Inputs!$A$10:$A$18)</f>
        <v>31.504983485017451</v>
      </c>
      <c r="Q2776" s="6">
        <f>IF(Inputs!$D$10="Yes",IF('Hourly Calcs'!P2776&gt;'Hourly Calcs'!K2776,'Hourly Calcs'!O2776,N2776+O2776),N2776+O2776)</f>
        <v>153.6391560946235</v>
      </c>
      <c r="R2776" s="12">
        <f t="shared" si="393"/>
        <v>730.09326976165084</v>
      </c>
      <c r="S2776" s="1">
        <f>IF(AND(A2776&gt;=5,A2776&lt;=9),INDEX(Demand!$C$3:$C$26,C2776),INDEX(Demand!$B$3:$B$26,C2776))</f>
        <v>350</v>
      </c>
      <c r="T2776" s="7">
        <f t="shared" si="394"/>
        <v>350</v>
      </c>
      <c r="U2776" s="7">
        <f t="shared" si="395"/>
        <v>380.09326976165084</v>
      </c>
    </row>
    <row r="2777" spans="1:21" x14ac:dyDescent="0.2">
      <c r="A2777" s="1">
        <v>4</v>
      </c>
      <c r="B2777" s="1">
        <v>26</v>
      </c>
      <c r="C2777" s="1">
        <v>9</v>
      </c>
      <c r="D2777">
        <v>6.8</v>
      </c>
      <c r="E2777">
        <v>1.6</v>
      </c>
      <c r="F2777">
        <v>69</v>
      </c>
      <c r="G2777">
        <v>475</v>
      </c>
      <c r="H2777">
        <v>541</v>
      </c>
      <c r="I2777">
        <v>180</v>
      </c>
      <c r="J2777" s="4">
        <f t="shared" si="390"/>
        <v>116.13580256108371</v>
      </c>
      <c r="K2777" s="4">
        <f t="shared" si="391"/>
        <v>36.511750269560181</v>
      </c>
      <c r="L2777" s="5">
        <f t="shared" si="387"/>
        <v>48.864197438916293</v>
      </c>
      <c r="M2777" s="5">
        <f t="shared" si="388"/>
        <v>2.5117502695601814</v>
      </c>
      <c r="N2777" s="6">
        <f t="shared" si="389"/>
        <v>426.81181520269985</v>
      </c>
      <c r="O2777" s="6">
        <f t="shared" si="392"/>
        <v>164.61338152995376</v>
      </c>
      <c r="P2777" s="6">
        <f>FORECAST(J2777,Inputs!$B$10:$B$18,Inputs!$A$10:$A$18)</f>
        <v>31.630887060750773</v>
      </c>
      <c r="Q2777" s="6">
        <f>IF(Inputs!$D$10="Yes",IF('Hourly Calcs'!P2777&gt;'Hourly Calcs'!K2777,'Hourly Calcs'!O2777,N2777+O2777),N2777+O2777)</f>
        <v>591.4251967326536</v>
      </c>
      <c r="R2777" s="12">
        <f t="shared" si="393"/>
        <v>2810.4525348735697</v>
      </c>
      <c r="S2777" s="1">
        <f>IF(AND(A2777&gt;=5,A2777&lt;=9),INDEX(Demand!$C$3:$C$26,C2777),INDEX(Demand!$B$3:$B$26,C2777))</f>
        <v>350</v>
      </c>
      <c r="T2777" s="7">
        <f t="shared" si="394"/>
        <v>350</v>
      </c>
      <c r="U2777" s="7">
        <f t="shared" si="395"/>
        <v>2460.4525348735697</v>
      </c>
    </row>
    <row r="2778" spans="1:21" x14ac:dyDescent="0.2">
      <c r="A2778" s="1">
        <v>4</v>
      </c>
      <c r="B2778" s="1">
        <v>26</v>
      </c>
      <c r="C2778" s="1">
        <v>10</v>
      </c>
      <c r="D2778">
        <v>7.3</v>
      </c>
      <c r="E2778">
        <v>1.4</v>
      </c>
      <c r="F2778">
        <v>66</v>
      </c>
      <c r="G2778">
        <v>622</v>
      </c>
      <c r="H2778">
        <v>692</v>
      </c>
      <c r="I2778">
        <v>161</v>
      </c>
      <c r="J2778" s="4">
        <f t="shared" si="390"/>
        <v>132.31960527228614</v>
      </c>
      <c r="K2778" s="4">
        <f t="shared" si="391"/>
        <v>44.367225381527021</v>
      </c>
      <c r="L2778" s="5">
        <f t="shared" si="387"/>
        <v>32.68039472771386</v>
      </c>
      <c r="M2778" s="5">
        <f t="shared" si="388"/>
        <v>10.367225381527021</v>
      </c>
      <c r="N2778" s="6">
        <f t="shared" si="389"/>
        <v>633.99489686179618</v>
      </c>
      <c r="O2778" s="6">
        <f t="shared" si="392"/>
        <v>147.23752459068086</v>
      </c>
      <c r="P2778" s="6">
        <f>FORECAST(J2778,Inputs!$B$10:$B$18,Inputs!$A$10:$A$18)</f>
        <v>31.780737085854501</v>
      </c>
      <c r="Q2778" s="6">
        <f>IF(Inputs!$D$10="Yes",IF('Hourly Calcs'!P2778&gt;'Hourly Calcs'!K2778,'Hourly Calcs'!O2778,N2778+O2778),N2778+O2778)</f>
        <v>781.23242145247707</v>
      </c>
      <c r="R2778" s="12">
        <f t="shared" si="393"/>
        <v>3712.416466742171</v>
      </c>
      <c r="S2778" s="1">
        <f>IF(AND(A2778&gt;=5,A2778&lt;=9),INDEX(Demand!$C$3:$C$26,C2778),INDEX(Demand!$B$3:$B$26,C2778))</f>
        <v>600</v>
      </c>
      <c r="T2778" s="7">
        <f t="shared" si="394"/>
        <v>600</v>
      </c>
      <c r="U2778" s="7">
        <f t="shared" si="395"/>
        <v>3112.416466742171</v>
      </c>
    </row>
    <row r="2779" spans="1:21" x14ac:dyDescent="0.2">
      <c r="A2779" s="1">
        <v>4</v>
      </c>
      <c r="B2779" s="1">
        <v>26</v>
      </c>
      <c r="C2779" s="1">
        <v>11</v>
      </c>
      <c r="D2779">
        <v>8.3000000000000007</v>
      </c>
      <c r="E2779">
        <v>1.5</v>
      </c>
      <c r="F2779">
        <v>62</v>
      </c>
      <c r="G2779">
        <v>754</v>
      </c>
      <c r="H2779">
        <v>767</v>
      </c>
      <c r="I2779">
        <v>176</v>
      </c>
      <c r="J2779" s="4">
        <f t="shared" si="390"/>
        <v>152.08742585971771</v>
      </c>
      <c r="K2779" s="4">
        <f t="shared" si="391"/>
        <v>50.208937895058391</v>
      </c>
      <c r="L2779" s="5">
        <f t="shared" si="387"/>
        <v>12.912574140282288</v>
      </c>
      <c r="M2779" s="5">
        <f t="shared" si="388"/>
        <v>16.208937895058391</v>
      </c>
      <c r="N2779" s="6">
        <f t="shared" si="389"/>
        <v>756.14427384107785</v>
      </c>
      <c r="O2779" s="6">
        <f t="shared" si="392"/>
        <v>160.95530638484365</v>
      </c>
      <c r="P2779" s="6">
        <f>FORECAST(J2779,Inputs!$B$10:$B$18,Inputs!$A$10:$A$18)</f>
        <v>31.96377246166405</v>
      </c>
      <c r="Q2779" s="6">
        <f>IF(Inputs!$D$10="Yes",IF('Hourly Calcs'!P2779&gt;'Hourly Calcs'!K2779,'Hourly Calcs'!O2779,N2779+O2779),N2779+O2779)</f>
        <v>917.0995802259215</v>
      </c>
      <c r="R2779" s="12">
        <f t="shared" si="393"/>
        <v>4358.0572052335783</v>
      </c>
      <c r="S2779" s="1">
        <f>IF(AND(A2779&gt;=5,A2779&lt;=9),INDEX(Demand!$C$3:$C$26,C2779),INDEX(Demand!$B$3:$B$26,C2779))</f>
        <v>600</v>
      </c>
      <c r="T2779" s="7">
        <f t="shared" si="394"/>
        <v>600</v>
      </c>
      <c r="U2779" s="7">
        <f t="shared" si="395"/>
        <v>3758.0572052335783</v>
      </c>
    </row>
    <row r="2780" spans="1:21" x14ac:dyDescent="0.2">
      <c r="A2780" s="1">
        <v>4</v>
      </c>
      <c r="B2780" s="1">
        <v>26</v>
      </c>
      <c r="C2780" s="1">
        <v>12</v>
      </c>
      <c r="D2780">
        <v>8.6999999999999993</v>
      </c>
      <c r="E2780">
        <v>0.1</v>
      </c>
      <c r="F2780">
        <v>55</v>
      </c>
      <c r="G2780">
        <v>817</v>
      </c>
      <c r="H2780">
        <v>856</v>
      </c>
      <c r="I2780">
        <v>131</v>
      </c>
      <c r="J2780" s="4">
        <f t="shared" si="390"/>
        <v>175.22373474014753</v>
      </c>
      <c r="K2780" s="4">
        <f t="shared" si="391"/>
        <v>52.907645136835043</v>
      </c>
      <c r="L2780" s="5">
        <f t="shared" si="387"/>
        <v>10.223734740147535</v>
      </c>
      <c r="M2780" s="5">
        <f t="shared" si="388"/>
        <v>18.907645136835043</v>
      </c>
      <c r="N2780" s="6">
        <f t="shared" si="389"/>
        <v>850.16984916975741</v>
      </c>
      <c r="O2780" s="6">
        <f t="shared" si="392"/>
        <v>119.80196100235523</v>
      </c>
      <c r="P2780" s="6">
        <f>FORECAST(J2780,Inputs!$B$10:$B$18,Inputs!$A$10:$A$18)</f>
        <v>32.17799754389025</v>
      </c>
      <c r="Q2780" s="6">
        <f>IF(Inputs!$D$10="Yes",IF('Hourly Calcs'!P2780&gt;'Hourly Calcs'!K2780,'Hourly Calcs'!O2780,N2780+O2780),N2780+O2780)</f>
        <v>969.97181017211267</v>
      </c>
      <c r="R2780" s="12">
        <f t="shared" si="393"/>
        <v>4609.3060419378789</v>
      </c>
      <c r="S2780" s="1">
        <f>IF(AND(A2780&gt;=5,A2780&lt;=9),INDEX(Demand!$C$3:$C$26,C2780),INDEX(Demand!$B$3:$B$26,C2780))</f>
        <v>600</v>
      </c>
      <c r="T2780" s="7">
        <f t="shared" si="394"/>
        <v>600</v>
      </c>
      <c r="U2780" s="7">
        <f t="shared" si="395"/>
        <v>4009.3060419378789</v>
      </c>
    </row>
    <row r="2781" spans="1:21" x14ac:dyDescent="0.2">
      <c r="A2781" s="1">
        <v>4</v>
      </c>
      <c r="B2781" s="1">
        <v>26</v>
      </c>
      <c r="C2781" s="1">
        <v>13</v>
      </c>
      <c r="D2781">
        <v>9.8000000000000007</v>
      </c>
      <c r="E2781">
        <v>-0.3</v>
      </c>
      <c r="F2781">
        <v>49</v>
      </c>
      <c r="G2781">
        <v>816</v>
      </c>
      <c r="H2781">
        <v>838</v>
      </c>
      <c r="I2781">
        <v>141</v>
      </c>
      <c r="J2781" s="4">
        <f t="shared" si="390"/>
        <v>199.0893690304087</v>
      </c>
      <c r="K2781" s="4">
        <f t="shared" si="391"/>
        <v>51.731203301118214</v>
      </c>
      <c r="L2781" s="5">
        <f t="shared" si="387"/>
        <v>34.089369030408704</v>
      </c>
      <c r="M2781" s="5">
        <f t="shared" si="388"/>
        <v>17.731203301118214</v>
      </c>
      <c r="N2781" s="6">
        <f t="shared" si="389"/>
        <v>785.80330548211202</v>
      </c>
      <c r="O2781" s="6">
        <f t="shared" si="392"/>
        <v>128.94714886513043</v>
      </c>
      <c r="P2781" s="6">
        <f>FORECAST(J2781,Inputs!$B$10:$B$18,Inputs!$A$10:$A$18)</f>
        <v>32.398975639170452</v>
      </c>
      <c r="Q2781" s="6">
        <f>IF(Inputs!$D$10="Yes",IF('Hourly Calcs'!P2781&gt;'Hourly Calcs'!K2781,'Hourly Calcs'!O2781,N2781+O2781),N2781+O2781)</f>
        <v>914.75045434724245</v>
      </c>
      <c r="R2781" s="12">
        <f t="shared" si="393"/>
        <v>4346.8941590580962</v>
      </c>
      <c r="S2781" s="1">
        <f>IF(AND(A2781&gt;=5,A2781&lt;=9),INDEX(Demand!$C$3:$C$26,C2781),INDEX(Demand!$B$3:$B$26,C2781))</f>
        <v>600</v>
      </c>
      <c r="T2781" s="7">
        <f t="shared" si="394"/>
        <v>600</v>
      </c>
      <c r="U2781" s="7">
        <f t="shared" si="395"/>
        <v>3746.8941590580962</v>
      </c>
    </row>
    <row r="2782" spans="1:21" x14ac:dyDescent="0.2">
      <c r="A2782" s="1">
        <v>4</v>
      </c>
      <c r="B2782" s="1">
        <v>26</v>
      </c>
      <c r="C2782" s="1">
        <v>14</v>
      </c>
      <c r="D2782">
        <v>8.4</v>
      </c>
      <c r="E2782">
        <v>0.4</v>
      </c>
      <c r="F2782">
        <v>57</v>
      </c>
      <c r="G2782">
        <v>767</v>
      </c>
      <c r="H2782">
        <v>824</v>
      </c>
      <c r="I2782">
        <v>135</v>
      </c>
      <c r="J2782" s="4">
        <f t="shared" si="390"/>
        <v>220.36133638109385</v>
      </c>
      <c r="K2782" s="4">
        <f t="shared" si="391"/>
        <v>47.021158872686037</v>
      </c>
      <c r="L2782" s="5">
        <f t="shared" si="387"/>
        <v>55.361336381093849</v>
      </c>
      <c r="M2782" s="5">
        <f t="shared" si="388"/>
        <v>13.021158872686037</v>
      </c>
      <c r="N2782" s="6">
        <f t="shared" si="389"/>
        <v>678.32683558128122</v>
      </c>
      <c r="O2782" s="6">
        <f t="shared" si="392"/>
        <v>123.4600361474653</v>
      </c>
      <c r="P2782" s="6">
        <f>FORECAST(J2782,Inputs!$B$10:$B$18,Inputs!$A$10:$A$18)</f>
        <v>32.595938299824944</v>
      </c>
      <c r="Q2782" s="6">
        <f>IF(Inputs!$D$10="Yes",IF('Hourly Calcs'!P2782&gt;'Hourly Calcs'!K2782,'Hourly Calcs'!O2782,N2782+O2782),N2782+O2782)</f>
        <v>801.78687172874652</v>
      </c>
      <c r="R2782" s="12">
        <f t="shared" si="393"/>
        <v>3810.0912144550034</v>
      </c>
      <c r="S2782" s="1">
        <f>IF(AND(A2782&gt;=5,A2782&lt;=9),INDEX(Demand!$C$3:$C$26,C2782),INDEX(Demand!$B$3:$B$26,C2782))</f>
        <v>600</v>
      </c>
      <c r="T2782" s="7">
        <f t="shared" si="394"/>
        <v>600</v>
      </c>
      <c r="U2782" s="7">
        <f t="shared" si="395"/>
        <v>3210.0912144550034</v>
      </c>
    </row>
    <row r="2783" spans="1:21" x14ac:dyDescent="0.2">
      <c r="A2783" s="1">
        <v>4</v>
      </c>
      <c r="B2783" s="1">
        <v>26</v>
      </c>
      <c r="C2783" s="1">
        <v>15</v>
      </c>
      <c r="D2783">
        <v>8.4</v>
      </c>
      <c r="E2783">
        <v>1</v>
      </c>
      <c r="F2783">
        <v>60</v>
      </c>
      <c r="G2783">
        <v>649</v>
      </c>
      <c r="H2783">
        <v>660</v>
      </c>
      <c r="I2783">
        <v>195</v>
      </c>
      <c r="J2783" s="4">
        <f t="shared" si="390"/>
        <v>237.89663089474431</v>
      </c>
      <c r="K2783" s="4">
        <f t="shared" si="391"/>
        <v>39.852446349876097</v>
      </c>
      <c r="L2783" s="5">
        <f t="shared" si="387"/>
        <v>72.896630894744305</v>
      </c>
      <c r="M2783" s="5">
        <f t="shared" si="388"/>
        <v>5.8524463498760966</v>
      </c>
      <c r="N2783" s="6">
        <f t="shared" si="389"/>
        <v>433.95709389324321</v>
      </c>
      <c r="O2783" s="6">
        <f t="shared" si="392"/>
        <v>178.33116332411655</v>
      </c>
      <c r="P2783" s="6">
        <f>FORECAST(J2783,Inputs!$B$10:$B$18,Inputs!$A$10:$A$18)</f>
        <v>32.758302137914299</v>
      </c>
      <c r="Q2783" s="6">
        <f>IF(Inputs!$D$10="Yes",IF('Hourly Calcs'!P2783&gt;'Hourly Calcs'!K2783,'Hourly Calcs'!O2783,N2783+O2783),N2783+O2783)</f>
        <v>612.28825721735973</v>
      </c>
      <c r="R2783" s="12">
        <f t="shared" si="393"/>
        <v>2909.5937982968935</v>
      </c>
      <c r="S2783" s="1">
        <f>IF(AND(A2783&gt;=5,A2783&lt;=9),INDEX(Demand!$C$3:$C$26,C2783),INDEX(Demand!$B$3:$B$26,C2783))</f>
        <v>600</v>
      </c>
      <c r="T2783" s="7">
        <f t="shared" si="394"/>
        <v>600</v>
      </c>
      <c r="U2783" s="7">
        <f t="shared" si="395"/>
        <v>2309.5937982968935</v>
      </c>
    </row>
    <row r="2784" spans="1:21" x14ac:dyDescent="0.2">
      <c r="A2784" s="1">
        <v>4</v>
      </c>
      <c r="B2784" s="1">
        <v>26</v>
      </c>
      <c r="C2784" s="1">
        <v>16</v>
      </c>
      <c r="D2784">
        <v>8.4</v>
      </c>
      <c r="E2784">
        <v>1.3</v>
      </c>
      <c r="F2784">
        <v>61</v>
      </c>
      <c r="G2784">
        <v>528</v>
      </c>
      <c r="H2784">
        <v>730</v>
      </c>
      <c r="I2784">
        <v>108</v>
      </c>
      <c r="J2784" s="4">
        <f t="shared" si="390"/>
        <v>252.39891466460347</v>
      </c>
      <c r="K2784" s="4">
        <f t="shared" si="391"/>
        <v>31.262759340758997</v>
      </c>
      <c r="L2784" s="5">
        <f t="shared" si="387"/>
        <v>87.398914664603467</v>
      </c>
      <c r="M2784" s="5">
        <f t="shared" si="388"/>
        <v>2.737240659241003</v>
      </c>
      <c r="N2784" s="6">
        <f t="shared" si="389"/>
        <v>329.91088558432483</v>
      </c>
      <c r="O2784" s="6">
        <f t="shared" si="392"/>
        <v>98.768028917972245</v>
      </c>
      <c r="P2784" s="6">
        <f>FORECAST(J2784,Inputs!$B$10:$B$18,Inputs!$A$10:$A$18)</f>
        <v>32.89258254319077</v>
      </c>
      <c r="Q2784" s="6">
        <f>IF(Inputs!$D$10="Yes",IF('Hourly Calcs'!P2784&gt;'Hourly Calcs'!K2784,'Hourly Calcs'!O2784,N2784+O2784),N2784+O2784)</f>
        <v>98.768028917972245</v>
      </c>
      <c r="R2784" s="12">
        <f t="shared" si="393"/>
        <v>469.34567341820411</v>
      </c>
      <c r="S2784" s="1">
        <f>IF(AND(A2784&gt;=5,A2784&lt;=9),INDEX(Demand!$C$3:$C$26,C2784),INDEX(Demand!$B$3:$B$26,C2784))</f>
        <v>900</v>
      </c>
      <c r="T2784" s="7">
        <f t="shared" si="394"/>
        <v>469.34567341820411</v>
      </c>
      <c r="U2784" s="7">
        <f t="shared" si="395"/>
        <v>0</v>
      </c>
    </row>
    <row r="2785" spans="1:21" x14ac:dyDescent="0.2">
      <c r="A2785" s="1">
        <v>4</v>
      </c>
      <c r="B2785" s="1">
        <v>26</v>
      </c>
      <c r="C2785" s="1">
        <v>17</v>
      </c>
      <c r="D2785">
        <v>7.7</v>
      </c>
      <c r="E2785">
        <v>0.6</v>
      </c>
      <c r="F2785">
        <v>61</v>
      </c>
      <c r="G2785">
        <v>356</v>
      </c>
      <c r="H2785">
        <v>443</v>
      </c>
      <c r="I2785">
        <v>164</v>
      </c>
      <c r="J2785" s="4">
        <f t="shared" si="390"/>
        <v>264.98163806032932</v>
      </c>
      <c r="K2785" s="4">
        <f t="shared" si="391"/>
        <v>21.989829713788808</v>
      </c>
      <c r="L2785" s="5">
        <f t="shared" si="387"/>
        <v>0</v>
      </c>
      <c r="M2785" s="5">
        <f t="shared" si="388"/>
        <v>12.010170286211192</v>
      </c>
      <c r="N2785" s="6">
        <f t="shared" si="389"/>
        <v>97.704320565674266</v>
      </c>
      <c r="O2785" s="6">
        <f t="shared" si="392"/>
        <v>149.98108094951343</v>
      </c>
      <c r="P2785" s="6">
        <f>FORECAST(J2785,Inputs!$B$10:$B$18,Inputs!$A$10:$A$18)</f>
        <v>33.009089241299343</v>
      </c>
      <c r="Q2785" s="6">
        <f>IF(Inputs!$D$10="Yes",IF('Hourly Calcs'!P2785&gt;'Hourly Calcs'!K2785,'Hourly Calcs'!O2785,N2785+O2785),N2785+O2785)</f>
        <v>149.98108094951343</v>
      </c>
      <c r="R2785" s="12">
        <f t="shared" si="393"/>
        <v>712.71009667208773</v>
      </c>
      <c r="S2785" s="1">
        <f>IF(AND(A2785&gt;=5,A2785&lt;=9),INDEX(Demand!$C$3:$C$26,C2785),INDEX(Demand!$B$3:$B$26,C2785))</f>
        <v>900</v>
      </c>
      <c r="T2785" s="7">
        <f t="shared" si="394"/>
        <v>712.71009667208773</v>
      </c>
      <c r="U2785" s="7">
        <f t="shared" si="395"/>
        <v>0</v>
      </c>
    </row>
    <row r="2786" spans="1:21" x14ac:dyDescent="0.2">
      <c r="A2786" s="1">
        <v>4</v>
      </c>
      <c r="B2786" s="1">
        <v>26</v>
      </c>
      <c r="C2786" s="1">
        <v>18</v>
      </c>
      <c r="D2786">
        <v>7.5</v>
      </c>
      <c r="E2786">
        <v>1.3</v>
      </c>
      <c r="F2786">
        <v>65</v>
      </c>
      <c r="G2786">
        <v>177</v>
      </c>
      <c r="H2786">
        <v>299</v>
      </c>
      <c r="I2786">
        <v>95</v>
      </c>
      <c r="J2786" s="4">
        <f t="shared" si="390"/>
        <v>276.5907438963095</v>
      </c>
      <c r="K2786" s="4">
        <f t="shared" si="391"/>
        <v>12.552871859744755</v>
      </c>
      <c r="L2786" s="5">
        <f t="shared" si="387"/>
        <v>0</v>
      </c>
      <c r="M2786" s="5">
        <f t="shared" si="388"/>
        <v>21.447128140255245</v>
      </c>
      <c r="N2786" s="6">
        <f t="shared" si="389"/>
        <v>0</v>
      </c>
      <c r="O2786" s="6">
        <f t="shared" si="392"/>
        <v>86.879284696364479</v>
      </c>
      <c r="P2786" s="6">
        <f>FORECAST(J2786,Inputs!$B$10:$B$18,Inputs!$A$10:$A$18)</f>
        <v>33.116580962002864</v>
      </c>
      <c r="Q2786" s="6">
        <f>IF(Inputs!$D$10="Yes",IF('Hourly Calcs'!P2786&gt;'Hourly Calcs'!K2786,'Hourly Calcs'!O2786,N2786+O2786),N2786+O2786)</f>
        <v>86.879284696364479</v>
      </c>
      <c r="R2786" s="12">
        <f t="shared" si="393"/>
        <v>412.85036087712399</v>
      </c>
      <c r="S2786" s="1">
        <f>IF(AND(A2786&gt;=5,A2786&lt;=9),INDEX(Demand!$C$3:$C$26,C2786),INDEX(Demand!$B$3:$B$26,C2786))</f>
        <v>900</v>
      </c>
      <c r="T2786" s="7">
        <f t="shared" si="394"/>
        <v>412.85036087712399</v>
      </c>
      <c r="U2786" s="7">
        <f t="shared" si="395"/>
        <v>0</v>
      </c>
    </row>
    <row r="2787" spans="1:21" x14ac:dyDescent="0.2">
      <c r="A2787" s="1">
        <v>4</v>
      </c>
      <c r="B2787" s="1">
        <v>26</v>
      </c>
      <c r="C2787" s="1">
        <v>19</v>
      </c>
      <c r="D2787">
        <v>6.5</v>
      </c>
      <c r="E2787">
        <v>1</v>
      </c>
      <c r="F2787">
        <v>68</v>
      </c>
      <c r="G2787">
        <v>38</v>
      </c>
      <c r="H2787">
        <v>12</v>
      </c>
      <c r="I2787">
        <v>36</v>
      </c>
      <c r="J2787" s="4">
        <f t="shared" si="390"/>
        <v>287.96102041512313</v>
      </c>
      <c r="K2787" s="4">
        <f t="shared" si="391"/>
        <v>3.4468849891906075</v>
      </c>
      <c r="L2787" s="5">
        <f t="shared" ref="L2787:L2850" si="396">IF(ABS($B$5-J2787)&gt;90,0,ABS($B$5-J2787))</f>
        <v>0</v>
      </c>
      <c r="M2787" s="5">
        <f t="shared" ref="M2787:M2850" si="397">IF(K2787&gt;0,ABS($B$4-K2787),0)</f>
        <v>30.553115010809393</v>
      </c>
      <c r="N2787" s="6">
        <f t="shared" si="389"/>
        <v>0</v>
      </c>
      <c r="O2787" s="6">
        <f t="shared" si="392"/>
        <v>32.922676305990748</v>
      </c>
      <c r="P2787" s="6">
        <f>FORECAST(J2787,Inputs!$B$10:$B$18,Inputs!$A$10:$A$18)</f>
        <v>33.221861300140027</v>
      </c>
      <c r="Q2787" s="6">
        <f>IF(Inputs!$D$10="Yes",IF('Hourly Calcs'!P2787&gt;'Hourly Calcs'!K2787,'Hourly Calcs'!O2787,N2787+O2787),N2787+O2787)</f>
        <v>32.922676305990748</v>
      </c>
      <c r="R2787" s="12">
        <f t="shared" si="393"/>
        <v>156.44855780606804</v>
      </c>
      <c r="S2787" s="1">
        <f>IF(AND(A2787&gt;=5,A2787&lt;=9),INDEX(Demand!$C$3:$C$26,C2787),INDEX(Demand!$B$3:$B$26,C2787))</f>
        <v>900</v>
      </c>
      <c r="T2787" s="7">
        <f t="shared" si="394"/>
        <v>156.44855780606804</v>
      </c>
      <c r="U2787" s="7">
        <f t="shared" si="395"/>
        <v>0</v>
      </c>
    </row>
    <row r="2788" spans="1:21" x14ac:dyDescent="0.2">
      <c r="A2788" s="1">
        <v>4</v>
      </c>
      <c r="B2788" s="1">
        <v>26</v>
      </c>
      <c r="C2788" s="1">
        <v>20</v>
      </c>
      <c r="D2788">
        <v>5.4</v>
      </c>
      <c r="E2788">
        <v>1.4</v>
      </c>
      <c r="F2788">
        <v>75</v>
      </c>
      <c r="G2788">
        <v>1</v>
      </c>
      <c r="H2788">
        <v>0</v>
      </c>
      <c r="I2788">
        <v>1</v>
      </c>
      <c r="J2788" s="4">
        <f t="shared" si="390"/>
        <v>299.68330701381512</v>
      </c>
      <c r="K2788" s="4">
        <f t="shared" si="391"/>
        <v>-5.3752732758816393</v>
      </c>
      <c r="L2788" s="5">
        <f t="shared" si="396"/>
        <v>0</v>
      </c>
      <c r="M2788" s="5">
        <f t="shared" si="397"/>
        <v>0</v>
      </c>
      <c r="N2788" s="6">
        <f t="shared" si="389"/>
        <v>0</v>
      </c>
      <c r="O2788" s="6">
        <f t="shared" si="392"/>
        <v>0.91451878627752081</v>
      </c>
      <c r="P2788" s="6">
        <f>FORECAST(J2788,Inputs!$B$10:$B$18,Inputs!$A$10:$A$18)</f>
        <v>33.330400990868654</v>
      </c>
      <c r="Q2788" s="6">
        <f>IF(Inputs!$D$10="Yes",IF('Hourly Calcs'!P2788&gt;'Hourly Calcs'!K2788,'Hourly Calcs'!O2788,N2788+O2788),N2788+O2788)</f>
        <v>0.91451878627752081</v>
      </c>
      <c r="R2788" s="12">
        <f t="shared" si="393"/>
        <v>4.3457932723907788</v>
      </c>
      <c r="S2788" s="1">
        <f>IF(AND(A2788&gt;=5,A2788&lt;=9),INDEX(Demand!$C$3:$C$26,C2788),INDEX(Demand!$B$3:$B$26,C2788))</f>
        <v>800</v>
      </c>
      <c r="T2788" s="7">
        <f t="shared" si="394"/>
        <v>4.3457932723907788</v>
      </c>
      <c r="U2788" s="7">
        <f t="shared" si="395"/>
        <v>0</v>
      </c>
    </row>
    <row r="2789" spans="1:21" x14ac:dyDescent="0.2">
      <c r="A2789" s="1">
        <v>4</v>
      </c>
      <c r="B2789" s="1">
        <v>26</v>
      </c>
      <c r="C2789" s="1">
        <v>21</v>
      </c>
      <c r="D2789">
        <v>4.7</v>
      </c>
      <c r="E2789">
        <v>1.7</v>
      </c>
      <c r="F2789">
        <v>81</v>
      </c>
      <c r="G2789">
        <v>0</v>
      </c>
      <c r="H2789">
        <v>0</v>
      </c>
      <c r="I2789">
        <v>0</v>
      </c>
      <c r="J2789" s="4">
        <f t="shared" si="390"/>
        <v>312.24149624867863</v>
      </c>
      <c r="K2789" s="4">
        <f t="shared" si="391"/>
        <v>-13.078719388222282</v>
      </c>
      <c r="L2789" s="5">
        <f t="shared" si="396"/>
        <v>0</v>
      </c>
      <c r="M2789" s="5">
        <f t="shared" si="397"/>
        <v>0</v>
      </c>
      <c r="N2789" s="6">
        <f t="shared" si="389"/>
        <v>0</v>
      </c>
      <c r="O2789" s="6">
        <f t="shared" si="392"/>
        <v>0</v>
      </c>
      <c r="P2789" s="6">
        <f>FORECAST(J2789,Inputs!$B$10:$B$18,Inputs!$A$10:$A$18)</f>
        <v>33.446680520821097</v>
      </c>
      <c r="Q2789" s="6">
        <f>IF(Inputs!$D$10="Yes",IF('Hourly Calcs'!P2789&gt;'Hourly Calcs'!K2789,'Hourly Calcs'!O2789,N2789+O2789),N2789+O2789)</f>
        <v>0</v>
      </c>
      <c r="R2789" s="12">
        <f t="shared" si="393"/>
        <v>0</v>
      </c>
      <c r="S2789" s="1">
        <f>IF(AND(A2789&gt;=5,A2789&lt;=9),INDEX(Demand!$C$3:$C$26,C2789),INDEX(Demand!$B$3:$B$26,C2789))</f>
        <v>700</v>
      </c>
      <c r="T2789" s="7">
        <f t="shared" si="394"/>
        <v>0</v>
      </c>
      <c r="U2789" s="7">
        <f t="shared" si="395"/>
        <v>0</v>
      </c>
    </row>
    <row r="2790" spans="1:21" x14ac:dyDescent="0.2">
      <c r="A2790" s="1">
        <v>4</v>
      </c>
      <c r="B2790" s="1">
        <v>26</v>
      </c>
      <c r="C2790" s="1">
        <v>22</v>
      </c>
      <c r="D2790">
        <v>4.2</v>
      </c>
      <c r="E2790">
        <v>1.4</v>
      </c>
      <c r="F2790">
        <v>82</v>
      </c>
      <c r="G2790">
        <v>0</v>
      </c>
      <c r="H2790">
        <v>0</v>
      </c>
      <c r="I2790">
        <v>0</v>
      </c>
      <c r="J2790" s="4">
        <f t="shared" si="390"/>
        <v>325.97524011218979</v>
      </c>
      <c r="K2790" s="4">
        <f t="shared" si="391"/>
        <v>-19.289612920228151</v>
      </c>
      <c r="L2790" s="5">
        <f t="shared" si="396"/>
        <v>0</v>
      </c>
      <c r="M2790" s="5">
        <f t="shared" si="397"/>
        <v>0</v>
      </c>
      <c r="N2790" s="6">
        <f t="shared" si="389"/>
        <v>0</v>
      </c>
      <c r="O2790" s="6">
        <f t="shared" si="392"/>
        <v>0</v>
      </c>
      <c r="P2790" s="6">
        <f>FORECAST(J2790,Inputs!$B$10:$B$18,Inputs!$A$10:$A$18)</f>
        <v>33.573844815853604</v>
      </c>
      <c r="Q2790" s="6">
        <f>IF(Inputs!$D$10="Yes",IF('Hourly Calcs'!P2790&gt;'Hourly Calcs'!K2790,'Hourly Calcs'!O2790,N2790+O2790),N2790+O2790)</f>
        <v>0</v>
      </c>
      <c r="R2790" s="12">
        <f t="shared" si="393"/>
        <v>0</v>
      </c>
      <c r="S2790" s="1">
        <f>IF(AND(A2790&gt;=5,A2790&lt;=9),INDEX(Demand!$C$3:$C$26,C2790),INDEX(Demand!$B$3:$B$26,C2790))</f>
        <v>600</v>
      </c>
      <c r="T2790" s="7">
        <f t="shared" si="394"/>
        <v>0</v>
      </c>
      <c r="U2790" s="7">
        <f t="shared" si="395"/>
        <v>0</v>
      </c>
    </row>
    <row r="2791" spans="1:21" x14ac:dyDescent="0.2">
      <c r="A2791" s="1">
        <v>4</v>
      </c>
      <c r="B2791" s="1">
        <v>26</v>
      </c>
      <c r="C2791" s="1">
        <v>23</v>
      </c>
      <c r="D2791">
        <v>4.5999999999999996</v>
      </c>
      <c r="E2791">
        <v>1.8</v>
      </c>
      <c r="F2791">
        <v>82</v>
      </c>
      <c r="G2791">
        <v>0</v>
      </c>
      <c r="H2791">
        <v>0</v>
      </c>
      <c r="I2791">
        <v>0</v>
      </c>
      <c r="J2791" s="4">
        <f t="shared" si="390"/>
        <v>340.95524203434331</v>
      </c>
      <c r="K2791" s="4">
        <f t="shared" si="391"/>
        <v>-23.524469298869519</v>
      </c>
      <c r="L2791" s="5">
        <f t="shared" si="396"/>
        <v>0</v>
      </c>
      <c r="M2791" s="5">
        <f t="shared" si="397"/>
        <v>0</v>
      </c>
      <c r="N2791" s="6">
        <f t="shared" si="389"/>
        <v>0</v>
      </c>
      <c r="O2791" s="6">
        <f t="shared" si="392"/>
        <v>0</v>
      </c>
      <c r="P2791" s="6">
        <f>FORECAST(J2791,Inputs!$B$10:$B$18,Inputs!$A$10:$A$18)</f>
        <v>33.712548537355026</v>
      </c>
      <c r="Q2791" s="6">
        <f>IF(Inputs!$D$10="Yes",IF('Hourly Calcs'!P2791&gt;'Hourly Calcs'!K2791,'Hourly Calcs'!O2791,N2791+O2791),N2791+O2791)</f>
        <v>0</v>
      </c>
      <c r="R2791" s="12">
        <f t="shared" si="393"/>
        <v>0</v>
      </c>
      <c r="S2791" s="1">
        <f>IF(AND(A2791&gt;=5,A2791&lt;=9),INDEX(Demand!$C$3:$C$26,C2791),INDEX(Demand!$B$3:$B$26,C2791))</f>
        <v>500</v>
      </c>
      <c r="T2791" s="7">
        <f t="shared" si="394"/>
        <v>0</v>
      </c>
      <c r="U2791" s="7">
        <f t="shared" si="395"/>
        <v>0</v>
      </c>
    </row>
    <row r="2792" spans="1:21" x14ac:dyDescent="0.2">
      <c r="A2792" s="1">
        <v>4</v>
      </c>
      <c r="B2792" s="1">
        <v>26</v>
      </c>
      <c r="C2792" s="1">
        <v>24</v>
      </c>
      <c r="D2792">
        <v>3.9</v>
      </c>
      <c r="E2792">
        <v>1.6</v>
      </c>
      <c r="F2792">
        <v>85</v>
      </c>
      <c r="G2792">
        <v>0</v>
      </c>
      <c r="H2792">
        <v>0</v>
      </c>
      <c r="I2792">
        <v>0</v>
      </c>
      <c r="J2792" s="4">
        <f t="shared" si="390"/>
        <v>356.83678489745876</v>
      </c>
      <c r="K2792" s="4">
        <f t="shared" si="391"/>
        <v>-25.343241540011164</v>
      </c>
      <c r="L2792" s="5">
        <f t="shared" si="396"/>
        <v>0</v>
      </c>
      <c r="M2792" s="5">
        <f t="shared" si="397"/>
        <v>0</v>
      </c>
      <c r="N2792" s="6">
        <f t="shared" si="389"/>
        <v>0</v>
      </c>
      <c r="O2792" s="6">
        <f t="shared" si="392"/>
        <v>0</v>
      </c>
      <c r="P2792" s="6">
        <f>FORECAST(J2792,Inputs!$B$10:$B$18,Inputs!$A$10:$A$18)</f>
        <v>33.859599860161651</v>
      </c>
      <c r="Q2792" s="6">
        <f>IF(Inputs!$D$10="Yes",IF('Hourly Calcs'!P2792&gt;'Hourly Calcs'!K2792,'Hourly Calcs'!O2792,N2792+O2792),N2792+O2792)</f>
        <v>0</v>
      </c>
      <c r="R2792" s="12">
        <f t="shared" si="393"/>
        <v>0</v>
      </c>
      <c r="S2792" s="1">
        <f>IF(AND(A2792&gt;=5,A2792&lt;=9),INDEX(Demand!$C$3:$C$26,C2792),INDEX(Demand!$B$3:$B$26,C2792))</f>
        <v>400</v>
      </c>
      <c r="T2792" s="7">
        <f t="shared" si="394"/>
        <v>0</v>
      </c>
      <c r="U2792" s="7">
        <f t="shared" si="395"/>
        <v>0</v>
      </c>
    </row>
    <row r="2793" spans="1:21" x14ac:dyDescent="0.2">
      <c r="A2793" s="1">
        <v>4</v>
      </c>
      <c r="B2793" s="1">
        <v>27</v>
      </c>
      <c r="C2793" s="1">
        <v>1</v>
      </c>
      <c r="D2793">
        <v>3.7</v>
      </c>
      <c r="E2793">
        <v>1.1000000000000001</v>
      </c>
      <c r="F2793">
        <v>83</v>
      </c>
      <c r="G2793">
        <v>0</v>
      </c>
      <c r="H2793">
        <v>0</v>
      </c>
      <c r="I2793">
        <v>0</v>
      </c>
      <c r="J2793" s="4">
        <f t="shared" si="390"/>
        <v>12.881139543335422</v>
      </c>
      <c r="K2793" s="4">
        <f t="shared" si="391"/>
        <v>-24.524142346498891</v>
      </c>
      <c r="L2793" s="5">
        <f t="shared" si="396"/>
        <v>0</v>
      </c>
      <c r="M2793" s="5">
        <f t="shared" si="397"/>
        <v>0</v>
      </c>
      <c r="N2793" s="6">
        <f t="shared" si="389"/>
        <v>0</v>
      </c>
      <c r="O2793" s="6">
        <f t="shared" si="392"/>
        <v>0</v>
      </c>
      <c r="P2793" s="6">
        <f>FORECAST(J2793,Inputs!$B$10:$B$18,Inputs!$A$10:$A$18)</f>
        <v>30.674825366141992</v>
      </c>
      <c r="Q2793" s="6">
        <f>IF(Inputs!$D$10="Yes",IF('Hourly Calcs'!P2793&gt;'Hourly Calcs'!K2793,'Hourly Calcs'!O2793,N2793+O2793),N2793+O2793)</f>
        <v>0</v>
      </c>
      <c r="R2793" s="12">
        <f t="shared" si="393"/>
        <v>0</v>
      </c>
      <c r="S2793" s="1">
        <f>IF(AND(A2793&gt;=5,A2793&lt;=9),INDEX(Demand!$C$3:$C$26,C2793),INDEX(Demand!$B$3:$B$26,C2793))</f>
        <v>350</v>
      </c>
      <c r="T2793" s="7">
        <f t="shared" si="394"/>
        <v>0</v>
      </c>
      <c r="U2793" s="7">
        <f t="shared" si="395"/>
        <v>0</v>
      </c>
    </row>
    <row r="2794" spans="1:21" x14ac:dyDescent="0.2">
      <c r="A2794" s="1">
        <v>4</v>
      </c>
      <c r="B2794" s="1">
        <v>27</v>
      </c>
      <c r="C2794" s="1">
        <v>2</v>
      </c>
      <c r="D2794">
        <v>5.6</v>
      </c>
      <c r="E2794">
        <v>2.2000000000000002</v>
      </c>
      <c r="F2794">
        <v>79</v>
      </c>
      <c r="G2794">
        <v>0</v>
      </c>
      <c r="H2794">
        <v>0</v>
      </c>
      <c r="I2794">
        <v>0</v>
      </c>
      <c r="J2794" s="4">
        <f t="shared" si="390"/>
        <v>28.26909150803175</v>
      </c>
      <c r="K2794" s="4">
        <f t="shared" si="391"/>
        <v>-21.169113436832873</v>
      </c>
      <c r="L2794" s="5">
        <f t="shared" si="396"/>
        <v>0</v>
      </c>
      <c r="M2794" s="5">
        <f t="shared" si="397"/>
        <v>0</v>
      </c>
      <c r="N2794" s="6">
        <f t="shared" si="389"/>
        <v>0</v>
      </c>
      <c r="O2794" s="6">
        <f t="shared" si="392"/>
        <v>0</v>
      </c>
      <c r="P2794" s="6">
        <f>FORECAST(J2794,Inputs!$B$10:$B$18,Inputs!$A$10:$A$18)</f>
        <v>30.817306402852143</v>
      </c>
      <c r="Q2794" s="6">
        <f>IF(Inputs!$D$10="Yes",IF('Hourly Calcs'!P2794&gt;'Hourly Calcs'!K2794,'Hourly Calcs'!O2794,N2794+O2794),N2794+O2794)</f>
        <v>0</v>
      </c>
      <c r="R2794" s="12">
        <f t="shared" si="393"/>
        <v>0</v>
      </c>
      <c r="S2794" s="1">
        <f>IF(AND(A2794&gt;=5,A2794&lt;=9),INDEX(Demand!$C$3:$C$26,C2794),INDEX(Demand!$B$3:$B$26,C2794))</f>
        <v>350</v>
      </c>
      <c r="T2794" s="7">
        <f t="shared" si="394"/>
        <v>0</v>
      </c>
      <c r="U2794" s="7">
        <f t="shared" si="395"/>
        <v>0</v>
      </c>
    </row>
    <row r="2795" spans="1:21" x14ac:dyDescent="0.2">
      <c r="A2795" s="1">
        <v>4</v>
      </c>
      <c r="B2795" s="1">
        <v>27</v>
      </c>
      <c r="C2795" s="1">
        <v>3</v>
      </c>
      <c r="D2795">
        <v>5.8</v>
      </c>
      <c r="E2795">
        <v>3.4</v>
      </c>
      <c r="F2795">
        <v>85</v>
      </c>
      <c r="G2795">
        <v>0</v>
      </c>
      <c r="H2795">
        <v>0</v>
      </c>
      <c r="I2795">
        <v>0</v>
      </c>
      <c r="J2795" s="4">
        <f t="shared" si="390"/>
        <v>42.485805289110118</v>
      </c>
      <c r="K2795" s="4">
        <f t="shared" si="391"/>
        <v>-15.653246279562865</v>
      </c>
      <c r="L2795" s="5">
        <f t="shared" si="396"/>
        <v>0</v>
      </c>
      <c r="M2795" s="5">
        <f t="shared" si="397"/>
        <v>0</v>
      </c>
      <c r="N2795" s="6">
        <f t="shared" si="389"/>
        <v>0</v>
      </c>
      <c r="O2795" s="6">
        <f t="shared" si="392"/>
        <v>0</v>
      </c>
      <c r="P2795" s="6">
        <f>FORECAST(J2795,Inputs!$B$10:$B$18,Inputs!$A$10:$A$18)</f>
        <v>30.948942641565832</v>
      </c>
      <c r="Q2795" s="6">
        <f>IF(Inputs!$D$10="Yes",IF('Hourly Calcs'!P2795&gt;'Hourly Calcs'!K2795,'Hourly Calcs'!O2795,N2795+O2795),N2795+O2795)</f>
        <v>0</v>
      </c>
      <c r="R2795" s="12">
        <f t="shared" si="393"/>
        <v>0</v>
      </c>
      <c r="S2795" s="1">
        <f>IF(AND(A2795&gt;=5,A2795&lt;=9),INDEX(Demand!$C$3:$C$26,C2795),INDEX(Demand!$B$3:$B$26,C2795))</f>
        <v>350</v>
      </c>
      <c r="T2795" s="7">
        <f t="shared" si="394"/>
        <v>0</v>
      </c>
      <c r="U2795" s="7">
        <f t="shared" si="395"/>
        <v>0</v>
      </c>
    </row>
    <row r="2796" spans="1:21" x14ac:dyDescent="0.2">
      <c r="A2796" s="1">
        <v>4</v>
      </c>
      <c r="B2796" s="1">
        <v>27</v>
      </c>
      <c r="C2796" s="1">
        <v>4</v>
      </c>
      <c r="D2796">
        <v>6.3</v>
      </c>
      <c r="E2796">
        <v>4.5</v>
      </c>
      <c r="F2796">
        <v>88</v>
      </c>
      <c r="G2796">
        <v>0</v>
      </c>
      <c r="H2796">
        <v>0</v>
      </c>
      <c r="I2796">
        <v>0</v>
      </c>
      <c r="J2796" s="4">
        <f t="shared" si="390"/>
        <v>55.455409717470076</v>
      </c>
      <c r="K2796" s="4">
        <f t="shared" si="391"/>
        <v>-8.4651822555188687</v>
      </c>
      <c r="L2796" s="5">
        <f t="shared" si="396"/>
        <v>0</v>
      </c>
      <c r="M2796" s="5">
        <f t="shared" si="397"/>
        <v>0</v>
      </c>
      <c r="N2796" s="6">
        <f t="shared" si="389"/>
        <v>0</v>
      </c>
      <c r="O2796" s="6">
        <f t="shared" si="392"/>
        <v>0</v>
      </c>
      <c r="P2796" s="6">
        <f>FORECAST(J2796,Inputs!$B$10:$B$18,Inputs!$A$10:$A$18)</f>
        <v>31.069031571458055</v>
      </c>
      <c r="Q2796" s="6">
        <f>IF(Inputs!$D$10="Yes",IF('Hourly Calcs'!P2796&gt;'Hourly Calcs'!K2796,'Hourly Calcs'!O2796,N2796+O2796),N2796+O2796)</f>
        <v>0</v>
      </c>
      <c r="R2796" s="12">
        <f t="shared" si="393"/>
        <v>0</v>
      </c>
      <c r="S2796" s="1">
        <f>IF(AND(A2796&gt;=5,A2796&lt;=9),INDEX(Demand!$C$3:$C$26,C2796),INDEX(Demand!$B$3:$B$26,C2796))</f>
        <v>350</v>
      </c>
      <c r="T2796" s="7">
        <f t="shared" si="394"/>
        <v>0</v>
      </c>
      <c r="U2796" s="7">
        <f t="shared" si="395"/>
        <v>0</v>
      </c>
    </row>
    <row r="2797" spans="1:21" x14ac:dyDescent="0.2">
      <c r="A2797" s="1">
        <v>4</v>
      </c>
      <c r="B2797" s="1">
        <v>27</v>
      </c>
      <c r="C2797" s="1">
        <v>5</v>
      </c>
      <c r="D2797">
        <v>7.2</v>
      </c>
      <c r="E2797">
        <v>6.3</v>
      </c>
      <c r="F2797">
        <v>94</v>
      </c>
      <c r="G2797">
        <v>0</v>
      </c>
      <c r="H2797">
        <v>0</v>
      </c>
      <c r="I2797">
        <v>0</v>
      </c>
      <c r="J2797" s="4">
        <f t="shared" si="390"/>
        <v>67.432363886711371</v>
      </c>
      <c r="K2797" s="4">
        <f t="shared" si="391"/>
        <v>0.34373899078660486</v>
      </c>
      <c r="L2797" s="5">
        <f t="shared" si="396"/>
        <v>0</v>
      </c>
      <c r="M2797" s="5">
        <f t="shared" si="397"/>
        <v>33.656261009213395</v>
      </c>
      <c r="N2797" s="6">
        <f t="shared" si="389"/>
        <v>0</v>
      </c>
      <c r="O2797" s="6">
        <f t="shared" si="392"/>
        <v>0</v>
      </c>
      <c r="P2797" s="6">
        <f>FORECAST(J2797,Inputs!$B$10:$B$18,Inputs!$A$10:$A$18)</f>
        <v>31.179929295247327</v>
      </c>
      <c r="Q2797" s="6">
        <f>IF(Inputs!$D$10="Yes",IF('Hourly Calcs'!P2797&gt;'Hourly Calcs'!K2797,'Hourly Calcs'!O2797,N2797+O2797),N2797+O2797)</f>
        <v>0</v>
      </c>
      <c r="R2797" s="12">
        <f t="shared" si="393"/>
        <v>0</v>
      </c>
      <c r="S2797" s="1">
        <f>IF(AND(A2797&gt;=5,A2797&lt;=9),INDEX(Demand!$C$3:$C$26,C2797),INDEX(Demand!$B$3:$B$26,C2797))</f>
        <v>350</v>
      </c>
      <c r="T2797" s="7">
        <f t="shared" si="394"/>
        <v>0</v>
      </c>
      <c r="U2797" s="7">
        <f t="shared" si="395"/>
        <v>0</v>
      </c>
    </row>
    <row r="2798" spans="1:21" x14ac:dyDescent="0.2">
      <c r="A2798" s="1">
        <v>4</v>
      </c>
      <c r="B2798" s="1">
        <v>27</v>
      </c>
      <c r="C2798" s="1">
        <v>6</v>
      </c>
      <c r="D2798">
        <v>7.6</v>
      </c>
      <c r="E2798">
        <v>6.3</v>
      </c>
      <c r="F2798">
        <v>91</v>
      </c>
      <c r="G2798">
        <v>18</v>
      </c>
      <c r="H2798">
        <v>0</v>
      </c>
      <c r="I2798">
        <v>18</v>
      </c>
      <c r="J2798" s="4">
        <f t="shared" si="390"/>
        <v>78.853494749206618</v>
      </c>
      <c r="K2798" s="4">
        <f t="shared" si="391"/>
        <v>9.0198313310850295</v>
      </c>
      <c r="L2798" s="5">
        <f t="shared" si="396"/>
        <v>86.146505250793382</v>
      </c>
      <c r="M2798" s="5">
        <f t="shared" si="397"/>
        <v>24.98016866891497</v>
      </c>
      <c r="N2798" s="6">
        <f t="shared" si="389"/>
        <v>0</v>
      </c>
      <c r="O2798" s="6">
        <f t="shared" si="392"/>
        <v>16.461338152995374</v>
      </c>
      <c r="P2798" s="6">
        <f>FORECAST(J2798,Inputs!$B$10:$B$18,Inputs!$A$10:$A$18)</f>
        <v>31.285680506937098</v>
      </c>
      <c r="Q2798" s="6">
        <f>IF(Inputs!$D$10="Yes",IF('Hourly Calcs'!P2798&gt;'Hourly Calcs'!K2798,'Hourly Calcs'!O2798,N2798+O2798),N2798+O2798)</f>
        <v>16.461338152995374</v>
      </c>
      <c r="R2798" s="12">
        <f t="shared" si="393"/>
        <v>78.224278903034019</v>
      </c>
      <c r="S2798" s="1">
        <f>IF(AND(A2798&gt;=5,A2798&lt;=9),INDEX(Demand!$C$3:$C$26,C2798),INDEX(Demand!$B$3:$B$26,C2798))</f>
        <v>350</v>
      </c>
      <c r="T2798" s="7">
        <f t="shared" si="394"/>
        <v>78.224278903034019</v>
      </c>
      <c r="U2798" s="7">
        <f t="shared" si="395"/>
        <v>0</v>
      </c>
    </row>
    <row r="2799" spans="1:21" x14ac:dyDescent="0.2">
      <c r="A2799" s="1">
        <v>4</v>
      </c>
      <c r="B2799" s="1">
        <v>27</v>
      </c>
      <c r="C2799" s="1">
        <v>7</v>
      </c>
      <c r="D2799">
        <v>8</v>
      </c>
      <c r="E2799">
        <v>6.3</v>
      </c>
      <c r="F2799">
        <v>89</v>
      </c>
      <c r="G2799">
        <v>115</v>
      </c>
      <c r="H2799">
        <v>84</v>
      </c>
      <c r="I2799">
        <v>95</v>
      </c>
      <c r="J2799" s="4">
        <f t="shared" si="390"/>
        <v>90.266425819703699</v>
      </c>
      <c r="K2799" s="4">
        <f t="shared" si="391"/>
        <v>18.41682841042477</v>
      </c>
      <c r="L2799" s="5">
        <f t="shared" si="396"/>
        <v>74.733574180296301</v>
      </c>
      <c r="M2799" s="5">
        <f t="shared" si="397"/>
        <v>15.58317158957523</v>
      </c>
      <c r="N2799" s="6">
        <f t="shared" si="389"/>
        <v>33.735630906164161</v>
      </c>
      <c r="O2799" s="6">
        <f t="shared" si="392"/>
        <v>86.879284696364479</v>
      </c>
      <c r="P2799" s="6">
        <f>FORECAST(J2799,Inputs!$B$10:$B$18,Inputs!$A$10:$A$18)</f>
        <v>31.391355794626882</v>
      </c>
      <c r="Q2799" s="6">
        <f>IF(Inputs!$D$10="Yes",IF('Hourly Calcs'!P2799&gt;'Hourly Calcs'!K2799,'Hourly Calcs'!O2799,N2799+O2799),N2799+O2799)</f>
        <v>86.879284696364479</v>
      </c>
      <c r="R2799" s="12">
        <f t="shared" si="393"/>
        <v>412.85036087712399</v>
      </c>
      <c r="S2799" s="1">
        <f>IF(AND(A2799&gt;=5,A2799&lt;=9),INDEX(Demand!$C$3:$C$26,C2799),INDEX(Demand!$B$3:$B$26,C2799))</f>
        <v>350</v>
      </c>
      <c r="T2799" s="7">
        <f t="shared" si="394"/>
        <v>350</v>
      </c>
      <c r="U2799" s="7">
        <f t="shared" si="395"/>
        <v>62.85036087712399</v>
      </c>
    </row>
    <row r="2800" spans="1:21" x14ac:dyDescent="0.2">
      <c r="A2800" s="1">
        <v>4</v>
      </c>
      <c r="B2800" s="1">
        <v>27</v>
      </c>
      <c r="C2800" s="1">
        <v>8</v>
      </c>
      <c r="D2800">
        <v>8.5</v>
      </c>
      <c r="E2800">
        <v>7</v>
      </c>
      <c r="F2800">
        <v>90</v>
      </c>
      <c r="G2800">
        <v>193</v>
      </c>
      <c r="H2800">
        <v>60</v>
      </c>
      <c r="I2800">
        <v>168</v>
      </c>
      <c r="J2800" s="4">
        <f t="shared" si="390"/>
        <v>102.3422296193326</v>
      </c>
      <c r="K2800" s="4">
        <f t="shared" si="391"/>
        <v>27.831667430281627</v>
      </c>
      <c r="L2800" s="5">
        <f t="shared" si="396"/>
        <v>62.657770380667401</v>
      </c>
      <c r="M2800" s="5">
        <f t="shared" si="397"/>
        <v>6.1683325697183733</v>
      </c>
      <c r="N2800" s="6">
        <f t="shared" si="389"/>
        <v>36.851197743645784</v>
      </c>
      <c r="O2800" s="6">
        <f t="shared" si="392"/>
        <v>153.6391560946235</v>
      </c>
      <c r="P2800" s="6">
        <f>FORECAST(J2800,Inputs!$B$10:$B$18,Inputs!$A$10:$A$18)</f>
        <v>31.503168792771596</v>
      </c>
      <c r="Q2800" s="6">
        <f>IF(Inputs!$D$10="Yes",IF('Hourly Calcs'!P2800&gt;'Hourly Calcs'!K2800,'Hourly Calcs'!O2800,N2800+O2800),N2800+O2800)</f>
        <v>153.6391560946235</v>
      </c>
      <c r="R2800" s="12">
        <f t="shared" si="393"/>
        <v>730.09326976165084</v>
      </c>
      <c r="S2800" s="1">
        <f>IF(AND(A2800&gt;=5,A2800&lt;=9),INDEX(Demand!$C$3:$C$26,C2800),INDEX(Demand!$B$3:$B$26,C2800))</f>
        <v>350</v>
      </c>
      <c r="T2800" s="7">
        <f t="shared" si="394"/>
        <v>350</v>
      </c>
      <c r="U2800" s="7">
        <f t="shared" si="395"/>
        <v>380.09326976165084</v>
      </c>
    </row>
    <row r="2801" spans="1:21" x14ac:dyDescent="0.2">
      <c r="A2801" s="1">
        <v>4</v>
      </c>
      <c r="B2801" s="1">
        <v>27</v>
      </c>
      <c r="C2801" s="1">
        <v>9</v>
      </c>
      <c r="D2801">
        <v>8.6</v>
      </c>
      <c r="E2801">
        <v>7.1</v>
      </c>
      <c r="F2801">
        <v>90</v>
      </c>
      <c r="G2801">
        <v>148</v>
      </c>
      <c r="H2801">
        <v>0</v>
      </c>
      <c r="I2801">
        <v>148</v>
      </c>
      <c r="J2801" s="4">
        <f t="shared" si="390"/>
        <v>115.94157472161169</v>
      </c>
      <c r="K2801" s="4">
        <f t="shared" si="391"/>
        <v>36.791903926971102</v>
      </c>
      <c r="L2801" s="5">
        <f t="shared" si="396"/>
        <v>49.058425278388313</v>
      </c>
      <c r="M2801" s="5">
        <f t="shared" si="397"/>
        <v>2.7919039269711021</v>
      </c>
      <c r="N2801" s="6">
        <f t="shared" si="389"/>
        <v>0</v>
      </c>
      <c r="O2801" s="6">
        <f t="shared" si="392"/>
        <v>135.34878036907307</v>
      </c>
      <c r="P2801" s="6">
        <f>FORECAST(J2801,Inputs!$B$10:$B$18,Inputs!$A$10:$A$18)</f>
        <v>31.629088654829737</v>
      </c>
      <c r="Q2801" s="6">
        <f>IF(Inputs!$D$10="Yes",IF('Hourly Calcs'!P2801&gt;'Hourly Calcs'!K2801,'Hourly Calcs'!O2801,N2801+O2801),N2801+O2801)</f>
        <v>135.34878036907307</v>
      </c>
      <c r="R2801" s="12">
        <f t="shared" si="393"/>
        <v>643.17740431383515</v>
      </c>
      <c r="S2801" s="1">
        <f>IF(AND(A2801&gt;=5,A2801&lt;=9),INDEX(Demand!$C$3:$C$26,C2801),INDEX(Demand!$B$3:$B$26,C2801))</f>
        <v>350</v>
      </c>
      <c r="T2801" s="7">
        <f t="shared" si="394"/>
        <v>350</v>
      </c>
      <c r="U2801" s="7">
        <f t="shared" si="395"/>
        <v>293.17740431383515</v>
      </c>
    </row>
    <row r="2802" spans="1:21" x14ac:dyDescent="0.2">
      <c r="A2802" s="1">
        <v>4</v>
      </c>
      <c r="B2802" s="1">
        <v>27</v>
      </c>
      <c r="C2802" s="1">
        <v>10</v>
      </c>
      <c r="D2802">
        <v>10.1</v>
      </c>
      <c r="E2802">
        <v>7.6</v>
      </c>
      <c r="F2802">
        <v>84</v>
      </c>
      <c r="G2802">
        <v>390</v>
      </c>
      <c r="H2802">
        <v>132</v>
      </c>
      <c r="I2802">
        <v>301</v>
      </c>
      <c r="J2802" s="4">
        <f t="shared" si="390"/>
        <v>132.15055729162876</v>
      </c>
      <c r="K2802" s="4">
        <f t="shared" si="391"/>
        <v>44.66413980009245</v>
      </c>
      <c r="L2802" s="5">
        <f t="shared" si="396"/>
        <v>32.849442708371242</v>
      </c>
      <c r="M2802" s="5">
        <f t="shared" si="397"/>
        <v>10.66413980009245</v>
      </c>
      <c r="N2802" s="6">
        <f t="shared" si="389"/>
        <v>121.03026078582558</v>
      </c>
      <c r="O2802" s="6">
        <f t="shared" si="392"/>
        <v>275.27015466953378</v>
      </c>
      <c r="P2802" s="6">
        <f>FORECAST(J2802,Inputs!$B$10:$B$18,Inputs!$A$10:$A$18)</f>
        <v>31.779171826774338</v>
      </c>
      <c r="Q2802" s="6">
        <f>IF(Inputs!$D$10="Yes",IF('Hourly Calcs'!P2802&gt;'Hourly Calcs'!K2802,'Hourly Calcs'!O2802,N2802+O2802),N2802+O2802)</f>
        <v>396.30041545535937</v>
      </c>
      <c r="R2802" s="12">
        <f t="shared" si="393"/>
        <v>1883.2195742438676</v>
      </c>
      <c r="S2802" s="1">
        <f>IF(AND(A2802&gt;=5,A2802&lt;=9),INDEX(Demand!$C$3:$C$26,C2802),INDEX(Demand!$B$3:$B$26,C2802))</f>
        <v>600</v>
      </c>
      <c r="T2802" s="7">
        <f t="shared" si="394"/>
        <v>600</v>
      </c>
      <c r="U2802" s="7">
        <f t="shared" si="395"/>
        <v>1283.2195742438676</v>
      </c>
    </row>
    <row r="2803" spans="1:21" x14ac:dyDescent="0.2">
      <c r="A2803" s="1">
        <v>4</v>
      </c>
      <c r="B2803" s="1">
        <v>27</v>
      </c>
      <c r="C2803" s="1">
        <v>11</v>
      </c>
      <c r="D2803">
        <v>10</v>
      </c>
      <c r="E2803">
        <v>8.4</v>
      </c>
      <c r="F2803">
        <v>90</v>
      </c>
      <c r="G2803">
        <v>751</v>
      </c>
      <c r="H2803">
        <v>436</v>
      </c>
      <c r="I2803">
        <v>421</v>
      </c>
      <c r="J2803" s="4">
        <f t="shared" si="390"/>
        <v>151.99123744845338</v>
      </c>
      <c r="K2803" s="4">
        <f t="shared" si="391"/>
        <v>50.523309357587031</v>
      </c>
      <c r="L2803" s="5">
        <f t="shared" si="396"/>
        <v>13.008762551546624</v>
      </c>
      <c r="M2803" s="5">
        <f t="shared" si="397"/>
        <v>16.523309357587031</v>
      </c>
      <c r="N2803" s="6">
        <f t="shared" si="389"/>
        <v>430.03161817306204</v>
      </c>
      <c r="O2803" s="6">
        <f t="shared" si="392"/>
        <v>385.01240902283627</v>
      </c>
      <c r="P2803" s="6">
        <f>FORECAST(J2803,Inputs!$B$10:$B$18,Inputs!$A$10:$A$18)</f>
        <v>31.962881828226418</v>
      </c>
      <c r="Q2803" s="6">
        <f>IF(Inputs!$D$10="Yes",IF('Hourly Calcs'!P2803&gt;'Hourly Calcs'!K2803,'Hourly Calcs'!O2803,N2803+O2803),N2803+O2803)</f>
        <v>815.04402719589825</v>
      </c>
      <c r="R2803" s="12">
        <f t="shared" si="393"/>
        <v>3873.0892172349081</v>
      </c>
      <c r="S2803" s="1">
        <f>IF(AND(A2803&gt;=5,A2803&lt;=9),INDEX(Demand!$C$3:$C$26,C2803),INDEX(Demand!$B$3:$B$26,C2803))</f>
        <v>600</v>
      </c>
      <c r="T2803" s="7">
        <f t="shared" si="394"/>
        <v>600</v>
      </c>
      <c r="U2803" s="7">
        <f t="shared" si="395"/>
        <v>3273.0892172349081</v>
      </c>
    </row>
    <row r="2804" spans="1:21" x14ac:dyDescent="0.2">
      <c r="A2804" s="1">
        <v>4</v>
      </c>
      <c r="B2804" s="1">
        <v>27</v>
      </c>
      <c r="C2804" s="1">
        <v>12</v>
      </c>
      <c r="D2804">
        <v>10.6</v>
      </c>
      <c r="E2804">
        <v>7</v>
      </c>
      <c r="F2804">
        <v>78</v>
      </c>
      <c r="G2804">
        <v>806</v>
      </c>
      <c r="H2804">
        <v>820</v>
      </c>
      <c r="I2804">
        <v>146</v>
      </c>
      <c r="J2804" s="4">
        <f t="shared" si="390"/>
        <v>175.25760068888218</v>
      </c>
      <c r="K2804" s="4">
        <f t="shared" si="391"/>
        <v>53.227142048030572</v>
      </c>
      <c r="L2804" s="5">
        <f t="shared" si="396"/>
        <v>10.257600688882178</v>
      </c>
      <c r="M2804" s="5">
        <f t="shared" si="397"/>
        <v>19.227142048030572</v>
      </c>
      <c r="N2804" s="6">
        <f t="shared" si="389"/>
        <v>814.65258617093616</v>
      </c>
      <c r="O2804" s="6">
        <f t="shared" si="392"/>
        <v>133.51974279651805</v>
      </c>
      <c r="P2804" s="6">
        <f>FORECAST(J2804,Inputs!$B$10:$B$18,Inputs!$A$10:$A$18)</f>
        <v>32.178311117489649</v>
      </c>
      <c r="Q2804" s="6">
        <f>IF(Inputs!$D$10="Yes",IF('Hourly Calcs'!P2804&gt;'Hourly Calcs'!K2804,'Hourly Calcs'!O2804,N2804+O2804),N2804+O2804)</f>
        <v>948.17232896745418</v>
      </c>
      <c r="R2804" s="12">
        <f t="shared" si="393"/>
        <v>4505.7149072533421</v>
      </c>
      <c r="S2804" s="1">
        <f>IF(AND(A2804&gt;=5,A2804&lt;=9),INDEX(Demand!$C$3:$C$26,C2804),INDEX(Demand!$B$3:$B$26,C2804))</f>
        <v>600</v>
      </c>
      <c r="T2804" s="7">
        <f t="shared" si="394"/>
        <v>600</v>
      </c>
      <c r="U2804" s="7">
        <f t="shared" si="395"/>
        <v>3905.7149072533421</v>
      </c>
    </row>
    <row r="2805" spans="1:21" x14ac:dyDescent="0.2">
      <c r="A2805" s="1">
        <v>4</v>
      </c>
      <c r="B2805" s="1">
        <v>27</v>
      </c>
      <c r="C2805" s="1">
        <v>13</v>
      </c>
      <c r="D2805">
        <v>10.199999999999999</v>
      </c>
      <c r="E2805">
        <v>6.5</v>
      </c>
      <c r="F2805">
        <v>78</v>
      </c>
      <c r="G2805">
        <v>744</v>
      </c>
      <c r="H2805">
        <v>551</v>
      </c>
      <c r="I2805">
        <v>299</v>
      </c>
      <c r="J2805" s="4">
        <f t="shared" si="390"/>
        <v>199.25899725549445</v>
      </c>
      <c r="K2805" s="4">
        <f t="shared" si="391"/>
        <v>52.033564441639271</v>
      </c>
      <c r="L2805" s="5">
        <f t="shared" si="396"/>
        <v>34.25899725549445</v>
      </c>
      <c r="M2805" s="5">
        <f t="shared" si="397"/>
        <v>18.033564441639271</v>
      </c>
      <c r="N2805" s="6">
        <f t="shared" si="389"/>
        <v>516.793121702956</v>
      </c>
      <c r="O2805" s="6">
        <f t="shared" si="392"/>
        <v>273.4411170969787</v>
      </c>
      <c r="P2805" s="6">
        <f>FORECAST(J2805,Inputs!$B$10:$B$18,Inputs!$A$10:$A$18)</f>
        <v>32.400546270884206</v>
      </c>
      <c r="Q2805" s="6">
        <f>IF(Inputs!$D$10="Yes",IF('Hourly Calcs'!P2805&gt;'Hourly Calcs'!K2805,'Hourly Calcs'!O2805,N2805+O2805),N2805+O2805)</f>
        <v>790.2342387999347</v>
      </c>
      <c r="R2805" s="12">
        <f t="shared" si="393"/>
        <v>3755.1931027772894</v>
      </c>
      <c r="S2805" s="1">
        <f>IF(AND(A2805&gt;=5,A2805&lt;=9),INDEX(Demand!$C$3:$C$26,C2805),INDEX(Demand!$B$3:$B$26,C2805))</f>
        <v>600</v>
      </c>
      <c r="T2805" s="7">
        <f t="shared" si="394"/>
        <v>600</v>
      </c>
      <c r="U2805" s="7">
        <f t="shared" si="395"/>
        <v>3155.1931027772894</v>
      </c>
    </row>
    <row r="2806" spans="1:21" x14ac:dyDescent="0.2">
      <c r="A2806" s="1">
        <v>4</v>
      </c>
      <c r="B2806" s="1">
        <v>27</v>
      </c>
      <c r="C2806" s="1">
        <v>14</v>
      </c>
      <c r="D2806">
        <v>10.199999999999999</v>
      </c>
      <c r="E2806">
        <v>7</v>
      </c>
      <c r="F2806">
        <v>81</v>
      </c>
      <c r="G2806">
        <v>614</v>
      </c>
      <c r="H2806">
        <v>376</v>
      </c>
      <c r="I2806">
        <v>325</v>
      </c>
      <c r="J2806" s="4">
        <f t="shared" si="390"/>
        <v>220.60897287641052</v>
      </c>
      <c r="K2806" s="4">
        <f t="shared" si="391"/>
        <v>47.293039898804729</v>
      </c>
      <c r="L2806" s="5">
        <f t="shared" si="396"/>
        <v>55.608972876410519</v>
      </c>
      <c r="M2806" s="5">
        <f t="shared" si="397"/>
        <v>13.293039898804729</v>
      </c>
      <c r="N2806" s="6">
        <f t="shared" si="389"/>
        <v>309.6099287020607</v>
      </c>
      <c r="O2806" s="6">
        <f t="shared" si="392"/>
        <v>297.21860554019429</v>
      </c>
      <c r="P2806" s="6">
        <f>FORECAST(J2806,Inputs!$B$10:$B$18,Inputs!$A$10:$A$18)</f>
        <v>32.598231230337134</v>
      </c>
      <c r="Q2806" s="6">
        <f>IF(Inputs!$D$10="Yes",IF('Hourly Calcs'!P2806&gt;'Hourly Calcs'!K2806,'Hourly Calcs'!O2806,N2806+O2806),N2806+O2806)</f>
        <v>606.82853424225505</v>
      </c>
      <c r="R2806" s="12">
        <f t="shared" si="393"/>
        <v>2883.6491947191957</v>
      </c>
      <c r="S2806" s="1">
        <f>IF(AND(A2806&gt;=5,A2806&lt;=9),INDEX(Demand!$C$3:$C$26,C2806),INDEX(Demand!$B$3:$B$26,C2806))</f>
        <v>600</v>
      </c>
      <c r="T2806" s="7">
        <f t="shared" si="394"/>
        <v>600</v>
      </c>
      <c r="U2806" s="7">
        <f t="shared" si="395"/>
        <v>2283.6491947191957</v>
      </c>
    </row>
    <row r="2807" spans="1:21" x14ac:dyDescent="0.2">
      <c r="A2807" s="1">
        <v>4</v>
      </c>
      <c r="B2807" s="1">
        <v>27</v>
      </c>
      <c r="C2807" s="1">
        <v>15</v>
      </c>
      <c r="D2807">
        <v>10.9</v>
      </c>
      <c r="E2807">
        <v>7.3</v>
      </c>
      <c r="F2807">
        <v>78</v>
      </c>
      <c r="G2807">
        <v>609</v>
      </c>
      <c r="H2807">
        <v>520</v>
      </c>
      <c r="I2807">
        <v>249</v>
      </c>
      <c r="J2807" s="4">
        <f t="shared" si="390"/>
        <v>238.16641959465582</v>
      </c>
      <c r="K2807" s="4">
        <f t="shared" si="391"/>
        <v>40.096189800259125</v>
      </c>
      <c r="L2807" s="5">
        <f t="shared" si="396"/>
        <v>73.166419594655821</v>
      </c>
      <c r="M2807" s="5">
        <f t="shared" si="397"/>
        <v>6.0961898002591255</v>
      </c>
      <c r="N2807" s="6">
        <f t="shared" si="389"/>
        <v>342.07549367315346</v>
      </c>
      <c r="O2807" s="6">
        <f t="shared" si="392"/>
        <v>227.71517778310269</v>
      </c>
      <c r="P2807" s="6">
        <f>FORECAST(J2807,Inputs!$B$10:$B$18,Inputs!$A$10:$A$18)</f>
        <v>32.760800181431996</v>
      </c>
      <c r="Q2807" s="6">
        <f>IF(Inputs!$D$10="Yes",IF('Hourly Calcs'!P2807&gt;'Hourly Calcs'!K2807,'Hourly Calcs'!O2807,N2807+O2807),N2807+O2807)</f>
        <v>569.79067145625618</v>
      </c>
      <c r="R2807" s="12">
        <f t="shared" si="393"/>
        <v>2707.6452707601293</v>
      </c>
      <c r="S2807" s="1">
        <f>IF(AND(A2807&gt;=5,A2807&lt;=9),INDEX(Demand!$C$3:$C$26,C2807),INDEX(Demand!$B$3:$B$26,C2807))</f>
        <v>600</v>
      </c>
      <c r="T2807" s="7">
        <f t="shared" si="394"/>
        <v>600</v>
      </c>
      <c r="U2807" s="7">
        <f t="shared" si="395"/>
        <v>2107.6452707601293</v>
      </c>
    </row>
    <row r="2808" spans="1:21" x14ac:dyDescent="0.2">
      <c r="A2808" s="1">
        <v>4</v>
      </c>
      <c r="B2808" s="1">
        <v>27</v>
      </c>
      <c r="C2808" s="1">
        <v>16</v>
      </c>
      <c r="D2808">
        <v>9.6</v>
      </c>
      <c r="E2808">
        <v>5.7</v>
      </c>
      <c r="F2808">
        <v>77</v>
      </c>
      <c r="G2808">
        <v>321</v>
      </c>
      <c r="H2808">
        <v>122</v>
      </c>
      <c r="I2808">
        <v>250</v>
      </c>
      <c r="J2808" s="4">
        <f t="shared" si="390"/>
        <v>252.66429291498261</v>
      </c>
      <c r="K2808" s="4">
        <f t="shared" si="391"/>
        <v>31.487890129446789</v>
      </c>
      <c r="L2808" s="5">
        <f t="shared" si="396"/>
        <v>87.66429291498261</v>
      </c>
      <c r="M2808" s="5">
        <f t="shared" si="397"/>
        <v>2.5121098705532106</v>
      </c>
      <c r="N2808" s="6">
        <f t="shared" si="389"/>
        <v>55.199557870585707</v>
      </c>
      <c r="O2808" s="6">
        <f t="shared" si="392"/>
        <v>228.6296965693802</v>
      </c>
      <c r="P2808" s="6">
        <f>FORECAST(J2808,Inputs!$B$10:$B$18,Inputs!$A$10:$A$18)</f>
        <v>32.895039749212799</v>
      </c>
      <c r="Q2808" s="6">
        <f>IF(Inputs!$D$10="Yes",IF('Hourly Calcs'!P2808&gt;'Hourly Calcs'!K2808,'Hourly Calcs'!O2808,N2808+O2808),N2808+O2808)</f>
        <v>228.6296965693802</v>
      </c>
      <c r="R2808" s="12">
        <f t="shared" si="393"/>
        <v>1086.4483180976947</v>
      </c>
      <c r="S2808" s="1">
        <f>IF(AND(A2808&gt;=5,A2808&lt;=9),INDEX(Demand!$C$3:$C$26,C2808),INDEX(Demand!$B$3:$B$26,C2808))</f>
        <v>900</v>
      </c>
      <c r="T2808" s="7">
        <f t="shared" si="394"/>
        <v>900</v>
      </c>
      <c r="U2808" s="7">
        <f t="shared" si="395"/>
        <v>186.44831809769471</v>
      </c>
    </row>
    <row r="2809" spans="1:21" x14ac:dyDescent="0.2">
      <c r="A2809" s="1">
        <v>4</v>
      </c>
      <c r="B2809" s="1">
        <v>27</v>
      </c>
      <c r="C2809" s="1">
        <v>17</v>
      </c>
      <c r="D2809">
        <v>9.8000000000000007</v>
      </c>
      <c r="E2809">
        <v>5.4</v>
      </c>
      <c r="F2809">
        <v>74</v>
      </c>
      <c r="G2809">
        <v>324</v>
      </c>
      <c r="H2809">
        <v>319</v>
      </c>
      <c r="I2809">
        <v>185</v>
      </c>
      <c r="J2809" s="4">
        <f t="shared" si="390"/>
        <v>265.2345722740896</v>
      </c>
      <c r="K2809" s="4">
        <f t="shared" si="391"/>
        <v>22.206414308488903</v>
      </c>
      <c r="L2809" s="5">
        <f t="shared" si="396"/>
        <v>0</v>
      </c>
      <c r="M2809" s="5">
        <f t="shared" si="397"/>
        <v>11.793585691511097</v>
      </c>
      <c r="N2809" s="6">
        <f t="shared" si="389"/>
        <v>70.608414267867587</v>
      </c>
      <c r="O2809" s="6">
        <f t="shared" si="392"/>
        <v>169.18597546134134</v>
      </c>
      <c r="P2809" s="6">
        <f>FORECAST(J2809,Inputs!$B$10:$B$18,Inputs!$A$10:$A$18)</f>
        <v>33.011431224760088</v>
      </c>
      <c r="Q2809" s="6">
        <f>IF(Inputs!$D$10="Yes",IF('Hourly Calcs'!P2809&gt;'Hourly Calcs'!K2809,'Hourly Calcs'!O2809,N2809+O2809),N2809+O2809)</f>
        <v>169.18597546134134</v>
      </c>
      <c r="R2809" s="12">
        <f t="shared" si="393"/>
        <v>803.97175539229397</v>
      </c>
      <c r="S2809" s="1">
        <f>IF(AND(A2809&gt;=5,A2809&lt;=9),INDEX(Demand!$C$3:$C$26,C2809),INDEX(Demand!$B$3:$B$26,C2809))</f>
        <v>900</v>
      </c>
      <c r="T2809" s="7">
        <f t="shared" si="394"/>
        <v>803.97175539229397</v>
      </c>
      <c r="U2809" s="7">
        <f t="shared" si="395"/>
        <v>0</v>
      </c>
    </row>
    <row r="2810" spans="1:21" x14ac:dyDescent="0.2">
      <c r="A2810" s="1">
        <v>4</v>
      </c>
      <c r="B2810" s="1">
        <v>27</v>
      </c>
      <c r="C2810" s="1">
        <v>18</v>
      </c>
      <c r="D2810">
        <v>9.3000000000000007</v>
      </c>
      <c r="E2810">
        <v>4.5</v>
      </c>
      <c r="F2810">
        <v>72</v>
      </c>
      <c r="G2810">
        <v>174</v>
      </c>
      <c r="H2810">
        <v>273</v>
      </c>
      <c r="I2810">
        <v>98</v>
      </c>
      <c r="J2810" s="4">
        <f t="shared" si="390"/>
        <v>276.8301642162001</v>
      </c>
      <c r="K2810" s="4">
        <f t="shared" si="391"/>
        <v>12.769247412836378</v>
      </c>
      <c r="L2810" s="5">
        <f t="shared" si="396"/>
        <v>0</v>
      </c>
      <c r="M2810" s="5">
        <f t="shared" si="397"/>
        <v>21.230752587163622</v>
      </c>
      <c r="N2810" s="6">
        <f t="shared" si="389"/>
        <v>0</v>
      </c>
      <c r="O2810" s="6">
        <f t="shared" si="392"/>
        <v>89.622841055197043</v>
      </c>
      <c r="P2810" s="6">
        <f>FORECAST(J2810,Inputs!$B$10:$B$18,Inputs!$A$10:$A$18)</f>
        <v>33.118797816816667</v>
      </c>
      <c r="Q2810" s="6">
        <f>IF(Inputs!$D$10="Yes",IF('Hourly Calcs'!P2810&gt;'Hourly Calcs'!K2810,'Hourly Calcs'!O2810,N2810+O2810),N2810+O2810)</f>
        <v>89.622841055197043</v>
      </c>
      <c r="R2810" s="12">
        <f t="shared" si="393"/>
        <v>425.88774069429633</v>
      </c>
      <c r="S2810" s="1">
        <f>IF(AND(A2810&gt;=5,A2810&lt;=9),INDEX(Demand!$C$3:$C$26,C2810),INDEX(Demand!$B$3:$B$26,C2810))</f>
        <v>900</v>
      </c>
      <c r="T2810" s="7">
        <f t="shared" si="394"/>
        <v>425.88774069429633</v>
      </c>
      <c r="U2810" s="7">
        <f t="shared" si="395"/>
        <v>0</v>
      </c>
    </row>
    <row r="2811" spans="1:21" x14ac:dyDescent="0.2">
      <c r="A2811" s="1">
        <v>4</v>
      </c>
      <c r="B2811" s="1">
        <v>27</v>
      </c>
      <c r="C2811" s="1">
        <v>19</v>
      </c>
      <c r="D2811">
        <v>8.8000000000000007</v>
      </c>
      <c r="E2811">
        <v>3</v>
      </c>
      <c r="F2811">
        <v>67</v>
      </c>
      <c r="G2811">
        <v>36</v>
      </c>
      <c r="H2811">
        <v>0</v>
      </c>
      <c r="I2811">
        <v>36</v>
      </c>
      <c r="J2811" s="4">
        <f t="shared" si="390"/>
        <v>288.18696472762144</v>
      </c>
      <c r="K2811" s="4">
        <f t="shared" si="391"/>
        <v>3.6632348526262177</v>
      </c>
      <c r="L2811" s="5">
        <f t="shared" si="396"/>
        <v>0</v>
      </c>
      <c r="M2811" s="5">
        <f t="shared" si="397"/>
        <v>30.336765147373782</v>
      </c>
      <c r="N2811" s="6">
        <f t="shared" si="389"/>
        <v>0</v>
      </c>
      <c r="O2811" s="6">
        <f t="shared" si="392"/>
        <v>32.922676305990748</v>
      </c>
      <c r="P2811" s="6">
        <f>FORECAST(J2811,Inputs!$B$10:$B$18,Inputs!$A$10:$A$18)</f>
        <v>33.223953377107605</v>
      </c>
      <c r="Q2811" s="6">
        <f>IF(Inputs!$D$10="Yes",IF('Hourly Calcs'!P2811&gt;'Hourly Calcs'!K2811,'Hourly Calcs'!O2811,N2811+O2811),N2811+O2811)</f>
        <v>32.922676305990748</v>
      </c>
      <c r="R2811" s="12">
        <f t="shared" si="393"/>
        <v>156.44855780606804</v>
      </c>
      <c r="S2811" s="1">
        <f>IF(AND(A2811&gt;=5,A2811&lt;=9),INDEX(Demand!$C$3:$C$26,C2811),INDEX(Demand!$B$3:$B$26,C2811))</f>
        <v>900</v>
      </c>
      <c r="T2811" s="7">
        <f t="shared" si="394"/>
        <v>156.44855780606804</v>
      </c>
      <c r="U2811" s="7">
        <f t="shared" si="395"/>
        <v>0</v>
      </c>
    </row>
    <row r="2812" spans="1:21" x14ac:dyDescent="0.2">
      <c r="A2812" s="1">
        <v>4</v>
      </c>
      <c r="B2812" s="1">
        <v>27</v>
      </c>
      <c r="C2812" s="1">
        <v>20</v>
      </c>
      <c r="D2812">
        <v>8.1</v>
      </c>
      <c r="E2812">
        <v>1</v>
      </c>
      <c r="F2812">
        <v>61</v>
      </c>
      <c r="G2812">
        <v>1</v>
      </c>
      <c r="H2812">
        <v>0</v>
      </c>
      <c r="I2812">
        <v>1</v>
      </c>
      <c r="J2812" s="4">
        <f t="shared" si="390"/>
        <v>299.89397811995883</v>
      </c>
      <c r="K2812" s="4">
        <f t="shared" si="391"/>
        <v>-5.1322008697243291</v>
      </c>
      <c r="L2812" s="5">
        <f t="shared" si="396"/>
        <v>0</v>
      </c>
      <c r="M2812" s="5">
        <f t="shared" si="397"/>
        <v>0</v>
      </c>
      <c r="N2812" s="6">
        <f t="shared" si="389"/>
        <v>0</v>
      </c>
      <c r="O2812" s="6">
        <f t="shared" si="392"/>
        <v>0.91451878627752081</v>
      </c>
      <c r="P2812" s="6">
        <f>FORECAST(J2812,Inputs!$B$10:$B$18,Inputs!$A$10:$A$18)</f>
        <v>33.332351649258875</v>
      </c>
      <c r="Q2812" s="6">
        <f>IF(Inputs!$D$10="Yes",IF('Hourly Calcs'!P2812&gt;'Hourly Calcs'!K2812,'Hourly Calcs'!O2812,N2812+O2812),N2812+O2812)</f>
        <v>0.91451878627752081</v>
      </c>
      <c r="R2812" s="12">
        <f t="shared" si="393"/>
        <v>4.3457932723907788</v>
      </c>
      <c r="S2812" s="1">
        <f>IF(AND(A2812&gt;=5,A2812&lt;=9),INDEX(Demand!$C$3:$C$26,C2812),INDEX(Demand!$B$3:$B$26,C2812))</f>
        <v>800</v>
      </c>
      <c r="T2812" s="7">
        <f t="shared" si="394"/>
        <v>4.3457932723907788</v>
      </c>
      <c r="U2812" s="7">
        <f t="shared" si="395"/>
        <v>0</v>
      </c>
    </row>
    <row r="2813" spans="1:21" x14ac:dyDescent="0.2">
      <c r="A2813" s="1">
        <v>4</v>
      </c>
      <c r="B2813" s="1">
        <v>27</v>
      </c>
      <c r="C2813" s="1">
        <v>21</v>
      </c>
      <c r="D2813">
        <v>7.8</v>
      </c>
      <c r="E2813">
        <v>1.7</v>
      </c>
      <c r="F2813">
        <v>65</v>
      </c>
      <c r="G2813">
        <v>0</v>
      </c>
      <c r="H2813">
        <v>0</v>
      </c>
      <c r="I2813">
        <v>0</v>
      </c>
      <c r="J2813" s="4">
        <f t="shared" si="390"/>
        <v>312.4312849055367</v>
      </c>
      <c r="K2813" s="4">
        <f t="shared" si="391"/>
        <v>-12.818565494117152</v>
      </c>
      <c r="L2813" s="5">
        <f t="shared" si="396"/>
        <v>0</v>
      </c>
      <c r="M2813" s="5">
        <f t="shared" si="397"/>
        <v>0</v>
      </c>
      <c r="N2813" s="6">
        <f t="shared" si="389"/>
        <v>0</v>
      </c>
      <c r="O2813" s="6">
        <f t="shared" si="392"/>
        <v>0</v>
      </c>
      <c r="P2813" s="6">
        <f>FORECAST(J2813,Inputs!$B$10:$B$18,Inputs!$A$10:$A$18)</f>
        <v>33.448437823199413</v>
      </c>
      <c r="Q2813" s="6">
        <f>IF(Inputs!$D$10="Yes",IF('Hourly Calcs'!P2813&gt;'Hourly Calcs'!K2813,'Hourly Calcs'!O2813,N2813+O2813),N2813+O2813)</f>
        <v>0</v>
      </c>
      <c r="R2813" s="12">
        <f t="shared" si="393"/>
        <v>0</v>
      </c>
      <c r="S2813" s="1">
        <f>IF(AND(A2813&gt;=5,A2813&lt;=9),INDEX(Demand!$C$3:$C$26,C2813),INDEX(Demand!$B$3:$B$26,C2813))</f>
        <v>700</v>
      </c>
      <c r="T2813" s="7">
        <f t="shared" si="394"/>
        <v>0</v>
      </c>
      <c r="U2813" s="7">
        <f t="shared" si="395"/>
        <v>0</v>
      </c>
    </row>
    <row r="2814" spans="1:21" x14ac:dyDescent="0.2">
      <c r="A2814" s="1">
        <v>4</v>
      </c>
      <c r="B2814" s="1">
        <v>27</v>
      </c>
      <c r="C2814" s="1">
        <v>22</v>
      </c>
      <c r="D2814">
        <v>7.2</v>
      </c>
      <c r="E2814">
        <v>0.6</v>
      </c>
      <c r="F2814">
        <v>63</v>
      </c>
      <c r="G2814">
        <v>0</v>
      </c>
      <c r="H2814">
        <v>0</v>
      </c>
      <c r="I2814">
        <v>0</v>
      </c>
      <c r="J2814" s="4">
        <f t="shared" si="390"/>
        <v>326.13351520075264</v>
      </c>
      <c r="K2814" s="4">
        <f t="shared" si="391"/>
        <v>-19.008003525528935</v>
      </c>
      <c r="L2814" s="5">
        <f t="shared" si="396"/>
        <v>0</v>
      </c>
      <c r="M2814" s="5">
        <f t="shared" si="397"/>
        <v>0</v>
      </c>
      <c r="N2814" s="6">
        <f t="shared" si="389"/>
        <v>0</v>
      </c>
      <c r="O2814" s="6">
        <f t="shared" si="392"/>
        <v>0</v>
      </c>
      <c r="P2814" s="6">
        <f>FORECAST(J2814,Inputs!$B$10:$B$18,Inputs!$A$10:$A$18)</f>
        <v>33.57531032593289</v>
      </c>
      <c r="Q2814" s="6">
        <f>IF(Inputs!$D$10="Yes",IF('Hourly Calcs'!P2814&gt;'Hourly Calcs'!K2814,'Hourly Calcs'!O2814,N2814+O2814),N2814+O2814)</f>
        <v>0</v>
      </c>
      <c r="R2814" s="12">
        <f t="shared" si="393"/>
        <v>0</v>
      </c>
      <c r="S2814" s="1">
        <f>IF(AND(A2814&gt;=5,A2814&lt;=9),INDEX(Demand!$C$3:$C$26,C2814),INDEX(Demand!$B$3:$B$26,C2814))</f>
        <v>600</v>
      </c>
      <c r="T2814" s="7">
        <f t="shared" si="394"/>
        <v>0</v>
      </c>
      <c r="U2814" s="7">
        <f t="shared" si="395"/>
        <v>0</v>
      </c>
    </row>
    <row r="2815" spans="1:21" x14ac:dyDescent="0.2">
      <c r="A2815" s="1">
        <v>4</v>
      </c>
      <c r="B2815" s="1">
        <v>27</v>
      </c>
      <c r="C2815" s="1">
        <v>23</v>
      </c>
      <c r="D2815">
        <v>5</v>
      </c>
      <c r="E2815">
        <v>-1</v>
      </c>
      <c r="F2815">
        <v>65</v>
      </c>
      <c r="G2815">
        <v>0</v>
      </c>
      <c r="H2815">
        <v>0</v>
      </c>
      <c r="I2815">
        <v>0</v>
      </c>
      <c r="J2815" s="4">
        <f t="shared" si="390"/>
        <v>341.06742500634687</v>
      </c>
      <c r="K2815" s="4">
        <f t="shared" si="391"/>
        <v>-23.222951300812454</v>
      </c>
      <c r="L2815" s="5">
        <f t="shared" si="396"/>
        <v>0</v>
      </c>
      <c r="M2815" s="5">
        <f t="shared" si="397"/>
        <v>0</v>
      </c>
      <c r="N2815" s="6">
        <f t="shared" si="389"/>
        <v>0</v>
      </c>
      <c r="O2815" s="6">
        <f t="shared" si="392"/>
        <v>0</v>
      </c>
      <c r="P2815" s="6">
        <f>FORECAST(J2815,Inputs!$B$10:$B$18,Inputs!$A$10:$A$18)</f>
        <v>33.713587268577285</v>
      </c>
      <c r="Q2815" s="6">
        <f>IF(Inputs!$D$10="Yes",IF('Hourly Calcs'!P2815&gt;'Hourly Calcs'!K2815,'Hourly Calcs'!O2815,N2815+O2815),N2815+O2815)</f>
        <v>0</v>
      </c>
      <c r="R2815" s="12">
        <f t="shared" si="393"/>
        <v>0</v>
      </c>
      <c r="S2815" s="1">
        <f>IF(AND(A2815&gt;=5,A2815&lt;=9),INDEX(Demand!$C$3:$C$26,C2815),INDEX(Demand!$B$3:$B$26,C2815))</f>
        <v>500</v>
      </c>
      <c r="T2815" s="7">
        <f t="shared" si="394"/>
        <v>0</v>
      </c>
      <c r="U2815" s="7">
        <f t="shared" si="395"/>
        <v>0</v>
      </c>
    </row>
    <row r="2816" spans="1:21" x14ac:dyDescent="0.2">
      <c r="A2816" s="1">
        <v>4</v>
      </c>
      <c r="B2816" s="1">
        <v>27</v>
      </c>
      <c r="C2816" s="1">
        <v>24</v>
      </c>
      <c r="D2816">
        <v>4.4000000000000004</v>
      </c>
      <c r="E2816">
        <v>-1.1000000000000001</v>
      </c>
      <c r="F2816">
        <v>67</v>
      </c>
      <c r="G2816">
        <v>0</v>
      </c>
      <c r="H2816">
        <v>0</v>
      </c>
      <c r="I2816">
        <v>0</v>
      </c>
      <c r="J2816" s="4">
        <f t="shared" si="390"/>
        <v>356.88964860910653</v>
      </c>
      <c r="K2816" s="4">
        <f t="shared" si="391"/>
        <v>-25.028418917839019</v>
      </c>
      <c r="L2816" s="5">
        <f t="shared" si="396"/>
        <v>0</v>
      </c>
      <c r="M2816" s="5">
        <f t="shared" si="397"/>
        <v>0</v>
      </c>
      <c r="N2816" s="6">
        <f t="shared" si="389"/>
        <v>0</v>
      </c>
      <c r="O2816" s="6">
        <f t="shared" si="392"/>
        <v>0</v>
      </c>
      <c r="P2816" s="6">
        <f>FORECAST(J2816,Inputs!$B$10:$B$18,Inputs!$A$10:$A$18)</f>
        <v>33.860089338973204</v>
      </c>
      <c r="Q2816" s="6">
        <f>IF(Inputs!$D$10="Yes",IF('Hourly Calcs'!P2816&gt;'Hourly Calcs'!K2816,'Hourly Calcs'!O2816,N2816+O2816),N2816+O2816)</f>
        <v>0</v>
      </c>
      <c r="R2816" s="12">
        <f t="shared" si="393"/>
        <v>0</v>
      </c>
      <c r="S2816" s="1">
        <f>IF(AND(A2816&gt;=5,A2816&lt;=9),INDEX(Demand!$C$3:$C$26,C2816),INDEX(Demand!$B$3:$B$26,C2816))</f>
        <v>400</v>
      </c>
      <c r="T2816" s="7">
        <f t="shared" si="394"/>
        <v>0</v>
      </c>
      <c r="U2816" s="7">
        <f t="shared" si="395"/>
        <v>0</v>
      </c>
    </row>
    <row r="2817" spans="1:21" x14ac:dyDescent="0.2">
      <c r="A2817" s="1">
        <v>4</v>
      </c>
      <c r="B2817" s="1">
        <v>28</v>
      </c>
      <c r="C2817" s="1">
        <v>1</v>
      </c>
      <c r="D2817">
        <v>4.0999999999999996</v>
      </c>
      <c r="E2817">
        <v>-4</v>
      </c>
      <c r="F2817">
        <v>53</v>
      </c>
      <c r="G2817">
        <v>0</v>
      </c>
      <c r="H2817">
        <v>0</v>
      </c>
      <c r="I2817">
        <v>0</v>
      </c>
      <c r="J2817" s="4">
        <f t="shared" si="390"/>
        <v>12.870327650551587</v>
      </c>
      <c r="K2817" s="4">
        <f t="shared" si="391"/>
        <v>-24.206013474828609</v>
      </c>
      <c r="L2817" s="5">
        <f t="shared" si="396"/>
        <v>0</v>
      </c>
      <c r="M2817" s="5">
        <f t="shared" si="397"/>
        <v>0</v>
      </c>
      <c r="N2817" s="6">
        <f t="shared" si="389"/>
        <v>0</v>
      </c>
      <c r="O2817" s="6">
        <f t="shared" si="392"/>
        <v>0</v>
      </c>
      <c r="P2817" s="6">
        <f>FORECAST(J2817,Inputs!$B$10:$B$18,Inputs!$A$10:$A$18)</f>
        <v>30.674725256023624</v>
      </c>
      <c r="Q2817" s="6">
        <f>IF(Inputs!$D$10="Yes",IF('Hourly Calcs'!P2817&gt;'Hourly Calcs'!K2817,'Hourly Calcs'!O2817,N2817+O2817),N2817+O2817)</f>
        <v>0</v>
      </c>
      <c r="R2817" s="12">
        <f t="shared" si="393"/>
        <v>0</v>
      </c>
      <c r="S2817" s="1">
        <f>IF(AND(A2817&gt;=5,A2817&lt;=9),INDEX(Demand!$C$3:$C$26,C2817),INDEX(Demand!$B$3:$B$26,C2817))</f>
        <v>350</v>
      </c>
      <c r="T2817" s="7">
        <f t="shared" si="394"/>
        <v>0</v>
      </c>
      <c r="U2817" s="7">
        <f t="shared" si="395"/>
        <v>0</v>
      </c>
    </row>
    <row r="2818" spans="1:21" x14ac:dyDescent="0.2">
      <c r="A2818" s="1">
        <v>4</v>
      </c>
      <c r="B2818" s="1">
        <v>28</v>
      </c>
      <c r="C2818" s="1">
        <v>2</v>
      </c>
      <c r="D2818">
        <v>3.5</v>
      </c>
      <c r="E2818">
        <v>-3.2</v>
      </c>
      <c r="F2818">
        <v>60</v>
      </c>
      <c r="G2818">
        <v>0</v>
      </c>
      <c r="H2818">
        <v>0</v>
      </c>
      <c r="I2818">
        <v>0</v>
      </c>
      <c r="J2818" s="4">
        <f t="shared" si="390"/>
        <v>28.201728074081188</v>
      </c>
      <c r="K2818" s="4">
        <f t="shared" si="391"/>
        <v>-20.85722565162753</v>
      </c>
      <c r="L2818" s="5">
        <f t="shared" si="396"/>
        <v>0</v>
      </c>
      <c r="M2818" s="5">
        <f t="shared" si="397"/>
        <v>0</v>
      </c>
      <c r="N2818" s="6">
        <f t="shared" si="389"/>
        <v>0</v>
      </c>
      <c r="O2818" s="6">
        <f t="shared" si="392"/>
        <v>0</v>
      </c>
      <c r="P2818" s="6">
        <f>FORECAST(J2818,Inputs!$B$10:$B$18,Inputs!$A$10:$A$18)</f>
        <v>30.816682667352602</v>
      </c>
      <c r="Q2818" s="6">
        <f>IF(Inputs!$D$10="Yes",IF('Hourly Calcs'!P2818&gt;'Hourly Calcs'!K2818,'Hourly Calcs'!O2818,N2818+O2818),N2818+O2818)</f>
        <v>0</v>
      </c>
      <c r="R2818" s="12">
        <f t="shared" si="393"/>
        <v>0</v>
      </c>
      <c r="S2818" s="1">
        <f>IF(AND(A2818&gt;=5,A2818&lt;=9),INDEX(Demand!$C$3:$C$26,C2818),INDEX(Demand!$B$3:$B$26,C2818))</f>
        <v>350</v>
      </c>
      <c r="T2818" s="7">
        <f t="shared" si="394"/>
        <v>0</v>
      </c>
      <c r="U2818" s="7">
        <f t="shared" si="395"/>
        <v>0</v>
      </c>
    </row>
    <row r="2819" spans="1:21" x14ac:dyDescent="0.2">
      <c r="A2819" s="1">
        <v>4</v>
      </c>
      <c r="B2819" s="1">
        <v>28</v>
      </c>
      <c r="C2819" s="1">
        <v>3</v>
      </c>
      <c r="D2819">
        <v>3.3</v>
      </c>
      <c r="E2819">
        <v>-2.8</v>
      </c>
      <c r="F2819">
        <v>63</v>
      </c>
      <c r="G2819">
        <v>0</v>
      </c>
      <c r="H2819">
        <v>0</v>
      </c>
      <c r="I2819">
        <v>0</v>
      </c>
      <c r="J2819" s="4">
        <f t="shared" si="390"/>
        <v>42.375399087638272</v>
      </c>
      <c r="K2819" s="4">
        <f t="shared" si="391"/>
        <v>-15.353407011508509</v>
      </c>
      <c r="L2819" s="5">
        <f t="shared" si="396"/>
        <v>0</v>
      </c>
      <c r="M2819" s="5">
        <f t="shared" si="397"/>
        <v>0</v>
      </c>
      <c r="N2819" s="6">
        <f t="shared" si="389"/>
        <v>0</v>
      </c>
      <c r="O2819" s="6">
        <f t="shared" si="392"/>
        <v>0</v>
      </c>
      <c r="P2819" s="6">
        <f>FORECAST(J2819,Inputs!$B$10:$B$18,Inputs!$A$10:$A$18)</f>
        <v>30.947920361922574</v>
      </c>
      <c r="Q2819" s="6">
        <f>IF(Inputs!$D$10="Yes",IF('Hourly Calcs'!P2819&gt;'Hourly Calcs'!K2819,'Hourly Calcs'!O2819,N2819+O2819),N2819+O2819)</f>
        <v>0</v>
      </c>
      <c r="R2819" s="12">
        <f t="shared" si="393"/>
        <v>0</v>
      </c>
      <c r="S2819" s="1">
        <f>IF(AND(A2819&gt;=5,A2819&lt;=9),INDEX(Demand!$C$3:$C$26,C2819),INDEX(Demand!$B$3:$B$26,C2819))</f>
        <v>350</v>
      </c>
      <c r="T2819" s="7">
        <f t="shared" si="394"/>
        <v>0</v>
      </c>
      <c r="U2819" s="7">
        <f t="shared" si="395"/>
        <v>0</v>
      </c>
    </row>
    <row r="2820" spans="1:21" x14ac:dyDescent="0.2">
      <c r="A2820" s="1">
        <v>4</v>
      </c>
      <c r="B2820" s="1">
        <v>28</v>
      </c>
      <c r="C2820" s="1">
        <v>4</v>
      </c>
      <c r="D2820">
        <v>3.3</v>
      </c>
      <c r="E2820">
        <v>-2.2000000000000002</v>
      </c>
      <c r="F2820">
        <v>66</v>
      </c>
      <c r="G2820">
        <v>0</v>
      </c>
      <c r="H2820">
        <v>0</v>
      </c>
      <c r="I2820">
        <v>0</v>
      </c>
      <c r="J2820" s="4">
        <f t="shared" si="390"/>
        <v>55.315023494904068</v>
      </c>
      <c r="K2820" s="4">
        <f t="shared" si="391"/>
        <v>-8.1782201050827013</v>
      </c>
      <c r="L2820" s="5">
        <f t="shared" si="396"/>
        <v>0</v>
      </c>
      <c r="M2820" s="5">
        <f t="shared" si="397"/>
        <v>0</v>
      </c>
      <c r="N2820" s="6">
        <f t="shared" si="389"/>
        <v>0</v>
      </c>
      <c r="O2820" s="6">
        <f t="shared" si="392"/>
        <v>0</v>
      </c>
      <c r="P2820" s="6">
        <f>FORECAST(J2820,Inputs!$B$10:$B$18,Inputs!$A$10:$A$18)</f>
        <v>31.067731699026886</v>
      </c>
      <c r="Q2820" s="6">
        <f>IF(Inputs!$D$10="Yes",IF('Hourly Calcs'!P2820&gt;'Hourly Calcs'!K2820,'Hourly Calcs'!O2820,N2820+O2820),N2820+O2820)</f>
        <v>0</v>
      </c>
      <c r="R2820" s="12">
        <f t="shared" si="393"/>
        <v>0</v>
      </c>
      <c r="S2820" s="1">
        <f>IF(AND(A2820&gt;=5,A2820&lt;=9),INDEX(Demand!$C$3:$C$26,C2820),INDEX(Demand!$B$3:$B$26,C2820))</f>
        <v>350</v>
      </c>
      <c r="T2820" s="7">
        <f t="shared" si="394"/>
        <v>0</v>
      </c>
      <c r="U2820" s="7">
        <f t="shared" si="395"/>
        <v>0</v>
      </c>
    </row>
    <row r="2821" spans="1:21" x14ac:dyDescent="0.2">
      <c r="A2821" s="1">
        <v>4</v>
      </c>
      <c r="B2821" s="1">
        <v>28</v>
      </c>
      <c r="C2821" s="1">
        <v>5</v>
      </c>
      <c r="D2821">
        <v>3.3</v>
      </c>
      <c r="E2821">
        <v>-2.2000000000000002</v>
      </c>
      <c r="F2821">
        <v>66</v>
      </c>
      <c r="G2821">
        <v>0</v>
      </c>
      <c r="H2821">
        <v>0</v>
      </c>
      <c r="I2821">
        <v>0</v>
      </c>
      <c r="J2821" s="4">
        <f t="shared" si="390"/>
        <v>67.271278465535246</v>
      </c>
      <c r="K2821" s="4">
        <f t="shared" si="391"/>
        <v>0.5774493846087978</v>
      </c>
      <c r="L2821" s="5">
        <f t="shared" si="396"/>
        <v>0</v>
      </c>
      <c r="M2821" s="5">
        <f t="shared" si="397"/>
        <v>33.422550615391202</v>
      </c>
      <c r="N2821" s="6">
        <f t="shared" si="389"/>
        <v>0</v>
      </c>
      <c r="O2821" s="6">
        <f t="shared" si="392"/>
        <v>0</v>
      </c>
      <c r="P2821" s="6">
        <f>FORECAST(J2821,Inputs!$B$10:$B$18,Inputs!$A$10:$A$18)</f>
        <v>31.178437763569768</v>
      </c>
      <c r="Q2821" s="6">
        <f>IF(Inputs!$D$10="Yes",IF('Hourly Calcs'!P2821&gt;'Hourly Calcs'!K2821,'Hourly Calcs'!O2821,N2821+O2821),N2821+O2821)</f>
        <v>0</v>
      </c>
      <c r="R2821" s="12">
        <f t="shared" si="393"/>
        <v>0</v>
      </c>
      <c r="S2821" s="1">
        <f>IF(AND(A2821&gt;=5,A2821&lt;=9),INDEX(Demand!$C$3:$C$26,C2821),INDEX(Demand!$B$3:$B$26,C2821))</f>
        <v>350</v>
      </c>
      <c r="T2821" s="7">
        <f t="shared" si="394"/>
        <v>0</v>
      </c>
      <c r="U2821" s="7">
        <f t="shared" si="395"/>
        <v>0</v>
      </c>
    </row>
    <row r="2822" spans="1:21" x14ac:dyDescent="0.2">
      <c r="A2822" s="1">
        <v>4</v>
      </c>
      <c r="B2822" s="1">
        <v>28</v>
      </c>
      <c r="C2822" s="1">
        <v>6</v>
      </c>
      <c r="D2822">
        <v>4.4000000000000004</v>
      </c>
      <c r="E2822">
        <v>-3.2</v>
      </c>
      <c r="F2822">
        <v>56</v>
      </c>
      <c r="G2822">
        <v>24</v>
      </c>
      <c r="H2822">
        <v>0</v>
      </c>
      <c r="I2822">
        <v>24</v>
      </c>
      <c r="J2822" s="4">
        <f t="shared" si="390"/>
        <v>78.677226079656037</v>
      </c>
      <c r="K2822" s="4">
        <f t="shared" si="391"/>
        <v>9.2824309248863699</v>
      </c>
      <c r="L2822" s="5">
        <f t="shared" si="396"/>
        <v>86.322773920343963</v>
      </c>
      <c r="M2822" s="5">
        <f t="shared" si="397"/>
        <v>24.71756907511363</v>
      </c>
      <c r="N2822" s="6">
        <f t="shared" si="389"/>
        <v>0</v>
      </c>
      <c r="O2822" s="6">
        <f t="shared" si="392"/>
        <v>21.948450870660501</v>
      </c>
      <c r="P2822" s="6">
        <f>FORECAST(J2822,Inputs!$B$10:$B$18,Inputs!$A$10:$A$18)</f>
        <v>31.284048389626442</v>
      </c>
      <c r="Q2822" s="6">
        <f>IF(Inputs!$D$10="Yes",IF('Hourly Calcs'!P2822&gt;'Hourly Calcs'!K2822,'Hourly Calcs'!O2822,N2822+O2822),N2822+O2822)</f>
        <v>21.948450870660501</v>
      </c>
      <c r="R2822" s="12">
        <f t="shared" si="393"/>
        <v>104.29903853737869</v>
      </c>
      <c r="S2822" s="1">
        <f>IF(AND(A2822&gt;=5,A2822&lt;=9),INDEX(Demand!$C$3:$C$26,C2822),INDEX(Demand!$B$3:$B$26,C2822))</f>
        <v>350</v>
      </c>
      <c r="T2822" s="7">
        <f t="shared" si="394"/>
        <v>104.29903853737869</v>
      </c>
      <c r="U2822" s="7">
        <f t="shared" si="395"/>
        <v>0</v>
      </c>
    </row>
    <row r="2823" spans="1:21" x14ac:dyDescent="0.2">
      <c r="A2823" s="1">
        <v>4</v>
      </c>
      <c r="B2823" s="1">
        <v>28</v>
      </c>
      <c r="C2823" s="1">
        <v>7</v>
      </c>
      <c r="D2823">
        <v>5.5</v>
      </c>
      <c r="E2823">
        <v>-2.6</v>
      </c>
      <c r="F2823">
        <v>55</v>
      </c>
      <c r="G2823">
        <v>150</v>
      </c>
      <c r="H2823">
        <v>163</v>
      </c>
      <c r="I2823">
        <v>110</v>
      </c>
      <c r="J2823" s="4">
        <f t="shared" si="390"/>
        <v>90.078337065932374</v>
      </c>
      <c r="K2823" s="4">
        <f t="shared" si="391"/>
        <v>18.678263447543458</v>
      </c>
      <c r="L2823" s="5">
        <f t="shared" si="396"/>
        <v>74.921662934067626</v>
      </c>
      <c r="M2823" s="5">
        <f t="shared" si="397"/>
        <v>15.321736552456542</v>
      </c>
      <c r="N2823" s="6">
        <f t="shared" si="389"/>
        <v>65.739347791726829</v>
      </c>
      <c r="O2823" s="6">
        <f t="shared" si="392"/>
        <v>100.59706649052728</v>
      </c>
      <c r="P2823" s="6">
        <f>FORECAST(J2823,Inputs!$B$10:$B$18,Inputs!$A$10:$A$18)</f>
        <v>31.389614232091965</v>
      </c>
      <c r="Q2823" s="6">
        <f>IF(Inputs!$D$10="Yes",IF('Hourly Calcs'!P2823&gt;'Hourly Calcs'!K2823,'Hourly Calcs'!O2823,N2823+O2823),N2823+O2823)</f>
        <v>100.59706649052728</v>
      </c>
      <c r="R2823" s="12">
        <f t="shared" si="393"/>
        <v>478.03725996298562</v>
      </c>
      <c r="S2823" s="1">
        <f>IF(AND(A2823&gt;=5,A2823&lt;=9),INDEX(Demand!$C$3:$C$26,C2823),INDEX(Demand!$B$3:$B$26,C2823))</f>
        <v>350</v>
      </c>
      <c r="T2823" s="7">
        <f t="shared" si="394"/>
        <v>350</v>
      </c>
      <c r="U2823" s="7">
        <f t="shared" si="395"/>
        <v>128.03725996298562</v>
      </c>
    </row>
    <row r="2824" spans="1:21" x14ac:dyDescent="0.2">
      <c r="A2824" s="1">
        <v>4</v>
      </c>
      <c r="B2824" s="1">
        <v>28</v>
      </c>
      <c r="C2824" s="1">
        <v>8</v>
      </c>
      <c r="D2824">
        <v>7</v>
      </c>
      <c r="E2824">
        <v>-2.5</v>
      </c>
      <c r="F2824">
        <v>50</v>
      </c>
      <c r="G2824">
        <v>327</v>
      </c>
      <c r="H2824">
        <v>420</v>
      </c>
      <c r="I2824">
        <v>155</v>
      </c>
      <c r="J2824" s="4">
        <f t="shared" si="390"/>
        <v>102.14616652432446</v>
      </c>
      <c r="K2824" s="4">
        <f t="shared" si="391"/>
        <v>28.096703765941186</v>
      </c>
      <c r="L2824" s="5">
        <f t="shared" si="396"/>
        <v>62.853833475675543</v>
      </c>
      <c r="M2824" s="5">
        <f t="shared" si="397"/>
        <v>5.9032962340588142</v>
      </c>
      <c r="N2824" s="6">
        <f t="shared" si="389"/>
        <v>258.51668425889358</v>
      </c>
      <c r="O2824" s="6">
        <f t="shared" si="392"/>
        <v>141.75041187301574</v>
      </c>
      <c r="P2824" s="6">
        <f>FORECAST(J2824,Inputs!$B$10:$B$18,Inputs!$A$10:$A$18)</f>
        <v>31.501353393743742</v>
      </c>
      <c r="Q2824" s="6">
        <f>IF(Inputs!$D$10="Yes",IF('Hourly Calcs'!P2824&gt;'Hourly Calcs'!K2824,'Hourly Calcs'!O2824,N2824+O2824),N2824+O2824)</f>
        <v>141.75041187301574</v>
      </c>
      <c r="R2824" s="12">
        <f t="shared" si="393"/>
        <v>673.59795722057072</v>
      </c>
      <c r="S2824" s="1">
        <f>IF(AND(A2824&gt;=5,A2824&lt;=9),INDEX(Demand!$C$3:$C$26,C2824),INDEX(Demand!$B$3:$B$26,C2824))</f>
        <v>350</v>
      </c>
      <c r="T2824" s="7">
        <f t="shared" si="394"/>
        <v>350</v>
      </c>
      <c r="U2824" s="7">
        <f t="shared" si="395"/>
        <v>323.59795722057072</v>
      </c>
    </row>
    <row r="2825" spans="1:21" x14ac:dyDescent="0.2">
      <c r="A2825" s="1">
        <v>4</v>
      </c>
      <c r="B2825" s="1">
        <v>28</v>
      </c>
      <c r="C2825" s="1">
        <v>9</v>
      </c>
      <c r="D2825">
        <v>7.3</v>
      </c>
      <c r="E2825">
        <v>-3.3</v>
      </c>
      <c r="F2825">
        <v>45</v>
      </c>
      <c r="G2825">
        <v>505</v>
      </c>
      <c r="H2825">
        <v>622</v>
      </c>
      <c r="I2825">
        <v>161</v>
      </c>
      <c r="J2825" s="4">
        <f t="shared" si="390"/>
        <v>115.74657218554596</v>
      </c>
      <c r="K2825" s="4">
        <f t="shared" si="391"/>
        <v>37.067384233838446</v>
      </c>
      <c r="L2825" s="5">
        <f t="shared" si="396"/>
        <v>49.253427814454042</v>
      </c>
      <c r="M2825" s="5">
        <f t="shared" si="397"/>
        <v>3.0673842338384461</v>
      </c>
      <c r="N2825" s="6">
        <f t="shared" ref="N2825:N2888" si="398">H2825*MAX(0,COS(2*ASIN(SQRT(SIN(RADIANS($B$4))^2+COS(RADIANS($K2825))^2-2*SIN(RADIANS($B$4))*COS(RADIANS($K2825))*COS(RADIANS($J2825-$B$5))+(SIN(RADIANS($K2825))-COS(RADIANS($B$4)))^2)/2)))</f>
        <v>491.96695316335155</v>
      </c>
      <c r="O2825" s="6">
        <f t="shared" si="392"/>
        <v>147.23752459068086</v>
      </c>
      <c r="P2825" s="6">
        <f>FORECAST(J2825,Inputs!$B$10:$B$18,Inputs!$A$10:$A$18)</f>
        <v>31.627283075792089</v>
      </c>
      <c r="Q2825" s="6">
        <f>IF(Inputs!$D$10="Yes",IF('Hourly Calcs'!P2825&gt;'Hourly Calcs'!K2825,'Hourly Calcs'!O2825,N2825+O2825),N2825+O2825)</f>
        <v>639.20447775403238</v>
      </c>
      <c r="R2825" s="12">
        <f t="shared" si="393"/>
        <v>3037.4996782871617</v>
      </c>
      <c r="S2825" s="1">
        <f>IF(AND(A2825&gt;=5,A2825&lt;=9),INDEX(Demand!$C$3:$C$26,C2825),INDEX(Demand!$B$3:$B$26,C2825))</f>
        <v>350</v>
      </c>
      <c r="T2825" s="7">
        <f t="shared" si="394"/>
        <v>350</v>
      </c>
      <c r="U2825" s="7">
        <f t="shared" si="395"/>
        <v>2687.4996782871617</v>
      </c>
    </row>
    <row r="2826" spans="1:21" x14ac:dyDescent="0.2">
      <c r="A2826" s="1">
        <v>4</v>
      </c>
      <c r="B2826" s="1">
        <v>28</v>
      </c>
      <c r="C2826" s="1">
        <v>10</v>
      </c>
      <c r="D2826">
        <v>7.5</v>
      </c>
      <c r="E2826">
        <v>-1.2</v>
      </c>
      <c r="F2826">
        <v>53</v>
      </c>
      <c r="G2826">
        <v>656</v>
      </c>
      <c r="H2826">
        <v>734</v>
      </c>
      <c r="I2826">
        <v>161</v>
      </c>
      <c r="J2826" s="4">
        <f t="shared" ref="J2826:J2889" si="399">solarazimuth($B$2,$B$3,$B$1,A2826,B2826,C2826,0,0,0,0)</f>
        <v>131.97974850600903</v>
      </c>
      <c r="K2826" s="4">
        <f t="shared" ref="K2826:K2889" si="400">solarelevation($B$2,$B$3,$B$1,A2826,B2826,C2826,0,0,0,0)</f>
        <v>44.956410271217415</v>
      </c>
      <c r="L2826" s="5">
        <f t="shared" si="396"/>
        <v>33.020251493990969</v>
      </c>
      <c r="M2826" s="5">
        <f t="shared" si="397"/>
        <v>10.956410271217415</v>
      </c>
      <c r="N2826" s="6">
        <f t="shared" si="398"/>
        <v>673.49337093416659</v>
      </c>
      <c r="O2826" s="6">
        <f t="shared" ref="O2826:O2889" si="401">$I2826*(1+COS(RADIANS($B$4)))/2</f>
        <v>147.23752459068086</v>
      </c>
      <c r="P2826" s="6">
        <f>FORECAST(J2826,Inputs!$B$10:$B$18,Inputs!$A$10:$A$18)</f>
        <v>31.777590263944525</v>
      </c>
      <c r="Q2826" s="6">
        <f>IF(Inputs!$D$10="Yes",IF('Hourly Calcs'!P2826&gt;'Hourly Calcs'!K2826,'Hourly Calcs'!O2826,N2826+O2826),N2826+O2826)</f>
        <v>820.73089552484748</v>
      </c>
      <c r="R2826" s="12">
        <f t="shared" ref="R2826:R2889" si="402">$B$6*$E$1*Q2826</f>
        <v>3900.1132155340752</v>
      </c>
      <c r="S2826" s="1">
        <f>IF(AND(A2826&gt;=5,A2826&lt;=9),INDEX(Demand!$C$3:$C$26,C2826),INDEX(Demand!$B$3:$B$26,C2826))</f>
        <v>600</v>
      </c>
      <c r="T2826" s="7">
        <f t="shared" ref="T2826:T2889" si="403">S2826-MAX(0,S2826-R2826)</f>
        <v>600</v>
      </c>
      <c r="U2826" s="7">
        <f t="shared" ref="U2826:U2889" si="404">MAX(0,R2826-S2826)</f>
        <v>3300.1132155340752</v>
      </c>
    </row>
    <row r="2827" spans="1:21" x14ac:dyDescent="0.2">
      <c r="A2827" s="1">
        <v>4</v>
      </c>
      <c r="B2827" s="1">
        <v>28</v>
      </c>
      <c r="C2827" s="1">
        <v>11</v>
      </c>
      <c r="D2827">
        <v>8.1</v>
      </c>
      <c r="E2827">
        <v>-2.8</v>
      </c>
      <c r="F2827">
        <v>45</v>
      </c>
      <c r="G2827">
        <v>760</v>
      </c>
      <c r="H2827">
        <v>838</v>
      </c>
      <c r="I2827">
        <v>122</v>
      </c>
      <c r="J2827" s="4">
        <f t="shared" si="399"/>
        <v>151.89239286658253</v>
      </c>
      <c r="K2827" s="4">
        <f t="shared" si="400"/>
        <v>50.833289066317988</v>
      </c>
      <c r="L2827" s="5">
        <f t="shared" si="396"/>
        <v>13.107607133417474</v>
      </c>
      <c r="M2827" s="5">
        <f t="shared" si="397"/>
        <v>16.833289066317988</v>
      </c>
      <c r="N2827" s="6">
        <f t="shared" si="398"/>
        <v>826.88412577348754</v>
      </c>
      <c r="O2827" s="6">
        <f t="shared" si="401"/>
        <v>111.57129192585754</v>
      </c>
      <c r="P2827" s="6">
        <f>FORECAST(J2827,Inputs!$B$10:$B$18,Inputs!$A$10:$A$18)</f>
        <v>31.961966600616503</v>
      </c>
      <c r="Q2827" s="6">
        <f>IF(Inputs!$D$10="Yes",IF('Hourly Calcs'!P2827&gt;'Hourly Calcs'!K2827,'Hourly Calcs'!O2827,N2827+O2827),N2827+O2827)</f>
        <v>938.45541769934505</v>
      </c>
      <c r="R2827" s="12">
        <f t="shared" si="402"/>
        <v>4459.5401449072879</v>
      </c>
      <c r="S2827" s="1">
        <f>IF(AND(A2827&gt;=5,A2827&lt;=9),INDEX(Demand!$C$3:$C$26,C2827),INDEX(Demand!$B$3:$B$26,C2827))</f>
        <v>600</v>
      </c>
      <c r="T2827" s="7">
        <f t="shared" si="403"/>
        <v>600</v>
      </c>
      <c r="U2827" s="7">
        <f t="shared" si="404"/>
        <v>3859.5401449072879</v>
      </c>
    </row>
    <row r="2828" spans="1:21" x14ac:dyDescent="0.2">
      <c r="A2828" s="1">
        <v>4</v>
      </c>
      <c r="B2828" s="1">
        <v>28</v>
      </c>
      <c r="C2828" s="1">
        <v>12</v>
      </c>
      <c r="D2828">
        <v>8.8000000000000007</v>
      </c>
      <c r="E2828">
        <v>-1.9</v>
      </c>
      <c r="F2828">
        <v>46</v>
      </c>
      <c r="G2828">
        <v>826</v>
      </c>
      <c r="H2828">
        <v>862</v>
      </c>
      <c r="I2828">
        <v>130</v>
      </c>
      <c r="J2828" s="4">
        <f t="shared" si="399"/>
        <v>175.28870989128615</v>
      </c>
      <c r="K2828" s="4">
        <f t="shared" si="400"/>
        <v>53.542678775730991</v>
      </c>
      <c r="L2828" s="5">
        <f t="shared" si="396"/>
        <v>10.288709891286146</v>
      </c>
      <c r="M2828" s="5">
        <f t="shared" si="397"/>
        <v>19.542678775730991</v>
      </c>
      <c r="N2828" s="6">
        <f t="shared" si="398"/>
        <v>856.60160825031073</v>
      </c>
      <c r="O2828" s="6">
        <f t="shared" si="401"/>
        <v>118.8874422160777</v>
      </c>
      <c r="P2828" s="6">
        <f>FORECAST(J2828,Inputs!$B$10:$B$18,Inputs!$A$10:$A$18)</f>
        <v>32.178599165660053</v>
      </c>
      <c r="Q2828" s="6">
        <f>IF(Inputs!$D$10="Yes",IF('Hourly Calcs'!P2828&gt;'Hourly Calcs'!K2828,'Hourly Calcs'!O2828,N2828+O2828),N2828+O2828)</f>
        <v>975.48905046638845</v>
      </c>
      <c r="R2828" s="12">
        <f t="shared" si="402"/>
        <v>4635.5239678162779</v>
      </c>
      <c r="S2828" s="1">
        <f>IF(AND(A2828&gt;=5,A2828&lt;=9),INDEX(Demand!$C$3:$C$26,C2828),INDEX(Demand!$B$3:$B$26,C2828))</f>
        <v>600</v>
      </c>
      <c r="T2828" s="7">
        <f t="shared" si="403"/>
        <v>600</v>
      </c>
      <c r="U2828" s="7">
        <f t="shared" si="404"/>
        <v>4035.5239678162779</v>
      </c>
    </row>
    <row r="2829" spans="1:21" x14ac:dyDescent="0.2">
      <c r="A2829" s="1">
        <v>4</v>
      </c>
      <c r="B2829" s="1">
        <v>28</v>
      </c>
      <c r="C2829" s="1">
        <v>13</v>
      </c>
      <c r="D2829">
        <v>8.6999999999999993</v>
      </c>
      <c r="E2829">
        <v>-1.9</v>
      </c>
      <c r="F2829">
        <v>46</v>
      </c>
      <c r="G2829">
        <v>832</v>
      </c>
      <c r="H2829">
        <v>863</v>
      </c>
      <c r="I2829">
        <v>131</v>
      </c>
      <c r="J2829" s="4">
        <f t="shared" si="399"/>
        <v>199.42613046463728</v>
      </c>
      <c r="K2829" s="4">
        <f t="shared" si="400"/>
        <v>52.332393690290942</v>
      </c>
      <c r="L2829" s="5">
        <f t="shared" si="396"/>
        <v>34.426130464637282</v>
      </c>
      <c r="M2829" s="5">
        <f t="shared" si="397"/>
        <v>18.332393690290942</v>
      </c>
      <c r="N2829" s="6">
        <f t="shared" si="398"/>
        <v>809.58302847557604</v>
      </c>
      <c r="O2829" s="6">
        <f t="shared" si="401"/>
        <v>119.80196100235523</v>
      </c>
      <c r="P2829" s="6">
        <f>FORECAST(J2829,Inputs!$B$10:$B$18,Inputs!$A$10:$A$18)</f>
        <v>32.402093800598493</v>
      </c>
      <c r="Q2829" s="6">
        <f>IF(Inputs!$D$10="Yes",IF('Hourly Calcs'!P2829&gt;'Hourly Calcs'!K2829,'Hourly Calcs'!O2829,N2829+O2829),N2829+O2829)</f>
        <v>929.3849894779313</v>
      </c>
      <c r="R2829" s="12">
        <f t="shared" si="402"/>
        <v>4416.4374699991295</v>
      </c>
      <c r="S2829" s="1">
        <f>IF(AND(A2829&gt;=5,A2829&lt;=9),INDEX(Demand!$C$3:$C$26,C2829),INDEX(Demand!$B$3:$B$26,C2829))</f>
        <v>600</v>
      </c>
      <c r="T2829" s="7">
        <f t="shared" si="403"/>
        <v>600</v>
      </c>
      <c r="U2829" s="7">
        <f t="shared" si="404"/>
        <v>3816.4374699991295</v>
      </c>
    </row>
    <row r="2830" spans="1:21" x14ac:dyDescent="0.2">
      <c r="A2830" s="1">
        <v>4</v>
      </c>
      <c r="B2830" s="1">
        <v>28</v>
      </c>
      <c r="C2830" s="1">
        <v>14</v>
      </c>
      <c r="D2830">
        <v>8.6999999999999993</v>
      </c>
      <c r="E2830">
        <v>-1.9</v>
      </c>
      <c r="F2830">
        <v>46</v>
      </c>
      <c r="G2830">
        <v>776</v>
      </c>
      <c r="H2830">
        <v>831</v>
      </c>
      <c r="I2830">
        <v>133</v>
      </c>
      <c r="J2830" s="4">
        <f t="shared" si="399"/>
        <v>220.85384398709056</v>
      </c>
      <c r="K2830" s="4">
        <f t="shared" si="400"/>
        <v>47.561823504048803</v>
      </c>
      <c r="L2830" s="5">
        <f t="shared" si="396"/>
        <v>55.853843987090556</v>
      </c>
      <c r="M2830" s="5">
        <f t="shared" si="397"/>
        <v>13.561823504048803</v>
      </c>
      <c r="N2830" s="6">
        <f t="shared" si="398"/>
        <v>684.4430637495758</v>
      </c>
      <c r="O2830" s="6">
        <f t="shared" si="401"/>
        <v>121.63099857491027</v>
      </c>
      <c r="P2830" s="6">
        <f>FORECAST(J2830,Inputs!$B$10:$B$18,Inputs!$A$10:$A$18)</f>
        <v>32.600498555436019</v>
      </c>
      <c r="Q2830" s="6">
        <f>IF(Inputs!$D$10="Yes",IF('Hourly Calcs'!P2830&gt;'Hourly Calcs'!K2830,'Hourly Calcs'!O2830,N2830+O2830),N2830+O2830)</f>
        <v>806.07406232448602</v>
      </c>
      <c r="R2830" s="12">
        <f t="shared" si="402"/>
        <v>3830.4639441659574</v>
      </c>
      <c r="S2830" s="1">
        <f>IF(AND(A2830&gt;=5,A2830&lt;=9),INDEX(Demand!$C$3:$C$26,C2830),INDEX(Demand!$B$3:$B$26,C2830))</f>
        <v>600</v>
      </c>
      <c r="T2830" s="7">
        <f t="shared" si="403"/>
        <v>600</v>
      </c>
      <c r="U2830" s="7">
        <f t="shared" si="404"/>
        <v>3230.4639441659574</v>
      </c>
    </row>
    <row r="2831" spans="1:21" x14ac:dyDescent="0.2">
      <c r="A2831" s="1">
        <v>4</v>
      </c>
      <c r="B2831" s="1">
        <v>28</v>
      </c>
      <c r="C2831" s="1">
        <v>15</v>
      </c>
      <c r="D2831">
        <v>8.1999999999999993</v>
      </c>
      <c r="E2831">
        <v>-2.2999999999999998</v>
      </c>
      <c r="F2831">
        <v>46</v>
      </c>
      <c r="G2831">
        <v>414</v>
      </c>
      <c r="H2831">
        <v>135</v>
      </c>
      <c r="I2831">
        <v>320</v>
      </c>
      <c r="J2831" s="4">
        <f t="shared" si="399"/>
        <v>238.43298370506525</v>
      </c>
      <c r="K2831" s="4">
        <f t="shared" si="400"/>
        <v>40.337303639148708</v>
      </c>
      <c r="L2831" s="5">
        <f t="shared" si="396"/>
        <v>73.432983705065254</v>
      </c>
      <c r="M2831" s="5">
        <f t="shared" si="397"/>
        <v>6.3373036391487076</v>
      </c>
      <c r="N2831" s="6">
        <f t="shared" si="398"/>
        <v>88.851885282662963</v>
      </c>
      <c r="O2831" s="6">
        <f t="shared" si="401"/>
        <v>292.64601160880665</v>
      </c>
      <c r="P2831" s="6">
        <f>FORECAST(J2831,Inputs!$B$10:$B$18,Inputs!$A$10:$A$18)</f>
        <v>32.76326836763949</v>
      </c>
      <c r="Q2831" s="6">
        <f>IF(Inputs!$D$10="Yes",IF('Hourly Calcs'!P2831&gt;'Hourly Calcs'!K2831,'Hourly Calcs'!O2831,N2831+O2831),N2831+O2831)</f>
        <v>381.49789689146962</v>
      </c>
      <c r="R2831" s="12">
        <f t="shared" si="402"/>
        <v>1812.8780060282636</v>
      </c>
      <c r="S2831" s="1">
        <f>IF(AND(A2831&gt;=5,A2831&lt;=9),INDEX(Demand!$C$3:$C$26,C2831),INDEX(Demand!$B$3:$B$26,C2831))</f>
        <v>600</v>
      </c>
      <c r="T2831" s="7">
        <f t="shared" si="403"/>
        <v>600</v>
      </c>
      <c r="U2831" s="7">
        <f t="shared" si="404"/>
        <v>1212.8780060282636</v>
      </c>
    </row>
    <row r="2832" spans="1:21" x14ac:dyDescent="0.2">
      <c r="A2832" s="1">
        <v>4</v>
      </c>
      <c r="B2832" s="1">
        <v>28</v>
      </c>
      <c r="C2832" s="1">
        <v>16</v>
      </c>
      <c r="D2832">
        <v>7.4</v>
      </c>
      <c r="E2832">
        <v>-3</v>
      </c>
      <c r="F2832">
        <v>46</v>
      </c>
      <c r="G2832">
        <v>327</v>
      </c>
      <c r="H2832">
        <v>70</v>
      </c>
      <c r="I2832">
        <v>286</v>
      </c>
      <c r="J2832" s="4">
        <f t="shared" si="399"/>
        <v>252.92613965043307</v>
      </c>
      <c r="K2832" s="4">
        <f t="shared" si="400"/>
        <v>31.710809601375672</v>
      </c>
      <c r="L2832" s="5">
        <f t="shared" si="396"/>
        <v>87.926139650433072</v>
      </c>
      <c r="M2832" s="5">
        <f t="shared" si="397"/>
        <v>2.2891903986243278</v>
      </c>
      <c r="N2832" s="6">
        <f t="shared" si="398"/>
        <v>31.708864394763385</v>
      </c>
      <c r="O2832" s="6">
        <f t="shared" si="401"/>
        <v>261.55237287537096</v>
      </c>
      <c r="P2832" s="6">
        <f>FORECAST(J2832,Inputs!$B$10:$B$18,Inputs!$A$10:$A$18)</f>
        <v>32.897464256022523</v>
      </c>
      <c r="Q2832" s="6">
        <f>IF(Inputs!$D$10="Yes",IF('Hourly Calcs'!P2832&gt;'Hourly Calcs'!K2832,'Hourly Calcs'!O2832,N2832+O2832),N2832+O2832)</f>
        <v>261.55237287537096</v>
      </c>
      <c r="R2832" s="12">
        <f t="shared" si="402"/>
        <v>1242.8968759037627</v>
      </c>
      <c r="S2832" s="1">
        <f>IF(AND(A2832&gt;=5,A2832&lt;=9),INDEX(Demand!$C$3:$C$26,C2832),INDEX(Demand!$B$3:$B$26,C2832))</f>
        <v>900</v>
      </c>
      <c r="T2832" s="7">
        <f t="shared" si="403"/>
        <v>900</v>
      </c>
      <c r="U2832" s="7">
        <f t="shared" si="404"/>
        <v>342.89687590376275</v>
      </c>
    </row>
    <row r="2833" spans="1:21" x14ac:dyDescent="0.2">
      <c r="A2833" s="1">
        <v>4</v>
      </c>
      <c r="B2833" s="1">
        <v>28</v>
      </c>
      <c r="C2833" s="1">
        <v>17</v>
      </c>
      <c r="D2833">
        <v>7.3</v>
      </c>
      <c r="E2833">
        <v>-1</v>
      </c>
      <c r="F2833">
        <v>55</v>
      </c>
      <c r="G2833">
        <v>221</v>
      </c>
      <c r="H2833">
        <v>78</v>
      </c>
      <c r="I2833">
        <v>186</v>
      </c>
      <c r="J2833" s="4">
        <f t="shared" si="399"/>
        <v>265.48379698861157</v>
      </c>
      <c r="K2833" s="4">
        <f t="shared" si="400"/>
        <v>22.421093616610364</v>
      </c>
      <c r="L2833" s="5">
        <f t="shared" si="396"/>
        <v>0</v>
      </c>
      <c r="M2833" s="5">
        <f t="shared" si="397"/>
        <v>11.578906383389636</v>
      </c>
      <c r="N2833" s="6">
        <f t="shared" si="398"/>
        <v>17.327401508284748</v>
      </c>
      <c r="O2833" s="6">
        <f t="shared" si="401"/>
        <v>170.10049424761888</v>
      </c>
      <c r="P2833" s="6">
        <f>FORECAST(J2833,Inputs!$B$10:$B$18,Inputs!$A$10:$A$18)</f>
        <v>33.013738861005663</v>
      </c>
      <c r="Q2833" s="6">
        <f>IF(Inputs!$D$10="Yes",IF('Hourly Calcs'!P2833&gt;'Hourly Calcs'!K2833,'Hourly Calcs'!O2833,N2833+O2833),N2833+O2833)</f>
        <v>170.10049424761888</v>
      </c>
      <c r="R2833" s="12">
        <f t="shared" si="402"/>
        <v>808.31754866468486</v>
      </c>
      <c r="S2833" s="1">
        <f>IF(AND(A2833&gt;=5,A2833&lt;=9),INDEX(Demand!$C$3:$C$26,C2833),INDEX(Demand!$B$3:$B$26,C2833))</f>
        <v>900</v>
      </c>
      <c r="T2833" s="7">
        <f t="shared" si="403"/>
        <v>808.31754866468486</v>
      </c>
      <c r="U2833" s="7">
        <f t="shared" si="404"/>
        <v>0</v>
      </c>
    </row>
    <row r="2834" spans="1:21" x14ac:dyDescent="0.2">
      <c r="A2834" s="1">
        <v>4</v>
      </c>
      <c r="B2834" s="1">
        <v>28</v>
      </c>
      <c r="C2834" s="1">
        <v>18</v>
      </c>
      <c r="D2834">
        <v>7</v>
      </c>
      <c r="E2834">
        <v>-1.9</v>
      </c>
      <c r="F2834">
        <v>52</v>
      </c>
      <c r="G2834">
        <v>112</v>
      </c>
      <c r="H2834">
        <v>5</v>
      </c>
      <c r="I2834">
        <v>110</v>
      </c>
      <c r="J2834" s="4">
        <f t="shared" si="399"/>
        <v>277.06573693777119</v>
      </c>
      <c r="K2834" s="4">
        <f t="shared" si="400"/>
        <v>12.983911099634483</v>
      </c>
      <c r="L2834" s="5">
        <f t="shared" si="396"/>
        <v>0</v>
      </c>
      <c r="M2834" s="5">
        <f t="shared" si="397"/>
        <v>21.016088900365517</v>
      </c>
      <c r="N2834" s="6">
        <f t="shared" si="398"/>
        <v>0</v>
      </c>
      <c r="O2834" s="6">
        <f t="shared" si="401"/>
        <v>100.59706649052728</v>
      </c>
      <c r="P2834" s="6">
        <f>FORECAST(J2834,Inputs!$B$10:$B$18,Inputs!$A$10:$A$18)</f>
        <v>33.120979045720105</v>
      </c>
      <c r="Q2834" s="6">
        <f>IF(Inputs!$D$10="Yes",IF('Hourly Calcs'!P2834&gt;'Hourly Calcs'!K2834,'Hourly Calcs'!O2834,N2834+O2834),N2834+O2834)</f>
        <v>100.59706649052728</v>
      </c>
      <c r="R2834" s="12">
        <f t="shared" si="402"/>
        <v>478.03725996298562</v>
      </c>
      <c r="S2834" s="1">
        <f>IF(AND(A2834&gt;=5,A2834&lt;=9),INDEX(Demand!$C$3:$C$26,C2834),INDEX(Demand!$B$3:$B$26,C2834))</f>
        <v>900</v>
      </c>
      <c r="T2834" s="7">
        <f t="shared" si="403"/>
        <v>478.03725996298562</v>
      </c>
      <c r="U2834" s="7">
        <f t="shared" si="404"/>
        <v>0</v>
      </c>
    </row>
    <row r="2835" spans="1:21" x14ac:dyDescent="0.2">
      <c r="A2835" s="1">
        <v>4</v>
      </c>
      <c r="B2835" s="1">
        <v>28</v>
      </c>
      <c r="C2835" s="1">
        <v>19</v>
      </c>
      <c r="D2835">
        <v>7.1</v>
      </c>
      <c r="E2835">
        <v>-1.7</v>
      </c>
      <c r="F2835">
        <v>53</v>
      </c>
      <c r="G2835">
        <v>26</v>
      </c>
      <c r="H2835">
        <v>0</v>
      </c>
      <c r="I2835">
        <v>26</v>
      </c>
      <c r="J2835" s="4">
        <f t="shared" si="399"/>
        <v>288.40891459320574</v>
      </c>
      <c r="K2835" s="4">
        <f t="shared" si="400"/>
        <v>3.8785169203571996</v>
      </c>
      <c r="L2835" s="5">
        <f t="shared" si="396"/>
        <v>0</v>
      </c>
      <c r="M2835" s="5">
        <f t="shared" si="397"/>
        <v>30.1214830796428</v>
      </c>
      <c r="N2835" s="6">
        <f t="shared" si="398"/>
        <v>0</v>
      </c>
      <c r="O2835" s="6">
        <f t="shared" si="401"/>
        <v>23.777488443215542</v>
      </c>
      <c r="P2835" s="6">
        <f>FORECAST(J2835,Inputs!$B$10:$B$18,Inputs!$A$10:$A$18)</f>
        <v>33.226008468455603</v>
      </c>
      <c r="Q2835" s="6">
        <f>IF(Inputs!$D$10="Yes",IF('Hourly Calcs'!P2835&gt;'Hourly Calcs'!K2835,'Hourly Calcs'!O2835,N2835+O2835),N2835+O2835)</f>
        <v>23.777488443215542</v>
      </c>
      <c r="R2835" s="12">
        <f t="shared" si="402"/>
        <v>112.99062508216025</v>
      </c>
      <c r="S2835" s="1">
        <f>IF(AND(A2835&gt;=5,A2835&lt;=9),INDEX(Demand!$C$3:$C$26,C2835),INDEX(Demand!$B$3:$B$26,C2835))</f>
        <v>900</v>
      </c>
      <c r="T2835" s="7">
        <f t="shared" si="403"/>
        <v>112.99062508216025</v>
      </c>
      <c r="U2835" s="7">
        <f t="shared" si="404"/>
        <v>0</v>
      </c>
    </row>
    <row r="2836" spans="1:21" x14ac:dyDescent="0.2">
      <c r="A2836" s="1">
        <v>4</v>
      </c>
      <c r="B2836" s="1">
        <v>28</v>
      </c>
      <c r="C2836" s="1">
        <v>20</v>
      </c>
      <c r="D2836">
        <v>7.1</v>
      </c>
      <c r="E2836">
        <v>-1.1000000000000001</v>
      </c>
      <c r="F2836">
        <v>55</v>
      </c>
      <c r="G2836">
        <v>1</v>
      </c>
      <c r="H2836">
        <v>0</v>
      </c>
      <c r="I2836">
        <v>1</v>
      </c>
      <c r="J2836" s="4">
        <f t="shared" si="399"/>
        <v>300.10050171670724</v>
      </c>
      <c r="K2836" s="4">
        <f t="shared" si="400"/>
        <v>-4.8907848509119276</v>
      </c>
      <c r="L2836" s="5">
        <f t="shared" si="396"/>
        <v>0</v>
      </c>
      <c r="M2836" s="5">
        <f t="shared" si="397"/>
        <v>0</v>
      </c>
      <c r="N2836" s="6">
        <f t="shared" si="398"/>
        <v>0</v>
      </c>
      <c r="O2836" s="6">
        <f t="shared" si="401"/>
        <v>0.91451878627752081</v>
      </c>
      <c r="P2836" s="6">
        <f>FORECAST(J2836,Inputs!$B$10:$B$18,Inputs!$A$10:$A$18)</f>
        <v>33.334263904784322</v>
      </c>
      <c r="Q2836" s="6">
        <f>IF(Inputs!$D$10="Yes",IF('Hourly Calcs'!P2836&gt;'Hourly Calcs'!K2836,'Hourly Calcs'!O2836,N2836+O2836),N2836+O2836)</f>
        <v>0.91451878627752081</v>
      </c>
      <c r="R2836" s="12">
        <f t="shared" si="402"/>
        <v>4.3457932723907788</v>
      </c>
      <c r="S2836" s="1">
        <f>IF(AND(A2836&gt;=5,A2836&lt;=9),INDEX(Demand!$C$3:$C$26,C2836),INDEX(Demand!$B$3:$B$26,C2836))</f>
        <v>800</v>
      </c>
      <c r="T2836" s="7">
        <f t="shared" si="403"/>
        <v>4.3457932723907788</v>
      </c>
      <c r="U2836" s="7">
        <f t="shared" si="404"/>
        <v>0</v>
      </c>
    </row>
    <row r="2837" spans="1:21" x14ac:dyDescent="0.2">
      <c r="A2837" s="1">
        <v>4</v>
      </c>
      <c r="B2837" s="1">
        <v>28</v>
      </c>
      <c r="C2837" s="1">
        <v>21</v>
      </c>
      <c r="D2837">
        <v>7.1</v>
      </c>
      <c r="E2837">
        <v>1.9</v>
      </c>
      <c r="F2837">
        <v>69</v>
      </c>
      <c r="G2837">
        <v>0</v>
      </c>
      <c r="H2837">
        <v>0</v>
      </c>
      <c r="I2837">
        <v>0</v>
      </c>
      <c r="J2837" s="4">
        <f t="shared" si="399"/>
        <v>312.61682922420664</v>
      </c>
      <c r="K2837" s="4">
        <f t="shared" si="400"/>
        <v>-12.560618884227594</v>
      </c>
      <c r="L2837" s="5">
        <f t="shared" si="396"/>
        <v>0</v>
      </c>
      <c r="M2837" s="5">
        <f t="shared" si="397"/>
        <v>0</v>
      </c>
      <c r="N2837" s="6">
        <f t="shared" si="398"/>
        <v>0</v>
      </c>
      <c r="O2837" s="6">
        <f t="shared" si="401"/>
        <v>0</v>
      </c>
      <c r="P2837" s="6">
        <f>FORECAST(J2837,Inputs!$B$10:$B$18,Inputs!$A$10:$A$18)</f>
        <v>33.450155826150059</v>
      </c>
      <c r="Q2837" s="6">
        <f>IF(Inputs!$D$10="Yes",IF('Hourly Calcs'!P2837&gt;'Hourly Calcs'!K2837,'Hourly Calcs'!O2837,N2837+O2837),N2837+O2837)</f>
        <v>0</v>
      </c>
      <c r="R2837" s="12">
        <f t="shared" si="402"/>
        <v>0</v>
      </c>
      <c r="S2837" s="1">
        <f>IF(AND(A2837&gt;=5,A2837&lt;=9),INDEX(Demand!$C$3:$C$26,C2837),INDEX(Demand!$B$3:$B$26,C2837))</f>
        <v>700</v>
      </c>
      <c r="T2837" s="7">
        <f t="shared" si="403"/>
        <v>0</v>
      </c>
      <c r="U2837" s="7">
        <f t="shared" si="404"/>
        <v>0</v>
      </c>
    </row>
    <row r="2838" spans="1:21" x14ac:dyDescent="0.2">
      <c r="A2838" s="1">
        <v>4</v>
      </c>
      <c r="B2838" s="1">
        <v>28</v>
      </c>
      <c r="C2838" s="1">
        <v>22</v>
      </c>
      <c r="D2838">
        <v>7.4</v>
      </c>
      <c r="E2838">
        <v>1.8</v>
      </c>
      <c r="F2838">
        <v>68</v>
      </c>
      <c r="G2838">
        <v>0</v>
      </c>
      <c r="H2838">
        <v>0</v>
      </c>
      <c r="I2838">
        <v>0</v>
      </c>
      <c r="J2838" s="4">
        <f t="shared" si="399"/>
        <v>326.28764011447947</v>
      </c>
      <c r="K2838" s="4">
        <f t="shared" si="400"/>
        <v>-18.729086866758877</v>
      </c>
      <c r="L2838" s="5">
        <f t="shared" si="396"/>
        <v>0</v>
      </c>
      <c r="M2838" s="5">
        <f t="shared" si="397"/>
        <v>0</v>
      </c>
      <c r="N2838" s="6">
        <f t="shared" si="398"/>
        <v>0</v>
      </c>
      <c r="O2838" s="6">
        <f t="shared" si="401"/>
        <v>0</v>
      </c>
      <c r="P2838" s="6">
        <f>FORECAST(J2838,Inputs!$B$10:$B$18,Inputs!$A$10:$A$18)</f>
        <v>33.576737408467402</v>
      </c>
      <c r="Q2838" s="6">
        <f>IF(Inputs!$D$10="Yes",IF('Hourly Calcs'!P2838&gt;'Hourly Calcs'!K2838,'Hourly Calcs'!O2838,N2838+O2838),N2838+O2838)</f>
        <v>0</v>
      </c>
      <c r="R2838" s="12">
        <f t="shared" si="402"/>
        <v>0</v>
      </c>
      <c r="S2838" s="1">
        <f>IF(AND(A2838&gt;=5,A2838&lt;=9),INDEX(Demand!$C$3:$C$26,C2838),INDEX(Demand!$B$3:$B$26,C2838))</f>
        <v>600</v>
      </c>
      <c r="T2838" s="7">
        <f t="shared" si="403"/>
        <v>0</v>
      </c>
      <c r="U2838" s="7">
        <f t="shared" si="404"/>
        <v>0</v>
      </c>
    </row>
    <row r="2839" spans="1:21" x14ac:dyDescent="0.2">
      <c r="A2839" s="1">
        <v>4</v>
      </c>
      <c r="B2839" s="1">
        <v>28</v>
      </c>
      <c r="C2839" s="1">
        <v>23</v>
      </c>
      <c r="D2839">
        <v>7</v>
      </c>
      <c r="E2839">
        <v>3.7</v>
      </c>
      <c r="F2839">
        <v>79</v>
      </c>
      <c r="G2839">
        <v>0</v>
      </c>
      <c r="H2839">
        <v>0</v>
      </c>
      <c r="I2839">
        <v>0</v>
      </c>
      <c r="J2839" s="4">
        <f t="shared" si="399"/>
        <v>341.1759160769202</v>
      </c>
      <c r="K2839" s="4">
        <f t="shared" si="400"/>
        <v>-22.92469238755244</v>
      </c>
      <c r="L2839" s="5">
        <f t="shared" si="396"/>
        <v>0</v>
      </c>
      <c r="M2839" s="5">
        <f t="shared" si="397"/>
        <v>0</v>
      </c>
      <c r="N2839" s="6">
        <f t="shared" si="398"/>
        <v>0</v>
      </c>
      <c r="O2839" s="6">
        <f t="shared" si="401"/>
        <v>0</v>
      </c>
      <c r="P2839" s="6">
        <f>FORECAST(J2839,Inputs!$B$10:$B$18,Inputs!$A$10:$A$18)</f>
        <v>33.714591815527037</v>
      </c>
      <c r="Q2839" s="6">
        <f>IF(Inputs!$D$10="Yes",IF('Hourly Calcs'!P2839&gt;'Hourly Calcs'!K2839,'Hourly Calcs'!O2839,N2839+O2839),N2839+O2839)</f>
        <v>0</v>
      </c>
      <c r="R2839" s="12">
        <f t="shared" si="402"/>
        <v>0</v>
      </c>
      <c r="S2839" s="1">
        <f>IF(AND(A2839&gt;=5,A2839&lt;=9),INDEX(Demand!$C$3:$C$26,C2839),INDEX(Demand!$B$3:$B$26,C2839))</f>
        <v>500</v>
      </c>
      <c r="T2839" s="7">
        <f t="shared" si="403"/>
        <v>0</v>
      </c>
      <c r="U2839" s="7">
        <f t="shared" si="404"/>
        <v>0</v>
      </c>
    </row>
    <row r="2840" spans="1:21" x14ac:dyDescent="0.2">
      <c r="A2840" s="1">
        <v>4</v>
      </c>
      <c r="B2840" s="1">
        <v>28</v>
      </c>
      <c r="C2840" s="1">
        <v>24</v>
      </c>
      <c r="D2840">
        <v>6.7</v>
      </c>
      <c r="E2840">
        <v>5.3</v>
      </c>
      <c r="F2840">
        <v>91</v>
      </c>
      <c r="G2840">
        <v>0</v>
      </c>
      <c r="H2840">
        <v>0</v>
      </c>
      <c r="I2840">
        <v>0</v>
      </c>
      <c r="J2840" s="4">
        <f t="shared" si="399"/>
        <v>356.93971038406823</v>
      </c>
      <c r="K2840" s="4">
        <f t="shared" si="400"/>
        <v>-24.717386297873901</v>
      </c>
      <c r="L2840" s="5">
        <f t="shared" si="396"/>
        <v>0</v>
      </c>
      <c r="M2840" s="5">
        <f t="shared" si="397"/>
        <v>0</v>
      </c>
      <c r="N2840" s="6">
        <f t="shared" si="398"/>
        <v>0</v>
      </c>
      <c r="O2840" s="6">
        <f t="shared" si="401"/>
        <v>0</v>
      </c>
      <c r="P2840" s="6">
        <f>FORECAST(J2840,Inputs!$B$10:$B$18,Inputs!$A$10:$A$18)</f>
        <v>33.860552873926558</v>
      </c>
      <c r="Q2840" s="6">
        <f>IF(Inputs!$D$10="Yes",IF('Hourly Calcs'!P2840&gt;'Hourly Calcs'!K2840,'Hourly Calcs'!O2840,N2840+O2840),N2840+O2840)</f>
        <v>0</v>
      </c>
      <c r="R2840" s="12">
        <f t="shared" si="402"/>
        <v>0</v>
      </c>
      <c r="S2840" s="1">
        <f>IF(AND(A2840&gt;=5,A2840&lt;=9),INDEX(Demand!$C$3:$C$26,C2840),INDEX(Demand!$B$3:$B$26,C2840))</f>
        <v>400</v>
      </c>
      <c r="T2840" s="7">
        <f t="shared" si="403"/>
        <v>0</v>
      </c>
      <c r="U2840" s="7">
        <f t="shared" si="404"/>
        <v>0</v>
      </c>
    </row>
    <row r="2841" spans="1:21" x14ac:dyDescent="0.2">
      <c r="A2841" s="1">
        <v>4</v>
      </c>
      <c r="B2841" s="1">
        <v>29</v>
      </c>
      <c r="C2841" s="1">
        <v>1</v>
      </c>
      <c r="D2841">
        <v>7.1</v>
      </c>
      <c r="E2841">
        <v>6.9</v>
      </c>
      <c r="F2841">
        <v>99</v>
      </c>
      <c r="G2841">
        <v>0</v>
      </c>
      <c r="H2841">
        <v>0</v>
      </c>
      <c r="I2841">
        <v>0</v>
      </c>
      <c r="J2841" s="4">
        <f t="shared" si="399"/>
        <v>12.857844995990575</v>
      </c>
      <c r="K2841" s="4">
        <f t="shared" si="400"/>
        <v>-23.892047686941055</v>
      </c>
      <c r="L2841" s="5">
        <f t="shared" si="396"/>
        <v>0</v>
      </c>
      <c r="M2841" s="5">
        <f t="shared" si="397"/>
        <v>0</v>
      </c>
      <c r="N2841" s="6">
        <f t="shared" si="398"/>
        <v>0</v>
      </c>
      <c r="O2841" s="6">
        <f t="shared" si="401"/>
        <v>0</v>
      </c>
      <c r="P2841" s="6">
        <f>FORECAST(J2841,Inputs!$B$10:$B$18,Inputs!$A$10:$A$18)</f>
        <v>30.674609675888799</v>
      </c>
      <c r="Q2841" s="6">
        <f>IF(Inputs!$D$10="Yes",IF('Hourly Calcs'!P2841&gt;'Hourly Calcs'!K2841,'Hourly Calcs'!O2841,N2841+O2841),N2841+O2841)</f>
        <v>0</v>
      </c>
      <c r="R2841" s="12">
        <f t="shared" si="402"/>
        <v>0</v>
      </c>
      <c r="S2841" s="1">
        <f>IF(AND(A2841&gt;=5,A2841&lt;=9),INDEX(Demand!$C$3:$C$26,C2841),INDEX(Demand!$B$3:$B$26,C2841))</f>
        <v>350</v>
      </c>
      <c r="T2841" s="7">
        <f t="shared" si="403"/>
        <v>0</v>
      </c>
      <c r="U2841" s="7">
        <f t="shared" si="404"/>
        <v>0</v>
      </c>
    </row>
    <row r="2842" spans="1:21" x14ac:dyDescent="0.2">
      <c r="A2842" s="1">
        <v>4</v>
      </c>
      <c r="B2842" s="1">
        <v>29</v>
      </c>
      <c r="C2842" s="1">
        <v>2</v>
      </c>
      <c r="D2842">
        <v>7.7</v>
      </c>
      <c r="E2842">
        <v>7.7</v>
      </c>
      <c r="F2842">
        <v>100</v>
      </c>
      <c r="G2842">
        <v>0</v>
      </c>
      <c r="H2842">
        <v>0</v>
      </c>
      <c r="I2842">
        <v>0</v>
      </c>
      <c r="J2842" s="4">
        <f t="shared" si="399"/>
        <v>28.133724478388757</v>
      </c>
      <c r="K2842" s="4">
        <f t="shared" si="400"/>
        <v>-20.549682481428306</v>
      </c>
      <c r="L2842" s="5">
        <f t="shared" si="396"/>
        <v>0</v>
      </c>
      <c r="M2842" s="5">
        <f t="shared" si="397"/>
        <v>0</v>
      </c>
      <c r="N2842" s="6">
        <f t="shared" si="398"/>
        <v>0</v>
      </c>
      <c r="O2842" s="6">
        <f t="shared" si="401"/>
        <v>0</v>
      </c>
      <c r="P2842" s="6">
        <f>FORECAST(J2842,Inputs!$B$10:$B$18,Inputs!$A$10:$A$18)</f>
        <v>30.816053004429524</v>
      </c>
      <c r="Q2842" s="6">
        <f>IF(Inputs!$D$10="Yes",IF('Hourly Calcs'!P2842&gt;'Hourly Calcs'!K2842,'Hourly Calcs'!O2842,N2842+O2842),N2842+O2842)</f>
        <v>0</v>
      </c>
      <c r="R2842" s="12">
        <f t="shared" si="402"/>
        <v>0</v>
      </c>
      <c r="S2842" s="1">
        <f>IF(AND(A2842&gt;=5,A2842&lt;=9),INDEX(Demand!$C$3:$C$26,C2842),INDEX(Demand!$B$3:$B$26,C2842))</f>
        <v>350</v>
      </c>
      <c r="T2842" s="7">
        <f t="shared" si="403"/>
        <v>0</v>
      </c>
      <c r="U2842" s="7">
        <f t="shared" si="404"/>
        <v>0</v>
      </c>
    </row>
    <row r="2843" spans="1:21" x14ac:dyDescent="0.2">
      <c r="A2843" s="1">
        <v>4</v>
      </c>
      <c r="B2843" s="1">
        <v>29</v>
      </c>
      <c r="C2843" s="1">
        <v>3</v>
      </c>
      <c r="D2843">
        <v>8.1999999999999993</v>
      </c>
      <c r="E2843">
        <v>8.1999999999999993</v>
      </c>
      <c r="F2843">
        <v>100</v>
      </c>
      <c r="G2843">
        <v>0</v>
      </c>
      <c r="H2843">
        <v>0</v>
      </c>
      <c r="I2843">
        <v>0</v>
      </c>
      <c r="J2843" s="4">
        <f t="shared" si="399"/>
        <v>42.265069041902649</v>
      </c>
      <c r="K2843" s="4">
        <f t="shared" si="400"/>
        <v>-15.057959737146831</v>
      </c>
      <c r="L2843" s="5">
        <f t="shared" si="396"/>
        <v>0</v>
      </c>
      <c r="M2843" s="5">
        <f t="shared" si="397"/>
        <v>0</v>
      </c>
      <c r="N2843" s="6">
        <f t="shared" si="398"/>
        <v>0</v>
      </c>
      <c r="O2843" s="6">
        <f t="shared" si="401"/>
        <v>0</v>
      </c>
      <c r="P2843" s="6">
        <f>FORECAST(J2843,Inputs!$B$10:$B$18,Inputs!$A$10:$A$18)</f>
        <v>30.946898787425024</v>
      </c>
      <c r="Q2843" s="6">
        <f>IF(Inputs!$D$10="Yes",IF('Hourly Calcs'!P2843&gt;'Hourly Calcs'!K2843,'Hourly Calcs'!O2843,N2843+O2843),N2843+O2843)</f>
        <v>0</v>
      </c>
      <c r="R2843" s="12">
        <f t="shared" si="402"/>
        <v>0</v>
      </c>
      <c r="S2843" s="1">
        <f>IF(AND(A2843&gt;=5,A2843&lt;=9),INDEX(Demand!$C$3:$C$26,C2843),INDEX(Demand!$B$3:$B$26,C2843))</f>
        <v>350</v>
      </c>
      <c r="T2843" s="7">
        <f t="shared" si="403"/>
        <v>0</v>
      </c>
      <c r="U2843" s="7">
        <f t="shared" si="404"/>
        <v>0</v>
      </c>
    </row>
    <row r="2844" spans="1:21" x14ac:dyDescent="0.2">
      <c r="A2844" s="1">
        <v>4</v>
      </c>
      <c r="B2844" s="1">
        <v>29</v>
      </c>
      <c r="C2844" s="1">
        <v>4</v>
      </c>
      <c r="D2844">
        <v>8.6999999999999993</v>
      </c>
      <c r="E2844">
        <v>8.6999999999999993</v>
      </c>
      <c r="F2844">
        <v>100</v>
      </c>
      <c r="G2844">
        <v>0</v>
      </c>
      <c r="H2844">
        <v>0</v>
      </c>
      <c r="I2844">
        <v>0</v>
      </c>
      <c r="J2844" s="4">
        <f t="shared" si="399"/>
        <v>55.17510679263917</v>
      </c>
      <c r="K2844" s="4">
        <f t="shared" si="400"/>
        <v>-7.89559338365531</v>
      </c>
      <c r="L2844" s="5">
        <f t="shared" si="396"/>
        <v>0</v>
      </c>
      <c r="M2844" s="5">
        <f t="shared" si="397"/>
        <v>0</v>
      </c>
      <c r="N2844" s="6">
        <f t="shared" si="398"/>
        <v>0</v>
      </c>
      <c r="O2844" s="6">
        <f t="shared" si="401"/>
        <v>0</v>
      </c>
      <c r="P2844" s="6">
        <f>FORECAST(J2844,Inputs!$B$10:$B$18,Inputs!$A$10:$A$18)</f>
        <v>31.066436174005915</v>
      </c>
      <c r="Q2844" s="6">
        <f>IF(Inputs!$D$10="Yes",IF('Hourly Calcs'!P2844&gt;'Hourly Calcs'!K2844,'Hourly Calcs'!O2844,N2844+O2844),N2844+O2844)</f>
        <v>0</v>
      </c>
      <c r="R2844" s="12">
        <f t="shared" si="402"/>
        <v>0</v>
      </c>
      <c r="S2844" s="1">
        <f>IF(AND(A2844&gt;=5,A2844&lt;=9),INDEX(Demand!$C$3:$C$26,C2844),INDEX(Demand!$B$3:$B$26,C2844))</f>
        <v>350</v>
      </c>
      <c r="T2844" s="7">
        <f t="shared" si="403"/>
        <v>0</v>
      </c>
      <c r="U2844" s="7">
        <f t="shared" si="404"/>
        <v>0</v>
      </c>
    </row>
    <row r="2845" spans="1:21" x14ac:dyDescent="0.2">
      <c r="A2845" s="1">
        <v>4</v>
      </c>
      <c r="B2845" s="1">
        <v>29</v>
      </c>
      <c r="C2845" s="1">
        <v>5</v>
      </c>
      <c r="D2845">
        <v>8.8000000000000007</v>
      </c>
      <c r="E2845">
        <v>8.8000000000000007</v>
      </c>
      <c r="F2845">
        <v>100</v>
      </c>
      <c r="G2845">
        <v>0</v>
      </c>
      <c r="H2845">
        <v>0</v>
      </c>
      <c r="I2845">
        <v>0</v>
      </c>
      <c r="J2845" s="4">
        <f t="shared" si="399"/>
        <v>67.110811520319913</v>
      </c>
      <c r="K2845" s="4">
        <f t="shared" si="400"/>
        <v>0.81140350212071155</v>
      </c>
      <c r="L2845" s="5">
        <f t="shared" si="396"/>
        <v>0</v>
      </c>
      <c r="M2845" s="5">
        <f t="shared" si="397"/>
        <v>33.188596497879288</v>
      </c>
      <c r="N2845" s="6">
        <f t="shared" si="398"/>
        <v>0</v>
      </c>
      <c r="O2845" s="6">
        <f t="shared" si="401"/>
        <v>0</v>
      </c>
      <c r="P2845" s="6">
        <f>FORECAST(J2845,Inputs!$B$10:$B$18,Inputs!$A$10:$A$18)</f>
        <v>31.176951958521478</v>
      </c>
      <c r="Q2845" s="6">
        <f>IF(Inputs!$D$10="Yes",IF('Hourly Calcs'!P2845&gt;'Hourly Calcs'!K2845,'Hourly Calcs'!O2845,N2845+O2845),N2845+O2845)</f>
        <v>0</v>
      </c>
      <c r="R2845" s="12">
        <f t="shared" si="402"/>
        <v>0</v>
      </c>
      <c r="S2845" s="1">
        <f>IF(AND(A2845&gt;=5,A2845&lt;=9),INDEX(Demand!$C$3:$C$26,C2845),INDEX(Demand!$B$3:$B$26,C2845))</f>
        <v>350</v>
      </c>
      <c r="T2845" s="7">
        <f t="shared" si="403"/>
        <v>0</v>
      </c>
      <c r="U2845" s="7">
        <f t="shared" si="404"/>
        <v>0</v>
      </c>
    </row>
    <row r="2846" spans="1:21" x14ac:dyDescent="0.2">
      <c r="A2846" s="1">
        <v>4</v>
      </c>
      <c r="B2846" s="1">
        <v>29</v>
      </c>
      <c r="C2846" s="1">
        <v>6</v>
      </c>
      <c r="D2846">
        <v>8.8000000000000007</v>
      </c>
      <c r="E2846">
        <v>8.8000000000000007</v>
      </c>
      <c r="F2846">
        <v>100</v>
      </c>
      <c r="G2846">
        <v>7</v>
      </c>
      <c r="H2846">
        <v>0</v>
      </c>
      <c r="I2846">
        <v>7</v>
      </c>
      <c r="J2846" s="4">
        <f t="shared" si="399"/>
        <v>78.501544096829932</v>
      </c>
      <c r="K2846" s="4">
        <f t="shared" si="400"/>
        <v>9.5407183571172851</v>
      </c>
      <c r="L2846" s="5">
        <f t="shared" si="396"/>
        <v>86.498455903170068</v>
      </c>
      <c r="M2846" s="5">
        <f t="shared" si="397"/>
        <v>24.459281642882715</v>
      </c>
      <c r="N2846" s="6">
        <f t="shared" si="398"/>
        <v>0</v>
      </c>
      <c r="O2846" s="6">
        <f t="shared" si="401"/>
        <v>6.4016315039426459</v>
      </c>
      <c r="P2846" s="6">
        <f>FORECAST(J2846,Inputs!$B$10:$B$18,Inputs!$A$10:$A$18)</f>
        <v>31.282421704600274</v>
      </c>
      <c r="Q2846" s="6">
        <f>IF(Inputs!$D$10="Yes",IF('Hourly Calcs'!P2846&gt;'Hourly Calcs'!K2846,'Hourly Calcs'!O2846,N2846+O2846),N2846+O2846)</f>
        <v>6.4016315039426459</v>
      </c>
      <c r="R2846" s="12">
        <f t="shared" si="402"/>
        <v>30.420552906735452</v>
      </c>
      <c r="S2846" s="1">
        <f>IF(AND(A2846&gt;=5,A2846&lt;=9),INDEX(Demand!$C$3:$C$26,C2846),INDEX(Demand!$B$3:$B$26,C2846))</f>
        <v>350</v>
      </c>
      <c r="T2846" s="7">
        <f t="shared" si="403"/>
        <v>30.420552906735452</v>
      </c>
      <c r="U2846" s="7">
        <f t="shared" si="404"/>
        <v>0</v>
      </c>
    </row>
    <row r="2847" spans="1:21" x14ac:dyDescent="0.2">
      <c r="A2847" s="1">
        <v>4</v>
      </c>
      <c r="B2847" s="1">
        <v>29</v>
      </c>
      <c r="C2847" s="1">
        <v>7</v>
      </c>
      <c r="D2847">
        <v>8.9</v>
      </c>
      <c r="E2847">
        <v>8.6999999999999993</v>
      </c>
      <c r="F2847">
        <v>99</v>
      </c>
      <c r="G2847">
        <v>46</v>
      </c>
      <c r="H2847">
        <v>0</v>
      </c>
      <c r="I2847">
        <v>46</v>
      </c>
      <c r="J2847" s="4">
        <f t="shared" si="399"/>
        <v>89.890636124783541</v>
      </c>
      <c r="K2847" s="4">
        <f t="shared" si="400"/>
        <v>18.935158710352042</v>
      </c>
      <c r="L2847" s="5">
        <f t="shared" si="396"/>
        <v>75.109363875216459</v>
      </c>
      <c r="M2847" s="5">
        <f t="shared" si="397"/>
        <v>15.064841289647958</v>
      </c>
      <c r="N2847" s="6">
        <f t="shared" si="398"/>
        <v>0</v>
      </c>
      <c r="O2847" s="6">
        <f t="shared" si="401"/>
        <v>42.067864168765958</v>
      </c>
      <c r="P2847" s="6">
        <f>FORECAST(J2847,Inputs!$B$10:$B$18,Inputs!$A$10:$A$18)</f>
        <v>31.387876260414661</v>
      </c>
      <c r="Q2847" s="6">
        <f>IF(Inputs!$D$10="Yes",IF('Hourly Calcs'!P2847&gt;'Hourly Calcs'!K2847,'Hourly Calcs'!O2847,N2847+O2847),N2847+O2847)</f>
        <v>42.067864168765958</v>
      </c>
      <c r="R2847" s="12">
        <f t="shared" si="402"/>
        <v>199.90649052997583</v>
      </c>
      <c r="S2847" s="1">
        <f>IF(AND(A2847&gt;=5,A2847&lt;=9),INDEX(Demand!$C$3:$C$26,C2847),INDEX(Demand!$B$3:$B$26,C2847))</f>
        <v>350</v>
      </c>
      <c r="T2847" s="7">
        <f t="shared" si="403"/>
        <v>199.90649052997583</v>
      </c>
      <c r="U2847" s="7">
        <f t="shared" si="404"/>
        <v>0</v>
      </c>
    </row>
    <row r="2848" spans="1:21" x14ac:dyDescent="0.2">
      <c r="A2848" s="1">
        <v>4</v>
      </c>
      <c r="B2848" s="1">
        <v>29</v>
      </c>
      <c r="C2848" s="1">
        <v>8</v>
      </c>
      <c r="D2848">
        <v>9.3000000000000007</v>
      </c>
      <c r="E2848">
        <v>9.1</v>
      </c>
      <c r="F2848">
        <v>99</v>
      </c>
      <c r="G2848">
        <v>98</v>
      </c>
      <c r="H2848">
        <v>0</v>
      </c>
      <c r="I2848">
        <v>98</v>
      </c>
      <c r="J2848" s="4">
        <f t="shared" si="399"/>
        <v>101.95008369311742</v>
      </c>
      <c r="K2848" s="4">
        <f t="shared" si="400"/>
        <v>28.357069280601749</v>
      </c>
      <c r="L2848" s="5">
        <f t="shared" si="396"/>
        <v>63.049916306882579</v>
      </c>
      <c r="M2848" s="5">
        <f t="shared" si="397"/>
        <v>5.642930719398251</v>
      </c>
      <c r="N2848" s="6">
        <f t="shared" si="398"/>
        <v>0</v>
      </c>
      <c r="O2848" s="6">
        <f t="shared" si="401"/>
        <v>89.622841055197043</v>
      </c>
      <c r="P2848" s="6">
        <f>FORECAST(J2848,Inputs!$B$10:$B$18,Inputs!$A$10:$A$18)</f>
        <v>31.499537811973308</v>
      </c>
      <c r="Q2848" s="6">
        <f>IF(Inputs!$D$10="Yes",IF('Hourly Calcs'!P2848&gt;'Hourly Calcs'!K2848,'Hourly Calcs'!O2848,N2848+O2848),N2848+O2848)</f>
        <v>89.622841055197043</v>
      </c>
      <c r="R2848" s="12">
        <f t="shared" si="402"/>
        <v>425.88774069429633</v>
      </c>
      <c r="S2848" s="1">
        <f>IF(AND(A2848&gt;=5,A2848&lt;=9),INDEX(Demand!$C$3:$C$26,C2848),INDEX(Demand!$B$3:$B$26,C2848))</f>
        <v>350</v>
      </c>
      <c r="T2848" s="7">
        <f t="shared" si="403"/>
        <v>350</v>
      </c>
      <c r="U2848" s="7">
        <f t="shared" si="404"/>
        <v>75.887740694296326</v>
      </c>
    </row>
    <row r="2849" spans="1:21" x14ac:dyDescent="0.2">
      <c r="A2849" s="1">
        <v>4</v>
      </c>
      <c r="B2849" s="1">
        <v>29</v>
      </c>
      <c r="C2849" s="1">
        <v>9</v>
      </c>
      <c r="D2849">
        <v>10.1</v>
      </c>
      <c r="E2849">
        <v>9.6999999999999993</v>
      </c>
      <c r="F2849">
        <v>97</v>
      </c>
      <c r="G2849">
        <v>150</v>
      </c>
      <c r="H2849">
        <v>0</v>
      </c>
      <c r="I2849">
        <v>150</v>
      </c>
      <c r="J2849" s="4">
        <f t="shared" si="399"/>
        <v>115.55085117117953</v>
      </c>
      <c r="K2849" s="4">
        <f t="shared" si="400"/>
        <v>37.338099312862575</v>
      </c>
      <c r="L2849" s="5">
        <f t="shared" si="396"/>
        <v>49.449148828820469</v>
      </c>
      <c r="M2849" s="5">
        <f t="shared" si="397"/>
        <v>3.3380993128625747</v>
      </c>
      <c r="N2849" s="6">
        <f t="shared" si="398"/>
        <v>0</v>
      </c>
      <c r="O2849" s="6">
        <f t="shared" si="401"/>
        <v>137.17781794162812</v>
      </c>
      <c r="P2849" s="6">
        <f>FORECAST(J2849,Inputs!$B$10:$B$18,Inputs!$A$10:$A$18)</f>
        <v>31.625470844177585</v>
      </c>
      <c r="Q2849" s="6">
        <f>IF(Inputs!$D$10="Yes",IF('Hourly Calcs'!P2849&gt;'Hourly Calcs'!K2849,'Hourly Calcs'!O2849,N2849+O2849),N2849+O2849)</f>
        <v>137.17781794162812</v>
      </c>
      <c r="R2849" s="12">
        <f t="shared" si="402"/>
        <v>651.86899085861683</v>
      </c>
      <c r="S2849" s="1">
        <f>IF(AND(A2849&gt;=5,A2849&lt;=9),INDEX(Demand!$C$3:$C$26,C2849),INDEX(Demand!$B$3:$B$26,C2849))</f>
        <v>350</v>
      </c>
      <c r="T2849" s="7">
        <f t="shared" si="403"/>
        <v>350</v>
      </c>
      <c r="U2849" s="7">
        <f t="shared" si="404"/>
        <v>301.86899085861683</v>
      </c>
    </row>
    <row r="2850" spans="1:21" x14ac:dyDescent="0.2">
      <c r="A2850" s="1">
        <v>4</v>
      </c>
      <c r="B2850" s="1">
        <v>29</v>
      </c>
      <c r="C2850" s="1">
        <v>10</v>
      </c>
      <c r="D2850">
        <v>10.1</v>
      </c>
      <c r="E2850">
        <v>9.5</v>
      </c>
      <c r="F2850">
        <v>96</v>
      </c>
      <c r="G2850">
        <v>393</v>
      </c>
      <c r="H2850">
        <v>131</v>
      </c>
      <c r="I2850">
        <v>305</v>
      </c>
      <c r="J2850" s="4">
        <f t="shared" si="399"/>
        <v>131.80721164518189</v>
      </c>
      <c r="K2850" s="4">
        <f t="shared" si="400"/>
        <v>45.243939042700653</v>
      </c>
      <c r="L2850" s="5">
        <f t="shared" si="396"/>
        <v>33.192788354818106</v>
      </c>
      <c r="M2850" s="5">
        <f t="shared" si="397"/>
        <v>11.243939042700653</v>
      </c>
      <c r="N2850" s="6">
        <f t="shared" si="398"/>
        <v>120.28266800411743</v>
      </c>
      <c r="O2850" s="6">
        <f t="shared" si="401"/>
        <v>278.92822981464383</v>
      </c>
      <c r="P2850" s="6">
        <f>FORECAST(J2850,Inputs!$B$10:$B$18,Inputs!$A$10:$A$18)</f>
        <v>31.77599270041835</v>
      </c>
      <c r="Q2850" s="6">
        <f>IF(Inputs!$D$10="Yes",IF('Hourly Calcs'!P2850&gt;'Hourly Calcs'!K2850,'Hourly Calcs'!O2850,N2850+O2850),N2850+O2850)</f>
        <v>399.21089781876128</v>
      </c>
      <c r="R2850" s="12">
        <f t="shared" si="402"/>
        <v>1897.0501864347534</v>
      </c>
      <c r="S2850" s="1">
        <f>IF(AND(A2850&gt;=5,A2850&lt;=9),INDEX(Demand!$C$3:$C$26,C2850),INDEX(Demand!$B$3:$B$26,C2850))</f>
        <v>600</v>
      </c>
      <c r="T2850" s="7">
        <f t="shared" si="403"/>
        <v>600</v>
      </c>
      <c r="U2850" s="7">
        <f t="shared" si="404"/>
        <v>1297.0501864347534</v>
      </c>
    </row>
    <row r="2851" spans="1:21" x14ac:dyDescent="0.2">
      <c r="A2851" s="1">
        <v>4</v>
      </c>
      <c r="B2851" s="1">
        <v>29</v>
      </c>
      <c r="C2851" s="1">
        <v>11</v>
      </c>
      <c r="D2851">
        <v>10.3</v>
      </c>
      <c r="E2851">
        <v>9.6999999999999993</v>
      </c>
      <c r="F2851">
        <v>96</v>
      </c>
      <c r="G2851">
        <v>459</v>
      </c>
      <c r="H2851">
        <v>127</v>
      </c>
      <c r="I2851">
        <v>362</v>
      </c>
      <c r="J2851" s="4">
        <f t="shared" si="399"/>
        <v>151.79086325631272</v>
      </c>
      <c r="K2851" s="4">
        <f t="shared" si="400"/>
        <v>51.138777112011816</v>
      </c>
      <c r="L2851" s="5">
        <f t="shared" ref="L2851:L2914" si="405">IF(ABS($B$5-J2851)&gt;90,0,ABS($B$5-J2851))</f>
        <v>13.209136743687282</v>
      </c>
      <c r="M2851" s="5">
        <f t="shared" ref="M2851:M2914" si="406">IF(K2851&gt;0,ABS($B$4-K2851),0)</f>
        <v>17.138777112011816</v>
      </c>
      <c r="N2851" s="6">
        <f t="shared" si="398"/>
        <v>125.36424591962118</v>
      </c>
      <c r="O2851" s="6">
        <f t="shared" si="401"/>
        <v>331.05580063246254</v>
      </c>
      <c r="P2851" s="6">
        <f>FORECAST(J2851,Inputs!$B$10:$B$18,Inputs!$A$10:$A$18)</f>
        <v>31.961026511632522</v>
      </c>
      <c r="Q2851" s="6">
        <f>IF(Inputs!$D$10="Yes",IF('Hourly Calcs'!P2851&gt;'Hourly Calcs'!K2851,'Hourly Calcs'!O2851,N2851+O2851),N2851+O2851)</f>
        <v>456.4200465520837</v>
      </c>
      <c r="R2851" s="12">
        <f t="shared" si="402"/>
        <v>2168.9080612155017</v>
      </c>
      <c r="S2851" s="1">
        <f>IF(AND(A2851&gt;=5,A2851&lt;=9),INDEX(Demand!$C$3:$C$26,C2851),INDEX(Demand!$B$3:$B$26,C2851))</f>
        <v>600</v>
      </c>
      <c r="T2851" s="7">
        <f t="shared" si="403"/>
        <v>600</v>
      </c>
      <c r="U2851" s="7">
        <f t="shared" si="404"/>
        <v>1568.9080612155017</v>
      </c>
    </row>
    <row r="2852" spans="1:21" x14ac:dyDescent="0.2">
      <c r="A2852" s="1">
        <v>4</v>
      </c>
      <c r="B2852" s="1">
        <v>29</v>
      </c>
      <c r="C2852" s="1">
        <v>12</v>
      </c>
      <c r="D2852">
        <v>10.6</v>
      </c>
      <c r="E2852">
        <v>9.6</v>
      </c>
      <c r="F2852">
        <v>94</v>
      </c>
      <c r="G2852">
        <v>495</v>
      </c>
      <c r="H2852">
        <v>88</v>
      </c>
      <c r="I2852">
        <v>424</v>
      </c>
      <c r="J2852" s="4">
        <f t="shared" si="399"/>
        <v>175.31695476701984</v>
      </c>
      <c r="K2852" s="4">
        <f t="shared" si="400"/>
        <v>53.854166086634649</v>
      </c>
      <c r="L2852" s="5">
        <f t="shared" si="405"/>
        <v>10.316954767019837</v>
      </c>
      <c r="M2852" s="5">
        <f t="shared" si="406"/>
        <v>19.854166086634649</v>
      </c>
      <c r="N2852" s="6">
        <f t="shared" si="398"/>
        <v>87.469008366589236</v>
      </c>
      <c r="O2852" s="6">
        <f t="shared" si="401"/>
        <v>387.75596538166883</v>
      </c>
      <c r="P2852" s="6">
        <f>FORECAST(J2852,Inputs!$B$10:$B$18,Inputs!$A$10:$A$18)</f>
        <v>32.178860692287216</v>
      </c>
      <c r="Q2852" s="6">
        <f>IF(Inputs!$D$10="Yes",IF('Hourly Calcs'!P2852&gt;'Hourly Calcs'!K2852,'Hourly Calcs'!O2852,N2852+O2852),N2852+O2852)</f>
        <v>475.22497374825809</v>
      </c>
      <c r="R2852" s="12">
        <f t="shared" si="402"/>
        <v>2258.2690752517224</v>
      </c>
      <c r="S2852" s="1">
        <f>IF(AND(A2852&gt;=5,A2852&lt;=9),INDEX(Demand!$C$3:$C$26,C2852),INDEX(Demand!$B$3:$B$26,C2852))</f>
        <v>600</v>
      </c>
      <c r="T2852" s="7">
        <f t="shared" si="403"/>
        <v>600</v>
      </c>
      <c r="U2852" s="7">
        <f t="shared" si="404"/>
        <v>1658.2690752517224</v>
      </c>
    </row>
    <row r="2853" spans="1:21" x14ac:dyDescent="0.2">
      <c r="A2853" s="1">
        <v>4</v>
      </c>
      <c r="B2853" s="1">
        <v>29</v>
      </c>
      <c r="C2853" s="1">
        <v>13</v>
      </c>
      <c r="D2853">
        <v>10.9</v>
      </c>
      <c r="E2853">
        <v>9.6999999999999993</v>
      </c>
      <c r="F2853">
        <v>92</v>
      </c>
      <c r="G2853">
        <v>499</v>
      </c>
      <c r="H2853">
        <v>88</v>
      </c>
      <c r="I2853">
        <v>427</v>
      </c>
      <c r="J2853" s="4">
        <f t="shared" si="399"/>
        <v>199.59061086395036</v>
      </c>
      <c r="K2853" s="4">
        <f t="shared" si="400"/>
        <v>52.62762365877964</v>
      </c>
      <c r="L2853" s="5">
        <f t="shared" si="405"/>
        <v>34.59061086395036</v>
      </c>
      <c r="M2853" s="5">
        <f t="shared" si="406"/>
        <v>18.62762365877964</v>
      </c>
      <c r="N2853" s="6">
        <f t="shared" si="398"/>
        <v>82.567563132119616</v>
      </c>
      <c r="O2853" s="6">
        <f t="shared" si="401"/>
        <v>390.49952174050139</v>
      </c>
      <c r="P2853" s="6">
        <f>FORECAST(J2853,Inputs!$B$10:$B$18,Inputs!$A$10:$A$18)</f>
        <v>32.403616767258796</v>
      </c>
      <c r="Q2853" s="6">
        <f>IF(Inputs!$D$10="Yes",IF('Hourly Calcs'!P2853&gt;'Hourly Calcs'!K2853,'Hourly Calcs'!O2853,N2853+O2853),N2853+O2853)</f>
        <v>473.06708487262102</v>
      </c>
      <c r="R2853" s="12">
        <f t="shared" si="402"/>
        <v>2248.0147873146948</v>
      </c>
      <c r="S2853" s="1">
        <f>IF(AND(A2853&gt;=5,A2853&lt;=9),INDEX(Demand!$C$3:$C$26,C2853),INDEX(Demand!$B$3:$B$26,C2853))</f>
        <v>600</v>
      </c>
      <c r="T2853" s="7">
        <f t="shared" si="403"/>
        <v>600</v>
      </c>
      <c r="U2853" s="7">
        <f t="shared" si="404"/>
        <v>1648.0147873146948</v>
      </c>
    </row>
    <row r="2854" spans="1:21" x14ac:dyDescent="0.2">
      <c r="A2854" s="1">
        <v>4</v>
      </c>
      <c r="B2854" s="1">
        <v>29</v>
      </c>
      <c r="C2854" s="1">
        <v>14</v>
      </c>
      <c r="D2854">
        <v>11.1</v>
      </c>
      <c r="E2854">
        <v>9.5</v>
      </c>
      <c r="F2854">
        <v>90</v>
      </c>
      <c r="G2854">
        <v>617</v>
      </c>
      <c r="H2854">
        <v>371</v>
      </c>
      <c r="I2854">
        <v>329</v>
      </c>
      <c r="J2854" s="4">
        <f t="shared" si="399"/>
        <v>221.09578225184953</v>
      </c>
      <c r="K2854" s="4">
        <f t="shared" si="400"/>
        <v>47.827463724040605</v>
      </c>
      <c r="L2854" s="5">
        <f t="shared" si="405"/>
        <v>56.095782251849528</v>
      </c>
      <c r="M2854" s="5">
        <f t="shared" si="406"/>
        <v>13.827463724040605</v>
      </c>
      <c r="N2854" s="6">
        <f t="shared" si="398"/>
        <v>305.64273364791518</v>
      </c>
      <c r="O2854" s="6">
        <f t="shared" si="401"/>
        <v>300.87668068530434</v>
      </c>
      <c r="P2854" s="6">
        <f>FORECAST(J2854,Inputs!$B$10:$B$18,Inputs!$A$10:$A$18)</f>
        <v>32.602738724554158</v>
      </c>
      <c r="Q2854" s="6">
        <f>IF(Inputs!$D$10="Yes",IF('Hourly Calcs'!P2854&gt;'Hourly Calcs'!K2854,'Hourly Calcs'!O2854,N2854+O2854),N2854+O2854)</f>
        <v>606.51941433321952</v>
      </c>
      <c r="R2854" s="12">
        <f t="shared" si="402"/>
        <v>2882.1802569114589</v>
      </c>
      <c r="S2854" s="1">
        <f>IF(AND(A2854&gt;=5,A2854&lt;=9),INDEX(Demand!$C$3:$C$26,C2854),INDEX(Demand!$B$3:$B$26,C2854))</f>
        <v>600</v>
      </c>
      <c r="T2854" s="7">
        <f t="shared" si="403"/>
        <v>600</v>
      </c>
      <c r="U2854" s="7">
        <f t="shared" si="404"/>
        <v>2282.1802569114589</v>
      </c>
    </row>
    <row r="2855" spans="1:21" x14ac:dyDescent="0.2">
      <c r="A2855" s="1">
        <v>4</v>
      </c>
      <c r="B2855" s="1">
        <v>29</v>
      </c>
      <c r="C2855" s="1">
        <v>15</v>
      </c>
      <c r="D2855">
        <v>11.6</v>
      </c>
      <c r="E2855">
        <v>10.1</v>
      </c>
      <c r="F2855">
        <v>90</v>
      </c>
      <c r="G2855">
        <v>538</v>
      </c>
      <c r="H2855">
        <v>353</v>
      </c>
      <c r="I2855">
        <v>291</v>
      </c>
      <c r="J2855" s="4">
        <f t="shared" si="399"/>
        <v>238.69617329215714</v>
      </c>
      <c r="K2855" s="4">
        <f t="shared" si="400"/>
        <v>40.575754235809605</v>
      </c>
      <c r="L2855" s="5">
        <f t="shared" si="405"/>
        <v>73.696173292157141</v>
      </c>
      <c r="M2855" s="5">
        <f t="shared" si="406"/>
        <v>6.5757542358096046</v>
      </c>
      <c r="N2855" s="6">
        <f t="shared" si="398"/>
        <v>232.44538966787829</v>
      </c>
      <c r="O2855" s="6">
        <f t="shared" si="401"/>
        <v>266.12496680675855</v>
      </c>
      <c r="P2855" s="6">
        <f>FORECAST(J2855,Inputs!$B$10:$B$18,Inputs!$A$10:$A$18)</f>
        <v>32.765705308260713</v>
      </c>
      <c r="Q2855" s="6">
        <f>IF(Inputs!$D$10="Yes",IF('Hourly Calcs'!P2855&gt;'Hourly Calcs'!K2855,'Hourly Calcs'!O2855,N2855+O2855),N2855+O2855)</f>
        <v>498.57035647463681</v>
      </c>
      <c r="R2855" s="12">
        <f t="shared" si="402"/>
        <v>2369.2063339674742</v>
      </c>
      <c r="S2855" s="1">
        <f>IF(AND(A2855&gt;=5,A2855&lt;=9),INDEX(Demand!$C$3:$C$26,C2855),INDEX(Demand!$B$3:$B$26,C2855))</f>
        <v>600</v>
      </c>
      <c r="T2855" s="7">
        <f t="shared" si="403"/>
        <v>600</v>
      </c>
      <c r="U2855" s="7">
        <f t="shared" si="404"/>
        <v>1769.2063339674742</v>
      </c>
    </row>
    <row r="2856" spans="1:21" x14ac:dyDescent="0.2">
      <c r="A2856" s="1">
        <v>4</v>
      </c>
      <c r="B2856" s="1">
        <v>29</v>
      </c>
      <c r="C2856" s="1">
        <v>16</v>
      </c>
      <c r="D2856">
        <v>10.6</v>
      </c>
      <c r="E2856">
        <v>9.6</v>
      </c>
      <c r="F2856">
        <v>94</v>
      </c>
      <c r="G2856">
        <v>483</v>
      </c>
      <c r="H2856">
        <v>479</v>
      </c>
      <c r="I2856">
        <v>203</v>
      </c>
      <c r="J2856" s="4">
        <f t="shared" si="399"/>
        <v>253.18432874276138</v>
      </c>
      <c r="K2856" s="4">
        <f t="shared" si="400"/>
        <v>31.931486628975662</v>
      </c>
      <c r="L2856" s="5">
        <f t="shared" si="405"/>
        <v>88.18432874276138</v>
      </c>
      <c r="M2856" s="5">
        <f t="shared" si="406"/>
        <v>2.0685133710243377</v>
      </c>
      <c r="N2856" s="6">
        <f t="shared" si="398"/>
        <v>217.23536197276508</v>
      </c>
      <c r="O2856" s="6">
        <f t="shared" si="401"/>
        <v>185.64731361433672</v>
      </c>
      <c r="P2856" s="6">
        <f>FORECAST(J2856,Inputs!$B$10:$B$18,Inputs!$A$10:$A$18)</f>
        <v>32.89985489576631</v>
      </c>
      <c r="Q2856" s="6">
        <f>IF(Inputs!$D$10="Yes",IF('Hourly Calcs'!P2856&gt;'Hourly Calcs'!K2856,'Hourly Calcs'!O2856,N2856+O2856),N2856+O2856)</f>
        <v>185.64731361433672</v>
      </c>
      <c r="R2856" s="12">
        <f t="shared" si="402"/>
        <v>882.1960342953281</v>
      </c>
      <c r="S2856" s="1">
        <f>IF(AND(A2856&gt;=5,A2856&lt;=9),INDEX(Demand!$C$3:$C$26,C2856),INDEX(Demand!$B$3:$B$26,C2856))</f>
        <v>900</v>
      </c>
      <c r="T2856" s="7">
        <f t="shared" si="403"/>
        <v>882.1960342953281</v>
      </c>
      <c r="U2856" s="7">
        <f t="shared" si="404"/>
        <v>0</v>
      </c>
    </row>
    <row r="2857" spans="1:21" x14ac:dyDescent="0.2">
      <c r="A2857" s="1">
        <v>4</v>
      </c>
      <c r="B2857" s="1">
        <v>29</v>
      </c>
      <c r="C2857" s="1">
        <v>17</v>
      </c>
      <c r="D2857">
        <v>10.199999999999999</v>
      </c>
      <c r="E2857">
        <v>9.1999999999999993</v>
      </c>
      <c r="F2857">
        <v>94</v>
      </c>
      <c r="G2857">
        <v>288</v>
      </c>
      <c r="H2857">
        <v>218</v>
      </c>
      <c r="I2857">
        <v>192</v>
      </c>
      <c r="J2857" s="4">
        <f t="shared" si="399"/>
        <v>265.72920659946573</v>
      </c>
      <c r="K2857" s="4">
        <f t="shared" si="400"/>
        <v>22.633832041281565</v>
      </c>
      <c r="L2857" s="5">
        <f t="shared" si="405"/>
        <v>0</v>
      </c>
      <c r="M2857" s="5">
        <f t="shared" si="406"/>
        <v>11.366167958718435</v>
      </c>
      <c r="N2857" s="6">
        <f t="shared" si="398"/>
        <v>48.60557204416984</v>
      </c>
      <c r="O2857" s="6">
        <f t="shared" si="401"/>
        <v>175.58760696528401</v>
      </c>
      <c r="P2857" s="6">
        <f>FORECAST(J2857,Inputs!$B$10:$B$18,Inputs!$A$10:$A$18)</f>
        <v>33.016011172217276</v>
      </c>
      <c r="Q2857" s="6">
        <f>IF(Inputs!$D$10="Yes",IF('Hourly Calcs'!P2857&gt;'Hourly Calcs'!K2857,'Hourly Calcs'!O2857,N2857+O2857),N2857+O2857)</f>
        <v>175.58760696528401</v>
      </c>
      <c r="R2857" s="12">
        <f t="shared" si="402"/>
        <v>834.39230829902954</v>
      </c>
      <c r="S2857" s="1">
        <f>IF(AND(A2857&gt;=5,A2857&lt;=9),INDEX(Demand!$C$3:$C$26,C2857),INDEX(Demand!$B$3:$B$26,C2857))</f>
        <v>900</v>
      </c>
      <c r="T2857" s="7">
        <f t="shared" si="403"/>
        <v>834.39230829902954</v>
      </c>
      <c r="U2857" s="7">
        <f t="shared" si="404"/>
        <v>0</v>
      </c>
    </row>
    <row r="2858" spans="1:21" x14ac:dyDescent="0.2">
      <c r="A2858" s="1">
        <v>4</v>
      </c>
      <c r="B2858" s="1">
        <v>29</v>
      </c>
      <c r="C2858" s="1">
        <v>18</v>
      </c>
      <c r="D2858">
        <v>9.9</v>
      </c>
      <c r="E2858">
        <v>9.1</v>
      </c>
      <c r="F2858">
        <v>95</v>
      </c>
      <c r="G2858">
        <v>112</v>
      </c>
      <c r="H2858">
        <v>22</v>
      </c>
      <c r="I2858">
        <v>106</v>
      </c>
      <c r="J2858" s="4">
        <f t="shared" si="399"/>
        <v>277.29737299002215</v>
      </c>
      <c r="K2858" s="4">
        <f t="shared" si="400"/>
        <v>13.196817022107169</v>
      </c>
      <c r="L2858" s="5">
        <f t="shared" si="405"/>
        <v>0</v>
      </c>
      <c r="M2858" s="5">
        <f t="shared" si="406"/>
        <v>20.803182977892831</v>
      </c>
      <c r="N2858" s="6">
        <f t="shared" si="398"/>
        <v>0</v>
      </c>
      <c r="O2858" s="6">
        <f t="shared" si="401"/>
        <v>96.938991345417207</v>
      </c>
      <c r="P2858" s="6">
        <f>FORECAST(J2858,Inputs!$B$10:$B$18,Inputs!$A$10:$A$18)</f>
        <v>33.123123823981686</v>
      </c>
      <c r="Q2858" s="6">
        <f>IF(Inputs!$D$10="Yes",IF('Hourly Calcs'!P2858&gt;'Hourly Calcs'!K2858,'Hourly Calcs'!O2858,N2858+O2858),N2858+O2858)</f>
        <v>96.938991345417207</v>
      </c>
      <c r="R2858" s="12">
        <f t="shared" si="402"/>
        <v>460.65408687342256</v>
      </c>
      <c r="S2858" s="1">
        <f>IF(AND(A2858&gt;=5,A2858&lt;=9),INDEX(Demand!$C$3:$C$26,C2858),INDEX(Demand!$B$3:$B$26,C2858))</f>
        <v>900</v>
      </c>
      <c r="T2858" s="7">
        <f t="shared" si="403"/>
        <v>460.65408687342256</v>
      </c>
      <c r="U2858" s="7">
        <f t="shared" si="404"/>
        <v>0</v>
      </c>
    </row>
    <row r="2859" spans="1:21" x14ac:dyDescent="0.2">
      <c r="A2859" s="1">
        <v>4</v>
      </c>
      <c r="B2859" s="1">
        <v>29</v>
      </c>
      <c r="C2859" s="1">
        <v>19</v>
      </c>
      <c r="D2859">
        <v>9.5</v>
      </c>
      <c r="E2859">
        <v>8.9</v>
      </c>
      <c r="F2859">
        <v>96</v>
      </c>
      <c r="G2859">
        <v>27</v>
      </c>
      <c r="H2859">
        <v>0</v>
      </c>
      <c r="I2859">
        <v>27</v>
      </c>
      <c r="J2859" s="4">
        <f t="shared" si="399"/>
        <v>288.626795493408</v>
      </c>
      <c r="K2859" s="4">
        <f t="shared" si="400"/>
        <v>4.092615419914722</v>
      </c>
      <c r="L2859" s="5">
        <f t="shared" si="405"/>
        <v>0</v>
      </c>
      <c r="M2859" s="5">
        <f t="shared" si="406"/>
        <v>29.907384580085278</v>
      </c>
      <c r="N2859" s="6">
        <f t="shared" si="398"/>
        <v>0</v>
      </c>
      <c r="O2859" s="6">
        <f t="shared" si="401"/>
        <v>24.692007229493061</v>
      </c>
      <c r="P2859" s="6">
        <f>FORECAST(J2859,Inputs!$B$10:$B$18,Inputs!$A$10:$A$18)</f>
        <v>33.228025884198217</v>
      </c>
      <c r="Q2859" s="6">
        <f>IF(Inputs!$D$10="Yes",IF('Hourly Calcs'!P2859&gt;'Hourly Calcs'!K2859,'Hourly Calcs'!O2859,N2859+O2859),N2859+O2859)</f>
        <v>24.692007229493061</v>
      </c>
      <c r="R2859" s="12">
        <f t="shared" si="402"/>
        <v>117.33641835455103</v>
      </c>
      <c r="S2859" s="1">
        <f>IF(AND(A2859&gt;=5,A2859&lt;=9),INDEX(Demand!$C$3:$C$26,C2859),INDEX(Demand!$B$3:$B$26,C2859))</f>
        <v>900</v>
      </c>
      <c r="T2859" s="7">
        <f t="shared" si="403"/>
        <v>117.33641835455103</v>
      </c>
      <c r="U2859" s="7">
        <f t="shared" si="404"/>
        <v>0</v>
      </c>
    </row>
    <row r="2860" spans="1:21" x14ac:dyDescent="0.2">
      <c r="A2860" s="1">
        <v>4</v>
      </c>
      <c r="B2860" s="1">
        <v>29</v>
      </c>
      <c r="C2860" s="1">
        <v>20</v>
      </c>
      <c r="D2860">
        <v>9.1999999999999993</v>
      </c>
      <c r="E2860">
        <v>9</v>
      </c>
      <c r="F2860">
        <v>99</v>
      </c>
      <c r="G2860">
        <v>1</v>
      </c>
      <c r="H2860">
        <v>0</v>
      </c>
      <c r="I2860">
        <v>1</v>
      </c>
      <c r="J2860" s="4">
        <f t="shared" si="399"/>
        <v>300.3028181750667</v>
      </c>
      <c r="K2860" s="4">
        <f t="shared" si="400"/>
        <v>-4.6510585638811506</v>
      </c>
      <c r="L2860" s="5">
        <f t="shared" si="405"/>
        <v>0</v>
      </c>
      <c r="M2860" s="5">
        <f t="shared" si="406"/>
        <v>0</v>
      </c>
      <c r="N2860" s="6">
        <f t="shared" si="398"/>
        <v>0</v>
      </c>
      <c r="O2860" s="6">
        <f t="shared" si="401"/>
        <v>0.91451878627752081</v>
      </c>
      <c r="P2860" s="6">
        <f>FORECAST(J2860,Inputs!$B$10:$B$18,Inputs!$A$10:$A$18)</f>
        <v>33.33613720532469</v>
      </c>
      <c r="Q2860" s="6">
        <f>IF(Inputs!$D$10="Yes",IF('Hourly Calcs'!P2860&gt;'Hourly Calcs'!K2860,'Hourly Calcs'!O2860,N2860+O2860),N2860+O2860)</f>
        <v>0.91451878627752081</v>
      </c>
      <c r="R2860" s="12">
        <f t="shared" si="402"/>
        <v>4.3457932723907788</v>
      </c>
      <c r="S2860" s="1">
        <f>IF(AND(A2860&gt;=5,A2860&lt;=9),INDEX(Demand!$C$3:$C$26,C2860),INDEX(Demand!$B$3:$B$26,C2860))</f>
        <v>800</v>
      </c>
      <c r="T2860" s="7">
        <f t="shared" si="403"/>
        <v>4.3457932723907788</v>
      </c>
      <c r="U2860" s="7">
        <f t="shared" si="404"/>
        <v>0</v>
      </c>
    </row>
    <row r="2861" spans="1:21" x14ac:dyDescent="0.2">
      <c r="A2861" s="1">
        <v>4</v>
      </c>
      <c r="B2861" s="1">
        <v>29</v>
      </c>
      <c r="C2861" s="1">
        <v>21</v>
      </c>
      <c r="D2861">
        <v>9</v>
      </c>
      <c r="E2861">
        <v>8.8000000000000007</v>
      </c>
      <c r="F2861">
        <v>99</v>
      </c>
      <c r="G2861">
        <v>0</v>
      </c>
      <c r="H2861">
        <v>0</v>
      </c>
      <c r="I2861">
        <v>0</v>
      </c>
      <c r="J2861" s="4">
        <f t="shared" si="399"/>
        <v>312.79808635207496</v>
      </c>
      <c r="K2861" s="4">
        <f t="shared" si="400"/>
        <v>-12.304956131607483</v>
      </c>
      <c r="L2861" s="5">
        <f t="shared" si="405"/>
        <v>0</v>
      </c>
      <c r="M2861" s="5">
        <f t="shared" si="406"/>
        <v>0</v>
      </c>
      <c r="N2861" s="6">
        <f t="shared" si="398"/>
        <v>0</v>
      </c>
      <c r="O2861" s="6">
        <f t="shared" si="401"/>
        <v>0</v>
      </c>
      <c r="P2861" s="6">
        <f>FORECAST(J2861,Inputs!$B$10:$B$18,Inputs!$A$10:$A$18)</f>
        <v>33.45183413288958</v>
      </c>
      <c r="Q2861" s="6">
        <f>IF(Inputs!$D$10="Yes",IF('Hourly Calcs'!P2861&gt;'Hourly Calcs'!K2861,'Hourly Calcs'!O2861,N2861+O2861),N2861+O2861)</f>
        <v>0</v>
      </c>
      <c r="R2861" s="12">
        <f t="shared" si="402"/>
        <v>0</v>
      </c>
      <c r="S2861" s="1">
        <f>IF(AND(A2861&gt;=5,A2861&lt;=9),INDEX(Demand!$C$3:$C$26,C2861),INDEX(Demand!$B$3:$B$26,C2861))</f>
        <v>700</v>
      </c>
      <c r="T2861" s="7">
        <f t="shared" si="403"/>
        <v>0</v>
      </c>
      <c r="U2861" s="7">
        <f t="shared" si="404"/>
        <v>0</v>
      </c>
    </row>
    <row r="2862" spans="1:21" x14ac:dyDescent="0.2">
      <c r="A2862" s="1">
        <v>4</v>
      </c>
      <c r="B2862" s="1">
        <v>29</v>
      </c>
      <c r="C2862" s="1">
        <v>22</v>
      </c>
      <c r="D2862">
        <v>8.6999999999999993</v>
      </c>
      <c r="E2862">
        <v>8.5</v>
      </c>
      <c r="F2862">
        <v>99</v>
      </c>
      <c r="G2862">
        <v>0</v>
      </c>
      <c r="H2862">
        <v>0</v>
      </c>
      <c r="I2862">
        <v>0</v>
      </c>
      <c r="J2862" s="4">
        <f t="shared" si="399"/>
        <v>326.43758992162805</v>
      </c>
      <c r="K2862" s="4">
        <f t="shared" si="400"/>
        <v>-18.452948582752597</v>
      </c>
      <c r="L2862" s="5">
        <f t="shared" si="405"/>
        <v>0</v>
      </c>
      <c r="M2862" s="5">
        <f t="shared" si="406"/>
        <v>0</v>
      </c>
      <c r="N2862" s="6">
        <f t="shared" si="398"/>
        <v>0</v>
      </c>
      <c r="O2862" s="6">
        <f t="shared" si="401"/>
        <v>0</v>
      </c>
      <c r="P2862" s="6">
        <f>FORECAST(J2862,Inputs!$B$10:$B$18,Inputs!$A$10:$A$18)</f>
        <v>33.578125832607668</v>
      </c>
      <c r="Q2862" s="6">
        <f>IF(Inputs!$D$10="Yes",IF('Hourly Calcs'!P2862&gt;'Hourly Calcs'!K2862,'Hourly Calcs'!O2862,N2862+O2862),N2862+O2862)</f>
        <v>0</v>
      </c>
      <c r="R2862" s="12">
        <f t="shared" si="402"/>
        <v>0</v>
      </c>
      <c r="S2862" s="1">
        <f>IF(AND(A2862&gt;=5,A2862&lt;=9),INDEX(Demand!$C$3:$C$26,C2862),INDEX(Demand!$B$3:$B$26,C2862))</f>
        <v>600</v>
      </c>
      <c r="T2862" s="7">
        <f t="shared" si="403"/>
        <v>0</v>
      </c>
      <c r="U2862" s="7">
        <f t="shared" si="404"/>
        <v>0</v>
      </c>
    </row>
    <row r="2863" spans="1:21" x14ac:dyDescent="0.2">
      <c r="A2863" s="1">
        <v>4</v>
      </c>
      <c r="B2863" s="1">
        <v>29</v>
      </c>
      <c r="C2863" s="1">
        <v>23</v>
      </c>
      <c r="D2863">
        <v>8.6</v>
      </c>
      <c r="E2863">
        <v>8.4</v>
      </c>
      <c r="F2863">
        <v>99</v>
      </c>
      <c r="G2863">
        <v>0</v>
      </c>
      <c r="H2863">
        <v>0</v>
      </c>
      <c r="I2863">
        <v>0</v>
      </c>
      <c r="J2863" s="4">
        <f t="shared" si="399"/>
        <v>341.2807050402821</v>
      </c>
      <c r="K2863" s="4">
        <f t="shared" si="400"/>
        <v>-22.62978294151543</v>
      </c>
      <c r="L2863" s="5">
        <f t="shared" si="405"/>
        <v>0</v>
      </c>
      <c r="M2863" s="5">
        <f t="shared" si="406"/>
        <v>0</v>
      </c>
      <c r="N2863" s="6">
        <f t="shared" si="398"/>
        <v>0</v>
      </c>
      <c r="O2863" s="6">
        <f t="shared" si="401"/>
        <v>0</v>
      </c>
      <c r="P2863" s="6">
        <f>FORECAST(J2863,Inputs!$B$10:$B$18,Inputs!$A$10:$A$18)</f>
        <v>33.715562083706317</v>
      </c>
      <c r="Q2863" s="6">
        <f>IF(Inputs!$D$10="Yes",IF('Hourly Calcs'!P2863&gt;'Hourly Calcs'!K2863,'Hourly Calcs'!O2863,N2863+O2863),N2863+O2863)</f>
        <v>0</v>
      </c>
      <c r="R2863" s="12">
        <f t="shared" si="402"/>
        <v>0</v>
      </c>
      <c r="S2863" s="1">
        <f>IF(AND(A2863&gt;=5,A2863&lt;=9),INDEX(Demand!$C$3:$C$26,C2863),INDEX(Demand!$B$3:$B$26,C2863))</f>
        <v>500</v>
      </c>
      <c r="T2863" s="7">
        <f t="shared" si="403"/>
        <v>0</v>
      </c>
      <c r="U2863" s="7">
        <f t="shared" si="404"/>
        <v>0</v>
      </c>
    </row>
    <row r="2864" spans="1:21" x14ac:dyDescent="0.2">
      <c r="A2864" s="1">
        <v>4</v>
      </c>
      <c r="B2864" s="1">
        <v>29</v>
      </c>
      <c r="C2864" s="1">
        <v>24</v>
      </c>
      <c r="D2864">
        <v>8.5</v>
      </c>
      <c r="E2864">
        <v>8.5</v>
      </c>
      <c r="F2864">
        <v>100</v>
      </c>
      <c r="G2864">
        <v>0</v>
      </c>
      <c r="H2864">
        <v>0</v>
      </c>
      <c r="I2864">
        <v>0</v>
      </c>
      <c r="J2864" s="4">
        <f t="shared" si="399"/>
        <v>356.98696655471201</v>
      </c>
      <c r="K2864" s="4">
        <f t="shared" si="400"/>
        <v>-24.410235584325619</v>
      </c>
      <c r="L2864" s="5">
        <f t="shared" si="405"/>
        <v>0</v>
      </c>
      <c r="M2864" s="5">
        <f t="shared" si="406"/>
        <v>0</v>
      </c>
      <c r="N2864" s="6">
        <f t="shared" si="398"/>
        <v>0</v>
      </c>
      <c r="O2864" s="6">
        <f t="shared" si="401"/>
        <v>0</v>
      </c>
      <c r="P2864" s="6">
        <f>FORECAST(J2864,Inputs!$B$10:$B$18,Inputs!$A$10:$A$18)</f>
        <v>33.860990431062149</v>
      </c>
      <c r="Q2864" s="6">
        <f>IF(Inputs!$D$10="Yes",IF('Hourly Calcs'!P2864&gt;'Hourly Calcs'!K2864,'Hourly Calcs'!O2864,N2864+O2864),N2864+O2864)</f>
        <v>0</v>
      </c>
      <c r="R2864" s="12">
        <f t="shared" si="402"/>
        <v>0</v>
      </c>
      <c r="S2864" s="1">
        <f>IF(AND(A2864&gt;=5,A2864&lt;=9),INDEX(Demand!$C$3:$C$26,C2864),INDEX(Demand!$B$3:$B$26,C2864))</f>
        <v>400</v>
      </c>
      <c r="T2864" s="7">
        <f t="shared" si="403"/>
        <v>0</v>
      </c>
      <c r="U2864" s="7">
        <f t="shared" si="404"/>
        <v>0</v>
      </c>
    </row>
    <row r="2865" spans="1:21" x14ac:dyDescent="0.2">
      <c r="A2865" s="1">
        <v>4</v>
      </c>
      <c r="B2865" s="1">
        <v>30</v>
      </c>
      <c r="C2865" s="1">
        <v>1</v>
      </c>
      <c r="D2865">
        <v>8.5</v>
      </c>
      <c r="E2865">
        <v>8.5</v>
      </c>
      <c r="F2865">
        <v>100</v>
      </c>
      <c r="G2865">
        <v>0</v>
      </c>
      <c r="H2865">
        <v>0</v>
      </c>
      <c r="I2865">
        <v>0</v>
      </c>
      <c r="J2865" s="4">
        <f t="shared" si="399"/>
        <v>12.843687834917944</v>
      </c>
      <c r="K2865" s="4">
        <f t="shared" si="400"/>
        <v>-23.582337433911789</v>
      </c>
      <c r="L2865" s="5">
        <f t="shared" si="405"/>
        <v>0</v>
      </c>
      <c r="M2865" s="5">
        <f t="shared" si="406"/>
        <v>0</v>
      </c>
      <c r="N2865" s="6">
        <f t="shared" si="398"/>
        <v>0</v>
      </c>
      <c r="O2865" s="6">
        <f t="shared" si="401"/>
        <v>0</v>
      </c>
      <c r="P2865" s="6">
        <f>FORECAST(J2865,Inputs!$B$10:$B$18,Inputs!$A$10:$A$18)</f>
        <v>30.674478591064052</v>
      </c>
      <c r="Q2865" s="6">
        <f>IF(Inputs!$D$10="Yes",IF('Hourly Calcs'!P2865&gt;'Hourly Calcs'!K2865,'Hourly Calcs'!O2865,N2865+O2865),N2865+O2865)</f>
        <v>0</v>
      </c>
      <c r="R2865" s="12">
        <f t="shared" si="402"/>
        <v>0</v>
      </c>
      <c r="S2865" s="1">
        <f>IF(AND(A2865&gt;=5,A2865&lt;=9),INDEX(Demand!$C$3:$C$26,C2865),INDEX(Demand!$B$3:$B$26,C2865))</f>
        <v>350</v>
      </c>
      <c r="T2865" s="7">
        <f t="shared" si="403"/>
        <v>0</v>
      </c>
      <c r="U2865" s="7">
        <f t="shared" si="404"/>
        <v>0</v>
      </c>
    </row>
    <row r="2866" spans="1:21" x14ac:dyDescent="0.2">
      <c r="A2866" s="1">
        <v>4</v>
      </c>
      <c r="B2866" s="1">
        <v>30</v>
      </c>
      <c r="C2866" s="1">
        <v>2</v>
      </c>
      <c r="D2866">
        <v>8.4</v>
      </c>
      <c r="E2866">
        <v>8.4</v>
      </c>
      <c r="F2866">
        <v>100</v>
      </c>
      <c r="G2866">
        <v>0</v>
      </c>
      <c r="H2866">
        <v>0</v>
      </c>
      <c r="I2866">
        <v>0</v>
      </c>
      <c r="J2866" s="4">
        <f t="shared" si="399"/>
        <v>28.065077930165131</v>
      </c>
      <c r="K2866" s="4">
        <f t="shared" si="400"/>
        <v>-20.246577025749389</v>
      </c>
      <c r="L2866" s="5">
        <f t="shared" si="405"/>
        <v>0</v>
      </c>
      <c r="M2866" s="5">
        <f t="shared" si="406"/>
        <v>0</v>
      </c>
      <c r="N2866" s="6">
        <f t="shared" si="398"/>
        <v>0</v>
      </c>
      <c r="O2866" s="6">
        <f t="shared" si="401"/>
        <v>0</v>
      </c>
      <c r="P2866" s="6">
        <f>FORECAST(J2866,Inputs!$B$10:$B$18,Inputs!$A$10:$A$18)</f>
        <v>30.815417388242267</v>
      </c>
      <c r="Q2866" s="6">
        <f>IF(Inputs!$D$10="Yes",IF('Hourly Calcs'!P2866&gt;'Hourly Calcs'!K2866,'Hourly Calcs'!O2866,N2866+O2866),N2866+O2866)</f>
        <v>0</v>
      </c>
      <c r="R2866" s="12">
        <f t="shared" si="402"/>
        <v>0</v>
      </c>
      <c r="S2866" s="1">
        <f>IF(AND(A2866&gt;=5,A2866&lt;=9),INDEX(Demand!$C$3:$C$26,C2866),INDEX(Demand!$B$3:$B$26,C2866))</f>
        <v>350</v>
      </c>
      <c r="T2866" s="7">
        <f t="shared" si="403"/>
        <v>0</v>
      </c>
      <c r="U2866" s="7">
        <f t="shared" si="404"/>
        <v>0</v>
      </c>
    </row>
    <row r="2867" spans="1:21" x14ac:dyDescent="0.2">
      <c r="A2867" s="1">
        <v>4</v>
      </c>
      <c r="B2867" s="1">
        <v>30</v>
      </c>
      <c r="C2867" s="1">
        <v>3</v>
      </c>
      <c r="D2867">
        <v>8.6</v>
      </c>
      <c r="E2867">
        <v>8.6</v>
      </c>
      <c r="F2867">
        <v>100</v>
      </c>
      <c r="G2867">
        <v>0</v>
      </c>
      <c r="H2867">
        <v>0</v>
      </c>
      <c r="I2867">
        <v>0</v>
      </c>
      <c r="J2867" s="4">
        <f t="shared" si="399"/>
        <v>42.154818795058844</v>
      </c>
      <c r="K2867" s="4">
        <f t="shared" si="400"/>
        <v>-14.766997437311446</v>
      </c>
      <c r="L2867" s="5">
        <f t="shared" si="405"/>
        <v>0</v>
      </c>
      <c r="M2867" s="5">
        <f t="shared" si="406"/>
        <v>0</v>
      </c>
      <c r="N2867" s="6">
        <f t="shared" si="398"/>
        <v>0</v>
      </c>
      <c r="O2867" s="6">
        <f t="shared" si="401"/>
        <v>0</v>
      </c>
      <c r="P2867" s="6">
        <f>FORECAST(J2867,Inputs!$B$10:$B$18,Inputs!$A$10:$A$18)</f>
        <v>30.9458779518061</v>
      </c>
      <c r="Q2867" s="6">
        <f>IF(Inputs!$D$10="Yes",IF('Hourly Calcs'!P2867&gt;'Hourly Calcs'!K2867,'Hourly Calcs'!O2867,N2867+O2867),N2867+O2867)</f>
        <v>0</v>
      </c>
      <c r="R2867" s="12">
        <f t="shared" si="402"/>
        <v>0</v>
      </c>
      <c r="S2867" s="1">
        <f>IF(AND(A2867&gt;=5,A2867&lt;=9),INDEX(Demand!$C$3:$C$26,C2867),INDEX(Demand!$B$3:$B$26,C2867))</f>
        <v>350</v>
      </c>
      <c r="T2867" s="7">
        <f t="shared" si="403"/>
        <v>0</v>
      </c>
      <c r="U2867" s="7">
        <f t="shared" si="404"/>
        <v>0</v>
      </c>
    </row>
    <row r="2868" spans="1:21" x14ac:dyDescent="0.2">
      <c r="A2868" s="1">
        <v>4</v>
      </c>
      <c r="B2868" s="1">
        <v>30</v>
      </c>
      <c r="C2868" s="1">
        <v>4</v>
      </c>
      <c r="D2868">
        <v>8.5</v>
      </c>
      <c r="E2868">
        <v>8.5</v>
      </c>
      <c r="F2868">
        <v>100</v>
      </c>
      <c r="G2868">
        <v>0</v>
      </c>
      <c r="H2868">
        <v>0</v>
      </c>
      <c r="I2868">
        <v>0</v>
      </c>
      <c r="J2868" s="4">
        <f t="shared" si="399"/>
        <v>55.035673959374336</v>
      </c>
      <c r="K2868" s="4">
        <f t="shared" si="400"/>
        <v>-7.6173886346107338</v>
      </c>
      <c r="L2868" s="5">
        <f t="shared" si="405"/>
        <v>0</v>
      </c>
      <c r="M2868" s="5">
        <f t="shared" si="406"/>
        <v>0</v>
      </c>
      <c r="N2868" s="6">
        <f t="shared" si="398"/>
        <v>0</v>
      </c>
      <c r="O2868" s="6">
        <f t="shared" si="401"/>
        <v>0</v>
      </c>
      <c r="P2868" s="6">
        <f>FORECAST(J2868,Inputs!$B$10:$B$18,Inputs!$A$10:$A$18)</f>
        <v>31.065145129253462</v>
      </c>
      <c r="Q2868" s="6">
        <f>IF(Inputs!$D$10="Yes",IF('Hourly Calcs'!P2868&gt;'Hourly Calcs'!K2868,'Hourly Calcs'!O2868,N2868+O2868),N2868+O2868)</f>
        <v>0</v>
      </c>
      <c r="R2868" s="12">
        <f t="shared" si="402"/>
        <v>0</v>
      </c>
      <c r="S2868" s="1">
        <f>IF(AND(A2868&gt;=5,A2868&lt;=9),INDEX(Demand!$C$3:$C$26,C2868),INDEX(Demand!$B$3:$B$26,C2868))</f>
        <v>350</v>
      </c>
      <c r="T2868" s="7">
        <f t="shared" si="403"/>
        <v>0</v>
      </c>
      <c r="U2868" s="7">
        <f t="shared" si="404"/>
        <v>0</v>
      </c>
    </row>
    <row r="2869" spans="1:21" x14ac:dyDescent="0.2">
      <c r="A2869" s="1">
        <v>4</v>
      </c>
      <c r="B2869" s="1">
        <v>30</v>
      </c>
      <c r="C2869" s="1">
        <v>5</v>
      </c>
      <c r="D2869">
        <v>8.8000000000000007</v>
      </c>
      <c r="E2869">
        <v>8.8000000000000007</v>
      </c>
      <c r="F2869">
        <v>100</v>
      </c>
      <c r="G2869">
        <v>0</v>
      </c>
      <c r="H2869">
        <v>0</v>
      </c>
      <c r="I2869">
        <v>0</v>
      </c>
      <c r="J2869" s="4">
        <f t="shared" si="399"/>
        <v>66.950989785466163</v>
      </c>
      <c r="K2869" s="4">
        <f t="shared" si="400"/>
        <v>1.0449416696397122</v>
      </c>
      <c r="L2869" s="5">
        <f t="shared" si="405"/>
        <v>0</v>
      </c>
      <c r="M2869" s="5">
        <f t="shared" si="406"/>
        <v>32.955058330360288</v>
      </c>
      <c r="N2869" s="6">
        <f t="shared" si="398"/>
        <v>0</v>
      </c>
      <c r="O2869" s="6">
        <f t="shared" si="401"/>
        <v>0</v>
      </c>
      <c r="P2869" s="6">
        <f>FORECAST(J2869,Inputs!$B$10:$B$18,Inputs!$A$10:$A$18)</f>
        <v>31.175472127643204</v>
      </c>
      <c r="Q2869" s="6">
        <f>IF(Inputs!$D$10="Yes",IF('Hourly Calcs'!P2869&gt;'Hourly Calcs'!K2869,'Hourly Calcs'!O2869,N2869+O2869),N2869+O2869)</f>
        <v>0</v>
      </c>
      <c r="R2869" s="12">
        <f t="shared" si="402"/>
        <v>0</v>
      </c>
      <c r="S2869" s="1">
        <f>IF(AND(A2869&gt;=5,A2869&lt;=9),INDEX(Demand!$C$3:$C$26,C2869),INDEX(Demand!$B$3:$B$26,C2869))</f>
        <v>350</v>
      </c>
      <c r="T2869" s="7">
        <f t="shared" si="403"/>
        <v>0</v>
      </c>
      <c r="U2869" s="7">
        <f t="shared" si="404"/>
        <v>0</v>
      </c>
    </row>
    <row r="2870" spans="1:21" x14ac:dyDescent="0.2">
      <c r="A2870" s="1">
        <v>4</v>
      </c>
      <c r="B2870" s="1">
        <v>30</v>
      </c>
      <c r="C2870" s="1">
        <v>6</v>
      </c>
      <c r="D2870">
        <v>9</v>
      </c>
      <c r="E2870">
        <v>8.8000000000000007</v>
      </c>
      <c r="F2870">
        <v>99</v>
      </c>
      <c r="G2870">
        <v>16</v>
      </c>
      <c r="H2870">
        <v>0</v>
      </c>
      <c r="I2870">
        <v>16</v>
      </c>
      <c r="J2870" s="4">
        <f t="shared" si="399"/>
        <v>78.326488076823438</v>
      </c>
      <c r="K2870" s="4">
        <f t="shared" si="400"/>
        <v>9.7945935219123328</v>
      </c>
      <c r="L2870" s="5">
        <f t="shared" si="405"/>
        <v>86.673511923176562</v>
      </c>
      <c r="M2870" s="5">
        <f t="shared" si="406"/>
        <v>24.205406478087667</v>
      </c>
      <c r="N2870" s="6">
        <f t="shared" si="398"/>
        <v>0</v>
      </c>
      <c r="O2870" s="6">
        <f t="shared" si="401"/>
        <v>14.632300580440333</v>
      </c>
      <c r="P2870" s="6">
        <f>FORECAST(J2870,Inputs!$B$10:$B$18,Inputs!$A$10:$A$18)</f>
        <v>31.280800815526142</v>
      </c>
      <c r="Q2870" s="6">
        <f>IF(Inputs!$D$10="Yes",IF('Hourly Calcs'!P2870&gt;'Hourly Calcs'!K2870,'Hourly Calcs'!O2870,N2870+O2870),N2870+O2870)</f>
        <v>14.632300580440333</v>
      </c>
      <c r="R2870" s="12">
        <f t="shared" si="402"/>
        <v>69.532692358252461</v>
      </c>
      <c r="S2870" s="1">
        <f>IF(AND(A2870&gt;=5,A2870&lt;=9),INDEX(Demand!$C$3:$C$26,C2870),INDEX(Demand!$B$3:$B$26,C2870))</f>
        <v>350</v>
      </c>
      <c r="T2870" s="7">
        <f t="shared" si="403"/>
        <v>69.532692358252461</v>
      </c>
      <c r="U2870" s="7">
        <f t="shared" si="404"/>
        <v>0</v>
      </c>
    </row>
    <row r="2871" spans="1:21" x14ac:dyDescent="0.2">
      <c r="A2871" s="1">
        <v>4</v>
      </c>
      <c r="B2871" s="1">
        <v>30</v>
      </c>
      <c r="C2871" s="1">
        <v>7</v>
      </c>
      <c r="D2871">
        <v>9.3000000000000007</v>
      </c>
      <c r="E2871">
        <v>9.1</v>
      </c>
      <c r="F2871">
        <v>99</v>
      </c>
      <c r="G2871">
        <v>47</v>
      </c>
      <c r="H2871">
        <v>0</v>
      </c>
      <c r="I2871">
        <v>47</v>
      </c>
      <c r="J2871" s="4">
        <f t="shared" si="399"/>
        <v>89.7033741291946</v>
      </c>
      <c r="K2871" s="4">
        <f t="shared" si="400"/>
        <v>19.187427786245919</v>
      </c>
      <c r="L2871" s="5">
        <f t="shared" si="405"/>
        <v>75.2966258708054</v>
      </c>
      <c r="M2871" s="5">
        <f t="shared" si="406"/>
        <v>14.812572213754081</v>
      </c>
      <c r="N2871" s="6">
        <f t="shared" si="398"/>
        <v>0</v>
      </c>
      <c r="O2871" s="6">
        <f t="shared" si="401"/>
        <v>42.982382955043477</v>
      </c>
      <c r="P2871" s="6">
        <f>FORECAST(J2871,Inputs!$B$10:$B$18,Inputs!$A$10:$A$18)</f>
        <v>31.386142353048097</v>
      </c>
      <c r="Q2871" s="6">
        <f>IF(Inputs!$D$10="Yes",IF('Hourly Calcs'!P2871&gt;'Hourly Calcs'!K2871,'Hourly Calcs'!O2871,N2871+O2871),N2871+O2871)</f>
        <v>42.982382955043477</v>
      </c>
      <c r="R2871" s="12">
        <f t="shared" si="402"/>
        <v>204.25228380236661</v>
      </c>
      <c r="S2871" s="1">
        <f>IF(AND(A2871&gt;=5,A2871&lt;=9),INDEX(Demand!$C$3:$C$26,C2871),INDEX(Demand!$B$3:$B$26,C2871))</f>
        <v>350</v>
      </c>
      <c r="T2871" s="7">
        <f t="shared" si="403"/>
        <v>204.25228380236661</v>
      </c>
      <c r="U2871" s="7">
        <f t="shared" si="404"/>
        <v>0</v>
      </c>
    </row>
    <row r="2872" spans="1:21" x14ac:dyDescent="0.2">
      <c r="A2872" s="1">
        <v>4</v>
      </c>
      <c r="B2872" s="1">
        <v>30</v>
      </c>
      <c r="C2872" s="1">
        <v>8</v>
      </c>
      <c r="D2872">
        <v>9.6</v>
      </c>
      <c r="E2872">
        <v>9.1</v>
      </c>
      <c r="F2872">
        <v>97</v>
      </c>
      <c r="G2872">
        <v>99</v>
      </c>
      <c r="H2872">
        <v>0</v>
      </c>
      <c r="I2872">
        <v>99</v>
      </c>
      <c r="J2872" s="4">
        <f t="shared" si="399"/>
        <v>101.75404158688255</v>
      </c>
      <c r="K2872" s="4">
        <f t="shared" si="400"/>
        <v>28.612678083150108</v>
      </c>
      <c r="L2872" s="5">
        <f t="shared" si="405"/>
        <v>63.245958413117449</v>
      </c>
      <c r="M2872" s="5">
        <f t="shared" si="406"/>
        <v>5.387321916849892</v>
      </c>
      <c r="N2872" s="6">
        <f t="shared" si="398"/>
        <v>0</v>
      </c>
      <c r="O2872" s="6">
        <f t="shared" si="401"/>
        <v>90.537359841474554</v>
      </c>
      <c r="P2872" s="6">
        <f>FORECAST(J2872,Inputs!$B$10:$B$18,Inputs!$A$10:$A$18)</f>
        <v>31.497722607285947</v>
      </c>
      <c r="Q2872" s="6">
        <f>IF(Inputs!$D$10="Yes",IF('Hourly Calcs'!P2872&gt;'Hourly Calcs'!K2872,'Hourly Calcs'!O2872,N2872+O2872),N2872+O2872)</f>
        <v>90.537359841474554</v>
      </c>
      <c r="R2872" s="12">
        <f t="shared" si="402"/>
        <v>430.23353396668705</v>
      </c>
      <c r="S2872" s="1">
        <f>IF(AND(A2872&gt;=5,A2872&lt;=9),INDEX(Demand!$C$3:$C$26,C2872),INDEX(Demand!$B$3:$B$26,C2872))</f>
        <v>350</v>
      </c>
      <c r="T2872" s="7">
        <f t="shared" si="403"/>
        <v>350</v>
      </c>
      <c r="U2872" s="7">
        <f t="shared" si="404"/>
        <v>80.233533966687048</v>
      </c>
    </row>
    <row r="2873" spans="1:21" x14ac:dyDescent="0.2">
      <c r="A2873" s="1">
        <v>4</v>
      </c>
      <c r="B2873" s="1">
        <v>30</v>
      </c>
      <c r="C2873" s="1">
        <v>9</v>
      </c>
      <c r="D2873">
        <v>10.1</v>
      </c>
      <c r="E2873">
        <v>9.6</v>
      </c>
      <c r="F2873">
        <v>97</v>
      </c>
      <c r="G2873">
        <v>151</v>
      </c>
      <c r="H2873">
        <v>0</v>
      </c>
      <c r="I2873">
        <v>151</v>
      </c>
      <c r="J2873" s="4">
        <f t="shared" si="399"/>
        <v>115.35447293648342</v>
      </c>
      <c r="K2873" s="4">
        <f t="shared" si="400"/>
        <v>37.603959685587206</v>
      </c>
      <c r="L2873" s="5">
        <f t="shared" si="405"/>
        <v>49.645527063516582</v>
      </c>
      <c r="M2873" s="5">
        <f t="shared" si="406"/>
        <v>3.6039596855872063</v>
      </c>
      <c r="N2873" s="6">
        <f t="shared" si="398"/>
        <v>0</v>
      </c>
      <c r="O2873" s="6">
        <f t="shared" si="401"/>
        <v>138.09233672790563</v>
      </c>
      <c r="P2873" s="6">
        <f>FORECAST(J2873,Inputs!$B$10:$B$18,Inputs!$A$10:$A$18)</f>
        <v>31.623652527189659</v>
      </c>
      <c r="Q2873" s="6">
        <f>IF(Inputs!$D$10="Yes",IF('Hourly Calcs'!P2873&gt;'Hourly Calcs'!K2873,'Hourly Calcs'!O2873,N2873+O2873),N2873+O2873)</f>
        <v>138.09233672790563</v>
      </c>
      <c r="R2873" s="12">
        <f t="shared" si="402"/>
        <v>656.21478413100749</v>
      </c>
      <c r="S2873" s="1">
        <f>IF(AND(A2873&gt;=5,A2873&lt;=9),INDEX(Demand!$C$3:$C$26,C2873),INDEX(Demand!$B$3:$B$26,C2873))</f>
        <v>350</v>
      </c>
      <c r="T2873" s="7">
        <f t="shared" si="403"/>
        <v>350</v>
      </c>
      <c r="U2873" s="7">
        <f t="shared" si="404"/>
        <v>306.21478413100749</v>
      </c>
    </row>
    <row r="2874" spans="1:21" x14ac:dyDescent="0.2">
      <c r="A2874" s="1">
        <v>4</v>
      </c>
      <c r="B2874" s="1">
        <v>30</v>
      </c>
      <c r="C2874" s="1">
        <v>10</v>
      </c>
      <c r="D2874">
        <v>9.6999999999999993</v>
      </c>
      <c r="E2874">
        <v>9.6999999999999993</v>
      </c>
      <c r="F2874">
        <v>100</v>
      </c>
      <c r="G2874">
        <v>196</v>
      </c>
      <c r="H2874">
        <v>1</v>
      </c>
      <c r="I2874">
        <v>195</v>
      </c>
      <c r="J2874" s="4">
        <f t="shared" si="399"/>
        <v>131.63298562784018</v>
      </c>
      <c r="K2874" s="4">
        <f t="shared" si="400"/>
        <v>45.526630314611488</v>
      </c>
      <c r="L2874" s="5">
        <f t="shared" si="405"/>
        <v>33.367014372159815</v>
      </c>
      <c r="M2874" s="5">
        <f t="shared" si="406"/>
        <v>11.526630314611488</v>
      </c>
      <c r="N2874" s="6">
        <f t="shared" si="398"/>
        <v>0.91876392043427402</v>
      </c>
      <c r="O2874" s="6">
        <f t="shared" si="401"/>
        <v>178.33116332411655</v>
      </c>
      <c r="P2874" s="6">
        <f>FORECAST(J2874,Inputs!$B$10:$B$18,Inputs!$A$10:$A$18)</f>
        <v>31.774379496554072</v>
      </c>
      <c r="Q2874" s="6">
        <f>IF(Inputs!$D$10="Yes",IF('Hourly Calcs'!P2874&gt;'Hourly Calcs'!K2874,'Hourly Calcs'!O2874,N2874+O2874),N2874+O2874)</f>
        <v>179.24992724455083</v>
      </c>
      <c r="R2874" s="12">
        <f t="shared" si="402"/>
        <v>851.79565426610554</v>
      </c>
      <c r="S2874" s="1">
        <f>IF(AND(A2874&gt;=5,A2874&lt;=9),INDEX(Demand!$C$3:$C$26,C2874),INDEX(Demand!$B$3:$B$26,C2874))</f>
        <v>600</v>
      </c>
      <c r="T2874" s="7">
        <f t="shared" si="403"/>
        <v>600</v>
      </c>
      <c r="U2874" s="7">
        <f t="shared" si="404"/>
        <v>251.79565426610554</v>
      </c>
    </row>
    <row r="2875" spans="1:21" x14ac:dyDescent="0.2">
      <c r="A2875" s="1">
        <v>4</v>
      </c>
      <c r="B2875" s="1">
        <v>30</v>
      </c>
      <c r="C2875" s="1">
        <v>11</v>
      </c>
      <c r="D2875">
        <v>9.5</v>
      </c>
      <c r="E2875">
        <v>9.5</v>
      </c>
      <c r="F2875">
        <v>100</v>
      </c>
      <c r="G2875">
        <v>229</v>
      </c>
      <c r="H2875">
        <v>1</v>
      </c>
      <c r="I2875">
        <v>228</v>
      </c>
      <c r="J2875" s="4">
        <f t="shared" si="399"/>
        <v>151.68662541697805</v>
      </c>
      <c r="K2875" s="4">
        <f t="shared" si="400"/>
        <v>51.439674722800284</v>
      </c>
      <c r="L2875" s="5">
        <f t="shared" si="405"/>
        <v>13.313374583021954</v>
      </c>
      <c r="M2875" s="5">
        <f t="shared" si="406"/>
        <v>17.439674722800284</v>
      </c>
      <c r="N2875" s="6">
        <f t="shared" si="398"/>
        <v>0.98746650389564017</v>
      </c>
      <c r="O2875" s="6">
        <f t="shared" si="401"/>
        <v>208.51028327127474</v>
      </c>
      <c r="P2875" s="6">
        <f>FORECAST(J2875,Inputs!$B$10:$B$18,Inputs!$A$10:$A$18)</f>
        <v>31.9600613464535</v>
      </c>
      <c r="Q2875" s="6">
        <f>IF(Inputs!$D$10="Yes",IF('Hourly Calcs'!P2875&gt;'Hourly Calcs'!K2875,'Hourly Calcs'!O2875,N2875+O2875),N2875+O2875)</f>
        <v>209.49774977517038</v>
      </c>
      <c r="R2875" s="12">
        <f t="shared" si="402"/>
        <v>995.53330693160956</v>
      </c>
      <c r="S2875" s="1">
        <f>IF(AND(A2875&gt;=5,A2875&lt;=9),INDEX(Demand!$C$3:$C$26,C2875),INDEX(Demand!$B$3:$B$26,C2875))</f>
        <v>600</v>
      </c>
      <c r="T2875" s="7">
        <f t="shared" si="403"/>
        <v>600</v>
      </c>
      <c r="U2875" s="7">
        <f t="shared" si="404"/>
        <v>395.53330693160956</v>
      </c>
    </row>
    <row r="2876" spans="1:21" x14ac:dyDescent="0.2">
      <c r="A2876" s="1">
        <v>4</v>
      </c>
      <c r="B2876" s="1">
        <v>30</v>
      </c>
      <c r="C2876" s="1">
        <v>12</v>
      </c>
      <c r="D2876">
        <v>9.5</v>
      </c>
      <c r="E2876">
        <v>9.5</v>
      </c>
      <c r="F2876">
        <v>100</v>
      </c>
      <c r="G2876">
        <v>246</v>
      </c>
      <c r="H2876">
        <v>1</v>
      </c>
      <c r="I2876">
        <v>245</v>
      </c>
      <c r="J2876" s="4">
        <f t="shared" si="399"/>
        <v>175.34223014806014</v>
      </c>
      <c r="K2876" s="4">
        <f t="shared" si="400"/>
        <v>54.161515202979821</v>
      </c>
      <c r="L2876" s="5">
        <f t="shared" si="405"/>
        <v>10.342230148060139</v>
      </c>
      <c r="M2876" s="5">
        <f t="shared" si="406"/>
        <v>20.161515202979821</v>
      </c>
      <c r="N2876" s="6">
        <f t="shared" si="398"/>
        <v>0.99416582148167132</v>
      </c>
      <c r="O2876" s="6">
        <f t="shared" si="401"/>
        <v>224.05710263799259</v>
      </c>
      <c r="P2876" s="6">
        <f>FORECAST(J2876,Inputs!$B$10:$B$18,Inputs!$A$10:$A$18)</f>
        <v>32.179094723593145</v>
      </c>
      <c r="Q2876" s="6">
        <f>IF(Inputs!$D$10="Yes",IF('Hourly Calcs'!P2876&gt;'Hourly Calcs'!K2876,'Hourly Calcs'!O2876,N2876+O2876),N2876+O2876)</f>
        <v>225.05126845947424</v>
      </c>
      <c r="R2876" s="12">
        <f t="shared" si="402"/>
        <v>1069.4436277194216</v>
      </c>
      <c r="S2876" s="1">
        <f>IF(AND(A2876&gt;=5,A2876&lt;=9),INDEX(Demand!$C$3:$C$26,C2876),INDEX(Demand!$B$3:$B$26,C2876))</f>
        <v>600</v>
      </c>
      <c r="T2876" s="7">
        <f t="shared" si="403"/>
        <v>600</v>
      </c>
      <c r="U2876" s="7">
        <f t="shared" si="404"/>
        <v>469.44362771942156</v>
      </c>
    </row>
    <row r="2877" spans="1:21" x14ac:dyDescent="0.2">
      <c r="A2877" s="1">
        <v>4</v>
      </c>
      <c r="B2877" s="1">
        <v>30</v>
      </c>
      <c r="C2877" s="1">
        <v>13</v>
      </c>
      <c r="D2877">
        <v>9.6999999999999993</v>
      </c>
      <c r="E2877">
        <v>9.6999999999999993</v>
      </c>
      <c r="F2877">
        <v>100</v>
      </c>
      <c r="G2877">
        <v>248</v>
      </c>
      <c r="H2877">
        <v>1</v>
      </c>
      <c r="I2877">
        <v>247</v>
      </c>
      <c r="J2877" s="4">
        <f t="shared" si="399"/>
        <v>199.75228048112768</v>
      </c>
      <c r="K2877" s="4">
        <f t="shared" si="400"/>
        <v>52.919187234303394</v>
      </c>
      <c r="L2877" s="5">
        <f t="shared" si="405"/>
        <v>34.752280481127684</v>
      </c>
      <c r="M2877" s="5">
        <f t="shared" si="406"/>
        <v>18.919187234303394</v>
      </c>
      <c r="N2877" s="6">
        <f t="shared" si="398"/>
        <v>0.93841351202795287</v>
      </c>
      <c r="O2877" s="6">
        <f t="shared" si="401"/>
        <v>225.88614021054764</v>
      </c>
      <c r="P2877" s="6">
        <f>FORECAST(J2877,Inputs!$B$10:$B$18,Inputs!$A$10:$A$18)</f>
        <v>32.405113708158588</v>
      </c>
      <c r="Q2877" s="6">
        <f>IF(Inputs!$D$10="Yes",IF('Hourly Calcs'!P2877&gt;'Hourly Calcs'!K2877,'Hourly Calcs'!O2877,N2877+O2877),N2877+O2877)</f>
        <v>226.82455372257559</v>
      </c>
      <c r="R2877" s="12">
        <f t="shared" si="402"/>
        <v>1077.870279289679</v>
      </c>
      <c r="S2877" s="1">
        <f>IF(AND(A2877&gt;=5,A2877&lt;=9),INDEX(Demand!$C$3:$C$26,C2877),INDEX(Demand!$B$3:$B$26,C2877))</f>
        <v>600</v>
      </c>
      <c r="T2877" s="7">
        <f t="shared" si="403"/>
        <v>600</v>
      </c>
      <c r="U2877" s="7">
        <f t="shared" si="404"/>
        <v>477.87027928967905</v>
      </c>
    </row>
    <row r="2878" spans="1:21" x14ac:dyDescent="0.2">
      <c r="A2878" s="1">
        <v>4</v>
      </c>
      <c r="B2878" s="1">
        <v>30</v>
      </c>
      <c r="C2878" s="1">
        <v>14</v>
      </c>
      <c r="D2878">
        <v>10.1</v>
      </c>
      <c r="E2878">
        <v>10.1</v>
      </c>
      <c r="F2878">
        <v>100</v>
      </c>
      <c r="G2878">
        <v>233</v>
      </c>
      <c r="H2878">
        <v>1</v>
      </c>
      <c r="I2878">
        <v>232</v>
      </c>
      <c r="J2878" s="4">
        <f t="shared" si="399"/>
        <v>221.33462006338922</v>
      </c>
      <c r="K2878" s="4">
        <f t="shared" si="400"/>
        <v>48.089914706804201</v>
      </c>
      <c r="L2878" s="5">
        <f t="shared" si="405"/>
        <v>56.334620063389224</v>
      </c>
      <c r="M2878" s="5">
        <f t="shared" si="406"/>
        <v>14.089914706804201</v>
      </c>
      <c r="N2878" s="6">
        <f t="shared" si="398"/>
        <v>0.82402272570834367</v>
      </c>
      <c r="O2878" s="6">
        <f t="shared" si="401"/>
        <v>212.16835841638482</v>
      </c>
      <c r="P2878" s="6">
        <f>FORECAST(J2878,Inputs!$B$10:$B$18,Inputs!$A$10:$A$18)</f>
        <v>32.604950185772118</v>
      </c>
      <c r="Q2878" s="6">
        <f>IF(Inputs!$D$10="Yes",IF('Hourly Calcs'!P2878&gt;'Hourly Calcs'!K2878,'Hourly Calcs'!O2878,N2878+O2878),N2878+O2878)</f>
        <v>212.99238114209317</v>
      </c>
      <c r="R2878" s="12">
        <f t="shared" si="402"/>
        <v>1012.1397951872267</v>
      </c>
      <c r="S2878" s="1">
        <f>IF(AND(A2878&gt;=5,A2878&lt;=9),INDEX(Demand!$C$3:$C$26,C2878),INDEX(Demand!$B$3:$B$26,C2878))</f>
        <v>600</v>
      </c>
      <c r="T2878" s="7">
        <f t="shared" si="403"/>
        <v>600</v>
      </c>
      <c r="U2878" s="7">
        <f t="shared" si="404"/>
        <v>412.1397951872267</v>
      </c>
    </row>
    <row r="2879" spans="1:21" x14ac:dyDescent="0.2">
      <c r="A2879" s="1">
        <v>4</v>
      </c>
      <c r="B2879" s="1">
        <v>30</v>
      </c>
      <c r="C2879" s="1">
        <v>15</v>
      </c>
      <c r="D2879">
        <v>11</v>
      </c>
      <c r="E2879">
        <v>10.8</v>
      </c>
      <c r="F2879">
        <v>99</v>
      </c>
      <c r="G2879">
        <v>410</v>
      </c>
      <c r="H2879">
        <v>131</v>
      </c>
      <c r="I2879">
        <v>318</v>
      </c>
      <c r="J2879" s="4">
        <f t="shared" si="399"/>
        <v>238.95583910676854</v>
      </c>
      <c r="K2879" s="4">
        <f t="shared" si="400"/>
        <v>40.81150770464906</v>
      </c>
      <c r="L2879" s="5">
        <f t="shared" si="405"/>
        <v>73.955839106768536</v>
      </c>
      <c r="M2879" s="5">
        <f t="shared" si="406"/>
        <v>6.8115077046490597</v>
      </c>
      <c r="N2879" s="6">
        <f t="shared" si="398"/>
        <v>86.303925644849784</v>
      </c>
      <c r="O2879" s="6">
        <f t="shared" si="401"/>
        <v>290.81697403625162</v>
      </c>
      <c r="P2879" s="6">
        <f>FORECAST(J2879,Inputs!$B$10:$B$18,Inputs!$A$10:$A$18)</f>
        <v>32.768109621358967</v>
      </c>
      <c r="Q2879" s="6">
        <f>IF(Inputs!$D$10="Yes",IF('Hourly Calcs'!P2879&gt;'Hourly Calcs'!K2879,'Hourly Calcs'!O2879,N2879+O2879),N2879+O2879)</f>
        <v>377.12089968110138</v>
      </c>
      <c r="R2879" s="12">
        <f t="shared" si="402"/>
        <v>1792.0785152845935</v>
      </c>
      <c r="S2879" s="1">
        <f>IF(AND(A2879&gt;=5,A2879&lt;=9),INDEX(Demand!$C$3:$C$26,C2879),INDEX(Demand!$B$3:$B$26,C2879))</f>
        <v>600</v>
      </c>
      <c r="T2879" s="7">
        <f t="shared" si="403"/>
        <v>600</v>
      </c>
      <c r="U2879" s="7">
        <f t="shared" si="404"/>
        <v>1192.0785152845935</v>
      </c>
    </row>
    <row r="2880" spans="1:21" x14ac:dyDescent="0.2">
      <c r="A2880" s="1">
        <v>4</v>
      </c>
      <c r="B2880" s="1">
        <v>30</v>
      </c>
      <c r="C2880" s="1">
        <v>16</v>
      </c>
      <c r="D2880">
        <v>10.5</v>
      </c>
      <c r="E2880">
        <v>10.1</v>
      </c>
      <c r="F2880">
        <v>97</v>
      </c>
      <c r="G2880">
        <v>325</v>
      </c>
      <c r="H2880">
        <v>112</v>
      </c>
      <c r="I2880">
        <v>259</v>
      </c>
      <c r="J2880" s="4">
        <f t="shared" si="399"/>
        <v>253.43873529158591</v>
      </c>
      <c r="K2880" s="4">
        <f t="shared" si="400"/>
        <v>32.149889448918309</v>
      </c>
      <c r="L2880" s="5">
        <f t="shared" si="405"/>
        <v>88.438735291585914</v>
      </c>
      <c r="M2880" s="5">
        <f t="shared" si="406"/>
        <v>1.8501105510816913</v>
      </c>
      <c r="N2880" s="6">
        <f t="shared" si="398"/>
        <v>50.85473771929027</v>
      </c>
      <c r="O2880" s="6">
        <f t="shared" si="401"/>
        <v>236.86036564587789</v>
      </c>
      <c r="P2880" s="6">
        <f>FORECAST(J2880,Inputs!$B$10:$B$18,Inputs!$A$10:$A$18)</f>
        <v>32.902210511959126</v>
      </c>
      <c r="Q2880" s="6">
        <f>IF(Inputs!$D$10="Yes",IF('Hourly Calcs'!P2880&gt;'Hourly Calcs'!K2880,'Hourly Calcs'!O2880,N2880+O2880),N2880+O2880)</f>
        <v>236.86036564587789</v>
      </c>
      <c r="R2880" s="12">
        <f t="shared" si="402"/>
        <v>1125.5604575492116</v>
      </c>
      <c r="S2880" s="1">
        <f>IF(AND(A2880&gt;=5,A2880&lt;=9),INDEX(Demand!$C$3:$C$26,C2880),INDEX(Demand!$B$3:$B$26,C2880))</f>
        <v>900</v>
      </c>
      <c r="T2880" s="7">
        <f t="shared" si="403"/>
        <v>900</v>
      </c>
      <c r="U2880" s="7">
        <f t="shared" si="404"/>
        <v>225.56045754921161</v>
      </c>
    </row>
    <row r="2881" spans="1:21" x14ac:dyDescent="0.2">
      <c r="A2881" s="1">
        <v>4</v>
      </c>
      <c r="B2881" s="1">
        <v>30</v>
      </c>
      <c r="C2881" s="1">
        <v>17</v>
      </c>
      <c r="D2881">
        <v>10.199999999999999</v>
      </c>
      <c r="E2881">
        <v>9.6</v>
      </c>
      <c r="F2881">
        <v>96</v>
      </c>
      <c r="G2881">
        <v>221</v>
      </c>
      <c r="H2881">
        <v>56</v>
      </c>
      <c r="I2881">
        <v>196</v>
      </c>
      <c r="J2881" s="4">
        <f t="shared" si="399"/>
        <v>265.97069702219682</v>
      </c>
      <c r="K2881" s="4">
        <f t="shared" si="400"/>
        <v>22.844593089913531</v>
      </c>
      <c r="L2881" s="5">
        <f t="shared" si="405"/>
        <v>0</v>
      </c>
      <c r="M2881" s="5">
        <f t="shared" si="406"/>
        <v>11.155406910086469</v>
      </c>
      <c r="N2881" s="6">
        <f t="shared" si="398"/>
        <v>12.53216901087421</v>
      </c>
      <c r="O2881" s="6">
        <f t="shared" si="401"/>
        <v>179.24568211039409</v>
      </c>
      <c r="P2881" s="6">
        <f>FORECAST(J2881,Inputs!$B$10:$B$18,Inputs!$A$10:$A$18)</f>
        <v>33.018247194649966</v>
      </c>
      <c r="Q2881" s="6">
        <f>IF(Inputs!$D$10="Yes",IF('Hourly Calcs'!P2881&gt;'Hourly Calcs'!K2881,'Hourly Calcs'!O2881,N2881+O2881),N2881+O2881)</f>
        <v>179.24568211039409</v>
      </c>
      <c r="R2881" s="12">
        <f t="shared" si="402"/>
        <v>851.77548138859265</v>
      </c>
      <c r="S2881" s="1">
        <f>IF(AND(A2881&gt;=5,A2881&lt;=9),INDEX(Demand!$C$3:$C$26,C2881),INDEX(Demand!$B$3:$B$26,C2881))</f>
        <v>900</v>
      </c>
      <c r="T2881" s="7">
        <f t="shared" si="403"/>
        <v>851.77548138859265</v>
      </c>
      <c r="U2881" s="7">
        <f t="shared" si="404"/>
        <v>0</v>
      </c>
    </row>
    <row r="2882" spans="1:21" x14ac:dyDescent="0.2">
      <c r="A2882" s="1">
        <v>4</v>
      </c>
      <c r="B2882" s="1">
        <v>30</v>
      </c>
      <c r="C2882" s="1">
        <v>18</v>
      </c>
      <c r="D2882">
        <v>10.199999999999999</v>
      </c>
      <c r="E2882">
        <v>9.6</v>
      </c>
      <c r="F2882">
        <v>96</v>
      </c>
      <c r="G2882">
        <v>114</v>
      </c>
      <c r="H2882">
        <v>14</v>
      </c>
      <c r="I2882">
        <v>110</v>
      </c>
      <c r="J2882" s="4">
        <f t="shared" si="399"/>
        <v>277.52498503290707</v>
      </c>
      <c r="K2882" s="4">
        <f t="shared" si="400"/>
        <v>13.407918389304925</v>
      </c>
      <c r="L2882" s="5">
        <f t="shared" si="405"/>
        <v>0</v>
      </c>
      <c r="M2882" s="5">
        <f t="shared" si="406"/>
        <v>20.592081610695075</v>
      </c>
      <c r="N2882" s="6">
        <f t="shared" si="398"/>
        <v>0</v>
      </c>
      <c r="O2882" s="6">
        <f t="shared" si="401"/>
        <v>100.59706649052728</v>
      </c>
      <c r="P2882" s="6">
        <f>FORECAST(J2882,Inputs!$B$10:$B$18,Inputs!$A$10:$A$18)</f>
        <v>33.125231342897287</v>
      </c>
      <c r="Q2882" s="6">
        <f>IF(Inputs!$D$10="Yes",IF('Hourly Calcs'!P2882&gt;'Hourly Calcs'!K2882,'Hourly Calcs'!O2882,N2882+O2882),N2882+O2882)</f>
        <v>100.59706649052728</v>
      </c>
      <c r="R2882" s="12">
        <f t="shared" si="402"/>
        <v>478.03725996298562</v>
      </c>
      <c r="S2882" s="1">
        <f>IF(AND(A2882&gt;=5,A2882&lt;=9),INDEX(Demand!$C$3:$C$26,C2882),INDEX(Demand!$B$3:$B$26,C2882))</f>
        <v>900</v>
      </c>
      <c r="T2882" s="7">
        <f t="shared" si="403"/>
        <v>478.03725996298562</v>
      </c>
      <c r="U2882" s="7">
        <f t="shared" si="404"/>
        <v>0</v>
      </c>
    </row>
    <row r="2883" spans="1:21" x14ac:dyDescent="0.2">
      <c r="A2883" s="1">
        <v>4</v>
      </c>
      <c r="B2883" s="1">
        <v>30</v>
      </c>
      <c r="C2883" s="1">
        <v>19</v>
      </c>
      <c r="D2883">
        <v>9.3000000000000007</v>
      </c>
      <c r="E2883">
        <v>9.1999999999999993</v>
      </c>
      <c r="F2883">
        <v>99</v>
      </c>
      <c r="G2883">
        <v>37</v>
      </c>
      <c r="H2883">
        <v>0</v>
      </c>
      <c r="I2883">
        <v>37</v>
      </c>
      <c r="J2883" s="4">
        <f t="shared" si="399"/>
        <v>288.8405348452751</v>
      </c>
      <c r="K2883" s="4">
        <f t="shared" si="400"/>
        <v>4.3054269709347039</v>
      </c>
      <c r="L2883" s="5">
        <f t="shared" si="405"/>
        <v>0</v>
      </c>
      <c r="M2883" s="5">
        <f t="shared" si="406"/>
        <v>29.694573029065296</v>
      </c>
      <c r="N2883" s="6">
        <f t="shared" si="398"/>
        <v>0</v>
      </c>
      <c r="O2883" s="6">
        <f t="shared" si="401"/>
        <v>33.837195092268267</v>
      </c>
      <c r="P2883" s="6">
        <f>FORECAST(J2883,Inputs!$B$10:$B$18,Inputs!$A$10:$A$18)</f>
        <v>33.230004952271067</v>
      </c>
      <c r="Q2883" s="6">
        <f>IF(Inputs!$D$10="Yes",IF('Hourly Calcs'!P2883&gt;'Hourly Calcs'!K2883,'Hourly Calcs'!O2883,N2883+O2883),N2883+O2883)</f>
        <v>33.837195092268267</v>
      </c>
      <c r="R2883" s="12">
        <f t="shared" si="402"/>
        <v>160.79435107845879</v>
      </c>
      <c r="S2883" s="1">
        <f>IF(AND(A2883&gt;=5,A2883&lt;=9),INDEX(Demand!$C$3:$C$26,C2883),INDEX(Demand!$B$3:$B$26,C2883))</f>
        <v>900</v>
      </c>
      <c r="T2883" s="7">
        <f t="shared" si="403"/>
        <v>160.79435107845882</v>
      </c>
      <c r="U2883" s="7">
        <f t="shared" si="404"/>
        <v>0</v>
      </c>
    </row>
    <row r="2884" spans="1:21" x14ac:dyDescent="0.2">
      <c r="A2884" s="1">
        <v>4</v>
      </c>
      <c r="B2884" s="1">
        <v>30</v>
      </c>
      <c r="C2884" s="1">
        <v>20</v>
      </c>
      <c r="D2884">
        <v>9.3000000000000007</v>
      </c>
      <c r="E2884">
        <v>9.1999999999999993</v>
      </c>
      <c r="F2884">
        <v>100</v>
      </c>
      <c r="G2884">
        <v>1</v>
      </c>
      <c r="H2884">
        <v>0</v>
      </c>
      <c r="I2884">
        <v>1</v>
      </c>
      <c r="J2884" s="4">
        <f t="shared" si="399"/>
        <v>300.50086999677126</v>
      </c>
      <c r="K2884" s="4">
        <f t="shared" si="400"/>
        <v>-4.4130502569182539</v>
      </c>
      <c r="L2884" s="5">
        <f t="shared" si="405"/>
        <v>0</v>
      </c>
      <c r="M2884" s="5">
        <f t="shared" si="406"/>
        <v>0</v>
      </c>
      <c r="N2884" s="6">
        <f t="shared" si="398"/>
        <v>0</v>
      </c>
      <c r="O2884" s="6">
        <f t="shared" si="401"/>
        <v>0.91451878627752081</v>
      </c>
      <c r="P2884" s="6">
        <f>FORECAST(J2884,Inputs!$B$10:$B$18,Inputs!$A$10:$A$18)</f>
        <v>33.337971018488624</v>
      </c>
      <c r="Q2884" s="6">
        <f>IF(Inputs!$D$10="Yes",IF('Hourly Calcs'!P2884&gt;'Hourly Calcs'!K2884,'Hourly Calcs'!O2884,N2884+O2884),N2884+O2884)</f>
        <v>0.91451878627752081</v>
      </c>
      <c r="R2884" s="12">
        <f t="shared" si="402"/>
        <v>4.3457932723907788</v>
      </c>
      <c r="S2884" s="1">
        <f>IF(AND(A2884&gt;=5,A2884&lt;=9),INDEX(Demand!$C$3:$C$26,C2884),INDEX(Demand!$B$3:$B$26,C2884))</f>
        <v>800</v>
      </c>
      <c r="T2884" s="7">
        <f t="shared" si="403"/>
        <v>4.3457932723907788</v>
      </c>
      <c r="U2884" s="7">
        <f t="shared" si="404"/>
        <v>0</v>
      </c>
    </row>
    <row r="2885" spans="1:21" x14ac:dyDescent="0.2">
      <c r="A2885" s="1">
        <v>4</v>
      </c>
      <c r="B2885" s="1">
        <v>30</v>
      </c>
      <c r="C2885" s="1">
        <v>21</v>
      </c>
      <c r="D2885">
        <v>9.1999999999999993</v>
      </c>
      <c r="E2885">
        <v>9.1999999999999993</v>
      </c>
      <c r="F2885">
        <v>100</v>
      </c>
      <c r="G2885">
        <v>0</v>
      </c>
      <c r="H2885">
        <v>0</v>
      </c>
      <c r="I2885">
        <v>0</v>
      </c>
      <c r="J2885" s="4">
        <f t="shared" si="399"/>
        <v>312.97501569776875</v>
      </c>
      <c r="K2885" s="4">
        <f t="shared" si="400"/>
        <v>-12.051654408172681</v>
      </c>
      <c r="L2885" s="5">
        <f t="shared" si="405"/>
        <v>0</v>
      </c>
      <c r="M2885" s="5">
        <f t="shared" si="406"/>
        <v>0</v>
      </c>
      <c r="N2885" s="6">
        <f t="shared" si="398"/>
        <v>0</v>
      </c>
      <c r="O2885" s="6">
        <f t="shared" si="401"/>
        <v>0</v>
      </c>
      <c r="P2885" s="6">
        <f>FORECAST(J2885,Inputs!$B$10:$B$18,Inputs!$A$10:$A$18)</f>
        <v>33.453472367571933</v>
      </c>
      <c r="Q2885" s="6">
        <f>IF(Inputs!$D$10="Yes",IF('Hourly Calcs'!P2885&gt;'Hourly Calcs'!K2885,'Hourly Calcs'!O2885,N2885+O2885),N2885+O2885)</f>
        <v>0</v>
      </c>
      <c r="R2885" s="12">
        <f t="shared" si="402"/>
        <v>0</v>
      </c>
      <c r="S2885" s="1">
        <f>IF(AND(A2885&gt;=5,A2885&lt;=9),INDEX(Demand!$C$3:$C$26,C2885),INDEX(Demand!$B$3:$B$26,C2885))</f>
        <v>700</v>
      </c>
      <c r="T2885" s="7">
        <f t="shared" si="403"/>
        <v>0</v>
      </c>
      <c r="U2885" s="7">
        <f t="shared" si="404"/>
        <v>0</v>
      </c>
    </row>
    <row r="2886" spans="1:21" x14ac:dyDescent="0.2">
      <c r="A2886" s="1">
        <v>4</v>
      </c>
      <c r="B2886" s="1">
        <v>30</v>
      </c>
      <c r="C2886" s="1">
        <v>22</v>
      </c>
      <c r="D2886">
        <v>9.1999999999999993</v>
      </c>
      <c r="E2886">
        <v>9.1</v>
      </c>
      <c r="F2886">
        <v>100</v>
      </c>
      <c r="G2886">
        <v>0</v>
      </c>
      <c r="H2886">
        <v>0</v>
      </c>
      <c r="I2886">
        <v>0</v>
      </c>
      <c r="J2886" s="4">
        <f t="shared" si="399"/>
        <v>326.58334196012095</v>
      </c>
      <c r="K2886" s="4">
        <f t="shared" si="400"/>
        <v>-18.179674559717682</v>
      </c>
      <c r="L2886" s="5">
        <f t="shared" si="405"/>
        <v>0</v>
      </c>
      <c r="M2886" s="5">
        <f t="shared" si="406"/>
        <v>0</v>
      </c>
      <c r="N2886" s="6">
        <f t="shared" si="398"/>
        <v>0</v>
      </c>
      <c r="O2886" s="6">
        <f t="shared" si="401"/>
        <v>0</v>
      </c>
      <c r="P2886" s="6">
        <f>FORECAST(J2886,Inputs!$B$10:$B$18,Inputs!$A$10:$A$18)</f>
        <v>33.57947538851964</v>
      </c>
      <c r="Q2886" s="6">
        <f>IF(Inputs!$D$10="Yes",IF('Hourly Calcs'!P2886&gt;'Hourly Calcs'!K2886,'Hourly Calcs'!O2886,N2886+O2886),N2886+O2886)</f>
        <v>0</v>
      </c>
      <c r="R2886" s="12">
        <f t="shared" si="402"/>
        <v>0</v>
      </c>
      <c r="S2886" s="1">
        <f>IF(AND(A2886&gt;=5,A2886&lt;=9),INDEX(Demand!$C$3:$C$26,C2886),INDEX(Demand!$B$3:$B$26,C2886))</f>
        <v>600</v>
      </c>
      <c r="T2886" s="7">
        <f t="shared" si="403"/>
        <v>0</v>
      </c>
      <c r="U2886" s="7">
        <f t="shared" si="404"/>
        <v>0</v>
      </c>
    </row>
    <row r="2887" spans="1:21" x14ac:dyDescent="0.2">
      <c r="A2887" s="1">
        <v>4</v>
      </c>
      <c r="B2887" s="1">
        <v>30</v>
      </c>
      <c r="C2887" s="1">
        <v>23</v>
      </c>
      <c r="D2887">
        <v>9.1999999999999993</v>
      </c>
      <c r="E2887">
        <v>9.1</v>
      </c>
      <c r="F2887">
        <v>99</v>
      </c>
      <c r="G2887">
        <v>0</v>
      </c>
      <c r="H2887">
        <v>0</v>
      </c>
      <c r="I2887">
        <v>0</v>
      </c>
      <c r="J2887" s="4">
        <f t="shared" si="399"/>
        <v>341.38178389834604</v>
      </c>
      <c r="K2887" s="4">
        <f t="shared" si="400"/>
        <v>-22.338313190669311</v>
      </c>
      <c r="L2887" s="5">
        <f t="shared" si="405"/>
        <v>0</v>
      </c>
      <c r="M2887" s="5">
        <f t="shared" si="406"/>
        <v>0</v>
      </c>
      <c r="N2887" s="6">
        <f t="shared" si="398"/>
        <v>0</v>
      </c>
      <c r="O2887" s="6">
        <f t="shared" si="401"/>
        <v>0</v>
      </c>
      <c r="P2887" s="6">
        <f>FORECAST(J2887,Inputs!$B$10:$B$18,Inputs!$A$10:$A$18)</f>
        <v>33.71649799905876</v>
      </c>
      <c r="Q2887" s="6">
        <f>IF(Inputs!$D$10="Yes",IF('Hourly Calcs'!P2887&gt;'Hourly Calcs'!K2887,'Hourly Calcs'!O2887,N2887+O2887),N2887+O2887)</f>
        <v>0</v>
      </c>
      <c r="R2887" s="12">
        <f t="shared" si="402"/>
        <v>0</v>
      </c>
      <c r="S2887" s="1">
        <f>IF(AND(A2887&gt;=5,A2887&lt;=9),INDEX(Demand!$C$3:$C$26,C2887),INDEX(Demand!$B$3:$B$26,C2887))</f>
        <v>500</v>
      </c>
      <c r="T2887" s="7">
        <f t="shared" si="403"/>
        <v>0</v>
      </c>
      <c r="U2887" s="7">
        <f t="shared" si="404"/>
        <v>0</v>
      </c>
    </row>
    <row r="2888" spans="1:21" x14ac:dyDescent="0.2">
      <c r="A2888" s="1">
        <v>4</v>
      </c>
      <c r="B2888" s="1">
        <v>30</v>
      </c>
      <c r="C2888" s="1">
        <v>24</v>
      </c>
      <c r="D2888">
        <v>9.3000000000000007</v>
      </c>
      <c r="E2888">
        <v>9</v>
      </c>
      <c r="F2888">
        <v>98</v>
      </c>
      <c r="G2888">
        <v>0</v>
      </c>
      <c r="H2888">
        <v>0</v>
      </c>
      <c r="I2888">
        <v>0</v>
      </c>
      <c r="J2888" s="4">
        <f t="shared" si="399"/>
        <v>357.03141570642288</v>
      </c>
      <c r="K2888" s="4">
        <f t="shared" si="400"/>
        <v>-24.107058141513974</v>
      </c>
      <c r="L2888" s="5">
        <f t="shared" si="405"/>
        <v>0</v>
      </c>
      <c r="M2888" s="5">
        <f t="shared" si="406"/>
        <v>0</v>
      </c>
      <c r="N2888" s="6">
        <f t="shared" si="398"/>
        <v>0</v>
      </c>
      <c r="O2888" s="6">
        <f t="shared" si="401"/>
        <v>0</v>
      </c>
      <c r="P2888" s="6">
        <f>FORECAST(J2888,Inputs!$B$10:$B$18,Inputs!$A$10:$A$18)</f>
        <v>33.861401997281689</v>
      </c>
      <c r="Q2888" s="6">
        <f>IF(Inputs!$D$10="Yes",IF('Hourly Calcs'!P2888&gt;'Hourly Calcs'!K2888,'Hourly Calcs'!O2888,N2888+O2888),N2888+O2888)</f>
        <v>0</v>
      </c>
      <c r="R2888" s="12">
        <f t="shared" si="402"/>
        <v>0</v>
      </c>
      <c r="S2888" s="1">
        <f>IF(AND(A2888&gt;=5,A2888&lt;=9),INDEX(Demand!$C$3:$C$26,C2888),INDEX(Demand!$B$3:$B$26,C2888))</f>
        <v>400</v>
      </c>
      <c r="T2888" s="7">
        <f t="shared" si="403"/>
        <v>0</v>
      </c>
      <c r="U2888" s="7">
        <f t="shared" si="404"/>
        <v>0</v>
      </c>
    </row>
    <row r="2889" spans="1:21" x14ac:dyDescent="0.2">
      <c r="A2889" s="1">
        <v>5</v>
      </c>
      <c r="B2889" s="1">
        <v>1</v>
      </c>
      <c r="C2889" s="1">
        <v>1</v>
      </c>
      <c r="D2889">
        <v>9.4</v>
      </c>
      <c r="E2889">
        <v>9</v>
      </c>
      <c r="F2889">
        <v>98</v>
      </c>
      <c r="G2889">
        <v>0</v>
      </c>
      <c r="H2889">
        <v>0</v>
      </c>
      <c r="I2889">
        <v>0</v>
      </c>
      <c r="J2889" s="4">
        <f t="shared" si="399"/>
        <v>12.827854860315711</v>
      </c>
      <c r="K2889" s="4">
        <f t="shared" si="400"/>
        <v>-23.276974243643622</v>
      </c>
      <c r="L2889" s="5">
        <f t="shared" si="405"/>
        <v>0</v>
      </c>
      <c r="M2889" s="5">
        <f t="shared" si="406"/>
        <v>0</v>
      </c>
      <c r="N2889" s="6">
        <f t="shared" ref="N2889:N2952" si="407">H2889*MAX(0,COS(2*ASIN(SQRT(SIN(RADIANS($B$4))^2+COS(RADIANS($K2889))^2-2*SIN(RADIANS($B$4))*COS(RADIANS($K2889))*COS(RADIANS($J2889-$B$5))+(SIN(RADIANS($K2889))-COS(RADIANS($B$4)))^2)/2)))</f>
        <v>0</v>
      </c>
      <c r="O2889" s="6">
        <f t="shared" si="401"/>
        <v>0</v>
      </c>
      <c r="P2889" s="6">
        <f>FORECAST(J2889,Inputs!$B$10:$B$18,Inputs!$A$10:$A$18)</f>
        <v>30.674331989447367</v>
      </c>
      <c r="Q2889" s="6">
        <f>IF(Inputs!$D$10="Yes",IF('Hourly Calcs'!P2889&gt;'Hourly Calcs'!K2889,'Hourly Calcs'!O2889,N2889+O2889),N2889+O2889)</f>
        <v>0</v>
      </c>
      <c r="R2889" s="12">
        <f t="shared" si="402"/>
        <v>0</v>
      </c>
      <c r="S2889" s="1">
        <f>IF(AND(A2889&gt;=5,A2889&lt;=9),INDEX(Demand!$C$3:$C$26,C2889),INDEX(Demand!$B$3:$B$26,C2889))</f>
        <v>350</v>
      </c>
      <c r="T2889" s="7">
        <f t="shared" si="403"/>
        <v>0</v>
      </c>
      <c r="U2889" s="7">
        <f t="shared" si="404"/>
        <v>0</v>
      </c>
    </row>
    <row r="2890" spans="1:21" x14ac:dyDescent="0.2">
      <c r="A2890" s="1">
        <v>5</v>
      </c>
      <c r="B2890" s="1">
        <v>1</v>
      </c>
      <c r="C2890" s="1">
        <v>2</v>
      </c>
      <c r="D2890">
        <v>9.4</v>
      </c>
      <c r="E2890">
        <v>9</v>
      </c>
      <c r="F2890">
        <v>97</v>
      </c>
      <c r="G2890">
        <v>0</v>
      </c>
      <c r="H2890">
        <v>0</v>
      </c>
      <c r="I2890">
        <v>0</v>
      </c>
      <c r="J2890" s="4">
        <f t="shared" ref="J2890:J2953" si="408">solarazimuth($B$2,$B$3,$B$1,A2890,B2890,C2890,0,0,0,0)</f>
        <v>27.995788198197545</v>
      </c>
      <c r="K2890" s="4">
        <f t="shared" ref="K2890:K2953" si="409">solarelevation($B$2,$B$3,$B$1,A2890,B2890,C2890,0,0,0,0)</f>
        <v>-19.948001078598395</v>
      </c>
      <c r="L2890" s="5">
        <f t="shared" si="405"/>
        <v>0</v>
      </c>
      <c r="M2890" s="5">
        <f t="shared" si="406"/>
        <v>0</v>
      </c>
      <c r="N2890" s="6">
        <f t="shared" si="407"/>
        <v>0</v>
      </c>
      <c r="O2890" s="6">
        <f t="shared" ref="O2890:O2953" si="410">$I2890*(1+COS(RADIANS($B$4)))/2</f>
        <v>0</v>
      </c>
      <c r="P2890" s="6">
        <f>FORECAST(J2890,Inputs!$B$10:$B$18,Inputs!$A$10:$A$18)</f>
        <v>30.814775816649977</v>
      </c>
      <c r="Q2890" s="6">
        <f>IF(Inputs!$D$10="Yes",IF('Hourly Calcs'!P2890&gt;'Hourly Calcs'!K2890,'Hourly Calcs'!O2890,N2890+O2890),N2890+O2890)</f>
        <v>0</v>
      </c>
      <c r="R2890" s="12">
        <f t="shared" ref="R2890:R2953" si="411">$B$6*$E$1*Q2890</f>
        <v>0</v>
      </c>
      <c r="S2890" s="1">
        <f>IF(AND(A2890&gt;=5,A2890&lt;=9),INDEX(Demand!$C$3:$C$26,C2890),INDEX(Demand!$B$3:$B$26,C2890))</f>
        <v>350</v>
      </c>
      <c r="T2890" s="7">
        <f t="shared" ref="T2890:T2953" si="412">S2890-MAX(0,S2890-R2890)</f>
        <v>0</v>
      </c>
      <c r="U2890" s="7">
        <f t="shared" ref="U2890:U2953" si="413">MAX(0,R2890-S2890)</f>
        <v>0</v>
      </c>
    </row>
    <row r="2891" spans="1:21" x14ac:dyDescent="0.2">
      <c r="A2891" s="1">
        <v>5</v>
      </c>
      <c r="B2891" s="1">
        <v>1</v>
      </c>
      <c r="C2891" s="1">
        <v>3</v>
      </c>
      <c r="D2891">
        <v>9.5</v>
      </c>
      <c r="E2891">
        <v>9.1</v>
      </c>
      <c r="F2891">
        <v>97</v>
      </c>
      <c r="G2891">
        <v>0</v>
      </c>
      <c r="H2891">
        <v>0</v>
      </c>
      <c r="I2891">
        <v>0</v>
      </c>
      <c r="J2891" s="4">
        <f t="shared" si="408"/>
        <v>42.044654519055911</v>
      </c>
      <c r="K2891" s="4">
        <f t="shared" si="409"/>
        <v>-14.48061144883539</v>
      </c>
      <c r="L2891" s="5">
        <f t="shared" si="405"/>
        <v>0</v>
      </c>
      <c r="M2891" s="5">
        <f t="shared" si="406"/>
        <v>0</v>
      </c>
      <c r="N2891" s="6">
        <f t="shared" si="407"/>
        <v>0</v>
      </c>
      <c r="O2891" s="6">
        <f t="shared" si="410"/>
        <v>0</v>
      </c>
      <c r="P2891" s="6">
        <f>FORECAST(J2891,Inputs!$B$10:$B$18,Inputs!$A$10:$A$18)</f>
        <v>30.944857912213479</v>
      </c>
      <c r="Q2891" s="6">
        <f>IF(Inputs!$D$10="Yes",IF('Hourly Calcs'!P2891&gt;'Hourly Calcs'!K2891,'Hourly Calcs'!O2891,N2891+O2891),N2891+O2891)</f>
        <v>0</v>
      </c>
      <c r="R2891" s="12">
        <f t="shared" si="411"/>
        <v>0</v>
      </c>
      <c r="S2891" s="1">
        <f>IF(AND(A2891&gt;=5,A2891&lt;=9),INDEX(Demand!$C$3:$C$26,C2891),INDEX(Demand!$B$3:$B$26,C2891))</f>
        <v>350</v>
      </c>
      <c r="T2891" s="7">
        <f t="shared" si="412"/>
        <v>0</v>
      </c>
      <c r="U2891" s="7">
        <f t="shared" si="413"/>
        <v>0</v>
      </c>
    </row>
    <row r="2892" spans="1:21" x14ac:dyDescent="0.2">
      <c r="A2892" s="1">
        <v>5</v>
      </c>
      <c r="B2892" s="1">
        <v>1</v>
      </c>
      <c r="C2892" s="1">
        <v>4</v>
      </c>
      <c r="D2892">
        <v>9.5</v>
      </c>
      <c r="E2892">
        <v>9.1</v>
      </c>
      <c r="F2892">
        <v>98</v>
      </c>
      <c r="G2892">
        <v>0</v>
      </c>
      <c r="H2892">
        <v>0</v>
      </c>
      <c r="I2892">
        <v>0</v>
      </c>
      <c r="J2892" s="4">
        <f t="shared" si="408"/>
        <v>54.896741798948199</v>
      </c>
      <c r="K2892" s="4">
        <f t="shared" si="409"/>
        <v>-7.3436900214963003</v>
      </c>
      <c r="L2892" s="5">
        <f t="shared" si="405"/>
        <v>0</v>
      </c>
      <c r="M2892" s="5">
        <f t="shared" si="406"/>
        <v>0</v>
      </c>
      <c r="N2892" s="6">
        <f t="shared" si="407"/>
        <v>0</v>
      </c>
      <c r="O2892" s="6">
        <f t="shared" si="410"/>
        <v>0</v>
      </c>
      <c r="P2892" s="6">
        <f>FORECAST(J2892,Inputs!$B$10:$B$18,Inputs!$A$10:$A$18)</f>
        <v>31.063858720360628</v>
      </c>
      <c r="Q2892" s="6">
        <f>IF(Inputs!$D$10="Yes",IF('Hourly Calcs'!P2892&gt;'Hourly Calcs'!K2892,'Hourly Calcs'!O2892,N2892+O2892),N2892+O2892)</f>
        <v>0</v>
      </c>
      <c r="R2892" s="12">
        <f t="shared" si="411"/>
        <v>0</v>
      </c>
      <c r="S2892" s="1">
        <f>IF(AND(A2892&gt;=5,A2892&lt;=9),INDEX(Demand!$C$3:$C$26,C2892),INDEX(Demand!$B$3:$B$26,C2892))</f>
        <v>350</v>
      </c>
      <c r="T2892" s="7">
        <f t="shared" si="412"/>
        <v>0</v>
      </c>
      <c r="U2892" s="7">
        <f t="shared" si="413"/>
        <v>0</v>
      </c>
    </row>
    <row r="2893" spans="1:21" x14ac:dyDescent="0.2">
      <c r="A2893" s="1">
        <v>5</v>
      </c>
      <c r="B2893" s="1">
        <v>1</v>
      </c>
      <c r="C2893" s="1">
        <v>5</v>
      </c>
      <c r="D2893">
        <v>9.4</v>
      </c>
      <c r="E2893">
        <v>9.1</v>
      </c>
      <c r="F2893">
        <v>98</v>
      </c>
      <c r="G2893">
        <v>0</v>
      </c>
      <c r="H2893">
        <v>0</v>
      </c>
      <c r="I2893">
        <v>0</v>
      </c>
      <c r="J2893" s="4">
        <f t="shared" si="408"/>
        <v>66.791842463771374</v>
      </c>
      <c r="K2893" s="4">
        <f t="shared" si="409"/>
        <v>1.2774661634771007</v>
      </c>
      <c r="L2893" s="5">
        <f t="shared" si="405"/>
        <v>0</v>
      </c>
      <c r="M2893" s="5">
        <f t="shared" si="406"/>
        <v>32.722533836522899</v>
      </c>
      <c r="N2893" s="6">
        <f t="shared" si="407"/>
        <v>0</v>
      </c>
      <c r="O2893" s="6">
        <f t="shared" si="410"/>
        <v>0</v>
      </c>
      <c r="P2893" s="6">
        <f>FORECAST(J2893,Inputs!$B$10:$B$18,Inputs!$A$10:$A$18)</f>
        <v>31.173998541331216</v>
      </c>
      <c r="Q2893" s="6">
        <f>IF(Inputs!$D$10="Yes",IF('Hourly Calcs'!P2893&gt;'Hourly Calcs'!K2893,'Hourly Calcs'!O2893,N2893+O2893),N2893+O2893)</f>
        <v>0</v>
      </c>
      <c r="R2893" s="12">
        <f t="shared" si="411"/>
        <v>0</v>
      </c>
      <c r="S2893" s="1">
        <f>IF(AND(A2893&gt;=5,A2893&lt;=9),INDEX(Demand!$C$3:$C$26,C2893),INDEX(Demand!$B$3:$B$26,C2893))</f>
        <v>350</v>
      </c>
      <c r="T2893" s="7">
        <f t="shared" si="412"/>
        <v>0</v>
      </c>
      <c r="U2893" s="7">
        <f t="shared" si="413"/>
        <v>0</v>
      </c>
    </row>
    <row r="2894" spans="1:21" x14ac:dyDescent="0.2">
      <c r="A2894" s="1">
        <v>5</v>
      </c>
      <c r="B2894" s="1">
        <v>1</v>
      </c>
      <c r="C2894" s="1">
        <v>6</v>
      </c>
      <c r="D2894">
        <v>9.4</v>
      </c>
      <c r="E2894">
        <v>9.1</v>
      </c>
      <c r="F2894">
        <v>98</v>
      </c>
      <c r="G2894">
        <v>18</v>
      </c>
      <c r="H2894">
        <v>0</v>
      </c>
      <c r="I2894">
        <v>18</v>
      </c>
      <c r="J2894" s="4">
        <f t="shared" si="408"/>
        <v>78.152099949310227</v>
      </c>
      <c r="K2894" s="4">
        <f t="shared" si="409"/>
        <v>10.043960036833553</v>
      </c>
      <c r="L2894" s="5">
        <f t="shared" si="405"/>
        <v>86.847900050689773</v>
      </c>
      <c r="M2894" s="5">
        <f t="shared" si="406"/>
        <v>23.956039963166447</v>
      </c>
      <c r="N2894" s="6">
        <f t="shared" si="407"/>
        <v>0</v>
      </c>
      <c r="O2894" s="6">
        <f t="shared" si="410"/>
        <v>16.461338152995374</v>
      </c>
      <c r="P2894" s="6">
        <f>FORECAST(J2894,Inputs!$B$10:$B$18,Inputs!$A$10:$A$18)</f>
        <v>31.27918611064176</v>
      </c>
      <c r="Q2894" s="6">
        <f>IF(Inputs!$D$10="Yes",IF('Hourly Calcs'!P2894&gt;'Hourly Calcs'!K2894,'Hourly Calcs'!O2894,N2894+O2894),N2894+O2894)</f>
        <v>16.461338152995374</v>
      </c>
      <c r="R2894" s="12">
        <f t="shared" si="411"/>
        <v>78.224278903034019</v>
      </c>
      <c r="S2894" s="1">
        <f>IF(AND(A2894&gt;=5,A2894&lt;=9),INDEX(Demand!$C$3:$C$26,C2894),INDEX(Demand!$B$3:$B$26,C2894))</f>
        <v>350</v>
      </c>
      <c r="T2894" s="7">
        <f t="shared" si="412"/>
        <v>78.224278903034019</v>
      </c>
      <c r="U2894" s="7">
        <f t="shared" si="413"/>
        <v>0</v>
      </c>
    </row>
    <row r="2895" spans="1:21" x14ac:dyDescent="0.2">
      <c r="A2895" s="1">
        <v>5</v>
      </c>
      <c r="B2895" s="1">
        <v>1</v>
      </c>
      <c r="C2895" s="1">
        <v>7</v>
      </c>
      <c r="D2895">
        <v>9.6</v>
      </c>
      <c r="E2895">
        <v>9.1999999999999993</v>
      </c>
      <c r="F2895">
        <v>97</v>
      </c>
      <c r="G2895">
        <v>49</v>
      </c>
      <c r="H2895">
        <v>0</v>
      </c>
      <c r="I2895">
        <v>49</v>
      </c>
      <c r="J2895" s="4">
        <f t="shared" si="408"/>
        <v>89.5166053009428</v>
      </c>
      <c r="K2895" s="4">
        <f t="shared" si="409"/>
        <v>19.434986859310115</v>
      </c>
      <c r="L2895" s="5">
        <f t="shared" si="405"/>
        <v>75.4833946990572</v>
      </c>
      <c r="M2895" s="5">
        <f t="shared" si="406"/>
        <v>14.565013140689885</v>
      </c>
      <c r="N2895" s="6">
        <f t="shared" si="407"/>
        <v>0</v>
      </c>
      <c r="O2895" s="6">
        <f t="shared" si="410"/>
        <v>44.811420527598521</v>
      </c>
      <c r="P2895" s="6">
        <f>FORECAST(J2895,Inputs!$B$10:$B$18,Inputs!$A$10:$A$18)</f>
        <v>31.384413012045766</v>
      </c>
      <c r="Q2895" s="6">
        <f>IF(Inputs!$D$10="Yes",IF('Hourly Calcs'!P2895&gt;'Hourly Calcs'!K2895,'Hourly Calcs'!O2895,N2895+O2895),N2895+O2895)</f>
        <v>44.811420527598521</v>
      </c>
      <c r="R2895" s="12">
        <f t="shared" si="411"/>
        <v>212.94387034714816</v>
      </c>
      <c r="S2895" s="1">
        <f>IF(AND(A2895&gt;=5,A2895&lt;=9),INDEX(Demand!$C$3:$C$26,C2895),INDEX(Demand!$B$3:$B$26,C2895))</f>
        <v>350</v>
      </c>
      <c r="T2895" s="7">
        <f t="shared" si="412"/>
        <v>212.94387034714816</v>
      </c>
      <c r="U2895" s="7">
        <f t="shared" si="413"/>
        <v>0</v>
      </c>
    </row>
    <row r="2896" spans="1:21" x14ac:dyDescent="0.2">
      <c r="A2896" s="1">
        <v>5</v>
      </c>
      <c r="B2896" s="1">
        <v>1</v>
      </c>
      <c r="C2896" s="1">
        <v>8</v>
      </c>
      <c r="D2896">
        <v>9.8000000000000007</v>
      </c>
      <c r="E2896">
        <v>8.8000000000000007</v>
      </c>
      <c r="F2896">
        <v>93</v>
      </c>
      <c r="G2896">
        <v>101</v>
      </c>
      <c r="H2896">
        <v>0</v>
      </c>
      <c r="I2896">
        <v>101</v>
      </c>
      <c r="J2896" s="4">
        <f t="shared" si="408"/>
        <v>101.55810454660875</v>
      </c>
      <c r="K2896" s="4">
        <f t="shared" si="409"/>
        <v>28.863446873972059</v>
      </c>
      <c r="L2896" s="5">
        <f t="shared" si="405"/>
        <v>63.441895453391254</v>
      </c>
      <c r="M2896" s="5">
        <f t="shared" si="406"/>
        <v>5.1365531260279411</v>
      </c>
      <c r="N2896" s="6">
        <f t="shared" si="407"/>
        <v>0</v>
      </c>
      <c r="O2896" s="6">
        <f t="shared" si="410"/>
        <v>92.366397414029606</v>
      </c>
      <c r="P2896" s="6">
        <f>FORECAST(J2896,Inputs!$B$10:$B$18,Inputs!$A$10:$A$18)</f>
        <v>31.495908375431561</v>
      </c>
      <c r="Q2896" s="6">
        <f>IF(Inputs!$D$10="Yes",IF('Hourly Calcs'!P2896&gt;'Hourly Calcs'!K2896,'Hourly Calcs'!O2896,N2896+O2896),N2896+O2896)</f>
        <v>92.366397414029606</v>
      </c>
      <c r="R2896" s="12">
        <f t="shared" si="411"/>
        <v>438.92512051146866</v>
      </c>
      <c r="S2896" s="1">
        <f>IF(AND(A2896&gt;=5,A2896&lt;=9),INDEX(Demand!$C$3:$C$26,C2896),INDEX(Demand!$B$3:$B$26,C2896))</f>
        <v>350</v>
      </c>
      <c r="T2896" s="7">
        <f t="shared" si="412"/>
        <v>350</v>
      </c>
      <c r="U2896" s="7">
        <f t="shared" si="413"/>
        <v>88.925120511468663</v>
      </c>
    </row>
    <row r="2897" spans="1:21" x14ac:dyDescent="0.2">
      <c r="A2897" s="1">
        <v>5</v>
      </c>
      <c r="B2897" s="1">
        <v>1</v>
      </c>
      <c r="C2897" s="1">
        <v>9</v>
      </c>
      <c r="D2897">
        <v>10.4</v>
      </c>
      <c r="E2897">
        <v>8.8000000000000007</v>
      </c>
      <c r="F2897">
        <v>90</v>
      </c>
      <c r="G2897">
        <v>154</v>
      </c>
      <c r="H2897">
        <v>0</v>
      </c>
      <c r="I2897">
        <v>154</v>
      </c>
      <c r="J2897" s="4">
        <f t="shared" si="408"/>
        <v>115.15750383725134</v>
      </c>
      <c r="K2897" s="4">
        <f t="shared" si="409"/>
        <v>37.864878356133033</v>
      </c>
      <c r="L2897" s="5">
        <f t="shared" si="405"/>
        <v>49.84249616274866</v>
      </c>
      <c r="M2897" s="5">
        <f t="shared" si="406"/>
        <v>3.8648783561330333</v>
      </c>
      <c r="N2897" s="6">
        <f t="shared" si="407"/>
        <v>0</v>
      </c>
      <c r="O2897" s="6">
        <f t="shared" si="410"/>
        <v>140.8358930867382</v>
      </c>
      <c r="P2897" s="6">
        <f>FORECAST(J2897,Inputs!$B$10:$B$18,Inputs!$A$10:$A$18)</f>
        <v>31.621828739233806</v>
      </c>
      <c r="Q2897" s="6">
        <f>IF(Inputs!$D$10="Yes",IF('Hourly Calcs'!P2897&gt;'Hourly Calcs'!K2897,'Hourly Calcs'!O2897,N2897+O2897),N2897+O2897)</f>
        <v>140.8358930867382</v>
      </c>
      <c r="R2897" s="12">
        <f t="shared" si="411"/>
        <v>669.25216394817983</v>
      </c>
      <c r="S2897" s="1">
        <f>IF(AND(A2897&gt;=5,A2897&lt;=9),INDEX(Demand!$C$3:$C$26,C2897),INDEX(Demand!$B$3:$B$26,C2897))</f>
        <v>350</v>
      </c>
      <c r="T2897" s="7">
        <f t="shared" si="412"/>
        <v>350</v>
      </c>
      <c r="U2897" s="7">
        <f t="shared" si="413"/>
        <v>319.25216394817983</v>
      </c>
    </row>
    <row r="2898" spans="1:21" x14ac:dyDescent="0.2">
      <c r="A2898" s="1">
        <v>5</v>
      </c>
      <c r="B2898" s="1">
        <v>1</v>
      </c>
      <c r="C2898" s="1">
        <v>10</v>
      </c>
      <c r="D2898">
        <v>11.2</v>
      </c>
      <c r="E2898">
        <v>9.1999999999999993</v>
      </c>
      <c r="F2898">
        <v>87</v>
      </c>
      <c r="G2898">
        <v>400</v>
      </c>
      <c r="H2898">
        <v>133</v>
      </c>
      <c r="I2898">
        <v>309</v>
      </c>
      <c r="J2898" s="4">
        <f t="shared" si="408"/>
        <v>131.45711573019813</v>
      </c>
      <c r="K2898" s="4">
        <f t="shared" si="409"/>
        <v>45.804390327767329</v>
      </c>
      <c r="L2898" s="5">
        <f t="shared" si="405"/>
        <v>33.542884269801874</v>
      </c>
      <c r="M2898" s="5">
        <f t="shared" si="406"/>
        <v>11.804390327767329</v>
      </c>
      <c r="N2898" s="6">
        <f t="shared" si="407"/>
        <v>122.26604521087286</v>
      </c>
      <c r="O2898" s="6">
        <f t="shared" si="410"/>
        <v>282.58630495975393</v>
      </c>
      <c r="P2898" s="6">
        <f>FORECAST(J2898,Inputs!$B$10:$B$18,Inputs!$A$10:$A$18)</f>
        <v>31.772751071575907</v>
      </c>
      <c r="Q2898" s="6">
        <f>IF(Inputs!$D$10="Yes",IF('Hourly Calcs'!P2898&gt;'Hourly Calcs'!K2898,'Hourly Calcs'!O2898,N2898+O2898),N2898+O2898)</f>
        <v>404.85235017062678</v>
      </c>
      <c r="R2898" s="12">
        <f t="shared" si="411"/>
        <v>1923.8583680108184</v>
      </c>
      <c r="S2898" s="1">
        <f>IF(AND(A2898&gt;=5,A2898&lt;=9),INDEX(Demand!$C$3:$C$26,C2898),INDEX(Demand!$B$3:$B$26,C2898))</f>
        <v>600</v>
      </c>
      <c r="T2898" s="7">
        <f t="shared" si="412"/>
        <v>600</v>
      </c>
      <c r="U2898" s="7">
        <f t="shared" si="413"/>
        <v>1323.8583680108184</v>
      </c>
    </row>
    <row r="2899" spans="1:21" x14ac:dyDescent="0.2">
      <c r="A2899" s="1">
        <v>5</v>
      </c>
      <c r="B2899" s="1">
        <v>1</v>
      </c>
      <c r="C2899" s="1">
        <v>11</v>
      </c>
      <c r="D2899">
        <v>11.6</v>
      </c>
      <c r="E2899">
        <v>9.8000000000000007</v>
      </c>
      <c r="F2899">
        <v>89</v>
      </c>
      <c r="G2899">
        <v>465</v>
      </c>
      <c r="H2899">
        <v>88</v>
      </c>
      <c r="I2899">
        <v>398</v>
      </c>
      <c r="J2899" s="4">
        <f t="shared" si="408"/>
        <v>151.5796621174334</v>
      </c>
      <c r="K2899" s="4">
        <f t="shared" si="409"/>
        <v>51.735884329220262</v>
      </c>
      <c r="L2899" s="5">
        <f t="shared" si="405"/>
        <v>13.420337882566599</v>
      </c>
      <c r="M2899" s="5">
        <f t="shared" si="406"/>
        <v>17.735884329220262</v>
      </c>
      <c r="N2899" s="6">
        <f t="shared" si="407"/>
        <v>86.924256720831025</v>
      </c>
      <c r="O2899" s="6">
        <f t="shared" si="410"/>
        <v>363.9784769384533</v>
      </c>
      <c r="P2899" s="6">
        <f>FORECAST(J2899,Inputs!$B$10:$B$18,Inputs!$A$10:$A$18)</f>
        <v>31.959070945531789</v>
      </c>
      <c r="Q2899" s="6">
        <f>IF(Inputs!$D$10="Yes",IF('Hourly Calcs'!P2899&gt;'Hourly Calcs'!K2899,'Hourly Calcs'!O2899,N2899+O2899),N2899+O2899)</f>
        <v>450.90273365928431</v>
      </c>
      <c r="R2899" s="12">
        <f t="shared" si="411"/>
        <v>2142.6897903489189</v>
      </c>
      <c r="S2899" s="1">
        <f>IF(AND(A2899&gt;=5,A2899&lt;=9),INDEX(Demand!$C$3:$C$26,C2899),INDEX(Demand!$B$3:$B$26,C2899))</f>
        <v>600</v>
      </c>
      <c r="T2899" s="7">
        <f t="shared" si="412"/>
        <v>600</v>
      </c>
      <c r="U2899" s="7">
        <f t="shared" si="413"/>
        <v>1542.6897903489189</v>
      </c>
    </row>
    <row r="2900" spans="1:21" x14ac:dyDescent="0.2">
      <c r="A2900" s="1">
        <v>5</v>
      </c>
      <c r="B2900" s="1">
        <v>1</v>
      </c>
      <c r="C2900" s="1">
        <v>12</v>
      </c>
      <c r="D2900">
        <v>12.3</v>
      </c>
      <c r="E2900">
        <v>10</v>
      </c>
      <c r="F2900">
        <v>86</v>
      </c>
      <c r="G2900">
        <v>818</v>
      </c>
      <c r="H2900">
        <v>687</v>
      </c>
      <c r="I2900">
        <v>256</v>
      </c>
      <c r="J2900" s="4">
        <f t="shared" si="408"/>
        <v>175.3644335914326</v>
      </c>
      <c r="K2900" s="4">
        <f t="shared" si="409"/>
        <v>54.464637815419096</v>
      </c>
      <c r="L2900" s="5">
        <f t="shared" si="405"/>
        <v>10.364433591432601</v>
      </c>
      <c r="M2900" s="5">
        <f t="shared" si="406"/>
        <v>20.464637815419096</v>
      </c>
      <c r="N2900" s="6">
        <f t="shared" si="407"/>
        <v>683.1101837577196</v>
      </c>
      <c r="O2900" s="6">
        <f t="shared" si="410"/>
        <v>234.11680928704533</v>
      </c>
      <c r="P2900" s="6">
        <f>FORECAST(J2900,Inputs!$B$10:$B$18,Inputs!$A$10:$A$18)</f>
        <v>32.179300311031781</v>
      </c>
      <c r="Q2900" s="6">
        <f>IF(Inputs!$D$10="Yes",IF('Hourly Calcs'!P2900&gt;'Hourly Calcs'!K2900,'Hourly Calcs'!O2900,N2900+O2900),N2900+O2900)</f>
        <v>917.22699304476487</v>
      </c>
      <c r="R2900" s="12">
        <f t="shared" si="411"/>
        <v>4358.6626709487227</v>
      </c>
      <c r="S2900" s="1">
        <f>IF(AND(A2900&gt;=5,A2900&lt;=9),INDEX(Demand!$C$3:$C$26,C2900),INDEX(Demand!$B$3:$B$26,C2900))</f>
        <v>600</v>
      </c>
      <c r="T2900" s="7">
        <f t="shared" si="412"/>
        <v>600</v>
      </c>
      <c r="U2900" s="7">
        <f t="shared" si="413"/>
        <v>3758.6626709487227</v>
      </c>
    </row>
    <row r="2901" spans="1:21" x14ac:dyDescent="0.2">
      <c r="A2901" s="1">
        <v>5</v>
      </c>
      <c r="B2901" s="1">
        <v>1</v>
      </c>
      <c r="C2901" s="1">
        <v>13</v>
      </c>
      <c r="D2901">
        <v>13</v>
      </c>
      <c r="E2901">
        <v>9.9</v>
      </c>
      <c r="F2901">
        <v>81</v>
      </c>
      <c r="G2901">
        <v>504</v>
      </c>
      <c r="H2901">
        <v>152</v>
      </c>
      <c r="I2901">
        <v>379</v>
      </c>
      <c r="J2901" s="4">
        <f t="shared" si="408"/>
        <v>199.91098138461587</v>
      </c>
      <c r="K2901" s="4">
        <f t="shared" si="409"/>
        <v>53.207017550786546</v>
      </c>
      <c r="L2901" s="5">
        <f t="shared" si="405"/>
        <v>34.910981384615866</v>
      </c>
      <c r="M2901" s="5">
        <f t="shared" si="406"/>
        <v>19.207017550786546</v>
      </c>
      <c r="N2901" s="6">
        <f t="shared" si="407"/>
        <v>142.65831788407152</v>
      </c>
      <c r="O2901" s="6">
        <f t="shared" si="410"/>
        <v>346.60261999918038</v>
      </c>
      <c r="P2901" s="6">
        <f>FORECAST(J2901,Inputs!$B$10:$B$18,Inputs!$A$10:$A$18)</f>
        <v>32.406583160968665</v>
      </c>
      <c r="Q2901" s="6">
        <f>IF(Inputs!$D$10="Yes",IF('Hourly Calcs'!P2901&gt;'Hourly Calcs'!K2901,'Hourly Calcs'!O2901,N2901+O2901),N2901+O2901)</f>
        <v>489.26093788325193</v>
      </c>
      <c r="R2901" s="12">
        <f t="shared" si="411"/>
        <v>2324.9679768212131</v>
      </c>
      <c r="S2901" s="1">
        <f>IF(AND(A2901&gt;=5,A2901&lt;=9),INDEX(Demand!$C$3:$C$26,C2901),INDEX(Demand!$B$3:$B$26,C2901))</f>
        <v>600</v>
      </c>
      <c r="T2901" s="7">
        <f t="shared" si="412"/>
        <v>600</v>
      </c>
      <c r="U2901" s="7">
        <f t="shared" si="413"/>
        <v>1724.9679768212131</v>
      </c>
    </row>
    <row r="2902" spans="1:21" x14ac:dyDescent="0.2">
      <c r="A2902" s="1">
        <v>5</v>
      </c>
      <c r="B2902" s="1">
        <v>1</v>
      </c>
      <c r="C2902" s="1">
        <v>14</v>
      </c>
      <c r="D2902">
        <v>12.9</v>
      </c>
      <c r="E2902">
        <v>8.5</v>
      </c>
      <c r="F2902">
        <v>75</v>
      </c>
      <c r="G2902">
        <v>475</v>
      </c>
      <c r="H2902">
        <v>89</v>
      </c>
      <c r="I2902">
        <v>406</v>
      </c>
      <c r="J2902" s="4">
        <f t="shared" si="408"/>
        <v>221.57018983949712</v>
      </c>
      <c r="K2902" s="4">
        <f t="shared" si="409"/>
        <v>48.349130661208477</v>
      </c>
      <c r="L2902" s="5">
        <f t="shared" si="405"/>
        <v>56.570189839497118</v>
      </c>
      <c r="M2902" s="5">
        <f t="shared" si="406"/>
        <v>14.349130661208477</v>
      </c>
      <c r="N2902" s="6">
        <f t="shared" si="407"/>
        <v>73.354023221262821</v>
      </c>
      <c r="O2902" s="6">
        <f t="shared" si="410"/>
        <v>371.29462722867345</v>
      </c>
      <c r="P2902" s="6">
        <f>FORECAST(J2902,Inputs!$B$10:$B$18,Inputs!$A$10:$A$18)</f>
        <v>32.607131387402745</v>
      </c>
      <c r="Q2902" s="6">
        <f>IF(Inputs!$D$10="Yes",IF('Hourly Calcs'!P2902&gt;'Hourly Calcs'!K2902,'Hourly Calcs'!O2902,N2902+O2902),N2902+O2902)</f>
        <v>444.64865044993627</v>
      </c>
      <c r="R2902" s="12">
        <f t="shared" si="411"/>
        <v>2112.9703869380969</v>
      </c>
      <c r="S2902" s="1">
        <f>IF(AND(A2902&gt;=5,A2902&lt;=9),INDEX(Demand!$C$3:$C$26,C2902),INDEX(Demand!$B$3:$B$26,C2902))</f>
        <v>600</v>
      </c>
      <c r="T2902" s="7">
        <f t="shared" si="412"/>
        <v>600</v>
      </c>
      <c r="U2902" s="7">
        <f t="shared" si="413"/>
        <v>1512.9703869380969</v>
      </c>
    </row>
    <row r="2903" spans="1:21" x14ac:dyDescent="0.2">
      <c r="A2903" s="1">
        <v>5</v>
      </c>
      <c r="B2903" s="1">
        <v>1</v>
      </c>
      <c r="C2903" s="1">
        <v>15</v>
      </c>
      <c r="D2903">
        <v>12.1</v>
      </c>
      <c r="E2903">
        <v>7.8</v>
      </c>
      <c r="F2903">
        <v>75</v>
      </c>
      <c r="G2903">
        <v>416</v>
      </c>
      <c r="H2903">
        <v>127</v>
      </c>
      <c r="I2903">
        <v>326</v>
      </c>
      <c r="J2903" s="4">
        <f t="shared" si="408"/>
        <v>239.21183271442962</v>
      </c>
      <c r="K2903" s="4">
        <f t="shared" si="409"/>
        <v>41.04452984831142</v>
      </c>
      <c r="L2903" s="5">
        <f t="shared" si="405"/>
        <v>74.211832714429619</v>
      </c>
      <c r="M2903" s="5">
        <f t="shared" si="406"/>
        <v>7.04452984831142</v>
      </c>
      <c r="N2903" s="6">
        <f t="shared" si="407"/>
        <v>83.709785839804681</v>
      </c>
      <c r="O2903" s="6">
        <f t="shared" si="410"/>
        <v>298.13312432647177</v>
      </c>
      <c r="P2903" s="6">
        <f>FORECAST(J2903,Inputs!$B$10:$B$18,Inputs!$A$10:$A$18)</f>
        <v>32.770479932541015</v>
      </c>
      <c r="Q2903" s="6">
        <f>IF(Inputs!$D$10="Yes",IF('Hourly Calcs'!P2903&gt;'Hourly Calcs'!K2903,'Hourly Calcs'!O2903,N2903+O2903),N2903+O2903)</f>
        <v>381.84291016627645</v>
      </c>
      <c r="R2903" s="12">
        <f t="shared" si="411"/>
        <v>1814.5175091101455</v>
      </c>
      <c r="S2903" s="1">
        <f>IF(AND(A2903&gt;=5,A2903&lt;=9),INDEX(Demand!$C$3:$C$26,C2903),INDEX(Demand!$B$3:$B$26,C2903))</f>
        <v>600</v>
      </c>
      <c r="T2903" s="7">
        <f t="shared" si="412"/>
        <v>600</v>
      </c>
      <c r="U2903" s="7">
        <f t="shared" si="413"/>
        <v>1214.5175091101455</v>
      </c>
    </row>
    <row r="2904" spans="1:21" x14ac:dyDescent="0.2">
      <c r="A2904" s="1">
        <v>5</v>
      </c>
      <c r="B2904" s="1">
        <v>1</v>
      </c>
      <c r="C2904" s="1">
        <v>16</v>
      </c>
      <c r="D2904">
        <v>11.7</v>
      </c>
      <c r="E2904">
        <v>6.2</v>
      </c>
      <c r="F2904">
        <v>69</v>
      </c>
      <c r="G2904">
        <v>331</v>
      </c>
      <c r="H2904">
        <v>118</v>
      </c>
      <c r="I2904">
        <v>261</v>
      </c>
      <c r="J2904" s="4">
        <f t="shared" si="408"/>
        <v>253.68923571959817</v>
      </c>
      <c r="K2904" s="4">
        <f t="shared" si="409"/>
        <v>32.365985613693375</v>
      </c>
      <c r="L2904" s="5">
        <f t="shared" si="405"/>
        <v>88.689235719598173</v>
      </c>
      <c r="M2904" s="5">
        <f t="shared" si="406"/>
        <v>1.6340143863066245</v>
      </c>
      <c r="N2904" s="6">
        <f t="shared" si="407"/>
        <v>53.643898444419555</v>
      </c>
      <c r="O2904" s="6">
        <f t="shared" si="410"/>
        <v>238.68940321843294</v>
      </c>
      <c r="P2904" s="6">
        <f>FORECAST(J2904,Inputs!$B$10:$B$18,Inputs!$A$10:$A$18)</f>
        <v>32.904529960366645</v>
      </c>
      <c r="Q2904" s="6">
        <f>IF(Inputs!$D$10="Yes",IF('Hourly Calcs'!P2904&gt;'Hourly Calcs'!K2904,'Hourly Calcs'!O2904,N2904+O2904),N2904+O2904)</f>
        <v>238.68940321843294</v>
      </c>
      <c r="R2904" s="12">
        <f t="shared" si="411"/>
        <v>1134.2520440939934</v>
      </c>
      <c r="S2904" s="1">
        <f>IF(AND(A2904&gt;=5,A2904&lt;=9),INDEX(Demand!$C$3:$C$26,C2904),INDEX(Demand!$B$3:$B$26,C2904))</f>
        <v>900</v>
      </c>
      <c r="T2904" s="7">
        <f t="shared" si="412"/>
        <v>900</v>
      </c>
      <c r="U2904" s="7">
        <f t="shared" si="413"/>
        <v>234.25204409399339</v>
      </c>
    </row>
    <row r="2905" spans="1:21" x14ac:dyDescent="0.2">
      <c r="A2905" s="1">
        <v>5</v>
      </c>
      <c r="B2905" s="1">
        <v>1</v>
      </c>
      <c r="C2905" s="1">
        <v>17</v>
      </c>
      <c r="D2905">
        <v>11.8</v>
      </c>
      <c r="E2905">
        <v>2.9</v>
      </c>
      <c r="F2905">
        <v>54</v>
      </c>
      <c r="G2905">
        <v>375</v>
      </c>
      <c r="H2905">
        <v>468</v>
      </c>
      <c r="I2905">
        <v>165</v>
      </c>
      <c r="J2905" s="4">
        <f t="shared" si="408"/>
        <v>266.20816576521116</v>
      </c>
      <c r="K2905" s="4">
        <f t="shared" si="409"/>
        <v>23.05333934028296</v>
      </c>
      <c r="L2905" s="5">
        <f t="shared" si="405"/>
        <v>0</v>
      </c>
      <c r="M2905" s="5">
        <f t="shared" si="406"/>
        <v>10.94666065971704</v>
      </c>
      <c r="N2905" s="6">
        <f t="shared" si="407"/>
        <v>105.12616272993387</v>
      </c>
      <c r="O2905" s="6">
        <f t="shared" si="410"/>
        <v>150.89559973579094</v>
      </c>
      <c r="P2905" s="6">
        <f>FORECAST(J2905,Inputs!$B$10:$B$18,Inputs!$A$10:$A$18)</f>
        <v>33.02044597930751</v>
      </c>
      <c r="Q2905" s="6">
        <f>IF(Inputs!$D$10="Yes",IF('Hourly Calcs'!P2905&gt;'Hourly Calcs'!K2905,'Hourly Calcs'!O2905,N2905+O2905),N2905+O2905)</f>
        <v>150.89559973579094</v>
      </c>
      <c r="R2905" s="12">
        <f t="shared" si="411"/>
        <v>717.05588994447851</v>
      </c>
      <c r="S2905" s="1">
        <f>IF(AND(A2905&gt;=5,A2905&lt;=9),INDEX(Demand!$C$3:$C$26,C2905),INDEX(Demand!$B$3:$B$26,C2905))</f>
        <v>900</v>
      </c>
      <c r="T2905" s="7">
        <f t="shared" si="412"/>
        <v>717.05588994447851</v>
      </c>
      <c r="U2905" s="7">
        <f t="shared" si="413"/>
        <v>0</v>
      </c>
    </row>
    <row r="2906" spans="1:21" x14ac:dyDescent="0.2">
      <c r="A2906" s="1">
        <v>5</v>
      </c>
      <c r="B2906" s="1">
        <v>1</v>
      </c>
      <c r="C2906" s="1">
        <v>18</v>
      </c>
      <c r="D2906">
        <v>10.7</v>
      </c>
      <c r="E2906">
        <v>3.1</v>
      </c>
      <c r="F2906">
        <v>59</v>
      </c>
      <c r="G2906">
        <v>190</v>
      </c>
      <c r="H2906">
        <v>299</v>
      </c>
      <c r="I2906">
        <v>103</v>
      </c>
      <c r="J2906" s="4">
        <f t="shared" si="408"/>
        <v>277.74848751588917</v>
      </c>
      <c r="K2906" s="4">
        <f t="shared" si="409"/>
        <v>13.617167489682402</v>
      </c>
      <c r="L2906" s="5">
        <f t="shared" si="405"/>
        <v>0</v>
      </c>
      <c r="M2906" s="5">
        <f t="shared" si="406"/>
        <v>20.382832510317598</v>
      </c>
      <c r="N2906" s="6">
        <f t="shared" si="407"/>
        <v>0</v>
      </c>
      <c r="O2906" s="6">
        <f t="shared" si="410"/>
        <v>94.195434986584644</v>
      </c>
      <c r="P2906" s="6">
        <f>FORECAST(J2906,Inputs!$B$10:$B$18,Inputs!$A$10:$A$18)</f>
        <v>33.127300810332308</v>
      </c>
      <c r="Q2906" s="6">
        <f>IF(Inputs!$D$10="Yes",IF('Hourly Calcs'!P2906&gt;'Hourly Calcs'!K2906,'Hourly Calcs'!O2906,N2906+O2906),N2906+O2906)</f>
        <v>94.195434986584644</v>
      </c>
      <c r="R2906" s="12">
        <f t="shared" si="411"/>
        <v>447.61670705625022</v>
      </c>
      <c r="S2906" s="1">
        <f>IF(AND(A2906&gt;=5,A2906&lt;=9),INDEX(Demand!$C$3:$C$26,C2906),INDEX(Demand!$B$3:$B$26,C2906))</f>
        <v>900</v>
      </c>
      <c r="T2906" s="7">
        <f t="shared" si="412"/>
        <v>447.61670705625022</v>
      </c>
      <c r="U2906" s="7">
        <f t="shared" si="413"/>
        <v>0</v>
      </c>
    </row>
    <row r="2907" spans="1:21" x14ac:dyDescent="0.2">
      <c r="A2907" s="1">
        <v>5</v>
      </c>
      <c r="B2907" s="1">
        <v>1</v>
      </c>
      <c r="C2907" s="1">
        <v>19</v>
      </c>
      <c r="D2907">
        <v>9.5</v>
      </c>
      <c r="E2907">
        <v>3.1</v>
      </c>
      <c r="F2907">
        <v>64</v>
      </c>
      <c r="G2907">
        <v>46</v>
      </c>
      <c r="H2907">
        <v>29</v>
      </c>
      <c r="I2907">
        <v>42</v>
      </c>
      <c r="J2907" s="4">
        <f t="shared" si="408"/>
        <v>289.05006204826776</v>
      </c>
      <c r="K2907" s="4">
        <f t="shared" si="409"/>
        <v>4.5168596872040325</v>
      </c>
      <c r="L2907" s="5">
        <f t="shared" si="405"/>
        <v>0</v>
      </c>
      <c r="M2907" s="5">
        <f t="shared" si="406"/>
        <v>29.483140312795967</v>
      </c>
      <c r="N2907" s="6">
        <f t="shared" si="407"/>
        <v>0</v>
      </c>
      <c r="O2907" s="6">
        <f t="shared" si="410"/>
        <v>38.409789023655875</v>
      </c>
      <c r="P2907" s="6">
        <f>FORECAST(J2907,Inputs!$B$10:$B$18,Inputs!$A$10:$A$18)</f>
        <v>33.23194501896544</v>
      </c>
      <c r="Q2907" s="6">
        <f>IF(Inputs!$D$10="Yes",IF('Hourly Calcs'!P2907&gt;'Hourly Calcs'!K2907,'Hourly Calcs'!O2907,N2907+O2907),N2907+O2907)</f>
        <v>38.409789023655875</v>
      </c>
      <c r="R2907" s="12">
        <f t="shared" si="411"/>
        <v>182.52331744041271</v>
      </c>
      <c r="S2907" s="1">
        <f>IF(AND(A2907&gt;=5,A2907&lt;=9),INDEX(Demand!$C$3:$C$26,C2907),INDEX(Demand!$B$3:$B$26,C2907))</f>
        <v>900</v>
      </c>
      <c r="T2907" s="7">
        <f t="shared" si="412"/>
        <v>182.52331744041271</v>
      </c>
      <c r="U2907" s="7">
        <f t="shared" si="413"/>
        <v>0</v>
      </c>
    </row>
    <row r="2908" spans="1:21" x14ac:dyDescent="0.2">
      <c r="A2908" s="1">
        <v>5</v>
      </c>
      <c r="B2908" s="1">
        <v>1</v>
      </c>
      <c r="C2908" s="1">
        <v>20</v>
      </c>
      <c r="D2908">
        <v>8.3000000000000007</v>
      </c>
      <c r="E2908">
        <v>0.6</v>
      </c>
      <c r="F2908">
        <v>58</v>
      </c>
      <c r="G2908">
        <v>2</v>
      </c>
      <c r="H2908">
        <v>0</v>
      </c>
      <c r="I2908">
        <v>2</v>
      </c>
      <c r="J2908" s="4">
        <f t="shared" si="408"/>
        <v>300.6946018488706</v>
      </c>
      <c r="K2908" s="4">
        <f t="shared" si="409"/>
        <v>-4.176781634839827</v>
      </c>
      <c r="L2908" s="5">
        <f t="shared" si="405"/>
        <v>0</v>
      </c>
      <c r="M2908" s="5">
        <f t="shared" si="406"/>
        <v>0</v>
      </c>
      <c r="N2908" s="6">
        <f t="shared" si="407"/>
        <v>0</v>
      </c>
      <c r="O2908" s="6">
        <f t="shared" si="410"/>
        <v>1.8290375725550416</v>
      </c>
      <c r="P2908" s="6">
        <f>FORECAST(J2908,Inputs!$B$10:$B$18,Inputs!$A$10:$A$18)</f>
        <v>33.339764831933984</v>
      </c>
      <c r="Q2908" s="6">
        <f>IF(Inputs!$D$10="Yes",IF('Hourly Calcs'!P2908&gt;'Hourly Calcs'!K2908,'Hourly Calcs'!O2908,N2908+O2908),N2908+O2908)</f>
        <v>1.8290375725550416</v>
      </c>
      <c r="R2908" s="12">
        <f t="shared" si="411"/>
        <v>8.6915865447815577</v>
      </c>
      <c r="S2908" s="1">
        <f>IF(AND(A2908&gt;=5,A2908&lt;=9),INDEX(Demand!$C$3:$C$26,C2908),INDEX(Demand!$B$3:$B$26,C2908))</f>
        <v>800</v>
      </c>
      <c r="T2908" s="7">
        <f t="shared" si="412"/>
        <v>8.6915865447815577</v>
      </c>
      <c r="U2908" s="7">
        <f t="shared" si="413"/>
        <v>0</v>
      </c>
    </row>
    <row r="2909" spans="1:21" x14ac:dyDescent="0.2">
      <c r="A2909" s="1">
        <v>5</v>
      </c>
      <c r="B2909" s="1">
        <v>1</v>
      </c>
      <c r="C2909" s="1">
        <v>21</v>
      </c>
      <c r="D2909">
        <v>8</v>
      </c>
      <c r="E2909">
        <v>-0.2</v>
      </c>
      <c r="F2909">
        <v>56</v>
      </c>
      <c r="G2909">
        <v>0</v>
      </c>
      <c r="H2909">
        <v>0</v>
      </c>
      <c r="I2909">
        <v>0</v>
      </c>
      <c r="J2909" s="4">
        <f t="shared" si="408"/>
        <v>313.14757895248044</v>
      </c>
      <c r="K2909" s="4">
        <f t="shared" si="409"/>
        <v>-11.800791456816086</v>
      </c>
      <c r="L2909" s="5">
        <f t="shared" si="405"/>
        <v>0</v>
      </c>
      <c r="M2909" s="5">
        <f t="shared" si="406"/>
        <v>0</v>
      </c>
      <c r="N2909" s="6">
        <f t="shared" si="407"/>
        <v>0</v>
      </c>
      <c r="O2909" s="6">
        <f t="shared" si="410"/>
        <v>0</v>
      </c>
      <c r="P2909" s="6">
        <f>FORECAST(J2909,Inputs!$B$10:$B$18,Inputs!$A$10:$A$18)</f>
        <v>33.455070175485929</v>
      </c>
      <c r="Q2909" s="6">
        <f>IF(Inputs!$D$10="Yes",IF('Hourly Calcs'!P2909&gt;'Hourly Calcs'!K2909,'Hourly Calcs'!O2909,N2909+O2909),N2909+O2909)</f>
        <v>0</v>
      </c>
      <c r="R2909" s="12">
        <f t="shared" si="411"/>
        <v>0</v>
      </c>
      <c r="S2909" s="1">
        <f>IF(AND(A2909&gt;=5,A2909&lt;=9),INDEX(Demand!$C$3:$C$26,C2909),INDEX(Demand!$B$3:$B$26,C2909))</f>
        <v>700</v>
      </c>
      <c r="T2909" s="7">
        <f t="shared" si="412"/>
        <v>0</v>
      </c>
      <c r="U2909" s="7">
        <f t="shared" si="413"/>
        <v>0</v>
      </c>
    </row>
    <row r="2910" spans="1:21" x14ac:dyDescent="0.2">
      <c r="A2910" s="1">
        <v>5</v>
      </c>
      <c r="B2910" s="1">
        <v>1</v>
      </c>
      <c r="C2910" s="1">
        <v>22</v>
      </c>
      <c r="D2910">
        <v>7.7</v>
      </c>
      <c r="E2910">
        <v>-0.2</v>
      </c>
      <c r="F2910">
        <v>57</v>
      </c>
      <c r="G2910">
        <v>0</v>
      </c>
      <c r="H2910">
        <v>0</v>
      </c>
      <c r="I2910">
        <v>0</v>
      </c>
      <c r="J2910" s="4">
        <f t="shared" si="408"/>
        <v>326.72487584805992</v>
      </c>
      <c r="K2910" s="4">
        <f t="shared" si="409"/>
        <v>-17.909350896526647</v>
      </c>
      <c r="L2910" s="5">
        <f t="shared" si="405"/>
        <v>0</v>
      </c>
      <c r="M2910" s="5">
        <f t="shared" si="406"/>
        <v>0</v>
      </c>
      <c r="N2910" s="6">
        <f t="shared" si="407"/>
        <v>0</v>
      </c>
      <c r="O2910" s="6">
        <f t="shared" si="410"/>
        <v>0</v>
      </c>
      <c r="P2910" s="6">
        <f>FORECAST(J2910,Inputs!$B$10:$B$18,Inputs!$A$10:$A$18)</f>
        <v>33.580785887482037</v>
      </c>
      <c r="Q2910" s="6">
        <f>IF(Inputs!$D$10="Yes",IF('Hourly Calcs'!P2910&gt;'Hourly Calcs'!K2910,'Hourly Calcs'!O2910,N2910+O2910),N2910+O2910)</f>
        <v>0</v>
      </c>
      <c r="R2910" s="12">
        <f t="shared" si="411"/>
        <v>0</v>
      </c>
      <c r="S2910" s="1">
        <f>IF(AND(A2910&gt;=5,A2910&lt;=9),INDEX(Demand!$C$3:$C$26,C2910),INDEX(Demand!$B$3:$B$26,C2910))</f>
        <v>600</v>
      </c>
      <c r="T2910" s="7">
        <f t="shared" si="412"/>
        <v>0</v>
      </c>
      <c r="U2910" s="7">
        <f t="shared" si="413"/>
        <v>0</v>
      </c>
    </row>
    <row r="2911" spans="1:21" x14ac:dyDescent="0.2">
      <c r="A2911" s="1">
        <v>5</v>
      </c>
      <c r="B2911" s="1">
        <v>1</v>
      </c>
      <c r="C2911" s="1">
        <v>23</v>
      </c>
      <c r="D2911">
        <v>7.3</v>
      </c>
      <c r="E2911">
        <v>0.5</v>
      </c>
      <c r="F2911">
        <v>62</v>
      </c>
      <c r="G2911">
        <v>0</v>
      </c>
      <c r="H2911">
        <v>0</v>
      </c>
      <c r="I2911">
        <v>0</v>
      </c>
      <c r="J2911" s="4">
        <f t="shared" si="408"/>
        <v>341.47914686635232</v>
      </c>
      <c r="K2911" s="4">
        <f t="shared" si="409"/>
        <v>-22.050373170822567</v>
      </c>
      <c r="L2911" s="5">
        <f t="shared" si="405"/>
        <v>0</v>
      </c>
      <c r="M2911" s="5">
        <f t="shared" si="406"/>
        <v>0</v>
      </c>
      <c r="N2911" s="6">
        <f t="shared" si="407"/>
        <v>0</v>
      </c>
      <c r="O2911" s="6">
        <f t="shared" si="410"/>
        <v>0</v>
      </c>
      <c r="P2911" s="6">
        <f>FORECAST(J2911,Inputs!$B$10:$B$18,Inputs!$A$10:$A$18)</f>
        <v>33.717399508021778</v>
      </c>
      <c r="Q2911" s="6">
        <f>IF(Inputs!$D$10="Yes",IF('Hourly Calcs'!P2911&gt;'Hourly Calcs'!K2911,'Hourly Calcs'!O2911,N2911+O2911),N2911+O2911)</f>
        <v>0</v>
      </c>
      <c r="R2911" s="12">
        <f t="shared" si="411"/>
        <v>0</v>
      </c>
      <c r="S2911" s="1">
        <f>IF(AND(A2911&gt;=5,A2911&lt;=9),INDEX(Demand!$C$3:$C$26,C2911),INDEX(Demand!$B$3:$B$26,C2911))</f>
        <v>500</v>
      </c>
      <c r="T2911" s="7">
        <f t="shared" si="412"/>
        <v>0</v>
      </c>
      <c r="U2911" s="7">
        <f t="shared" si="413"/>
        <v>0</v>
      </c>
    </row>
    <row r="2912" spans="1:21" x14ac:dyDescent="0.2">
      <c r="A2912" s="1">
        <v>5</v>
      </c>
      <c r="B2912" s="1">
        <v>1</v>
      </c>
      <c r="C2912" s="1">
        <v>24</v>
      </c>
      <c r="D2912">
        <v>7</v>
      </c>
      <c r="E2912">
        <v>1.1000000000000001</v>
      </c>
      <c r="F2912">
        <v>66</v>
      </c>
      <c r="G2912">
        <v>0</v>
      </c>
      <c r="H2912">
        <v>0</v>
      </c>
      <c r="I2912">
        <v>0</v>
      </c>
      <c r="J2912" s="4">
        <f t="shared" si="408"/>
        <v>357.07305868120386</v>
      </c>
      <c r="K2912" s="4">
        <f t="shared" si="409"/>
        <v>-23.807944755285973</v>
      </c>
      <c r="L2912" s="5">
        <f t="shared" si="405"/>
        <v>0</v>
      </c>
      <c r="M2912" s="5">
        <f t="shared" si="406"/>
        <v>0</v>
      </c>
      <c r="N2912" s="6">
        <f t="shared" si="407"/>
        <v>0</v>
      </c>
      <c r="O2912" s="6">
        <f t="shared" si="410"/>
        <v>0</v>
      </c>
      <c r="P2912" s="6">
        <f>FORECAST(J2912,Inputs!$B$10:$B$18,Inputs!$A$10:$A$18)</f>
        <v>33.861787580381517</v>
      </c>
      <c r="Q2912" s="6">
        <f>IF(Inputs!$D$10="Yes",IF('Hourly Calcs'!P2912&gt;'Hourly Calcs'!K2912,'Hourly Calcs'!O2912,N2912+O2912),N2912+O2912)</f>
        <v>0</v>
      </c>
      <c r="R2912" s="12">
        <f t="shared" si="411"/>
        <v>0</v>
      </c>
      <c r="S2912" s="1">
        <f>IF(AND(A2912&gt;=5,A2912&lt;=9),INDEX(Demand!$C$3:$C$26,C2912),INDEX(Demand!$B$3:$B$26,C2912))</f>
        <v>400</v>
      </c>
      <c r="T2912" s="7">
        <f t="shared" si="412"/>
        <v>0</v>
      </c>
      <c r="U2912" s="7">
        <f t="shared" si="413"/>
        <v>0</v>
      </c>
    </row>
    <row r="2913" spans="1:21" x14ac:dyDescent="0.2">
      <c r="A2913" s="1">
        <v>5</v>
      </c>
      <c r="B2913" s="1">
        <v>2</v>
      </c>
      <c r="C2913" s="1">
        <v>1</v>
      </c>
      <c r="D2913">
        <v>6.2</v>
      </c>
      <c r="E2913">
        <v>2</v>
      </c>
      <c r="F2913">
        <v>74</v>
      </c>
      <c r="G2913">
        <v>0</v>
      </c>
      <c r="H2913">
        <v>0</v>
      </c>
      <c r="I2913">
        <v>0</v>
      </c>
      <c r="J2913" s="4">
        <f t="shared" si="408"/>
        <v>12.810347203917132</v>
      </c>
      <c r="K2913" s="4">
        <f t="shared" si="409"/>
        <v>-22.976048682013896</v>
      </c>
      <c r="L2913" s="5">
        <f t="shared" si="405"/>
        <v>0</v>
      </c>
      <c r="M2913" s="5">
        <f t="shared" si="406"/>
        <v>0</v>
      </c>
      <c r="N2913" s="6">
        <f t="shared" si="407"/>
        <v>0</v>
      </c>
      <c r="O2913" s="6">
        <f t="shared" si="410"/>
        <v>0</v>
      </c>
      <c r="P2913" s="6">
        <f>FORECAST(J2913,Inputs!$B$10:$B$18,Inputs!$A$10:$A$18)</f>
        <v>30.674169881517749</v>
      </c>
      <c r="Q2913" s="6">
        <f>IF(Inputs!$D$10="Yes",IF('Hourly Calcs'!P2913&gt;'Hourly Calcs'!K2913,'Hourly Calcs'!O2913,N2913+O2913),N2913+O2913)</f>
        <v>0</v>
      </c>
      <c r="R2913" s="12">
        <f t="shared" si="411"/>
        <v>0</v>
      </c>
      <c r="S2913" s="1">
        <f>IF(AND(A2913&gt;=5,A2913&lt;=9),INDEX(Demand!$C$3:$C$26,C2913),INDEX(Demand!$B$3:$B$26,C2913))</f>
        <v>350</v>
      </c>
      <c r="T2913" s="7">
        <f t="shared" si="412"/>
        <v>0</v>
      </c>
      <c r="U2913" s="7">
        <f t="shared" si="413"/>
        <v>0</v>
      </c>
    </row>
    <row r="2914" spans="1:21" x14ac:dyDescent="0.2">
      <c r="A2914" s="1">
        <v>5</v>
      </c>
      <c r="B2914" s="1">
        <v>2</v>
      </c>
      <c r="C2914" s="1">
        <v>2</v>
      </c>
      <c r="D2914">
        <v>6.1</v>
      </c>
      <c r="E2914">
        <v>2.2000000000000002</v>
      </c>
      <c r="F2914">
        <v>76</v>
      </c>
      <c r="G2914">
        <v>0</v>
      </c>
      <c r="H2914">
        <v>0</v>
      </c>
      <c r="I2914">
        <v>0</v>
      </c>
      <c r="J2914" s="4">
        <f t="shared" si="408"/>
        <v>27.925857612591699</v>
      </c>
      <c r="K2914" s="4">
        <f t="shared" si="409"/>
        <v>-19.654045089199158</v>
      </c>
      <c r="L2914" s="5">
        <f t="shared" si="405"/>
        <v>0</v>
      </c>
      <c r="M2914" s="5">
        <f t="shared" si="406"/>
        <v>0</v>
      </c>
      <c r="N2914" s="6">
        <f t="shared" si="407"/>
        <v>0</v>
      </c>
      <c r="O2914" s="6">
        <f t="shared" si="410"/>
        <v>0</v>
      </c>
      <c r="P2914" s="6">
        <f>FORECAST(J2914,Inputs!$B$10:$B$18,Inputs!$A$10:$A$18)</f>
        <v>30.814128311227698</v>
      </c>
      <c r="Q2914" s="6">
        <f>IF(Inputs!$D$10="Yes",IF('Hourly Calcs'!P2914&gt;'Hourly Calcs'!K2914,'Hourly Calcs'!O2914,N2914+O2914),N2914+O2914)</f>
        <v>0</v>
      </c>
      <c r="R2914" s="12">
        <f t="shared" si="411"/>
        <v>0</v>
      </c>
      <c r="S2914" s="1">
        <f>IF(AND(A2914&gt;=5,A2914&lt;=9),INDEX(Demand!$C$3:$C$26,C2914),INDEX(Demand!$B$3:$B$26,C2914))</f>
        <v>350</v>
      </c>
      <c r="T2914" s="7">
        <f t="shared" si="412"/>
        <v>0</v>
      </c>
      <c r="U2914" s="7">
        <f t="shared" si="413"/>
        <v>0</v>
      </c>
    </row>
    <row r="2915" spans="1:21" x14ac:dyDescent="0.2">
      <c r="A2915" s="1">
        <v>5</v>
      </c>
      <c r="B2915" s="1">
        <v>2</v>
      </c>
      <c r="C2915" s="1">
        <v>3</v>
      </c>
      <c r="D2915">
        <v>6.1</v>
      </c>
      <c r="E2915">
        <v>1.6</v>
      </c>
      <c r="F2915">
        <v>73</v>
      </c>
      <c r="G2915">
        <v>0</v>
      </c>
      <c r="H2915">
        <v>0</v>
      </c>
      <c r="I2915">
        <v>0</v>
      </c>
      <c r="J2915" s="4">
        <f t="shared" si="408"/>
        <v>41.934584920315672</v>
      </c>
      <c r="K2915" s="4">
        <f t="shared" si="409"/>
        <v>-14.198891424623909</v>
      </c>
      <c r="L2915" s="5">
        <f t="shared" ref="L2915:L2978" si="414">IF(ABS($B$5-J2915)&gt;90,0,ABS($B$5-J2915))</f>
        <v>0</v>
      </c>
      <c r="M2915" s="5">
        <f t="shared" ref="M2915:M2978" si="415">IF(K2915&gt;0,ABS($B$4-K2915),0)</f>
        <v>0</v>
      </c>
      <c r="N2915" s="6">
        <f t="shared" si="407"/>
        <v>0</v>
      </c>
      <c r="O2915" s="6">
        <f t="shared" si="410"/>
        <v>0</v>
      </c>
      <c r="P2915" s="6">
        <f>FORECAST(J2915,Inputs!$B$10:$B$18,Inputs!$A$10:$A$18)</f>
        <v>30.943838749262181</v>
      </c>
      <c r="Q2915" s="6">
        <f>IF(Inputs!$D$10="Yes",IF('Hourly Calcs'!P2915&gt;'Hourly Calcs'!K2915,'Hourly Calcs'!O2915,N2915+O2915),N2915+O2915)</f>
        <v>0</v>
      </c>
      <c r="R2915" s="12">
        <f t="shared" si="411"/>
        <v>0</v>
      </c>
      <c r="S2915" s="1">
        <f>IF(AND(A2915&gt;=5,A2915&lt;=9),INDEX(Demand!$C$3:$C$26,C2915),INDEX(Demand!$B$3:$B$26,C2915))</f>
        <v>350</v>
      </c>
      <c r="T2915" s="7">
        <f t="shared" si="412"/>
        <v>0</v>
      </c>
      <c r="U2915" s="7">
        <f t="shared" si="413"/>
        <v>0</v>
      </c>
    </row>
    <row r="2916" spans="1:21" x14ac:dyDescent="0.2">
      <c r="A2916" s="1">
        <v>5</v>
      </c>
      <c r="B2916" s="1">
        <v>2</v>
      </c>
      <c r="C2916" s="1">
        <v>4</v>
      </c>
      <c r="D2916">
        <v>4.2</v>
      </c>
      <c r="E2916">
        <v>1.6</v>
      </c>
      <c r="F2916">
        <v>83</v>
      </c>
      <c r="G2916">
        <v>0</v>
      </c>
      <c r="H2916">
        <v>0</v>
      </c>
      <c r="I2916">
        <v>0</v>
      </c>
      <c r="J2916" s="4">
        <f t="shared" si="408"/>
        <v>54.758329578110832</v>
      </c>
      <c r="K2916" s="4">
        <f t="shared" si="409"/>
        <v>-7.0745792413680135</v>
      </c>
      <c r="L2916" s="5">
        <f t="shared" si="414"/>
        <v>0</v>
      </c>
      <c r="M2916" s="5">
        <f t="shared" si="415"/>
        <v>0</v>
      </c>
      <c r="N2916" s="6">
        <f t="shared" si="407"/>
        <v>0</v>
      </c>
      <c r="O2916" s="6">
        <f t="shared" si="410"/>
        <v>0</v>
      </c>
      <c r="P2916" s="6">
        <f>FORECAST(J2916,Inputs!$B$10:$B$18,Inputs!$A$10:$A$18)</f>
        <v>31.062577125723248</v>
      </c>
      <c r="Q2916" s="6">
        <f>IF(Inputs!$D$10="Yes",IF('Hourly Calcs'!P2916&gt;'Hourly Calcs'!K2916,'Hourly Calcs'!O2916,N2916+O2916),N2916+O2916)</f>
        <v>0</v>
      </c>
      <c r="R2916" s="12">
        <f t="shared" si="411"/>
        <v>0</v>
      </c>
      <c r="S2916" s="1">
        <f>IF(AND(A2916&gt;=5,A2916&lt;=9),INDEX(Demand!$C$3:$C$26,C2916),INDEX(Demand!$B$3:$B$26,C2916))</f>
        <v>350</v>
      </c>
      <c r="T2916" s="7">
        <f t="shared" si="412"/>
        <v>0</v>
      </c>
      <c r="U2916" s="7">
        <f t="shared" si="413"/>
        <v>0</v>
      </c>
    </row>
    <row r="2917" spans="1:21" x14ac:dyDescent="0.2">
      <c r="A2917" s="1">
        <v>5</v>
      </c>
      <c r="B2917" s="1">
        <v>2</v>
      </c>
      <c r="C2917" s="1">
        <v>5</v>
      </c>
      <c r="D2917">
        <v>4.5</v>
      </c>
      <c r="E2917">
        <v>2.2000000000000002</v>
      </c>
      <c r="F2917">
        <v>85</v>
      </c>
      <c r="G2917">
        <v>0</v>
      </c>
      <c r="H2917">
        <v>0</v>
      </c>
      <c r="I2917">
        <v>0</v>
      </c>
      <c r="J2917" s="4">
        <f t="shared" si="408"/>
        <v>66.633401232193705</v>
      </c>
      <c r="K2917" s="4">
        <f t="shared" si="409"/>
        <v>1.5084371753751924</v>
      </c>
      <c r="L2917" s="5">
        <f t="shared" si="414"/>
        <v>0</v>
      </c>
      <c r="M2917" s="5">
        <f t="shared" si="415"/>
        <v>32.491562824624808</v>
      </c>
      <c r="N2917" s="6">
        <f t="shared" si="407"/>
        <v>0</v>
      </c>
      <c r="O2917" s="6">
        <f t="shared" si="410"/>
        <v>0</v>
      </c>
      <c r="P2917" s="6">
        <f>FORECAST(J2917,Inputs!$B$10:$B$18,Inputs!$A$10:$A$18)</f>
        <v>31.17253149289068</v>
      </c>
      <c r="Q2917" s="6">
        <f>IF(Inputs!$D$10="Yes",IF('Hourly Calcs'!P2917&gt;'Hourly Calcs'!K2917,'Hourly Calcs'!O2917,N2917+O2917),N2917+O2917)</f>
        <v>0</v>
      </c>
      <c r="R2917" s="12">
        <f t="shared" si="411"/>
        <v>0</v>
      </c>
      <c r="S2917" s="1">
        <f>IF(AND(A2917&gt;=5,A2917&lt;=9),INDEX(Demand!$C$3:$C$26,C2917),INDEX(Demand!$B$3:$B$26,C2917))</f>
        <v>350</v>
      </c>
      <c r="T2917" s="7">
        <f t="shared" si="412"/>
        <v>0</v>
      </c>
      <c r="U2917" s="7">
        <f t="shared" si="413"/>
        <v>0</v>
      </c>
    </row>
    <row r="2918" spans="1:21" x14ac:dyDescent="0.2">
      <c r="A2918" s="1">
        <v>5</v>
      </c>
      <c r="B2918" s="1">
        <v>2</v>
      </c>
      <c r="C2918" s="1">
        <v>6</v>
      </c>
      <c r="D2918">
        <v>4.7</v>
      </c>
      <c r="E2918">
        <v>1.6</v>
      </c>
      <c r="F2918">
        <v>80</v>
      </c>
      <c r="G2918">
        <v>33</v>
      </c>
      <c r="H2918">
        <v>2</v>
      </c>
      <c r="I2918">
        <v>32</v>
      </c>
      <c r="J2918" s="4">
        <f t="shared" si="408"/>
        <v>77.97842429866985</v>
      </c>
      <c r="K2918" s="4">
        <f t="shared" si="409"/>
        <v>10.288725142116974</v>
      </c>
      <c r="L2918" s="5">
        <f t="shared" si="414"/>
        <v>87.02157570133015</v>
      </c>
      <c r="M2918" s="5">
        <f t="shared" si="415"/>
        <v>23.711274857883026</v>
      </c>
      <c r="N2918" s="6">
        <f t="shared" si="407"/>
        <v>0.35332327937034352</v>
      </c>
      <c r="O2918" s="6">
        <f t="shared" si="410"/>
        <v>29.264601160880666</v>
      </c>
      <c r="P2918" s="6">
        <f>FORECAST(J2918,Inputs!$B$10:$B$18,Inputs!$A$10:$A$18)</f>
        <v>31.277578002765459</v>
      </c>
      <c r="Q2918" s="6">
        <f>IF(Inputs!$D$10="Yes",IF('Hourly Calcs'!P2918&gt;'Hourly Calcs'!K2918,'Hourly Calcs'!O2918,N2918+O2918),N2918+O2918)</f>
        <v>29.264601160880666</v>
      </c>
      <c r="R2918" s="12">
        <f t="shared" si="411"/>
        <v>139.06538471650492</v>
      </c>
      <c r="S2918" s="1">
        <f>IF(AND(A2918&gt;=5,A2918&lt;=9),INDEX(Demand!$C$3:$C$26,C2918),INDEX(Demand!$B$3:$B$26,C2918))</f>
        <v>350</v>
      </c>
      <c r="T2918" s="7">
        <f t="shared" si="412"/>
        <v>139.06538471650492</v>
      </c>
      <c r="U2918" s="7">
        <f t="shared" si="413"/>
        <v>0</v>
      </c>
    </row>
    <row r="2919" spans="1:21" x14ac:dyDescent="0.2">
      <c r="A2919" s="1">
        <v>5</v>
      </c>
      <c r="B2919" s="1">
        <v>2</v>
      </c>
      <c r="C2919" s="1">
        <v>7</v>
      </c>
      <c r="D2919">
        <v>8.4</v>
      </c>
      <c r="E2919">
        <v>3</v>
      </c>
      <c r="F2919">
        <v>69</v>
      </c>
      <c r="G2919">
        <v>152</v>
      </c>
      <c r="H2919">
        <v>164</v>
      </c>
      <c r="I2919">
        <v>109</v>
      </c>
      <c r="J2919" s="4">
        <f t="shared" si="408"/>
        <v>89.330386948562889</v>
      </c>
      <c r="K2919" s="4">
        <f t="shared" si="409"/>
        <v>19.677754766181337</v>
      </c>
      <c r="L2919" s="5">
        <f t="shared" si="414"/>
        <v>75.669613051437111</v>
      </c>
      <c r="M2919" s="5">
        <f t="shared" si="415"/>
        <v>14.322245233818663</v>
      </c>
      <c r="N2919" s="6">
        <f t="shared" si="407"/>
        <v>67.155740827897532</v>
      </c>
      <c r="O2919" s="6">
        <f t="shared" si="410"/>
        <v>99.682547704249771</v>
      </c>
      <c r="P2919" s="6">
        <f>FORECAST(J2919,Inputs!$B$10:$B$18,Inputs!$A$10:$A$18)</f>
        <v>31.382688768042247</v>
      </c>
      <c r="Q2919" s="6">
        <f>IF(Inputs!$D$10="Yes",IF('Hourly Calcs'!P2919&gt;'Hourly Calcs'!K2919,'Hourly Calcs'!O2919,N2919+O2919),N2919+O2919)</f>
        <v>99.682547704249771</v>
      </c>
      <c r="R2919" s="12">
        <f t="shared" si="411"/>
        <v>473.69146669059489</v>
      </c>
      <c r="S2919" s="1">
        <f>IF(AND(A2919&gt;=5,A2919&lt;=9),INDEX(Demand!$C$3:$C$26,C2919),INDEX(Demand!$B$3:$B$26,C2919))</f>
        <v>350</v>
      </c>
      <c r="T2919" s="7">
        <f t="shared" si="412"/>
        <v>350</v>
      </c>
      <c r="U2919" s="7">
        <f t="shared" si="413"/>
        <v>123.69146669059489</v>
      </c>
    </row>
    <row r="2920" spans="1:21" x14ac:dyDescent="0.2">
      <c r="A2920" s="1">
        <v>5</v>
      </c>
      <c r="B2920" s="1">
        <v>2</v>
      </c>
      <c r="C2920" s="1">
        <v>8</v>
      </c>
      <c r="D2920">
        <v>9.1999999999999993</v>
      </c>
      <c r="E2920">
        <v>2.6</v>
      </c>
      <c r="F2920">
        <v>63</v>
      </c>
      <c r="G2920">
        <v>209</v>
      </c>
      <c r="H2920">
        <v>73</v>
      </c>
      <c r="I2920">
        <v>178</v>
      </c>
      <c r="J2920" s="4">
        <f t="shared" si="408"/>
        <v>101.36234079846034</v>
      </c>
      <c r="K2920" s="4">
        <f t="shared" si="409"/>
        <v>29.109295016193464</v>
      </c>
      <c r="L2920" s="5">
        <f t="shared" si="414"/>
        <v>63.637659201539662</v>
      </c>
      <c r="M2920" s="5">
        <f t="shared" si="415"/>
        <v>4.8907049838065362</v>
      </c>
      <c r="N2920" s="6">
        <f t="shared" si="407"/>
        <v>45.278430868032146</v>
      </c>
      <c r="O2920" s="6">
        <f t="shared" si="410"/>
        <v>162.7843439573987</v>
      </c>
      <c r="P2920" s="6">
        <f>FORECAST(J2920,Inputs!$B$10:$B$18,Inputs!$A$10:$A$18)</f>
        <v>31.494095748133891</v>
      </c>
      <c r="Q2920" s="6">
        <f>IF(Inputs!$D$10="Yes",IF('Hourly Calcs'!P2920&gt;'Hourly Calcs'!K2920,'Hourly Calcs'!O2920,N2920+O2920),N2920+O2920)</f>
        <v>162.7843439573987</v>
      </c>
      <c r="R2920" s="12">
        <f t="shared" si="411"/>
        <v>773.55120248555863</v>
      </c>
      <c r="S2920" s="1">
        <f>IF(AND(A2920&gt;=5,A2920&lt;=9),INDEX(Demand!$C$3:$C$26,C2920),INDEX(Demand!$B$3:$B$26,C2920))</f>
        <v>350</v>
      </c>
      <c r="T2920" s="7">
        <f t="shared" si="412"/>
        <v>350</v>
      </c>
      <c r="U2920" s="7">
        <f t="shared" si="413"/>
        <v>423.55120248555863</v>
      </c>
    </row>
    <row r="2921" spans="1:21" x14ac:dyDescent="0.2">
      <c r="A2921" s="1">
        <v>5</v>
      </c>
      <c r="B2921" s="1">
        <v>2</v>
      </c>
      <c r="C2921" s="1">
        <v>9</v>
      </c>
      <c r="D2921">
        <v>9.5</v>
      </c>
      <c r="E2921">
        <v>3.5</v>
      </c>
      <c r="F2921">
        <v>66</v>
      </c>
      <c r="G2921">
        <v>315</v>
      </c>
      <c r="H2921">
        <v>77</v>
      </c>
      <c r="I2921">
        <v>271</v>
      </c>
      <c r="J2921" s="4">
        <f t="shared" si="408"/>
        <v>114.9600153730044</v>
      </c>
      <c r="K2921" s="4">
        <f t="shared" si="409"/>
        <v>38.120770894745604</v>
      </c>
      <c r="L2921" s="5">
        <f t="shared" si="414"/>
        <v>50.039984626995604</v>
      </c>
      <c r="M2921" s="5">
        <f t="shared" si="415"/>
        <v>4.1207708947456041</v>
      </c>
      <c r="N2921" s="6">
        <f t="shared" si="407"/>
        <v>61.162981717736997</v>
      </c>
      <c r="O2921" s="6">
        <f t="shared" si="410"/>
        <v>247.83459108120815</v>
      </c>
      <c r="P2921" s="6">
        <f>FORECAST(J2921,Inputs!$B$10:$B$18,Inputs!$A$10:$A$18)</f>
        <v>31.620000142342633</v>
      </c>
      <c r="Q2921" s="6">
        <f>IF(Inputs!$D$10="Yes",IF('Hourly Calcs'!P2921&gt;'Hourly Calcs'!K2921,'Hourly Calcs'!O2921,N2921+O2921),N2921+O2921)</f>
        <v>308.99757279894516</v>
      </c>
      <c r="R2921" s="12">
        <f t="shared" si="411"/>
        <v>1468.3564659405872</v>
      </c>
      <c r="S2921" s="1">
        <f>IF(AND(A2921&gt;=5,A2921&lt;=9),INDEX(Demand!$C$3:$C$26,C2921),INDEX(Demand!$B$3:$B$26,C2921))</f>
        <v>350</v>
      </c>
      <c r="T2921" s="7">
        <f t="shared" si="412"/>
        <v>350</v>
      </c>
      <c r="U2921" s="7">
        <f t="shared" si="413"/>
        <v>1118.3564659405872</v>
      </c>
    </row>
    <row r="2922" spans="1:21" x14ac:dyDescent="0.2">
      <c r="A2922" s="1">
        <v>5</v>
      </c>
      <c r="B2922" s="1">
        <v>2</v>
      </c>
      <c r="C2922" s="1">
        <v>10</v>
      </c>
      <c r="D2922">
        <v>10.4</v>
      </c>
      <c r="E2922">
        <v>2.5</v>
      </c>
      <c r="F2922">
        <v>58</v>
      </c>
      <c r="G2922">
        <v>534</v>
      </c>
      <c r="H2922">
        <v>316</v>
      </c>
      <c r="I2922">
        <v>317</v>
      </c>
      <c r="J2922" s="4">
        <f t="shared" si="408"/>
        <v>131.2796537428375</v>
      </c>
      <c r="K2922" s="4">
        <f t="shared" si="409"/>
        <v>46.077127453672034</v>
      </c>
      <c r="L2922" s="5">
        <f t="shared" si="414"/>
        <v>33.720346257162504</v>
      </c>
      <c r="M2922" s="5">
        <f t="shared" si="415"/>
        <v>12.077127453672034</v>
      </c>
      <c r="N2922" s="6">
        <f t="shared" si="407"/>
        <v>290.64988776873179</v>
      </c>
      <c r="O2922" s="6">
        <f t="shared" si="410"/>
        <v>289.90245524997408</v>
      </c>
      <c r="P2922" s="6">
        <f>FORECAST(J2922,Inputs!$B$10:$B$18,Inputs!$A$10:$A$18)</f>
        <v>31.77110790502627</v>
      </c>
      <c r="Q2922" s="6">
        <f>IF(Inputs!$D$10="Yes",IF('Hourly Calcs'!P2922&gt;'Hourly Calcs'!K2922,'Hourly Calcs'!O2922,N2922+O2922),N2922+O2922)</f>
        <v>580.55234301870587</v>
      </c>
      <c r="R2922" s="12">
        <f t="shared" si="411"/>
        <v>2758.78473402489</v>
      </c>
      <c r="S2922" s="1">
        <f>IF(AND(A2922&gt;=5,A2922&lt;=9),INDEX(Demand!$C$3:$C$26,C2922),INDEX(Demand!$B$3:$B$26,C2922))</f>
        <v>600</v>
      </c>
      <c r="T2922" s="7">
        <f t="shared" si="412"/>
        <v>600</v>
      </c>
      <c r="U2922" s="7">
        <f t="shared" si="413"/>
        <v>2158.78473402489</v>
      </c>
    </row>
    <row r="2923" spans="1:21" x14ac:dyDescent="0.2">
      <c r="A2923" s="1">
        <v>5</v>
      </c>
      <c r="B2923" s="1">
        <v>2</v>
      </c>
      <c r="C2923" s="1">
        <v>11</v>
      </c>
      <c r="D2923">
        <v>10.9</v>
      </c>
      <c r="E2923">
        <v>2.2999999999999998</v>
      </c>
      <c r="F2923">
        <v>55</v>
      </c>
      <c r="G2923">
        <v>621</v>
      </c>
      <c r="H2923">
        <v>365</v>
      </c>
      <c r="I2923">
        <v>339</v>
      </c>
      <c r="J2923" s="4">
        <f t="shared" si="408"/>
        <v>151.46996240747066</v>
      </c>
      <c r="K2923" s="4">
        <f t="shared" si="409"/>
        <v>52.027309632419922</v>
      </c>
      <c r="L2923" s="5">
        <f t="shared" si="414"/>
        <v>13.530037592529339</v>
      </c>
      <c r="M2923" s="5">
        <f t="shared" si="415"/>
        <v>18.027309632419922</v>
      </c>
      <c r="N2923" s="6">
        <f t="shared" si="407"/>
        <v>360.63771383694512</v>
      </c>
      <c r="O2923" s="6">
        <f t="shared" si="410"/>
        <v>310.02186854807957</v>
      </c>
      <c r="P2923" s="6">
        <f>FORECAST(J2923,Inputs!$B$10:$B$18,Inputs!$A$10:$A$18)</f>
        <v>31.95805520747658</v>
      </c>
      <c r="Q2923" s="6">
        <f>IF(Inputs!$D$10="Yes",IF('Hourly Calcs'!P2923&gt;'Hourly Calcs'!K2923,'Hourly Calcs'!O2923,N2923+O2923),N2923+O2923)</f>
        <v>670.65958238502469</v>
      </c>
      <c r="R2923" s="12">
        <f t="shared" si="411"/>
        <v>3186.9743354936372</v>
      </c>
      <c r="S2923" s="1">
        <f>IF(AND(A2923&gt;=5,A2923&lt;=9),INDEX(Demand!$C$3:$C$26,C2923),INDEX(Demand!$B$3:$B$26,C2923))</f>
        <v>600</v>
      </c>
      <c r="T2923" s="7">
        <f t="shared" si="412"/>
        <v>600</v>
      </c>
      <c r="U2923" s="7">
        <f t="shared" si="413"/>
        <v>2586.9743354936372</v>
      </c>
    </row>
    <row r="2924" spans="1:21" x14ac:dyDescent="0.2">
      <c r="A2924" s="1">
        <v>5</v>
      </c>
      <c r="B2924" s="1">
        <v>2</v>
      </c>
      <c r="C2924" s="1">
        <v>12</v>
      </c>
      <c r="D2924">
        <v>11.4</v>
      </c>
      <c r="E2924">
        <v>2.6</v>
      </c>
      <c r="F2924">
        <v>55</v>
      </c>
      <c r="G2924">
        <v>508</v>
      </c>
      <c r="H2924">
        <v>142</v>
      </c>
      <c r="I2924">
        <v>392</v>
      </c>
      <c r="J2924" s="4">
        <f t="shared" si="408"/>
        <v>175.38346570418247</v>
      </c>
      <c r="K2924" s="4">
        <f t="shared" si="409"/>
        <v>54.7634460982595</v>
      </c>
      <c r="L2924" s="5">
        <f t="shared" si="414"/>
        <v>10.38346570418247</v>
      </c>
      <c r="M2924" s="5">
        <f t="shared" si="415"/>
        <v>20.7634460982595</v>
      </c>
      <c r="N2924" s="6">
        <f t="shared" si="407"/>
        <v>141.21667177438334</v>
      </c>
      <c r="O2924" s="6">
        <f t="shared" si="410"/>
        <v>358.49136422078817</v>
      </c>
      <c r="P2924" s="6">
        <f>FORECAST(J2924,Inputs!$B$10:$B$18,Inputs!$A$10:$A$18)</f>
        <v>32.179476534297983</v>
      </c>
      <c r="Q2924" s="6">
        <f>IF(Inputs!$D$10="Yes",IF('Hourly Calcs'!P2924&gt;'Hourly Calcs'!K2924,'Hourly Calcs'!O2924,N2924+O2924),N2924+O2924)</f>
        <v>499.70803599517149</v>
      </c>
      <c r="R2924" s="12">
        <f t="shared" si="411"/>
        <v>2374.6125870490546</v>
      </c>
      <c r="S2924" s="1">
        <f>IF(AND(A2924&gt;=5,A2924&lt;=9),INDEX(Demand!$C$3:$C$26,C2924),INDEX(Demand!$B$3:$B$26,C2924))</f>
        <v>600</v>
      </c>
      <c r="T2924" s="7">
        <f t="shared" si="412"/>
        <v>600</v>
      </c>
      <c r="U2924" s="7">
        <f t="shared" si="413"/>
        <v>1774.6125870490546</v>
      </c>
    </row>
    <row r="2925" spans="1:21" x14ac:dyDescent="0.2">
      <c r="A2925" s="1">
        <v>5</v>
      </c>
      <c r="B2925" s="1">
        <v>2</v>
      </c>
      <c r="C2925" s="1">
        <v>13</v>
      </c>
      <c r="D2925">
        <v>11.9</v>
      </c>
      <c r="E2925">
        <v>1.6</v>
      </c>
      <c r="F2925">
        <v>49</v>
      </c>
      <c r="G2925">
        <v>767</v>
      </c>
      <c r="H2925">
        <v>524</v>
      </c>
      <c r="I2925">
        <v>334</v>
      </c>
      <c r="J2925" s="4">
        <f t="shared" si="408"/>
        <v>200.0665559157363</v>
      </c>
      <c r="K2925" s="4">
        <f t="shared" si="409"/>
        <v>53.491047960540428</v>
      </c>
      <c r="L2925" s="5">
        <f t="shared" si="414"/>
        <v>35.066555915736302</v>
      </c>
      <c r="M2925" s="5">
        <f t="shared" si="415"/>
        <v>19.491047960540428</v>
      </c>
      <c r="N2925" s="6">
        <f t="shared" si="407"/>
        <v>491.85421123169039</v>
      </c>
      <c r="O2925" s="6">
        <f t="shared" si="410"/>
        <v>305.44927461669192</v>
      </c>
      <c r="P2925" s="6">
        <f>FORECAST(J2925,Inputs!$B$10:$B$18,Inputs!$A$10:$A$18)</f>
        <v>32.408023665886446</v>
      </c>
      <c r="Q2925" s="6">
        <f>IF(Inputs!$D$10="Yes",IF('Hourly Calcs'!P2925&gt;'Hourly Calcs'!K2925,'Hourly Calcs'!O2925,N2925+O2925),N2925+O2925)</f>
        <v>797.30348584838225</v>
      </c>
      <c r="R2925" s="12">
        <f t="shared" si="411"/>
        <v>3788.7861647515124</v>
      </c>
      <c r="S2925" s="1">
        <f>IF(AND(A2925&gt;=5,A2925&lt;=9),INDEX(Demand!$C$3:$C$26,C2925),INDEX(Demand!$B$3:$B$26,C2925))</f>
        <v>600</v>
      </c>
      <c r="T2925" s="7">
        <f t="shared" si="412"/>
        <v>600</v>
      </c>
      <c r="U2925" s="7">
        <f t="shared" si="413"/>
        <v>3188.7861647515124</v>
      </c>
    </row>
    <row r="2926" spans="1:21" x14ac:dyDescent="0.2">
      <c r="A2926" s="1">
        <v>5</v>
      </c>
      <c r="B2926" s="1">
        <v>2</v>
      </c>
      <c r="C2926" s="1">
        <v>14</v>
      </c>
      <c r="D2926">
        <v>11.5</v>
      </c>
      <c r="E2926">
        <v>3.3</v>
      </c>
      <c r="F2926">
        <v>57</v>
      </c>
      <c r="G2926">
        <v>481</v>
      </c>
      <c r="H2926">
        <v>157</v>
      </c>
      <c r="I2926">
        <v>358</v>
      </c>
      <c r="J2926" s="4">
        <f t="shared" si="408"/>
        <v>221.80232420197601</v>
      </c>
      <c r="K2926" s="4">
        <f t="shared" si="409"/>
        <v>48.605065805363971</v>
      </c>
      <c r="L2926" s="5">
        <f t="shared" si="414"/>
        <v>56.802324201976006</v>
      </c>
      <c r="M2926" s="5">
        <f t="shared" si="415"/>
        <v>14.605065805363971</v>
      </c>
      <c r="N2926" s="6">
        <f t="shared" si="407"/>
        <v>129.4269137082577</v>
      </c>
      <c r="O2926" s="6">
        <f t="shared" si="410"/>
        <v>327.39772548735243</v>
      </c>
      <c r="P2926" s="6">
        <f>FORECAST(J2926,Inputs!$B$10:$B$18,Inputs!$A$10:$A$18)</f>
        <v>32.609280779647925</v>
      </c>
      <c r="Q2926" s="6">
        <f>IF(Inputs!$D$10="Yes",IF('Hourly Calcs'!P2926&gt;'Hourly Calcs'!K2926,'Hourly Calcs'!O2926,N2926+O2926),N2926+O2926)</f>
        <v>456.82463919561013</v>
      </c>
      <c r="R2926" s="12">
        <f t="shared" si="411"/>
        <v>2170.8306854575394</v>
      </c>
      <c r="S2926" s="1">
        <f>IF(AND(A2926&gt;=5,A2926&lt;=9),INDEX(Demand!$C$3:$C$26,C2926),INDEX(Demand!$B$3:$B$26,C2926))</f>
        <v>600</v>
      </c>
      <c r="T2926" s="7">
        <f t="shared" si="412"/>
        <v>600</v>
      </c>
      <c r="U2926" s="7">
        <f t="shared" si="413"/>
        <v>1570.8306854575394</v>
      </c>
    </row>
    <row r="2927" spans="1:21" x14ac:dyDescent="0.2">
      <c r="A2927" s="1">
        <v>5</v>
      </c>
      <c r="B2927" s="1">
        <v>2</v>
      </c>
      <c r="C2927" s="1">
        <v>15</v>
      </c>
      <c r="D2927">
        <v>11.2</v>
      </c>
      <c r="E2927">
        <v>2.4</v>
      </c>
      <c r="F2927">
        <v>55</v>
      </c>
      <c r="G2927">
        <v>421</v>
      </c>
      <c r="H2927">
        <v>131</v>
      </c>
      <c r="I2927">
        <v>328</v>
      </c>
      <c r="J2927" s="4">
        <f t="shared" si="408"/>
        <v>239.4640066290967</v>
      </c>
      <c r="K2927" s="4">
        <f t="shared" si="409"/>
        <v>41.274786101430905</v>
      </c>
      <c r="L2927" s="5">
        <f t="shared" si="414"/>
        <v>74.464006629096701</v>
      </c>
      <c r="M2927" s="5">
        <f t="shared" si="415"/>
        <v>7.2747861014309052</v>
      </c>
      <c r="N2927" s="6">
        <f t="shared" si="407"/>
        <v>86.388878080184227</v>
      </c>
      <c r="O2927" s="6">
        <f t="shared" si="410"/>
        <v>299.96216189902685</v>
      </c>
      <c r="P2927" s="6">
        <f>FORECAST(J2927,Inputs!$B$10:$B$18,Inputs!$A$10:$A$18)</f>
        <v>32.772814876195341</v>
      </c>
      <c r="Q2927" s="6">
        <f>IF(Inputs!$D$10="Yes",IF('Hourly Calcs'!P2927&gt;'Hourly Calcs'!K2927,'Hourly Calcs'!O2927,N2927+O2927),N2927+O2927)</f>
        <v>386.35103997921107</v>
      </c>
      <c r="R2927" s="12">
        <f t="shared" si="411"/>
        <v>1835.9401419812109</v>
      </c>
      <c r="S2927" s="1">
        <f>IF(AND(A2927&gt;=5,A2927&lt;=9),INDEX(Demand!$C$3:$C$26,C2927),INDEX(Demand!$B$3:$B$26,C2927))</f>
        <v>600</v>
      </c>
      <c r="T2927" s="7">
        <f t="shared" si="412"/>
        <v>600</v>
      </c>
      <c r="U2927" s="7">
        <f t="shared" si="413"/>
        <v>1235.9401419812109</v>
      </c>
    </row>
    <row r="2928" spans="1:21" x14ac:dyDescent="0.2">
      <c r="A2928" s="1">
        <v>5</v>
      </c>
      <c r="B2928" s="1">
        <v>2</v>
      </c>
      <c r="C2928" s="1">
        <v>16</v>
      </c>
      <c r="D2928">
        <v>10.4</v>
      </c>
      <c r="E2928">
        <v>5.5</v>
      </c>
      <c r="F2928">
        <v>72</v>
      </c>
      <c r="G2928">
        <v>333</v>
      </c>
      <c r="H2928">
        <v>118</v>
      </c>
      <c r="I2928">
        <v>263</v>
      </c>
      <c r="J2928" s="4">
        <f t="shared" si="408"/>
        <v>253.93570786966282</v>
      </c>
      <c r="K2928" s="4">
        <f t="shared" si="409"/>
        <v>32.579741944643978</v>
      </c>
      <c r="L2928" s="5">
        <f t="shared" si="414"/>
        <v>88.935707869662821</v>
      </c>
      <c r="M2928" s="5">
        <f t="shared" si="415"/>
        <v>1.4202580553560225</v>
      </c>
      <c r="N2928" s="6">
        <f t="shared" si="407"/>
        <v>53.709644412168366</v>
      </c>
      <c r="O2928" s="6">
        <f t="shared" si="410"/>
        <v>240.51844079098797</v>
      </c>
      <c r="P2928" s="6">
        <f>FORECAST(J2928,Inputs!$B$10:$B$18,Inputs!$A$10:$A$18)</f>
        <v>32.90681210990428</v>
      </c>
      <c r="Q2928" s="6">
        <f>IF(Inputs!$D$10="Yes",IF('Hourly Calcs'!P2928&gt;'Hourly Calcs'!K2928,'Hourly Calcs'!O2928,N2928+O2928),N2928+O2928)</f>
        <v>240.51844079098797</v>
      </c>
      <c r="R2928" s="12">
        <f t="shared" si="411"/>
        <v>1142.9436306387747</v>
      </c>
      <c r="S2928" s="1">
        <f>IF(AND(A2928&gt;=5,A2928&lt;=9),INDEX(Demand!$C$3:$C$26,C2928),INDEX(Demand!$B$3:$B$26,C2928))</f>
        <v>900</v>
      </c>
      <c r="T2928" s="7">
        <f t="shared" si="412"/>
        <v>900</v>
      </c>
      <c r="U2928" s="7">
        <f t="shared" si="413"/>
        <v>242.94363063877472</v>
      </c>
    </row>
    <row r="2929" spans="1:21" x14ac:dyDescent="0.2">
      <c r="A2929" s="1">
        <v>5</v>
      </c>
      <c r="B2929" s="1">
        <v>2</v>
      </c>
      <c r="C2929" s="1">
        <v>17</v>
      </c>
      <c r="D2929">
        <v>10.3</v>
      </c>
      <c r="E2929">
        <v>5.8</v>
      </c>
      <c r="F2929">
        <v>74</v>
      </c>
      <c r="G2929">
        <v>229</v>
      </c>
      <c r="H2929">
        <v>61</v>
      </c>
      <c r="I2929">
        <v>201</v>
      </c>
      <c r="J2929" s="4">
        <f t="shared" si="408"/>
        <v>266.44151200370845</v>
      </c>
      <c r="K2929" s="4">
        <f t="shared" si="409"/>
        <v>23.260032408625136</v>
      </c>
      <c r="L2929" s="5">
        <f t="shared" si="414"/>
        <v>0</v>
      </c>
      <c r="M2929" s="5">
        <f t="shared" si="415"/>
        <v>10.739967591374864</v>
      </c>
      <c r="N2929" s="6">
        <f t="shared" si="407"/>
        <v>13.754338698362558</v>
      </c>
      <c r="O2929" s="6">
        <f t="shared" si="410"/>
        <v>183.81827604178167</v>
      </c>
      <c r="P2929" s="6">
        <f>FORECAST(J2929,Inputs!$B$10:$B$18,Inputs!$A$10:$A$18)</f>
        <v>33.022606592626929</v>
      </c>
      <c r="Q2929" s="6">
        <f>IF(Inputs!$D$10="Yes",IF('Hourly Calcs'!P2929&gt;'Hourly Calcs'!K2929,'Hourly Calcs'!O2929,N2929+O2929),N2929+O2929)</f>
        <v>183.81827604178167</v>
      </c>
      <c r="R2929" s="12">
        <f t="shared" si="411"/>
        <v>873.50444775054643</v>
      </c>
      <c r="S2929" s="1">
        <f>IF(AND(A2929&gt;=5,A2929&lt;=9),INDEX(Demand!$C$3:$C$26,C2929),INDEX(Demand!$B$3:$B$26,C2929))</f>
        <v>900</v>
      </c>
      <c r="T2929" s="7">
        <f t="shared" si="412"/>
        <v>873.50444775054643</v>
      </c>
      <c r="U2929" s="7">
        <f t="shared" si="413"/>
        <v>0</v>
      </c>
    </row>
    <row r="2930" spans="1:21" x14ac:dyDescent="0.2">
      <c r="A2930" s="1">
        <v>5</v>
      </c>
      <c r="B2930" s="1">
        <v>2</v>
      </c>
      <c r="C2930" s="1">
        <v>18</v>
      </c>
      <c r="D2930">
        <v>10.5</v>
      </c>
      <c r="E2930">
        <v>4.5999999999999996</v>
      </c>
      <c r="F2930">
        <v>67</v>
      </c>
      <c r="G2930">
        <v>121</v>
      </c>
      <c r="H2930">
        <v>18</v>
      </c>
      <c r="I2930">
        <v>116</v>
      </c>
      <c r="J2930" s="4">
        <f t="shared" si="408"/>
        <v>277.96779673703162</v>
      </c>
      <c r="K2930" s="4">
        <f t="shared" si="409"/>
        <v>13.824515666667068</v>
      </c>
      <c r="L2930" s="5">
        <f t="shared" si="414"/>
        <v>0</v>
      </c>
      <c r="M2930" s="5">
        <f t="shared" si="415"/>
        <v>20.175484333332932</v>
      </c>
      <c r="N2930" s="6">
        <f t="shared" si="407"/>
        <v>0</v>
      </c>
      <c r="O2930" s="6">
        <f t="shared" si="410"/>
        <v>106.08417920819241</v>
      </c>
      <c r="P2930" s="6">
        <f>FORECAST(J2930,Inputs!$B$10:$B$18,Inputs!$A$10:$A$18)</f>
        <v>33.129331451268811</v>
      </c>
      <c r="Q2930" s="6">
        <f>IF(Inputs!$D$10="Yes",IF('Hourly Calcs'!P2930&gt;'Hourly Calcs'!K2930,'Hourly Calcs'!O2930,N2930+O2930),N2930+O2930)</f>
        <v>106.08417920819241</v>
      </c>
      <c r="R2930" s="12">
        <f t="shared" si="411"/>
        <v>504.11201959733029</v>
      </c>
      <c r="S2930" s="1">
        <f>IF(AND(A2930&gt;=5,A2930&lt;=9),INDEX(Demand!$C$3:$C$26,C2930),INDEX(Demand!$B$3:$B$26,C2930))</f>
        <v>900</v>
      </c>
      <c r="T2930" s="7">
        <f t="shared" si="412"/>
        <v>504.11201959733029</v>
      </c>
      <c r="U2930" s="7">
        <f t="shared" si="413"/>
        <v>0</v>
      </c>
    </row>
    <row r="2931" spans="1:21" x14ac:dyDescent="0.2">
      <c r="A2931" s="1">
        <v>5</v>
      </c>
      <c r="B2931" s="1">
        <v>2</v>
      </c>
      <c r="C2931" s="1">
        <v>19</v>
      </c>
      <c r="D2931">
        <v>9.6999999999999993</v>
      </c>
      <c r="E2931">
        <v>5.8</v>
      </c>
      <c r="F2931">
        <v>77</v>
      </c>
      <c r="G2931">
        <v>32</v>
      </c>
      <c r="H2931">
        <v>0</v>
      </c>
      <c r="I2931">
        <v>32</v>
      </c>
      <c r="J2931" s="4">
        <f t="shared" si="408"/>
        <v>289.25530853126327</v>
      </c>
      <c r="K2931" s="4">
        <f t="shared" si="409"/>
        <v>4.7268322587376588</v>
      </c>
      <c r="L2931" s="5">
        <f t="shared" si="414"/>
        <v>0</v>
      </c>
      <c r="M2931" s="5">
        <f t="shared" si="415"/>
        <v>29.273167741262341</v>
      </c>
      <c r="N2931" s="6">
        <f t="shared" si="407"/>
        <v>0</v>
      </c>
      <c r="O2931" s="6">
        <f t="shared" si="410"/>
        <v>29.264601160880666</v>
      </c>
      <c r="P2931" s="6">
        <f>FORECAST(J2931,Inputs!$B$10:$B$18,Inputs!$A$10:$A$18)</f>
        <v>33.23384544936355</v>
      </c>
      <c r="Q2931" s="6">
        <f>IF(Inputs!$D$10="Yes",IF('Hourly Calcs'!P2931&gt;'Hourly Calcs'!K2931,'Hourly Calcs'!O2931,N2931+O2931),N2931+O2931)</f>
        <v>29.264601160880666</v>
      </c>
      <c r="R2931" s="12">
        <f t="shared" si="411"/>
        <v>139.06538471650492</v>
      </c>
      <c r="S2931" s="1">
        <f>IF(AND(A2931&gt;=5,A2931&lt;=9),INDEX(Demand!$C$3:$C$26,C2931),INDEX(Demand!$B$3:$B$26,C2931))</f>
        <v>900</v>
      </c>
      <c r="T2931" s="7">
        <f t="shared" si="412"/>
        <v>139.06538471650492</v>
      </c>
      <c r="U2931" s="7">
        <f t="shared" si="413"/>
        <v>0</v>
      </c>
    </row>
    <row r="2932" spans="1:21" x14ac:dyDescent="0.2">
      <c r="A2932" s="1">
        <v>5</v>
      </c>
      <c r="B2932" s="1">
        <v>2</v>
      </c>
      <c r="C2932" s="1">
        <v>20</v>
      </c>
      <c r="D2932">
        <v>9.6</v>
      </c>
      <c r="E2932">
        <v>5.6</v>
      </c>
      <c r="F2932">
        <v>76</v>
      </c>
      <c r="G2932">
        <v>1</v>
      </c>
      <c r="H2932">
        <v>0</v>
      </c>
      <c r="I2932">
        <v>1</v>
      </c>
      <c r="J2932" s="4">
        <f t="shared" si="408"/>
        <v>300.88396059809628</v>
      </c>
      <c r="K2932" s="4">
        <f t="shared" si="409"/>
        <v>-3.942265979397078</v>
      </c>
      <c r="L2932" s="5">
        <f t="shared" si="414"/>
        <v>0</v>
      </c>
      <c r="M2932" s="5">
        <f t="shared" si="415"/>
        <v>0</v>
      </c>
      <c r="N2932" s="6">
        <f t="shared" si="407"/>
        <v>0</v>
      </c>
      <c r="O2932" s="6">
        <f t="shared" si="410"/>
        <v>0.91451878627752081</v>
      </c>
      <c r="P2932" s="6">
        <f>FORECAST(J2932,Inputs!$B$10:$B$18,Inputs!$A$10:$A$18)</f>
        <v>33.341518153686074</v>
      </c>
      <c r="Q2932" s="6">
        <f>IF(Inputs!$D$10="Yes",IF('Hourly Calcs'!P2932&gt;'Hourly Calcs'!K2932,'Hourly Calcs'!O2932,N2932+O2932),N2932+O2932)</f>
        <v>0.91451878627752081</v>
      </c>
      <c r="R2932" s="12">
        <f t="shared" si="411"/>
        <v>4.3457932723907788</v>
      </c>
      <c r="S2932" s="1">
        <f>IF(AND(A2932&gt;=5,A2932&lt;=9),INDEX(Demand!$C$3:$C$26,C2932),INDEX(Demand!$B$3:$B$26,C2932))</f>
        <v>800</v>
      </c>
      <c r="T2932" s="7">
        <f t="shared" si="412"/>
        <v>4.3457932723907788</v>
      </c>
      <c r="U2932" s="7">
        <f t="shared" si="413"/>
        <v>0</v>
      </c>
    </row>
    <row r="2933" spans="1:21" x14ac:dyDescent="0.2">
      <c r="A2933" s="1">
        <v>5</v>
      </c>
      <c r="B2933" s="1">
        <v>2</v>
      </c>
      <c r="C2933" s="1">
        <v>21</v>
      </c>
      <c r="D2933">
        <v>9.6</v>
      </c>
      <c r="E2933">
        <v>4.9000000000000004</v>
      </c>
      <c r="F2933">
        <v>72</v>
      </c>
      <c r="G2933">
        <v>0</v>
      </c>
      <c r="H2933">
        <v>0</v>
      </c>
      <c r="I2933">
        <v>0</v>
      </c>
      <c r="J2933" s="4">
        <f t="shared" si="408"/>
        <v>313.3157401109512</v>
      </c>
      <c r="K2933" s="4">
        <f t="shared" si="409"/>
        <v>-11.552445562097006</v>
      </c>
      <c r="L2933" s="5">
        <f t="shared" si="414"/>
        <v>0</v>
      </c>
      <c r="M2933" s="5">
        <f t="shared" si="415"/>
        <v>0</v>
      </c>
      <c r="N2933" s="6">
        <f t="shared" si="407"/>
        <v>0</v>
      </c>
      <c r="O2933" s="6">
        <f t="shared" si="410"/>
        <v>0</v>
      </c>
      <c r="P2933" s="6">
        <f>FORECAST(J2933,Inputs!$B$10:$B$18,Inputs!$A$10:$A$18)</f>
        <v>33.456627223249548</v>
      </c>
      <c r="Q2933" s="6">
        <f>IF(Inputs!$D$10="Yes",IF('Hourly Calcs'!P2933&gt;'Hourly Calcs'!K2933,'Hourly Calcs'!O2933,N2933+O2933),N2933+O2933)</f>
        <v>0</v>
      </c>
      <c r="R2933" s="12">
        <f t="shared" si="411"/>
        <v>0</v>
      </c>
      <c r="S2933" s="1">
        <f>IF(AND(A2933&gt;=5,A2933&lt;=9),INDEX(Demand!$C$3:$C$26,C2933),INDEX(Demand!$B$3:$B$26,C2933))</f>
        <v>700</v>
      </c>
      <c r="T2933" s="7">
        <f t="shared" si="412"/>
        <v>0</v>
      </c>
      <c r="U2933" s="7">
        <f t="shared" si="413"/>
        <v>0</v>
      </c>
    </row>
    <row r="2934" spans="1:21" x14ac:dyDescent="0.2">
      <c r="A2934" s="1">
        <v>5</v>
      </c>
      <c r="B2934" s="1">
        <v>2</v>
      </c>
      <c r="C2934" s="1">
        <v>22</v>
      </c>
      <c r="D2934">
        <v>8.6</v>
      </c>
      <c r="E2934">
        <v>6.5</v>
      </c>
      <c r="F2934">
        <v>87</v>
      </c>
      <c r="G2934">
        <v>0</v>
      </c>
      <c r="H2934">
        <v>0</v>
      </c>
      <c r="I2934">
        <v>0</v>
      </c>
      <c r="J2934" s="4">
        <f t="shared" si="408"/>
        <v>326.86217349395952</v>
      </c>
      <c r="K2934" s="4">
        <f t="shared" si="409"/>
        <v>-17.642063868728258</v>
      </c>
      <c r="L2934" s="5">
        <f t="shared" si="414"/>
        <v>0</v>
      </c>
      <c r="M2934" s="5">
        <f t="shared" si="415"/>
        <v>0</v>
      </c>
      <c r="N2934" s="6">
        <f t="shared" si="407"/>
        <v>0</v>
      </c>
      <c r="O2934" s="6">
        <f t="shared" si="410"/>
        <v>0</v>
      </c>
      <c r="P2934" s="6">
        <f>FORECAST(J2934,Inputs!$B$10:$B$18,Inputs!$A$10:$A$18)</f>
        <v>33.582057161981105</v>
      </c>
      <c r="Q2934" s="6">
        <f>IF(Inputs!$D$10="Yes",IF('Hourly Calcs'!P2934&gt;'Hourly Calcs'!K2934,'Hourly Calcs'!O2934,N2934+O2934),N2934+O2934)</f>
        <v>0</v>
      </c>
      <c r="R2934" s="12">
        <f t="shared" si="411"/>
        <v>0</v>
      </c>
      <c r="S2934" s="1">
        <f>IF(AND(A2934&gt;=5,A2934&lt;=9),INDEX(Demand!$C$3:$C$26,C2934),INDEX(Demand!$B$3:$B$26,C2934))</f>
        <v>600</v>
      </c>
      <c r="T2934" s="7">
        <f t="shared" si="412"/>
        <v>0</v>
      </c>
      <c r="U2934" s="7">
        <f t="shared" si="413"/>
        <v>0</v>
      </c>
    </row>
    <row r="2935" spans="1:21" x14ac:dyDescent="0.2">
      <c r="A2935" s="1">
        <v>5</v>
      </c>
      <c r="B2935" s="1">
        <v>2</v>
      </c>
      <c r="C2935" s="1">
        <v>23</v>
      </c>
      <c r="D2935">
        <v>8.6999999999999993</v>
      </c>
      <c r="E2935">
        <v>7</v>
      </c>
      <c r="F2935">
        <v>89</v>
      </c>
      <c r="G2935">
        <v>0</v>
      </c>
      <c r="H2935">
        <v>0</v>
      </c>
      <c r="I2935">
        <v>0</v>
      </c>
      <c r="J2935" s="4">
        <f t="shared" si="408"/>
        <v>341.57279037819404</v>
      </c>
      <c r="K2935" s="4">
        <f t="shared" si="409"/>
        <v>-21.766052686806205</v>
      </c>
      <c r="L2935" s="5">
        <f t="shared" si="414"/>
        <v>0</v>
      </c>
      <c r="M2935" s="5">
        <f t="shared" si="415"/>
        <v>0</v>
      </c>
      <c r="N2935" s="6">
        <f t="shared" si="407"/>
        <v>0</v>
      </c>
      <c r="O2935" s="6">
        <f t="shared" si="410"/>
        <v>0</v>
      </c>
      <c r="P2935" s="6">
        <f>FORECAST(J2935,Inputs!$B$10:$B$18,Inputs!$A$10:$A$18)</f>
        <v>33.718266577575868</v>
      </c>
      <c r="Q2935" s="6">
        <f>IF(Inputs!$D$10="Yes",IF('Hourly Calcs'!P2935&gt;'Hourly Calcs'!K2935,'Hourly Calcs'!O2935,N2935+O2935),N2935+O2935)</f>
        <v>0</v>
      </c>
      <c r="R2935" s="12">
        <f t="shared" si="411"/>
        <v>0</v>
      </c>
      <c r="S2935" s="1">
        <f>IF(AND(A2935&gt;=5,A2935&lt;=9),INDEX(Demand!$C$3:$C$26,C2935),INDEX(Demand!$B$3:$B$26,C2935))</f>
        <v>500</v>
      </c>
      <c r="T2935" s="7">
        <f t="shared" si="412"/>
        <v>0</v>
      </c>
      <c r="U2935" s="7">
        <f t="shared" si="413"/>
        <v>0</v>
      </c>
    </row>
    <row r="2936" spans="1:21" x14ac:dyDescent="0.2">
      <c r="A2936" s="1">
        <v>5</v>
      </c>
      <c r="B2936" s="1">
        <v>2</v>
      </c>
      <c r="C2936" s="1">
        <v>24</v>
      </c>
      <c r="D2936">
        <v>9.1999999999999993</v>
      </c>
      <c r="E2936">
        <v>6.8</v>
      </c>
      <c r="F2936">
        <v>85</v>
      </c>
      <c r="G2936">
        <v>0</v>
      </c>
      <c r="H2936">
        <v>0</v>
      </c>
      <c r="I2936">
        <v>0</v>
      </c>
      <c r="J2936" s="4">
        <f t="shared" si="408"/>
        <v>357.11189858070537</v>
      </c>
      <c r="K2936" s="4">
        <f t="shared" si="409"/>
        <v>-23.512985593421377</v>
      </c>
      <c r="L2936" s="5">
        <f t="shared" si="414"/>
        <v>0</v>
      </c>
      <c r="M2936" s="5">
        <f t="shared" si="415"/>
        <v>0</v>
      </c>
      <c r="N2936" s="6">
        <f t="shared" si="407"/>
        <v>0</v>
      </c>
      <c r="O2936" s="6">
        <f t="shared" si="410"/>
        <v>0</v>
      </c>
      <c r="P2936" s="6">
        <f>FORECAST(J2936,Inputs!$B$10:$B$18,Inputs!$A$10:$A$18)</f>
        <v>33.862147209080604</v>
      </c>
      <c r="Q2936" s="6">
        <f>IF(Inputs!$D$10="Yes",IF('Hourly Calcs'!P2936&gt;'Hourly Calcs'!K2936,'Hourly Calcs'!O2936,N2936+O2936),N2936+O2936)</f>
        <v>0</v>
      </c>
      <c r="R2936" s="12">
        <f t="shared" si="411"/>
        <v>0</v>
      </c>
      <c r="S2936" s="1">
        <f>IF(AND(A2936&gt;=5,A2936&lt;=9),INDEX(Demand!$C$3:$C$26,C2936),INDEX(Demand!$B$3:$B$26,C2936))</f>
        <v>400</v>
      </c>
      <c r="T2936" s="7">
        <f t="shared" si="412"/>
        <v>0</v>
      </c>
      <c r="U2936" s="7">
        <f t="shared" si="413"/>
        <v>0</v>
      </c>
    </row>
    <row r="2937" spans="1:21" x14ac:dyDescent="0.2">
      <c r="A2937" s="1">
        <v>5</v>
      </c>
      <c r="B2937" s="1">
        <v>3</v>
      </c>
      <c r="C2937" s="1">
        <v>1</v>
      </c>
      <c r="D2937">
        <v>9.4</v>
      </c>
      <c r="E2937">
        <v>7.1</v>
      </c>
      <c r="F2937">
        <v>86</v>
      </c>
      <c r="G2937">
        <v>0</v>
      </c>
      <c r="H2937">
        <v>0</v>
      </c>
      <c r="I2937">
        <v>0</v>
      </c>
      <c r="J2937" s="4">
        <f t="shared" si="408"/>
        <v>12.791168436170153</v>
      </c>
      <c r="K2937" s="4">
        <f t="shared" si="409"/>
        <v>-22.679650313115985</v>
      </c>
      <c r="L2937" s="5">
        <f t="shared" si="414"/>
        <v>0</v>
      </c>
      <c r="M2937" s="5">
        <f t="shared" si="415"/>
        <v>0</v>
      </c>
      <c r="N2937" s="6">
        <f t="shared" si="407"/>
        <v>0</v>
      </c>
      <c r="O2937" s="6">
        <f t="shared" si="410"/>
        <v>0</v>
      </c>
      <c r="P2937" s="6">
        <f>FORECAST(J2937,Inputs!$B$10:$B$18,Inputs!$A$10:$A$18)</f>
        <v>30.673992300334906</v>
      </c>
      <c r="Q2937" s="6">
        <f>IF(Inputs!$D$10="Yes",IF('Hourly Calcs'!P2937&gt;'Hourly Calcs'!K2937,'Hourly Calcs'!O2937,N2937+O2937),N2937+O2937)</f>
        <v>0</v>
      </c>
      <c r="R2937" s="12">
        <f t="shared" si="411"/>
        <v>0</v>
      </c>
      <c r="S2937" s="1">
        <f>IF(AND(A2937&gt;=5,A2937&lt;=9),INDEX(Demand!$C$3:$C$26,C2937),INDEX(Demand!$B$3:$B$26,C2937))</f>
        <v>350</v>
      </c>
      <c r="T2937" s="7">
        <f t="shared" si="412"/>
        <v>0</v>
      </c>
      <c r="U2937" s="7">
        <f t="shared" si="413"/>
        <v>0</v>
      </c>
    </row>
    <row r="2938" spans="1:21" x14ac:dyDescent="0.2">
      <c r="A2938" s="1">
        <v>5</v>
      </c>
      <c r="B2938" s="1">
        <v>3</v>
      </c>
      <c r="C2938" s="1">
        <v>2</v>
      </c>
      <c r="D2938">
        <v>9.5</v>
      </c>
      <c r="E2938">
        <v>7.2</v>
      </c>
      <c r="F2938">
        <v>86</v>
      </c>
      <c r="G2938">
        <v>0</v>
      </c>
      <c r="H2938">
        <v>0</v>
      </c>
      <c r="I2938">
        <v>0</v>
      </c>
      <c r="J2938" s="4">
        <f t="shared" si="408"/>
        <v>27.855291064647872</v>
      </c>
      <c r="K2938" s="4">
        <f t="shared" si="409"/>
        <v>-19.36479812200831</v>
      </c>
      <c r="L2938" s="5">
        <f t="shared" si="414"/>
        <v>0</v>
      </c>
      <c r="M2938" s="5">
        <f t="shared" si="415"/>
        <v>0</v>
      </c>
      <c r="N2938" s="6">
        <f t="shared" si="407"/>
        <v>0</v>
      </c>
      <c r="O2938" s="6">
        <f t="shared" si="410"/>
        <v>0</v>
      </c>
      <c r="P2938" s="6">
        <f>FORECAST(J2938,Inputs!$B$10:$B$18,Inputs!$A$10:$A$18)</f>
        <v>30.813474917265257</v>
      </c>
      <c r="Q2938" s="6">
        <f>IF(Inputs!$D$10="Yes",IF('Hourly Calcs'!P2938&gt;'Hourly Calcs'!K2938,'Hourly Calcs'!O2938,N2938+O2938),N2938+O2938)</f>
        <v>0</v>
      </c>
      <c r="R2938" s="12">
        <f t="shared" si="411"/>
        <v>0</v>
      </c>
      <c r="S2938" s="1">
        <f>IF(AND(A2938&gt;=5,A2938&lt;=9),INDEX(Demand!$C$3:$C$26,C2938),INDEX(Demand!$B$3:$B$26,C2938))</f>
        <v>350</v>
      </c>
      <c r="T2938" s="7">
        <f t="shared" si="412"/>
        <v>0</v>
      </c>
      <c r="U2938" s="7">
        <f t="shared" si="413"/>
        <v>0</v>
      </c>
    </row>
    <row r="2939" spans="1:21" x14ac:dyDescent="0.2">
      <c r="A2939" s="1">
        <v>5</v>
      </c>
      <c r="B2939" s="1">
        <v>3</v>
      </c>
      <c r="C2939" s="1">
        <v>3</v>
      </c>
      <c r="D2939">
        <v>9.5</v>
      </c>
      <c r="E2939">
        <v>7.2</v>
      </c>
      <c r="F2939">
        <v>86</v>
      </c>
      <c r="G2939">
        <v>0</v>
      </c>
      <c r="H2939">
        <v>0</v>
      </c>
      <c r="I2939">
        <v>0</v>
      </c>
      <c r="J2939" s="4">
        <f t="shared" si="408"/>
        <v>41.824621242582253</v>
      </c>
      <c r="K2939" s="4">
        <f t="shared" si="409"/>
        <v>-13.921925293509773</v>
      </c>
      <c r="L2939" s="5">
        <f t="shared" si="414"/>
        <v>0</v>
      </c>
      <c r="M2939" s="5">
        <f t="shared" si="415"/>
        <v>0</v>
      </c>
      <c r="N2939" s="6">
        <f t="shared" si="407"/>
        <v>0</v>
      </c>
      <c r="O2939" s="6">
        <f t="shared" si="410"/>
        <v>0</v>
      </c>
      <c r="P2939" s="6">
        <f>FORECAST(J2939,Inputs!$B$10:$B$18,Inputs!$A$10:$A$18)</f>
        <v>30.942820567060945</v>
      </c>
      <c r="Q2939" s="6">
        <f>IF(Inputs!$D$10="Yes",IF('Hourly Calcs'!P2939&gt;'Hourly Calcs'!K2939,'Hourly Calcs'!O2939,N2939+O2939),N2939+O2939)</f>
        <v>0</v>
      </c>
      <c r="R2939" s="12">
        <f t="shared" si="411"/>
        <v>0</v>
      </c>
      <c r="S2939" s="1">
        <f>IF(AND(A2939&gt;=5,A2939&lt;=9),INDEX(Demand!$C$3:$C$26,C2939),INDEX(Demand!$B$3:$B$26,C2939))</f>
        <v>350</v>
      </c>
      <c r="T2939" s="7">
        <f t="shared" si="412"/>
        <v>0</v>
      </c>
      <c r="U2939" s="7">
        <f t="shared" si="413"/>
        <v>0</v>
      </c>
    </row>
    <row r="2940" spans="1:21" x14ac:dyDescent="0.2">
      <c r="A2940" s="1">
        <v>5</v>
      </c>
      <c r="B2940" s="1">
        <v>3</v>
      </c>
      <c r="C2940" s="1">
        <v>4</v>
      </c>
      <c r="D2940">
        <v>9.8000000000000007</v>
      </c>
      <c r="E2940">
        <v>7.2</v>
      </c>
      <c r="F2940">
        <v>84</v>
      </c>
      <c r="G2940">
        <v>0</v>
      </c>
      <c r="H2940">
        <v>0</v>
      </c>
      <c r="I2940">
        <v>0</v>
      </c>
      <c r="J2940" s="4">
        <f t="shared" si="408"/>
        <v>54.620459030558493</v>
      </c>
      <c r="K2940" s="4">
        <f t="shared" si="409"/>
        <v>-6.8101354343250478</v>
      </c>
      <c r="L2940" s="5">
        <f t="shared" si="414"/>
        <v>0</v>
      </c>
      <c r="M2940" s="5">
        <f t="shared" si="415"/>
        <v>0</v>
      </c>
      <c r="N2940" s="6">
        <f t="shared" si="407"/>
        <v>0</v>
      </c>
      <c r="O2940" s="6">
        <f t="shared" si="410"/>
        <v>0</v>
      </c>
      <c r="P2940" s="6">
        <f>FORECAST(J2940,Inputs!$B$10:$B$18,Inputs!$A$10:$A$18)</f>
        <v>31.061300546579243</v>
      </c>
      <c r="Q2940" s="6">
        <f>IF(Inputs!$D$10="Yes",IF('Hourly Calcs'!P2940&gt;'Hourly Calcs'!K2940,'Hourly Calcs'!O2940,N2940+O2940),N2940+O2940)</f>
        <v>0</v>
      </c>
      <c r="R2940" s="12">
        <f t="shared" si="411"/>
        <v>0</v>
      </c>
      <c r="S2940" s="1">
        <f>IF(AND(A2940&gt;=5,A2940&lt;=9),INDEX(Demand!$C$3:$C$26,C2940),INDEX(Demand!$B$3:$B$26,C2940))</f>
        <v>350</v>
      </c>
      <c r="T2940" s="7">
        <f t="shared" si="412"/>
        <v>0</v>
      </c>
      <c r="U2940" s="7">
        <f t="shared" si="413"/>
        <v>0</v>
      </c>
    </row>
    <row r="2941" spans="1:21" x14ac:dyDescent="0.2">
      <c r="A2941" s="1">
        <v>5</v>
      </c>
      <c r="B2941" s="1">
        <v>3</v>
      </c>
      <c r="C2941" s="1">
        <v>5</v>
      </c>
      <c r="D2941">
        <v>9.3000000000000007</v>
      </c>
      <c r="E2941">
        <v>8</v>
      </c>
      <c r="F2941">
        <v>92</v>
      </c>
      <c r="G2941">
        <v>0</v>
      </c>
      <c r="H2941">
        <v>0</v>
      </c>
      <c r="I2941">
        <v>0</v>
      </c>
      <c r="J2941" s="4">
        <f t="shared" si="408"/>
        <v>66.475700242979315</v>
      </c>
      <c r="K2941" s="4">
        <f t="shared" si="409"/>
        <v>1.7373688120115816</v>
      </c>
      <c r="L2941" s="5">
        <f t="shared" si="414"/>
        <v>0</v>
      </c>
      <c r="M2941" s="5">
        <f t="shared" si="415"/>
        <v>32.262631187988418</v>
      </c>
      <c r="N2941" s="6">
        <f t="shared" si="407"/>
        <v>0</v>
      </c>
      <c r="O2941" s="6">
        <f t="shared" si="410"/>
        <v>0</v>
      </c>
      <c r="P2941" s="6">
        <f>FORECAST(J2941,Inputs!$B$10:$B$18,Inputs!$A$10:$A$18)</f>
        <v>31.171071298546103</v>
      </c>
      <c r="Q2941" s="6">
        <f>IF(Inputs!$D$10="Yes",IF('Hourly Calcs'!P2941&gt;'Hourly Calcs'!K2941,'Hourly Calcs'!O2941,N2941+O2941),N2941+O2941)</f>
        <v>0</v>
      </c>
      <c r="R2941" s="12">
        <f t="shared" si="411"/>
        <v>0</v>
      </c>
      <c r="S2941" s="1">
        <f>IF(AND(A2941&gt;=5,A2941&lt;=9),INDEX(Demand!$C$3:$C$26,C2941),INDEX(Demand!$B$3:$B$26,C2941))</f>
        <v>350</v>
      </c>
      <c r="T2941" s="7">
        <f t="shared" si="412"/>
        <v>0</v>
      </c>
      <c r="U2941" s="7">
        <f t="shared" si="413"/>
        <v>0</v>
      </c>
    </row>
    <row r="2942" spans="1:21" x14ac:dyDescent="0.2">
      <c r="A2942" s="1">
        <v>5</v>
      </c>
      <c r="B2942" s="1">
        <v>3</v>
      </c>
      <c r="C2942" s="1">
        <v>6</v>
      </c>
      <c r="D2942">
        <v>8</v>
      </c>
      <c r="E2942">
        <v>7.4</v>
      </c>
      <c r="F2942">
        <v>96</v>
      </c>
      <c r="G2942">
        <v>11</v>
      </c>
      <c r="H2942">
        <v>0</v>
      </c>
      <c r="I2942">
        <v>11</v>
      </c>
      <c r="J2942" s="4">
        <f t="shared" si="408"/>
        <v>77.805508359349489</v>
      </c>
      <c r="K2942" s="4">
        <f t="shared" si="409"/>
        <v>10.528799618675862</v>
      </c>
      <c r="L2942" s="5">
        <f t="shared" si="414"/>
        <v>87.194491640650511</v>
      </c>
      <c r="M2942" s="5">
        <f t="shared" si="415"/>
        <v>23.471200381324138</v>
      </c>
      <c r="N2942" s="6">
        <f t="shared" si="407"/>
        <v>0</v>
      </c>
      <c r="O2942" s="6">
        <f t="shared" si="410"/>
        <v>10.059706649052728</v>
      </c>
      <c r="P2942" s="6">
        <f>FORECAST(J2942,Inputs!$B$10:$B$18,Inputs!$A$10:$A$18)</f>
        <v>31.275976929253233</v>
      </c>
      <c r="Q2942" s="6">
        <f>IF(Inputs!$D$10="Yes",IF('Hourly Calcs'!P2942&gt;'Hourly Calcs'!K2942,'Hourly Calcs'!O2942,N2942+O2942),N2942+O2942)</f>
        <v>10.059706649052728</v>
      </c>
      <c r="R2942" s="12">
        <f t="shared" si="411"/>
        <v>47.80372599629856</v>
      </c>
      <c r="S2942" s="1">
        <f>IF(AND(A2942&gt;=5,A2942&lt;=9),INDEX(Demand!$C$3:$C$26,C2942),INDEX(Demand!$B$3:$B$26,C2942))</f>
        <v>350</v>
      </c>
      <c r="T2942" s="7">
        <f t="shared" si="412"/>
        <v>47.803725996298567</v>
      </c>
      <c r="U2942" s="7">
        <f t="shared" si="413"/>
        <v>0</v>
      </c>
    </row>
    <row r="2943" spans="1:21" x14ac:dyDescent="0.2">
      <c r="A2943" s="1">
        <v>5</v>
      </c>
      <c r="B2943" s="1">
        <v>3</v>
      </c>
      <c r="C2943" s="1">
        <v>7</v>
      </c>
      <c r="D2943">
        <v>7.9</v>
      </c>
      <c r="E2943">
        <v>7.4</v>
      </c>
      <c r="F2943">
        <v>97</v>
      </c>
      <c r="G2943">
        <v>51</v>
      </c>
      <c r="H2943">
        <v>0</v>
      </c>
      <c r="I2943">
        <v>51</v>
      </c>
      <c r="J2943" s="4">
        <f t="shared" si="408"/>
        <v>89.144779457827156</v>
      </c>
      <c r="K2943" s="4">
        <f t="shared" si="409"/>
        <v>19.915653051487354</v>
      </c>
      <c r="L2943" s="5">
        <f t="shared" si="414"/>
        <v>75.855220542172844</v>
      </c>
      <c r="M2943" s="5">
        <f t="shared" si="415"/>
        <v>14.084346948512646</v>
      </c>
      <c r="N2943" s="6">
        <f t="shared" si="407"/>
        <v>0</v>
      </c>
      <c r="O2943" s="6">
        <f t="shared" si="410"/>
        <v>46.640458100153559</v>
      </c>
      <c r="P2943" s="6">
        <f>FORECAST(J2943,Inputs!$B$10:$B$18,Inputs!$A$10:$A$18)</f>
        <v>31.380970180165065</v>
      </c>
      <c r="Q2943" s="6">
        <f>IF(Inputs!$D$10="Yes",IF('Hourly Calcs'!P2943&gt;'Hourly Calcs'!K2943,'Hourly Calcs'!O2943,N2943+O2943),N2943+O2943)</f>
        <v>46.640458100153559</v>
      </c>
      <c r="R2943" s="12">
        <f t="shared" si="411"/>
        <v>221.63545689192969</v>
      </c>
      <c r="S2943" s="1">
        <f>IF(AND(A2943&gt;=5,A2943&lt;=9),INDEX(Demand!$C$3:$C$26,C2943),INDEX(Demand!$B$3:$B$26,C2943))</f>
        <v>350</v>
      </c>
      <c r="T2943" s="7">
        <f t="shared" si="412"/>
        <v>221.63545689192969</v>
      </c>
      <c r="U2943" s="7">
        <f t="shared" si="413"/>
        <v>0</v>
      </c>
    </row>
    <row r="2944" spans="1:21" x14ac:dyDescent="0.2">
      <c r="A2944" s="1">
        <v>5</v>
      </c>
      <c r="B2944" s="1">
        <v>3</v>
      </c>
      <c r="C2944" s="1">
        <v>8</v>
      </c>
      <c r="D2944">
        <v>8.3000000000000007</v>
      </c>
      <c r="E2944">
        <v>7.4</v>
      </c>
      <c r="F2944">
        <v>94</v>
      </c>
      <c r="G2944">
        <v>104</v>
      </c>
      <c r="H2944">
        <v>0</v>
      </c>
      <c r="I2944">
        <v>104</v>
      </c>
      <c r="J2944" s="4">
        <f t="shared" si="408"/>
        <v>101.16682244917313</v>
      </c>
      <c r="K2944" s="4">
        <f t="shared" si="409"/>
        <v>29.350144605866987</v>
      </c>
      <c r="L2944" s="5">
        <f t="shared" si="414"/>
        <v>63.833177550826875</v>
      </c>
      <c r="M2944" s="5">
        <f t="shared" si="415"/>
        <v>4.649855394133013</v>
      </c>
      <c r="N2944" s="6">
        <f t="shared" si="407"/>
        <v>0</v>
      </c>
      <c r="O2944" s="6">
        <f t="shared" si="410"/>
        <v>95.10995377286217</v>
      </c>
      <c r="P2944" s="6">
        <f>FORECAST(J2944,Inputs!$B$10:$B$18,Inputs!$A$10:$A$18)</f>
        <v>31.492285393047897</v>
      </c>
      <c r="Q2944" s="6">
        <f>IF(Inputs!$D$10="Yes",IF('Hourly Calcs'!P2944&gt;'Hourly Calcs'!K2944,'Hourly Calcs'!O2944,N2944+O2944),N2944+O2944)</f>
        <v>95.10995377286217</v>
      </c>
      <c r="R2944" s="12">
        <f t="shared" si="411"/>
        <v>451.962500328641</v>
      </c>
      <c r="S2944" s="1">
        <f>IF(AND(A2944&gt;=5,A2944&lt;=9),INDEX(Demand!$C$3:$C$26,C2944),INDEX(Demand!$B$3:$B$26,C2944))</f>
        <v>350</v>
      </c>
      <c r="T2944" s="7">
        <f t="shared" si="412"/>
        <v>350</v>
      </c>
      <c r="U2944" s="7">
        <f t="shared" si="413"/>
        <v>101.962500328641</v>
      </c>
    </row>
    <row r="2945" spans="1:21" x14ac:dyDescent="0.2">
      <c r="A2945" s="1">
        <v>5</v>
      </c>
      <c r="B2945" s="1">
        <v>3</v>
      </c>
      <c r="C2945" s="1">
        <v>9</v>
      </c>
      <c r="D2945">
        <v>8.8000000000000007</v>
      </c>
      <c r="E2945">
        <v>5.3</v>
      </c>
      <c r="F2945">
        <v>79</v>
      </c>
      <c r="G2945">
        <v>316</v>
      </c>
      <c r="H2945">
        <v>106</v>
      </c>
      <c r="I2945">
        <v>256</v>
      </c>
      <c r="J2945" s="4">
        <f t="shared" si="408"/>
        <v>114.76208421985858</v>
      </c>
      <c r="K2945" s="4">
        <f t="shared" si="409"/>
        <v>38.371555520837376</v>
      </c>
      <c r="L2945" s="5">
        <f t="shared" si="414"/>
        <v>50.237915780141421</v>
      </c>
      <c r="M2945" s="5">
        <f t="shared" si="415"/>
        <v>4.3715555208373758</v>
      </c>
      <c r="N2945" s="6">
        <f t="shared" si="407"/>
        <v>84.27409412045975</v>
      </c>
      <c r="O2945" s="6">
        <f t="shared" si="410"/>
        <v>234.11680928704533</v>
      </c>
      <c r="P2945" s="6">
        <f>FORECAST(J2945,Inputs!$B$10:$B$18,Inputs!$A$10:$A$18)</f>
        <v>31.618167446480172</v>
      </c>
      <c r="Q2945" s="6">
        <f>IF(Inputs!$D$10="Yes",IF('Hourly Calcs'!P2945&gt;'Hourly Calcs'!K2945,'Hourly Calcs'!O2945,N2945+O2945),N2945+O2945)</f>
        <v>318.39090340750511</v>
      </c>
      <c r="R2945" s="12">
        <f t="shared" si="411"/>
        <v>1512.9935729924641</v>
      </c>
      <c r="S2945" s="1">
        <f>IF(AND(A2945&gt;=5,A2945&lt;=9),INDEX(Demand!$C$3:$C$26,C2945),INDEX(Demand!$B$3:$B$26,C2945))</f>
        <v>350</v>
      </c>
      <c r="T2945" s="7">
        <f t="shared" si="412"/>
        <v>350</v>
      </c>
      <c r="U2945" s="7">
        <f t="shared" si="413"/>
        <v>1162.9935729924641</v>
      </c>
    </row>
    <row r="2946" spans="1:21" x14ac:dyDescent="0.2">
      <c r="A2946" s="1">
        <v>5</v>
      </c>
      <c r="B2946" s="1">
        <v>3</v>
      </c>
      <c r="C2946" s="1">
        <v>10</v>
      </c>
      <c r="D2946">
        <v>9.5</v>
      </c>
      <c r="E2946">
        <v>5.4</v>
      </c>
      <c r="F2946">
        <v>76</v>
      </c>
      <c r="G2946">
        <v>407</v>
      </c>
      <c r="H2946">
        <v>127</v>
      </c>
      <c r="I2946">
        <v>319</v>
      </c>
      <c r="J2946" s="4">
        <f t="shared" si="408"/>
        <v>131.1006581143555</v>
      </c>
      <c r="K2946" s="4">
        <f t="shared" si="409"/>
        <v>46.344752285635778</v>
      </c>
      <c r="L2946" s="5">
        <f t="shared" si="414"/>
        <v>33.899341885644503</v>
      </c>
      <c r="M2946" s="5">
        <f t="shared" si="415"/>
        <v>12.344752285635778</v>
      </c>
      <c r="N2946" s="6">
        <f t="shared" si="407"/>
        <v>116.86774640220177</v>
      </c>
      <c r="O2946" s="6">
        <f t="shared" si="410"/>
        <v>291.73149282252916</v>
      </c>
      <c r="P2946" s="6">
        <f>FORECAST(J2946,Inputs!$B$10:$B$18,Inputs!$A$10:$A$18)</f>
        <v>31.769450538095882</v>
      </c>
      <c r="Q2946" s="6">
        <f>IF(Inputs!$D$10="Yes",IF('Hourly Calcs'!P2946&gt;'Hourly Calcs'!K2946,'Hourly Calcs'!O2946,N2946+O2946),N2946+O2946)</f>
        <v>408.59923922473092</v>
      </c>
      <c r="R2946" s="12">
        <f t="shared" si="411"/>
        <v>1941.6635847959212</v>
      </c>
      <c r="S2946" s="1">
        <f>IF(AND(A2946&gt;=5,A2946&lt;=9),INDEX(Demand!$C$3:$C$26,C2946),INDEX(Demand!$B$3:$B$26,C2946))</f>
        <v>600</v>
      </c>
      <c r="T2946" s="7">
        <f t="shared" si="412"/>
        <v>600</v>
      </c>
      <c r="U2946" s="7">
        <f t="shared" si="413"/>
        <v>1341.6635847959212</v>
      </c>
    </row>
    <row r="2947" spans="1:21" x14ac:dyDescent="0.2">
      <c r="A2947" s="1">
        <v>5</v>
      </c>
      <c r="B2947" s="1">
        <v>3</v>
      </c>
      <c r="C2947" s="1">
        <v>11</v>
      </c>
      <c r="D2947">
        <v>11</v>
      </c>
      <c r="E2947">
        <v>6.3</v>
      </c>
      <c r="F2947">
        <v>73</v>
      </c>
      <c r="G2947">
        <v>620</v>
      </c>
      <c r="H2947">
        <v>358</v>
      </c>
      <c r="I2947">
        <v>342</v>
      </c>
      <c r="J2947" s="4">
        <f t="shared" si="408"/>
        <v>151.35752192659479</v>
      </c>
      <c r="K2947" s="4">
        <f t="shared" si="409"/>
        <v>52.313855675478536</v>
      </c>
      <c r="L2947" s="5">
        <f t="shared" si="414"/>
        <v>13.642478073405215</v>
      </c>
      <c r="M2947" s="5">
        <f t="shared" si="415"/>
        <v>18.313855675478536</v>
      </c>
      <c r="N2947" s="6">
        <f t="shared" si="407"/>
        <v>353.80647665125224</v>
      </c>
      <c r="O2947" s="6">
        <f t="shared" si="410"/>
        <v>312.76542490691213</v>
      </c>
      <c r="P2947" s="6">
        <f>FORECAST(J2947,Inputs!$B$10:$B$18,Inputs!$A$10:$A$18)</f>
        <v>31.957014091912914</v>
      </c>
      <c r="Q2947" s="6">
        <f>IF(Inputs!$D$10="Yes",IF('Hourly Calcs'!P2947&gt;'Hourly Calcs'!K2947,'Hourly Calcs'!O2947,N2947+O2947),N2947+O2947)</f>
        <v>666.57190155816443</v>
      </c>
      <c r="R2947" s="12">
        <f t="shared" si="411"/>
        <v>3167.5496762043972</v>
      </c>
      <c r="S2947" s="1">
        <f>IF(AND(A2947&gt;=5,A2947&lt;=9),INDEX(Demand!$C$3:$C$26,C2947),INDEX(Demand!$B$3:$B$26,C2947))</f>
        <v>600</v>
      </c>
      <c r="T2947" s="7">
        <f t="shared" si="412"/>
        <v>600</v>
      </c>
      <c r="U2947" s="7">
        <f t="shared" si="413"/>
        <v>2567.5496762043972</v>
      </c>
    </row>
    <row r="2948" spans="1:21" x14ac:dyDescent="0.2">
      <c r="A2948" s="1">
        <v>5</v>
      </c>
      <c r="B2948" s="1">
        <v>3</v>
      </c>
      <c r="C2948" s="1">
        <v>12</v>
      </c>
      <c r="D2948">
        <v>11.3</v>
      </c>
      <c r="E2948">
        <v>5.7</v>
      </c>
      <c r="F2948">
        <v>68</v>
      </c>
      <c r="G2948">
        <v>668</v>
      </c>
      <c r="H2948">
        <v>361</v>
      </c>
      <c r="I2948">
        <v>370</v>
      </c>
      <c r="J2948" s="4">
        <f t="shared" si="408"/>
        <v>175.39923048000975</v>
      </c>
      <c r="K2948" s="4">
        <f t="shared" si="409"/>
        <v>55.057852727217835</v>
      </c>
      <c r="L2948" s="5">
        <f t="shared" si="414"/>
        <v>10.399230480009749</v>
      </c>
      <c r="M2948" s="5">
        <f t="shared" si="415"/>
        <v>21.057852727217835</v>
      </c>
      <c r="N2948" s="6">
        <f t="shared" si="407"/>
        <v>359.05200818491221</v>
      </c>
      <c r="O2948" s="6">
        <f t="shared" si="410"/>
        <v>338.37195092268269</v>
      </c>
      <c r="P2948" s="6">
        <f>FORECAST(J2948,Inputs!$B$10:$B$18,Inputs!$A$10:$A$18)</f>
        <v>32.179622504444531</v>
      </c>
      <c r="Q2948" s="6">
        <f>IF(Inputs!$D$10="Yes",IF('Hourly Calcs'!P2948&gt;'Hourly Calcs'!K2948,'Hourly Calcs'!O2948,N2948+O2948),N2948+O2948)</f>
        <v>697.4239591075949</v>
      </c>
      <c r="R2948" s="12">
        <f t="shared" si="411"/>
        <v>3314.1586536792906</v>
      </c>
      <c r="S2948" s="1">
        <f>IF(AND(A2948&gt;=5,A2948&lt;=9),INDEX(Demand!$C$3:$C$26,C2948),INDEX(Demand!$B$3:$B$26,C2948))</f>
        <v>600</v>
      </c>
      <c r="T2948" s="7">
        <f t="shared" si="412"/>
        <v>600</v>
      </c>
      <c r="U2948" s="7">
        <f t="shared" si="413"/>
        <v>2714.1586536792906</v>
      </c>
    </row>
    <row r="2949" spans="1:21" x14ac:dyDescent="0.2">
      <c r="A2949" s="1">
        <v>5</v>
      </c>
      <c r="B2949" s="1">
        <v>3</v>
      </c>
      <c r="C2949" s="1">
        <v>13</v>
      </c>
      <c r="D2949">
        <v>11.1</v>
      </c>
      <c r="E2949">
        <v>5.8</v>
      </c>
      <c r="F2949">
        <v>70</v>
      </c>
      <c r="G2949">
        <v>511</v>
      </c>
      <c r="H2949">
        <v>139</v>
      </c>
      <c r="I2949">
        <v>395</v>
      </c>
      <c r="J2949" s="4">
        <f t="shared" si="408"/>
        <v>200.21884693382754</v>
      </c>
      <c r="K2949" s="4">
        <f t="shared" si="409"/>
        <v>53.77121200652536</v>
      </c>
      <c r="L2949" s="5">
        <f t="shared" si="414"/>
        <v>35.218846933827535</v>
      </c>
      <c r="M2949" s="5">
        <f t="shared" si="415"/>
        <v>19.77121200652536</v>
      </c>
      <c r="N2949" s="6">
        <f t="shared" si="407"/>
        <v>130.48613740077133</v>
      </c>
      <c r="O2949" s="6">
        <f t="shared" si="410"/>
        <v>361.23492057962073</v>
      </c>
      <c r="P2949" s="6">
        <f>FORECAST(J2949,Inputs!$B$10:$B$18,Inputs!$A$10:$A$18)</f>
        <v>32.40943376790581</v>
      </c>
      <c r="Q2949" s="6">
        <f>IF(Inputs!$D$10="Yes",IF('Hourly Calcs'!P2949&gt;'Hourly Calcs'!K2949,'Hourly Calcs'!O2949,N2949+O2949),N2949+O2949)</f>
        <v>491.72105798039206</v>
      </c>
      <c r="R2949" s="12">
        <f t="shared" si="411"/>
        <v>2336.6584675228228</v>
      </c>
      <c r="S2949" s="1">
        <f>IF(AND(A2949&gt;=5,A2949&lt;=9),INDEX(Demand!$C$3:$C$26,C2949),INDEX(Demand!$B$3:$B$26,C2949))</f>
        <v>600</v>
      </c>
      <c r="T2949" s="7">
        <f t="shared" si="412"/>
        <v>600</v>
      </c>
      <c r="U2949" s="7">
        <f t="shared" si="413"/>
        <v>1736.6584675228228</v>
      </c>
    </row>
    <row r="2950" spans="1:21" x14ac:dyDescent="0.2">
      <c r="A2950" s="1">
        <v>5</v>
      </c>
      <c r="B2950" s="1">
        <v>3</v>
      </c>
      <c r="C2950" s="1">
        <v>14</v>
      </c>
      <c r="D2950">
        <v>10.199999999999999</v>
      </c>
      <c r="E2950">
        <v>5.4</v>
      </c>
      <c r="F2950">
        <v>72</v>
      </c>
      <c r="G2950">
        <v>721</v>
      </c>
      <c r="H2950">
        <v>578</v>
      </c>
      <c r="I2950">
        <v>265</v>
      </c>
      <c r="J2950" s="4">
        <f t="shared" si="408"/>
        <v>222.03085616338643</v>
      </c>
      <c r="K2950" s="4">
        <f t="shared" si="409"/>
        <v>48.857674315163933</v>
      </c>
      <c r="L2950" s="5">
        <f t="shared" si="414"/>
        <v>57.030856163386431</v>
      </c>
      <c r="M2950" s="5">
        <f t="shared" si="415"/>
        <v>14.857674315163933</v>
      </c>
      <c r="N2950" s="6">
        <f t="shared" si="407"/>
        <v>476.58525392522665</v>
      </c>
      <c r="O2950" s="6">
        <f t="shared" si="410"/>
        <v>242.34747836354302</v>
      </c>
      <c r="P2950" s="6">
        <f>FORECAST(J2950,Inputs!$B$10:$B$18,Inputs!$A$10:$A$18)</f>
        <v>32.611396816327648</v>
      </c>
      <c r="Q2950" s="6">
        <f>IF(Inputs!$D$10="Yes",IF('Hourly Calcs'!P2950&gt;'Hourly Calcs'!K2950,'Hourly Calcs'!O2950,N2950+O2950),N2950+O2950)</f>
        <v>718.93273228876967</v>
      </c>
      <c r="R2950" s="12">
        <f t="shared" si="411"/>
        <v>3416.3683438362332</v>
      </c>
      <c r="S2950" s="1">
        <f>IF(AND(A2950&gt;=5,A2950&lt;=9),INDEX(Demand!$C$3:$C$26,C2950),INDEX(Demand!$B$3:$B$26,C2950))</f>
        <v>600</v>
      </c>
      <c r="T2950" s="7">
        <f t="shared" si="412"/>
        <v>600</v>
      </c>
      <c r="U2950" s="7">
        <f t="shared" si="413"/>
        <v>2816.3683438362332</v>
      </c>
    </row>
    <row r="2951" spans="1:21" x14ac:dyDescent="0.2">
      <c r="A2951" s="1">
        <v>5</v>
      </c>
      <c r="B2951" s="1">
        <v>3</v>
      </c>
      <c r="C2951" s="1">
        <v>15</v>
      </c>
      <c r="D2951">
        <v>11</v>
      </c>
      <c r="E2951">
        <v>5.6</v>
      </c>
      <c r="F2951">
        <v>69</v>
      </c>
      <c r="G2951">
        <v>687</v>
      </c>
      <c r="H2951">
        <v>719</v>
      </c>
      <c r="I2951">
        <v>177</v>
      </c>
      <c r="J2951" s="4">
        <f t="shared" si="408"/>
        <v>239.7122144505044</v>
      </c>
      <c r="K2951" s="4">
        <f t="shared" si="409"/>
        <v>41.502241475239046</v>
      </c>
      <c r="L2951" s="5">
        <f t="shared" si="414"/>
        <v>74.712214450504405</v>
      </c>
      <c r="M2951" s="5">
        <f t="shared" si="415"/>
        <v>7.5022414752390461</v>
      </c>
      <c r="N2951" s="6">
        <f t="shared" si="407"/>
        <v>474.3847869703543</v>
      </c>
      <c r="O2951" s="6">
        <f t="shared" si="410"/>
        <v>161.86982517112119</v>
      </c>
      <c r="P2951" s="6">
        <f>FORECAST(J2951,Inputs!$B$10:$B$18,Inputs!$A$10:$A$18)</f>
        <v>32.775113096763931</v>
      </c>
      <c r="Q2951" s="6">
        <f>IF(Inputs!$D$10="Yes",IF('Hourly Calcs'!P2951&gt;'Hourly Calcs'!K2951,'Hourly Calcs'!O2951,N2951+O2951),N2951+O2951)</f>
        <v>636.25461214147549</v>
      </c>
      <c r="R2951" s="12">
        <f t="shared" si="411"/>
        <v>3023.4819168962913</v>
      </c>
      <c r="S2951" s="1">
        <f>IF(AND(A2951&gt;=5,A2951&lt;=9),INDEX(Demand!$C$3:$C$26,C2951),INDEX(Demand!$B$3:$B$26,C2951))</f>
        <v>600</v>
      </c>
      <c r="T2951" s="7">
        <f t="shared" si="412"/>
        <v>600</v>
      </c>
      <c r="U2951" s="7">
        <f t="shared" si="413"/>
        <v>2423.4819168962913</v>
      </c>
    </row>
    <row r="2952" spans="1:21" x14ac:dyDescent="0.2">
      <c r="A2952" s="1">
        <v>5</v>
      </c>
      <c r="B2952" s="1">
        <v>3</v>
      </c>
      <c r="C2952" s="1">
        <v>16</v>
      </c>
      <c r="D2952">
        <v>9.5</v>
      </c>
      <c r="E2952">
        <v>3.5</v>
      </c>
      <c r="F2952">
        <v>66</v>
      </c>
      <c r="G2952">
        <v>441</v>
      </c>
      <c r="H2952">
        <v>292</v>
      </c>
      <c r="I2952">
        <v>267</v>
      </c>
      <c r="J2952" s="4">
        <f t="shared" si="408"/>
        <v>254.17803110368573</v>
      </c>
      <c r="K2952" s="4">
        <f t="shared" si="409"/>
        <v>32.79112448663377</v>
      </c>
      <c r="L2952" s="5">
        <f t="shared" si="414"/>
        <v>89.178031103685726</v>
      </c>
      <c r="M2952" s="5">
        <f t="shared" si="415"/>
        <v>1.2088755133662303</v>
      </c>
      <c r="N2952" s="6">
        <f t="shared" si="407"/>
        <v>133.07378928452638</v>
      </c>
      <c r="O2952" s="6">
        <f t="shared" si="410"/>
        <v>244.17651593609807</v>
      </c>
      <c r="P2952" s="6">
        <f>FORECAST(J2952,Inputs!$B$10:$B$18,Inputs!$A$10:$A$18)</f>
        <v>32.909055843552643</v>
      </c>
      <c r="Q2952" s="6">
        <f>IF(Inputs!$D$10="Yes",IF('Hourly Calcs'!P2952&gt;'Hourly Calcs'!K2952,'Hourly Calcs'!O2952,N2952+O2952),N2952+O2952)</f>
        <v>244.17651593609807</v>
      </c>
      <c r="R2952" s="12">
        <f t="shared" si="411"/>
        <v>1160.3268037283381</v>
      </c>
      <c r="S2952" s="1">
        <f>IF(AND(A2952&gt;=5,A2952&lt;=9),INDEX(Demand!$C$3:$C$26,C2952),INDEX(Demand!$B$3:$B$26,C2952))</f>
        <v>900</v>
      </c>
      <c r="T2952" s="7">
        <f t="shared" si="412"/>
        <v>900</v>
      </c>
      <c r="U2952" s="7">
        <f t="shared" si="413"/>
        <v>260.32680372833806</v>
      </c>
    </row>
    <row r="2953" spans="1:21" x14ac:dyDescent="0.2">
      <c r="A2953" s="1">
        <v>5</v>
      </c>
      <c r="B2953" s="1">
        <v>3</v>
      </c>
      <c r="C2953" s="1">
        <v>17</v>
      </c>
      <c r="D2953">
        <v>10</v>
      </c>
      <c r="E2953">
        <v>4.9000000000000004</v>
      </c>
      <c r="F2953">
        <v>71</v>
      </c>
      <c r="G2953">
        <v>231</v>
      </c>
      <c r="H2953">
        <v>85</v>
      </c>
      <c r="I2953">
        <v>192</v>
      </c>
      <c r="J2953" s="4">
        <f t="shared" si="408"/>
        <v>266.67063665457806</v>
      </c>
      <c r="K2953" s="4">
        <f t="shared" si="409"/>
        <v>23.464632919874745</v>
      </c>
      <c r="L2953" s="5">
        <f t="shared" si="414"/>
        <v>0</v>
      </c>
      <c r="M2953" s="5">
        <f t="shared" si="415"/>
        <v>10.535367080125255</v>
      </c>
      <c r="N2953" s="6">
        <f t="shared" ref="N2953:N3016" si="416">H2953*MAX(0,COS(2*ASIN(SQRT(SIN(RADIANS($B$4))^2+COS(RADIANS($K2953))^2-2*SIN(RADIANS($B$4))*COS(RADIANS($K2953))*COS(RADIANS($J2953-$B$5))+(SIN(RADIANS($K2953))-COS(RADIANS($B$4)))^2)/2)))</f>
        <v>19.239416856514559</v>
      </c>
      <c r="O2953" s="6">
        <f t="shared" si="410"/>
        <v>175.58760696528401</v>
      </c>
      <c r="P2953" s="6">
        <f>FORECAST(J2953,Inputs!$B$10:$B$18,Inputs!$A$10:$A$18)</f>
        <v>33.024728117172018</v>
      </c>
      <c r="Q2953" s="6">
        <f>IF(Inputs!$D$10="Yes",IF('Hourly Calcs'!P2953&gt;'Hourly Calcs'!K2953,'Hourly Calcs'!O2953,N2953+O2953),N2953+O2953)</f>
        <v>175.58760696528401</v>
      </c>
      <c r="R2953" s="12">
        <f t="shared" si="411"/>
        <v>834.39230829902954</v>
      </c>
      <c r="S2953" s="1">
        <f>IF(AND(A2953&gt;=5,A2953&lt;=9),INDEX(Demand!$C$3:$C$26,C2953),INDEX(Demand!$B$3:$B$26,C2953))</f>
        <v>900</v>
      </c>
      <c r="T2953" s="7">
        <f t="shared" si="412"/>
        <v>834.39230829902954</v>
      </c>
      <c r="U2953" s="7">
        <f t="shared" si="413"/>
        <v>0</v>
      </c>
    </row>
    <row r="2954" spans="1:21" x14ac:dyDescent="0.2">
      <c r="A2954" s="1">
        <v>5</v>
      </c>
      <c r="B2954" s="1">
        <v>3</v>
      </c>
      <c r="C2954" s="1">
        <v>18</v>
      </c>
      <c r="D2954">
        <v>9.1</v>
      </c>
      <c r="E2954">
        <v>4.5999999999999996</v>
      </c>
      <c r="F2954">
        <v>73</v>
      </c>
      <c r="G2954">
        <v>161</v>
      </c>
      <c r="H2954">
        <v>119</v>
      </c>
      <c r="I2954">
        <v>125</v>
      </c>
      <c r="J2954" s="4">
        <f t="shared" ref="J2954:J3017" si="417">solarazimuth($B$2,$B$3,$B$1,A2954,B2954,C2954,0,0,0,0)</f>
        <v>278.18283090252794</v>
      </c>
      <c r="K2954" s="4">
        <f t="shared" ref="K2954:K3017" si="418">solarelevation($B$2,$B$3,$B$1,A2954,B2954,C2954,0,0,0,0)</f>
        <v>14.029913297480519</v>
      </c>
      <c r="L2954" s="5">
        <f t="shared" si="414"/>
        <v>0</v>
      </c>
      <c r="M2954" s="5">
        <f t="shared" si="415"/>
        <v>19.970086702519481</v>
      </c>
      <c r="N2954" s="6">
        <f t="shared" si="416"/>
        <v>0</v>
      </c>
      <c r="O2954" s="6">
        <f t="shared" ref="O2954:O3017" si="419">$I2954*(1+COS(RADIANS($B$4)))/2</f>
        <v>114.3148482846901</v>
      </c>
      <c r="P2954" s="6">
        <f>FORECAST(J2954,Inputs!$B$10:$B$18,Inputs!$A$10:$A$18)</f>
        <v>33.131322508356739</v>
      </c>
      <c r="Q2954" s="6">
        <f>IF(Inputs!$D$10="Yes",IF('Hourly Calcs'!P2954&gt;'Hourly Calcs'!K2954,'Hourly Calcs'!O2954,N2954+O2954),N2954+O2954)</f>
        <v>114.3148482846901</v>
      </c>
      <c r="R2954" s="12">
        <f t="shared" ref="R2954:R3017" si="420">$B$6*$E$1*Q2954</f>
        <v>543.22415904884735</v>
      </c>
      <c r="S2954" s="1">
        <f>IF(AND(A2954&gt;=5,A2954&lt;=9),INDEX(Demand!$C$3:$C$26,C2954),INDEX(Demand!$B$3:$B$26,C2954))</f>
        <v>900</v>
      </c>
      <c r="T2954" s="7">
        <f t="shared" ref="T2954:T3017" si="421">S2954-MAX(0,S2954-R2954)</f>
        <v>543.22415904884735</v>
      </c>
      <c r="U2954" s="7">
        <f t="shared" ref="U2954:U3017" si="422">MAX(0,R2954-S2954)</f>
        <v>0</v>
      </c>
    </row>
    <row r="2955" spans="1:21" x14ac:dyDescent="0.2">
      <c r="A2955" s="1">
        <v>5</v>
      </c>
      <c r="B2955" s="1">
        <v>3</v>
      </c>
      <c r="C2955" s="1">
        <v>19</v>
      </c>
      <c r="D2955">
        <v>8.6</v>
      </c>
      <c r="E2955">
        <v>3.8</v>
      </c>
      <c r="F2955">
        <v>72</v>
      </c>
      <c r="G2955">
        <v>44</v>
      </c>
      <c r="H2955">
        <v>0</v>
      </c>
      <c r="I2955">
        <v>44</v>
      </c>
      <c r="J2955" s="4">
        <f t="shared" si="417"/>
        <v>289.45620779955044</v>
      </c>
      <c r="K2955" s="4">
        <f t="shared" si="418"/>
        <v>4.9352730164151808</v>
      </c>
      <c r="L2955" s="5">
        <f t="shared" si="414"/>
        <v>0</v>
      </c>
      <c r="M2955" s="5">
        <f t="shared" si="415"/>
        <v>29.064726983584819</v>
      </c>
      <c r="N2955" s="6">
        <f t="shared" si="416"/>
        <v>0</v>
      </c>
      <c r="O2955" s="6">
        <f t="shared" si="419"/>
        <v>40.238826596210913</v>
      </c>
      <c r="P2955" s="6">
        <f>FORECAST(J2955,Inputs!$B$10:$B$18,Inputs!$A$10:$A$18)</f>
        <v>33.235705627773612</v>
      </c>
      <c r="Q2955" s="6">
        <f>IF(Inputs!$D$10="Yes",IF('Hourly Calcs'!P2955&gt;'Hourly Calcs'!K2955,'Hourly Calcs'!O2955,N2955+O2955),N2955+O2955)</f>
        <v>40.238826596210913</v>
      </c>
      <c r="R2955" s="12">
        <f t="shared" si="420"/>
        <v>191.21490398519424</v>
      </c>
      <c r="S2955" s="1">
        <f>IF(AND(A2955&gt;=5,A2955&lt;=9),INDEX(Demand!$C$3:$C$26,C2955),INDEX(Demand!$B$3:$B$26,C2955))</f>
        <v>900</v>
      </c>
      <c r="T2955" s="7">
        <f t="shared" si="421"/>
        <v>191.21490398519427</v>
      </c>
      <c r="U2955" s="7">
        <f t="shared" si="422"/>
        <v>0</v>
      </c>
    </row>
    <row r="2956" spans="1:21" x14ac:dyDescent="0.2">
      <c r="A2956" s="1">
        <v>5</v>
      </c>
      <c r="B2956" s="1">
        <v>3</v>
      </c>
      <c r="C2956" s="1">
        <v>20</v>
      </c>
      <c r="D2956">
        <v>8.3000000000000007</v>
      </c>
      <c r="E2956">
        <v>3.5</v>
      </c>
      <c r="F2956">
        <v>72</v>
      </c>
      <c r="G2956">
        <v>2</v>
      </c>
      <c r="H2956">
        <v>0</v>
      </c>
      <c r="I2956">
        <v>2</v>
      </c>
      <c r="J2956" s="4">
        <f t="shared" si="417"/>
        <v>301.06889534488607</v>
      </c>
      <c r="K2956" s="4">
        <f t="shared" si="418"/>
        <v>-3.7095056783949332</v>
      </c>
      <c r="L2956" s="5">
        <f t="shared" si="414"/>
        <v>0</v>
      </c>
      <c r="M2956" s="5">
        <f t="shared" si="415"/>
        <v>0</v>
      </c>
      <c r="N2956" s="6">
        <f t="shared" si="416"/>
        <v>0</v>
      </c>
      <c r="O2956" s="6">
        <f t="shared" si="419"/>
        <v>1.8290375725550416</v>
      </c>
      <c r="P2956" s="6">
        <f>FORECAST(J2956,Inputs!$B$10:$B$18,Inputs!$A$10:$A$18)</f>
        <v>33.343230512452649</v>
      </c>
      <c r="Q2956" s="6">
        <f>IF(Inputs!$D$10="Yes",IF('Hourly Calcs'!P2956&gt;'Hourly Calcs'!K2956,'Hourly Calcs'!O2956,N2956+O2956),N2956+O2956)</f>
        <v>1.8290375725550416</v>
      </c>
      <c r="R2956" s="12">
        <f t="shared" si="420"/>
        <v>8.6915865447815577</v>
      </c>
      <c r="S2956" s="1">
        <f>IF(AND(A2956&gt;=5,A2956&lt;=9),INDEX(Demand!$C$3:$C$26,C2956),INDEX(Demand!$B$3:$B$26,C2956))</f>
        <v>800</v>
      </c>
      <c r="T2956" s="7">
        <f t="shared" si="421"/>
        <v>8.6915865447815577</v>
      </c>
      <c r="U2956" s="7">
        <f t="shared" si="422"/>
        <v>0</v>
      </c>
    </row>
    <row r="2957" spans="1:21" x14ac:dyDescent="0.2">
      <c r="A2957" s="1">
        <v>5</v>
      </c>
      <c r="B2957" s="1">
        <v>3</v>
      </c>
      <c r="C2957" s="1">
        <v>21</v>
      </c>
      <c r="D2957">
        <v>8</v>
      </c>
      <c r="E2957">
        <v>4</v>
      </c>
      <c r="F2957">
        <v>76</v>
      </c>
      <c r="G2957">
        <v>0</v>
      </c>
      <c r="H2957">
        <v>0</v>
      </c>
      <c r="I2957">
        <v>0</v>
      </c>
      <c r="J2957" s="4">
        <f t="shared" si="417"/>
        <v>313.479465491984</v>
      </c>
      <c r="K2957" s="4">
        <f t="shared" si="418"/>
        <v>-11.306695519507244</v>
      </c>
      <c r="L2957" s="5">
        <f t="shared" si="414"/>
        <v>0</v>
      </c>
      <c r="M2957" s="5">
        <f t="shared" si="415"/>
        <v>0</v>
      </c>
      <c r="N2957" s="6">
        <f t="shared" si="416"/>
        <v>0</v>
      </c>
      <c r="O2957" s="6">
        <f t="shared" si="419"/>
        <v>0</v>
      </c>
      <c r="P2957" s="6">
        <f>FORECAST(J2957,Inputs!$B$10:$B$18,Inputs!$A$10:$A$18)</f>
        <v>33.458143198999849</v>
      </c>
      <c r="Q2957" s="6">
        <f>IF(Inputs!$D$10="Yes",IF('Hourly Calcs'!P2957&gt;'Hourly Calcs'!K2957,'Hourly Calcs'!O2957,N2957+O2957),N2957+O2957)</f>
        <v>0</v>
      </c>
      <c r="R2957" s="12">
        <f t="shared" si="420"/>
        <v>0</v>
      </c>
      <c r="S2957" s="1">
        <f>IF(AND(A2957&gt;=5,A2957&lt;=9),INDEX(Demand!$C$3:$C$26,C2957),INDEX(Demand!$B$3:$B$26,C2957))</f>
        <v>700</v>
      </c>
      <c r="T2957" s="7">
        <f t="shared" si="421"/>
        <v>0</v>
      </c>
      <c r="U2957" s="7">
        <f t="shared" si="422"/>
        <v>0</v>
      </c>
    </row>
    <row r="2958" spans="1:21" x14ac:dyDescent="0.2">
      <c r="A2958" s="1">
        <v>5</v>
      </c>
      <c r="B2958" s="1">
        <v>3</v>
      </c>
      <c r="C2958" s="1">
        <v>22</v>
      </c>
      <c r="D2958">
        <v>7.1</v>
      </c>
      <c r="E2958">
        <v>4.5</v>
      </c>
      <c r="F2958">
        <v>84</v>
      </c>
      <c r="G2958">
        <v>0</v>
      </c>
      <c r="H2958">
        <v>0</v>
      </c>
      <c r="I2958">
        <v>0</v>
      </c>
      <c r="J2958" s="4">
        <f t="shared" si="417"/>
        <v>326.99521910655068</v>
      </c>
      <c r="K2958" s="4">
        <f t="shared" si="418"/>
        <v>-17.377899891264121</v>
      </c>
      <c r="L2958" s="5">
        <f t="shared" si="414"/>
        <v>0</v>
      </c>
      <c r="M2958" s="5">
        <f t="shared" si="415"/>
        <v>0</v>
      </c>
      <c r="N2958" s="6">
        <f t="shared" si="416"/>
        <v>0</v>
      </c>
      <c r="O2958" s="6">
        <f t="shared" si="419"/>
        <v>0</v>
      </c>
      <c r="P2958" s="6">
        <f>FORECAST(J2958,Inputs!$B$10:$B$18,Inputs!$A$10:$A$18)</f>
        <v>33.583289065801395</v>
      </c>
      <c r="Q2958" s="6">
        <f>IF(Inputs!$D$10="Yes",IF('Hourly Calcs'!P2958&gt;'Hourly Calcs'!K2958,'Hourly Calcs'!O2958,N2958+O2958),N2958+O2958)</f>
        <v>0</v>
      </c>
      <c r="R2958" s="12">
        <f t="shared" si="420"/>
        <v>0</v>
      </c>
      <c r="S2958" s="1">
        <f>IF(AND(A2958&gt;=5,A2958&lt;=9),INDEX(Demand!$C$3:$C$26,C2958),INDEX(Demand!$B$3:$B$26,C2958))</f>
        <v>600</v>
      </c>
      <c r="T2958" s="7">
        <f t="shared" si="421"/>
        <v>0</v>
      </c>
      <c r="U2958" s="7">
        <f t="shared" si="422"/>
        <v>0</v>
      </c>
    </row>
    <row r="2959" spans="1:21" x14ac:dyDescent="0.2">
      <c r="A2959" s="1">
        <v>5</v>
      </c>
      <c r="B2959" s="1">
        <v>3</v>
      </c>
      <c r="C2959" s="1">
        <v>23</v>
      </c>
      <c r="D2959">
        <v>7.3</v>
      </c>
      <c r="E2959">
        <v>3.3</v>
      </c>
      <c r="F2959">
        <v>76</v>
      </c>
      <c r="G2959">
        <v>0</v>
      </c>
      <c r="H2959">
        <v>0</v>
      </c>
      <c r="I2959">
        <v>0</v>
      </c>
      <c r="J2959" s="4">
        <f t="shared" si="417"/>
        <v>341.66271309127046</v>
      </c>
      <c r="K2959" s="4">
        <f t="shared" si="418"/>
        <v>-21.485441272543483</v>
      </c>
      <c r="L2959" s="5">
        <f t="shared" si="414"/>
        <v>0</v>
      </c>
      <c r="M2959" s="5">
        <f t="shared" si="415"/>
        <v>0</v>
      </c>
      <c r="N2959" s="6">
        <f t="shared" si="416"/>
        <v>0</v>
      </c>
      <c r="O2959" s="6">
        <f t="shared" si="419"/>
        <v>0</v>
      </c>
      <c r="P2959" s="6">
        <f>FORECAST(J2959,Inputs!$B$10:$B$18,Inputs!$A$10:$A$18)</f>
        <v>33.719099195289537</v>
      </c>
      <c r="Q2959" s="6">
        <f>IF(Inputs!$D$10="Yes",IF('Hourly Calcs'!P2959&gt;'Hourly Calcs'!K2959,'Hourly Calcs'!O2959,N2959+O2959),N2959+O2959)</f>
        <v>0</v>
      </c>
      <c r="R2959" s="12">
        <f t="shared" si="420"/>
        <v>0</v>
      </c>
      <c r="S2959" s="1">
        <f>IF(AND(A2959&gt;=5,A2959&lt;=9),INDEX(Demand!$C$3:$C$26,C2959),INDEX(Demand!$B$3:$B$26,C2959))</f>
        <v>500</v>
      </c>
      <c r="T2959" s="7">
        <f t="shared" si="421"/>
        <v>0</v>
      </c>
      <c r="U2959" s="7">
        <f t="shared" si="422"/>
        <v>0</v>
      </c>
    </row>
    <row r="2960" spans="1:21" x14ac:dyDescent="0.2">
      <c r="A2960" s="1">
        <v>5</v>
      </c>
      <c r="B2960" s="1">
        <v>3</v>
      </c>
      <c r="C2960" s="1">
        <v>24</v>
      </c>
      <c r="D2960">
        <v>5.8</v>
      </c>
      <c r="E2960">
        <v>3.9</v>
      </c>
      <c r="F2960">
        <v>88</v>
      </c>
      <c r="G2960">
        <v>0</v>
      </c>
      <c r="H2960">
        <v>0</v>
      </c>
      <c r="I2960">
        <v>0</v>
      </c>
      <c r="J2960" s="4">
        <f t="shared" si="417"/>
        <v>357.14794076849307</v>
      </c>
      <c r="K2960" s="4">
        <f t="shared" si="418"/>
        <v>-23.222270165055889</v>
      </c>
      <c r="L2960" s="5">
        <f t="shared" si="414"/>
        <v>0</v>
      </c>
      <c r="M2960" s="5">
        <f t="shared" si="415"/>
        <v>0</v>
      </c>
      <c r="N2960" s="6">
        <f t="shared" si="416"/>
        <v>0</v>
      </c>
      <c r="O2960" s="6">
        <f t="shared" si="419"/>
        <v>0</v>
      </c>
      <c r="P2960" s="6">
        <f>FORECAST(J2960,Inputs!$B$10:$B$18,Inputs!$A$10:$A$18)</f>
        <v>33.862480933041603</v>
      </c>
      <c r="Q2960" s="6">
        <f>IF(Inputs!$D$10="Yes",IF('Hourly Calcs'!P2960&gt;'Hourly Calcs'!K2960,'Hourly Calcs'!O2960,N2960+O2960),N2960+O2960)</f>
        <v>0</v>
      </c>
      <c r="R2960" s="12">
        <f t="shared" si="420"/>
        <v>0</v>
      </c>
      <c r="S2960" s="1">
        <f>IF(AND(A2960&gt;=5,A2960&lt;=9),INDEX(Demand!$C$3:$C$26,C2960),INDEX(Demand!$B$3:$B$26,C2960))</f>
        <v>400</v>
      </c>
      <c r="T2960" s="7">
        <f t="shared" si="421"/>
        <v>0</v>
      </c>
      <c r="U2960" s="7">
        <f t="shared" si="422"/>
        <v>0</v>
      </c>
    </row>
    <row r="2961" spans="1:21" x14ac:dyDescent="0.2">
      <c r="A2961" s="1">
        <v>5</v>
      </c>
      <c r="B2961" s="1">
        <v>4</v>
      </c>
      <c r="C2961" s="1">
        <v>1</v>
      </c>
      <c r="D2961">
        <v>6.9</v>
      </c>
      <c r="E2961">
        <v>4.4000000000000004</v>
      </c>
      <c r="F2961">
        <v>84</v>
      </c>
      <c r="G2961">
        <v>0</v>
      </c>
      <c r="H2961">
        <v>0</v>
      </c>
      <c r="I2961">
        <v>0</v>
      </c>
      <c r="J2961" s="4">
        <f t="shared" si="417"/>
        <v>12.770324564962664</v>
      </c>
      <c r="K2961" s="4">
        <f t="shared" si="418"/>
        <v>-22.387867658652723</v>
      </c>
      <c r="L2961" s="5">
        <f t="shared" si="414"/>
        <v>0</v>
      </c>
      <c r="M2961" s="5">
        <f t="shared" si="415"/>
        <v>0</v>
      </c>
      <c r="N2961" s="6">
        <f t="shared" si="416"/>
        <v>0</v>
      </c>
      <c r="O2961" s="6">
        <f t="shared" si="419"/>
        <v>0</v>
      </c>
      <c r="P2961" s="6">
        <f>FORECAST(J2961,Inputs!$B$10:$B$18,Inputs!$A$10:$A$18)</f>
        <v>30.673799301527431</v>
      </c>
      <c r="Q2961" s="6">
        <f>IF(Inputs!$D$10="Yes",IF('Hourly Calcs'!P2961&gt;'Hourly Calcs'!K2961,'Hourly Calcs'!O2961,N2961+O2961),N2961+O2961)</f>
        <v>0</v>
      </c>
      <c r="R2961" s="12">
        <f t="shared" si="420"/>
        <v>0</v>
      </c>
      <c r="S2961" s="1">
        <f>IF(AND(A2961&gt;=5,A2961&lt;=9),INDEX(Demand!$C$3:$C$26,C2961),INDEX(Demand!$B$3:$B$26,C2961))</f>
        <v>350</v>
      </c>
      <c r="T2961" s="7">
        <f t="shared" si="421"/>
        <v>0</v>
      </c>
      <c r="U2961" s="7">
        <f t="shared" si="422"/>
        <v>0</v>
      </c>
    </row>
    <row r="2962" spans="1:21" x14ac:dyDescent="0.2">
      <c r="A2962" s="1">
        <v>5</v>
      </c>
      <c r="B2962" s="1">
        <v>4</v>
      </c>
      <c r="C2962" s="1">
        <v>2</v>
      </c>
      <c r="D2962">
        <v>6.2</v>
      </c>
      <c r="E2962">
        <v>2.8</v>
      </c>
      <c r="F2962">
        <v>79</v>
      </c>
      <c r="G2962">
        <v>0</v>
      </c>
      <c r="H2962">
        <v>0</v>
      </c>
      <c r="I2962">
        <v>0</v>
      </c>
      <c r="J2962" s="4">
        <f t="shared" si="417"/>
        <v>27.784096004719288</v>
      </c>
      <c r="K2962" s="4">
        <f t="shared" si="418"/>
        <v>-19.080347816108642</v>
      </c>
      <c r="L2962" s="5">
        <f t="shared" si="414"/>
        <v>0</v>
      </c>
      <c r="M2962" s="5">
        <f t="shared" si="415"/>
        <v>0</v>
      </c>
      <c r="N2962" s="6">
        <f t="shared" si="416"/>
        <v>0</v>
      </c>
      <c r="O2962" s="6">
        <f t="shared" si="419"/>
        <v>0</v>
      </c>
      <c r="P2962" s="6">
        <f>FORECAST(J2962,Inputs!$B$10:$B$18,Inputs!$A$10:$A$18)</f>
        <v>30.8128157037474</v>
      </c>
      <c r="Q2962" s="6">
        <f>IF(Inputs!$D$10="Yes",IF('Hourly Calcs'!P2962&gt;'Hourly Calcs'!K2962,'Hourly Calcs'!O2962,N2962+O2962),N2962+O2962)</f>
        <v>0</v>
      </c>
      <c r="R2962" s="12">
        <f t="shared" si="420"/>
        <v>0</v>
      </c>
      <c r="S2962" s="1">
        <f>IF(AND(A2962&gt;=5,A2962&lt;=9),INDEX(Demand!$C$3:$C$26,C2962),INDEX(Demand!$B$3:$B$26,C2962))</f>
        <v>350</v>
      </c>
      <c r="T2962" s="7">
        <f t="shared" si="421"/>
        <v>0</v>
      </c>
      <c r="U2962" s="7">
        <f t="shared" si="422"/>
        <v>0</v>
      </c>
    </row>
    <row r="2963" spans="1:21" x14ac:dyDescent="0.2">
      <c r="A2963" s="1">
        <v>5</v>
      </c>
      <c r="B2963" s="1">
        <v>4</v>
      </c>
      <c r="C2963" s="1">
        <v>3</v>
      </c>
      <c r="D2963">
        <v>6</v>
      </c>
      <c r="E2963">
        <v>4.4000000000000004</v>
      </c>
      <c r="F2963">
        <v>89</v>
      </c>
      <c r="G2963">
        <v>0</v>
      </c>
      <c r="H2963">
        <v>0</v>
      </c>
      <c r="I2963">
        <v>0</v>
      </c>
      <c r="J2963" s="4">
        <f t="shared" si="417"/>
        <v>41.714777266810501</v>
      </c>
      <c r="K2963" s="4">
        <f t="shared" si="418"/>
        <v>-13.649799220001384</v>
      </c>
      <c r="L2963" s="5">
        <f t="shared" si="414"/>
        <v>0</v>
      </c>
      <c r="M2963" s="5">
        <f t="shared" si="415"/>
        <v>0</v>
      </c>
      <c r="N2963" s="6">
        <f t="shared" si="416"/>
        <v>0</v>
      </c>
      <c r="O2963" s="6">
        <f t="shared" si="419"/>
        <v>0</v>
      </c>
      <c r="P2963" s="6">
        <f>FORECAST(J2963,Inputs!$B$10:$B$18,Inputs!$A$10:$A$18)</f>
        <v>30.941803493211207</v>
      </c>
      <c r="Q2963" s="6">
        <f>IF(Inputs!$D$10="Yes",IF('Hourly Calcs'!P2963&gt;'Hourly Calcs'!K2963,'Hourly Calcs'!O2963,N2963+O2963),N2963+O2963)</f>
        <v>0</v>
      </c>
      <c r="R2963" s="12">
        <f t="shared" si="420"/>
        <v>0</v>
      </c>
      <c r="S2963" s="1">
        <f>IF(AND(A2963&gt;=5,A2963&lt;=9),INDEX(Demand!$C$3:$C$26,C2963),INDEX(Demand!$B$3:$B$26,C2963))</f>
        <v>350</v>
      </c>
      <c r="T2963" s="7">
        <f t="shared" si="421"/>
        <v>0</v>
      </c>
      <c r="U2963" s="7">
        <f t="shared" si="422"/>
        <v>0</v>
      </c>
    </row>
    <row r="2964" spans="1:21" x14ac:dyDescent="0.2">
      <c r="A2964" s="1">
        <v>5</v>
      </c>
      <c r="B2964" s="1">
        <v>4</v>
      </c>
      <c r="C2964" s="1">
        <v>4</v>
      </c>
      <c r="D2964">
        <v>5.7</v>
      </c>
      <c r="E2964">
        <v>2</v>
      </c>
      <c r="F2964">
        <v>77</v>
      </c>
      <c r="G2964">
        <v>0</v>
      </c>
      <c r="H2964">
        <v>0</v>
      </c>
      <c r="I2964">
        <v>0</v>
      </c>
      <c r="J2964" s="4">
        <f t="shared" si="417"/>
        <v>54.483154357102904</v>
      </c>
      <c r="K2964" s="4">
        <f t="shared" si="418"/>
        <v>-6.550435089081887</v>
      </c>
      <c r="L2964" s="5">
        <f t="shared" si="414"/>
        <v>0</v>
      </c>
      <c r="M2964" s="5">
        <f t="shared" si="415"/>
        <v>0</v>
      </c>
      <c r="N2964" s="6">
        <f t="shared" si="416"/>
        <v>0</v>
      </c>
      <c r="O2964" s="6">
        <f t="shared" si="419"/>
        <v>0</v>
      </c>
      <c r="P2964" s="6">
        <f>FORECAST(J2964,Inputs!$B$10:$B$18,Inputs!$A$10:$A$18)</f>
        <v>31.06002920701021</v>
      </c>
      <c r="Q2964" s="6">
        <f>IF(Inputs!$D$10="Yes",IF('Hourly Calcs'!P2964&gt;'Hourly Calcs'!K2964,'Hourly Calcs'!O2964,N2964+O2964),N2964+O2964)</f>
        <v>0</v>
      </c>
      <c r="R2964" s="12">
        <f t="shared" si="420"/>
        <v>0</v>
      </c>
      <c r="S2964" s="1">
        <f>IF(AND(A2964&gt;=5,A2964&lt;=9),INDEX(Demand!$C$3:$C$26,C2964),INDEX(Demand!$B$3:$B$26,C2964))</f>
        <v>350</v>
      </c>
      <c r="T2964" s="7">
        <f t="shared" si="421"/>
        <v>0</v>
      </c>
      <c r="U2964" s="7">
        <f t="shared" si="422"/>
        <v>0</v>
      </c>
    </row>
    <row r="2965" spans="1:21" x14ac:dyDescent="0.2">
      <c r="A2965" s="1">
        <v>5</v>
      </c>
      <c r="B2965" s="1">
        <v>4</v>
      </c>
      <c r="C2965" s="1">
        <v>5</v>
      </c>
      <c r="D2965">
        <v>5.3</v>
      </c>
      <c r="E2965">
        <v>3.9</v>
      </c>
      <c r="F2965">
        <v>91</v>
      </c>
      <c r="G2965">
        <v>1</v>
      </c>
      <c r="H2965">
        <v>0</v>
      </c>
      <c r="I2965">
        <v>1</v>
      </c>
      <c r="J2965" s="4">
        <f t="shared" si="417"/>
        <v>66.318776120013538</v>
      </c>
      <c r="K2965" s="4">
        <f t="shared" si="418"/>
        <v>1.9638251528324986</v>
      </c>
      <c r="L2965" s="5">
        <f t="shared" si="414"/>
        <v>0</v>
      </c>
      <c r="M2965" s="5">
        <f t="shared" si="415"/>
        <v>32.036174847167501</v>
      </c>
      <c r="N2965" s="6">
        <f t="shared" si="416"/>
        <v>0</v>
      </c>
      <c r="O2965" s="6">
        <f t="shared" si="419"/>
        <v>0.91451878627752081</v>
      </c>
      <c r="P2965" s="6">
        <f>FORECAST(J2965,Inputs!$B$10:$B$18,Inputs!$A$10:$A$18)</f>
        <v>31.169618297407531</v>
      </c>
      <c r="Q2965" s="6">
        <f>IF(Inputs!$D$10="Yes",IF('Hourly Calcs'!P2965&gt;'Hourly Calcs'!K2965,'Hourly Calcs'!O2965,N2965+O2965),N2965+O2965)</f>
        <v>0.91451878627752081</v>
      </c>
      <c r="R2965" s="12">
        <f t="shared" si="420"/>
        <v>4.3457932723907788</v>
      </c>
      <c r="S2965" s="1">
        <f>IF(AND(A2965&gt;=5,A2965&lt;=9),INDEX(Demand!$C$3:$C$26,C2965),INDEX(Demand!$B$3:$B$26,C2965))</f>
        <v>350</v>
      </c>
      <c r="T2965" s="7">
        <f t="shared" si="421"/>
        <v>4.3457932723907788</v>
      </c>
      <c r="U2965" s="7">
        <f t="shared" si="422"/>
        <v>0</v>
      </c>
    </row>
    <row r="2966" spans="1:21" x14ac:dyDescent="0.2">
      <c r="A2966" s="1">
        <v>5</v>
      </c>
      <c r="B2966" s="1">
        <v>4</v>
      </c>
      <c r="C2966" s="1">
        <v>6</v>
      </c>
      <c r="D2966">
        <v>5.7</v>
      </c>
      <c r="E2966">
        <v>3</v>
      </c>
      <c r="F2966">
        <v>83</v>
      </c>
      <c r="G2966">
        <v>30</v>
      </c>
      <c r="H2966">
        <v>0</v>
      </c>
      <c r="I2966">
        <v>30</v>
      </c>
      <c r="J2966" s="4">
        <f t="shared" si="417"/>
        <v>77.633402005291543</v>
      </c>
      <c r="K2966" s="4">
        <f t="shared" si="418"/>
        <v>10.764097722236357</v>
      </c>
      <c r="L2966" s="5">
        <f t="shared" si="414"/>
        <v>87.366597994708457</v>
      </c>
      <c r="M2966" s="5">
        <f t="shared" si="415"/>
        <v>23.235902277763643</v>
      </c>
      <c r="N2966" s="6">
        <f t="shared" si="416"/>
        <v>0</v>
      </c>
      <c r="O2966" s="6">
        <f t="shared" si="419"/>
        <v>27.435563588325625</v>
      </c>
      <c r="P2966" s="6">
        <f>FORECAST(J2966,Inputs!$B$10:$B$18,Inputs!$A$10:$A$18)</f>
        <v>31.274383351900845</v>
      </c>
      <c r="Q2966" s="6">
        <f>IF(Inputs!$D$10="Yes",IF('Hourly Calcs'!P2966&gt;'Hourly Calcs'!K2966,'Hourly Calcs'!O2966,N2966+O2966),N2966+O2966)</f>
        <v>27.435563588325625</v>
      </c>
      <c r="R2966" s="12">
        <f t="shared" si="420"/>
        <v>130.37379817172337</v>
      </c>
      <c r="S2966" s="1">
        <f>IF(AND(A2966&gt;=5,A2966&lt;=9),INDEX(Demand!$C$3:$C$26,C2966),INDEX(Demand!$B$3:$B$26,C2966))</f>
        <v>350</v>
      </c>
      <c r="T2966" s="7">
        <f t="shared" si="421"/>
        <v>130.37379817172337</v>
      </c>
      <c r="U2966" s="7">
        <f t="shared" si="422"/>
        <v>0</v>
      </c>
    </row>
    <row r="2967" spans="1:21" x14ac:dyDescent="0.2">
      <c r="A2967" s="1">
        <v>5</v>
      </c>
      <c r="B2967" s="1">
        <v>4</v>
      </c>
      <c r="C2967" s="1">
        <v>7</v>
      </c>
      <c r="D2967">
        <v>6.5</v>
      </c>
      <c r="E2967">
        <v>3.6</v>
      </c>
      <c r="F2967">
        <v>82</v>
      </c>
      <c r="G2967">
        <v>158</v>
      </c>
      <c r="H2967">
        <v>207</v>
      </c>
      <c r="I2967">
        <v>102</v>
      </c>
      <c r="J2967" s="4">
        <f t="shared" si="417"/>
        <v>88.959846274557819</v>
      </c>
      <c r="K2967" s="4">
        <f t="shared" si="418"/>
        <v>20.148606022561765</v>
      </c>
      <c r="L2967" s="5">
        <f t="shared" si="414"/>
        <v>76.040153725442181</v>
      </c>
      <c r="M2967" s="5">
        <f t="shared" si="415"/>
        <v>13.851393977438235</v>
      </c>
      <c r="N2967" s="6">
        <f t="shared" si="416"/>
        <v>85.327942653387254</v>
      </c>
      <c r="O2967" s="6">
        <f t="shared" si="419"/>
        <v>93.280916200307118</v>
      </c>
      <c r="P2967" s="6">
        <f>FORECAST(J2967,Inputs!$B$10:$B$18,Inputs!$A$10:$A$18)</f>
        <v>31.379257835875535</v>
      </c>
      <c r="Q2967" s="6">
        <f>IF(Inputs!$D$10="Yes",IF('Hourly Calcs'!P2967&gt;'Hourly Calcs'!K2967,'Hourly Calcs'!O2967,N2967+O2967),N2967+O2967)</f>
        <v>93.280916200307118</v>
      </c>
      <c r="R2967" s="12">
        <f t="shared" si="420"/>
        <v>443.27091378385938</v>
      </c>
      <c r="S2967" s="1">
        <f>IF(AND(A2967&gt;=5,A2967&lt;=9),INDEX(Demand!$C$3:$C$26,C2967),INDEX(Demand!$B$3:$B$26,C2967))</f>
        <v>350</v>
      </c>
      <c r="T2967" s="7">
        <f t="shared" si="421"/>
        <v>350</v>
      </c>
      <c r="U2967" s="7">
        <f t="shared" si="422"/>
        <v>93.270913783859385</v>
      </c>
    </row>
    <row r="2968" spans="1:21" x14ac:dyDescent="0.2">
      <c r="A2968" s="1">
        <v>5</v>
      </c>
      <c r="B2968" s="1">
        <v>4</v>
      </c>
      <c r="C2968" s="1">
        <v>8</v>
      </c>
      <c r="D2968">
        <v>5.6</v>
      </c>
      <c r="E2968">
        <v>3.7</v>
      </c>
      <c r="F2968">
        <v>88</v>
      </c>
      <c r="G2968">
        <v>280</v>
      </c>
      <c r="H2968">
        <v>143</v>
      </c>
      <c r="I2968">
        <v>218</v>
      </c>
      <c r="J2968" s="4">
        <f t="shared" si="417"/>
        <v>100.97162547110364</v>
      </c>
      <c r="K2968" s="4">
        <f t="shared" si="418"/>
        <v>29.58592054081462</v>
      </c>
      <c r="L2968" s="5">
        <f t="shared" si="414"/>
        <v>64.028374528896364</v>
      </c>
      <c r="M2968" s="5">
        <f t="shared" si="415"/>
        <v>4.4140794591853805</v>
      </c>
      <c r="N2968" s="6">
        <f t="shared" si="416"/>
        <v>88.985366587491924</v>
      </c>
      <c r="O2968" s="6">
        <f t="shared" si="419"/>
        <v>199.36509540849954</v>
      </c>
      <c r="P2968" s="6">
        <f>FORECAST(J2968,Inputs!$B$10:$B$18,Inputs!$A$10:$A$18)</f>
        <v>31.490478013621328</v>
      </c>
      <c r="Q2968" s="6">
        <f>IF(Inputs!$D$10="Yes",IF('Hourly Calcs'!P2968&gt;'Hourly Calcs'!K2968,'Hourly Calcs'!O2968,N2968+O2968),N2968+O2968)</f>
        <v>199.36509540849954</v>
      </c>
      <c r="R2968" s="12">
        <f t="shared" si="420"/>
        <v>947.38293338118979</v>
      </c>
      <c r="S2968" s="1">
        <f>IF(AND(A2968&gt;=5,A2968&lt;=9),INDEX(Demand!$C$3:$C$26,C2968),INDEX(Demand!$B$3:$B$26,C2968))</f>
        <v>350</v>
      </c>
      <c r="T2968" s="7">
        <f t="shared" si="421"/>
        <v>350</v>
      </c>
      <c r="U2968" s="7">
        <f t="shared" si="422"/>
        <v>597.38293338118979</v>
      </c>
    </row>
    <row r="2969" spans="1:21" x14ac:dyDescent="0.2">
      <c r="A2969" s="1">
        <v>5</v>
      </c>
      <c r="B2969" s="1">
        <v>4</v>
      </c>
      <c r="C2969" s="1">
        <v>9</v>
      </c>
      <c r="D2969">
        <v>6.2</v>
      </c>
      <c r="E2969">
        <v>3.6</v>
      </c>
      <c r="F2969">
        <v>83</v>
      </c>
      <c r="G2969">
        <v>478</v>
      </c>
      <c r="H2969">
        <v>472</v>
      </c>
      <c r="I2969">
        <v>207</v>
      </c>
      <c r="J2969" s="4">
        <f t="shared" si="417"/>
        <v>114.56379224959007</v>
      </c>
      <c r="K2969" s="4">
        <f t="shared" si="418"/>
        <v>38.61715318519056</v>
      </c>
      <c r="L2969" s="5">
        <f t="shared" si="414"/>
        <v>50.436207750409935</v>
      </c>
      <c r="M2969" s="5">
        <f t="shared" si="415"/>
        <v>4.6171531851905598</v>
      </c>
      <c r="N2969" s="6">
        <f t="shared" si="416"/>
        <v>375.57118655703698</v>
      </c>
      <c r="O2969" s="6">
        <f t="shared" si="419"/>
        <v>189.3053887594468</v>
      </c>
      <c r="P2969" s="6">
        <f>FORECAST(J2969,Inputs!$B$10:$B$18,Inputs!$A$10:$A$18)</f>
        <v>31.616331409718423</v>
      </c>
      <c r="Q2969" s="6">
        <f>IF(Inputs!$D$10="Yes",IF('Hourly Calcs'!P2969&gt;'Hourly Calcs'!K2969,'Hourly Calcs'!O2969,N2969+O2969),N2969+O2969)</f>
        <v>564.87657531648381</v>
      </c>
      <c r="R2969" s="12">
        <f t="shared" si="420"/>
        <v>2684.293485903931</v>
      </c>
      <c r="S2969" s="1">
        <f>IF(AND(A2969&gt;=5,A2969&lt;=9),INDEX(Demand!$C$3:$C$26,C2969),INDEX(Demand!$B$3:$B$26,C2969))</f>
        <v>350</v>
      </c>
      <c r="T2969" s="7">
        <f t="shared" si="421"/>
        <v>350</v>
      </c>
      <c r="U2969" s="7">
        <f t="shared" si="422"/>
        <v>2334.293485903931</v>
      </c>
    </row>
    <row r="2970" spans="1:21" x14ac:dyDescent="0.2">
      <c r="A2970" s="1">
        <v>5</v>
      </c>
      <c r="B2970" s="1">
        <v>4</v>
      </c>
      <c r="C2970" s="1">
        <v>10</v>
      </c>
      <c r="D2970">
        <v>8.3000000000000007</v>
      </c>
      <c r="E2970">
        <v>3.5</v>
      </c>
      <c r="F2970">
        <v>72</v>
      </c>
      <c r="G2970">
        <v>614</v>
      </c>
      <c r="H2970">
        <v>559</v>
      </c>
      <c r="I2970">
        <v>225</v>
      </c>
      <c r="J2970" s="4">
        <f t="shared" si="417"/>
        <v>130.92019408034145</v>
      </c>
      <c r="K2970" s="4">
        <f t="shared" si="418"/>
        <v>46.607177730774488</v>
      </c>
      <c r="L2970" s="5">
        <f t="shared" si="414"/>
        <v>34.079805919658554</v>
      </c>
      <c r="M2970" s="5">
        <f t="shared" si="415"/>
        <v>12.607177730774488</v>
      </c>
      <c r="N2970" s="6">
        <f t="shared" si="416"/>
        <v>514.62409324496991</v>
      </c>
      <c r="O2970" s="6">
        <f t="shared" si="419"/>
        <v>205.76672691244218</v>
      </c>
      <c r="P2970" s="6">
        <f>FORECAST(J2970,Inputs!$B$10:$B$18,Inputs!$A$10:$A$18)</f>
        <v>31.767779574817975</v>
      </c>
      <c r="Q2970" s="6">
        <f>IF(Inputs!$D$10="Yes",IF('Hourly Calcs'!P2970&gt;'Hourly Calcs'!K2970,'Hourly Calcs'!O2970,N2970+O2970),N2970+O2970)</f>
        <v>720.39082015741212</v>
      </c>
      <c r="R2970" s="12">
        <f t="shared" si="420"/>
        <v>3423.2971773880222</v>
      </c>
      <c r="S2970" s="1">
        <f>IF(AND(A2970&gt;=5,A2970&lt;=9),INDEX(Demand!$C$3:$C$26,C2970),INDEX(Demand!$B$3:$B$26,C2970))</f>
        <v>600</v>
      </c>
      <c r="T2970" s="7">
        <f t="shared" si="421"/>
        <v>600</v>
      </c>
      <c r="U2970" s="7">
        <f t="shared" si="422"/>
        <v>2823.2971773880222</v>
      </c>
    </row>
    <row r="2971" spans="1:21" x14ac:dyDescent="0.2">
      <c r="A2971" s="1">
        <v>5</v>
      </c>
      <c r="B2971" s="1">
        <v>4</v>
      </c>
      <c r="C2971" s="1">
        <v>11</v>
      </c>
      <c r="D2971">
        <v>9.1</v>
      </c>
      <c r="E2971">
        <v>4.4000000000000004</v>
      </c>
      <c r="F2971">
        <v>72</v>
      </c>
      <c r="G2971">
        <v>756</v>
      </c>
      <c r="H2971">
        <v>697</v>
      </c>
      <c r="I2971">
        <v>212</v>
      </c>
      <c r="J2971" s="4">
        <f t="shared" si="417"/>
        <v>151.24234320837579</v>
      </c>
      <c r="K2971" s="4">
        <f t="shared" si="418"/>
        <v>52.595428917759797</v>
      </c>
      <c r="L2971" s="5">
        <f t="shared" si="414"/>
        <v>13.757656791624214</v>
      </c>
      <c r="M2971" s="5">
        <f t="shared" si="415"/>
        <v>18.595428917759797</v>
      </c>
      <c r="N2971" s="6">
        <f t="shared" si="416"/>
        <v>688.97745930254325</v>
      </c>
      <c r="O2971" s="6">
        <f t="shared" si="419"/>
        <v>193.87798269083441</v>
      </c>
      <c r="P2971" s="6">
        <f>FORECAST(J2971,Inputs!$B$10:$B$18,Inputs!$A$10:$A$18)</f>
        <v>31.955947622299774</v>
      </c>
      <c r="Q2971" s="6">
        <f>IF(Inputs!$D$10="Yes",IF('Hourly Calcs'!P2971&gt;'Hourly Calcs'!K2971,'Hourly Calcs'!O2971,N2971+O2971),N2971+O2971)</f>
        <v>882.85544199337767</v>
      </c>
      <c r="R2971" s="12">
        <f t="shared" si="420"/>
        <v>4195.3290603525302</v>
      </c>
      <c r="S2971" s="1">
        <f>IF(AND(A2971&gt;=5,A2971&lt;=9),INDEX(Demand!$C$3:$C$26,C2971),INDEX(Demand!$B$3:$B$26,C2971))</f>
        <v>600</v>
      </c>
      <c r="T2971" s="7">
        <f t="shared" si="421"/>
        <v>600</v>
      </c>
      <c r="U2971" s="7">
        <f t="shared" si="422"/>
        <v>3595.3290603525302</v>
      </c>
    </row>
    <row r="2972" spans="1:21" x14ac:dyDescent="0.2">
      <c r="A2972" s="1">
        <v>5</v>
      </c>
      <c r="B2972" s="1">
        <v>4</v>
      </c>
      <c r="C2972" s="1">
        <v>12</v>
      </c>
      <c r="D2972">
        <v>9.1999999999999993</v>
      </c>
      <c r="E2972">
        <v>4</v>
      </c>
      <c r="F2972">
        <v>70</v>
      </c>
      <c r="G2972">
        <v>834</v>
      </c>
      <c r="H2972">
        <v>812</v>
      </c>
      <c r="I2972">
        <v>164</v>
      </c>
      <c r="J2972" s="4">
        <f t="shared" si="417"/>
        <v>175.41163564689219</v>
      </c>
      <c r="K2972" s="4">
        <f t="shared" si="418"/>
        <v>55.347770899841571</v>
      </c>
      <c r="L2972" s="5">
        <f t="shared" si="414"/>
        <v>10.411635646892194</v>
      </c>
      <c r="M2972" s="5">
        <f t="shared" si="415"/>
        <v>21.347770899841571</v>
      </c>
      <c r="N2972" s="6">
        <f t="shared" si="416"/>
        <v>807.69642822017283</v>
      </c>
      <c r="O2972" s="6">
        <f t="shared" si="419"/>
        <v>149.98108094951343</v>
      </c>
      <c r="P2972" s="6">
        <f>FORECAST(J2972,Inputs!$B$10:$B$18,Inputs!$A$10:$A$18)</f>
        <v>32.179737367100849</v>
      </c>
      <c r="Q2972" s="6">
        <f>IF(Inputs!$D$10="Yes",IF('Hourly Calcs'!P2972&gt;'Hourly Calcs'!K2972,'Hourly Calcs'!O2972,N2972+O2972),N2972+O2972)</f>
        <v>957.67750916968623</v>
      </c>
      <c r="R2972" s="12">
        <f t="shared" si="420"/>
        <v>4550.8835235743491</v>
      </c>
      <c r="S2972" s="1">
        <f>IF(AND(A2972&gt;=5,A2972&lt;=9),INDEX(Demand!$C$3:$C$26,C2972),INDEX(Demand!$B$3:$B$26,C2972))</f>
        <v>600</v>
      </c>
      <c r="T2972" s="7">
        <f t="shared" si="421"/>
        <v>600</v>
      </c>
      <c r="U2972" s="7">
        <f t="shared" si="422"/>
        <v>3950.8835235743491</v>
      </c>
    </row>
    <row r="2973" spans="1:21" x14ac:dyDescent="0.2">
      <c r="A2973" s="1">
        <v>5</v>
      </c>
      <c r="B2973" s="1">
        <v>4</v>
      </c>
      <c r="C2973" s="1">
        <v>13</v>
      </c>
      <c r="D2973">
        <v>9.8000000000000007</v>
      </c>
      <c r="E2973">
        <v>2</v>
      </c>
      <c r="F2973">
        <v>58</v>
      </c>
      <c r="G2973">
        <v>842</v>
      </c>
      <c r="H2973">
        <v>844</v>
      </c>
      <c r="I2973">
        <v>141</v>
      </c>
      <c r="J2973" s="4">
        <f t="shared" si="417"/>
        <v>200.36769807441877</v>
      </c>
      <c r="K2973" s="4">
        <f t="shared" si="418"/>
        <v>54.047443395400634</v>
      </c>
      <c r="L2973" s="5">
        <f t="shared" si="414"/>
        <v>35.367698074418769</v>
      </c>
      <c r="M2973" s="5">
        <f t="shared" si="415"/>
        <v>20.047443395400634</v>
      </c>
      <c r="N2973" s="6">
        <f t="shared" si="416"/>
        <v>792.37340811135618</v>
      </c>
      <c r="O2973" s="6">
        <f t="shared" si="419"/>
        <v>128.94714886513043</v>
      </c>
      <c r="P2973" s="6">
        <f>FORECAST(J2973,Inputs!$B$10:$B$18,Inputs!$A$10:$A$18)</f>
        <v>32.410812019207576</v>
      </c>
      <c r="Q2973" s="6">
        <f>IF(Inputs!$D$10="Yes",IF('Hourly Calcs'!P2973&gt;'Hourly Calcs'!K2973,'Hourly Calcs'!O2973,N2973+O2973),N2973+O2973)</f>
        <v>921.32055697648661</v>
      </c>
      <c r="R2973" s="12">
        <f t="shared" si="420"/>
        <v>4378.1152867522642</v>
      </c>
      <c r="S2973" s="1">
        <f>IF(AND(A2973&gt;=5,A2973&lt;=9),INDEX(Demand!$C$3:$C$26,C2973),INDEX(Demand!$B$3:$B$26,C2973))</f>
        <v>600</v>
      </c>
      <c r="T2973" s="7">
        <f t="shared" si="421"/>
        <v>600</v>
      </c>
      <c r="U2973" s="7">
        <f t="shared" si="422"/>
        <v>3778.1152867522642</v>
      </c>
    </row>
    <row r="2974" spans="1:21" x14ac:dyDescent="0.2">
      <c r="A2974" s="1">
        <v>5</v>
      </c>
      <c r="B2974" s="1">
        <v>4</v>
      </c>
      <c r="C2974" s="1">
        <v>14</v>
      </c>
      <c r="D2974">
        <v>9.6999999999999993</v>
      </c>
      <c r="E2974">
        <v>2.6</v>
      </c>
      <c r="F2974">
        <v>61</v>
      </c>
      <c r="G2974">
        <v>792</v>
      </c>
      <c r="H2974">
        <v>831</v>
      </c>
      <c r="I2974">
        <v>134</v>
      </c>
      <c r="J2974" s="4">
        <f t="shared" si="417"/>
        <v>222.25561932155929</v>
      </c>
      <c r="K2974" s="4">
        <f t="shared" si="418"/>
        <v>49.106910273169355</v>
      </c>
      <c r="L2974" s="5">
        <f t="shared" si="414"/>
        <v>57.255619321559294</v>
      </c>
      <c r="M2974" s="5">
        <f t="shared" si="415"/>
        <v>15.106910273169355</v>
      </c>
      <c r="N2974" s="6">
        <f t="shared" si="416"/>
        <v>685.32873821262399</v>
      </c>
      <c r="O2974" s="6">
        <f t="shared" si="419"/>
        <v>122.54551736118779</v>
      </c>
      <c r="P2974" s="6">
        <f>FORECAST(J2974,Inputs!$B$10:$B$18,Inputs!$A$10:$A$18)</f>
        <v>32.613477956681102</v>
      </c>
      <c r="Q2974" s="6">
        <f>IF(Inputs!$D$10="Yes",IF('Hourly Calcs'!P2974&gt;'Hourly Calcs'!K2974,'Hourly Calcs'!O2974,N2974+O2974),N2974+O2974)</f>
        <v>807.87425557381175</v>
      </c>
      <c r="R2974" s="12">
        <f t="shared" si="420"/>
        <v>3839.0184624867534</v>
      </c>
      <c r="S2974" s="1">
        <f>IF(AND(A2974&gt;=5,A2974&lt;=9),INDEX(Demand!$C$3:$C$26,C2974),INDEX(Demand!$B$3:$B$26,C2974))</f>
        <v>600</v>
      </c>
      <c r="T2974" s="7">
        <f t="shared" si="421"/>
        <v>600</v>
      </c>
      <c r="U2974" s="7">
        <f t="shared" si="422"/>
        <v>3239.0184624867534</v>
      </c>
    </row>
    <row r="2975" spans="1:21" x14ac:dyDescent="0.2">
      <c r="A2975" s="1">
        <v>5</v>
      </c>
      <c r="B2975" s="1">
        <v>4</v>
      </c>
      <c r="C2975" s="1">
        <v>15</v>
      </c>
      <c r="D2975">
        <v>9.4</v>
      </c>
      <c r="E2975">
        <v>2.6</v>
      </c>
      <c r="F2975">
        <v>62</v>
      </c>
      <c r="G2975">
        <v>693</v>
      </c>
      <c r="H2975">
        <v>792</v>
      </c>
      <c r="I2975">
        <v>128</v>
      </c>
      <c r="J2975" s="4">
        <f t="shared" si="417"/>
        <v>239.95631100506193</v>
      </c>
      <c r="K2975" s="4">
        <f t="shared" si="418"/>
        <v>41.726860503226249</v>
      </c>
      <c r="L2975" s="5">
        <f t="shared" si="414"/>
        <v>74.956311005061934</v>
      </c>
      <c r="M2975" s="5">
        <f t="shared" si="415"/>
        <v>7.7268605032262485</v>
      </c>
      <c r="N2975" s="6">
        <f t="shared" si="416"/>
        <v>522.81033931907677</v>
      </c>
      <c r="O2975" s="6">
        <f t="shared" si="419"/>
        <v>117.05840464352266</v>
      </c>
      <c r="P2975" s="6">
        <f>FORECAST(J2975,Inputs!$B$10:$B$18,Inputs!$A$10:$A$18)</f>
        <v>32.777373250046864</v>
      </c>
      <c r="Q2975" s="6">
        <f>IF(Inputs!$D$10="Yes",IF('Hourly Calcs'!P2975&gt;'Hourly Calcs'!K2975,'Hourly Calcs'!O2975,N2975+O2975),N2975+O2975)</f>
        <v>639.86874396259941</v>
      </c>
      <c r="R2975" s="12">
        <f t="shared" si="420"/>
        <v>3040.6562713102721</v>
      </c>
      <c r="S2975" s="1">
        <f>IF(AND(A2975&gt;=5,A2975&lt;=9),INDEX(Demand!$C$3:$C$26,C2975),INDEX(Demand!$B$3:$B$26,C2975))</f>
        <v>600</v>
      </c>
      <c r="T2975" s="7">
        <f t="shared" si="421"/>
        <v>600</v>
      </c>
      <c r="U2975" s="7">
        <f t="shared" si="422"/>
        <v>2440.6562713102721</v>
      </c>
    </row>
    <row r="2976" spans="1:21" x14ac:dyDescent="0.2">
      <c r="A2976" s="1">
        <v>5</v>
      </c>
      <c r="B2976" s="1">
        <v>4</v>
      </c>
      <c r="C2976" s="1">
        <v>16</v>
      </c>
      <c r="D2976">
        <v>9.1999999999999993</v>
      </c>
      <c r="E2976">
        <v>1.7</v>
      </c>
      <c r="F2976">
        <v>59</v>
      </c>
      <c r="G2976">
        <v>538</v>
      </c>
      <c r="H2976">
        <v>620</v>
      </c>
      <c r="I2976">
        <v>167</v>
      </c>
      <c r="J2976" s="4">
        <f t="shared" si="417"/>
        <v>254.41608640317634</v>
      </c>
      <c r="K2976" s="4">
        <f t="shared" si="418"/>
        <v>33.000098464520065</v>
      </c>
      <c r="L2976" s="5">
        <f t="shared" si="414"/>
        <v>89.416086403176337</v>
      </c>
      <c r="M2976" s="5">
        <f t="shared" si="415"/>
        <v>0.99990153547993543</v>
      </c>
      <c r="N2976" s="6">
        <f t="shared" si="416"/>
        <v>282.91021121105388</v>
      </c>
      <c r="O2976" s="6">
        <f t="shared" si="419"/>
        <v>152.72463730834596</v>
      </c>
      <c r="P2976" s="6">
        <f>FORECAST(J2976,Inputs!$B$10:$B$18,Inputs!$A$10:$A$18)</f>
        <v>32.911260059288665</v>
      </c>
      <c r="Q2976" s="6">
        <f>IF(Inputs!$D$10="Yes",IF('Hourly Calcs'!P2976&gt;'Hourly Calcs'!K2976,'Hourly Calcs'!O2976,N2976+O2976),N2976+O2976)</f>
        <v>435.63484851939984</v>
      </c>
      <c r="R2976" s="12">
        <f t="shared" si="420"/>
        <v>2070.1368001641881</v>
      </c>
      <c r="S2976" s="1">
        <f>IF(AND(A2976&gt;=5,A2976&lt;=9),INDEX(Demand!$C$3:$C$26,C2976),INDEX(Demand!$B$3:$B$26,C2976))</f>
        <v>900</v>
      </c>
      <c r="T2976" s="7">
        <f t="shared" si="421"/>
        <v>900</v>
      </c>
      <c r="U2976" s="7">
        <f t="shared" si="422"/>
        <v>1170.1368001641881</v>
      </c>
    </row>
    <row r="2977" spans="1:21" x14ac:dyDescent="0.2">
      <c r="A2977" s="1">
        <v>5</v>
      </c>
      <c r="B2977" s="1">
        <v>4</v>
      </c>
      <c r="C2977" s="1">
        <v>17</v>
      </c>
      <c r="D2977">
        <v>9.3000000000000007</v>
      </c>
      <c r="E2977">
        <v>0.7</v>
      </c>
      <c r="F2977">
        <v>55</v>
      </c>
      <c r="G2977">
        <v>350</v>
      </c>
      <c r="H2977">
        <v>343</v>
      </c>
      <c r="I2977">
        <v>193</v>
      </c>
      <c r="J2977" s="4">
        <f t="shared" si="417"/>
        <v>266.89544245217667</v>
      </c>
      <c r="K2977" s="4">
        <f t="shared" si="418"/>
        <v>23.667100480191024</v>
      </c>
      <c r="L2977" s="5">
        <f t="shared" si="414"/>
        <v>0</v>
      </c>
      <c r="M2977" s="5">
        <f t="shared" si="415"/>
        <v>10.332899519808976</v>
      </c>
      <c r="N2977" s="6">
        <f t="shared" si="416"/>
        <v>77.937827381837252</v>
      </c>
      <c r="O2977" s="6">
        <f t="shared" si="419"/>
        <v>176.50212575156152</v>
      </c>
      <c r="P2977" s="6">
        <f>FORECAST(J2977,Inputs!$B$10:$B$18,Inputs!$A$10:$A$18)</f>
        <v>33.026809652334968</v>
      </c>
      <c r="Q2977" s="6">
        <f>IF(Inputs!$D$10="Yes",IF('Hourly Calcs'!P2977&gt;'Hourly Calcs'!K2977,'Hourly Calcs'!O2977,N2977+O2977),N2977+O2977)</f>
        <v>176.50212575156152</v>
      </c>
      <c r="R2977" s="12">
        <f t="shared" si="420"/>
        <v>838.73810157142032</v>
      </c>
      <c r="S2977" s="1">
        <f>IF(AND(A2977&gt;=5,A2977&lt;=9),INDEX(Demand!$C$3:$C$26,C2977),INDEX(Demand!$B$3:$B$26,C2977))</f>
        <v>900</v>
      </c>
      <c r="T2977" s="7">
        <f t="shared" si="421"/>
        <v>838.73810157142032</v>
      </c>
      <c r="U2977" s="7">
        <f t="shared" si="422"/>
        <v>0</v>
      </c>
    </row>
    <row r="2978" spans="1:21" x14ac:dyDescent="0.2">
      <c r="A2978" s="1">
        <v>5</v>
      </c>
      <c r="B2978" s="1">
        <v>4</v>
      </c>
      <c r="C2978" s="1">
        <v>18</v>
      </c>
      <c r="D2978">
        <v>8.8000000000000007</v>
      </c>
      <c r="E2978">
        <v>2.1</v>
      </c>
      <c r="F2978">
        <v>63</v>
      </c>
      <c r="G2978">
        <v>198</v>
      </c>
      <c r="H2978">
        <v>316</v>
      </c>
      <c r="I2978">
        <v>103</v>
      </c>
      <c r="J2978" s="4">
        <f t="shared" si="417"/>
        <v>278.39351018657334</v>
      </c>
      <c r="K2978" s="4">
        <f t="shared" si="418"/>
        <v>14.233309775224186</v>
      </c>
      <c r="L2978" s="5">
        <f t="shared" si="414"/>
        <v>0</v>
      </c>
      <c r="M2978" s="5">
        <f t="shared" si="415"/>
        <v>19.766690224775814</v>
      </c>
      <c r="N2978" s="6">
        <f t="shared" si="416"/>
        <v>0</v>
      </c>
      <c r="O2978" s="6">
        <f t="shared" si="419"/>
        <v>94.195434986584644</v>
      </c>
      <c r="P2978" s="6">
        <f>FORECAST(J2978,Inputs!$B$10:$B$18,Inputs!$A$10:$A$18)</f>
        <v>33.13327324246827</v>
      </c>
      <c r="Q2978" s="6">
        <f>IF(Inputs!$D$10="Yes",IF('Hourly Calcs'!P2978&gt;'Hourly Calcs'!K2978,'Hourly Calcs'!O2978,N2978+O2978),N2978+O2978)</f>
        <v>94.195434986584644</v>
      </c>
      <c r="R2978" s="12">
        <f t="shared" si="420"/>
        <v>447.61670705625022</v>
      </c>
      <c r="S2978" s="1">
        <f>IF(AND(A2978&gt;=5,A2978&lt;=9),INDEX(Demand!$C$3:$C$26,C2978),INDEX(Demand!$B$3:$B$26,C2978))</f>
        <v>900</v>
      </c>
      <c r="T2978" s="7">
        <f t="shared" si="421"/>
        <v>447.61670705625022</v>
      </c>
      <c r="U2978" s="7">
        <f t="shared" si="422"/>
        <v>0</v>
      </c>
    </row>
    <row r="2979" spans="1:21" x14ac:dyDescent="0.2">
      <c r="A2979" s="1">
        <v>5</v>
      </c>
      <c r="B2979" s="1">
        <v>4</v>
      </c>
      <c r="C2979" s="1">
        <v>19</v>
      </c>
      <c r="D2979">
        <v>7.9</v>
      </c>
      <c r="E2979">
        <v>1.5</v>
      </c>
      <c r="F2979">
        <v>64</v>
      </c>
      <c r="G2979">
        <v>57</v>
      </c>
      <c r="H2979">
        <v>49</v>
      </c>
      <c r="I2979">
        <v>50</v>
      </c>
      <c r="J2979" s="4">
        <f t="shared" si="417"/>
        <v>289.65269548170824</v>
      </c>
      <c r="K2979" s="4">
        <f t="shared" si="418"/>
        <v>5.1421189819279931</v>
      </c>
      <c r="L2979" s="5">
        <f t="shared" ref="L2979:L3042" si="423">IF(ABS($B$5-J2979)&gt;90,0,ABS($B$5-J2979))</f>
        <v>0</v>
      </c>
      <c r="M2979" s="5">
        <f t="shared" ref="M2979:M3042" si="424">IF(K2979&gt;0,ABS($B$4-K2979),0)</f>
        <v>28.857881018072007</v>
      </c>
      <c r="N2979" s="6">
        <f t="shared" si="416"/>
        <v>0</v>
      </c>
      <c r="O2979" s="6">
        <f t="shared" si="419"/>
        <v>45.72593931387604</v>
      </c>
      <c r="P2979" s="6">
        <f>FORECAST(J2979,Inputs!$B$10:$B$18,Inputs!$A$10:$A$18)</f>
        <v>33.237524958163959</v>
      </c>
      <c r="Q2979" s="6">
        <f>IF(Inputs!$D$10="Yes",IF('Hourly Calcs'!P2979&gt;'Hourly Calcs'!K2979,'Hourly Calcs'!O2979,N2979+O2979),N2979+O2979)</f>
        <v>45.72593931387604</v>
      </c>
      <c r="R2979" s="12">
        <f t="shared" si="420"/>
        <v>217.28966361953894</v>
      </c>
      <c r="S2979" s="1">
        <f>IF(AND(A2979&gt;=5,A2979&lt;=9),INDEX(Demand!$C$3:$C$26,C2979),INDEX(Demand!$B$3:$B$26,C2979))</f>
        <v>900</v>
      </c>
      <c r="T2979" s="7">
        <f t="shared" si="421"/>
        <v>217.28966361953894</v>
      </c>
      <c r="U2979" s="7">
        <f t="shared" si="422"/>
        <v>0</v>
      </c>
    </row>
    <row r="2980" spans="1:21" x14ac:dyDescent="0.2">
      <c r="A2980" s="1">
        <v>5</v>
      </c>
      <c r="B2980" s="1">
        <v>4</v>
      </c>
      <c r="C2980" s="1">
        <v>20</v>
      </c>
      <c r="D2980">
        <v>7</v>
      </c>
      <c r="E2980">
        <v>2.9</v>
      </c>
      <c r="F2980">
        <v>75</v>
      </c>
      <c r="G2980">
        <v>3</v>
      </c>
      <c r="H2980">
        <v>0</v>
      </c>
      <c r="I2980">
        <v>3</v>
      </c>
      <c r="J2980" s="4">
        <f t="shared" si="417"/>
        <v>301.24935745695029</v>
      </c>
      <c r="K2980" s="4">
        <f t="shared" si="418"/>
        <v>-3.4784889336767009</v>
      </c>
      <c r="L2980" s="5">
        <f t="shared" si="423"/>
        <v>0</v>
      </c>
      <c r="M2980" s="5">
        <f t="shared" si="424"/>
        <v>0</v>
      </c>
      <c r="N2980" s="6">
        <f t="shared" si="416"/>
        <v>0</v>
      </c>
      <c r="O2980" s="6">
        <f t="shared" si="419"/>
        <v>2.7435563588325627</v>
      </c>
      <c r="P2980" s="6">
        <f>FORECAST(J2980,Inputs!$B$10:$B$18,Inputs!$A$10:$A$18)</f>
        <v>33.344901457934725</v>
      </c>
      <c r="Q2980" s="6">
        <f>IF(Inputs!$D$10="Yes",IF('Hourly Calcs'!P2980&gt;'Hourly Calcs'!K2980,'Hourly Calcs'!O2980,N2980+O2980),N2980+O2980)</f>
        <v>2.7435563588325627</v>
      </c>
      <c r="R2980" s="12">
        <f t="shared" si="420"/>
        <v>13.037379817172337</v>
      </c>
      <c r="S2980" s="1">
        <f>IF(AND(A2980&gt;=5,A2980&lt;=9),INDEX(Demand!$C$3:$C$26,C2980),INDEX(Demand!$B$3:$B$26,C2980))</f>
        <v>800</v>
      </c>
      <c r="T2980" s="7">
        <f t="shared" si="421"/>
        <v>13.037379817172337</v>
      </c>
      <c r="U2980" s="7">
        <f t="shared" si="422"/>
        <v>0</v>
      </c>
    </row>
    <row r="2981" spans="1:21" x14ac:dyDescent="0.2">
      <c r="A2981" s="1">
        <v>5</v>
      </c>
      <c r="B2981" s="1">
        <v>4</v>
      </c>
      <c r="C2981" s="1">
        <v>21</v>
      </c>
      <c r="D2981">
        <v>5.5</v>
      </c>
      <c r="E2981">
        <v>3.6</v>
      </c>
      <c r="F2981">
        <v>88</v>
      </c>
      <c r="G2981">
        <v>0</v>
      </c>
      <c r="H2981">
        <v>0</v>
      </c>
      <c r="I2981">
        <v>0</v>
      </c>
      <c r="J2981" s="4">
        <f t="shared" si="417"/>
        <v>313.6387237583603</v>
      </c>
      <c r="K2981" s="4">
        <f t="shared" si="418"/>
        <v>-11.063620603324068</v>
      </c>
      <c r="L2981" s="5">
        <f t="shared" si="423"/>
        <v>0</v>
      </c>
      <c r="M2981" s="5">
        <f t="shared" si="424"/>
        <v>0</v>
      </c>
      <c r="N2981" s="6">
        <f t="shared" si="416"/>
        <v>0</v>
      </c>
      <c r="O2981" s="6">
        <f t="shared" si="419"/>
        <v>0</v>
      </c>
      <c r="P2981" s="6">
        <f>FORECAST(J2981,Inputs!$B$10:$B$18,Inputs!$A$10:$A$18)</f>
        <v>33.459617812577406</v>
      </c>
      <c r="Q2981" s="6">
        <f>IF(Inputs!$D$10="Yes",IF('Hourly Calcs'!P2981&gt;'Hourly Calcs'!K2981,'Hourly Calcs'!O2981,N2981+O2981),N2981+O2981)</f>
        <v>0</v>
      </c>
      <c r="R2981" s="12">
        <f t="shared" si="420"/>
        <v>0</v>
      </c>
      <c r="S2981" s="1">
        <f>IF(AND(A2981&gt;=5,A2981&lt;=9),INDEX(Demand!$C$3:$C$26,C2981),INDEX(Demand!$B$3:$B$26,C2981))</f>
        <v>700</v>
      </c>
      <c r="T2981" s="7">
        <f t="shared" si="421"/>
        <v>0</v>
      </c>
      <c r="U2981" s="7">
        <f t="shared" si="422"/>
        <v>0</v>
      </c>
    </row>
    <row r="2982" spans="1:21" x14ac:dyDescent="0.2">
      <c r="A2982" s="1">
        <v>5</v>
      </c>
      <c r="B2982" s="1">
        <v>4</v>
      </c>
      <c r="C2982" s="1">
        <v>22</v>
      </c>
      <c r="D2982">
        <v>4.9000000000000004</v>
      </c>
      <c r="E2982">
        <v>3.4</v>
      </c>
      <c r="F2982">
        <v>90</v>
      </c>
      <c r="G2982">
        <v>0</v>
      </c>
      <c r="H2982">
        <v>0</v>
      </c>
      <c r="I2982">
        <v>0</v>
      </c>
      <c r="J2982" s="4">
        <f t="shared" si="417"/>
        <v>327.12399920401094</v>
      </c>
      <c r="K2982" s="4">
        <f t="shared" si="418"/>
        <v>-17.116945479881139</v>
      </c>
      <c r="L2982" s="5">
        <f t="shared" si="423"/>
        <v>0</v>
      </c>
      <c r="M2982" s="5">
        <f t="shared" si="424"/>
        <v>0</v>
      </c>
      <c r="N2982" s="6">
        <f t="shared" si="416"/>
        <v>0</v>
      </c>
      <c r="O2982" s="6">
        <f t="shared" si="419"/>
        <v>0</v>
      </c>
      <c r="P2982" s="6">
        <f>FORECAST(J2982,Inputs!$B$10:$B$18,Inputs!$A$10:$A$18)</f>
        <v>33.584481474111207</v>
      </c>
      <c r="Q2982" s="6">
        <f>IF(Inputs!$D$10="Yes",IF('Hourly Calcs'!P2982&gt;'Hourly Calcs'!K2982,'Hourly Calcs'!O2982,N2982+O2982),N2982+O2982)</f>
        <v>0</v>
      </c>
      <c r="R2982" s="12">
        <f t="shared" si="420"/>
        <v>0</v>
      </c>
      <c r="S2982" s="1">
        <f>IF(AND(A2982&gt;=5,A2982&lt;=9),INDEX(Demand!$C$3:$C$26,C2982),INDEX(Demand!$B$3:$B$26,C2982))</f>
        <v>600</v>
      </c>
      <c r="T2982" s="7">
        <f t="shared" si="421"/>
        <v>0</v>
      </c>
      <c r="U2982" s="7">
        <f t="shared" si="422"/>
        <v>0</v>
      </c>
    </row>
    <row r="2983" spans="1:21" x14ac:dyDescent="0.2">
      <c r="A2983" s="1">
        <v>5</v>
      </c>
      <c r="B2983" s="1">
        <v>4</v>
      </c>
      <c r="C2983" s="1">
        <v>23</v>
      </c>
      <c r="D2983">
        <v>5.5</v>
      </c>
      <c r="E2983">
        <v>3.6</v>
      </c>
      <c r="F2983">
        <v>88</v>
      </c>
      <c r="G2983">
        <v>0</v>
      </c>
      <c r="H2983">
        <v>0</v>
      </c>
      <c r="I2983">
        <v>0</v>
      </c>
      <c r="J2983" s="4">
        <f t="shared" si="417"/>
        <v>341.74891589069932</v>
      </c>
      <c r="K2983" s="4">
        <f t="shared" si="418"/>
        <v>-21.208628150014448</v>
      </c>
      <c r="L2983" s="5">
        <f t="shared" si="423"/>
        <v>0</v>
      </c>
      <c r="M2983" s="5">
        <f t="shared" si="424"/>
        <v>0</v>
      </c>
      <c r="N2983" s="6">
        <f t="shared" si="416"/>
        <v>0</v>
      </c>
      <c r="O2983" s="6">
        <f t="shared" si="419"/>
        <v>0</v>
      </c>
      <c r="P2983" s="6">
        <f>FORECAST(J2983,Inputs!$B$10:$B$18,Inputs!$A$10:$A$18)</f>
        <v>33.719897369358321</v>
      </c>
      <c r="Q2983" s="6">
        <f>IF(Inputs!$D$10="Yes",IF('Hourly Calcs'!P2983&gt;'Hourly Calcs'!K2983,'Hourly Calcs'!O2983,N2983+O2983),N2983+O2983)</f>
        <v>0</v>
      </c>
      <c r="R2983" s="12">
        <f t="shared" si="420"/>
        <v>0</v>
      </c>
      <c r="S2983" s="1">
        <f>IF(AND(A2983&gt;=5,A2983&lt;=9),INDEX(Demand!$C$3:$C$26,C2983),INDEX(Demand!$B$3:$B$26,C2983))</f>
        <v>500</v>
      </c>
      <c r="T2983" s="7">
        <f t="shared" si="421"/>
        <v>0</v>
      </c>
      <c r="U2983" s="7">
        <f t="shared" si="422"/>
        <v>0</v>
      </c>
    </row>
    <row r="2984" spans="1:21" x14ac:dyDescent="0.2">
      <c r="A2984" s="1">
        <v>5</v>
      </c>
      <c r="B2984" s="1">
        <v>4</v>
      </c>
      <c r="C2984" s="1">
        <v>24</v>
      </c>
      <c r="D2984">
        <v>5.4</v>
      </c>
      <c r="E2984">
        <v>3.5</v>
      </c>
      <c r="F2984">
        <v>88</v>
      </c>
      <c r="G2984">
        <v>0</v>
      </c>
      <c r="H2984">
        <v>0</v>
      </c>
      <c r="I2984">
        <v>0</v>
      </c>
      <c r="J2984" s="4">
        <f t="shared" si="417"/>
        <v>357.18119287138791</v>
      </c>
      <c r="K2984" s="4">
        <f t="shared" si="418"/>
        <v>-22.935887279154684</v>
      </c>
      <c r="L2984" s="5">
        <f t="shared" si="423"/>
        <v>0</v>
      </c>
      <c r="M2984" s="5">
        <f t="shared" si="424"/>
        <v>0</v>
      </c>
      <c r="N2984" s="6">
        <f t="shared" si="416"/>
        <v>0</v>
      </c>
      <c r="O2984" s="6">
        <f t="shared" si="419"/>
        <v>0</v>
      </c>
      <c r="P2984" s="6">
        <f>FORECAST(J2984,Inputs!$B$10:$B$18,Inputs!$A$10:$A$18)</f>
        <v>33.862788822883218</v>
      </c>
      <c r="Q2984" s="6">
        <f>IF(Inputs!$D$10="Yes",IF('Hourly Calcs'!P2984&gt;'Hourly Calcs'!K2984,'Hourly Calcs'!O2984,N2984+O2984),N2984+O2984)</f>
        <v>0</v>
      </c>
      <c r="R2984" s="12">
        <f t="shared" si="420"/>
        <v>0</v>
      </c>
      <c r="S2984" s="1">
        <f>IF(AND(A2984&gt;=5,A2984&lt;=9),INDEX(Demand!$C$3:$C$26,C2984),INDEX(Demand!$B$3:$B$26,C2984))</f>
        <v>400</v>
      </c>
      <c r="T2984" s="7">
        <f t="shared" si="421"/>
        <v>0</v>
      </c>
      <c r="U2984" s="7">
        <f t="shared" si="422"/>
        <v>0</v>
      </c>
    </row>
    <row r="2985" spans="1:21" x14ac:dyDescent="0.2">
      <c r="A2985" s="1">
        <v>5</v>
      </c>
      <c r="B2985" s="1">
        <v>5</v>
      </c>
      <c r="C2985" s="1">
        <v>1</v>
      </c>
      <c r="D2985">
        <v>4.8</v>
      </c>
      <c r="E2985">
        <v>3.1</v>
      </c>
      <c r="F2985">
        <v>89</v>
      </c>
      <c r="G2985">
        <v>0</v>
      </c>
      <c r="H2985">
        <v>0</v>
      </c>
      <c r="I2985">
        <v>0</v>
      </c>
      <c r="J2985" s="4">
        <f t="shared" si="417"/>
        <v>12.747824032936308</v>
      </c>
      <c r="K2985" s="4">
        <f t="shared" si="418"/>
        <v>-22.100788156541938</v>
      </c>
      <c r="L2985" s="5">
        <f t="shared" si="423"/>
        <v>0</v>
      </c>
      <c r="M2985" s="5">
        <f t="shared" si="424"/>
        <v>0</v>
      </c>
      <c r="N2985" s="6">
        <f t="shared" si="416"/>
        <v>0</v>
      </c>
      <c r="O2985" s="6">
        <f t="shared" si="419"/>
        <v>0</v>
      </c>
      <c r="P2985" s="6">
        <f>FORECAST(J2985,Inputs!$B$10:$B$18,Inputs!$A$10:$A$18)</f>
        <v>30.673590963267927</v>
      </c>
      <c r="Q2985" s="6">
        <f>IF(Inputs!$D$10="Yes",IF('Hourly Calcs'!P2985&gt;'Hourly Calcs'!K2985,'Hourly Calcs'!O2985,N2985+O2985),N2985+O2985)</f>
        <v>0</v>
      </c>
      <c r="R2985" s="12">
        <f t="shared" si="420"/>
        <v>0</v>
      </c>
      <c r="S2985" s="1">
        <f>IF(AND(A2985&gt;=5,A2985&lt;=9),INDEX(Demand!$C$3:$C$26,C2985),INDEX(Demand!$B$3:$B$26,C2985))</f>
        <v>350</v>
      </c>
      <c r="T2985" s="7">
        <f t="shared" si="421"/>
        <v>0</v>
      </c>
      <c r="U2985" s="7">
        <f t="shared" si="422"/>
        <v>0</v>
      </c>
    </row>
    <row r="2986" spans="1:21" x14ac:dyDescent="0.2">
      <c r="A2986" s="1">
        <v>5</v>
      </c>
      <c r="B2986" s="1">
        <v>5</v>
      </c>
      <c r="C2986" s="1">
        <v>2</v>
      </c>
      <c r="D2986">
        <v>5.4</v>
      </c>
      <c r="E2986">
        <v>4</v>
      </c>
      <c r="F2986">
        <v>91</v>
      </c>
      <c r="G2986">
        <v>0</v>
      </c>
      <c r="H2986">
        <v>0</v>
      </c>
      <c r="I2986">
        <v>0</v>
      </c>
      <c r="J2986" s="4">
        <f t="shared" si="417"/>
        <v>27.712282437912052</v>
      </c>
      <c r="K2986" s="4">
        <f t="shared" si="418"/>
        <v>-18.800780344062915</v>
      </c>
      <c r="L2986" s="5">
        <f t="shared" si="423"/>
        <v>0</v>
      </c>
      <c r="M2986" s="5">
        <f t="shared" si="424"/>
        <v>0</v>
      </c>
      <c r="N2986" s="6">
        <f t="shared" si="416"/>
        <v>0</v>
      </c>
      <c r="O2986" s="6">
        <f t="shared" si="419"/>
        <v>0</v>
      </c>
      <c r="P2986" s="6">
        <f>FORECAST(J2986,Inputs!$B$10:$B$18,Inputs!$A$10:$A$18)</f>
        <v>30.812150763313998</v>
      </c>
      <c r="Q2986" s="6">
        <f>IF(Inputs!$D$10="Yes",IF('Hourly Calcs'!P2986&gt;'Hourly Calcs'!K2986,'Hourly Calcs'!O2986,N2986+O2986),N2986+O2986)</f>
        <v>0</v>
      </c>
      <c r="R2986" s="12">
        <f t="shared" si="420"/>
        <v>0</v>
      </c>
      <c r="S2986" s="1">
        <f>IF(AND(A2986&gt;=5,A2986&lt;=9),INDEX(Demand!$C$3:$C$26,C2986),INDEX(Demand!$B$3:$B$26,C2986))</f>
        <v>350</v>
      </c>
      <c r="T2986" s="7">
        <f t="shared" si="421"/>
        <v>0</v>
      </c>
      <c r="U2986" s="7">
        <f t="shared" si="422"/>
        <v>0</v>
      </c>
    </row>
    <row r="2987" spans="1:21" x14ac:dyDescent="0.2">
      <c r="A2987" s="1">
        <v>5</v>
      </c>
      <c r="B2987" s="1">
        <v>5</v>
      </c>
      <c r="C2987" s="1">
        <v>3</v>
      </c>
      <c r="D2987">
        <v>5.9</v>
      </c>
      <c r="E2987">
        <v>4</v>
      </c>
      <c r="F2987">
        <v>88</v>
      </c>
      <c r="G2987">
        <v>0</v>
      </c>
      <c r="H2987">
        <v>0</v>
      </c>
      <c r="I2987">
        <v>0</v>
      </c>
      <c r="J2987" s="4">
        <f t="shared" si="417"/>
        <v>41.605069307972514</v>
      </c>
      <c r="K2987" s="4">
        <f t="shared" si="418"/>
        <v>-13.382597564033603</v>
      </c>
      <c r="L2987" s="5">
        <f t="shared" si="423"/>
        <v>0</v>
      </c>
      <c r="M2987" s="5">
        <f t="shared" si="424"/>
        <v>0</v>
      </c>
      <c r="N2987" s="6">
        <f t="shared" si="416"/>
        <v>0</v>
      </c>
      <c r="O2987" s="6">
        <f t="shared" si="419"/>
        <v>0</v>
      </c>
      <c r="P2987" s="6">
        <f>FORECAST(J2987,Inputs!$B$10:$B$18,Inputs!$A$10:$A$18)</f>
        <v>30.940787678777522</v>
      </c>
      <c r="Q2987" s="6">
        <f>IF(Inputs!$D$10="Yes",IF('Hourly Calcs'!P2987&gt;'Hourly Calcs'!K2987,'Hourly Calcs'!O2987,N2987+O2987),N2987+O2987)</f>
        <v>0</v>
      </c>
      <c r="R2987" s="12">
        <f t="shared" si="420"/>
        <v>0</v>
      </c>
      <c r="S2987" s="1">
        <f>IF(AND(A2987&gt;=5,A2987&lt;=9),INDEX(Demand!$C$3:$C$26,C2987),INDEX(Demand!$B$3:$B$26,C2987))</f>
        <v>350</v>
      </c>
      <c r="T2987" s="7">
        <f t="shared" si="421"/>
        <v>0</v>
      </c>
      <c r="U2987" s="7">
        <f t="shared" si="422"/>
        <v>0</v>
      </c>
    </row>
    <row r="2988" spans="1:21" x14ac:dyDescent="0.2">
      <c r="A2988" s="1">
        <v>5</v>
      </c>
      <c r="B2988" s="1">
        <v>5</v>
      </c>
      <c r="C2988" s="1">
        <v>4</v>
      </c>
      <c r="D2988">
        <v>5.9</v>
      </c>
      <c r="E2988">
        <v>3</v>
      </c>
      <c r="F2988">
        <v>82</v>
      </c>
      <c r="G2988">
        <v>0</v>
      </c>
      <c r="H2988">
        <v>0</v>
      </c>
      <c r="I2988">
        <v>0</v>
      </c>
      <c r="J2988" s="4">
        <f t="shared" si="417"/>
        <v>54.346442221858652</v>
      </c>
      <c r="K2988" s="4">
        <f t="shared" si="418"/>
        <v>-6.2955519444204384</v>
      </c>
      <c r="L2988" s="5">
        <f t="shared" si="423"/>
        <v>0</v>
      </c>
      <c r="M2988" s="5">
        <f t="shared" si="424"/>
        <v>0</v>
      </c>
      <c r="N2988" s="6">
        <f t="shared" si="416"/>
        <v>0</v>
      </c>
      <c r="O2988" s="6">
        <f t="shared" si="419"/>
        <v>0</v>
      </c>
      <c r="P2988" s="6">
        <f>FORECAST(J2988,Inputs!$B$10:$B$18,Inputs!$A$10:$A$18)</f>
        <v>31.058763353906098</v>
      </c>
      <c r="Q2988" s="6">
        <f>IF(Inputs!$D$10="Yes",IF('Hourly Calcs'!P2988&gt;'Hourly Calcs'!K2988,'Hourly Calcs'!O2988,N2988+O2988),N2988+O2988)</f>
        <v>0</v>
      </c>
      <c r="R2988" s="12">
        <f t="shared" si="420"/>
        <v>0</v>
      </c>
      <c r="S2988" s="1">
        <f>IF(AND(A2988&gt;=5,A2988&lt;=9),INDEX(Demand!$C$3:$C$26,C2988),INDEX(Demand!$B$3:$B$26,C2988))</f>
        <v>350</v>
      </c>
      <c r="T2988" s="7">
        <f t="shared" si="421"/>
        <v>0</v>
      </c>
      <c r="U2988" s="7">
        <f t="shared" si="422"/>
        <v>0</v>
      </c>
    </row>
    <row r="2989" spans="1:21" x14ac:dyDescent="0.2">
      <c r="A2989" s="1">
        <v>5</v>
      </c>
      <c r="B2989" s="1">
        <v>5</v>
      </c>
      <c r="C2989" s="1">
        <v>5</v>
      </c>
      <c r="D2989">
        <v>5.4</v>
      </c>
      <c r="E2989">
        <v>3.7</v>
      </c>
      <c r="F2989">
        <v>89</v>
      </c>
      <c r="G2989">
        <v>1</v>
      </c>
      <c r="H2989">
        <v>0</v>
      </c>
      <c r="I2989">
        <v>1</v>
      </c>
      <c r="J2989" s="4">
        <f t="shared" si="417"/>
        <v>66.16266795026857</v>
      </c>
      <c r="K2989" s="4">
        <f t="shared" si="418"/>
        <v>2.1874163886631521</v>
      </c>
      <c r="L2989" s="5">
        <f t="shared" si="423"/>
        <v>0</v>
      </c>
      <c r="M2989" s="5">
        <f t="shared" si="424"/>
        <v>31.812583611336848</v>
      </c>
      <c r="N2989" s="6">
        <f t="shared" si="416"/>
        <v>0</v>
      </c>
      <c r="O2989" s="6">
        <f t="shared" si="419"/>
        <v>0.91451878627752081</v>
      </c>
      <c r="P2989" s="6">
        <f>FORECAST(J2989,Inputs!$B$10:$B$18,Inputs!$A$10:$A$18)</f>
        <v>31.168172851391375</v>
      </c>
      <c r="Q2989" s="6">
        <f>IF(Inputs!$D$10="Yes",IF('Hourly Calcs'!P2989&gt;'Hourly Calcs'!K2989,'Hourly Calcs'!O2989,N2989+O2989),N2989+O2989)</f>
        <v>0.91451878627752081</v>
      </c>
      <c r="R2989" s="12">
        <f t="shared" si="420"/>
        <v>4.3457932723907788</v>
      </c>
      <c r="S2989" s="1">
        <f>IF(AND(A2989&gt;=5,A2989&lt;=9),INDEX(Demand!$C$3:$C$26,C2989),INDEX(Demand!$B$3:$B$26,C2989))</f>
        <v>350</v>
      </c>
      <c r="T2989" s="7">
        <f t="shared" si="421"/>
        <v>4.3457932723907788</v>
      </c>
      <c r="U2989" s="7">
        <f t="shared" si="422"/>
        <v>0</v>
      </c>
    </row>
    <row r="2990" spans="1:21" x14ac:dyDescent="0.2">
      <c r="A2990" s="1">
        <v>5</v>
      </c>
      <c r="B2990" s="1">
        <v>5</v>
      </c>
      <c r="C2990" s="1">
        <v>6</v>
      </c>
      <c r="D2990">
        <v>6.4</v>
      </c>
      <c r="E2990">
        <v>4.5</v>
      </c>
      <c r="F2990">
        <v>88</v>
      </c>
      <c r="G2990">
        <v>36</v>
      </c>
      <c r="H2990">
        <v>0</v>
      </c>
      <c r="I2990">
        <v>36</v>
      </c>
      <c r="J2990" s="4">
        <f t="shared" si="417"/>
        <v>77.462157733278048</v>
      </c>
      <c r="K2990" s="4">
        <f t="shared" si="418"/>
        <v>10.994537131246176</v>
      </c>
      <c r="L2990" s="5">
        <f t="shared" si="423"/>
        <v>87.537842266721952</v>
      </c>
      <c r="M2990" s="5">
        <f t="shared" si="424"/>
        <v>23.005462868753824</v>
      </c>
      <c r="N2990" s="6">
        <f t="shared" si="416"/>
        <v>0</v>
      </c>
      <c r="O2990" s="6">
        <f t="shared" si="419"/>
        <v>32.922676305990748</v>
      </c>
      <c r="P2990" s="6">
        <f>FORECAST(J2990,Inputs!$B$10:$B$18,Inputs!$A$10:$A$18)</f>
        <v>31.272797756789611</v>
      </c>
      <c r="Q2990" s="6">
        <f>IF(Inputs!$D$10="Yes",IF('Hourly Calcs'!P2990&gt;'Hourly Calcs'!K2990,'Hourly Calcs'!O2990,N2990+O2990),N2990+O2990)</f>
        <v>32.922676305990748</v>
      </c>
      <c r="R2990" s="12">
        <f t="shared" si="420"/>
        <v>156.44855780606804</v>
      </c>
      <c r="S2990" s="1">
        <f>IF(AND(A2990&gt;=5,A2990&lt;=9),INDEX(Demand!$C$3:$C$26,C2990),INDEX(Demand!$B$3:$B$26,C2990))</f>
        <v>350</v>
      </c>
      <c r="T2990" s="7">
        <f t="shared" si="421"/>
        <v>156.44855780606804</v>
      </c>
      <c r="U2990" s="7">
        <f t="shared" si="422"/>
        <v>0</v>
      </c>
    </row>
    <row r="2991" spans="1:21" x14ac:dyDescent="0.2">
      <c r="A2991" s="1">
        <v>5</v>
      </c>
      <c r="B2991" s="1">
        <v>5</v>
      </c>
      <c r="C2991" s="1">
        <v>7</v>
      </c>
      <c r="D2991">
        <v>6.3</v>
      </c>
      <c r="E2991">
        <v>4</v>
      </c>
      <c r="F2991">
        <v>85</v>
      </c>
      <c r="G2991">
        <v>142</v>
      </c>
      <c r="H2991">
        <v>101</v>
      </c>
      <c r="I2991">
        <v>114</v>
      </c>
      <c r="J2991" s="4">
        <f t="shared" si="417"/>
        <v>88.775653879566434</v>
      </c>
      <c r="K2991" s="4">
        <f t="shared" si="418"/>
        <v>20.376540803137871</v>
      </c>
      <c r="L2991" s="5">
        <f t="shared" si="423"/>
        <v>76.224346120433566</v>
      </c>
      <c r="M2991" s="5">
        <f t="shared" si="424"/>
        <v>13.623459196862129</v>
      </c>
      <c r="N2991" s="6">
        <f t="shared" si="416"/>
        <v>41.761919070245746</v>
      </c>
      <c r="O2991" s="6">
        <f t="shared" si="419"/>
        <v>104.25514163563737</v>
      </c>
      <c r="P2991" s="6">
        <f>FORECAST(J2991,Inputs!$B$10:$B$18,Inputs!$A$10:$A$18)</f>
        <v>31.377552350736725</v>
      </c>
      <c r="Q2991" s="6">
        <f>IF(Inputs!$D$10="Yes",IF('Hourly Calcs'!P2991&gt;'Hourly Calcs'!K2991,'Hourly Calcs'!O2991,N2991+O2991),N2991+O2991)</f>
        <v>104.25514163563737</v>
      </c>
      <c r="R2991" s="12">
        <f t="shared" si="420"/>
        <v>495.42043305254879</v>
      </c>
      <c r="S2991" s="1">
        <f>IF(AND(A2991&gt;=5,A2991&lt;=9),INDEX(Demand!$C$3:$C$26,C2991),INDEX(Demand!$B$3:$B$26,C2991))</f>
        <v>350</v>
      </c>
      <c r="T2991" s="7">
        <f t="shared" si="421"/>
        <v>350</v>
      </c>
      <c r="U2991" s="7">
        <f t="shared" si="422"/>
        <v>145.42043305254879</v>
      </c>
    </row>
    <row r="2992" spans="1:21" x14ac:dyDescent="0.2">
      <c r="A2992" s="1">
        <v>5</v>
      </c>
      <c r="B2992" s="1">
        <v>5</v>
      </c>
      <c r="C2992" s="1">
        <v>8</v>
      </c>
      <c r="D2992">
        <v>6.4</v>
      </c>
      <c r="E2992">
        <v>4.5</v>
      </c>
      <c r="F2992">
        <v>88</v>
      </c>
      <c r="G2992">
        <v>215</v>
      </c>
      <c r="H2992">
        <v>68</v>
      </c>
      <c r="I2992">
        <v>185</v>
      </c>
      <c r="J2992" s="4">
        <f t="shared" si="417"/>
        <v>100.77682967658177</v>
      </c>
      <c r="K2992" s="4">
        <f t="shared" si="418"/>
        <v>29.816550587831983</v>
      </c>
      <c r="L2992" s="5">
        <f t="shared" si="423"/>
        <v>64.223170323418231</v>
      </c>
      <c r="M2992" s="5">
        <f t="shared" si="424"/>
        <v>4.1834494121680166</v>
      </c>
      <c r="N2992" s="6">
        <f t="shared" si="416"/>
        <v>42.37769622421613</v>
      </c>
      <c r="O2992" s="6">
        <f t="shared" si="419"/>
        <v>169.18597546134134</v>
      </c>
      <c r="P2992" s="6">
        <f>FORECAST(J2992,Inputs!$B$10:$B$18,Inputs!$A$10:$A$18)</f>
        <v>31.488674348857238</v>
      </c>
      <c r="Q2992" s="6">
        <f>IF(Inputs!$D$10="Yes",IF('Hourly Calcs'!P2992&gt;'Hourly Calcs'!K2992,'Hourly Calcs'!O2992,N2992+O2992),N2992+O2992)</f>
        <v>169.18597546134134</v>
      </c>
      <c r="R2992" s="12">
        <f t="shared" si="420"/>
        <v>803.97175539229397</v>
      </c>
      <c r="S2992" s="1">
        <f>IF(AND(A2992&gt;=5,A2992&lt;=9),INDEX(Demand!$C$3:$C$26,C2992),INDEX(Demand!$B$3:$B$26,C2992))</f>
        <v>350</v>
      </c>
      <c r="T2992" s="7">
        <f t="shared" si="421"/>
        <v>350</v>
      </c>
      <c r="U2992" s="7">
        <f t="shared" si="422"/>
        <v>453.97175539229397</v>
      </c>
    </row>
    <row r="2993" spans="1:21" x14ac:dyDescent="0.2">
      <c r="A2993" s="1">
        <v>5</v>
      </c>
      <c r="B2993" s="1">
        <v>5</v>
      </c>
      <c r="C2993" s="1">
        <v>9</v>
      </c>
      <c r="D2993">
        <v>7.4</v>
      </c>
      <c r="E2993">
        <v>5.0999999999999996</v>
      </c>
      <c r="F2993">
        <v>85</v>
      </c>
      <c r="G2993">
        <v>321</v>
      </c>
      <c r="H2993">
        <v>115</v>
      </c>
      <c r="I2993">
        <v>254</v>
      </c>
      <c r="J2993" s="4">
        <f t="shared" si="417"/>
        <v>114.36522653417094</v>
      </c>
      <c r="K2993" s="4">
        <f t="shared" si="418"/>
        <v>38.857487650975912</v>
      </c>
      <c r="L2993" s="5">
        <f t="shared" si="423"/>
        <v>50.634773465829056</v>
      </c>
      <c r="M2993" s="5">
        <f t="shared" si="424"/>
        <v>4.8574876509759122</v>
      </c>
      <c r="N2993" s="6">
        <f t="shared" si="416"/>
        <v>91.576141155149941</v>
      </c>
      <c r="O2993" s="6">
        <f t="shared" si="419"/>
        <v>232.28777171449028</v>
      </c>
      <c r="P2993" s="6">
        <f>FORECAST(J2993,Inputs!$B$10:$B$18,Inputs!$A$10:$A$18)</f>
        <v>31.614492838279357</v>
      </c>
      <c r="Q2993" s="6">
        <f>IF(Inputs!$D$10="Yes",IF('Hourly Calcs'!P2993&gt;'Hourly Calcs'!K2993,'Hourly Calcs'!O2993,N2993+O2993),N2993+O2993)</f>
        <v>323.86391286964022</v>
      </c>
      <c r="R2993" s="12">
        <f t="shared" si="420"/>
        <v>1539.0013139565303</v>
      </c>
      <c r="S2993" s="1">
        <f>IF(AND(A2993&gt;=5,A2993&lt;=9),INDEX(Demand!$C$3:$C$26,C2993),INDEX(Demand!$B$3:$B$26,C2993))</f>
        <v>350</v>
      </c>
      <c r="T2993" s="7">
        <f t="shared" si="421"/>
        <v>350</v>
      </c>
      <c r="U2993" s="7">
        <f t="shared" si="422"/>
        <v>1189.0013139565303</v>
      </c>
    </row>
    <row r="2994" spans="1:21" x14ac:dyDescent="0.2">
      <c r="A2994" s="1">
        <v>5</v>
      </c>
      <c r="B2994" s="1">
        <v>5</v>
      </c>
      <c r="C2994" s="1">
        <v>10</v>
      </c>
      <c r="D2994">
        <v>6.9</v>
      </c>
      <c r="E2994">
        <v>4.5999999999999996</v>
      </c>
      <c r="F2994">
        <v>85</v>
      </c>
      <c r="G2994">
        <v>204</v>
      </c>
      <c r="H2994">
        <v>2</v>
      </c>
      <c r="I2994">
        <v>202</v>
      </c>
      <c r="J2994" s="4">
        <f t="shared" si="417"/>
        <v>130.73833377620659</v>
      </c>
      <c r="K2994" s="4">
        <f t="shared" si="418"/>
        <v>46.864319102563186</v>
      </c>
      <c r="L2994" s="5">
        <f t="shared" si="423"/>
        <v>34.261666223793412</v>
      </c>
      <c r="M2994" s="5">
        <f t="shared" si="424"/>
        <v>12.864319102563186</v>
      </c>
      <c r="N2994" s="6">
        <f t="shared" si="416"/>
        <v>1.8419406268256606</v>
      </c>
      <c r="O2994" s="6">
        <f t="shared" si="419"/>
        <v>184.73279482805921</v>
      </c>
      <c r="P2994" s="6">
        <f>FORECAST(J2994,Inputs!$B$10:$B$18,Inputs!$A$10:$A$18)</f>
        <v>31.766095683113022</v>
      </c>
      <c r="Q2994" s="6">
        <f>IF(Inputs!$D$10="Yes",IF('Hourly Calcs'!P2994&gt;'Hourly Calcs'!K2994,'Hourly Calcs'!O2994,N2994+O2994),N2994+O2994)</f>
        <v>186.57473545488486</v>
      </c>
      <c r="R2994" s="12">
        <f t="shared" si="420"/>
        <v>886.60314288161283</v>
      </c>
      <c r="S2994" s="1">
        <f>IF(AND(A2994&gt;=5,A2994&lt;=9),INDEX(Demand!$C$3:$C$26,C2994),INDEX(Demand!$B$3:$B$26,C2994))</f>
        <v>600</v>
      </c>
      <c r="T2994" s="7">
        <f t="shared" si="421"/>
        <v>600</v>
      </c>
      <c r="U2994" s="7">
        <f t="shared" si="422"/>
        <v>286.60314288161283</v>
      </c>
    </row>
    <row r="2995" spans="1:21" x14ac:dyDescent="0.2">
      <c r="A2995" s="1">
        <v>5</v>
      </c>
      <c r="B2995" s="1">
        <v>5</v>
      </c>
      <c r="C2995" s="1">
        <v>11</v>
      </c>
      <c r="D2995">
        <v>7.4</v>
      </c>
      <c r="E2995">
        <v>4.9000000000000004</v>
      </c>
      <c r="F2995">
        <v>84</v>
      </c>
      <c r="G2995">
        <v>236</v>
      </c>
      <c r="H2995">
        <v>1</v>
      </c>
      <c r="I2995">
        <v>235</v>
      </c>
      <c r="J2995" s="4">
        <f t="shared" si="417"/>
        <v>151.12443597847849</v>
      </c>
      <c r="K2995" s="4">
        <f t="shared" si="418"/>
        <v>52.871937312193715</v>
      </c>
      <c r="L2995" s="5">
        <f t="shared" si="423"/>
        <v>13.875564021521512</v>
      </c>
      <c r="M2995" s="5">
        <f t="shared" si="424"/>
        <v>18.871937312193715</v>
      </c>
      <c r="N2995" s="6">
        <f t="shared" si="416"/>
        <v>0.98866060660419552</v>
      </c>
      <c r="O2995" s="6">
        <f t="shared" si="419"/>
        <v>214.91191477521738</v>
      </c>
      <c r="P2995" s="6">
        <f>FORECAST(J2995,Inputs!$B$10:$B$18,Inputs!$A$10:$A$18)</f>
        <v>31.954855888689615</v>
      </c>
      <c r="Q2995" s="6">
        <f>IF(Inputs!$D$10="Yes",IF('Hourly Calcs'!P2995&gt;'Hourly Calcs'!K2995,'Hourly Calcs'!O2995,N2995+O2995),N2995+O2995)</f>
        <v>215.90057538182157</v>
      </c>
      <c r="R2995" s="12">
        <f t="shared" si="420"/>
        <v>1025.959534214416</v>
      </c>
      <c r="S2995" s="1">
        <f>IF(AND(A2995&gt;=5,A2995&lt;=9),INDEX(Demand!$C$3:$C$26,C2995),INDEX(Demand!$B$3:$B$26,C2995))</f>
        <v>600</v>
      </c>
      <c r="T2995" s="7">
        <f t="shared" si="421"/>
        <v>600</v>
      </c>
      <c r="U2995" s="7">
        <f t="shared" si="422"/>
        <v>425.95953421441595</v>
      </c>
    </row>
    <row r="2996" spans="1:21" x14ac:dyDescent="0.2">
      <c r="A2996" s="1">
        <v>5</v>
      </c>
      <c r="B2996" s="1">
        <v>5</v>
      </c>
      <c r="C2996" s="1">
        <v>12</v>
      </c>
      <c r="D2996">
        <v>5.4</v>
      </c>
      <c r="E2996">
        <v>4.0999999999999996</v>
      </c>
      <c r="F2996">
        <v>91</v>
      </c>
      <c r="G2996">
        <v>254</v>
      </c>
      <c r="H2996">
        <v>2</v>
      </c>
      <c r="I2996">
        <v>252</v>
      </c>
      <c r="J2996" s="4">
        <f t="shared" si="417"/>
        <v>175.42059302484995</v>
      </c>
      <c r="K2996" s="4">
        <f t="shared" si="418"/>
        <v>55.633114358742112</v>
      </c>
      <c r="L2996" s="5">
        <f t="shared" si="423"/>
        <v>10.42059302484995</v>
      </c>
      <c r="M2996" s="5">
        <f t="shared" si="424"/>
        <v>21.633114358742112</v>
      </c>
      <c r="N2996" s="6">
        <f t="shared" si="416"/>
        <v>1.989546375903293</v>
      </c>
      <c r="O2996" s="6">
        <f t="shared" si="419"/>
        <v>230.45873414193525</v>
      </c>
      <c r="P2996" s="6">
        <f>FORECAST(J2996,Inputs!$B$10:$B$18,Inputs!$A$10:$A$18)</f>
        <v>32.179820305785647</v>
      </c>
      <c r="Q2996" s="6">
        <f>IF(Inputs!$D$10="Yes",IF('Hourly Calcs'!P2996&gt;'Hourly Calcs'!K2996,'Hourly Calcs'!O2996,N2996+O2996),N2996+O2996)</f>
        <v>232.44828051783855</v>
      </c>
      <c r="R2996" s="12">
        <f t="shared" si="420"/>
        <v>1104.5942290207688</v>
      </c>
      <c r="S2996" s="1">
        <f>IF(AND(A2996&gt;=5,A2996&lt;=9),INDEX(Demand!$C$3:$C$26,C2996),INDEX(Demand!$B$3:$B$26,C2996))</f>
        <v>600</v>
      </c>
      <c r="T2996" s="7">
        <f t="shared" si="421"/>
        <v>600</v>
      </c>
      <c r="U2996" s="7">
        <f t="shared" si="422"/>
        <v>504.59422902076881</v>
      </c>
    </row>
    <row r="2997" spans="1:21" x14ac:dyDescent="0.2">
      <c r="A2997" s="1">
        <v>5</v>
      </c>
      <c r="B2997" s="1">
        <v>5</v>
      </c>
      <c r="C2997" s="1">
        <v>13</v>
      </c>
      <c r="D2997">
        <v>7.4</v>
      </c>
      <c r="E2997">
        <v>4.4000000000000004</v>
      </c>
      <c r="F2997">
        <v>81</v>
      </c>
      <c r="G2997">
        <v>515</v>
      </c>
      <c r="H2997">
        <v>156</v>
      </c>
      <c r="I2997">
        <v>385</v>
      </c>
      <c r="J2997" s="4">
        <f t="shared" si="417"/>
        <v>200.51295402040219</v>
      </c>
      <c r="K2997" s="4">
        <f t="shared" si="418"/>
        <v>54.319675971558326</v>
      </c>
      <c r="L2997" s="5">
        <f t="shared" si="423"/>
        <v>35.512954020402191</v>
      </c>
      <c r="M2997" s="5">
        <f t="shared" si="424"/>
        <v>20.319675971558326</v>
      </c>
      <c r="N2997" s="6">
        <f t="shared" si="416"/>
        <v>146.46836816011196</v>
      </c>
      <c r="O2997" s="6">
        <f t="shared" si="419"/>
        <v>352.0897327168455</v>
      </c>
      <c r="P2997" s="6">
        <f>FORECAST(J2997,Inputs!$B$10:$B$18,Inputs!$A$10:$A$18)</f>
        <v>32.412156981670385</v>
      </c>
      <c r="Q2997" s="6">
        <f>IF(Inputs!$D$10="Yes",IF('Hourly Calcs'!P2997&gt;'Hourly Calcs'!K2997,'Hourly Calcs'!O2997,N2997+O2997),N2997+O2997)</f>
        <v>498.5581008769575</v>
      </c>
      <c r="R2997" s="12">
        <f t="shared" si="420"/>
        <v>2369.1480953673017</v>
      </c>
      <c r="S2997" s="1">
        <f>IF(AND(A2997&gt;=5,A2997&lt;=9),INDEX(Demand!$C$3:$C$26,C2997),INDEX(Demand!$B$3:$B$26,C2997))</f>
        <v>600</v>
      </c>
      <c r="T2997" s="7">
        <f t="shared" si="421"/>
        <v>600</v>
      </c>
      <c r="U2997" s="7">
        <f t="shared" si="422"/>
        <v>1769.1480953673017</v>
      </c>
    </row>
    <row r="2998" spans="1:21" x14ac:dyDescent="0.2">
      <c r="A2998" s="1">
        <v>5</v>
      </c>
      <c r="B2998" s="1">
        <v>5</v>
      </c>
      <c r="C2998" s="1">
        <v>14</v>
      </c>
      <c r="D2998">
        <v>7.2</v>
      </c>
      <c r="E2998">
        <v>4.0999999999999996</v>
      </c>
      <c r="F2998">
        <v>81</v>
      </c>
      <c r="G2998">
        <v>485</v>
      </c>
      <c r="H2998">
        <v>90</v>
      </c>
      <c r="I2998">
        <v>414</v>
      </c>
      <c r="J2998" s="4">
        <f t="shared" si="417"/>
        <v>222.47644806182723</v>
      </c>
      <c r="K2998" s="4">
        <f t="shared" si="418"/>
        <v>49.352727618045371</v>
      </c>
      <c r="L2998" s="5">
        <f t="shared" si="423"/>
        <v>57.476448061827227</v>
      </c>
      <c r="M2998" s="5">
        <f t="shared" si="424"/>
        <v>15.352727618045371</v>
      </c>
      <c r="N2998" s="6">
        <f t="shared" si="416"/>
        <v>74.237518040067314</v>
      </c>
      <c r="O2998" s="6">
        <f t="shared" si="419"/>
        <v>378.6107775188936</v>
      </c>
      <c r="P2998" s="6">
        <f>FORECAST(J2998,Inputs!$B$10:$B$18,Inputs!$A$10:$A$18)</f>
        <v>32.615522667239141</v>
      </c>
      <c r="Q2998" s="6">
        <f>IF(Inputs!$D$10="Yes",IF('Hourly Calcs'!P2998&gt;'Hourly Calcs'!K2998,'Hourly Calcs'!O2998,N2998+O2998),N2998+O2998)</f>
        <v>452.8482955589609</v>
      </c>
      <c r="R2998" s="12">
        <f t="shared" si="420"/>
        <v>2151.9351004961823</v>
      </c>
      <c r="S2998" s="1">
        <f>IF(AND(A2998&gt;=5,A2998&lt;=9),INDEX(Demand!$C$3:$C$26,C2998),INDEX(Demand!$B$3:$B$26,C2998))</f>
        <v>600</v>
      </c>
      <c r="T2998" s="7">
        <f t="shared" si="421"/>
        <v>600</v>
      </c>
      <c r="U2998" s="7">
        <f t="shared" si="422"/>
        <v>1551.9351004961823</v>
      </c>
    </row>
    <row r="2999" spans="1:21" x14ac:dyDescent="0.2">
      <c r="A2999" s="1">
        <v>5</v>
      </c>
      <c r="B2999" s="1">
        <v>5</v>
      </c>
      <c r="C2999" s="1">
        <v>15</v>
      </c>
      <c r="D2999">
        <v>7.9</v>
      </c>
      <c r="E2999">
        <v>2.4</v>
      </c>
      <c r="F2999">
        <v>68</v>
      </c>
      <c r="G2999">
        <v>696</v>
      </c>
      <c r="H2999">
        <v>658</v>
      </c>
      <c r="I2999">
        <v>225</v>
      </c>
      <c r="J2999" s="4">
        <f t="shared" si="417"/>
        <v>240.19615249021302</v>
      </c>
      <c r="K2999" s="4">
        <f t="shared" si="418"/>
        <v>41.948607188060521</v>
      </c>
      <c r="L2999" s="5">
        <f t="shared" si="423"/>
        <v>75.196152490213024</v>
      </c>
      <c r="M2999" s="5">
        <f t="shared" si="424"/>
        <v>7.9486071880605209</v>
      </c>
      <c r="N2999" s="6">
        <f t="shared" si="416"/>
        <v>434.5745446317847</v>
      </c>
      <c r="O2999" s="6">
        <f t="shared" si="419"/>
        <v>205.76672691244218</v>
      </c>
      <c r="P2999" s="6">
        <f>FORECAST(J2999,Inputs!$B$10:$B$18,Inputs!$A$10:$A$18)</f>
        <v>32.779594004539007</v>
      </c>
      <c r="Q2999" s="6">
        <f>IF(Inputs!$D$10="Yes",IF('Hourly Calcs'!P2999&gt;'Hourly Calcs'!K2999,'Hourly Calcs'!O2999,N2999+O2999),N2999+O2999)</f>
        <v>640.34127154422686</v>
      </c>
      <c r="R2999" s="12">
        <f t="shared" si="420"/>
        <v>3042.9017223781657</v>
      </c>
      <c r="S2999" s="1">
        <f>IF(AND(A2999&gt;=5,A2999&lt;=9),INDEX(Demand!$C$3:$C$26,C2999),INDEX(Demand!$B$3:$B$26,C2999))</f>
        <v>600</v>
      </c>
      <c r="T2999" s="7">
        <f t="shared" si="421"/>
        <v>600</v>
      </c>
      <c r="U2999" s="7">
        <f t="shared" si="422"/>
        <v>2442.9017223781657</v>
      </c>
    </row>
    <row r="3000" spans="1:21" x14ac:dyDescent="0.2">
      <c r="A3000" s="1">
        <v>5</v>
      </c>
      <c r="B3000" s="1">
        <v>5</v>
      </c>
      <c r="C3000" s="1">
        <v>16</v>
      </c>
      <c r="D3000">
        <v>7.8</v>
      </c>
      <c r="E3000">
        <v>2.5</v>
      </c>
      <c r="F3000">
        <v>69</v>
      </c>
      <c r="G3000">
        <v>446</v>
      </c>
      <c r="H3000">
        <v>293</v>
      </c>
      <c r="I3000">
        <v>270</v>
      </c>
      <c r="J3000" s="4">
        <f t="shared" si="417"/>
        <v>254.64975647143166</v>
      </c>
      <c r="K3000" s="4">
        <f t="shared" si="418"/>
        <v>33.206628241603973</v>
      </c>
      <c r="L3000" s="5">
        <f t="shared" si="423"/>
        <v>89.649756471431658</v>
      </c>
      <c r="M3000" s="5">
        <f t="shared" si="424"/>
        <v>0.79337175839602736</v>
      </c>
      <c r="N3000" s="6">
        <f t="shared" si="416"/>
        <v>133.86900566952698</v>
      </c>
      <c r="O3000" s="6">
        <f t="shared" si="419"/>
        <v>246.92007229493061</v>
      </c>
      <c r="P3000" s="6">
        <f>FORECAST(J3000,Inputs!$B$10:$B$18,Inputs!$A$10:$A$18)</f>
        <v>32.913423671031772</v>
      </c>
      <c r="Q3000" s="6">
        <f>IF(Inputs!$D$10="Yes",IF('Hourly Calcs'!P3000&gt;'Hourly Calcs'!K3000,'Hourly Calcs'!O3000,N3000+O3000),N3000+O3000)</f>
        <v>380.78907796445759</v>
      </c>
      <c r="R3000" s="12">
        <f t="shared" si="420"/>
        <v>1809.5096984871025</v>
      </c>
      <c r="S3000" s="1">
        <f>IF(AND(A3000&gt;=5,A3000&lt;=9),INDEX(Demand!$C$3:$C$26,C3000),INDEX(Demand!$B$3:$B$26,C3000))</f>
        <v>900</v>
      </c>
      <c r="T3000" s="7">
        <f t="shared" si="421"/>
        <v>900</v>
      </c>
      <c r="U3000" s="7">
        <f t="shared" si="422"/>
        <v>909.50969848710247</v>
      </c>
    </row>
    <row r="3001" spans="1:21" x14ac:dyDescent="0.2">
      <c r="A3001" s="1">
        <v>5</v>
      </c>
      <c r="B3001" s="1">
        <v>5</v>
      </c>
      <c r="C3001" s="1">
        <v>17</v>
      </c>
      <c r="D3001">
        <v>7.1</v>
      </c>
      <c r="E3001">
        <v>1.4</v>
      </c>
      <c r="F3001">
        <v>67</v>
      </c>
      <c r="G3001">
        <v>375</v>
      </c>
      <c r="H3001">
        <v>477</v>
      </c>
      <c r="I3001">
        <v>154</v>
      </c>
      <c r="J3001" s="4">
        <f t="shared" si="417"/>
        <v>267.11583402490442</v>
      </c>
      <c r="K3001" s="4">
        <f t="shared" si="418"/>
        <v>23.86739365189932</v>
      </c>
      <c r="L3001" s="5">
        <f t="shared" si="423"/>
        <v>0</v>
      </c>
      <c r="M3001" s="5">
        <f t="shared" si="424"/>
        <v>10.13260634810068</v>
      </c>
      <c r="N3001" s="6">
        <f t="shared" si="416"/>
        <v>108.81071972962035</v>
      </c>
      <c r="O3001" s="6">
        <f t="shared" si="419"/>
        <v>140.8358930867382</v>
      </c>
      <c r="P3001" s="6">
        <f>FORECAST(J3001,Inputs!$B$10:$B$18,Inputs!$A$10:$A$18)</f>
        <v>33.02885031504541</v>
      </c>
      <c r="Q3001" s="6">
        <f>IF(Inputs!$D$10="Yes",IF('Hourly Calcs'!P3001&gt;'Hourly Calcs'!K3001,'Hourly Calcs'!O3001,N3001+O3001),N3001+O3001)</f>
        <v>140.8358930867382</v>
      </c>
      <c r="R3001" s="12">
        <f t="shared" si="420"/>
        <v>669.25216394817983</v>
      </c>
      <c r="S3001" s="1">
        <f>IF(AND(A3001&gt;=5,A3001&lt;=9),INDEX(Demand!$C$3:$C$26,C3001),INDEX(Demand!$B$3:$B$26,C3001))</f>
        <v>900</v>
      </c>
      <c r="T3001" s="7">
        <f t="shared" si="421"/>
        <v>669.25216394817983</v>
      </c>
      <c r="U3001" s="7">
        <f t="shared" si="422"/>
        <v>0</v>
      </c>
    </row>
    <row r="3002" spans="1:21" x14ac:dyDescent="0.2">
      <c r="A3002" s="1">
        <v>5</v>
      </c>
      <c r="B3002" s="1">
        <v>5</v>
      </c>
      <c r="C3002" s="1">
        <v>18</v>
      </c>
      <c r="D3002">
        <v>7.6</v>
      </c>
      <c r="E3002">
        <v>2.6</v>
      </c>
      <c r="F3002">
        <v>71</v>
      </c>
      <c r="G3002">
        <v>63</v>
      </c>
      <c r="H3002">
        <v>0</v>
      </c>
      <c r="I3002">
        <v>63</v>
      </c>
      <c r="J3002" s="4">
        <f t="shared" si="417"/>
        <v>278.59975679147863</v>
      </c>
      <c r="K3002" s="4">
        <f t="shared" si="418"/>
        <v>14.434653494246874</v>
      </c>
      <c r="L3002" s="5">
        <f t="shared" si="423"/>
        <v>0</v>
      </c>
      <c r="M3002" s="5">
        <f t="shared" si="424"/>
        <v>19.565346505753126</v>
      </c>
      <c r="N3002" s="6">
        <f t="shared" si="416"/>
        <v>0</v>
      </c>
      <c r="O3002" s="6">
        <f t="shared" si="419"/>
        <v>57.614683535483813</v>
      </c>
      <c r="P3002" s="6">
        <f>FORECAST(J3002,Inputs!$B$10:$B$18,Inputs!$A$10:$A$18)</f>
        <v>33.135182933254427</v>
      </c>
      <c r="Q3002" s="6">
        <f>IF(Inputs!$D$10="Yes",IF('Hourly Calcs'!P3002&gt;'Hourly Calcs'!K3002,'Hourly Calcs'!O3002,N3002+O3002),N3002+O3002)</f>
        <v>57.614683535483813</v>
      </c>
      <c r="R3002" s="12">
        <f t="shared" si="420"/>
        <v>273.78497616061907</v>
      </c>
      <c r="S3002" s="1">
        <f>IF(AND(A3002&gt;=5,A3002&lt;=9),INDEX(Demand!$C$3:$C$26,C3002),INDEX(Demand!$B$3:$B$26,C3002))</f>
        <v>900</v>
      </c>
      <c r="T3002" s="7">
        <f t="shared" si="421"/>
        <v>273.78497616061907</v>
      </c>
      <c r="U3002" s="7">
        <f t="shared" si="422"/>
        <v>0</v>
      </c>
    </row>
    <row r="3003" spans="1:21" x14ac:dyDescent="0.2">
      <c r="A3003" s="1">
        <v>5</v>
      </c>
      <c r="B3003" s="1">
        <v>5</v>
      </c>
      <c r="C3003" s="1">
        <v>19</v>
      </c>
      <c r="D3003">
        <v>7.2</v>
      </c>
      <c r="E3003">
        <v>2.1</v>
      </c>
      <c r="F3003">
        <v>70</v>
      </c>
      <c r="G3003">
        <v>47</v>
      </c>
      <c r="H3003">
        <v>3</v>
      </c>
      <c r="I3003">
        <v>47</v>
      </c>
      <c r="J3003" s="4">
        <f t="shared" si="417"/>
        <v>289.84470937625565</v>
      </c>
      <c r="K3003" s="4">
        <f t="shared" si="418"/>
        <v>5.3477485179157185</v>
      </c>
      <c r="L3003" s="5">
        <f t="shared" si="423"/>
        <v>0</v>
      </c>
      <c r="M3003" s="5">
        <f t="shared" si="424"/>
        <v>28.652251482084282</v>
      </c>
      <c r="N3003" s="6">
        <f t="shared" si="416"/>
        <v>0</v>
      </c>
      <c r="O3003" s="6">
        <f t="shared" si="419"/>
        <v>42.982382955043477</v>
      </c>
      <c r="P3003" s="6">
        <f>FORECAST(J3003,Inputs!$B$10:$B$18,Inputs!$A$10:$A$18)</f>
        <v>33.239302864594961</v>
      </c>
      <c r="Q3003" s="6">
        <f>IF(Inputs!$D$10="Yes",IF('Hourly Calcs'!P3003&gt;'Hourly Calcs'!K3003,'Hourly Calcs'!O3003,N3003+O3003),N3003+O3003)</f>
        <v>42.982382955043477</v>
      </c>
      <c r="R3003" s="12">
        <f t="shared" si="420"/>
        <v>204.25228380236661</v>
      </c>
      <c r="S3003" s="1">
        <f>IF(AND(A3003&gt;=5,A3003&lt;=9),INDEX(Demand!$C$3:$C$26,C3003),INDEX(Demand!$B$3:$B$26,C3003))</f>
        <v>900</v>
      </c>
      <c r="T3003" s="7">
        <f t="shared" si="421"/>
        <v>204.25228380236661</v>
      </c>
      <c r="U3003" s="7">
        <f t="shared" si="422"/>
        <v>0</v>
      </c>
    </row>
    <row r="3004" spans="1:21" x14ac:dyDescent="0.2">
      <c r="A3004" s="1">
        <v>5</v>
      </c>
      <c r="B3004" s="1">
        <v>5</v>
      </c>
      <c r="C3004" s="1">
        <v>20</v>
      </c>
      <c r="D3004">
        <v>6.5</v>
      </c>
      <c r="E3004">
        <v>2</v>
      </c>
      <c r="F3004">
        <v>73</v>
      </c>
      <c r="G3004">
        <v>3</v>
      </c>
      <c r="H3004">
        <v>0</v>
      </c>
      <c r="I3004">
        <v>3</v>
      </c>
      <c r="J3004" s="4">
        <f t="shared" si="417"/>
        <v>301.4253006022617</v>
      </c>
      <c r="K3004" s="4">
        <f t="shared" si="418"/>
        <v>-3.2491853096713328</v>
      </c>
      <c r="L3004" s="5">
        <f t="shared" si="423"/>
        <v>0</v>
      </c>
      <c r="M3004" s="5">
        <f t="shared" si="424"/>
        <v>0</v>
      </c>
      <c r="N3004" s="6">
        <f t="shared" si="416"/>
        <v>0</v>
      </c>
      <c r="O3004" s="6">
        <f t="shared" si="419"/>
        <v>2.7435563588325627</v>
      </c>
      <c r="P3004" s="6">
        <f>FORECAST(J3004,Inputs!$B$10:$B$18,Inputs!$A$10:$A$18)</f>
        <v>33.346530561132049</v>
      </c>
      <c r="Q3004" s="6">
        <f>IF(Inputs!$D$10="Yes",IF('Hourly Calcs'!P3004&gt;'Hourly Calcs'!K3004,'Hourly Calcs'!O3004,N3004+O3004),N3004+O3004)</f>
        <v>2.7435563588325627</v>
      </c>
      <c r="R3004" s="12">
        <f t="shared" si="420"/>
        <v>13.037379817172337</v>
      </c>
      <c r="S3004" s="1">
        <f>IF(AND(A3004&gt;=5,A3004&lt;=9),INDEX(Demand!$C$3:$C$26,C3004),INDEX(Demand!$B$3:$B$26,C3004))</f>
        <v>800</v>
      </c>
      <c r="T3004" s="7">
        <f t="shared" si="421"/>
        <v>13.037379817172337</v>
      </c>
      <c r="U3004" s="7">
        <f t="shared" si="422"/>
        <v>0</v>
      </c>
    </row>
    <row r="3005" spans="1:21" x14ac:dyDescent="0.2">
      <c r="A3005" s="1">
        <v>5</v>
      </c>
      <c r="B3005" s="1">
        <v>5</v>
      </c>
      <c r="C3005" s="1">
        <v>21</v>
      </c>
      <c r="D3005">
        <v>6.4</v>
      </c>
      <c r="E3005">
        <v>2.6</v>
      </c>
      <c r="F3005">
        <v>77</v>
      </c>
      <c r="G3005">
        <v>0</v>
      </c>
      <c r="H3005">
        <v>0</v>
      </c>
      <c r="I3005">
        <v>0</v>
      </c>
      <c r="J3005" s="4">
        <f t="shared" si="417"/>
        <v>313.79348593603572</v>
      </c>
      <c r="K3005" s="4">
        <f t="shared" si="418"/>
        <v>-10.823300533069244</v>
      </c>
      <c r="L3005" s="5">
        <f t="shared" si="423"/>
        <v>0</v>
      </c>
      <c r="M3005" s="5">
        <f t="shared" si="424"/>
        <v>0</v>
      </c>
      <c r="N3005" s="6">
        <f t="shared" si="416"/>
        <v>0</v>
      </c>
      <c r="O3005" s="6">
        <f t="shared" si="419"/>
        <v>0</v>
      </c>
      <c r="P3005" s="6">
        <f>FORECAST(J3005,Inputs!$B$10:$B$18,Inputs!$A$10:$A$18)</f>
        <v>33.461050795704033</v>
      </c>
      <c r="Q3005" s="6">
        <f>IF(Inputs!$D$10="Yes",IF('Hourly Calcs'!P3005&gt;'Hourly Calcs'!K3005,'Hourly Calcs'!O3005,N3005+O3005),N3005+O3005)</f>
        <v>0</v>
      </c>
      <c r="R3005" s="12">
        <f t="shared" si="420"/>
        <v>0</v>
      </c>
      <c r="S3005" s="1">
        <f>IF(AND(A3005&gt;=5,A3005&lt;=9),INDEX(Demand!$C$3:$C$26,C3005),INDEX(Demand!$B$3:$B$26,C3005))</f>
        <v>700</v>
      </c>
      <c r="T3005" s="7">
        <f t="shared" si="421"/>
        <v>0</v>
      </c>
      <c r="U3005" s="7">
        <f t="shared" si="422"/>
        <v>0</v>
      </c>
    </row>
    <row r="3006" spans="1:21" x14ac:dyDescent="0.2">
      <c r="A3006" s="1">
        <v>5</v>
      </c>
      <c r="B3006" s="1">
        <v>5</v>
      </c>
      <c r="C3006" s="1">
        <v>22</v>
      </c>
      <c r="D3006">
        <v>5.5</v>
      </c>
      <c r="E3006">
        <v>2.8</v>
      </c>
      <c r="F3006">
        <v>83</v>
      </c>
      <c r="G3006">
        <v>0</v>
      </c>
      <c r="H3006">
        <v>0</v>
      </c>
      <c r="I3006">
        <v>0</v>
      </c>
      <c r="J3006" s="4">
        <f t="shared" si="417"/>
        <v>327.24850262247935</v>
      </c>
      <c r="K3006" s="4">
        <f t="shared" si="418"/>
        <v>-16.859287211233095</v>
      </c>
      <c r="L3006" s="5">
        <f t="shared" si="423"/>
        <v>0</v>
      </c>
      <c r="M3006" s="5">
        <f t="shared" si="424"/>
        <v>0</v>
      </c>
      <c r="N3006" s="6">
        <f t="shared" si="416"/>
        <v>0</v>
      </c>
      <c r="O3006" s="6">
        <f t="shared" si="419"/>
        <v>0</v>
      </c>
      <c r="P3006" s="6">
        <f>FORECAST(J3006,Inputs!$B$10:$B$18,Inputs!$A$10:$A$18)</f>
        <v>33.585634283541474</v>
      </c>
      <c r="Q3006" s="6">
        <f>IF(Inputs!$D$10="Yes",IF('Hourly Calcs'!P3006&gt;'Hourly Calcs'!K3006,'Hourly Calcs'!O3006,N3006+O3006),N3006+O3006)</f>
        <v>0</v>
      </c>
      <c r="R3006" s="12">
        <f t="shared" si="420"/>
        <v>0</v>
      </c>
      <c r="S3006" s="1">
        <f>IF(AND(A3006&gt;=5,A3006&lt;=9),INDEX(Demand!$C$3:$C$26,C3006),INDEX(Demand!$B$3:$B$26,C3006))</f>
        <v>600</v>
      </c>
      <c r="T3006" s="7">
        <f t="shared" si="421"/>
        <v>0</v>
      </c>
      <c r="U3006" s="7">
        <f t="shared" si="422"/>
        <v>0</v>
      </c>
    </row>
    <row r="3007" spans="1:21" x14ac:dyDescent="0.2">
      <c r="A3007" s="1">
        <v>5</v>
      </c>
      <c r="B3007" s="1">
        <v>5</v>
      </c>
      <c r="C3007" s="1">
        <v>23</v>
      </c>
      <c r="D3007">
        <v>4.5999999999999996</v>
      </c>
      <c r="E3007">
        <v>3</v>
      </c>
      <c r="F3007">
        <v>89</v>
      </c>
      <c r="G3007">
        <v>0</v>
      </c>
      <c r="H3007">
        <v>0</v>
      </c>
      <c r="I3007">
        <v>0</v>
      </c>
      <c r="J3007" s="4">
        <f t="shared" si="417"/>
        <v>341.83140189272734</v>
      </c>
      <c r="K3007" s="4">
        <f t="shared" si="418"/>
        <v>-20.935702187125628</v>
      </c>
      <c r="L3007" s="5">
        <f t="shared" si="423"/>
        <v>0</v>
      </c>
      <c r="M3007" s="5">
        <f t="shared" si="424"/>
        <v>0</v>
      </c>
      <c r="N3007" s="6">
        <f t="shared" si="416"/>
        <v>0</v>
      </c>
      <c r="O3007" s="6">
        <f t="shared" si="419"/>
        <v>0</v>
      </c>
      <c r="P3007" s="6">
        <f>FORECAST(J3007,Inputs!$B$10:$B$18,Inputs!$A$10:$A$18)</f>
        <v>33.720661128636365</v>
      </c>
      <c r="Q3007" s="6">
        <f>IF(Inputs!$D$10="Yes",IF('Hourly Calcs'!P3007&gt;'Hourly Calcs'!K3007,'Hourly Calcs'!O3007,N3007+O3007),N3007+O3007)</f>
        <v>0</v>
      </c>
      <c r="R3007" s="12">
        <f t="shared" si="420"/>
        <v>0</v>
      </c>
      <c r="S3007" s="1">
        <f>IF(AND(A3007&gt;=5,A3007&lt;=9),INDEX(Demand!$C$3:$C$26,C3007),INDEX(Demand!$B$3:$B$26,C3007))</f>
        <v>500</v>
      </c>
      <c r="T3007" s="7">
        <f t="shared" si="421"/>
        <v>0</v>
      </c>
      <c r="U3007" s="7">
        <f t="shared" si="422"/>
        <v>0</v>
      </c>
    </row>
    <row r="3008" spans="1:21" x14ac:dyDescent="0.2">
      <c r="A3008" s="1">
        <v>5</v>
      </c>
      <c r="B3008" s="1">
        <v>5</v>
      </c>
      <c r="C3008" s="1">
        <v>24</v>
      </c>
      <c r="D3008">
        <v>4.9000000000000004</v>
      </c>
      <c r="E3008">
        <v>3.5</v>
      </c>
      <c r="F3008">
        <v>91</v>
      </c>
      <c r="G3008">
        <v>0</v>
      </c>
      <c r="H3008">
        <v>0</v>
      </c>
      <c r="I3008">
        <v>0</v>
      </c>
      <c r="J3008" s="4">
        <f t="shared" si="417"/>
        <v>357.21166477970098</v>
      </c>
      <c r="K3008" s="4">
        <f t="shared" si="418"/>
        <v>-22.653925002071375</v>
      </c>
      <c r="L3008" s="5">
        <f t="shared" si="423"/>
        <v>0</v>
      </c>
      <c r="M3008" s="5">
        <f t="shared" si="424"/>
        <v>0</v>
      </c>
      <c r="N3008" s="6">
        <f t="shared" si="416"/>
        <v>0</v>
      </c>
      <c r="O3008" s="6">
        <f t="shared" si="419"/>
        <v>0</v>
      </c>
      <c r="P3008" s="6">
        <f>FORECAST(J3008,Inputs!$B$10:$B$18,Inputs!$A$10:$A$18)</f>
        <v>33.863070970182413</v>
      </c>
      <c r="Q3008" s="6">
        <f>IF(Inputs!$D$10="Yes",IF('Hourly Calcs'!P3008&gt;'Hourly Calcs'!K3008,'Hourly Calcs'!O3008,N3008+O3008),N3008+O3008)</f>
        <v>0</v>
      </c>
      <c r="R3008" s="12">
        <f t="shared" si="420"/>
        <v>0</v>
      </c>
      <c r="S3008" s="1">
        <f>IF(AND(A3008&gt;=5,A3008&lt;=9),INDEX(Demand!$C$3:$C$26,C3008),INDEX(Demand!$B$3:$B$26,C3008))</f>
        <v>400</v>
      </c>
      <c r="T3008" s="7">
        <f t="shared" si="421"/>
        <v>0</v>
      </c>
      <c r="U3008" s="7">
        <f t="shared" si="422"/>
        <v>0</v>
      </c>
    </row>
    <row r="3009" spans="1:21" x14ac:dyDescent="0.2">
      <c r="A3009" s="1">
        <v>5</v>
      </c>
      <c r="B3009" s="1">
        <v>6</v>
      </c>
      <c r="C3009" s="1">
        <v>1</v>
      </c>
      <c r="D3009">
        <v>4.4000000000000004</v>
      </c>
      <c r="E3009">
        <v>3</v>
      </c>
      <c r="F3009">
        <v>91</v>
      </c>
      <c r="G3009">
        <v>0</v>
      </c>
      <c r="H3009">
        <v>0</v>
      </c>
      <c r="I3009">
        <v>0</v>
      </c>
      <c r="J3009" s="4">
        <f t="shared" si="417"/>
        <v>12.72367771323357</v>
      </c>
      <c r="K3009" s="4">
        <f t="shared" si="418"/>
        <v>-21.818498118795162</v>
      </c>
      <c r="L3009" s="5">
        <f t="shared" si="423"/>
        <v>0</v>
      </c>
      <c r="M3009" s="5">
        <f t="shared" si="424"/>
        <v>0</v>
      </c>
      <c r="N3009" s="6">
        <f t="shared" si="416"/>
        <v>0</v>
      </c>
      <c r="O3009" s="6">
        <f t="shared" si="419"/>
        <v>0</v>
      </c>
      <c r="P3009" s="6">
        <f>FORECAST(J3009,Inputs!$B$10:$B$18,Inputs!$A$10:$A$18)</f>
        <v>30.673367386233643</v>
      </c>
      <c r="Q3009" s="6">
        <f>IF(Inputs!$D$10="Yes",IF('Hourly Calcs'!P3009&gt;'Hourly Calcs'!K3009,'Hourly Calcs'!O3009,N3009+O3009),N3009+O3009)</f>
        <v>0</v>
      </c>
      <c r="R3009" s="12">
        <f t="shared" si="420"/>
        <v>0</v>
      </c>
      <c r="S3009" s="1">
        <f>IF(AND(A3009&gt;=5,A3009&lt;=9),INDEX(Demand!$C$3:$C$26,C3009),INDEX(Demand!$B$3:$B$26,C3009))</f>
        <v>350</v>
      </c>
      <c r="T3009" s="7">
        <f t="shared" si="421"/>
        <v>0</v>
      </c>
      <c r="U3009" s="7">
        <f t="shared" si="422"/>
        <v>0</v>
      </c>
    </row>
    <row r="3010" spans="1:21" x14ac:dyDescent="0.2">
      <c r="A3010" s="1">
        <v>5</v>
      </c>
      <c r="B3010" s="1">
        <v>6</v>
      </c>
      <c r="C3010" s="1">
        <v>2</v>
      </c>
      <c r="D3010">
        <v>4.4000000000000004</v>
      </c>
      <c r="E3010">
        <v>3</v>
      </c>
      <c r="F3010">
        <v>91</v>
      </c>
      <c r="G3010">
        <v>0</v>
      </c>
      <c r="H3010">
        <v>0</v>
      </c>
      <c r="I3010">
        <v>0</v>
      </c>
      <c r="J3010" s="4">
        <f t="shared" si="417"/>
        <v>27.639862917486511</v>
      </c>
      <c r="K3010" s="4">
        <f t="shared" si="418"/>
        <v>-18.526180370311891</v>
      </c>
      <c r="L3010" s="5">
        <f t="shared" si="423"/>
        <v>0</v>
      </c>
      <c r="M3010" s="5">
        <f t="shared" si="424"/>
        <v>0</v>
      </c>
      <c r="N3010" s="6">
        <f t="shared" si="416"/>
        <v>0</v>
      </c>
      <c r="O3010" s="6">
        <f t="shared" si="419"/>
        <v>0</v>
      </c>
      <c r="P3010" s="6">
        <f>FORECAST(J3010,Inputs!$B$10:$B$18,Inputs!$A$10:$A$18)</f>
        <v>30.811480212198948</v>
      </c>
      <c r="Q3010" s="6">
        <f>IF(Inputs!$D$10="Yes",IF('Hourly Calcs'!P3010&gt;'Hourly Calcs'!K3010,'Hourly Calcs'!O3010,N3010+O3010),N3010+O3010)</f>
        <v>0</v>
      </c>
      <c r="R3010" s="12">
        <f t="shared" si="420"/>
        <v>0</v>
      </c>
      <c r="S3010" s="1">
        <f>IF(AND(A3010&gt;=5,A3010&lt;=9),INDEX(Demand!$C$3:$C$26,C3010),INDEX(Demand!$B$3:$B$26,C3010))</f>
        <v>350</v>
      </c>
      <c r="T3010" s="7">
        <f t="shared" si="421"/>
        <v>0</v>
      </c>
      <c r="U3010" s="7">
        <f t="shared" si="422"/>
        <v>0</v>
      </c>
    </row>
    <row r="3011" spans="1:21" x14ac:dyDescent="0.2">
      <c r="A3011" s="1">
        <v>5</v>
      </c>
      <c r="B3011" s="1">
        <v>6</v>
      </c>
      <c r="C3011" s="1">
        <v>3</v>
      </c>
      <c r="D3011">
        <v>4.5999999999999996</v>
      </c>
      <c r="E3011">
        <v>3.6</v>
      </c>
      <c r="F3011">
        <v>93</v>
      </c>
      <c r="G3011">
        <v>0</v>
      </c>
      <c r="H3011">
        <v>0</v>
      </c>
      <c r="I3011">
        <v>0</v>
      </c>
      <c r="J3011" s="4">
        <f t="shared" si="417"/>
        <v>41.495516208661797</v>
      </c>
      <c r="K3011" s="4">
        <f t="shared" si="418"/>
        <v>-13.12040284083011</v>
      </c>
      <c r="L3011" s="5">
        <f t="shared" si="423"/>
        <v>0</v>
      </c>
      <c r="M3011" s="5">
        <f t="shared" si="424"/>
        <v>0</v>
      </c>
      <c r="N3011" s="6">
        <f t="shared" si="416"/>
        <v>0</v>
      </c>
      <c r="O3011" s="6">
        <f t="shared" si="419"/>
        <v>0</v>
      </c>
      <c r="P3011" s="6">
        <f>FORECAST(J3011,Inputs!$B$10:$B$18,Inputs!$A$10:$A$18)</f>
        <v>30.939773298228349</v>
      </c>
      <c r="Q3011" s="6">
        <f>IF(Inputs!$D$10="Yes",IF('Hourly Calcs'!P3011&gt;'Hourly Calcs'!K3011,'Hourly Calcs'!O3011,N3011+O3011),N3011+O3011)</f>
        <v>0</v>
      </c>
      <c r="R3011" s="12">
        <f t="shared" si="420"/>
        <v>0</v>
      </c>
      <c r="S3011" s="1">
        <f>IF(AND(A3011&gt;=5,A3011&lt;=9),INDEX(Demand!$C$3:$C$26,C3011),INDEX(Demand!$B$3:$B$26,C3011))</f>
        <v>350</v>
      </c>
      <c r="T3011" s="7">
        <f t="shared" si="421"/>
        <v>0</v>
      </c>
      <c r="U3011" s="7">
        <f t="shared" si="422"/>
        <v>0</v>
      </c>
    </row>
    <row r="3012" spans="1:21" x14ac:dyDescent="0.2">
      <c r="A3012" s="1">
        <v>5</v>
      </c>
      <c r="B3012" s="1">
        <v>6</v>
      </c>
      <c r="C3012" s="1">
        <v>4</v>
      </c>
      <c r="D3012">
        <v>3.5</v>
      </c>
      <c r="E3012">
        <v>2.4</v>
      </c>
      <c r="F3012">
        <v>92</v>
      </c>
      <c r="G3012">
        <v>0</v>
      </c>
      <c r="H3012">
        <v>0</v>
      </c>
      <c r="I3012">
        <v>0</v>
      </c>
      <c r="J3012" s="4">
        <f t="shared" si="417"/>
        <v>54.210351744337672</v>
      </c>
      <c r="K3012" s="4">
        <f t="shared" si="418"/>
        <v>-6.0455568863856115</v>
      </c>
      <c r="L3012" s="5">
        <f t="shared" si="423"/>
        <v>0</v>
      </c>
      <c r="M3012" s="5">
        <f t="shared" si="424"/>
        <v>0</v>
      </c>
      <c r="N3012" s="6">
        <f t="shared" si="416"/>
        <v>0</v>
      </c>
      <c r="O3012" s="6">
        <f t="shared" si="419"/>
        <v>0</v>
      </c>
      <c r="P3012" s="6">
        <f>FORECAST(J3012,Inputs!$B$10:$B$18,Inputs!$A$10:$A$18)</f>
        <v>31.057503256892012</v>
      </c>
      <c r="Q3012" s="6">
        <f>IF(Inputs!$D$10="Yes",IF('Hourly Calcs'!P3012&gt;'Hourly Calcs'!K3012,'Hourly Calcs'!O3012,N3012+O3012),N3012+O3012)</f>
        <v>0</v>
      </c>
      <c r="R3012" s="12">
        <f t="shared" si="420"/>
        <v>0</v>
      </c>
      <c r="S3012" s="1">
        <f>IF(AND(A3012&gt;=5,A3012&lt;=9),INDEX(Demand!$C$3:$C$26,C3012),INDEX(Demand!$B$3:$B$26,C3012))</f>
        <v>350</v>
      </c>
      <c r="T3012" s="7">
        <f t="shared" si="421"/>
        <v>0</v>
      </c>
      <c r="U3012" s="7">
        <f t="shared" si="422"/>
        <v>0</v>
      </c>
    </row>
    <row r="3013" spans="1:21" x14ac:dyDescent="0.2">
      <c r="A3013" s="1">
        <v>5</v>
      </c>
      <c r="B3013" s="1">
        <v>6</v>
      </c>
      <c r="C3013" s="1">
        <v>5</v>
      </c>
      <c r="D3013">
        <v>3.2</v>
      </c>
      <c r="E3013">
        <v>2.7</v>
      </c>
      <c r="F3013">
        <v>97</v>
      </c>
      <c r="G3013">
        <v>1</v>
      </c>
      <c r="H3013">
        <v>0</v>
      </c>
      <c r="I3013">
        <v>1</v>
      </c>
      <c r="J3013" s="4">
        <f t="shared" si="417"/>
        <v>66.00741727023383</v>
      </c>
      <c r="K3013" s="4">
        <f t="shared" si="418"/>
        <v>2.4077950616503472</v>
      </c>
      <c r="L3013" s="5">
        <f t="shared" si="423"/>
        <v>0</v>
      </c>
      <c r="M3013" s="5">
        <f t="shared" si="424"/>
        <v>31.592204938349653</v>
      </c>
      <c r="N3013" s="6">
        <f t="shared" si="416"/>
        <v>0</v>
      </c>
      <c r="O3013" s="6">
        <f t="shared" si="419"/>
        <v>0.91451878627752081</v>
      </c>
      <c r="P3013" s="6">
        <f>FORECAST(J3013,Inputs!$B$10:$B$18,Inputs!$A$10:$A$18)</f>
        <v>31.166735345094757</v>
      </c>
      <c r="Q3013" s="6">
        <f>IF(Inputs!$D$10="Yes",IF('Hourly Calcs'!P3013&gt;'Hourly Calcs'!K3013,'Hourly Calcs'!O3013,N3013+O3013),N3013+O3013)</f>
        <v>0.91451878627752081</v>
      </c>
      <c r="R3013" s="12">
        <f t="shared" si="420"/>
        <v>4.3457932723907788</v>
      </c>
      <c r="S3013" s="1">
        <f>IF(AND(A3013&gt;=5,A3013&lt;=9),INDEX(Demand!$C$3:$C$26,C3013),INDEX(Demand!$B$3:$B$26,C3013))</f>
        <v>350</v>
      </c>
      <c r="T3013" s="7">
        <f t="shared" si="421"/>
        <v>4.3457932723907788</v>
      </c>
      <c r="U3013" s="7">
        <f t="shared" si="422"/>
        <v>0</v>
      </c>
    </row>
    <row r="3014" spans="1:21" x14ac:dyDescent="0.2">
      <c r="A3014" s="1">
        <v>5</v>
      </c>
      <c r="B3014" s="1">
        <v>6</v>
      </c>
      <c r="C3014" s="1">
        <v>6</v>
      </c>
      <c r="D3014">
        <v>3.3</v>
      </c>
      <c r="E3014">
        <v>3.1</v>
      </c>
      <c r="F3014">
        <v>99</v>
      </c>
      <c r="G3014">
        <v>38</v>
      </c>
      <c r="H3014">
        <v>4</v>
      </c>
      <c r="I3014">
        <v>38</v>
      </c>
      <c r="J3014" s="4">
        <f t="shared" si="417"/>
        <v>77.291830640060496</v>
      </c>
      <c r="K3014" s="4">
        <f t="shared" si="418"/>
        <v>11.22003890644622</v>
      </c>
      <c r="L3014" s="5">
        <f t="shared" si="423"/>
        <v>87.708169359939504</v>
      </c>
      <c r="M3014" s="5">
        <f t="shared" si="424"/>
        <v>22.77996109355378</v>
      </c>
      <c r="N3014" s="6">
        <f t="shared" si="416"/>
        <v>0.73298537985352319</v>
      </c>
      <c r="O3014" s="6">
        <f t="shared" si="419"/>
        <v>34.751713878545793</v>
      </c>
      <c r="P3014" s="6">
        <f>FORECAST(J3014,Inputs!$B$10:$B$18,Inputs!$A$10:$A$18)</f>
        <v>31.271220654074632</v>
      </c>
      <c r="Q3014" s="6">
        <f>IF(Inputs!$D$10="Yes",IF('Hourly Calcs'!P3014&gt;'Hourly Calcs'!K3014,'Hourly Calcs'!O3014,N3014+O3014),N3014+O3014)</f>
        <v>34.751713878545793</v>
      </c>
      <c r="R3014" s="12">
        <f t="shared" si="420"/>
        <v>165.1401443508496</v>
      </c>
      <c r="S3014" s="1">
        <f>IF(AND(A3014&gt;=5,A3014&lt;=9),INDEX(Demand!$C$3:$C$26,C3014),INDEX(Demand!$B$3:$B$26,C3014))</f>
        <v>350</v>
      </c>
      <c r="T3014" s="7">
        <f t="shared" si="421"/>
        <v>165.1401443508496</v>
      </c>
      <c r="U3014" s="7">
        <f t="shared" si="422"/>
        <v>0</v>
      </c>
    </row>
    <row r="3015" spans="1:21" x14ac:dyDescent="0.2">
      <c r="A3015" s="1">
        <v>5</v>
      </c>
      <c r="B3015" s="1">
        <v>6</v>
      </c>
      <c r="C3015" s="1">
        <v>7</v>
      </c>
      <c r="D3015">
        <v>5.8</v>
      </c>
      <c r="E3015">
        <v>3.6</v>
      </c>
      <c r="F3015">
        <v>86</v>
      </c>
      <c r="G3015">
        <v>175</v>
      </c>
      <c r="H3015">
        <v>213</v>
      </c>
      <c r="I3015">
        <v>115</v>
      </c>
      <c r="J3015" s="4">
        <f t="shared" si="417"/>
        <v>88.592271755543919</v>
      </c>
      <c r="K3015" s="4">
        <f t="shared" si="418"/>
        <v>20.599387385732214</v>
      </c>
      <c r="L3015" s="5">
        <f t="shared" si="423"/>
        <v>76.407728244456081</v>
      </c>
      <c r="M3015" s="5">
        <f t="shared" si="424"/>
        <v>13.400612614267786</v>
      </c>
      <c r="N3015" s="6">
        <f t="shared" si="416"/>
        <v>88.330205526898197</v>
      </c>
      <c r="O3015" s="6">
        <f t="shared" si="419"/>
        <v>105.1696604219149</v>
      </c>
      <c r="P3015" s="6">
        <f>FORECAST(J3015,Inputs!$B$10:$B$18,Inputs!$A$10:$A$18)</f>
        <v>31.375854368106886</v>
      </c>
      <c r="Q3015" s="6">
        <f>IF(Inputs!$D$10="Yes",IF('Hourly Calcs'!P3015&gt;'Hourly Calcs'!K3015,'Hourly Calcs'!O3015,N3015+O3015),N3015+O3015)</f>
        <v>105.1696604219149</v>
      </c>
      <c r="R3015" s="12">
        <f t="shared" si="420"/>
        <v>499.76622632493957</v>
      </c>
      <c r="S3015" s="1">
        <f>IF(AND(A3015&gt;=5,A3015&lt;=9),INDEX(Demand!$C$3:$C$26,C3015),INDEX(Demand!$B$3:$B$26,C3015))</f>
        <v>350</v>
      </c>
      <c r="T3015" s="7">
        <f t="shared" si="421"/>
        <v>350</v>
      </c>
      <c r="U3015" s="7">
        <f t="shared" si="422"/>
        <v>149.76622632493957</v>
      </c>
    </row>
    <row r="3016" spans="1:21" x14ac:dyDescent="0.2">
      <c r="A3016" s="1">
        <v>5</v>
      </c>
      <c r="B3016" s="1">
        <v>6</v>
      </c>
      <c r="C3016" s="1">
        <v>8</v>
      </c>
      <c r="D3016">
        <v>6.9</v>
      </c>
      <c r="E3016">
        <v>4.4000000000000004</v>
      </c>
      <c r="F3016">
        <v>84</v>
      </c>
      <c r="G3016">
        <v>286</v>
      </c>
      <c r="H3016">
        <v>173</v>
      </c>
      <c r="I3016">
        <v>210</v>
      </c>
      <c r="J3016" s="4">
        <f t="shared" si="417"/>
        <v>100.58251868125757</v>
      </c>
      <c r="K3016" s="4">
        <f t="shared" si="418"/>
        <v>30.041965447958631</v>
      </c>
      <c r="L3016" s="5">
        <f t="shared" si="423"/>
        <v>64.417481318742432</v>
      </c>
      <c r="M3016" s="5">
        <f t="shared" si="424"/>
        <v>3.9580345520413687</v>
      </c>
      <c r="N3016" s="6">
        <f t="shared" si="416"/>
        <v>107.96432325459304</v>
      </c>
      <c r="O3016" s="6">
        <f t="shared" si="419"/>
        <v>192.04894511827936</v>
      </c>
      <c r="P3016" s="6">
        <f>FORECAST(J3016,Inputs!$B$10:$B$18,Inputs!$A$10:$A$18)</f>
        <v>31.486875172974607</v>
      </c>
      <c r="Q3016" s="6">
        <f>IF(Inputs!$D$10="Yes",IF('Hourly Calcs'!P3016&gt;'Hourly Calcs'!K3016,'Hourly Calcs'!O3016,N3016+O3016),N3016+O3016)</f>
        <v>192.04894511827936</v>
      </c>
      <c r="R3016" s="12">
        <f t="shared" si="420"/>
        <v>912.61658720206344</v>
      </c>
      <c r="S3016" s="1">
        <f>IF(AND(A3016&gt;=5,A3016&lt;=9),INDEX(Demand!$C$3:$C$26,C3016),INDEX(Demand!$B$3:$B$26,C3016))</f>
        <v>350</v>
      </c>
      <c r="T3016" s="7">
        <f t="shared" si="421"/>
        <v>350</v>
      </c>
      <c r="U3016" s="7">
        <f t="shared" si="422"/>
        <v>562.61658720206344</v>
      </c>
    </row>
    <row r="3017" spans="1:21" x14ac:dyDescent="0.2">
      <c r="A3017" s="1">
        <v>5</v>
      </c>
      <c r="B3017" s="1">
        <v>6</v>
      </c>
      <c r="C3017" s="1">
        <v>9</v>
      </c>
      <c r="D3017">
        <v>7</v>
      </c>
      <c r="E3017">
        <v>4.2</v>
      </c>
      <c r="F3017">
        <v>82</v>
      </c>
      <c r="G3017">
        <v>484</v>
      </c>
      <c r="H3017">
        <v>471</v>
      </c>
      <c r="I3017">
        <v>210</v>
      </c>
      <c r="J3017" s="4">
        <f t="shared" si="417"/>
        <v>114.16647933509779</v>
      </c>
      <c r="K3017" s="4">
        <f t="shared" si="418"/>
        <v>39.092485573233255</v>
      </c>
      <c r="L3017" s="5">
        <f t="shared" si="423"/>
        <v>50.83352066490221</v>
      </c>
      <c r="M3017" s="5">
        <f t="shared" si="424"/>
        <v>5.0924855732332546</v>
      </c>
      <c r="N3017" s="6">
        <f t="shared" ref="N3017:N3080" si="425">H3017*MAX(0,COS(2*ASIN(SQRT(SIN(RADIANS($B$4))^2+COS(RADIANS($K3017))^2-2*SIN(RADIANS($B$4))*COS(RADIANS($K3017))*COS(RADIANS($J3017-$B$5))+(SIN(RADIANS($K3017))-COS(RADIANS($B$4)))^2)/2)))</f>
        <v>375.32915318936352</v>
      </c>
      <c r="O3017" s="6">
        <f t="shared" si="419"/>
        <v>192.04894511827936</v>
      </c>
      <c r="P3017" s="6">
        <f>FORECAST(J3017,Inputs!$B$10:$B$18,Inputs!$A$10:$A$18)</f>
        <v>31.612652586436088</v>
      </c>
      <c r="Q3017" s="6">
        <f>IF(Inputs!$D$10="Yes",IF('Hourly Calcs'!P3017&gt;'Hourly Calcs'!K3017,'Hourly Calcs'!O3017,N3017+O3017),N3017+O3017)</f>
        <v>567.37809830764286</v>
      </c>
      <c r="R3017" s="12">
        <f t="shared" si="420"/>
        <v>2696.1807231579187</v>
      </c>
      <c r="S3017" s="1">
        <f>IF(AND(A3017&gt;=5,A3017&lt;=9),INDEX(Demand!$C$3:$C$26,C3017),INDEX(Demand!$B$3:$B$26,C3017))</f>
        <v>350</v>
      </c>
      <c r="T3017" s="7">
        <f t="shared" si="421"/>
        <v>350</v>
      </c>
      <c r="U3017" s="7">
        <f t="shared" si="422"/>
        <v>2346.1807231579187</v>
      </c>
    </row>
    <row r="3018" spans="1:21" x14ac:dyDescent="0.2">
      <c r="A3018" s="1">
        <v>5</v>
      </c>
      <c r="B3018" s="1">
        <v>6</v>
      </c>
      <c r="C3018" s="1">
        <v>10</v>
      </c>
      <c r="D3018">
        <v>7.2</v>
      </c>
      <c r="E3018">
        <v>4.2</v>
      </c>
      <c r="F3018">
        <v>81</v>
      </c>
      <c r="G3018">
        <v>413</v>
      </c>
      <c r="H3018">
        <v>136</v>
      </c>
      <c r="I3018">
        <v>317</v>
      </c>
      <c r="J3018" s="4">
        <f t="shared" ref="J3018:J3081" si="426">solarazimuth($B$2,$B$3,$B$1,A3018,B3018,C3018,0,0,0,0)</f>
        <v>130.55515633240304</v>
      </c>
      <c r="K3018" s="4">
        <f t="shared" ref="K3018:K3081" si="427">solarelevation($B$2,$B$3,$B$1,A3018,B3018,C3018,0,0,0,0)</f>
        <v>47.116094213595929</v>
      </c>
      <c r="L3018" s="5">
        <f t="shared" si="423"/>
        <v>34.444843667596956</v>
      </c>
      <c r="M3018" s="5">
        <f t="shared" si="424"/>
        <v>13.116094213595929</v>
      </c>
      <c r="N3018" s="6">
        <f t="shared" si="425"/>
        <v>125.29459015895799</v>
      </c>
      <c r="O3018" s="6">
        <f t="shared" ref="O3018:O3081" si="428">$I3018*(1+COS(RADIANS($B$4)))/2</f>
        <v>289.90245524997408</v>
      </c>
      <c r="P3018" s="6">
        <f>FORECAST(J3018,Inputs!$B$10:$B$18,Inputs!$A$10:$A$18)</f>
        <v>31.764399595670398</v>
      </c>
      <c r="Q3018" s="6">
        <f>IF(Inputs!$D$10="Yes",IF('Hourly Calcs'!P3018&gt;'Hourly Calcs'!K3018,'Hourly Calcs'!O3018,N3018+O3018),N3018+O3018)</f>
        <v>415.19704540893207</v>
      </c>
      <c r="R3018" s="12">
        <f t="shared" ref="R3018:R3081" si="429">$B$6*$E$1*Q3018</f>
        <v>1973.0163597832452</v>
      </c>
      <c r="S3018" s="1">
        <f>IF(AND(A3018&gt;=5,A3018&lt;=9),INDEX(Demand!$C$3:$C$26,C3018),INDEX(Demand!$B$3:$B$26,C3018))</f>
        <v>600</v>
      </c>
      <c r="T3018" s="7">
        <f t="shared" ref="T3018:T3081" si="430">S3018-MAX(0,S3018-R3018)</f>
        <v>600</v>
      </c>
      <c r="U3018" s="7">
        <f t="shared" ref="U3018:U3081" si="431">MAX(0,R3018-S3018)</f>
        <v>1373.0163597832452</v>
      </c>
    </row>
    <row r="3019" spans="1:21" x14ac:dyDescent="0.2">
      <c r="A3019" s="1">
        <v>5</v>
      </c>
      <c r="B3019" s="1">
        <v>6</v>
      </c>
      <c r="C3019" s="1">
        <v>11</v>
      </c>
      <c r="D3019">
        <v>7.6</v>
      </c>
      <c r="E3019">
        <v>3.9</v>
      </c>
      <c r="F3019">
        <v>77</v>
      </c>
      <c r="G3019">
        <v>630</v>
      </c>
      <c r="H3019">
        <v>361</v>
      </c>
      <c r="I3019">
        <v>346</v>
      </c>
      <c r="J3019" s="4">
        <f t="shared" si="426"/>
        <v>151.00381744436217</v>
      </c>
      <c r="K3019" s="4">
        <f t="shared" si="427"/>
        <v>53.143290385357716</v>
      </c>
      <c r="L3019" s="5">
        <f t="shared" si="423"/>
        <v>13.99618255563783</v>
      </c>
      <c r="M3019" s="5">
        <f t="shared" si="424"/>
        <v>19.143290385357716</v>
      </c>
      <c r="N3019" s="6">
        <f t="shared" si="425"/>
        <v>356.9566235417156</v>
      </c>
      <c r="O3019" s="6">
        <f t="shared" si="428"/>
        <v>316.42350005202218</v>
      </c>
      <c r="P3019" s="6">
        <f>FORECAST(J3019,Inputs!$B$10:$B$18,Inputs!$A$10:$A$18)</f>
        <v>31.953739050410761</v>
      </c>
      <c r="Q3019" s="6">
        <f>IF(Inputs!$D$10="Yes",IF('Hourly Calcs'!P3019&gt;'Hourly Calcs'!K3019,'Hourly Calcs'!O3019,N3019+O3019),N3019+O3019)</f>
        <v>673.38012359373784</v>
      </c>
      <c r="R3019" s="12">
        <f t="shared" si="429"/>
        <v>3199.902347317442</v>
      </c>
      <c r="S3019" s="1">
        <f>IF(AND(A3019&gt;=5,A3019&lt;=9),INDEX(Demand!$C$3:$C$26,C3019),INDEX(Demand!$B$3:$B$26,C3019))</f>
        <v>600</v>
      </c>
      <c r="T3019" s="7">
        <f t="shared" si="430"/>
        <v>600</v>
      </c>
      <c r="U3019" s="7">
        <f t="shared" si="431"/>
        <v>2599.902347317442</v>
      </c>
    </row>
    <row r="3020" spans="1:21" x14ac:dyDescent="0.2">
      <c r="A3020" s="1">
        <v>5</v>
      </c>
      <c r="B3020" s="1">
        <v>6</v>
      </c>
      <c r="C3020" s="1">
        <v>12</v>
      </c>
      <c r="D3020">
        <v>9.1999999999999993</v>
      </c>
      <c r="E3020">
        <v>4.2</v>
      </c>
      <c r="F3020">
        <v>71</v>
      </c>
      <c r="G3020">
        <v>818</v>
      </c>
      <c r="H3020">
        <v>695</v>
      </c>
      <c r="I3020">
        <v>240</v>
      </c>
      <c r="J3020" s="4">
        <f t="shared" si="426"/>
        <v>175.42601889293098</v>
      </c>
      <c r="K3020" s="4">
        <f t="shared" si="427"/>
        <v>55.913797417785148</v>
      </c>
      <c r="L3020" s="5">
        <f t="shared" si="423"/>
        <v>10.426018892930983</v>
      </c>
      <c r="M3020" s="5">
        <f t="shared" si="424"/>
        <v>21.913797417785148</v>
      </c>
      <c r="N3020" s="6">
        <f t="shared" si="425"/>
        <v>691.40305931739124</v>
      </c>
      <c r="O3020" s="6">
        <f t="shared" si="428"/>
        <v>219.484508706605</v>
      </c>
      <c r="P3020" s="6">
        <f>FORECAST(J3020,Inputs!$B$10:$B$18,Inputs!$A$10:$A$18)</f>
        <v>32.179870545304915</v>
      </c>
      <c r="Q3020" s="6">
        <f>IF(Inputs!$D$10="Yes",IF('Hourly Calcs'!P3020&gt;'Hourly Calcs'!K3020,'Hourly Calcs'!O3020,N3020+O3020),N3020+O3020)</f>
        <v>910.88756802399621</v>
      </c>
      <c r="R3020" s="12">
        <f t="shared" si="429"/>
        <v>4328.5377232500296</v>
      </c>
      <c r="S3020" s="1">
        <f>IF(AND(A3020&gt;=5,A3020&lt;=9),INDEX(Demand!$C$3:$C$26,C3020),INDEX(Demand!$B$3:$B$26,C3020))</f>
        <v>600</v>
      </c>
      <c r="T3020" s="7">
        <f t="shared" si="430"/>
        <v>600</v>
      </c>
      <c r="U3020" s="7">
        <f t="shared" si="431"/>
        <v>3728.5377232500296</v>
      </c>
    </row>
    <row r="3021" spans="1:21" x14ac:dyDescent="0.2">
      <c r="A3021" s="1">
        <v>5</v>
      </c>
      <c r="B3021" s="1">
        <v>6</v>
      </c>
      <c r="C3021" s="1">
        <v>13</v>
      </c>
      <c r="D3021">
        <v>9.9</v>
      </c>
      <c r="E3021">
        <v>4.5</v>
      </c>
      <c r="F3021">
        <v>69</v>
      </c>
      <c r="G3021">
        <v>844</v>
      </c>
      <c r="H3021">
        <v>809</v>
      </c>
      <c r="I3021">
        <v>168</v>
      </c>
      <c r="J3021" s="4">
        <f t="shared" si="426"/>
        <v>200.65446078610958</v>
      </c>
      <c r="K3021" s="4">
        <f t="shared" si="427"/>
        <v>54.587843692345757</v>
      </c>
      <c r="L3021" s="5">
        <f t="shared" si="423"/>
        <v>35.654460786109581</v>
      </c>
      <c r="M3021" s="5">
        <f t="shared" si="424"/>
        <v>20.587843692345757</v>
      </c>
      <c r="N3021" s="6">
        <f t="shared" si="425"/>
        <v>759.61584506901897</v>
      </c>
      <c r="O3021" s="6">
        <f t="shared" si="428"/>
        <v>153.6391560946235</v>
      </c>
      <c r="P3021" s="6">
        <f>FORECAST(J3021,Inputs!$B$10:$B$18,Inputs!$A$10:$A$18)</f>
        <v>32.413467229501009</v>
      </c>
      <c r="Q3021" s="6">
        <f>IF(Inputs!$D$10="Yes",IF('Hourly Calcs'!P3021&gt;'Hourly Calcs'!K3021,'Hourly Calcs'!O3021,N3021+O3021),N3021+O3021)</f>
        <v>913.25500116364242</v>
      </c>
      <c r="R3021" s="12">
        <f t="shared" si="429"/>
        <v>4339.7877655296288</v>
      </c>
      <c r="S3021" s="1">
        <f>IF(AND(A3021&gt;=5,A3021&lt;=9),INDEX(Demand!$C$3:$C$26,C3021),INDEX(Demand!$B$3:$B$26,C3021))</f>
        <v>600</v>
      </c>
      <c r="T3021" s="7">
        <f t="shared" si="430"/>
        <v>600</v>
      </c>
      <c r="U3021" s="7">
        <f t="shared" si="431"/>
        <v>3739.7877655296288</v>
      </c>
    </row>
    <row r="3022" spans="1:21" x14ac:dyDescent="0.2">
      <c r="A3022" s="1">
        <v>5</v>
      </c>
      <c r="B3022" s="1">
        <v>6</v>
      </c>
      <c r="C3022" s="1">
        <v>14</v>
      </c>
      <c r="D3022">
        <v>10.4</v>
      </c>
      <c r="E3022">
        <v>4.9000000000000004</v>
      </c>
      <c r="F3022">
        <v>69</v>
      </c>
      <c r="G3022">
        <v>774</v>
      </c>
      <c r="H3022">
        <v>732</v>
      </c>
      <c r="I3022">
        <v>191</v>
      </c>
      <c r="J3022" s="4">
        <f t="shared" si="426"/>
        <v>222.69317776690298</v>
      </c>
      <c r="K3022" s="4">
        <f t="shared" si="427"/>
        <v>49.595080094763567</v>
      </c>
      <c r="L3022" s="5">
        <f t="shared" si="423"/>
        <v>57.693177766902977</v>
      </c>
      <c r="M3022" s="5">
        <f t="shared" si="424"/>
        <v>15.595080094763567</v>
      </c>
      <c r="N3022" s="6">
        <f t="shared" si="425"/>
        <v>603.91163062712337</v>
      </c>
      <c r="O3022" s="6">
        <f t="shared" si="428"/>
        <v>174.67308817900647</v>
      </c>
      <c r="P3022" s="6">
        <f>FORECAST(J3022,Inputs!$B$10:$B$18,Inputs!$A$10:$A$18)</f>
        <v>32.617529423767621</v>
      </c>
      <c r="Q3022" s="6">
        <f>IF(Inputs!$D$10="Yes",IF('Hourly Calcs'!P3022&gt;'Hourly Calcs'!K3022,'Hourly Calcs'!O3022,N3022+O3022),N3022+O3022)</f>
        <v>778.58471880612979</v>
      </c>
      <c r="R3022" s="12">
        <f t="shared" si="429"/>
        <v>3699.8345837667284</v>
      </c>
      <c r="S3022" s="1">
        <f>IF(AND(A3022&gt;=5,A3022&lt;=9),INDEX(Demand!$C$3:$C$26,C3022),INDEX(Demand!$B$3:$B$26,C3022))</f>
        <v>600</v>
      </c>
      <c r="T3022" s="7">
        <f t="shared" si="430"/>
        <v>600</v>
      </c>
      <c r="U3022" s="7">
        <f t="shared" si="431"/>
        <v>3099.8345837667284</v>
      </c>
    </row>
    <row r="3023" spans="1:21" x14ac:dyDescent="0.2">
      <c r="A3023" s="1">
        <v>5</v>
      </c>
      <c r="B3023" s="1">
        <v>6</v>
      </c>
      <c r="C3023" s="1">
        <v>15</v>
      </c>
      <c r="D3023">
        <v>10.1</v>
      </c>
      <c r="E3023">
        <v>4.8</v>
      </c>
      <c r="F3023">
        <v>70</v>
      </c>
      <c r="G3023">
        <v>702</v>
      </c>
      <c r="H3023">
        <v>778</v>
      </c>
      <c r="I3023">
        <v>143</v>
      </c>
      <c r="J3023" s="4">
        <f t="shared" si="426"/>
        <v>240.43159662217971</v>
      </c>
      <c r="K3023" s="4">
        <f t="shared" si="427"/>
        <v>42.16744494996648</v>
      </c>
      <c r="L3023" s="5">
        <f t="shared" si="423"/>
        <v>75.431596622179711</v>
      </c>
      <c r="M3023" s="5">
        <f t="shared" si="424"/>
        <v>8.1674449499664803</v>
      </c>
      <c r="N3023" s="6">
        <f t="shared" si="425"/>
        <v>514.0911549808568</v>
      </c>
      <c r="O3023" s="6">
        <f t="shared" si="428"/>
        <v>130.77618643768548</v>
      </c>
      <c r="P3023" s="6">
        <f>FORECAST(J3023,Inputs!$B$10:$B$18,Inputs!$A$10:$A$18)</f>
        <v>32.781774042797956</v>
      </c>
      <c r="Q3023" s="6">
        <f>IF(Inputs!$D$10="Yes",IF('Hourly Calcs'!P3023&gt;'Hourly Calcs'!K3023,'Hourly Calcs'!O3023,N3023+O3023),N3023+O3023)</f>
        <v>644.86734141854231</v>
      </c>
      <c r="R3023" s="12">
        <f t="shared" si="429"/>
        <v>3064.409606420913</v>
      </c>
      <c r="S3023" s="1">
        <f>IF(AND(A3023&gt;=5,A3023&lt;=9),INDEX(Demand!$C$3:$C$26,C3023),INDEX(Demand!$B$3:$B$26,C3023))</f>
        <v>600</v>
      </c>
      <c r="T3023" s="7">
        <f t="shared" si="430"/>
        <v>600</v>
      </c>
      <c r="U3023" s="7">
        <f t="shared" si="431"/>
        <v>2464.409606420913</v>
      </c>
    </row>
    <row r="3024" spans="1:21" x14ac:dyDescent="0.2">
      <c r="A3024" s="1">
        <v>5</v>
      </c>
      <c r="B3024" s="1">
        <v>6</v>
      </c>
      <c r="C3024" s="1">
        <v>16</v>
      </c>
      <c r="D3024">
        <v>10.7</v>
      </c>
      <c r="E3024">
        <v>4.2</v>
      </c>
      <c r="F3024">
        <v>64</v>
      </c>
      <c r="G3024">
        <v>561</v>
      </c>
      <c r="H3024">
        <v>716</v>
      </c>
      <c r="I3024">
        <v>127</v>
      </c>
      <c r="J3024" s="4">
        <f t="shared" si="426"/>
        <v>254.87892583726625</v>
      </c>
      <c r="K3024" s="4">
        <f t="shared" si="427"/>
        <v>33.410677280227802</v>
      </c>
      <c r="L3024" s="5">
        <f t="shared" si="423"/>
        <v>89.878925837266252</v>
      </c>
      <c r="M3024" s="5">
        <f t="shared" si="424"/>
        <v>0.58932271977219841</v>
      </c>
      <c r="N3024" s="6">
        <f t="shared" si="425"/>
        <v>327.5589502997197</v>
      </c>
      <c r="O3024" s="6">
        <f t="shared" si="428"/>
        <v>116.14388585724514</v>
      </c>
      <c r="P3024" s="6">
        <f>FORECAST(J3024,Inputs!$B$10:$B$18,Inputs!$A$10:$A$18)</f>
        <v>32.915545609604315</v>
      </c>
      <c r="Q3024" s="6">
        <f>IF(Inputs!$D$10="Yes",IF('Hourly Calcs'!P3024&gt;'Hourly Calcs'!K3024,'Hourly Calcs'!O3024,N3024+O3024),N3024+O3024)</f>
        <v>443.70283615696485</v>
      </c>
      <c r="R3024" s="12">
        <f t="shared" si="429"/>
        <v>2108.4758774178968</v>
      </c>
      <c r="S3024" s="1">
        <f>IF(AND(A3024&gt;=5,A3024&lt;=9),INDEX(Demand!$C$3:$C$26,C3024),INDEX(Demand!$B$3:$B$26,C3024))</f>
        <v>900</v>
      </c>
      <c r="T3024" s="7">
        <f t="shared" si="430"/>
        <v>900</v>
      </c>
      <c r="U3024" s="7">
        <f t="shared" si="431"/>
        <v>1208.4758774178968</v>
      </c>
    </row>
    <row r="3025" spans="1:21" x14ac:dyDescent="0.2">
      <c r="A3025" s="1">
        <v>5</v>
      </c>
      <c r="B3025" s="1">
        <v>6</v>
      </c>
      <c r="C3025" s="1">
        <v>17</v>
      </c>
      <c r="D3025">
        <v>10</v>
      </c>
      <c r="E3025">
        <v>4.7</v>
      </c>
      <c r="F3025">
        <v>70</v>
      </c>
      <c r="G3025">
        <v>389</v>
      </c>
      <c r="H3025">
        <v>554</v>
      </c>
      <c r="I3025">
        <v>131</v>
      </c>
      <c r="J3025" s="4">
        <f t="shared" si="426"/>
        <v>267.33171797249565</v>
      </c>
      <c r="K3025" s="4">
        <f t="shared" si="427"/>
        <v>24.0654699309775</v>
      </c>
      <c r="L3025" s="5">
        <f t="shared" si="423"/>
        <v>0</v>
      </c>
      <c r="M3025" s="5">
        <f t="shared" si="424"/>
        <v>9.9345300690225002</v>
      </c>
      <c r="N3025" s="6">
        <f t="shared" si="425"/>
        <v>126.87611853181984</v>
      </c>
      <c r="O3025" s="6">
        <f t="shared" si="428"/>
        <v>119.80196100235523</v>
      </c>
      <c r="P3025" s="6">
        <f>FORECAST(J3025,Inputs!$B$10:$B$18,Inputs!$A$10:$A$18)</f>
        <v>33.03084924048607</v>
      </c>
      <c r="Q3025" s="6">
        <f>IF(Inputs!$D$10="Yes",IF('Hourly Calcs'!P3025&gt;'Hourly Calcs'!K3025,'Hourly Calcs'!O3025,N3025+O3025),N3025+O3025)</f>
        <v>119.80196100235523</v>
      </c>
      <c r="R3025" s="12">
        <f t="shared" si="429"/>
        <v>569.29891868319203</v>
      </c>
      <c r="S3025" s="1">
        <f>IF(AND(A3025&gt;=5,A3025&lt;=9),INDEX(Demand!$C$3:$C$26,C3025),INDEX(Demand!$B$3:$B$26,C3025))</f>
        <v>900</v>
      </c>
      <c r="T3025" s="7">
        <f t="shared" si="430"/>
        <v>569.29891868319203</v>
      </c>
      <c r="U3025" s="7">
        <f t="shared" si="431"/>
        <v>0</v>
      </c>
    </row>
    <row r="3026" spans="1:21" x14ac:dyDescent="0.2">
      <c r="A3026" s="1">
        <v>5</v>
      </c>
      <c r="B3026" s="1">
        <v>6</v>
      </c>
      <c r="C3026" s="1">
        <v>18</v>
      </c>
      <c r="D3026">
        <v>9.6</v>
      </c>
      <c r="E3026">
        <v>3.9</v>
      </c>
      <c r="F3026">
        <v>68</v>
      </c>
      <c r="G3026">
        <v>210</v>
      </c>
      <c r="H3026">
        <v>344</v>
      </c>
      <c r="I3026">
        <v>104</v>
      </c>
      <c r="J3026" s="4">
        <f t="shared" si="426"/>
        <v>278.801495007928</v>
      </c>
      <c r="K3026" s="4">
        <f t="shared" si="427"/>
        <v>14.633891838814222</v>
      </c>
      <c r="L3026" s="5">
        <f t="shared" si="423"/>
        <v>0</v>
      </c>
      <c r="M3026" s="5">
        <f t="shared" si="424"/>
        <v>19.366108161185778</v>
      </c>
      <c r="N3026" s="6">
        <f t="shared" si="425"/>
        <v>0</v>
      </c>
      <c r="O3026" s="6">
        <f t="shared" si="428"/>
        <v>95.10995377286217</v>
      </c>
      <c r="P3026" s="6">
        <f>FORECAST(J3026,Inputs!$B$10:$B$18,Inputs!$A$10:$A$18)</f>
        <v>33.137050879703033</v>
      </c>
      <c r="Q3026" s="6">
        <f>IF(Inputs!$D$10="Yes",IF('Hourly Calcs'!P3026&gt;'Hourly Calcs'!K3026,'Hourly Calcs'!O3026,N3026+O3026),N3026+O3026)</f>
        <v>95.10995377286217</v>
      </c>
      <c r="R3026" s="12">
        <f t="shared" si="429"/>
        <v>451.962500328641</v>
      </c>
      <c r="S3026" s="1">
        <f>IF(AND(A3026&gt;=5,A3026&lt;=9),INDEX(Demand!$C$3:$C$26,C3026),INDEX(Demand!$B$3:$B$26,C3026))</f>
        <v>900</v>
      </c>
      <c r="T3026" s="7">
        <f t="shared" si="430"/>
        <v>451.962500328641</v>
      </c>
      <c r="U3026" s="7">
        <f t="shared" si="431"/>
        <v>0</v>
      </c>
    </row>
    <row r="3027" spans="1:21" x14ac:dyDescent="0.2">
      <c r="A3027" s="1">
        <v>5</v>
      </c>
      <c r="B3027" s="1">
        <v>6</v>
      </c>
      <c r="C3027" s="1">
        <v>19</v>
      </c>
      <c r="D3027">
        <v>8.8000000000000007</v>
      </c>
      <c r="E3027">
        <v>4.0999999999999996</v>
      </c>
      <c r="F3027">
        <v>72</v>
      </c>
      <c r="G3027">
        <v>61</v>
      </c>
      <c r="H3027">
        <v>89</v>
      </c>
      <c r="I3027">
        <v>48</v>
      </c>
      <c r="J3027" s="4">
        <f t="shared" si="426"/>
        <v>290.03218949796371</v>
      </c>
      <c r="K3027" s="4">
        <f t="shared" si="427"/>
        <v>5.5510030652458227</v>
      </c>
      <c r="L3027" s="5">
        <f t="shared" si="423"/>
        <v>0</v>
      </c>
      <c r="M3027" s="5">
        <f t="shared" si="424"/>
        <v>28.448996934754177</v>
      </c>
      <c r="N3027" s="6">
        <f t="shared" si="425"/>
        <v>0</v>
      </c>
      <c r="O3027" s="6">
        <f t="shared" si="428"/>
        <v>43.896901741321003</v>
      </c>
      <c r="P3027" s="6">
        <f>FORECAST(J3027,Inputs!$B$10:$B$18,Inputs!$A$10:$A$18)</f>
        <v>33.24103879164781</v>
      </c>
      <c r="Q3027" s="6">
        <f>IF(Inputs!$D$10="Yes",IF('Hourly Calcs'!P3027&gt;'Hourly Calcs'!K3027,'Hourly Calcs'!O3027,N3027+O3027),N3027+O3027)</f>
        <v>43.896901741321003</v>
      </c>
      <c r="R3027" s="12">
        <f t="shared" si="429"/>
        <v>208.59807707475738</v>
      </c>
      <c r="S3027" s="1">
        <f>IF(AND(A3027&gt;=5,A3027&lt;=9),INDEX(Demand!$C$3:$C$26,C3027),INDEX(Demand!$B$3:$B$26,C3027))</f>
        <v>900</v>
      </c>
      <c r="T3027" s="7">
        <f t="shared" si="430"/>
        <v>208.59807707475738</v>
      </c>
      <c r="U3027" s="7">
        <f t="shared" si="431"/>
        <v>0</v>
      </c>
    </row>
    <row r="3028" spans="1:21" x14ac:dyDescent="0.2">
      <c r="A3028" s="1">
        <v>5</v>
      </c>
      <c r="B3028" s="1">
        <v>6</v>
      </c>
      <c r="C3028" s="1">
        <v>20</v>
      </c>
      <c r="D3028">
        <v>8.4</v>
      </c>
      <c r="E3028">
        <v>3.5</v>
      </c>
      <c r="F3028">
        <v>71</v>
      </c>
      <c r="G3028">
        <v>3</v>
      </c>
      <c r="H3028">
        <v>0</v>
      </c>
      <c r="I3028">
        <v>3</v>
      </c>
      <c r="J3028" s="4">
        <f t="shared" si="426"/>
        <v>301.59668078135314</v>
      </c>
      <c r="K3028" s="4">
        <f t="shared" si="427"/>
        <v>-3.0215396145428457</v>
      </c>
      <c r="L3028" s="5">
        <f t="shared" si="423"/>
        <v>0</v>
      </c>
      <c r="M3028" s="5">
        <f t="shared" si="424"/>
        <v>0</v>
      </c>
      <c r="N3028" s="6">
        <f t="shared" si="425"/>
        <v>0</v>
      </c>
      <c r="O3028" s="6">
        <f t="shared" si="428"/>
        <v>2.7435563588325627</v>
      </c>
      <c r="P3028" s="6">
        <f>FORECAST(J3028,Inputs!$B$10:$B$18,Inputs!$A$10:$A$18)</f>
        <v>33.348117414642154</v>
      </c>
      <c r="Q3028" s="6">
        <f>IF(Inputs!$D$10="Yes",IF('Hourly Calcs'!P3028&gt;'Hourly Calcs'!K3028,'Hourly Calcs'!O3028,N3028+O3028),N3028+O3028)</f>
        <v>2.7435563588325627</v>
      </c>
      <c r="R3028" s="12">
        <f t="shared" si="429"/>
        <v>13.037379817172337</v>
      </c>
      <c r="S3028" s="1">
        <f>IF(AND(A3028&gt;=5,A3028&lt;=9),INDEX(Demand!$C$3:$C$26,C3028),INDEX(Demand!$B$3:$B$26,C3028))</f>
        <v>800</v>
      </c>
      <c r="T3028" s="7">
        <f t="shared" si="430"/>
        <v>13.037379817172337</v>
      </c>
      <c r="U3028" s="7">
        <f t="shared" si="431"/>
        <v>0</v>
      </c>
    </row>
    <row r="3029" spans="1:21" x14ac:dyDescent="0.2">
      <c r="A3029" s="1">
        <v>5</v>
      </c>
      <c r="B3029" s="1">
        <v>6</v>
      </c>
      <c r="C3029" s="1">
        <v>21</v>
      </c>
      <c r="D3029">
        <v>7.9</v>
      </c>
      <c r="E3029">
        <v>2.9</v>
      </c>
      <c r="F3029">
        <v>71</v>
      </c>
      <c r="G3029">
        <v>0</v>
      </c>
      <c r="H3029">
        <v>0</v>
      </c>
      <c r="I3029">
        <v>0</v>
      </c>
      <c r="J3029" s="4">
        <f t="shared" si="426"/>
        <v>313.94372543249312</v>
      </c>
      <c r="K3029" s="4">
        <f t="shared" si="427"/>
        <v>-10.585815438603717</v>
      </c>
      <c r="L3029" s="5">
        <f t="shared" si="423"/>
        <v>0</v>
      </c>
      <c r="M3029" s="5">
        <f t="shared" si="424"/>
        <v>0</v>
      </c>
      <c r="N3029" s="6">
        <f t="shared" si="425"/>
        <v>0</v>
      </c>
      <c r="O3029" s="6">
        <f t="shared" si="428"/>
        <v>0</v>
      </c>
      <c r="P3029" s="6">
        <f>FORECAST(J3029,Inputs!$B$10:$B$18,Inputs!$A$10:$A$18)</f>
        <v>33.462441902152712</v>
      </c>
      <c r="Q3029" s="6">
        <f>IF(Inputs!$D$10="Yes",IF('Hourly Calcs'!P3029&gt;'Hourly Calcs'!K3029,'Hourly Calcs'!O3029,N3029+O3029),N3029+O3029)</f>
        <v>0</v>
      </c>
      <c r="R3029" s="12">
        <f t="shared" si="429"/>
        <v>0</v>
      </c>
      <c r="S3029" s="1">
        <f>IF(AND(A3029&gt;=5,A3029&lt;=9),INDEX(Demand!$C$3:$C$26,C3029),INDEX(Demand!$B$3:$B$26,C3029))</f>
        <v>700</v>
      </c>
      <c r="T3029" s="7">
        <f t="shared" si="430"/>
        <v>0</v>
      </c>
      <c r="U3029" s="7">
        <f t="shared" si="431"/>
        <v>0</v>
      </c>
    </row>
    <row r="3030" spans="1:21" x14ac:dyDescent="0.2">
      <c r="A3030" s="1">
        <v>5</v>
      </c>
      <c r="B3030" s="1">
        <v>6</v>
      </c>
      <c r="C3030" s="1">
        <v>22</v>
      </c>
      <c r="D3030">
        <v>7.5</v>
      </c>
      <c r="E3030">
        <v>1.3</v>
      </c>
      <c r="F3030">
        <v>65</v>
      </c>
      <c r="G3030">
        <v>0</v>
      </c>
      <c r="H3030">
        <v>0</v>
      </c>
      <c r="I3030">
        <v>0</v>
      </c>
      <c r="J3030" s="4">
        <f t="shared" si="426"/>
        <v>327.36872052371979</v>
      </c>
      <c r="K3030" s="4">
        <f t="shared" si="427"/>
        <v>-16.605011681670177</v>
      </c>
      <c r="L3030" s="5">
        <f t="shared" si="423"/>
        <v>0</v>
      </c>
      <c r="M3030" s="5">
        <f t="shared" si="424"/>
        <v>0</v>
      </c>
      <c r="N3030" s="6">
        <f t="shared" si="425"/>
        <v>0</v>
      </c>
      <c r="O3030" s="6">
        <f t="shared" si="428"/>
        <v>0</v>
      </c>
      <c r="P3030" s="6">
        <f>FORECAST(J3030,Inputs!$B$10:$B$18,Inputs!$A$10:$A$18)</f>
        <v>33.586747412256663</v>
      </c>
      <c r="Q3030" s="6">
        <f>IF(Inputs!$D$10="Yes",IF('Hourly Calcs'!P3030&gt;'Hourly Calcs'!K3030,'Hourly Calcs'!O3030,N3030+O3030),N3030+O3030)</f>
        <v>0</v>
      </c>
      <c r="R3030" s="12">
        <f t="shared" si="429"/>
        <v>0</v>
      </c>
      <c r="S3030" s="1">
        <f>IF(AND(A3030&gt;=5,A3030&lt;=9),INDEX(Demand!$C$3:$C$26,C3030),INDEX(Demand!$B$3:$B$26,C3030))</f>
        <v>600</v>
      </c>
      <c r="T3030" s="7">
        <f t="shared" si="430"/>
        <v>0</v>
      </c>
      <c r="U3030" s="7">
        <f t="shared" si="431"/>
        <v>0</v>
      </c>
    </row>
    <row r="3031" spans="1:21" x14ac:dyDescent="0.2">
      <c r="A3031" s="1">
        <v>5</v>
      </c>
      <c r="B3031" s="1">
        <v>6</v>
      </c>
      <c r="C3031" s="1">
        <v>23</v>
      </c>
      <c r="D3031">
        <v>6.6</v>
      </c>
      <c r="E3031">
        <v>-2.4</v>
      </c>
      <c r="F3031">
        <v>51</v>
      </c>
      <c r="G3031">
        <v>0</v>
      </c>
      <c r="H3031">
        <v>0</v>
      </c>
      <c r="I3031">
        <v>0</v>
      </c>
      <c r="J3031" s="4">
        <f t="shared" si="426"/>
        <v>341.91017644718545</v>
      </c>
      <c r="K3031" s="4">
        <f t="shared" si="427"/>
        <v>-20.666751854499907</v>
      </c>
      <c r="L3031" s="5">
        <f t="shared" si="423"/>
        <v>0</v>
      </c>
      <c r="M3031" s="5">
        <f t="shared" si="424"/>
        <v>0</v>
      </c>
      <c r="N3031" s="6">
        <f t="shared" si="425"/>
        <v>0</v>
      </c>
      <c r="O3031" s="6">
        <f t="shared" si="428"/>
        <v>0</v>
      </c>
      <c r="P3031" s="6">
        <f>FORECAST(J3031,Inputs!$B$10:$B$18,Inputs!$A$10:$A$18)</f>
        <v>33.721390522659121</v>
      </c>
      <c r="Q3031" s="6">
        <f>IF(Inputs!$D$10="Yes",IF('Hourly Calcs'!P3031&gt;'Hourly Calcs'!K3031,'Hourly Calcs'!O3031,N3031+O3031),N3031+O3031)</f>
        <v>0</v>
      </c>
      <c r="R3031" s="12">
        <f t="shared" si="429"/>
        <v>0</v>
      </c>
      <c r="S3031" s="1">
        <f>IF(AND(A3031&gt;=5,A3031&lt;=9),INDEX(Demand!$C$3:$C$26,C3031),INDEX(Demand!$B$3:$B$26,C3031))</f>
        <v>500</v>
      </c>
      <c r="T3031" s="7">
        <f t="shared" si="430"/>
        <v>0</v>
      </c>
      <c r="U3031" s="7">
        <f t="shared" si="431"/>
        <v>0</v>
      </c>
    </row>
    <row r="3032" spans="1:21" x14ac:dyDescent="0.2">
      <c r="A3032" s="1">
        <v>5</v>
      </c>
      <c r="B3032" s="1">
        <v>6</v>
      </c>
      <c r="C3032" s="1">
        <v>24</v>
      </c>
      <c r="D3032">
        <v>6.1</v>
      </c>
      <c r="E3032">
        <v>-1.1000000000000001</v>
      </c>
      <c r="F3032">
        <v>59</v>
      </c>
      <c r="G3032">
        <v>0</v>
      </c>
      <c r="H3032">
        <v>0</v>
      </c>
      <c r="I3032">
        <v>0</v>
      </c>
      <c r="J3032" s="4">
        <f t="shared" si="426"/>
        <v>357.23936864621663</v>
      </c>
      <c r="K3032" s="4">
        <f t="shared" si="427"/>
        <v>-22.376470614230982</v>
      </c>
      <c r="L3032" s="5">
        <f t="shared" si="423"/>
        <v>0</v>
      </c>
      <c r="M3032" s="5">
        <f t="shared" si="424"/>
        <v>0</v>
      </c>
      <c r="N3032" s="6">
        <f t="shared" si="425"/>
        <v>0</v>
      </c>
      <c r="O3032" s="6">
        <f t="shared" si="428"/>
        <v>0</v>
      </c>
      <c r="P3032" s="6">
        <f>FORECAST(J3032,Inputs!$B$10:$B$18,Inputs!$A$10:$A$18)</f>
        <v>33.863327487464964</v>
      </c>
      <c r="Q3032" s="6">
        <f>IF(Inputs!$D$10="Yes",IF('Hourly Calcs'!P3032&gt;'Hourly Calcs'!K3032,'Hourly Calcs'!O3032,N3032+O3032),N3032+O3032)</f>
        <v>0</v>
      </c>
      <c r="R3032" s="12">
        <f t="shared" si="429"/>
        <v>0</v>
      </c>
      <c r="S3032" s="1">
        <f>IF(AND(A3032&gt;=5,A3032&lt;=9),INDEX(Demand!$C$3:$C$26,C3032),INDEX(Demand!$B$3:$B$26,C3032))</f>
        <v>400</v>
      </c>
      <c r="T3032" s="7">
        <f t="shared" si="430"/>
        <v>0</v>
      </c>
      <c r="U3032" s="7">
        <f t="shared" si="431"/>
        <v>0</v>
      </c>
    </row>
    <row r="3033" spans="1:21" x14ac:dyDescent="0.2">
      <c r="A3033" s="1">
        <v>5</v>
      </c>
      <c r="B3033" s="1">
        <v>7</v>
      </c>
      <c r="C3033" s="1">
        <v>1</v>
      </c>
      <c r="D3033">
        <v>5.6</v>
      </c>
      <c r="E3033">
        <v>-1.9</v>
      </c>
      <c r="F3033">
        <v>57</v>
      </c>
      <c r="G3033">
        <v>0</v>
      </c>
      <c r="H3033">
        <v>0</v>
      </c>
      <c r="I3033">
        <v>0</v>
      </c>
      <c r="J3033" s="4">
        <f t="shared" si="426"/>
        <v>12.697898903523196</v>
      </c>
      <c r="K3033" s="4">
        <f t="shared" si="427"/>
        <v>-21.541082688734292</v>
      </c>
      <c r="L3033" s="5">
        <f t="shared" si="423"/>
        <v>0</v>
      </c>
      <c r="M3033" s="5">
        <f t="shared" si="424"/>
        <v>0</v>
      </c>
      <c r="N3033" s="6">
        <f t="shared" si="425"/>
        <v>0</v>
      </c>
      <c r="O3033" s="6">
        <f t="shared" si="428"/>
        <v>0</v>
      </c>
      <c r="P3033" s="6">
        <f>FORECAST(J3033,Inputs!$B$10:$B$18,Inputs!$A$10:$A$18)</f>
        <v>30.673128693551138</v>
      </c>
      <c r="Q3033" s="6">
        <f>IF(Inputs!$D$10="Yes",IF('Hourly Calcs'!P3033&gt;'Hourly Calcs'!K3033,'Hourly Calcs'!O3033,N3033+O3033),N3033+O3033)</f>
        <v>0</v>
      </c>
      <c r="R3033" s="12">
        <f t="shared" si="429"/>
        <v>0</v>
      </c>
      <c r="S3033" s="1">
        <f>IF(AND(A3033&gt;=5,A3033&lt;=9),INDEX(Demand!$C$3:$C$26,C3033),INDEX(Demand!$B$3:$B$26,C3033))</f>
        <v>350</v>
      </c>
      <c r="T3033" s="7">
        <f t="shared" si="430"/>
        <v>0</v>
      </c>
      <c r="U3033" s="7">
        <f t="shared" si="431"/>
        <v>0</v>
      </c>
    </row>
    <row r="3034" spans="1:21" x14ac:dyDescent="0.2">
      <c r="A3034" s="1">
        <v>5</v>
      </c>
      <c r="B3034" s="1">
        <v>7</v>
      </c>
      <c r="C3034" s="1">
        <v>2</v>
      </c>
      <c r="D3034">
        <v>5.6</v>
      </c>
      <c r="E3034">
        <v>-1.9</v>
      </c>
      <c r="F3034">
        <v>57</v>
      </c>
      <c r="G3034">
        <v>0</v>
      </c>
      <c r="H3034">
        <v>0</v>
      </c>
      <c r="I3034">
        <v>0</v>
      </c>
      <c r="J3034" s="4">
        <f t="shared" si="426"/>
        <v>27.56685253583035</v>
      </c>
      <c r="K3034" s="4">
        <f t="shared" si="427"/>
        <v>-18.256631009202565</v>
      </c>
      <c r="L3034" s="5">
        <f t="shared" si="423"/>
        <v>0</v>
      </c>
      <c r="M3034" s="5">
        <f t="shared" si="424"/>
        <v>0</v>
      </c>
      <c r="N3034" s="6">
        <f t="shared" si="425"/>
        <v>0</v>
      </c>
      <c r="O3034" s="6">
        <f t="shared" si="428"/>
        <v>0</v>
      </c>
      <c r="P3034" s="6">
        <f>FORECAST(J3034,Inputs!$B$10:$B$18,Inputs!$A$10:$A$18)</f>
        <v>30.810804190146577</v>
      </c>
      <c r="Q3034" s="6">
        <f>IF(Inputs!$D$10="Yes",IF('Hourly Calcs'!P3034&gt;'Hourly Calcs'!K3034,'Hourly Calcs'!O3034,N3034+O3034),N3034+O3034)</f>
        <v>0</v>
      </c>
      <c r="R3034" s="12">
        <f t="shared" si="429"/>
        <v>0</v>
      </c>
      <c r="S3034" s="1">
        <f>IF(AND(A3034&gt;=5,A3034&lt;=9),INDEX(Demand!$C$3:$C$26,C3034),INDEX(Demand!$B$3:$B$26,C3034))</f>
        <v>350</v>
      </c>
      <c r="T3034" s="7">
        <f t="shared" si="430"/>
        <v>0</v>
      </c>
      <c r="U3034" s="7">
        <f t="shared" si="431"/>
        <v>0</v>
      </c>
    </row>
    <row r="3035" spans="1:21" x14ac:dyDescent="0.2">
      <c r="A3035" s="1">
        <v>5</v>
      </c>
      <c r="B3035" s="1">
        <v>7</v>
      </c>
      <c r="C3035" s="1">
        <v>3</v>
      </c>
      <c r="D3035">
        <v>5.9</v>
      </c>
      <c r="E3035">
        <v>-1</v>
      </c>
      <c r="F3035">
        <v>61</v>
      </c>
      <c r="G3035">
        <v>0</v>
      </c>
      <c r="H3035">
        <v>0</v>
      </c>
      <c r="I3035">
        <v>0</v>
      </c>
      <c r="J3035" s="4">
        <f t="shared" si="426"/>
        <v>41.386139329390488</v>
      </c>
      <c r="K3035" s="4">
        <f t="shared" si="427"/>
        <v>-12.863295680982233</v>
      </c>
      <c r="L3035" s="5">
        <f t="shared" si="423"/>
        <v>0</v>
      </c>
      <c r="M3035" s="5">
        <f t="shared" si="424"/>
        <v>0</v>
      </c>
      <c r="N3035" s="6">
        <f t="shared" si="425"/>
        <v>0</v>
      </c>
      <c r="O3035" s="6">
        <f t="shared" si="428"/>
        <v>0</v>
      </c>
      <c r="P3035" s="6">
        <f>FORECAST(J3035,Inputs!$B$10:$B$18,Inputs!$A$10:$A$18)</f>
        <v>30.938760549346206</v>
      </c>
      <c r="Q3035" s="6">
        <f>IF(Inputs!$D$10="Yes",IF('Hourly Calcs'!P3035&gt;'Hourly Calcs'!K3035,'Hourly Calcs'!O3035,N3035+O3035),N3035+O3035)</f>
        <v>0</v>
      </c>
      <c r="R3035" s="12">
        <f t="shared" si="429"/>
        <v>0</v>
      </c>
      <c r="S3035" s="1">
        <f>IF(AND(A3035&gt;=5,A3035&lt;=9),INDEX(Demand!$C$3:$C$26,C3035),INDEX(Demand!$B$3:$B$26,C3035))</f>
        <v>350</v>
      </c>
      <c r="T3035" s="7">
        <f t="shared" si="430"/>
        <v>0</v>
      </c>
      <c r="U3035" s="7">
        <f t="shared" si="431"/>
        <v>0</v>
      </c>
    </row>
    <row r="3036" spans="1:21" x14ac:dyDescent="0.2">
      <c r="A3036" s="1">
        <v>5</v>
      </c>
      <c r="B3036" s="1">
        <v>7</v>
      </c>
      <c r="C3036" s="1">
        <v>4</v>
      </c>
      <c r="D3036">
        <v>5.8</v>
      </c>
      <c r="E3036">
        <v>-1.1000000000000001</v>
      </c>
      <c r="F3036">
        <v>61</v>
      </c>
      <c r="G3036">
        <v>0</v>
      </c>
      <c r="H3036">
        <v>0</v>
      </c>
      <c r="I3036">
        <v>0</v>
      </c>
      <c r="J3036" s="4">
        <f t="shared" si="426"/>
        <v>54.074914487353325</v>
      </c>
      <c r="K3036" s="4">
        <f t="shared" si="427"/>
        <v>-5.8005178411227263</v>
      </c>
      <c r="L3036" s="5">
        <f t="shared" si="423"/>
        <v>0</v>
      </c>
      <c r="M3036" s="5">
        <f t="shared" si="424"/>
        <v>0</v>
      </c>
      <c r="N3036" s="6">
        <f t="shared" si="425"/>
        <v>0</v>
      </c>
      <c r="O3036" s="6">
        <f t="shared" si="428"/>
        <v>0</v>
      </c>
      <c r="P3036" s="6">
        <f>FORECAST(J3036,Inputs!$B$10:$B$18,Inputs!$A$10:$A$18)</f>
        <v>31.056249208216233</v>
      </c>
      <c r="Q3036" s="6">
        <f>IF(Inputs!$D$10="Yes",IF('Hourly Calcs'!P3036&gt;'Hourly Calcs'!K3036,'Hourly Calcs'!O3036,N3036+O3036),N3036+O3036)</f>
        <v>0</v>
      </c>
      <c r="R3036" s="12">
        <f t="shared" si="429"/>
        <v>0</v>
      </c>
      <c r="S3036" s="1">
        <f>IF(AND(A3036&gt;=5,A3036&lt;=9),INDEX(Demand!$C$3:$C$26,C3036),INDEX(Demand!$B$3:$B$26,C3036))</f>
        <v>350</v>
      </c>
      <c r="T3036" s="7">
        <f t="shared" si="430"/>
        <v>0</v>
      </c>
      <c r="U3036" s="7">
        <f t="shared" si="431"/>
        <v>0</v>
      </c>
    </row>
    <row r="3037" spans="1:21" x14ac:dyDescent="0.2">
      <c r="A3037" s="1">
        <v>5</v>
      </c>
      <c r="B3037" s="1">
        <v>7</v>
      </c>
      <c r="C3037" s="1">
        <v>5</v>
      </c>
      <c r="D3037">
        <v>6.4</v>
      </c>
      <c r="E3037">
        <v>-0.1</v>
      </c>
      <c r="F3037">
        <v>63</v>
      </c>
      <c r="G3037">
        <v>1</v>
      </c>
      <c r="H3037">
        <v>0</v>
      </c>
      <c r="I3037">
        <v>1</v>
      </c>
      <c r="J3037" s="4">
        <f t="shared" si="426"/>
        <v>65.853068047229726</v>
      </c>
      <c r="K3037" s="4">
        <f t="shared" si="427"/>
        <v>2.624652425137981</v>
      </c>
      <c r="L3037" s="5">
        <f t="shared" si="423"/>
        <v>0</v>
      </c>
      <c r="M3037" s="5">
        <f t="shared" si="424"/>
        <v>31.375347574862019</v>
      </c>
      <c r="N3037" s="6">
        <f t="shared" si="425"/>
        <v>0</v>
      </c>
      <c r="O3037" s="6">
        <f t="shared" si="428"/>
        <v>0.91451878627752081</v>
      </c>
      <c r="P3037" s="6">
        <f>FORECAST(J3037,Inputs!$B$10:$B$18,Inputs!$A$10:$A$18)</f>
        <v>31.165306185622494</v>
      </c>
      <c r="Q3037" s="6">
        <f>IF(Inputs!$D$10="Yes",IF('Hourly Calcs'!P3037&gt;'Hourly Calcs'!K3037,'Hourly Calcs'!O3037,N3037+O3037),N3037+O3037)</f>
        <v>0.91451878627752081</v>
      </c>
      <c r="R3037" s="12">
        <f t="shared" si="429"/>
        <v>4.3457932723907788</v>
      </c>
      <c r="S3037" s="1">
        <f>IF(AND(A3037&gt;=5,A3037&lt;=9),INDEX(Demand!$C$3:$C$26,C3037),INDEX(Demand!$B$3:$B$26,C3037))</f>
        <v>350</v>
      </c>
      <c r="T3037" s="7">
        <f t="shared" si="430"/>
        <v>4.3457932723907788</v>
      </c>
      <c r="U3037" s="7">
        <f t="shared" si="431"/>
        <v>0</v>
      </c>
    </row>
    <row r="3038" spans="1:21" x14ac:dyDescent="0.2">
      <c r="A3038" s="1">
        <v>5</v>
      </c>
      <c r="B3038" s="1">
        <v>7</v>
      </c>
      <c r="C3038" s="1">
        <v>6</v>
      </c>
      <c r="D3038">
        <v>7</v>
      </c>
      <c r="E3038">
        <v>1.2</v>
      </c>
      <c r="F3038">
        <v>67</v>
      </c>
      <c r="G3038">
        <v>27</v>
      </c>
      <c r="H3038">
        <v>0</v>
      </c>
      <c r="I3038">
        <v>27</v>
      </c>
      <c r="J3038" s="4">
        <f t="shared" si="426"/>
        <v>77.122478393165153</v>
      </c>
      <c r="K3038" s="4">
        <f t="shared" si="427"/>
        <v>11.440527460229248</v>
      </c>
      <c r="L3038" s="5">
        <f t="shared" si="423"/>
        <v>87.877521606834847</v>
      </c>
      <c r="M3038" s="5">
        <f t="shared" si="424"/>
        <v>22.559472539770752</v>
      </c>
      <c r="N3038" s="6">
        <f t="shared" si="425"/>
        <v>0</v>
      </c>
      <c r="O3038" s="6">
        <f t="shared" si="428"/>
        <v>24.692007229493061</v>
      </c>
      <c r="P3038" s="6">
        <f>FORECAST(J3038,Inputs!$B$10:$B$18,Inputs!$A$10:$A$18)</f>
        <v>31.269652577714488</v>
      </c>
      <c r="Q3038" s="6">
        <f>IF(Inputs!$D$10="Yes",IF('Hourly Calcs'!P3038&gt;'Hourly Calcs'!K3038,'Hourly Calcs'!O3038,N3038+O3038),N3038+O3038)</f>
        <v>24.692007229493061</v>
      </c>
      <c r="R3038" s="12">
        <f t="shared" si="429"/>
        <v>117.33641835455103</v>
      </c>
      <c r="S3038" s="1">
        <f>IF(AND(A3038&gt;=5,A3038&lt;=9),INDEX(Demand!$C$3:$C$26,C3038),INDEX(Demand!$B$3:$B$26,C3038))</f>
        <v>350</v>
      </c>
      <c r="T3038" s="7">
        <f t="shared" si="430"/>
        <v>117.33641835455103</v>
      </c>
      <c r="U3038" s="7">
        <f t="shared" si="431"/>
        <v>0</v>
      </c>
    </row>
    <row r="3039" spans="1:21" x14ac:dyDescent="0.2">
      <c r="A3039" s="1">
        <v>5</v>
      </c>
      <c r="B3039" s="1">
        <v>7</v>
      </c>
      <c r="C3039" s="1">
        <v>7</v>
      </c>
      <c r="D3039">
        <v>5.4</v>
      </c>
      <c r="E3039">
        <v>3.7</v>
      </c>
      <c r="F3039">
        <v>89</v>
      </c>
      <c r="G3039">
        <v>147</v>
      </c>
      <c r="H3039">
        <v>129</v>
      </c>
      <c r="I3039">
        <v>110</v>
      </c>
      <c r="J3039" s="4">
        <f t="shared" si="426"/>
        <v>88.409772345753737</v>
      </c>
      <c r="K3039" s="4">
        <f t="shared" si="427"/>
        <v>20.81707868243403</v>
      </c>
      <c r="L3039" s="5">
        <f t="shared" si="423"/>
        <v>76.590227654246263</v>
      </c>
      <c r="M3039" s="5">
        <f t="shared" si="424"/>
        <v>13.18292131756597</v>
      </c>
      <c r="N3039" s="6">
        <f t="shared" si="425"/>
        <v>53.644229261130917</v>
      </c>
      <c r="O3039" s="6">
        <f t="shared" si="428"/>
        <v>100.59706649052728</v>
      </c>
      <c r="P3039" s="6">
        <f>FORECAST(J3039,Inputs!$B$10:$B$18,Inputs!$A$10:$A$18)</f>
        <v>31.374164558756977</v>
      </c>
      <c r="Q3039" s="6">
        <f>IF(Inputs!$D$10="Yes",IF('Hourly Calcs'!P3039&gt;'Hourly Calcs'!K3039,'Hourly Calcs'!O3039,N3039+O3039),N3039+O3039)</f>
        <v>100.59706649052728</v>
      </c>
      <c r="R3039" s="12">
        <f t="shared" si="429"/>
        <v>478.03725996298562</v>
      </c>
      <c r="S3039" s="1">
        <f>IF(AND(A3039&gt;=5,A3039&lt;=9),INDEX(Demand!$C$3:$C$26,C3039),INDEX(Demand!$B$3:$B$26,C3039))</f>
        <v>350</v>
      </c>
      <c r="T3039" s="7">
        <f t="shared" si="430"/>
        <v>350</v>
      </c>
      <c r="U3039" s="7">
        <f t="shared" si="431"/>
        <v>128.03725996298562</v>
      </c>
    </row>
    <row r="3040" spans="1:21" x14ac:dyDescent="0.2">
      <c r="A3040" s="1">
        <v>5</v>
      </c>
      <c r="B3040" s="1">
        <v>7</v>
      </c>
      <c r="C3040" s="1">
        <v>8</v>
      </c>
      <c r="D3040">
        <v>8.1</v>
      </c>
      <c r="E3040">
        <v>3.2</v>
      </c>
      <c r="F3040">
        <v>71</v>
      </c>
      <c r="G3040">
        <v>329</v>
      </c>
      <c r="H3040">
        <v>368</v>
      </c>
      <c r="I3040">
        <v>166</v>
      </c>
      <c r="J3040" s="4">
        <f t="shared" si="426"/>
        <v>100.38877985617634</v>
      </c>
      <c r="K3040" s="4">
        <f t="shared" si="427"/>
        <v>30.262098819516098</v>
      </c>
      <c r="L3040" s="5">
        <f t="shared" si="423"/>
        <v>64.611220143823658</v>
      </c>
      <c r="M3040" s="5">
        <f t="shared" si="424"/>
        <v>3.7379011804839024</v>
      </c>
      <c r="N3040" s="6">
        <f t="shared" si="425"/>
        <v>229.95775956281881</v>
      </c>
      <c r="O3040" s="6">
        <f t="shared" si="428"/>
        <v>151.81011852206845</v>
      </c>
      <c r="P3040" s="6">
        <f>FORECAST(J3040,Inputs!$B$10:$B$18,Inputs!$A$10:$A$18)</f>
        <v>31.485081294964594</v>
      </c>
      <c r="Q3040" s="6">
        <f>IF(Inputs!$D$10="Yes",IF('Hourly Calcs'!P3040&gt;'Hourly Calcs'!K3040,'Hourly Calcs'!O3040,N3040+O3040),N3040+O3040)</f>
        <v>151.81011852206845</v>
      </c>
      <c r="R3040" s="12">
        <f t="shared" si="429"/>
        <v>721.40168321686929</v>
      </c>
      <c r="S3040" s="1">
        <f>IF(AND(A3040&gt;=5,A3040&lt;=9),INDEX(Demand!$C$3:$C$26,C3040),INDEX(Demand!$B$3:$B$26,C3040))</f>
        <v>350</v>
      </c>
      <c r="T3040" s="7">
        <f t="shared" si="430"/>
        <v>350</v>
      </c>
      <c r="U3040" s="7">
        <f t="shared" si="431"/>
        <v>371.40168321686929</v>
      </c>
    </row>
    <row r="3041" spans="1:21" x14ac:dyDescent="0.2">
      <c r="A3041" s="1">
        <v>5</v>
      </c>
      <c r="B3041" s="1">
        <v>7</v>
      </c>
      <c r="C3041" s="1">
        <v>9</v>
      </c>
      <c r="D3041">
        <v>9.1999999999999993</v>
      </c>
      <c r="E3041">
        <v>2.8</v>
      </c>
      <c r="F3041">
        <v>64</v>
      </c>
      <c r="G3041">
        <v>429</v>
      </c>
      <c r="H3041">
        <v>309</v>
      </c>
      <c r="I3041">
        <v>248</v>
      </c>
      <c r="J3041" s="4">
        <f t="shared" si="426"/>
        <v>113.96764807688943</v>
      </c>
      <c r="K3041" s="4">
        <f t="shared" si="427"/>
        <v>39.322076576452275</v>
      </c>
      <c r="L3041" s="5">
        <f t="shared" si="423"/>
        <v>51.032351923110568</v>
      </c>
      <c r="M3041" s="5">
        <f t="shared" si="424"/>
        <v>5.3220765764522753</v>
      </c>
      <c r="N3041" s="6">
        <f t="shared" si="425"/>
        <v>246.39387705548992</v>
      </c>
      <c r="O3041" s="6">
        <f t="shared" si="428"/>
        <v>226.80065899682515</v>
      </c>
      <c r="P3041" s="6">
        <f>FORECAST(J3041,Inputs!$B$10:$B$18,Inputs!$A$10:$A$18)</f>
        <v>31.610811556267493</v>
      </c>
      <c r="Q3041" s="6">
        <f>IF(Inputs!$D$10="Yes",IF('Hourly Calcs'!P3041&gt;'Hourly Calcs'!K3041,'Hourly Calcs'!O3041,N3041+O3041),N3041+O3041)</f>
        <v>473.19453605231507</v>
      </c>
      <c r="R3041" s="12">
        <f t="shared" si="429"/>
        <v>2248.6204353206012</v>
      </c>
      <c r="S3041" s="1">
        <f>IF(AND(A3041&gt;=5,A3041&lt;=9),INDEX(Demand!$C$3:$C$26,C3041),INDEX(Demand!$B$3:$B$26,C3041))</f>
        <v>350</v>
      </c>
      <c r="T3041" s="7">
        <f t="shared" si="430"/>
        <v>350</v>
      </c>
      <c r="U3041" s="7">
        <f t="shared" si="431"/>
        <v>1898.6204353206012</v>
      </c>
    </row>
    <row r="3042" spans="1:21" x14ac:dyDescent="0.2">
      <c r="A3042" s="1">
        <v>5</v>
      </c>
      <c r="B3042" s="1">
        <v>7</v>
      </c>
      <c r="C3042" s="1">
        <v>10</v>
      </c>
      <c r="D3042">
        <v>8.6999999999999993</v>
      </c>
      <c r="E3042">
        <v>2.8</v>
      </c>
      <c r="F3042">
        <v>66</v>
      </c>
      <c r="G3042">
        <v>416</v>
      </c>
      <c r="H3042">
        <v>116</v>
      </c>
      <c r="I3042">
        <v>334</v>
      </c>
      <c r="J3042" s="4">
        <f t="shared" si="426"/>
        <v>130.37074795059348</v>
      </c>
      <c r="K3042" s="4">
        <f t="shared" si="427"/>
        <v>47.362423468184318</v>
      </c>
      <c r="L3042" s="5">
        <f t="shared" si="423"/>
        <v>34.629252049406517</v>
      </c>
      <c r="M3042" s="5">
        <f t="shared" si="424"/>
        <v>13.362423468184318</v>
      </c>
      <c r="N3042" s="6">
        <f t="shared" si="425"/>
        <v>106.90059833597164</v>
      </c>
      <c r="O3042" s="6">
        <f t="shared" si="428"/>
        <v>305.44927461669192</v>
      </c>
      <c r="P3042" s="6">
        <f>FORECAST(J3042,Inputs!$B$10:$B$18,Inputs!$A$10:$A$18)</f>
        <v>31.762692110653642</v>
      </c>
      <c r="Q3042" s="6">
        <f>IF(Inputs!$D$10="Yes",IF('Hourly Calcs'!P3042&gt;'Hourly Calcs'!K3042,'Hourly Calcs'!O3042,N3042+O3042),N3042+O3042)</f>
        <v>412.34987295266353</v>
      </c>
      <c r="R3042" s="12">
        <f t="shared" si="429"/>
        <v>1959.4865962710571</v>
      </c>
      <c r="S3042" s="1">
        <f>IF(AND(A3042&gt;=5,A3042&lt;=9),INDEX(Demand!$C$3:$C$26,C3042),INDEX(Demand!$B$3:$B$26,C3042))</f>
        <v>600</v>
      </c>
      <c r="T3042" s="7">
        <f t="shared" si="430"/>
        <v>600</v>
      </c>
      <c r="U3042" s="7">
        <f t="shared" si="431"/>
        <v>1359.4865962710571</v>
      </c>
    </row>
    <row r="3043" spans="1:21" x14ac:dyDescent="0.2">
      <c r="A3043" s="1">
        <v>5</v>
      </c>
      <c r="B3043" s="1">
        <v>7</v>
      </c>
      <c r="C3043" s="1">
        <v>11</v>
      </c>
      <c r="D3043">
        <v>5.8</v>
      </c>
      <c r="E3043">
        <v>2.6</v>
      </c>
      <c r="F3043">
        <v>80</v>
      </c>
      <c r="G3043">
        <v>238</v>
      </c>
      <c r="H3043">
        <v>1</v>
      </c>
      <c r="I3043">
        <v>237</v>
      </c>
      <c r="J3043" s="4">
        <f t="shared" si="426"/>
        <v>150.88051257454424</v>
      </c>
      <c r="K3043" s="4">
        <f t="shared" si="427"/>
        <v>53.409399320201253</v>
      </c>
      <c r="L3043" s="5">
        <f t="shared" ref="L3043:L3106" si="432">IF(ABS($B$5-J3043)&gt;90,0,ABS($B$5-J3043))</f>
        <v>14.119487425455759</v>
      </c>
      <c r="M3043" s="5">
        <f t="shared" ref="M3043:M3106" si="433">IF(K3043&gt;0,ABS($B$4-K3043),0)</f>
        <v>19.409399320201253</v>
      </c>
      <c r="N3043" s="6">
        <f t="shared" si="425"/>
        <v>0.98890776684962145</v>
      </c>
      <c r="O3043" s="6">
        <f t="shared" si="428"/>
        <v>216.74095234777243</v>
      </c>
      <c r="P3043" s="6">
        <f>FORECAST(J3043,Inputs!$B$10:$B$18,Inputs!$A$10:$A$18)</f>
        <v>31.952597338653185</v>
      </c>
      <c r="Q3043" s="6">
        <f>IF(Inputs!$D$10="Yes",IF('Hourly Calcs'!P3043&gt;'Hourly Calcs'!K3043,'Hourly Calcs'!O3043,N3043+O3043),N3043+O3043)</f>
        <v>217.72986011462206</v>
      </c>
      <c r="R3043" s="12">
        <f t="shared" si="429"/>
        <v>1034.652295264684</v>
      </c>
      <c r="S3043" s="1">
        <f>IF(AND(A3043&gt;=5,A3043&lt;=9),INDEX(Demand!$C$3:$C$26,C3043),INDEX(Demand!$B$3:$B$26,C3043))</f>
        <v>600</v>
      </c>
      <c r="T3043" s="7">
        <f t="shared" si="430"/>
        <v>600</v>
      </c>
      <c r="U3043" s="7">
        <f t="shared" si="431"/>
        <v>434.65229526468397</v>
      </c>
    </row>
    <row r="3044" spans="1:21" x14ac:dyDescent="0.2">
      <c r="A3044" s="1">
        <v>5</v>
      </c>
      <c r="B3044" s="1">
        <v>7</v>
      </c>
      <c r="C3044" s="1">
        <v>12</v>
      </c>
      <c r="D3044">
        <v>4.9000000000000004</v>
      </c>
      <c r="E3044">
        <v>3.7</v>
      </c>
      <c r="F3044">
        <v>92</v>
      </c>
      <c r="G3044">
        <v>255</v>
      </c>
      <c r="H3044">
        <v>2</v>
      </c>
      <c r="I3044">
        <v>254</v>
      </c>
      <c r="J3044" s="4">
        <f t="shared" si="426"/>
        <v>175.4278343642894</v>
      </c>
      <c r="K3044" s="4">
        <f t="shared" si="427"/>
        <v>56.189734991375865</v>
      </c>
      <c r="L3044" s="5">
        <f t="shared" si="432"/>
        <v>10.427834364289396</v>
      </c>
      <c r="M3044" s="5">
        <f t="shared" si="433"/>
        <v>22.189734991375865</v>
      </c>
      <c r="N3044" s="6">
        <f t="shared" si="425"/>
        <v>1.9897105906032435</v>
      </c>
      <c r="O3044" s="6">
        <f t="shared" si="428"/>
        <v>232.28777171449028</v>
      </c>
      <c r="P3044" s="6">
        <f>FORECAST(J3044,Inputs!$B$10:$B$18,Inputs!$A$10:$A$18)</f>
        <v>32.179887355224899</v>
      </c>
      <c r="Q3044" s="6">
        <f>IF(Inputs!$D$10="Yes",IF('Hourly Calcs'!P3044&gt;'Hourly Calcs'!K3044,'Hourly Calcs'!O3044,N3044+O3044),N3044+O3044)</f>
        <v>234.27748230509351</v>
      </c>
      <c r="R3044" s="12">
        <f t="shared" si="429"/>
        <v>1113.2865959138044</v>
      </c>
      <c r="S3044" s="1">
        <f>IF(AND(A3044&gt;=5,A3044&lt;=9),INDEX(Demand!$C$3:$C$26,C3044),INDEX(Demand!$B$3:$B$26,C3044))</f>
        <v>600</v>
      </c>
      <c r="T3044" s="7">
        <f t="shared" si="430"/>
        <v>600</v>
      </c>
      <c r="U3044" s="7">
        <f t="shared" si="431"/>
        <v>513.28659591380438</v>
      </c>
    </row>
    <row r="3045" spans="1:21" x14ac:dyDescent="0.2">
      <c r="A3045" s="1">
        <v>5</v>
      </c>
      <c r="B3045" s="1">
        <v>7</v>
      </c>
      <c r="C3045" s="1">
        <v>13</v>
      </c>
      <c r="D3045">
        <v>6.2</v>
      </c>
      <c r="E3045">
        <v>3.9</v>
      </c>
      <c r="F3045">
        <v>85</v>
      </c>
      <c r="G3045">
        <v>257</v>
      </c>
      <c r="H3045">
        <v>2</v>
      </c>
      <c r="I3045">
        <v>255</v>
      </c>
      <c r="J3045" s="4">
        <f t="shared" si="426"/>
        <v>200.79206601414074</v>
      </c>
      <c r="K3045" s="4">
        <f t="shared" si="427"/>
        <v>54.851880604690002</v>
      </c>
      <c r="L3045" s="5">
        <f t="shared" si="432"/>
        <v>35.792066014140744</v>
      </c>
      <c r="M3045" s="5">
        <f t="shared" si="433"/>
        <v>20.851880604690002</v>
      </c>
      <c r="N3045" s="6">
        <f t="shared" si="425"/>
        <v>1.8780048264985527</v>
      </c>
      <c r="O3045" s="6">
        <f t="shared" si="428"/>
        <v>233.20229050076782</v>
      </c>
      <c r="P3045" s="6">
        <f>FORECAST(J3045,Inputs!$B$10:$B$18,Inputs!$A$10:$A$18)</f>
        <v>32.414741351982784</v>
      </c>
      <c r="Q3045" s="6">
        <f>IF(Inputs!$D$10="Yes",IF('Hourly Calcs'!P3045&gt;'Hourly Calcs'!K3045,'Hourly Calcs'!O3045,N3045+O3045),N3045+O3045)</f>
        <v>235.08029532726636</v>
      </c>
      <c r="R3045" s="12">
        <f t="shared" si="429"/>
        <v>1117.1015633951697</v>
      </c>
      <c r="S3045" s="1">
        <f>IF(AND(A3045&gt;=5,A3045&lt;=9),INDEX(Demand!$C$3:$C$26,C3045),INDEX(Demand!$B$3:$B$26,C3045))</f>
        <v>600</v>
      </c>
      <c r="T3045" s="7">
        <f t="shared" si="430"/>
        <v>600</v>
      </c>
      <c r="U3045" s="7">
        <f t="shared" si="431"/>
        <v>517.10156339516971</v>
      </c>
    </row>
    <row r="3046" spans="1:21" x14ac:dyDescent="0.2">
      <c r="A3046" s="1">
        <v>5</v>
      </c>
      <c r="B3046" s="1">
        <v>7</v>
      </c>
      <c r="C3046" s="1">
        <v>14</v>
      </c>
      <c r="D3046">
        <v>6.5</v>
      </c>
      <c r="E3046">
        <v>5.6</v>
      </c>
      <c r="F3046">
        <v>94</v>
      </c>
      <c r="G3046">
        <v>241</v>
      </c>
      <c r="H3046">
        <v>1</v>
      </c>
      <c r="I3046">
        <v>240</v>
      </c>
      <c r="J3046" s="4">
        <f t="shared" si="426"/>
        <v>222.90564503431654</v>
      </c>
      <c r="K3046" s="4">
        <f t="shared" si="427"/>
        <v>49.833921205791228</v>
      </c>
      <c r="L3046" s="5">
        <f t="shared" si="432"/>
        <v>57.905645034316535</v>
      </c>
      <c r="M3046" s="5">
        <f t="shared" si="433"/>
        <v>15.833921205791228</v>
      </c>
      <c r="N3046" s="6">
        <f t="shared" si="425"/>
        <v>0.82516832561636722</v>
      </c>
      <c r="O3046" s="6">
        <f t="shared" si="428"/>
        <v>219.484508706605</v>
      </c>
      <c r="P3046" s="6">
        <f>FORECAST(J3046,Inputs!$B$10:$B$18,Inputs!$A$10:$A$18)</f>
        <v>32.619496713280704</v>
      </c>
      <c r="Q3046" s="6">
        <f>IF(Inputs!$D$10="Yes",IF('Hourly Calcs'!P3046&gt;'Hourly Calcs'!K3046,'Hourly Calcs'!O3046,N3046+O3046),N3046+O3046)</f>
        <v>220.30967703222137</v>
      </c>
      <c r="R3046" s="12">
        <f t="shared" si="429"/>
        <v>1046.9115852571158</v>
      </c>
      <c r="S3046" s="1">
        <f>IF(AND(A3046&gt;=5,A3046&lt;=9),INDEX(Demand!$C$3:$C$26,C3046),INDEX(Demand!$B$3:$B$26,C3046))</f>
        <v>600</v>
      </c>
      <c r="T3046" s="7">
        <f t="shared" si="430"/>
        <v>600</v>
      </c>
      <c r="U3046" s="7">
        <f t="shared" si="431"/>
        <v>446.9115852571158</v>
      </c>
    </row>
    <row r="3047" spans="1:21" x14ac:dyDescent="0.2">
      <c r="A3047" s="1">
        <v>5</v>
      </c>
      <c r="B3047" s="1">
        <v>7</v>
      </c>
      <c r="C3047" s="1">
        <v>15</v>
      </c>
      <c r="D3047">
        <v>8.6</v>
      </c>
      <c r="E3047">
        <v>7.6</v>
      </c>
      <c r="F3047">
        <v>93</v>
      </c>
      <c r="G3047">
        <v>211</v>
      </c>
      <c r="H3047">
        <v>1</v>
      </c>
      <c r="I3047">
        <v>210</v>
      </c>
      <c r="J3047" s="4">
        <f t="shared" si="426"/>
        <v>240.66250278700392</v>
      </c>
      <c r="K3047" s="4">
        <f t="shared" si="427"/>
        <v>42.383336576769921</v>
      </c>
      <c r="L3047" s="5">
        <f t="shared" si="432"/>
        <v>75.662502787003916</v>
      </c>
      <c r="M3047" s="5">
        <f t="shared" si="433"/>
        <v>8.3833365767699206</v>
      </c>
      <c r="N3047" s="6">
        <f t="shared" si="425"/>
        <v>0.66112846786919099</v>
      </c>
      <c r="O3047" s="6">
        <f t="shared" si="428"/>
        <v>192.04894511827936</v>
      </c>
      <c r="P3047" s="6">
        <f>FORECAST(J3047,Inputs!$B$10:$B$18,Inputs!$A$10:$A$18)</f>
        <v>32.783912062842624</v>
      </c>
      <c r="Q3047" s="6">
        <f>IF(Inputs!$D$10="Yes",IF('Hourly Calcs'!P3047&gt;'Hourly Calcs'!K3047,'Hourly Calcs'!O3047,N3047+O3047),N3047+O3047)</f>
        <v>192.71007358614855</v>
      </c>
      <c r="R3047" s="12">
        <f t="shared" si="429"/>
        <v>915.7582696813779</v>
      </c>
      <c r="S3047" s="1">
        <f>IF(AND(A3047&gt;=5,A3047&lt;=9),INDEX(Demand!$C$3:$C$26,C3047),INDEX(Demand!$B$3:$B$26,C3047))</f>
        <v>600</v>
      </c>
      <c r="T3047" s="7">
        <f t="shared" si="430"/>
        <v>600</v>
      </c>
      <c r="U3047" s="7">
        <f t="shared" si="431"/>
        <v>315.7582696813779</v>
      </c>
    </row>
    <row r="3048" spans="1:21" x14ac:dyDescent="0.2">
      <c r="A3048" s="1">
        <v>5</v>
      </c>
      <c r="B3048" s="1">
        <v>7</v>
      </c>
      <c r="C3048" s="1">
        <v>16</v>
      </c>
      <c r="D3048">
        <v>8.6</v>
      </c>
      <c r="E3048">
        <v>7.8</v>
      </c>
      <c r="F3048">
        <v>95</v>
      </c>
      <c r="G3048">
        <v>168</v>
      </c>
      <c r="H3048">
        <v>0</v>
      </c>
      <c r="I3048">
        <v>168</v>
      </c>
      <c r="J3048" s="4">
        <f t="shared" si="426"/>
        <v>255.10348096021454</v>
      </c>
      <c r="K3048" s="4">
        <f t="shared" si="427"/>
        <v>33.612208104685344</v>
      </c>
      <c r="L3048" s="5">
        <f t="shared" si="432"/>
        <v>0</v>
      </c>
      <c r="M3048" s="5">
        <f t="shared" si="433"/>
        <v>0.38779189531465619</v>
      </c>
      <c r="N3048" s="6">
        <f t="shared" si="425"/>
        <v>0</v>
      </c>
      <c r="O3048" s="6">
        <f t="shared" si="428"/>
        <v>153.6391560946235</v>
      </c>
      <c r="P3048" s="6">
        <f>FORECAST(J3048,Inputs!$B$10:$B$18,Inputs!$A$10:$A$18)</f>
        <v>32.917624823705687</v>
      </c>
      <c r="Q3048" s="6">
        <f>IF(Inputs!$D$10="Yes",IF('Hourly Calcs'!P3048&gt;'Hourly Calcs'!K3048,'Hourly Calcs'!O3048,N3048+O3048),N3048+O3048)</f>
        <v>153.6391560946235</v>
      </c>
      <c r="R3048" s="12">
        <f t="shared" si="429"/>
        <v>730.09326976165084</v>
      </c>
      <c r="S3048" s="1">
        <f>IF(AND(A3048&gt;=5,A3048&lt;=9),INDEX(Demand!$C$3:$C$26,C3048),INDEX(Demand!$B$3:$B$26,C3048))</f>
        <v>900</v>
      </c>
      <c r="T3048" s="7">
        <f t="shared" si="430"/>
        <v>730.09326976165084</v>
      </c>
      <c r="U3048" s="7">
        <f t="shared" si="431"/>
        <v>0</v>
      </c>
    </row>
    <row r="3049" spans="1:21" x14ac:dyDescent="0.2">
      <c r="A3049" s="1">
        <v>5</v>
      </c>
      <c r="B3049" s="1">
        <v>7</v>
      </c>
      <c r="C3049" s="1">
        <v>17</v>
      </c>
      <c r="D3049">
        <v>8.5</v>
      </c>
      <c r="E3049">
        <v>7.6</v>
      </c>
      <c r="F3049">
        <v>94</v>
      </c>
      <c r="G3049">
        <v>117</v>
      </c>
      <c r="H3049">
        <v>0</v>
      </c>
      <c r="I3049">
        <v>117</v>
      </c>
      <c r="J3049" s="4">
        <f t="shared" si="426"/>
        <v>267.54300294393857</v>
      </c>
      <c r="K3049" s="4">
        <f t="shared" si="427"/>
        <v>24.261285727210563</v>
      </c>
      <c r="L3049" s="5">
        <f t="shared" si="432"/>
        <v>0</v>
      </c>
      <c r="M3049" s="5">
        <f t="shared" si="433"/>
        <v>9.7387142727894371</v>
      </c>
      <c r="N3049" s="6">
        <f t="shared" si="425"/>
        <v>0</v>
      </c>
      <c r="O3049" s="6">
        <f t="shared" si="428"/>
        <v>106.99869799446994</v>
      </c>
      <c r="P3049" s="6">
        <f>FORECAST(J3049,Inputs!$B$10:$B$18,Inputs!$A$10:$A$18)</f>
        <v>33.032805582814241</v>
      </c>
      <c r="Q3049" s="6">
        <f>IF(Inputs!$D$10="Yes",IF('Hourly Calcs'!P3049&gt;'Hourly Calcs'!K3049,'Hourly Calcs'!O3049,N3049+O3049),N3049+O3049)</f>
        <v>106.99869799446994</v>
      </c>
      <c r="R3049" s="12">
        <f t="shared" si="429"/>
        <v>508.45781286972112</v>
      </c>
      <c r="S3049" s="1">
        <f>IF(AND(A3049&gt;=5,A3049&lt;=9),INDEX(Demand!$C$3:$C$26,C3049),INDEX(Demand!$B$3:$B$26,C3049))</f>
        <v>900</v>
      </c>
      <c r="T3049" s="7">
        <f t="shared" si="430"/>
        <v>508.45781286972112</v>
      </c>
      <c r="U3049" s="7">
        <f t="shared" si="431"/>
        <v>0</v>
      </c>
    </row>
    <row r="3050" spans="1:21" x14ac:dyDescent="0.2">
      <c r="A3050" s="1">
        <v>5</v>
      </c>
      <c r="B3050" s="1">
        <v>7</v>
      </c>
      <c r="C3050" s="1">
        <v>18</v>
      </c>
      <c r="D3050">
        <v>8.8000000000000007</v>
      </c>
      <c r="E3050">
        <v>7.9</v>
      </c>
      <c r="F3050">
        <v>94</v>
      </c>
      <c r="G3050">
        <v>64</v>
      </c>
      <c r="H3050">
        <v>0</v>
      </c>
      <c r="I3050">
        <v>64</v>
      </c>
      <c r="J3050" s="4">
        <f t="shared" si="426"/>
        <v>278.99865127528045</v>
      </c>
      <c r="K3050" s="4">
        <f t="shared" si="427"/>
        <v>14.830971175102249</v>
      </c>
      <c r="L3050" s="5">
        <f t="shared" si="432"/>
        <v>0</v>
      </c>
      <c r="M3050" s="5">
        <f t="shared" si="433"/>
        <v>19.169028824897751</v>
      </c>
      <c r="N3050" s="6">
        <f t="shared" si="425"/>
        <v>0</v>
      </c>
      <c r="O3050" s="6">
        <f t="shared" si="428"/>
        <v>58.529202321761332</v>
      </c>
      <c r="P3050" s="6">
        <f>FORECAST(J3050,Inputs!$B$10:$B$18,Inputs!$A$10:$A$18)</f>
        <v>33.138876400697036</v>
      </c>
      <c r="Q3050" s="6">
        <f>IF(Inputs!$D$10="Yes",IF('Hourly Calcs'!P3050&gt;'Hourly Calcs'!K3050,'Hourly Calcs'!O3050,N3050+O3050),N3050+O3050)</f>
        <v>58.529202321761332</v>
      </c>
      <c r="R3050" s="12">
        <f t="shared" si="429"/>
        <v>278.13076943300985</v>
      </c>
      <c r="S3050" s="1">
        <f>IF(AND(A3050&gt;=5,A3050&lt;=9),INDEX(Demand!$C$3:$C$26,C3050),INDEX(Demand!$B$3:$B$26,C3050))</f>
        <v>900</v>
      </c>
      <c r="T3050" s="7">
        <f t="shared" si="430"/>
        <v>278.13076943300985</v>
      </c>
      <c r="U3050" s="7">
        <f t="shared" si="431"/>
        <v>0</v>
      </c>
    </row>
    <row r="3051" spans="1:21" x14ac:dyDescent="0.2">
      <c r="A3051" s="1">
        <v>5</v>
      </c>
      <c r="B3051" s="1">
        <v>7</v>
      </c>
      <c r="C3051" s="1">
        <v>19</v>
      </c>
      <c r="D3051">
        <v>8.5</v>
      </c>
      <c r="E3051">
        <v>8</v>
      </c>
      <c r="F3051">
        <v>97</v>
      </c>
      <c r="G3051">
        <v>38</v>
      </c>
      <c r="H3051">
        <v>0</v>
      </c>
      <c r="I3051">
        <v>38</v>
      </c>
      <c r="J3051" s="4">
        <f t="shared" si="426"/>
        <v>290.21507812372153</v>
      </c>
      <c r="K3051" s="4">
        <f t="shared" si="427"/>
        <v>5.7522653353802866</v>
      </c>
      <c r="L3051" s="5">
        <f t="shared" si="432"/>
        <v>0</v>
      </c>
      <c r="M3051" s="5">
        <f t="shared" si="433"/>
        <v>28.247734664619713</v>
      </c>
      <c r="N3051" s="6">
        <f t="shared" si="425"/>
        <v>0</v>
      </c>
      <c r="O3051" s="6">
        <f t="shared" si="428"/>
        <v>34.751713878545793</v>
      </c>
      <c r="P3051" s="6">
        <f>FORECAST(J3051,Inputs!$B$10:$B$18,Inputs!$A$10:$A$18)</f>
        <v>33.242732204849268</v>
      </c>
      <c r="Q3051" s="6">
        <f>IF(Inputs!$D$10="Yes",IF('Hourly Calcs'!P3051&gt;'Hourly Calcs'!K3051,'Hourly Calcs'!O3051,N3051+O3051),N3051+O3051)</f>
        <v>34.751713878545793</v>
      </c>
      <c r="R3051" s="12">
        <f t="shared" si="429"/>
        <v>165.1401443508496</v>
      </c>
      <c r="S3051" s="1">
        <f>IF(AND(A3051&gt;=5,A3051&lt;=9),INDEX(Demand!$C$3:$C$26,C3051),INDEX(Demand!$B$3:$B$26,C3051))</f>
        <v>900</v>
      </c>
      <c r="T3051" s="7">
        <f t="shared" si="430"/>
        <v>165.1401443508496</v>
      </c>
      <c r="U3051" s="7">
        <f t="shared" si="431"/>
        <v>0</v>
      </c>
    </row>
    <row r="3052" spans="1:21" x14ac:dyDescent="0.2">
      <c r="A3052" s="1">
        <v>5</v>
      </c>
      <c r="B3052" s="1">
        <v>7</v>
      </c>
      <c r="C3052" s="1">
        <v>20</v>
      </c>
      <c r="D3052">
        <v>8.3000000000000007</v>
      </c>
      <c r="E3052">
        <v>7.9</v>
      </c>
      <c r="F3052">
        <v>97</v>
      </c>
      <c r="G3052">
        <v>2</v>
      </c>
      <c r="H3052">
        <v>0</v>
      </c>
      <c r="I3052">
        <v>2</v>
      </c>
      <c r="J3052" s="4">
        <f t="shared" si="426"/>
        <v>301.76345635881171</v>
      </c>
      <c r="K3052" s="4">
        <f t="shared" si="427"/>
        <v>-2.7954633341949489</v>
      </c>
      <c r="L3052" s="5">
        <f t="shared" si="432"/>
        <v>0</v>
      </c>
      <c r="M3052" s="5">
        <f t="shared" si="433"/>
        <v>0</v>
      </c>
      <c r="N3052" s="6">
        <f t="shared" si="425"/>
        <v>0</v>
      </c>
      <c r="O3052" s="6">
        <f t="shared" si="428"/>
        <v>1.8290375725550416</v>
      </c>
      <c r="P3052" s="6">
        <f>FORECAST(J3052,Inputs!$B$10:$B$18,Inputs!$A$10:$A$18)</f>
        <v>33.349661632951957</v>
      </c>
      <c r="Q3052" s="6">
        <f>IF(Inputs!$D$10="Yes",IF('Hourly Calcs'!P3052&gt;'Hourly Calcs'!K3052,'Hourly Calcs'!O3052,N3052+O3052),N3052+O3052)</f>
        <v>1.8290375725550416</v>
      </c>
      <c r="R3052" s="12">
        <f t="shared" si="429"/>
        <v>8.6915865447815577</v>
      </c>
      <c r="S3052" s="1">
        <f>IF(AND(A3052&gt;=5,A3052&lt;=9),INDEX(Demand!$C$3:$C$26,C3052),INDEX(Demand!$B$3:$B$26,C3052))</f>
        <v>800</v>
      </c>
      <c r="T3052" s="7">
        <f t="shared" si="430"/>
        <v>8.6915865447815577</v>
      </c>
      <c r="U3052" s="7">
        <f t="shared" si="431"/>
        <v>0</v>
      </c>
    </row>
    <row r="3053" spans="1:21" x14ac:dyDescent="0.2">
      <c r="A3053" s="1">
        <v>5</v>
      </c>
      <c r="B3053" s="1">
        <v>7</v>
      </c>
      <c r="C3053" s="1">
        <v>21</v>
      </c>
      <c r="D3053">
        <v>8.1999999999999993</v>
      </c>
      <c r="E3053">
        <v>8</v>
      </c>
      <c r="F3053">
        <v>99</v>
      </c>
      <c r="G3053">
        <v>0</v>
      </c>
      <c r="H3053">
        <v>0</v>
      </c>
      <c r="I3053">
        <v>0</v>
      </c>
      <c r="J3053" s="4">
        <f t="shared" si="426"/>
        <v>314.08941805413252</v>
      </c>
      <c r="K3053" s="4">
        <f t="shared" si="427"/>
        <v>-10.351245823896562</v>
      </c>
      <c r="L3053" s="5">
        <f t="shared" si="432"/>
        <v>0</v>
      </c>
      <c r="M3053" s="5">
        <f t="shared" si="433"/>
        <v>0</v>
      </c>
      <c r="N3053" s="6">
        <f t="shared" si="425"/>
        <v>0</v>
      </c>
      <c r="O3053" s="6">
        <f t="shared" si="428"/>
        <v>0</v>
      </c>
      <c r="P3053" s="6">
        <f>FORECAST(J3053,Inputs!$B$10:$B$18,Inputs!$A$10:$A$18)</f>
        <v>33.463790907908631</v>
      </c>
      <c r="Q3053" s="6">
        <f>IF(Inputs!$D$10="Yes",IF('Hourly Calcs'!P3053&gt;'Hourly Calcs'!K3053,'Hourly Calcs'!O3053,N3053+O3053),N3053+O3053)</f>
        <v>0</v>
      </c>
      <c r="R3053" s="12">
        <f t="shared" si="429"/>
        <v>0</v>
      </c>
      <c r="S3053" s="1">
        <f>IF(AND(A3053&gt;=5,A3053&lt;=9),INDEX(Demand!$C$3:$C$26,C3053),INDEX(Demand!$B$3:$B$26,C3053))</f>
        <v>700</v>
      </c>
      <c r="T3053" s="7">
        <f t="shared" si="430"/>
        <v>0</v>
      </c>
      <c r="U3053" s="7">
        <f t="shared" si="431"/>
        <v>0</v>
      </c>
    </row>
    <row r="3054" spans="1:21" x14ac:dyDescent="0.2">
      <c r="A3054" s="1">
        <v>5</v>
      </c>
      <c r="B3054" s="1">
        <v>7</v>
      </c>
      <c r="C3054" s="1">
        <v>22</v>
      </c>
      <c r="D3054">
        <v>7.8</v>
      </c>
      <c r="E3054">
        <v>7.6</v>
      </c>
      <c r="F3054">
        <v>99</v>
      </c>
      <c r="G3054">
        <v>0</v>
      </c>
      <c r="H3054">
        <v>0</v>
      </c>
      <c r="I3054">
        <v>0</v>
      </c>
      <c r="J3054" s="4">
        <f t="shared" si="426"/>
        <v>327.48464640179873</v>
      </c>
      <c r="K3054" s="4">
        <f t="shared" si="427"/>
        <v>-16.354205464718774</v>
      </c>
      <c r="L3054" s="5">
        <f t="shared" si="432"/>
        <v>0</v>
      </c>
      <c r="M3054" s="5">
        <f t="shared" si="433"/>
        <v>0</v>
      </c>
      <c r="N3054" s="6">
        <f t="shared" si="425"/>
        <v>0</v>
      </c>
      <c r="O3054" s="6">
        <f t="shared" si="428"/>
        <v>0</v>
      </c>
      <c r="P3054" s="6">
        <f>FORECAST(J3054,Inputs!$B$10:$B$18,Inputs!$A$10:$A$18)</f>
        <v>33.587820800016651</v>
      </c>
      <c r="Q3054" s="6">
        <f>IF(Inputs!$D$10="Yes",IF('Hourly Calcs'!P3054&gt;'Hourly Calcs'!K3054,'Hourly Calcs'!O3054,N3054+O3054),N3054+O3054)</f>
        <v>0</v>
      </c>
      <c r="R3054" s="12">
        <f t="shared" si="429"/>
        <v>0</v>
      </c>
      <c r="S3054" s="1">
        <f>IF(AND(A3054&gt;=5,A3054&lt;=9),INDEX(Demand!$C$3:$C$26,C3054),INDEX(Demand!$B$3:$B$26,C3054))</f>
        <v>600</v>
      </c>
      <c r="T3054" s="7">
        <f t="shared" si="430"/>
        <v>0</v>
      </c>
      <c r="U3054" s="7">
        <f t="shared" si="431"/>
        <v>0</v>
      </c>
    </row>
    <row r="3055" spans="1:21" x14ac:dyDescent="0.2">
      <c r="A3055" s="1">
        <v>5</v>
      </c>
      <c r="B3055" s="1">
        <v>7</v>
      </c>
      <c r="C3055" s="1">
        <v>23</v>
      </c>
      <c r="D3055">
        <v>7.2</v>
      </c>
      <c r="E3055">
        <v>7</v>
      </c>
      <c r="F3055">
        <v>99</v>
      </c>
      <c r="G3055">
        <v>0</v>
      </c>
      <c r="H3055">
        <v>0</v>
      </c>
      <c r="I3055">
        <v>0</v>
      </c>
      <c r="J3055" s="4">
        <f t="shared" si="426"/>
        <v>341.98524713883774</v>
      </c>
      <c r="K3055" s="4">
        <f t="shared" si="427"/>
        <v>-20.401865181204187</v>
      </c>
      <c r="L3055" s="5">
        <f t="shared" si="432"/>
        <v>0</v>
      </c>
      <c r="M3055" s="5">
        <f t="shared" si="433"/>
        <v>0</v>
      </c>
      <c r="N3055" s="6">
        <f t="shared" si="425"/>
        <v>0</v>
      </c>
      <c r="O3055" s="6">
        <f t="shared" si="428"/>
        <v>0</v>
      </c>
      <c r="P3055" s="6">
        <f>FORECAST(J3055,Inputs!$B$10:$B$18,Inputs!$A$10:$A$18)</f>
        <v>33.7220856216559</v>
      </c>
      <c r="Q3055" s="6">
        <f>IF(Inputs!$D$10="Yes",IF('Hourly Calcs'!P3055&gt;'Hourly Calcs'!K3055,'Hourly Calcs'!O3055,N3055+O3055),N3055+O3055)</f>
        <v>0</v>
      </c>
      <c r="R3055" s="12">
        <f t="shared" si="429"/>
        <v>0</v>
      </c>
      <c r="S3055" s="1">
        <f>IF(AND(A3055&gt;=5,A3055&lt;=9),INDEX(Demand!$C$3:$C$26,C3055),INDEX(Demand!$B$3:$B$26,C3055))</f>
        <v>500</v>
      </c>
      <c r="T3055" s="7">
        <f t="shared" si="430"/>
        <v>0</v>
      </c>
      <c r="U3055" s="7">
        <f t="shared" si="431"/>
        <v>0</v>
      </c>
    </row>
    <row r="3056" spans="1:21" x14ac:dyDescent="0.2">
      <c r="A3056" s="1">
        <v>5</v>
      </c>
      <c r="B3056" s="1">
        <v>7</v>
      </c>
      <c r="C3056" s="1">
        <v>24</v>
      </c>
      <c r="D3056">
        <v>7.2</v>
      </c>
      <c r="E3056">
        <v>6.8</v>
      </c>
      <c r="F3056">
        <v>97</v>
      </c>
      <c r="G3056">
        <v>0</v>
      </c>
      <c r="H3056">
        <v>0</v>
      </c>
      <c r="I3056">
        <v>0</v>
      </c>
      <c r="J3056" s="4">
        <f t="shared" si="426"/>
        <v>357.26431888375004</v>
      </c>
      <c r="K3056" s="4">
        <f t="shared" si="427"/>
        <v>-22.103610565977149</v>
      </c>
      <c r="L3056" s="5">
        <f t="shared" si="432"/>
        <v>0</v>
      </c>
      <c r="M3056" s="5">
        <f t="shared" si="433"/>
        <v>0</v>
      </c>
      <c r="N3056" s="6">
        <f t="shared" si="425"/>
        <v>0</v>
      </c>
      <c r="O3056" s="6">
        <f t="shared" si="428"/>
        <v>0</v>
      </c>
      <c r="P3056" s="6">
        <f>FORECAST(J3056,Inputs!$B$10:$B$18,Inputs!$A$10:$A$18)</f>
        <v>33.863558508182869</v>
      </c>
      <c r="Q3056" s="6">
        <f>IF(Inputs!$D$10="Yes",IF('Hourly Calcs'!P3056&gt;'Hourly Calcs'!K3056,'Hourly Calcs'!O3056,N3056+O3056),N3056+O3056)</f>
        <v>0</v>
      </c>
      <c r="R3056" s="12">
        <f t="shared" si="429"/>
        <v>0</v>
      </c>
      <c r="S3056" s="1">
        <f>IF(AND(A3056&gt;=5,A3056&lt;=9),INDEX(Demand!$C$3:$C$26,C3056),INDEX(Demand!$B$3:$B$26,C3056))</f>
        <v>400</v>
      </c>
      <c r="T3056" s="7">
        <f t="shared" si="430"/>
        <v>0</v>
      </c>
      <c r="U3056" s="7">
        <f t="shared" si="431"/>
        <v>0</v>
      </c>
    </row>
    <row r="3057" spans="1:21" x14ac:dyDescent="0.2">
      <c r="A3057" s="1">
        <v>5</v>
      </c>
      <c r="B3057" s="1">
        <v>8</v>
      </c>
      <c r="C3057" s="1">
        <v>1</v>
      </c>
      <c r="D3057">
        <v>6.6</v>
      </c>
      <c r="E3057">
        <v>5.7</v>
      </c>
      <c r="F3057">
        <v>94</v>
      </c>
      <c r="G3057">
        <v>0</v>
      </c>
      <c r="H3057">
        <v>0</v>
      </c>
      <c r="I3057">
        <v>0</v>
      </c>
      <c r="J3057" s="4">
        <f t="shared" si="426"/>
        <v>12.670503318161536</v>
      </c>
      <c r="K3057" s="4">
        <f t="shared" si="427"/>
        <v>-21.268625797610056</v>
      </c>
      <c r="L3057" s="5">
        <f t="shared" si="432"/>
        <v>0</v>
      </c>
      <c r="M3057" s="5">
        <f t="shared" si="433"/>
        <v>0</v>
      </c>
      <c r="N3057" s="6">
        <f t="shared" si="425"/>
        <v>0</v>
      </c>
      <c r="O3057" s="6">
        <f t="shared" si="428"/>
        <v>0</v>
      </c>
      <c r="P3057" s="6">
        <f>FORECAST(J3057,Inputs!$B$10:$B$18,Inputs!$A$10:$A$18)</f>
        <v>30.672875030723716</v>
      </c>
      <c r="Q3057" s="6">
        <f>IF(Inputs!$D$10="Yes",IF('Hourly Calcs'!P3057&gt;'Hourly Calcs'!K3057,'Hourly Calcs'!O3057,N3057+O3057),N3057+O3057)</f>
        <v>0</v>
      </c>
      <c r="R3057" s="12">
        <f t="shared" si="429"/>
        <v>0</v>
      </c>
      <c r="S3057" s="1">
        <f>IF(AND(A3057&gt;=5,A3057&lt;=9),INDEX(Demand!$C$3:$C$26,C3057),INDEX(Demand!$B$3:$B$26,C3057))</f>
        <v>350</v>
      </c>
      <c r="T3057" s="7">
        <f t="shared" si="430"/>
        <v>0</v>
      </c>
      <c r="U3057" s="7">
        <f t="shared" si="431"/>
        <v>0</v>
      </c>
    </row>
    <row r="3058" spans="1:21" x14ac:dyDescent="0.2">
      <c r="A3058" s="1">
        <v>5</v>
      </c>
      <c r="B3058" s="1">
        <v>8</v>
      </c>
      <c r="C3058" s="1">
        <v>2</v>
      </c>
      <c r="D3058">
        <v>6.8</v>
      </c>
      <c r="E3058">
        <v>5.2</v>
      </c>
      <c r="F3058">
        <v>90</v>
      </c>
      <c r="G3058">
        <v>0</v>
      </c>
      <c r="H3058">
        <v>0</v>
      </c>
      <c r="I3058">
        <v>0</v>
      </c>
      <c r="J3058" s="4">
        <f t="shared" si="426"/>
        <v>27.493268912883082</v>
      </c>
      <c r="K3058" s="4">
        <f t="shared" si="427"/>
        <v>-17.992213782730246</v>
      </c>
      <c r="L3058" s="5">
        <f t="shared" si="432"/>
        <v>0</v>
      </c>
      <c r="M3058" s="5">
        <f t="shared" si="433"/>
        <v>0</v>
      </c>
      <c r="N3058" s="6">
        <f t="shared" si="425"/>
        <v>0</v>
      </c>
      <c r="O3058" s="6">
        <f t="shared" si="428"/>
        <v>0</v>
      </c>
      <c r="P3058" s="6">
        <f>FORECAST(J3058,Inputs!$B$10:$B$18,Inputs!$A$10:$A$18)</f>
        <v>30.810122860304471</v>
      </c>
      <c r="Q3058" s="6">
        <f>IF(Inputs!$D$10="Yes",IF('Hourly Calcs'!P3058&gt;'Hourly Calcs'!K3058,'Hourly Calcs'!O3058,N3058+O3058),N3058+O3058)</f>
        <v>0</v>
      </c>
      <c r="R3058" s="12">
        <f t="shared" si="429"/>
        <v>0</v>
      </c>
      <c r="S3058" s="1">
        <f>IF(AND(A3058&gt;=5,A3058&lt;=9),INDEX(Demand!$C$3:$C$26,C3058),INDEX(Demand!$B$3:$B$26,C3058))</f>
        <v>350</v>
      </c>
      <c r="T3058" s="7">
        <f t="shared" si="430"/>
        <v>0</v>
      </c>
      <c r="U3058" s="7">
        <f t="shared" si="431"/>
        <v>0</v>
      </c>
    </row>
    <row r="3059" spans="1:21" x14ac:dyDescent="0.2">
      <c r="A3059" s="1">
        <v>5</v>
      </c>
      <c r="B3059" s="1">
        <v>8</v>
      </c>
      <c r="C3059" s="1">
        <v>3</v>
      </c>
      <c r="D3059">
        <v>6.5</v>
      </c>
      <c r="E3059">
        <v>4.2</v>
      </c>
      <c r="F3059">
        <v>85</v>
      </c>
      <c r="G3059">
        <v>0</v>
      </c>
      <c r="H3059">
        <v>0</v>
      </c>
      <c r="I3059">
        <v>0</v>
      </c>
      <c r="J3059" s="4">
        <f t="shared" si="426"/>
        <v>41.276962535476258</v>
      </c>
      <c r="K3059" s="4">
        <f t="shared" si="427"/>
        <v>-12.611354790846192</v>
      </c>
      <c r="L3059" s="5">
        <f t="shared" si="432"/>
        <v>0</v>
      </c>
      <c r="M3059" s="5">
        <f t="shared" si="433"/>
        <v>0</v>
      </c>
      <c r="N3059" s="6">
        <f t="shared" si="425"/>
        <v>0</v>
      </c>
      <c r="O3059" s="6">
        <f t="shared" si="428"/>
        <v>0</v>
      </c>
      <c r="P3059" s="6">
        <f>FORECAST(J3059,Inputs!$B$10:$B$18,Inputs!$A$10:$A$18)</f>
        <v>30.937749653106259</v>
      </c>
      <c r="Q3059" s="6">
        <f>IF(Inputs!$D$10="Yes",IF('Hourly Calcs'!P3059&gt;'Hourly Calcs'!K3059,'Hourly Calcs'!O3059,N3059+O3059),N3059+O3059)</f>
        <v>0</v>
      </c>
      <c r="R3059" s="12">
        <f t="shared" si="429"/>
        <v>0</v>
      </c>
      <c r="S3059" s="1">
        <f>IF(AND(A3059&gt;=5,A3059&lt;=9),INDEX(Demand!$C$3:$C$26,C3059),INDEX(Demand!$B$3:$B$26,C3059))</f>
        <v>350</v>
      </c>
      <c r="T3059" s="7">
        <f t="shared" si="430"/>
        <v>0</v>
      </c>
      <c r="U3059" s="7">
        <f t="shared" si="431"/>
        <v>0</v>
      </c>
    </row>
    <row r="3060" spans="1:21" x14ac:dyDescent="0.2">
      <c r="A3060" s="1">
        <v>5</v>
      </c>
      <c r="B3060" s="1">
        <v>8</v>
      </c>
      <c r="C3060" s="1">
        <v>4</v>
      </c>
      <c r="D3060">
        <v>6.4</v>
      </c>
      <c r="E3060">
        <v>4.3</v>
      </c>
      <c r="F3060">
        <v>86</v>
      </c>
      <c r="G3060">
        <v>0</v>
      </c>
      <c r="H3060">
        <v>0</v>
      </c>
      <c r="I3060">
        <v>0</v>
      </c>
      <c r="J3060" s="4">
        <f t="shared" si="426"/>
        <v>53.940164440646086</v>
      </c>
      <c r="K3060" s="4">
        <f t="shared" si="427"/>
        <v>-5.560499663315241</v>
      </c>
      <c r="L3060" s="5">
        <f t="shared" si="432"/>
        <v>0</v>
      </c>
      <c r="M3060" s="5">
        <f t="shared" si="433"/>
        <v>0</v>
      </c>
      <c r="N3060" s="6">
        <f t="shared" si="425"/>
        <v>0</v>
      </c>
      <c r="O3060" s="6">
        <f t="shared" si="428"/>
        <v>0</v>
      </c>
      <c r="P3060" s="6">
        <f>FORECAST(J3060,Inputs!$B$10:$B$18,Inputs!$A$10:$A$18)</f>
        <v>31.055001522598573</v>
      </c>
      <c r="Q3060" s="6">
        <f>IF(Inputs!$D$10="Yes",IF('Hourly Calcs'!P3060&gt;'Hourly Calcs'!K3060,'Hourly Calcs'!O3060,N3060+O3060),N3060+O3060)</f>
        <v>0</v>
      </c>
      <c r="R3060" s="12">
        <f t="shared" si="429"/>
        <v>0</v>
      </c>
      <c r="S3060" s="1">
        <f>IF(AND(A3060&gt;=5,A3060&lt;=9),INDEX(Demand!$C$3:$C$26,C3060),INDEX(Demand!$B$3:$B$26,C3060))</f>
        <v>350</v>
      </c>
      <c r="T3060" s="7">
        <f t="shared" si="430"/>
        <v>0</v>
      </c>
      <c r="U3060" s="7">
        <f t="shared" si="431"/>
        <v>0</v>
      </c>
    </row>
    <row r="3061" spans="1:21" x14ac:dyDescent="0.2">
      <c r="A3061" s="1">
        <v>5</v>
      </c>
      <c r="B3061" s="1">
        <v>8</v>
      </c>
      <c r="C3061" s="1">
        <v>5</v>
      </c>
      <c r="D3061">
        <v>6.2</v>
      </c>
      <c r="E3061">
        <v>4.0999999999999996</v>
      </c>
      <c r="F3061">
        <v>86</v>
      </c>
      <c r="G3061">
        <v>2</v>
      </c>
      <c r="H3061">
        <v>0</v>
      </c>
      <c r="I3061">
        <v>2</v>
      </c>
      <c r="J3061" s="4">
        <f t="shared" si="426"/>
        <v>65.69966665552208</v>
      </c>
      <c r="K3061" s="4">
        <f t="shared" si="427"/>
        <v>2.8377149400717627</v>
      </c>
      <c r="L3061" s="5">
        <f t="shared" si="432"/>
        <v>0</v>
      </c>
      <c r="M3061" s="5">
        <f t="shared" si="433"/>
        <v>31.162285059928237</v>
      </c>
      <c r="N3061" s="6">
        <f t="shared" si="425"/>
        <v>0</v>
      </c>
      <c r="O3061" s="6">
        <f t="shared" si="428"/>
        <v>1.8290375725550416</v>
      </c>
      <c r="P3061" s="6">
        <f>FORECAST(J3061,Inputs!$B$10:$B$18,Inputs!$A$10:$A$18)</f>
        <v>31.163885802365943</v>
      </c>
      <c r="Q3061" s="6">
        <f>IF(Inputs!$D$10="Yes",IF('Hourly Calcs'!P3061&gt;'Hourly Calcs'!K3061,'Hourly Calcs'!O3061,N3061+O3061),N3061+O3061)</f>
        <v>1.8290375725550416</v>
      </c>
      <c r="R3061" s="12">
        <f t="shared" si="429"/>
        <v>8.6915865447815577</v>
      </c>
      <c r="S3061" s="1">
        <f>IF(AND(A3061&gt;=5,A3061&lt;=9),INDEX(Demand!$C$3:$C$26,C3061),INDEX(Demand!$B$3:$B$26,C3061))</f>
        <v>350</v>
      </c>
      <c r="T3061" s="7">
        <f t="shared" si="430"/>
        <v>8.6915865447815577</v>
      </c>
      <c r="U3061" s="7">
        <f t="shared" si="431"/>
        <v>0</v>
      </c>
    </row>
    <row r="3062" spans="1:21" x14ac:dyDescent="0.2">
      <c r="A3062" s="1">
        <v>5</v>
      </c>
      <c r="B3062" s="1">
        <v>8</v>
      </c>
      <c r="C3062" s="1">
        <v>6</v>
      </c>
      <c r="D3062">
        <v>6.9</v>
      </c>
      <c r="E3062">
        <v>4.9000000000000004</v>
      </c>
      <c r="F3062">
        <v>87</v>
      </c>
      <c r="G3062">
        <v>46</v>
      </c>
      <c r="H3062">
        <v>29</v>
      </c>
      <c r="I3062">
        <v>43</v>
      </c>
      <c r="J3062" s="4">
        <f t="shared" si="426"/>
        <v>76.954161195286318</v>
      </c>
      <c r="K3062" s="4">
        <f t="shared" si="427"/>
        <v>11.655930534123414</v>
      </c>
      <c r="L3062" s="5">
        <f t="shared" si="432"/>
        <v>88.045838804713682</v>
      </c>
      <c r="M3062" s="5">
        <f t="shared" si="433"/>
        <v>22.344069465876586</v>
      </c>
      <c r="N3062" s="6">
        <f t="shared" si="425"/>
        <v>5.3989023803017231</v>
      </c>
      <c r="O3062" s="6">
        <f t="shared" si="428"/>
        <v>39.324307809933394</v>
      </c>
      <c r="P3062" s="6">
        <f>FORECAST(J3062,Inputs!$B$10:$B$18,Inputs!$A$10:$A$18)</f>
        <v>31.268094085141538</v>
      </c>
      <c r="Q3062" s="6">
        <f>IF(Inputs!$D$10="Yes",IF('Hourly Calcs'!P3062&gt;'Hourly Calcs'!K3062,'Hourly Calcs'!O3062,N3062+O3062),N3062+O3062)</f>
        <v>39.324307809933394</v>
      </c>
      <c r="R3062" s="12">
        <f t="shared" si="429"/>
        <v>186.86911071280349</v>
      </c>
      <c r="S3062" s="1">
        <f>IF(AND(A3062&gt;=5,A3062&lt;=9),INDEX(Demand!$C$3:$C$26,C3062),INDEX(Demand!$B$3:$B$26,C3062))</f>
        <v>350</v>
      </c>
      <c r="T3062" s="7">
        <f t="shared" si="430"/>
        <v>186.86911071280349</v>
      </c>
      <c r="U3062" s="7">
        <f t="shared" si="431"/>
        <v>0</v>
      </c>
    </row>
    <row r="3063" spans="1:21" x14ac:dyDescent="0.2">
      <c r="A3063" s="1">
        <v>5</v>
      </c>
      <c r="B3063" s="1">
        <v>8</v>
      </c>
      <c r="C3063" s="1">
        <v>7</v>
      </c>
      <c r="D3063">
        <v>8.1999999999999993</v>
      </c>
      <c r="E3063">
        <v>5.0999999999999996</v>
      </c>
      <c r="F3063">
        <v>81</v>
      </c>
      <c r="G3063">
        <v>187</v>
      </c>
      <c r="H3063">
        <v>244</v>
      </c>
      <c r="I3063">
        <v>117</v>
      </c>
      <c r="J3063" s="4">
        <f t="shared" si="426"/>
        <v>88.228231004416102</v>
      </c>
      <c r="K3063" s="4">
        <f t="shared" si="427"/>
        <v>21.029550573826157</v>
      </c>
      <c r="L3063" s="5">
        <f t="shared" si="432"/>
        <v>76.771768995583898</v>
      </c>
      <c r="M3063" s="5">
        <f t="shared" si="433"/>
        <v>12.970449426173843</v>
      </c>
      <c r="N3063" s="6">
        <f t="shared" si="425"/>
        <v>101.73270393077829</v>
      </c>
      <c r="O3063" s="6">
        <f t="shared" si="428"/>
        <v>106.99869799446994</v>
      </c>
      <c r="P3063" s="6">
        <f>FORECAST(J3063,Inputs!$B$10:$B$18,Inputs!$A$10:$A$18)</f>
        <v>31.372483620411259</v>
      </c>
      <c r="Q3063" s="6">
        <f>IF(Inputs!$D$10="Yes",IF('Hourly Calcs'!P3063&gt;'Hourly Calcs'!K3063,'Hourly Calcs'!O3063,N3063+O3063),N3063+O3063)</f>
        <v>106.99869799446994</v>
      </c>
      <c r="R3063" s="12">
        <f t="shared" si="429"/>
        <v>508.45781286972112</v>
      </c>
      <c r="S3063" s="1">
        <f>IF(AND(A3063&gt;=5,A3063&lt;=9),INDEX(Demand!$C$3:$C$26,C3063),INDEX(Demand!$B$3:$B$26,C3063))</f>
        <v>350</v>
      </c>
      <c r="T3063" s="7">
        <f t="shared" si="430"/>
        <v>350</v>
      </c>
      <c r="U3063" s="7">
        <f t="shared" si="431"/>
        <v>158.45781286972112</v>
      </c>
    </row>
    <row r="3064" spans="1:21" x14ac:dyDescent="0.2">
      <c r="A3064" s="1">
        <v>5</v>
      </c>
      <c r="B3064" s="1">
        <v>8</v>
      </c>
      <c r="C3064" s="1">
        <v>8</v>
      </c>
      <c r="D3064">
        <v>8.3000000000000007</v>
      </c>
      <c r="E3064">
        <v>4.7</v>
      </c>
      <c r="F3064">
        <v>78</v>
      </c>
      <c r="G3064">
        <v>361</v>
      </c>
      <c r="H3064">
        <v>485</v>
      </c>
      <c r="I3064">
        <v>145</v>
      </c>
      <c r="J3064" s="4">
        <f t="shared" si="426"/>
        <v>100.19570426836511</v>
      </c>
      <c r="K3064" s="4">
        <f t="shared" si="427"/>
        <v>30.476887458619181</v>
      </c>
      <c r="L3064" s="5">
        <f t="shared" si="432"/>
        <v>64.804295731634895</v>
      </c>
      <c r="M3064" s="5">
        <f t="shared" si="433"/>
        <v>3.5231125413808186</v>
      </c>
      <c r="N3064" s="6">
        <f t="shared" si="425"/>
        <v>303.43728470315648</v>
      </c>
      <c r="O3064" s="6">
        <f t="shared" si="428"/>
        <v>132.60522401024051</v>
      </c>
      <c r="P3064" s="6">
        <f>FORECAST(J3064,Inputs!$B$10:$B$18,Inputs!$A$10:$A$18)</f>
        <v>31.483293558040415</v>
      </c>
      <c r="Q3064" s="6">
        <f>IF(Inputs!$D$10="Yes",IF('Hourly Calcs'!P3064&gt;'Hourly Calcs'!K3064,'Hourly Calcs'!O3064,N3064+O3064),N3064+O3064)</f>
        <v>132.60522401024051</v>
      </c>
      <c r="R3064" s="12">
        <f t="shared" si="429"/>
        <v>630.14002449666282</v>
      </c>
      <c r="S3064" s="1">
        <f>IF(AND(A3064&gt;=5,A3064&lt;=9),INDEX(Demand!$C$3:$C$26,C3064),INDEX(Demand!$B$3:$B$26,C3064))</f>
        <v>350</v>
      </c>
      <c r="T3064" s="7">
        <f t="shared" si="430"/>
        <v>350</v>
      </c>
      <c r="U3064" s="7">
        <f t="shared" si="431"/>
        <v>280.14002449666282</v>
      </c>
    </row>
    <row r="3065" spans="1:21" x14ac:dyDescent="0.2">
      <c r="A3065" s="1">
        <v>5</v>
      </c>
      <c r="B3065" s="1">
        <v>8</v>
      </c>
      <c r="C3065" s="1">
        <v>9</v>
      </c>
      <c r="D3065">
        <v>8.6999999999999993</v>
      </c>
      <c r="E3065">
        <v>5.0999999999999996</v>
      </c>
      <c r="F3065">
        <v>78</v>
      </c>
      <c r="G3065">
        <v>520</v>
      </c>
      <c r="H3065">
        <v>628</v>
      </c>
      <c r="I3065">
        <v>150</v>
      </c>
      <c r="J3065" s="4">
        <f t="shared" si="426"/>
        <v>113.76883530419583</v>
      </c>
      <c r="K3065" s="4">
        <f t="shared" si="427"/>
        <v>39.546193329886442</v>
      </c>
      <c r="L3065" s="5">
        <f t="shared" si="432"/>
        <v>51.231164695804168</v>
      </c>
      <c r="M3065" s="5">
        <f t="shared" si="433"/>
        <v>5.5461933298864423</v>
      </c>
      <c r="N3065" s="6">
        <f t="shared" si="425"/>
        <v>501.05426439671027</v>
      </c>
      <c r="O3065" s="6">
        <f t="shared" si="428"/>
        <v>137.17781794162812</v>
      </c>
      <c r="P3065" s="6">
        <f>FORECAST(J3065,Inputs!$B$10:$B$18,Inputs!$A$10:$A$18)</f>
        <v>31.608970697261071</v>
      </c>
      <c r="Q3065" s="6">
        <f>IF(Inputs!$D$10="Yes",IF('Hourly Calcs'!P3065&gt;'Hourly Calcs'!K3065,'Hourly Calcs'!O3065,N3065+O3065),N3065+O3065)</f>
        <v>638.23208233833839</v>
      </c>
      <c r="R3065" s="12">
        <f t="shared" si="429"/>
        <v>3032.8788552717838</v>
      </c>
      <c r="S3065" s="1">
        <f>IF(AND(A3065&gt;=5,A3065&lt;=9),INDEX(Demand!$C$3:$C$26,C3065),INDEX(Demand!$B$3:$B$26,C3065))</f>
        <v>350</v>
      </c>
      <c r="T3065" s="7">
        <f t="shared" si="430"/>
        <v>350</v>
      </c>
      <c r="U3065" s="7">
        <f t="shared" si="431"/>
        <v>2682.8788552717838</v>
      </c>
    </row>
    <row r="3066" spans="1:21" x14ac:dyDescent="0.2">
      <c r="A3066" s="1">
        <v>5</v>
      </c>
      <c r="B3066" s="1">
        <v>8</v>
      </c>
      <c r="C3066" s="1">
        <v>10</v>
      </c>
      <c r="D3066">
        <v>10.3</v>
      </c>
      <c r="E3066">
        <v>5.5</v>
      </c>
      <c r="F3066">
        <v>72</v>
      </c>
      <c r="G3066">
        <v>680</v>
      </c>
      <c r="H3066">
        <v>709</v>
      </c>
      <c r="I3066">
        <v>178</v>
      </c>
      <c r="J3066" s="4">
        <f t="shared" si="426"/>
        <v>130.18520195937154</v>
      </c>
      <c r="K3066" s="4">
        <f t="shared" si="427"/>
        <v>47.603229954406274</v>
      </c>
      <c r="L3066" s="5">
        <f t="shared" si="432"/>
        <v>34.81479804062846</v>
      </c>
      <c r="M3066" s="5">
        <f t="shared" si="433"/>
        <v>13.603229954406274</v>
      </c>
      <c r="N3066" s="6">
        <f t="shared" si="425"/>
        <v>653.54964203682698</v>
      </c>
      <c r="O3066" s="6">
        <f t="shared" si="428"/>
        <v>162.7843439573987</v>
      </c>
      <c r="P3066" s="6">
        <f>FORECAST(J3066,Inputs!$B$10:$B$18,Inputs!$A$10:$A$18)</f>
        <v>31.760974092216401</v>
      </c>
      <c r="Q3066" s="6">
        <f>IF(Inputs!$D$10="Yes",IF('Hourly Calcs'!P3066&gt;'Hourly Calcs'!K3066,'Hourly Calcs'!O3066,N3066+O3066),N3066+O3066)</f>
        <v>816.33398599422571</v>
      </c>
      <c r="R3066" s="12">
        <f t="shared" si="429"/>
        <v>3879.2191014445602</v>
      </c>
      <c r="S3066" s="1">
        <f>IF(AND(A3066&gt;=5,A3066&lt;=9),INDEX(Demand!$C$3:$C$26,C3066),INDEX(Demand!$B$3:$B$26,C3066))</f>
        <v>600</v>
      </c>
      <c r="T3066" s="7">
        <f t="shared" si="430"/>
        <v>600</v>
      </c>
      <c r="U3066" s="7">
        <f t="shared" si="431"/>
        <v>3279.2191014445602</v>
      </c>
    </row>
    <row r="3067" spans="1:21" x14ac:dyDescent="0.2">
      <c r="A3067" s="1">
        <v>5</v>
      </c>
      <c r="B3067" s="1">
        <v>8</v>
      </c>
      <c r="C3067" s="1">
        <v>11</v>
      </c>
      <c r="D3067">
        <v>10.9</v>
      </c>
      <c r="E3067">
        <v>5.9</v>
      </c>
      <c r="F3067">
        <v>71</v>
      </c>
      <c r="G3067">
        <v>792</v>
      </c>
      <c r="H3067">
        <v>810</v>
      </c>
      <c r="I3067">
        <v>151</v>
      </c>
      <c r="J3067" s="4">
        <f t="shared" si="426"/>
        <v>150.75455436522975</v>
      </c>
      <c r="K3067" s="4">
        <f t="shared" si="427"/>
        <v>53.670177041230261</v>
      </c>
      <c r="L3067" s="5">
        <f t="shared" si="432"/>
        <v>14.245445634770249</v>
      </c>
      <c r="M3067" s="5">
        <f t="shared" si="433"/>
        <v>19.670177041230261</v>
      </c>
      <c r="N3067" s="6">
        <f t="shared" si="425"/>
        <v>801.07909854787897</v>
      </c>
      <c r="O3067" s="6">
        <f t="shared" si="428"/>
        <v>138.09233672790563</v>
      </c>
      <c r="P3067" s="6">
        <f>FORECAST(J3067,Inputs!$B$10:$B$18,Inputs!$A$10:$A$18)</f>
        <v>31.95143105893731</v>
      </c>
      <c r="Q3067" s="6">
        <f>IF(Inputs!$D$10="Yes",IF('Hourly Calcs'!P3067&gt;'Hourly Calcs'!K3067,'Hourly Calcs'!O3067,N3067+O3067),N3067+O3067)</f>
        <v>939.17143527578457</v>
      </c>
      <c r="R3067" s="12">
        <f t="shared" si="429"/>
        <v>4462.9426604305281</v>
      </c>
      <c r="S3067" s="1">
        <f>IF(AND(A3067&gt;=5,A3067&lt;=9),INDEX(Demand!$C$3:$C$26,C3067),INDEX(Demand!$B$3:$B$26,C3067))</f>
        <v>600</v>
      </c>
      <c r="T3067" s="7">
        <f t="shared" si="430"/>
        <v>600</v>
      </c>
      <c r="U3067" s="7">
        <f t="shared" si="431"/>
        <v>3862.9426604305281</v>
      </c>
    </row>
    <row r="3068" spans="1:21" x14ac:dyDescent="0.2">
      <c r="A3068" s="1">
        <v>5</v>
      </c>
      <c r="B3068" s="1">
        <v>8</v>
      </c>
      <c r="C3068" s="1">
        <v>12</v>
      </c>
      <c r="D3068">
        <v>11.1</v>
      </c>
      <c r="E3068">
        <v>6.2</v>
      </c>
      <c r="F3068">
        <v>72</v>
      </c>
      <c r="G3068">
        <v>850</v>
      </c>
      <c r="H3068">
        <v>846</v>
      </c>
      <c r="I3068">
        <v>141</v>
      </c>
      <c r="J3068" s="4">
        <f t="shared" si="426"/>
        <v>175.42596576813602</v>
      </c>
      <c r="K3068" s="4">
        <f t="shared" si="427"/>
        <v>56.460842626971463</v>
      </c>
      <c r="L3068" s="5">
        <f t="shared" si="432"/>
        <v>10.425965768136024</v>
      </c>
      <c r="M3068" s="5">
        <f t="shared" si="433"/>
        <v>22.460842626971463</v>
      </c>
      <c r="N3068" s="6">
        <f t="shared" si="425"/>
        <v>841.65716350532182</v>
      </c>
      <c r="O3068" s="6">
        <f t="shared" si="428"/>
        <v>128.94714886513043</v>
      </c>
      <c r="P3068" s="6">
        <f>FORECAST(J3068,Inputs!$B$10:$B$18,Inputs!$A$10:$A$18)</f>
        <v>32.179870053408663</v>
      </c>
      <c r="Q3068" s="6">
        <f>IF(Inputs!$D$10="Yes",IF('Hourly Calcs'!P3068&gt;'Hourly Calcs'!K3068,'Hourly Calcs'!O3068,N3068+O3068),N3068+O3068)</f>
        <v>970.60431237045225</v>
      </c>
      <c r="R3068" s="12">
        <f t="shared" si="429"/>
        <v>4612.3116923843891</v>
      </c>
      <c r="S3068" s="1">
        <f>IF(AND(A3068&gt;=5,A3068&lt;=9),INDEX(Demand!$C$3:$C$26,C3068),INDEX(Demand!$B$3:$B$26,C3068))</f>
        <v>600</v>
      </c>
      <c r="T3068" s="7">
        <f t="shared" si="430"/>
        <v>600</v>
      </c>
      <c r="U3068" s="7">
        <f t="shared" si="431"/>
        <v>4012.3116923843891</v>
      </c>
    </row>
    <row r="3069" spans="1:21" x14ac:dyDescent="0.2">
      <c r="A3069" s="1">
        <v>5</v>
      </c>
      <c r="B3069" s="1">
        <v>8</v>
      </c>
      <c r="C3069" s="1">
        <v>13</v>
      </c>
      <c r="D3069">
        <v>10.5</v>
      </c>
      <c r="E3069">
        <v>6</v>
      </c>
      <c r="F3069">
        <v>74</v>
      </c>
      <c r="G3069">
        <v>855</v>
      </c>
      <c r="H3069">
        <v>847</v>
      </c>
      <c r="I3069">
        <v>142</v>
      </c>
      <c r="J3069" s="4">
        <f t="shared" si="426"/>
        <v>200.9256192847252</v>
      </c>
      <c r="K3069" s="4">
        <f t="shared" si="427"/>
        <v>55.111720823345109</v>
      </c>
      <c r="L3069" s="5">
        <f t="shared" si="432"/>
        <v>35.925619284725201</v>
      </c>
      <c r="M3069" s="5">
        <f t="shared" si="433"/>
        <v>21.111720823345109</v>
      </c>
      <c r="N3069" s="6">
        <f t="shared" si="425"/>
        <v>795.36560967579874</v>
      </c>
      <c r="O3069" s="6">
        <f t="shared" si="428"/>
        <v>129.86166765140794</v>
      </c>
      <c r="P3069" s="6">
        <f>FORECAST(J3069,Inputs!$B$10:$B$18,Inputs!$A$10:$A$18)</f>
        <v>32.415977956340043</v>
      </c>
      <c r="Q3069" s="6">
        <f>IF(Inputs!$D$10="Yes",IF('Hourly Calcs'!P3069&gt;'Hourly Calcs'!K3069,'Hourly Calcs'!O3069,N3069+O3069),N3069+O3069)</f>
        <v>925.22727732720671</v>
      </c>
      <c r="R3069" s="12">
        <f t="shared" si="429"/>
        <v>4396.680021858886</v>
      </c>
      <c r="S3069" s="1">
        <f>IF(AND(A3069&gt;=5,A3069&lt;=9),INDEX(Demand!$C$3:$C$26,C3069),INDEX(Demand!$B$3:$B$26,C3069))</f>
        <v>600</v>
      </c>
      <c r="T3069" s="7">
        <f t="shared" si="430"/>
        <v>600</v>
      </c>
      <c r="U3069" s="7">
        <f t="shared" si="431"/>
        <v>3796.680021858886</v>
      </c>
    </row>
    <row r="3070" spans="1:21" x14ac:dyDescent="0.2">
      <c r="A3070" s="1">
        <v>5</v>
      </c>
      <c r="B3070" s="1">
        <v>8</v>
      </c>
      <c r="C3070" s="1">
        <v>14</v>
      </c>
      <c r="D3070">
        <v>10.3</v>
      </c>
      <c r="E3070">
        <v>5.2</v>
      </c>
      <c r="F3070">
        <v>71</v>
      </c>
      <c r="G3070">
        <v>808</v>
      </c>
      <c r="H3070">
        <v>844</v>
      </c>
      <c r="I3070">
        <v>131</v>
      </c>
      <c r="J3070" s="4">
        <f t="shared" si="426"/>
        <v>223.1136879013024</v>
      </c>
      <c r="K3070" s="4">
        <f t="shared" si="427"/>
        <v>50.069204163494568</v>
      </c>
      <c r="L3070" s="5">
        <f t="shared" si="432"/>
        <v>58.113687901302399</v>
      </c>
      <c r="M3070" s="5">
        <f t="shared" si="433"/>
        <v>16.069204163494568</v>
      </c>
      <c r="N3070" s="6">
        <f t="shared" si="425"/>
        <v>696.56968776060171</v>
      </c>
      <c r="O3070" s="6">
        <f t="shared" si="428"/>
        <v>119.80196100235523</v>
      </c>
      <c r="P3070" s="6">
        <f>FORECAST(J3070,Inputs!$B$10:$B$18,Inputs!$A$10:$A$18)</f>
        <v>32.621423036123169</v>
      </c>
      <c r="Q3070" s="6">
        <f>IF(Inputs!$D$10="Yes",IF('Hourly Calcs'!P3070&gt;'Hourly Calcs'!K3070,'Hourly Calcs'!O3070,N3070+O3070),N3070+O3070)</f>
        <v>816.37164876295697</v>
      </c>
      <c r="R3070" s="12">
        <f t="shared" si="429"/>
        <v>3879.3980749215712</v>
      </c>
      <c r="S3070" s="1">
        <f>IF(AND(A3070&gt;=5,A3070&lt;=9),INDEX(Demand!$C$3:$C$26,C3070),INDEX(Demand!$B$3:$B$26,C3070))</f>
        <v>600</v>
      </c>
      <c r="T3070" s="7">
        <f t="shared" si="430"/>
        <v>600</v>
      </c>
      <c r="U3070" s="7">
        <f t="shared" si="431"/>
        <v>3279.3980749215712</v>
      </c>
    </row>
    <row r="3071" spans="1:21" x14ac:dyDescent="0.2">
      <c r="A3071" s="1">
        <v>5</v>
      </c>
      <c r="B3071" s="1">
        <v>8</v>
      </c>
      <c r="C3071" s="1">
        <v>15</v>
      </c>
      <c r="D3071">
        <v>10.5</v>
      </c>
      <c r="E3071">
        <v>5.2</v>
      </c>
      <c r="F3071">
        <v>70</v>
      </c>
      <c r="G3071">
        <v>707</v>
      </c>
      <c r="H3071">
        <v>801</v>
      </c>
      <c r="I3071">
        <v>127</v>
      </c>
      <c r="J3071" s="4">
        <f t="shared" si="426"/>
        <v>240.88873219479848</v>
      </c>
      <c r="K3071" s="4">
        <f t="shared" si="427"/>
        <v>42.596244175812046</v>
      </c>
      <c r="L3071" s="5">
        <f t="shared" si="432"/>
        <v>75.888732194798479</v>
      </c>
      <c r="M3071" s="5">
        <f t="shared" si="433"/>
        <v>8.5962441758120463</v>
      </c>
      <c r="N3071" s="6">
        <f t="shared" si="425"/>
        <v>529.84310946331857</v>
      </c>
      <c r="O3071" s="6">
        <f t="shared" si="428"/>
        <v>116.14388585724514</v>
      </c>
      <c r="P3071" s="6">
        <f>FORECAST(J3071,Inputs!$B$10:$B$18,Inputs!$A$10:$A$18)</f>
        <v>32.786006779581463</v>
      </c>
      <c r="Q3071" s="6">
        <f>IF(Inputs!$D$10="Yes",IF('Hourly Calcs'!P3071&gt;'Hourly Calcs'!K3071,'Hourly Calcs'!O3071,N3071+O3071),N3071+O3071)</f>
        <v>645.98699532056366</v>
      </c>
      <c r="R3071" s="12">
        <f t="shared" si="429"/>
        <v>3069.7302017633183</v>
      </c>
      <c r="S3071" s="1">
        <f>IF(AND(A3071&gt;=5,A3071&lt;=9),INDEX(Demand!$C$3:$C$26,C3071),INDEX(Demand!$B$3:$B$26,C3071))</f>
        <v>600</v>
      </c>
      <c r="T3071" s="7">
        <f t="shared" si="430"/>
        <v>600</v>
      </c>
      <c r="U3071" s="7">
        <f t="shared" si="431"/>
        <v>2469.7302017633183</v>
      </c>
    </row>
    <row r="3072" spans="1:21" x14ac:dyDescent="0.2">
      <c r="A3072" s="1">
        <v>5</v>
      </c>
      <c r="B3072" s="1">
        <v>8</v>
      </c>
      <c r="C3072" s="1">
        <v>16</v>
      </c>
      <c r="D3072">
        <v>9.9</v>
      </c>
      <c r="E3072">
        <v>5.3</v>
      </c>
      <c r="F3072">
        <v>73</v>
      </c>
      <c r="G3072">
        <v>560</v>
      </c>
      <c r="H3072">
        <v>694</v>
      </c>
      <c r="I3072">
        <v>136</v>
      </c>
      <c r="J3072" s="4">
        <f t="shared" si="426"/>
        <v>255.32331033712816</v>
      </c>
      <c r="K3072" s="4">
        <f t="shared" si="427"/>
        <v>33.811182266607517</v>
      </c>
      <c r="L3072" s="5">
        <f t="shared" si="432"/>
        <v>0</v>
      </c>
      <c r="M3072" s="5">
        <f t="shared" si="433"/>
        <v>0.18881773339248298</v>
      </c>
      <c r="N3072" s="6">
        <f t="shared" si="425"/>
        <v>318.33964254942737</v>
      </c>
      <c r="O3072" s="6">
        <f t="shared" si="428"/>
        <v>124.37455493374283</v>
      </c>
      <c r="P3072" s="6">
        <f>FORECAST(J3072,Inputs!$B$10:$B$18,Inputs!$A$10:$A$18)</f>
        <v>32.919660280899336</v>
      </c>
      <c r="Q3072" s="6">
        <f>IF(Inputs!$D$10="Yes",IF('Hourly Calcs'!P3072&gt;'Hourly Calcs'!K3072,'Hourly Calcs'!O3072,N3072+O3072),N3072+O3072)</f>
        <v>442.71419748317021</v>
      </c>
      <c r="R3072" s="12">
        <f t="shared" si="429"/>
        <v>2103.7778664400248</v>
      </c>
      <c r="S3072" s="1">
        <f>IF(AND(A3072&gt;=5,A3072&lt;=9),INDEX(Demand!$C$3:$C$26,C3072),INDEX(Demand!$B$3:$B$26,C3072))</f>
        <v>900</v>
      </c>
      <c r="T3072" s="7">
        <f t="shared" si="430"/>
        <v>900</v>
      </c>
      <c r="U3072" s="7">
        <f t="shared" si="431"/>
        <v>1203.7778664400248</v>
      </c>
    </row>
    <row r="3073" spans="1:21" x14ac:dyDescent="0.2">
      <c r="A3073" s="1">
        <v>5</v>
      </c>
      <c r="B3073" s="1">
        <v>8</v>
      </c>
      <c r="C3073" s="1">
        <v>17</v>
      </c>
      <c r="D3073">
        <v>9.1999999999999993</v>
      </c>
      <c r="E3073">
        <v>4.2</v>
      </c>
      <c r="F3073">
        <v>71</v>
      </c>
      <c r="G3073">
        <v>395</v>
      </c>
      <c r="H3073">
        <v>581</v>
      </c>
      <c r="I3073">
        <v>121</v>
      </c>
      <c r="J3073" s="4">
        <f t="shared" si="426"/>
        <v>267.74959971594012</v>
      </c>
      <c r="K3073" s="4">
        <f t="shared" si="427"/>
        <v>24.454796347130383</v>
      </c>
      <c r="L3073" s="5">
        <f t="shared" si="432"/>
        <v>0</v>
      </c>
      <c r="M3073" s="5">
        <f t="shared" si="433"/>
        <v>9.5452036528696169</v>
      </c>
      <c r="N3073" s="6">
        <f t="shared" si="425"/>
        <v>134.13173921224688</v>
      </c>
      <c r="O3073" s="6">
        <f t="shared" si="428"/>
        <v>110.65677313958003</v>
      </c>
      <c r="P3073" s="6">
        <f>FORECAST(J3073,Inputs!$B$10:$B$18,Inputs!$A$10:$A$18)</f>
        <v>33.034718515888329</v>
      </c>
      <c r="Q3073" s="6">
        <f>IF(Inputs!$D$10="Yes",IF('Hourly Calcs'!P3073&gt;'Hourly Calcs'!K3073,'Hourly Calcs'!O3073,N3073+O3073),N3073+O3073)</f>
        <v>110.65677313958003</v>
      </c>
      <c r="R3073" s="12">
        <f t="shared" si="429"/>
        <v>525.84098595928424</v>
      </c>
      <c r="S3073" s="1">
        <f>IF(AND(A3073&gt;=5,A3073&lt;=9),INDEX(Demand!$C$3:$C$26,C3073),INDEX(Demand!$B$3:$B$26,C3073))</f>
        <v>900</v>
      </c>
      <c r="T3073" s="7">
        <f t="shared" si="430"/>
        <v>525.84098595928424</v>
      </c>
      <c r="U3073" s="7">
        <f t="shared" si="431"/>
        <v>0</v>
      </c>
    </row>
    <row r="3074" spans="1:21" x14ac:dyDescent="0.2">
      <c r="A3074" s="1">
        <v>5</v>
      </c>
      <c r="B3074" s="1">
        <v>8</v>
      </c>
      <c r="C3074" s="1">
        <v>18</v>
      </c>
      <c r="D3074">
        <v>8.8000000000000007</v>
      </c>
      <c r="E3074">
        <v>4.3</v>
      </c>
      <c r="F3074">
        <v>73</v>
      </c>
      <c r="G3074">
        <v>216</v>
      </c>
      <c r="H3074">
        <v>349</v>
      </c>
      <c r="I3074">
        <v>106</v>
      </c>
      <c r="J3074" s="4">
        <f t="shared" si="426"/>
        <v>279.19115424181678</v>
      </c>
      <c r="K3074" s="4">
        <f t="shared" si="427"/>
        <v>15.025836846536833</v>
      </c>
      <c r="L3074" s="5">
        <f t="shared" si="432"/>
        <v>0</v>
      </c>
      <c r="M3074" s="5">
        <f t="shared" si="433"/>
        <v>18.974163153463167</v>
      </c>
      <c r="N3074" s="6">
        <f t="shared" si="425"/>
        <v>0</v>
      </c>
      <c r="O3074" s="6">
        <f t="shared" si="428"/>
        <v>96.938991345417207</v>
      </c>
      <c r="P3074" s="6">
        <f>FORECAST(J3074,Inputs!$B$10:$B$18,Inputs!$A$10:$A$18)</f>
        <v>33.140658835572374</v>
      </c>
      <c r="Q3074" s="6">
        <f>IF(Inputs!$D$10="Yes",IF('Hourly Calcs'!P3074&gt;'Hourly Calcs'!K3074,'Hourly Calcs'!O3074,N3074+O3074),N3074+O3074)</f>
        <v>96.938991345417207</v>
      </c>
      <c r="R3074" s="12">
        <f t="shared" si="429"/>
        <v>460.65408687342256</v>
      </c>
      <c r="S3074" s="1">
        <f>IF(AND(A3074&gt;=5,A3074&lt;=9),INDEX(Demand!$C$3:$C$26,C3074),INDEX(Demand!$B$3:$B$26,C3074))</f>
        <v>900</v>
      </c>
      <c r="T3074" s="7">
        <f t="shared" si="430"/>
        <v>460.65408687342256</v>
      </c>
      <c r="U3074" s="7">
        <f t="shared" si="431"/>
        <v>0</v>
      </c>
    </row>
    <row r="3075" spans="1:21" x14ac:dyDescent="0.2">
      <c r="A3075" s="1">
        <v>5</v>
      </c>
      <c r="B3075" s="1">
        <v>8</v>
      </c>
      <c r="C3075" s="1">
        <v>19</v>
      </c>
      <c r="D3075">
        <v>8.3000000000000007</v>
      </c>
      <c r="E3075">
        <v>4.0999999999999996</v>
      </c>
      <c r="F3075">
        <v>75</v>
      </c>
      <c r="G3075">
        <v>66</v>
      </c>
      <c r="H3075">
        <v>61</v>
      </c>
      <c r="I3075">
        <v>56</v>
      </c>
      <c r="J3075" s="4">
        <f t="shared" si="426"/>
        <v>290.39331983784626</v>
      </c>
      <c r="K3075" s="4">
        <f t="shared" si="427"/>
        <v>5.9514496953824221</v>
      </c>
      <c r="L3075" s="5">
        <f t="shared" si="432"/>
        <v>0</v>
      </c>
      <c r="M3075" s="5">
        <f t="shared" si="433"/>
        <v>28.048550304617578</v>
      </c>
      <c r="N3075" s="6">
        <f t="shared" si="425"/>
        <v>0</v>
      </c>
      <c r="O3075" s="6">
        <f t="shared" si="428"/>
        <v>51.213052031541167</v>
      </c>
      <c r="P3075" s="6">
        <f>FORECAST(J3075,Inputs!$B$10:$B$18,Inputs!$A$10:$A$18)</f>
        <v>33.244382591091167</v>
      </c>
      <c r="Q3075" s="6">
        <f>IF(Inputs!$D$10="Yes",IF('Hourly Calcs'!P3075&gt;'Hourly Calcs'!K3075,'Hourly Calcs'!O3075,N3075+O3075),N3075+O3075)</f>
        <v>51.213052031541167</v>
      </c>
      <c r="R3075" s="12">
        <f t="shared" si="429"/>
        <v>243.36442325388361</v>
      </c>
      <c r="S3075" s="1">
        <f>IF(AND(A3075&gt;=5,A3075&lt;=9),INDEX(Demand!$C$3:$C$26,C3075),INDEX(Demand!$B$3:$B$26,C3075))</f>
        <v>900</v>
      </c>
      <c r="T3075" s="7">
        <f t="shared" si="430"/>
        <v>243.36442325388361</v>
      </c>
      <c r="U3075" s="7">
        <f t="shared" si="431"/>
        <v>0</v>
      </c>
    </row>
    <row r="3076" spans="1:21" x14ac:dyDescent="0.2">
      <c r="A3076" s="1">
        <v>5</v>
      </c>
      <c r="B3076" s="1">
        <v>8</v>
      </c>
      <c r="C3076" s="1">
        <v>20</v>
      </c>
      <c r="D3076">
        <v>7.3</v>
      </c>
      <c r="E3076">
        <v>4.3</v>
      </c>
      <c r="F3076">
        <v>81</v>
      </c>
      <c r="G3076">
        <v>5</v>
      </c>
      <c r="H3076">
        <v>0</v>
      </c>
      <c r="I3076">
        <v>5</v>
      </c>
      <c r="J3076" s="4">
        <f t="shared" si="426"/>
        <v>301.92558809385667</v>
      </c>
      <c r="K3076" s="4">
        <f t="shared" si="427"/>
        <v>-2.5708223922380711</v>
      </c>
      <c r="L3076" s="5">
        <f t="shared" si="432"/>
        <v>0</v>
      </c>
      <c r="M3076" s="5">
        <f t="shared" si="433"/>
        <v>0</v>
      </c>
      <c r="N3076" s="6">
        <f t="shared" si="425"/>
        <v>0</v>
      </c>
      <c r="O3076" s="6">
        <f t="shared" si="428"/>
        <v>4.5725939313876038</v>
      </c>
      <c r="P3076" s="6">
        <f>FORECAST(J3076,Inputs!$B$10:$B$18,Inputs!$A$10:$A$18)</f>
        <v>33.35116285272089</v>
      </c>
      <c r="Q3076" s="6">
        <f>IF(Inputs!$D$10="Yes",IF('Hourly Calcs'!P3076&gt;'Hourly Calcs'!K3076,'Hourly Calcs'!O3076,N3076+O3076),N3076+O3076)</f>
        <v>4.5725939313876038</v>
      </c>
      <c r="R3076" s="12">
        <f t="shared" si="429"/>
        <v>21.728966361953894</v>
      </c>
      <c r="S3076" s="1">
        <f>IF(AND(A3076&gt;=5,A3076&lt;=9),INDEX(Demand!$C$3:$C$26,C3076),INDEX(Demand!$B$3:$B$26,C3076))</f>
        <v>800</v>
      </c>
      <c r="T3076" s="7">
        <f t="shared" si="430"/>
        <v>21.728966361953894</v>
      </c>
      <c r="U3076" s="7">
        <f t="shared" si="431"/>
        <v>0</v>
      </c>
    </row>
    <row r="3077" spans="1:21" x14ac:dyDescent="0.2">
      <c r="A3077" s="1">
        <v>5</v>
      </c>
      <c r="B3077" s="1">
        <v>8</v>
      </c>
      <c r="C3077" s="1">
        <v>21</v>
      </c>
      <c r="D3077">
        <v>6.7</v>
      </c>
      <c r="E3077">
        <v>3.6</v>
      </c>
      <c r="F3077">
        <v>81</v>
      </c>
      <c r="G3077">
        <v>0</v>
      </c>
      <c r="H3077">
        <v>0</v>
      </c>
      <c r="I3077">
        <v>0</v>
      </c>
      <c r="J3077" s="4">
        <f t="shared" si="426"/>
        <v>314.23054202258578</v>
      </c>
      <c r="K3077" s="4">
        <f t="shared" si="427"/>
        <v>-10.11967252951905</v>
      </c>
      <c r="L3077" s="5">
        <f t="shared" si="432"/>
        <v>0</v>
      </c>
      <c r="M3077" s="5">
        <f t="shared" si="433"/>
        <v>0</v>
      </c>
      <c r="N3077" s="6">
        <f t="shared" si="425"/>
        <v>0</v>
      </c>
      <c r="O3077" s="6">
        <f t="shared" si="428"/>
        <v>0</v>
      </c>
      <c r="P3077" s="6">
        <f>FORECAST(J3077,Inputs!$B$10:$B$18,Inputs!$A$10:$A$18)</f>
        <v>33.465097611320239</v>
      </c>
      <c r="Q3077" s="6">
        <f>IF(Inputs!$D$10="Yes",IF('Hourly Calcs'!P3077&gt;'Hourly Calcs'!K3077,'Hourly Calcs'!O3077,N3077+O3077),N3077+O3077)</f>
        <v>0</v>
      </c>
      <c r="R3077" s="12">
        <f t="shared" si="429"/>
        <v>0</v>
      </c>
      <c r="S3077" s="1">
        <f>IF(AND(A3077&gt;=5,A3077&lt;=9),INDEX(Demand!$C$3:$C$26,C3077),INDEX(Demand!$B$3:$B$26,C3077))</f>
        <v>700</v>
      </c>
      <c r="T3077" s="7">
        <f t="shared" si="430"/>
        <v>0</v>
      </c>
      <c r="U3077" s="7">
        <f t="shared" si="431"/>
        <v>0</v>
      </c>
    </row>
    <row r="3078" spans="1:21" x14ac:dyDescent="0.2">
      <c r="A3078" s="1">
        <v>5</v>
      </c>
      <c r="B3078" s="1">
        <v>8</v>
      </c>
      <c r="C3078" s="1">
        <v>22</v>
      </c>
      <c r="D3078">
        <v>6</v>
      </c>
      <c r="E3078">
        <v>3.6</v>
      </c>
      <c r="F3078">
        <v>85</v>
      </c>
      <c r="G3078">
        <v>0</v>
      </c>
      <c r="H3078">
        <v>0</v>
      </c>
      <c r="I3078">
        <v>0</v>
      </c>
      <c r="J3078" s="4">
        <f t="shared" si="426"/>
        <v>327.59627608865236</v>
      </c>
      <c r="K3078" s="4">
        <f t="shared" si="427"/>
        <v>-16.106955067257502</v>
      </c>
      <c r="L3078" s="5">
        <f t="shared" si="432"/>
        <v>0</v>
      </c>
      <c r="M3078" s="5">
        <f t="shared" si="433"/>
        <v>0</v>
      </c>
      <c r="N3078" s="6">
        <f t="shared" si="425"/>
        <v>0</v>
      </c>
      <c r="O3078" s="6">
        <f t="shared" si="428"/>
        <v>0</v>
      </c>
      <c r="P3078" s="6">
        <f>FORECAST(J3078,Inputs!$B$10:$B$18,Inputs!$A$10:$A$18)</f>
        <v>33.588854408228258</v>
      </c>
      <c r="Q3078" s="6">
        <f>IF(Inputs!$D$10="Yes",IF('Hourly Calcs'!P3078&gt;'Hourly Calcs'!K3078,'Hourly Calcs'!O3078,N3078+O3078),N3078+O3078)</f>
        <v>0</v>
      </c>
      <c r="R3078" s="12">
        <f t="shared" si="429"/>
        <v>0</v>
      </c>
      <c r="S3078" s="1">
        <f>IF(AND(A3078&gt;=5,A3078&lt;=9),INDEX(Demand!$C$3:$C$26,C3078),INDEX(Demand!$B$3:$B$26,C3078))</f>
        <v>600</v>
      </c>
      <c r="T3078" s="7">
        <f t="shared" si="430"/>
        <v>0</v>
      </c>
      <c r="U3078" s="7">
        <f t="shared" si="431"/>
        <v>0</v>
      </c>
    </row>
    <row r="3079" spans="1:21" x14ac:dyDescent="0.2">
      <c r="A3079" s="1">
        <v>5</v>
      </c>
      <c r="B3079" s="1">
        <v>8</v>
      </c>
      <c r="C3079" s="1">
        <v>23</v>
      </c>
      <c r="D3079">
        <v>5.8</v>
      </c>
      <c r="E3079">
        <v>3.6</v>
      </c>
      <c r="F3079">
        <v>86</v>
      </c>
      <c r="G3079">
        <v>0</v>
      </c>
      <c r="H3079">
        <v>0</v>
      </c>
      <c r="I3079">
        <v>0</v>
      </c>
      <c r="J3079" s="4">
        <f t="shared" si="426"/>
        <v>342.056623787484</v>
      </c>
      <c r="K3079" s="4">
        <f t="shared" si="427"/>
        <v>-20.141129709437479</v>
      </c>
      <c r="L3079" s="5">
        <f t="shared" si="432"/>
        <v>0</v>
      </c>
      <c r="M3079" s="5">
        <f t="shared" si="433"/>
        <v>0</v>
      </c>
      <c r="N3079" s="6">
        <f t="shared" si="425"/>
        <v>0</v>
      </c>
      <c r="O3079" s="6">
        <f t="shared" si="428"/>
        <v>0</v>
      </c>
      <c r="P3079" s="6">
        <f>FORECAST(J3079,Inputs!$B$10:$B$18,Inputs!$A$10:$A$18)</f>
        <v>33.722746516550778</v>
      </c>
      <c r="Q3079" s="6">
        <f>IF(Inputs!$D$10="Yes",IF('Hourly Calcs'!P3079&gt;'Hourly Calcs'!K3079,'Hourly Calcs'!O3079,N3079+O3079),N3079+O3079)</f>
        <v>0</v>
      </c>
      <c r="R3079" s="12">
        <f t="shared" si="429"/>
        <v>0</v>
      </c>
      <c r="S3079" s="1">
        <f>IF(AND(A3079&gt;=5,A3079&lt;=9),INDEX(Demand!$C$3:$C$26,C3079),INDEX(Demand!$B$3:$B$26,C3079))</f>
        <v>500</v>
      </c>
      <c r="T3079" s="7">
        <f t="shared" si="430"/>
        <v>0</v>
      </c>
      <c r="U3079" s="7">
        <f t="shared" si="431"/>
        <v>0</v>
      </c>
    </row>
    <row r="3080" spans="1:21" x14ac:dyDescent="0.2">
      <c r="A3080" s="1">
        <v>5</v>
      </c>
      <c r="B3080" s="1">
        <v>8</v>
      </c>
      <c r="C3080" s="1">
        <v>24</v>
      </c>
      <c r="D3080">
        <v>6.2</v>
      </c>
      <c r="E3080">
        <v>4.0999999999999996</v>
      </c>
      <c r="F3080">
        <v>86</v>
      </c>
      <c r="G3080">
        <v>0</v>
      </c>
      <c r="H3080">
        <v>0</v>
      </c>
      <c r="I3080">
        <v>0</v>
      </c>
      <c r="J3080" s="4">
        <f t="shared" si="426"/>
        <v>357.28653216115401</v>
      </c>
      <c r="K3080" s="4">
        <f t="shared" si="427"/>
        <v>-21.835430432628286</v>
      </c>
      <c r="L3080" s="5">
        <f t="shared" si="432"/>
        <v>0</v>
      </c>
      <c r="M3080" s="5">
        <f t="shared" si="433"/>
        <v>0</v>
      </c>
      <c r="N3080" s="6">
        <f t="shared" si="425"/>
        <v>0</v>
      </c>
      <c r="O3080" s="6">
        <f t="shared" si="428"/>
        <v>0</v>
      </c>
      <c r="P3080" s="6">
        <f>FORECAST(J3080,Inputs!$B$10:$B$18,Inputs!$A$10:$A$18)</f>
        <v>33.863764186677351</v>
      </c>
      <c r="Q3080" s="6">
        <f>IF(Inputs!$D$10="Yes",IF('Hourly Calcs'!P3080&gt;'Hourly Calcs'!K3080,'Hourly Calcs'!O3080,N3080+O3080),N3080+O3080)</f>
        <v>0</v>
      </c>
      <c r="R3080" s="12">
        <f t="shared" si="429"/>
        <v>0</v>
      </c>
      <c r="S3080" s="1">
        <f>IF(AND(A3080&gt;=5,A3080&lt;=9),INDEX(Demand!$C$3:$C$26,C3080),INDEX(Demand!$B$3:$B$26,C3080))</f>
        <v>400</v>
      </c>
      <c r="T3080" s="7">
        <f t="shared" si="430"/>
        <v>0</v>
      </c>
      <c r="U3080" s="7">
        <f t="shared" si="431"/>
        <v>0</v>
      </c>
    </row>
    <row r="3081" spans="1:21" x14ac:dyDescent="0.2">
      <c r="A3081" s="1">
        <v>5</v>
      </c>
      <c r="B3081" s="1">
        <v>9</v>
      </c>
      <c r="C3081" s="1">
        <v>1</v>
      </c>
      <c r="D3081">
        <v>6.2</v>
      </c>
      <c r="E3081">
        <v>4.5999999999999996</v>
      </c>
      <c r="F3081">
        <v>89</v>
      </c>
      <c r="G3081">
        <v>0</v>
      </c>
      <c r="H3081">
        <v>0</v>
      </c>
      <c r="I3081">
        <v>0</v>
      </c>
      <c r="J3081" s="4">
        <f t="shared" si="426"/>
        <v>12.641509078354431</v>
      </c>
      <c r="K3081" s="4">
        <f t="shared" si="427"/>
        <v>-21.001210120689436</v>
      </c>
      <c r="L3081" s="5">
        <f t="shared" si="432"/>
        <v>0</v>
      </c>
      <c r="M3081" s="5">
        <f t="shared" si="433"/>
        <v>0</v>
      </c>
      <c r="N3081" s="6">
        <f t="shared" ref="N3081:N3144" si="434">H3081*MAX(0,COS(2*ASIN(SQRT(SIN(RADIANS($B$4))^2+COS(RADIANS($K3081))^2-2*SIN(RADIANS($B$4))*COS(RADIANS($K3081))*COS(RADIANS($J3081-$B$5))+(SIN(RADIANS($K3081))-COS(RADIANS($B$4)))^2)/2)))</f>
        <v>0</v>
      </c>
      <c r="O3081" s="6">
        <f t="shared" si="428"/>
        <v>0</v>
      </c>
      <c r="P3081" s="6">
        <f>FORECAST(J3081,Inputs!$B$10:$B$18,Inputs!$A$10:$A$18)</f>
        <v>30.672606565540317</v>
      </c>
      <c r="Q3081" s="6">
        <f>IF(Inputs!$D$10="Yes",IF('Hourly Calcs'!P3081&gt;'Hourly Calcs'!K3081,'Hourly Calcs'!O3081,N3081+O3081),N3081+O3081)</f>
        <v>0</v>
      </c>
      <c r="R3081" s="12">
        <f t="shared" si="429"/>
        <v>0</v>
      </c>
      <c r="S3081" s="1">
        <f>IF(AND(A3081&gt;=5,A3081&lt;=9),INDEX(Demand!$C$3:$C$26,C3081),INDEX(Demand!$B$3:$B$26,C3081))</f>
        <v>350</v>
      </c>
      <c r="T3081" s="7">
        <f t="shared" si="430"/>
        <v>0</v>
      </c>
      <c r="U3081" s="7">
        <f t="shared" si="431"/>
        <v>0</v>
      </c>
    </row>
    <row r="3082" spans="1:21" x14ac:dyDescent="0.2">
      <c r="A3082" s="1">
        <v>5</v>
      </c>
      <c r="B3082" s="1">
        <v>9</v>
      </c>
      <c r="C3082" s="1">
        <v>2</v>
      </c>
      <c r="D3082">
        <v>5.7</v>
      </c>
      <c r="E3082">
        <v>4.3</v>
      </c>
      <c r="F3082">
        <v>91</v>
      </c>
      <c r="G3082">
        <v>0</v>
      </c>
      <c r="H3082">
        <v>0</v>
      </c>
      <c r="I3082">
        <v>0</v>
      </c>
      <c r="J3082" s="4">
        <f t="shared" ref="J3082:J3145" si="435">solarazimuth($B$2,$B$3,$B$1,A3082,B3082,C3082,0,0,0,0)</f>
        <v>27.419132181898675</v>
      </c>
      <c r="K3082" s="4">
        <f t="shared" ref="K3082:K3145" si="436">solarelevation($B$2,$B$3,$B$1,A3082,B3082,C3082,0,0,0,0)</f>
        <v>-17.733008578079506</v>
      </c>
      <c r="L3082" s="5">
        <f t="shared" si="432"/>
        <v>0</v>
      </c>
      <c r="M3082" s="5">
        <f t="shared" si="433"/>
        <v>0</v>
      </c>
      <c r="N3082" s="6">
        <f t="shared" si="434"/>
        <v>0</v>
      </c>
      <c r="O3082" s="6">
        <f t="shared" ref="O3082:O3145" si="437">$I3082*(1+COS(RADIANS($B$4)))/2</f>
        <v>0</v>
      </c>
      <c r="P3082" s="6">
        <f>FORECAST(J3082,Inputs!$B$10:$B$18,Inputs!$A$10:$A$18)</f>
        <v>30.809436409091653</v>
      </c>
      <c r="Q3082" s="6">
        <f>IF(Inputs!$D$10="Yes",IF('Hourly Calcs'!P3082&gt;'Hourly Calcs'!K3082,'Hourly Calcs'!O3082,N3082+O3082),N3082+O3082)</f>
        <v>0</v>
      </c>
      <c r="R3082" s="12">
        <f t="shared" ref="R3082:R3145" si="438">$B$6*$E$1*Q3082</f>
        <v>0</v>
      </c>
      <c r="S3082" s="1">
        <f>IF(AND(A3082&gt;=5,A3082&lt;=9),INDEX(Demand!$C$3:$C$26,C3082),INDEX(Demand!$B$3:$B$26,C3082))</f>
        <v>350</v>
      </c>
      <c r="T3082" s="7">
        <f t="shared" ref="T3082:T3145" si="439">S3082-MAX(0,S3082-R3082)</f>
        <v>0</v>
      </c>
      <c r="U3082" s="7">
        <f t="shared" ref="U3082:U3145" si="440">MAX(0,R3082-S3082)</f>
        <v>0</v>
      </c>
    </row>
    <row r="3083" spans="1:21" x14ac:dyDescent="0.2">
      <c r="A3083" s="1">
        <v>5</v>
      </c>
      <c r="B3083" s="1">
        <v>9</v>
      </c>
      <c r="C3083" s="1">
        <v>3</v>
      </c>
      <c r="D3083">
        <v>6</v>
      </c>
      <c r="E3083">
        <v>4.5999999999999996</v>
      </c>
      <c r="F3083">
        <v>91</v>
      </c>
      <c r="G3083">
        <v>0</v>
      </c>
      <c r="H3083">
        <v>0</v>
      </c>
      <c r="I3083">
        <v>0</v>
      </c>
      <c r="J3083" s="4">
        <f t="shared" si="435"/>
        <v>41.168012180435312</v>
      </c>
      <c r="K3083" s="4">
        <f t="shared" si="436"/>
        <v>-12.36465691335421</v>
      </c>
      <c r="L3083" s="5">
        <f t="shared" si="432"/>
        <v>0</v>
      </c>
      <c r="M3083" s="5">
        <f t="shared" si="433"/>
        <v>0</v>
      </c>
      <c r="N3083" s="6">
        <f t="shared" si="434"/>
        <v>0</v>
      </c>
      <c r="O3083" s="6">
        <f t="shared" si="437"/>
        <v>0</v>
      </c>
      <c r="P3083" s="6">
        <f>FORECAST(J3083,Inputs!$B$10:$B$18,Inputs!$A$10:$A$18)</f>
        <v>30.936740853522547</v>
      </c>
      <c r="Q3083" s="6">
        <f>IF(Inputs!$D$10="Yes",IF('Hourly Calcs'!P3083&gt;'Hourly Calcs'!K3083,'Hourly Calcs'!O3083,N3083+O3083),N3083+O3083)</f>
        <v>0</v>
      </c>
      <c r="R3083" s="12">
        <f t="shared" si="438"/>
        <v>0</v>
      </c>
      <c r="S3083" s="1">
        <f>IF(AND(A3083&gt;=5,A3083&lt;=9),INDEX(Demand!$C$3:$C$26,C3083),INDEX(Demand!$B$3:$B$26,C3083))</f>
        <v>350</v>
      </c>
      <c r="T3083" s="7">
        <f t="shared" si="439"/>
        <v>0</v>
      </c>
      <c r="U3083" s="7">
        <f t="shared" si="440"/>
        <v>0</v>
      </c>
    </row>
    <row r="3084" spans="1:21" x14ac:dyDescent="0.2">
      <c r="A3084" s="1">
        <v>5</v>
      </c>
      <c r="B3084" s="1">
        <v>9</v>
      </c>
      <c r="C3084" s="1">
        <v>4</v>
      </c>
      <c r="D3084">
        <v>6.4</v>
      </c>
      <c r="E3084">
        <v>5</v>
      </c>
      <c r="F3084">
        <v>91</v>
      </c>
      <c r="G3084">
        <v>0</v>
      </c>
      <c r="H3084">
        <v>0</v>
      </c>
      <c r="I3084">
        <v>0</v>
      </c>
      <c r="J3084" s="4">
        <f t="shared" si="435"/>
        <v>53.806138000159265</v>
      </c>
      <c r="K3084" s="4">
        <f t="shared" si="436"/>
        <v>-5.3255640202735748</v>
      </c>
      <c r="L3084" s="5">
        <f t="shared" si="432"/>
        <v>0</v>
      </c>
      <c r="M3084" s="5">
        <f t="shared" si="433"/>
        <v>0</v>
      </c>
      <c r="N3084" s="6">
        <f t="shared" si="434"/>
        <v>0</v>
      </c>
      <c r="O3084" s="6">
        <f t="shared" si="437"/>
        <v>0</v>
      </c>
      <c r="P3084" s="6">
        <f>FORECAST(J3084,Inputs!$B$10:$B$18,Inputs!$A$10:$A$18)</f>
        <v>31.05376053703851</v>
      </c>
      <c r="Q3084" s="6">
        <f>IF(Inputs!$D$10="Yes",IF('Hourly Calcs'!P3084&gt;'Hourly Calcs'!K3084,'Hourly Calcs'!O3084,N3084+O3084),N3084+O3084)</f>
        <v>0</v>
      </c>
      <c r="R3084" s="12">
        <f t="shared" si="438"/>
        <v>0</v>
      </c>
      <c r="S3084" s="1">
        <f>IF(AND(A3084&gt;=5,A3084&lt;=9),INDEX(Demand!$C$3:$C$26,C3084),INDEX(Demand!$B$3:$B$26,C3084))</f>
        <v>350</v>
      </c>
      <c r="T3084" s="7">
        <f t="shared" si="439"/>
        <v>0</v>
      </c>
      <c r="U3084" s="7">
        <f t="shared" si="440"/>
        <v>0</v>
      </c>
    </row>
    <row r="3085" spans="1:21" x14ac:dyDescent="0.2">
      <c r="A3085" s="1">
        <v>5</v>
      </c>
      <c r="B3085" s="1">
        <v>9</v>
      </c>
      <c r="C3085" s="1">
        <v>5</v>
      </c>
      <c r="D3085">
        <v>6</v>
      </c>
      <c r="E3085">
        <v>4.8</v>
      </c>
      <c r="F3085">
        <v>92</v>
      </c>
      <c r="G3085">
        <v>2</v>
      </c>
      <c r="H3085">
        <v>0</v>
      </c>
      <c r="I3085">
        <v>2</v>
      </c>
      <c r="J3085" s="4">
        <f t="shared" si="435"/>
        <v>65.547261847171271</v>
      </c>
      <c r="K3085" s="4">
        <f t="shared" si="436"/>
        <v>3.0467409224948625</v>
      </c>
      <c r="L3085" s="5">
        <f t="shared" si="432"/>
        <v>0</v>
      </c>
      <c r="M3085" s="5">
        <f t="shared" si="433"/>
        <v>30.953259077505137</v>
      </c>
      <c r="N3085" s="6">
        <f t="shared" si="434"/>
        <v>0</v>
      </c>
      <c r="O3085" s="6">
        <f t="shared" si="437"/>
        <v>1.8290375725550416</v>
      </c>
      <c r="P3085" s="6">
        <f>FORECAST(J3085,Inputs!$B$10:$B$18,Inputs!$A$10:$A$18)</f>
        <v>31.162474646733067</v>
      </c>
      <c r="Q3085" s="6">
        <f>IF(Inputs!$D$10="Yes",IF('Hourly Calcs'!P3085&gt;'Hourly Calcs'!K3085,'Hourly Calcs'!O3085,N3085+O3085),N3085+O3085)</f>
        <v>1.8290375725550416</v>
      </c>
      <c r="R3085" s="12">
        <f t="shared" si="438"/>
        <v>8.6915865447815577</v>
      </c>
      <c r="S3085" s="1">
        <f>IF(AND(A3085&gt;=5,A3085&lt;=9),INDEX(Demand!$C$3:$C$26,C3085),INDEX(Demand!$B$3:$B$26,C3085))</f>
        <v>350</v>
      </c>
      <c r="T3085" s="7">
        <f t="shared" si="439"/>
        <v>8.6915865447815577</v>
      </c>
      <c r="U3085" s="7">
        <f t="shared" si="440"/>
        <v>0</v>
      </c>
    </row>
    <row r="3086" spans="1:21" x14ac:dyDescent="0.2">
      <c r="A3086" s="1">
        <v>5</v>
      </c>
      <c r="B3086" s="1">
        <v>9</v>
      </c>
      <c r="C3086" s="1">
        <v>6</v>
      </c>
      <c r="D3086">
        <v>6.8</v>
      </c>
      <c r="E3086">
        <v>5.6</v>
      </c>
      <c r="F3086">
        <v>92</v>
      </c>
      <c r="G3086">
        <v>48</v>
      </c>
      <c r="H3086">
        <v>32</v>
      </c>
      <c r="I3086">
        <v>44</v>
      </c>
      <c r="J3086" s="4">
        <f t="shared" si="435"/>
        <v>76.786941742205528</v>
      </c>
      <c r="K3086" s="4">
        <f t="shared" si="436"/>
        <v>11.866179182932271</v>
      </c>
      <c r="L3086" s="5">
        <f t="shared" si="432"/>
        <v>88.213058257794472</v>
      </c>
      <c r="M3086" s="5">
        <f t="shared" si="433"/>
        <v>22.133820817067729</v>
      </c>
      <c r="N3086" s="6">
        <f t="shared" si="434"/>
        <v>6.0011776458609249</v>
      </c>
      <c r="O3086" s="6">
        <f t="shared" si="437"/>
        <v>40.238826596210913</v>
      </c>
      <c r="P3086" s="6">
        <f>FORECAST(J3086,Inputs!$B$10:$B$18,Inputs!$A$10:$A$18)</f>
        <v>31.266545756872272</v>
      </c>
      <c r="Q3086" s="6">
        <f>IF(Inputs!$D$10="Yes",IF('Hourly Calcs'!P3086&gt;'Hourly Calcs'!K3086,'Hourly Calcs'!O3086,N3086+O3086),N3086+O3086)</f>
        <v>40.238826596210913</v>
      </c>
      <c r="R3086" s="12">
        <f t="shared" si="438"/>
        <v>191.21490398519424</v>
      </c>
      <c r="S3086" s="1">
        <f>IF(AND(A3086&gt;=5,A3086&lt;=9),INDEX(Demand!$C$3:$C$26,C3086),INDEX(Demand!$B$3:$B$26,C3086))</f>
        <v>350</v>
      </c>
      <c r="T3086" s="7">
        <f t="shared" si="439"/>
        <v>191.21490398519424</v>
      </c>
      <c r="U3086" s="7">
        <f t="shared" si="440"/>
        <v>0</v>
      </c>
    </row>
    <row r="3087" spans="1:21" x14ac:dyDescent="0.2">
      <c r="A3087" s="1">
        <v>5</v>
      </c>
      <c r="B3087" s="1">
        <v>9</v>
      </c>
      <c r="C3087" s="1">
        <v>7</v>
      </c>
      <c r="D3087">
        <v>9.1</v>
      </c>
      <c r="E3087">
        <v>6</v>
      </c>
      <c r="F3087">
        <v>81</v>
      </c>
      <c r="G3087">
        <v>189</v>
      </c>
      <c r="H3087">
        <v>243</v>
      </c>
      <c r="I3087">
        <v>119</v>
      </c>
      <c r="J3087" s="4">
        <f t="shared" si="435"/>
        <v>88.047725938703039</v>
      </c>
      <c r="K3087" s="4">
        <f t="shared" si="436"/>
        <v>21.236741955769972</v>
      </c>
      <c r="L3087" s="5">
        <f t="shared" si="432"/>
        <v>76.952274061296961</v>
      </c>
      <c r="M3087" s="5">
        <f t="shared" si="433"/>
        <v>12.763258044230028</v>
      </c>
      <c r="N3087" s="6">
        <f t="shared" si="434"/>
        <v>101.5661568925008</v>
      </c>
      <c r="O3087" s="6">
        <f t="shared" si="437"/>
        <v>108.82773556702497</v>
      </c>
      <c r="P3087" s="6">
        <f>FORECAST(J3087,Inputs!$B$10:$B$18,Inputs!$A$10:$A$18)</f>
        <v>31.370812277210213</v>
      </c>
      <c r="Q3087" s="6">
        <f>IF(Inputs!$D$10="Yes",IF('Hourly Calcs'!P3087&gt;'Hourly Calcs'!K3087,'Hourly Calcs'!O3087,N3087+O3087),N3087+O3087)</f>
        <v>108.82773556702497</v>
      </c>
      <c r="R3087" s="12">
        <f t="shared" si="438"/>
        <v>517.14939941450268</v>
      </c>
      <c r="S3087" s="1">
        <f>IF(AND(A3087&gt;=5,A3087&lt;=9),INDEX(Demand!$C$3:$C$26,C3087),INDEX(Demand!$B$3:$B$26,C3087))</f>
        <v>350</v>
      </c>
      <c r="T3087" s="7">
        <f t="shared" si="439"/>
        <v>350</v>
      </c>
      <c r="U3087" s="7">
        <f t="shared" si="440"/>
        <v>167.14939941450268</v>
      </c>
    </row>
    <row r="3088" spans="1:21" x14ac:dyDescent="0.2">
      <c r="A3088" s="1">
        <v>5</v>
      </c>
      <c r="B3088" s="1">
        <v>9</v>
      </c>
      <c r="C3088" s="1">
        <v>8</v>
      </c>
      <c r="D3088">
        <v>9.9</v>
      </c>
      <c r="E3088">
        <v>6</v>
      </c>
      <c r="F3088">
        <v>77</v>
      </c>
      <c r="G3088">
        <v>363</v>
      </c>
      <c r="H3088">
        <v>482</v>
      </c>
      <c r="I3088">
        <v>147</v>
      </c>
      <c r="J3088" s="4">
        <f t="shared" si="435"/>
        <v>100.0033866097658</v>
      </c>
      <c r="K3088" s="4">
        <f t="shared" si="436"/>
        <v>30.686271236866808</v>
      </c>
      <c r="L3088" s="5">
        <f t="shared" si="432"/>
        <v>64.996613390234202</v>
      </c>
      <c r="M3088" s="5">
        <f t="shared" si="433"/>
        <v>3.3137287631331915</v>
      </c>
      <c r="N3088" s="6">
        <f t="shared" si="434"/>
        <v>301.89964404289429</v>
      </c>
      <c r="O3088" s="6">
        <f t="shared" si="437"/>
        <v>134.43426158279556</v>
      </c>
      <c r="P3088" s="6">
        <f>FORECAST(J3088,Inputs!$B$10:$B$18,Inputs!$A$10:$A$18)</f>
        <v>31.48151283897931</v>
      </c>
      <c r="Q3088" s="6">
        <f>IF(Inputs!$D$10="Yes",IF('Hourly Calcs'!P3088&gt;'Hourly Calcs'!K3088,'Hourly Calcs'!O3088,N3088+O3088),N3088+O3088)</f>
        <v>134.43426158279556</v>
      </c>
      <c r="R3088" s="12">
        <f t="shared" si="438"/>
        <v>638.83161104144449</v>
      </c>
      <c r="S3088" s="1">
        <f>IF(AND(A3088&gt;=5,A3088&lt;=9),INDEX(Demand!$C$3:$C$26,C3088),INDEX(Demand!$B$3:$B$26,C3088))</f>
        <v>350</v>
      </c>
      <c r="T3088" s="7">
        <f t="shared" si="439"/>
        <v>350</v>
      </c>
      <c r="U3088" s="7">
        <f t="shared" si="440"/>
        <v>288.83161104144449</v>
      </c>
    </row>
    <row r="3089" spans="1:21" x14ac:dyDescent="0.2">
      <c r="A3089" s="1">
        <v>5</v>
      </c>
      <c r="B3089" s="1">
        <v>9</v>
      </c>
      <c r="C3089" s="1">
        <v>9</v>
      </c>
      <c r="D3089">
        <v>10.8</v>
      </c>
      <c r="E3089">
        <v>5.6</v>
      </c>
      <c r="F3089">
        <v>70</v>
      </c>
      <c r="G3089">
        <v>541</v>
      </c>
      <c r="H3089">
        <v>659</v>
      </c>
      <c r="I3089">
        <v>150</v>
      </c>
      <c r="J3089" s="4">
        <f t="shared" si="435"/>
        <v>113.57014862203199</v>
      </c>
      <c r="K3089" s="4">
        <f t="shared" si="436"/>
        <v>39.764771620230327</v>
      </c>
      <c r="L3089" s="5">
        <f t="shared" si="432"/>
        <v>51.429851377968006</v>
      </c>
      <c r="M3089" s="5">
        <f t="shared" si="433"/>
        <v>5.7647716202303272</v>
      </c>
      <c r="N3089" s="6">
        <f t="shared" si="434"/>
        <v>526.06375626175634</v>
      </c>
      <c r="O3089" s="6">
        <f t="shared" si="437"/>
        <v>137.17781794162812</v>
      </c>
      <c r="P3089" s="6">
        <f>FORECAST(J3089,Inputs!$B$10:$B$18,Inputs!$A$10:$A$18)</f>
        <v>31.607131005759552</v>
      </c>
      <c r="Q3089" s="6">
        <f>IF(Inputs!$D$10="Yes",IF('Hourly Calcs'!P3089&gt;'Hourly Calcs'!K3089,'Hourly Calcs'!O3089,N3089+O3089),N3089+O3089)</f>
        <v>663.24157420338452</v>
      </c>
      <c r="R3089" s="12">
        <f t="shared" si="438"/>
        <v>3151.7239606144831</v>
      </c>
      <c r="S3089" s="1">
        <f>IF(AND(A3089&gt;=5,A3089&lt;=9),INDEX(Demand!$C$3:$C$26,C3089),INDEX(Demand!$B$3:$B$26,C3089))</f>
        <v>350</v>
      </c>
      <c r="T3089" s="7">
        <f t="shared" si="439"/>
        <v>350</v>
      </c>
      <c r="U3089" s="7">
        <f t="shared" si="440"/>
        <v>2801.7239606144831</v>
      </c>
    </row>
    <row r="3090" spans="1:21" x14ac:dyDescent="0.2">
      <c r="A3090" s="1">
        <v>5</v>
      </c>
      <c r="B3090" s="1">
        <v>9</v>
      </c>
      <c r="C3090" s="1">
        <v>10</v>
      </c>
      <c r="D3090">
        <v>11.6</v>
      </c>
      <c r="E3090">
        <v>4.9000000000000004</v>
      </c>
      <c r="F3090">
        <v>63</v>
      </c>
      <c r="G3090">
        <v>689</v>
      </c>
      <c r="H3090">
        <v>768</v>
      </c>
      <c r="I3090">
        <v>143</v>
      </c>
      <c r="J3090" s="4">
        <f t="shared" si="435"/>
        <v>129.99861884818958</v>
      </c>
      <c r="K3090" s="4">
        <f t="shared" si="436"/>
        <v>47.838439535200209</v>
      </c>
      <c r="L3090" s="5">
        <f t="shared" si="432"/>
        <v>35.001381151810421</v>
      </c>
      <c r="M3090" s="5">
        <f t="shared" si="433"/>
        <v>13.838439535200209</v>
      </c>
      <c r="N3090" s="6">
        <f t="shared" si="434"/>
        <v>708.08557394917557</v>
      </c>
      <c r="O3090" s="6">
        <f t="shared" si="437"/>
        <v>130.77618643768548</v>
      </c>
      <c r="P3090" s="6">
        <f>FORECAST(J3090,Inputs!$B$10:$B$18,Inputs!$A$10:$A$18)</f>
        <v>31.759246470816567</v>
      </c>
      <c r="Q3090" s="6">
        <f>IF(Inputs!$D$10="Yes",IF('Hourly Calcs'!P3090&gt;'Hourly Calcs'!K3090,'Hourly Calcs'!O3090,N3090+O3090),N3090+O3090)</f>
        <v>838.86176038686108</v>
      </c>
      <c r="R3090" s="12">
        <f t="shared" si="438"/>
        <v>3986.2710853583635</v>
      </c>
      <c r="S3090" s="1">
        <f>IF(AND(A3090&gt;=5,A3090&lt;=9),INDEX(Demand!$C$3:$C$26,C3090),INDEX(Demand!$B$3:$B$26,C3090))</f>
        <v>600</v>
      </c>
      <c r="T3090" s="7">
        <f t="shared" si="439"/>
        <v>600</v>
      </c>
      <c r="U3090" s="7">
        <f t="shared" si="440"/>
        <v>3386.2710853583635</v>
      </c>
    </row>
    <row r="3091" spans="1:21" x14ac:dyDescent="0.2">
      <c r="A3091" s="1">
        <v>5</v>
      </c>
      <c r="B3091" s="1">
        <v>9</v>
      </c>
      <c r="C3091" s="1">
        <v>11</v>
      </c>
      <c r="D3091">
        <v>12.3</v>
      </c>
      <c r="E3091">
        <v>4.9000000000000004</v>
      </c>
      <c r="F3091">
        <v>61</v>
      </c>
      <c r="G3091">
        <v>789</v>
      </c>
      <c r="H3091">
        <v>815</v>
      </c>
      <c r="I3091">
        <v>141</v>
      </c>
      <c r="J3091" s="4">
        <f t="shared" si="435"/>
        <v>150.62598409203443</v>
      </c>
      <c r="K3091" s="4">
        <f t="shared" si="436"/>
        <v>53.925538301939852</v>
      </c>
      <c r="L3091" s="5">
        <f t="shared" si="432"/>
        <v>14.374015907965571</v>
      </c>
      <c r="M3091" s="5">
        <f t="shared" si="433"/>
        <v>19.925538301939852</v>
      </c>
      <c r="N3091" s="6">
        <f t="shared" si="434"/>
        <v>806.06516672974681</v>
      </c>
      <c r="O3091" s="6">
        <f t="shared" si="437"/>
        <v>128.94714886513043</v>
      </c>
      <c r="P3091" s="6">
        <f>FORECAST(J3091,Inputs!$B$10:$B$18,Inputs!$A$10:$A$18)</f>
        <v>31.950240593444761</v>
      </c>
      <c r="Q3091" s="6">
        <f>IF(Inputs!$D$10="Yes",IF('Hourly Calcs'!P3091&gt;'Hourly Calcs'!K3091,'Hourly Calcs'!O3091,N3091+O3091),N3091+O3091)</f>
        <v>935.01231559487724</v>
      </c>
      <c r="R3091" s="12">
        <f t="shared" si="438"/>
        <v>4443.1785237068561</v>
      </c>
      <c r="S3091" s="1">
        <f>IF(AND(A3091&gt;=5,A3091&lt;=9),INDEX(Demand!$C$3:$C$26,C3091),INDEX(Demand!$B$3:$B$26,C3091))</f>
        <v>600</v>
      </c>
      <c r="T3091" s="7">
        <f t="shared" si="439"/>
        <v>600</v>
      </c>
      <c r="U3091" s="7">
        <f t="shared" si="440"/>
        <v>3843.1785237068561</v>
      </c>
    </row>
    <row r="3092" spans="1:21" x14ac:dyDescent="0.2">
      <c r="A3092" s="1">
        <v>5</v>
      </c>
      <c r="B3092" s="1">
        <v>9</v>
      </c>
      <c r="C3092" s="1">
        <v>12</v>
      </c>
      <c r="D3092">
        <v>12.2</v>
      </c>
      <c r="E3092">
        <v>3.7</v>
      </c>
      <c r="F3092">
        <v>56</v>
      </c>
      <c r="G3092">
        <v>848</v>
      </c>
      <c r="H3092">
        <v>832</v>
      </c>
      <c r="I3092">
        <v>149</v>
      </c>
      <c r="J3092" s="4">
        <f t="shared" si="435"/>
        <v>175.42034503715584</v>
      </c>
      <c r="K3092" s="4">
        <f t="shared" si="436"/>
        <v>56.727036540943175</v>
      </c>
      <c r="L3092" s="5">
        <f t="shared" si="432"/>
        <v>10.42034503715584</v>
      </c>
      <c r="M3092" s="5">
        <f t="shared" si="433"/>
        <v>22.727036540943175</v>
      </c>
      <c r="N3092" s="6">
        <f t="shared" si="434"/>
        <v>827.72328348630015</v>
      </c>
      <c r="O3092" s="6">
        <f t="shared" si="437"/>
        <v>136.26329915535061</v>
      </c>
      <c r="P3092" s="6">
        <f>FORECAST(J3092,Inputs!$B$10:$B$18,Inputs!$A$10:$A$18)</f>
        <v>32.179818009603295</v>
      </c>
      <c r="Q3092" s="6">
        <f>IF(Inputs!$D$10="Yes",IF('Hourly Calcs'!P3092&gt;'Hourly Calcs'!K3092,'Hourly Calcs'!O3092,N3092+O3092),N3092+O3092)</f>
        <v>963.98658264165078</v>
      </c>
      <c r="R3092" s="12">
        <f t="shared" si="438"/>
        <v>4580.8642407131247</v>
      </c>
      <c r="S3092" s="1">
        <f>IF(AND(A3092&gt;=5,A3092&lt;=9),INDEX(Demand!$C$3:$C$26,C3092),INDEX(Demand!$B$3:$B$26,C3092))</f>
        <v>600</v>
      </c>
      <c r="T3092" s="7">
        <f t="shared" si="439"/>
        <v>600</v>
      </c>
      <c r="U3092" s="7">
        <f t="shared" si="440"/>
        <v>3980.8642407131247</v>
      </c>
    </row>
    <row r="3093" spans="1:21" x14ac:dyDescent="0.2">
      <c r="A3093" s="1">
        <v>5</v>
      </c>
      <c r="B3093" s="1">
        <v>9</v>
      </c>
      <c r="C3093" s="1">
        <v>13</v>
      </c>
      <c r="D3093">
        <v>12</v>
      </c>
      <c r="E3093">
        <v>3.2</v>
      </c>
      <c r="F3093">
        <v>55</v>
      </c>
      <c r="G3093">
        <v>853</v>
      </c>
      <c r="H3093">
        <v>835</v>
      </c>
      <c r="I3093">
        <v>149</v>
      </c>
      <c r="J3093" s="4">
        <f t="shared" si="435"/>
        <v>201.05497243732225</v>
      </c>
      <c r="K3093" s="4">
        <f t="shared" si="436"/>
        <v>55.367298510989293</v>
      </c>
      <c r="L3093" s="5">
        <f t="shared" si="432"/>
        <v>36.054972437322249</v>
      </c>
      <c r="M3093" s="5">
        <f t="shared" si="433"/>
        <v>21.367298510989293</v>
      </c>
      <c r="N3093" s="6">
        <f t="shared" si="434"/>
        <v>784.12001963014575</v>
      </c>
      <c r="O3093" s="6">
        <f t="shared" si="437"/>
        <v>136.26329915535061</v>
      </c>
      <c r="P3093" s="6">
        <f>FORECAST(J3093,Inputs!$B$10:$B$18,Inputs!$A$10:$A$18)</f>
        <v>32.417175670715942</v>
      </c>
      <c r="Q3093" s="6">
        <f>IF(Inputs!$D$10="Yes",IF('Hourly Calcs'!P3093&gt;'Hourly Calcs'!K3093,'Hourly Calcs'!O3093,N3093+O3093),N3093+O3093)</f>
        <v>920.38331878549639</v>
      </c>
      <c r="R3093" s="12">
        <f t="shared" si="438"/>
        <v>4373.6615308686787</v>
      </c>
      <c r="S3093" s="1">
        <f>IF(AND(A3093&gt;=5,A3093&lt;=9),INDEX(Demand!$C$3:$C$26,C3093),INDEX(Demand!$B$3:$B$26,C3093))</f>
        <v>600</v>
      </c>
      <c r="T3093" s="7">
        <f t="shared" si="439"/>
        <v>600</v>
      </c>
      <c r="U3093" s="7">
        <f t="shared" si="440"/>
        <v>3773.6615308686787</v>
      </c>
    </row>
    <row r="3094" spans="1:21" x14ac:dyDescent="0.2">
      <c r="A3094" s="1">
        <v>5</v>
      </c>
      <c r="B3094" s="1">
        <v>9</v>
      </c>
      <c r="C3094" s="1">
        <v>14</v>
      </c>
      <c r="D3094">
        <v>12.4</v>
      </c>
      <c r="E3094">
        <v>4.0999999999999996</v>
      </c>
      <c r="F3094">
        <v>57</v>
      </c>
      <c r="G3094">
        <v>803</v>
      </c>
      <c r="H3094">
        <v>821</v>
      </c>
      <c r="I3094">
        <v>142</v>
      </c>
      <c r="J3094" s="4">
        <f t="shared" si="435"/>
        <v>223.317146077009</v>
      </c>
      <c r="K3094" s="4">
        <f t="shared" si="436"/>
        <v>50.300881843986794</v>
      </c>
      <c r="L3094" s="5">
        <f t="shared" si="432"/>
        <v>58.317146077008999</v>
      </c>
      <c r="M3094" s="5">
        <f t="shared" si="433"/>
        <v>16.300881843986794</v>
      </c>
      <c r="N3094" s="6">
        <f t="shared" si="434"/>
        <v>677.7112028866984</v>
      </c>
      <c r="O3094" s="6">
        <f t="shared" si="437"/>
        <v>129.86166765140794</v>
      </c>
      <c r="P3094" s="6">
        <f>FORECAST(J3094,Inputs!$B$10:$B$18,Inputs!$A$10:$A$18)</f>
        <v>32.623306908120455</v>
      </c>
      <c r="Q3094" s="6">
        <f>IF(Inputs!$D$10="Yes",IF('Hourly Calcs'!P3094&gt;'Hourly Calcs'!K3094,'Hourly Calcs'!O3094,N3094+O3094),N3094+O3094)</f>
        <v>807.57287053810637</v>
      </c>
      <c r="R3094" s="12">
        <f t="shared" si="438"/>
        <v>3837.5862807970811</v>
      </c>
      <c r="S3094" s="1">
        <f>IF(AND(A3094&gt;=5,A3094&lt;=9),INDEX(Demand!$C$3:$C$26,C3094),INDEX(Demand!$B$3:$B$26,C3094))</f>
        <v>600</v>
      </c>
      <c r="T3094" s="7">
        <f t="shared" si="439"/>
        <v>600</v>
      </c>
      <c r="U3094" s="7">
        <f t="shared" si="440"/>
        <v>3237.5862807970811</v>
      </c>
    </row>
    <row r="3095" spans="1:21" x14ac:dyDescent="0.2">
      <c r="A3095" s="1">
        <v>5</v>
      </c>
      <c r="B3095" s="1">
        <v>9</v>
      </c>
      <c r="C3095" s="1">
        <v>15</v>
      </c>
      <c r="D3095">
        <v>12.2</v>
      </c>
      <c r="E3095">
        <v>5.8</v>
      </c>
      <c r="F3095">
        <v>65</v>
      </c>
      <c r="G3095">
        <v>685</v>
      </c>
      <c r="H3095">
        <v>692</v>
      </c>
      <c r="I3095">
        <v>182</v>
      </c>
      <c r="J3095" s="4">
        <f t="shared" si="435"/>
        <v>241.11014803711606</v>
      </c>
      <c r="K3095" s="4">
        <f t="shared" si="436"/>
        <v>42.806129127936536</v>
      </c>
      <c r="L3095" s="5">
        <f t="shared" si="432"/>
        <v>76.110148037116062</v>
      </c>
      <c r="M3095" s="5">
        <f t="shared" si="433"/>
        <v>8.8061291279365363</v>
      </c>
      <c r="N3095" s="6">
        <f t="shared" si="434"/>
        <v>457.98765343559796</v>
      </c>
      <c r="O3095" s="6">
        <f t="shared" si="437"/>
        <v>166.44241910250878</v>
      </c>
      <c r="P3095" s="6">
        <f>FORECAST(J3095,Inputs!$B$10:$B$18,Inputs!$A$10:$A$18)</f>
        <v>32.78805692626959</v>
      </c>
      <c r="Q3095" s="6">
        <f>IF(Inputs!$D$10="Yes",IF('Hourly Calcs'!P3095&gt;'Hourly Calcs'!K3095,'Hourly Calcs'!O3095,N3095+O3095),N3095+O3095)</f>
        <v>624.43007253810674</v>
      </c>
      <c r="R3095" s="12">
        <f t="shared" si="438"/>
        <v>2967.2917047010833</v>
      </c>
      <c r="S3095" s="1">
        <f>IF(AND(A3095&gt;=5,A3095&lt;=9),INDEX(Demand!$C$3:$C$26,C3095),INDEX(Demand!$B$3:$B$26,C3095))</f>
        <v>600</v>
      </c>
      <c r="T3095" s="7">
        <f t="shared" si="439"/>
        <v>600</v>
      </c>
      <c r="U3095" s="7">
        <f t="shared" si="440"/>
        <v>2367.2917047010833</v>
      </c>
    </row>
    <row r="3096" spans="1:21" x14ac:dyDescent="0.2">
      <c r="A3096" s="1">
        <v>5</v>
      </c>
      <c r="B3096" s="1">
        <v>9</v>
      </c>
      <c r="C3096" s="1">
        <v>16</v>
      </c>
      <c r="D3096">
        <v>12</v>
      </c>
      <c r="E3096">
        <v>4.8</v>
      </c>
      <c r="F3096">
        <v>61</v>
      </c>
      <c r="G3096">
        <v>563</v>
      </c>
      <c r="H3096">
        <v>717</v>
      </c>
      <c r="I3096">
        <v>123</v>
      </c>
      <c r="J3096" s="4">
        <f t="shared" si="435"/>
        <v>255.53830461009204</v>
      </c>
      <c r="K3096" s="4">
        <f t="shared" si="436"/>
        <v>34.007560312980196</v>
      </c>
      <c r="L3096" s="5">
        <f t="shared" si="432"/>
        <v>0</v>
      </c>
      <c r="M3096" s="5">
        <f t="shared" si="433"/>
        <v>7.5603129801962154E-3</v>
      </c>
      <c r="N3096" s="6">
        <f t="shared" si="434"/>
        <v>329.33784121010461</v>
      </c>
      <c r="O3096" s="6">
        <f t="shared" si="437"/>
        <v>112.48581071213506</v>
      </c>
      <c r="P3096" s="6">
        <f>FORECAST(J3096,Inputs!$B$10:$B$18,Inputs!$A$10:$A$18)</f>
        <v>32.921650968611964</v>
      </c>
      <c r="Q3096" s="6">
        <f>IF(Inputs!$D$10="Yes",IF('Hourly Calcs'!P3096&gt;'Hourly Calcs'!K3096,'Hourly Calcs'!O3096,N3096+O3096),N3096+O3096)</f>
        <v>441.82365192223966</v>
      </c>
      <c r="R3096" s="12">
        <f t="shared" si="438"/>
        <v>2099.5459939344828</v>
      </c>
      <c r="S3096" s="1">
        <f>IF(AND(A3096&gt;=5,A3096&lt;=9),INDEX(Demand!$C$3:$C$26,C3096),INDEX(Demand!$B$3:$B$26,C3096))</f>
        <v>900</v>
      </c>
      <c r="T3096" s="7">
        <f t="shared" si="439"/>
        <v>900</v>
      </c>
      <c r="U3096" s="7">
        <f t="shared" si="440"/>
        <v>1199.5459939344828</v>
      </c>
    </row>
    <row r="3097" spans="1:21" x14ac:dyDescent="0.2">
      <c r="A3097" s="1">
        <v>5</v>
      </c>
      <c r="B3097" s="1">
        <v>9</v>
      </c>
      <c r="C3097" s="1">
        <v>17</v>
      </c>
      <c r="D3097">
        <v>11.1</v>
      </c>
      <c r="E3097">
        <v>4.9000000000000004</v>
      </c>
      <c r="F3097">
        <v>66</v>
      </c>
      <c r="G3097">
        <v>384</v>
      </c>
      <c r="H3097">
        <v>487</v>
      </c>
      <c r="I3097">
        <v>153</v>
      </c>
      <c r="J3097" s="4">
        <f t="shared" si="435"/>
        <v>267.95142127184857</v>
      </c>
      <c r="K3097" s="4">
        <f t="shared" si="436"/>
        <v>24.645955979852104</v>
      </c>
      <c r="L3097" s="5">
        <f t="shared" si="432"/>
        <v>0</v>
      </c>
      <c r="M3097" s="5">
        <f t="shared" si="433"/>
        <v>9.3540440201478958</v>
      </c>
      <c r="N3097" s="6">
        <f t="shared" si="434"/>
        <v>112.88909302639311</v>
      </c>
      <c r="O3097" s="6">
        <f t="shared" si="437"/>
        <v>139.92137430046068</v>
      </c>
      <c r="P3097" s="6">
        <f>FORECAST(J3097,Inputs!$B$10:$B$18,Inputs!$A$10:$A$18)</f>
        <v>33.036587233998596</v>
      </c>
      <c r="Q3097" s="6">
        <f>IF(Inputs!$D$10="Yes",IF('Hourly Calcs'!P3097&gt;'Hourly Calcs'!K3097,'Hourly Calcs'!O3097,N3097+O3097),N3097+O3097)</f>
        <v>139.92137430046068</v>
      </c>
      <c r="R3097" s="12">
        <f t="shared" si="438"/>
        <v>664.90637067578916</v>
      </c>
      <c r="S3097" s="1">
        <f>IF(AND(A3097&gt;=5,A3097&lt;=9),INDEX(Demand!$C$3:$C$26,C3097),INDEX(Demand!$B$3:$B$26,C3097))</f>
        <v>900</v>
      </c>
      <c r="T3097" s="7">
        <f t="shared" si="439"/>
        <v>664.90637067578916</v>
      </c>
      <c r="U3097" s="7">
        <f t="shared" si="440"/>
        <v>0</v>
      </c>
    </row>
    <row r="3098" spans="1:21" x14ac:dyDescent="0.2">
      <c r="A3098" s="1">
        <v>5</v>
      </c>
      <c r="B3098" s="1">
        <v>9</v>
      </c>
      <c r="C3098" s="1">
        <v>18</v>
      </c>
      <c r="D3098">
        <v>10.7</v>
      </c>
      <c r="E3098">
        <v>4.4000000000000004</v>
      </c>
      <c r="F3098">
        <v>65</v>
      </c>
      <c r="G3098">
        <v>216</v>
      </c>
      <c r="H3098">
        <v>349</v>
      </c>
      <c r="I3098">
        <v>105</v>
      </c>
      <c r="J3098" s="4">
        <f t="shared" si="435"/>
        <v>279.37893482483349</v>
      </c>
      <c r="K3098" s="4">
        <f t="shared" si="436"/>
        <v>15.218433172500042</v>
      </c>
      <c r="L3098" s="5">
        <f t="shared" si="432"/>
        <v>0</v>
      </c>
      <c r="M3098" s="5">
        <f t="shared" si="433"/>
        <v>18.781566827499958</v>
      </c>
      <c r="N3098" s="6">
        <f t="shared" si="434"/>
        <v>0</v>
      </c>
      <c r="O3098" s="6">
        <f t="shared" si="437"/>
        <v>96.024472559139681</v>
      </c>
      <c r="P3098" s="6">
        <f>FORECAST(J3098,Inputs!$B$10:$B$18,Inputs!$A$10:$A$18)</f>
        <v>33.142397544674381</v>
      </c>
      <c r="Q3098" s="6">
        <f>IF(Inputs!$D$10="Yes",IF('Hourly Calcs'!P3098&gt;'Hourly Calcs'!K3098,'Hourly Calcs'!O3098,N3098+O3098),N3098+O3098)</f>
        <v>96.024472559139681</v>
      </c>
      <c r="R3098" s="12">
        <f t="shared" si="438"/>
        <v>456.30829360103172</v>
      </c>
      <c r="S3098" s="1">
        <f>IF(AND(A3098&gt;=5,A3098&lt;=9),INDEX(Demand!$C$3:$C$26,C3098),INDEX(Demand!$B$3:$B$26,C3098))</f>
        <v>900</v>
      </c>
      <c r="T3098" s="7">
        <f t="shared" si="439"/>
        <v>456.30829360103172</v>
      </c>
      <c r="U3098" s="7">
        <f t="shared" si="440"/>
        <v>0</v>
      </c>
    </row>
    <row r="3099" spans="1:21" x14ac:dyDescent="0.2">
      <c r="A3099" s="1">
        <v>5</v>
      </c>
      <c r="B3099" s="1">
        <v>9</v>
      </c>
      <c r="C3099" s="1">
        <v>19</v>
      </c>
      <c r="D3099">
        <v>9.5</v>
      </c>
      <c r="E3099">
        <v>5.5</v>
      </c>
      <c r="F3099">
        <v>76</v>
      </c>
      <c r="G3099">
        <v>65</v>
      </c>
      <c r="H3099">
        <v>84</v>
      </c>
      <c r="I3099">
        <v>52</v>
      </c>
      <c r="J3099" s="4">
        <f t="shared" si="435"/>
        <v>290.56686157673499</v>
      </c>
      <c r="K3099" s="4">
        <f t="shared" si="436"/>
        <v>6.1484721530072761</v>
      </c>
      <c r="L3099" s="5">
        <f t="shared" si="432"/>
        <v>0</v>
      </c>
      <c r="M3099" s="5">
        <f t="shared" si="433"/>
        <v>27.851527846992724</v>
      </c>
      <c r="N3099" s="6">
        <f t="shared" si="434"/>
        <v>0</v>
      </c>
      <c r="O3099" s="6">
        <f t="shared" si="437"/>
        <v>47.554976886431085</v>
      </c>
      <c r="P3099" s="6">
        <f>FORECAST(J3099,Inputs!$B$10:$B$18,Inputs!$A$10:$A$18)</f>
        <v>33.245989459043841</v>
      </c>
      <c r="Q3099" s="6">
        <f>IF(Inputs!$D$10="Yes",IF('Hourly Calcs'!P3099&gt;'Hourly Calcs'!K3099,'Hourly Calcs'!O3099,N3099+O3099),N3099+O3099)</f>
        <v>47.554976886431085</v>
      </c>
      <c r="R3099" s="12">
        <f t="shared" si="438"/>
        <v>225.9812501643205</v>
      </c>
      <c r="S3099" s="1">
        <f>IF(AND(A3099&gt;=5,A3099&lt;=9),INDEX(Demand!$C$3:$C$26,C3099),INDEX(Demand!$B$3:$B$26,C3099))</f>
        <v>900</v>
      </c>
      <c r="T3099" s="7">
        <f t="shared" si="439"/>
        <v>225.9812501643205</v>
      </c>
      <c r="U3099" s="7">
        <f t="shared" si="440"/>
        <v>0</v>
      </c>
    </row>
    <row r="3100" spans="1:21" x14ac:dyDescent="0.2">
      <c r="A3100" s="1">
        <v>5</v>
      </c>
      <c r="B3100" s="1">
        <v>9</v>
      </c>
      <c r="C3100" s="1">
        <v>20</v>
      </c>
      <c r="D3100">
        <v>8.4</v>
      </c>
      <c r="E3100">
        <v>5.3</v>
      </c>
      <c r="F3100">
        <v>81</v>
      </c>
      <c r="G3100">
        <v>5</v>
      </c>
      <c r="H3100">
        <v>0</v>
      </c>
      <c r="I3100">
        <v>5</v>
      </c>
      <c r="J3100" s="4">
        <f t="shared" si="435"/>
        <v>302.08303916989496</v>
      </c>
      <c r="K3100" s="4">
        <f t="shared" si="436"/>
        <v>-2.3474192511326351</v>
      </c>
      <c r="L3100" s="5">
        <f t="shared" si="432"/>
        <v>0</v>
      </c>
      <c r="M3100" s="5">
        <f t="shared" si="433"/>
        <v>0</v>
      </c>
      <c r="N3100" s="6">
        <f t="shared" si="434"/>
        <v>0</v>
      </c>
      <c r="O3100" s="6">
        <f t="shared" si="437"/>
        <v>4.5725939313876038</v>
      </c>
      <c r="P3100" s="6">
        <f>FORECAST(J3100,Inputs!$B$10:$B$18,Inputs!$A$10:$A$18)</f>
        <v>33.352620733054579</v>
      </c>
      <c r="Q3100" s="6">
        <f>IF(Inputs!$D$10="Yes",IF('Hourly Calcs'!P3100&gt;'Hourly Calcs'!K3100,'Hourly Calcs'!O3100,N3100+O3100),N3100+O3100)</f>
        <v>4.5725939313876038</v>
      </c>
      <c r="R3100" s="12">
        <f t="shared" si="438"/>
        <v>21.728966361953894</v>
      </c>
      <c r="S3100" s="1">
        <f>IF(AND(A3100&gt;=5,A3100&lt;=9),INDEX(Demand!$C$3:$C$26,C3100),INDEX(Demand!$B$3:$B$26,C3100))</f>
        <v>800</v>
      </c>
      <c r="T3100" s="7">
        <f t="shared" si="439"/>
        <v>21.728966361953894</v>
      </c>
      <c r="U3100" s="7">
        <f t="shared" si="440"/>
        <v>0</v>
      </c>
    </row>
    <row r="3101" spans="1:21" x14ac:dyDescent="0.2">
      <c r="A3101" s="1">
        <v>5</v>
      </c>
      <c r="B3101" s="1">
        <v>9</v>
      </c>
      <c r="C3101" s="1">
        <v>21</v>
      </c>
      <c r="D3101">
        <v>7.3</v>
      </c>
      <c r="E3101">
        <v>4.8</v>
      </c>
      <c r="F3101">
        <v>84</v>
      </c>
      <c r="G3101">
        <v>0</v>
      </c>
      <c r="H3101">
        <v>0</v>
      </c>
      <c r="I3101">
        <v>0</v>
      </c>
      <c r="J3101" s="4">
        <f t="shared" si="435"/>
        <v>314.36707798984327</v>
      </c>
      <c r="K3101" s="4">
        <f t="shared" si="436"/>
        <v>-9.8911766939250043</v>
      </c>
      <c r="L3101" s="5">
        <f t="shared" si="432"/>
        <v>0</v>
      </c>
      <c r="M3101" s="5">
        <f t="shared" si="433"/>
        <v>0</v>
      </c>
      <c r="N3101" s="6">
        <f t="shared" si="434"/>
        <v>0</v>
      </c>
      <c r="O3101" s="6">
        <f t="shared" si="437"/>
        <v>0</v>
      </c>
      <c r="P3101" s="6">
        <f>FORECAST(J3101,Inputs!$B$10:$B$18,Inputs!$A$10:$A$18)</f>
        <v>33.46636183323929</v>
      </c>
      <c r="Q3101" s="6">
        <f>IF(Inputs!$D$10="Yes",IF('Hourly Calcs'!P3101&gt;'Hourly Calcs'!K3101,'Hourly Calcs'!O3101,N3101+O3101),N3101+O3101)</f>
        <v>0</v>
      </c>
      <c r="R3101" s="12">
        <f t="shared" si="438"/>
        <v>0</v>
      </c>
      <c r="S3101" s="1">
        <f>IF(AND(A3101&gt;=5,A3101&lt;=9),INDEX(Demand!$C$3:$C$26,C3101),INDEX(Demand!$B$3:$B$26,C3101))</f>
        <v>700</v>
      </c>
      <c r="T3101" s="7">
        <f t="shared" si="439"/>
        <v>0</v>
      </c>
      <c r="U3101" s="7">
        <f t="shared" si="440"/>
        <v>0</v>
      </c>
    </row>
    <row r="3102" spans="1:21" x14ac:dyDescent="0.2">
      <c r="A3102" s="1">
        <v>5</v>
      </c>
      <c r="B3102" s="1">
        <v>9</v>
      </c>
      <c r="C3102" s="1">
        <v>22</v>
      </c>
      <c r="D3102">
        <v>6.7</v>
      </c>
      <c r="E3102">
        <v>4.4000000000000004</v>
      </c>
      <c r="F3102">
        <v>85</v>
      </c>
      <c r="G3102">
        <v>0</v>
      </c>
      <c r="H3102">
        <v>0</v>
      </c>
      <c r="I3102">
        <v>0</v>
      </c>
      <c r="J3102" s="4">
        <f t="shared" si="435"/>
        <v>327.70360775842033</v>
      </c>
      <c r="K3102" s="4">
        <f t="shared" si="436"/>
        <v>-15.863346884401665</v>
      </c>
      <c r="L3102" s="5">
        <f t="shared" si="432"/>
        <v>0</v>
      </c>
      <c r="M3102" s="5">
        <f t="shared" si="433"/>
        <v>0</v>
      </c>
      <c r="N3102" s="6">
        <f t="shared" si="434"/>
        <v>0</v>
      </c>
      <c r="O3102" s="6">
        <f t="shared" si="437"/>
        <v>0</v>
      </c>
      <c r="P3102" s="6">
        <f>FORECAST(J3102,Inputs!$B$10:$B$18,Inputs!$A$10:$A$18)</f>
        <v>33.58984821998537</v>
      </c>
      <c r="Q3102" s="6">
        <f>IF(Inputs!$D$10="Yes",IF('Hourly Calcs'!P3102&gt;'Hourly Calcs'!K3102,'Hourly Calcs'!O3102,N3102+O3102),N3102+O3102)</f>
        <v>0</v>
      </c>
      <c r="R3102" s="12">
        <f t="shared" si="438"/>
        <v>0</v>
      </c>
      <c r="S3102" s="1">
        <f>IF(AND(A3102&gt;=5,A3102&lt;=9),INDEX(Demand!$C$3:$C$26,C3102),INDEX(Demand!$B$3:$B$26,C3102))</f>
        <v>600</v>
      </c>
      <c r="T3102" s="7">
        <f t="shared" si="439"/>
        <v>0</v>
      </c>
      <c r="U3102" s="7">
        <f t="shared" si="440"/>
        <v>0</v>
      </c>
    </row>
    <row r="3103" spans="1:21" x14ac:dyDescent="0.2">
      <c r="A3103" s="1">
        <v>5</v>
      </c>
      <c r="B3103" s="1">
        <v>9</v>
      </c>
      <c r="C3103" s="1">
        <v>23</v>
      </c>
      <c r="D3103">
        <v>6.2</v>
      </c>
      <c r="E3103">
        <v>3.6</v>
      </c>
      <c r="F3103">
        <v>83</v>
      </c>
      <c r="G3103">
        <v>0</v>
      </c>
      <c r="H3103">
        <v>0</v>
      </c>
      <c r="I3103">
        <v>0</v>
      </c>
      <c r="J3103" s="4">
        <f t="shared" si="435"/>
        <v>342.12431844668629</v>
      </c>
      <c r="K3103" s="4">
        <f t="shared" si="436"/>
        <v>-19.884632448205295</v>
      </c>
      <c r="L3103" s="5">
        <f t="shared" si="432"/>
        <v>0</v>
      </c>
      <c r="M3103" s="5">
        <f t="shared" si="433"/>
        <v>0</v>
      </c>
      <c r="N3103" s="6">
        <f t="shared" si="434"/>
        <v>0</v>
      </c>
      <c r="O3103" s="6">
        <f t="shared" si="437"/>
        <v>0</v>
      </c>
      <c r="P3103" s="6">
        <f>FORECAST(J3103,Inputs!$B$10:$B$18,Inputs!$A$10:$A$18)</f>
        <v>33.723373318950799</v>
      </c>
      <c r="Q3103" s="6">
        <f>IF(Inputs!$D$10="Yes",IF('Hourly Calcs'!P3103&gt;'Hourly Calcs'!K3103,'Hourly Calcs'!O3103,N3103+O3103),N3103+O3103)</f>
        <v>0</v>
      </c>
      <c r="R3103" s="12">
        <f t="shared" si="438"/>
        <v>0</v>
      </c>
      <c r="S3103" s="1">
        <f>IF(AND(A3103&gt;=5,A3103&lt;=9),INDEX(Demand!$C$3:$C$26,C3103),INDEX(Demand!$B$3:$B$26,C3103))</f>
        <v>500</v>
      </c>
      <c r="T3103" s="7">
        <f t="shared" si="439"/>
        <v>0</v>
      </c>
      <c r="U3103" s="7">
        <f t="shared" si="440"/>
        <v>0</v>
      </c>
    </row>
    <row r="3104" spans="1:21" x14ac:dyDescent="0.2">
      <c r="A3104" s="1">
        <v>5</v>
      </c>
      <c r="B3104" s="1">
        <v>9</v>
      </c>
      <c r="C3104" s="1">
        <v>24</v>
      </c>
      <c r="D3104">
        <v>5.7</v>
      </c>
      <c r="E3104">
        <v>3.7</v>
      </c>
      <c r="F3104">
        <v>87</v>
      </c>
      <c r="G3104">
        <v>0</v>
      </c>
      <c r="H3104">
        <v>0</v>
      </c>
      <c r="I3104">
        <v>0</v>
      </c>
      <c r="J3104" s="4">
        <f t="shared" si="435"/>
        <v>357.30602739762691</v>
      </c>
      <c r="K3104" s="4">
        <f t="shared" si="436"/>
        <v>-21.572014868788202</v>
      </c>
      <c r="L3104" s="5">
        <f t="shared" si="432"/>
        <v>0</v>
      </c>
      <c r="M3104" s="5">
        <f t="shared" si="433"/>
        <v>0</v>
      </c>
      <c r="N3104" s="6">
        <f t="shared" si="434"/>
        <v>0</v>
      </c>
      <c r="O3104" s="6">
        <f t="shared" si="437"/>
        <v>0</v>
      </c>
      <c r="P3104" s="6">
        <f>FORECAST(J3104,Inputs!$B$10:$B$18,Inputs!$A$10:$A$18)</f>
        <v>33.863944698126176</v>
      </c>
      <c r="Q3104" s="6">
        <f>IF(Inputs!$D$10="Yes",IF('Hourly Calcs'!P3104&gt;'Hourly Calcs'!K3104,'Hourly Calcs'!O3104,N3104+O3104),N3104+O3104)</f>
        <v>0</v>
      </c>
      <c r="R3104" s="12">
        <f t="shared" si="438"/>
        <v>0</v>
      </c>
      <c r="S3104" s="1">
        <f>IF(AND(A3104&gt;=5,A3104&lt;=9),INDEX(Demand!$C$3:$C$26,C3104),INDEX(Demand!$B$3:$B$26,C3104))</f>
        <v>400</v>
      </c>
      <c r="T3104" s="7">
        <f t="shared" si="439"/>
        <v>0</v>
      </c>
      <c r="U3104" s="7">
        <f t="shared" si="440"/>
        <v>0</v>
      </c>
    </row>
    <row r="3105" spans="1:21" x14ac:dyDescent="0.2">
      <c r="A3105" s="1">
        <v>5</v>
      </c>
      <c r="B3105" s="1">
        <v>10</v>
      </c>
      <c r="C3105" s="1">
        <v>1</v>
      </c>
      <c r="D3105">
        <v>5.8</v>
      </c>
      <c r="E3105">
        <v>3.4</v>
      </c>
      <c r="F3105">
        <v>85</v>
      </c>
      <c r="G3105">
        <v>0</v>
      </c>
      <c r="H3105">
        <v>0</v>
      </c>
      <c r="I3105">
        <v>0</v>
      </c>
      <c r="J3105" s="4">
        <f t="shared" si="435"/>
        <v>12.610936700198891</v>
      </c>
      <c r="K3105" s="4">
        <f t="shared" si="436"/>
        <v>-20.738917032879371</v>
      </c>
      <c r="L3105" s="5">
        <f t="shared" si="432"/>
        <v>0</v>
      </c>
      <c r="M3105" s="5">
        <f t="shared" si="433"/>
        <v>0</v>
      </c>
      <c r="N3105" s="6">
        <f t="shared" si="434"/>
        <v>0</v>
      </c>
      <c r="O3105" s="6">
        <f t="shared" si="437"/>
        <v>0</v>
      </c>
      <c r="P3105" s="6">
        <f>FORECAST(J3105,Inputs!$B$10:$B$18,Inputs!$A$10:$A$18)</f>
        <v>30.672323487964803</v>
      </c>
      <c r="Q3105" s="6">
        <f>IF(Inputs!$D$10="Yes",IF('Hourly Calcs'!P3105&gt;'Hourly Calcs'!K3105,'Hourly Calcs'!O3105,N3105+O3105),N3105+O3105)</f>
        <v>0</v>
      </c>
      <c r="R3105" s="12">
        <f t="shared" si="438"/>
        <v>0</v>
      </c>
      <c r="S3105" s="1">
        <f>IF(AND(A3105&gt;=5,A3105&lt;=9),INDEX(Demand!$C$3:$C$26,C3105),INDEX(Demand!$B$3:$B$26,C3105))</f>
        <v>350</v>
      </c>
      <c r="T3105" s="7">
        <f t="shared" si="439"/>
        <v>0</v>
      </c>
      <c r="U3105" s="7">
        <f t="shared" si="440"/>
        <v>0</v>
      </c>
    </row>
    <row r="3106" spans="1:21" x14ac:dyDescent="0.2">
      <c r="A3106" s="1">
        <v>5</v>
      </c>
      <c r="B3106" s="1">
        <v>10</v>
      </c>
      <c r="C3106" s="1">
        <v>2</v>
      </c>
      <c r="D3106">
        <v>5.8</v>
      </c>
      <c r="E3106">
        <v>2.2999999999999998</v>
      </c>
      <c r="F3106">
        <v>78</v>
      </c>
      <c r="G3106">
        <v>0</v>
      </c>
      <c r="H3106">
        <v>0</v>
      </c>
      <c r="I3106">
        <v>0</v>
      </c>
      <c r="J3106" s="4">
        <f t="shared" si="435"/>
        <v>27.344464972446872</v>
      </c>
      <c r="K3106" s="4">
        <f t="shared" si="436"/>
        <v>-17.479093605047794</v>
      </c>
      <c r="L3106" s="5">
        <f t="shared" si="432"/>
        <v>0</v>
      </c>
      <c r="M3106" s="5">
        <f t="shared" si="433"/>
        <v>0</v>
      </c>
      <c r="N3106" s="6">
        <f t="shared" si="434"/>
        <v>0</v>
      </c>
      <c r="O3106" s="6">
        <f t="shared" si="437"/>
        <v>0</v>
      </c>
      <c r="P3106" s="6">
        <f>FORECAST(J3106,Inputs!$B$10:$B$18,Inputs!$A$10:$A$18)</f>
        <v>30.808745046041174</v>
      </c>
      <c r="Q3106" s="6">
        <f>IF(Inputs!$D$10="Yes",IF('Hourly Calcs'!P3106&gt;'Hourly Calcs'!K3106,'Hourly Calcs'!O3106,N3106+O3106),N3106+O3106)</f>
        <v>0</v>
      </c>
      <c r="R3106" s="12">
        <f t="shared" si="438"/>
        <v>0</v>
      </c>
      <c r="S3106" s="1">
        <f>IF(AND(A3106&gt;=5,A3106&lt;=9),INDEX(Demand!$C$3:$C$26,C3106),INDEX(Demand!$B$3:$B$26,C3106))</f>
        <v>350</v>
      </c>
      <c r="T3106" s="7">
        <f t="shared" si="439"/>
        <v>0</v>
      </c>
      <c r="U3106" s="7">
        <f t="shared" si="440"/>
        <v>0</v>
      </c>
    </row>
    <row r="3107" spans="1:21" x14ac:dyDescent="0.2">
      <c r="A3107" s="1">
        <v>5</v>
      </c>
      <c r="B3107" s="1">
        <v>10</v>
      </c>
      <c r="C3107" s="1">
        <v>3</v>
      </c>
      <c r="D3107">
        <v>5.5</v>
      </c>
      <c r="E3107">
        <v>2.5</v>
      </c>
      <c r="F3107">
        <v>81</v>
      </c>
      <c r="G3107">
        <v>0</v>
      </c>
      <c r="H3107">
        <v>0</v>
      </c>
      <c r="I3107">
        <v>0</v>
      </c>
      <c r="J3107" s="4">
        <f t="shared" si="435"/>
        <v>41.059317085800672</v>
      </c>
      <c r="K3107" s="4">
        <f t="shared" si="436"/>
        <v>-12.123276789330603</v>
      </c>
      <c r="L3107" s="5">
        <f t="shared" ref="L3107:L3170" si="441">IF(ABS($B$5-J3107)&gt;90,0,ABS($B$5-J3107))</f>
        <v>0</v>
      </c>
      <c r="M3107" s="5">
        <f t="shared" ref="M3107:M3170" si="442">IF(K3107&gt;0,ABS($B$4-K3107),0)</f>
        <v>0</v>
      </c>
      <c r="N3107" s="6">
        <f t="shared" si="434"/>
        <v>0</v>
      </c>
      <c r="O3107" s="6">
        <f t="shared" si="437"/>
        <v>0</v>
      </c>
      <c r="P3107" s="6">
        <f>FORECAST(J3107,Inputs!$B$10:$B$18,Inputs!$A$10:$A$18)</f>
        <v>30.935734417461116</v>
      </c>
      <c r="Q3107" s="6">
        <f>IF(Inputs!$D$10="Yes",IF('Hourly Calcs'!P3107&gt;'Hourly Calcs'!K3107,'Hourly Calcs'!O3107,N3107+O3107),N3107+O3107)</f>
        <v>0</v>
      </c>
      <c r="R3107" s="12">
        <f t="shared" si="438"/>
        <v>0</v>
      </c>
      <c r="S3107" s="1">
        <f>IF(AND(A3107&gt;=5,A3107&lt;=9),INDEX(Demand!$C$3:$C$26,C3107),INDEX(Demand!$B$3:$B$26,C3107))</f>
        <v>350</v>
      </c>
      <c r="T3107" s="7">
        <f t="shared" si="439"/>
        <v>0</v>
      </c>
      <c r="U3107" s="7">
        <f t="shared" si="440"/>
        <v>0</v>
      </c>
    </row>
    <row r="3108" spans="1:21" x14ac:dyDescent="0.2">
      <c r="A3108" s="1">
        <v>5</v>
      </c>
      <c r="B3108" s="1">
        <v>10</v>
      </c>
      <c r="C3108" s="1">
        <v>4</v>
      </c>
      <c r="D3108">
        <v>6</v>
      </c>
      <c r="E3108">
        <v>1.5</v>
      </c>
      <c r="F3108">
        <v>73</v>
      </c>
      <c r="G3108">
        <v>0</v>
      </c>
      <c r="H3108">
        <v>0</v>
      </c>
      <c r="I3108">
        <v>0</v>
      </c>
      <c r="J3108" s="4">
        <f t="shared" si="435"/>
        <v>53.672873942903792</v>
      </c>
      <c r="K3108" s="4">
        <f t="shared" si="436"/>
        <v>-5.095769271864981</v>
      </c>
      <c r="L3108" s="5">
        <f t="shared" si="441"/>
        <v>0</v>
      </c>
      <c r="M3108" s="5">
        <f t="shared" si="442"/>
        <v>0</v>
      </c>
      <c r="N3108" s="6">
        <f t="shared" si="434"/>
        <v>0</v>
      </c>
      <c r="O3108" s="6">
        <f t="shared" si="437"/>
        <v>0</v>
      </c>
      <c r="P3108" s="6">
        <f>FORECAST(J3108,Inputs!$B$10:$B$18,Inputs!$A$10:$A$18)</f>
        <v>31.05252661058244</v>
      </c>
      <c r="Q3108" s="6">
        <f>IF(Inputs!$D$10="Yes",IF('Hourly Calcs'!P3108&gt;'Hourly Calcs'!K3108,'Hourly Calcs'!O3108,N3108+O3108),N3108+O3108)</f>
        <v>0</v>
      </c>
      <c r="R3108" s="12">
        <f t="shared" si="438"/>
        <v>0</v>
      </c>
      <c r="S3108" s="1">
        <f>IF(AND(A3108&gt;=5,A3108&lt;=9),INDEX(Demand!$C$3:$C$26,C3108),INDEX(Demand!$B$3:$B$26,C3108))</f>
        <v>350</v>
      </c>
      <c r="T3108" s="7">
        <f t="shared" si="439"/>
        <v>0</v>
      </c>
      <c r="U3108" s="7">
        <f t="shared" si="440"/>
        <v>0</v>
      </c>
    </row>
    <row r="3109" spans="1:21" x14ac:dyDescent="0.2">
      <c r="A3109" s="1">
        <v>5</v>
      </c>
      <c r="B3109" s="1">
        <v>10</v>
      </c>
      <c r="C3109" s="1">
        <v>5</v>
      </c>
      <c r="D3109">
        <v>5.8</v>
      </c>
      <c r="E3109">
        <v>0.9</v>
      </c>
      <c r="F3109">
        <v>71</v>
      </c>
      <c r="G3109">
        <v>2</v>
      </c>
      <c r="H3109">
        <v>0</v>
      </c>
      <c r="I3109">
        <v>2</v>
      </c>
      <c r="J3109" s="4">
        <f t="shared" si="435"/>
        <v>65.395904717570005</v>
      </c>
      <c r="K3109" s="4">
        <f t="shared" si="436"/>
        <v>3.2515173546429423</v>
      </c>
      <c r="L3109" s="5">
        <f t="shared" si="441"/>
        <v>0</v>
      </c>
      <c r="M3109" s="5">
        <f t="shared" si="442"/>
        <v>30.748482645357058</v>
      </c>
      <c r="N3109" s="6">
        <f t="shared" si="434"/>
        <v>0</v>
      </c>
      <c r="O3109" s="6">
        <f t="shared" si="437"/>
        <v>1.8290375725550416</v>
      </c>
      <c r="P3109" s="6">
        <f>FORECAST(J3109,Inputs!$B$10:$B$18,Inputs!$A$10:$A$18)</f>
        <v>31.161073191829349</v>
      </c>
      <c r="Q3109" s="6">
        <f>IF(Inputs!$D$10="Yes",IF('Hourly Calcs'!P3109&gt;'Hourly Calcs'!K3109,'Hourly Calcs'!O3109,N3109+O3109),N3109+O3109)</f>
        <v>1.8290375725550416</v>
      </c>
      <c r="R3109" s="12">
        <f t="shared" si="438"/>
        <v>8.6915865447815577</v>
      </c>
      <c r="S3109" s="1">
        <f>IF(AND(A3109&gt;=5,A3109&lt;=9),INDEX(Demand!$C$3:$C$26,C3109),INDEX(Demand!$B$3:$B$26,C3109))</f>
        <v>350</v>
      </c>
      <c r="T3109" s="7">
        <f t="shared" si="439"/>
        <v>8.6915865447815577</v>
      </c>
      <c r="U3109" s="7">
        <f t="shared" si="440"/>
        <v>0</v>
      </c>
    </row>
    <row r="3110" spans="1:21" x14ac:dyDescent="0.2">
      <c r="A3110" s="1">
        <v>5</v>
      </c>
      <c r="B3110" s="1">
        <v>10</v>
      </c>
      <c r="C3110" s="1">
        <v>6</v>
      </c>
      <c r="D3110">
        <v>6.7</v>
      </c>
      <c r="E3110">
        <v>4.4000000000000004</v>
      </c>
      <c r="F3110">
        <v>85</v>
      </c>
      <c r="G3110">
        <v>51</v>
      </c>
      <c r="H3110">
        <v>36</v>
      </c>
      <c r="I3110">
        <v>46</v>
      </c>
      <c r="J3110" s="4">
        <f t="shared" si="435"/>
        <v>76.620885174198051</v>
      </c>
      <c r="K3110" s="4">
        <f t="shared" si="436"/>
        <v>12.0712077642346</v>
      </c>
      <c r="L3110" s="5">
        <f t="shared" si="441"/>
        <v>88.379114825801949</v>
      </c>
      <c r="M3110" s="5">
        <f t="shared" si="442"/>
        <v>21.9287922357654</v>
      </c>
      <c r="N3110" s="6">
        <f t="shared" si="434"/>
        <v>6.798307717622051</v>
      </c>
      <c r="O3110" s="6">
        <f t="shared" si="437"/>
        <v>42.067864168765958</v>
      </c>
      <c r="P3110" s="6">
        <f>FORECAST(J3110,Inputs!$B$10:$B$18,Inputs!$A$10:$A$18)</f>
        <v>31.265008196057387</v>
      </c>
      <c r="Q3110" s="6">
        <f>IF(Inputs!$D$10="Yes",IF('Hourly Calcs'!P3110&gt;'Hourly Calcs'!K3110,'Hourly Calcs'!O3110,N3110+O3110),N3110+O3110)</f>
        <v>42.067864168765958</v>
      </c>
      <c r="R3110" s="12">
        <f t="shared" si="438"/>
        <v>199.90649052997583</v>
      </c>
      <c r="S3110" s="1">
        <f>IF(AND(A3110&gt;=5,A3110&lt;=9),INDEX(Demand!$C$3:$C$26,C3110),INDEX(Demand!$B$3:$B$26,C3110))</f>
        <v>350</v>
      </c>
      <c r="T3110" s="7">
        <f t="shared" si="439"/>
        <v>199.90649052997583</v>
      </c>
      <c r="U3110" s="7">
        <f t="shared" si="440"/>
        <v>0</v>
      </c>
    </row>
    <row r="3111" spans="1:21" x14ac:dyDescent="0.2">
      <c r="A3111" s="1">
        <v>5</v>
      </c>
      <c r="B3111" s="1">
        <v>10</v>
      </c>
      <c r="C3111" s="1">
        <v>7</v>
      </c>
      <c r="D3111">
        <v>8.6999999999999993</v>
      </c>
      <c r="E3111">
        <v>6.1</v>
      </c>
      <c r="F3111">
        <v>84</v>
      </c>
      <c r="G3111">
        <v>193</v>
      </c>
      <c r="H3111">
        <v>246</v>
      </c>
      <c r="I3111">
        <v>120</v>
      </c>
      <c r="J3111" s="4">
        <f t="shared" si="435"/>
        <v>87.868338142303998</v>
      </c>
      <c r="K3111" s="4">
        <f t="shared" si="436"/>
        <v>21.438594783797384</v>
      </c>
      <c r="L3111" s="5">
        <f t="shared" si="441"/>
        <v>77.131661857696002</v>
      </c>
      <c r="M3111" s="5">
        <f t="shared" si="442"/>
        <v>12.561405216202616</v>
      </c>
      <c r="N3111" s="6">
        <f t="shared" si="434"/>
        <v>103.05880589679218</v>
      </c>
      <c r="O3111" s="6">
        <f t="shared" si="437"/>
        <v>109.7422543533025</v>
      </c>
      <c r="P3111" s="6">
        <f>FORECAST(J3111,Inputs!$B$10:$B$18,Inputs!$A$10:$A$18)</f>
        <v>31.369151279095405</v>
      </c>
      <c r="Q3111" s="6">
        <f>IF(Inputs!$D$10="Yes",IF('Hourly Calcs'!P3111&gt;'Hourly Calcs'!K3111,'Hourly Calcs'!O3111,N3111+O3111),N3111+O3111)</f>
        <v>109.7422543533025</v>
      </c>
      <c r="R3111" s="12">
        <f t="shared" si="438"/>
        <v>521.49519268689346</v>
      </c>
      <c r="S3111" s="1">
        <f>IF(AND(A3111&gt;=5,A3111&lt;=9),INDEX(Demand!$C$3:$C$26,C3111),INDEX(Demand!$B$3:$B$26,C3111))</f>
        <v>350</v>
      </c>
      <c r="T3111" s="7">
        <f t="shared" si="439"/>
        <v>350</v>
      </c>
      <c r="U3111" s="7">
        <f t="shared" si="440"/>
        <v>171.49519268689346</v>
      </c>
    </row>
    <row r="3112" spans="1:21" x14ac:dyDescent="0.2">
      <c r="A3112" s="1">
        <v>5</v>
      </c>
      <c r="B3112" s="1">
        <v>10</v>
      </c>
      <c r="C3112" s="1">
        <v>8</v>
      </c>
      <c r="D3112">
        <v>10.1</v>
      </c>
      <c r="E3112">
        <v>4.9000000000000004</v>
      </c>
      <c r="F3112">
        <v>70</v>
      </c>
      <c r="G3112">
        <v>371</v>
      </c>
      <c r="H3112">
        <v>505</v>
      </c>
      <c r="I3112">
        <v>142</v>
      </c>
      <c r="J3112" s="4">
        <f t="shared" si="435"/>
        <v>99.811925114405298</v>
      </c>
      <c r="K3112" s="4">
        <f t="shared" si="436"/>
        <v>30.890193195925256</v>
      </c>
      <c r="L3112" s="5">
        <f t="shared" si="441"/>
        <v>65.188074885594702</v>
      </c>
      <c r="M3112" s="5">
        <f t="shared" si="442"/>
        <v>3.1098068040747435</v>
      </c>
      <c r="N3112" s="6">
        <f t="shared" si="434"/>
        <v>316.63378739376259</v>
      </c>
      <c r="O3112" s="6">
        <f t="shared" si="437"/>
        <v>129.86166765140794</v>
      </c>
      <c r="P3112" s="6">
        <f>FORECAST(J3112,Inputs!$B$10:$B$18,Inputs!$A$10:$A$18)</f>
        <v>31.479740047355602</v>
      </c>
      <c r="Q3112" s="6">
        <f>IF(Inputs!$D$10="Yes",IF('Hourly Calcs'!P3112&gt;'Hourly Calcs'!K3112,'Hourly Calcs'!O3112,N3112+O3112),N3112+O3112)</f>
        <v>129.86166765140794</v>
      </c>
      <c r="R3112" s="12">
        <f t="shared" si="438"/>
        <v>617.10264467949048</v>
      </c>
      <c r="S3112" s="1">
        <f>IF(AND(A3112&gt;=5,A3112&lt;=9),INDEX(Demand!$C$3:$C$26,C3112),INDEX(Demand!$B$3:$B$26,C3112))</f>
        <v>350</v>
      </c>
      <c r="T3112" s="7">
        <f t="shared" si="439"/>
        <v>350</v>
      </c>
      <c r="U3112" s="7">
        <f t="shared" si="440"/>
        <v>267.10264467949048</v>
      </c>
    </row>
    <row r="3113" spans="1:21" x14ac:dyDescent="0.2">
      <c r="A3113" s="1">
        <v>5</v>
      </c>
      <c r="B3113" s="1">
        <v>10</v>
      </c>
      <c r="C3113" s="1">
        <v>9</v>
      </c>
      <c r="D3113">
        <v>10.8</v>
      </c>
      <c r="E3113">
        <v>5.2</v>
      </c>
      <c r="F3113">
        <v>68</v>
      </c>
      <c r="G3113">
        <v>545</v>
      </c>
      <c r="H3113">
        <v>663</v>
      </c>
      <c r="I3113">
        <v>150</v>
      </c>
      <c r="J3113" s="4">
        <f t="shared" si="435"/>
        <v>113.37170061872875</v>
      </c>
      <c r="K3113" s="4">
        <f t="shared" si="436"/>
        <v>39.977750421289571</v>
      </c>
      <c r="L3113" s="5">
        <f t="shared" si="441"/>
        <v>51.628299381271248</v>
      </c>
      <c r="M3113" s="5">
        <f t="shared" si="442"/>
        <v>5.9777504212895707</v>
      </c>
      <c r="N3113" s="6">
        <f t="shared" si="434"/>
        <v>529.50374007011533</v>
      </c>
      <c r="O3113" s="6">
        <f t="shared" si="437"/>
        <v>137.17781794162812</v>
      </c>
      <c r="P3113" s="6">
        <f>FORECAST(J3113,Inputs!$B$10:$B$18,Inputs!$A$10:$A$18)</f>
        <v>31.605293524247486</v>
      </c>
      <c r="Q3113" s="6">
        <f>IF(Inputs!$D$10="Yes",IF('Hourly Calcs'!P3113&gt;'Hourly Calcs'!K3113,'Hourly Calcs'!O3113,N3113+O3113),N3113+O3113)</f>
        <v>666.68155801174339</v>
      </c>
      <c r="R3113" s="12">
        <f t="shared" si="438"/>
        <v>3168.0707636718043</v>
      </c>
      <c r="S3113" s="1">
        <f>IF(AND(A3113&gt;=5,A3113&lt;=9),INDEX(Demand!$C$3:$C$26,C3113),INDEX(Demand!$B$3:$B$26,C3113))</f>
        <v>350</v>
      </c>
      <c r="T3113" s="7">
        <f t="shared" si="439"/>
        <v>350</v>
      </c>
      <c r="U3113" s="7">
        <f t="shared" si="440"/>
        <v>2818.0707636718043</v>
      </c>
    </row>
    <row r="3114" spans="1:21" x14ac:dyDescent="0.2">
      <c r="A3114" s="1">
        <v>5</v>
      </c>
      <c r="B3114" s="1">
        <v>10</v>
      </c>
      <c r="C3114" s="1">
        <v>10</v>
      </c>
      <c r="D3114">
        <v>11.6</v>
      </c>
      <c r="E3114">
        <v>3.8</v>
      </c>
      <c r="F3114">
        <v>59</v>
      </c>
      <c r="G3114">
        <v>694</v>
      </c>
      <c r="H3114">
        <v>775</v>
      </c>
      <c r="I3114">
        <v>141</v>
      </c>
      <c r="J3114" s="4">
        <f t="shared" si="435"/>
        <v>129.81110627821747</v>
      </c>
      <c r="K3114" s="4">
        <f t="shared" si="436"/>
        <v>48.067980938082258</v>
      </c>
      <c r="L3114" s="5">
        <f t="shared" si="441"/>
        <v>35.188893721782534</v>
      </c>
      <c r="M3114" s="5">
        <f t="shared" si="442"/>
        <v>14.067980938082258</v>
      </c>
      <c r="N3114" s="6">
        <f t="shared" si="434"/>
        <v>714.66237193410461</v>
      </c>
      <c r="O3114" s="6">
        <f t="shared" si="437"/>
        <v>128.94714886513043</v>
      </c>
      <c r="P3114" s="6">
        <f>FORECAST(J3114,Inputs!$B$10:$B$18,Inputs!$A$10:$A$18)</f>
        <v>31.757510243316826</v>
      </c>
      <c r="Q3114" s="6">
        <f>IF(Inputs!$D$10="Yes",IF('Hourly Calcs'!P3114&gt;'Hourly Calcs'!K3114,'Hourly Calcs'!O3114,N3114+O3114),N3114+O3114)</f>
        <v>843.60952079923504</v>
      </c>
      <c r="R3114" s="12">
        <f t="shared" si="438"/>
        <v>4008.8324428379647</v>
      </c>
      <c r="S3114" s="1">
        <f>IF(AND(A3114&gt;=5,A3114&lt;=9),INDEX(Demand!$C$3:$C$26,C3114),INDEX(Demand!$B$3:$B$26,C3114))</f>
        <v>600</v>
      </c>
      <c r="T3114" s="7">
        <f t="shared" si="439"/>
        <v>600</v>
      </c>
      <c r="U3114" s="7">
        <f t="shared" si="440"/>
        <v>3408.8324428379647</v>
      </c>
    </row>
    <row r="3115" spans="1:21" x14ac:dyDescent="0.2">
      <c r="A3115" s="1">
        <v>5</v>
      </c>
      <c r="B3115" s="1">
        <v>10</v>
      </c>
      <c r="C3115" s="1">
        <v>11</v>
      </c>
      <c r="D3115">
        <v>12.3</v>
      </c>
      <c r="E3115">
        <v>3.1</v>
      </c>
      <c r="F3115">
        <v>53</v>
      </c>
      <c r="G3115">
        <v>802</v>
      </c>
      <c r="H3115">
        <v>846</v>
      </c>
      <c r="I3115">
        <v>128</v>
      </c>
      <c r="J3115" s="4">
        <f t="shared" si="435"/>
        <v>150.49485154446342</v>
      </c>
      <c r="K3115" s="4">
        <f t="shared" si="436"/>
        <v>54.175399774253528</v>
      </c>
      <c r="L3115" s="5">
        <f t="shared" si="441"/>
        <v>14.505148455536585</v>
      </c>
      <c r="M3115" s="5">
        <f t="shared" si="442"/>
        <v>20.175399774253528</v>
      </c>
      <c r="N3115" s="6">
        <f t="shared" si="434"/>
        <v>836.74507742248488</v>
      </c>
      <c r="O3115" s="6">
        <f t="shared" si="437"/>
        <v>117.05840464352266</v>
      </c>
      <c r="P3115" s="6">
        <f>FORECAST(J3115,Inputs!$B$10:$B$18,Inputs!$A$10:$A$18)</f>
        <v>31.949026403189475</v>
      </c>
      <c r="Q3115" s="6">
        <f>IF(Inputs!$D$10="Yes",IF('Hourly Calcs'!P3115&gt;'Hourly Calcs'!K3115,'Hourly Calcs'!O3115,N3115+O3115),N3115+O3115)</f>
        <v>953.80348206600752</v>
      </c>
      <c r="R3115" s="12">
        <f t="shared" si="438"/>
        <v>4532.4741467776676</v>
      </c>
      <c r="S3115" s="1">
        <f>IF(AND(A3115&gt;=5,A3115&lt;=9),INDEX(Demand!$C$3:$C$26,C3115),INDEX(Demand!$B$3:$B$26,C3115))</f>
        <v>600</v>
      </c>
      <c r="T3115" s="7">
        <f t="shared" si="439"/>
        <v>600</v>
      </c>
      <c r="U3115" s="7">
        <f t="shared" si="440"/>
        <v>3932.4741467776676</v>
      </c>
    </row>
    <row r="3116" spans="1:21" x14ac:dyDescent="0.2">
      <c r="A3116" s="1">
        <v>5</v>
      </c>
      <c r="B3116" s="1">
        <v>10</v>
      </c>
      <c r="C3116" s="1">
        <v>12</v>
      </c>
      <c r="D3116">
        <v>12.9</v>
      </c>
      <c r="E3116">
        <v>5.4</v>
      </c>
      <c r="F3116">
        <v>60</v>
      </c>
      <c r="G3116">
        <v>857</v>
      </c>
      <c r="H3116">
        <v>851</v>
      </c>
      <c r="I3116">
        <v>140</v>
      </c>
      <c r="J3116" s="4">
        <f t="shared" si="435"/>
        <v>175.41091009884647</v>
      </c>
      <c r="K3116" s="4">
        <f t="shared" si="436"/>
        <v>56.98823365789945</v>
      </c>
      <c r="L3116" s="5">
        <f t="shared" si="441"/>
        <v>10.410910098846472</v>
      </c>
      <c r="M3116" s="5">
        <f t="shared" si="442"/>
        <v>22.98823365789945</v>
      </c>
      <c r="N3116" s="6">
        <f t="shared" si="434"/>
        <v>846.6052264309734</v>
      </c>
      <c r="O3116" s="6">
        <f t="shared" si="437"/>
        <v>128.03263007885292</v>
      </c>
      <c r="P3116" s="6">
        <f>FORECAST(J3116,Inputs!$B$10:$B$18,Inputs!$A$10:$A$18)</f>
        <v>32.179730649063394</v>
      </c>
      <c r="Q3116" s="6">
        <f>IF(Inputs!$D$10="Yes",IF('Hourly Calcs'!P3116&gt;'Hourly Calcs'!K3116,'Hourly Calcs'!O3116,N3116+O3116),N3116+O3116)</f>
        <v>974.63785650982629</v>
      </c>
      <c r="R3116" s="12">
        <f t="shared" si="438"/>
        <v>4631.4790941346946</v>
      </c>
      <c r="S3116" s="1">
        <f>IF(AND(A3116&gt;=5,A3116&lt;=9),INDEX(Demand!$C$3:$C$26,C3116),INDEX(Demand!$B$3:$B$26,C3116))</f>
        <v>600</v>
      </c>
      <c r="T3116" s="7">
        <f t="shared" si="439"/>
        <v>600</v>
      </c>
      <c r="U3116" s="7">
        <f t="shared" si="440"/>
        <v>4031.4790941346946</v>
      </c>
    </row>
    <row r="3117" spans="1:21" x14ac:dyDescent="0.2">
      <c r="A3117" s="1">
        <v>5</v>
      </c>
      <c r="B3117" s="1">
        <v>10</v>
      </c>
      <c r="C3117" s="1">
        <v>13</v>
      </c>
      <c r="D3117">
        <v>12.8</v>
      </c>
      <c r="E3117">
        <v>2.2999999999999998</v>
      </c>
      <c r="F3117">
        <v>49</v>
      </c>
      <c r="G3117">
        <v>865</v>
      </c>
      <c r="H3117">
        <v>863</v>
      </c>
      <c r="I3117">
        <v>136</v>
      </c>
      <c r="J3117" s="4">
        <f t="shared" si="435"/>
        <v>201.17997990409268</v>
      </c>
      <c r="K3117" s="4">
        <f t="shared" si="436"/>
        <v>55.618547860405286</v>
      </c>
      <c r="L3117" s="5">
        <f t="shared" si="441"/>
        <v>36.179979904092676</v>
      </c>
      <c r="M3117" s="5">
        <f t="shared" si="442"/>
        <v>21.618547860405286</v>
      </c>
      <c r="N3117" s="6">
        <f t="shared" si="434"/>
        <v>810.43092252843905</v>
      </c>
      <c r="O3117" s="6">
        <f t="shared" si="437"/>
        <v>124.37455493374283</v>
      </c>
      <c r="P3117" s="6">
        <f>FORECAST(J3117,Inputs!$B$10:$B$18,Inputs!$A$10:$A$18)</f>
        <v>32.418333147260114</v>
      </c>
      <c r="Q3117" s="6">
        <f>IF(Inputs!$D$10="Yes",IF('Hourly Calcs'!P3117&gt;'Hourly Calcs'!K3117,'Hourly Calcs'!O3117,N3117+O3117),N3117+O3117)</f>
        <v>934.8054774621819</v>
      </c>
      <c r="R3117" s="12">
        <f t="shared" si="438"/>
        <v>4442.1956289002883</v>
      </c>
      <c r="S3117" s="1">
        <f>IF(AND(A3117&gt;=5,A3117&lt;=9),INDEX(Demand!$C$3:$C$26,C3117),INDEX(Demand!$B$3:$B$26,C3117))</f>
        <v>600</v>
      </c>
      <c r="T3117" s="7">
        <f t="shared" si="439"/>
        <v>600</v>
      </c>
      <c r="U3117" s="7">
        <f t="shared" si="440"/>
        <v>3842.1956289002883</v>
      </c>
    </row>
    <row r="3118" spans="1:21" x14ac:dyDescent="0.2">
      <c r="A3118" s="1">
        <v>5</v>
      </c>
      <c r="B3118" s="1">
        <v>10</v>
      </c>
      <c r="C3118" s="1">
        <v>14</v>
      </c>
      <c r="D3118">
        <v>13.7</v>
      </c>
      <c r="E3118">
        <v>1.1000000000000001</v>
      </c>
      <c r="F3118">
        <v>42</v>
      </c>
      <c r="G3118">
        <v>817</v>
      </c>
      <c r="H3118">
        <v>856</v>
      </c>
      <c r="I3118">
        <v>126</v>
      </c>
      <c r="J3118" s="4">
        <f t="shared" si="435"/>
        <v>223.51586118187649</v>
      </c>
      <c r="K3118" s="4">
        <f t="shared" si="436"/>
        <v>50.528906742657128</v>
      </c>
      <c r="L3118" s="5">
        <f t="shared" si="441"/>
        <v>58.515861181876488</v>
      </c>
      <c r="M3118" s="5">
        <f t="shared" si="442"/>
        <v>16.528906742657128</v>
      </c>
      <c r="N3118" s="6">
        <f t="shared" si="434"/>
        <v>706.73225820210484</v>
      </c>
      <c r="O3118" s="6">
        <f t="shared" si="437"/>
        <v>115.22936707096763</v>
      </c>
      <c r="P3118" s="6">
        <f>FORECAST(J3118,Inputs!$B$10:$B$18,Inputs!$A$10:$A$18)</f>
        <v>32.625146862795148</v>
      </c>
      <c r="Q3118" s="6">
        <f>IF(Inputs!$D$10="Yes",IF('Hourly Calcs'!P3118&gt;'Hourly Calcs'!K3118,'Hourly Calcs'!O3118,N3118+O3118),N3118+O3118)</f>
        <v>821.96162527307251</v>
      </c>
      <c r="R3118" s="12">
        <f t="shared" si="438"/>
        <v>3905.9616432976404</v>
      </c>
      <c r="S3118" s="1">
        <f>IF(AND(A3118&gt;=5,A3118&lt;=9),INDEX(Demand!$C$3:$C$26,C3118),INDEX(Demand!$B$3:$B$26,C3118))</f>
        <v>600</v>
      </c>
      <c r="T3118" s="7">
        <f t="shared" si="439"/>
        <v>600</v>
      </c>
      <c r="U3118" s="7">
        <f t="shared" si="440"/>
        <v>3305.9616432976404</v>
      </c>
    </row>
    <row r="3119" spans="1:21" x14ac:dyDescent="0.2">
      <c r="A3119" s="1">
        <v>5</v>
      </c>
      <c r="B3119" s="1">
        <v>10</v>
      </c>
      <c r="C3119" s="1">
        <v>15</v>
      </c>
      <c r="D3119">
        <v>13.5</v>
      </c>
      <c r="E3119">
        <v>2.5</v>
      </c>
      <c r="F3119">
        <v>47</v>
      </c>
      <c r="G3119">
        <v>716</v>
      </c>
      <c r="H3119">
        <v>813</v>
      </c>
      <c r="I3119">
        <v>123</v>
      </c>
      <c r="J3119" s="4">
        <f t="shared" si="435"/>
        <v>241.32661564733655</v>
      </c>
      <c r="K3119" s="4">
        <f t="shared" si="436"/>
        <v>43.012952043751504</v>
      </c>
      <c r="L3119" s="5">
        <f t="shared" si="441"/>
        <v>76.326615647336553</v>
      </c>
      <c r="M3119" s="5">
        <f t="shared" si="442"/>
        <v>9.012952043751504</v>
      </c>
      <c r="N3119" s="6">
        <f t="shared" si="434"/>
        <v>538.36333425557325</v>
      </c>
      <c r="O3119" s="6">
        <f t="shared" si="437"/>
        <v>112.48581071213506</v>
      </c>
      <c r="P3119" s="6">
        <f>FORECAST(J3119,Inputs!$B$10:$B$18,Inputs!$A$10:$A$18)</f>
        <v>32.790061255993855</v>
      </c>
      <c r="Q3119" s="6">
        <f>IF(Inputs!$D$10="Yes",IF('Hourly Calcs'!P3119&gt;'Hourly Calcs'!K3119,'Hourly Calcs'!O3119,N3119+O3119),N3119+O3119)</f>
        <v>650.8491449677083</v>
      </c>
      <c r="R3119" s="12">
        <f t="shared" si="438"/>
        <v>3092.8351368865497</v>
      </c>
      <c r="S3119" s="1">
        <f>IF(AND(A3119&gt;=5,A3119&lt;=9),INDEX(Demand!$C$3:$C$26,C3119),INDEX(Demand!$B$3:$B$26,C3119))</f>
        <v>600</v>
      </c>
      <c r="T3119" s="7">
        <f t="shared" si="439"/>
        <v>600</v>
      </c>
      <c r="U3119" s="7">
        <f t="shared" si="440"/>
        <v>2492.8351368865497</v>
      </c>
    </row>
    <row r="3120" spans="1:21" x14ac:dyDescent="0.2">
      <c r="A3120" s="1">
        <v>5</v>
      </c>
      <c r="B3120" s="1">
        <v>10</v>
      </c>
      <c r="C3120" s="1">
        <v>16</v>
      </c>
      <c r="D3120">
        <v>12.4</v>
      </c>
      <c r="E3120">
        <v>3.4</v>
      </c>
      <c r="F3120">
        <v>54</v>
      </c>
      <c r="G3120">
        <v>520</v>
      </c>
      <c r="H3120">
        <v>489</v>
      </c>
      <c r="I3120">
        <v>218</v>
      </c>
      <c r="J3120" s="4">
        <f t="shared" si="435"/>
        <v>255.74835667557977</v>
      </c>
      <c r="K3120" s="4">
        <f t="shared" si="436"/>
        <v>34.201301756946343</v>
      </c>
      <c r="L3120" s="5">
        <f t="shared" si="441"/>
        <v>0</v>
      </c>
      <c r="M3120" s="5">
        <f t="shared" si="442"/>
        <v>0.20130175694634289</v>
      </c>
      <c r="N3120" s="6">
        <f t="shared" si="434"/>
        <v>224.92203830113155</v>
      </c>
      <c r="O3120" s="6">
        <f t="shared" si="437"/>
        <v>199.36509540849954</v>
      </c>
      <c r="P3120" s="6">
        <f>FORECAST(J3120,Inputs!$B$10:$B$18,Inputs!$A$10:$A$18)</f>
        <v>32.923595895144253</v>
      </c>
      <c r="Q3120" s="6">
        <f>IF(Inputs!$D$10="Yes",IF('Hourly Calcs'!P3120&gt;'Hourly Calcs'!K3120,'Hourly Calcs'!O3120,N3120+O3120),N3120+O3120)</f>
        <v>424.28713370963112</v>
      </c>
      <c r="R3120" s="12">
        <f t="shared" si="438"/>
        <v>2016.212459388167</v>
      </c>
      <c r="S3120" s="1">
        <f>IF(AND(A3120&gt;=5,A3120&lt;=9),INDEX(Demand!$C$3:$C$26,C3120),INDEX(Demand!$B$3:$B$26,C3120))</f>
        <v>900</v>
      </c>
      <c r="T3120" s="7">
        <f t="shared" si="439"/>
        <v>900</v>
      </c>
      <c r="U3120" s="7">
        <f t="shared" si="440"/>
        <v>1116.212459388167</v>
      </c>
    </row>
    <row r="3121" spans="1:21" x14ac:dyDescent="0.2">
      <c r="A3121" s="1">
        <v>5</v>
      </c>
      <c r="B3121" s="1">
        <v>10</v>
      </c>
      <c r="C3121" s="1">
        <v>17</v>
      </c>
      <c r="D3121">
        <v>12</v>
      </c>
      <c r="E3121">
        <v>2.1</v>
      </c>
      <c r="F3121">
        <v>51</v>
      </c>
      <c r="G3121">
        <v>244</v>
      </c>
      <c r="H3121">
        <v>87</v>
      </c>
      <c r="I3121">
        <v>202</v>
      </c>
      <c r="J3121" s="4">
        <f t="shared" si="435"/>
        <v>268.1483828809491</v>
      </c>
      <c r="K3121" s="4">
        <f t="shared" si="436"/>
        <v>24.834717685910363</v>
      </c>
      <c r="L3121" s="5">
        <f t="shared" si="441"/>
        <v>0</v>
      </c>
      <c r="M3121" s="5">
        <f t="shared" si="442"/>
        <v>9.1652823140896373</v>
      </c>
      <c r="N3121" s="6">
        <f t="shared" si="434"/>
        <v>20.250035289636124</v>
      </c>
      <c r="O3121" s="6">
        <f t="shared" si="437"/>
        <v>184.73279482805921</v>
      </c>
      <c r="P3121" s="6">
        <f>FORECAST(J3121,Inputs!$B$10:$B$18,Inputs!$A$10:$A$18)</f>
        <v>33.038410952601382</v>
      </c>
      <c r="Q3121" s="6">
        <f>IF(Inputs!$D$10="Yes",IF('Hourly Calcs'!P3121&gt;'Hourly Calcs'!K3121,'Hourly Calcs'!O3121,N3121+O3121),N3121+O3121)</f>
        <v>184.73279482805921</v>
      </c>
      <c r="R3121" s="12">
        <f t="shared" si="438"/>
        <v>877.85024102293733</v>
      </c>
      <c r="S3121" s="1">
        <f>IF(AND(A3121&gt;=5,A3121&lt;=9),INDEX(Demand!$C$3:$C$26,C3121),INDEX(Demand!$B$3:$B$26,C3121))</f>
        <v>900</v>
      </c>
      <c r="T3121" s="7">
        <f t="shared" si="439"/>
        <v>877.85024102293733</v>
      </c>
      <c r="U3121" s="7">
        <f t="shared" si="440"/>
        <v>0</v>
      </c>
    </row>
    <row r="3122" spans="1:21" x14ac:dyDescent="0.2">
      <c r="A3122" s="1">
        <v>5</v>
      </c>
      <c r="B3122" s="1">
        <v>10</v>
      </c>
      <c r="C3122" s="1">
        <v>18</v>
      </c>
      <c r="D3122">
        <v>11.6</v>
      </c>
      <c r="E3122">
        <v>2.6</v>
      </c>
      <c r="F3122">
        <v>54</v>
      </c>
      <c r="G3122">
        <v>177</v>
      </c>
      <c r="H3122">
        <v>126</v>
      </c>
      <c r="I3122">
        <v>136</v>
      </c>
      <c r="J3122" s="4">
        <f t="shared" si="435"/>
        <v>279.5619262704854</v>
      </c>
      <c r="K3122" s="4">
        <f t="shared" si="436"/>
        <v>15.408703450421527</v>
      </c>
      <c r="L3122" s="5">
        <f t="shared" si="441"/>
        <v>0</v>
      </c>
      <c r="M3122" s="5">
        <f t="shared" si="442"/>
        <v>18.591296549578473</v>
      </c>
      <c r="N3122" s="6">
        <f t="shared" si="434"/>
        <v>0</v>
      </c>
      <c r="O3122" s="6">
        <f t="shared" si="437"/>
        <v>124.37455493374283</v>
      </c>
      <c r="P3122" s="6">
        <f>FORECAST(J3122,Inputs!$B$10:$B$18,Inputs!$A$10:$A$18)</f>
        <v>33.1440919099119</v>
      </c>
      <c r="Q3122" s="6">
        <f>IF(Inputs!$D$10="Yes",IF('Hourly Calcs'!P3122&gt;'Hourly Calcs'!K3122,'Hourly Calcs'!O3122,N3122+O3122),N3122+O3122)</f>
        <v>124.37455493374283</v>
      </c>
      <c r="R3122" s="12">
        <f t="shared" si="438"/>
        <v>591.02788504514592</v>
      </c>
      <c r="S3122" s="1">
        <f>IF(AND(A3122&gt;=5,A3122&lt;=9),INDEX(Demand!$C$3:$C$26,C3122),INDEX(Demand!$B$3:$B$26,C3122))</f>
        <v>900</v>
      </c>
      <c r="T3122" s="7">
        <f t="shared" si="439"/>
        <v>591.02788504514592</v>
      </c>
      <c r="U3122" s="7">
        <f t="shared" si="440"/>
        <v>0</v>
      </c>
    </row>
    <row r="3123" spans="1:21" x14ac:dyDescent="0.2">
      <c r="A3123" s="1">
        <v>5</v>
      </c>
      <c r="B3123" s="1">
        <v>10</v>
      </c>
      <c r="C3123" s="1">
        <v>19</v>
      </c>
      <c r="D3123">
        <v>10.9</v>
      </c>
      <c r="E3123">
        <v>2.5</v>
      </c>
      <c r="F3123">
        <v>56</v>
      </c>
      <c r="G3123">
        <v>63</v>
      </c>
      <c r="H3123">
        <v>26</v>
      </c>
      <c r="I3123">
        <v>59</v>
      </c>
      <c r="J3123" s="4">
        <f t="shared" si="435"/>
        <v>290.73565267275222</v>
      </c>
      <c r="K3123" s="4">
        <f t="shared" si="436"/>
        <v>6.3432498217841413</v>
      </c>
      <c r="L3123" s="5">
        <f t="shared" si="441"/>
        <v>0</v>
      </c>
      <c r="M3123" s="5">
        <f t="shared" si="442"/>
        <v>27.656750178215859</v>
      </c>
      <c r="N3123" s="6">
        <f t="shared" si="434"/>
        <v>0</v>
      </c>
      <c r="O3123" s="6">
        <f t="shared" si="437"/>
        <v>53.956608390373731</v>
      </c>
      <c r="P3123" s="6">
        <f>FORECAST(J3123,Inputs!$B$10:$B$18,Inputs!$A$10:$A$18)</f>
        <v>33.247552339562517</v>
      </c>
      <c r="Q3123" s="6">
        <f>IF(Inputs!$D$10="Yes",IF('Hourly Calcs'!P3123&gt;'Hourly Calcs'!K3123,'Hourly Calcs'!O3123,N3123+O3123),N3123+O3123)</f>
        <v>53.956608390373731</v>
      </c>
      <c r="R3123" s="12">
        <f t="shared" si="438"/>
        <v>256.40180307105595</v>
      </c>
      <c r="S3123" s="1">
        <f>IF(AND(A3123&gt;=5,A3123&lt;=9),INDEX(Demand!$C$3:$C$26,C3123),INDEX(Demand!$B$3:$B$26,C3123))</f>
        <v>900</v>
      </c>
      <c r="T3123" s="7">
        <f t="shared" si="439"/>
        <v>256.40180307105595</v>
      </c>
      <c r="U3123" s="7">
        <f t="shared" si="440"/>
        <v>0</v>
      </c>
    </row>
    <row r="3124" spans="1:21" x14ac:dyDescent="0.2">
      <c r="A3124" s="1">
        <v>5</v>
      </c>
      <c r="B3124" s="1">
        <v>10</v>
      </c>
      <c r="C3124" s="1">
        <v>20</v>
      </c>
      <c r="D3124">
        <v>10</v>
      </c>
      <c r="E3124">
        <v>2.7</v>
      </c>
      <c r="F3124">
        <v>60</v>
      </c>
      <c r="G3124">
        <v>4</v>
      </c>
      <c r="H3124">
        <v>0</v>
      </c>
      <c r="I3124">
        <v>4</v>
      </c>
      <c r="J3124" s="4">
        <f t="shared" si="435"/>
        <v>302.23577522295062</v>
      </c>
      <c r="K3124" s="4">
        <f t="shared" si="436"/>
        <v>-2.124966041021807</v>
      </c>
      <c r="L3124" s="5">
        <f t="shared" si="441"/>
        <v>0</v>
      </c>
      <c r="M3124" s="5">
        <f t="shared" si="442"/>
        <v>0</v>
      </c>
      <c r="N3124" s="6">
        <f t="shared" si="434"/>
        <v>0</v>
      </c>
      <c r="O3124" s="6">
        <f t="shared" si="437"/>
        <v>3.6580751451100832</v>
      </c>
      <c r="P3124" s="6">
        <f>FORECAST(J3124,Inputs!$B$10:$B$18,Inputs!$A$10:$A$18)</f>
        <v>33.354034955768057</v>
      </c>
      <c r="Q3124" s="6">
        <f>IF(Inputs!$D$10="Yes",IF('Hourly Calcs'!P3124&gt;'Hourly Calcs'!K3124,'Hourly Calcs'!O3124,N3124+O3124),N3124+O3124)</f>
        <v>3.6580751451100832</v>
      </c>
      <c r="R3124" s="12">
        <f t="shared" si="438"/>
        <v>17.383173089563115</v>
      </c>
      <c r="S3124" s="1">
        <f>IF(AND(A3124&gt;=5,A3124&lt;=9),INDEX(Demand!$C$3:$C$26,C3124),INDEX(Demand!$B$3:$B$26,C3124))</f>
        <v>800</v>
      </c>
      <c r="T3124" s="7">
        <f t="shared" si="439"/>
        <v>17.383173089563115</v>
      </c>
      <c r="U3124" s="7">
        <f t="shared" si="440"/>
        <v>0</v>
      </c>
    </row>
    <row r="3125" spans="1:21" x14ac:dyDescent="0.2">
      <c r="A3125" s="1">
        <v>5</v>
      </c>
      <c r="B3125" s="1">
        <v>10</v>
      </c>
      <c r="C3125" s="1">
        <v>21</v>
      </c>
      <c r="D3125">
        <v>9.1</v>
      </c>
      <c r="E3125">
        <v>2.7</v>
      </c>
      <c r="F3125">
        <v>64</v>
      </c>
      <c r="G3125">
        <v>0</v>
      </c>
      <c r="H3125">
        <v>0</v>
      </c>
      <c r="I3125">
        <v>0</v>
      </c>
      <c r="J3125" s="4">
        <f t="shared" si="435"/>
        <v>314.49900905208904</v>
      </c>
      <c r="K3125" s="4">
        <f t="shared" si="436"/>
        <v>-9.6658397135912537</v>
      </c>
      <c r="L3125" s="5">
        <f t="shared" si="441"/>
        <v>0</v>
      </c>
      <c r="M3125" s="5">
        <f t="shared" si="442"/>
        <v>0</v>
      </c>
      <c r="N3125" s="6">
        <f t="shared" si="434"/>
        <v>0</v>
      </c>
      <c r="O3125" s="6">
        <f t="shared" si="437"/>
        <v>0</v>
      </c>
      <c r="P3125" s="6">
        <f>FORECAST(J3125,Inputs!$B$10:$B$18,Inputs!$A$10:$A$18)</f>
        <v>33.467583417148973</v>
      </c>
      <c r="Q3125" s="6">
        <f>IF(Inputs!$D$10="Yes",IF('Hourly Calcs'!P3125&gt;'Hourly Calcs'!K3125,'Hourly Calcs'!O3125,N3125+O3125),N3125+O3125)</f>
        <v>0</v>
      </c>
      <c r="R3125" s="12">
        <f t="shared" si="438"/>
        <v>0</v>
      </c>
      <c r="S3125" s="1">
        <f>IF(AND(A3125&gt;=5,A3125&lt;=9),INDEX(Demand!$C$3:$C$26,C3125),INDEX(Demand!$B$3:$B$26,C3125))</f>
        <v>700</v>
      </c>
      <c r="T3125" s="7">
        <f t="shared" si="439"/>
        <v>0</v>
      </c>
      <c r="U3125" s="7">
        <f t="shared" si="440"/>
        <v>0</v>
      </c>
    </row>
    <row r="3126" spans="1:21" x14ac:dyDescent="0.2">
      <c r="A3126" s="1">
        <v>5</v>
      </c>
      <c r="B3126" s="1">
        <v>10</v>
      </c>
      <c r="C3126" s="1">
        <v>22</v>
      </c>
      <c r="D3126">
        <v>8.6</v>
      </c>
      <c r="E3126">
        <v>3.2</v>
      </c>
      <c r="F3126">
        <v>69</v>
      </c>
      <c r="G3126">
        <v>0</v>
      </c>
      <c r="H3126">
        <v>0</v>
      </c>
      <c r="I3126">
        <v>0</v>
      </c>
      <c r="J3126" s="4">
        <f t="shared" si="435"/>
        <v>327.80664193043305</v>
      </c>
      <c r="K3126" s="4">
        <f t="shared" si="436"/>
        <v>-15.623467153110951</v>
      </c>
      <c r="L3126" s="5">
        <f t="shared" si="441"/>
        <v>0</v>
      </c>
      <c r="M3126" s="5">
        <f t="shared" si="442"/>
        <v>0</v>
      </c>
      <c r="N3126" s="6">
        <f t="shared" si="434"/>
        <v>0</v>
      </c>
      <c r="O3126" s="6">
        <f t="shared" si="437"/>
        <v>0</v>
      </c>
      <c r="P3126" s="6">
        <f>FORECAST(J3126,Inputs!$B$10:$B$18,Inputs!$A$10:$A$18)</f>
        <v>33.5908022400966</v>
      </c>
      <c r="Q3126" s="6">
        <f>IF(Inputs!$D$10="Yes",IF('Hourly Calcs'!P3126&gt;'Hourly Calcs'!K3126,'Hourly Calcs'!O3126,N3126+O3126),N3126+O3126)</f>
        <v>0</v>
      </c>
      <c r="R3126" s="12">
        <f t="shared" si="438"/>
        <v>0</v>
      </c>
      <c r="S3126" s="1">
        <f>IF(AND(A3126&gt;=5,A3126&lt;=9),INDEX(Demand!$C$3:$C$26,C3126),INDEX(Demand!$B$3:$B$26,C3126))</f>
        <v>600</v>
      </c>
      <c r="T3126" s="7">
        <f t="shared" si="439"/>
        <v>0</v>
      </c>
      <c r="U3126" s="7">
        <f t="shared" si="440"/>
        <v>0</v>
      </c>
    </row>
    <row r="3127" spans="1:21" x14ac:dyDescent="0.2">
      <c r="A3127" s="1">
        <v>5</v>
      </c>
      <c r="B3127" s="1">
        <v>10</v>
      </c>
      <c r="C3127" s="1">
        <v>23</v>
      </c>
      <c r="D3127">
        <v>8.4</v>
      </c>
      <c r="E3127">
        <v>4.5</v>
      </c>
      <c r="F3127">
        <v>76</v>
      </c>
      <c r="G3127">
        <v>0</v>
      </c>
      <c r="H3127">
        <v>0</v>
      </c>
      <c r="I3127">
        <v>0</v>
      </c>
      <c r="J3127" s="4">
        <f t="shared" si="435"/>
        <v>342.18834540099016</v>
      </c>
      <c r="K3127" s="4">
        <f t="shared" si="436"/>
        <v>-19.632459826009878</v>
      </c>
      <c r="L3127" s="5">
        <f t="shared" si="441"/>
        <v>0</v>
      </c>
      <c r="M3127" s="5">
        <f t="shared" si="442"/>
        <v>0</v>
      </c>
      <c r="N3127" s="6">
        <f t="shared" si="434"/>
        <v>0</v>
      </c>
      <c r="O3127" s="6">
        <f t="shared" si="437"/>
        <v>0</v>
      </c>
      <c r="P3127" s="6">
        <f>FORECAST(J3127,Inputs!$B$10:$B$18,Inputs!$A$10:$A$18)</f>
        <v>33.723966161120273</v>
      </c>
      <c r="Q3127" s="6">
        <f>IF(Inputs!$D$10="Yes",IF('Hourly Calcs'!P3127&gt;'Hourly Calcs'!K3127,'Hourly Calcs'!O3127,N3127+O3127),N3127+O3127)</f>
        <v>0</v>
      </c>
      <c r="R3127" s="12">
        <f t="shared" si="438"/>
        <v>0</v>
      </c>
      <c r="S3127" s="1">
        <f>IF(AND(A3127&gt;=5,A3127&lt;=9),INDEX(Demand!$C$3:$C$26,C3127),INDEX(Demand!$B$3:$B$26,C3127))</f>
        <v>500</v>
      </c>
      <c r="T3127" s="7">
        <f t="shared" si="439"/>
        <v>0</v>
      </c>
      <c r="U3127" s="7">
        <f t="shared" si="440"/>
        <v>0</v>
      </c>
    </row>
    <row r="3128" spans="1:21" x14ac:dyDescent="0.2">
      <c r="A3128" s="1">
        <v>5</v>
      </c>
      <c r="B3128" s="1">
        <v>10</v>
      </c>
      <c r="C3128" s="1">
        <v>24</v>
      </c>
      <c r="D3128">
        <v>7.5</v>
      </c>
      <c r="E3128">
        <v>4.5</v>
      </c>
      <c r="F3128">
        <v>81</v>
      </c>
      <c r="G3128">
        <v>0</v>
      </c>
      <c r="H3128">
        <v>0</v>
      </c>
      <c r="I3128">
        <v>0</v>
      </c>
      <c r="J3128" s="4">
        <f t="shared" si="435"/>
        <v>357.32282575520958</v>
      </c>
      <c r="K3128" s="4">
        <f t="shared" si="436"/>
        <v>-21.31344756196134</v>
      </c>
      <c r="L3128" s="5">
        <f t="shared" si="441"/>
        <v>0</v>
      </c>
      <c r="M3128" s="5">
        <f t="shared" si="442"/>
        <v>0</v>
      </c>
      <c r="N3128" s="6">
        <f t="shared" si="434"/>
        <v>0</v>
      </c>
      <c r="O3128" s="6">
        <f t="shared" si="437"/>
        <v>0</v>
      </c>
      <c r="P3128" s="6">
        <f>FORECAST(J3128,Inputs!$B$10:$B$18,Inputs!$A$10:$A$18)</f>
        <v>33.864100238474158</v>
      </c>
      <c r="Q3128" s="6">
        <f>IF(Inputs!$D$10="Yes",IF('Hourly Calcs'!P3128&gt;'Hourly Calcs'!K3128,'Hourly Calcs'!O3128,N3128+O3128),N3128+O3128)</f>
        <v>0</v>
      </c>
      <c r="R3128" s="12">
        <f t="shared" si="438"/>
        <v>0</v>
      </c>
      <c r="S3128" s="1">
        <f>IF(AND(A3128&gt;=5,A3128&lt;=9),INDEX(Demand!$C$3:$C$26,C3128),INDEX(Demand!$B$3:$B$26,C3128))</f>
        <v>400</v>
      </c>
      <c r="T3128" s="7">
        <f t="shared" si="439"/>
        <v>0</v>
      </c>
      <c r="U3128" s="7">
        <f t="shared" si="440"/>
        <v>0</v>
      </c>
    </row>
    <row r="3129" spans="1:21" x14ac:dyDescent="0.2">
      <c r="A3129" s="1">
        <v>5</v>
      </c>
      <c r="B3129" s="1">
        <v>11</v>
      </c>
      <c r="C3129" s="1">
        <v>1</v>
      </c>
      <c r="D3129">
        <v>7.2</v>
      </c>
      <c r="E3129">
        <v>5</v>
      </c>
      <c r="F3129">
        <v>86</v>
      </c>
      <c r="G3129">
        <v>0</v>
      </c>
      <c r="H3129">
        <v>0</v>
      </c>
      <c r="I3129">
        <v>0</v>
      </c>
      <c r="J3129" s="4">
        <f t="shared" si="435"/>
        <v>12.578809080490402</v>
      </c>
      <c r="K3129" s="4">
        <f t="shared" si="436"/>
        <v>-20.481826563955082</v>
      </c>
      <c r="L3129" s="5">
        <f t="shared" si="441"/>
        <v>0</v>
      </c>
      <c r="M3129" s="5">
        <f t="shared" si="442"/>
        <v>0</v>
      </c>
      <c r="N3129" s="6">
        <f t="shared" si="434"/>
        <v>0</v>
      </c>
      <c r="O3129" s="6">
        <f t="shared" si="437"/>
        <v>0</v>
      </c>
      <c r="P3129" s="6">
        <f>FORECAST(J3129,Inputs!$B$10:$B$18,Inputs!$A$10:$A$18)</f>
        <v>30.67202601000454</v>
      </c>
      <c r="Q3129" s="6">
        <f>IF(Inputs!$D$10="Yes",IF('Hourly Calcs'!P3129&gt;'Hourly Calcs'!K3129,'Hourly Calcs'!O3129,N3129+O3129),N3129+O3129)</f>
        <v>0</v>
      </c>
      <c r="R3129" s="12">
        <f t="shared" si="438"/>
        <v>0</v>
      </c>
      <c r="S3129" s="1">
        <f>IF(AND(A3129&gt;=5,A3129&lt;=9),INDEX(Demand!$C$3:$C$26,C3129),INDEX(Demand!$B$3:$B$26,C3129))</f>
        <v>350</v>
      </c>
      <c r="T3129" s="7">
        <f t="shared" si="439"/>
        <v>0</v>
      </c>
      <c r="U3129" s="7">
        <f t="shared" si="440"/>
        <v>0</v>
      </c>
    </row>
    <row r="3130" spans="1:21" x14ac:dyDescent="0.2">
      <c r="A3130" s="1">
        <v>5</v>
      </c>
      <c r="B3130" s="1">
        <v>11</v>
      </c>
      <c r="C3130" s="1">
        <v>2</v>
      </c>
      <c r="D3130">
        <v>7.5</v>
      </c>
      <c r="E3130">
        <v>5.5</v>
      </c>
      <c r="F3130">
        <v>87</v>
      </c>
      <c r="G3130">
        <v>0</v>
      </c>
      <c r="H3130">
        <v>0</v>
      </c>
      <c r="I3130">
        <v>0</v>
      </c>
      <c r="J3130" s="4">
        <f t="shared" si="435"/>
        <v>27.26929239056264</v>
      </c>
      <c r="K3130" s="4">
        <f t="shared" si="436"/>
        <v>-17.230545353433484</v>
      </c>
      <c r="L3130" s="5">
        <f t="shared" si="441"/>
        <v>0</v>
      </c>
      <c r="M3130" s="5">
        <f t="shared" si="442"/>
        <v>0</v>
      </c>
      <c r="N3130" s="6">
        <f t="shared" si="434"/>
        <v>0</v>
      </c>
      <c r="O3130" s="6">
        <f t="shared" si="437"/>
        <v>0</v>
      </c>
      <c r="P3130" s="6">
        <f>FORECAST(J3130,Inputs!$B$10:$B$18,Inputs!$A$10:$A$18)</f>
        <v>30.808049003616318</v>
      </c>
      <c r="Q3130" s="6">
        <f>IF(Inputs!$D$10="Yes",IF('Hourly Calcs'!P3130&gt;'Hourly Calcs'!K3130,'Hourly Calcs'!O3130,N3130+O3130),N3130+O3130)</f>
        <v>0</v>
      </c>
      <c r="R3130" s="12">
        <f t="shared" si="438"/>
        <v>0</v>
      </c>
      <c r="S3130" s="1">
        <f>IF(AND(A3130&gt;=5,A3130&lt;=9),INDEX(Demand!$C$3:$C$26,C3130),INDEX(Demand!$B$3:$B$26,C3130))</f>
        <v>350</v>
      </c>
      <c r="T3130" s="7">
        <f t="shared" si="439"/>
        <v>0</v>
      </c>
      <c r="U3130" s="7">
        <f t="shared" si="440"/>
        <v>0</v>
      </c>
    </row>
    <row r="3131" spans="1:21" x14ac:dyDescent="0.2">
      <c r="A3131" s="1">
        <v>5</v>
      </c>
      <c r="B3131" s="1">
        <v>11</v>
      </c>
      <c r="C3131" s="1">
        <v>3</v>
      </c>
      <c r="D3131">
        <v>7.5</v>
      </c>
      <c r="E3131">
        <v>6</v>
      </c>
      <c r="F3131">
        <v>90</v>
      </c>
      <c r="G3131">
        <v>0</v>
      </c>
      <c r="H3131">
        <v>0</v>
      </c>
      <c r="I3131">
        <v>0</v>
      </c>
      <c r="J3131" s="4">
        <f t="shared" si="435"/>
        <v>40.950908517304214</v>
      </c>
      <c r="K3131" s="4">
        <f t="shared" si="436"/>
        <v>-11.887287119394486</v>
      </c>
      <c r="L3131" s="5">
        <f t="shared" si="441"/>
        <v>0</v>
      </c>
      <c r="M3131" s="5">
        <f t="shared" si="442"/>
        <v>0</v>
      </c>
      <c r="N3131" s="6">
        <f t="shared" si="434"/>
        <v>0</v>
      </c>
      <c r="O3131" s="6">
        <f t="shared" si="437"/>
        <v>0</v>
      </c>
      <c r="P3131" s="6">
        <f>FORECAST(J3131,Inputs!$B$10:$B$18,Inputs!$A$10:$A$18)</f>
        <v>30.934730634419481</v>
      </c>
      <c r="Q3131" s="6">
        <f>IF(Inputs!$D$10="Yes",IF('Hourly Calcs'!P3131&gt;'Hourly Calcs'!K3131,'Hourly Calcs'!O3131,N3131+O3131),N3131+O3131)</f>
        <v>0</v>
      </c>
      <c r="R3131" s="12">
        <f t="shared" si="438"/>
        <v>0</v>
      </c>
      <c r="S3131" s="1">
        <f>IF(AND(A3131&gt;=5,A3131&lt;=9),INDEX(Demand!$C$3:$C$26,C3131),INDEX(Demand!$B$3:$B$26,C3131))</f>
        <v>350</v>
      </c>
      <c r="T3131" s="7">
        <f t="shared" si="439"/>
        <v>0</v>
      </c>
      <c r="U3131" s="7">
        <f t="shared" si="440"/>
        <v>0</v>
      </c>
    </row>
    <row r="3132" spans="1:21" x14ac:dyDescent="0.2">
      <c r="A3132" s="1">
        <v>5</v>
      </c>
      <c r="B3132" s="1">
        <v>11</v>
      </c>
      <c r="C3132" s="1">
        <v>4</v>
      </c>
      <c r="D3132">
        <v>7.5</v>
      </c>
      <c r="E3132">
        <v>6</v>
      </c>
      <c r="F3132">
        <v>90</v>
      </c>
      <c r="G3132">
        <v>0</v>
      </c>
      <c r="H3132">
        <v>0</v>
      </c>
      <c r="I3132">
        <v>0</v>
      </c>
      <c r="J3132" s="4">
        <f t="shared" si="435"/>
        <v>53.540413397369065</v>
      </c>
      <c r="K3132" s="4">
        <f t="shared" si="436"/>
        <v>-4.8711703466720024</v>
      </c>
      <c r="L3132" s="5">
        <f t="shared" si="441"/>
        <v>0</v>
      </c>
      <c r="M3132" s="5">
        <f t="shared" si="442"/>
        <v>0</v>
      </c>
      <c r="N3132" s="6">
        <f t="shared" si="434"/>
        <v>0</v>
      </c>
      <c r="O3132" s="6">
        <f t="shared" si="437"/>
        <v>0</v>
      </c>
      <c r="P3132" s="6">
        <f>FORECAST(J3132,Inputs!$B$10:$B$18,Inputs!$A$10:$A$18)</f>
        <v>31.05130012404971</v>
      </c>
      <c r="Q3132" s="6">
        <f>IF(Inputs!$D$10="Yes",IF('Hourly Calcs'!P3132&gt;'Hourly Calcs'!K3132,'Hourly Calcs'!O3132,N3132+O3132),N3132+O3132)</f>
        <v>0</v>
      </c>
      <c r="R3132" s="12">
        <f t="shared" si="438"/>
        <v>0</v>
      </c>
      <c r="S3132" s="1">
        <f>IF(AND(A3132&gt;=5,A3132&lt;=9),INDEX(Demand!$C$3:$C$26,C3132),INDEX(Demand!$B$3:$B$26,C3132))</f>
        <v>350</v>
      </c>
      <c r="T3132" s="7">
        <f t="shared" si="439"/>
        <v>0</v>
      </c>
      <c r="U3132" s="7">
        <f t="shared" si="440"/>
        <v>0</v>
      </c>
    </row>
    <row r="3133" spans="1:21" x14ac:dyDescent="0.2">
      <c r="A3133" s="1">
        <v>5</v>
      </c>
      <c r="B3133" s="1">
        <v>11</v>
      </c>
      <c r="C3133" s="1">
        <v>5</v>
      </c>
      <c r="D3133">
        <v>8</v>
      </c>
      <c r="E3133">
        <v>6.6</v>
      </c>
      <c r="F3133">
        <v>91</v>
      </c>
      <c r="G3133">
        <v>3</v>
      </c>
      <c r="H3133">
        <v>0</v>
      </c>
      <c r="I3133">
        <v>3</v>
      </c>
      <c r="J3133" s="4">
        <f t="shared" si="435"/>
        <v>65.245648665642619</v>
      </c>
      <c r="K3133" s="4">
        <f t="shared" si="436"/>
        <v>3.4518568700947156</v>
      </c>
      <c r="L3133" s="5">
        <f t="shared" si="441"/>
        <v>0</v>
      </c>
      <c r="M3133" s="5">
        <f t="shared" si="442"/>
        <v>30.548143129905284</v>
      </c>
      <c r="N3133" s="6">
        <f t="shared" si="434"/>
        <v>0</v>
      </c>
      <c r="O3133" s="6">
        <f t="shared" si="437"/>
        <v>2.7435563588325627</v>
      </c>
      <c r="P3133" s="6">
        <f>FORECAST(J3133,Inputs!$B$10:$B$18,Inputs!$A$10:$A$18)</f>
        <v>31.159681932089281</v>
      </c>
      <c r="Q3133" s="6">
        <f>IF(Inputs!$D$10="Yes",IF('Hourly Calcs'!P3133&gt;'Hourly Calcs'!K3133,'Hourly Calcs'!O3133,N3133+O3133),N3133+O3133)</f>
        <v>2.7435563588325627</v>
      </c>
      <c r="R3133" s="12">
        <f t="shared" si="438"/>
        <v>13.037379817172337</v>
      </c>
      <c r="S3133" s="1">
        <f>IF(AND(A3133&gt;=5,A3133&lt;=9),INDEX(Demand!$C$3:$C$26,C3133),INDEX(Demand!$B$3:$B$26,C3133))</f>
        <v>350</v>
      </c>
      <c r="T3133" s="7">
        <f t="shared" si="439"/>
        <v>13.037379817172337</v>
      </c>
      <c r="U3133" s="7">
        <f t="shared" si="440"/>
        <v>0</v>
      </c>
    </row>
    <row r="3134" spans="1:21" x14ac:dyDescent="0.2">
      <c r="A3134" s="1">
        <v>5</v>
      </c>
      <c r="B3134" s="1">
        <v>11</v>
      </c>
      <c r="C3134" s="1">
        <v>6</v>
      </c>
      <c r="D3134">
        <v>8.6999999999999993</v>
      </c>
      <c r="E3134">
        <v>6.6</v>
      </c>
      <c r="F3134">
        <v>87</v>
      </c>
      <c r="G3134">
        <v>53</v>
      </c>
      <c r="H3134">
        <v>39</v>
      </c>
      <c r="I3134">
        <v>48</v>
      </c>
      <c r="J3134" s="4">
        <f t="shared" si="435"/>
        <v>76.456059020918019</v>
      </c>
      <c r="K3134" s="4">
        <f t="shared" si="436"/>
        <v>12.270953932102628</v>
      </c>
      <c r="L3134" s="5">
        <f t="shared" si="441"/>
        <v>88.543940979081981</v>
      </c>
      <c r="M3134" s="5">
        <f t="shared" si="442"/>
        <v>21.729046067897372</v>
      </c>
      <c r="N3134" s="6">
        <f t="shared" si="434"/>
        <v>7.4132822155694029</v>
      </c>
      <c r="O3134" s="6">
        <f t="shared" si="437"/>
        <v>43.896901741321003</v>
      </c>
      <c r="P3134" s="6">
        <f>FORECAST(J3134,Inputs!$B$10:$B$18,Inputs!$A$10:$A$18)</f>
        <v>31.26348202797146</v>
      </c>
      <c r="Q3134" s="6">
        <f>IF(Inputs!$D$10="Yes",IF('Hourly Calcs'!P3134&gt;'Hourly Calcs'!K3134,'Hourly Calcs'!O3134,N3134+O3134),N3134+O3134)</f>
        <v>43.896901741321003</v>
      </c>
      <c r="R3134" s="12">
        <f t="shared" si="438"/>
        <v>208.59807707475738</v>
      </c>
      <c r="S3134" s="1">
        <f>IF(AND(A3134&gt;=5,A3134&lt;=9),INDEX(Demand!$C$3:$C$26,C3134),INDEX(Demand!$B$3:$B$26,C3134))</f>
        <v>350</v>
      </c>
      <c r="T3134" s="7">
        <f t="shared" si="439"/>
        <v>208.59807707475738</v>
      </c>
      <c r="U3134" s="7">
        <f t="shared" si="440"/>
        <v>0</v>
      </c>
    </row>
    <row r="3135" spans="1:21" x14ac:dyDescent="0.2">
      <c r="A3135" s="1">
        <v>5</v>
      </c>
      <c r="B3135" s="1">
        <v>11</v>
      </c>
      <c r="C3135" s="1">
        <v>7</v>
      </c>
      <c r="D3135">
        <v>10.199999999999999</v>
      </c>
      <c r="E3135">
        <v>6.3</v>
      </c>
      <c r="F3135">
        <v>77</v>
      </c>
      <c r="G3135">
        <v>195</v>
      </c>
      <c r="H3135">
        <v>246</v>
      </c>
      <c r="I3135">
        <v>122</v>
      </c>
      <c r="J3135" s="4">
        <f t="shared" si="435"/>
        <v>87.690151320559025</v>
      </c>
      <c r="K3135" s="4">
        <f t="shared" si="436"/>
        <v>21.635054114862925</v>
      </c>
      <c r="L3135" s="5">
        <f t="shared" si="441"/>
        <v>77.309848679440975</v>
      </c>
      <c r="M3135" s="5">
        <f t="shared" si="442"/>
        <v>12.364945885137075</v>
      </c>
      <c r="N3135" s="6">
        <f t="shared" si="434"/>
        <v>103.2828928187642</v>
      </c>
      <c r="O3135" s="6">
        <f t="shared" si="437"/>
        <v>111.57129192585754</v>
      </c>
      <c r="P3135" s="6">
        <f>FORECAST(J3135,Inputs!$B$10:$B$18,Inputs!$A$10:$A$18)</f>
        <v>31.367501401116286</v>
      </c>
      <c r="Q3135" s="6">
        <f>IF(Inputs!$D$10="Yes",IF('Hourly Calcs'!P3135&gt;'Hourly Calcs'!K3135,'Hourly Calcs'!O3135,N3135+O3135),N3135+O3135)</f>
        <v>111.57129192585754</v>
      </c>
      <c r="R3135" s="12">
        <f t="shared" si="438"/>
        <v>530.18677923167502</v>
      </c>
      <c r="S3135" s="1">
        <f>IF(AND(A3135&gt;=5,A3135&lt;=9),INDEX(Demand!$C$3:$C$26,C3135),INDEX(Demand!$B$3:$B$26,C3135))</f>
        <v>350</v>
      </c>
      <c r="T3135" s="7">
        <f t="shared" si="439"/>
        <v>350</v>
      </c>
      <c r="U3135" s="7">
        <f t="shared" si="440"/>
        <v>180.18677923167502</v>
      </c>
    </row>
    <row r="3136" spans="1:21" x14ac:dyDescent="0.2">
      <c r="A3136" s="1">
        <v>5</v>
      </c>
      <c r="B3136" s="1">
        <v>11</v>
      </c>
      <c r="C3136" s="1">
        <v>8</v>
      </c>
      <c r="D3136">
        <v>11.3</v>
      </c>
      <c r="E3136">
        <v>6.1</v>
      </c>
      <c r="F3136">
        <v>70</v>
      </c>
      <c r="G3136">
        <v>372</v>
      </c>
      <c r="H3136">
        <v>500</v>
      </c>
      <c r="I3136">
        <v>145</v>
      </c>
      <c r="J3136" s="4">
        <f t="shared" si="435"/>
        <v>99.621421463752625</v>
      </c>
      <c r="K3136" s="4">
        <f t="shared" si="436"/>
        <v>31.088599598722503</v>
      </c>
      <c r="L3136" s="5">
        <f t="shared" si="441"/>
        <v>65.378578536247375</v>
      </c>
      <c r="M3136" s="5">
        <f t="shared" si="442"/>
        <v>2.911400401277497</v>
      </c>
      <c r="N3136" s="6">
        <f t="shared" si="434"/>
        <v>313.7969561006152</v>
      </c>
      <c r="O3136" s="6">
        <f t="shared" si="437"/>
        <v>132.60522401024051</v>
      </c>
      <c r="P3136" s="6">
        <f>FORECAST(J3136,Inputs!$B$10:$B$18,Inputs!$A$10:$A$18)</f>
        <v>31.477976124664373</v>
      </c>
      <c r="Q3136" s="6">
        <f>IF(Inputs!$D$10="Yes",IF('Hourly Calcs'!P3136&gt;'Hourly Calcs'!K3136,'Hourly Calcs'!O3136,N3136+O3136),N3136+O3136)</f>
        <v>132.60522401024051</v>
      </c>
      <c r="R3136" s="12">
        <f t="shared" si="438"/>
        <v>630.14002449666282</v>
      </c>
      <c r="S3136" s="1">
        <f>IF(AND(A3136&gt;=5,A3136&lt;=9),INDEX(Demand!$C$3:$C$26,C3136),INDEX(Demand!$B$3:$B$26,C3136))</f>
        <v>350</v>
      </c>
      <c r="T3136" s="7">
        <f t="shared" si="439"/>
        <v>350</v>
      </c>
      <c r="U3136" s="7">
        <f t="shared" si="440"/>
        <v>280.14002449666282</v>
      </c>
    </row>
    <row r="3137" spans="1:21" x14ac:dyDescent="0.2">
      <c r="A3137" s="1">
        <v>5</v>
      </c>
      <c r="B3137" s="1">
        <v>11</v>
      </c>
      <c r="C3137" s="1">
        <v>9</v>
      </c>
      <c r="D3137">
        <v>12.3</v>
      </c>
      <c r="E3137">
        <v>5.7</v>
      </c>
      <c r="F3137">
        <v>64</v>
      </c>
      <c r="G3137">
        <v>547</v>
      </c>
      <c r="H3137">
        <v>662</v>
      </c>
      <c r="I3137">
        <v>151</v>
      </c>
      <c r="J3137" s="4">
        <f t="shared" si="435"/>
        <v>113.17360877128047</v>
      </c>
      <c r="K3137" s="4">
        <f t="shared" si="436"/>
        <v>40.185071960274428</v>
      </c>
      <c r="L3137" s="5">
        <f t="shared" si="441"/>
        <v>51.82639122871953</v>
      </c>
      <c r="M3137" s="5">
        <f t="shared" si="442"/>
        <v>6.1850719602744277</v>
      </c>
      <c r="N3137" s="6">
        <f t="shared" si="434"/>
        <v>528.92154597004992</v>
      </c>
      <c r="O3137" s="6">
        <f t="shared" si="437"/>
        <v>138.09233672790563</v>
      </c>
      <c r="P3137" s="6">
        <f>FORECAST(J3137,Inputs!$B$10:$B$18,Inputs!$A$10:$A$18)</f>
        <v>31.603459340474817</v>
      </c>
      <c r="Q3137" s="6">
        <f>IF(Inputs!$D$10="Yes",IF('Hourly Calcs'!P3137&gt;'Hourly Calcs'!K3137,'Hourly Calcs'!O3137,N3137+O3137),N3137+O3137)</f>
        <v>667.01388269795552</v>
      </c>
      <c r="R3137" s="12">
        <f t="shared" si="438"/>
        <v>3169.6499705806846</v>
      </c>
      <c r="S3137" s="1">
        <f>IF(AND(A3137&gt;=5,A3137&lt;=9),INDEX(Demand!$C$3:$C$26,C3137),INDEX(Demand!$B$3:$B$26,C3137))</f>
        <v>350</v>
      </c>
      <c r="T3137" s="7">
        <f t="shared" si="439"/>
        <v>350</v>
      </c>
      <c r="U3137" s="7">
        <f t="shared" si="440"/>
        <v>2819.6499705806846</v>
      </c>
    </row>
    <row r="3138" spans="1:21" x14ac:dyDescent="0.2">
      <c r="A3138" s="1">
        <v>5</v>
      </c>
      <c r="B3138" s="1">
        <v>11</v>
      </c>
      <c r="C3138" s="1">
        <v>10</v>
      </c>
      <c r="D3138">
        <v>13.1</v>
      </c>
      <c r="E3138">
        <v>5.7</v>
      </c>
      <c r="F3138">
        <v>61</v>
      </c>
      <c r="G3138">
        <v>693</v>
      </c>
      <c r="H3138">
        <v>765</v>
      </c>
      <c r="I3138">
        <v>146</v>
      </c>
      <c r="J3138" s="4">
        <f t="shared" si="435"/>
        <v>129.62277906894599</v>
      </c>
      <c r="K3138" s="4">
        <f t="shared" si="436"/>
        <v>48.291785843051855</v>
      </c>
      <c r="L3138" s="5">
        <f t="shared" si="441"/>
        <v>35.377220931054012</v>
      </c>
      <c r="M3138" s="5">
        <f t="shared" si="442"/>
        <v>14.291785843051855</v>
      </c>
      <c r="N3138" s="6">
        <f t="shared" si="434"/>
        <v>705.53469766025273</v>
      </c>
      <c r="O3138" s="6">
        <f t="shared" si="437"/>
        <v>133.51974279651805</v>
      </c>
      <c r="P3138" s="6">
        <f>FORECAST(J3138,Inputs!$B$10:$B$18,Inputs!$A$10:$A$18)</f>
        <v>31.755766472860611</v>
      </c>
      <c r="Q3138" s="6">
        <f>IF(Inputs!$D$10="Yes",IF('Hourly Calcs'!P3138&gt;'Hourly Calcs'!K3138,'Hourly Calcs'!O3138,N3138+O3138),N3138+O3138)</f>
        <v>839.05444045677075</v>
      </c>
      <c r="R3138" s="12">
        <f t="shared" si="438"/>
        <v>3987.1867010505744</v>
      </c>
      <c r="S3138" s="1">
        <f>IF(AND(A3138&gt;=5,A3138&lt;=9),INDEX(Demand!$C$3:$C$26,C3138),INDEX(Demand!$B$3:$B$26,C3138))</f>
        <v>600</v>
      </c>
      <c r="T3138" s="7">
        <f t="shared" si="439"/>
        <v>600</v>
      </c>
      <c r="U3138" s="7">
        <f t="shared" si="440"/>
        <v>3387.1867010505744</v>
      </c>
    </row>
    <row r="3139" spans="1:21" x14ac:dyDescent="0.2">
      <c r="A3139" s="1">
        <v>5</v>
      </c>
      <c r="B3139" s="1">
        <v>11</v>
      </c>
      <c r="C3139" s="1">
        <v>11</v>
      </c>
      <c r="D3139">
        <v>14.5</v>
      </c>
      <c r="E3139">
        <v>5.5</v>
      </c>
      <c r="F3139">
        <v>55</v>
      </c>
      <c r="G3139">
        <v>793</v>
      </c>
      <c r="H3139">
        <v>812</v>
      </c>
      <c r="I3139">
        <v>144</v>
      </c>
      <c r="J3139" s="4">
        <f t="shared" si="435"/>
        <v>150.36121524076734</v>
      </c>
      <c r="K3139" s="4">
        <f t="shared" si="436"/>
        <v>54.419680139698869</v>
      </c>
      <c r="L3139" s="5">
        <f t="shared" si="441"/>
        <v>14.638784759232664</v>
      </c>
      <c r="M3139" s="5">
        <f t="shared" si="442"/>
        <v>20.419680139698869</v>
      </c>
      <c r="N3139" s="6">
        <f t="shared" si="434"/>
        <v>803.11495106322286</v>
      </c>
      <c r="O3139" s="6">
        <f t="shared" si="437"/>
        <v>131.69070522396299</v>
      </c>
      <c r="P3139" s="6">
        <f>FORECAST(J3139,Inputs!$B$10:$B$18,Inputs!$A$10:$A$18)</f>
        <v>31.947789030007105</v>
      </c>
      <c r="Q3139" s="6">
        <f>IF(Inputs!$D$10="Yes",IF('Hourly Calcs'!P3139&gt;'Hourly Calcs'!K3139,'Hourly Calcs'!O3139,N3139+O3139),N3139+O3139)</f>
        <v>934.80565628718591</v>
      </c>
      <c r="R3139" s="12">
        <f t="shared" si="438"/>
        <v>4442.1964786767076</v>
      </c>
      <c r="S3139" s="1">
        <f>IF(AND(A3139&gt;=5,A3139&lt;=9),INDEX(Demand!$C$3:$C$26,C3139),INDEX(Demand!$B$3:$B$26,C3139))</f>
        <v>600</v>
      </c>
      <c r="T3139" s="7">
        <f t="shared" si="439"/>
        <v>600</v>
      </c>
      <c r="U3139" s="7">
        <f t="shared" si="440"/>
        <v>3842.1964786767076</v>
      </c>
    </row>
    <row r="3140" spans="1:21" x14ac:dyDescent="0.2">
      <c r="A3140" s="1">
        <v>5</v>
      </c>
      <c r="B3140" s="1">
        <v>11</v>
      </c>
      <c r="C3140" s="1">
        <v>12</v>
      </c>
      <c r="D3140">
        <v>15.5</v>
      </c>
      <c r="E3140">
        <v>6</v>
      </c>
      <c r="F3140">
        <v>53</v>
      </c>
      <c r="G3140">
        <v>850</v>
      </c>
      <c r="H3140">
        <v>823</v>
      </c>
      <c r="I3140">
        <v>155</v>
      </c>
      <c r="J3140" s="4">
        <f t="shared" si="435"/>
        <v>175.39760526906471</v>
      </c>
      <c r="K3140" s="4">
        <f t="shared" si="436"/>
        <v>57.244351653568529</v>
      </c>
      <c r="L3140" s="5">
        <f t="shared" si="441"/>
        <v>10.397605269064712</v>
      </c>
      <c r="M3140" s="5">
        <f t="shared" si="442"/>
        <v>23.244351653568529</v>
      </c>
      <c r="N3140" s="6">
        <f t="shared" si="434"/>
        <v>818.71703746466198</v>
      </c>
      <c r="O3140" s="6">
        <f t="shared" si="437"/>
        <v>141.75041187301574</v>
      </c>
      <c r="P3140" s="6">
        <f>FORECAST(J3140,Inputs!$B$10:$B$18,Inputs!$A$10:$A$18)</f>
        <v>32.179607456195043</v>
      </c>
      <c r="Q3140" s="6">
        <f>IF(Inputs!$D$10="Yes",IF('Hourly Calcs'!P3140&gt;'Hourly Calcs'!K3140,'Hourly Calcs'!O3140,N3140+O3140),N3140+O3140)</f>
        <v>960.46744933767775</v>
      </c>
      <c r="R3140" s="12">
        <f t="shared" si="438"/>
        <v>4564.1413192526443</v>
      </c>
      <c r="S3140" s="1">
        <f>IF(AND(A3140&gt;=5,A3140&lt;=9),INDEX(Demand!$C$3:$C$26,C3140),INDEX(Demand!$B$3:$B$26,C3140))</f>
        <v>600</v>
      </c>
      <c r="T3140" s="7">
        <f t="shared" si="439"/>
        <v>600</v>
      </c>
      <c r="U3140" s="7">
        <f t="shared" si="440"/>
        <v>3964.1413192526443</v>
      </c>
    </row>
    <row r="3141" spans="1:21" x14ac:dyDescent="0.2">
      <c r="A3141" s="1">
        <v>5</v>
      </c>
      <c r="B3141" s="1">
        <v>11</v>
      </c>
      <c r="C3141" s="1">
        <v>13</v>
      </c>
      <c r="D3141">
        <v>16</v>
      </c>
      <c r="E3141">
        <v>6.6</v>
      </c>
      <c r="F3141">
        <v>54</v>
      </c>
      <c r="G3141">
        <v>783</v>
      </c>
      <c r="H3141">
        <v>551</v>
      </c>
      <c r="I3141">
        <v>315</v>
      </c>
      <c r="J3141" s="4">
        <f t="shared" si="435"/>
        <v>201.3004990547833</v>
      </c>
      <c r="K3141" s="4">
        <f t="shared" si="436"/>
        <v>55.865403078980755</v>
      </c>
      <c r="L3141" s="5">
        <f t="shared" si="441"/>
        <v>36.300499054783302</v>
      </c>
      <c r="M3141" s="5">
        <f t="shared" si="442"/>
        <v>21.865403078980755</v>
      </c>
      <c r="N3141" s="6">
        <f t="shared" si="434"/>
        <v>517.44346630088273</v>
      </c>
      <c r="O3141" s="6">
        <f t="shared" si="437"/>
        <v>288.07341767741906</v>
      </c>
      <c r="P3141" s="6">
        <f>FORECAST(J3141,Inputs!$B$10:$B$18,Inputs!$A$10:$A$18)</f>
        <v>32.419449065322063</v>
      </c>
      <c r="Q3141" s="6">
        <f>IF(Inputs!$D$10="Yes",IF('Hourly Calcs'!P3141&gt;'Hourly Calcs'!K3141,'Hourly Calcs'!O3141,N3141+O3141),N3141+O3141)</f>
        <v>805.51688397830185</v>
      </c>
      <c r="R3141" s="12">
        <f t="shared" si="438"/>
        <v>3827.8162326648903</v>
      </c>
      <c r="S3141" s="1">
        <f>IF(AND(A3141&gt;=5,A3141&lt;=9),INDEX(Demand!$C$3:$C$26,C3141),INDEX(Demand!$B$3:$B$26,C3141))</f>
        <v>600</v>
      </c>
      <c r="T3141" s="7">
        <f t="shared" si="439"/>
        <v>600</v>
      </c>
      <c r="U3141" s="7">
        <f t="shared" si="440"/>
        <v>3227.8162326648903</v>
      </c>
    </row>
    <row r="3142" spans="1:21" x14ac:dyDescent="0.2">
      <c r="A3142" s="1">
        <v>5</v>
      </c>
      <c r="B3142" s="1">
        <v>11</v>
      </c>
      <c r="C3142" s="1">
        <v>14</v>
      </c>
      <c r="D3142">
        <v>17.2</v>
      </c>
      <c r="E3142">
        <v>6</v>
      </c>
      <c r="F3142">
        <v>48</v>
      </c>
      <c r="G3142">
        <v>739</v>
      </c>
      <c r="H3142">
        <v>566</v>
      </c>
      <c r="I3142">
        <v>280</v>
      </c>
      <c r="J3142" s="4">
        <f t="shared" si="435"/>
        <v>223.70967699400586</v>
      </c>
      <c r="K3142" s="4">
        <f t="shared" si="436"/>
        <v>50.753230931618738</v>
      </c>
      <c r="L3142" s="5">
        <f t="shared" si="441"/>
        <v>58.709676994005861</v>
      </c>
      <c r="M3142" s="5">
        <f t="shared" si="442"/>
        <v>16.753230931618738</v>
      </c>
      <c r="N3142" s="6">
        <f t="shared" si="434"/>
        <v>467.38839094151194</v>
      </c>
      <c r="O3142" s="6">
        <f t="shared" si="437"/>
        <v>256.06526015770584</v>
      </c>
      <c r="P3142" s="6">
        <f>FORECAST(J3142,Inputs!$B$10:$B$18,Inputs!$A$10:$A$18)</f>
        <v>32.6269414536482</v>
      </c>
      <c r="Q3142" s="6">
        <f>IF(Inputs!$D$10="Yes",IF('Hourly Calcs'!P3142&gt;'Hourly Calcs'!K3142,'Hourly Calcs'!O3142,N3142+O3142),N3142+O3142)</f>
        <v>723.45365109921772</v>
      </c>
      <c r="R3142" s="12">
        <f t="shared" si="438"/>
        <v>3437.8517500234825</v>
      </c>
      <c r="S3142" s="1">
        <f>IF(AND(A3142&gt;=5,A3142&lt;=9),INDEX(Demand!$C$3:$C$26,C3142),INDEX(Demand!$B$3:$B$26,C3142))</f>
        <v>600</v>
      </c>
      <c r="T3142" s="7">
        <f t="shared" si="439"/>
        <v>600</v>
      </c>
      <c r="U3142" s="7">
        <f t="shared" si="440"/>
        <v>2837.8517500234825</v>
      </c>
    </row>
    <row r="3143" spans="1:21" x14ac:dyDescent="0.2">
      <c r="A3143" s="1">
        <v>5</v>
      </c>
      <c r="B3143" s="1">
        <v>11</v>
      </c>
      <c r="C3143" s="1">
        <v>15</v>
      </c>
      <c r="D3143">
        <v>17.100000000000001</v>
      </c>
      <c r="E3143">
        <v>6</v>
      </c>
      <c r="F3143">
        <v>48</v>
      </c>
      <c r="G3143">
        <v>433</v>
      </c>
      <c r="H3143">
        <v>135</v>
      </c>
      <c r="I3143">
        <v>334</v>
      </c>
      <c r="J3143" s="4">
        <f t="shared" si="435"/>
        <v>241.53800266397076</v>
      </c>
      <c r="K3143" s="4">
        <f t="shared" si="436"/>
        <v>43.216672722364116</v>
      </c>
      <c r="L3143" s="5">
        <f t="shared" si="441"/>
        <v>76.538002663970758</v>
      </c>
      <c r="M3143" s="5">
        <f t="shared" si="442"/>
        <v>9.2166727223641161</v>
      </c>
      <c r="N3143" s="6">
        <f t="shared" si="434"/>
        <v>89.445942276064415</v>
      </c>
      <c r="O3143" s="6">
        <f t="shared" si="437"/>
        <v>305.44927461669192</v>
      </c>
      <c r="P3143" s="6">
        <f>FORECAST(J3143,Inputs!$B$10:$B$18,Inputs!$A$10:$A$18)</f>
        <v>32.792018543184909</v>
      </c>
      <c r="Q3143" s="6">
        <f>IF(Inputs!$D$10="Yes",IF('Hourly Calcs'!P3143&gt;'Hourly Calcs'!K3143,'Hourly Calcs'!O3143,N3143+O3143),N3143+O3143)</f>
        <v>394.89521689275637</v>
      </c>
      <c r="R3143" s="12">
        <f t="shared" si="438"/>
        <v>1876.5420706743782</v>
      </c>
      <c r="S3143" s="1">
        <f>IF(AND(A3143&gt;=5,A3143&lt;=9),INDEX(Demand!$C$3:$C$26,C3143),INDEX(Demand!$B$3:$B$26,C3143))</f>
        <v>600</v>
      </c>
      <c r="T3143" s="7">
        <f t="shared" si="439"/>
        <v>600</v>
      </c>
      <c r="U3143" s="7">
        <f t="shared" si="440"/>
        <v>1276.5420706743782</v>
      </c>
    </row>
    <row r="3144" spans="1:21" x14ac:dyDescent="0.2">
      <c r="A3144" s="1">
        <v>5</v>
      </c>
      <c r="B3144" s="1">
        <v>11</v>
      </c>
      <c r="C3144" s="1">
        <v>16</v>
      </c>
      <c r="D3144">
        <v>17.399999999999999</v>
      </c>
      <c r="E3144">
        <v>5.7</v>
      </c>
      <c r="F3144">
        <v>46</v>
      </c>
      <c r="G3144">
        <v>172</v>
      </c>
      <c r="H3144">
        <v>1</v>
      </c>
      <c r="I3144">
        <v>172</v>
      </c>
      <c r="J3144" s="4">
        <f t="shared" si="435"/>
        <v>255.95336179476664</v>
      </c>
      <c r="K3144" s="4">
        <f t="shared" si="436"/>
        <v>34.392365051537581</v>
      </c>
      <c r="L3144" s="5">
        <f t="shared" si="441"/>
        <v>0</v>
      </c>
      <c r="M3144" s="5">
        <f t="shared" si="442"/>
        <v>0.39236505153758117</v>
      </c>
      <c r="N3144" s="6">
        <f t="shared" si="434"/>
        <v>0.46061003536562639</v>
      </c>
      <c r="O3144" s="6">
        <f t="shared" si="437"/>
        <v>157.29723123973358</v>
      </c>
      <c r="P3144" s="6">
        <f>FORECAST(J3144,Inputs!$B$10:$B$18,Inputs!$A$10:$A$18)</f>
        <v>32.925494090692283</v>
      </c>
      <c r="Q3144" s="6">
        <f>IF(Inputs!$D$10="Yes",IF('Hourly Calcs'!P3144&gt;'Hourly Calcs'!K3144,'Hourly Calcs'!O3144,N3144+O3144),N3144+O3144)</f>
        <v>157.7578412750992</v>
      </c>
      <c r="R3144" s="12">
        <f t="shared" si="438"/>
        <v>749.66526173927139</v>
      </c>
      <c r="S3144" s="1">
        <f>IF(AND(A3144&gt;=5,A3144&lt;=9),INDEX(Demand!$C$3:$C$26,C3144),INDEX(Demand!$B$3:$B$26,C3144))</f>
        <v>900</v>
      </c>
      <c r="T3144" s="7">
        <f t="shared" si="439"/>
        <v>749.66526173927139</v>
      </c>
      <c r="U3144" s="7">
        <f t="shared" si="440"/>
        <v>0</v>
      </c>
    </row>
    <row r="3145" spans="1:21" x14ac:dyDescent="0.2">
      <c r="A3145" s="1">
        <v>5</v>
      </c>
      <c r="B3145" s="1">
        <v>11</v>
      </c>
      <c r="C3145" s="1">
        <v>17</v>
      </c>
      <c r="D3145">
        <v>17</v>
      </c>
      <c r="E3145">
        <v>6</v>
      </c>
      <c r="F3145">
        <v>48</v>
      </c>
      <c r="G3145">
        <v>121</v>
      </c>
      <c r="H3145">
        <v>0</v>
      </c>
      <c r="I3145">
        <v>121</v>
      </c>
      <c r="J3145" s="4">
        <f t="shared" si="435"/>
        <v>268.34040217804295</v>
      </c>
      <c r="K3145" s="4">
        <f t="shared" si="436"/>
        <v>25.021033389191516</v>
      </c>
      <c r="L3145" s="5">
        <f t="shared" si="441"/>
        <v>0</v>
      </c>
      <c r="M3145" s="5">
        <f t="shared" si="442"/>
        <v>8.9789666108084845</v>
      </c>
      <c r="N3145" s="6">
        <f t="shared" ref="N3145:N3208" si="443">H3145*MAX(0,COS(2*ASIN(SQRT(SIN(RADIANS($B$4))^2+COS(RADIANS($K3145))^2-2*SIN(RADIANS($B$4))*COS(RADIANS($K3145))*COS(RADIANS($J3145-$B$5))+(SIN(RADIANS($K3145))-COS(RADIANS($B$4)))^2)/2)))</f>
        <v>0</v>
      </c>
      <c r="O3145" s="6">
        <f t="shared" si="437"/>
        <v>110.65677313958003</v>
      </c>
      <c r="P3145" s="6">
        <f>FORECAST(J3145,Inputs!$B$10:$B$18,Inputs!$A$10:$A$18)</f>
        <v>33.040188909055949</v>
      </c>
      <c r="Q3145" s="6">
        <f>IF(Inputs!$D$10="Yes",IF('Hourly Calcs'!P3145&gt;'Hourly Calcs'!K3145,'Hourly Calcs'!O3145,N3145+O3145),N3145+O3145)</f>
        <v>110.65677313958003</v>
      </c>
      <c r="R3145" s="12">
        <f t="shared" si="438"/>
        <v>525.84098595928424</v>
      </c>
      <c r="S3145" s="1">
        <f>IF(AND(A3145&gt;=5,A3145&lt;=9),INDEX(Demand!$C$3:$C$26,C3145),INDEX(Demand!$B$3:$B$26,C3145))</f>
        <v>900</v>
      </c>
      <c r="T3145" s="7">
        <f t="shared" si="439"/>
        <v>525.84098595928424</v>
      </c>
      <c r="U3145" s="7">
        <f t="shared" si="440"/>
        <v>0</v>
      </c>
    </row>
    <row r="3146" spans="1:21" x14ac:dyDescent="0.2">
      <c r="A3146" s="1">
        <v>5</v>
      </c>
      <c r="B3146" s="1">
        <v>11</v>
      </c>
      <c r="C3146" s="1">
        <v>18</v>
      </c>
      <c r="D3146">
        <v>16.399999999999999</v>
      </c>
      <c r="E3146">
        <v>6.1</v>
      </c>
      <c r="F3146">
        <v>50</v>
      </c>
      <c r="G3146">
        <v>67</v>
      </c>
      <c r="H3146">
        <v>0</v>
      </c>
      <c r="I3146">
        <v>67</v>
      </c>
      <c r="J3146" s="4">
        <f t="shared" ref="J3146:J3209" si="444">solarazimuth($B$2,$B$3,$B$1,A3146,B3146,C3146,0,0,0,0)</f>
        <v>279.74006421328028</v>
      </c>
      <c r="K3146" s="4">
        <f t="shared" ref="K3146:K3209" si="445">solarelevation($B$2,$B$3,$B$1,A3146,B3146,C3146,0,0,0,0)</f>
        <v>15.596589961270084</v>
      </c>
      <c r="L3146" s="5">
        <f t="shared" si="441"/>
        <v>0</v>
      </c>
      <c r="M3146" s="5">
        <f t="shared" si="442"/>
        <v>18.403410038729916</v>
      </c>
      <c r="N3146" s="6">
        <f t="shared" si="443"/>
        <v>0</v>
      </c>
      <c r="O3146" s="6">
        <f t="shared" ref="O3146:O3209" si="446">$I3146*(1+COS(RADIANS($B$4)))/2</f>
        <v>61.272758680593896</v>
      </c>
      <c r="P3146" s="6">
        <f>FORECAST(J3146,Inputs!$B$10:$B$18,Inputs!$A$10:$A$18)</f>
        <v>33.145741335308145</v>
      </c>
      <c r="Q3146" s="6">
        <f>IF(Inputs!$D$10="Yes",IF('Hourly Calcs'!P3146&gt;'Hourly Calcs'!K3146,'Hourly Calcs'!O3146,N3146+O3146),N3146+O3146)</f>
        <v>61.272758680593896</v>
      </c>
      <c r="R3146" s="12">
        <f t="shared" ref="R3146:R3209" si="447">$B$6*$E$1*Q3146</f>
        <v>291.16814925018218</v>
      </c>
      <c r="S3146" s="1">
        <f>IF(AND(A3146&gt;=5,A3146&lt;=9),INDEX(Demand!$C$3:$C$26,C3146),INDEX(Demand!$B$3:$B$26,C3146))</f>
        <v>900</v>
      </c>
      <c r="T3146" s="7">
        <f t="shared" ref="T3146:T3209" si="448">S3146-MAX(0,S3146-R3146)</f>
        <v>291.16814925018218</v>
      </c>
      <c r="U3146" s="7">
        <f t="shared" ref="U3146:U3209" si="449">MAX(0,R3146-S3146)</f>
        <v>0</v>
      </c>
    </row>
    <row r="3147" spans="1:21" x14ac:dyDescent="0.2">
      <c r="A3147" s="1">
        <v>5</v>
      </c>
      <c r="B3147" s="1">
        <v>11</v>
      </c>
      <c r="C3147" s="1">
        <v>19</v>
      </c>
      <c r="D3147">
        <v>16.3</v>
      </c>
      <c r="E3147">
        <v>5.6</v>
      </c>
      <c r="F3147">
        <v>49</v>
      </c>
      <c r="G3147">
        <v>22</v>
      </c>
      <c r="H3147">
        <v>0</v>
      </c>
      <c r="I3147">
        <v>22</v>
      </c>
      <c r="J3147" s="4">
        <f t="shared" si="444"/>
        <v>290.89964489725276</v>
      </c>
      <c r="K3147" s="4">
        <f t="shared" si="445"/>
        <v>6.5357005885203137</v>
      </c>
      <c r="L3147" s="5">
        <f t="shared" si="441"/>
        <v>0</v>
      </c>
      <c r="M3147" s="5">
        <f t="shared" si="442"/>
        <v>27.464299411479686</v>
      </c>
      <c r="N3147" s="6">
        <f t="shared" si="443"/>
        <v>0</v>
      </c>
      <c r="O3147" s="6">
        <f t="shared" si="446"/>
        <v>20.119413298105457</v>
      </c>
      <c r="P3147" s="6">
        <f>FORECAST(J3147,Inputs!$B$10:$B$18,Inputs!$A$10:$A$18)</f>
        <v>33.249070786085674</v>
      </c>
      <c r="Q3147" s="6">
        <f>IF(Inputs!$D$10="Yes",IF('Hourly Calcs'!P3147&gt;'Hourly Calcs'!K3147,'Hourly Calcs'!O3147,N3147+O3147),N3147+O3147)</f>
        <v>20.119413298105457</v>
      </c>
      <c r="R3147" s="12">
        <f t="shared" si="447"/>
        <v>95.60745199259712</v>
      </c>
      <c r="S3147" s="1">
        <f>IF(AND(A3147&gt;=5,A3147&lt;=9),INDEX(Demand!$C$3:$C$26,C3147),INDEX(Demand!$B$3:$B$26,C3147))</f>
        <v>900</v>
      </c>
      <c r="T3147" s="7">
        <f t="shared" si="448"/>
        <v>95.607451992597134</v>
      </c>
      <c r="U3147" s="7">
        <f t="shared" si="449"/>
        <v>0</v>
      </c>
    </row>
    <row r="3148" spans="1:21" x14ac:dyDescent="0.2">
      <c r="A3148" s="1">
        <v>5</v>
      </c>
      <c r="B3148" s="1">
        <v>11</v>
      </c>
      <c r="C3148" s="1">
        <v>20</v>
      </c>
      <c r="D3148">
        <v>15.5</v>
      </c>
      <c r="E3148">
        <v>6.2</v>
      </c>
      <c r="F3148">
        <v>54</v>
      </c>
      <c r="G3148">
        <v>2</v>
      </c>
      <c r="H3148">
        <v>0</v>
      </c>
      <c r="I3148">
        <v>2</v>
      </c>
      <c r="J3148" s="4">
        <f t="shared" si="444"/>
        <v>302.38376436886847</v>
      </c>
      <c r="K3148" s="4">
        <f t="shared" si="445"/>
        <v>-1.9030429819938774</v>
      </c>
      <c r="L3148" s="5">
        <f t="shared" si="441"/>
        <v>0</v>
      </c>
      <c r="M3148" s="5">
        <f t="shared" si="442"/>
        <v>0</v>
      </c>
      <c r="N3148" s="6">
        <f t="shared" si="443"/>
        <v>0</v>
      </c>
      <c r="O3148" s="6">
        <f t="shared" si="446"/>
        <v>1.8290375725550416</v>
      </c>
      <c r="P3148" s="6">
        <f>FORECAST(J3148,Inputs!$B$10:$B$18,Inputs!$A$10:$A$18)</f>
        <v>33.355405225637668</v>
      </c>
      <c r="Q3148" s="6">
        <f>IF(Inputs!$D$10="Yes",IF('Hourly Calcs'!P3148&gt;'Hourly Calcs'!K3148,'Hourly Calcs'!O3148,N3148+O3148),N3148+O3148)</f>
        <v>1.8290375725550416</v>
      </c>
      <c r="R3148" s="12">
        <f t="shared" si="447"/>
        <v>8.6915865447815577</v>
      </c>
      <c r="S3148" s="1">
        <f>IF(AND(A3148&gt;=5,A3148&lt;=9),INDEX(Demand!$C$3:$C$26,C3148),INDEX(Demand!$B$3:$B$26,C3148))</f>
        <v>800</v>
      </c>
      <c r="T3148" s="7">
        <f t="shared" si="448"/>
        <v>8.6915865447815577</v>
      </c>
      <c r="U3148" s="7">
        <f t="shared" si="449"/>
        <v>0</v>
      </c>
    </row>
    <row r="3149" spans="1:21" x14ac:dyDescent="0.2">
      <c r="A3149" s="1">
        <v>5</v>
      </c>
      <c r="B3149" s="1">
        <v>11</v>
      </c>
      <c r="C3149" s="1">
        <v>21</v>
      </c>
      <c r="D3149">
        <v>15.5</v>
      </c>
      <c r="E3149">
        <v>6</v>
      </c>
      <c r="F3149">
        <v>53</v>
      </c>
      <c r="G3149">
        <v>0</v>
      </c>
      <c r="H3149">
        <v>0</v>
      </c>
      <c r="I3149">
        <v>0</v>
      </c>
      <c r="J3149" s="4">
        <f t="shared" si="444"/>
        <v>314.62632076214379</v>
      </c>
      <c r="K3149" s="4">
        <f t="shared" si="445"/>
        <v>-9.4437432021026382</v>
      </c>
      <c r="L3149" s="5">
        <f t="shared" si="441"/>
        <v>0</v>
      </c>
      <c r="M3149" s="5">
        <f t="shared" si="442"/>
        <v>0</v>
      </c>
      <c r="N3149" s="6">
        <f t="shared" si="443"/>
        <v>0</v>
      </c>
      <c r="O3149" s="6">
        <f t="shared" si="446"/>
        <v>0</v>
      </c>
      <c r="P3149" s="6">
        <f>FORECAST(J3149,Inputs!$B$10:$B$18,Inputs!$A$10:$A$18)</f>
        <v>33.468762229279108</v>
      </c>
      <c r="Q3149" s="6">
        <f>IF(Inputs!$D$10="Yes",IF('Hourly Calcs'!P3149&gt;'Hourly Calcs'!K3149,'Hourly Calcs'!O3149,N3149+O3149),N3149+O3149)</f>
        <v>0</v>
      </c>
      <c r="R3149" s="12">
        <f t="shared" si="447"/>
        <v>0</v>
      </c>
      <c r="S3149" s="1">
        <f>IF(AND(A3149&gt;=5,A3149&lt;=9),INDEX(Demand!$C$3:$C$26,C3149),INDEX(Demand!$B$3:$B$26,C3149))</f>
        <v>700</v>
      </c>
      <c r="T3149" s="7">
        <f t="shared" si="448"/>
        <v>0</v>
      </c>
      <c r="U3149" s="7">
        <f t="shared" si="449"/>
        <v>0</v>
      </c>
    </row>
    <row r="3150" spans="1:21" x14ac:dyDescent="0.2">
      <c r="A3150" s="1">
        <v>5</v>
      </c>
      <c r="B3150" s="1">
        <v>11</v>
      </c>
      <c r="C3150" s="1">
        <v>22</v>
      </c>
      <c r="D3150">
        <v>14.9</v>
      </c>
      <c r="E3150">
        <v>6.7</v>
      </c>
      <c r="F3150">
        <v>58</v>
      </c>
      <c r="G3150">
        <v>0</v>
      </c>
      <c r="H3150">
        <v>0</v>
      </c>
      <c r="I3150">
        <v>0</v>
      </c>
      <c r="J3150" s="4">
        <f t="shared" si="444"/>
        <v>327.90538147074585</v>
      </c>
      <c r="K3150" s="4">
        <f t="shared" si="445"/>
        <v>-15.387401904541122</v>
      </c>
      <c r="L3150" s="5">
        <f t="shared" si="441"/>
        <v>0</v>
      </c>
      <c r="M3150" s="5">
        <f t="shared" si="442"/>
        <v>0</v>
      </c>
      <c r="N3150" s="6">
        <f t="shared" si="443"/>
        <v>0</v>
      </c>
      <c r="O3150" s="6">
        <f t="shared" si="446"/>
        <v>0</v>
      </c>
      <c r="P3150" s="6">
        <f>FORECAST(J3150,Inputs!$B$10:$B$18,Inputs!$A$10:$A$18)</f>
        <v>33.591716495099497</v>
      </c>
      <c r="Q3150" s="6">
        <f>IF(Inputs!$D$10="Yes",IF('Hourly Calcs'!P3150&gt;'Hourly Calcs'!K3150,'Hourly Calcs'!O3150,N3150+O3150),N3150+O3150)</f>
        <v>0</v>
      </c>
      <c r="R3150" s="12">
        <f t="shared" si="447"/>
        <v>0</v>
      </c>
      <c r="S3150" s="1">
        <f>IF(AND(A3150&gt;=5,A3150&lt;=9),INDEX(Demand!$C$3:$C$26,C3150),INDEX(Demand!$B$3:$B$26,C3150))</f>
        <v>600</v>
      </c>
      <c r="T3150" s="7">
        <f t="shared" si="448"/>
        <v>0</v>
      </c>
      <c r="U3150" s="7">
        <f t="shared" si="449"/>
        <v>0</v>
      </c>
    </row>
    <row r="3151" spans="1:21" x14ac:dyDescent="0.2">
      <c r="A3151" s="1">
        <v>5</v>
      </c>
      <c r="B3151" s="1">
        <v>11</v>
      </c>
      <c r="C3151" s="1">
        <v>23</v>
      </c>
      <c r="D3151">
        <v>14.7</v>
      </c>
      <c r="E3151">
        <v>6.7</v>
      </c>
      <c r="F3151">
        <v>59</v>
      </c>
      <c r="G3151">
        <v>0</v>
      </c>
      <c r="H3151">
        <v>0</v>
      </c>
      <c r="I3151">
        <v>0</v>
      </c>
      <c r="J3151" s="4">
        <f t="shared" si="444"/>
        <v>342.24872116152983</v>
      </c>
      <c r="K3151" s="4">
        <f t="shared" si="445"/>
        <v>-19.384697642590922</v>
      </c>
      <c r="L3151" s="5">
        <f t="shared" si="441"/>
        <v>0</v>
      </c>
      <c r="M3151" s="5">
        <f t="shared" si="442"/>
        <v>0</v>
      </c>
      <c r="N3151" s="6">
        <f t="shared" si="443"/>
        <v>0</v>
      </c>
      <c r="O3151" s="6">
        <f t="shared" si="446"/>
        <v>0</v>
      </c>
      <c r="P3151" s="6">
        <f>FORECAST(J3151,Inputs!$B$10:$B$18,Inputs!$A$10:$A$18)</f>
        <v>33.724525195940089</v>
      </c>
      <c r="Q3151" s="6">
        <f>IF(Inputs!$D$10="Yes",IF('Hourly Calcs'!P3151&gt;'Hourly Calcs'!K3151,'Hourly Calcs'!O3151,N3151+O3151),N3151+O3151)</f>
        <v>0</v>
      </c>
      <c r="R3151" s="12">
        <f t="shared" si="447"/>
        <v>0</v>
      </c>
      <c r="S3151" s="1">
        <f>IF(AND(A3151&gt;=5,A3151&lt;=9),INDEX(Demand!$C$3:$C$26,C3151),INDEX(Demand!$B$3:$B$26,C3151))</f>
        <v>500</v>
      </c>
      <c r="T3151" s="7">
        <f t="shared" si="448"/>
        <v>0</v>
      </c>
      <c r="U3151" s="7">
        <f t="shared" si="449"/>
        <v>0</v>
      </c>
    </row>
    <row r="3152" spans="1:21" x14ac:dyDescent="0.2">
      <c r="A3152" s="1">
        <v>5</v>
      </c>
      <c r="B3152" s="1">
        <v>11</v>
      </c>
      <c r="C3152" s="1">
        <v>24</v>
      </c>
      <c r="D3152">
        <v>12.9</v>
      </c>
      <c r="E3152">
        <v>8.3000000000000007</v>
      </c>
      <c r="F3152">
        <v>74</v>
      </c>
      <c r="G3152">
        <v>0</v>
      </c>
      <c r="H3152">
        <v>0</v>
      </c>
      <c r="I3152">
        <v>0</v>
      </c>
      <c r="J3152" s="4">
        <f t="shared" si="444"/>
        <v>357.33695062934839</v>
      </c>
      <c r="K3152" s="4">
        <f t="shared" si="445"/>
        <v>-21.059811185523145</v>
      </c>
      <c r="L3152" s="5">
        <f t="shared" si="441"/>
        <v>0</v>
      </c>
      <c r="M3152" s="5">
        <f t="shared" si="442"/>
        <v>0</v>
      </c>
      <c r="N3152" s="6">
        <f t="shared" si="443"/>
        <v>0</v>
      </c>
      <c r="O3152" s="6">
        <f t="shared" si="446"/>
        <v>0</v>
      </c>
      <c r="P3152" s="6">
        <f>FORECAST(J3152,Inputs!$B$10:$B$18,Inputs!$A$10:$A$18)</f>
        <v>33.864231024345813</v>
      </c>
      <c r="Q3152" s="6">
        <f>IF(Inputs!$D$10="Yes",IF('Hourly Calcs'!P3152&gt;'Hourly Calcs'!K3152,'Hourly Calcs'!O3152,N3152+O3152),N3152+O3152)</f>
        <v>0</v>
      </c>
      <c r="R3152" s="12">
        <f t="shared" si="447"/>
        <v>0</v>
      </c>
      <c r="S3152" s="1">
        <f>IF(AND(A3152&gt;=5,A3152&lt;=9),INDEX(Demand!$C$3:$C$26,C3152),INDEX(Demand!$B$3:$B$26,C3152))</f>
        <v>400</v>
      </c>
      <c r="T3152" s="7">
        <f t="shared" si="448"/>
        <v>0</v>
      </c>
      <c r="U3152" s="7">
        <f t="shared" si="449"/>
        <v>0</v>
      </c>
    </row>
    <row r="3153" spans="1:21" x14ac:dyDescent="0.2">
      <c r="A3153" s="1">
        <v>5</v>
      </c>
      <c r="B3153" s="1">
        <v>12</v>
      </c>
      <c r="C3153" s="1">
        <v>1</v>
      </c>
      <c r="D3153">
        <v>12.2</v>
      </c>
      <c r="E3153">
        <v>8.8000000000000007</v>
      </c>
      <c r="F3153">
        <v>80</v>
      </c>
      <c r="G3153">
        <v>0</v>
      </c>
      <c r="H3153">
        <v>0</v>
      </c>
      <c r="I3153">
        <v>0</v>
      </c>
      <c r="J3153" s="4">
        <f t="shared" si="444"/>
        <v>12.545151480196438</v>
      </c>
      <c r="K3153" s="4">
        <f t="shared" si="445"/>
        <v>-20.23001735346287</v>
      </c>
      <c r="L3153" s="5">
        <f t="shared" si="441"/>
        <v>0</v>
      </c>
      <c r="M3153" s="5">
        <f t="shared" si="442"/>
        <v>0</v>
      </c>
      <c r="N3153" s="6">
        <f t="shared" si="443"/>
        <v>0</v>
      </c>
      <c r="O3153" s="6">
        <f t="shared" si="446"/>
        <v>0</v>
      </c>
      <c r="P3153" s="6">
        <f>FORECAST(J3153,Inputs!$B$10:$B$18,Inputs!$A$10:$A$18)</f>
        <v>30.671714365557371</v>
      </c>
      <c r="Q3153" s="6">
        <f>IF(Inputs!$D$10="Yes",IF('Hourly Calcs'!P3153&gt;'Hourly Calcs'!K3153,'Hourly Calcs'!O3153,N3153+O3153),N3153+O3153)</f>
        <v>0</v>
      </c>
      <c r="R3153" s="12">
        <f t="shared" si="447"/>
        <v>0</v>
      </c>
      <c r="S3153" s="1">
        <f>IF(AND(A3153&gt;=5,A3153&lt;=9),INDEX(Demand!$C$3:$C$26,C3153),INDEX(Demand!$B$3:$B$26,C3153))</f>
        <v>350</v>
      </c>
      <c r="T3153" s="7">
        <f t="shared" si="448"/>
        <v>0</v>
      </c>
      <c r="U3153" s="7">
        <f t="shared" si="449"/>
        <v>0</v>
      </c>
    </row>
    <row r="3154" spans="1:21" x14ac:dyDescent="0.2">
      <c r="A3154" s="1">
        <v>5</v>
      </c>
      <c r="B3154" s="1">
        <v>12</v>
      </c>
      <c r="C3154" s="1">
        <v>2</v>
      </c>
      <c r="D3154">
        <v>12.7</v>
      </c>
      <c r="E3154">
        <v>7.6</v>
      </c>
      <c r="F3154">
        <v>71</v>
      </c>
      <c r="G3154">
        <v>0</v>
      </c>
      <c r="H3154">
        <v>0</v>
      </c>
      <c r="I3154">
        <v>0</v>
      </c>
      <c r="J3154" s="4">
        <f t="shared" si="444"/>
        <v>27.193641995967425</v>
      </c>
      <c r="K3154" s="4">
        <f t="shared" si="445"/>
        <v>-16.987438550470642</v>
      </c>
      <c r="L3154" s="5">
        <f t="shared" si="441"/>
        <v>0</v>
      </c>
      <c r="M3154" s="5">
        <f t="shared" si="442"/>
        <v>0</v>
      </c>
      <c r="N3154" s="6">
        <f t="shared" si="443"/>
        <v>0</v>
      </c>
      <c r="O3154" s="6">
        <f t="shared" si="446"/>
        <v>0</v>
      </c>
      <c r="P3154" s="6">
        <f>FORECAST(J3154,Inputs!$B$10:$B$18,Inputs!$A$10:$A$18)</f>
        <v>30.807348536999697</v>
      </c>
      <c r="Q3154" s="6">
        <f>IF(Inputs!$D$10="Yes",IF('Hourly Calcs'!P3154&gt;'Hourly Calcs'!K3154,'Hourly Calcs'!O3154,N3154+O3154),N3154+O3154)</f>
        <v>0</v>
      </c>
      <c r="R3154" s="12">
        <f t="shared" si="447"/>
        <v>0</v>
      </c>
      <c r="S3154" s="1">
        <f>IF(AND(A3154&gt;=5,A3154&lt;=9),INDEX(Demand!$C$3:$C$26,C3154),INDEX(Demand!$B$3:$B$26,C3154))</f>
        <v>350</v>
      </c>
      <c r="T3154" s="7">
        <f t="shared" si="448"/>
        <v>0</v>
      </c>
      <c r="U3154" s="7">
        <f t="shared" si="449"/>
        <v>0</v>
      </c>
    </row>
    <row r="3155" spans="1:21" x14ac:dyDescent="0.2">
      <c r="A3155" s="1">
        <v>5</v>
      </c>
      <c r="B3155" s="1">
        <v>12</v>
      </c>
      <c r="C3155" s="1">
        <v>3</v>
      </c>
      <c r="D3155">
        <v>12.3</v>
      </c>
      <c r="E3155">
        <v>6.4</v>
      </c>
      <c r="F3155">
        <v>67</v>
      </c>
      <c r="G3155">
        <v>0</v>
      </c>
      <c r="H3155">
        <v>0</v>
      </c>
      <c r="I3155">
        <v>0</v>
      </c>
      <c r="J3155" s="4">
        <f t="shared" si="444"/>
        <v>40.84282015737142</v>
      </c>
      <c r="K3155" s="4">
        <f t="shared" si="445"/>
        <v>-11.656758526523774</v>
      </c>
      <c r="L3155" s="5">
        <f t="shared" si="441"/>
        <v>0</v>
      </c>
      <c r="M3155" s="5">
        <f t="shared" si="442"/>
        <v>0</v>
      </c>
      <c r="N3155" s="6">
        <f t="shared" si="443"/>
        <v>0</v>
      </c>
      <c r="O3155" s="6">
        <f t="shared" si="446"/>
        <v>0</v>
      </c>
      <c r="P3155" s="6">
        <f>FORECAST(J3155,Inputs!$B$10:$B$18,Inputs!$A$10:$A$18)</f>
        <v>30.933729816271956</v>
      </c>
      <c r="Q3155" s="6">
        <f>IF(Inputs!$D$10="Yes",IF('Hourly Calcs'!P3155&gt;'Hourly Calcs'!K3155,'Hourly Calcs'!O3155,N3155+O3155),N3155+O3155)</f>
        <v>0</v>
      </c>
      <c r="R3155" s="12">
        <f t="shared" si="447"/>
        <v>0</v>
      </c>
      <c r="S3155" s="1">
        <f>IF(AND(A3155&gt;=5,A3155&lt;=9),INDEX(Demand!$C$3:$C$26,C3155),INDEX(Demand!$B$3:$B$26,C3155))</f>
        <v>350</v>
      </c>
      <c r="T3155" s="7">
        <f t="shared" si="448"/>
        <v>0</v>
      </c>
      <c r="U3155" s="7">
        <f t="shared" si="449"/>
        <v>0</v>
      </c>
    </row>
    <row r="3156" spans="1:21" x14ac:dyDescent="0.2">
      <c r="A3156" s="1">
        <v>5</v>
      </c>
      <c r="B3156" s="1">
        <v>12</v>
      </c>
      <c r="C3156" s="1">
        <v>4</v>
      </c>
      <c r="D3156">
        <v>12.6</v>
      </c>
      <c r="E3156">
        <v>5.8</v>
      </c>
      <c r="F3156">
        <v>63</v>
      </c>
      <c r="G3156">
        <v>0</v>
      </c>
      <c r="H3156">
        <v>0</v>
      </c>
      <c r="I3156">
        <v>0</v>
      </c>
      <c r="J3156" s="4">
        <f t="shared" si="444"/>
        <v>53.408799809452915</v>
      </c>
      <c r="K3156" s="4">
        <f t="shared" si="445"/>
        <v>-4.6518186150465937</v>
      </c>
      <c r="L3156" s="5">
        <f t="shared" si="441"/>
        <v>0</v>
      </c>
      <c r="M3156" s="5">
        <f t="shared" si="442"/>
        <v>0</v>
      </c>
      <c r="N3156" s="6">
        <f t="shared" si="443"/>
        <v>0</v>
      </c>
      <c r="O3156" s="6">
        <f t="shared" si="446"/>
        <v>0</v>
      </c>
      <c r="P3156" s="6">
        <f>FORECAST(J3156,Inputs!$B$10:$B$18,Inputs!$A$10:$A$18)</f>
        <v>31.050081479717154</v>
      </c>
      <c r="Q3156" s="6">
        <f>IF(Inputs!$D$10="Yes",IF('Hourly Calcs'!P3156&gt;'Hourly Calcs'!K3156,'Hourly Calcs'!O3156,N3156+O3156),N3156+O3156)</f>
        <v>0</v>
      </c>
      <c r="R3156" s="12">
        <f t="shared" si="447"/>
        <v>0</v>
      </c>
      <c r="S3156" s="1">
        <f>IF(AND(A3156&gt;=5,A3156&lt;=9),INDEX(Demand!$C$3:$C$26,C3156),INDEX(Demand!$B$3:$B$26,C3156))</f>
        <v>350</v>
      </c>
      <c r="T3156" s="7">
        <f t="shared" si="448"/>
        <v>0</v>
      </c>
      <c r="U3156" s="7">
        <f t="shared" si="449"/>
        <v>0</v>
      </c>
    </row>
    <row r="3157" spans="1:21" x14ac:dyDescent="0.2">
      <c r="A3157" s="1">
        <v>5</v>
      </c>
      <c r="B3157" s="1">
        <v>12</v>
      </c>
      <c r="C3157" s="1">
        <v>5</v>
      </c>
      <c r="D3157">
        <v>13</v>
      </c>
      <c r="E3157">
        <v>5.0999999999999996</v>
      </c>
      <c r="F3157">
        <v>59</v>
      </c>
      <c r="G3157">
        <v>1</v>
      </c>
      <c r="H3157">
        <v>0</v>
      </c>
      <c r="I3157">
        <v>1</v>
      </c>
      <c r="J3157" s="4">
        <f t="shared" si="444"/>
        <v>65.096549348700037</v>
      </c>
      <c r="K3157" s="4">
        <f t="shared" si="445"/>
        <v>3.6475949213948411</v>
      </c>
      <c r="L3157" s="5">
        <f t="shared" si="441"/>
        <v>0</v>
      </c>
      <c r="M3157" s="5">
        <f t="shared" si="442"/>
        <v>30.352405078605159</v>
      </c>
      <c r="N3157" s="6">
        <f t="shared" si="443"/>
        <v>0</v>
      </c>
      <c r="O3157" s="6">
        <f t="shared" si="446"/>
        <v>0.91451878627752081</v>
      </c>
      <c r="P3157" s="6">
        <f>FORECAST(J3157,Inputs!$B$10:$B$18,Inputs!$A$10:$A$18)</f>
        <v>31.158301382858333</v>
      </c>
      <c r="Q3157" s="6">
        <f>IF(Inputs!$D$10="Yes",IF('Hourly Calcs'!P3157&gt;'Hourly Calcs'!K3157,'Hourly Calcs'!O3157,N3157+O3157),N3157+O3157)</f>
        <v>0.91451878627752081</v>
      </c>
      <c r="R3157" s="12">
        <f t="shared" si="447"/>
        <v>4.3457932723907788</v>
      </c>
      <c r="S3157" s="1">
        <f>IF(AND(A3157&gt;=5,A3157&lt;=9),INDEX(Demand!$C$3:$C$26,C3157),INDEX(Demand!$B$3:$B$26,C3157))</f>
        <v>350</v>
      </c>
      <c r="T3157" s="7">
        <f t="shared" si="448"/>
        <v>4.3457932723907788</v>
      </c>
      <c r="U3157" s="7">
        <f t="shared" si="449"/>
        <v>0</v>
      </c>
    </row>
    <row r="3158" spans="1:21" x14ac:dyDescent="0.2">
      <c r="A3158" s="1">
        <v>5</v>
      </c>
      <c r="B3158" s="1">
        <v>12</v>
      </c>
      <c r="C3158" s="1">
        <v>6</v>
      </c>
      <c r="D3158">
        <v>13.5</v>
      </c>
      <c r="E3158">
        <v>5.2</v>
      </c>
      <c r="F3158">
        <v>57</v>
      </c>
      <c r="G3158">
        <v>33</v>
      </c>
      <c r="H3158">
        <v>0</v>
      </c>
      <c r="I3158">
        <v>33</v>
      </c>
      <c r="J3158" s="4">
        <f t="shared" si="444"/>
        <v>76.29253313977884</v>
      </c>
      <c r="K3158" s="4">
        <f t="shared" si="445"/>
        <v>12.465358634031901</v>
      </c>
      <c r="L3158" s="5">
        <f t="shared" si="441"/>
        <v>88.70746686022116</v>
      </c>
      <c r="M3158" s="5">
        <f t="shared" si="442"/>
        <v>21.534641365968099</v>
      </c>
      <c r="N3158" s="6">
        <f t="shared" si="443"/>
        <v>0</v>
      </c>
      <c r="O3158" s="6">
        <f t="shared" si="446"/>
        <v>30.179119947158188</v>
      </c>
      <c r="P3158" s="6">
        <f>FORECAST(J3158,Inputs!$B$10:$B$18,Inputs!$A$10:$A$18)</f>
        <v>31.261967899442396</v>
      </c>
      <c r="Q3158" s="6">
        <f>IF(Inputs!$D$10="Yes",IF('Hourly Calcs'!P3158&gt;'Hourly Calcs'!K3158,'Hourly Calcs'!O3158,N3158+O3158),N3158+O3158)</f>
        <v>30.179119947158188</v>
      </c>
      <c r="R3158" s="12">
        <f t="shared" si="447"/>
        <v>143.4111779888957</v>
      </c>
      <c r="S3158" s="1">
        <f>IF(AND(A3158&gt;=5,A3158&lt;=9),INDEX(Demand!$C$3:$C$26,C3158),INDEX(Demand!$B$3:$B$26,C3158))</f>
        <v>350</v>
      </c>
      <c r="T3158" s="7">
        <f t="shared" si="448"/>
        <v>143.4111779888957</v>
      </c>
      <c r="U3158" s="7">
        <f t="shared" si="449"/>
        <v>0</v>
      </c>
    </row>
    <row r="3159" spans="1:21" x14ac:dyDescent="0.2">
      <c r="A3159" s="1">
        <v>5</v>
      </c>
      <c r="B3159" s="1">
        <v>12</v>
      </c>
      <c r="C3159" s="1">
        <v>7</v>
      </c>
      <c r="D3159">
        <v>14</v>
      </c>
      <c r="E3159">
        <v>5.8</v>
      </c>
      <c r="F3159">
        <v>58</v>
      </c>
      <c r="G3159">
        <v>120</v>
      </c>
      <c r="H3159">
        <v>18</v>
      </c>
      <c r="I3159">
        <v>115</v>
      </c>
      <c r="J3159" s="4">
        <f t="shared" si="444"/>
        <v>87.513251807197022</v>
      </c>
      <c r="K3159" s="4">
        <f t="shared" si="445"/>
        <v>21.82606814622045</v>
      </c>
      <c r="L3159" s="5">
        <f t="shared" si="441"/>
        <v>77.486748192802978</v>
      </c>
      <c r="M3159" s="5">
        <f t="shared" si="442"/>
        <v>12.17393185377955</v>
      </c>
      <c r="N3159" s="6">
        <f t="shared" si="443"/>
        <v>7.5726153985848059</v>
      </c>
      <c r="O3159" s="6">
        <f t="shared" si="446"/>
        <v>105.1696604219149</v>
      </c>
      <c r="P3159" s="6">
        <f>FORECAST(J3159,Inputs!$B$10:$B$18,Inputs!$A$10:$A$18)</f>
        <v>31.365863442659229</v>
      </c>
      <c r="Q3159" s="6">
        <f>IF(Inputs!$D$10="Yes",IF('Hourly Calcs'!P3159&gt;'Hourly Calcs'!K3159,'Hourly Calcs'!O3159,N3159+O3159),N3159+O3159)</f>
        <v>105.1696604219149</v>
      </c>
      <c r="R3159" s="12">
        <f t="shared" si="447"/>
        <v>499.76622632493957</v>
      </c>
      <c r="S3159" s="1">
        <f>IF(AND(A3159&gt;=5,A3159&lt;=9),INDEX(Demand!$C$3:$C$26,C3159),INDEX(Demand!$B$3:$B$26,C3159))</f>
        <v>350</v>
      </c>
      <c r="T3159" s="7">
        <f t="shared" si="448"/>
        <v>350</v>
      </c>
      <c r="U3159" s="7">
        <f t="shared" si="449"/>
        <v>149.76622632493957</v>
      </c>
    </row>
    <row r="3160" spans="1:21" x14ac:dyDescent="0.2">
      <c r="A3160" s="1">
        <v>5</v>
      </c>
      <c r="B3160" s="1">
        <v>12</v>
      </c>
      <c r="C3160" s="1">
        <v>8</v>
      </c>
      <c r="D3160">
        <v>15.1</v>
      </c>
      <c r="E3160">
        <v>6.5</v>
      </c>
      <c r="F3160">
        <v>56</v>
      </c>
      <c r="G3160">
        <v>113</v>
      </c>
      <c r="H3160">
        <v>0</v>
      </c>
      <c r="I3160">
        <v>113</v>
      </c>
      <c r="J3160" s="4">
        <f t="shared" si="444"/>
        <v>99.431980680272986</v>
      </c>
      <c r="K3160" s="4">
        <f t="shared" si="445"/>
        <v>31.281439976982305</v>
      </c>
      <c r="L3160" s="5">
        <f t="shared" si="441"/>
        <v>65.568019319727014</v>
      </c>
      <c r="M3160" s="5">
        <f t="shared" si="442"/>
        <v>2.7185600230176945</v>
      </c>
      <c r="N3160" s="6">
        <f t="shared" si="443"/>
        <v>0</v>
      </c>
      <c r="O3160" s="6">
        <f t="shared" si="446"/>
        <v>103.34062284935985</v>
      </c>
      <c r="P3160" s="6">
        <f>FORECAST(J3160,Inputs!$B$10:$B$18,Inputs!$A$10:$A$18)</f>
        <v>31.476222043335859</v>
      </c>
      <c r="Q3160" s="6">
        <f>IF(Inputs!$D$10="Yes",IF('Hourly Calcs'!P3160&gt;'Hourly Calcs'!K3160,'Hourly Calcs'!O3160,N3160+O3160),N3160+O3160)</f>
        <v>103.34062284935985</v>
      </c>
      <c r="R3160" s="12">
        <f t="shared" si="447"/>
        <v>491.07463978015795</v>
      </c>
      <c r="S3160" s="1">
        <f>IF(AND(A3160&gt;=5,A3160&lt;=9),INDEX(Demand!$C$3:$C$26,C3160),INDEX(Demand!$B$3:$B$26,C3160))</f>
        <v>350</v>
      </c>
      <c r="T3160" s="7">
        <f t="shared" si="448"/>
        <v>350</v>
      </c>
      <c r="U3160" s="7">
        <f t="shared" si="449"/>
        <v>141.07463978015795</v>
      </c>
    </row>
    <row r="3161" spans="1:21" x14ac:dyDescent="0.2">
      <c r="A3161" s="1">
        <v>5</v>
      </c>
      <c r="B3161" s="1">
        <v>12</v>
      </c>
      <c r="C3161" s="1">
        <v>9</v>
      </c>
      <c r="D3161">
        <v>15.9</v>
      </c>
      <c r="E3161">
        <v>5.7</v>
      </c>
      <c r="F3161">
        <v>51</v>
      </c>
      <c r="G3161">
        <v>333</v>
      </c>
      <c r="H3161">
        <v>122</v>
      </c>
      <c r="I3161">
        <v>260</v>
      </c>
      <c r="J3161" s="4">
        <f t="shared" si="444"/>
        <v>112.97599533286255</v>
      </c>
      <c r="K3161" s="4">
        <f t="shared" si="445"/>
        <v>40.386681780352902</v>
      </c>
      <c r="L3161" s="5">
        <f t="shared" si="441"/>
        <v>52.024004667137447</v>
      </c>
      <c r="M3161" s="5">
        <f t="shared" si="442"/>
        <v>6.3866817803529017</v>
      </c>
      <c r="N3161" s="6">
        <f t="shared" si="443"/>
        <v>97.509436673698772</v>
      </c>
      <c r="O3161" s="6">
        <f t="shared" si="446"/>
        <v>237.7748844321554</v>
      </c>
      <c r="P3161" s="6">
        <f>FORECAST(J3161,Inputs!$B$10:$B$18,Inputs!$A$10:$A$18)</f>
        <v>31.601629586415392</v>
      </c>
      <c r="Q3161" s="6">
        <f>IF(Inputs!$D$10="Yes",IF('Hourly Calcs'!P3161&gt;'Hourly Calcs'!K3161,'Hourly Calcs'!O3161,N3161+O3161),N3161+O3161)</f>
        <v>335.28432110585419</v>
      </c>
      <c r="R3161" s="12">
        <f t="shared" si="447"/>
        <v>1593.271093895019</v>
      </c>
      <c r="S3161" s="1">
        <f>IF(AND(A3161&gt;=5,A3161&lt;=9),INDEX(Demand!$C$3:$C$26,C3161),INDEX(Demand!$B$3:$B$26,C3161))</f>
        <v>350</v>
      </c>
      <c r="T3161" s="7">
        <f t="shared" si="448"/>
        <v>350</v>
      </c>
      <c r="U3161" s="7">
        <f t="shared" si="449"/>
        <v>1243.271093895019</v>
      </c>
    </row>
    <row r="3162" spans="1:21" x14ac:dyDescent="0.2">
      <c r="A3162" s="1">
        <v>5</v>
      </c>
      <c r="B3162" s="1">
        <v>12</v>
      </c>
      <c r="C3162" s="1">
        <v>10</v>
      </c>
      <c r="D3162">
        <v>16.8</v>
      </c>
      <c r="E3162">
        <v>6.8</v>
      </c>
      <c r="F3162">
        <v>52</v>
      </c>
      <c r="G3162">
        <v>422</v>
      </c>
      <c r="H3162">
        <v>125</v>
      </c>
      <c r="I3162">
        <v>332</v>
      </c>
      <c r="J3162" s="4">
        <f t="shared" si="444"/>
        <v>129.43375915944569</v>
      </c>
      <c r="K3162" s="4">
        <f t="shared" si="445"/>
        <v>48.509788968238595</v>
      </c>
      <c r="L3162" s="5">
        <f t="shared" si="441"/>
        <v>35.566240840554315</v>
      </c>
      <c r="M3162" s="5">
        <f t="shared" si="442"/>
        <v>14.509788968238595</v>
      </c>
      <c r="N3162" s="6">
        <f t="shared" si="443"/>
        <v>115.29441317873315</v>
      </c>
      <c r="O3162" s="6">
        <f t="shared" si="446"/>
        <v>303.6202370441369</v>
      </c>
      <c r="P3162" s="6">
        <f>FORECAST(J3162,Inputs!$B$10:$B$18,Inputs!$A$10:$A$18)</f>
        <v>31.754016288513384</v>
      </c>
      <c r="Q3162" s="6">
        <f>IF(Inputs!$D$10="Yes",IF('Hourly Calcs'!P3162&gt;'Hourly Calcs'!K3162,'Hourly Calcs'!O3162,N3162+O3162),N3162+O3162)</f>
        <v>418.91465022287002</v>
      </c>
      <c r="R3162" s="12">
        <f t="shared" si="447"/>
        <v>1990.6824178590782</v>
      </c>
      <c r="S3162" s="1">
        <f>IF(AND(A3162&gt;=5,A3162&lt;=9),INDEX(Demand!$C$3:$C$26,C3162),INDEX(Demand!$B$3:$B$26,C3162))</f>
        <v>600</v>
      </c>
      <c r="T3162" s="7">
        <f t="shared" si="448"/>
        <v>600</v>
      </c>
      <c r="U3162" s="7">
        <f t="shared" si="449"/>
        <v>1390.6824178590782</v>
      </c>
    </row>
    <row r="3163" spans="1:21" x14ac:dyDescent="0.2">
      <c r="A3163" s="1">
        <v>5</v>
      </c>
      <c r="B3163" s="1">
        <v>12</v>
      </c>
      <c r="C3163" s="1">
        <v>11</v>
      </c>
      <c r="D3163">
        <v>17.5</v>
      </c>
      <c r="E3163">
        <v>7.7</v>
      </c>
      <c r="F3163">
        <v>53</v>
      </c>
      <c r="G3163">
        <v>486</v>
      </c>
      <c r="H3163">
        <v>87</v>
      </c>
      <c r="I3163">
        <v>416</v>
      </c>
      <c r="J3163" s="4">
        <f t="shared" si="444"/>
        <v>150.22514262076382</v>
      </c>
      <c r="K3163" s="4">
        <f t="shared" si="445"/>
        <v>54.658300182017776</v>
      </c>
      <c r="L3163" s="5">
        <f t="shared" si="441"/>
        <v>14.774857379236181</v>
      </c>
      <c r="M3163" s="5">
        <f t="shared" si="442"/>
        <v>20.658300182017776</v>
      </c>
      <c r="N3163" s="6">
        <f t="shared" si="443"/>
        <v>86.045658500081998</v>
      </c>
      <c r="O3163" s="6">
        <f t="shared" si="446"/>
        <v>380.43981509144868</v>
      </c>
      <c r="P3163" s="6">
        <f>FORECAST(J3163,Inputs!$B$10:$B$18,Inputs!$A$10:$A$18)</f>
        <v>31.946529098340402</v>
      </c>
      <c r="Q3163" s="6">
        <f>IF(Inputs!$D$10="Yes",IF('Hourly Calcs'!P3163&gt;'Hourly Calcs'!K3163,'Hourly Calcs'!O3163,N3163+O3163),N3163+O3163)</f>
        <v>466.48547359153065</v>
      </c>
      <c r="R3163" s="12">
        <f t="shared" si="447"/>
        <v>2216.7389705069536</v>
      </c>
      <c r="S3163" s="1">
        <f>IF(AND(A3163&gt;=5,A3163&lt;=9),INDEX(Demand!$C$3:$C$26,C3163),INDEX(Demand!$B$3:$B$26,C3163))</f>
        <v>600</v>
      </c>
      <c r="T3163" s="7">
        <f t="shared" si="448"/>
        <v>600</v>
      </c>
      <c r="U3163" s="7">
        <f t="shared" si="449"/>
        <v>1616.7389705069536</v>
      </c>
    </row>
    <row r="3164" spans="1:21" x14ac:dyDescent="0.2">
      <c r="A3164" s="1">
        <v>5</v>
      </c>
      <c r="B3164" s="1">
        <v>12</v>
      </c>
      <c r="C3164" s="1">
        <v>12</v>
      </c>
      <c r="D3164">
        <v>18.7</v>
      </c>
      <c r="E3164">
        <v>8.4</v>
      </c>
      <c r="F3164">
        <v>51</v>
      </c>
      <c r="G3164">
        <v>520</v>
      </c>
      <c r="H3164">
        <v>88</v>
      </c>
      <c r="I3164">
        <v>445</v>
      </c>
      <c r="J3164" s="4">
        <f t="shared" si="444"/>
        <v>175.38038164592152</v>
      </c>
      <c r="K3164" s="4">
        <f t="shared" si="445"/>
        <v>57.495309001323342</v>
      </c>
      <c r="L3164" s="5">
        <f t="shared" si="441"/>
        <v>10.380381645921517</v>
      </c>
      <c r="M3164" s="5">
        <f t="shared" si="442"/>
        <v>23.495309001323342</v>
      </c>
      <c r="N3164" s="6">
        <f t="shared" si="443"/>
        <v>87.537240330444476</v>
      </c>
      <c r="O3164" s="6">
        <f t="shared" si="446"/>
        <v>406.96085989349677</v>
      </c>
      <c r="P3164" s="6">
        <f>FORECAST(J3164,Inputs!$B$10:$B$18,Inputs!$A$10:$A$18)</f>
        <v>32.179447978202973</v>
      </c>
      <c r="Q3164" s="6">
        <f>IF(Inputs!$D$10="Yes",IF('Hourly Calcs'!P3164&gt;'Hourly Calcs'!K3164,'Hourly Calcs'!O3164,N3164+O3164),N3164+O3164)</f>
        <v>494.49810022394126</v>
      </c>
      <c r="R3164" s="12">
        <f t="shared" si="447"/>
        <v>2349.8549722641687</v>
      </c>
      <c r="S3164" s="1">
        <f>IF(AND(A3164&gt;=5,A3164&lt;=9),INDEX(Demand!$C$3:$C$26,C3164),INDEX(Demand!$B$3:$B$26,C3164))</f>
        <v>600</v>
      </c>
      <c r="T3164" s="7">
        <f t="shared" si="448"/>
        <v>600</v>
      </c>
      <c r="U3164" s="7">
        <f t="shared" si="449"/>
        <v>1749.8549722641687</v>
      </c>
    </row>
    <row r="3165" spans="1:21" x14ac:dyDescent="0.2">
      <c r="A3165" s="1">
        <v>5</v>
      </c>
      <c r="B3165" s="1">
        <v>12</v>
      </c>
      <c r="C3165" s="1">
        <v>13</v>
      </c>
      <c r="D3165">
        <v>19.7</v>
      </c>
      <c r="E3165">
        <v>9.1999999999999993</v>
      </c>
      <c r="F3165">
        <v>51</v>
      </c>
      <c r="G3165">
        <v>522</v>
      </c>
      <c r="H3165">
        <v>88</v>
      </c>
      <c r="I3165">
        <v>448</v>
      </c>
      <c r="J3165" s="4">
        <f t="shared" si="444"/>
        <v>201.41639055248334</v>
      </c>
      <c r="K3165" s="4">
        <f t="shared" si="445"/>
        <v>56.107798375769207</v>
      </c>
      <c r="L3165" s="5">
        <f t="shared" si="441"/>
        <v>36.416390552483335</v>
      </c>
      <c r="M3165" s="5">
        <f t="shared" si="442"/>
        <v>22.107798375769207</v>
      </c>
      <c r="N3165" s="6">
        <f t="shared" si="443"/>
        <v>82.641372157628695</v>
      </c>
      <c r="O3165" s="6">
        <f t="shared" si="446"/>
        <v>409.70441625232934</v>
      </c>
      <c r="P3165" s="6">
        <f>FORECAST(J3165,Inputs!$B$10:$B$18,Inputs!$A$10:$A$18)</f>
        <v>32.420522134745212</v>
      </c>
      <c r="Q3165" s="6">
        <f>IF(Inputs!$D$10="Yes",IF('Hourly Calcs'!P3165&gt;'Hourly Calcs'!K3165,'Hourly Calcs'!O3165,N3165+O3165),N3165+O3165)</f>
        <v>492.345788409958</v>
      </c>
      <c r="R3165" s="12">
        <f t="shared" si="447"/>
        <v>2339.6271865241201</v>
      </c>
      <c r="S3165" s="1">
        <f>IF(AND(A3165&gt;=5,A3165&lt;=9),INDEX(Demand!$C$3:$C$26,C3165),INDEX(Demand!$B$3:$B$26,C3165))</f>
        <v>600</v>
      </c>
      <c r="T3165" s="7">
        <f t="shared" si="448"/>
        <v>600</v>
      </c>
      <c r="U3165" s="7">
        <f t="shared" si="449"/>
        <v>1739.6271865241201</v>
      </c>
    </row>
    <row r="3166" spans="1:21" x14ac:dyDescent="0.2">
      <c r="A3166" s="1">
        <v>5</v>
      </c>
      <c r="B3166" s="1">
        <v>12</v>
      </c>
      <c r="C3166" s="1">
        <v>14</v>
      </c>
      <c r="D3166">
        <v>20.9</v>
      </c>
      <c r="E3166">
        <v>9.6999999999999993</v>
      </c>
      <c r="F3166">
        <v>49</v>
      </c>
      <c r="G3166">
        <v>647</v>
      </c>
      <c r="H3166">
        <v>370</v>
      </c>
      <c r="I3166">
        <v>347</v>
      </c>
      <c r="J3166" s="4">
        <f t="shared" si="444"/>
        <v>223.89843970231308</v>
      </c>
      <c r="K3166" s="4">
        <f t="shared" si="445"/>
        <v>50.973806019316264</v>
      </c>
      <c r="L3166" s="5">
        <f t="shared" si="441"/>
        <v>58.898439702313084</v>
      </c>
      <c r="M3166" s="5">
        <f t="shared" si="442"/>
        <v>16.973806019316264</v>
      </c>
      <c r="N3166" s="6">
        <f t="shared" si="443"/>
        <v>305.5938945061568</v>
      </c>
      <c r="O3166" s="6">
        <f t="shared" si="446"/>
        <v>317.33801883829972</v>
      </c>
      <c r="P3166" s="6">
        <f>FORECAST(J3166,Inputs!$B$10:$B$18,Inputs!$A$10:$A$18)</f>
        <v>32.628689256502895</v>
      </c>
      <c r="Q3166" s="6">
        <f>IF(Inputs!$D$10="Yes",IF('Hourly Calcs'!P3166&gt;'Hourly Calcs'!K3166,'Hourly Calcs'!O3166,N3166+O3166),N3166+O3166)</f>
        <v>622.93191334445646</v>
      </c>
      <c r="R3166" s="12">
        <f t="shared" si="447"/>
        <v>2960.172452212857</v>
      </c>
      <c r="S3166" s="1">
        <f>IF(AND(A3166&gt;=5,A3166&lt;=9),INDEX(Demand!$C$3:$C$26,C3166),INDEX(Demand!$B$3:$B$26,C3166))</f>
        <v>600</v>
      </c>
      <c r="T3166" s="7">
        <f t="shared" si="448"/>
        <v>600</v>
      </c>
      <c r="U3166" s="7">
        <f t="shared" si="449"/>
        <v>2360.172452212857</v>
      </c>
    </row>
    <row r="3167" spans="1:21" x14ac:dyDescent="0.2">
      <c r="A3167" s="1">
        <v>5</v>
      </c>
      <c r="B3167" s="1">
        <v>12</v>
      </c>
      <c r="C3167" s="1">
        <v>15</v>
      </c>
      <c r="D3167">
        <v>20.6</v>
      </c>
      <c r="E3167">
        <v>10.8</v>
      </c>
      <c r="F3167">
        <v>53</v>
      </c>
      <c r="G3167">
        <v>432</v>
      </c>
      <c r="H3167">
        <v>131</v>
      </c>
      <c r="I3167">
        <v>335</v>
      </c>
      <c r="J3167" s="4">
        <f t="shared" si="444"/>
        <v>241.74417919676756</v>
      </c>
      <c r="K3167" s="4">
        <f t="shared" si="445"/>
        <v>43.417250112783698</v>
      </c>
      <c r="L3167" s="5">
        <f t="shared" si="441"/>
        <v>76.744179196767561</v>
      </c>
      <c r="M3167" s="5">
        <f t="shared" si="442"/>
        <v>9.4172501127836981</v>
      </c>
      <c r="N3167" s="6">
        <f t="shared" si="443"/>
        <v>86.845061643314551</v>
      </c>
      <c r="O3167" s="6">
        <f t="shared" si="446"/>
        <v>306.36379340296946</v>
      </c>
      <c r="P3167" s="6">
        <f>FORECAST(J3167,Inputs!$B$10:$B$18,Inputs!$A$10:$A$18)</f>
        <v>32.793927585155252</v>
      </c>
      <c r="Q3167" s="6">
        <f>IF(Inputs!$D$10="Yes",IF('Hourly Calcs'!P3167&gt;'Hourly Calcs'!K3167,'Hourly Calcs'!O3167,N3167+O3167),N3167+O3167)</f>
        <v>393.20885504628404</v>
      </c>
      <c r="R3167" s="12">
        <f t="shared" si="447"/>
        <v>1868.5284791799418</v>
      </c>
      <c r="S3167" s="1">
        <f>IF(AND(A3167&gt;=5,A3167&lt;=9),INDEX(Demand!$C$3:$C$26,C3167),INDEX(Demand!$B$3:$B$26,C3167))</f>
        <v>600</v>
      </c>
      <c r="T3167" s="7">
        <f t="shared" si="448"/>
        <v>600</v>
      </c>
      <c r="U3167" s="7">
        <f t="shared" si="449"/>
        <v>1268.5284791799418</v>
      </c>
    </row>
    <row r="3168" spans="1:21" x14ac:dyDescent="0.2">
      <c r="A3168" s="1">
        <v>5</v>
      </c>
      <c r="B3168" s="1">
        <v>12</v>
      </c>
      <c r="C3168" s="1">
        <v>16</v>
      </c>
      <c r="D3168">
        <v>20.399999999999999</v>
      </c>
      <c r="E3168">
        <v>9.6</v>
      </c>
      <c r="F3168">
        <v>50</v>
      </c>
      <c r="G3168">
        <v>347</v>
      </c>
      <c r="H3168">
        <v>114</v>
      </c>
      <c r="I3168">
        <v>276</v>
      </c>
      <c r="J3168" s="4">
        <f t="shared" si="444"/>
        <v>256.15321770491738</v>
      </c>
      <c r="K3168" s="4">
        <f t="shared" si="445"/>
        <v>34.580707566473258</v>
      </c>
      <c r="L3168" s="5">
        <f t="shared" si="441"/>
        <v>0</v>
      </c>
      <c r="M3168" s="5">
        <f t="shared" si="442"/>
        <v>0.58070756647325794</v>
      </c>
      <c r="N3168" s="6">
        <f t="shared" si="443"/>
        <v>52.58454810059235</v>
      </c>
      <c r="O3168" s="6">
        <f t="shared" si="446"/>
        <v>252.40718501259573</v>
      </c>
      <c r="P3168" s="6">
        <f>FORECAST(J3168,Inputs!$B$10:$B$18,Inputs!$A$10:$A$18)</f>
        <v>32.92734460837886</v>
      </c>
      <c r="Q3168" s="6">
        <f>IF(Inputs!$D$10="Yes",IF('Hourly Calcs'!P3168&gt;'Hourly Calcs'!K3168,'Hourly Calcs'!O3168,N3168+O3168),N3168+O3168)</f>
        <v>304.9917331131881</v>
      </c>
      <c r="R3168" s="12">
        <f t="shared" si="447"/>
        <v>1449.3207157538698</v>
      </c>
      <c r="S3168" s="1">
        <f>IF(AND(A3168&gt;=5,A3168&lt;=9),INDEX(Demand!$C$3:$C$26,C3168),INDEX(Demand!$B$3:$B$26,C3168))</f>
        <v>900</v>
      </c>
      <c r="T3168" s="7">
        <f t="shared" si="448"/>
        <v>900</v>
      </c>
      <c r="U3168" s="7">
        <f t="shared" si="449"/>
        <v>549.32071575386976</v>
      </c>
    </row>
    <row r="3169" spans="1:21" x14ac:dyDescent="0.2">
      <c r="A3169" s="1">
        <v>5</v>
      </c>
      <c r="B3169" s="1">
        <v>12</v>
      </c>
      <c r="C3169" s="1">
        <v>17</v>
      </c>
      <c r="D3169">
        <v>20.2</v>
      </c>
      <c r="E3169">
        <v>10.3</v>
      </c>
      <c r="F3169">
        <v>53</v>
      </c>
      <c r="G3169">
        <v>244</v>
      </c>
      <c r="H3169">
        <v>59</v>
      </c>
      <c r="I3169">
        <v>215</v>
      </c>
      <c r="J3169" s="4">
        <f t="shared" si="444"/>
        <v>268.52739924322316</v>
      </c>
      <c r="K3169" s="4">
        <f t="shared" si="445"/>
        <v>25.204853872049739</v>
      </c>
      <c r="L3169" s="5">
        <f t="shared" si="441"/>
        <v>0</v>
      </c>
      <c r="M3169" s="5">
        <f t="shared" si="442"/>
        <v>8.795146127950261</v>
      </c>
      <c r="N3169" s="6">
        <f t="shared" si="443"/>
        <v>13.847477897359296</v>
      </c>
      <c r="O3169" s="6">
        <f t="shared" si="446"/>
        <v>196.62153904966698</v>
      </c>
      <c r="P3169" s="6">
        <f>FORECAST(J3169,Inputs!$B$10:$B$18,Inputs!$A$10:$A$18)</f>
        <v>33.041920363363175</v>
      </c>
      <c r="Q3169" s="6">
        <f>IF(Inputs!$D$10="Yes",IF('Hourly Calcs'!P3169&gt;'Hourly Calcs'!K3169,'Hourly Calcs'!O3169,N3169+O3169),N3169+O3169)</f>
        <v>196.62153904966698</v>
      </c>
      <c r="R3169" s="12">
        <f t="shared" si="447"/>
        <v>934.34555356401745</v>
      </c>
      <c r="S3169" s="1">
        <f>IF(AND(A3169&gt;=5,A3169&lt;=9),INDEX(Demand!$C$3:$C$26,C3169),INDEX(Demand!$B$3:$B$26,C3169))</f>
        <v>900</v>
      </c>
      <c r="T3169" s="7">
        <f t="shared" si="448"/>
        <v>900</v>
      </c>
      <c r="U3169" s="7">
        <f t="shared" si="449"/>
        <v>34.34555356401745</v>
      </c>
    </row>
    <row r="3170" spans="1:21" x14ac:dyDescent="0.2">
      <c r="A3170" s="1">
        <v>5</v>
      </c>
      <c r="B3170" s="1">
        <v>12</v>
      </c>
      <c r="C3170" s="1">
        <v>18</v>
      </c>
      <c r="D3170">
        <v>19.600000000000001</v>
      </c>
      <c r="E3170">
        <v>10.9</v>
      </c>
      <c r="F3170">
        <v>57</v>
      </c>
      <c r="G3170">
        <v>136</v>
      </c>
      <c r="H3170">
        <v>19</v>
      </c>
      <c r="I3170">
        <v>130</v>
      </c>
      <c r="J3170" s="4">
        <f t="shared" si="444"/>
        <v>279.91328673512743</v>
      </c>
      <c r="K3170" s="4">
        <f t="shared" si="445"/>
        <v>15.782033978455829</v>
      </c>
      <c r="L3170" s="5">
        <f t="shared" si="441"/>
        <v>0</v>
      </c>
      <c r="M3170" s="5">
        <f t="shared" si="442"/>
        <v>18.217966021544171</v>
      </c>
      <c r="N3170" s="6">
        <f t="shared" si="443"/>
        <v>0</v>
      </c>
      <c r="O3170" s="6">
        <f t="shared" si="446"/>
        <v>118.8874422160777</v>
      </c>
      <c r="P3170" s="6">
        <f>FORECAST(J3170,Inputs!$B$10:$B$18,Inputs!$A$10:$A$18)</f>
        <v>33.147345247547477</v>
      </c>
      <c r="Q3170" s="6">
        <f>IF(Inputs!$D$10="Yes",IF('Hourly Calcs'!P3170&gt;'Hourly Calcs'!K3170,'Hourly Calcs'!O3170,N3170+O3170),N3170+O3170)</f>
        <v>118.8874422160777</v>
      </c>
      <c r="R3170" s="12">
        <f t="shared" si="447"/>
        <v>564.95312541080125</v>
      </c>
      <c r="S3170" s="1">
        <f>IF(AND(A3170&gt;=5,A3170&lt;=9),INDEX(Demand!$C$3:$C$26,C3170),INDEX(Demand!$B$3:$B$26,C3170))</f>
        <v>900</v>
      </c>
      <c r="T3170" s="7">
        <f t="shared" si="448"/>
        <v>564.95312541080125</v>
      </c>
      <c r="U3170" s="7">
        <f t="shared" si="449"/>
        <v>0</v>
      </c>
    </row>
    <row r="3171" spans="1:21" x14ac:dyDescent="0.2">
      <c r="A3171" s="1">
        <v>5</v>
      </c>
      <c r="B3171" s="1">
        <v>12</v>
      </c>
      <c r="C3171" s="1">
        <v>19</v>
      </c>
      <c r="D3171">
        <v>19.3</v>
      </c>
      <c r="E3171">
        <v>10.5</v>
      </c>
      <c r="F3171">
        <v>57</v>
      </c>
      <c r="G3171">
        <v>45</v>
      </c>
      <c r="H3171">
        <v>0</v>
      </c>
      <c r="I3171">
        <v>45</v>
      </c>
      <c r="J3171" s="4">
        <f t="shared" si="444"/>
        <v>291.05879250264178</v>
      </c>
      <c r="K3171" s="4">
        <f t="shared" si="445"/>
        <v>6.7257428981903473</v>
      </c>
      <c r="L3171" s="5">
        <f t="shared" ref="L3171:L3234" si="450">IF(ABS($B$5-J3171)&gt;90,0,ABS($B$5-J3171))</f>
        <v>0</v>
      </c>
      <c r="M3171" s="5">
        <f t="shared" ref="M3171:M3234" si="451">IF(K3171&gt;0,ABS($B$4-K3171),0)</f>
        <v>27.274257101809653</v>
      </c>
      <c r="N3171" s="6">
        <f t="shared" si="443"/>
        <v>0</v>
      </c>
      <c r="O3171" s="6">
        <f t="shared" si="446"/>
        <v>41.153345382488439</v>
      </c>
      <c r="P3171" s="6">
        <f>FORECAST(J3171,Inputs!$B$10:$B$18,Inputs!$A$10:$A$18)</f>
        <v>33.250544375024461</v>
      </c>
      <c r="Q3171" s="6">
        <f>IF(Inputs!$D$10="Yes",IF('Hourly Calcs'!P3171&gt;'Hourly Calcs'!K3171,'Hourly Calcs'!O3171,N3171+O3171),N3171+O3171)</f>
        <v>41.153345382488439</v>
      </c>
      <c r="R3171" s="12">
        <f t="shared" si="447"/>
        <v>195.56069725758505</v>
      </c>
      <c r="S3171" s="1">
        <f>IF(AND(A3171&gt;=5,A3171&lt;=9),INDEX(Demand!$C$3:$C$26,C3171),INDEX(Demand!$B$3:$B$26,C3171))</f>
        <v>900</v>
      </c>
      <c r="T3171" s="7">
        <f t="shared" si="448"/>
        <v>195.56069725758505</v>
      </c>
      <c r="U3171" s="7">
        <f t="shared" si="449"/>
        <v>0</v>
      </c>
    </row>
    <row r="3172" spans="1:21" x14ac:dyDescent="0.2">
      <c r="A3172" s="1">
        <v>5</v>
      </c>
      <c r="B3172" s="1">
        <v>12</v>
      </c>
      <c r="C3172" s="1">
        <v>20</v>
      </c>
      <c r="D3172">
        <v>17.3</v>
      </c>
      <c r="E3172">
        <v>10.4</v>
      </c>
      <c r="F3172">
        <v>64</v>
      </c>
      <c r="G3172">
        <v>5</v>
      </c>
      <c r="H3172">
        <v>0</v>
      </c>
      <c r="I3172">
        <v>5</v>
      </c>
      <c r="J3172" s="4">
        <f t="shared" si="444"/>
        <v>302.52697722919572</v>
      </c>
      <c r="K3172" s="4">
        <f t="shared" si="445"/>
        <v>-1.681031755115896</v>
      </c>
      <c r="L3172" s="5">
        <f t="shared" si="450"/>
        <v>0</v>
      </c>
      <c r="M3172" s="5">
        <f t="shared" si="451"/>
        <v>0</v>
      </c>
      <c r="N3172" s="6">
        <f t="shared" si="443"/>
        <v>0</v>
      </c>
      <c r="O3172" s="6">
        <f t="shared" si="446"/>
        <v>4.5725939313876038</v>
      </c>
      <c r="P3172" s="6">
        <f>FORECAST(J3172,Inputs!$B$10:$B$18,Inputs!$A$10:$A$18)</f>
        <v>33.356731270640701</v>
      </c>
      <c r="Q3172" s="6">
        <f>IF(Inputs!$D$10="Yes",IF('Hourly Calcs'!P3172&gt;'Hourly Calcs'!K3172,'Hourly Calcs'!O3172,N3172+O3172),N3172+O3172)</f>
        <v>4.5725939313876038</v>
      </c>
      <c r="R3172" s="12">
        <f t="shared" si="447"/>
        <v>21.728966361953894</v>
      </c>
      <c r="S3172" s="1">
        <f>IF(AND(A3172&gt;=5,A3172&lt;=9),INDEX(Demand!$C$3:$C$26,C3172),INDEX(Demand!$B$3:$B$26,C3172))</f>
        <v>800</v>
      </c>
      <c r="T3172" s="7">
        <f t="shared" si="448"/>
        <v>21.728966361953894</v>
      </c>
      <c r="U3172" s="7">
        <f t="shared" si="449"/>
        <v>0</v>
      </c>
    </row>
    <row r="3173" spans="1:21" x14ac:dyDescent="0.2">
      <c r="A3173" s="1">
        <v>5</v>
      </c>
      <c r="B3173" s="1">
        <v>12</v>
      </c>
      <c r="C3173" s="1">
        <v>21</v>
      </c>
      <c r="D3173">
        <v>16.399999999999999</v>
      </c>
      <c r="E3173">
        <v>9.4</v>
      </c>
      <c r="F3173">
        <v>63</v>
      </c>
      <c r="G3173">
        <v>0</v>
      </c>
      <c r="H3173">
        <v>0</v>
      </c>
      <c r="I3173">
        <v>0</v>
      </c>
      <c r="J3173" s="4">
        <f t="shared" si="444"/>
        <v>314.74900114042248</v>
      </c>
      <c r="K3173" s="4">
        <f t="shared" si="445"/>
        <v>-9.2249689482793684</v>
      </c>
      <c r="L3173" s="5">
        <f t="shared" si="450"/>
        <v>0</v>
      </c>
      <c r="M3173" s="5">
        <f t="shared" si="451"/>
        <v>0</v>
      </c>
      <c r="N3173" s="6">
        <f t="shared" si="443"/>
        <v>0</v>
      </c>
      <c r="O3173" s="6">
        <f t="shared" si="446"/>
        <v>0</v>
      </c>
      <c r="P3173" s="6">
        <f>FORECAST(J3173,Inputs!$B$10:$B$18,Inputs!$A$10:$A$18)</f>
        <v>33.469898158707615</v>
      </c>
      <c r="Q3173" s="6">
        <f>IF(Inputs!$D$10="Yes",IF('Hourly Calcs'!P3173&gt;'Hourly Calcs'!K3173,'Hourly Calcs'!O3173,N3173+O3173),N3173+O3173)</f>
        <v>0</v>
      </c>
      <c r="R3173" s="12">
        <f t="shared" si="447"/>
        <v>0</v>
      </c>
      <c r="S3173" s="1">
        <f>IF(AND(A3173&gt;=5,A3173&lt;=9),INDEX(Demand!$C$3:$C$26,C3173),INDEX(Demand!$B$3:$B$26,C3173))</f>
        <v>700</v>
      </c>
      <c r="T3173" s="7">
        <f t="shared" si="448"/>
        <v>0</v>
      </c>
      <c r="U3173" s="7">
        <f t="shared" si="449"/>
        <v>0</v>
      </c>
    </row>
    <row r="3174" spans="1:21" x14ac:dyDescent="0.2">
      <c r="A3174" s="1">
        <v>5</v>
      </c>
      <c r="B3174" s="1">
        <v>12</v>
      </c>
      <c r="C3174" s="1">
        <v>22</v>
      </c>
      <c r="D3174">
        <v>15.3</v>
      </c>
      <c r="E3174">
        <v>9.4</v>
      </c>
      <c r="F3174">
        <v>68</v>
      </c>
      <c r="G3174">
        <v>0</v>
      </c>
      <c r="H3174">
        <v>0</v>
      </c>
      <c r="I3174">
        <v>0</v>
      </c>
      <c r="J3174" s="4">
        <f t="shared" si="444"/>
        <v>327.99983159211899</v>
      </c>
      <c r="K3174" s="4">
        <f t="shared" si="445"/>
        <v>-15.155236915163201</v>
      </c>
      <c r="L3174" s="5">
        <f t="shared" si="450"/>
        <v>0</v>
      </c>
      <c r="M3174" s="5">
        <f t="shared" si="451"/>
        <v>0</v>
      </c>
      <c r="N3174" s="6">
        <f t="shared" si="443"/>
        <v>0</v>
      </c>
      <c r="O3174" s="6">
        <f t="shared" si="446"/>
        <v>0</v>
      </c>
      <c r="P3174" s="6">
        <f>FORECAST(J3174,Inputs!$B$10:$B$18,Inputs!$A$10:$A$18)</f>
        <v>33.592591033260362</v>
      </c>
      <c r="Q3174" s="6">
        <f>IF(Inputs!$D$10="Yes",IF('Hourly Calcs'!P3174&gt;'Hourly Calcs'!K3174,'Hourly Calcs'!O3174,N3174+O3174),N3174+O3174)</f>
        <v>0</v>
      </c>
      <c r="R3174" s="12">
        <f t="shared" si="447"/>
        <v>0</v>
      </c>
      <c r="S3174" s="1">
        <f>IF(AND(A3174&gt;=5,A3174&lt;=9),INDEX(Demand!$C$3:$C$26,C3174),INDEX(Demand!$B$3:$B$26,C3174))</f>
        <v>600</v>
      </c>
      <c r="T3174" s="7">
        <f t="shared" si="448"/>
        <v>0</v>
      </c>
      <c r="U3174" s="7">
        <f t="shared" si="449"/>
        <v>0</v>
      </c>
    </row>
    <row r="3175" spans="1:21" x14ac:dyDescent="0.2">
      <c r="A3175" s="1">
        <v>5</v>
      </c>
      <c r="B3175" s="1">
        <v>12</v>
      </c>
      <c r="C3175" s="1">
        <v>23</v>
      </c>
      <c r="D3175">
        <v>15</v>
      </c>
      <c r="E3175">
        <v>9.5</v>
      </c>
      <c r="F3175">
        <v>70</v>
      </c>
      <c r="G3175">
        <v>0</v>
      </c>
      <c r="H3175">
        <v>0</v>
      </c>
      <c r="I3175">
        <v>0</v>
      </c>
      <c r="J3175" s="4">
        <f t="shared" si="444"/>
        <v>342.30546445991172</v>
      </c>
      <c r="K3175" s="4">
        <f t="shared" si="445"/>
        <v>-19.141431019753867</v>
      </c>
      <c r="L3175" s="5">
        <f t="shared" si="450"/>
        <v>0</v>
      </c>
      <c r="M3175" s="5">
        <f t="shared" si="451"/>
        <v>0</v>
      </c>
      <c r="N3175" s="6">
        <f t="shared" si="443"/>
        <v>0</v>
      </c>
      <c r="O3175" s="6">
        <f t="shared" si="446"/>
        <v>0</v>
      </c>
      <c r="P3175" s="6">
        <f>FORECAST(J3175,Inputs!$B$10:$B$18,Inputs!$A$10:$A$18)</f>
        <v>33.725050596851034</v>
      </c>
      <c r="Q3175" s="6">
        <f>IF(Inputs!$D$10="Yes",IF('Hourly Calcs'!P3175&gt;'Hourly Calcs'!K3175,'Hourly Calcs'!O3175,N3175+O3175),N3175+O3175)</f>
        <v>0</v>
      </c>
      <c r="R3175" s="12">
        <f t="shared" si="447"/>
        <v>0</v>
      </c>
      <c r="S3175" s="1">
        <f>IF(AND(A3175&gt;=5,A3175&lt;=9),INDEX(Demand!$C$3:$C$26,C3175),INDEX(Demand!$B$3:$B$26,C3175))</f>
        <v>500</v>
      </c>
      <c r="T3175" s="7">
        <f t="shared" si="448"/>
        <v>0</v>
      </c>
      <c r="U3175" s="7">
        <f t="shared" si="449"/>
        <v>0</v>
      </c>
    </row>
    <row r="3176" spans="1:21" x14ac:dyDescent="0.2">
      <c r="A3176" s="1">
        <v>5</v>
      </c>
      <c r="B3176" s="1">
        <v>12</v>
      </c>
      <c r="C3176" s="1">
        <v>24</v>
      </c>
      <c r="D3176">
        <v>14.9</v>
      </c>
      <c r="E3176">
        <v>9.8000000000000007</v>
      </c>
      <c r="F3176">
        <v>72</v>
      </c>
      <c r="G3176">
        <v>0</v>
      </c>
      <c r="H3176">
        <v>0</v>
      </c>
      <c r="I3176">
        <v>0</v>
      </c>
      <c r="J3176" s="4">
        <f t="shared" si="444"/>
        <v>357.34842763743103</v>
      </c>
      <c r="K3176" s="4">
        <f t="shared" si="445"/>
        <v>-20.81118735110131</v>
      </c>
      <c r="L3176" s="5">
        <f t="shared" si="450"/>
        <v>0</v>
      </c>
      <c r="M3176" s="5">
        <f t="shared" si="451"/>
        <v>0</v>
      </c>
      <c r="N3176" s="6">
        <f t="shared" si="443"/>
        <v>0</v>
      </c>
      <c r="O3176" s="6">
        <f t="shared" si="446"/>
        <v>0</v>
      </c>
      <c r="P3176" s="6">
        <f>FORECAST(J3176,Inputs!$B$10:$B$18,Inputs!$A$10:$A$18)</f>
        <v>33.864337292939176</v>
      </c>
      <c r="Q3176" s="6">
        <f>IF(Inputs!$D$10="Yes",IF('Hourly Calcs'!P3176&gt;'Hourly Calcs'!K3176,'Hourly Calcs'!O3176,N3176+O3176),N3176+O3176)</f>
        <v>0</v>
      </c>
      <c r="R3176" s="12">
        <f t="shared" si="447"/>
        <v>0</v>
      </c>
      <c r="S3176" s="1">
        <f>IF(AND(A3176&gt;=5,A3176&lt;=9),INDEX(Demand!$C$3:$C$26,C3176),INDEX(Demand!$B$3:$B$26,C3176))</f>
        <v>400</v>
      </c>
      <c r="T3176" s="7">
        <f t="shared" si="448"/>
        <v>0</v>
      </c>
      <c r="U3176" s="7">
        <f t="shared" si="449"/>
        <v>0</v>
      </c>
    </row>
    <row r="3177" spans="1:21" x14ac:dyDescent="0.2">
      <c r="A3177" s="1">
        <v>5</v>
      </c>
      <c r="B3177" s="1">
        <v>13</v>
      </c>
      <c r="C3177" s="1">
        <v>1</v>
      </c>
      <c r="D3177">
        <v>16</v>
      </c>
      <c r="E3177">
        <v>9.3000000000000007</v>
      </c>
      <c r="F3177">
        <v>64</v>
      </c>
      <c r="G3177">
        <v>0</v>
      </c>
      <c r="H3177">
        <v>0</v>
      </c>
      <c r="I3177">
        <v>0</v>
      </c>
      <c r="J3177" s="4">
        <f t="shared" si="444"/>
        <v>12.5099915055076</v>
      </c>
      <c r="K3177" s="4">
        <f t="shared" si="445"/>
        <v>-19.983566605367429</v>
      </c>
      <c r="L3177" s="5">
        <f t="shared" si="450"/>
        <v>0</v>
      </c>
      <c r="M3177" s="5">
        <f t="shared" si="451"/>
        <v>0</v>
      </c>
      <c r="N3177" s="6">
        <f t="shared" si="443"/>
        <v>0</v>
      </c>
      <c r="O3177" s="6">
        <f t="shared" si="446"/>
        <v>0</v>
      </c>
      <c r="P3177" s="6">
        <f>FORECAST(J3177,Inputs!$B$10:$B$18,Inputs!$A$10:$A$18)</f>
        <v>30.671388810236181</v>
      </c>
      <c r="Q3177" s="6">
        <f>IF(Inputs!$D$10="Yes",IF('Hourly Calcs'!P3177&gt;'Hourly Calcs'!K3177,'Hourly Calcs'!O3177,N3177+O3177),N3177+O3177)</f>
        <v>0</v>
      </c>
      <c r="R3177" s="12">
        <f t="shared" si="447"/>
        <v>0</v>
      </c>
      <c r="S3177" s="1">
        <f>IF(AND(A3177&gt;=5,A3177&lt;=9),INDEX(Demand!$C$3:$C$26,C3177),INDEX(Demand!$B$3:$B$26,C3177))</f>
        <v>350</v>
      </c>
      <c r="T3177" s="7">
        <f t="shared" si="448"/>
        <v>0</v>
      </c>
      <c r="U3177" s="7">
        <f t="shared" si="449"/>
        <v>0</v>
      </c>
    </row>
    <row r="3178" spans="1:21" x14ac:dyDescent="0.2">
      <c r="A3178" s="1">
        <v>5</v>
      </c>
      <c r="B3178" s="1">
        <v>13</v>
      </c>
      <c r="C3178" s="1">
        <v>2</v>
      </c>
      <c r="D3178">
        <v>15.9</v>
      </c>
      <c r="E3178">
        <v>7.9</v>
      </c>
      <c r="F3178">
        <v>59</v>
      </c>
      <c r="G3178">
        <v>0</v>
      </c>
      <c r="H3178">
        <v>0</v>
      </c>
      <c r="I3178">
        <v>0</v>
      </c>
      <c r="J3178" s="4">
        <f t="shared" si="444"/>
        <v>27.117543776298703</v>
      </c>
      <c r="K3178" s="4">
        <f t="shared" si="445"/>
        <v>-16.749846118389328</v>
      </c>
      <c r="L3178" s="5">
        <f t="shared" si="450"/>
        <v>0</v>
      </c>
      <c r="M3178" s="5">
        <f t="shared" si="451"/>
        <v>0</v>
      </c>
      <c r="N3178" s="6">
        <f t="shared" si="443"/>
        <v>0</v>
      </c>
      <c r="O3178" s="6">
        <f t="shared" si="446"/>
        <v>0</v>
      </c>
      <c r="P3178" s="6">
        <f>FORECAST(J3178,Inputs!$B$10:$B$18,Inputs!$A$10:$A$18)</f>
        <v>30.806643923854615</v>
      </c>
      <c r="Q3178" s="6">
        <f>IF(Inputs!$D$10="Yes",IF('Hourly Calcs'!P3178&gt;'Hourly Calcs'!K3178,'Hourly Calcs'!O3178,N3178+O3178),N3178+O3178)</f>
        <v>0</v>
      </c>
      <c r="R3178" s="12">
        <f t="shared" si="447"/>
        <v>0</v>
      </c>
      <c r="S3178" s="1">
        <f>IF(AND(A3178&gt;=5,A3178&lt;=9),INDEX(Demand!$C$3:$C$26,C3178),INDEX(Demand!$B$3:$B$26,C3178))</f>
        <v>350</v>
      </c>
      <c r="T3178" s="7">
        <f t="shared" si="448"/>
        <v>0</v>
      </c>
      <c r="U3178" s="7">
        <f t="shared" si="449"/>
        <v>0</v>
      </c>
    </row>
    <row r="3179" spans="1:21" x14ac:dyDescent="0.2">
      <c r="A3179" s="1">
        <v>5</v>
      </c>
      <c r="B3179" s="1">
        <v>13</v>
      </c>
      <c r="C3179" s="1">
        <v>3</v>
      </c>
      <c r="D3179">
        <v>15</v>
      </c>
      <c r="E3179">
        <v>7.6</v>
      </c>
      <c r="F3179">
        <v>61</v>
      </c>
      <c r="G3179">
        <v>0</v>
      </c>
      <c r="H3179">
        <v>0</v>
      </c>
      <c r="I3179">
        <v>0</v>
      </c>
      <c r="J3179" s="4">
        <f t="shared" si="444"/>
        <v>40.7350880738922</v>
      </c>
      <c r="K3179" s="4">
        <f t="shared" si="445"/>
        <v>-11.431759519344496</v>
      </c>
      <c r="L3179" s="5">
        <f t="shared" si="450"/>
        <v>0</v>
      </c>
      <c r="M3179" s="5">
        <f t="shared" si="451"/>
        <v>0</v>
      </c>
      <c r="N3179" s="6">
        <f t="shared" si="443"/>
        <v>0</v>
      </c>
      <c r="O3179" s="6">
        <f t="shared" si="446"/>
        <v>0</v>
      </c>
      <c r="P3179" s="6">
        <f>FORECAST(J3179,Inputs!$B$10:$B$18,Inputs!$A$10:$A$18)</f>
        <v>30.932732296980483</v>
      </c>
      <c r="Q3179" s="6">
        <f>IF(Inputs!$D$10="Yes",IF('Hourly Calcs'!P3179&gt;'Hourly Calcs'!K3179,'Hourly Calcs'!O3179,N3179+O3179),N3179+O3179)</f>
        <v>0</v>
      </c>
      <c r="R3179" s="12">
        <f t="shared" si="447"/>
        <v>0</v>
      </c>
      <c r="S3179" s="1">
        <f>IF(AND(A3179&gt;=5,A3179&lt;=9),INDEX(Demand!$C$3:$C$26,C3179),INDEX(Demand!$B$3:$B$26,C3179))</f>
        <v>350</v>
      </c>
      <c r="T3179" s="7">
        <f t="shared" si="448"/>
        <v>0</v>
      </c>
      <c r="U3179" s="7">
        <f t="shared" si="449"/>
        <v>0</v>
      </c>
    </row>
    <row r="3180" spans="1:21" x14ac:dyDescent="0.2">
      <c r="A3180" s="1">
        <v>5</v>
      </c>
      <c r="B3180" s="1">
        <v>13</v>
      </c>
      <c r="C3180" s="1">
        <v>4</v>
      </c>
      <c r="D3180">
        <v>14</v>
      </c>
      <c r="E3180">
        <v>7.5</v>
      </c>
      <c r="F3180">
        <v>65</v>
      </c>
      <c r="G3180">
        <v>0</v>
      </c>
      <c r="H3180">
        <v>0</v>
      </c>
      <c r="I3180">
        <v>0</v>
      </c>
      <c r="J3180" s="4">
        <f t="shared" si="444"/>
        <v>53.278078903898574</v>
      </c>
      <c r="K3180" s="4">
        <f t="shared" si="445"/>
        <v>-4.4377617601155208</v>
      </c>
      <c r="L3180" s="5">
        <f t="shared" si="450"/>
        <v>0</v>
      </c>
      <c r="M3180" s="5">
        <f t="shared" si="451"/>
        <v>0</v>
      </c>
      <c r="N3180" s="6">
        <f t="shared" si="443"/>
        <v>0</v>
      </c>
      <c r="O3180" s="6">
        <f t="shared" si="446"/>
        <v>0</v>
      </c>
      <c r="P3180" s="6">
        <f>FORECAST(J3180,Inputs!$B$10:$B$18,Inputs!$A$10:$A$18)</f>
        <v>31.048871100962021</v>
      </c>
      <c r="Q3180" s="6">
        <f>IF(Inputs!$D$10="Yes",IF('Hourly Calcs'!P3180&gt;'Hourly Calcs'!K3180,'Hourly Calcs'!O3180,N3180+O3180),N3180+O3180)</f>
        <v>0</v>
      </c>
      <c r="R3180" s="12">
        <f t="shared" si="447"/>
        <v>0</v>
      </c>
      <c r="S3180" s="1">
        <f>IF(AND(A3180&gt;=5,A3180&lt;=9),INDEX(Demand!$C$3:$C$26,C3180),INDEX(Demand!$B$3:$B$26,C3180))</f>
        <v>350</v>
      </c>
      <c r="T3180" s="7">
        <f t="shared" si="448"/>
        <v>0</v>
      </c>
      <c r="U3180" s="7">
        <f t="shared" si="449"/>
        <v>0</v>
      </c>
    </row>
    <row r="3181" spans="1:21" x14ac:dyDescent="0.2">
      <c r="A3181" s="1">
        <v>5</v>
      </c>
      <c r="B3181" s="1">
        <v>13</v>
      </c>
      <c r="C3181" s="1">
        <v>5</v>
      </c>
      <c r="D3181">
        <v>13.4</v>
      </c>
      <c r="E3181">
        <v>7.8</v>
      </c>
      <c r="F3181">
        <v>69</v>
      </c>
      <c r="G3181">
        <v>3</v>
      </c>
      <c r="H3181">
        <v>0</v>
      </c>
      <c r="I3181">
        <v>3</v>
      </c>
      <c r="J3181" s="4">
        <f t="shared" si="444"/>
        <v>64.948664631965457</v>
      </c>
      <c r="K3181" s="4">
        <f t="shared" si="445"/>
        <v>3.8385871365585587</v>
      </c>
      <c r="L3181" s="5">
        <f t="shared" si="450"/>
        <v>0</v>
      </c>
      <c r="M3181" s="5">
        <f t="shared" si="451"/>
        <v>30.161412863441441</v>
      </c>
      <c r="N3181" s="6">
        <f t="shared" si="443"/>
        <v>0</v>
      </c>
      <c r="O3181" s="6">
        <f t="shared" si="446"/>
        <v>2.7435563588325627</v>
      </c>
      <c r="P3181" s="6">
        <f>FORECAST(J3181,Inputs!$B$10:$B$18,Inputs!$A$10:$A$18)</f>
        <v>31.156932079925603</v>
      </c>
      <c r="Q3181" s="6">
        <f>IF(Inputs!$D$10="Yes",IF('Hourly Calcs'!P3181&gt;'Hourly Calcs'!K3181,'Hourly Calcs'!O3181,N3181+O3181),N3181+O3181)</f>
        <v>2.7435563588325627</v>
      </c>
      <c r="R3181" s="12">
        <f t="shared" si="447"/>
        <v>13.037379817172337</v>
      </c>
      <c r="S3181" s="1">
        <f>IF(AND(A3181&gt;=5,A3181&lt;=9),INDEX(Demand!$C$3:$C$26,C3181),INDEX(Demand!$B$3:$B$26,C3181))</f>
        <v>350</v>
      </c>
      <c r="T3181" s="7">
        <f t="shared" si="448"/>
        <v>13.037379817172337</v>
      </c>
      <c r="U3181" s="7">
        <f t="shared" si="449"/>
        <v>0</v>
      </c>
    </row>
    <row r="3182" spans="1:21" x14ac:dyDescent="0.2">
      <c r="A3182" s="1">
        <v>5</v>
      </c>
      <c r="B3182" s="1">
        <v>13</v>
      </c>
      <c r="C3182" s="1">
        <v>6</v>
      </c>
      <c r="D3182">
        <v>13.9</v>
      </c>
      <c r="E3182">
        <v>8</v>
      </c>
      <c r="F3182">
        <v>68</v>
      </c>
      <c r="G3182">
        <v>57</v>
      </c>
      <c r="H3182">
        <v>44</v>
      </c>
      <c r="I3182">
        <v>50</v>
      </c>
      <c r="J3182" s="4">
        <f t="shared" si="444"/>
        <v>76.130379647876907</v>
      </c>
      <c r="K3182" s="4">
        <f t="shared" si="445"/>
        <v>12.654366110196833</v>
      </c>
      <c r="L3182" s="5">
        <f t="shared" si="450"/>
        <v>88.869620352123093</v>
      </c>
      <c r="M3182" s="5">
        <f t="shared" si="451"/>
        <v>21.345633889803167</v>
      </c>
      <c r="N3182" s="6">
        <f t="shared" si="443"/>
        <v>8.4647251135160513</v>
      </c>
      <c r="O3182" s="6">
        <f t="shared" si="446"/>
        <v>45.72593931387604</v>
      </c>
      <c r="P3182" s="6">
        <f>FORECAST(J3182,Inputs!$B$10:$B$18,Inputs!$A$10:$A$18)</f>
        <v>31.26046647822108</v>
      </c>
      <c r="Q3182" s="6">
        <f>IF(Inputs!$D$10="Yes",IF('Hourly Calcs'!P3182&gt;'Hourly Calcs'!K3182,'Hourly Calcs'!O3182,N3182+O3182),N3182+O3182)</f>
        <v>45.72593931387604</v>
      </c>
      <c r="R3182" s="12">
        <f t="shared" si="447"/>
        <v>217.28966361953894</v>
      </c>
      <c r="S3182" s="1">
        <f>IF(AND(A3182&gt;=5,A3182&lt;=9),INDEX(Demand!$C$3:$C$26,C3182),INDEX(Demand!$B$3:$B$26,C3182))</f>
        <v>350</v>
      </c>
      <c r="T3182" s="7">
        <f t="shared" si="448"/>
        <v>217.28966361953894</v>
      </c>
      <c r="U3182" s="7">
        <f t="shared" si="449"/>
        <v>0</v>
      </c>
    </row>
    <row r="3183" spans="1:21" x14ac:dyDescent="0.2">
      <c r="A3183" s="1">
        <v>5</v>
      </c>
      <c r="B3183" s="1">
        <v>13</v>
      </c>
      <c r="C3183" s="1">
        <v>7</v>
      </c>
      <c r="D3183">
        <v>15.8</v>
      </c>
      <c r="E3183">
        <v>8.3000000000000007</v>
      </c>
      <c r="F3183">
        <v>61</v>
      </c>
      <c r="G3183">
        <v>200</v>
      </c>
      <c r="H3183">
        <v>248</v>
      </c>
      <c r="I3183">
        <v>125</v>
      </c>
      <c r="J3183" s="4">
        <f t="shared" si="444"/>
        <v>87.3377284727584</v>
      </c>
      <c r="K3183" s="4">
        <f t="shared" si="445"/>
        <v>22.011588251201331</v>
      </c>
      <c r="L3183" s="5">
        <f t="shared" si="450"/>
        <v>77.6622715272416</v>
      </c>
      <c r="M3183" s="5">
        <f t="shared" si="451"/>
        <v>11.988411748798669</v>
      </c>
      <c r="N3183" s="6">
        <f t="shared" si="443"/>
        <v>104.53044851028622</v>
      </c>
      <c r="O3183" s="6">
        <f t="shared" si="446"/>
        <v>114.3148482846901</v>
      </c>
      <c r="P3183" s="6">
        <f>FORECAST(J3183,Inputs!$B$10:$B$18,Inputs!$A$10:$A$18)</f>
        <v>31.364238226599614</v>
      </c>
      <c r="Q3183" s="6">
        <f>IF(Inputs!$D$10="Yes",IF('Hourly Calcs'!P3183&gt;'Hourly Calcs'!K3183,'Hourly Calcs'!O3183,N3183+O3183),N3183+O3183)</f>
        <v>114.3148482846901</v>
      </c>
      <c r="R3183" s="12">
        <f t="shared" si="447"/>
        <v>543.22415904884735</v>
      </c>
      <c r="S3183" s="1">
        <f>IF(AND(A3183&gt;=5,A3183&lt;=9),INDEX(Demand!$C$3:$C$26,C3183),INDEX(Demand!$B$3:$B$26,C3183))</f>
        <v>350</v>
      </c>
      <c r="T3183" s="7">
        <f t="shared" si="448"/>
        <v>350</v>
      </c>
      <c r="U3183" s="7">
        <f t="shared" si="449"/>
        <v>193.22415904884735</v>
      </c>
    </row>
    <row r="3184" spans="1:21" x14ac:dyDescent="0.2">
      <c r="A3184" s="1">
        <v>5</v>
      </c>
      <c r="B3184" s="1">
        <v>13</v>
      </c>
      <c r="C3184" s="1">
        <v>8</v>
      </c>
      <c r="D3184">
        <v>16.899999999999999</v>
      </c>
      <c r="E3184">
        <v>7.4</v>
      </c>
      <c r="F3184">
        <v>53</v>
      </c>
      <c r="G3184">
        <v>377</v>
      </c>
      <c r="H3184">
        <v>499</v>
      </c>
      <c r="I3184">
        <v>147</v>
      </c>
      <c r="J3184" s="4">
        <f t="shared" si="444"/>
        <v>99.243711009254</v>
      </c>
      <c r="K3184" s="4">
        <f t="shared" si="445"/>
        <v>31.468667174835957</v>
      </c>
      <c r="L3184" s="5">
        <f t="shared" si="450"/>
        <v>65.756288990746</v>
      </c>
      <c r="M3184" s="5">
        <f t="shared" si="451"/>
        <v>2.5313328251640428</v>
      </c>
      <c r="N3184" s="6">
        <f t="shared" si="443"/>
        <v>313.68584902012793</v>
      </c>
      <c r="O3184" s="6">
        <f t="shared" si="446"/>
        <v>134.43426158279556</v>
      </c>
      <c r="P3184" s="6">
        <f>FORECAST(J3184,Inputs!$B$10:$B$18,Inputs!$A$10:$A$18)</f>
        <v>31.47447880564124</v>
      </c>
      <c r="Q3184" s="6">
        <f>IF(Inputs!$D$10="Yes",IF('Hourly Calcs'!P3184&gt;'Hourly Calcs'!K3184,'Hourly Calcs'!O3184,N3184+O3184),N3184+O3184)</f>
        <v>134.43426158279556</v>
      </c>
      <c r="R3184" s="12">
        <f t="shared" si="447"/>
        <v>638.83161104144449</v>
      </c>
      <c r="S3184" s="1">
        <f>IF(AND(A3184&gt;=5,A3184&lt;=9),INDEX(Demand!$C$3:$C$26,C3184),INDEX(Demand!$B$3:$B$26,C3184))</f>
        <v>350</v>
      </c>
      <c r="T3184" s="7">
        <f t="shared" si="448"/>
        <v>350</v>
      </c>
      <c r="U3184" s="7">
        <f t="shared" si="449"/>
        <v>288.83161104144449</v>
      </c>
    </row>
    <row r="3185" spans="1:21" x14ac:dyDescent="0.2">
      <c r="A3185" s="1">
        <v>5</v>
      </c>
      <c r="B3185" s="1">
        <v>13</v>
      </c>
      <c r="C3185" s="1">
        <v>9</v>
      </c>
      <c r="D3185">
        <v>17.7</v>
      </c>
      <c r="E3185">
        <v>7.2</v>
      </c>
      <c r="F3185">
        <v>50</v>
      </c>
      <c r="G3185">
        <v>532</v>
      </c>
      <c r="H3185">
        <v>621</v>
      </c>
      <c r="I3185">
        <v>157</v>
      </c>
      <c r="J3185" s="4">
        <f t="shared" si="444"/>
        <v>112.77898720239041</v>
      </c>
      <c r="K3185" s="4">
        <f t="shared" si="445"/>
        <v>40.582528799105468</v>
      </c>
      <c r="L3185" s="5">
        <f t="shared" si="450"/>
        <v>52.221012797609589</v>
      </c>
      <c r="M3185" s="5">
        <f t="shared" si="451"/>
        <v>6.582528799105468</v>
      </c>
      <c r="N3185" s="6">
        <f t="shared" si="443"/>
        <v>496.48749158453046</v>
      </c>
      <c r="O3185" s="6">
        <f t="shared" si="446"/>
        <v>143.57944944557076</v>
      </c>
      <c r="P3185" s="6">
        <f>FORECAST(J3185,Inputs!$B$10:$B$18,Inputs!$A$10:$A$18)</f>
        <v>31.599805437059167</v>
      </c>
      <c r="Q3185" s="6">
        <f>IF(Inputs!$D$10="Yes",IF('Hourly Calcs'!P3185&gt;'Hourly Calcs'!K3185,'Hourly Calcs'!O3185,N3185+O3185),N3185+O3185)</f>
        <v>640.06694103010125</v>
      </c>
      <c r="R3185" s="12">
        <f t="shared" si="447"/>
        <v>3041.5981037750412</v>
      </c>
      <c r="S3185" s="1">
        <f>IF(AND(A3185&gt;=5,A3185&lt;=9),INDEX(Demand!$C$3:$C$26,C3185),INDEX(Demand!$B$3:$B$26,C3185))</f>
        <v>350</v>
      </c>
      <c r="T3185" s="7">
        <f t="shared" si="448"/>
        <v>350</v>
      </c>
      <c r="U3185" s="7">
        <f t="shared" si="449"/>
        <v>2691.5981037750412</v>
      </c>
    </row>
    <row r="3186" spans="1:21" x14ac:dyDescent="0.2">
      <c r="A3186" s="1">
        <v>5</v>
      </c>
      <c r="B3186" s="1">
        <v>13</v>
      </c>
      <c r="C3186" s="1">
        <v>10</v>
      </c>
      <c r="D3186">
        <v>19.7</v>
      </c>
      <c r="E3186">
        <v>8.5</v>
      </c>
      <c r="F3186">
        <v>48</v>
      </c>
      <c r="G3186">
        <v>672</v>
      </c>
      <c r="H3186">
        <v>674</v>
      </c>
      <c r="I3186">
        <v>186</v>
      </c>
      <c r="J3186" s="4">
        <f t="shared" si="444"/>
        <v>129.24417554331367</v>
      </c>
      <c r="K3186" s="4">
        <f t="shared" si="445"/>
        <v>48.721928152835574</v>
      </c>
      <c r="L3186" s="5">
        <f t="shared" si="450"/>
        <v>35.755824456686327</v>
      </c>
      <c r="M3186" s="5">
        <f t="shared" si="451"/>
        <v>14.721928152835574</v>
      </c>
      <c r="N3186" s="6">
        <f t="shared" si="443"/>
        <v>621.70388697526209</v>
      </c>
      <c r="O3186" s="6">
        <f t="shared" si="446"/>
        <v>170.10049424761888</v>
      </c>
      <c r="P3186" s="6">
        <f>FORECAST(J3186,Inputs!$B$10:$B$18,Inputs!$A$10:$A$18)</f>
        <v>31.752260884660309</v>
      </c>
      <c r="Q3186" s="6">
        <f>IF(Inputs!$D$10="Yes",IF('Hourly Calcs'!P3186&gt;'Hourly Calcs'!K3186,'Hourly Calcs'!O3186,N3186+O3186),N3186+O3186)</f>
        <v>791.80438122288092</v>
      </c>
      <c r="R3186" s="12">
        <f t="shared" si="447"/>
        <v>3762.6544195711299</v>
      </c>
      <c r="S3186" s="1">
        <f>IF(AND(A3186&gt;=5,A3186&lt;=9),INDEX(Demand!$C$3:$C$26,C3186),INDEX(Demand!$B$3:$B$26,C3186))</f>
        <v>600</v>
      </c>
      <c r="T3186" s="7">
        <f t="shared" si="448"/>
        <v>600</v>
      </c>
      <c r="U3186" s="7">
        <f t="shared" si="449"/>
        <v>3162.6544195711299</v>
      </c>
    </row>
    <row r="3187" spans="1:21" x14ac:dyDescent="0.2">
      <c r="A3187" s="1">
        <v>5</v>
      </c>
      <c r="B3187" s="1">
        <v>13</v>
      </c>
      <c r="C3187" s="1">
        <v>11</v>
      </c>
      <c r="D3187">
        <v>22.5</v>
      </c>
      <c r="E3187">
        <v>7.6</v>
      </c>
      <c r="F3187">
        <v>38</v>
      </c>
      <c r="G3187">
        <v>796</v>
      </c>
      <c r="H3187">
        <v>780</v>
      </c>
      <c r="I3187">
        <v>168</v>
      </c>
      <c r="J3187" s="4">
        <f t="shared" si="444"/>
        <v>150.08671021421424</v>
      </c>
      <c r="K3187" s="4">
        <f t="shared" si="445"/>
        <v>54.891182880880784</v>
      </c>
      <c r="L3187" s="5">
        <f t="shared" si="450"/>
        <v>14.913289785785764</v>
      </c>
      <c r="M3187" s="5">
        <f t="shared" si="451"/>
        <v>20.891182880880784</v>
      </c>
      <c r="N3187" s="6">
        <f t="shared" si="443"/>
        <v>771.40423782640221</v>
      </c>
      <c r="O3187" s="6">
        <f t="shared" si="446"/>
        <v>153.6391560946235</v>
      </c>
      <c r="P3187" s="6">
        <f>FORECAST(J3187,Inputs!$B$10:$B$18,Inputs!$A$10:$A$18)</f>
        <v>31.945247316798277</v>
      </c>
      <c r="Q3187" s="6">
        <f>IF(Inputs!$D$10="Yes",IF('Hourly Calcs'!P3187&gt;'Hourly Calcs'!K3187,'Hourly Calcs'!O3187,N3187+O3187),N3187+O3187)</f>
        <v>925.04339392102565</v>
      </c>
      <c r="R3187" s="12">
        <f t="shared" si="447"/>
        <v>4395.8062079127139</v>
      </c>
      <c r="S3187" s="1">
        <f>IF(AND(A3187&gt;=5,A3187&lt;=9),INDEX(Demand!$C$3:$C$26,C3187),INDEX(Demand!$B$3:$B$26,C3187))</f>
        <v>600</v>
      </c>
      <c r="T3187" s="7">
        <f t="shared" si="448"/>
        <v>600</v>
      </c>
      <c r="U3187" s="7">
        <f t="shared" si="449"/>
        <v>3795.8062079127139</v>
      </c>
    </row>
    <row r="3188" spans="1:21" x14ac:dyDescent="0.2">
      <c r="A3188" s="1">
        <v>5</v>
      </c>
      <c r="B3188" s="1">
        <v>13</v>
      </c>
      <c r="C3188" s="1">
        <v>12</v>
      </c>
      <c r="D3188">
        <v>23.3</v>
      </c>
      <c r="E3188">
        <v>8.9</v>
      </c>
      <c r="F3188">
        <v>40</v>
      </c>
      <c r="G3188">
        <v>780</v>
      </c>
      <c r="H3188">
        <v>535</v>
      </c>
      <c r="I3188">
        <v>326</v>
      </c>
      <c r="J3188" s="4">
        <f t="shared" si="444"/>
        <v>175.35919750199017</v>
      </c>
      <c r="K3188" s="4">
        <f t="shared" si="445"/>
        <v>57.741025022413531</v>
      </c>
      <c r="L3188" s="5">
        <f t="shared" si="450"/>
        <v>10.359197501990167</v>
      </c>
      <c r="M3188" s="5">
        <f t="shared" si="451"/>
        <v>23.741025022413531</v>
      </c>
      <c r="N3188" s="6">
        <f t="shared" si="443"/>
        <v>532.1502019348776</v>
      </c>
      <c r="O3188" s="6">
        <f t="shared" si="446"/>
        <v>298.13312432647177</v>
      </c>
      <c r="P3188" s="6">
        <f>FORECAST(J3188,Inputs!$B$10:$B$18,Inputs!$A$10:$A$18)</f>
        <v>32.17925182872213</v>
      </c>
      <c r="Q3188" s="6">
        <f>IF(Inputs!$D$10="Yes",IF('Hourly Calcs'!P3188&gt;'Hourly Calcs'!K3188,'Hourly Calcs'!O3188,N3188+O3188),N3188+O3188)</f>
        <v>830.28332626134943</v>
      </c>
      <c r="R3188" s="12">
        <f t="shared" si="447"/>
        <v>3945.5063663939322</v>
      </c>
      <c r="S3188" s="1">
        <f>IF(AND(A3188&gt;=5,A3188&lt;=9),INDEX(Demand!$C$3:$C$26,C3188),INDEX(Demand!$B$3:$B$26,C3188))</f>
        <v>600</v>
      </c>
      <c r="T3188" s="7">
        <f t="shared" si="448"/>
        <v>600</v>
      </c>
      <c r="U3188" s="7">
        <f t="shared" si="449"/>
        <v>3345.5063663939322</v>
      </c>
    </row>
    <row r="3189" spans="1:21" x14ac:dyDescent="0.2">
      <c r="A3189" s="1">
        <v>5</v>
      </c>
      <c r="B3189" s="1">
        <v>13</v>
      </c>
      <c r="C3189" s="1">
        <v>13</v>
      </c>
      <c r="D3189">
        <v>23.5</v>
      </c>
      <c r="E3189">
        <v>9.8000000000000007</v>
      </c>
      <c r="F3189">
        <v>42</v>
      </c>
      <c r="G3189">
        <v>783</v>
      </c>
      <c r="H3189">
        <v>554</v>
      </c>
      <c r="I3189">
        <v>311</v>
      </c>
      <c r="J3189" s="4">
        <f t="shared" si="444"/>
        <v>201.52751871960882</v>
      </c>
      <c r="K3189" s="4">
        <f t="shared" si="445"/>
        <v>56.345667951353413</v>
      </c>
      <c r="L3189" s="5">
        <f t="shared" si="450"/>
        <v>36.527518719608821</v>
      </c>
      <c r="M3189" s="5">
        <f t="shared" si="451"/>
        <v>22.345667951353413</v>
      </c>
      <c r="N3189" s="6">
        <f t="shared" si="443"/>
        <v>520.26673279467366</v>
      </c>
      <c r="O3189" s="6">
        <f t="shared" si="446"/>
        <v>284.41534253230896</v>
      </c>
      <c r="P3189" s="6">
        <f>FORECAST(J3189,Inputs!$B$10:$B$18,Inputs!$A$10:$A$18)</f>
        <v>32.421551099255637</v>
      </c>
      <c r="Q3189" s="6">
        <f>IF(Inputs!$D$10="Yes",IF('Hourly Calcs'!P3189&gt;'Hourly Calcs'!K3189,'Hourly Calcs'!O3189,N3189+O3189),N3189+O3189)</f>
        <v>804.68207532698261</v>
      </c>
      <c r="R3189" s="12">
        <f t="shared" si="447"/>
        <v>3823.8492219538211</v>
      </c>
      <c r="S3189" s="1">
        <f>IF(AND(A3189&gt;=5,A3189&lt;=9),INDEX(Demand!$C$3:$C$26,C3189),INDEX(Demand!$B$3:$B$26,C3189))</f>
        <v>600</v>
      </c>
      <c r="T3189" s="7">
        <f t="shared" si="448"/>
        <v>600</v>
      </c>
      <c r="U3189" s="7">
        <f t="shared" si="449"/>
        <v>3223.8492219538211</v>
      </c>
    </row>
    <row r="3190" spans="1:21" x14ac:dyDescent="0.2">
      <c r="A3190" s="1">
        <v>5</v>
      </c>
      <c r="B3190" s="1">
        <v>13</v>
      </c>
      <c r="C3190" s="1">
        <v>14</v>
      </c>
      <c r="D3190">
        <v>24.2</v>
      </c>
      <c r="E3190">
        <v>9.6</v>
      </c>
      <c r="F3190">
        <v>40</v>
      </c>
      <c r="G3190">
        <v>739</v>
      </c>
      <c r="H3190">
        <v>555</v>
      </c>
      <c r="I3190">
        <v>287</v>
      </c>
      <c r="J3190" s="4">
        <f t="shared" si="444"/>
        <v>224.08199816623005</v>
      </c>
      <c r="K3190" s="4">
        <f t="shared" si="445"/>
        <v>51.190583112534753</v>
      </c>
      <c r="L3190" s="5">
        <f t="shared" si="450"/>
        <v>59.081998166230051</v>
      </c>
      <c r="M3190" s="5">
        <f t="shared" si="451"/>
        <v>17.190583112534753</v>
      </c>
      <c r="N3190" s="6">
        <f t="shared" si="443"/>
        <v>458.47843846045276</v>
      </c>
      <c r="O3190" s="6">
        <f t="shared" si="446"/>
        <v>262.46689166164845</v>
      </c>
      <c r="P3190" s="6">
        <f>FORECAST(J3190,Inputs!$B$10:$B$18,Inputs!$A$10:$A$18)</f>
        <v>32.630388871909538</v>
      </c>
      <c r="Q3190" s="6">
        <f>IF(Inputs!$D$10="Yes",IF('Hourly Calcs'!P3190&gt;'Hourly Calcs'!K3190,'Hourly Calcs'!O3190,N3190+O3190),N3190+O3190)</f>
        <v>720.94533012210127</v>
      </c>
      <c r="R3190" s="12">
        <f t="shared" si="447"/>
        <v>3425.9322087402252</v>
      </c>
      <c r="S3190" s="1">
        <f>IF(AND(A3190&gt;=5,A3190&lt;=9),INDEX(Demand!$C$3:$C$26,C3190),INDEX(Demand!$B$3:$B$26,C3190))</f>
        <v>600</v>
      </c>
      <c r="T3190" s="7">
        <f t="shared" si="448"/>
        <v>600</v>
      </c>
      <c r="U3190" s="7">
        <f t="shared" si="449"/>
        <v>2825.9322087402252</v>
      </c>
    </row>
    <row r="3191" spans="1:21" x14ac:dyDescent="0.2">
      <c r="A3191" s="1">
        <v>5</v>
      </c>
      <c r="B3191" s="1">
        <v>13</v>
      </c>
      <c r="C3191" s="1">
        <v>15</v>
      </c>
      <c r="D3191">
        <v>23.7</v>
      </c>
      <c r="E3191">
        <v>7.9</v>
      </c>
      <c r="F3191">
        <v>36</v>
      </c>
      <c r="G3191">
        <v>572</v>
      </c>
      <c r="H3191">
        <v>317</v>
      </c>
      <c r="I3191">
        <v>339</v>
      </c>
      <c r="J3191" s="4">
        <f t="shared" si="444"/>
        <v>241.94501799550468</v>
      </c>
      <c r="K3191" s="4">
        <f t="shared" si="445"/>
        <v>43.614642278183958</v>
      </c>
      <c r="L3191" s="5">
        <f t="shared" si="450"/>
        <v>76.945017995504685</v>
      </c>
      <c r="M3191" s="5">
        <f t="shared" si="451"/>
        <v>9.6146422781839576</v>
      </c>
      <c r="N3191" s="6">
        <f t="shared" si="443"/>
        <v>210.27389196328065</v>
      </c>
      <c r="O3191" s="6">
        <f t="shared" si="446"/>
        <v>310.02186854807957</v>
      </c>
      <c r="P3191" s="6">
        <f>FORECAST(J3191,Inputs!$B$10:$B$18,Inputs!$A$10:$A$18)</f>
        <v>32.79578720366208</v>
      </c>
      <c r="Q3191" s="6">
        <f>IF(Inputs!$D$10="Yes",IF('Hourly Calcs'!P3191&gt;'Hourly Calcs'!K3191,'Hourly Calcs'!O3191,N3191+O3191),N3191+O3191)</f>
        <v>520.29576051136019</v>
      </c>
      <c r="R3191" s="12">
        <f t="shared" si="447"/>
        <v>2472.4454539499834</v>
      </c>
      <c r="S3191" s="1">
        <f>IF(AND(A3191&gt;=5,A3191&lt;=9),INDEX(Demand!$C$3:$C$26,C3191),INDEX(Demand!$B$3:$B$26,C3191))</f>
        <v>600</v>
      </c>
      <c r="T3191" s="7">
        <f t="shared" si="448"/>
        <v>600</v>
      </c>
      <c r="U3191" s="7">
        <f t="shared" si="449"/>
        <v>1872.4454539499834</v>
      </c>
    </row>
    <row r="3192" spans="1:21" x14ac:dyDescent="0.2">
      <c r="A3192" s="1">
        <v>5</v>
      </c>
      <c r="B3192" s="1">
        <v>13</v>
      </c>
      <c r="C3192" s="1">
        <v>16</v>
      </c>
      <c r="D3192">
        <v>24.1</v>
      </c>
      <c r="E3192">
        <v>8.5</v>
      </c>
      <c r="F3192">
        <v>37</v>
      </c>
      <c r="G3192">
        <v>523</v>
      </c>
      <c r="H3192">
        <v>499</v>
      </c>
      <c r="I3192">
        <v>212</v>
      </c>
      <c r="J3192" s="4">
        <f t="shared" si="444"/>
        <v>256.34782473175886</v>
      </c>
      <c r="K3192" s="4">
        <f t="shared" si="445"/>
        <v>34.766285568158523</v>
      </c>
      <c r="L3192" s="5">
        <f t="shared" si="450"/>
        <v>0</v>
      </c>
      <c r="M3192" s="5">
        <f t="shared" si="451"/>
        <v>0.76628556815852278</v>
      </c>
      <c r="N3192" s="6">
        <f t="shared" si="443"/>
        <v>230.50663769925029</v>
      </c>
      <c r="O3192" s="6">
        <f t="shared" si="446"/>
        <v>193.87798269083441</v>
      </c>
      <c r="P3192" s="6">
        <f>FORECAST(J3192,Inputs!$B$10:$B$18,Inputs!$A$10:$A$18)</f>
        <v>32.929146525294058</v>
      </c>
      <c r="Q3192" s="6">
        <f>IF(Inputs!$D$10="Yes",IF('Hourly Calcs'!P3192&gt;'Hourly Calcs'!K3192,'Hourly Calcs'!O3192,N3192+O3192),N3192+O3192)</f>
        <v>424.38462039008471</v>
      </c>
      <c r="R3192" s="12">
        <f t="shared" si="447"/>
        <v>2016.6757160936825</v>
      </c>
      <c r="S3192" s="1">
        <f>IF(AND(A3192&gt;=5,A3192&lt;=9),INDEX(Demand!$C$3:$C$26,C3192),INDEX(Demand!$B$3:$B$26,C3192))</f>
        <v>900</v>
      </c>
      <c r="T3192" s="7">
        <f t="shared" si="448"/>
        <v>900</v>
      </c>
      <c r="U3192" s="7">
        <f t="shared" si="449"/>
        <v>1116.6757160936825</v>
      </c>
    </row>
    <row r="3193" spans="1:21" x14ac:dyDescent="0.2">
      <c r="A3193" s="1">
        <v>5</v>
      </c>
      <c r="B3193" s="1">
        <v>13</v>
      </c>
      <c r="C3193" s="1">
        <v>17</v>
      </c>
      <c r="D3193">
        <v>21.9</v>
      </c>
      <c r="E3193">
        <v>8.1</v>
      </c>
      <c r="F3193">
        <v>41</v>
      </c>
      <c r="G3193">
        <v>369</v>
      </c>
      <c r="H3193">
        <v>393</v>
      </c>
      <c r="I3193">
        <v>178</v>
      </c>
      <c r="J3193" s="4">
        <f t="shared" si="444"/>
        <v>268.70929668175535</v>
      </c>
      <c r="K3193" s="4">
        <f t="shared" si="445"/>
        <v>25.386128773685883</v>
      </c>
      <c r="L3193" s="5">
        <f t="shared" si="450"/>
        <v>0</v>
      </c>
      <c r="M3193" s="5">
        <f t="shared" si="451"/>
        <v>8.6138712263141173</v>
      </c>
      <c r="N3193" s="6">
        <f t="shared" si="443"/>
        <v>92.627162913548176</v>
      </c>
      <c r="O3193" s="6">
        <f t="shared" si="446"/>
        <v>162.7843439573987</v>
      </c>
      <c r="P3193" s="6">
        <f>FORECAST(J3193,Inputs!$B$10:$B$18,Inputs!$A$10:$A$18)</f>
        <v>33.043604598905141</v>
      </c>
      <c r="Q3193" s="6">
        <f>IF(Inputs!$D$10="Yes",IF('Hourly Calcs'!P3193&gt;'Hourly Calcs'!K3193,'Hourly Calcs'!O3193,N3193+O3193),N3193+O3193)</f>
        <v>162.7843439573987</v>
      </c>
      <c r="R3193" s="12">
        <f t="shared" si="447"/>
        <v>773.55120248555863</v>
      </c>
      <c r="S3193" s="1">
        <f>IF(AND(A3193&gt;=5,A3193&lt;=9),INDEX(Demand!$C$3:$C$26,C3193),INDEX(Demand!$B$3:$B$26,C3193))</f>
        <v>900</v>
      </c>
      <c r="T3193" s="7">
        <f t="shared" si="448"/>
        <v>773.55120248555863</v>
      </c>
      <c r="U3193" s="7">
        <f t="shared" si="449"/>
        <v>0</v>
      </c>
    </row>
    <row r="3194" spans="1:21" x14ac:dyDescent="0.2">
      <c r="A3194" s="1">
        <v>5</v>
      </c>
      <c r="B3194" s="1">
        <v>13</v>
      </c>
      <c r="C3194" s="1">
        <v>18</v>
      </c>
      <c r="D3194">
        <v>19.5</v>
      </c>
      <c r="E3194">
        <v>6.9</v>
      </c>
      <c r="F3194">
        <v>44</v>
      </c>
      <c r="G3194">
        <v>207</v>
      </c>
      <c r="H3194">
        <v>262</v>
      </c>
      <c r="I3194">
        <v>121</v>
      </c>
      <c r="J3194" s="4">
        <f t="shared" si="444"/>
        <v>280.08153442384588</v>
      </c>
      <c r="K3194" s="4">
        <f t="shared" si="445"/>
        <v>15.96497578014818</v>
      </c>
      <c r="L3194" s="5">
        <f t="shared" si="450"/>
        <v>0</v>
      </c>
      <c r="M3194" s="5">
        <f t="shared" si="451"/>
        <v>18.03502421985182</v>
      </c>
      <c r="N3194" s="6">
        <f t="shared" si="443"/>
        <v>3.2305890436166829E-2</v>
      </c>
      <c r="O3194" s="6">
        <f t="shared" si="446"/>
        <v>110.65677313958003</v>
      </c>
      <c r="P3194" s="6">
        <f>FORECAST(J3194,Inputs!$B$10:$B$18,Inputs!$A$10:$A$18)</f>
        <v>33.148903096517088</v>
      </c>
      <c r="Q3194" s="6">
        <f>IF(Inputs!$D$10="Yes",IF('Hourly Calcs'!P3194&gt;'Hourly Calcs'!K3194,'Hourly Calcs'!O3194,N3194+O3194),N3194+O3194)</f>
        <v>110.65677313958003</v>
      </c>
      <c r="R3194" s="12">
        <f t="shared" si="447"/>
        <v>525.84098595928424</v>
      </c>
      <c r="S3194" s="1">
        <f>IF(AND(A3194&gt;=5,A3194&lt;=9),INDEX(Demand!$C$3:$C$26,C3194),INDEX(Demand!$B$3:$B$26,C3194))</f>
        <v>900</v>
      </c>
      <c r="T3194" s="7">
        <f t="shared" si="448"/>
        <v>525.84098595928424</v>
      </c>
      <c r="U3194" s="7">
        <f t="shared" si="449"/>
        <v>0</v>
      </c>
    </row>
    <row r="3195" spans="1:21" x14ac:dyDescent="0.2">
      <c r="A3195" s="1">
        <v>5</v>
      </c>
      <c r="B3195" s="1">
        <v>13</v>
      </c>
      <c r="C3195" s="1">
        <v>19</v>
      </c>
      <c r="D3195">
        <v>18</v>
      </c>
      <c r="E3195">
        <v>6.3</v>
      </c>
      <c r="F3195">
        <v>46</v>
      </c>
      <c r="G3195">
        <v>61</v>
      </c>
      <c r="H3195">
        <v>14</v>
      </c>
      <c r="I3195">
        <v>58</v>
      </c>
      <c r="J3195" s="4">
        <f t="shared" si="444"/>
        <v>291.21305226337472</v>
      </c>
      <c r="K3195" s="4">
        <f t="shared" si="445"/>
        <v>6.9132956088483013</v>
      </c>
      <c r="L3195" s="5">
        <f t="shared" si="450"/>
        <v>0</v>
      </c>
      <c r="M3195" s="5">
        <f t="shared" si="451"/>
        <v>27.086704391151699</v>
      </c>
      <c r="N3195" s="6">
        <f t="shared" si="443"/>
        <v>0</v>
      </c>
      <c r="O3195" s="6">
        <f t="shared" si="446"/>
        <v>53.042089604096205</v>
      </c>
      <c r="P3195" s="6">
        <f>FORECAST(J3195,Inputs!$B$10:$B$18,Inputs!$A$10:$A$18)</f>
        <v>33.251972706142354</v>
      </c>
      <c r="Q3195" s="6">
        <f>IF(Inputs!$D$10="Yes",IF('Hourly Calcs'!P3195&gt;'Hourly Calcs'!K3195,'Hourly Calcs'!O3195,N3195+O3195),N3195+O3195)</f>
        <v>53.042089604096205</v>
      </c>
      <c r="R3195" s="12">
        <f t="shared" si="447"/>
        <v>252.05600979866514</v>
      </c>
      <c r="S3195" s="1">
        <f>IF(AND(A3195&gt;=5,A3195&lt;=9),INDEX(Demand!$C$3:$C$26,C3195),INDEX(Demand!$B$3:$B$26,C3195))</f>
        <v>900</v>
      </c>
      <c r="T3195" s="7">
        <f t="shared" si="448"/>
        <v>252.05600979866517</v>
      </c>
      <c r="U3195" s="7">
        <f t="shared" si="449"/>
        <v>0</v>
      </c>
    </row>
    <row r="3196" spans="1:21" x14ac:dyDescent="0.2">
      <c r="A3196" s="1">
        <v>5</v>
      </c>
      <c r="B3196" s="1">
        <v>13</v>
      </c>
      <c r="C3196" s="1">
        <v>20</v>
      </c>
      <c r="D3196">
        <v>16.100000000000001</v>
      </c>
      <c r="E3196">
        <v>6.3</v>
      </c>
      <c r="F3196">
        <v>52</v>
      </c>
      <c r="G3196">
        <v>7</v>
      </c>
      <c r="H3196">
        <v>0</v>
      </c>
      <c r="I3196">
        <v>7</v>
      </c>
      <c r="J3196" s="4">
        <f t="shared" si="444"/>
        <v>302.66538695565134</v>
      </c>
      <c r="K3196" s="4">
        <f t="shared" si="445"/>
        <v>-1.4580042310769272</v>
      </c>
      <c r="L3196" s="5">
        <f t="shared" si="450"/>
        <v>0</v>
      </c>
      <c r="M3196" s="5">
        <f t="shared" si="451"/>
        <v>0</v>
      </c>
      <c r="N3196" s="6">
        <f t="shared" si="443"/>
        <v>0</v>
      </c>
      <c r="O3196" s="6">
        <f t="shared" si="446"/>
        <v>6.4016315039426459</v>
      </c>
      <c r="P3196" s="6">
        <f>FORECAST(J3196,Inputs!$B$10:$B$18,Inputs!$A$10:$A$18)</f>
        <v>33.358012842181957</v>
      </c>
      <c r="Q3196" s="6">
        <f>IF(Inputs!$D$10="Yes",IF('Hourly Calcs'!P3196&gt;'Hourly Calcs'!K3196,'Hourly Calcs'!O3196,N3196+O3196),N3196+O3196)</f>
        <v>6.4016315039426459</v>
      </c>
      <c r="R3196" s="12">
        <f t="shared" si="447"/>
        <v>30.420552906735452</v>
      </c>
      <c r="S3196" s="1">
        <f>IF(AND(A3196&gt;=5,A3196&lt;=9),INDEX(Demand!$C$3:$C$26,C3196),INDEX(Demand!$B$3:$B$26,C3196))</f>
        <v>800</v>
      </c>
      <c r="T3196" s="7">
        <f t="shared" si="448"/>
        <v>30.420552906735452</v>
      </c>
      <c r="U3196" s="7">
        <f t="shared" si="449"/>
        <v>0</v>
      </c>
    </row>
    <row r="3197" spans="1:21" x14ac:dyDescent="0.2">
      <c r="A3197" s="1">
        <v>5</v>
      </c>
      <c r="B3197" s="1">
        <v>13</v>
      </c>
      <c r="C3197" s="1">
        <v>21</v>
      </c>
      <c r="D3197">
        <v>14.9</v>
      </c>
      <c r="E3197">
        <v>6.5</v>
      </c>
      <c r="F3197">
        <v>57</v>
      </c>
      <c r="G3197">
        <v>0</v>
      </c>
      <c r="H3197">
        <v>0</v>
      </c>
      <c r="I3197">
        <v>0</v>
      </c>
      <c r="J3197" s="4">
        <f t="shared" si="444"/>
        <v>314.86704068431624</v>
      </c>
      <c r="K3197" s="4">
        <f t="shared" si="445"/>
        <v>-9.0095988734541805</v>
      </c>
      <c r="L3197" s="5">
        <f t="shared" si="450"/>
        <v>0</v>
      </c>
      <c r="M3197" s="5">
        <f t="shared" si="451"/>
        <v>0</v>
      </c>
      <c r="N3197" s="6">
        <f t="shared" si="443"/>
        <v>0</v>
      </c>
      <c r="O3197" s="6">
        <f t="shared" si="446"/>
        <v>0</v>
      </c>
      <c r="P3197" s="6">
        <f>FORECAST(J3197,Inputs!$B$10:$B$18,Inputs!$A$10:$A$18)</f>
        <v>33.470991117447369</v>
      </c>
      <c r="Q3197" s="6">
        <f>IF(Inputs!$D$10="Yes",IF('Hourly Calcs'!P3197&gt;'Hourly Calcs'!K3197,'Hourly Calcs'!O3197,N3197+O3197),N3197+O3197)</f>
        <v>0</v>
      </c>
      <c r="R3197" s="12">
        <f t="shared" si="447"/>
        <v>0</v>
      </c>
      <c r="S3197" s="1">
        <f>IF(AND(A3197&gt;=5,A3197&lt;=9),INDEX(Demand!$C$3:$C$26,C3197),INDEX(Demand!$B$3:$B$26,C3197))</f>
        <v>700</v>
      </c>
      <c r="T3197" s="7">
        <f t="shared" si="448"/>
        <v>0</v>
      </c>
      <c r="U3197" s="7">
        <f t="shared" si="449"/>
        <v>0</v>
      </c>
    </row>
    <row r="3198" spans="1:21" x14ac:dyDescent="0.2">
      <c r="A3198" s="1">
        <v>5</v>
      </c>
      <c r="B3198" s="1">
        <v>13</v>
      </c>
      <c r="C3198" s="1">
        <v>22</v>
      </c>
      <c r="D3198">
        <v>14.5</v>
      </c>
      <c r="E3198">
        <v>6.7</v>
      </c>
      <c r="F3198">
        <v>59</v>
      </c>
      <c r="G3198">
        <v>0</v>
      </c>
      <c r="H3198">
        <v>0</v>
      </c>
      <c r="I3198">
        <v>0</v>
      </c>
      <c r="J3198" s="4">
        <f t="shared" si="444"/>
        <v>328.08999985235403</v>
      </c>
      <c r="K3198" s="4">
        <f t="shared" si="445"/>
        <v>-14.92705765668002</v>
      </c>
      <c r="L3198" s="5">
        <f t="shared" si="450"/>
        <v>0</v>
      </c>
      <c r="M3198" s="5">
        <f t="shared" si="451"/>
        <v>0</v>
      </c>
      <c r="N3198" s="6">
        <f t="shared" si="443"/>
        <v>0</v>
      </c>
      <c r="O3198" s="6">
        <f t="shared" si="446"/>
        <v>0</v>
      </c>
      <c r="P3198" s="6">
        <f>FORECAST(J3198,Inputs!$B$10:$B$18,Inputs!$A$10:$A$18)</f>
        <v>33.593425924558829</v>
      </c>
      <c r="Q3198" s="6">
        <f>IF(Inputs!$D$10="Yes",IF('Hourly Calcs'!P3198&gt;'Hourly Calcs'!K3198,'Hourly Calcs'!O3198,N3198+O3198),N3198+O3198)</f>
        <v>0</v>
      </c>
      <c r="R3198" s="12">
        <f t="shared" si="447"/>
        <v>0</v>
      </c>
      <c r="S3198" s="1">
        <f>IF(AND(A3198&gt;=5,A3198&lt;=9),INDEX(Demand!$C$3:$C$26,C3198),INDEX(Demand!$B$3:$B$26,C3198))</f>
        <v>600</v>
      </c>
      <c r="T3198" s="7">
        <f t="shared" si="448"/>
        <v>0</v>
      </c>
      <c r="U3198" s="7">
        <f t="shared" si="449"/>
        <v>0</v>
      </c>
    </row>
    <row r="3199" spans="1:21" x14ac:dyDescent="0.2">
      <c r="A3199" s="1">
        <v>5</v>
      </c>
      <c r="B3199" s="1">
        <v>13</v>
      </c>
      <c r="C3199" s="1">
        <v>23</v>
      </c>
      <c r="D3199">
        <v>14.1</v>
      </c>
      <c r="E3199">
        <v>6.7</v>
      </c>
      <c r="F3199">
        <v>61</v>
      </c>
      <c r="G3199">
        <v>0</v>
      </c>
      <c r="H3199">
        <v>0</v>
      </c>
      <c r="I3199">
        <v>0</v>
      </c>
      <c r="J3199" s="4">
        <f t="shared" si="444"/>
        <v>342.35859624027893</v>
      </c>
      <c r="K3199" s="4">
        <f t="shared" si="445"/>
        <v>-18.902744351328323</v>
      </c>
      <c r="L3199" s="5">
        <f t="shared" si="450"/>
        <v>0</v>
      </c>
      <c r="M3199" s="5">
        <f t="shared" si="451"/>
        <v>0</v>
      </c>
      <c r="N3199" s="6">
        <f t="shared" si="443"/>
        <v>0</v>
      </c>
      <c r="O3199" s="6">
        <f t="shared" si="446"/>
        <v>0</v>
      </c>
      <c r="P3199" s="6">
        <f>FORECAST(J3199,Inputs!$B$10:$B$18,Inputs!$A$10:$A$18)</f>
        <v>33.725542557780358</v>
      </c>
      <c r="Q3199" s="6">
        <f>IF(Inputs!$D$10="Yes",IF('Hourly Calcs'!P3199&gt;'Hourly Calcs'!K3199,'Hourly Calcs'!O3199,N3199+O3199),N3199+O3199)</f>
        <v>0</v>
      </c>
      <c r="R3199" s="12">
        <f t="shared" si="447"/>
        <v>0</v>
      </c>
      <c r="S3199" s="1">
        <f>IF(AND(A3199&gt;=5,A3199&lt;=9),INDEX(Demand!$C$3:$C$26,C3199),INDEX(Demand!$B$3:$B$26,C3199))</f>
        <v>500</v>
      </c>
      <c r="T3199" s="7">
        <f t="shared" si="448"/>
        <v>0</v>
      </c>
      <c r="U3199" s="7">
        <f t="shared" si="449"/>
        <v>0</v>
      </c>
    </row>
    <row r="3200" spans="1:21" x14ac:dyDescent="0.2">
      <c r="A3200" s="1">
        <v>5</v>
      </c>
      <c r="B3200" s="1">
        <v>13</v>
      </c>
      <c r="C3200" s="1">
        <v>24</v>
      </c>
      <c r="D3200">
        <v>13.3</v>
      </c>
      <c r="E3200">
        <v>6.7</v>
      </c>
      <c r="F3200">
        <v>64</v>
      </c>
      <c r="G3200">
        <v>0</v>
      </c>
      <c r="H3200">
        <v>0</v>
      </c>
      <c r="I3200">
        <v>0</v>
      </c>
      <c r="J3200" s="4">
        <f t="shared" si="444"/>
        <v>357.35728460519732</v>
      </c>
      <c r="K3200" s="4">
        <f t="shared" si="445"/>
        <v>-20.567656560423742</v>
      </c>
      <c r="L3200" s="5">
        <f t="shared" si="450"/>
        <v>0</v>
      </c>
      <c r="M3200" s="5">
        <f t="shared" si="451"/>
        <v>0</v>
      </c>
      <c r="N3200" s="6">
        <f t="shared" si="443"/>
        <v>0</v>
      </c>
      <c r="O3200" s="6">
        <f t="shared" si="446"/>
        <v>0</v>
      </c>
      <c r="P3200" s="6">
        <f>FORECAST(J3200,Inputs!$B$10:$B$18,Inputs!$A$10:$A$18)</f>
        <v>33.864419301899972</v>
      </c>
      <c r="Q3200" s="6">
        <f>IF(Inputs!$D$10="Yes",IF('Hourly Calcs'!P3200&gt;'Hourly Calcs'!K3200,'Hourly Calcs'!O3200,N3200+O3200),N3200+O3200)</f>
        <v>0</v>
      </c>
      <c r="R3200" s="12">
        <f t="shared" si="447"/>
        <v>0</v>
      </c>
      <c r="S3200" s="1">
        <f>IF(AND(A3200&gt;=5,A3200&lt;=9),INDEX(Demand!$C$3:$C$26,C3200),INDEX(Demand!$B$3:$B$26,C3200))</f>
        <v>400</v>
      </c>
      <c r="T3200" s="7">
        <f t="shared" si="448"/>
        <v>0</v>
      </c>
      <c r="U3200" s="7">
        <f t="shared" si="449"/>
        <v>0</v>
      </c>
    </row>
    <row r="3201" spans="1:21" x14ac:dyDescent="0.2">
      <c r="A3201" s="1">
        <v>5</v>
      </c>
      <c r="B3201" s="1">
        <v>14</v>
      </c>
      <c r="C3201" s="1">
        <v>1</v>
      </c>
      <c r="D3201">
        <v>13</v>
      </c>
      <c r="E3201">
        <v>6.3</v>
      </c>
      <c r="F3201">
        <v>64</v>
      </c>
      <c r="G3201">
        <v>0</v>
      </c>
      <c r="H3201">
        <v>0</v>
      </c>
      <c r="I3201">
        <v>0</v>
      </c>
      <c r="J3201" s="4">
        <f t="shared" si="444"/>
        <v>12.473359086393316</v>
      </c>
      <c r="K3201" s="4">
        <f t="shared" si="445"/>
        <v>-19.742550042514424</v>
      </c>
      <c r="L3201" s="5">
        <f t="shared" si="450"/>
        <v>0</v>
      </c>
      <c r="M3201" s="5">
        <f t="shared" si="451"/>
        <v>0</v>
      </c>
      <c r="N3201" s="6">
        <f t="shared" si="443"/>
        <v>0</v>
      </c>
      <c r="O3201" s="6">
        <f t="shared" si="446"/>
        <v>0</v>
      </c>
      <c r="P3201" s="6">
        <f>FORECAST(J3201,Inputs!$B$10:$B$18,Inputs!$A$10:$A$18)</f>
        <v>30.671049621170308</v>
      </c>
      <c r="Q3201" s="6">
        <f>IF(Inputs!$D$10="Yes",IF('Hourly Calcs'!P3201&gt;'Hourly Calcs'!K3201,'Hourly Calcs'!O3201,N3201+O3201),N3201+O3201)</f>
        <v>0</v>
      </c>
      <c r="R3201" s="12">
        <f t="shared" si="447"/>
        <v>0</v>
      </c>
      <c r="S3201" s="1">
        <f>IF(AND(A3201&gt;=5,A3201&lt;=9),INDEX(Demand!$C$3:$C$26,C3201),INDEX(Demand!$B$3:$B$26,C3201))</f>
        <v>350</v>
      </c>
      <c r="T3201" s="7">
        <f t="shared" si="448"/>
        <v>0</v>
      </c>
      <c r="U3201" s="7">
        <f t="shared" si="449"/>
        <v>0</v>
      </c>
    </row>
    <row r="3202" spans="1:21" x14ac:dyDescent="0.2">
      <c r="A3202" s="1">
        <v>5</v>
      </c>
      <c r="B3202" s="1">
        <v>14</v>
      </c>
      <c r="C3202" s="1">
        <v>2</v>
      </c>
      <c r="D3202">
        <v>12.1</v>
      </c>
      <c r="E3202">
        <v>6.2</v>
      </c>
      <c r="F3202">
        <v>67</v>
      </c>
      <c r="G3202">
        <v>0</v>
      </c>
      <c r="H3202">
        <v>0</v>
      </c>
      <c r="I3202">
        <v>0</v>
      </c>
      <c r="J3202" s="4">
        <f t="shared" si="444"/>
        <v>27.041030118295737</v>
      </c>
      <c r="K3202" s="4">
        <f t="shared" si="445"/>
        <v>-16.517839132180299</v>
      </c>
      <c r="L3202" s="5">
        <f t="shared" si="450"/>
        <v>0</v>
      </c>
      <c r="M3202" s="5">
        <f t="shared" si="451"/>
        <v>0</v>
      </c>
      <c r="N3202" s="6">
        <f t="shared" si="443"/>
        <v>0</v>
      </c>
      <c r="O3202" s="6">
        <f t="shared" si="446"/>
        <v>0</v>
      </c>
      <c r="P3202" s="6">
        <f>FORECAST(J3202,Inputs!$B$10:$B$18,Inputs!$A$10:$A$18)</f>
        <v>30.80593546405829</v>
      </c>
      <c r="Q3202" s="6">
        <f>IF(Inputs!$D$10="Yes",IF('Hourly Calcs'!P3202&gt;'Hourly Calcs'!K3202,'Hourly Calcs'!O3202,N3202+O3202),N3202+O3202)</f>
        <v>0</v>
      </c>
      <c r="R3202" s="12">
        <f t="shared" si="447"/>
        <v>0</v>
      </c>
      <c r="S3202" s="1">
        <f>IF(AND(A3202&gt;=5,A3202&lt;=9),INDEX(Demand!$C$3:$C$26,C3202),INDEX(Demand!$B$3:$B$26,C3202))</f>
        <v>350</v>
      </c>
      <c r="T3202" s="7">
        <f t="shared" si="448"/>
        <v>0</v>
      </c>
      <c r="U3202" s="7">
        <f t="shared" si="449"/>
        <v>0</v>
      </c>
    </row>
    <row r="3203" spans="1:21" x14ac:dyDescent="0.2">
      <c r="A3203" s="1">
        <v>5</v>
      </c>
      <c r="B3203" s="1">
        <v>14</v>
      </c>
      <c r="C3203" s="1">
        <v>3</v>
      </c>
      <c r="D3203">
        <v>13.1</v>
      </c>
      <c r="E3203">
        <v>5.7</v>
      </c>
      <c r="F3203">
        <v>61</v>
      </c>
      <c r="G3203">
        <v>0</v>
      </c>
      <c r="H3203">
        <v>0</v>
      </c>
      <c r="I3203">
        <v>0</v>
      </c>
      <c r="J3203" s="4">
        <f t="shared" si="444"/>
        <v>40.627750685247037</v>
      </c>
      <c r="K3203" s="4">
        <f t="shared" si="445"/>
        <v>-11.212356456199828</v>
      </c>
      <c r="L3203" s="5">
        <f t="shared" si="450"/>
        <v>0</v>
      </c>
      <c r="M3203" s="5">
        <f t="shared" si="451"/>
        <v>0</v>
      </c>
      <c r="N3203" s="6">
        <f t="shared" si="443"/>
        <v>0</v>
      </c>
      <c r="O3203" s="6">
        <f t="shared" si="446"/>
        <v>0</v>
      </c>
      <c r="P3203" s="6">
        <f>FORECAST(J3203,Inputs!$B$10:$B$18,Inputs!$A$10:$A$18)</f>
        <v>30.931738432270805</v>
      </c>
      <c r="Q3203" s="6">
        <f>IF(Inputs!$D$10="Yes",IF('Hourly Calcs'!P3203&gt;'Hourly Calcs'!K3203,'Hourly Calcs'!O3203,N3203+O3203),N3203+O3203)</f>
        <v>0</v>
      </c>
      <c r="R3203" s="12">
        <f t="shared" si="447"/>
        <v>0</v>
      </c>
      <c r="S3203" s="1">
        <f>IF(AND(A3203&gt;=5,A3203&lt;=9),INDEX(Demand!$C$3:$C$26,C3203),INDEX(Demand!$B$3:$B$26,C3203))</f>
        <v>350</v>
      </c>
      <c r="T3203" s="7">
        <f t="shared" si="448"/>
        <v>0</v>
      </c>
      <c r="U3203" s="7">
        <f t="shared" si="449"/>
        <v>0</v>
      </c>
    </row>
    <row r="3204" spans="1:21" x14ac:dyDescent="0.2">
      <c r="A3204" s="1">
        <v>5</v>
      </c>
      <c r="B3204" s="1">
        <v>14</v>
      </c>
      <c r="C3204" s="1">
        <v>4</v>
      </c>
      <c r="D3204">
        <v>12.7</v>
      </c>
      <c r="E3204">
        <v>5.6</v>
      </c>
      <c r="F3204">
        <v>62</v>
      </c>
      <c r="G3204">
        <v>0</v>
      </c>
      <c r="H3204">
        <v>0</v>
      </c>
      <c r="I3204">
        <v>0</v>
      </c>
      <c r="J3204" s="4">
        <f t="shared" si="444"/>
        <v>53.148298641246981</v>
      </c>
      <c r="K3204" s="4">
        <f t="shared" si="445"/>
        <v>-4.2290436483190348</v>
      </c>
      <c r="L3204" s="5">
        <f t="shared" si="450"/>
        <v>0</v>
      </c>
      <c r="M3204" s="5">
        <f t="shared" si="451"/>
        <v>0</v>
      </c>
      <c r="N3204" s="6">
        <f t="shared" si="443"/>
        <v>0</v>
      </c>
      <c r="O3204" s="6">
        <f t="shared" si="446"/>
        <v>0</v>
      </c>
      <c r="P3204" s="6">
        <f>FORECAST(J3204,Inputs!$B$10:$B$18,Inputs!$A$10:$A$18)</f>
        <v>31.047669431863397</v>
      </c>
      <c r="Q3204" s="6">
        <f>IF(Inputs!$D$10="Yes",IF('Hourly Calcs'!P3204&gt;'Hourly Calcs'!K3204,'Hourly Calcs'!O3204,N3204+O3204),N3204+O3204)</f>
        <v>0</v>
      </c>
      <c r="R3204" s="12">
        <f t="shared" si="447"/>
        <v>0</v>
      </c>
      <c r="S3204" s="1">
        <f>IF(AND(A3204&gt;=5,A3204&lt;=9),INDEX(Demand!$C$3:$C$26,C3204),INDEX(Demand!$B$3:$B$26,C3204))</f>
        <v>350</v>
      </c>
      <c r="T3204" s="7">
        <f t="shared" si="448"/>
        <v>0</v>
      </c>
      <c r="U3204" s="7">
        <f t="shared" si="449"/>
        <v>0</v>
      </c>
    </row>
    <row r="3205" spans="1:21" x14ac:dyDescent="0.2">
      <c r="A3205" s="1">
        <v>5</v>
      </c>
      <c r="B3205" s="1">
        <v>14</v>
      </c>
      <c r="C3205" s="1">
        <v>5</v>
      </c>
      <c r="D3205">
        <v>12.6</v>
      </c>
      <c r="E3205">
        <v>5.8</v>
      </c>
      <c r="F3205">
        <v>63</v>
      </c>
      <c r="G3205">
        <v>4</v>
      </c>
      <c r="H3205">
        <v>0</v>
      </c>
      <c r="I3205">
        <v>4</v>
      </c>
      <c r="J3205" s="4">
        <f t="shared" si="444"/>
        <v>64.80205453280918</v>
      </c>
      <c r="K3205" s="4">
        <f t="shared" si="445"/>
        <v>4.0247068689035359</v>
      </c>
      <c r="L3205" s="5">
        <f t="shared" si="450"/>
        <v>0</v>
      </c>
      <c r="M3205" s="5">
        <f t="shared" si="451"/>
        <v>29.975293131096464</v>
      </c>
      <c r="N3205" s="6">
        <f t="shared" si="443"/>
        <v>0</v>
      </c>
      <c r="O3205" s="6">
        <f t="shared" si="446"/>
        <v>3.6580751451100832</v>
      </c>
      <c r="P3205" s="6">
        <f>FORECAST(J3205,Inputs!$B$10:$B$18,Inputs!$A$10:$A$18)</f>
        <v>31.155574579007489</v>
      </c>
      <c r="Q3205" s="6">
        <f>IF(Inputs!$D$10="Yes",IF('Hourly Calcs'!P3205&gt;'Hourly Calcs'!K3205,'Hourly Calcs'!O3205,N3205+O3205),N3205+O3205)</f>
        <v>3.6580751451100832</v>
      </c>
      <c r="R3205" s="12">
        <f t="shared" si="447"/>
        <v>17.383173089563115</v>
      </c>
      <c r="S3205" s="1">
        <f>IF(AND(A3205&gt;=5,A3205&lt;=9),INDEX(Demand!$C$3:$C$26,C3205),INDEX(Demand!$B$3:$B$26,C3205))</f>
        <v>350</v>
      </c>
      <c r="T3205" s="7">
        <f t="shared" si="448"/>
        <v>17.383173089563115</v>
      </c>
      <c r="U3205" s="7">
        <f t="shared" si="449"/>
        <v>0</v>
      </c>
    </row>
    <row r="3206" spans="1:21" x14ac:dyDescent="0.2">
      <c r="A3206" s="1">
        <v>5</v>
      </c>
      <c r="B3206" s="1">
        <v>14</v>
      </c>
      <c r="C3206" s="1">
        <v>6</v>
      </c>
      <c r="D3206">
        <v>13.1</v>
      </c>
      <c r="E3206">
        <v>6.4</v>
      </c>
      <c r="F3206">
        <v>64</v>
      </c>
      <c r="G3206">
        <v>59</v>
      </c>
      <c r="H3206">
        <v>47</v>
      </c>
      <c r="I3206">
        <v>52</v>
      </c>
      <c r="J3206" s="4">
        <f t="shared" si="444"/>
        <v>75.969672847533246</v>
      </c>
      <c r="K3206" s="4">
        <f t="shared" si="445"/>
        <v>12.837923894251276</v>
      </c>
      <c r="L3206" s="5">
        <f t="shared" si="450"/>
        <v>89.030327152466754</v>
      </c>
      <c r="M3206" s="5">
        <f t="shared" si="451"/>
        <v>21.162076105748724</v>
      </c>
      <c r="N3206" s="6">
        <f t="shared" si="443"/>
        <v>9.0913909408397728</v>
      </c>
      <c r="O3206" s="6">
        <f t="shared" si="446"/>
        <v>47.554976886431085</v>
      </c>
      <c r="P3206" s="6">
        <f>FORECAST(J3206,Inputs!$B$10:$B$18,Inputs!$A$10:$A$18)</f>
        <v>31.258978452291974</v>
      </c>
      <c r="Q3206" s="6">
        <f>IF(Inputs!$D$10="Yes",IF('Hourly Calcs'!P3206&gt;'Hourly Calcs'!K3206,'Hourly Calcs'!O3206,N3206+O3206),N3206+O3206)</f>
        <v>47.554976886431085</v>
      </c>
      <c r="R3206" s="12">
        <f t="shared" si="447"/>
        <v>225.9812501643205</v>
      </c>
      <c r="S3206" s="1">
        <f>IF(AND(A3206&gt;=5,A3206&lt;=9),INDEX(Demand!$C$3:$C$26,C3206),INDEX(Demand!$B$3:$B$26,C3206))</f>
        <v>350</v>
      </c>
      <c r="T3206" s="7">
        <f t="shared" si="448"/>
        <v>225.9812501643205</v>
      </c>
      <c r="U3206" s="7">
        <f t="shared" si="449"/>
        <v>0</v>
      </c>
    </row>
    <row r="3207" spans="1:21" x14ac:dyDescent="0.2">
      <c r="A3207" s="1">
        <v>5</v>
      </c>
      <c r="B3207" s="1">
        <v>14</v>
      </c>
      <c r="C3207" s="1">
        <v>7</v>
      </c>
      <c r="D3207">
        <v>14.9</v>
      </c>
      <c r="E3207">
        <v>7.7</v>
      </c>
      <c r="F3207">
        <v>62</v>
      </c>
      <c r="G3207">
        <v>203</v>
      </c>
      <c r="H3207">
        <v>251</v>
      </c>
      <c r="I3207">
        <v>126</v>
      </c>
      <c r="J3207" s="4">
        <f t="shared" si="444"/>
        <v>87.163672624822539</v>
      </c>
      <c r="K3207" s="4">
        <f t="shared" si="445"/>
        <v>22.19156901168482</v>
      </c>
      <c r="L3207" s="5">
        <f t="shared" si="450"/>
        <v>77.836327375177461</v>
      </c>
      <c r="M3207" s="5">
        <f t="shared" si="451"/>
        <v>11.80843098831518</v>
      </c>
      <c r="N3207" s="6">
        <f t="shared" si="443"/>
        <v>105.97930061085218</v>
      </c>
      <c r="O3207" s="6">
        <f t="shared" si="446"/>
        <v>115.22936707096763</v>
      </c>
      <c r="P3207" s="6">
        <f>FORECAST(J3207,Inputs!$B$10:$B$18,Inputs!$A$10:$A$18)</f>
        <v>31.362626598377986</v>
      </c>
      <c r="Q3207" s="6">
        <f>IF(Inputs!$D$10="Yes",IF('Hourly Calcs'!P3207&gt;'Hourly Calcs'!K3207,'Hourly Calcs'!O3207,N3207+O3207),N3207+O3207)</f>
        <v>115.22936707096763</v>
      </c>
      <c r="R3207" s="12">
        <f t="shared" si="447"/>
        <v>547.56995232123813</v>
      </c>
      <c r="S3207" s="1">
        <f>IF(AND(A3207&gt;=5,A3207&lt;=9),INDEX(Demand!$C$3:$C$26,C3207),INDEX(Demand!$B$3:$B$26,C3207))</f>
        <v>350</v>
      </c>
      <c r="T3207" s="7">
        <f t="shared" si="448"/>
        <v>350</v>
      </c>
      <c r="U3207" s="7">
        <f t="shared" si="449"/>
        <v>197.56995232123813</v>
      </c>
    </row>
    <row r="3208" spans="1:21" x14ac:dyDescent="0.2">
      <c r="A3208" s="1">
        <v>5</v>
      </c>
      <c r="B3208" s="1">
        <v>14</v>
      </c>
      <c r="C3208" s="1">
        <v>8</v>
      </c>
      <c r="D3208">
        <v>17.100000000000001</v>
      </c>
      <c r="E3208">
        <v>6.9</v>
      </c>
      <c r="F3208">
        <v>51</v>
      </c>
      <c r="G3208">
        <v>381</v>
      </c>
      <c r="H3208">
        <v>505</v>
      </c>
      <c r="I3208">
        <v>147</v>
      </c>
      <c r="J3208" s="4">
        <f t="shared" si="444"/>
        <v>99.056723789042891</v>
      </c>
      <c r="K3208" s="4">
        <f t="shared" si="445"/>
        <v>31.650237388263768</v>
      </c>
      <c r="L3208" s="5">
        <f t="shared" si="450"/>
        <v>65.943276210957109</v>
      </c>
      <c r="M3208" s="5">
        <f t="shared" si="451"/>
        <v>2.3497626117362316</v>
      </c>
      <c r="N3208" s="6">
        <f t="shared" si="443"/>
        <v>317.67995259878421</v>
      </c>
      <c r="O3208" s="6">
        <f t="shared" si="446"/>
        <v>134.43426158279556</v>
      </c>
      <c r="P3208" s="6">
        <f>FORECAST(J3208,Inputs!$B$10:$B$18,Inputs!$A$10:$A$18)</f>
        <v>31.472747442491137</v>
      </c>
      <c r="Q3208" s="6">
        <f>IF(Inputs!$D$10="Yes",IF('Hourly Calcs'!P3208&gt;'Hourly Calcs'!K3208,'Hourly Calcs'!O3208,N3208+O3208),N3208+O3208)</f>
        <v>452.11421418157977</v>
      </c>
      <c r="R3208" s="12">
        <f t="shared" si="447"/>
        <v>2148.4467457908668</v>
      </c>
      <c r="S3208" s="1">
        <f>IF(AND(A3208&gt;=5,A3208&lt;=9),INDEX(Demand!$C$3:$C$26,C3208),INDEX(Demand!$B$3:$B$26,C3208))</f>
        <v>350</v>
      </c>
      <c r="T3208" s="7">
        <f t="shared" si="448"/>
        <v>350</v>
      </c>
      <c r="U3208" s="7">
        <f t="shared" si="449"/>
        <v>1798.4467457908668</v>
      </c>
    </row>
    <row r="3209" spans="1:21" x14ac:dyDescent="0.2">
      <c r="A3209" s="1">
        <v>5</v>
      </c>
      <c r="B3209" s="1">
        <v>14</v>
      </c>
      <c r="C3209" s="1">
        <v>9</v>
      </c>
      <c r="D3209">
        <v>18.5</v>
      </c>
      <c r="E3209">
        <v>5.7</v>
      </c>
      <c r="F3209">
        <v>43</v>
      </c>
      <c r="G3209">
        <v>555</v>
      </c>
      <c r="H3209">
        <v>662</v>
      </c>
      <c r="I3209">
        <v>154</v>
      </c>
      <c r="J3209" s="4">
        <f t="shared" si="444"/>
        <v>112.58271577609608</v>
      </c>
      <c r="K3209" s="4">
        <f t="shared" si="445"/>
        <v>40.772565362533925</v>
      </c>
      <c r="L3209" s="5">
        <f t="shared" si="450"/>
        <v>52.41728422390392</v>
      </c>
      <c r="M3209" s="5">
        <f t="shared" si="451"/>
        <v>6.7725653625339248</v>
      </c>
      <c r="N3209" s="6">
        <f t="shared" ref="N3209:N3272" si="452">H3209*MAX(0,COS(2*ASIN(SQRT(SIN(RADIANS($B$4))^2+COS(RADIANS($K3209))^2-2*SIN(RADIANS($B$4))*COS(RADIANS($K3209))*COS(RADIANS($J3209-$B$5))+(SIN(RADIANS($K3209))-COS(RADIANS($B$4)))^2)/2)))</f>
        <v>529.3970517423428</v>
      </c>
      <c r="O3209" s="6">
        <f t="shared" si="446"/>
        <v>140.8358930867382</v>
      </c>
      <c r="P3209" s="6">
        <f>FORECAST(J3209,Inputs!$B$10:$B$18,Inputs!$A$10:$A$18)</f>
        <v>31.597988109037924</v>
      </c>
      <c r="Q3209" s="6">
        <f>IF(Inputs!$D$10="Yes",IF('Hourly Calcs'!P3209&gt;'Hourly Calcs'!K3209,'Hourly Calcs'!O3209,N3209+O3209),N3209+O3209)</f>
        <v>670.23294482908102</v>
      </c>
      <c r="R3209" s="12">
        <f t="shared" si="447"/>
        <v>3184.9469538277926</v>
      </c>
      <c r="S3209" s="1">
        <f>IF(AND(A3209&gt;=5,A3209&lt;=9),INDEX(Demand!$C$3:$C$26,C3209),INDEX(Demand!$B$3:$B$26,C3209))</f>
        <v>350</v>
      </c>
      <c r="T3209" s="7">
        <f t="shared" si="448"/>
        <v>350</v>
      </c>
      <c r="U3209" s="7">
        <f t="shared" si="449"/>
        <v>2834.9469538277926</v>
      </c>
    </row>
    <row r="3210" spans="1:21" x14ac:dyDescent="0.2">
      <c r="A3210" s="1">
        <v>5</v>
      </c>
      <c r="B3210" s="1">
        <v>14</v>
      </c>
      <c r="C3210" s="1">
        <v>10</v>
      </c>
      <c r="D3210">
        <v>19.600000000000001</v>
      </c>
      <c r="E3210">
        <v>6.5</v>
      </c>
      <c r="F3210">
        <v>42</v>
      </c>
      <c r="G3210">
        <v>700</v>
      </c>
      <c r="H3210">
        <v>761</v>
      </c>
      <c r="I3210">
        <v>150</v>
      </c>
      <c r="J3210" s="4">
        <f t="shared" ref="J3210:J3273" si="453">solarazimuth($B$2,$B$3,$B$1,A3210,B3210,C3210,0,0,0,0)</f>
        <v>129.0541641764712</v>
      </c>
      <c r="K3210" s="4">
        <f t="shared" ref="K3210:K3273" si="454">solarelevation($B$2,$B$3,$B$1,A3210,B3210,C3210,0,0,0,0)</f>
        <v>48.928144436858048</v>
      </c>
      <c r="L3210" s="5">
        <f t="shared" si="450"/>
        <v>35.945835823528796</v>
      </c>
      <c r="M3210" s="5">
        <f t="shared" si="451"/>
        <v>14.928144436858048</v>
      </c>
      <c r="N3210" s="6">
        <f t="shared" si="452"/>
        <v>701.9698493834635</v>
      </c>
      <c r="O3210" s="6">
        <f t="shared" ref="O3210:O3273" si="455">$I3210*(1+COS(RADIANS($B$4)))/2</f>
        <v>137.17781794162812</v>
      </c>
      <c r="P3210" s="6">
        <f>FORECAST(J3210,Inputs!$B$10:$B$18,Inputs!$A$10:$A$18)</f>
        <v>31.750501520152508</v>
      </c>
      <c r="Q3210" s="6">
        <f>IF(Inputs!$D$10="Yes",IF('Hourly Calcs'!P3210&gt;'Hourly Calcs'!K3210,'Hourly Calcs'!O3210,N3210+O3210),N3210+O3210)</f>
        <v>839.14766732509156</v>
      </c>
      <c r="R3210" s="12">
        <f t="shared" ref="R3210:R3273" si="456">$B$6*$E$1*Q3210</f>
        <v>3987.629715128835</v>
      </c>
      <c r="S3210" s="1">
        <f>IF(AND(A3210&gt;=5,A3210&lt;=9),INDEX(Demand!$C$3:$C$26,C3210),INDEX(Demand!$B$3:$B$26,C3210))</f>
        <v>600</v>
      </c>
      <c r="T3210" s="7">
        <f t="shared" ref="T3210:T3273" si="457">S3210-MAX(0,S3210-R3210)</f>
        <v>600</v>
      </c>
      <c r="U3210" s="7">
        <f t="shared" ref="U3210:U3273" si="458">MAX(0,R3210-S3210)</f>
        <v>3387.629715128835</v>
      </c>
    </row>
    <row r="3211" spans="1:21" x14ac:dyDescent="0.2">
      <c r="A3211" s="1">
        <v>5</v>
      </c>
      <c r="B3211" s="1">
        <v>14</v>
      </c>
      <c r="C3211" s="1">
        <v>11</v>
      </c>
      <c r="D3211">
        <v>20.9</v>
      </c>
      <c r="E3211">
        <v>7.1</v>
      </c>
      <c r="F3211">
        <v>41</v>
      </c>
      <c r="G3211">
        <v>806</v>
      </c>
      <c r="H3211">
        <v>826</v>
      </c>
      <c r="I3211">
        <v>139</v>
      </c>
      <c r="J3211" s="4">
        <f t="shared" si="453"/>
        <v>149.9460037823564</v>
      </c>
      <c r="K3211" s="4">
        <f t="shared" si="454"/>
        <v>55.118253506344352</v>
      </c>
      <c r="L3211" s="5">
        <f t="shared" si="450"/>
        <v>15.053996217643601</v>
      </c>
      <c r="M3211" s="5">
        <f t="shared" si="451"/>
        <v>21.118253506344352</v>
      </c>
      <c r="N3211" s="6">
        <f t="shared" si="452"/>
        <v>816.83696512485233</v>
      </c>
      <c r="O3211" s="6">
        <f t="shared" si="455"/>
        <v>127.11811129257539</v>
      </c>
      <c r="P3211" s="6">
        <f>FORECAST(J3211,Inputs!$B$10:$B$18,Inputs!$A$10:$A$18)</f>
        <v>31.943944479466261</v>
      </c>
      <c r="Q3211" s="6">
        <f>IF(Inputs!$D$10="Yes",IF('Hourly Calcs'!P3211&gt;'Hourly Calcs'!K3211,'Hourly Calcs'!O3211,N3211+O3211),N3211+O3211)</f>
        <v>943.95507641742768</v>
      </c>
      <c r="R3211" s="12">
        <f t="shared" si="456"/>
        <v>4485.6745231356163</v>
      </c>
      <c r="S3211" s="1">
        <f>IF(AND(A3211&gt;=5,A3211&lt;=9),INDEX(Demand!$C$3:$C$26,C3211),INDEX(Demand!$B$3:$B$26,C3211))</f>
        <v>600</v>
      </c>
      <c r="T3211" s="7">
        <f t="shared" si="457"/>
        <v>600</v>
      </c>
      <c r="U3211" s="7">
        <f t="shared" si="458"/>
        <v>3885.6745231356163</v>
      </c>
    </row>
    <row r="3212" spans="1:21" x14ac:dyDescent="0.2">
      <c r="A3212" s="1">
        <v>5</v>
      </c>
      <c r="B3212" s="1">
        <v>14</v>
      </c>
      <c r="C3212" s="1">
        <v>12</v>
      </c>
      <c r="D3212">
        <v>21.3</v>
      </c>
      <c r="E3212">
        <v>8</v>
      </c>
      <c r="F3212">
        <v>42</v>
      </c>
      <c r="G3212">
        <v>783</v>
      </c>
      <c r="H3212">
        <v>544</v>
      </c>
      <c r="I3212">
        <v>319</v>
      </c>
      <c r="J3212" s="4">
        <f t="shared" si="453"/>
        <v>175.334018672654</v>
      </c>
      <c r="K3212" s="4">
        <f t="shared" si="454"/>
        <v>57.981419939949312</v>
      </c>
      <c r="L3212" s="5">
        <f t="shared" si="450"/>
        <v>10.334018672653997</v>
      </c>
      <c r="M3212" s="5">
        <f t="shared" si="451"/>
        <v>23.981419939949312</v>
      </c>
      <c r="N3212" s="6">
        <f t="shared" si="452"/>
        <v>541.05847650365422</v>
      </c>
      <c r="O3212" s="6">
        <f t="shared" si="455"/>
        <v>291.73149282252916</v>
      </c>
      <c r="P3212" s="6">
        <f>FORECAST(J3212,Inputs!$B$10:$B$18,Inputs!$A$10:$A$18)</f>
        <v>32.179018691413461</v>
      </c>
      <c r="Q3212" s="6">
        <f>IF(Inputs!$D$10="Yes",IF('Hourly Calcs'!P3212&gt;'Hourly Calcs'!K3212,'Hourly Calcs'!O3212,N3212+O3212),N3212+O3212)</f>
        <v>832.78996932618338</v>
      </c>
      <c r="R3212" s="12">
        <f t="shared" si="456"/>
        <v>3957.4179342380235</v>
      </c>
      <c r="S3212" s="1">
        <f>IF(AND(A3212&gt;=5,A3212&lt;=9),INDEX(Demand!$C$3:$C$26,C3212),INDEX(Demand!$B$3:$B$26,C3212))</f>
        <v>600</v>
      </c>
      <c r="T3212" s="7">
        <f t="shared" si="457"/>
        <v>600</v>
      </c>
      <c r="U3212" s="7">
        <f t="shared" si="458"/>
        <v>3357.4179342380235</v>
      </c>
    </row>
    <row r="3213" spans="1:21" x14ac:dyDescent="0.2">
      <c r="A3213" s="1">
        <v>5</v>
      </c>
      <c r="B3213" s="1">
        <v>14</v>
      </c>
      <c r="C3213" s="1">
        <v>13</v>
      </c>
      <c r="D3213">
        <v>23.6</v>
      </c>
      <c r="E3213">
        <v>8.5</v>
      </c>
      <c r="F3213">
        <v>38</v>
      </c>
      <c r="G3213">
        <v>787</v>
      </c>
      <c r="H3213">
        <v>557</v>
      </c>
      <c r="I3213">
        <v>311</v>
      </c>
      <c r="J3213" s="4">
        <f t="shared" si="453"/>
        <v>201.63375191336837</v>
      </c>
      <c r="K3213" s="4">
        <f t="shared" si="454"/>
        <v>56.578945990753596</v>
      </c>
      <c r="L3213" s="5">
        <f t="shared" si="450"/>
        <v>36.633751913368371</v>
      </c>
      <c r="M3213" s="5">
        <f t="shared" si="451"/>
        <v>22.578945990753596</v>
      </c>
      <c r="N3213" s="6">
        <f t="shared" si="452"/>
        <v>523.08383184870036</v>
      </c>
      <c r="O3213" s="6">
        <f t="shared" si="455"/>
        <v>284.41534253230896</v>
      </c>
      <c r="P3213" s="6">
        <f>FORECAST(J3213,Inputs!$B$10:$B$18,Inputs!$A$10:$A$18)</f>
        <v>32.422534739938591</v>
      </c>
      <c r="Q3213" s="6">
        <f>IF(Inputs!$D$10="Yes",IF('Hourly Calcs'!P3213&gt;'Hourly Calcs'!K3213,'Hourly Calcs'!O3213,N3213+O3213),N3213+O3213)</f>
        <v>807.49917438100931</v>
      </c>
      <c r="R3213" s="12">
        <f t="shared" si="456"/>
        <v>3837.2360766585562</v>
      </c>
      <c r="S3213" s="1">
        <f>IF(AND(A3213&gt;=5,A3213&lt;=9),INDEX(Demand!$C$3:$C$26,C3213),INDEX(Demand!$B$3:$B$26,C3213))</f>
        <v>600</v>
      </c>
      <c r="T3213" s="7">
        <f t="shared" si="457"/>
        <v>600</v>
      </c>
      <c r="U3213" s="7">
        <f t="shared" si="458"/>
        <v>3237.2360766585562</v>
      </c>
    </row>
    <row r="3214" spans="1:21" x14ac:dyDescent="0.2">
      <c r="A3214" s="1">
        <v>5</v>
      </c>
      <c r="B3214" s="1">
        <v>14</v>
      </c>
      <c r="C3214" s="1">
        <v>14</v>
      </c>
      <c r="D3214">
        <v>23.6</v>
      </c>
      <c r="E3214">
        <v>7.2</v>
      </c>
      <c r="F3214">
        <v>35</v>
      </c>
      <c r="G3214">
        <v>744</v>
      </c>
      <c r="H3214">
        <v>560</v>
      </c>
      <c r="I3214">
        <v>286</v>
      </c>
      <c r="J3214" s="4">
        <f t="shared" si="453"/>
        <v>224.26020418168113</v>
      </c>
      <c r="K3214" s="4">
        <f t="shared" si="454"/>
        <v>51.403512781051774</v>
      </c>
      <c r="L3214" s="5">
        <f t="shared" si="450"/>
        <v>59.260204181681132</v>
      </c>
      <c r="M3214" s="5">
        <f t="shared" si="451"/>
        <v>17.403512781051774</v>
      </c>
      <c r="N3214" s="6">
        <f t="shared" si="452"/>
        <v>462.69931621592224</v>
      </c>
      <c r="O3214" s="6">
        <f t="shared" si="455"/>
        <v>261.55237287537096</v>
      </c>
      <c r="P3214" s="6">
        <f>FORECAST(J3214,Inputs!$B$10:$B$18,Inputs!$A$10:$A$18)</f>
        <v>32.632038927608157</v>
      </c>
      <c r="Q3214" s="6">
        <f>IF(Inputs!$D$10="Yes",IF('Hourly Calcs'!P3214&gt;'Hourly Calcs'!K3214,'Hourly Calcs'!O3214,N3214+O3214),N3214+O3214)</f>
        <v>724.2516890912932</v>
      </c>
      <c r="R3214" s="12">
        <f t="shared" si="456"/>
        <v>3441.6440265618253</v>
      </c>
      <c r="S3214" s="1">
        <f>IF(AND(A3214&gt;=5,A3214&lt;=9),INDEX(Demand!$C$3:$C$26,C3214),INDEX(Demand!$B$3:$B$26,C3214))</f>
        <v>600</v>
      </c>
      <c r="T3214" s="7">
        <f t="shared" si="457"/>
        <v>600</v>
      </c>
      <c r="U3214" s="7">
        <f t="shared" si="458"/>
        <v>2841.6440265618253</v>
      </c>
    </row>
    <row r="3215" spans="1:21" x14ac:dyDescent="0.2">
      <c r="A3215" s="1">
        <v>5</v>
      </c>
      <c r="B3215" s="1">
        <v>14</v>
      </c>
      <c r="C3215" s="1">
        <v>15</v>
      </c>
      <c r="D3215">
        <v>24</v>
      </c>
      <c r="E3215">
        <v>10.1</v>
      </c>
      <c r="F3215">
        <v>41</v>
      </c>
      <c r="G3215">
        <v>651</v>
      </c>
      <c r="H3215">
        <v>578</v>
      </c>
      <c r="I3215">
        <v>224</v>
      </c>
      <c r="J3215" s="4">
        <f t="shared" si="453"/>
        <v>242.14039462133189</v>
      </c>
      <c r="K3215" s="4">
        <f t="shared" si="454"/>
        <v>43.808806363209925</v>
      </c>
      <c r="L3215" s="5">
        <f t="shared" si="450"/>
        <v>77.140394621331893</v>
      </c>
      <c r="M3215" s="5">
        <f t="shared" si="451"/>
        <v>9.8088063632099249</v>
      </c>
      <c r="N3215" s="6">
        <f t="shared" si="452"/>
        <v>383.62928716694478</v>
      </c>
      <c r="O3215" s="6">
        <f t="shared" si="455"/>
        <v>204.85220812616467</v>
      </c>
      <c r="P3215" s="6">
        <f>FORECAST(J3215,Inputs!$B$10:$B$18,Inputs!$A$10:$A$18)</f>
        <v>32.797596246493811</v>
      </c>
      <c r="Q3215" s="6">
        <f>IF(Inputs!$D$10="Yes",IF('Hourly Calcs'!P3215&gt;'Hourly Calcs'!K3215,'Hourly Calcs'!O3215,N3215+O3215),N3215+O3215)</f>
        <v>588.48149529310945</v>
      </c>
      <c r="R3215" s="12">
        <f t="shared" si="456"/>
        <v>2796.4640656328561</v>
      </c>
      <c r="S3215" s="1">
        <f>IF(AND(A3215&gt;=5,A3215&lt;=9),INDEX(Demand!$C$3:$C$26,C3215),INDEX(Demand!$B$3:$B$26,C3215))</f>
        <v>600</v>
      </c>
      <c r="T3215" s="7">
        <f t="shared" si="457"/>
        <v>600</v>
      </c>
      <c r="U3215" s="7">
        <f t="shared" si="458"/>
        <v>2196.4640656328561</v>
      </c>
    </row>
    <row r="3216" spans="1:21" x14ac:dyDescent="0.2">
      <c r="A3216" s="1">
        <v>5</v>
      </c>
      <c r="B3216" s="1">
        <v>14</v>
      </c>
      <c r="C3216" s="1">
        <v>16</v>
      </c>
      <c r="D3216">
        <v>23.6</v>
      </c>
      <c r="E3216">
        <v>10.5</v>
      </c>
      <c r="F3216">
        <v>44</v>
      </c>
      <c r="G3216">
        <v>460</v>
      </c>
      <c r="H3216">
        <v>287</v>
      </c>
      <c r="I3216">
        <v>280</v>
      </c>
      <c r="J3216" s="4">
        <f t="shared" si="453"/>
        <v>256.53708590274562</v>
      </c>
      <c r="K3216" s="4">
        <f t="shared" si="454"/>
        <v>34.949054203003918</v>
      </c>
      <c r="L3216" s="5">
        <f t="shared" si="450"/>
        <v>0</v>
      </c>
      <c r="M3216" s="5">
        <f t="shared" si="451"/>
        <v>0.94905420300391796</v>
      </c>
      <c r="N3216" s="6">
        <f t="shared" si="452"/>
        <v>132.77126108576863</v>
      </c>
      <c r="O3216" s="6">
        <f t="shared" si="455"/>
        <v>256.06526015770584</v>
      </c>
      <c r="P3216" s="6">
        <f>FORECAST(J3216,Inputs!$B$10:$B$18,Inputs!$A$10:$A$18)</f>
        <v>32.930898943543937</v>
      </c>
      <c r="Q3216" s="6">
        <f>IF(Inputs!$D$10="Yes",IF('Hourly Calcs'!P3216&gt;'Hourly Calcs'!K3216,'Hourly Calcs'!O3216,N3216+O3216),N3216+O3216)</f>
        <v>388.83652124347446</v>
      </c>
      <c r="R3216" s="12">
        <f t="shared" si="456"/>
        <v>1847.7511489489905</v>
      </c>
      <c r="S3216" s="1">
        <f>IF(AND(A3216&gt;=5,A3216&lt;=9),INDEX(Demand!$C$3:$C$26,C3216),INDEX(Demand!$B$3:$B$26,C3216))</f>
        <v>900</v>
      </c>
      <c r="T3216" s="7">
        <f t="shared" si="457"/>
        <v>900</v>
      </c>
      <c r="U3216" s="7">
        <f t="shared" si="458"/>
        <v>947.75114894899048</v>
      </c>
    </row>
    <row r="3217" spans="1:21" x14ac:dyDescent="0.2">
      <c r="A3217" s="1">
        <v>5</v>
      </c>
      <c r="B3217" s="1">
        <v>14</v>
      </c>
      <c r="C3217" s="1">
        <v>17</v>
      </c>
      <c r="D3217">
        <v>21.7</v>
      </c>
      <c r="E3217">
        <v>10.199999999999999</v>
      </c>
      <c r="F3217">
        <v>48</v>
      </c>
      <c r="G3217">
        <v>247</v>
      </c>
      <c r="H3217">
        <v>83</v>
      </c>
      <c r="I3217">
        <v>207</v>
      </c>
      <c r="J3217" s="4">
        <f t="shared" si="453"/>
        <v>268.88601970397087</v>
      </c>
      <c r="K3217" s="4">
        <f t="shared" si="454"/>
        <v>25.564806591859238</v>
      </c>
      <c r="L3217" s="5">
        <f t="shared" si="450"/>
        <v>0</v>
      </c>
      <c r="M3217" s="5">
        <f t="shared" si="451"/>
        <v>8.435193408140762</v>
      </c>
      <c r="N3217" s="6">
        <f t="shared" si="452"/>
        <v>19.645540902932073</v>
      </c>
      <c r="O3217" s="6">
        <f t="shared" si="455"/>
        <v>189.3053887594468</v>
      </c>
      <c r="P3217" s="6">
        <f>FORECAST(J3217,Inputs!$B$10:$B$18,Inputs!$A$10:$A$18)</f>
        <v>33.045240923184913</v>
      </c>
      <c r="Q3217" s="6">
        <f>IF(Inputs!$D$10="Yes",IF('Hourly Calcs'!P3217&gt;'Hourly Calcs'!K3217,'Hourly Calcs'!O3217,N3217+O3217),N3217+O3217)</f>
        <v>189.3053887594468</v>
      </c>
      <c r="R3217" s="12">
        <f t="shared" si="456"/>
        <v>899.57920738489111</v>
      </c>
      <c r="S3217" s="1">
        <f>IF(AND(A3217&gt;=5,A3217&lt;=9),INDEX(Demand!$C$3:$C$26,C3217),INDEX(Demand!$B$3:$B$26,C3217))</f>
        <v>900</v>
      </c>
      <c r="T3217" s="7">
        <f t="shared" si="457"/>
        <v>899.57920738489111</v>
      </c>
      <c r="U3217" s="7">
        <f t="shared" si="458"/>
        <v>0</v>
      </c>
    </row>
    <row r="3218" spans="1:21" x14ac:dyDescent="0.2">
      <c r="A3218" s="1">
        <v>5</v>
      </c>
      <c r="B3218" s="1">
        <v>14</v>
      </c>
      <c r="C3218" s="1">
        <v>18</v>
      </c>
      <c r="D3218">
        <v>20.399999999999999</v>
      </c>
      <c r="E3218">
        <v>6.9</v>
      </c>
      <c r="F3218">
        <v>42</v>
      </c>
      <c r="G3218">
        <v>140</v>
      </c>
      <c r="H3218">
        <v>20</v>
      </c>
      <c r="I3218">
        <v>133</v>
      </c>
      <c r="J3218" s="4">
        <f t="shared" si="453"/>
        <v>280.24475043103348</v>
      </c>
      <c r="K3218" s="4">
        <f t="shared" si="454"/>
        <v>16.145354665009307</v>
      </c>
      <c r="L3218" s="5">
        <f t="shared" si="450"/>
        <v>0</v>
      </c>
      <c r="M3218" s="5">
        <f t="shared" si="451"/>
        <v>17.854645334990693</v>
      </c>
      <c r="N3218" s="6">
        <f t="shared" si="452"/>
        <v>2.9059219302093486E-2</v>
      </c>
      <c r="O3218" s="6">
        <f t="shared" si="455"/>
        <v>121.63099857491027</v>
      </c>
      <c r="P3218" s="6">
        <f>FORECAST(J3218,Inputs!$B$10:$B$18,Inputs!$A$10:$A$18)</f>
        <v>33.150414355842898</v>
      </c>
      <c r="Q3218" s="6">
        <f>IF(Inputs!$D$10="Yes",IF('Hourly Calcs'!P3218&gt;'Hourly Calcs'!K3218,'Hourly Calcs'!O3218,N3218+O3218),N3218+O3218)</f>
        <v>121.63099857491027</v>
      </c>
      <c r="R3218" s="12">
        <f t="shared" si="456"/>
        <v>577.99050522797359</v>
      </c>
      <c r="S3218" s="1">
        <f>IF(AND(A3218&gt;=5,A3218&lt;=9),INDEX(Demand!$C$3:$C$26,C3218),INDEX(Demand!$B$3:$B$26,C3218))</f>
        <v>900</v>
      </c>
      <c r="T3218" s="7">
        <f t="shared" si="457"/>
        <v>577.99050522797359</v>
      </c>
      <c r="U3218" s="7">
        <f t="shared" si="458"/>
        <v>0</v>
      </c>
    </row>
    <row r="3219" spans="1:21" x14ac:dyDescent="0.2">
      <c r="A3219" s="1">
        <v>5</v>
      </c>
      <c r="B3219" s="1">
        <v>14</v>
      </c>
      <c r="C3219" s="1">
        <v>19</v>
      </c>
      <c r="D3219">
        <v>18.899999999999999</v>
      </c>
      <c r="E3219">
        <v>5.8</v>
      </c>
      <c r="F3219">
        <v>42</v>
      </c>
      <c r="G3219">
        <v>47</v>
      </c>
      <c r="H3219">
        <v>0</v>
      </c>
      <c r="I3219">
        <v>47</v>
      </c>
      <c r="J3219" s="4">
        <f t="shared" si="453"/>
        <v>291.36238351580386</v>
      </c>
      <c r="K3219" s="4">
        <f t="shared" si="454"/>
        <v>7.0982778899609542</v>
      </c>
      <c r="L3219" s="5">
        <f t="shared" si="450"/>
        <v>0</v>
      </c>
      <c r="M3219" s="5">
        <f t="shared" si="451"/>
        <v>26.901722110039046</v>
      </c>
      <c r="N3219" s="6">
        <f t="shared" si="452"/>
        <v>0</v>
      </c>
      <c r="O3219" s="6">
        <f t="shared" si="455"/>
        <v>42.982382955043477</v>
      </c>
      <c r="P3219" s="6">
        <f>FORECAST(J3219,Inputs!$B$10:$B$18,Inputs!$A$10:$A$18)</f>
        <v>33.253355402924107</v>
      </c>
      <c r="Q3219" s="6">
        <f>IF(Inputs!$D$10="Yes",IF('Hourly Calcs'!P3219&gt;'Hourly Calcs'!K3219,'Hourly Calcs'!O3219,N3219+O3219),N3219+O3219)</f>
        <v>42.982382955043477</v>
      </c>
      <c r="R3219" s="12">
        <f t="shared" si="456"/>
        <v>204.25228380236661</v>
      </c>
      <c r="S3219" s="1">
        <f>IF(AND(A3219&gt;=5,A3219&lt;=9),INDEX(Demand!$C$3:$C$26,C3219),INDEX(Demand!$B$3:$B$26,C3219))</f>
        <v>900</v>
      </c>
      <c r="T3219" s="7">
        <f t="shared" si="457"/>
        <v>204.25228380236661</v>
      </c>
      <c r="U3219" s="7">
        <f t="shared" si="458"/>
        <v>0</v>
      </c>
    </row>
    <row r="3220" spans="1:21" x14ac:dyDescent="0.2">
      <c r="A3220" s="1">
        <v>5</v>
      </c>
      <c r="B3220" s="1">
        <v>14</v>
      </c>
      <c r="C3220" s="1">
        <v>20</v>
      </c>
      <c r="D3220">
        <v>17.5</v>
      </c>
      <c r="E3220">
        <v>5.9</v>
      </c>
      <c r="F3220">
        <v>46</v>
      </c>
      <c r="G3220">
        <v>7</v>
      </c>
      <c r="H3220">
        <v>0</v>
      </c>
      <c r="I3220">
        <v>7</v>
      </c>
      <c r="J3220" s="4">
        <f t="shared" si="453"/>
        <v>302.79896925309504</v>
      </c>
      <c r="K3220" s="4">
        <f t="shared" si="454"/>
        <v>-1.2325272511823329</v>
      </c>
      <c r="L3220" s="5">
        <f t="shared" si="450"/>
        <v>0</v>
      </c>
      <c r="M3220" s="5">
        <f t="shared" si="451"/>
        <v>0</v>
      </c>
      <c r="N3220" s="6">
        <f t="shared" si="452"/>
        <v>0</v>
      </c>
      <c r="O3220" s="6">
        <f t="shared" si="455"/>
        <v>6.4016315039426459</v>
      </c>
      <c r="P3220" s="6">
        <f>FORECAST(J3220,Inputs!$B$10:$B$18,Inputs!$A$10:$A$18)</f>
        <v>33.359249715306433</v>
      </c>
      <c r="Q3220" s="6">
        <f>IF(Inputs!$D$10="Yes",IF('Hourly Calcs'!P3220&gt;'Hourly Calcs'!K3220,'Hourly Calcs'!O3220,N3220+O3220),N3220+O3220)</f>
        <v>6.4016315039426459</v>
      </c>
      <c r="R3220" s="12">
        <f t="shared" si="456"/>
        <v>30.420552906735452</v>
      </c>
      <c r="S3220" s="1">
        <f>IF(AND(A3220&gt;=5,A3220&lt;=9),INDEX(Demand!$C$3:$C$26,C3220),INDEX(Demand!$B$3:$B$26,C3220))</f>
        <v>800</v>
      </c>
      <c r="T3220" s="7">
        <f t="shared" si="457"/>
        <v>30.420552906735452</v>
      </c>
      <c r="U3220" s="7">
        <f t="shared" si="458"/>
        <v>0</v>
      </c>
    </row>
    <row r="3221" spans="1:21" x14ac:dyDescent="0.2">
      <c r="A3221" s="1">
        <v>5</v>
      </c>
      <c r="B3221" s="1">
        <v>14</v>
      </c>
      <c r="C3221" s="1">
        <v>21</v>
      </c>
      <c r="D3221">
        <v>16.3</v>
      </c>
      <c r="E3221">
        <v>6.6</v>
      </c>
      <c r="F3221">
        <v>53</v>
      </c>
      <c r="G3221">
        <v>0</v>
      </c>
      <c r="H3221">
        <v>0</v>
      </c>
      <c r="I3221">
        <v>0</v>
      </c>
      <c r="J3221" s="4">
        <f t="shared" si="453"/>
        <v>314.98043237591935</v>
      </c>
      <c r="K3221" s="4">
        <f t="shared" si="454"/>
        <v>-8.7977149880197771</v>
      </c>
      <c r="L3221" s="5">
        <f t="shared" si="450"/>
        <v>0</v>
      </c>
      <c r="M3221" s="5">
        <f t="shared" si="451"/>
        <v>0</v>
      </c>
      <c r="N3221" s="6">
        <f t="shared" si="452"/>
        <v>0</v>
      </c>
      <c r="O3221" s="6">
        <f t="shared" si="455"/>
        <v>0</v>
      </c>
      <c r="P3221" s="6">
        <f>FORECAST(J3221,Inputs!$B$10:$B$18,Inputs!$A$10:$A$18)</f>
        <v>33.472041040517766</v>
      </c>
      <c r="Q3221" s="6">
        <f>IF(Inputs!$D$10="Yes",IF('Hourly Calcs'!P3221&gt;'Hourly Calcs'!K3221,'Hourly Calcs'!O3221,N3221+O3221),N3221+O3221)</f>
        <v>0</v>
      </c>
      <c r="R3221" s="12">
        <f t="shared" si="456"/>
        <v>0</v>
      </c>
      <c r="S3221" s="1">
        <f>IF(AND(A3221&gt;=5,A3221&lt;=9),INDEX(Demand!$C$3:$C$26,C3221),INDEX(Demand!$B$3:$B$26,C3221))</f>
        <v>700</v>
      </c>
      <c r="T3221" s="7">
        <f t="shared" si="457"/>
        <v>0</v>
      </c>
      <c r="U3221" s="7">
        <f t="shared" si="458"/>
        <v>0</v>
      </c>
    </row>
    <row r="3222" spans="1:21" x14ac:dyDescent="0.2">
      <c r="A3222" s="1">
        <v>5</v>
      </c>
      <c r="B3222" s="1">
        <v>14</v>
      </c>
      <c r="C3222" s="1">
        <v>22</v>
      </c>
      <c r="D3222">
        <v>14.8</v>
      </c>
      <c r="E3222">
        <v>6.6</v>
      </c>
      <c r="F3222">
        <v>58</v>
      </c>
      <c r="G3222">
        <v>0</v>
      </c>
      <c r="H3222">
        <v>0</v>
      </c>
      <c r="I3222">
        <v>0</v>
      </c>
      <c r="J3222" s="4">
        <f t="shared" si="453"/>
        <v>328.17589615090031</v>
      </c>
      <c r="K3222" s="4">
        <f t="shared" si="454"/>
        <v>-14.702949244772356</v>
      </c>
      <c r="L3222" s="5">
        <f t="shared" si="450"/>
        <v>0</v>
      </c>
      <c r="M3222" s="5">
        <f t="shared" si="451"/>
        <v>0</v>
      </c>
      <c r="N3222" s="6">
        <f t="shared" si="452"/>
        <v>0</v>
      </c>
      <c r="O3222" s="6">
        <f t="shared" si="455"/>
        <v>0</v>
      </c>
      <c r="P3222" s="6">
        <f>FORECAST(J3222,Inputs!$B$10:$B$18,Inputs!$A$10:$A$18)</f>
        <v>33.594221260656482</v>
      </c>
      <c r="Q3222" s="6">
        <f>IF(Inputs!$D$10="Yes",IF('Hourly Calcs'!P3222&gt;'Hourly Calcs'!K3222,'Hourly Calcs'!O3222,N3222+O3222),N3222+O3222)</f>
        <v>0</v>
      </c>
      <c r="R3222" s="12">
        <f t="shared" si="456"/>
        <v>0</v>
      </c>
      <c r="S3222" s="1">
        <f>IF(AND(A3222&gt;=5,A3222&lt;=9),INDEX(Demand!$C$3:$C$26,C3222),INDEX(Demand!$B$3:$B$26,C3222))</f>
        <v>600</v>
      </c>
      <c r="T3222" s="7">
        <f t="shared" si="457"/>
        <v>0</v>
      </c>
      <c r="U3222" s="7">
        <f t="shared" si="458"/>
        <v>0</v>
      </c>
    </row>
    <row r="3223" spans="1:21" x14ac:dyDescent="0.2">
      <c r="A3223" s="1">
        <v>5</v>
      </c>
      <c r="B3223" s="1">
        <v>14</v>
      </c>
      <c r="C3223" s="1">
        <v>23</v>
      </c>
      <c r="D3223">
        <v>15.3</v>
      </c>
      <c r="E3223">
        <v>6.1</v>
      </c>
      <c r="F3223">
        <v>54</v>
      </c>
      <c r="G3223">
        <v>0</v>
      </c>
      <c r="H3223">
        <v>0</v>
      </c>
      <c r="I3223">
        <v>0</v>
      </c>
      <c r="J3223" s="4">
        <f t="shared" si="453"/>
        <v>342.40813964947546</v>
      </c>
      <c r="K3223" s="4">
        <f t="shared" si="454"/>
        <v>-18.668721252301879</v>
      </c>
      <c r="L3223" s="5">
        <f t="shared" si="450"/>
        <v>0</v>
      </c>
      <c r="M3223" s="5">
        <f t="shared" si="451"/>
        <v>0</v>
      </c>
      <c r="N3223" s="6">
        <f t="shared" si="452"/>
        <v>0</v>
      </c>
      <c r="O3223" s="6">
        <f t="shared" si="455"/>
        <v>0</v>
      </c>
      <c r="P3223" s="6">
        <f>FORECAST(J3223,Inputs!$B$10:$B$18,Inputs!$A$10:$A$18)</f>
        <v>33.7260012930507</v>
      </c>
      <c r="Q3223" s="6">
        <f>IF(Inputs!$D$10="Yes",IF('Hourly Calcs'!P3223&gt;'Hourly Calcs'!K3223,'Hourly Calcs'!O3223,N3223+O3223),N3223+O3223)</f>
        <v>0</v>
      </c>
      <c r="R3223" s="12">
        <f t="shared" si="456"/>
        <v>0</v>
      </c>
      <c r="S3223" s="1">
        <f>IF(AND(A3223&gt;=5,A3223&lt;=9),INDEX(Demand!$C$3:$C$26,C3223),INDEX(Demand!$B$3:$B$26,C3223))</f>
        <v>500</v>
      </c>
      <c r="T3223" s="7">
        <f t="shared" si="457"/>
        <v>0</v>
      </c>
      <c r="U3223" s="7">
        <f t="shared" si="458"/>
        <v>0</v>
      </c>
    </row>
    <row r="3224" spans="1:21" x14ac:dyDescent="0.2">
      <c r="A3224" s="1">
        <v>5</v>
      </c>
      <c r="B3224" s="1">
        <v>14</v>
      </c>
      <c r="C3224" s="1">
        <v>24</v>
      </c>
      <c r="D3224">
        <v>14.4</v>
      </c>
      <c r="E3224">
        <v>8.5</v>
      </c>
      <c r="F3224">
        <v>68</v>
      </c>
      <c r="G3224">
        <v>0</v>
      </c>
      <c r="H3224">
        <v>0</v>
      </c>
      <c r="I3224">
        <v>0</v>
      </c>
      <c r="J3224" s="4">
        <f t="shared" si="453"/>
        <v>357.36355155095544</v>
      </c>
      <c r="K3224" s="4">
        <f t="shared" si="454"/>
        <v>-20.329298156693312</v>
      </c>
      <c r="L3224" s="5">
        <f t="shared" si="450"/>
        <v>0</v>
      </c>
      <c r="M3224" s="5">
        <f t="shared" si="451"/>
        <v>0</v>
      </c>
      <c r="N3224" s="6">
        <f t="shared" si="452"/>
        <v>0</v>
      </c>
      <c r="O3224" s="6">
        <f t="shared" si="455"/>
        <v>0</v>
      </c>
      <c r="P3224" s="6">
        <f>FORECAST(J3224,Inputs!$B$10:$B$18,Inputs!$A$10:$A$18)</f>
        <v>33.864477329175514</v>
      </c>
      <c r="Q3224" s="6">
        <f>IF(Inputs!$D$10="Yes",IF('Hourly Calcs'!P3224&gt;'Hourly Calcs'!K3224,'Hourly Calcs'!O3224,N3224+O3224),N3224+O3224)</f>
        <v>0</v>
      </c>
      <c r="R3224" s="12">
        <f t="shared" si="456"/>
        <v>0</v>
      </c>
      <c r="S3224" s="1">
        <f>IF(AND(A3224&gt;=5,A3224&lt;=9),INDEX(Demand!$C$3:$C$26,C3224),INDEX(Demand!$B$3:$B$26,C3224))</f>
        <v>400</v>
      </c>
      <c r="T3224" s="7">
        <f t="shared" si="457"/>
        <v>0</v>
      </c>
      <c r="U3224" s="7">
        <f t="shared" si="458"/>
        <v>0</v>
      </c>
    </row>
    <row r="3225" spans="1:21" x14ac:dyDescent="0.2">
      <c r="A3225" s="1">
        <v>5</v>
      </c>
      <c r="B3225" s="1">
        <v>15</v>
      </c>
      <c r="C3225" s="1">
        <v>1</v>
      </c>
      <c r="D3225">
        <v>13.8</v>
      </c>
      <c r="E3225">
        <v>9.6</v>
      </c>
      <c r="F3225">
        <v>76</v>
      </c>
      <c r="G3225">
        <v>0</v>
      </c>
      <c r="H3225">
        <v>0</v>
      </c>
      <c r="I3225">
        <v>0</v>
      </c>
      <c r="J3225" s="4">
        <f t="shared" si="453"/>
        <v>12.435286452597182</v>
      </c>
      <c r="K3225" s="4">
        <f t="shared" si="454"/>
        <v>-19.50704186098038</v>
      </c>
      <c r="L3225" s="5">
        <f t="shared" si="450"/>
        <v>0</v>
      </c>
      <c r="M3225" s="5">
        <f t="shared" si="451"/>
        <v>0</v>
      </c>
      <c r="N3225" s="6">
        <f t="shared" si="452"/>
        <v>0</v>
      </c>
      <c r="O3225" s="6">
        <f t="shared" si="455"/>
        <v>0</v>
      </c>
      <c r="P3225" s="6">
        <f>FORECAST(J3225,Inputs!$B$10:$B$18,Inputs!$A$10:$A$18)</f>
        <v>30.670697096783304</v>
      </c>
      <c r="Q3225" s="6">
        <f>IF(Inputs!$D$10="Yes",IF('Hourly Calcs'!P3225&gt;'Hourly Calcs'!K3225,'Hourly Calcs'!O3225,N3225+O3225),N3225+O3225)</f>
        <v>0</v>
      </c>
      <c r="R3225" s="12">
        <f t="shared" si="456"/>
        <v>0</v>
      </c>
      <c r="S3225" s="1">
        <f>IF(AND(A3225&gt;=5,A3225&lt;=9),INDEX(Demand!$C$3:$C$26,C3225),INDEX(Demand!$B$3:$B$26,C3225))</f>
        <v>350</v>
      </c>
      <c r="T3225" s="7">
        <f t="shared" si="457"/>
        <v>0</v>
      </c>
      <c r="U3225" s="7">
        <f t="shared" si="458"/>
        <v>0</v>
      </c>
    </row>
    <row r="3226" spans="1:21" x14ac:dyDescent="0.2">
      <c r="A3226" s="1">
        <v>5</v>
      </c>
      <c r="B3226" s="1">
        <v>15</v>
      </c>
      <c r="C3226" s="1">
        <v>2</v>
      </c>
      <c r="D3226">
        <v>15.3</v>
      </c>
      <c r="E3226">
        <v>8</v>
      </c>
      <c r="F3226">
        <v>62</v>
      </c>
      <c r="G3226">
        <v>0</v>
      </c>
      <c r="H3226">
        <v>0</v>
      </c>
      <c r="I3226">
        <v>0</v>
      </c>
      <c r="J3226" s="4">
        <f t="shared" si="453"/>
        <v>26.964135775905618</v>
      </c>
      <c r="K3226" s="4">
        <f t="shared" si="454"/>
        <v>-16.291486777639946</v>
      </c>
      <c r="L3226" s="5">
        <f t="shared" si="450"/>
        <v>0</v>
      </c>
      <c r="M3226" s="5">
        <f t="shared" si="451"/>
        <v>0</v>
      </c>
      <c r="N3226" s="6">
        <f t="shared" si="452"/>
        <v>0</v>
      </c>
      <c r="O3226" s="6">
        <f t="shared" si="455"/>
        <v>0</v>
      </c>
      <c r="P3226" s="6">
        <f>FORECAST(J3226,Inputs!$B$10:$B$18,Inputs!$A$10:$A$18)</f>
        <v>30.805223479406532</v>
      </c>
      <c r="Q3226" s="6">
        <f>IF(Inputs!$D$10="Yes",IF('Hourly Calcs'!P3226&gt;'Hourly Calcs'!K3226,'Hourly Calcs'!O3226,N3226+O3226),N3226+O3226)</f>
        <v>0</v>
      </c>
      <c r="R3226" s="12">
        <f t="shared" si="456"/>
        <v>0</v>
      </c>
      <c r="S3226" s="1">
        <f>IF(AND(A3226&gt;=5,A3226&lt;=9),INDEX(Demand!$C$3:$C$26,C3226),INDEX(Demand!$B$3:$B$26,C3226))</f>
        <v>350</v>
      </c>
      <c r="T3226" s="7">
        <f t="shared" si="457"/>
        <v>0</v>
      </c>
      <c r="U3226" s="7">
        <f t="shared" si="458"/>
        <v>0</v>
      </c>
    </row>
    <row r="3227" spans="1:21" x14ac:dyDescent="0.2">
      <c r="A3227" s="1">
        <v>5</v>
      </c>
      <c r="B3227" s="1">
        <v>15</v>
      </c>
      <c r="C3227" s="1">
        <v>3</v>
      </c>
      <c r="D3227">
        <v>14.7</v>
      </c>
      <c r="E3227">
        <v>8.1</v>
      </c>
      <c r="F3227">
        <v>65</v>
      </c>
      <c r="G3227">
        <v>0</v>
      </c>
      <c r="H3227">
        <v>0</v>
      </c>
      <c r="I3227">
        <v>0</v>
      </c>
      <c r="J3227" s="4">
        <f t="shared" si="453"/>
        <v>40.520848721581302</v>
      </c>
      <c r="K3227" s="4">
        <f t="shared" si="454"/>
        <v>-10.998613510041395</v>
      </c>
      <c r="L3227" s="5">
        <f t="shared" si="450"/>
        <v>0</v>
      </c>
      <c r="M3227" s="5">
        <f t="shared" si="451"/>
        <v>0</v>
      </c>
      <c r="N3227" s="6">
        <f t="shared" si="452"/>
        <v>0</v>
      </c>
      <c r="O3227" s="6">
        <f t="shared" si="455"/>
        <v>0</v>
      </c>
      <c r="P3227" s="6">
        <f>FORECAST(J3227,Inputs!$B$10:$B$18,Inputs!$A$10:$A$18)</f>
        <v>30.930748599273898</v>
      </c>
      <c r="Q3227" s="6">
        <f>IF(Inputs!$D$10="Yes",IF('Hourly Calcs'!P3227&gt;'Hourly Calcs'!K3227,'Hourly Calcs'!O3227,N3227+O3227),N3227+O3227)</f>
        <v>0</v>
      </c>
      <c r="R3227" s="12">
        <f t="shared" si="456"/>
        <v>0</v>
      </c>
      <c r="S3227" s="1">
        <f>IF(AND(A3227&gt;=5,A3227&lt;=9),INDEX(Demand!$C$3:$C$26,C3227),INDEX(Demand!$B$3:$B$26,C3227))</f>
        <v>350</v>
      </c>
      <c r="T3227" s="7">
        <f t="shared" si="457"/>
        <v>0</v>
      </c>
      <c r="U3227" s="7">
        <f t="shared" si="458"/>
        <v>0</v>
      </c>
    </row>
    <row r="3228" spans="1:21" x14ac:dyDescent="0.2">
      <c r="A3228" s="1">
        <v>5</v>
      </c>
      <c r="B3228" s="1">
        <v>15</v>
      </c>
      <c r="C3228" s="1">
        <v>4</v>
      </c>
      <c r="D3228">
        <v>15.5</v>
      </c>
      <c r="E3228">
        <v>7.1</v>
      </c>
      <c r="F3228">
        <v>57</v>
      </c>
      <c r="G3228">
        <v>0</v>
      </c>
      <c r="H3228">
        <v>0</v>
      </c>
      <c r="I3228">
        <v>0</v>
      </c>
      <c r="J3228" s="4">
        <f t="shared" si="453"/>
        <v>53.019509170327993</v>
      </c>
      <c r="K3228" s="4">
        <f t="shared" si="454"/>
        <v>-4.025704201780286</v>
      </c>
      <c r="L3228" s="5">
        <f t="shared" si="450"/>
        <v>0</v>
      </c>
      <c r="M3228" s="5">
        <f t="shared" si="451"/>
        <v>0</v>
      </c>
      <c r="N3228" s="6">
        <f t="shared" si="452"/>
        <v>0</v>
      </c>
      <c r="O3228" s="6">
        <f t="shared" si="455"/>
        <v>0</v>
      </c>
      <c r="P3228" s="6">
        <f>FORECAST(J3228,Inputs!$B$10:$B$18,Inputs!$A$10:$A$18)</f>
        <v>31.046476936762293</v>
      </c>
      <c r="Q3228" s="6">
        <f>IF(Inputs!$D$10="Yes",IF('Hourly Calcs'!P3228&gt;'Hourly Calcs'!K3228,'Hourly Calcs'!O3228,N3228+O3228),N3228+O3228)</f>
        <v>0</v>
      </c>
      <c r="R3228" s="12">
        <f t="shared" si="456"/>
        <v>0</v>
      </c>
      <c r="S3228" s="1">
        <f>IF(AND(A3228&gt;=5,A3228&lt;=9),INDEX(Demand!$C$3:$C$26,C3228),INDEX(Demand!$B$3:$B$26,C3228))</f>
        <v>350</v>
      </c>
      <c r="T3228" s="7">
        <f t="shared" si="457"/>
        <v>0</v>
      </c>
      <c r="U3228" s="7">
        <f t="shared" si="458"/>
        <v>0</v>
      </c>
    </row>
    <row r="3229" spans="1:21" x14ac:dyDescent="0.2">
      <c r="A3229" s="1">
        <v>5</v>
      </c>
      <c r="B3229" s="1">
        <v>15</v>
      </c>
      <c r="C3229" s="1">
        <v>5</v>
      </c>
      <c r="D3229">
        <v>16.2</v>
      </c>
      <c r="E3229">
        <v>7.6</v>
      </c>
      <c r="F3229">
        <v>57</v>
      </c>
      <c r="G3229">
        <v>3</v>
      </c>
      <c r="H3229">
        <v>0</v>
      </c>
      <c r="I3229">
        <v>3</v>
      </c>
      <c r="J3229" s="4">
        <f t="shared" si="453"/>
        <v>64.656781159752327</v>
      </c>
      <c r="K3229" s="4">
        <f t="shared" si="454"/>
        <v>4.2058429427518291</v>
      </c>
      <c r="L3229" s="5">
        <f t="shared" si="450"/>
        <v>0</v>
      </c>
      <c r="M3229" s="5">
        <f t="shared" si="451"/>
        <v>29.794157057248171</v>
      </c>
      <c r="N3229" s="6">
        <f t="shared" si="452"/>
        <v>0</v>
      </c>
      <c r="O3229" s="6">
        <f t="shared" si="455"/>
        <v>2.7435563588325627</v>
      </c>
      <c r="P3229" s="6">
        <f>FORECAST(J3229,Inputs!$B$10:$B$18,Inputs!$A$10:$A$18)</f>
        <v>31.15422945518289</v>
      </c>
      <c r="Q3229" s="6">
        <f>IF(Inputs!$D$10="Yes",IF('Hourly Calcs'!P3229&gt;'Hourly Calcs'!K3229,'Hourly Calcs'!O3229,N3229+O3229),N3229+O3229)</f>
        <v>2.7435563588325627</v>
      </c>
      <c r="R3229" s="12">
        <f t="shared" si="456"/>
        <v>13.037379817172337</v>
      </c>
      <c r="S3229" s="1">
        <f>IF(AND(A3229&gt;=5,A3229&lt;=9),INDEX(Demand!$C$3:$C$26,C3229),INDEX(Demand!$B$3:$B$26,C3229))</f>
        <v>350</v>
      </c>
      <c r="T3229" s="7">
        <f t="shared" si="457"/>
        <v>13.037379817172337</v>
      </c>
      <c r="U3229" s="7">
        <f t="shared" si="458"/>
        <v>0</v>
      </c>
    </row>
    <row r="3230" spans="1:21" x14ac:dyDescent="0.2">
      <c r="A3230" s="1">
        <v>5</v>
      </c>
      <c r="B3230" s="1">
        <v>15</v>
      </c>
      <c r="C3230" s="1">
        <v>6</v>
      </c>
      <c r="D3230">
        <v>13.2</v>
      </c>
      <c r="E3230">
        <v>10.1</v>
      </c>
      <c r="F3230">
        <v>81</v>
      </c>
      <c r="G3230">
        <v>48</v>
      </c>
      <c r="H3230">
        <v>0</v>
      </c>
      <c r="I3230">
        <v>48</v>
      </c>
      <c r="J3230" s="4">
        <f t="shared" si="453"/>
        <v>75.810489145560865</v>
      </c>
      <c r="K3230" s="4">
        <f t="shared" si="454"/>
        <v>13.015982814987339</v>
      </c>
      <c r="L3230" s="5">
        <f t="shared" si="450"/>
        <v>89.189510854439135</v>
      </c>
      <c r="M3230" s="5">
        <f t="shared" si="451"/>
        <v>20.984017185012661</v>
      </c>
      <c r="N3230" s="6">
        <f t="shared" si="452"/>
        <v>0</v>
      </c>
      <c r="O3230" s="6">
        <f t="shared" si="455"/>
        <v>43.896901741321003</v>
      </c>
      <c r="P3230" s="6">
        <f>FORECAST(J3230,Inputs!$B$10:$B$18,Inputs!$A$10:$A$18)</f>
        <v>31.257504529125562</v>
      </c>
      <c r="Q3230" s="6">
        <f>IF(Inputs!$D$10="Yes",IF('Hourly Calcs'!P3230&gt;'Hourly Calcs'!K3230,'Hourly Calcs'!O3230,N3230+O3230),N3230+O3230)</f>
        <v>43.896901741321003</v>
      </c>
      <c r="R3230" s="12">
        <f t="shared" si="456"/>
        <v>208.59807707475738</v>
      </c>
      <c r="S3230" s="1">
        <f>IF(AND(A3230&gt;=5,A3230&lt;=9),INDEX(Demand!$C$3:$C$26,C3230),INDEX(Demand!$B$3:$B$26,C3230))</f>
        <v>350</v>
      </c>
      <c r="T3230" s="7">
        <f t="shared" si="457"/>
        <v>208.59807707475738</v>
      </c>
      <c r="U3230" s="7">
        <f t="shared" si="458"/>
        <v>0</v>
      </c>
    </row>
    <row r="3231" spans="1:21" x14ac:dyDescent="0.2">
      <c r="A3231" s="1">
        <v>5</v>
      </c>
      <c r="B3231" s="1">
        <v>15</v>
      </c>
      <c r="C3231" s="1">
        <v>7</v>
      </c>
      <c r="D3231">
        <v>14.5</v>
      </c>
      <c r="E3231">
        <v>11.1</v>
      </c>
      <c r="F3231">
        <v>80</v>
      </c>
      <c r="G3231">
        <v>124</v>
      </c>
      <c r="H3231">
        <v>10</v>
      </c>
      <c r="I3231">
        <v>121</v>
      </c>
      <c r="J3231" s="4">
        <f t="shared" si="453"/>
        <v>86.991177900204676</v>
      </c>
      <c r="K3231" s="4">
        <f t="shared" si="454"/>
        <v>22.365968247064586</v>
      </c>
      <c r="L3231" s="5">
        <f t="shared" si="450"/>
        <v>78.008822099795324</v>
      </c>
      <c r="M3231" s="5">
        <f t="shared" si="451"/>
        <v>11.634031752935414</v>
      </c>
      <c r="N3231" s="6">
        <f t="shared" si="452"/>
        <v>4.2290500658655166</v>
      </c>
      <c r="O3231" s="6">
        <f t="shared" si="455"/>
        <v>110.65677313958003</v>
      </c>
      <c r="P3231" s="6">
        <f>FORECAST(J3231,Inputs!$B$10:$B$18,Inputs!$A$10:$A$18)</f>
        <v>31.361029425001892</v>
      </c>
      <c r="Q3231" s="6">
        <f>IF(Inputs!$D$10="Yes",IF('Hourly Calcs'!P3231&gt;'Hourly Calcs'!K3231,'Hourly Calcs'!O3231,N3231+O3231),N3231+O3231)</f>
        <v>110.65677313958003</v>
      </c>
      <c r="R3231" s="12">
        <f t="shared" si="456"/>
        <v>525.84098595928424</v>
      </c>
      <c r="S3231" s="1">
        <f>IF(AND(A3231&gt;=5,A3231&lt;=9),INDEX(Demand!$C$3:$C$26,C3231),INDEX(Demand!$B$3:$B$26,C3231))</f>
        <v>350</v>
      </c>
      <c r="T3231" s="7">
        <f t="shared" si="457"/>
        <v>350</v>
      </c>
      <c r="U3231" s="7">
        <f t="shared" si="458"/>
        <v>175.84098595928424</v>
      </c>
    </row>
    <row r="3232" spans="1:21" x14ac:dyDescent="0.2">
      <c r="A3232" s="1">
        <v>5</v>
      </c>
      <c r="B3232" s="1">
        <v>15</v>
      </c>
      <c r="C3232" s="1">
        <v>8</v>
      </c>
      <c r="D3232">
        <v>16.3</v>
      </c>
      <c r="E3232">
        <v>12</v>
      </c>
      <c r="F3232">
        <v>76</v>
      </c>
      <c r="G3232">
        <v>303</v>
      </c>
      <c r="H3232">
        <v>216</v>
      </c>
      <c r="I3232">
        <v>203</v>
      </c>
      <c r="J3232" s="4">
        <f t="shared" si="453"/>
        <v>98.8711333099006</v>
      </c>
      <c r="K3232" s="4">
        <f t="shared" si="454"/>
        <v>31.826110200131012</v>
      </c>
      <c r="L3232" s="5">
        <f t="shared" si="450"/>
        <v>66.1288666900994</v>
      </c>
      <c r="M3232" s="5">
        <f t="shared" si="451"/>
        <v>2.1738897998689879</v>
      </c>
      <c r="N3232" s="6">
        <f t="shared" si="452"/>
        <v>135.96315369913972</v>
      </c>
      <c r="O3232" s="6">
        <f t="shared" si="455"/>
        <v>185.64731361433672</v>
      </c>
      <c r="P3232" s="6">
        <f>FORECAST(J3232,Inputs!$B$10:$B$18,Inputs!$A$10:$A$18)</f>
        <v>31.471029012128707</v>
      </c>
      <c r="Q3232" s="6">
        <f>IF(Inputs!$D$10="Yes",IF('Hourly Calcs'!P3232&gt;'Hourly Calcs'!K3232,'Hourly Calcs'!O3232,N3232+O3232),N3232+O3232)</f>
        <v>321.61046731347642</v>
      </c>
      <c r="R3232" s="12">
        <f t="shared" si="456"/>
        <v>1528.2929406736398</v>
      </c>
      <c r="S3232" s="1">
        <f>IF(AND(A3232&gt;=5,A3232&lt;=9),INDEX(Demand!$C$3:$C$26,C3232),INDEX(Demand!$B$3:$B$26,C3232))</f>
        <v>350</v>
      </c>
      <c r="T3232" s="7">
        <f t="shared" si="457"/>
        <v>350</v>
      </c>
      <c r="U3232" s="7">
        <f t="shared" si="458"/>
        <v>1178.2929406736398</v>
      </c>
    </row>
    <row r="3233" spans="1:21" x14ac:dyDescent="0.2">
      <c r="A3233" s="1">
        <v>5</v>
      </c>
      <c r="B3233" s="1">
        <v>15</v>
      </c>
      <c r="C3233" s="1">
        <v>9</v>
      </c>
      <c r="D3233">
        <v>15.6</v>
      </c>
      <c r="E3233">
        <v>11.1</v>
      </c>
      <c r="F3233">
        <v>75</v>
      </c>
      <c r="G3233">
        <v>335</v>
      </c>
      <c r="H3233">
        <v>97</v>
      </c>
      <c r="I3233">
        <v>276</v>
      </c>
      <c r="J3233" s="4">
        <f t="shared" si="453"/>
        <v>112.38731678120782</v>
      </c>
      <c r="K3233" s="4">
        <f t="shared" si="454"/>
        <v>40.956747294288569</v>
      </c>
      <c r="L3233" s="5">
        <f t="shared" si="450"/>
        <v>52.612683218792185</v>
      </c>
      <c r="M3233" s="5">
        <f t="shared" si="451"/>
        <v>6.9567472942885686</v>
      </c>
      <c r="N3233" s="6">
        <f t="shared" si="452"/>
        <v>77.585326324370925</v>
      </c>
      <c r="O3233" s="6">
        <f t="shared" si="455"/>
        <v>252.40718501259573</v>
      </c>
      <c r="P3233" s="6">
        <f>FORECAST(J3233,Inputs!$B$10:$B$18,Inputs!$A$10:$A$18)</f>
        <v>31.596178859085256</v>
      </c>
      <c r="Q3233" s="6">
        <f>IF(Inputs!$D$10="Yes",IF('Hourly Calcs'!P3233&gt;'Hourly Calcs'!K3233,'Hourly Calcs'!O3233,N3233+O3233),N3233+O3233)</f>
        <v>329.99251133696669</v>
      </c>
      <c r="R3233" s="12">
        <f t="shared" si="456"/>
        <v>1568.1244138732657</v>
      </c>
      <c r="S3233" s="1">
        <f>IF(AND(A3233&gt;=5,A3233&lt;=9),INDEX(Demand!$C$3:$C$26,C3233),INDEX(Demand!$B$3:$B$26,C3233))</f>
        <v>350</v>
      </c>
      <c r="T3233" s="7">
        <f t="shared" si="457"/>
        <v>350</v>
      </c>
      <c r="U3233" s="7">
        <f t="shared" si="458"/>
        <v>1218.1244138732657</v>
      </c>
    </row>
    <row r="3234" spans="1:21" x14ac:dyDescent="0.2">
      <c r="A3234" s="1">
        <v>5</v>
      </c>
      <c r="B3234" s="1">
        <v>15</v>
      </c>
      <c r="C3234" s="1">
        <v>10</v>
      </c>
      <c r="D3234">
        <v>15.7</v>
      </c>
      <c r="E3234">
        <v>10.6</v>
      </c>
      <c r="F3234">
        <v>72</v>
      </c>
      <c r="G3234">
        <v>424</v>
      </c>
      <c r="H3234">
        <v>121</v>
      </c>
      <c r="I3234">
        <v>336</v>
      </c>
      <c r="J3234" s="4">
        <f t="shared" si="453"/>
        <v>128.86386785712332</v>
      </c>
      <c r="K3234" s="4">
        <f t="shared" si="454"/>
        <v>49.128382137264566</v>
      </c>
      <c r="L3234" s="5">
        <f t="shared" si="450"/>
        <v>36.136132142876676</v>
      </c>
      <c r="M3234" s="5">
        <f t="shared" si="451"/>
        <v>15.128382137264566</v>
      </c>
      <c r="N3234" s="6">
        <f t="shared" si="452"/>
        <v>111.61293451687384</v>
      </c>
      <c r="O3234" s="6">
        <f t="shared" si="455"/>
        <v>307.278312189247</v>
      </c>
      <c r="P3234" s="6">
        <f>FORECAST(J3234,Inputs!$B$10:$B$18,Inputs!$A$10:$A$18)</f>
        <v>31.748739517195585</v>
      </c>
      <c r="Q3234" s="6">
        <f>IF(Inputs!$D$10="Yes",IF('Hourly Calcs'!P3234&gt;'Hourly Calcs'!K3234,'Hourly Calcs'!O3234,N3234+O3234),N3234+O3234)</f>
        <v>418.89124670612085</v>
      </c>
      <c r="R3234" s="12">
        <f t="shared" si="456"/>
        <v>1990.5712043474862</v>
      </c>
      <c r="S3234" s="1">
        <f>IF(AND(A3234&gt;=5,A3234&lt;=9),INDEX(Demand!$C$3:$C$26,C3234),INDEX(Demand!$B$3:$B$26,C3234))</f>
        <v>600</v>
      </c>
      <c r="T3234" s="7">
        <f t="shared" si="457"/>
        <v>600</v>
      </c>
      <c r="U3234" s="7">
        <f t="shared" si="458"/>
        <v>1390.5712043474862</v>
      </c>
    </row>
    <row r="3235" spans="1:21" x14ac:dyDescent="0.2">
      <c r="A3235" s="1">
        <v>5</v>
      </c>
      <c r="B3235" s="1">
        <v>15</v>
      </c>
      <c r="C3235" s="1">
        <v>11</v>
      </c>
      <c r="D3235">
        <v>14.2</v>
      </c>
      <c r="E3235">
        <v>11</v>
      </c>
      <c r="F3235">
        <v>81</v>
      </c>
      <c r="G3235">
        <v>487</v>
      </c>
      <c r="H3235">
        <v>125</v>
      </c>
      <c r="I3235">
        <v>386</v>
      </c>
      <c r="J3235" s="4">
        <f t="shared" si="453"/>
        <v>149.8031184302389</v>
      </c>
      <c r="K3235" s="4">
        <f t="shared" si="454"/>
        <v>55.339439713661591</v>
      </c>
      <c r="L3235" s="5">
        <f t="shared" ref="L3235:L3298" si="459">IF(ABS($B$5-J3235)&gt;90,0,ABS($B$5-J3235))</f>
        <v>15.196881569761103</v>
      </c>
      <c r="M3235" s="5">
        <f t="shared" ref="M3235:M3298" si="460">IF(K3235&gt;0,ABS($B$4-K3235),0)</f>
        <v>21.339439713661591</v>
      </c>
      <c r="N3235" s="6">
        <f t="shared" si="452"/>
        <v>123.60157588046232</v>
      </c>
      <c r="O3235" s="6">
        <f t="shared" si="455"/>
        <v>353.00425150312304</v>
      </c>
      <c r="P3235" s="6">
        <f>FORECAST(J3235,Inputs!$B$10:$B$18,Inputs!$A$10:$A$18)</f>
        <v>31.942621466946655</v>
      </c>
      <c r="Q3235" s="6">
        <f>IF(Inputs!$D$10="Yes",IF('Hourly Calcs'!P3235&gt;'Hourly Calcs'!K3235,'Hourly Calcs'!O3235,N3235+O3235),N3235+O3235)</f>
        <v>476.60582738358539</v>
      </c>
      <c r="R3235" s="12">
        <f t="shared" si="456"/>
        <v>2264.8308917267977</v>
      </c>
      <c r="S3235" s="1">
        <f>IF(AND(A3235&gt;=5,A3235&lt;=9),INDEX(Demand!$C$3:$C$26,C3235),INDEX(Demand!$B$3:$B$26,C3235))</f>
        <v>600</v>
      </c>
      <c r="T3235" s="7">
        <f t="shared" si="457"/>
        <v>600</v>
      </c>
      <c r="U3235" s="7">
        <f t="shared" si="458"/>
        <v>1664.8308917267977</v>
      </c>
    </row>
    <row r="3236" spans="1:21" x14ac:dyDescent="0.2">
      <c r="A3236" s="1">
        <v>5</v>
      </c>
      <c r="B3236" s="1">
        <v>15</v>
      </c>
      <c r="C3236" s="1">
        <v>12</v>
      </c>
      <c r="D3236">
        <v>18.3</v>
      </c>
      <c r="E3236">
        <v>8.8000000000000007</v>
      </c>
      <c r="F3236">
        <v>54</v>
      </c>
      <c r="G3236">
        <v>834</v>
      </c>
      <c r="H3236">
        <v>623</v>
      </c>
      <c r="I3236">
        <v>302</v>
      </c>
      <c r="J3236" s="4">
        <f t="shared" si="453"/>
        <v>175.30481893825015</v>
      </c>
      <c r="K3236" s="4">
        <f t="shared" si="454"/>
        <v>58.216414936659532</v>
      </c>
      <c r="L3236" s="5">
        <f t="shared" si="459"/>
        <v>10.30481893825015</v>
      </c>
      <c r="M3236" s="5">
        <f t="shared" si="460"/>
        <v>24.216414936659532</v>
      </c>
      <c r="N3236" s="6">
        <f t="shared" si="452"/>
        <v>619.57415203308744</v>
      </c>
      <c r="O3236" s="6">
        <f t="shared" si="455"/>
        <v>276.18467345581126</v>
      </c>
      <c r="P3236" s="6">
        <f>FORECAST(J3236,Inputs!$B$10:$B$18,Inputs!$A$10:$A$18)</f>
        <v>32.178748323502312</v>
      </c>
      <c r="Q3236" s="6">
        <f>IF(Inputs!$D$10="Yes",IF('Hourly Calcs'!P3236&gt;'Hourly Calcs'!K3236,'Hourly Calcs'!O3236,N3236+O3236),N3236+O3236)</f>
        <v>895.75882548889876</v>
      </c>
      <c r="R3236" s="12">
        <f t="shared" si="456"/>
        <v>4256.6459387232471</v>
      </c>
      <c r="S3236" s="1">
        <f>IF(AND(A3236&gt;=5,A3236&lt;=9),INDEX(Demand!$C$3:$C$26,C3236),INDEX(Demand!$B$3:$B$26,C3236))</f>
        <v>600</v>
      </c>
      <c r="T3236" s="7">
        <f t="shared" si="457"/>
        <v>600</v>
      </c>
      <c r="U3236" s="7">
        <f t="shared" si="458"/>
        <v>3656.6459387232471</v>
      </c>
    </row>
    <row r="3237" spans="1:21" x14ac:dyDescent="0.2">
      <c r="A3237" s="1">
        <v>5</v>
      </c>
      <c r="B3237" s="1">
        <v>15</v>
      </c>
      <c r="C3237" s="1">
        <v>13</v>
      </c>
      <c r="D3237">
        <v>14.6</v>
      </c>
      <c r="E3237">
        <v>11.8</v>
      </c>
      <c r="F3237">
        <v>83</v>
      </c>
      <c r="G3237">
        <v>524</v>
      </c>
      <c r="H3237">
        <v>176</v>
      </c>
      <c r="I3237">
        <v>373</v>
      </c>
      <c r="J3237" s="4">
        <f t="shared" si="453"/>
        <v>201.73496290985773</v>
      </c>
      <c r="K3237" s="4">
        <f t="shared" si="454"/>
        <v>56.807566659620839</v>
      </c>
      <c r="L3237" s="5">
        <f t="shared" si="459"/>
        <v>36.734962909857728</v>
      </c>
      <c r="M3237" s="5">
        <f t="shared" si="460"/>
        <v>22.807566659620839</v>
      </c>
      <c r="N3237" s="6">
        <f t="shared" si="452"/>
        <v>165.28269677134676</v>
      </c>
      <c r="O3237" s="6">
        <f t="shared" si="455"/>
        <v>341.11550728151525</v>
      </c>
      <c r="P3237" s="6">
        <f>FORECAST(J3237,Inputs!$B$10:$B$18,Inputs!$A$10:$A$18)</f>
        <v>32.423471878794977</v>
      </c>
      <c r="Q3237" s="6">
        <f>IF(Inputs!$D$10="Yes",IF('Hourly Calcs'!P3237&gt;'Hourly Calcs'!K3237,'Hourly Calcs'!O3237,N3237+O3237),N3237+O3237)</f>
        <v>506.39820405286201</v>
      </c>
      <c r="R3237" s="12">
        <f t="shared" si="456"/>
        <v>2406.4042656592001</v>
      </c>
      <c r="S3237" s="1">
        <f>IF(AND(A3237&gt;=5,A3237&lt;=9),INDEX(Demand!$C$3:$C$26,C3237),INDEX(Demand!$B$3:$B$26,C3237))</f>
        <v>600</v>
      </c>
      <c r="T3237" s="7">
        <f t="shared" si="457"/>
        <v>600</v>
      </c>
      <c r="U3237" s="7">
        <f t="shared" si="458"/>
        <v>1806.4042656592001</v>
      </c>
    </row>
    <row r="3238" spans="1:21" x14ac:dyDescent="0.2">
      <c r="A3238" s="1">
        <v>5</v>
      </c>
      <c r="B3238" s="1">
        <v>15</v>
      </c>
      <c r="C3238" s="1">
        <v>14</v>
      </c>
      <c r="D3238">
        <v>15.5</v>
      </c>
      <c r="E3238">
        <v>11</v>
      </c>
      <c r="F3238">
        <v>75</v>
      </c>
      <c r="G3238">
        <v>495</v>
      </c>
      <c r="H3238">
        <v>125</v>
      </c>
      <c r="I3238">
        <v>393</v>
      </c>
      <c r="J3238" s="4">
        <f t="shared" si="453"/>
        <v>224.43291275302499</v>
      </c>
      <c r="K3238" s="4">
        <f t="shared" si="454"/>
        <v>51.612545025173759</v>
      </c>
      <c r="L3238" s="5">
        <f t="shared" si="459"/>
        <v>59.432912753024993</v>
      </c>
      <c r="M3238" s="5">
        <f t="shared" si="460"/>
        <v>17.612545025173759</v>
      </c>
      <c r="N3238" s="6">
        <f t="shared" si="452"/>
        <v>103.30183253410198</v>
      </c>
      <c r="O3238" s="6">
        <f t="shared" si="455"/>
        <v>359.40588300706565</v>
      </c>
      <c r="P3238" s="6">
        <f>FORECAST(J3238,Inputs!$B$10:$B$18,Inputs!$A$10:$A$18)</f>
        <v>32.633638081046527</v>
      </c>
      <c r="Q3238" s="6">
        <f>IF(Inputs!$D$10="Yes",IF('Hourly Calcs'!P3238&gt;'Hourly Calcs'!K3238,'Hourly Calcs'!O3238,N3238+O3238),N3238+O3238)</f>
        <v>462.70771554116766</v>
      </c>
      <c r="R3238" s="12">
        <f t="shared" si="456"/>
        <v>2198.7870642516286</v>
      </c>
      <c r="S3238" s="1">
        <f>IF(AND(A3238&gt;=5,A3238&lt;=9),INDEX(Demand!$C$3:$C$26,C3238),INDEX(Demand!$B$3:$B$26,C3238))</f>
        <v>600</v>
      </c>
      <c r="T3238" s="7">
        <f t="shared" si="457"/>
        <v>600</v>
      </c>
      <c r="U3238" s="7">
        <f t="shared" si="458"/>
        <v>1598.7870642516286</v>
      </c>
    </row>
    <row r="3239" spans="1:21" x14ac:dyDescent="0.2">
      <c r="A3239" s="1">
        <v>5</v>
      </c>
      <c r="B3239" s="1">
        <v>15</v>
      </c>
      <c r="C3239" s="1">
        <v>15</v>
      </c>
      <c r="D3239">
        <v>15.7</v>
      </c>
      <c r="E3239">
        <v>11.3</v>
      </c>
      <c r="F3239">
        <v>75</v>
      </c>
      <c r="G3239">
        <v>573</v>
      </c>
      <c r="H3239">
        <v>316</v>
      </c>
      <c r="I3239">
        <v>338</v>
      </c>
      <c r="J3239" s="4">
        <f t="shared" si="453"/>
        <v>242.33018762052177</v>
      </c>
      <c r="K3239" s="4">
        <f t="shared" si="454"/>
        <v>43.999698564510325</v>
      </c>
      <c r="L3239" s="5">
        <f t="shared" si="459"/>
        <v>77.33018762052177</v>
      </c>
      <c r="M3239" s="5">
        <f t="shared" si="460"/>
        <v>9.9996985645103251</v>
      </c>
      <c r="N3239" s="6">
        <f t="shared" si="452"/>
        <v>209.86239728275586</v>
      </c>
      <c r="O3239" s="6">
        <f t="shared" si="455"/>
        <v>309.10734976180203</v>
      </c>
      <c r="P3239" s="6">
        <f>FORECAST(J3239,Inputs!$B$10:$B$18,Inputs!$A$10:$A$18)</f>
        <v>32.799353589078905</v>
      </c>
      <c r="Q3239" s="6">
        <f>IF(Inputs!$D$10="Yes",IF('Hourly Calcs'!P3239&gt;'Hourly Calcs'!K3239,'Hourly Calcs'!O3239,N3239+O3239),N3239+O3239)</f>
        <v>518.96974704455783</v>
      </c>
      <c r="R3239" s="12">
        <f t="shared" si="456"/>
        <v>2466.1442379557388</v>
      </c>
      <c r="S3239" s="1">
        <f>IF(AND(A3239&gt;=5,A3239&lt;=9),INDEX(Demand!$C$3:$C$26,C3239),INDEX(Demand!$B$3:$B$26,C3239))</f>
        <v>600</v>
      </c>
      <c r="T3239" s="7">
        <f t="shared" si="457"/>
        <v>600</v>
      </c>
      <c r="U3239" s="7">
        <f t="shared" si="458"/>
        <v>1866.1442379557388</v>
      </c>
    </row>
    <row r="3240" spans="1:21" x14ac:dyDescent="0.2">
      <c r="A3240" s="1">
        <v>5</v>
      </c>
      <c r="B3240" s="1">
        <v>15</v>
      </c>
      <c r="C3240" s="1">
        <v>16</v>
      </c>
      <c r="D3240">
        <v>17.399999999999999</v>
      </c>
      <c r="E3240">
        <v>9</v>
      </c>
      <c r="F3240">
        <v>58</v>
      </c>
      <c r="G3240">
        <v>575</v>
      </c>
      <c r="H3240">
        <v>622</v>
      </c>
      <c r="I3240">
        <v>183</v>
      </c>
      <c r="J3240" s="4">
        <f t="shared" si="453"/>
        <v>256.72090706111885</v>
      </c>
      <c r="K3240" s="4">
        <f t="shared" si="454"/>
        <v>35.128967484181246</v>
      </c>
      <c r="L3240" s="5">
        <f t="shared" si="459"/>
        <v>0</v>
      </c>
      <c r="M3240" s="5">
        <f t="shared" si="460"/>
        <v>1.1289674841812456</v>
      </c>
      <c r="N3240" s="6">
        <f t="shared" si="452"/>
        <v>288.17846214274471</v>
      </c>
      <c r="O3240" s="6">
        <f t="shared" si="455"/>
        <v>167.35693788878632</v>
      </c>
      <c r="P3240" s="6">
        <f>FORECAST(J3240,Inputs!$B$10:$B$18,Inputs!$A$10:$A$18)</f>
        <v>32.932600991306657</v>
      </c>
      <c r="Q3240" s="6">
        <f>IF(Inputs!$D$10="Yes",IF('Hourly Calcs'!P3240&gt;'Hourly Calcs'!K3240,'Hourly Calcs'!O3240,N3240+O3240),N3240+O3240)</f>
        <v>455.53540003153103</v>
      </c>
      <c r="R3240" s="12">
        <f t="shared" si="456"/>
        <v>2164.7042209498354</v>
      </c>
      <c r="S3240" s="1">
        <f>IF(AND(A3240&gt;=5,A3240&lt;=9),INDEX(Demand!$C$3:$C$26,C3240),INDEX(Demand!$B$3:$B$26,C3240))</f>
        <v>900</v>
      </c>
      <c r="T3240" s="7">
        <f t="shared" si="457"/>
        <v>900</v>
      </c>
      <c r="U3240" s="7">
        <f t="shared" si="458"/>
        <v>1264.7042209498354</v>
      </c>
    </row>
    <row r="3241" spans="1:21" x14ac:dyDescent="0.2">
      <c r="A3241" s="1">
        <v>5</v>
      </c>
      <c r="B3241" s="1">
        <v>15</v>
      </c>
      <c r="C3241" s="1">
        <v>17</v>
      </c>
      <c r="D3241">
        <v>17.3</v>
      </c>
      <c r="E3241">
        <v>10.4</v>
      </c>
      <c r="F3241">
        <v>64</v>
      </c>
      <c r="G3241">
        <v>411</v>
      </c>
      <c r="H3241">
        <v>572</v>
      </c>
      <c r="I3241">
        <v>130</v>
      </c>
      <c r="J3241" s="4">
        <f t="shared" si="453"/>
        <v>269.0574962050776</v>
      </c>
      <c r="K3241" s="4">
        <f t="shared" si="454"/>
        <v>25.740834687992489</v>
      </c>
      <c r="L3241" s="5">
        <f t="shared" si="459"/>
        <v>0</v>
      </c>
      <c r="M3241" s="5">
        <f t="shared" si="460"/>
        <v>8.2591653120075108</v>
      </c>
      <c r="N3241" s="6">
        <f t="shared" si="452"/>
        <v>135.96716576502163</v>
      </c>
      <c r="O3241" s="6">
        <f t="shared" si="455"/>
        <v>118.8874422160777</v>
      </c>
      <c r="P3241" s="6">
        <f>FORECAST(J3241,Inputs!$B$10:$B$18,Inputs!$A$10:$A$18)</f>
        <v>33.046828668565531</v>
      </c>
      <c r="Q3241" s="6">
        <f>IF(Inputs!$D$10="Yes",IF('Hourly Calcs'!P3241&gt;'Hourly Calcs'!K3241,'Hourly Calcs'!O3241,N3241+O3241),N3241+O3241)</f>
        <v>118.8874422160777</v>
      </c>
      <c r="R3241" s="12">
        <f t="shared" si="456"/>
        <v>564.95312541080125</v>
      </c>
      <c r="S3241" s="1">
        <f>IF(AND(A3241&gt;=5,A3241&lt;=9),INDEX(Demand!$C$3:$C$26,C3241),INDEX(Demand!$B$3:$B$26,C3241))</f>
        <v>900</v>
      </c>
      <c r="T3241" s="7">
        <f t="shared" si="457"/>
        <v>564.95312541080125</v>
      </c>
      <c r="U3241" s="7">
        <f t="shared" si="458"/>
        <v>0</v>
      </c>
    </row>
    <row r="3242" spans="1:21" x14ac:dyDescent="0.2">
      <c r="A3242" s="1">
        <v>5</v>
      </c>
      <c r="B3242" s="1">
        <v>15</v>
      </c>
      <c r="C3242" s="1">
        <v>18</v>
      </c>
      <c r="D3242">
        <v>17</v>
      </c>
      <c r="E3242">
        <v>8.6999999999999993</v>
      </c>
      <c r="F3242">
        <v>58</v>
      </c>
      <c r="G3242">
        <v>233</v>
      </c>
      <c r="H3242">
        <v>351</v>
      </c>
      <c r="I3242">
        <v>115</v>
      </c>
      <c r="J3242" s="4">
        <f t="shared" si="453"/>
        <v>280.40288052920221</v>
      </c>
      <c r="K3242" s="4">
        <f t="shared" si="454"/>
        <v>16.323108971335671</v>
      </c>
      <c r="L3242" s="5">
        <f t="shared" si="459"/>
        <v>0</v>
      </c>
      <c r="M3242" s="5">
        <f t="shared" si="460"/>
        <v>17.676891028664329</v>
      </c>
      <c r="N3242" s="6">
        <f t="shared" si="452"/>
        <v>0.97945835707843987</v>
      </c>
      <c r="O3242" s="6">
        <f t="shared" si="455"/>
        <v>105.1696604219149</v>
      </c>
      <c r="P3242" s="6">
        <f>FORECAST(J3242,Inputs!$B$10:$B$18,Inputs!$A$10:$A$18)</f>
        <v>33.151878523418539</v>
      </c>
      <c r="Q3242" s="6">
        <f>IF(Inputs!$D$10="Yes",IF('Hourly Calcs'!P3242&gt;'Hourly Calcs'!K3242,'Hourly Calcs'!O3242,N3242+O3242),N3242+O3242)</f>
        <v>105.1696604219149</v>
      </c>
      <c r="R3242" s="12">
        <f t="shared" si="456"/>
        <v>499.76622632493957</v>
      </c>
      <c r="S3242" s="1">
        <f>IF(AND(A3242&gt;=5,A3242&lt;=9),INDEX(Demand!$C$3:$C$26,C3242),INDEX(Demand!$B$3:$B$26,C3242))</f>
        <v>900</v>
      </c>
      <c r="T3242" s="7">
        <f t="shared" si="457"/>
        <v>499.76622632493957</v>
      </c>
      <c r="U3242" s="7">
        <f t="shared" si="458"/>
        <v>0</v>
      </c>
    </row>
    <row r="3243" spans="1:21" x14ac:dyDescent="0.2">
      <c r="A3243" s="1">
        <v>5</v>
      </c>
      <c r="B3243" s="1">
        <v>15</v>
      </c>
      <c r="C3243" s="1">
        <v>19</v>
      </c>
      <c r="D3243">
        <v>16.100000000000001</v>
      </c>
      <c r="E3243">
        <v>9.8000000000000007</v>
      </c>
      <c r="F3243">
        <v>66</v>
      </c>
      <c r="G3243">
        <v>73</v>
      </c>
      <c r="H3243">
        <v>59</v>
      </c>
      <c r="I3243">
        <v>62</v>
      </c>
      <c r="J3243" s="4">
        <f t="shared" si="453"/>
        <v>291.50674819677931</v>
      </c>
      <c r="K3243" s="4">
        <f t="shared" si="454"/>
        <v>7.2806091490925695</v>
      </c>
      <c r="L3243" s="5">
        <f t="shared" si="459"/>
        <v>0</v>
      </c>
      <c r="M3243" s="5">
        <f t="shared" si="460"/>
        <v>26.71939085090743</v>
      </c>
      <c r="N3243" s="6">
        <f t="shared" si="452"/>
        <v>0</v>
      </c>
      <c r="O3243" s="6">
        <f t="shared" si="455"/>
        <v>56.700164749206287</v>
      </c>
      <c r="P3243" s="6">
        <f>FORECAST(J3243,Inputs!$B$10:$B$18,Inputs!$A$10:$A$18)</f>
        <v>33.254692112933142</v>
      </c>
      <c r="Q3243" s="6">
        <f>IF(Inputs!$D$10="Yes",IF('Hourly Calcs'!P3243&gt;'Hourly Calcs'!K3243,'Hourly Calcs'!O3243,N3243+O3243),N3243+O3243)</f>
        <v>56.700164749206287</v>
      </c>
      <c r="R3243" s="12">
        <f t="shared" si="456"/>
        <v>269.43918288822829</v>
      </c>
      <c r="S3243" s="1">
        <f>IF(AND(A3243&gt;=5,A3243&lt;=9),INDEX(Demand!$C$3:$C$26,C3243),INDEX(Demand!$B$3:$B$26,C3243))</f>
        <v>900</v>
      </c>
      <c r="T3243" s="7">
        <f t="shared" si="457"/>
        <v>269.43918288822829</v>
      </c>
      <c r="U3243" s="7">
        <f t="shared" si="458"/>
        <v>0</v>
      </c>
    </row>
    <row r="3244" spans="1:21" x14ac:dyDescent="0.2">
      <c r="A3244" s="1">
        <v>5</v>
      </c>
      <c r="B3244" s="1">
        <v>15</v>
      </c>
      <c r="C3244" s="1">
        <v>20</v>
      </c>
      <c r="D3244">
        <v>13.2</v>
      </c>
      <c r="E3244">
        <v>11.1</v>
      </c>
      <c r="F3244">
        <v>87</v>
      </c>
      <c r="G3244">
        <v>8</v>
      </c>
      <c r="H3244">
        <v>0</v>
      </c>
      <c r="I3244">
        <v>8</v>
      </c>
      <c r="J3244" s="4">
        <f t="shared" si="453"/>
        <v>302.92770240091374</v>
      </c>
      <c r="K3244" s="4">
        <f t="shared" si="454"/>
        <v>-1.0022989127126039</v>
      </c>
      <c r="L3244" s="5">
        <f t="shared" si="459"/>
        <v>0</v>
      </c>
      <c r="M3244" s="5">
        <f t="shared" si="460"/>
        <v>0</v>
      </c>
      <c r="N3244" s="6">
        <f t="shared" si="452"/>
        <v>0</v>
      </c>
      <c r="O3244" s="6">
        <f t="shared" si="455"/>
        <v>7.3161502902201665</v>
      </c>
      <c r="P3244" s="6">
        <f>FORECAST(J3244,Inputs!$B$10:$B$18,Inputs!$A$10:$A$18)</f>
        <v>33.360441688897346</v>
      </c>
      <c r="Q3244" s="6">
        <f>IF(Inputs!$D$10="Yes",IF('Hourly Calcs'!P3244&gt;'Hourly Calcs'!K3244,'Hourly Calcs'!O3244,N3244+O3244),N3244+O3244)</f>
        <v>7.3161502902201665</v>
      </c>
      <c r="R3244" s="12">
        <f t="shared" si="456"/>
        <v>34.766346179126231</v>
      </c>
      <c r="S3244" s="1">
        <f>IF(AND(A3244&gt;=5,A3244&lt;=9),INDEX(Demand!$C$3:$C$26,C3244),INDEX(Demand!$B$3:$B$26,C3244))</f>
        <v>800</v>
      </c>
      <c r="T3244" s="7">
        <f t="shared" si="457"/>
        <v>34.766346179126231</v>
      </c>
      <c r="U3244" s="7">
        <f t="shared" si="458"/>
        <v>0</v>
      </c>
    </row>
    <row r="3245" spans="1:21" x14ac:dyDescent="0.2">
      <c r="A3245" s="1">
        <v>5</v>
      </c>
      <c r="B3245" s="1">
        <v>15</v>
      </c>
      <c r="C3245" s="1">
        <v>21</v>
      </c>
      <c r="D3245">
        <v>12.4</v>
      </c>
      <c r="E3245">
        <v>9.1999999999999993</v>
      </c>
      <c r="F3245">
        <v>81</v>
      </c>
      <c r="G3245">
        <v>0</v>
      </c>
      <c r="H3245">
        <v>0</v>
      </c>
      <c r="I3245">
        <v>0</v>
      </c>
      <c r="J3245" s="4">
        <f t="shared" si="453"/>
        <v>315.08917168802253</v>
      </c>
      <c r="K3245" s="4">
        <f t="shared" si="454"/>
        <v>-8.5893993473751493</v>
      </c>
      <c r="L3245" s="5">
        <f t="shared" si="459"/>
        <v>0</v>
      </c>
      <c r="M3245" s="5">
        <f t="shared" si="460"/>
        <v>0</v>
      </c>
      <c r="N3245" s="6">
        <f t="shared" si="452"/>
        <v>0</v>
      </c>
      <c r="O3245" s="6">
        <f t="shared" si="455"/>
        <v>0</v>
      </c>
      <c r="P3245" s="6">
        <f>FORECAST(J3245,Inputs!$B$10:$B$18,Inputs!$A$10:$A$18)</f>
        <v>33.473047886000209</v>
      </c>
      <c r="Q3245" s="6">
        <f>IF(Inputs!$D$10="Yes",IF('Hourly Calcs'!P3245&gt;'Hourly Calcs'!K3245,'Hourly Calcs'!O3245,N3245+O3245),N3245+O3245)</f>
        <v>0</v>
      </c>
      <c r="R3245" s="12">
        <f t="shared" si="456"/>
        <v>0</v>
      </c>
      <c r="S3245" s="1">
        <f>IF(AND(A3245&gt;=5,A3245&lt;=9),INDEX(Demand!$C$3:$C$26,C3245),INDEX(Demand!$B$3:$B$26,C3245))</f>
        <v>700</v>
      </c>
      <c r="T3245" s="7">
        <f t="shared" si="457"/>
        <v>0</v>
      </c>
      <c r="U3245" s="7">
        <f t="shared" si="458"/>
        <v>0</v>
      </c>
    </row>
    <row r="3246" spans="1:21" x14ac:dyDescent="0.2">
      <c r="A3246" s="1">
        <v>5</v>
      </c>
      <c r="B3246" s="1">
        <v>15</v>
      </c>
      <c r="C3246" s="1">
        <v>22</v>
      </c>
      <c r="D3246">
        <v>11</v>
      </c>
      <c r="E3246">
        <v>10.199999999999999</v>
      </c>
      <c r="F3246">
        <v>95</v>
      </c>
      <c r="G3246">
        <v>0</v>
      </c>
      <c r="H3246">
        <v>0</v>
      </c>
      <c r="I3246">
        <v>0</v>
      </c>
      <c r="J3246" s="4">
        <f t="shared" si="453"/>
        <v>328.25753272365819</v>
      </c>
      <c r="K3246" s="4">
        <f t="shared" si="454"/>
        <v>-14.482996386711818</v>
      </c>
      <c r="L3246" s="5">
        <f t="shared" si="459"/>
        <v>0</v>
      </c>
      <c r="M3246" s="5">
        <f t="shared" si="460"/>
        <v>0</v>
      </c>
      <c r="N3246" s="6">
        <f t="shared" si="452"/>
        <v>0</v>
      </c>
      <c r="O3246" s="6">
        <f t="shared" si="455"/>
        <v>0</v>
      </c>
      <c r="P3246" s="6">
        <f>FORECAST(J3246,Inputs!$B$10:$B$18,Inputs!$A$10:$A$18)</f>
        <v>33.594977154848685</v>
      </c>
      <c r="Q3246" s="6">
        <f>IF(Inputs!$D$10="Yes",IF('Hourly Calcs'!P3246&gt;'Hourly Calcs'!K3246,'Hourly Calcs'!O3246,N3246+O3246),N3246+O3246)</f>
        <v>0</v>
      </c>
      <c r="R3246" s="12">
        <f t="shared" si="456"/>
        <v>0</v>
      </c>
      <c r="S3246" s="1">
        <f>IF(AND(A3246&gt;=5,A3246&lt;=9),INDEX(Demand!$C$3:$C$26,C3246),INDEX(Demand!$B$3:$B$26,C3246))</f>
        <v>600</v>
      </c>
      <c r="T3246" s="7">
        <f t="shared" si="457"/>
        <v>0</v>
      </c>
      <c r="U3246" s="7">
        <f t="shared" si="458"/>
        <v>0</v>
      </c>
    </row>
    <row r="3247" spans="1:21" x14ac:dyDescent="0.2">
      <c r="A3247" s="1">
        <v>5</v>
      </c>
      <c r="B3247" s="1">
        <v>15</v>
      </c>
      <c r="C3247" s="1">
        <v>23</v>
      </c>
      <c r="D3247">
        <v>10.7</v>
      </c>
      <c r="E3247">
        <v>9.6999999999999993</v>
      </c>
      <c r="F3247">
        <v>94</v>
      </c>
      <c r="G3247">
        <v>0</v>
      </c>
      <c r="H3247">
        <v>0</v>
      </c>
      <c r="I3247">
        <v>0</v>
      </c>
      <c r="J3247" s="4">
        <f t="shared" si="453"/>
        <v>342.4541200252313</v>
      </c>
      <c r="K3247" s="4">
        <f t="shared" si="454"/>
        <v>-18.439444507179644</v>
      </c>
      <c r="L3247" s="5">
        <f t="shared" si="459"/>
        <v>0</v>
      </c>
      <c r="M3247" s="5">
        <f t="shared" si="460"/>
        <v>0</v>
      </c>
      <c r="N3247" s="6">
        <f t="shared" si="452"/>
        <v>0</v>
      </c>
      <c r="O3247" s="6">
        <f t="shared" si="455"/>
        <v>0</v>
      </c>
      <c r="P3247" s="6">
        <f>FORECAST(J3247,Inputs!$B$10:$B$18,Inputs!$A$10:$A$18)</f>
        <v>33.72642703727066</v>
      </c>
      <c r="Q3247" s="6">
        <f>IF(Inputs!$D$10="Yes",IF('Hourly Calcs'!P3247&gt;'Hourly Calcs'!K3247,'Hourly Calcs'!O3247,N3247+O3247),N3247+O3247)</f>
        <v>0</v>
      </c>
      <c r="R3247" s="12">
        <f t="shared" si="456"/>
        <v>0</v>
      </c>
      <c r="S3247" s="1">
        <f>IF(AND(A3247&gt;=5,A3247&lt;=9),INDEX(Demand!$C$3:$C$26,C3247),INDEX(Demand!$B$3:$B$26,C3247))</f>
        <v>500</v>
      </c>
      <c r="T3247" s="7">
        <f t="shared" si="457"/>
        <v>0</v>
      </c>
      <c r="U3247" s="7">
        <f t="shared" si="458"/>
        <v>0</v>
      </c>
    </row>
    <row r="3248" spans="1:21" x14ac:dyDescent="0.2">
      <c r="A3248" s="1">
        <v>5</v>
      </c>
      <c r="B3248" s="1">
        <v>15</v>
      </c>
      <c r="C3248" s="1">
        <v>24</v>
      </c>
      <c r="D3248">
        <v>10.5</v>
      </c>
      <c r="E3248">
        <v>9</v>
      </c>
      <c r="F3248">
        <v>90</v>
      </c>
      <c r="G3248">
        <v>0</v>
      </c>
      <c r="H3248">
        <v>0</v>
      </c>
      <c r="I3248">
        <v>0</v>
      </c>
      <c r="J3248" s="4">
        <f t="shared" si="453"/>
        <v>357.36726066753488</v>
      </c>
      <c r="K3248" s="4">
        <f t="shared" si="454"/>
        <v>-20.096190275551152</v>
      </c>
      <c r="L3248" s="5">
        <f t="shared" si="459"/>
        <v>0</v>
      </c>
      <c r="M3248" s="5">
        <f t="shared" si="460"/>
        <v>0</v>
      </c>
      <c r="N3248" s="6">
        <f t="shared" si="452"/>
        <v>0</v>
      </c>
      <c r="O3248" s="6">
        <f t="shared" si="455"/>
        <v>0</v>
      </c>
      <c r="P3248" s="6">
        <f>FORECAST(J3248,Inputs!$B$10:$B$18,Inputs!$A$10:$A$18)</f>
        <v>33.864511672847541</v>
      </c>
      <c r="Q3248" s="6">
        <f>IF(Inputs!$D$10="Yes",IF('Hourly Calcs'!P3248&gt;'Hourly Calcs'!K3248,'Hourly Calcs'!O3248,N3248+O3248),N3248+O3248)</f>
        <v>0</v>
      </c>
      <c r="R3248" s="12">
        <f t="shared" si="456"/>
        <v>0</v>
      </c>
      <c r="S3248" s="1">
        <f>IF(AND(A3248&gt;=5,A3248&lt;=9),INDEX(Demand!$C$3:$C$26,C3248),INDEX(Demand!$B$3:$B$26,C3248))</f>
        <v>400</v>
      </c>
      <c r="T3248" s="7">
        <f t="shared" si="457"/>
        <v>0</v>
      </c>
      <c r="U3248" s="7">
        <f t="shared" si="458"/>
        <v>0</v>
      </c>
    </row>
    <row r="3249" spans="1:21" x14ac:dyDescent="0.2">
      <c r="A3249" s="1">
        <v>5</v>
      </c>
      <c r="B3249" s="1">
        <v>16</v>
      </c>
      <c r="C3249" s="1">
        <v>1</v>
      </c>
      <c r="D3249">
        <v>10.6</v>
      </c>
      <c r="E3249">
        <v>8.9</v>
      </c>
      <c r="F3249">
        <v>89</v>
      </c>
      <c r="G3249">
        <v>0</v>
      </c>
      <c r="H3249">
        <v>0</v>
      </c>
      <c r="I3249">
        <v>0</v>
      </c>
      <c r="J3249" s="4">
        <f t="shared" si="453"/>
        <v>12.395808107026113</v>
      </c>
      <c r="K3249" s="4">
        <f t="shared" si="454"/>
        <v>-19.277114684381331</v>
      </c>
      <c r="L3249" s="5">
        <f t="shared" si="459"/>
        <v>0</v>
      </c>
      <c r="M3249" s="5">
        <f t="shared" si="460"/>
        <v>0</v>
      </c>
      <c r="N3249" s="6">
        <f t="shared" si="452"/>
        <v>0</v>
      </c>
      <c r="O3249" s="6">
        <f t="shared" si="455"/>
        <v>0</v>
      </c>
      <c r="P3249" s="6">
        <f>FORECAST(J3249,Inputs!$B$10:$B$18,Inputs!$A$10:$A$18)</f>
        <v>30.670331556546536</v>
      </c>
      <c r="Q3249" s="6">
        <f>IF(Inputs!$D$10="Yes",IF('Hourly Calcs'!P3249&gt;'Hourly Calcs'!K3249,'Hourly Calcs'!O3249,N3249+O3249),N3249+O3249)</f>
        <v>0</v>
      </c>
      <c r="R3249" s="12">
        <f t="shared" si="456"/>
        <v>0</v>
      </c>
      <c r="S3249" s="1">
        <f>IF(AND(A3249&gt;=5,A3249&lt;=9),INDEX(Demand!$C$3:$C$26,C3249),INDEX(Demand!$B$3:$B$26,C3249))</f>
        <v>350</v>
      </c>
      <c r="T3249" s="7">
        <f t="shared" si="457"/>
        <v>0</v>
      </c>
      <c r="U3249" s="7">
        <f t="shared" si="458"/>
        <v>0</v>
      </c>
    </row>
    <row r="3250" spans="1:21" x14ac:dyDescent="0.2">
      <c r="A3250" s="1">
        <v>5</v>
      </c>
      <c r="B3250" s="1">
        <v>16</v>
      </c>
      <c r="C3250" s="1">
        <v>2</v>
      </c>
      <c r="D3250">
        <v>10.4</v>
      </c>
      <c r="E3250">
        <v>10.199999999999999</v>
      </c>
      <c r="F3250">
        <v>99</v>
      </c>
      <c r="G3250">
        <v>0</v>
      </c>
      <c r="H3250">
        <v>0</v>
      </c>
      <c r="I3250">
        <v>0</v>
      </c>
      <c r="J3250" s="4">
        <f t="shared" si="453"/>
        <v>26.886897835288124</v>
      </c>
      <c r="K3250" s="4">
        <f t="shared" si="454"/>
        <v>-16.070856309770079</v>
      </c>
      <c r="L3250" s="5">
        <f t="shared" si="459"/>
        <v>0</v>
      </c>
      <c r="M3250" s="5">
        <f t="shared" si="460"/>
        <v>0</v>
      </c>
      <c r="N3250" s="6">
        <f t="shared" si="452"/>
        <v>0</v>
      </c>
      <c r="O3250" s="6">
        <f t="shared" si="455"/>
        <v>0</v>
      </c>
      <c r="P3250" s="6">
        <f>FORECAST(J3250,Inputs!$B$10:$B$18,Inputs!$A$10:$A$18)</f>
        <v>30.804508313289702</v>
      </c>
      <c r="Q3250" s="6">
        <f>IF(Inputs!$D$10="Yes",IF('Hourly Calcs'!P3250&gt;'Hourly Calcs'!K3250,'Hourly Calcs'!O3250,N3250+O3250),N3250+O3250)</f>
        <v>0</v>
      </c>
      <c r="R3250" s="12">
        <f t="shared" si="456"/>
        <v>0</v>
      </c>
      <c r="S3250" s="1">
        <f>IF(AND(A3250&gt;=5,A3250&lt;=9),INDEX(Demand!$C$3:$C$26,C3250),INDEX(Demand!$B$3:$B$26,C3250))</f>
        <v>350</v>
      </c>
      <c r="T3250" s="7">
        <f t="shared" si="457"/>
        <v>0</v>
      </c>
      <c r="U3250" s="7">
        <f t="shared" si="458"/>
        <v>0</v>
      </c>
    </row>
    <row r="3251" spans="1:21" x14ac:dyDescent="0.2">
      <c r="A3251" s="1">
        <v>5</v>
      </c>
      <c r="B3251" s="1">
        <v>16</v>
      </c>
      <c r="C3251" s="1">
        <v>3</v>
      </c>
      <c r="D3251">
        <v>10.7</v>
      </c>
      <c r="E3251">
        <v>10.7</v>
      </c>
      <c r="F3251">
        <v>100</v>
      </c>
      <c r="G3251">
        <v>0</v>
      </c>
      <c r="H3251">
        <v>0</v>
      </c>
      <c r="I3251">
        <v>0</v>
      </c>
      <c r="J3251" s="4">
        <f t="shared" si="453"/>
        <v>40.414425182338391</v>
      </c>
      <c r="K3251" s="4">
        <f t="shared" si="454"/>
        <v>-10.790592634173464</v>
      </c>
      <c r="L3251" s="5">
        <f t="shared" si="459"/>
        <v>0</v>
      </c>
      <c r="M3251" s="5">
        <f t="shared" si="460"/>
        <v>0</v>
      </c>
      <c r="N3251" s="6">
        <f t="shared" si="452"/>
        <v>0</v>
      </c>
      <c r="O3251" s="6">
        <f t="shared" si="455"/>
        <v>0</v>
      </c>
      <c r="P3251" s="6">
        <f>FORECAST(J3251,Inputs!$B$10:$B$18,Inputs!$A$10:$A$18)</f>
        <v>30.929763196132761</v>
      </c>
      <c r="Q3251" s="6">
        <f>IF(Inputs!$D$10="Yes",IF('Hourly Calcs'!P3251&gt;'Hourly Calcs'!K3251,'Hourly Calcs'!O3251,N3251+O3251),N3251+O3251)</f>
        <v>0</v>
      </c>
      <c r="R3251" s="12">
        <f t="shared" si="456"/>
        <v>0</v>
      </c>
      <c r="S3251" s="1">
        <f>IF(AND(A3251&gt;=5,A3251&lt;=9),INDEX(Demand!$C$3:$C$26,C3251),INDEX(Demand!$B$3:$B$26,C3251))</f>
        <v>350</v>
      </c>
      <c r="T3251" s="7">
        <f t="shared" si="457"/>
        <v>0</v>
      </c>
      <c r="U3251" s="7">
        <f t="shared" si="458"/>
        <v>0</v>
      </c>
    </row>
    <row r="3252" spans="1:21" x14ac:dyDescent="0.2">
      <c r="A3252" s="1">
        <v>5</v>
      </c>
      <c r="B3252" s="1">
        <v>16</v>
      </c>
      <c r="C3252" s="1">
        <v>4</v>
      </c>
      <c r="D3252">
        <v>9.9</v>
      </c>
      <c r="E3252">
        <v>9.9</v>
      </c>
      <c r="F3252">
        <v>100</v>
      </c>
      <c r="G3252">
        <v>0</v>
      </c>
      <c r="H3252">
        <v>0</v>
      </c>
      <c r="I3252">
        <v>0</v>
      </c>
      <c r="J3252" s="4">
        <f t="shared" si="453"/>
        <v>52.891762776335398</v>
      </c>
      <c r="K3252" s="4">
        <f t="shared" si="454"/>
        <v>-3.8277792757539402</v>
      </c>
      <c r="L3252" s="5">
        <f t="shared" si="459"/>
        <v>0</v>
      </c>
      <c r="M3252" s="5">
        <f t="shared" si="460"/>
        <v>0</v>
      </c>
      <c r="N3252" s="6">
        <f t="shared" si="452"/>
        <v>0</v>
      </c>
      <c r="O3252" s="6">
        <f t="shared" si="455"/>
        <v>0</v>
      </c>
      <c r="P3252" s="6">
        <f>FORECAST(J3252,Inputs!$B$10:$B$18,Inputs!$A$10:$A$18)</f>
        <v>31.045294099780882</v>
      </c>
      <c r="Q3252" s="6">
        <f>IF(Inputs!$D$10="Yes",IF('Hourly Calcs'!P3252&gt;'Hourly Calcs'!K3252,'Hourly Calcs'!O3252,N3252+O3252),N3252+O3252)</f>
        <v>0</v>
      </c>
      <c r="R3252" s="12">
        <f t="shared" si="456"/>
        <v>0</v>
      </c>
      <c r="S3252" s="1">
        <f>IF(AND(A3252&gt;=5,A3252&lt;=9),INDEX(Demand!$C$3:$C$26,C3252),INDEX(Demand!$B$3:$B$26,C3252))</f>
        <v>350</v>
      </c>
      <c r="T3252" s="7">
        <f t="shared" si="457"/>
        <v>0</v>
      </c>
      <c r="U3252" s="7">
        <f t="shared" si="458"/>
        <v>0</v>
      </c>
    </row>
    <row r="3253" spans="1:21" x14ac:dyDescent="0.2">
      <c r="A3253" s="1">
        <v>5</v>
      </c>
      <c r="B3253" s="1">
        <v>16</v>
      </c>
      <c r="C3253" s="1">
        <v>5</v>
      </c>
      <c r="D3253">
        <v>9.1999999999999993</v>
      </c>
      <c r="E3253">
        <v>9.1999999999999993</v>
      </c>
      <c r="F3253">
        <v>100</v>
      </c>
      <c r="G3253">
        <v>4</v>
      </c>
      <c r="H3253">
        <v>0</v>
      </c>
      <c r="I3253">
        <v>4</v>
      </c>
      <c r="J3253" s="4">
        <f t="shared" si="453"/>
        <v>64.512908646321875</v>
      </c>
      <c r="K3253" s="4">
        <f t="shared" si="454"/>
        <v>4.3818975957137098</v>
      </c>
      <c r="L3253" s="5">
        <f t="shared" si="459"/>
        <v>0</v>
      </c>
      <c r="M3253" s="5">
        <f t="shared" si="460"/>
        <v>29.61810240428629</v>
      </c>
      <c r="N3253" s="6">
        <f t="shared" si="452"/>
        <v>0</v>
      </c>
      <c r="O3253" s="6">
        <f t="shared" si="455"/>
        <v>3.6580751451100832</v>
      </c>
      <c r="P3253" s="6">
        <f>FORECAST(J3253,Inputs!$B$10:$B$18,Inputs!$A$10:$A$18)</f>
        <v>31.152897302280756</v>
      </c>
      <c r="Q3253" s="6">
        <f>IF(Inputs!$D$10="Yes",IF('Hourly Calcs'!P3253&gt;'Hourly Calcs'!K3253,'Hourly Calcs'!O3253,N3253+O3253),N3253+O3253)</f>
        <v>3.6580751451100832</v>
      </c>
      <c r="R3253" s="12">
        <f t="shared" si="456"/>
        <v>17.383173089563115</v>
      </c>
      <c r="S3253" s="1">
        <f>IF(AND(A3253&gt;=5,A3253&lt;=9),INDEX(Demand!$C$3:$C$26,C3253),INDEX(Demand!$B$3:$B$26,C3253))</f>
        <v>350</v>
      </c>
      <c r="T3253" s="7">
        <f t="shared" si="457"/>
        <v>17.383173089563115</v>
      </c>
      <c r="U3253" s="7">
        <f t="shared" si="458"/>
        <v>0</v>
      </c>
    </row>
    <row r="3254" spans="1:21" x14ac:dyDescent="0.2">
      <c r="A3254" s="1">
        <v>5</v>
      </c>
      <c r="B3254" s="1">
        <v>16</v>
      </c>
      <c r="C3254" s="1">
        <v>6</v>
      </c>
      <c r="D3254">
        <v>9.4</v>
      </c>
      <c r="E3254">
        <v>9.4</v>
      </c>
      <c r="F3254">
        <v>100</v>
      </c>
      <c r="G3254">
        <v>38</v>
      </c>
      <c r="H3254">
        <v>0</v>
      </c>
      <c r="I3254">
        <v>38</v>
      </c>
      <c r="J3254" s="4">
        <f t="shared" si="453"/>
        <v>75.652906966392692</v>
      </c>
      <c r="K3254" s="4">
        <f t="shared" si="454"/>
        <v>13.188496998248738</v>
      </c>
      <c r="L3254" s="5">
        <f t="shared" si="459"/>
        <v>89.347093033607308</v>
      </c>
      <c r="M3254" s="5">
        <f t="shared" si="460"/>
        <v>20.811503001751262</v>
      </c>
      <c r="N3254" s="6">
        <f t="shared" si="452"/>
        <v>0</v>
      </c>
      <c r="O3254" s="6">
        <f t="shared" si="455"/>
        <v>34.751713878545793</v>
      </c>
      <c r="P3254" s="6">
        <f>FORECAST(J3254,Inputs!$B$10:$B$18,Inputs!$A$10:$A$18)</f>
        <v>31.256045434874004</v>
      </c>
      <c r="Q3254" s="6">
        <f>IF(Inputs!$D$10="Yes",IF('Hourly Calcs'!P3254&gt;'Hourly Calcs'!K3254,'Hourly Calcs'!O3254,N3254+O3254),N3254+O3254)</f>
        <v>34.751713878545793</v>
      </c>
      <c r="R3254" s="12">
        <f t="shared" si="456"/>
        <v>165.1401443508496</v>
      </c>
      <c r="S3254" s="1">
        <f>IF(AND(A3254&gt;=5,A3254&lt;=9),INDEX(Demand!$C$3:$C$26,C3254),INDEX(Demand!$B$3:$B$26,C3254))</f>
        <v>350</v>
      </c>
      <c r="T3254" s="7">
        <f t="shared" si="457"/>
        <v>165.1401443508496</v>
      </c>
      <c r="U3254" s="7">
        <f t="shared" si="458"/>
        <v>0</v>
      </c>
    </row>
    <row r="3255" spans="1:21" x14ac:dyDescent="0.2">
      <c r="A3255" s="1">
        <v>5</v>
      </c>
      <c r="B3255" s="1">
        <v>16</v>
      </c>
      <c r="C3255" s="1">
        <v>7</v>
      </c>
      <c r="D3255">
        <v>10.6</v>
      </c>
      <c r="E3255">
        <v>10.6</v>
      </c>
      <c r="F3255">
        <v>100</v>
      </c>
      <c r="G3255">
        <v>126</v>
      </c>
      <c r="H3255">
        <v>19</v>
      </c>
      <c r="I3255">
        <v>120</v>
      </c>
      <c r="J3255" s="4">
        <f t="shared" si="453"/>
        <v>86.820340149326952</v>
      </c>
      <c r="K3255" s="4">
        <f t="shared" si="454"/>
        <v>22.534747039531354</v>
      </c>
      <c r="L3255" s="5">
        <f t="shared" si="459"/>
        <v>78.179659850673048</v>
      </c>
      <c r="M3255" s="5">
        <f t="shared" si="460"/>
        <v>11.465252960468646</v>
      </c>
      <c r="N3255" s="6">
        <f t="shared" si="452"/>
        <v>8.0469647271914759</v>
      </c>
      <c r="O3255" s="6">
        <f t="shared" si="455"/>
        <v>109.7422543533025</v>
      </c>
      <c r="P3255" s="6">
        <f>FORECAST(J3255,Inputs!$B$10:$B$18,Inputs!$A$10:$A$18)</f>
        <v>31.359447593975247</v>
      </c>
      <c r="Q3255" s="6">
        <f>IF(Inputs!$D$10="Yes",IF('Hourly Calcs'!P3255&gt;'Hourly Calcs'!K3255,'Hourly Calcs'!O3255,N3255+O3255),N3255+O3255)</f>
        <v>109.7422543533025</v>
      </c>
      <c r="R3255" s="12">
        <f t="shared" si="456"/>
        <v>521.49519268689346</v>
      </c>
      <c r="S3255" s="1">
        <f>IF(AND(A3255&gt;=5,A3255&lt;=9),INDEX(Demand!$C$3:$C$26,C3255),INDEX(Demand!$B$3:$B$26,C3255))</f>
        <v>350</v>
      </c>
      <c r="T3255" s="7">
        <f t="shared" si="457"/>
        <v>350</v>
      </c>
      <c r="U3255" s="7">
        <f t="shared" si="458"/>
        <v>171.49519268689346</v>
      </c>
    </row>
    <row r="3256" spans="1:21" x14ac:dyDescent="0.2">
      <c r="A3256" s="1">
        <v>5</v>
      </c>
      <c r="B3256" s="1">
        <v>16</v>
      </c>
      <c r="C3256" s="1">
        <v>8</v>
      </c>
      <c r="D3256">
        <v>11</v>
      </c>
      <c r="E3256">
        <v>10.8</v>
      </c>
      <c r="F3256">
        <v>99</v>
      </c>
      <c r="G3256">
        <v>232</v>
      </c>
      <c r="H3256">
        <v>67</v>
      </c>
      <c r="I3256">
        <v>201</v>
      </c>
      <c r="J3256" s="4">
        <f t="shared" si="453"/>
        <v>98.687056661745331</v>
      </c>
      <c r="K3256" s="4">
        <f t="shared" si="454"/>
        <v>31.996248610600318</v>
      </c>
      <c r="L3256" s="5">
        <f t="shared" si="459"/>
        <v>66.312943338254669</v>
      </c>
      <c r="M3256" s="5">
        <f t="shared" si="460"/>
        <v>2.0037513893996817</v>
      </c>
      <c r="N3256" s="6">
        <f t="shared" si="452"/>
        <v>42.196553962569979</v>
      </c>
      <c r="O3256" s="6">
        <f t="shared" si="455"/>
        <v>183.81827604178167</v>
      </c>
      <c r="P3256" s="6">
        <f>FORECAST(J3256,Inputs!$B$10:$B$18,Inputs!$A$10:$A$18)</f>
        <v>31.469324598719862</v>
      </c>
      <c r="Q3256" s="6">
        <f>IF(Inputs!$D$10="Yes",IF('Hourly Calcs'!P3256&gt;'Hourly Calcs'!K3256,'Hourly Calcs'!O3256,N3256+O3256),N3256+O3256)</f>
        <v>226.01483000435167</v>
      </c>
      <c r="R3256" s="12">
        <f t="shared" si="456"/>
        <v>1074.022472180679</v>
      </c>
      <c r="S3256" s="1">
        <f>IF(AND(A3256&gt;=5,A3256&lt;=9),INDEX(Demand!$C$3:$C$26,C3256),INDEX(Demand!$B$3:$B$26,C3256))</f>
        <v>350</v>
      </c>
      <c r="T3256" s="7">
        <f t="shared" si="457"/>
        <v>350</v>
      </c>
      <c r="U3256" s="7">
        <f t="shared" si="458"/>
        <v>724.02247218067896</v>
      </c>
    </row>
    <row r="3257" spans="1:21" x14ac:dyDescent="0.2">
      <c r="A3257" s="1">
        <v>5</v>
      </c>
      <c r="B3257" s="1">
        <v>16</v>
      </c>
      <c r="C3257" s="1">
        <v>9</v>
      </c>
      <c r="D3257">
        <v>13.7</v>
      </c>
      <c r="E3257">
        <v>11.8</v>
      </c>
      <c r="F3257">
        <v>88</v>
      </c>
      <c r="G3257">
        <v>554</v>
      </c>
      <c r="H3257">
        <v>500</v>
      </c>
      <c r="I3257">
        <v>248</v>
      </c>
      <c r="J3257" s="4">
        <f t="shared" si="453"/>
        <v>112.19293009192887</v>
      </c>
      <c r="K3257" s="4">
        <f t="shared" si="454"/>
        <v>41.13503393979309</v>
      </c>
      <c r="L3257" s="5">
        <f t="shared" si="459"/>
        <v>52.807069908071128</v>
      </c>
      <c r="M3257" s="5">
        <f t="shared" si="460"/>
        <v>7.1350339397930895</v>
      </c>
      <c r="N3257" s="6">
        <f t="shared" si="452"/>
        <v>399.98186104677404</v>
      </c>
      <c r="O3257" s="6">
        <f t="shared" si="455"/>
        <v>226.80065899682515</v>
      </c>
      <c r="P3257" s="6">
        <f>FORECAST(J3257,Inputs!$B$10:$B$18,Inputs!$A$10:$A$18)</f>
        <v>31.594378982332671</v>
      </c>
      <c r="Q3257" s="6">
        <f>IF(Inputs!$D$10="Yes",IF('Hourly Calcs'!P3257&gt;'Hourly Calcs'!K3257,'Hourly Calcs'!O3257,N3257+O3257),N3257+O3257)</f>
        <v>626.78252004359922</v>
      </c>
      <c r="R3257" s="12">
        <f t="shared" si="456"/>
        <v>2978.4705352471833</v>
      </c>
      <c r="S3257" s="1">
        <f>IF(AND(A3257&gt;=5,A3257&lt;=9),INDEX(Demand!$C$3:$C$26,C3257),INDEX(Demand!$B$3:$B$26,C3257))</f>
        <v>350</v>
      </c>
      <c r="T3257" s="7">
        <f t="shared" si="457"/>
        <v>350</v>
      </c>
      <c r="U3257" s="7">
        <f t="shared" si="458"/>
        <v>2628.4705352471833</v>
      </c>
    </row>
    <row r="3258" spans="1:21" x14ac:dyDescent="0.2">
      <c r="A3258" s="1">
        <v>5</v>
      </c>
      <c r="B3258" s="1">
        <v>16</v>
      </c>
      <c r="C3258" s="1">
        <v>10</v>
      </c>
      <c r="D3258">
        <v>13</v>
      </c>
      <c r="E3258">
        <v>10.9</v>
      </c>
      <c r="F3258">
        <v>87</v>
      </c>
      <c r="G3258">
        <v>694</v>
      </c>
      <c r="H3258">
        <v>724</v>
      </c>
      <c r="I3258">
        <v>167</v>
      </c>
      <c r="J3258" s="4">
        <f t="shared" si="453"/>
        <v>128.67343607735296</v>
      </c>
      <c r="K3258" s="4">
        <f t="shared" si="454"/>
        <v>49.322588919977711</v>
      </c>
      <c r="L3258" s="5">
        <f t="shared" si="459"/>
        <v>36.32656392264704</v>
      </c>
      <c r="M3258" s="5">
        <f t="shared" si="460"/>
        <v>15.322588919977711</v>
      </c>
      <c r="N3258" s="6">
        <f t="shared" si="452"/>
        <v>667.80378708328453</v>
      </c>
      <c r="O3258" s="6">
        <f t="shared" si="455"/>
        <v>152.72463730834596</v>
      </c>
      <c r="P3258" s="6">
        <f>FORECAST(J3258,Inputs!$B$10:$B$18,Inputs!$A$10:$A$18)</f>
        <v>31.74697625997549</v>
      </c>
      <c r="Q3258" s="6">
        <f>IF(Inputs!$D$10="Yes",IF('Hourly Calcs'!P3258&gt;'Hourly Calcs'!K3258,'Hourly Calcs'!O3258,N3258+O3258),N3258+O3258)</f>
        <v>820.52842439163055</v>
      </c>
      <c r="R3258" s="12">
        <f t="shared" si="456"/>
        <v>3899.1510727090281</v>
      </c>
      <c r="S3258" s="1">
        <f>IF(AND(A3258&gt;=5,A3258&lt;=9),INDEX(Demand!$C$3:$C$26,C3258),INDEX(Demand!$B$3:$B$26,C3258))</f>
        <v>600</v>
      </c>
      <c r="T3258" s="7">
        <f t="shared" si="457"/>
        <v>600</v>
      </c>
      <c r="U3258" s="7">
        <f t="shared" si="458"/>
        <v>3299.1510727090281</v>
      </c>
    </row>
    <row r="3259" spans="1:21" x14ac:dyDescent="0.2">
      <c r="A3259" s="1">
        <v>5</v>
      </c>
      <c r="B3259" s="1">
        <v>16</v>
      </c>
      <c r="C3259" s="1">
        <v>11</v>
      </c>
      <c r="D3259">
        <v>14.2</v>
      </c>
      <c r="E3259">
        <v>11.6</v>
      </c>
      <c r="F3259">
        <v>84</v>
      </c>
      <c r="G3259">
        <v>806</v>
      </c>
      <c r="H3259">
        <v>816</v>
      </c>
      <c r="I3259">
        <v>144</v>
      </c>
      <c r="J3259" s="4">
        <f t="shared" si="453"/>
        <v>149.65815868757042</v>
      </c>
      <c r="K3259" s="4">
        <f t="shared" si="454"/>
        <v>55.554671638028736</v>
      </c>
      <c r="L3259" s="5">
        <f t="shared" si="459"/>
        <v>15.34184131242958</v>
      </c>
      <c r="M3259" s="5">
        <f t="shared" si="460"/>
        <v>21.554671638028736</v>
      </c>
      <c r="N3259" s="6">
        <f t="shared" si="452"/>
        <v>806.77806913442055</v>
      </c>
      <c r="O3259" s="6">
        <f t="shared" si="455"/>
        <v>131.69070522396299</v>
      </c>
      <c r="P3259" s="6">
        <f>FORECAST(J3259,Inputs!$B$10:$B$18,Inputs!$A$10:$A$18)</f>
        <v>31.941279247107133</v>
      </c>
      <c r="Q3259" s="6">
        <f>IF(Inputs!$D$10="Yes",IF('Hourly Calcs'!P3259&gt;'Hourly Calcs'!K3259,'Hourly Calcs'!O3259,N3259+O3259),N3259+O3259)</f>
        <v>938.4687743583836</v>
      </c>
      <c r="R3259" s="12">
        <f t="shared" si="456"/>
        <v>4459.6036157510389</v>
      </c>
      <c r="S3259" s="1">
        <f>IF(AND(A3259&gt;=5,A3259&lt;=9),INDEX(Demand!$C$3:$C$26,C3259),INDEX(Demand!$B$3:$B$26,C3259))</f>
        <v>600</v>
      </c>
      <c r="T3259" s="7">
        <f t="shared" si="457"/>
        <v>600</v>
      </c>
      <c r="U3259" s="7">
        <f t="shared" si="458"/>
        <v>3859.6036157510389</v>
      </c>
    </row>
    <row r="3260" spans="1:21" x14ac:dyDescent="0.2">
      <c r="A3260" s="1">
        <v>5</v>
      </c>
      <c r="B3260" s="1">
        <v>16</v>
      </c>
      <c r="C3260" s="1">
        <v>12</v>
      </c>
      <c r="D3260">
        <v>13</v>
      </c>
      <c r="E3260">
        <v>10.9</v>
      </c>
      <c r="F3260">
        <v>87</v>
      </c>
      <c r="G3260">
        <v>833</v>
      </c>
      <c r="H3260">
        <v>707</v>
      </c>
      <c r="I3260">
        <v>227</v>
      </c>
      <c r="J3260" s="4">
        <f t="shared" si="453"/>
        <v>175.27158039753425</v>
      </c>
      <c r="K3260" s="4">
        <f t="shared" si="454"/>
        <v>58.44593221642036</v>
      </c>
      <c r="L3260" s="5">
        <f t="shared" si="459"/>
        <v>10.271580397534251</v>
      </c>
      <c r="M3260" s="5">
        <f t="shared" si="460"/>
        <v>24.44593221642036</v>
      </c>
      <c r="N3260" s="6">
        <f t="shared" si="452"/>
        <v>703.04021908104198</v>
      </c>
      <c r="O3260" s="6">
        <f t="shared" si="455"/>
        <v>207.59576448499723</v>
      </c>
      <c r="P3260" s="6">
        <f>FORECAST(J3260,Inputs!$B$10:$B$18,Inputs!$A$10:$A$18)</f>
        <v>32.178440559236428</v>
      </c>
      <c r="Q3260" s="6">
        <f>IF(Inputs!$D$10="Yes",IF('Hourly Calcs'!P3260&gt;'Hourly Calcs'!K3260,'Hourly Calcs'!O3260,N3260+O3260),N3260+O3260)</f>
        <v>910.63598356603916</v>
      </c>
      <c r="R3260" s="12">
        <f t="shared" si="456"/>
        <v>4327.342193905818</v>
      </c>
      <c r="S3260" s="1">
        <f>IF(AND(A3260&gt;=5,A3260&lt;=9),INDEX(Demand!$C$3:$C$26,C3260),INDEX(Demand!$B$3:$B$26,C3260))</f>
        <v>600</v>
      </c>
      <c r="T3260" s="7">
        <f t="shared" si="457"/>
        <v>600</v>
      </c>
      <c r="U3260" s="7">
        <f t="shared" si="458"/>
        <v>3727.342193905818</v>
      </c>
    </row>
    <row r="3261" spans="1:21" x14ac:dyDescent="0.2">
      <c r="A3261" s="1">
        <v>5</v>
      </c>
      <c r="B3261" s="1">
        <v>16</v>
      </c>
      <c r="C3261" s="1">
        <v>13</v>
      </c>
      <c r="D3261">
        <v>13.6</v>
      </c>
      <c r="E3261">
        <v>11.2</v>
      </c>
      <c r="F3261">
        <v>85</v>
      </c>
      <c r="G3261">
        <v>867</v>
      </c>
      <c r="H3261">
        <v>831</v>
      </c>
      <c r="I3261">
        <v>153</v>
      </c>
      <c r="J3261" s="4">
        <f t="shared" si="453"/>
        <v>201.83102929580954</v>
      </c>
      <c r="K3261" s="4">
        <f t="shared" si="454"/>
        <v>57.031464103953823</v>
      </c>
      <c r="L3261" s="5">
        <f t="shared" si="459"/>
        <v>36.831029295809543</v>
      </c>
      <c r="M3261" s="5">
        <f t="shared" si="460"/>
        <v>23.031464103953823</v>
      </c>
      <c r="N3261" s="6">
        <f t="shared" si="452"/>
        <v>780.39344955822617</v>
      </c>
      <c r="O3261" s="6">
        <f t="shared" si="455"/>
        <v>139.92137430046068</v>
      </c>
      <c r="P3261" s="6">
        <f>FORECAST(J3261,Inputs!$B$10:$B$18,Inputs!$A$10:$A$18)</f>
        <v>32.424361382368602</v>
      </c>
      <c r="Q3261" s="6">
        <f>IF(Inputs!$D$10="Yes",IF('Hourly Calcs'!P3261&gt;'Hourly Calcs'!K3261,'Hourly Calcs'!O3261,N3261+O3261),N3261+O3261)</f>
        <v>920.31482385868685</v>
      </c>
      <c r="R3261" s="12">
        <f t="shared" si="456"/>
        <v>4373.3360429764798</v>
      </c>
      <c r="S3261" s="1">
        <f>IF(AND(A3261&gt;=5,A3261&lt;=9),INDEX(Demand!$C$3:$C$26,C3261),INDEX(Demand!$B$3:$B$26,C3261))</f>
        <v>600</v>
      </c>
      <c r="T3261" s="7">
        <f t="shared" si="457"/>
        <v>600</v>
      </c>
      <c r="U3261" s="7">
        <f t="shared" si="458"/>
        <v>3773.3360429764798</v>
      </c>
    </row>
    <row r="3262" spans="1:21" x14ac:dyDescent="0.2">
      <c r="A3262" s="1">
        <v>5</v>
      </c>
      <c r="B3262" s="1">
        <v>16</v>
      </c>
      <c r="C3262" s="1">
        <v>14</v>
      </c>
      <c r="D3262">
        <v>14.3</v>
      </c>
      <c r="E3262">
        <v>11.5</v>
      </c>
      <c r="F3262">
        <v>83</v>
      </c>
      <c r="G3262">
        <v>818</v>
      </c>
      <c r="H3262">
        <v>839</v>
      </c>
      <c r="I3262">
        <v>129</v>
      </c>
      <c r="J3262" s="4">
        <f t="shared" si="453"/>
        <v>224.59998237060921</v>
      </c>
      <c r="K3262" s="4">
        <f t="shared" si="454"/>
        <v>51.81762924639645</v>
      </c>
      <c r="L3262" s="5">
        <f t="shared" si="459"/>
        <v>59.599982370609212</v>
      </c>
      <c r="M3262" s="5">
        <f t="shared" si="460"/>
        <v>17.81762924639645</v>
      </c>
      <c r="N3262" s="6">
        <f t="shared" si="452"/>
        <v>693.50531429319972</v>
      </c>
      <c r="O3262" s="6">
        <f t="shared" si="455"/>
        <v>117.97292342980019</v>
      </c>
      <c r="P3262" s="6">
        <f>FORECAST(J3262,Inputs!$B$10:$B$18,Inputs!$A$10:$A$18)</f>
        <v>32.635185021950086</v>
      </c>
      <c r="Q3262" s="6">
        <f>IF(Inputs!$D$10="Yes",IF('Hourly Calcs'!P3262&gt;'Hourly Calcs'!K3262,'Hourly Calcs'!O3262,N3262+O3262),N3262+O3262)</f>
        <v>811.47823772299989</v>
      </c>
      <c r="R3262" s="12">
        <f t="shared" si="456"/>
        <v>3856.1445856596952</v>
      </c>
      <c r="S3262" s="1">
        <f>IF(AND(A3262&gt;=5,A3262&lt;=9),INDEX(Demand!$C$3:$C$26,C3262),INDEX(Demand!$B$3:$B$26,C3262))</f>
        <v>600</v>
      </c>
      <c r="T3262" s="7">
        <f t="shared" si="457"/>
        <v>600</v>
      </c>
      <c r="U3262" s="7">
        <f t="shared" si="458"/>
        <v>3256.1445856596952</v>
      </c>
    </row>
    <row r="3263" spans="1:21" x14ac:dyDescent="0.2">
      <c r="A3263" s="1">
        <v>5</v>
      </c>
      <c r="B3263" s="1">
        <v>16</v>
      </c>
      <c r="C3263" s="1">
        <v>15</v>
      </c>
      <c r="D3263">
        <v>15.5</v>
      </c>
      <c r="E3263">
        <v>10.6</v>
      </c>
      <c r="F3263">
        <v>73</v>
      </c>
      <c r="G3263">
        <v>722</v>
      </c>
      <c r="H3263">
        <v>781</v>
      </c>
      <c r="I3263">
        <v>141</v>
      </c>
      <c r="J3263" s="4">
        <f t="shared" si="453"/>
        <v>242.5142787004703</v>
      </c>
      <c r="K3263" s="4">
        <f t="shared" si="454"/>
        <v>44.187274104669036</v>
      </c>
      <c r="L3263" s="5">
        <f t="shared" si="459"/>
        <v>77.5142787004703</v>
      </c>
      <c r="M3263" s="5">
        <f t="shared" si="460"/>
        <v>10.187274104669036</v>
      </c>
      <c r="N3263" s="6">
        <f t="shared" si="452"/>
        <v>519.00103964951495</v>
      </c>
      <c r="O3263" s="6">
        <f t="shared" si="455"/>
        <v>128.94714886513043</v>
      </c>
      <c r="P3263" s="6">
        <f>FORECAST(J3263,Inputs!$B$10:$B$18,Inputs!$A$10:$A$18)</f>
        <v>32.801058136115465</v>
      </c>
      <c r="Q3263" s="6">
        <f>IF(Inputs!$D$10="Yes",IF('Hourly Calcs'!P3263&gt;'Hourly Calcs'!K3263,'Hourly Calcs'!O3263,N3263+O3263),N3263+O3263)</f>
        <v>647.94818851464538</v>
      </c>
      <c r="R3263" s="12">
        <f t="shared" si="456"/>
        <v>3079.0497918215947</v>
      </c>
      <c r="S3263" s="1">
        <f>IF(AND(A3263&gt;=5,A3263&lt;=9),INDEX(Demand!$C$3:$C$26,C3263),INDEX(Demand!$B$3:$B$26,C3263))</f>
        <v>600</v>
      </c>
      <c r="T3263" s="7">
        <f t="shared" si="457"/>
        <v>600</v>
      </c>
      <c r="U3263" s="7">
        <f t="shared" si="458"/>
        <v>2479.0497918215947</v>
      </c>
    </row>
    <row r="3264" spans="1:21" x14ac:dyDescent="0.2">
      <c r="A3264" s="1">
        <v>5</v>
      </c>
      <c r="B3264" s="1">
        <v>16</v>
      </c>
      <c r="C3264" s="1">
        <v>16</v>
      </c>
      <c r="D3264">
        <v>13.9</v>
      </c>
      <c r="E3264">
        <v>10.9</v>
      </c>
      <c r="F3264">
        <v>82</v>
      </c>
      <c r="G3264">
        <v>581</v>
      </c>
      <c r="H3264">
        <v>695</v>
      </c>
      <c r="I3264">
        <v>142</v>
      </c>
      <c r="J3264" s="4">
        <f t="shared" si="453"/>
        <v>256.8991969806525</v>
      </c>
      <c r="K3264" s="4">
        <f t="shared" si="454"/>
        <v>35.305978281921412</v>
      </c>
      <c r="L3264" s="5">
        <f t="shared" si="459"/>
        <v>0</v>
      </c>
      <c r="M3264" s="5">
        <f t="shared" si="460"/>
        <v>1.3059782819214121</v>
      </c>
      <c r="N3264" s="6">
        <f t="shared" si="452"/>
        <v>322.48867506757648</v>
      </c>
      <c r="O3264" s="6">
        <f t="shared" si="455"/>
        <v>129.86166765140794</v>
      </c>
      <c r="P3264" s="6">
        <f>FORECAST(J3264,Inputs!$B$10:$B$18,Inputs!$A$10:$A$18)</f>
        <v>32.934251823894925</v>
      </c>
      <c r="Q3264" s="6">
        <f>IF(Inputs!$D$10="Yes",IF('Hourly Calcs'!P3264&gt;'Hourly Calcs'!K3264,'Hourly Calcs'!O3264,N3264+O3264),N3264+O3264)</f>
        <v>452.35034271898439</v>
      </c>
      <c r="R3264" s="12">
        <f t="shared" si="456"/>
        <v>2149.5688286006139</v>
      </c>
      <c r="S3264" s="1">
        <f>IF(AND(A3264&gt;=5,A3264&lt;=9),INDEX(Demand!$C$3:$C$26,C3264),INDEX(Demand!$B$3:$B$26,C3264))</f>
        <v>900</v>
      </c>
      <c r="T3264" s="7">
        <f t="shared" si="457"/>
        <v>900</v>
      </c>
      <c r="U3264" s="7">
        <f t="shared" si="458"/>
        <v>1249.5688286006139</v>
      </c>
    </row>
    <row r="3265" spans="1:21" x14ac:dyDescent="0.2">
      <c r="A3265" s="1">
        <v>5</v>
      </c>
      <c r="B3265" s="1">
        <v>16</v>
      </c>
      <c r="C3265" s="1">
        <v>17</v>
      </c>
      <c r="D3265">
        <v>13.6</v>
      </c>
      <c r="E3265">
        <v>10</v>
      </c>
      <c r="F3265">
        <v>79</v>
      </c>
      <c r="G3265">
        <v>413</v>
      </c>
      <c r="H3265">
        <v>550</v>
      </c>
      <c r="I3265">
        <v>141</v>
      </c>
      <c r="J3265" s="4">
        <f t="shared" si="453"/>
        <v>269.22365684478871</v>
      </c>
      <c r="K3265" s="4">
        <f t="shared" si="454"/>
        <v>25.91415929572166</v>
      </c>
      <c r="L3265" s="5">
        <f t="shared" si="459"/>
        <v>0</v>
      </c>
      <c r="M3265" s="5">
        <f t="shared" si="460"/>
        <v>8.0858407042783398</v>
      </c>
      <c r="N3265" s="6">
        <f t="shared" si="452"/>
        <v>131.29974339553243</v>
      </c>
      <c r="O3265" s="6">
        <f t="shared" si="455"/>
        <v>128.94714886513043</v>
      </c>
      <c r="P3265" s="6">
        <f>FORECAST(J3265,Inputs!$B$10:$B$18,Inputs!$A$10:$A$18)</f>
        <v>33.048367193007302</v>
      </c>
      <c r="Q3265" s="6">
        <f>IF(Inputs!$D$10="Yes",IF('Hourly Calcs'!P3265&gt;'Hourly Calcs'!K3265,'Hourly Calcs'!O3265,N3265+O3265),N3265+O3265)</f>
        <v>128.94714886513043</v>
      </c>
      <c r="R3265" s="12">
        <f t="shared" si="456"/>
        <v>612.75685140709982</v>
      </c>
      <c r="S3265" s="1">
        <f>IF(AND(A3265&gt;=5,A3265&lt;=9),INDEX(Demand!$C$3:$C$26,C3265),INDEX(Demand!$B$3:$B$26,C3265))</f>
        <v>900</v>
      </c>
      <c r="T3265" s="7">
        <f t="shared" si="457"/>
        <v>612.75685140709982</v>
      </c>
      <c r="U3265" s="7">
        <f t="shared" si="458"/>
        <v>0</v>
      </c>
    </row>
    <row r="3266" spans="1:21" x14ac:dyDescent="0.2">
      <c r="A3266" s="1">
        <v>5</v>
      </c>
      <c r="B3266" s="1">
        <v>16</v>
      </c>
      <c r="C3266" s="1">
        <v>18</v>
      </c>
      <c r="D3266">
        <v>13.1</v>
      </c>
      <c r="E3266">
        <v>9.4</v>
      </c>
      <c r="F3266">
        <v>78</v>
      </c>
      <c r="G3266">
        <v>235</v>
      </c>
      <c r="H3266">
        <v>353</v>
      </c>
      <c r="I3266">
        <v>116</v>
      </c>
      <c r="J3266" s="4">
        <f t="shared" si="453"/>
        <v>280.55587316808248</v>
      </c>
      <c r="K3266" s="4">
        <f t="shared" si="454"/>
        <v>16.498176099594318</v>
      </c>
      <c r="L3266" s="5">
        <f t="shared" si="459"/>
        <v>0</v>
      </c>
      <c r="M3266" s="5">
        <f t="shared" si="460"/>
        <v>17.501823900405682</v>
      </c>
      <c r="N3266" s="6">
        <f t="shared" si="452"/>
        <v>1.4596666630944912</v>
      </c>
      <c r="O3266" s="6">
        <f t="shared" si="455"/>
        <v>106.08417920819241</v>
      </c>
      <c r="P3266" s="6">
        <f>FORECAST(J3266,Inputs!$B$10:$B$18,Inputs!$A$10:$A$18)</f>
        <v>33.153295121926689</v>
      </c>
      <c r="Q3266" s="6">
        <f>IF(Inputs!$D$10="Yes",IF('Hourly Calcs'!P3266&gt;'Hourly Calcs'!K3266,'Hourly Calcs'!O3266,N3266+O3266),N3266+O3266)</f>
        <v>106.08417920819241</v>
      </c>
      <c r="R3266" s="12">
        <f t="shared" si="456"/>
        <v>504.11201959733029</v>
      </c>
      <c r="S3266" s="1">
        <f>IF(AND(A3266&gt;=5,A3266&lt;=9),INDEX(Demand!$C$3:$C$26,C3266),INDEX(Demand!$B$3:$B$26,C3266))</f>
        <v>900</v>
      </c>
      <c r="T3266" s="7">
        <f t="shared" si="457"/>
        <v>504.11201959733029</v>
      </c>
      <c r="U3266" s="7">
        <f t="shared" si="458"/>
        <v>0</v>
      </c>
    </row>
    <row r="3267" spans="1:21" x14ac:dyDescent="0.2">
      <c r="A3267" s="1">
        <v>5</v>
      </c>
      <c r="B3267" s="1">
        <v>16</v>
      </c>
      <c r="C3267" s="1">
        <v>19</v>
      </c>
      <c r="D3267">
        <v>12.8</v>
      </c>
      <c r="E3267">
        <v>8.4</v>
      </c>
      <c r="F3267">
        <v>75</v>
      </c>
      <c r="G3267">
        <v>81</v>
      </c>
      <c r="H3267">
        <v>78</v>
      </c>
      <c r="I3267">
        <v>67</v>
      </c>
      <c r="J3267" s="4">
        <f t="shared" si="453"/>
        <v>291.64611088091573</v>
      </c>
      <c r="K3267" s="4">
        <f t="shared" si="454"/>
        <v>7.4602089783144692</v>
      </c>
      <c r="L3267" s="5">
        <f t="shared" si="459"/>
        <v>0</v>
      </c>
      <c r="M3267" s="5">
        <f t="shared" si="460"/>
        <v>26.539791021685531</v>
      </c>
      <c r="N3267" s="6">
        <f t="shared" si="452"/>
        <v>0</v>
      </c>
      <c r="O3267" s="6">
        <f t="shared" si="455"/>
        <v>61.272758680593896</v>
      </c>
      <c r="P3267" s="6">
        <f>FORECAST(J3267,Inputs!$B$10:$B$18,Inputs!$A$10:$A$18)</f>
        <v>33.255982508156627</v>
      </c>
      <c r="Q3267" s="6">
        <f>IF(Inputs!$D$10="Yes",IF('Hourly Calcs'!P3267&gt;'Hourly Calcs'!K3267,'Hourly Calcs'!O3267,N3267+O3267),N3267+O3267)</f>
        <v>61.272758680593896</v>
      </c>
      <c r="R3267" s="12">
        <f t="shared" si="456"/>
        <v>291.16814925018218</v>
      </c>
      <c r="S3267" s="1">
        <f>IF(AND(A3267&gt;=5,A3267&lt;=9),INDEX(Demand!$C$3:$C$26,C3267),INDEX(Demand!$B$3:$B$26,C3267))</f>
        <v>900</v>
      </c>
      <c r="T3267" s="7">
        <f t="shared" si="457"/>
        <v>291.16814925018218</v>
      </c>
      <c r="U3267" s="7">
        <f t="shared" si="458"/>
        <v>0</v>
      </c>
    </row>
    <row r="3268" spans="1:21" x14ac:dyDescent="0.2">
      <c r="A3268" s="1">
        <v>5</v>
      </c>
      <c r="B3268" s="1">
        <v>16</v>
      </c>
      <c r="C3268" s="1">
        <v>20</v>
      </c>
      <c r="D3268">
        <v>11.8</v>
      </c>
      <c r="E3268">
        <v>9.1999999999999993</v>
      </c>
      <c r="F3268">
        <v>84</v>
      </c>
      <c r="G3268">
        <v>5</v>
      </c>
      <c r="H3268">
        <v>0</v>
      </c>
      <c r="I3268">
        <v>5</v>
      </c>
      <c r="J3268" s="4">
        <f t="shared" si="453"/>
        <v>303.05156727274755</v>
      </c>
      <c r="K3268" s="4">
        <f t="shared" si="454"/>
        <v>-0.76341813488315324</v>
      </c>
      <c r="L3268" s="5">
        <f t="shared" si="459"/>
        <v>0</v>
      </c>
      <c r="M3268" s="5">
        <f t="shared" si="460"/>
        <v>0</v>
      </c>
      <c r="N3268" s="6">
        <f t="shared" si="452"/>
        <v>0</v>
      </c>
      <c r="O3268" s="6">
        <f t="shared" si="455"/>
        <v>4.5725939313876038</v>
      </c>
      <c r="P3268" s="6">
        <f>FORECAST(J3268,Inputs!$B$10:$B$18,Inputs!$A$10:$A$18)</f>
        <v>33.361588585858769</v>
      </c>
      <c r="Q3268" s="6">
        <f>IF(Inputs!$D$10="Yes",IF('Hourly Calcs'!P3268&gt;'Hourly Calcs'!K3268,'Hourly Calcs'!O3268,N3268+O3268),N3268+O3268)</f>
        <v>4.5725939313876038</v>
      </c>
      <c r="R3268" s="12">
        <f t="shared" si="456"/>
        <v>21.728966361953894</v>
      </c>
      <c r="S3268" s="1">
        <f>IF(AND(A3268&gt;=5,A3268&lt;=9),INDEX(Demand!$C$3:$C$26,C3268),INDEX(Demand!$B$3:$B$26,C3268))</f>
        <v>800</v>
      </c>
      <c r="T3268" s="7">
        <f t="shared" si="457"/>
        <v>21.728966361953894</v>
      </c>
      <c r="U3268" s="7">
        <f t="shared" si="458"/>
        <v>0</v>
      </c>
    </row>
    <row r="3269" spans="1:21" x14ac:dyDescent="0.2">
      <c r="A3269" s="1">
        <v>5</v>
      </c>
      <c r="B3269" s="1">
        <v>16</v>
      </c>
      <c r="C3269" s="1">
        <v>21</v>
      </c>
      <c r="D3269">
        <v>11.4</v>
      </c>
      <c r="E3269">
        <v>10</v>
      </c>
      <c r="F3269">
        <v>91</v>
      </c>
      <c r="G3269">
        <v>0</v>
      </c>
      <c r="H3269">
        <v>0</v>
      </c>
      <c r="I3269">
        <v>0</v>
      </c>
      <c r="J3269" s="4">
        <f t="shared" si="453"/>
        <v>315.19325658830348</v>
      </c>
      <c r="K3269" s="4">
        <f t="shared" si="454"/>
        <v>-8.3847340074085679</v>
      </c>
      <c r="L3269" s="5">
        <f t="shared" si="459"/>
        <v>0</v>
      </c>
      <c r="M3269" s="5">
        <f t="shared" si="460"/>
        <v>0</v>
      </c>
      <c r="N3269" s="6">
        <f t="shared" si="452"/>
        <v>0</v>
      </c>
      <c r="O3269" s="6">
        <f t="shared" si="455"/>
        <v>0</v>
      </c>
      <c r="P3269" s="6">
        <f>FORECAST(J3269,Inputs!$B$10:$B$18,Inputs!$A$10:$A$18)</f>
        <v>33.474011635076884</v>
      </c>
      <c r="Q3269" s="6">
        <f>IF(Inputs!$D$10="Yes",IF('Hourly Calcs'!P3269&gt;'Hourly Calcs'!K3269,'Hourly Calcs'!O3269,N3269+O3269),N3269+O3269)</f>
        <v>0</v>
      </c>
      <c r="R3269" s="12">
        <f t="shared" si="456"/>
        <v>0</v>
      </c>
      <c r="S3269" s="1">
        <f>IF(AND(A3269&gt;=5,A3269&lt;=9),INDEX(Demand!$C$3:$C$26,C3269),INDEX(Demand!$B$3:$B$26,C3269))</f>
        <v>700</v>
      </c>
      <c r="T3269" s="7">
        <f t="shared" si="457"/>
        <v>0</v>
      </c>
      <c r="U3269" s="7">
        <f t="shared" si="458"/>
        <v>0</v>
      </c>
    </row>
    <row r="3270" spans="1:21" x14ac:dyDescent="0.2">
      <c r="A3270" s="1">
        <v>5</v>
      </c>
      <c r="B3270" s="1">
        <v>16</v>
      </c>
      <c r="C3270" s="1">
        <v>22</v>
      </c>
      <c r="D3270">
        <v>11</v>
      </c>
      <c r="E3270">
        <v>10.4</v>
      </c>
      <c r="F3270">
        <v>96</v>
      </c>
      <c r="G3270">
        <v>0</v>
      </c>
      <c r="H3270">
        <v>0</v>
      </c>
      <c r="I3270">
        <v>0</v>
      </c>
      <c r="J3270" s="4">
        <f t="shared" si="453"/>
        <v>328.33492413590989</v>
      </c>
      <c r="K3270" s="4">
        <f t="shared" si="454"/>
        <v>-14.267283327881657</v>
      </c>
      <c r="L3270" s="5">
        <f t="shared" si="459"/>
        <v>0</v>
      </c>
      <c r="M3270" s="5">
        <f t="shared" si="460"/>
        <v>0</v>
      </c>
      <c r="N3270" s="6">
        <f t="shared" si="452"/>
        <v>0</v>
      </c>
      <c r="O3270" s="6">
        <f t="shared" si="455"/>
        <v>0</v>
      </c>
      <c r="P3270" s="6">
        <f>FORECAST(J3270,Inputs!$B$10:$B$18,Inputs!$A$10:$A$18)</f>
        <v>33.595693741999163</v>
      </c>
      <c r="Q3270" s="6">
        <f>IF(Inputs!$D$10="Yes",IF('Hourly Calcs'!P3270&gt;'Hourly Calcs'!K3270,'Hourly Calcs'!O3270,N3270+O3270),N3270+O3270)</f>
        <v>0</v>
      </c>
      <c r="R3270" s="12">
        <f t="shared" si="456"/>
        <v>0</v>
      </c>
      <c r="S3270" s="1">
        <f>IF(AND(A3270&gt;=5,A3270&lt;=9),INDEX(Demand!$C$3:$C$26,C3270),INDEX(Demand!$B$3:$B$26,C3270))</f>
        <v>600</v>
      </c>
      <c r="T3270" s="7">
        <f t="shared" si="457"/>
        <v>0</v>
      </c>
      <c r="U3270" s="7">
        <f t="shared" si="458"/>
        <v>0</v>
      </c>
    </row>
    <row r="3271" spans="1:21" x14ac:dyDescent="0.2">
      <c r="A3271" s="1">
        <v>5</v>
      </c>
      <c r="B3271" s="1">
        <v>16</v>
      </c>
      <c r="C3271" s="1">
        <v>23</v>
      </c>
      <c r="D3271">
        <v>11.4</v>
      </c>
      <c r="E3271">
        <v>10.6</v>
      </c>
      <c r="F3271">
        <v>95</v>
      </c>
      <c r="G3271">
        <v>0</v>
      </c>
      <c r="H3271">
        <v>0</v>
      </c>
      <c r="I3271">
        <v>0</v>
      </c>
      <c r="J3271" s="4">
        <f t="shared" si="453"/>
        <v>342.49656488230744</v>
      </c>
      <c r="K3271" s="4">
        <f t="shared" si="454"/>
        <v>-18.214996017622681</v>
      </c>
      <c r="L3271" s="5">
        <f t="shared" si="459"/>
        <v>0</v>
      </c>
      <c r="M3271" s="5">
        <f t="shared" si="460"/>
        <v>0</v>
      </c>
      <c r="N3271" s="6">
        <f t="shared" si="452"/>
        <v>0</v>
      </c>
      <c r="O3271" s="6">
        <f t="shared" si="455"/>
        <v>0</v>
      </c>
      <c r="P3271" s="6">
        <f>FORECAST(J3271,Inputs!$B$10:$B$18,Inputs!$A$10:$A$18)</f>
        <v>33.726820045206551</v>
      </c>
      <c r="Q3271" s="6">
        <f>IF(Inputs!$D$10="Yes",IF('Hourly Calcs'!P3271&gt;'Hourly Calcs'!K3271,'Hourly Calcs'!O3271,N3271+O3271),N3271+O3271)</f>
        <v>0</v>
      </c>
      <c r="R3271" s="12">
        <f t="shared" si="456"/>
        <v>0</v>
      </c>
      <c r="S3271" s="1">
        <f>IF(AND(A3271&gt;=5,A3271&lt;=9),INDEX(Demand!$C$3:$C$26,C3271),INDEX(Demand!$B$3:$B$26,C3271))</f>
        <v>500</v>
      </c>
      <c r="T3271" s="7">
        <f t="shared" si="457"/>
        <v>0</v>
      </c>
      <c r="U3271" s="7">
        <f t="shared" si="458"/>
        <v>0</v>
      </c>
    </row>
    <row r="3272" spans="1:21" x14ac:dyDescent="0.2">
      <c r="A3272" s="1">
        <v>5</v>
      </c>
      <c r="B3272" s="1">
        <v>16</v>
      </c>
      <c r="C3272" s="1">
        <v>24</v>
      </c>
      <c r="D3272">
        <v>11</v>
      </c>
      <c r="E3272">
        <v>10.6</v>
      </c>
      <c r="F3272">
        <v>97</v>
      </c>
      <c r="G3272">
        <v>0</v>
      </c>
      <c r="H3272">
        <v>0</v>
      </c>
      <c r="I3272">
        <v>0</v>
      </c>
      <c r="J3272" s="4">
        <f t="shared" si="453"/>
        <v>357.36844630191763</v>
      </c>
      <c r="K3272" s="4">
        <f t="shared" si="454"/>
        <v>-19.868409795693097</v>
      </c>
      <c r="L3272" s="5">
        <f t="shared" si="459"/>
        <v>0</v>
      </c>
      <c r="M3272" s="5">
        <f t="shared" si="460"/>
        <v>0</v>
      </c>
      <c r="N3272" s="6">
        <f t="shared" si="452"/>
        <v>0</v>
      </c>
      <c r="O3272" s="6">
        <f t="shared" si="455"/>
        <v>0</v>
      </c>
      <c r="P3272" s="6">
        <f>FORECAST(J3272,Inputs!$B$10:$B$18,Inputs!$A$10:$A$18)</f>
        <v>33.864522650943677</v>
      </c>
      <c r="Q3272" s="6">
        <f>IF(Inputs!$D$10="Yes",IF('Hourly Calcs'!P3272&gt;'Hourly Calcs'!K3272,'Hourly Calcs'!O3272,N3272+O3272),N3272+O3272)</f>
        <v>0</v>
      </c>
      <c r="R3272" s="12">
        <f t="shared" si="456"/>
        <v>0</v>
      </c>
      <c r="S3272" s="1">
        <f>IF(AND(A3272&gt;=5,A3272&lt;=9),INDEX(Demand!$C$3:$C$26,C3272),INDEX(Demand!$B$3:$B$26,C3272))</f>
        <v>400</v>
      </c>
      <c r="T3272" s="7">
        <f t="shared" si="457"/>
        <v>0</v>
      </c>
      <c r="U3272" s="7">
        <f t="shared" si="458"/>
        <v>0</v>
      </c>
    </row>
    <row r="3273" spans="1:21" x14ac:dyDescent="0.2">
      <c r="A3273" s="1">
        <v>5</v>
      </c>
      <c r="B3273" s="1">
        <v>17</v>
      </c>
      <c r="C3273" s="1">
        <v>1</v>
      </c>
      <c r="D3273">
        <v>11</v>
      </c>
      <c r="E3273">
        <v>10.199999999999999</v>
      </c>
      <c r="F3273">
        <v>95</v>
      </c>
      <c r="G3273">
        <v>0</v>
      </c>
      <c r="H3273">
        <v>0</v>
      </c>
      <c r="I3273">
        <v>0</v>
      </c>
      <c r="J3273" s="4">
        <f t="shared" si="453"/>
        <v>12.354960796494424</v>
      </c>
      <c r="K3273" s="4">
        <f t="shared" si="454"/>
        <v>-19.052839518213958</v>
      </c>
      <c r="L3273" s="5">
        <f t="shared" si="459"/>
        <v>0</v>
      </c>
      <c r="M3273" s="5">
        <f t="shared" si="460"/>
        <v>0</v>
      </c>
      <c r="N3273" s="6">
        <f t="shared" ref="N3273:N3336" si="461">H3273*MAX(0,COS(2*ASIN(SQRT(SIN(RADIANS($B$4))^2+COS(RADIANS($K3273))^2-2*SIN(RADIANS($B$4))*COS(RADIANS($K3273))*COS(RADIANS($J3273-$B$5))+(SIN(RADIANS($K3273))-COS(RADIANS($B$4)))^2)/2)))</f>
        <v>0</v>
      </c>
      <c r="O3273" s="6">
        <f t="shared" si="455"/>
        <v>0</v>
      </c>
      <c r="P3273" s="6">
        <f>FORECAST(J3273,Inputs!$B$10:$B$18,Inputs!$A$10:$A$18)</f>
        <v>30.669953340708279</v>
      </c>
      <c r="Q3273" s="6">
        <f>IF(Inputs!$D$10="Yes",IF('Hourly Calcs'!P3273&gt;'Hourly Calcs'!K3273,'Hourly Calcs'!O3273,N3273+O3273),N3273+O3273)</f>
        <v>0</v>
      </c>
      <c r="R3273" s="12">
        <f t="shared" si="456"/>
        <v>0</v>
      </c>
      <c r="S3273" s="1">
        <f>IF(AND(A3273&gt;=5,A3273&lt;=9),INDEX(Demand!$C$3:$C$26,C3273),INDEX(Demand!$B$3:$B$26,C3273))</f>
        <v>350</v>
      </c>
      <c r="T3273" s="7">
        <f t="shared" si="457"/>
        <v>0</v>
      </c>
      <c r="U3273" s="7">
        <f t="shared" si="458"/>
        <v>0</v>
      </c>
    </row>
    <row r="3274" spans="1:21" x14ac:dyDescent="0.2">
      <c r="A3274" s="1">
        <v>5</v>
      </c>
      <c r="B3274" s="1">
        <v>17</v>
      </c>
      <c r="C3274" s="1">
        <v>2</v>
      </c>
      <c r="D3274">
        <v>11.6</v>
      </c>
      <c r="E3274">
        <v>9.8000000000000007</v>
      </c>
      <c r="F3274">
        <v>89</v>
      </c>
      <c r="G3274">
        <v>0</v>
      </c>
      <c r="H3274">
        <v>0</v>
      </c>
      <c r="I3274">
        <v>0</v>
      </c>
      <c r="J3274" s="4">
        <f t="shared" ref="J3274:J3337" si="462">solarazimuth($B$2,$B$3,$B$1,A3274,B3274,C3274,0,0,0,0)</f>
        <v>26.809355676708634</v>
      </c>
      <c r="K3274" s="4">
        <f t="shared" ref="K3274:K3337" si="463">solarelevation($B$2,$B$3,$B$1,A3274,B3274,C3274,0,0,0,0)</f>
        <v>-15.856013011605327</v>
      </c>
      <c r="L3274" s="5">
        <f t="shared" si="459"/>
        <v>0</v>
      </c>
      <c r="M3274" s="5">
        <f t="shared" si="460"/>
        <v>0</v>
      </c>
      <c r="N3274" s="6">
        <f t="shared" si="461"/>
        <v>0</v>
      </c>
      <c r="O3274" s="6">
        <f t="shared" ref="O3274:O3337" si="464">$I3274*(1+COS(RADIANS($B$4)))/2</f>
        <v>0</v>
      </c>
      <c r="P3274" s="6">
        <f>FORECAST(J3274,Inputs!$B$10:$B$18,Inputs!$A$10:$A$18)</f>
        <v>30.803790330339893</v>
      </c>
      <c r="Q3274" s="6">
        <f>IF(Inputs!$D$10="Yes",IF('Hourly Calcs'!P3274&gt;'Hourly Calcs'!K3274,'Hourly Calcs'!O3274,N3274+O3274),N3274+O3274)</f>
        <v>0</v>
      </c>
      <c r="R3274" s="12">
        <f t="shared" ref="R3274:R3337" si="465">$B$6*$E$1*Q3274</f>
        <v>0</v>
      </c>
      <c r="S3274" s="1">
        <f>IF(AND(A3274&gt;=5,A3274&lt;=9),INDEX(Demand!$C$3:$C$26,C3274),INDEX(Demand!$B$3:$B$26,C3274))</f>
        <v>350</v>
      </c>
      <c r="T3274" s="7">
        <f t="shared" ref="T3274:T3337" si="466">S3274-MAX(0,S3274-R3274)</f>
        <v>0</v>
      </c>
      <c r="U3274" s="7">
        <f t="shared" ref="U3274:U3337" si="467">MAX(0,R3274-S3274)</f>
        <v>0</v>
      </c>
    </row>
    <row r="3275" spans="1:21" x14ac:dyDescent="0.2">
      <c r="A3275" s="1">
        <v>5</v>
      </c>
      <c r="B3275" s="1">
        <v>17</v>
      </c>
      <c r="C3275" s="1">
        <v>3</v>
      </c>
      <c r="D3275">
        <v>11</v>
      </c>
      <c r="E3275">
        <v>10.6</v>
      </c>
      <c r="F3275">
        <v>97</v>
      </c>
      <c r="G3275">
        <v>0</v>
      </c>
      <c r="H3275">
        <v>0</v>
      </c>
      <c r="I3275">
        <v>0</v>
      </c>
      <c r="J3275" s="4">
        <f t="shared" si="462"/>
        <v>40.308525290075153</v>
      </c>
      <c r="K3275" s="4">
        <f t="shared" si="463"/>
        <v>-10.588353528868709</v>
      </c>
      <c r="L3275" s="5">
        <f t="shared" si="459"/>
        <v>0</v>
      </c>
      <c r="M3275" s="5">
        <f t="shared" si="460"/>
        <v>0</v>
      </c>
      <c r="N3275" s="6">
        <f t="shared" si="461"/>
        <v>0</v>
      </c>
      <c r="O3275" s="6">
        <f t="shared" si="464"/>
        <v>0</v>
      </c>
      <c r="P3275" s="6">
        <f>FORECAST(J3275,Inputs!$B$10:$B$18,Inputs!$A$10:$A$18)</f>
        <v>30.928782641574767</v>
      </c>
      <c r="Q3275" s="6">
        <f>IF(Inputs!$D$10="Yes",IF('Hourly Calcs'!P3275&gt;'Hourly Calcs'!K3275,'Hourly Calcs'!O3275,N3275+O3275),N3275+O3275)</f>
        <v>0</v>
      </c>
      <c r="R3275" s="12">
        <f t="shared" si="465"/>
        <v>0</v>
      </c>
      <c r="S3275" s="1">
        <f>IF(AND(A3275&gt;=5,A3275&lt;=9),INDEX(Demand!$C$3:$C$26,C3275),INDEX(Demand!$B$3:$B$26,C3275))</f>
        <v>350</v>
      </c>
      <c r="T3275" s="7">
        <f t="shared" si="466"/>
        <v>0</v>
      </c>
      <c r="U3275" s="7">
        <f t="shared" si="467"/>
        <v>0</v>
      </c>
    </row>
    <row r="3276" spans="1:21" x14ac:dyDescent="0.2">
      <c r="A3276" s="1">
        <v>5</v>
      </c>
      <c r="B3276" s="1">
        <v>17</v>
      </c>
      <c r="C3276" s="1">
        <v>4</v>
      </c>
      <c r="D3276">
        <v>11</v>
      </c>
      <c r="E3276">
        <v>10.8</v>
      </c>
      <c r="F3276">
        <v>99</v>
      </c>
      <c r="G3276">
        <v>0</v>
      </c>
      <c r="H3276">
        <v>0</v>
      </c>
      <c r="I3276">
        <v>0</v>
      </c>
      <c r="J3276" s="4">
        <f t="shared" si="462"/>
        <v>52.765113824545281</v>
      </c>
      <c r="K3276" s="4">
        <f t="shared" si="463"/>
        <v>-3.6353005456645775</v>
      </c>
      <c r="L3276" s="5">
        <f t="shared" si="459"/>
        <v>0</v>
      </c>
      <c r="M3276" s="5">
        <f t="shared" si="460"/>
        <v>0</v>
      </c>
      <c r="N3276" s="6">
        <f t="shared" si="461"/>
        <v>0</v>
      </c>
      <c r="O3276" s="6">
        <f t="shared" si="464"/>
        <v>0</v>
      </c>
      <c r="P3276" s="6">
        <f>FORECAST(J3276,Inputs!$B$10:$B$18,Inputs!$A$10:$A$18)</f>
        <v>31.044121424301345</v>
      </c>
      <c r="Q3276" s="6">
        <f>IF(Inputs!$D$10="Yes",IF('Hourly Calcs'!P3276&gt;'Hourly Calcs'!K3276,'Hourly Calcs'!O3276,N3276+O3276),N3276+O3276)</f>
        <v>0</v>
      </c>
      <c r="R3276" s="12">
        <f t="shared" si="465"/>
        <v>0</v>
      </c>
      <c r="S3276" s="1">
        <f>IF(AND(A3276&gt;=5,A3276&lt;=9),INDEX(Demand!$C$3:$C$26,C3276),INDEX(Demand!$B$3:$B$26,C3276))</f>
        <v>350</v>
      </c>
      <c r="T3276" s="7">
        <f t="shared" si="466"/>
        <v>0</v>
      </c>
      <c r="U3276" s="7">
        <f t="shared" si="467"/>
        <v>0</v>
      </c>
    </row>
    <row r="3277" spans="1:21" x14ac:dyDescent="0.2">
      <c r="A3277" s="1">
        <v>5</v>
      </c>
      <c r="B3277" s="1">
        <v>17</v>
      </c>
      <c r="C3277" s="1">
        <v>5</v>
      </c>
      <c r="D3277">
        <v>11.2</v>
      </c>
      <c r="E3277">
        <v>11</v>
      </c>
      <c r="F3277">
        <v>99</v>
      </c>
      <c r="G3277">
        <v>2</v>
      </c>
      <c r="H3277">
        <v>0</v>
      </c>
      <c r="I3277">
        <v>2</v>
      </c>
      <c r="J3277" s="4">
        <f t="shared" si="462"/>
        <v>64.370503079863852</v>
      </c>
      <c r="K3277" s="4">
        <f t="shared" si="463"/>
        <v>4.5527846165218762</v>
      </c>
      <c r="L3277" s="5">
        <f t="shared" si="459"/>
        <v>0</v>
      </c>
      <c r="M3277" s="5">
        <f t="shared" si="460"/>
        <v>29.447215383478124</v>
      </c>
      <c r="N3277" s="6">
        <f t="shared" si="461"/>
        <v>0</v>
      </c>
      <c r="O3277" s="6">
        <f t="shared" si="464"/>
        <v>1.8290375725550416</v>
      </c>
      <c r="P3277" s="6">
        <f>FORECAST(J3277,Inputs!$B$10:$B$18,Inputs!$A$10:$A$18)</f>
        <v>31.151578732220958</v>
      </c>
      <c r="Q3277" s="6">
        <f>IF(Inputs!$D$10="Yes",IF('Hourly Calcs'!P3277&gt;'Hourly Calcs'!K3277,'Hourly Calcs'!O3277,N3277+O3277),N3277+O3277)</f>
        <v>1.8290375725550416</v>
      </c>
      <c r="R3277" s="12">
        <f t="shared" si="465"/>
        <v>8.6915865447815577</v>
      </c>
      <c r="S3277" s="1">
        <f>IF(AND(A3277&gt;=5,A3277&lt;=9),INDEX(Demand!$C$3:$C$26,C3277),INDEX(Demand!$B$3:$B$26,C3277))</f>
        <v>350</v>
      </c>
      <c r="T3277" s="7">
        <f t="shared" si="466"/>
        <v>8.6915865447815577</v>
      </c>
      <c r="U3277" s="7">
        <f t="shared" si="467"/>
        <v>0</v>
      </c>
    </row>
    <row r="3278" spans="1:21" x14ac:dyDescent="0.2">
      <c r="A3278" s="1">
        <v>5</v>
      </c>
      <c r="B3278" s="1">
        <v>17</v>
      </c>
      <c r="C3278" s="1">
        <v>6</v>
      </c>
      <c r="D3278">
        <v>11.2</v>
      </c>
      <c r="E3278">
        <v>10.8</v>
      </c>
      <c r="F3278">
        <v>97</v>
      </c>
      <c r="G3278">
        <v>19</v>
      </c>
      <c r="H3278">
        <v>0</v>
      </c>
      <c r="I3278">
        <v>19</v>
      </c>
      <c r="J3278" s="4">
        <f t="shared" si="462"/>
        <v>75.497006659236632</v>
      </c>
      <c r="K3278" s="4">
        <f t="shared" si="463"/>
        <v>13.355423868567016</v>
      </c>
      <c r="L3278" s="5">
        <f t="shared" si="459"/>
        <v>89.502993340763368</v>
      </c>
      <c r="M3278" s="5">
        <f t="shared" si="460"/>
        <v>20.644576131432984</v>
      </c>
      <c r="N3278" s="6">
        <f t="shared" si="461"/>
        <v>0</v>
      </c>
      <c r="O3278" s="6">
        <f t="shared" si="464"/>
        <v>17.375856939272897</v>
      </c>
      <c r="P3278" s="6">
        <f>FORECAST(J3278,Inputs!$B$10:$B$18,Inputs!$A$10:$A$18)</f>
        <v>31.254601913511447</v>
      </c>
      <c r="Q3278" s="6">
        <f>IF(Inputs!$D$10="Yes",IF('Hourly Calcs'!P3278&gt;'Hourly Calcs'!K3278,'Hourly Calcs'!O3278,N3278+O3278),N3278+O3278)</f>
        <v>17.375856939272897</v>
      </c>
      <c r="R3278" s="12">
        <f t="shared" si="465"/>
        <v>82.570072175424798</v>
      </c>
      <c r="S3278" s="1">
        <f>IF(AND(A3278&gt;=5,A3278&lt;=9),INDEX(Demand!$C$3:$C$26,C3278),INDEX(Demand!$B$3:$B$26,C3278))</f>
        <v>350</v>
      </c>
      <c r="T3278" s="7">
        <f t="shared" si="466"/>
        <v>82.570072175424798</v>
      </c>
      <c r="U3278" s="7">
        <f t="shared" si="467"/>
        <v>0</v>
      </c>
    </row>
    <row r="3279" spans="1:21" x14ac:dyDescent="0.2">
      <c r="A3279" s="1">
        <v>5</v>
      </c>
      <c r="B3279" s="1">
        <v>17</v>
      </c>
      <c r="C3279" s="1">
        <v>7</v>
      </c>
      <c r="D3279">
        <v>11.4</v>
      </c>
      <c r="E3279">
        <v>10</v>
      </c>
      <c r="F3279">
        <v>91</v>
      </c>
      <c r="G3279">
        <v>127</v>
      </c>
      <c r="H3279">
        <v>26</v>
      </c>
      <c r="I3279">
        <v>119</v>
      </c>
      <c r="J3279" s="4">
        <f t="shared" si="462"/>
        <v>86.651257313013716</v>
      </c>
      <c r="K3279" s="4">
        <f t="shared" si="463"/>
        <v>22.697869755507611</v>
      </c>
      <c r="L3279" s="5">
        <f t="shared" si="459"/>
        <v>78.348742686986284</v>
      </c>
      <c r="M3279" s="5">
        <f t="shared" si="460"/>
        <v>11.302130244492389</v>
      </c>
      <c r="N3279" s="6">
        <f t="shared" si="461"/>
        <v>11.026268707886516</v>
      </c>
      <c r="O3279" s="6">
        <f t="shared" si="464"/>
        <v>108.82773556702497</v>
      </c>
      <c r="P3279" s="6">
        <f>FORECAST(J3279,Inputs!$B$10:$B$18,Inputs!$A$10:$A$18)</f>
        <v>31.357882012157532</v>
      </c>
      <c r="Q3279" s="6">
        <f>IF(Inputs!$D$10="Yes",IF('Hourly Calcs'!P3279&gt;'Hourly Calcs'!K3279,'Hourly Calcs'!O3279,N3279+O3279),N3279+O3279)</f>
        <v>108.82773556702497</v>
      </c>
      <c r="R3279" s="12">
        <f t="shared" si="465"/>
        <v>517.14939941450268</v>
      </c>
      <c r="S3279" s="1">
        <f>IF(AND(A3279&gt;=5,A3279&lt;=9),INDEX(Demand!$C$3:$C$26,C3279),INDEX(Demand!$B$3:$B$26,C3279))</f>
        <v>350</v>
      </c>
      <c r="T3279" s="7">
        <f t="shared" si="466"/>
        <v>350</v>
      </c>
      <c r="U3279" s="7">
        <f t="shared" si="467"/>
        <v>167.14939941450268</v>
      </c>
    </row>
    <row r="3280" spans="1:21" x14ac:dyDescent="0.2">
      <c r="A3280" s="1">
        <v>5</v>
      </c>
      <c r="B3280" s="1">
        <v>17</v>
      </c>
      <c r="C3280" s="1">
        <v>8</v>
      </c>
      <c r="D3280">
        <v>13.1</v>
      </c>
      <c r="E3280">
        <v>8.1</v>
      </c>
      <c r="F3280">
        <v>72</v>
      </c>
      <c r="G3280">
        <v>374</v>
      </c>
      <c r="H3280">
        <v>388</v>
      </c>
      <c r="I3280">
        <v>191</v>
      </c>
      <c r="J3280" s="4">
        <f t="shared" si="462"/>
        <v>98.504613571124352</v>
      </c>
      <c r="K3280" s="4">
        <f t="shared" si="463"/>
        <v>32.160619062719107</v>
      </c>
      <c r="L3280" s="5">
        <f t="shared" si="459"/>
        <v>66.495386428875648</v>
      </c>
      <c r="M3280" s="5">
        <f t="shared" si="460"/>
        <v>1.8393809372808931</v>
      </c>
      <c r="N3280" s="6">
        <f t="shared" si="461"/>
        <v>244.47527505401294</v>
      </c>
      <c r="O3280" s="6">
        <f t="shared" si="464"/>
        <v>174.67308817900647</v>
      </c>
      <c r="P3280" s="6">
        <f>FORECAST(J3280,Inputs!$B$10:$B$18,Inputs!$A$10:$A$18)</f>
        <v>31.467635310843743</v>
      </c>
      <c r="Q3280" s="6">
        <f>IF(Inputs!$D$10="Yes",IF('Hourly Calcs'!P3280&gt;'Hourly Calcs'!K3280,'Hourly Calcs'!O3280,N3280+O3280),N3280+O3280)</f>
        <v>419.14836323301938</v>
      </c>
      <c r="R3280" s="12">
        <f t="shared" si="465"/>
        <v>1991.793022083308</v>
      </c>
      <c r="S3280" s="1">
        <f>IF(AND(A3280&gt;=5,A3280&lt;=9),INDEX(Demand!$C$3:$C$26,C3280),INDEX(Demand!$B$3:$B$26,C3280))</f>
        <v>350</v>
      </c>
      <c r="T3280" s="7">
        <f t="shared" si="466"/>
        <v>350</v>
      </c>
      <c r="U3280" s="7">
        <f t="shared" si="467"/>
        <v>1641.793022083308</v>
      </c>
    </row>
    <row r="3281" spans="1:21" x14ac:dyDescent="0.2">
      <c r="A3281" s="1">
        <v>5</v>
      </c>
      <c r="B3281" s="1">
        <v>17</v>
      </c>
      <c r="C3281" s="1">
        <v>9</v>
      </c>
      <c r="D3281">
        <v>14.3</v>
      </c>
      <c r="E3281">
        <v>8.4</v>
      </c>
      <c r="F3281">
        <v>68</v>
      </c>
      <c r="G3281">
        <v>446</v>
      </c>
      <c r="H3281">
        <v>284</v>
      </c>
      <c r="I3281">
        <v>272</v>
      </c>
      <c r="J3281" s="4">
        <f t="shared" si="462"/>
        <v>111.99969952802705</v>
      </c>
      <c r="K3281" s="4">
        <f t="shared" si="463"/>
        <v>41.307388204963949</v>
      </c>
      <c r="L3281" s="5">
        <f t="shared" si="459"/>
        <v>53.000300471972949</v>
      </c>
      <c r="M3281" s="5">
        <f t="shared" si="460"/>
        <v>7.3073882049639494</v>
      </c>
      <c r="N3281" s="6">
        <f t="shared" si="461"/>
        <v>227.21122474025108</v>
      </c>
      <c r="O3281" s="6">
        <f t="shared" si="464"/>
        <v>248.74910986748566</v>
      </c>
      <c r="P3281" s="6">
        <f>FORECAST(J3281,Inputs!$B$10:$B$18,Inputs!$A$10:$A$18)</f>
        <v>31.592589810444693</v>
      </c>
      <c r="Q3281" s="6">
        <f>IF(Inputs!$D$10="Yes",IF('Hourly Calcs'!P3281&gt;'Hourly Calcs'!K3281,'Hourly Calcs'!O3281,N3281+O3281),N3281+O3281)</f>
        <v>475.96033460773674</v>
      </c>
      <c r="R3281" s="12">
        <f t="shared" si="465"/>
        <v>2261.7635100559651</v>
      </c>
      <c r="S3281" s="1">
        <f>IF(AND(A3281&gt;=5,A3281&lt;=9),INDEX(Demand!$C$3:$C$26,C3281),INDEX(Demand!$B$3:$B$26,C3281))</f>
        <v>350</v>
      </c>
      <c r="T3281" s="7">
        <f t="shared" si="466"/>
        <v>350</v>
      </c>
      <c r="U3281" s="7">
        <f t="shared" si="467"/>
        <v>1911.7635100559651</v>
      </c>
    </row>
    <row r="3282" spans="1:21" x14ac:dyDescent="0.2">
      <c r="A3282" s="1">
        <v>5</v>
      </c>
      <c r="B3282" s="1">
        <v>17</v>
      </c>
      <c r="C3282" s="1">
        <v>10</v>
      </c>
      <c r="D3282">
        <v>15</v>
      </c>
      <c r="E3282">
        <v>8.6999999999999993</v>
      </c>
      <c r="F3282">
        <v>66</v>
      </c>
      <c r="G3282">
        <v>640</v>
      </c>
      <c r="H3282">
        <v>509</v>
      </c>
      <c r="I3282">
        <v>269</v>
      </c>
      <c r="J3282" s="4">
        <f t="shared" si="462"/>
        <v>128.48302484599765</v>
      </c>
      <c r="K3282" s="4">
        <f t="shared" si="463"/>
        <v>49.510715867347457</v>
      </c>
      <c r="L3282" s="5">
        <f t="shared" si="459"/>
        <v>36.516975154002353</v>
      </c>
      <c r="M3282" s="5">
        <f t="shared" si="460"/>
        <v>15.510715867347457</v>
      </c>
      <c r="N3282" s="6">
        <f t="shared" si="461"/>
        <v>469.45678063493085</v>
      </c>
      <c r="O3282" s="6">
        <f t="shared" si="464"/>
        <v>246.00555350865309</v>
      </c>
      <c r="P3282" s="6">
        <f>FORECAST(J3282,Inputs!$B$10:$B$18,Inputs!$A$10:$A$18)</f>
        <v>31.745213193018493</v>
      </c>
      <c r="Q3282" s="6">
        <f>IF(Inputs!$D$10="Yes",IF('Hourly Calcs'!P3282&gt;'Hourly Calcs'!K3282,'Hourly Calcs'!O3282,N3282+O3282),N3282+O3282)</f>
        <v>715.46233414358392</v>
      </c>
      <c r="R3282" s="12">
        <f t="shared" si="465"/>
        <v>3399.8770118503107</v>
      </c>
      <c r="S3282" s="1">
        <f>IF(AND(A3282&gt;=5,A3282&lt;=9),INDEX(Demand!$C$3:$C$26,C3282),INDEX(Demand!$B$3:$B$26,C3282))</f>
        <v>600</v>
      </c>
      <c r="T3282" s="7">
        <f t="shared" si="466"/>
        <v>600</v>
      </c>
      <c r="U3282" s="7">
        <f t="shared" si="467"/>
        <v>2799.8770118503107</v>
      </c>
    </row>
    <row r="3283" spans="1:21" x14ac:dyDescent="0.2">
      <c r="A3283" s="1">
        <v>5</v>
      </c>
      <c r="B3283" s="1">
        <v>17</v>
      </c>
      <c r="C3283" s="1">
        <v>11</v>
      </c>
      <c r="D3283">
        <v>14.4</v>
      </c>
      <c r="E3283">
        <v>7.8</v>
      </c>
      <c r="F3283">
        <v>65</v>
      </c>
      <c r="G3283">
        <v>647</v>
      </c>
      <c r="H3283">
        <v>370</v>
      </c>
      <c r="I3283">
        <v>347</v>
      </c>
      <c r="J3283" s="4">
        <f t="shared" si="462"/>
        <v>149.51123855589088</v>
      </c>
      <c r="K3283" s="4">
        <f t="shared" si="463"/>
        <v>55.763881988823606</v>
      </c>
      <c r="L3283" s="5">
        <f t="shared" si="459"/>
        <v>15.488761444109116</v>
      </c>
      <c r="M3283" s="5">
        <f t="shared" si="460"/>
        <v>21.763881988823606</v>
      </c>
      <c r="N3283" s="6">
        <f t="shared" si="461"/>
        <v>365.76940890080692</v>
      </c>
      <c r="O3283" s="6">
        <f t="shared" si="464"/>
        <v>317.33801883829972</v>
      </c>
      <c r="P3283" s="6">
        <f>FORECAST(J3283,Inputs!$B$10:$B$18,Inputs!$A$10:$A$18)</f>
        <v>31.939918875517506</v>
      </c>
      <c r="Q3283" s="6">
        <f>IF(Inputs!$D$10="Yes",IF('Hourly Calcs'!P3283&gt;'Hourly Calcs'!K3283,'Hourly Calcs'!O3283,N3283+O3283),N3283+O3283)</f>
        <v>683.1074277391067</v>
      </c>
      <c r="R3283" s="12">
        <f t="shared" si="465"/>
        <v>3246.1264966162348</v>
      </c>
      <c r="S3283" s="1">
        <f>IF(AND(A3283&gt;=5,A3283&lt;=9),INDEX(Demand!$C$3:$C$26,C3283),INDEX(Demand!$B$3:$B$26,C3283))</f>
        <v>600</v>
      </c>
      <c r="T3283" s="7">
        <f t="shared" si="466"/>
        <v>600</v>
      </c>
      <c r="U3283" s="7">
        <f t="shared" si="467"/>
        <v>2646.1264966162348</v>
      </c>
    </row>
    <row r="3284" spans="1:21" x14ac:dyDescent="0.2">
      <c r="A3284" s="1">
        <v>5</v>
      </c>
      <c r="B3284" s="1">
        <v>17</v>
      </c>
      <c r="C3284" s="1">
        <v>12</v>
      </c>
      <c r="D3284">
        <v>14.7</v>
      </c>
      <c r="E3284">
        <v>9.6999999999999993</v>
      </c>
      <c r="F3284">
        <v>72</v>
      </c>
      <c r="G3284">
        <v>691</v>
      </c>
      <c r="H3284">
        <v>347</v>
      </c>
      <c r="I3284">
        <v>393</v>
      </c>
      <c r="J3284" s="4">
        <f t="shared" si="462"/>
        <v>175.23429382984011</v>
      </c>
      <c r="K3284" s="4">
        <f t="shared" si="463"/>
        <v>58.669895069525332</v>
      </c>
      <c r="L3284" s="5">
        <f t="shared" si="459"/>
        <v>10.234293829840112</v>
      </c>
      <c r="M3284" s="5">
        <f t="shared" si="460"/>
        <v>24.669895069525332</v>
      </c>
      <c r="N3284" s="6">
        <f t="shared" si="461"/>
        <v>345.01803842949096</v>
      </c>
      <c r="O3284" s="6">
        <f t="shared" si="464"/>
        <v>359.40588300706565</v>
      </c>
      <c r="P3284" s="6">
        <f>FORECAST(J3284,Inputs!$B$10:$B$18,Inputs!$A$10:$A$18)</f>
        <v>32.178095313239261</v>
      </c>
      <c r="Q3284" s="6">
        <f>IF(Inputs!$D$10="Yes",IF('Hourly Calcs'!P3284&gt;'Hourly Calcs'!K3284,'Hourly Calcs'!O3284,N3284+O3284),N3284+O3284)</f>
        <v>704.42392143655661</v>
      </c>
      <c r="R3284" s="12">
        <f t="shared" si="465"/>
        <v>3347.4224746665168</v>
      </c>
      <c r="S3284" s="1">
        <f>IF(AND(A3284&gt;=5,A3284&lt;=9),INDEX(Demand!$C$3:$C$26,C3284),INDEX(Demand!$B$3:$B$26,C3284))</f>
        <v>600</v>
      </c>
      <c r="T3284" s="7">
        <f t="shared" si="466"/>
        <v>600</v>
      </c>
      <c r="U3284" s="7">
        <f t="shared" si="467"/>
        <v>2747.4224746665168</v>
      </c>
    </row>
    <row r="3285" spans="1:21" x14ac:dyDescent="0.2">
      <c r="A3285" s="1">
        <v>5</v>
      </c>
      <c r="B3285" s="1">
        <v>17</v>
      </c>
      <c r="C3285" s="1">
        <v>13</v>
      </c>
      <c r="D3285">
        <v>14.8</v>
      </c>
      <c r="E3285">
        <v>8.6999999999999993</v>
      </c>
      <c r="F3285">
        <v>67</v>
      </c>
      <c r="G3285">
        <v>529</v>
      </c>
      <c r="H3285">
        <v>134</v>
      </c>
      <c r="I3285">
        <v>413</v>
      </c>
      <c r="J3285" s="4">
        <f t="shared" si="462"/>
        <v>201.92183386690638</v>
      </c>
      <c r="K3285" s="4">
        <f t="shared" si="463"/>
        <v>57.250572453570669</v>
      </c>
      <c r="L3285" s="5">
        <f t="shared" si="459"/>
        <v>36.921833866906383</v>
      </c>
      <c r="M3285" s="5">
        <f t="shared" si="460"/>
        <v>23.250572453570669</v>
      </c>
      <c r="N3285" s="6">
        <f t="shared" si="461"/>
        <v>125.83890525338693</v>
      </c>
      <c r="O3285" s="6">
        <f t="shared" si="464"/>
        <v>377.69625873261612</v>
      </c>
      <c r="P3285" s="6">
        <f>FORECAST(J3285,Inputs!$B$10:$B$18,Inputs!$A$10:$A$18)</f>
        <v>32.425202165434314</v>
      </c>
      <c r="Q3285" s="6">
        <f>IF(Inputs!$D$10="Yes",IF('Hourly Calcs'!P3285&gt;'Hourly Calcs'!K3285,'Hourly Calcs'!O3285,N3285+O3285),N3285+O3285)</f>
        <v>503.53516398600306</v>
      </c>
      <c r="R3285" s="12">
        <f t="shared" si="465"/>
        <v>2392.7990992614864</v>
      </c>
      <c r="S3285" s="1">
        <f>IF(AND(A3285&gt;=5,A3285&lt;=9),INDEX(Demand!$C$3:$C$26,C3285),INDEX(Demand!$B$3:$B$26,C3285))</f>
        <v>600</v>
      </c>
      <c r="T3285" s="7">
        <f t="shared" si="466"/>
        <v>600</v>
      </c>
      <c r="U3285" s="7">
        <f t="shared" si="467"/>
        <v>1792.7990992614864</v>
      </c>
    </row>
    <row r="3286" spans="1:21" x14ac:dyDescent="0.2">
      <c r="A3286" s="1">
        <v>5</v>
      </c>
      <c r="B3286" s="1">
        <v>17</v>
      </c>
      <c r="C3286" s="1">
        <v>14</v>
      </c>
      <c r="D3286">
        <v>14.2</v>
      </c>
      <c r="E3286">
        <v>9.4</v>
      </c>
      <c r="F3286">
        <v>73</v>
      </c>
      <c r="G3286">
        <v>499</v>
      </c>
      <c r="H3286">
        <v>86</v>
      </c>
      <c r="I3286">
        <v>428</v>
      </c>
      <c r="J3286" s="4">
        <f t="shared" si="462"/>
        <v>224.76127529354082</v>
      </c>
      <c r="K3286" s="4">
        <f t="shared" si="463"/>
        <v>52.01871422142564</v>
      </c>
      <c r="L3286" s="5">
        <f t="shared" si="459"/>
        <v>59.76127529354082</v>
      </c>
      <c r="M3286" s="5">
        <f t="shared" si="460"/>
        <v>18.01871422142564</v>
      </c>
      <c r="N3286" s="6">
        <f t="shared" si="461"/>
        <v>71.101551222793432</v>
      </c>
      <c r="O3286" s="6">
        <f t="shared" si="464"/>
        <v>391.41404052677893</v>
      </c>
      <c r="P3286" s="6">
        <f>FORECAST(J3286,Inputs!$B$10:$B$18,Inputs!$A$10:$A$18)</f>
        <v>32.63667847494019</v>
      </c>
      <c r="Q3286" s="6">
        <f>IF(Inputs!$D$10="Yes",IF('Hourly Calcs'!P3286&gt;'Hourly Calcs'!K3286,'Hourly Calcs'!O3286,N3286+O3286),N3286+O3286)</f>
        <v>462.51559174957237</v>
      </c>
      <c r="R3286" s="12">
        <f t="shared" si="465"/>
        <v>2197.8740919939678</v>
      </c>
      <c r="S3286" s="1">
        <f>IF(AND(A3286&gt;=5,A3286&lt;=9),INDEX(Demand!$C$3:$C$26,C3286),INDEX(Demand!$B$3:$B$26,C3286))</f>
        <v>600</v>
      </c>
      <c r="T3286" s="7">
        <f t="shared" si="466"/>
        <v>600</v>
      </c>
      <c r="U3286" s="7">
        <f t="shared" si="467"/>
        <v>1597.8740919939678</v>
      </c>
    </row>
    <row r="3287" spans="1:21" x14ac:dyDescent="0.2">
      <c r="A3287" s="1">
        <v>5</v>
      </c>
      <c r="B3287" s="1">
        <v>17</v>
      </c>
      <c r="C3287" s="1">
        <v>15</v>
      </c>
      <c r="D3287">
        <v>14.7</v>
      </c>
      <c r="E3287">
        <v>9.6999999999999993</v>
      </c>
      <c r="F3287">
        <v>72</v>
      </c>
      <c r="G3287">
        <v>439</v>
      </c>
      <c r="H3287">
        <v>123</v>
      </c>
      <c r="I3287">
        <v>347</v>
      </c>
      <c r="J3287" s="4">
        <f t="shared" si="462"/>
        <v>242.69255290777014</v>
      </c>
      <c r="K3287" s="4">
        <f t="shared" si="463"/>
        <v>44.371487209703155</v>
      </c>
      <c r="L3287" s="5">
        <f t="shared" si="459"/>
        <v>77.692552907770136</v>
      </c>
      <c r="M3287" s="5">
        <f t="shared" si="460"/>
        <v>10.371487209703155</v>
      </c>
      <c r="N3287" s="6">
        <f t="shared" si="461"/>
        <v>81.789612972845816</v>
      </c>
      <c r="O3287" s="6">
        <f t="shared" si="464"/>
        <v>317.33801883829972</v>
      </c>
      <c r="P3287" s="6">
        <f>FORECAST(J3287,Inputs!$B$10:$B$18,Inputs!$A$10:$A$18)</f>
        <v>32.802708823220094</v>
      </c>
      <c r="Q3287" s="6">
        <f>IF(Inputs!$D$10="Yes",IF('Hourly Calcs'!P3287&gt;'Hourly Calcs'!K3287,'Hourly Calcs'!O3287,N3287+O3287),N3287+O3287)</f>
        <v>399.12763181114553</v>
      </c>
      <c r="R3287" s="12">
        <f t="shared" si="465"/>
        <v>1896.6545063665635</v>
      </c>
      <c r="S3287" s="1">
        <f>IF(AND(A3287&gt;=5,A3287&lt;=9),INDEX(Demand!$C$3:$C$26,C3287),INDEX(Demand!$B$3:$B$26,C3287))</f>
        <v>600</v>
      </c>
      <c r="T3287" s="7">
        <f t="shared" si="466"/>
        <v>600</v>
      </c>
      <c r="U3287" s="7">
        <f t="shared" si="467"/>
        <v>1296.6545063665635</v>
      </c>
    </row>
    <row r="3288" spans="1:21" x14ac:dyDescent="0.2">
      <c r="A3288" s="1">
        <v>5</v>
      </c>
      <c r="B3288" s="1">
        <v>17</v>
      </c>
      <c r="C3288" s="1">
        <v>16</v>
      </c>
      <c r="D3288">
        <v>15</v>
      </c>
      <c r="E3288">
        <v>9.1999999999999993</v>
      </c>
      <c r="F3288">
        <v>68</v>
      </c>
      <c r="G3288">
        <v>355</v>
      </c>
      <c r="H3288">
        <v>113</v>
      </c>
      <c r="I3288">
        <v>283</v>
      </c>
      <c r="J3288" s="4">
        <f t="shared" si="462"/>
        <v>257.07186748097166</v>
      </c>
      <c r="K3288" s="4">
        <f t="shared" si="463"/>
        <v>35.48003831745087</v>
      </c>
      <c r="L3288" s="5">
        <f t="shared" si="459"/>
        <v>0</v>
      </c>
      <c r="M3288" s="5">
        <f t="shared" si="460"/>
        <v>1.4800383174508696</v>
      </c>
      <c r="N3288" s="6">
        <f t="shared" si="461"/>
        <v>52.514119989583662</v>
      </c>
      <c r="O3288" s="6">
        <f t="shared" si="464"/>
        <v>258.8088165165384</v>
      </c>
      <c r="P3288" s="6">
        <f>FORECAST(J3288,Inputs!$B$10:$B$18,Inputs!$A$10:$A$18)</f>
        <v>32.935850624823807</v>
      </c>
      <c r="Q3288" s="6">
        <f>IF(Inputs!$D$10="Yes",IF('Hourly Calcs'!P3288&gt;'Hourly Calcs'!K3288,'Hourly Calcs'!O3288,N3288+O3288),N3288+O3288)</f>
        <v>311.32293650612206</v>
      </c>
      <c r="R3288" s="12">
        <f t="shared" si="465"/>
        <v>1479.4065942770919</v>
      </c>
      <c r="S3288" s="1">
        <f>IF(AND(A3288&gt;=5,A3288&lt;=9),INDEX(Demand!$C$3:$C$26,C3288),INDEX(Demand!$B$3:$B$26,C3288))</f>
        <v>900</v>
      </c>
      <c r="T3288" s="7">
        <f t="shared" si="466"/>
        <v>900</v>
      </c>
      <c r="U3288" s="7">
        <f t="shared" si="467"/>
        <v>579.40659427709193</v>
      </c>
    </row>
    <row r="3289" spans="1:21" x14ac:dyDescent="0.2">
      <c r="A3289" s="1">
        <v>5</v>
      </c>
      <c r="B3289" s="1">
        <v>17</v>
      </c>
      <c r="C3289" s="1">
        <v>17</v>
      </c>
      <c r="D3289">
        <v>14.1</v>
      </c>
      <c r="E3289">
        <v>9</v>
      </c>
      <c r="F3289">
        <v>71</v>
      </c>
      <c r="G3289">
        <v>252</v>
      </c>
      <c r="H3289">
        <v>60</v>
      </c>
      <c r="I3289">
        <v>222</v>
      </c>
      <c r="J3289" s="4">
        <f t="shared" si="462"/>
        <v>269.38443512666595</v>
      </c>
      <c r="K3289" s="4">
        <f t="shared" si="463"/>
        <v>26.084725532931621</v>
      </c>
      <c r="L3289" s="5">
        <f t="shared" si="459"/>
        <v>0</v>
      </c>
      <c r="M3289" s="5">
        <f t="shared" si="460"/>
        <v>7.9152744670683788</v>
      </c>
      <c r="N3289" s="6">
        <f t="shared" si="461"/>
        <v>14.385522020198991</v>
      </c>
      <c r="O3289" s="6">
        <f t="shared" si="464"/>
        <v>203.02317055360962</v>
      </c>
      <c r="P3289" s="6">
        <f>FORECAST(J3289,Inputs!$B$10:$B$18,Inputs!$A$10:$A$18)</f>
        <v>33.049855880802461</v>
      </c>
      <c r="Q3289" s="6">
        <f>IF(Inputs!$D$10="Yes",IF('Hourly Calcs'!P3289&gt;'Hourly Calcs'!K3289,'Hourly Calcs'!O3289,N3289+O3289),N3289+O3289)</f>
        <v>203.02317055360962</v>
      </c>
      <c r="R3289" s="12">
        <f t="shared" si="465"/>
        <v>964.7661064707529</v>
      </c>
      <c r="S3289" s="1">
        <f>IF(AND(A3289&gt;=5,A3289&lt;=9),INDEX(Demand!$C$3:$C$26,C3289),INDEX(Demand!$B$3:$B$26,C3289))</f>
        <v>900</v>
      </c>
      <c r="T3289" s="7">
        <f t="shared" si="466"/>
        <v>900</v>
      </c>
      <c r="U3289" s="7">
        <f t="shared" si="467"/>
        <v>64.766106470752902</v>
      </c>
    </row>
    <row r="3290" spans="1:21" x14ac:dyDescent="0.2">
      <c r="A3290" s="1">
        <v>5</v>
      </c>
      <c r="B3290" s="1">
        <v>17</v>
      </c>
      <c r="C3290" s="1">
        <v>18</v>
      </c>
      <c r="D3290">
        <v>13.8</v>
      </c>
      <c r="E3290">
        <v>9.8000000000000007</v>
      </c>
      <c r="F3290">
        <v>77</v>
      </c>
      <c r="G3290">
        <v>189</v>
      </c>
      <c r="H3290">
        <v>125</v>
      </c>
      <c r="I3290">
        <v>147</v>
      </c>
      <c r="J3290" s="4">
        <f t="shared" si="462"/>
        <v>280.70367952999788</v>
      </c>
      <c r="K3290" s="4">
        <f t="shared" si="463"/>
        <v>16.670492538332269</v>
      </c>
      <c r="L3290" s="5">
        <f t="shared" si="459"/>
        <v>0</v>
      </c>
      <c r="M3290" s="5">
        <f t="shared" si="460"/>
        <v>17.329507461667731</v>
      </c>
      <c r="N3290" s="6">
        <f t="shared" si="461"/>
        <v>0.68571953239982275</v>
      </c>
      <c r="O3290" s="6">
        <f t="shared" si="464"/>
        <v>134.43426158279556</v>
      </c>
      <c r="P3290" s="6">
        <f>FORECAST(J3290,Inputs!$B$10:$B$18,Inputs!$A$10:$A$18)</f>
        <v>33.154663699351829</v>
      </c>
      <c r="Q3290" s="6">
        <f>IF(Inputs!$D$10="Yes",IF('Hourly Calcs'!P3290&gt;'Hourly Calcs'!K3290,'Hourly Calcs'!O3290,N3290+O3290),N3290+O3290)</f>
        <v>134.43426158279556</v>
      </c>
      <c r="R3290" s="12">
        <f t="shared" si="465"/>
        <v>638.83161104144449</v>
      </c>
      <c r="S3290" s="1">
        <f>IF(AND(A3290&gt;=5,A3290&lt;=9),INDEX(Demand!$C$3:$C$26,C3290),INDEX(Demand!$B$3:$B$26,C3290))</f>
        <v>900</v>
      </c>
      <c r="T3290" s="7">
        <f t="shared" si="466"/>
        <v>638.83161104144449</v>
      </c>
      <c r="U3290" s="7">
        <f t="shared" si="467"/>
        <v>0</v>
      </c>
    </row>
    <row r="3291" spans="1:21" x14ac:dyDescent="0.2">
      <c r="A3291" s="1">
        <v>5</v>
      </c>
      <c r="B3291" s="1">
        <v>17</v>
      </c>
      <c r="C3291" s="1">
        <v>19</v>
      </c>
      <c r="D3291">
        <v>12.5</v>
      </c>
      <c r="E3291">
        <v>5.9</v>
      </c>
      <c r="F3291">
        <v>64</v>
      </c>
      <c r="G3291">
        <v>67</v>
      </c>
      <c r="H3291">
        <v>15</v>
      </c>
      <c r="I3291">
        <v>65</v>
      </c>
      <c r="J3291" s="4">
        <f t="shared" si="462"/>
        <v>291.78043881643578</v>
      </c>
      <c r="K3291" s="4">
        <f t="shared" si="463"/>
        <v>7.6369971153253573</v>
      </c>
      <c r="L3291" s="5">
        <f t="shared" si="459"/>
        <v>0</v>
      </c>
      <c r="M3291" s="5">
        <f t="shared" si="460"/>
        <v>26.363002884674643</v>
      </c>
      <c r="N3291" s="6">
        <f t="shared" si="461"/>
        <v>0</v>
      </c>
      <c r="O3291" s="6">
        <f t="shared" si="464"/>
        <v>59.443721108038851</v>
      </c>
      <c r="P3291" s="6">
        <f>FORECAST(J3291,Inputs!$B$10:$B$18,Inputs!$A$10:$A$18)</f>
        <v>33.257226285337367</v>
      </c>
      <c r="Q3291" s="6">
        <f>IF(Inputs!$D$10="Yes",IF('Hourly Calcs'!P3291&gt;'Hourly Calcs'!K3291,'Hourly Calcs'!O3291,N3291+O3291),N3291+O3291)</f>
        <v>59.443721108038851</v>
      </c>
      <c r="R3291" s="12">
        <f t="shared" si="465"/>
        <v>282.47656270540062</v>
      </c>
      <c r="S3291" s="1">
        <f>IF(AND(A3291&gt;=5,A3291&lt;=9),INDEX(Demand!$C$3:$C$26,C3291),INDEX(Demand!$B$3:$B$26,C3291))</f>
        <v>900</v>
      </c>
      <c r="T3291" s="7">
        <f t="shared" si="466"/>
        <v>282.47656270540062</v>
      </c>
      <c r="U3291" s="7">
        <f t="shared" si="467"/>
        <v>0</v>
      </c>
    </row>
    <row r="3292" spans="1:21" x14ac:dyDescent="0.2">
      <c r="A3292" s="1">
        <v>5</v>
      </c>
      <c r="B3292" s="1">
        <v>17</v>
      </c>
      <c r="C3292" s="1">
        <v>20</v>
      </c>
      <c r="D3292">
        <v>11.7</v>
      </c>
      <c r="E3292">
        <v>6.2</v>
      </c>
      <c r="F3292">
        <v>69</v>
      </c>
      <c r="G3292">
        <v>8</v>
      </c>
      <c r="H3292">
        <v>0</v>
      </c>
      <c r="I3292">
        <v>8</v>
      </c>
      <c r="J3292" s="4">
        <f t="shared" si="462"/>
        <v>303.17054735447942</v>
      </c>
      <c r="K3292" s="4">
        <f t="shared" si="463"/>
        <v>-0.50876892748274827</v>
      </c>
      <c r="L3292" s="5">
        <f t="shared" si="459"/>
        <v>0</v>
      </c>
      <c r="M3292" s="5">
        <f t="shared" si="460"/>
        <v>0</v>
      </c>
      <c r="N3292" s="6">
        <f t="shared" si="461"/>
        <v>0</v>
      </c>
      <c r="O3292" s="6">
        <f t="shared" si="464"/>
        <v>7.3161502902201665</v>
      </c>
      <c r="P3292" s="6">
        <f>FORECAST(J3292,Inputs!$B$10:$B$18,Inputs!$A$10:$A$18)</f>
        <v>33.362690253282217</v>
      </c>
      <c r="Q3292" s="6">
        <f>IF(Inputs!$D$10="Yes",IF('Hourly Calcs'!P3292&gt;'Hourly Calcs'!K3292,'Hourly Calcs'!O3292,N3292+O3292),N3292+O3292)</f>
        <v>7.3161502902201665</v>
      </c>
      <c r="R3292" s="12">
        <f t="shared" si="465"/>
        <v>34.766346179126231</v>
      </c>
      <c r="S3292" s="1">
        <f>IF(AND(A3292&gt;=5,A3292&lt;=9),INDEX(Demand!$C$3:$C$26,C3292),INDEX(Demand!$B$3:$B$26,C3292))</f>
        <v>800</v>
      </c>
      <c r="T3292" s="7">
        <f t="shared" si="466"/>
        <v>34.766346179126231</v>
      </c>
      <c r="U3292" s="7">
        <f t="shared" si="467"/>
        <v>0</v>
      </c>
    </row>
    <row r="3293" spans="1:21" x14ac:dyDescent="0.2">
      <c r="A3293" s="1">
        <v>5</v>
      </c>
      <c r="B3293" s="1">
        <v>17</v>
      </c>
      <c r="C3293" s="1">
        <v>21</v>
      </c>
      <c r="D3293">
        <v>10.9</v>
      </c>
      <c r="E3293">
        <v>7.8</v>
      </c>
      <c r="F3293">
        <v>81</v>
      </c>
      <c r="G3293">
        <v>0</v>
      </c>
      <c r="H3293">
        <v>0</v>
      </c>
      <c r="I3293">
        <v>0</v>
      </c>
      <c r="J3293" s="4">
        <f t="shared" si="462"/>
        <v>315.29268754165173</v>
      </c>
      <c r="K3293" s="4">
        <f t="shared" si="463"/>
        <v>-8.1838009796628768</v>
      </c>
      <c r="L3293" s="5">
        <f t="shared" si="459"/>
        <v>0</v>
      </c>
      <c r="M3293" s="5">
        <f t="shared" si="460"/>
        <v>0</v>
      </c>
      <c r="N3293" s="6">
        <f t="shared" si="461"/>
        <v>0</v>
      </c>
      <c r="O3293" s="6">
        <f t="shared" si="464"/>
        <v>0</v>
      </c>
      <c r="P3293" s="6">
        <f>FORECAST(J3293,Inputs!$B$10:$B$18,Inputs!$A$10:$A$18)</f>
        <v>33.47493229205233</v>
      </c>
      <c r="Q3293" s="6">
        <f>IF(Inputs!$D$10="Yes",IF('Hourly Calcs'!P3293&gt;'Hourly Calcs'!K3293,'Hourly Calcs'!O3293,N3293+O3293),N3293+O3293)</f>
        <v>0</v>
      </c>
      <c r="R3293" s="12">
        <f t="shared" si="465"/>
        <v>0</v>
      </c>
      <c r="S3293" s="1">
        <f>IF(AND(A3293&gt;=5,A3293&lt;=9),INDEX(Demand!$C$3:$C$26,C3293),INDEX(Demand!$B$3:$B$26,C3293))</f>
        <v>700</v>
      </c>
      <c r="T3293" s="7">
        <f t="shared" si="466"/>
        <v>0</v>
      </c>
      <c r="U3293" s="7">
        <f t="shared" si="467"/>
        <v>0</v>
      </c>
    </row>
    <row r="3294" spans="1:21" x14ac:dyDescent="0.2">
      <c r="A3294" s="1">
        <v>5</v>
      </c>
      <c r="B3294" s="1">
        <v>17</v>
      </c>
      <c r="C3294" s="1">
        <v>22</v>
      </c>
      <c r="D3294">
        <v>11.7</v>
      </c>
      <c r="E3294">
        <v>5.7</v>
      </c>
      <c r="F3294">
        <v>67</v>
      </c>
      <c r="G3294">
        <v>0</v>
      </c>
      <c r="H3294">
        <v>0</v>
      </c>
      <c r="I3294">
        <v>0</v>
      </c>
      <c r="J3294" s="4">
        <f t="shared" si="462"/>
        <v>328.40808727331773</v>
      </c>
      <c r="K3294" s="4">
        <f t="shared" si="463"/>
        <v>-14.055893797249695</v>
      </c>
      <c r="L3294" s="5">
        <f t="shared" si="459"/>
        <v>0</v>
      </c>
      <c r="M3294" s="5">
        <f t="shared" si="460"/>
        <v>0</v>
      </c>
      <c r="N3294" s="6">
        <f t="shared" si="461"/>
        <v>0</v>
      </c>
      <c r="O3294" s="6">
        <f t="shared" si="464"/>
        <v>0</v>
      </c>
      <c r="P3294" s="6">
        <f>FORECAST(J3294,Inputs!$B$10:$B$18,Inputs!$A$10:$A$18)</f>
        <v>33.596371178456643</v>
      </c>
      <c r="Q3294" s="6">
        <f>IF(Inputs!$D$10="Yes",IF('Hourly Calcs'!P3294&gt;'Hourly Calcs'!K3294,'Hourly Calcs'!O3294,N3294+O3294),N3294+O3294)</f>
        <v>0</v>
      </c>
      <c r="R3294" s="12">
        <f t="shared" si="465"/>
        <v>0</v>
      </c>
      <c r="S3294" s="1">
        <f>IF(AND(A3294&gt;=5,A3294&lt;=9),INDEX(Demand!$C$3:$C$26,C3294),INDEX(Demand!$B$3:$B$26,C3294))</f>
        <v>600</v>
      </c>
      <c r="T3294" s="7">
        <f t="shared" si="466"/>
        <v>0</v>
      </c>
      <c r="U3294" s="7">
        <f t="shared" si="467"/>
        <v>0</v>
      </c>
    </row>
    <row r="3295" spans="1:21" x14ac:dyDescent="0.2">
      <c r="A3295" s="1">
        <v>5</v>
      </c>
      <c r="B3295" s="1">
        <v>17</v>
      </c>
      <c r="C3295" s="1">
        <v>23</v>
      </c>
      <c r="D3295">
        <v>11.4</v>
      </c>
      <c r="E3295">
        <v>4.5999999999999996</v>
      </c>
      <c r="F3295">
        <v>63</v>
      </c>
      <c r="G3295">
        <v>0</v>
      </c>
      <c r="H3295">
        <v>0</v>
      </c>
      <c r="I3295">
        <v>0</v>
      </c>
      <c r="J3295" s="4">
        <f t="shared" si="462"/>
        <v>342.53550389654367</v>
      </c>
      <c r="K3295" s="4">
        <f t="shared" si="463"/>
        <v>-17.995456749423269</v>
      </c>
      <c r="L3295" s="5">
        <f t="shared" si="459"/>
        <v>0</v>
      </c>
      <c r="M3295" s="5">
        <f t="shared" si="460"/>
        <v>0</v>
      </c>
      <c r="N3295" s="6">
        <f t="shared" si="461"/>
        <v>0</v>
      </c>
      <c r="O3295" s="6">
        <f t="shared" si="464"/>
        <v>0</v>
      </c>
      <c r="P3295" s="6">
        <f>FORECAST(J3295,Inputs!$B$10:$B$18,Inputs!$A$10:$A$18)</f>
        <v>33.727180591634664</v>
      </c>
      <c r="Q3295" s="6">
        <f>IF(Inputs!$D$10="Yes",IF('Hourly Calcs'!P3295&gt;'Hourly Calcs'!K3295,'Hourly Calcs'!O3295,N3295+O3295),N3295+O3295)</f>
        <v>0</v>
      </c>
      <c r="R3295" s="12">
        <f t="shared" si="465"/>
        <v>0</v>
      </c>
      <c r="S3295" s="1">
        <f>IF(AND(A3295&gt;=5,A3295&lt;=9),INDEX(Demand!$C$3:$C$26,C3295),INDEX(Demand!$B$3:$B$26,C3295))</f>
        <v>500</v>
      </c>
      <c r="T3295" s="7">
        <f t="shared" si="466"/>
        <v>0</v>
      </c>
      <c r="U3295" s="7">
        <f t="shared" si="467"/>
        <v>0</v>
      </c>
    </row>
    <row r="3296" spans="1:21" x14ac:dyDescent="0.2">
      <c r="A3296" s="1">
        <v>5</v>
      </c>
      <c r="B3296" s="1">
        <v>17</v>
      </c>
      <c r="C3296" s="1">
        <v>24</v>
      </c>
      <c r="D3296">
        <v>10.1</v>
      </c>
      <c r="E3296">
        <v>5.7</v>
      </c>
      <c r="F3296">
        <v>74</v>
      </c>
      <c r="G3296">
        <v>0</v>
      </c>
      <c r="H3296">
        <v>0</v>
      </c>
      <c r="I3296">
        <v>0</v>
      </c>
      <c r="J3296" s="4">
        <f t="shared" si="462"/>
        <v>357.36714493251196</v>
      </c>
      <c r="K3296" s="4">
        <f t="shared" si="463"/>
        <v>-19.646032289206147</v>
      </c>
      <c r="L3296" s="5">
        <f t="shared" si="459"/>
        <v>0</v>
      </c>
      <c r="M3296" s="5">
        <f t="shared" si="460"/>
        <v>0</v>
      </c>
      <c r="N3296" s="6">
        <f t="shared" si="461"/>
        <v>0</v>
      </c>
      <c r="O3296" s="6">
        <f t="shared" si="464"/>
        <v>0</v>
      </c>
      <c r="P3296" s="6">
        <f>FORECAST(J3296,Inputs!$B$10:$B$18,Inputs!$A$10:$A$18)</f>
        <v>33.864510601226961</v>
      </c>
      <c r="Q3296" s="6">
        <f>IF(Inputs!$D$10="Yes",IF('Hourly Calcs'!P3296&gt;'Hourly Calcs'!K3296,'Hourly Calcs'!O3296,N3296+O3296),N3296+O3296)</f>
        <v>0</v>
      </c>
      <c r="R3296" s="12">
        <f t="shared" si="465"/>
        <v>0</v>
      </c>
      <c r="S3296" s="1">
        <f>IF(AND(A3296&gt;=5,A3296&lt;=9),INDEX(Demand!$C$3:$C$26,C3296),INDEX(Demand!$B$3:$B$26,C3296))</f>
        <v>400</v>
      </c>
      <c r="T3296" s="7">
        <f t="shared" si="466"/>
        <v>0</v>
      </c>
      <c r="U3296" s="7">
        <f t="shared" si="467"/>
        <v>0</v>
      </c>
    </row>
    <row r="3297" spans="1:21" x14ac:dyDescent="0.2">
      <c r="A3297" s="1">
        <v>5</v>
      </c>
      <c r="B3297" s="1">
        <v>18</v>
      </c>
      <c r="C3297" s="1">
        <v>1</v>
      </c>
      <c r="D3297">
        <v>9.6</v>
      </c>
      <c r="E3297">
        <v>5.6</v>
      </c>
      <c r="F3297">
        <v>76</v>
      </c>
      <c r="G3297">
        <v>0</v>
      </c>
      <c r="H3297">
        <v>0</v>
      </c>
      <c r="I3297">
        <v>0</v>
      </c>
      <c r="J3297" s="4">
        <f t="shared" si="462"/>
        <v>12.312783479805319</v>
      </c>
      <c r="K3297" s="4">
        <f t="shared" si="463"/>
        <v>-18.834285704301919</v>
      </c>
      <c r="L3297" s="5">
        <f t="shared" si="459"/>
        <v>0</v>
      </c>
      <c r="M3297" s="5">
        <f t="shared" si="460"/>
        <v>0</v>
      </c>
      <c r="N3297" s="6">
        <f t="shared" si="461"/>
        <v>0</v>
      </c>
      <c r="O3297" s="6">
        <f t="shared" si="464"/>
        <v>0</v>
      </c>
      <c r="P3297" s="6">
        <f>FORECAST(J3297,Inputs!$B$10:$B$18,Inputs!$A$10:$A$18)</f>
        <v>30.669562809998194</v>
      </c>
      <c r="Q3297" s="6">
        <f>IF(Inputs!$D$10="Yes",IF('Hourly Calcs'!P3297&gt;'Hourly Calcs'!K3297,'Hourly Calcs'!O3297,N3297+O3297),N3297+O3297)</f>
        <v>0</v>
      </c>
      <c r="R3297" s="12">
        <f t="shared" si="465"/>
        <v>0</v>
      </c>
      <c r="S3297" s="1">
        <f>IF(AND(A3297&gt;=5,A3297&lt;=9),INDEX(Demand!$C$3:$C$26,C3297),INDEX(Demand!$B$3:$B$26,C3297))</f>
        <v>350</v>
      </c>
      <c r="T3297" s="7">
        <f t="shared" si="466"/>
        <v>0</v>
      </c>
      <c r="U3297" s="7">
        <f t="shared" si="467"/>
        <v>0</v>
      </c>
    </row>
    <row r="3298" spans="1:21" x14ac:dyDescent="0.2">
      <c r="A3298" s="1">
        <v>5</v>
      </c>
      <c r="B3298" s="1">
        <v>18</v>
      </c>
      <c r="C3298" s="1">
        <v>2</v>
      </c>
      <c r="D3298">
        <v>9.9</v>
      </c>
      <c r="E3298">
        <v>6.7</v>
      </c>
      <c r="F3298">
        <v>80</v>
      </c>
      <c r="G3298">
        <v>0</v>
      </c>
      <c r="H3298">
        <v>0</v>
      </c>
      <c r="I3298">
        <v>0</v>
      </c>
      <c r="J3298" s="4">
        <f t="shared" si="462"/>
        <v>26.731550933327242</v>
      </c>
      <c r="K3298" s="4">
        <f t="shared" si="463"/>
        <v>-15.647020153539387</v>
      </c>
      <c r="L3298" s="5">
        <f t="shared" si="459"/>
        <v>0</v>
      </c>
      <c r="M3298" s="5">
        <f t="shared" si="460"/>
        <v>0</v>
      </c>
      <c r="N3298" s="6">
        <f t="shared" si="461"/>
        <v>0</v>
      </c>
      <c r="O3298" s="6">
        <f t="shared" si="464"/>
        <v>0</v>
      </c>
      <c r="P3298" s="6">
        <f>FORECAST(J3298,Inputs!$B$10:$B$18,Inputs!$A$10:$A$18)</f>
        <v>30.803069916049324</v>
      </c>
      <c r="Q3298" s="6">
        <f>IF(Inputs!$D$10="Yes",IF('Hourly Calcs'!P3298&gt;'Hourly Calcs'!K3298,'Hourly Calcs'!O3298,N3298+O3298),N3298+O3298)</f>
        <v>0</v>
      </c>
      <c r="R3298" s="12">
        <f t="shared" si="465"/>
        <v>0</v>
      </c>
      <c r="S3298" s="1">
        <f>IF(AND(A3298&gt;=5,A3298&lt;=9),INDEX(Demand!$C$3:$C$26,C3298),INDEX(Demand!$B$3:$B$26,C3298))</f>
        <v>350</v>
      </c>
      <c r="T3298" s="7">
        <f t="shared" si="466"/>
        <v>0</v>
      </c>
      <c r="U3298" s="7">
        <f t="shared" si="467"/>
        <v>0</v>
      </c>
    </row>
    <row r="3299" spans="1:21" x14ac:dyDescent="0.2">
      <c r="A3299" s="1">
        <v>5</v>
      </c>
      <c r="B3299" s="1">
        <v>18</v>
      </c>
      <c r="C3299" s="1">
        <v>3</v>
      </c>
      <c r="D3299">
        <v>10.1</v>
      </c>
      <c r="E3299">
        <v>6.9</v>
      </c>
      <c r="F3299">
        <v>80</v>
      </c>
      <c r="G3299">
        <v>0</v>
      </c>
      <c r="H3299">
        <v>0</v>
      </c>
      <c r="I3299">
        <v>0</v>
      </c>
      <c r="J3299" s="4">
        <f t="shared" si="462"/>
        <v>40.203196440602284</v>
      </c>
      <c r="K3299" s="4">
        <f t="shared" si="463"/>
        <v>-10.391953608861442</v>
      </c>
      <c r="L3299" s="5">
        <f t="shared" ref="L3299:L3362" si="468">IF(ABS($B$5-J3299)&gt;90,0,ABS($B$5-J3299))</f>
        <v>0</v>
      </c>
      <c r="M3299" s="5">
        <f t="shared" ref="M3299:M3362" si="469">IF(K3299&gt;0,ABS($B$4-K3299),0)</f>
        <v>0</v>
      </c>
      <c r="N3299" s="6">
        <f t="shared" si="461"/>
        <v>0</v>
      </c>
      <c r="O3299" s="6">
        <f t="shared" si="464"/>
        <v>0</v>
      </c>
      <c r="P3299" s="6">
        <f>FORECAST(J3299,Inputs!$B$10:$B$18,Inputs!$A$10:$A$18)</f>
        <v>30.927807374450019</v>
      </c>
      <c r="Q3299" s="6">
        <f>IF(Inputs!$D$10="Yes",IF('Hourly Calcs'!P3299&gt;'Hourly Calcs'!K3299,'Hourly Calcs'!O3299,N3299+O3299),N3299+O3299)</f>
        <v>0</v>
      </c>
      <c r="R3299" s="12">
        <f t="shared" si="465"/>
        <v>0</v>
      </c>
      <c r="S3299" s="1">
        <f>IF(AND(A3299&gt;=5,A3299&lt;=9),INDEX(Demand!$C$3:$C$26,C3299),INDEX(Demand!$B$3:$B$26,C3299))</f>
        <v>350</v>
      </c>
      <c r="T3299" s="7">
        <f t="shared" si="466"/>
        <v>0</v>
      </c>
      <c r="U3299" s="7">
        <f t="shared" si="467"/>
        <v>0</v>
      </c>
    </row>
    <row r="3300" spans="1:21" x14ac:dyDescent="0.2">
      <c r="A3300" s="1">
        <v>5</v>
      </c>
      <c r="B3300" s="1">
        <v>18</v>
      </c>
      <c r="C3300" s="1">
        <v>4</v>
      </c>
      <c r="D3300">
        <v>10.4</v>
      </c>
      <c r="E3300">
        <v>8.4</v>
      </c>
      <c r="F3300">
        <v>87</v>
      </c>
      <c r="G3300">
        <v>0</v>
      </c>
      <c r="H3300">
        <v>0</v>
      </c>
      <c r="I3300">
        <v>0</v>
      </c>
      <c r="J3300" s="4">
        <f t="shared" si="462"/>
        <v>52.639618699759623</v>
      </c>
      <c r="K3300" s="4">
        <f t="shared" si="463"/>
        <v>-3.4482954098984493</v>
      </c>
      <c r="L3300" s="5">
        <f t="shared" si="468"/>
        <v>0</v>
      </c>
      <c r="M3300" s="5">
        <f t="shared" si="469"/>
        <v>0</v>
      </c>
      <c r="N3300" s="6">
        <f t="shared" si="461"/>
        <v>0</v>
      </c>
      <c r="O3300" s="6">
        <f t="shared" si="464"/>
        <v>0</v>
      </c>
      <c r="P3300" s="6">
        <f>FORECAST(J3300,Inputs!$B$10:$B$18,Inputs!$A$10:$A$18)</f>
        <v>31.04295943240518</v>
      </c>
      <c r="Q3300" s="6">
        <f>IF(Inputs!$D$10="Yes",IF('Hourly Calcs'!P3300&gt;'Hourly Calcs'!K3300,'Hourly Calcs'!O3300,N3300+O3300),N3300+O3300)</f>
        <v>0</v>
      </c>
      <c r="R3300" s="12">
        <f t="shared" si="465"/>
        <v>0</v>
      </c>
      <c r="S3300" s="1">
        <f>IF(AND(A3300&gt;=5,A3300&lt;=9),INDEX(Demand!$C$3:$C$26,C3300),INDEX(Demand!$B$3:$B$26,C3300))</f>
        <v>350</v>
      </c>
      <c r="T3300" s="7">
        <f t="shared" si="466"/>
        <v>0</v>
      </c>
      <c r="U3300" s="7">
        <f t="shared" si="467"/>
        <v>0</v>
      </c>
    </row>
    <row r="3301" spans="1:21" x14ac:dyDescent="0.2">
      <c r="A3301" s="1">
        <v>5</v>
      </c>
      <c r="B3301" s="1">
        <v>18</v>
      </c>
      <c r="C3301" s="1">
        <v>5</v>
      </c>
      <c r="D3301">
        <v>10.3</v>
      </c>
      <c r="E3301">
        <v>6.5</v>
      </c>
      <c r="F3301">
        <v>77</v>
      </c>
      <c r="G3301">
        <v>3</v>
      </c>
      <c r="H3301">
        <v>0</v>
      </c>
      <c r="I3301">
        <v>3</v>
      </c>
      <c r="J3301" s="4">
        <f t="shared" si="462"/>
        <v>64.229632425442404</v>
      </c>
      <c r="K3301" s="4">
        <f t="shared" si="463"/>
        <v>4.7184276757386385</v>
      </c>
      <c r="L3301" s="5">
        <f t="shared" si="468"/>
        <v>0</v>
      </c>
      <c r="M3301" s="5">
        <f t="shared" si="469"/>
        <v>29.281572324261361</v>
      </c>
      <c r="N3301" s="6">
        <f t="shared" si="461"/>
        <v>0</v>
      </c>
      <c r="O3301" s="6">
        <f t="shared" si="464"/>
        <v>2.7435563588325627</v>
      </c>
      <c r="P3301" s="6">
        <f>FORECAST(J3301,Inputs!$B$10:$B$18,Inputs!$A$10:$A$18)</f>
        <v>31.15027437430965</v>
      </c>
      <c r="Q3301" s="6">
        <f>IF(Inputs!$D$10="Yes",IF('Hourly Calcs'!P3301&gt;'Hourly Calcs'!K3301,'Hourly Calcs'!O3301,N3301+O3301),N3301+O3301)</f>
        <v>2.7435563588325627</v>
      </c>
      <c r="R3301" s="12">
        <f t="shared" si="465"/>
        <v>13.037379817172337</v>
      </c>
      <c r="S3301" s="1">
        <f>IF(AND(A3301&gt;=5,A3301&lt;=9),INDEX(Demand!$C$3:$C$26,C3301),INDEX(Demand!$B$3:$B$26,C3301))</f>
        <v>350</v>
      </c>
      <c r="T3301" s="7">
        <f t="shared" si="466"/>
        <v>13.037379817172337</v>
      </c>
      <c r="U3301" s="7">
        <f t="shared" si="467"/>
        <v>0</v>
      </c>
    </row>
    <row r="3302" spans="1:21" x14ac:dyDescent="0.2">
      <c r="A3302" s="1">
        <v>5</v>
      </c>
      <c r="B3302" s="1">
        <v>18</v>
      </c>
      <c r="C3302" s="1">
        <v>6</v>
      </c>
      <c r="D3302">
        <v>11</v>
      </c>
      <c r="E3302">
        <v>7.3</v>
      </c>
      <c r="F3302">
        <v>78</v>
      </c>
      <c r="G3302">
        <v>40</v>
      </c>
      <c r="H3302">
        <v>0</v>
      </c>
      <c r="I3302">
        <v>40</v>
      </c>
      <c r="J3302" s="4">
        <f t="shared" si="462"/>
        <v>75.34287039945292</v>
      </c>
      <c r="K3302" s="4">
        <f t="shared" si="463"/>
        <v>13.516724150056064</v>
      </c>
      <c r="L3302" s="5">
        <f t="shared" si="468"/>
        <v>89.65712960054708</v>
      </c>
      <c r="M3302" s="5">
        <f t="shared" si="469"/>
        <v>20.483275849943936</v>
      </c>
      <c r="N3302" s="6">
        <f t="shared" si="461"/>
        <v>0</v>
      </c>
      <c r="O3302" s="6">
        <f t="shared" si="464"/>
        <v>36.580751451100831</v>
      </c>
      <c r="P3302" s="6">
        <f>FORECAST(J3302,Inputs!$B$10:$B$18,Inputs!$A$10:$A$18)</f>
        <v>31.253174725920857</v>
      </c>
      <c r="Q3302" s="6">
        <f>IF(Inputs!$D$10="Yes",IF('Hourly Calcs'!P3302&gt;'Hourly Calcs'!K3302,'Hourly Calcs'!O3302,N3302+O3302),N3302+O3302)</f>
        <v>36.580751451100831</v>
      </c>
      <c r="R3302" s="12">
        <f t="shared" si="465"/>
        <v>173.83173089563115</v>
      </c>
      <c r="S3302" s="1">
        <f>IF(AND(A3302&gt;=5,A3302&lt;=9),INDEX(Demand!$C$3:$C$26,C3302),INDEX(Demand!$B$3:$B$26,C3302))</f>
        <v>350</v>
      </c>
      <c r="T3302" s="7">
        <f t="shared" si="466"/>
        <v>173.83173089563115</v>
      </c>
      <c r="U3302" s="7">
        <f t="shared" si="467"/>
        <v>0</v>
      </c>
    </row>
    <row r="3303" spans="1:21" x14ac:dyDescent="0.2">
      <c r="A3303" s="1">
        <v>5</v>
      </c>
      <c r="B3303" s="1">
        <v>18</v>
      </c>
      <c r="C3303" s="1">
        <v>7</v>
      </c>
      <c r="D3303">
        <v>12.2</v>
      </c>
      <c r="E3303">
        <v>7.1</v>
      </c>
      <c r="F3303">
        <v>71</v>
      </c>
      <c r="G3303">
        <v>129</v>
      </c>
      <c r="H3303">
        <v>20</v>
      </c>
      <c r="I3303">
        <v>123</v>
      </c>
      <c r="J3303" s="4">
        <f t="shared" si="462"/>
        <v>86.484029292000102</v>
      </c>
      <c r="K3303" s="4">
        <f t="shared" si="463"/>
        <v>22.855304063085768</v>
      </c>
      <c r="L3303" s="5">
        <f t="shared" si="468"/>
        <v>78.515970707999898</v>
      </c>
      <c r="M3303" s="5">
        <f t="shared" si="469"/>
        <v>11.144695936914232</v>
      </c>
      <c r="N3303" s="6">
        <f t="shared" si="461"/>
        <v>8.4918811790858975</v>
      </c>
      <c r="O3303" s="6">
        <f t="shared" si="464"/>
        <v>112.48581071213506</v>
      </c>
      <c r="P3303" s="6">
        <f>FORECAST(J3303,Inputs!$B$10:$B$18,Inputs!$A$10:$A$18)</f>
        <v>31.356333604555555</v>
      </c>
      <c r="Q3303" s="6">
        <f>IF(Inputs!$D$10="Yes",IF('Hourly Calcs'!P3303&gt;'Hourly Calcs'!K3303,'Hourly Calcs'!O3303,N3303+O3303),N3303+O3303)</f>
        <v>112.48581071213506</v>
      </c>
      <c r="R3303" s="12">
        <f t="shared" si="465"/>
        <v>534.5325725040658</v>
      </c>
      <c r="S3303" s="1">
        <f>IF(AND(A3303&gt;=5,A3303&lt;=9),INDEX(Demand!$C$3:$C$26,C3303),INDEX(Demand!$B$3:$B$26,C3303))</f>
        <v>350</v>
      </c>
      <c r="T3303" s="7">
        <f t="shared" si="466"/>
        <v>350</v>
      </c>
      <c r="U3303" s="7">
        <f t="shared" si="467"/>
        <v>184.5325725040658</v>
      </c>
    </row>
    <row r="3304" spans="1:21" x14ac:dyDescent="0.2">
      <c r="A3304" s="1">
        <v>5</v>
      </c>
      <c r="B3304" s="1">
        <v>18</v>
      </c>
      <c r="C3304" s="1">
        <v>8</v>
      </c>
      <c r="D3304">
        <v>13.8</v>
      </c>
      <c r="E3304">
        <v>7.1</v>
      </c>
      <c r="F3304">
        <v>64</v>
      </c>
      <c r="G3304">
        <v>237</v>
      </c>
      <c r="H3304">
        <v>69</v>
      </c>
      <c r="I3304">
        <v>204</v>
      </c>
      <c r="J3304" s="4">
        <f t="shared" si="462"/>
        <v>98.32392622781947</v>
      </c>
      <c r="K3304" s="4">
        <f t="shared" si="463"/>
        <v>32.31919146300018</v>
      </c>
      <c r="L3304" s="5">
        <f t="shared" si="468"/>
        <v>66.67607377218053</v>
      </c>
      <c r="M3304" s="5">
        <f t="shared" si="469"/>
        <v>1.6808085369998196</v>
      </c>
      <c r="N3304" s="6">
        <f t="shared" si="461"/>
        <v>43.49310015735513</v>
      </c>
      <c r="O3304" s="6">
        <f t="shared" si="464"/>
        <v>186.56183240061424</v>
      </c>
      <c r="P3304" s="6">
        <f>FORECAST(J3304,Inputs!$B$10:$B$18,Inputs!$A$10:$A$18)</f>
        <v>31.465962279887215</v>
      </c>
      <c r="Q3304" s="6">
        <f>IF(Inputs!$D$10="Yes",IF('Hourly Calcs'!P3304&gt;'Hourly Calcs'!K3304,'Hourly Calcs'!O3304,N3304+O3304),N3304+O3304)</f>
        <v>230.05493255796938</v>
      </c>
      <c r="R3304" s="12">
        <f t="shared" si="465"/>
        <v>1093.2210395154705</v>
      </c>
      <c r="S3304" s="1">
        <f>IF(AND(A3304&gt;=5,A3304&lt;=9),INDEX(Demand!$C$3:$C$26,C3304),INDEX(Demand!$B$3:$B$26,C3304))</f>
        <v>350</v>
      </c>
      <c r="T3304" s="7">
        <f t="shared" si="466"/>
        <v>350</v>
      </c>
      <c r="U3304" s="7">
        <f t="shared" si="467"/>
        <v>743.22103951547047</v>
      </c>
    </row>
    <row r="3305" spans="1:21" x14ac:dyDescent="0.2">
      <c r="A3305" s="1">
        <v>5</v>
      </c>
      <c r="B3305" s="1">
        <v>18</v>
      </c>
      <c r="C3305" s="1">
        <v>9</v>
      </c>
      <c r="D3305">
        <v>14.9</v>
      </c>
      <c r="E3305">
        <v>8.1999999999999993</v>
      </c>
      <c r="F3305">
        <v>64</v>
      </c>
      <c r="G3305">
        <v>341</v>
      </c>
      <c r="H3305">
        <v>111</v>
      </c>
      <c r="I3305">
        <v>272</v>
      </c>
      <c r="J3305" s="4">
        <f t="shared" si="462"/>
        <v>111.80777263646169</v>
      </c>
      <c r="K3305" s="4">
        <f t="shared" si="463"/>
        <v>41.473776589241304</v>
      </c>
      <c r="L3305" s="5">
        <f t="shared" si="468"/>
        <v>53.192227363538308</v>
      </c>
      <c r="M3305" s="5">
        <f t="shared" si="469"/>
        <v>7.4737765892413037</v>
      </c>
      <c r="N3305" s="6">
        <f t="shared" si="461"/>
        <v>88.808575159122427</v>
      </c>
      <c r="O3305" s="6">
        <f t="shared" si="464"/>
        <v>248.74910986748566</v>
      </c>
      <c r="P3305" s="6">
        <f>FORECAST(J3305,Inputs!$B$10:$B$18,Inputs!$A$10:$A$18)</f>
        <v>31.590812709596864</v>
      </c>
      <c r="Q3305" s="6">
        <f>IF(Inputs!$D$10="Yes",IF('Hourly Calcs'!P3305&gt;'Hourly Calcs'!K3305,'Hourly Calcs'!O3305,N3305+O3305),N3305+O3305)</f>
        <v>337.55768502660806</v>
      </c>
      <c r="R3305" s="12">
        <f t="shared" si="465"/>
        <v>1604.0741192464413</v>
      </c>
      <c r="S3305" s="1">
        <f>IF(AND(A3305&gt;=5,A3305&lt;=9),INDEX(Demand!$C$3:$C$26,C3305),INDEX(Demand!$B$3:$B$26,C3305))</f>
        <v>350</v>
      </c>
      <c r="T3305" s="7">
        <f t="shared" si="466"/>
        <v>350</v>
      </c>
      <c r="U3305" s="7">
        <f t="shared" si="467"/>
        <v>1254.0741192464413</v>
      </c>
    </row>
    <row r="3306" spans="1:21" x14ac:dyDescent="0.2">
      <c r="A3306" s="1">
        <v>5</v>
      </c>
      <c r="B3306" s="1">
        <v>18</v>
      </c>
      <c r="C3306" s="1">
        <v>10</v>
      </c>
      <c r="D3306">
        <v>15.2</v>
      </c>
      <c r="E3306">
        <v>7.3</v>
      </c>
      <c r="F3306">
        <v>59</v>
      </c>
      <c r="G3306">
        <v>565</v>
      </c>
      <c r="H3306">
        <v>303</v>
      </c>
      <c r="I3306">
        <v>343</v>
      </c>
      <c r="J3306" s="4">
        <f t="shared" si="462"/>
        <v>128.29279648264088</v>
      </c>
      <c r="K3306" s="4">
        <f t="shared" si="463"/>
        <v>49.692717540606814</v>
      </c>
      <c r="L3306" s="5">
        <f t="shared" si="468"/>
        <v>36.707203517359119</v>
      </c>
      <c r="M3306" s="5">
        <f t="shared" si="469"/>
        <v>15.692717540606814</v>
      </c>
      <c r="N3306" s="6">
        <f t="shared" si="461"/>
        <v>279.43121715697811</v>
      </c>
      <c r="O3306" s="6">
        <f t="shared" si="464"/>
        <v>313.67994369318961</v>
      </c>
      <c r="P3306" s="6">
        <f>FORECAST(J3306,Inputs!$B$10:$B$18,Inputs!$A$10:$A$18)</f>
        <v>31.74345181928371</v>
      </c>
      <c r="Q3306" s="6">
        <f>IF(Inputs!$D$10="Yes",IF('Hourly Calcs'!P3306&gt;'Hourly Calcs'!K3306,'Hourly Calcs'!O3306,N3306+O3306),N3306+O3306)</f>
        <v>593.11116085016772</v>
      </c>
      <c r="R3306" s="12">
        <f t="shared" si="465"/>
        <v>2818.4642363599969</v>
      </c>
      <c r="S3306" s="1">
        <f>IF(AND(A3306&gt;=5,A3306&lt;=9),INDEX(Demand!$C$3:$C$26,C3306),INDEX(Demand!$B$3:$B$26,C3306))</f>
        <v>600</v>
      </c>
      <c r="T3306" s="7">
        <f t="shared" si="466"/>
        <v>600</v>
      </c>
      <c r="U3306" s="7">
        <f t="shared" si="467"/>
        <v>2218.4642363599969</v>
      </c>
    </row>
    <row r="3307" spans="1:21" x14ac:dyDescent="0.2">
      <c r="A3307" s="1">
        <v>5</v>
      </c>
      <c r="B3307" s="1">
        <v>18</v>
      </c>
      <c r="C3307" s="1">
        <v>11</v>
      </c>
      <c r="D3307">
        <v>16.600000000000001</v>
      </c>
      <c r="E3307">
        <v>8</v>
      </c>
      <c r="F3307">
        <v>57</v>
      </c>
      <c r="G3307">
        <v>813</v>
      </c>
      <c r="H3307">
        <v>691</v>
      </c>
      <c r="I3307">
        <v>249</v>
      </c>
      <c r="J3307" s="4">
        <f t="shared" si="462"/>
        <v>149.36248151999686</v>
      </c>
      <c r="K3307" s="4">
        <f t="shared" si="463"/>
        <v>55.967006142867447</v>
      </c>
      <c r="L3307" s="5">
        <f t="shared" si="468"/>
        <v>15.637518480003138</v>
      </c>
      <c r="M3307" s="5">
        <f t="shared" si="469"/>
        <v>21.967006142867447</v>
      </c>
      <c r="N3307" s="6">
        <f t="shared" si="461"/>
        <v>682.99537468211361</v>
      </c>
      <c r="O3307" s="6">
        <f t="shared" si="464"/>
        <v>227.71517778310269</v>
      </c>
      <c r="P3307" s="6">
        <f>FORECAST(J3307,Inputs!$B$10:$B$18,Inputs!$A$10:$A$18)</f>
        <v>31.938541495555526</v>
      </c>
      <c r="Q3307" s="6">
        <f>IF(Inputs!$D$10="Yes",IF('Hourly Calcs'!P3307&gt;'Hourly Calcs'!K3307,'Hourly Calcs'!O3307,N3307+O3307),N3307+O3307)</f>
        <v>910.71055246521632</v>
      </c>
      <c r="R3307" s="12">
        <f t="shared" si="465"/>
        <v>4327.6965453147077</v>
      </c>
      <c r="S3307" s="1">
        <f>IF(AND(A3307&gt;=5,A3307&lt;=9),INDEX(Demand!$C$3:$C$26,C3307),INDEX(Demand!$B$3:$B$26,C3307))</f>
        <v>600</v>
      </c>
      <c r="T3307" s="7">
        <f t="shared" si="466"/>
        <v>600</v>
      </c>
      <c r="U3307" s="7">
        <f t="shared" si="467"/>
        <v>3727.6965453147077</v>
      </c>
    </row>
    <row r="3308" spans="1:21" x14ac:dyDescent="0.2">
      <c r="A3308" s="1">
        <v>5</v>
      </c>
      <c r="B3308" s="1">
        <v>18</v>
      </c>
      <c r="C3308" s="1">
        <v>12</v>
      </c>
      <c r="D3308">
        <v>17.2</v>
      </c>
      <c r="E3308">
        <v>8.6</v>
      </c>
      <c r="F3308">
        <v>57</v>
      </c>
      <c r="G3308">
        <v>861</v>
      </c>
      <c r="H3308">
        <v>808</v>
      </c>
      <c r="I3308">
        <v>167</v>
      </c>
      <c r="J3308" s="4">
        <f t="shared" si="462"/>
        <v>175.19295904320839</v>
      </c>
      <c r="K3308" s="4">
        <f t="shared" si="463"/>
        <v>58.888227941636174</v>
      </c>
      <c r="L3308" s="5">
        <f t="shared" si="468"/>
        <v>10.19295904320839</v>
      </c>
      <c r="M3308" s="5">
        <f t="shared" si="469"/>
        <v>24.888227941636174</v>
      </c>
      <c r="N3308" s="6">
        <f t="shared" si="461"/>
        <v>803.2889505998279</v>
      </c>
      <c r="O3308" s="6">
        <f t="shared" si="464"/>
        <v>152.72463730834596</v>
      </c>
      <c r="P3308" s="6">
        <f>FORECAST(J3308,Inputs!$B$10:$B$18,Inputs!$A$10:$A$18)</f>
        <v>32.17771258373341</v>
      </c>
      <c r="Q3308" s="6">
        <f>IF(Inputs!$D$10="Yes",IF('Hourly Calcs'!P3308&gt;'Hourly Calcs'!K3308,'Hourly Calcs'!O3308,N3308+O3308),N3308+O3308)</f>
        <v>956.0135879081738</v>
      </c>
      <c r="R3308" s="12">
        <f t="shared" si="465"/>
        <v>4542.9765697396415</v>
      </c>
      <c r="S3308" s="1">
        <f>IF(AND(A3308&gt;=5,A3308&lt;=9),INDEX(Demand!$C$3:$C$26,C3308),INDEX(Demand!$B$3:$B$26,C3308))</f>
        <v>600</v>
      </c>
      <c r="T3308" s="7">
        <f t="shared" si="466"/>
        <v>600</v>
      </c>
      <c r="U3308" s="7">
        <f t="shared" si="467"/>
        <v>3942.9765697396415</v>
      </c>
    </row>
    <row r="3309" spans="1:21" x14ac:dyDescent="0.2">
      <c r="A3309" s="1">
        <v>5</v>
      </c>
      <c r="B3309" s="1">
        <v>18</v>
      </c>
      <c r="C3309" s="1">
        <v>13</v>
      </c>
      <c r="D3309">
        <v>17.100000000000001</v>
      </c>
      <c r="E3309">
        <v>7.9</v>
      </c>
      <c r="F3309">
        <v>55</v>
      </c>
      <c r="G3309">
        <v>845</v>
      </c>
      <c r="H3309">
        <v>719</v>
      </c>
      <c r="I3309">
        <v>224</v>
      </c>
      <c r="J3309" s="4">
        <f t="shared" si="462"/>
        <v>202.00726503143514</v>
      </c>
      <c r="K3309" s="4">
        <f t="shared" si="463"/>
        <v>57.464825829562443</v>
      </c>
      <c r="L3309" s="5">
        <f t="shared" si="468"/>
        <v>37.007265031435139</v>
      </c>
      <c r="M3309" s="5">
        <f t="shared" si="469"/>
        <v>23.464825829562443</v>
      </c>
      <c r="N3309" s="6">
        <f t="shared" si="461"/>
        <v>675.20655380040455</v>
      </c>
      <c r="O3309" s="6">
        <f t="shared" si="464"/>
        <v>204.85220812616467</v>
      </c>
      <c r="P3309" s="6">
        <f>FORECAST(J3309,Inputs!$B$10:$B$18,Inputs!$A$10:$A$18)</f>
        <v>32.425993194735511</v>
      </c>
      <c r="Q3309" s="6">
        <f>IF(Inputs!$D$10="Yes",IF('Hourly Calcs'!P3309&gt;'Hourly Calcs'!K3309,'Hourly Calcs'!O3309,N3309+O3309),N3309+O3309)</f>
        <v>880.05876192656922</v>
      </c>
      <c r="R3309" s="12">
        <f t="shared" si="465"/>
        <v>4182.0392366750566</v>
      </c>
      <c r="S3309" s="1">
        <f>IF(AND(A3309&gt;=5,A3309&lt;=9),INDEX(Demand!$C$3:$C$26,C3309),INDEX(Demand!$B$3:$B$26,C3309))</f>
        <v>600</v>
      </c>
      <c r="T3309" s="7">
        <f t="shared" si="466"/>
        <v>600</v>
      </c>
      <c r="U3309" s="7">
        <f t="shared" si="467"/>
        <v>3582.0392366750566</v>
      </c>
    </row>
    <row r="3310" spans="1:21" x14ac:dyDescent="0.2">
      <c r="A3310" s="1">
        <v>5</v>
      </c>
      <c r="B3310" s="1">
        <v>18</v>
      </c>
      <c r="C3310" s="1">
        <v>14</v>
      </c>
      <c r="D3310">
        <v>17.8</v>
      </c>
      <c r="E3310">
        <v>7.9</v>
      </c>
      <c r="F3310">
        <v>52</v>
      </c>
      <c r="G3310">
        <v>798</v>
      </c>
      <c r="H3310">
        <v>732</v>
      </c>
      <c r="I3310">
        <v>194</v>
      </c>
      <c r="J3310" s="4">
        <f t="shared" si="462"/>
        <v>224.91665783722374</v>
      </c>
      <c r="K3310" s="4">
        <f t="shared" si="463"/>
        <v>52.215748079791453</v>
      </c>
      <c r="L3310" s="5">
        <f t="shared" si="468"/>
        <v>59.916657837223738</v>
      </c>
      <c r="M3310" s="5">
        <f t="shared" si="469"/>
        <v>18.215748079791453</v>
      </c>
      <c r="N3310" s="6">
        <f t="shared" si="461"/>
        <v>605.32384989137358</v>
      </c>
      <c r="O3310" s="6">
        <f t="shared" si="464"/>
        <v>177.41664453783903</v>
      </c>
      <c r="P3310" s="6">
        <f>FORECAST(J3310,Inputs!$B$10:$B$18,Inputs!$A$10:$A$18)</f>
        <v>32.638117202196511</v>
      </c>
      <c r="Q3310" s="6">
        <f>IF(Inputs!$D$10="Yes",IF('Hourly Calcs'!P3310&gt;'Hourly Calcs'!K3310,'Hourly Calcs'!O3310,N3310+O3310),N3310+O3310)</f>
        <v>782.74049442921262</v>
      </c>
      <c r="R3310" s="12">
        <f t="shared" si="465"/>
        <v>3719.5828295276183</v>
      </c>
      <c r="S3310" s="1">
        <f>IF(AND(A3310&gt;=5,A3310&lt;=9),INDEX(Demand!$C$3:$C$26,C3310),INDEX(Demand!$B$3:$B$26,C3310))</f>
        <v>600</v>
      </c>
      <c r="T3310" s="7">
        <f t="shared" si="466"/>
        <v>600</v>
      </c>
      <c r="U3310" s="7">
        <f t="shared" si="467"/>
        <v>3119.5828295276183</v>
      </c>
    </row>
    <row r="3311" spans="1:21" x14ac:dyDescent="0.2">
      <c r="A3311" s="1">
        <v>5</v>
      </c>
      <c r="B3311" s="1">
        <v>18</v>
      </c>
      <c r="C3311" s="1">
        <v>15</v>
      </c>
      <c r="D3311">
        <v>15.8</v>
      </c>
      <c r="E3311">
        <v>8.4</v>
      </c>
      <c r="F3311">
        <v>61</v>
      </c>
      <c r="G3311">
        <v>441</v>
      </c>
      <c r="H3311">
        <v>132</v>
      </c>
      <c r="I3311">
        <v>342</v>
      </c>
      <c r="J3311" s="4">
        <f t="shared" si="462"/>
        <v>242.86489880816185</v>
      </c>
      <c r="K3311" s="4">
        <f t="shared" si="463"/>
        <v>44.552291090287206</v>
      </c>
      <c r="L3311" s="5">
        <f t="shared" si="468"/>
        <v>77.864898808161854</v>
      </c>
      <c r="M3311" s="5">
        <f t="shared" si="469"/>
        <v>10.552291090287206</v>
      </c>
      <c r="N3311" s="6">
        <f t="shared" si="461"/>
        <v>87.831273170648387</v>
      </c>
      <c r="O3311" s="6">
        <f t="shared" si="464"/>
        <v>312.76542490691213</v>
      </c>
      <c r="P3311" s="6">
        <f>FORECAST(J3311,Inputs!$B$10:$B$18,Inputs!$A$10:$A$18)</f>
        <v>32.804304618594088</v>
      </c>
      <c r="Q3311" s="6">
        <f>IF(Inputs!$D$10="Yes",IF('Hourly Calcs'!P3311&gt;'Hourly Calcs'!K3311,'Hourly Calcs'!O3311,N3311+O3311),N3311+O3311)</f>
        <v>400.59669807756052</v>
      </c>
      <c r="R3311" s="12">
        <f t="shared" si="465"/>
        <v>1903.6355092645674</v>
      </c>
      <c r="S3311" s="1">
        <f>IF(AND(A3311&gt;=5,A3311&lt;=9),INDEX(Demand!$C$3:$C$26,C3311),INDEX(Demand!$B$3:$B$26,C3311))</f>
        <v>600</v>
      </c>
      <c r="T3311" s="7">
        <f t="shared" si="466"/>
        <v>600</v>
      </c>
      <c r="U3311" s="7">
        <f t="shared" si="467"/>
        <v>1303.6355092645674</v>
      </c>
    </row>
    <row r="3312" spans="1:21" x14ac:dyDescent="0.2">
      <c r="A3312" s="1">
        <v>5</v>
      </c>
      <c r="B3312" s="1">
        <v>18</v>
      </c>
      <c r="C3312" s="1">
        <v>16</v>
      </c>
      <c r="D3312">
        <v>15.9</v>
      </c>
      <c r="E3312">
        <v>8.5</v>
      </c>
      <c r="F3312">
        <v>61</v>
      </c>
      <c r="G3312">
        <v>356</v>
      </c>
      <c r="H3312">
        <v>114</v>
      </c>
      <c r="I3312">
        <v>284</v>
      </c>
      <c r="J3312" s="4">
        <f t="shared" si="462"/>
        <v>257.23883354331826</v>
      </c>
      <c r="K3312" s="4">
        <f t="shared" si="463"/>
        <v>35.651098160654364</v>
      </c>
      <c r="L3312" s="5">
        <f t="shared" si="468"/>
        <v>0</v>
      </c>
      <c r="M3312" s="5">
        <f t="shared" si="469"/>
        <v>1.6510981606543638</v>
      </c>
      <c r="N3312" s="6">
        <f t="shared" si="461"/>
        <v>53.061531519292309</v>
      </c>
      <c r="O3312" s="6">
        <f t="shared" si="464"/>
        <v>259.72333530281588</v>
      </c>
      <c r="P3312" s="6">
        <f>FORECAST(J3312,Inputs!$B$10:$B$18,Inputs!$A$10:$A$18)</f>
        <v>32.937396606882572</v>
      </c>
      <c r="Q3312" s="6">
        <f>IF(Inputs!$D$10="Yes",IF('Hourly Calcs'!P3312&gt;'Hourly Calcs'!K3312,'Hourly Calcs'!O3312,N3312+O3312),N3312+O3312)</f>
        <v>312.7848668221082</v>
      </c>
      <c r="R3312" s="12">
        <f t="shared" si="465"/>
        <v>1486.3536871386582</v>
      </c>
      <c r="S3312" s="1">
        <f>IF(AND(A3312&gt;=5,A3312&lt;=9),INDEX(Demand!$C$3:$C$26,C3312),INDEX(Demand!$B$3:$B$26,C3312))</f>
        <v>900</v>
      </c>
      <c r="T3312" s="7">
        <f t="shared" si="466"/>
        <v>900</v>
      </c>
      <c r="U3312" s="7">
        <f t="shared" si="467"/>
        <v>586.35368713865819</v>
      </c>
    </row>
    <row r="3313" spans="1:21" x14ac:dyDescent="0.2">
      <c r="A3313" s="1">
        <v>5</v>
      </c>
      <c r="B3313" s="1">
        <v>18</v>
      </c>
      <c r="C3313" s="1">
        <v>17</v>
      </c>
      <c r="D3313">
        <v>14.7</v>
      </c>
      <c r="E3313">
        <v>12</v>
      </c>
      <c r="F3313">
        <v>84</v>
      </c>
      <c r="G3313">
        <v>252</v>
      </c>
      <c r="H3313">
        <v>47</v>
      </c>
      <c r="I3313">
        <v>229</v>
      </c>
      <c r="J3313" s="4">
        <f t="shared" si="462"/>
        <v>269.53976747707009</v>
      </c>
      <c r="K3313" s="4">
        <f t="shared" si="463"/>
        <v>26.252477417309201</v>
      </c>
      <c r="L3313" s="5">
        <f t="shared" si="468"/>
        <v>0</v>
      </c>
      <c r="M3313" s="5">
        <f t="shared" si="469"/>
        <v>7.7475225826907987</v>
      </c>
      <c r="N3313" s="6">
        <f t="shared" si="461"/>
        <v>11.317599998306658</v>
      </c>
      <c r="O3313" s="6">
        <f t="shared" si="464"/>
        <v>209.42480205755226</v>
      </c>
      <c r="P3313" s="6">
        <f>FORECAST(J3313,Inputs!$B$10:$B$18,Inputs!$A$10:$A$18)</f>
        <v>33.051294143306201</v>
      </c>
      <c r="Q3313" s="6">
        <f>IF(Inputs!$D$10="Yes",IF('Hourly Calcs'!P3313&gt;'Hourly Calcs'!K3313,'Hourly Calcs'!O3313,N3313+O3313),N3313+O3313)</f>
        <v>209.42480205755226</v>
      </c>
      <c r="R3313" s="12">
        <f t="shared" si="465"/>
        <v>995.18665937748824</v>
      </c>
      <c r="S3313" s="1">
        <f>IF(AND(A3313&gt;=5,A3313&lt;=9),INDEX(Demand!$C$3:$C$26,C3313),INDEX(Demand!$B$3:$B$26,C3313))</f>
        <v>900</v>
      </c>
      <c r="T3313" s="7">
        <f t="shared" si="466"/>
        <v>900</v>
      </c>
      <c r="U3313" s="7">
        <f t="shared" si="467"/>
        <v>95.18665937748824</v>
      </c>
    </row>
    <row r="3314" spans="1:21" x14ac:dyDescent="0.2">
      <c r="A3314" s="1">
        <v>5</v>
      </c>
      <c r="B3314" s="1">
        <v>18</v>
      </c>
      <c r="C3314" s="1">
        <v>18</v>
      </c>
      <c r="D3314">
        <v>15.6</v>
      </c>
      <c r="E3314">
        <v>11.7</v>
      </c>
      <c r="F3314">
        <v>78</v>
      </c>
      <c r="G3314">
        <v>145</v>
      </c>
      <c r="H3314">
        <v>21</v>
      </c>
      <c r="I3314">
        <v>138</v>
      </c>
      <c r="J3314" s="4">
        <f t="shared" si="462"/>
        <v>280.84625358421255</v>
      </c>
      <c r="K3314" s="4">
        <f t="shared" si="463"/>
        <v>16.839993893430901</v>
      </c>
      <c r="L3314" s="5">
        <f t="shared" si="468"/>
        <v>0</v>
      </c>
      <c r="M3314" s="5">
        <f t="shared" si="469"/>
        <v>17.160006106569099</v>
      </c>
      <c r="N3314" s="6">
        <f t="shared" si="461"/>
        <v>0.14367671474276333</v>
      </c>
      <c r="O3314" s="6">
        <f t="shared" si="464"/>
        <v>126.20359250629787</v>
      </c>
      <c r="P3314" s="6">
        <f>FORECAST(J3314,Inputs!$B$10:$B$18,Inputs!$A$10:$A$18)</f>
        <v>33.155983829483446</v>
      </c>
      <c r="Q3314" s="6">
        <f>IF(Inputs!$D$10="Yes",IF('Hourly Calcs'!P3314&gt;'Hourly Calcs'!K3314,'Hourly Calcs'!O3314,N3314+O3314),N3314+O3314)</f>
        <v>126.20359250629787</v>
      </c>
      <c r="R3314" s="12">
        <f t="shared" si="465"/>
        <v>599.71947158992748</v>
      </c>
      <c r="S3314" s="1">
        <f>IF(AND(A3314&gt;=5,A3314&lt;=9),INDEX(Demand!$C$3:$C$26,C3314),INDEX(Demand!$B$3:$B$26,C3314))</f>
        <v>900</v>
      </c>
      <c r="T3314" s="7">
        <f t="shared" si="466"/>
        <v>599.71947158992748</v>
      </c>
      <c r="U3314" s="7">
        <f t="shared" si="467"/>
        <v>0</v>
      </c>
    </row>
    <row r="3315" spans="1:21" x14ac:dyDescent="0.2">
      <c r="A3315" s="1">
        <v>5</v>
      </c>
      <c r="B3315" s="1">
        <v>18</v>
      </c>
      <c r="C3315" s="1">
        <v>19</v>
      </c>
      <c r="D3315">
        <v>15.2</v>
      </c>
      <c r="E3315">
        <v>11.5</v>
      </c>
      <c r="F3315">
        <v>79</v>
      </c>
      <c r="G3315">
        <v>68</v>
      </c>
      <c r="H3315">
        <v>11</v>
      </c>
      <c r="I3315">
        <v>66</v>
      </c>
      <c r="J3315" s="4">
        <f t="shared" si="462"/>
        <v>291.90970195950626</v>
      </c>
      <c r="K3315" s="4">
        <f t="shared" si="463"/>
        <v>7.8108934162967216</v>
      </c>
      <c r="L3315" s="5">
        <f t="shared" si="468"/>
        <v>0</v>
      </c>
      <c r="M3315" s="5">
        <f t="shared" si="469"/>
        <v>26.189106583703278</v>
      </c>
      <c r="N3315" s="6">
        <f t="shared" si="461"/>
        <v>0</v>
      </c>
      <c r="O3315" s="6">
        <f t="shared" si="464"/>
        <v>60.358239894316377</v>
      </c>
      <c r="P3315" s="6">
        <f>FORECAST(J3315,Inputs!$B$10:$B$18,Inputs!$A$10:$A$18)</f>
        <v>33.25842316629172</v>
      </c>
      <c r="Q3315" s="6">
        <f>IF(Inputs!$D$10="Yes",IF('Hourly Calcs'!P3315&gt;'Hourly Calcs'!K3315,'Hourly Calcs'!O3315,N3315+O3315),N3315+O3315)</f>
        <v>60.358239894316377</v>
      </c>
      <c r="R3315" s="12">
        <f t="shared" si="465"/>
        <v>286.8223559777914</v>
      </c>
      <c r="S3315" s="1">
        <f>IF(AND(A3315&gt;=5,A3315&lt;=9),INDEX(Demand!$C$3:$C$26,C3315),INDEX(Demand!$B$3:$B$26,C3315))</f>
        <v>900</v>
      </c>
      <c r="T3315" s="7">
        <f t="shared" si="466"/>
        <v>286.8223559777914</v>
      </c>
      <c r="U3315" s="7">
        <f t="shared" si="467"/>
        <v>0</v>
      </c>
    </row>
    <row r="3316" spans="1:21" x14ac:dyDescent="0.2">
      <c r="A3316" s="1">
        <v>5</v>
      </c>
      <c r="B3316" s="1">
        <v>18</v>
      </c>
      <c r="C3316" s="1">
        <v>20</v>
      </c>
      <c r="D3316">
        <v>13.6</v>
      </c>
      <c r="E3316">
        <v>10.8</v>
      </c>
      <c r="F3316">
        <v>83</v>
      </c>
      <c r="G3316">
        <v>9</v>
      </c>
      <c r="H3316">
        <v>0</v>
      </c>
      <c r="I3316">
        <v>9</v>
      </c>
      <c r="J3316" s="4">
        <f t="shared" si="462"/>
        <v>303.28462876041982</v>
      </c>
      <c r="K3316" s="4">
        <f t="shared" si="463"/>
        <v>-0.22395053075821636</v>
      </c>
      <c r="L3316" s="5">
        <f t="shared" si="468"/>
        <v>0</v>
      </c>
      <c r="M3316" s="5">
        <f t="shared" si="469"/>
        <v>0</v>
      </c>
      <c r="N3316" s="6">
        <f t="shared" si="461"/>
        <v>0</v>
      </c>
      <c r="O3316" s="6">
        <f t="shared" si="464"/>
        <v>8.2306690764976871</v>
      </c>
      <c r="P3316" s="6">
        <f>FORECAST(J3316,Inputs!$B$10:$B$18,Inputs!$A$10:$A$18)</f>
        <v>33.363746562596475</v>
      </c>
      <c r="Q3316" s="6">
        <f>IF(Inputs!$D$10="Yes",IF('Hourly Calcs'!P3316&gt;'Hourly Calcs'!K3316,'Hourly Calcs'!O3316,N3316+O3316),N3316+O3316)</f>
        <v>8.2306690764976871</v>
      </c>
      <c r="R3316" s="12">
        <f t="shared" si="465"/>
        <v>39.11213945151701</v>
      </c>
      <c r="S3316" s="1">
        <f>IF(AND(A3316&gt;=5,A3316&lt;=9),INDEX(Demand!$C$3:$C$26,C3316),INDEX(Demand!$B$3:$B$26,C3316))</f>
        <v>800</v>
      </c>
      <c r="T3316" s="7">
        <f t="shared" si="466"/>
        <v>39.11213945151701</v>
      </c>
      <c r="U3316" s="7">
        <f t="shared" si="467"/>
        <v>0</v>
      </c>
    </row>
    <row r="3317" spans="1:21" x14ac:dyDescent="0.2">
      <c r="A3317" s="1">
        <v>5</v>
      </c>
      <c r="B3317" s="1">
        <v>18</v>
      </c>
      <c r="C3317" s="1">
        <v>21</v>
      </c>
      <c r="D3317">
        <v>12.5</v>
      </c>
      <c r="E3317">
        <v>11.2</v>
      </c>
      <c r="F3317">
        <v>92</v>
      </c>
      <c r="G3317">
        <v>0</v>
      </c>
      <c r="H3317">
        <v>0</v>
      </c>
      <c r="I3317">
        <v>0</v>
      </c>
      <c r="J3317" s="4">
        <f t="shared" si="462"/>
        <v>315.38746751056738</v>
      </c>
      <c r="K3317" s="4">
        <f t="shared" si="463"/>
        <v>-7.9866821863299151</v>
      </c>
      <c r="L3317" s="5">
        <f t="shared" si="468"/>
        <v>0</v>
      </c>
      <c r="M3317" s="5">
        <f t="shared" si="469"/>
        <v>0</v>
      </c>
      <c r="N3317" s="6">
        <f t="shared" si="461"/>
        <v>0</v>
      </c>
      <c r="O3317" s="6">
        <f t="shared" si="464"/>
        <v>0</v>
      </c>
      <c r="P3317" s="6">
        <f>FORECAST(J3317,Inputs!$B$10:$B$18,Inputs!$A$10:$A$18)</f>
        <v>33.475809884357105</v>
      </c>
      <c r="Q3317" s="6">
        <f>IF(Inputs!$D$10="Yes",IF('Hourly Calcs'!P3317&gt;'Hourly Calcs'!K3317,'Hourly Calcs'!O3317,N3317+O3317),N3317+O3317)</f>
        <v>0</v>
      </c>
      <c r="R3317" s="12">
        <f t="shared" si="465"/>
        <v>0</v>
      </c>
      <c r="S3317" s="1">
        <f>IF(AND(A3317&gt;=5,A3317&lt;=9),INDEX(Demand!$C$3:$C$26,C3317),INDEX(Demand!$B$3:$B$26,C3317))</f>
        <v>700</v>
      </c>
      <c r="T3317" s="7">
        <f t="shared" si="466"/>
        <v>0</v>
      </c>
      <c r="U3317" s="7">
        <f t="shared" si="467"/>
        <v>0</v>
      </c>
    </row>
    <row r="3318" spans="1:21" x14ac:dyDescent="0.2">
      <c r="A3318" s="1">
        <v>5</v>
      </c>
      <c r="B3318" s="1">
        <v>18</v>
      </c>
      <c r="C3318" s="1">
        <v>22</v>
      </c>
      <c r="D3318">
        <v>12.1</v>
      </c>
      <c r="E3318">
        <v>10.199999999999999</v>
      </c>
      <c r="F3318">
        <v>88</v>
      </c>
      <c r="G3318">
        <v>0</v>
      </c>
      <c r="H3318">
        <v>0</v>
      </c>
      <c r="I3318">
        <v>0</v>
      </c>
      <c r="J3318" s="4">
        <f t="shared" si="462"/>
        <v>328.47704133094038</v>
      </c>
      <c r="K3318" s="4">
        <f t="shared" si="463"/>
        <v>-13.848910951841631</v>
      </c>
      <c r="L3318" s="5">
        <f t="shared" si="468"/>
        <v>0</v>
      </c>
      <c r="M3318" s="5">
        <f t="shared" si="469"/>
        <v>0</v>
      </c>
      <c r="N3318" s="6">
        <f t="shared" si="461"/>
        <v>0</v>
      </c>
      <c r="O3318" s="6">
        <f t="shared" si="464"/>
        <v>0</v>
      </c>
      <c r="P3318" s="6">
        <f>FORECAST(J3318,Inputs!$B$10:$B$18,Inputs!$A$10:$A$18)</f>
        <v>33.59700964195315</v>
      </c>
      <c r="Q3318" s="6">
        <f>IF(Inputs!$D$10="Yes",IF('Hourly Calcs'!P3318&gt;'Hourly Calcs'!K3318,'Hourly Calcs'!O3318,N3318+O3318),N3318+O3318)</f>
        <v>0</v>
      </c>
      <c r="R3318" s="12">
        <f t="shared" si="465"/>
        <v>0</v>
      </c>
      <c r="S3318" s="1">
        <f>IF(AND(A3318&gt;=5,A3318&lt;=9),INDEX(Demand!$C$3:$C$26,C3318),INDEX(Demand!$B$3:$B$26,C3318))</f>
        <v>600</v>
      </c>
      <c r="T3318" s="7">
        <f t="shared" si="466"/>
        <v>0</v>
      </c>
      <c r="U3318" s="7">
        <f t="shared" si="467"/>
        <v>0</v>
      </c>
    </row>
    <row r="3319" spans="1:21" x14ac:dyDescent="0.2">
      <c r="A3319" s="1">
        <v>5</v>
      </c>
      <c r="B3319" s="1">
        <v>18</v>
      </c>
      <c r="C3319" s="1">
        <v>23</v>
      </c>
      <c r="D3319">
        <v>12.1</v>
      </c>
      <c r="E3319">
        <v>11</v>
      </c>
      <c r="F3319">
        <v>93</v>
      </c>
      <c r="G3319">
        <v>0</v>
      </c>
      <c r="H3319">
        <v>0</v>
      </c>
      <c r="I3319">
        <v>0</v>
      </c>
      <c r="J3319" s="4">
        <f t="shared" si="462"/>
        <v>342.57096888676637</v>
      </c>
      <c r="K3319" s="4">
        <f t="shared" si="463"/>
        <v>-17.780906678878495</v>
      </c>
      <c r="L3319" s="5">
        <f t="shared" si="468"/>
        <v>0</v>
      </c>
      <c r="M3319" s="5">
        <f t="shared" si="469"/>
        <v>0</v>
      </c>
      <c r="N3319" s="6">
        <f t="shared" si="461"/>
        <v>0</v>
      </c>
      <c r="O3319" s="6">
        <f t="shared" si="464"/>
        <v>0</v>
      </c>
      <c r="P3319" s="6">
        <f>FORECAST(J3319,Inputs!$B$10:$B$18,Inputs!$A$10:$A$18)</f>
        <v>33.727508971173762</v>
      </c>
      <c r="Q3319" s="6">
        <f>IF(Inputs!$D$10="Yes",IF('Hourly Calcs'!P3319&gt;'Hourly Calcs'!K3319,'Hourly Calcs'!O3319,N3319+O3319),N3319+O3319)</f>
        <v>0</v>
      </c>
      <c r="R3319" s="12">
        <f t="shared" si="465"/>
        <v>0</v>
      </c>
      <c r="S3319" s="1">
        <f>IF(AND(A3319&gt;=5,A3319&lt;=9),INDEX(Demand!$C$3:$C$26,C3319),INDEX(Demand!$B$3:$B$26,C3319))</f>
        <v>500</v>
      </c>
      <c r="T3319" s="7">
        <f t="shared" si="466"/>
        <v>0</v>
      </c>
      <c r="U3319" s="7">
        <f t="shared" si="467"/>
        <v>0</v>
      </c>
    </row>
    <row r="3320" spans="1:21" x14ac:dyDescent="0.2">
      <c r="A3320" s="1">
        <v>5</v>
      </c>
      <c r="B3320" s="1">
        <v>18</v>
      </c>
      <c r="C3320" s="1">
        <v>24</v>
      </c>
      <c r="D3320">
        <v>11.5</v>
      </c>
      <c r="E3320">
        <v>11.1</v>
      </c>
      <c r="F3320">
        <v>97</v>
      </c>
      <c r="G3320">
        <v>0</v>
      </c>
      <c r="H3320">
        <v>0</v>
      </c>
      <c r="I3320">
        <v>0</v>
      </c>
      <c r="J3320" s="4">
        <f t="shared" si="462"/>
        <v>357.36339514403824</v>
      </c>
      <c r="K3320" s="4">
        <f t="shared" si="463"/>
        <v>-19.429131971694503</v>
      </c>
      <c r="L3320" s="5">
        <f t="shared" si="468"/>
        <v>0</v>
      </c>
      <c r="M3320" s="5">
        <f t="shared" si="469"/>
        <v>0</v>
      </c>
      <c r="N3320" s="6">
        <f t="shared" si="461"/>
        <v>0</v>
      </c>
      <c r="O3320" s="6">
        <f t="shared" si="464"/>
        <v>0</v>
      </c>
      <c r="P3320" s="6">
        <f>FORECAST(J3320,Inputs!$B$10:$B$18,Inputs!$A$10:$A$18)</f>
        <v>33.864475880963312</v>
      </c>
      <c r="Q3320" s="6">
        <f>IF(Inputs!$D$10="Yes",IF('Hourly Calcs'!P3320&gt;'Hourly Calcs'!K3320,'Hourly Calcs'!O3320,N3320+O3320),N3320+O3320)</f>
        <v>0</v>
      </c>
      <c r="R3320" s="12">
        <f t="shared" si="465"/>
        <v>0</v>
      </c>
      <c r="S3320" s="1">
        <f>IF(AND(A3320&gt;=5,A3320&lt;=9),INDEX(Demand!$C$3:$C$26,C3320),INDEX(Demand!$B$3:$B$26,C3320))</f>
        <v>400</v>
      </c>
      <c r="T3320" s="7">
        <f t="shared" si="466"/>
        <v>0</v>
      </c>
      <c r="U3320" s="7">
        <f t="shared" si="467"/>
        <v>0</v>
      </c>
    </row>
    <row r="3321" spans="1:21" x14ac:dyDescent="0.2">
      <c r="A3321" s="1">
        <v>5</v>
      </c>
      <c r="B3321" s="1">
        <v>19</v>
      </c>
      <c r="C3321" s="1">
        <v>1</v>
      </c>
      <c r="D3321">
        <v>11.2</v>
      </c>
      <c r="E3321">
        <v>10.6</v>
      </c>
      <c r="F3321">
        <v>96</v>
      </c>
      <c r="G3321">
        <v>0</v>
      </c>
      <c r="H3321">
        <v>0</v>
      </c>
      <c r="I3321">
        <v>0</v>
      </c>
      <c r="J3321" s="4">
        <f t="shared" si="462"/>
        <v>12.26931729315578</v>
      </c>
      <c r="K3321" s="4">
        <f t="shared" si="463"/>
        <v>-18.621520875421311</v>
      </c>
      <c r="L3321" s="5">
        <f t="shared" si="468"/>
        <v>0</v>
      </c>
      <c r="M3321" s="5">
        <f t="shared" si="469"/>
        <v>0</v>
      </c>
      <c r="N3321" s="6">
        <f t="shared" si="461"/>
        <v>0</v>
      </c>
      <c r="O3321" s="6">
        <f t="shared" si="464"/>
        <v>0</v>
      </c>
      <c r="P3321" s="6">
        <f>FORECAST(J3321,Inputs!$B$10:$B$18,Inputs!$A$10:$A$18)</f>
        <v>30.669160345306995</v>
      </c>
      <c r="Q3321" s="6">
        <f>IF(Inputs!$D$10="Yes",IF('Hourly Calcs'!P3321&gt;'Hourly Calcs'!K3321,'Hourly Calcs'!O3321,N3321+O3321),N3321+O3321)</f>
        <v>0</v>
      </c>
      <c r="R3321" s="12">
        <f t="shared" si="465"/>
        <v>0</v>
      </c>
      <c r="S3321" s="1">
        <f>IF(AND(A3321&gt;=5,A3321&lt;=9),INDEX(Demand!$C$3:$C$26,C3321),INDEX(Demand!$B$3:$B$26,C3321))</f>
        <v>350</v>
      </c>
      <c r="T3321" s="7">
        <f t="shared" si="466"/>
        <v>0</v>
      </c>
      <c r="U3321" s="7">
        <f t="shared" si="467"/>
        <v>0</v>
      </c>
    </row>
    <row r="3322" spans="1:21" x14ac:dyDescent="0.2">
      <c r="A3322" s="1">
        <v>5</v>
      </c>
      <c r="B3322" s="1">
        <v>19</v>
      </c>
      <c r="C3322" s="1">
        <v>2</v>
      </c>
      <c r="D3322">
        <v>11.4</v>
      </c>
      <c r="E3322">
        <v>10.8</v>
      </c>
      <c r="F3322">
        <v>96</v>
      </c>
      <c r="G3322">
        <v>0</v>
      </c>
      <c r="H3322">
        <v>0</v>
      </c>
      <c r="I3322">
        <v>0</v>
      </c>
      <c r="J3322" s="4">
        <f t="shared" si="462"/>
        <v>26.653527446904008</v>
      </c>
      <c r="K3322" s="4">
        <f t="shared" si="463"/>
        <v>-15.443938953218833</v>
      </c>
      <c r="L3322" s="5">
        <f t="shared" si="468"/>
        <v>0</v>
      </c>
      <c r="M3322" s="5">
        <f t="shared" si="469"/>
        <v>0</v>
      </c>
      <c r="N3322" s="6">
        <f t="shared" si="461"/>
        <v>0</v>
      </c>
      <c r="O3322" s="6">
        <f t="shared" si="464"/>
        <v>0</v>
      </c>
      <c r="P3322" s="6">
        <f>FORECAST(J3322,Inputs!$B$10:$B$18,Inputs!$A$10:$A$18)</f>
        <v>30.802347476360222</v>
      </c>
      <c r="Q3322" s="6">
        <f>IF(Inputs!$D$10="Yes",IF('Hourly Calcs'!P3322&gt;'Hourly Calcs'!K3322,'Hourly Calcs'!O3322,N3322+O3322),N3322+O3322)</f>
        <v>0</v>
      </c>
      <c r="R3322" s="12">
        <f t="shared" si="465"/>
        <v>0</v>
      </c>
      <c r="S3322" s="1">
        <f>IF(AND(A3322&gt;=5,A3322&lt;=9),INDEX(Demand!$C$3:$C$26,C3322),INDEX(Demand!$B$3:$B$26,C3322))</f>
        <v>350</v>
      </c>
      <c r="T3322" s="7">
        <f t="shared" si="466"/>
        <v>0</v>
      </c>
      <c r="U3322" s="7">
        <f t="shared" si="467"/>
        <v>0</v>
      </c>
    </row>
    <row r="3323" spans="1:21" x14ac:dyDescent="0.2">
      <c r="A3323" s="1">
        <v>5</v>
      </c>
      <c r="B3323" s="1">
        <v>19</v>
      </c>
      <c r="C3323" s="1">
        <v>3</v>
      </c>
      <c r="D3323">
        <v>11</v>
      </c>
      <c r="E3323">
        <v>10.5</v>
      </c>
      <c r="F3323">
        <v>97</v>
      </c>
      <c r="G3323">
        <v>0</v>
      </c>
      <c r="H3323">
        <v>0</v>
      </c>
      <c r="I3323">
        <v>0</v>
      </c>
      <c r="J3323" s="4">
        <f t="shared" si="462"/>
        <v>40.098488149504988</v>
      </c>
      <c r="K3323" s="4">
        <f t="shared" si="463"/>
        <v>-10.201447971711104</v>
      </c>
      <c r="L3323" s="5">
        <f t="shared" si="468"/>
        <v>0</v>
      </c>
      <c r="M3323" s="5">
        <f t="shared" si="469"/>
        <v>0</v>
      </c>
      <c r="N3323" s="6">
        <f t="shared" si="461"/>
        <v>0</v>
      </c>
      <c r="O3323" s="6">
        <f t="shared" si="464"/>
        <v>0</v>
      </c>
      <c r="P3323" s="6">
        <f>FORECAST(J3323,Inputs!$B$10:$B$18,Inputs!$A$10:$A$18)</f>
        <v>30.926837853236155</v>
      </c>
      <c r="Q3323" s="6">
        <f>IF(Inputs!$D$10="Yes",IF('Hourly Calcs'!P3323&gt;'Hourly Calcs'!K3323,'Hourly Calcs'!O3323,N3323+O3323),N3323+O3323)</f>
        <v>0</v>
      </c>
      <c r="R3323" s="12">
        <f t="shared" si="465"/>
        <v>0</v>
      </c>
      <c r="S3323" s="1">
        <f>IF(AND(A3323&gt;=5,A3323&lt;=9),INDEX(Demand!$C$3:$C$26,C3323),INDEX(Demand!$B$3:$B$26,C3323))</f>
        <v>350</v>
      </c>
      <c r="T3323" s="7">
        <f t="shared" si="466"/>
        <v>0</v>
      </c>
      <c r="U3323" s="7">
        <f t="shared" si="467"/>
        <v>0</v>
      </c>
    </row>
    <row r="3324" spans="1:21" x14ac:dyDescent="0.2">
      <c r="A3324" s="1">
        <v>5</v>
      </c>
      <c r="B3324" s="1">
        <v>19</v>
      </c>
      <c r="C3324" s="1">
        <v>4</v>
      </c>
      <c r="D3324">
        <v>10.3</v>
      </c>
      <c r="E3324">
        <v>10.1</v>
      </c>
      <c r="F3324">
        <v>99</v>
      </c>
      <c r="G3324">
        <v>0</v>
      </c>
      <c r="H3324">
        <v>0</v>
      </c>
      <c r="I3324">
        <v>0</v>
      </c>
      <c r="J3324" s="4">
        <f t="shared" si="462"/>
        <v>52.515335741572983</v>
      </c>
      <c r="K3324" s="4">
        <f t="shared" si="463"/>
        <v>-3.2667869166614452</v>
      </c>
      <c r="L3324" s="5">
        <f t="shared" si="468"/>
        <v>0</v>
      </c>
      <c r="M3324" s="5">
        <f t="shared" si="469"/>
        <v>0</v>
      </c>
      <c r="N3324" s="6">
        <f t="shared" si="461"/>
        <v>0</v>
      </c>
      <c r="O3324" s="6">
        <f t="shared" si="464"/>
        <v>0</v>
      </c>
      <c r="P3324" s="6">
        <f>FORECAST(J3324,Inputs!$B$10:$B$18,Inputs!$A$10:$A$18)</f>
        <v>31.041808664273823</v>
      </c>
      <c r="Q3324" s="6">
        <f>IF(Inputs!$D$10="Yes",IF('Hourly Calcs'!P3324&gt;'Hourly Calcs'!K3324,'Hourly Calcs'!O3324,N3324+O3324),N3324+O3324)</f>
        <v>0</v>
      </c>
      <c r="R3324" s="12">
        <f t="shared" si="465"/>
        <v>0</v>
      </c>
      <c r="S3324" s="1">
        <f>IF(AND(A3324&gt;=5,A3324&lt;=9),INDEX(Demand!$C$3:$C$26,C3324),INDEX(Demand!$B$3:$B$26,C3324))</f>
        <v>350</v>
      </c>
      <c r="T3324" s="7">
        <f t="shared" si="466"/>
        <v>0</v>
      </c>
      <c r="U3324" s="7">
        <f t="shared" si="467"/>
        <v>0</v>
      </c>
    </row>
    <row r="3325" spans="1:21" x14ac:dyDescent="0.2">
      <c r="A3325" s="1">
        <v>5</v>
      </c>
      <c r="B3325" s="1">
        <v>19</v>
      </c>
      <c r="C3325" s="1">
        <v>5</v>
      </c>
      <c r="D3325">
        <v>10</v>
      </c>
      <c r="E3325">
        <v>9.8000000000000007</v>
      </c>
      <c r="F3325">
        <v>99</v>
      </c>
      <c r="G3325">
        <v>6</v>
      </c>
      <c r="H3325">
        <v>0</v>
      </c>
      <c r="I3325">
        <v>6</v>
      </c>
      <c r="J3325" s="4">
        <f t="shared" si="462"/>
        <v>64.090366444975558</v>
      </c>
      <c r="K3325" s="4">
        <f t="shared" si="463"/>
        <v>4.8787588451210979</v>
      </c>
      <c r="L3325" s="5">
        <f t="shared" si="468"/>
        <v>0</v>
      </c>
      <c r="M3325" s="5">
        <f t="shared" si="469"/>
        <v>29.121241154878902</v>
      </c>
      <c r="N3325" s="6">
        <f t="shared" si="461"/>
        <v>0</v>
      </c>
      <c r="O3325" s="6">
        <f t="shared" si="464"/>
        <v>5.4871127176651253</v>
      </c>
      <c r="P3325" s="6">
        <f>FORECAST(J3325,Inputs!$B$10:$B$18,Inputs!$A$10:$A$18)</f>
        <v>31.148984874490512</v>
      </c>
      <c r="Q3325" s="6">
        <f>IF(Inputs!$D$10="Yes",IF('Hourly Calcs'!P3325&gt;'Hourly Calcs'!K3325,'Hourly Calcs'!O3325,N3325+O3325),N3325+O3325)</f>
        <v>5.4871127176651253</v>
      </c>
      <c r="R3325" s="12">
        <f t="shared" si="465"/>
        <v>26.074759634344673</v>
      </c>
      <c r="S3325" s="1">
        <f>IF(AND(A3325&gt;=5,A3325&lt;=9),INDEX(Demand!$C$3:$C$26,C3325),INDEX(Demand!$B$3:$B$26,C3325))</f>
        <v>350</v>
      </c>
      <c r="T3325" s="7">
        <f t="shared" si="466"/>
        <v>26.074759634344673</v>
      </c>
      <c r="U3325" s="7">
        <f t="shared" si="467"/>
        <v>0</v>
      </c>
    </row>
    <row r="3326" spans="1:21" x14ac:dyDescent="0.2">
      <c r="A3326" s="1">
        <v>5</v>
      </c>
      <c r="B3326" s="1">
        <v>19</v>
      </c>
      <c r="C3326" s="1">
        <v>6</v>
      </c>
      <c r="D3326">
        <v>11.1</v>
      </c>
      <c r="E3326">
        <v>10.4</v>
      </c>
      <c r="F3326">
        <v>95</v>
      </c>
      <c r="G3326">
        <v>41</v>
      </c>
      <c r="H3326">
        <v>0</v>
      </c>
      <c r="I3326">
        <v>41</v>
      </c>
      <c r="J3326" s="4">
        <f t="shared" si="462"/>
        <v>75.19058208437815</v>
      </c>
      <c r="K3326" s="4">
        <f t="shared" si="463"/>
        <v>13.672361866156947</v>
      </c>
      <c r="L3326" s="5">
        <f t="shared" si="468"/>
        <v>89.80941791562185</v>
      </c>
      <c r="M3326" s="5">
        <f t="shared" si="469"/>
        <v>20.327638133843053</v>
      </c>
      <c r="N3326" s="6">
        <f t="shared" si="461"/>
        <v>0</v>
      </c>
      <c r="O3326" s="6">
        <f t="shared" si="464"/>
        <v>37.495270237378357</v>
      </c>
      <c r="P3326" s="6">
        <f>FORECAST(J3326,Inputs!$B$10:$B$18,Inputs!$A$10:$A$18)</f>
        <v>31.251764648929424</v>
      </c>
      <c r="Q3326" s="6">
        <f>IF(Inputs!$D$10="Yes",IF('Hourly Calcs'!P3326&gt;'Hourly Calcs'!K3326,'Hourly Calcs'!O3326,N3326+O3326),N3326+O3326)</f>
        <v>37.495270237378357</v>
      </c>
      <c r="R3326" s="12">
        <f t="shared" si="465"/>
        <v>178.17752416802193</v>
      </c>
      <c r="S3326" s="1">
        <f>IF(AND(A3326&gt;=5,A3326&lt;=9),INDEX(Demand!$C$3:$C$26,C3326),INDEX(Demand!$B$3:$B$26,C3326))</f>
        <v>350</v>
      </c>
      <c r="T3326" s="7">
        <f t="shared" si="466"/>
        <v>178.17752416802193</v>
      </c>
      <c r="U3326" s="7">
        <f t="shared" si="467"/>
        <v>0</v>
      </c>
    </row>
    <row r="3327" spans="1:21" x14ac:dyDescent="0.2">
      <c r="A3327" s="1">
        <v>5</v>
      </c>
      <c r="B3327" s="1">
        <v>19</v>
      </c>
      <c r="C3327" s="1">
        <v>7</v>
      </c>
      <c r="D3327">
        <v>11.5</v>
      </c>
      <c r="E3327">
        <v>10.5</v>
      </c>
      <c r="F3327">
        <v>94</v>
      </c>
      <c r="G3327">
        <v>64</v>
      </c>
      <c r="H3327">
        <v>0</v>
      </c>
      <c r="I3327">
        <v>64</v>
      </c>
      <c r="J3327" s="4">
        <f t="shared" si="462"/>
        <v>86.318757809484907</v>
      </c>
      <c r="K3327" s="4">
        <f t="shared" si="463"/>
        <v>23.007020945339946</v>
      </c>
      <c r="L3327" s="5">
        <f t="shared" si="468"/>
        <v>78.681242190515093</v>
      </c>
      <c r="M3327" s="5">
        <f t="shared" si="469"/>
        <v>10.992979054660054</v>
      </c>
      <c r="N3327" s="6">
        <f t="shared" si="461"/>
        <v>0</v>
      </c>
      <c r="O3327" s="6">
        <f t="shared" si="464"/>
        <v>58.529202321761332</v>
      </c>
      <c r="P3327" s="6">
        <f>FORECAST(J3327,Inputs!$B$10:$B$18,Inputs!$A$10:$A$18)</f>
        <v>31.354803313050784</v>
      </c>
      <c r="Q3327" s="6">
        <f>IF(Inputs!$D$10="Yes",IF('Hourly Calcs'!P3327&gt;'Hourly Calcs'!K3327,'Hourly Calcs'!O3327,N3327+O3327),N3327+O3327)</f>
        <v>58.529202321761332</v>
      </c>
      <c r="R3327" s="12">
        <f t="shared" si="465"/>
        <v>278.13076943300985</v>
      </c>
      <c r="S3327" s="1">
        <f>IF(AND(A3327&gt;=5,A3327&lt;=9),INDEX(Demand!$C$3:$C$26,C3327),INDEX(Demand!$B$3:$B$26,C3327))</f>
        <v>350</v>
      </c>
      <c r="T3327" s="7">
        <f t="shared" si="466"/>
        <v>278.13076943300985</v>
      </c>
      <c r="U3327" s="7">
        <f t="shared" si="467"/>
        <v>0</v>
      </c>
    </row>
    <row r="3328" spans="1:21" x14ac:dyDescent="0.2">
      <c r="A3328" s="1">
        <v>5</v>
      </c>
      <c r="B3328" s="1">
        <v>19</v>
      </c>
      <c r="C3328" s="1">
        <v>8</v>
      </c>
      <c r="D3328">
        <v>11.9</v>
      </c>
      <c r="E3328">
        <v>10.5</v>
      </c>
      <c r="F3328">
        <v>91</v>
      </c>
      <c r="G3328">
        <v>117</v>
      </c>
      <c r="H3328">
        <v>0</v>
      </c>
      <c r="I3328">
        <v>117</v>
      </c>
      <c r="J3328" s="4">
        <f t="shared" si="462"/>
        <v>98.145119101554968</v>
      </c>
      <c r="K3328" s="4">
        <f t="shared" si="463"/>
        <v>32.471939196833404</v>
      </c>
      <c r="L3328" s="5">
        <f t="shared" si="468"/>
        <v>66.854880898445032</v>
      </c>
      <c r="M3328" s="5">
        <f t="shared" si="469"/>
        <v>1.5280608031665963</v>
      </c>
      <c r="N3328" s="6">
        <f t="shared" si="461"/>
        <v>0</v>
      </c>
      <c r="O3328" s="6">
        <f t="shared" si="464"/>
        <v>106.99869799446994</v>
      </c>
      <c r="P3328" s="6">
        <f>FORECAST(J3328,Inputs!$B$10:$B$18,Inputs!$A$10:$A$18)</f>
        <v>31.464306658347731</v>
      </c>
      <c r="Q3328" s="6">
        <f>IF(Inputs!$D$10="Yes",IF('Hourly Calcs'!P3328&gt;'Hourly Calcs'!K3328,'Hourly Calcs'!O3328,N3328+O3328),N3328+O3328)</f>
        <v>106.99869799446994</v>
      </c>
      <c r="R3328" s="12">
        <f t="shared" si="465"/>
        <v>508.45781286972112</v>
      </c>
      <c r="S3328" s="1">
        <f>IF(AND(A3328&gt;=5,A3328&lt;=9),INDEX(Demand!$C$3:$C$26,C3328),INDEX(Demand!$B$3:$B$26,C3328))</f>
        <v>350</v>
      </c>
      <c r="T3328" s="7">
        <f t="shared" si="466"/>
        <v>350</v>
      </c>
      <c r="U3328" s="7">
        <f t="shared" si="467"/>
        <v>158.45781286972112</v>
      </c>
    </row>
    <row r="3329" spans="1:21" x14ac:dyDescent="0.2">
      <c r="A3329" s="1">
        <v>5</v>
      </c>
      <c r="B3329" s="1">
        <v>19</v>
      </c>
      <c r="C3329" s="1">
        <v>9</v>
      </c>
      <c r="D3329">
        <v>12.4</v>
      </c>
      <c r="E3329">
        <v>10.9</v>
      </c>
      <c r="F3329">
        <v>91</v>
      </c>
      <c r="G3329">
        <v>169</v>
      </c>
      <c r="H3329">
        <v>0</v>
      </c>
      <c r="I3329">
        <v>169</v>
      </c>
      <c r="J3329" s="4">
        <f t="shared" si="462"/>
        <v>111.61730045659043</v>
      </c>
      <c r="K3329" s="4">
        <f t="shared" si="463"/>
        <v>41.634169212670265</v>
      </c>
      <c r="L3329" s="5">
        <f t="shared" si="468"/>
        <v>53.382699543409572</v>
      </c>
      <c r="M3329" s="5">
        <f t="shared" si="469"/>
        <v>7.6341692126702654</v>
      </c>
      <c r="N3329" s="6">
        <f t="shared" si="461"/>
        <v>0</v>
      </c>
      <c r="O3329" s="6">
        <f t="shared" si="464"/>
        <v>154.55367488090101</v>
      </c>
      <c r="P3329" s="6">
        <f>FORECAST(J3329,Inputs!$B$10:$B$18,Inputs!$A$10:$A$18)</f>
        <v>31.589049078301763</v>
      </c>
      <c r="Q3329" s="6">
        <f>IF(Inputs!$D$10="Yes",IF('Hourly Calcs'!P3329&gt;'Hourly Calcs'!K3329,'Hourly Calcs'!O3329,N3329+O3329),N3329+O3329)</f>
        <v>154.55367488090101</v>
      </c>
      <c r="R3329" s="12">
        <f t="shared" si="465"/>
        <v>734.43906303404162</v>
      </c>
      <c r="S3329" s="1">
        <f>IF(AND(A3329&gt;=5,A3329&lt;=9),INDEX(Demand!$C$3:$C$26,C3329),INDEX(Demand!$B$3:$B$26,C3329))</f>
        <v>350</v>
      </c>
      <c r="T3329" s="7">
        <f t="shared" si="466"/>
        <v>350</v>
      </c>
      <c r="U3329" s="7">
        <f t="shared" si="467"/>
        <v>384.43906303404162</v>
      </c>
    </row>
    <row r="3330" spans="1:21" x14ac:dyDescent="0.2">
      <c r="A3330" s="1">
        <v>5</v>
      </c>
      <c r="B3330" s="1">
        <v>19</v>
      </c>
      <c r="C3330" s="1">
        <v>10</v>
      </c>
      <c r="D3330">
        <v>12.9</v>
      </c>
      <c r="E3330">
        <v>10.6</v>
      </c>
      <c r="F3330">
        <v>86</v>
      </c>
      <c r="G3330">
        <v>212</v>
      </c>
      <c r="H3330">
        <v>1</v>
      </c>
      <c r="I3330">
        <v>212</v>
      </c>
      <c r="J3330" s="4">
        <f t="shared" si="462"/>
        <v>128.10291938274742</v>
      </c>
      <c r="K3330" s="4">
        <f t="shared" si="463"/>
        <v>49.868552036883024</v>
      </c>
      <c r="L3330" s="5">
        <f t="shared" si="468"/>
        <v>36.897080617252584</v>
      </c>
      <c r="M3330" s="5">
        <f t="shared" si="469"/>
        <v>15.868552036883024</v>
      </c>
      <c r="N3330" s="6">
        <f t="shared" si="461"/>
        <v>0.92209202227962472</v>
      </c>
      <c r="O3330" s="6">
        <f t="shared" si="464"/>
        <v>193.87798269083441</v>
      </c>
      <c r="P3330" s="6">
        <f>FORECAST(J3330,Inputs!$B$10:$B$18,Inputs!$A$10:$A$18)</f>
        <v>31.741693697988399</v>
      </c>
      <c r="Q3330" s="6">
        <f>IF(Inputs!$D$10="Yes",IF('Hourly Calcs'!P3330&gt;'Hourly Calcs'!K3330,'Hourly Calcs'!O3330,N3330+O3330),N3330+O3330)</f>
        <v>194.80007471311404</v>
      </c>
      <c r="R3330" s="12">
        <f t="shared" si="465"/>
        <v>925.68995503671783</v>
      </c>
      <c r="S3330" s="1">
        <f>IF(AND(A3330&gt;=5,A3330&lt;=9),INDEX(Demand!$C$3:$C$26,C3330),INDEX(Demand!$B$3:$B$26,C3330))</f>
        <v>600</v>
      </c>
      <c r="T3330" s="7">
        <f t="shared" si="466"/>
        <v>600</v>
      </c>
      <c r="U3330" s="7">
        <f t="shared" si="467"/>
        <v>325.68995503671783</v>
      </c>
    </row>
    <row r="3331" spans="1:21" x14ac:dyDescent="0.2">
      <c r="A3331" s="1">
        <v>5</v>
      </c>
      <c r="B3331" s="1">
        <v>19</v>
      </c>
      <c r="C3331" s="1">
        <v>11</v>
      </c>
      <c r="D3331">
        <v>13.3</v>
      </c>
      <c r="E3331">
        <v>10.9</v>
      </c>
      <c r="F3331">
        <v>85</v>
      </c>
      <c r="G3331">
        <v>244</v>
      </c>
      <c r="H3331">
        <v>1</v>
      </c>
      <c r="I3331">
        <v>243</v>
      </c>
      <c r="J3331" s="4">
        <f t="shared" si="462"/>
        <v>149.21202052170793</v>
      </c>
      <c r="K3331" s="4">
        <f t="shared" si="463"/>
        <v>56.163982236221081</v>
      </c>
      <c r="L3331" s="5">
        <f t="shared" si="468"/>
        <v>15.787979478292073</v>
      </c>
      <c r="M3331" s="5">
        <f t="shared" si="469"/>
        <v>22.163982236221081</v>
      </c>
      <c r="N3331" s="6">
        <f t="shared" si="461"/>
        <v>0.9882495534939475</v>
      </c>
      <c r="O3331" s="6">
        <f t="shared" si="464"/>
        <v>222.22806506543756</v>
      </c>
      <c r="P3331" s="6">
        <f>FORECAST(J3331,Inputs!$B$10:$B$18,Inputs!$A$10:$A$18)</f>
        <v>31.937148338163961</v>
      </c>
      <c r="Q3331" s="6">
        <f>IF(Inputs!$D$10="Yes",IF('Hourly Calcs'!P3331&gt;'Hourly Calcs'!K3331,'Hourly Calcs'!O3331,N3331+O3331),N3331+O3331)</f>
        <v>223.21631461893151</v>
      </c>
      <c r="R3331" s="12">
        <f t="shared" si="465"/>
        <v>1060.7239270691625</v>
      </c>
      <c r="S3331" s="1">
        <f>IF(AND(A3331&gt;=5,A3331&lt;=9),INDEX(Demand!$C$3:$C$26,C3331),INDEX(Demand!$B$3:$B$26,C3331))</f>
        <v>600</v>
      </c>
      <c r="T3331" s="7">
        <f t="shared" si="466"/>
        <v>600</v>
      </c>
      <c r="U3331" s="7">
        <f t="shared" si="467"/>
        <v>460.72392706916253</v>
      </c>
    </row>
    <row r="3332" spans="1:21" x14ac:dyDescent="0.2">
      <c r="A3332" s="1">
        <v>5</v>
      </c>
      <c r="B3332" s="1">
        <v>19</v>
      </c>
      <c r="C3332" s="1">
        <v>12</v>
      </c>
      <c r="D3332">
        <v>13.9</v>
      </c>
      <c r="E3332">
        <v>11</v>
      </c>
      <c r="F3332">
        <v>83</v>
      </c>
      <c r="G3332">
        <v>261</v>
      </c>
      <c r="H3332">
        <v>5</v>
      </c>
      <c r="I3332">
        <v>257</v>
      </c>
      <c r="J3332" s="4">
        <f t="shared" si="462"/>
        <v>175.14758520561014</v>
      </c>
      <c r="K3332" s="4">
        <f t="shared" si="463"/>
        <v>59.100856506323552</v>
      </c>
      <c r="L3332" s="5">
        <f t="shared" si="468"/>
        <v>10.147585205610142</v>
      </c>
      <c r="M3332" s="5">
        <f t="shared" si="469"/>
        <v>25.100856506323552</v>
      </c>
      <c r="N3332" s="6">
        <f t="shared" si="461"/>
        <v>4.9702192562932481</v>
      </c>
      <c r="O3332" s="6">
        <f t="shared" si="464"/>
        <v>235.03132807332284</v>
      </c>
      <c r="P3332" s="6">
        <f>FORECAST(J3332,Inputs!$B$10:$B$18,Inputs!$A$10:$A$18)</f>
        <v>32.1772924556075</v>
      </c>
      <c r="Q3332" s="6">
        <f>IF(Inputs!$D$10="Yes",IF('Hourly Calcs'!P3332&gt;'Hourly Calcs'!K3332,'Hourly Calcs'!O3332,N3332+O3332),N3332+O3332)</f>
        <v>240.00154732961607</v>
      </c>
      <c r="R3332" s="12">
        <f t="shared" si="465"/>
        <v>1140.4873529103356</v>
      </c>
      <c r="S3332" s="1">
        <f>IF(AND(A3332&gt;=5,A3332&lt;=9),INDEX(Demand!$C$3:$C$26,C3332),INDEX(Demand!$B$3:$B$26,C3332))</f>
        <v>600</v>
      </c>
      <c r="T3332" s="7">
        <f t="shared" si="466"/>
        <v>600</v>
      </c>
      <c r="U3332" s="7">
        <f t="shared" si="467"/>
        <v>540.48735291033563</v>
      </c>
    </row>
    <row r="3333" spans="1:21" x14ac:dyDescent="0.2">
      <c r="A3333" s="1">
        <v>5</v>
      </c>
      <c r="B3333" s="1">
        <v>19</v>
      </c>
      <c r="C3333" s="1">
        <v>13</v>
      </c>
      <c r="D3333">
        <v>13.9</v>
      </c>
      <c r="E3333">
        <v>11.7</v>
      </c>
      <c r="F3333">
        <v>87</v>
      </c>
      <c r="G3333">
        <v>262</v>
      </c>
      <c r="H3333">
        <v>5</v>
      </c>
      <c r="I3333">
        <v>258</v>
      </c>
      <c r="J3333" s="4">
        <f t="shared" si="462"/>
        <v>202.08721721793231</v>
      </c>
      <c r="K3333" s="4">
        <f t="shared" si="463"/>
        <v>57.674158355943788</v>
      </c>
      <c r="L3333" s="5">
        <f t="shared" si="468"/>
        <v>37.087217217932306</v>
      </c>
      <c r="M3333" s="5">
        <f t="shared" si="469"/>
        <v>23.674158355943788</v>
      </c>
      <c r="N3333" s="6">
        <f t="shared" si="461"/>
        <v>4.6954354167168733</v>
      </c>
      <c r="O3333" s="6">
        <f t="shared" si="464"/>
        <v>235.94584685960038</v>
      </c>
      <c r="P3333" s="6">
        <f>FORECAST(J3333,Inputs!$B$10:$B$18,Inputs!$A$10:$A$18)</f>
        <v>32.426733492758629</v>
      </c>
      <c r="Q3333" s="6">
        <f>IF(Inputs!$D$10="Yes",IF('Hourly Calcs'!P3333&gt;'Hourly Calcs'!K3333,'Hourly Calcs'!O3333,N3333+O3333),N3333+O3333)</f>
        <v>240.64128227631724</v>
      </c>
      <c r="R3333" s="12">
        <f t="shared" si="465"/>
        <v>1143.5273733770596</v>
      </c>
      <c r="S3333" s="1">
        <f>IF(AND(A3333&gt;=5,A3333&lt;=9),INDEX(Demand!$C$3:$C$26,C3333),INDEX(Demand!$B$3:$B$26,C3333))</f>
        <v>600</v>
      </c>
      <c r="T3333" s="7">
        <f t="shared" si="466"/>
        <v>600</v>
      </c>
      <c r="U3333" s="7">
        <f t="shared" si="467"/>
        <v>543.52737337705958</v>
      </c>
    </row>
    <row r="3334" spans="1:21" x14ac:dyDescent="0.2">
      <c r="A3334" s="1">
        <v>5</v>
      </c>
      <c r="B3334" s="1">
        <v>19</v>
      </c>
      <c r="C3334" s="1">
        <v>14</v>
      </c>
      <c r="D3334">
        <v>14.5</v>
      </c>
      <c r="E3334">
        <v>12.1</v>
      </c>
      <c r="F3334">
        <v>86</v>
      </c>
      <c r="G3334">
        <v>247</v>
      </c>
      <c r="H3334">
        <v>4</v>
      </c>
      <c r="I3334">
        <v>244</v>
      </c>
      <c r="J3334" s="4">
        <f t="shared" si="462"/>
        <v>225.06600066516205</v>
      </c>
      <c r="K3334" s="4">
        <f t="shared" si="463"/>
        <v>52.408678285284296</v>
      </c>
      <c r="L3334" s="5">
        <f t="shared" si="468"/>
        <v>60.066000665162051</v>
      </c>
      <c r="M3334" s="5">
        <f t="shared" si="469"/>
        <v>18.408678285284296</v>
      </c>
      <c r="N3334" s="6">
        <f t="shared" si="461"/>
        <v>3.3085397729522739</v>
      </c>
      <c r="O3334" s="6">
        <f t="shared" si="464"/>
        <v>223.14258385171507</v>
      </c>
      <c r="P3334" s="6">
        <f>FORECAST(J3334,Inputs!$B$10:$B$18,Inputs!$A$10:$A$18)</f>
        <v>32.639500006158904</v>
      </c>
      <c r="Q3334" s="6">
        <f>IF(Inputs!$D$10="Yes",IF('Hourly Calcs'!P3334&gt;'Hourly Calcs'!K3334,'Hourly Calcs'!O3334,N3334+O3334),N3334+O3334)</f>
        <v>226.45112362466736</v>
      </c>
      <c r="R3334" s="12">
        <f t="shared" si="465"/>
        <v>1076.0957394644192</v>
      </c>
      <c r="S3334" s="1">
        <f>IF(AND(A3334&gt;=5,A3334&lt;=9),INDEX(Demand!$C$3:$C$26,C3334),INDEX(Demand!$B$3:$B$26,C3334))</f>
        <v>600</v>
      </c>
      <c r="T3334" s="7">
        <f t="shared" si="466"/>
        <v>600</v>
      </c>
      <c r="U3334" s="7">
        <f t="shared" si="467"/>
        <v>476.09573946441924</v>
      </c>
    </row>
    <row r="3335" spans="1:21" x14ac:dyDescent="0.2">
      <c r="A3335" s="1">
        <v>5</v>
      </c>
      <c r="B3335" s="1">
        <v>19</v>
      </c>
      <c r="C3335" s="1">
        <v>15</v>
      </c>
      <c r="D3335">
        <v>15.3</v>
      </c>
      <c r="E3335">
        <v>12.6</v>
      </c>
      <c r="F3335">
        <v>84</v>
      </c>
      <c r="G3335">
        <v>218</v>
      </c>
      <c r="H3335">
        <v>3</v>
      </c>
      <c r="I3335">
        <v>215</v>
      </c>
      <c r="J3335" s="4">
        <f t="shared" si="462"/>
        <v>243.03120866814535</v>
      </c>
      <c r="K3335" s="4">
        <f t="shared" si="463"/>
        <v>44.72963792685632</v>
      </c>
      <c r="L3335" s="5">
        <f t="shared" si="468"/>
        <v>78.031208668145354</v>
      </c>
      <c r="M3335" s="5">
        <f t="shared" si="469"/>
        <v>10.72963792685632</v>
      </c>
      <c r="N3335" s="6">
        <f t="shared" si="461"/>
        <v>1.9974926671953765</v>
      </c>
      <c r="O3335" s="6">
        <f t="shared" si="464"/>
        <v>196.62153904966698</v>
      </c>
      <c r="P3335" s="6">
        <f>FORECAST(J3335,Inputs!$B$10:$B$18,Inputs!$A$10:$A$18)</f>
        <v>32.805844524705044</v>
      </c>
      <c r="Q3335" s="6">
        <f>IF(Inputs!$D$10="Yes",IF('Hourly Calcs'!P3335&gt;'Hourly Calcs'!K3335,'Hourly Calcs'!O3335,N3335+O3335),N3335+O3335)</f>
        <v>198.61903171686237</v>
      </c>
      <c r="R3335" s="12">
        <f t="shared" si="465"/>
        <v>943.83763871852989</v>
      </c>
      <c r="S3335" s="1">
        <f>IF(AND(A3335&gt;=5,A3335&lt;=9),INDEX(Demand!$C$3:$C$26,C3335),INDEX(Demand!$B$3:$B$26,C3335))</f>
        <v>600</v>
      </c>
      <c r="T3335" s="7">
        <f t="shared" si="466"/>
        <v>600</v>
      </c>
      <c r="U3335" s="7">
        <f t="shared" si="467"/>
        <v>343.83763871852989</v>
      </c>
    </row>
    <row r="3336" spans="1:21" x14ac:dyDescent="0.2">
      <c r="A3336" s="1">
        <v>5</v>
      </c>
      <c r="B3336" s="1">
        <v>19</v>
      </c>
      <c r="C3336" s="1">
        <v>16</v>
      </c>
      <c r="D3336">
        <v>16.3</v>
      </c>
      <c r="E3336">
        <v>12.5</v>
      </c>
      <c r="F3336">
        <v>78</v>
      </c>
      <c r="G3336">
        <v>176</v>
      </c>
      <c r="H3336">
        <v>1</v>
      </c>
      <c r="I3336">
        <v>175</v>
      </c>
      <c r="J3336" s="4">
        <f t="shared" si="462"/>
        <v>257.40001342662777</v>
      </c>
      <c r="K3336" s="4">
        <f t="shared" si="463"/>
        <v>35.819107231541636</v>
      </c>
      <c r="L3336" s="5">
        <f t="shared" si="468"/>
        <v>0</v>
      </c>
      <c r="M3336" s="5">
        <f t="shared" si="469"/>
        <v>1.8191072315416363</v>
      </c>
      <c r="N3336" s="6">
        <f t="shared" si="461"/>
        <v>0.46618823092105915</v>
      </c>
      <c r="O3336" s="6">
        <f t="shared" si="464"/>
        <v>160.04078759856614</v>
      </c>
      <c r="P3336" s="6">
        <f>FORECAST(J3336,Inputs!$B$10:$B$18,Inputs!$A$10:$A$18)</f>
        <v>32.938889013209511</v>
      </c>
      <c r="Q3336" s="6">
        <f>IF(Inputs!$D$10="Yes",IF('Hourly Calcs'!P3336&gt;'Hourly Calcs'!K3336,'Hourly Calcs'!O3336,N3336+O3336),N3336+O3336)</f>
        <v>160.5069758294872</v>
      </c>
      <c r="R3336" s="12">
        <f t="shared" si="465"/>
        <v>762.72914914172316</v>
      </c>
      <c r="S3336" s="1">
        <f>IF(AND(A3336&gt;=5,A3336&lt;=9),INDEX(Demand!$C$3:$C$26,C3336),INDEX(Demand!$B$3:$B$26,C3336))</f>
        <v>900</v>
      </c>
      <c r="T3336" s="7">
        <f t="shared" si="466"/>
        <v>762.72914914172316</v>
      </c>
      <c r="U3336" s="7">
        <f t="shared" si="467"/>
        <v>0</v>
      </c>
    </row>
    <row r="3337" spans="1:21" x14ac:dyDescent="0.2">
      <c r="A3337" s="1">
        <v>5</v>
      </c>
      <c r="B3337" s="1">
        <v>19</v>
      </c>
      <c r="C3337" s="1">
        <v>17</v>
      </c>
      <c r="D3337">
        <v>15.2</v>
      </c>
      <c r="E3337">
        <v>11.7</v>
      </c>
      <c r="F3337">
        <v>80</v>
      </c>
      <c r="G3337">
        <v>126</v>
      </c>
      <c r="H3337">
        <v>0</v>
      </c>
      <c r="I3337">
        <v>126</v>
      </c>
      <c r="J3337" s="4">
        <f t="shared" si="462"/>
        <v>269.68959332360339</v>
      </c>
      <c r="K3337" s="4">
        <f t="shared" si="463"/>
        <v>26.417357885435393</v>
      </c>
      <c r="L3337" s="5">
        <f t="shared" si="468"/>
        <v>0</v>
      </c>
      <c r="M3337" s="5">
        <f t="shared" si="469"/>
        <v>7.5826421145646066</v>
      </c>
      <c r="N3337" s="6">
        <f t="shared" ref="N3337:N3400" si="470">H3337*MAX(0,COS(2*ASIN(SQRT(SIN(RADIANS($B$4))^2+COS(RADIANS($K3337))^2-2*SIN(RADIANS($B$4))*COS(RADIANS($K3337))*COS(RADIANS($J3337-$B$5))+(SIN(RADIANS($K3337))-COS(RADIANS($B$4)))^2)/2)))</f>
        <v>0</v>
      </c>
      <c r="O3337" s="6">
        <f t="shared" si="464"/>
        <v>115.22936707096763</v>
      </c>
      <c r="P3337" s="6">
        <f>FORECAST(J3337,Inputs!$B$10:$B$18,Inputs!$A$10:$A$18)</f>
        <v>33.052681419662989</v>
      </c>
      <c r="Q3337" s="6">
        <f>IF(Inputs!$D$10="Yes",IF('Hourly Calcs'!P3337&gt;'Hourly Calcs'!K3337,'Hourly Calcs'!O3337,N3337+O3337),N3337+O3337)</f>
        <v>115.22936707096763</v>
      </c>
      <c r="R3337" s="12">
        <f t="shared" si="465"/>
        <v>547.56995232123813</v>
      </c>
      <c r="S3337" s="1">
        <f>IF(AND(A3337&gt;=5,A3337&lt;=9),INDEX(Demand!$C$3:$C$26,C3337),INDEX(Demand!$B$3:$B$26,C3337))</f>
        <v>900</v>
      </c>
      <c r="T3337" s="7">
        <f t="shared" si="466"/>
        <v>547.56995232123813</v>
      </c>
      <c r="U3337" s="7">
        <f t="shared" si="467"/>
        <v>0</v>
      </c>
    </row>
    <row r="3338" spans="1:21" x14ac:dyDescent="0.2">
      <c r="A3338" s="1">
        <v>5</v>
      </c>
      <c r="B3338" s="1">
        <v>19</v>
      </c>
      <c r="C3338" s="1">
        <v>18</v>
      </c>
      <c r="D3338">
        <v>14.2</v>
      </c>
      <c r="E3338">
        <v>12.1</v>
      </c>
      <c r="F3338">
        <v>87</v>
      </c>
      <c r="G3338">
        <v>73</v>
      </c>
      <c r="H3338">
        <v>0</v>
      </c>
      <c r="I3338">
        <v>73</v>
      </c>
      <c r="J3338" s="4">
        <f t="shared" ref="J3338:J3401" si="471">solarazimuth($B$2,$B$3,$B$1,A3338,B3338,C3338,0,0,0,0)</f>
        <v>280.98355214014913</v>
      </c>
      <c r="K3338" s="4">
        <f t="shared" ref="K3338:K3401" si="472">solarelevation($B$2,$B$3,$B$1,A3338,B3338,C3338,0,0,0,0)</f>
        <v>17.006614920668838</v>
      </c>
      <c r="L3338" s="5">
        <f t="shared" si="468"/>
        <v>0</v>
      </c>
      <c r="M3338" s="5">
        <f t="shared" si="469"/>
        <v>16.993385079331162</v>
      </c>
      <c r="N3338" s="6">
        <f t="shared" si="470"/>
        <v>0</v>
      </c>
      <c r="O3338" s="6">
        <f t="shared" ref="O3338:O3401" si="473">$I3338*(1+COS(RADIANS($B$4)))/2</f>
        <v>66.759871398259023</v>
      </c>
      <c r="P3338" s="6">
        <f>FORECAST(J3338,Inputs!$B$10:$B$18,Inputs!$A$10:$A$18)</f>
        <v>33.157255112408784</v>
      </c>
      <c r="Q3338" s="6">
        <f>IF(Inputs!$D$10="Yes",IF('Hourly Calcs'!P3338&gt;'Hourly Calcs'!K3338,'Hourly Calcs'!O3338,N3338+O3338),N3338+O3338)</f>
        <v>66.759871398259023</v>
      </c>
      <c r="R3338" s="12">
        <f t="shared" ref="R3338:R3401" si="474">$B$6*$E$1*Q3338</f>
        <v>317.24290888452686</v>
      </c>
      <c r="S3338" s="1">
        <f>IF(AND(A3338&gt;=5,A3338&lt;=9),INDEX(Demand!$C$3:$C$26,C3338),INDEX(Demand!$B$3:$B$26,C3338))</f>
        <v>900</v>
      </c>
      <c r="T3338" s="7">
        <f t="shared" ref="T3338:T3401" si="475">S3338-MAX(0,S3338-R3338)</f>
        <v>317.24290888452686</v>
      </c>
      <c r="U3338" s="7">
        <f t="shared" ref="U3338:U3401" si="476">MAX(0,R3338-S3338)</f>
        <v>0</v>
      </c>
    </row>
    <row r="3339" spans="1:21" x14ac:dyDescent="0.2">
      <c r="A3339" s="1">
        <v>5</v>
      </c>
      <c r="B3339" s="1">
        <v>19</v>
      </c>
      <c r="C3339" s="1">
        <v>19</v>
      </c>
      <c r="D3339">
        <v>13.6</v>
      </c>
      <c r="E3339">
        <v>11.8</v>
      </c>
      <c r="F3339">
        <v>89</v>
      </c>
      <c r="G3339">
        <v>26</v>
      </c>
      <c r="H3339">
        <v>0</v>
      </c>
      <c r="I3339">
        <v>26</v>
      </c>
      <c r="J3339" s="4">
        <f t="shared" si="471"/>
        <v>292.03387300697989</v>
      </c>
      <c r="K3339" s="4">
        <f t="shared" si="472"/>
        <v>7.98181783859647</v>
      </c>
      <c r="L3339" s="5">
        <f t="shared" si="468"/>
        <v>0</v>
      </c>
      <c r="M3339" s="5">
        <f t="shared" si="469"/>
        <v>26.01818216140353</v>
      </c>
      <c r="N3339" s="6">
        <f t="shared" si="470"/>
        <v>0</v>
      </c>
      <c r="O3339" s="6">
        <f t="shared" si="473"/>
        <v>23.777488443215542</v>
      </c>
      <c r="P3339" s="6">
        <f>FORECAST(J3339,Inputs!$B$10:$B$18,Inputs!$A$10:$A$18)</f>
        <v>33.259572898212774</v>
      </c>
      <c r="Q3339" s="6">
        <f>IF(Inputs!$D$10="Yes",IF('Hourly Calcs'!P3339&gt;'Hourly Calcs'!K3339,'Hourly Calcs'!O3339,N3339+O3339),N3339+O3339)</f>
        <v>23.777488443215542</v>
      </c>
      <c r="R3339" s="12">
        <f t="shared" si="474"/>
        <v>112.99062508216025</v>
      </c>
      <c r="S3339" s="1">
        <f>IF(AND(A3339&gt;=5,A3339&lt;=9),INDEX(Demand!$C$3:$C$26,C3339),INDEX(Demand!$B$3:$B$26,C3339))</f>
        <v>900</v>
      </c>
      <c r="T3339" s="7">
        <f t="shared" si="475"/>
        <v>112.99062508216025</v>
      </c>
      <c r="U3339" s="7">
        <f t="shared" si="476"/>
        <v>0</v>
      </c>
    </row>
    <row r="3340" spans="1:21" x14ac:dyDescent="0.2">
      <c r="A3340" s="1">
        <v>5</v>
      </c>
      <c r="B3340" s="1">
        <v>19</v>
      </c>
      <c r="C3340" s="1">
        <v>20</v>
      </c>
      <c r="D3340">
        <v>13</v>
      </c>
      <c r="E3340">
        <v>11.7</v>
      </c>
      <c r="F3340">
        <v>92</v>
      </c>
      <c r="G3340">
        <v>6</v>
      </c>
      <c r="H3340">
        <v>0</v>
      </c>
      <c r="I3340">
        <v>6</v>
      </c>
      <c r="J3340" s="4">
        <f t="shared" si="471"/>
        <v>303.393800247618</v>
      </c>
      <c r="K3340" s="4">
        <f t="shared" si="472"/>
        <v>4.849207565465008E-2</v>
      </c>
      <c r="L3340" s="5">
        <f t="shared" si="468"/>
        <v>0</v>
      </c>
      <c r="M3340" s="5">
        <f t="shared" si="469"/>
        <v>33.95150792434535</v>
      </c>
      <c r="N3340" s="6">
        <f t="shared" si="470"/>
        <v>0</v>
      </c>
      <c r="O3340" s="6">
        <f t="shared" si="473"/>
        <v>5.4871127176651253</v>
      </c>
      <c r="P3340" s="6">
        <f>FORECAST(J3340,Inputs!$B$10:$B$18,Inputs!$A$10:$A$18)</f>
        <v>33.364757409700161</v>
      </c>
      <c r="Q3340" s="6">
        <f>IF(Inputs!$D$10="Yes",IF('Hourly Calcs'!P3340&gt;'Hourly Calcs'!K3340,'Hourly Calcs'!O3340,N3340+O3340),N3340+O3340)</f>
        <v>5.4871127176651253</v>
      </c>
      <c r="R3340" s="12">
        <f t="shared" si="474"/>
        <v>26.074759634344673</v>
      </c>
      <c r="S3340" s="1">
        <f>IF(AND(A3340&gt;=5,A3340&lt;=9),INDEX(Demand!$C$3:$C$26,C3340),INDEX(Demand!$B$3:$B$26,C3340))</f>
        <v>800</v>
      </c>
      <c r="T3340" s="7">
        <f t="shared" si="475"/>
        <v>26.074759634344673</v>
      </c>
      <c r="U3340" s="7">
        <f t="shared" si="476"/>
        <v>0</v>
      </c>
    </row>
    <row r="3341" spans="1:21" x14ac:dyDescent="0.2">
      <c r="A3341" s="1">
        <v>5</v>
      </c>
      <c r="B3341" s="1">
        <v>19</v>
      </c>
      <c r="C3341" s="1">
        <v>21</v>
      </c>
      <c r="D3341">
        <v>12.3</v>
      </c>
      <c r="E3341">
        <v>11.7</v>
      </c>
      <c r="F3341">
        <v>96</v>
      </c>
      <c r="G3341">
        <v>0</v>
      </c>
      <c r="H3341">
        <v>0</v>
      </c>
      <c r="I3341">
        <v>0</v>
      </c>
      <c r="J3341" s="4">
        <f t="shared" si="471"/>
        <v>315.47760195358177</v>
      </c>
      <c r="K3341" s="4">
        <f t="shared" si="472"/>
        <v>-7.7934594152244188</v>
      </c>
      <c r="L3341" s="5">
        <f t="shared" si="468"/>
        <v>0</v>
      </c>
      <c r="M3341" s="5">
        <f t="shared" si="469"/>
        <v>0</v>
      </c>
      <c r="N3341" s="6">
        <f t="shared" si="470"/>
        <v>0</v>
      </c>
      <c r="O3341" s="6">
        <f t="shared" si="473"/>
        <v>0</v>
      </c>
      <c r="P3341" s="6">
        <f>FORECAST(J3341,Inputs!$B$10:$B$18,Inputs!$A$10:$A$18)</f>
        <v>33.476644462533159</v>
      </c>
      <c r="Q3341" s="6">
        <f>IF(Inputs!$D$10="Yes",IF('Hourly Calcs'!P3341&gt;'Hourly Calcs'!K3341,'Hourly Calcs'!O3341,N3341+O3341),N3341+O3341)</f>
        <v>0</v>
      </c>
      <c r="R3341" s="12">
        <f t="shared" si="474"/>
        <v>0</v>
      </c>
      <c r="S3341" s="1">
        <f>IF(AND(A3341&gt;=5,A3341&lt;=9),INDEX(Demand!$C$3:$C$26,C3341),INDEX(Demand!$B$3:$B$26,C3341))</f>
        <v>700</v>
      </c>
      <c r="T3341" s="7">
        <f t="shared" si="475"/>
        <v>0</v>
      </c>
      <c r="U3341" s="7">
        <f t="shared" si="476"/>
        <v>0</v>
      </c>
    </row>
    <row r="3342" spans="1:21" x14ac:dyDescent="0.2">
      <c r="A3342" s="1">
        <v>5</v>
      </c>
      <c r="B3342" s="1">
        <v>19</v>
      </c>
      <c r="C3342" s="1">
        <v>22</v>
      </c>
      <c r="D3342">
        <v>12</v>
      </c>
      <c r="E3342">
        <v>11.6</v>
      </c>
      <c r="F3342">
        <v>97</v>
      </c>
      <c r="G3342">
        <v>0</v>
      </c>
      <c r="H3342">
        <v>0</v>
      </c>
      <c r="I3342">
        <v>0</v>
      </c>
      <c r="J3342" s="4">
        <f t="shared" si="471"/>
        <v>328.54180780021943</v>
      </c>
      <c r="K3342" s="4">
        <f t="shared" si="472"/>
        <v>-13.646417320266124</v>
      </c>
      <c r="L3342" s="5">
        <f t="shared" si="468"/>
        <v>0</v>
      </c>
      <c r="M3342" s="5">
        <f t="shared" si="469"/>
        <v>0</v>
      </c>
      <c r="N3342" s="6">
        <f t="shared" si="470"/>
        <v>0</v>
      </c>
      <c r="O3342" s="6">
        <f t="shared" si="473"/>
        <v>0</v>
      </c>
      <c r="P3342" s="6">
        <f>FORECAST(J3342,Inputs!$B$10:$B$18,Inputs!$A$10:$A$18)</f>
        <v>33.597609331483511</v>
      </c>
      <c r="Q3342" s="6">
        <f>IF(Inputs!$D$10="Yes",IF('Hourly Calcs'!P3342&gt;'Hourly Calcs'!K3342,'Hourly Calcs'!O3342,N3342+O3342),N3342+O3342)</f>
        <v>0</v>
      </c>
      <c r="R3342" s="12">
        <f t="shared" si="474"/>
        <v>0</v>
      </c>
      <c r="S3342" s="1">
        <f>IF(AND(A3342&gt;=5,A3342&lt;=9),INDEX(Demand!$C$3:$C$26,C3342),INDEX(Demand!$B$3:$B$26,C3342))</f>
        <v>600</v>
      </c>
      <c r="T3342" s="7">
        <f t="shared" si="475"/>
        <v>0</v>
      </c>
      <c r="U3342" s="7">
        <f t="shared" si="476"/>
        <v>0</v>
      </c>
    </row>
    <row r="3343" spans="1:21" x14ac:dyDescent="0.2">
      <c r="A3343" s="1">
        <v>5</v>
      </c>
      <c r="B3343" s="1">
        <v>19</v>
      </c>
      <c r="C3343" s="1">
        <v>23</v>
      </c>
      <c r="D3343">
        <v>11.5</v>
      </c>
      <c r="E3343">
        <v>11.1</v>
      </c>
      <c r="F3343">
        <v>97</v>
      </c>
      <c r="G3343">
        <v>0</v>
      </c>
      <c r="H3343">
        <v>0</v>
      </c>
      <c r="I3343">
        <v>0</v>
      </c>
      <c r="J3343" s="4">
        <f t="shared" si="471"/>
        <v>342.60299379452124</v>
      </c>
      <c r="K3343" s="4">
        <f t="shared" si="472"/>
        <v>-17.571424738627442</v>
      </c>
      <c r="L3343" s="5">
        <f t="shared" si="468"/>
        <v>0</v>
      </c>
      <c r="M3343" s="5">
        <f t="shared" si="469"/>
        <v>0</v>
      </c>
      <c r="N3343" s="6">
        <f t="shared" si="470"/>
        <v>0</v>
      </c>
      <c r="O3343" s="6">
        <f t="shared" si="473"/>
        <v>0</v>
      </c>
      <c r="P3343" s="6">
        <f>FORECAST(J3343,Inputs!$B$10:$B$18,Inputs!$A$10:$A$18)</f>
        <v>33.727805498097418</v>
      </c>
      <c r="Q3343" s="6">
        <f>IF(Inputs!$D$10="Yes",IF('Hourly Calcs'!P3343&gt;'Hourly Calcs'!K3343,'Hourly Calcs'!O3343,N3343+O3343),N3343+O3343)</f>
        <v>0</v>
      </c>
      <c r="R3343" s="12">
        <f t="shared" si="474"/>
        <v>0</v>
      </c>
      <c r="S3343" s="1">
        <f>IF(AND(A3343&gt;=5,A3343&lt;=9),INDEX(Demand!$C$3:$C$26,C3343),INDEX(Demand!$B$3:$B$26,C3343))</f>
        <v>500</v>
      </c>
      <c r="T3343" s="7">
        <f t="shared" si="475"/>
        <v>0</v>
      </c>
      <c r="U3343" s="7">
        <f t="shared" si="476"/>
        <v>0</v>
      </c>
    </row>
    <row r="3344" spans="1:21" x14ac:dyDescent="0.2">
      <c r="A3344" s="1">
        <v>5</v>
      </c>
      <c r="B3344" s="1">
        <v>19</v>
      </c>
      <c r="C3344" s="1">
        <v>24</v>
      </c>
      <c r="D3344">
        <v>11.3</v>
      </c>
      <c r="E3344">
        <v>9.3000000000000007</v>
      </c>
      <c r="F3344">
        <v>87</v>
      </c>
      <c r="G3344">
        <v>0</v>
      </c>
      <c r="H3344">
        <v>0</v>
      </c>
      <c r="I3344">
        <v>0</v>
      </c>
      <c r="J3344" s="4">
        <f t="shared" si="471"/>
        <v>357.35723760000559</v>
      </c>
      <c r="K3344" s="4">
        <f t="shared" si="472"/>
        <v>-19.217781652267405</v>
      </c>
      <c r="L3344" s="5">
        <f t="shared" si="468"/>
        <v>0</v>
      </c>
      <c r="M3344" s="5">
        <f t="shared" si="469"/>
        <v>0</v>
      </c>
      <c r="N3344" s="6">
        <f t="shared" si="470"/>
        <v>0</v>
      </c>
      <c r="O3344" s="6">
        <f t="shared" si="473"/>
        <v>0</v>
      </c>
      <c r="P3344" s="6">
        <f>FORECAST(J3344,Inputs!$B$10:$B$18,Inputs!$A$10:$A$18)</f>
        <v>33.864418866666718</v>
      </c>
      <c r="Q3344" s="6">
        <f>IF(Inputs!$D$10="Yes",IF('Hourly Calcs'!P3344&gt;'Hourly Calcs'!K3344,'Hourly Calcs'!O3344,N3344+O3344),N3344+O3344)</f>
        <v>0</v>
      </c>
      <c r="R3344" s="12">
        <f t="shared" si="474"/>
        <v>0</v>
      </c>
      <c r="S3344" s="1">
        <f>IF(AND(A3344&gt;=5,A3344&lt;=9),INDEX(Demand!$C$3:$C$26,C3344),INDEX(Demand!$B$3:$B$26,C3344))</f>
        <v>400</v>
      </c>
      <c r="T3344" s="7">
        <f t="shared" si="475"/>
        <v>0</v>
      </c>
      <c r="U3344" s="7">
        <f t="shared" si="476"/>
        <v>0</v>
      </c>
    </row>
    <row r="3345" spans="1:21" x14ac:dyDescent="0.2">
      <c r="A3345" s="1">
        <v>5</v>
      </c>
      <c r="B3345" s="1">
        <v>20</v>
      </c>
      <c r="C3345" s="1">
        <v>1</v>
      </c>
      <c r="D3345">
        <v>11.7</v>
      </c>
      <c r="E3345">
        <v>9.4</v>
      </c>
      <c r="F3345">
        <v>86</v>
      </c>
      <c r="G3345">
        <v>0</v>
      </c>
      <c r="H3345">
        <v>0</v>
      </c>
      <c r="I3345">
        <v>0</v>
      </c>
      <c r="J3345" s="4">
        <f t="shared" si="471"/>
        <v>12.224605512872813</v>
      </c>
      <c r="K3345" s="4">
        <f t="shared" si="472"/>
        <v>-18.41461091018104</v>
      </c>
      <c r="L3345" s="5">
        <f t="shared" si="468"/>
        <v>0</v>
      </c>
      <c r="M3345" s="5">
        <f t="shared" si="469"/>
        <v>0</v>
      </c>
      <c r="N3345" s="6">
        <f t="shared" si="470"/>
        <v>0</v>
      </c>
      <c r="O3345" s="6">
        <f t="shared" si="473"/>
        <v>0</v>
      </c>
      <c r="P3345" s="6">
        <f>FORECAST(J3345,Inputs!$B$10:$B$18,Inputs!$A$10:$A$18)</f>
        <v>30.668746347341411</v>
      </c>
      <c r="Q3345" s="6">
        <f>IF(Inputs!$D$10="Yes",IF('Hourly Calcs'!P3345&gt;'Hourly Calcs'!K3345,'Hourly Calcs'!O3345,N3345+O3345),N3345+O3345)</f>
        <v>0</v>
      </c>
      <c r="R3345" s="12">
        <f t="shared" si="474"/>
        <v>0</v>
      </c>
      <c r="S3345" s="1">
        <f>IF(AND(A3345&gt;=5,A3345&lt;=9),INDEX(Demand!$C$3:$C$26,C3345),INDEX(Demand!$B$3:$B$26,C3345))</f>
        <v>350</v>
      </c>
      <c r="T3345" s="7">
        <f t="shared" si="475"/>
        <v>0</v>
      </c>
      <c r="U3345" s="7">
        <f t="shared" si="476"/>
        <v>0</v>
      </c>
    </row>
    <row r="3346" spans="1:21" x14ac:dyDescent="0.2">
      <c r="A3346" s="1">
        <v>5</v>
      </c>
      <c r="B3346" s="1">
        <v>20</v>
      </c>
      <c r="C3346" s="1">
        <v>2</v>
      </c>
      <c r="D3346">
        <v>11.8</v>
      </c>
      <c r="E3346">
        <v>10.3</v>
      </c>
      <c r="F3346">
        <v>91</v>
      </c>
      <c r="G3346">
        <v>0</v>
      </c>
      <c r="H3346">
        <v>0</v>
      </c>
      <c r="I3346">
        <v>0</v>
      </c>
      <c r="J3346" s="4">
        <f t="shared" si="471"/>
        <v>26.575331220453165</v>
      </c>
      <c r="K3346" s="4">
        <f t="shared" si="472"/>
        <v>-15.246828536073849</v>
      </c>
      <c r="L3346" s="5">
        <f t="shared" si="468"/>
        <v>0</v>
      </c>
      <c r="M3346" s="5">
        <f t="shared" si="469"/>
        <v>0</v>
      </c>
      <c r="N3346" s="6">
        <f t="shared" si="470"/>
        <v>0</v>
      </c>
      <c r="O3346" s="6">
        <f t="shared" si="473"/>
        <v>0</v>
      </c>
      <c r="P3346" s="6">
        <f>FORECAST(J3346,Inputs!$B$10:$B$18,Inputs!$A$10:$A$18)</f>
        <v>30.801623437226418</v>
      </c>
      <c r="Q3346" s="6">
        <f>IF(Inputs!$D$10="Yes",IF('Hourly Calcs'!P3346&gt;'Hourly Calcs'!K3346,'Hourly Calcs'!O3346,N3346+O3346),N3346+O3346)</f>
        <v>0</v>
      </c>
      <c r="R3346" s="12">
        <f t="shared" si="474"/>
        <v>0</v>
      </c>
      <c r="S3346" s="1">
        <f>IF(AND(A3346&gt;=5,A3346&lt;=9),INDEX(Demand!$C$3:$C$26,C3346),INDEX(Demand!$B$3:$B$26,C3346))</f>
        <v>350</v>
      </c>
      <c r="T3346" s="7">
        <f t="shared" si="475"/>
        <v>0</v>
      </c>
      <c r="U3346" s="7">
        <f t="shared" si="476"/>
        <v>0</v>
      </c>
    </row>
    <row r="3347" spans="1:21" x14ac:dyDescent="0.2">
      <c r="A3347" s="1">
        <v>5</v>
      </c>
      <c r="B3347" s="1">
        <v>20</v>
      </c>
      <c r="C3347" s="1">
        <v>3</v>
      </c>
      <c r="D3347">
        <v>11.6</v>
      </c>
      <c r="E3347">
        <v>11</v>
      </c>
      <c r="F3347">
        <v>96</v>
      </c>
      <c r="G3347">
        <v>0</v>
      </c>
      <c r="H3347">
        <v>0</v>
      </c>
      <c r="I3347">
        <v>0</v>
      </c>
      <c r="J3347" s="4">
        <f t="shared" si="471"/>
        <v>39.994451995117316</v>
      </c>
      <c r="K3347" s="4">
        <f t="shared" si="472"/>
        <v>-10.016889367018848</v>
      </c>
      <c r="L3347" s="5">
        <f t="shared" si="468"/>
        <v>0</v>
      </c>
      <c r="M3347" s="5">
        <f t="shared" si="469"/>
        <v>0</v>
      </c>
      <c r="N3347" s="6">
        <f t="shared" si="470"/>
        <v>0</v>
      </c>
      <c r="O3347" s="6">
        <f t="shared" si="473"/>
        <v>0</v>
      </c>
      <c r="P3347" s="6">
        <f>FORECAST(J3347,Inputs!$B$10:$B$18,Inputs!$A$10:$A$18)</f>
        <v>30.925874555510344</v>
      </c>
      <c r="Q3347" s="6">
        <f>IF(Inputs!$D$10="Yes",IF('Hourly Calcs'!P3347&gt;'Hourly Calcs'!K3347,'Hourly Calcs'!O3347,N3347+O3347),N3347+O3347)</f>
        <v>0</v>
      </c>
      <c r="R3347" s="12">
        <f t="shared" si="474"/>
        <v>0</v>
      </c>
      <c r="S3347" s="1">
        <f>IF(AND(A3347&gt;=5,A3347&lt;=9),INDEX(Demand!$C$3:$C$26,C3347),INDEX(Demand!$B$3:$B$26,C3347))</f>
        <v>350</v>
      </c>
      <c r="T3347" s="7">
        <f t="shared" si="475"/>
        <v>0</v>
      </c>
      <c r="U3347" s="7">
        <f t="shared" si="476"/>
        <v>0</v>
      </c>
    </row>
    <row r="3348" spans="1:21" x14ac:dyDescent="0.2">
      <c r="A3348" s="1">
        <v>5</v>
      </c>
      <c r="B3348" s="1">
        <v>20</v>
      </c>
      <c r="C3348" s="1">
        <v>4</v>
      </c>
      <c r="D3348">
        <v>11.7</v>
      </c>
      <c r="E3348">
        <v>11.5</v>
      </c>
      <c r="F3348">
        <v>99</v>
      </c>
      <c r="G3348">
        <v>0</v>
      </c>
      <c r="H3348">
        <v>0</v>
      </c>
      <c r="I3348">
        <v>0</v>
      </c>
      <c r="J3348" s="4">
        <f t="shared" si="471"/>
        <v>52.392325175577795</v>
      </c>
      <c r="K3348" s="4">
        <f t="shared" si="472"/>
        <v>-3.0907937259808733</v>
      </c>
      <c r="L3348" s="5">
        <f t="shared" si="468"/>
        <v>0</v>
      </c>
      <c r="M3348" s="5">
        <f t="shared" si="469"/>
        <v>0</v>
      </c>
      <c r="N3348" s="6">
        <f t="shared" si="470"/>
        <v>0</v>
      </c>
      <c r="O3348" s="6">
        <f t="shared" si="473"/>
        <v>0</v>
      </c>
      <c r="P3348" s="6">
        <f>FORECAST(J3348,Inputs!$B$10:$B$18,Inputs!$A$10:$A$18)</f>
        <v>31.040669677551644</v>
      </c>
      <c r="Q3348" s="6">
        <f>IF(Inputs!$D$10="Yes",IF('Hourly Calcs'!P3348&gt;'Hourly Calcs'!K3348,'Hourly Calcs'!O3348,N3348+O3348),N3348+O3348)</f>
        <v>0</v>
      </c>
      <c r="R3348" s="12">
        <f t="shared" si="474"/>
        <v>0</v>
      </c>
      <c r="S3348" s="1">
        <f>IF(AND(A3348&gt;=5,A3348&lt;=9),INDEX(Demand!$C$3:$C$26,C3348),INDEX(Demand!$B$3:$B$26,C3348))</f>
        <v>350</v>
      </c>
      <c r="T3348" s="7">
        <f t="shared" si="475"/>
        <v>0</v>
      </c>
      <c r="U3348" s="7">
        <f t="shared" si="476"/>
        <v>0</v>
      </c>
    </row>
    <row r="3349" spans="1:21" x14ac:dyDescent="0.2">
      <c r="A3349" s="1">
        <v>5</v>
      </c>
      <c r="B3349" s="1">
        <v>20</v>
      </c>
      <c r="C3349" s="1">
        <v>5</v>
      </c>
      <c r="D3349">
        <v>11.8</v>
      </c>
      <c r="E3349">
        <v>11.8</v>
      </c>
      <c r="F3349">
        <v>100</v>
      </c>
      <c r="G3349">
        <v>4</v>
      </c>
      <c r="H3349">
        <v>0</v>
      </c>
      <c r="I3349">
        <v>4</v>
      </c>
      <c r="J3349" s="4">
        <f t="shared" si="471"/>
        <v>63.952776611780308</v>
      </c>
      <c r="K3349" s="4">
        <f t="shared" si="472"/>
        <v>5.0337173000119151</v>
      </c>
      <c r="L3349" s="5">
        <f t="shared" si="468"/>
        <v>0</v>
      </c>
      <c r="M3349" s="5">
        <f t="shared" si="469"/>
        <v>28.966282699988085</v>
      </c>
      <c r="N3349" s="6">
        <f t="shared" si="470"/>
        <v>0</v>
      </c>
      <c r="O3349" s="6">
        <f t="shared" si="473"/>
        <v>3.6580751451100832</v>
      </c>
      <c r="P3349" s="6">
        <f>FORECAST(J3349,Inputs!$B$10:$B$18,Inputs!$A$10:$A$18)</f>
        <v>31.147710894553519</v>
      </c>
      <c r="Q3349" s="6">
        <f>IF(Inputs!$D$10="Yes",IF('Hourly Calcs'!P3349&gt;'Hourly Calcs'!K3349,'Hourly Calcs'!O3349,N3349+O3349),N3349+O3349)</f>
        <v>3.6580751451100832</v>
      </c>
      <c r="R3349" s="12">
        <f t="shared" si="474"/>
        <v>17.383173089563115</v>
      </c>
      <c r="S3349" s="1">
        <f>IF(AND(A3349&gt;=5,A3349&lt;=9),INDEX(Demand!$C$3:$C$26,C3349),INDEX(Demand!$B$3:$B$26,C3349))</f>
        <v>350</v>
      </c>
      <c r="T3349" s="7">
        <f t="shared" si="475"/>
        <v>17.383173089563115</v>
      </c>
      <c r="U3349" s="7">
        <f t="shared" si="476"/>
        <v>0</v>
      </c>
    </row>
    <row r="3350" spans="1:21" x14ac:dyDescent="0.2">
      <c r="A3350" s="1">
        <v>5</v>
      </c>
      <c r="B3350" s="1">
        <v>20</v>
      </c>
      <c r="C3350" s="1">
        <v>6</v>
      </c>
      <c r="D3350">
        <v>12</v>
      </c>
      <c r="E3350">
        <v>11.8</v>
      </c>
      <c r="F3350">
        <v>99</v>
      </c>
      <c r="G3350">
        <v>21</v>
      </c>
      <c r="H3350">
        <v>0</v>
      </c>
      <c r="I3350">
        <v>21</v>
      </c>
      <c r="J3350" s="4">
        <f t="shared" si="471"/>
        <v>75.040227223848007</v>
      </c>
      <c r="K3350" s="4">
        <f t="shared" si="472"/>
        <v>13.822304337878521</v>
      </c>
      <c r="L3350" s="5">
        <f t="shared" si="468"/>
        <v>89.959772776151993</v>
      </c>
      <c r="M3350" s="5">
        <f t="shared" si="469"/>
        <v>20.177695662121479</v>
      </c>
      <c r="N3350" s="6">
        <f t="shared" si="470"/>
        <v>0</v>
      </c>
      <c r="O3350" s="6">
        <f t="shared" si="473"/>
        <v>19.204894511827938</v>
      </c>
      <c r="P3350" s="6">
        <f>FORECAST(J3350,Inputs!$B$10:$B$18,Inputs!$A$10:$A$18)</f>
        <v>31.250372474294888</v>
      </c>
      <c r="Q3350" s="6">
        <f>IF(Inputs!$D$10="Yes",IF('Hourly Calcs'!P3350&gt;'Hourly Calcs'!K3350,'Hourly Calcs'!O3350,N3350+O3350),N3350+O3350)</f>
        <v>19.204894511827938</v>
      </c>
      <c r="R3350" s="12">
        <f t="shared" si="474"/>
        <v>91.261658720206356</v>
      </c>
      <c r="S3350" s="1">
        <f>IF(AND(A3350&gt;=5,A3350&lt;=9),INDEX(Demand!$C$3:$C$26,C3350),INDEX(Demand!$B$3:$B$26,C3350))</f>
        <v>350</v>
      </c>
      <c r="T3350" s="7">
        <f t="shared" si="475"/>
        <v>91.261658720206356</v>
      </c>
      <c r="U3350" s="7">
        <f t="shared" si="476"/>
        <v>0</v>
      </c>
    </row>
    <row r="3351" spans="1:21" x14ac:dyDescent="0.2">
      <c r="A3351" s="1">
        <v>5</v>
      </c>
      <c r="B3351" s="1">
        <v>20</v>
      </c>
      <c r="C3351" s="1">
        <v>7</v>
      </c>
      <c r="D3351">
        <v>11.9</v>
      </c>
      <c r="E3351">
        <v>10.5</v>
      </c>
      <c r="F3351">
        <v>91</v>
      </c>
      <c r="G3351">
        <v>65</v>
      </c>
      <c r="H3351">
        <v>0</v>
      </c>
      <c r="I3351">
        <v>65</v>
      </c>
      <c r="J3351" s="4">
        <f t="shared" si="471"/>
        <v>86.155546267097307</v>
      </c>
      <c r="K3351" s="4">
        <f t="shared" si="472"/>
        <v>23.152994709397916</v>
      </c>
      <c r="L3351" s="5">
        <f t="shared" si="468"/>
        <v>78.844453732902693</v>
      </c>
      <c r="M3351" s="5">
        <f t="shared" si="469"/>
        <v>10.847005290602084</v>
      </c>
      <c r="N3351" s="6">
        <f t="shared" si="470"/>
        <v>0</v>
      </c>
      <c r="O3351" s="6">
        <f t="shared" si="473"/>
        <v>59.443721108038851</v>
      </c>
      <c r="P3351" s="6">
        <f>FORECAST(J3351,Inputs!$B$10:$B$18,Inputs!$A$10:$A$18)</f>
        <v>31.353292095065715</v>
      </c>
      <c r="Q3351" s="6">
        <f>IF(Inputs!$D$10="Yes",IF('Hourly Calcs'!P3351&gt;'Hourly Calcs'!K3351,'Hourly Calcs'!O3351,N3351+O3351),N3351+O3351)</f>
        <v>59.443721108038851</v>
      </c>
      <c r="R3351" s="12">
        <f t="shared" si="474"/>
        <v>282.47656270540062</v>
      </c>
      <c r="S3351" s="1">
        <f>IF(AND(A3351&gt;=5,A3351&lt;=9),INDEX(Demand!$C$3:$C$26,C3351),INDEX(Demand!$B$3:$B$26,C3351))</f>
        <v>350</v>
      </c>
      <c r="T3351" s="7">
        <f t="shared" si="475"/>
        <v>282.47656270540062</v>
      </c>
      <c r="U3351" s="7">
        <f t="shared" si="476"/>
        <v>0</v>
      </c>
    </row>
    <row r="3352" spans="1:21" x14ac:dyDescent="0.2">
      <c r="A3352" s="1">
        <v>5</v>
      </c>
      <c r="B3352" s="1">
        <v>20</v>
      </c>
      <c r="C3352" s="1">
        <v>8</v>
      </c>
      <c r="D3352">
        <v>12.3</v>
      </c>
      <c r="E3352">
        <v>9.6999999999999993</v>
      </c>
      <c r="F3352">
        <v>84</v>
      </c>
      <c r="G3352">
        <v>118</v>
      </c>
      <c r="H3352">
        <v>0</v>
      </c>
      <c r="I3352">
        <v>118</v>
      </c>
      <c r="J3352" s="4">
        <f t="shared" si="471"/>
        <v>97.968318749340284</v>
      </c>
      <c r="K3352" s="4">
        <f t="shared" si="472"/>
        <v>32.618839138588093</v>
      </c>
      <c r="L3352" s="5">
        <f t="shared" si="468"/>
        <v>67.031681250659716</v>
      </c>
      <c r="M3352" s="5">
        <f t="shared" si="469"/>
        <v>1.3811608614119066</v>
      </c>
      <c r="N3352" s="6">
        <f t="shared" si="470"/>
        <v>0</v>
      </c>
      <c r="O3352" s="6">
        <f t="shared" si="473"/>
        <v>107.91321678074746</v>
      </c>
      <c r="P3352" s="6">
        <f>FORECAST(J3352,Inputs!$B$10:$B$18,Inputs!$A$10:$A$18)</f>
        <v>31.462669618049446</v>
      </c>
      <c r="Q3352" s="6">
        <f>IF(Inputs!$D$10="Yes",IF('Hourly Calcs'!P3352&gt;'Hourly Calcs'!K3352,'Hourly Calcs'!O3352,N3352+O3352),N3352+O3352)</f>
        <v>107.91321678074746</v>
      </c>
      <c r="R3352" s="12">
        <f t="shared" si="474"/>
        <v>512.8036061421119</v>
      </c>
      <c r="S3352" s="1">
        <f>IF(AND(A3352&gt;=5,A3352&lt;=9),INDEX(Demand!$C$3:$C$26,C3352),INDEX(Demand!$B$3:$B$26,C3352))</f>
        <v>350</v>
      </c>
      <c r="T3352" s="7">
        <f t="shared" si="475"/>
        <v>350</v>
      </c>
      <c r="U3352" s="7">
        <f t="shared" si="476"/>
        <v>162.8036061421119</v>
      </c>
    </row>
    <row r="3353" spans="1:21" x14ac:dyDescent="0.2">
      <c r="A3353" s="1">
        <v>5</v>
      </c>
      <c r="B3353" s="1">
        <v>20</v>
      </c>
      <c r="C3353" s="1">
        <v>9</v>
      </c>
      <c r="D3353">
        <v>13.3</v>
      </c>
      <c r="E3353">
        <v>10.4</v>
      </c>
      <c r="F3353">
        <v>83</v>
      </c>
      <c r="G3353">
        <v>169</v>
      </c>
      <c r="H3353">
        <v>0</v>
      </c>
      <c r="I3353">
        <v>169</v>
      </c>
      <c r="J3353" s="4">
        <f t="shared" si="471"/>
        <v>111.42843726961179</v>
      </c>
      <c r="K3353" s="4">
        <f t="shared" si="472"/>
        <v>41.788539836796808</v>
      </c>
      <c r="L3353" s="5">
        <f t="shared" si="468"/>
        <v>53.571562730388209</v>
      </c>
      <c r="M3353" s="5">
        <f t="shared" si="469"/>
        <v>7.7885398367968079</v>
      </c>
      <c r="N3353" s="6">
        <f t="shared" si="470"/>
        <v>0</v>
      </c>
      <c r="O3353" s="6">
        <f t="shared" si="473"/>
        <v>154.55367488090101</v>
      </c>
      <c r="P3353" s="6">
        <f>FORECAST(J3353,Inputs!$B$10:$B$18,Inputs!$A$10:$A$18)</f>
        <v>31.587300345088995</v>
      </c>
      <c r="Q3353" s="6">
        <f>IF(Inputs!$D$10="Yes",IF('Hourly Calcs'!P3353&gt;'Hourly Calcs'!K3353,'Hourly Calcs'!O3353,N3353+O3353),N3353+O3353)</f>
        <v>154.55367488090101</v>
      </c>
      <c r="R3353" s="12">
        <f t="shared" si="474"/>
        <v>734.43906303404162</v>
      </c>
      <c r="S3353" s="1">
        <f>IF(AND(A3353&gt;=5,A3353&lt;=9),INDEX(Demand!$C$3:$C$26,C3353),INDEX(Demand!$B$3:$B$26,C3353))</f>
        <v>350</v>
      </c>
      <c r="T3353" s="7">
        <f t="shared" si="475"/>
        <v>350</v>
      </c>
      <c r="U3353" s="7">
        <f t="shared" si="476"/>
        <v>384.43906303404162</v>
      </c>
    </row>
    <row r="3354" spans="1:21" x14ac:dyDescent="0.2">
      <c r="A3354" s="1">
        <v>5</v>
      </c>
      <c r="B3354" s="1">
        <v>20</v>
      </c>
      <c r="C3354" s="1">
        <v>10</v>
      </c>
      <c r="D3354">
        <v>13.8</v>
      </c>
      <c r="E3354">
        <v>11.2</v>
      </c>
      <c r="F3354">
        <v>84</v>
      </c>
      <c r="G3354">
        <v>429</v>
      </c>
      <c r="H3354">
        <v>99</v>
      </c>
      <c r="I3354">
        <v>357</v>
      </c>
      <c r="J3354" s="4">
        <f t="shared" si="471"/>
        <v>127.91356775417461</v>
      </c>
      <c r="K3354" s="4">
        <f t="shared" si="472"/>
        <v>50.038181040342003</v>
      </c>
      <c r="L3354" s="5">
        <f t="shared" si="468"/>
        <v>37.086432245825392</v>
      </c>
      <c r="M3354" s="5">
        <f t="shared" si="469"/>
        <v>16.038181040342003</v>
      </c>
      <c r="N3354" s="6">
        <f t="shared" si="470"/>
        <v>91.272409482838654</v>
      </c>
      <c r="O3354" s="6">
        <f t="shared" si="473"/>
        <v>326.48320670107495</v>
      </c>
      <c r="P3354" s="6">
        <f>FORECAST(J3354,Inputs!$B$10:$B$18,Inputs!$A$10:$A$18)</f>
        <v>31.739940442168283</v>
      </c>
      <c r="Q3354" s="6">
        <f>IF(Inputs!$D$10="Yes",IF('Hourly Calcs'!P3354&gt;'Hourly Calcs'!K3354,'Hourly Calcs'!O3354,N3354+O3354),N3354+O3354)</f>
        <v>417.75561618391362</v>
      </c>
      <c r="R3354" s="12">
        <f t="shared" si="474"/>
        <v>1985.1746881059573</v>
      </c>
      <c r="S3354" s="1">
        <f>IF(AND(A3354&gt;=5,A3354&lt;=9),INDEX(Demand!$C$3:$C$26,C3354),INDEX(Demand!$B$3:$B$26,C3354))</f>
        <v>600</v>
      </c>
      <c r="T3354" s="7">
        <f t="shared" si="475"/>
        <v>600</v>
      </c>
      <c r="U3354" s="7">
        <f t="shared" si="476"/>
        <v>1385.1746881059573</v>
      </c>
    </row>
    <row r="3355" spans="1:21" x14ac:dyDescent="0.2">
      <c r="A3355" s="1">
        <v>5</v>
      </c>
      <c r="B3355" s="1">
        <v>20</v>
      </c>
      <c r="C3355" s="1">
        <v>11</v>
      </c>
      <c r="D3355">
        <v>12.3</v>
      </c>
      <c r="E3355">
        <v>11.7</v>
      </c>
      <c r="F3355">
        <v>96</v>
      </c>
      <c r="G3355">
        <v>244</v>
      </c>
      <c r="H3355">
        <v>4</v>
      </c>
      <c r="I3355">
        <v>241</v>
      </c>
      <c r="J3355" s="4">
        <f t="shared" si="471"/>
        <v>149.05999789423862</v>
      </c>
      <c r="K3355" s="4">
        <f t="shared" si="472"/>
        <v>56.354751254004846</v>
      </c>
      <c r="L3355" s="5">
        <f t="shared" si="468"/>
        <v>15.94000210576138</v>
      </c>
      <c r="M3355" s="5">
        <f t="shared" si="469"/>
        <v>22.354751254004846</v>
      </c>
      <c r="N3355" s="6">
        <f t="shared" si="470"/>
        <v>3.952272716152041</v>
      </c>
      <c r="O3355" s="6">
        <f t="shared" si="473"/>
        <v>220.39902749288251</v>
      </c>
      <c r="P3355" s="6">
        <f>FORECAST(J3355,Inputs!$B$10:$B$18,Inputs!$A$10:$A$18)</f>
        <v>31.935740721242947</v>
      </c>
      <c r="Q3355" s="6">
        <f>IF(Inputs!$D$10="Yes",IF('Hourly Calcs'!P3355&gt;'Hourly Calcs'!K3355,'Hourly Calcs'!O3355,N3355+O3355),N3355+O3355)</f>
        <v>224.35130020903455</v>
      </c>
      <c r="R3355" s="12">
        <f t="shared" si="474"/>
        <v>1066.1173785933322</v>
      </c>
      <c r="S3355" s="1">
        <f>IF(AND(A3355&gt;=5,A3355&lt;=9),INDEX(Demand!$C$3:$C$26,C3355),INDEX(Demand!$B$3:$B$26,C3355))</f>
        <v>600</v>
      </c>
      <c r="T3355" s="7">
        <f t="shared" si="475"/>
        <v>600</v>
      </c>
      <c r="U3355" s="7">
        <f t="shared" si="476"/>
        <v>466.11737859333221</v>
      </c>
    </row>
    <row r="3356" spans="1:21" x14ac:dyDescent="0.2">
      <c r="A3356" s="1">
        <v>5</v>
      </c>
      <c r="B3356" s="1">
        <v>20</v>
      </c>
      <c r="C3356" s="1">
        <v>12</v>
      </c>
      <c r="D3356">
        <v>12.7</v>
      </c>
      <c r="E3356">
        <v>12.5</v>
      </c>
      <c r="F3356">
        <v>99</v>
      </c>
      <c r="G3356">
        <v>261</v>
      </c>
      <c r="H3356">
        <v>5</v>
      </c>
      <c r="I3356">
        <v>257</v>
      </c>
      <c r="J3356" s="4">
        <f t="shared" si="471"/>
        <v>175.09819115632882</v>
      </c>
      <c r="K3356" s="4">
        <f t="shared" si="472"/>
        <v>59.307707741072377</v>
      </c>
      <c r="L3356" s="5">
        <f t="shared" si="468"/>
        <v>10.098191156328824</v>
      </c>
      <c r="M3356" s="5">
        <f t="shared" si="469"/>
        <v>25.307707741072377</v>
      </c>
      <c r="N3356" s="6">
        <f t="shared" si="470"/>
        <v>4.9695621424313705</v>
      </c>
      <c r="O3356" s="6">
        <f t="shared" si="473"/>
        <v>235.03132807332284</v>
      </c>
      <c r="P3356" s="6">
        <f>FORECAST(J3356,Inputs!$B$10:$B$18,Inputs!$A$10:$A$18)</f>
        <v>32.176835103299339</v>
      </c>
      <c r="Q3356" s="6">
        <f>IF(Inputs!$D$10="Yes",IF('Hourly Calcs'!P3356&gt;'Hourly Calcs'!K3356,'Hourly Calcs'!O3356,N3356+O3356),N3356+O3356)</f>
        <v>240.0008902157542</v>
      </c>
      <c r="R3356" s="12">
        <f t="shared" si="474"/>
        <v>1140.484230305264</v>
      </c>
      <c r="S3356" s="1">
        <f>IF(AND(A3356&gt;=5,A3356&lt;=9),INDEX(Demand!$C$3:$C$26,C3356),INDEX(Demand!$B$3:$B$26,C3356))</f>
        <v>600</v>
      </c>
      <c r="T3356" s="7">
        <f t="shared" si="475"/>
        <v>600</v>
      </c>
      <c r="U3356" s="7">
        <f t="shared" si="476"/>
        <v>540.48423030526396</v>
      </c>
    </row>
    <row r="3357" spans="1:21" x14ac:dyDescent="0.2">
      <c r="A3357" s="1">
        <v>5</v>
      </c>
      <c r="B3357" s="1">
        <v>20</v>
      </c>
      <c r="C3357" s="1">
        <v>13</v>
      </c>
      <c r="D3357">
        <v>12.3</v>
      </c>
      <c r="E3357">
        <v>11.6</v>
      </c>
      <c r="F3357">
        <v>95</v>
      </c>
      <c r="G3357">
        <v>262</v>
      </c>
      <c r="H3357">
        <v>5</v>
      </c>
      <c r="I3357">
        <v>258</v>
      </c>
      <c r="J3357" s="4">
        <f t="shared" si="471"/>
        <v>202.16159128533025</v>
      </c>
      <c r="K3357" s="4">
        <f t="shared" si="472"/>
        <v>57.878504175707086</v>
      </c>
      <c r="L3357" s="5">
        <f t="shared" si="468"/>
        <v>37.161591285330246</v>
      </c>
      <c r="M3357" s="5">
        <f t="shared" si="469"/>
        <v>23.878504175707086</v>
      </c>
      <c r="N3357" s="6">
        <f t="shared" si="470"/>
        <v>4.695424350025589</v>
      </c>
      <c r="O3357" s="6">
        <f t="shared" si="473"/>
        <v>235.94584685960038</v>
      </c>
      <c r="P3357" s="6">
        <f>FORECAST(J3357,Inputs!$B$10:$B$18,Inputs!$A$10:$A$18)</f>
        <v>32.427422141530833</v>
      </c>
      <c r="Q3357" s="6">
        <f>IF(Inputs!$D$10="Yes",IF('Hourly Calcs'!P3357&gt;'Hourly Calcs'!K3357,'Hourly Calcs'!O3357,N3357+O3357),N3357+O3357)</f>
        <v>240.64127120962596</v>
      </c>
      <c r="R3357" s="12">
        <f t="shared" si="474"/>
        <v>1143.5273207881426</v>
      </c>
      <c r="S3357" s="1">
        <f>IF(AND(A3357&gt;=5,A3357&lt;=9),INDEX(Demand!$C$3:$C$26,C3357),INDEX(Demand!$B$3:$B$26,C3357))</f>
        <v>600</v>
      </c>
      <c r="T3357" s="7">
        <f t="shared" si="475"/>
        <v>600</v>
      </c>
      <c r="U3357" s="7">
        <f t="shared" si="476"/>
        <v>543.52732078814256</v>
      </c>
    </row>
    <row r="3358" spans="1:21" x14ac:dyDescent="0.2">
      <c r="A3358" s="1">
        <v>5</v>
      </c>
      <c r="B3358" s="1">
        <v>20</v>
      </c>
      <c r="C3358" s="1">
        <v>14</v>
      </c>
      <c r="D3358">
        <v>11.9</v>
      </c>
      <c r="E3358">
        <v>11.7</v>
      </c>
      <c r="F3358">
        <v>99</v>
      </c>
      <c r="G3358">
        <v>248</v>
      </c>
      <c r="H3358">
        <v>4</v>
      </c>
      <c r="I3358">
        <v>244</v>
      </c>
      <c r="J3358" s="4">
        <f t="shared" si="471"/>
        <v>225.20917908446822</v>
      </c>
      <c r="K3358" s="4">
        <f t="shared" si="472"/>
        <v>52.597451621434743</v>
      </c>
      <c r="L3358" s="5">
        <f t="shared" si="468"/>
        <v>60.209179084468218</v>
      </c>
      <c r="M3358" s="5">
        <f t="shared" si="469"/>
        <v>18.597451621434743</v>
      </c>
      <c r="N3358" s="6">
        <f t="shared" si="470"/>
        <v>3.3093285365249003</v>
      </c>
      <c r="O3358" s="6">
        <f t="shared" si="473"/>
        <v>223.14258385171507</v>
      </c>
      <c r="P3358" s="6">
        <f>FORECAST(J3358,Inputs!$B$10:$B$18,Inputs!$A$10:$A$18)</f>
        <v>32.640825732263593</v>
      </c>
      <c r="Q3358" s="6">
        <f>IF(Inputs!$D$10="Yes",IF('Hourly Calcs'!P3358&gt;'Hourly Calcs'!K3358,'Hourly Calcs'!O3358,N3358+O3358),N3358+O3358)</f>
        <v>226.45191238823998</v>
      </c>
      <c r="R3358" s="12">
        <f t="shared" si="474"/>
        <v>1076.0994876689163</v>
      </c>
      <c r="S3358" s="1">
        <f>IF(AND(A3358&gt;=5,A3358&lt;=9),INDEX(Demand!$C$3:$C$26,C3358),INDEX(Demand!$B$3:$B$26,C3358))</f>
        <v>600</v>
      </c>
      <c r="T3358" s="7">
        <f t="shared" si="475"/>
        <v>600</v>
      </c>
      <c r="U3358" s="7">
        <f t="shared" si="476"/>
        <v>476.09948766891625</v>
      </c>
    </row>
    <row r="3359" spans="1:21" x14ac:dyDescent="0.2">
      <c r="A3359" s="1">
        <v>5</v>
      </c>
      <c r="B3359" s="1">
        <v>20</v>
      </c>
      <c r="C3359" s="1">
        <v>15</v>
      </c>
      <c r="D3359">
        <v>11.7</v>
      </c>
      <c r="E3359">
        <v>11.7</v>
      </c>
      <c r="F3359">
        <v>100</v>
      </c>
      <c r="G3359">
        <v>219</v>
      </c>
      <c r="H3359">
        <v>3</v>
      </c>
      <c r="I3359">
        <v>216</v>
      </c>
      <c r="J3359" s="4">
        <f t="shared" si="471"/>
        <v>243.19137863800859</v>
      </c>
      <c r="K3359" s="4">
        <f t="shared" si="472"/>
        <v>44.903478858731887</v>
      </c>
      <c r="L3359" s="5">
        <f t="shared" si="468"/>
        <v>78.191378638008587</v>
      </c>
      <c r="M3359" s="5">
        <f t="shared" si="469"/>
        <v>10.903478858731887</v>
      </c>
      <c r="N3359" s="6">
        <f t="shared" si="470"/>
        <v>1.9988512393591047</v>
      </c>
      <c r="O3359" s="6">
        <f t="shared" si="473"/>
        <v>197.53605783594449</v>
      </c>
      <c r="P3359" s="6">
        <f>FORECAST(J3359,Inputs!$B$10:$B$18,Inputs!$A$10:$A$18)</f>
        <v>32.80732757998156</v>
      </c>
      <c r="Q3359" s="6">
        <f>IF(Inputs!$D$10="Yes",IF('Hourly Calcs'!P3359&gt;'Hourly Calcs'!K3359,'Hourly Calcs'!O3359,N3359+O3359),N3359+O3359)</f>
        <v>199.5349090753036</v>
      </c>
      <c r="R3359" s="12">
        <f t="shared" si="474"/>
        <v>948.18988792584264</v>
      </c>
      <c r="S3359" s="1">
        <f>IF(AND(A3359&gt;=5,A3359&lt;=9),INDEX(Demand!$C$3:$C$26,C3359),INDEX(Demand!$B$3:$B$26,C3359))</f>
        <v>600</v>
      </c>
      <c r="T3359" s="7">
        <f t="shared" si="475"/>
        <v>600</v>
      </c>
      <c r="U3359" s="7">
        <f t="shared" si="476"/>
        <v>348.18988792584264</v>
      </c>
    </row>
    <row r="3360" spans="1:21" x14ac:dyDescent="0.2">
      <c r="A3360" s="1">
        <v>5</v>
      </c>
      <c r="B3360" s="1">
        <v>20</v>
      </c>
      <c r="C3360" s="1">
        <v>16</v>
      </c>
      <c r="D3360">
        <v>11.7</v>
      </c>
      <c r="E3360">
        <v>11.7</v>
      </c>
      <c r="F3360">
        <v>100</v>
      </c>
      <c r="G3360">
        <v>177</v>
      </c>
      <c r="H3360">
        <v>1</v>
      </c>
      <c r="I3360">
        <v>176</v>
      </c>
      <c r="J3360" s="4">
        <f t="shared" si="471"/>
        <v>257.55532878376755</v>
      </c>
      <c r="K3360" s="4">
        <f t="shared" si="472"/>
        <v>35.984013805587018</v>
      </c>
      <c r="L3360" s="5">
        <f t="shared" si="468"/>
        <v>0</v>
      </c>
      <c r="M3360" s="5">
        <f t="shared" si="469"/>
        <v>1.9840138055870185</v>
      </c>
      <c r="N3360" s="6">
        <f t="shared" si="470"/>
        <v>0.46693511583695674</v>
      </c>
      <c r="O3360" s="6">
        <f t="shared" si="473"/>
        <v>160.95530638484365</v>
      </c>
      <c r="P3360" s="6">
        <f>FORECAST(J3360,Inputs!$B$10:$B$18,Inputs!$A$10:$A$18)</f>
        <v>32.940327118368216</v>
      </c>
      <c r="Q3360" s="6">
        <f>IF(Inputs!$D$10="Yes",IF('Hourly Calcs'!P3360&gt;'Hourly Calcs'!K3360,'Hourly Calcs'!O3360,N3360+O3360),N3360+O3360)</f>
        <v>161.4222415006806</v>
      </c>
      <c r="R3360" s="12">
        <f t="shared" si="474"/>
        <v>767.0784916112342</v>
      </c>
      <c r="S3360" s="1">
        <f>IF(AND(A3360&gt;=5,A3360&lt;=9),INDEX(Demand!$C$3:$C$26,C3360),INDEX(Demand!$B$3:$B$26,C3360))</f>
        <v>900</v>
      </c>
      <c r="T3360" s="7">
        <f t="shared" si="475"/>
        <v>767.0784916112342</v>
      </c>
      <c r="U3360" s="7">
        <f t="shared" si="476"/>
        <v>0</v>
      </c>
    </row>
    <row r="3361" spans="1:21" x14ac:dyDescent="0.2">
      <c r="A3361" s="1">
        <v>5</v>
      </c>
      <c r="B3361" s="1">
        <v>20</v>
      </c>
      <c r="C3361" s="1">
        <v>17</v>
      </c>
      <c r="D3361">
        <v>11.6</v>
      </c>
      <c r="E3361">
        <v>11.6</v>
      </c>
      <c r="F3361">
        <v>100</v>
      </c>
      <c r="G3361">
        <v>127</v>
      </c>
      <c r="H3361">
        <v>0</v>
      </c>
      <c r="I3361">
        <v>127</v>
      </c>
      <c r="J3361" s="4">
        <f t="shared" si="471"/>
        <v>269.83385517292379</v>
      </c>
      <c r="K3361" s="4">
        <f t="shared" si="472"/>
        <v>26.579308815429094</v>
      </c>
      <c r="L3361" s="5">
        <f t="shared" si="468"/>
        <v>0</v>
      </c>
      <c r="M3361" s="5">
        <f t="shared" si="469"/>
        <v>7.4206911845709058</v>
      </c>
      <c r="N3361" s="6">
        <f t="shared" si="470"/>
        <v>0</v>
      </c>
      <c r="O3361" s="6">
        <f t="shared" si="473"/>
        <v>116.14388585724514</v>
      </c>
      <c r="P3361" s="6">
        <f>FORECAST(J3361,Inputs!$B$10:$B$18,Inputs!$A$10:$A$18)</f>
        <v>33.054017177527072</v>
      </c>
      <c r="Q3361" s="6">
        <f>IF(Inputs!$D$10="Yes",IF('Hourly Calcs'!P3361&gt;'Hourly Calcs'!K3361,'Hourly Calcs'!O3361,N3361+O3361),N3361+O3361)</f>
        <v>116.14388585724514</v>
      </c>
      <c r="R3361" s="12">
        <f t="shared" si="474"/>
        <v>551.91574559362891</v>
      </c>
      <c r="S3361" s="1">
        <f>IF(AND(A3361&gt;=5,A3361&lt;=9),INDEX(Demand!$C$3:$C$26,C3361),INDEX(Demand!$B$3:$B$26,C3361))</f>
        <v>900</v>
      </c>
      <c r="T3361" s="7">
        <f t="shared" si="475"/>
        <v>551.91574559362891</v>
      </c>
      <c r="U3361" s="7">
        <f t="shared" si="476"/>
        <v>0</v>
      </c>
    </row>
    <row r="3362" spans="1:21" x14ac:dyDescent="0.2">
      <c r="A3362" s="1">
        <v>5</v>
      </c>
      <c r="B3362" s="1">
        <v>20</v>
      </c>
      <c r="C3362" s="1">
        <v>18</v>
      </c>
      <c r="D3362">
        <v>11.3</v>
      </c>
      <c r="E3362">
        <v>11.3</v>
      </c>
      <c r="F3362">
        <v>100</v>
      </c>
      <c r="G3362">
        <v>73</v>
      </c>
      <c r="H3362">
        <v>0</v>
      </c>
      <c r="I3362">
        <v>73</v>
      </c>
      <c r="J3362" s="4">
        <f t="shared" si="471"/>
        <v>281.11553489937415</v>
      </c>
      <c r="K3362" s="4">
        <f t="shared" si="472"/>
        <v>17.170289561549779</v>
      </c>
      <c r="L3362" s="5">
        <f t="shared" si="468"/>
        <v>0</v>
      </c>
      <c r="M3362" s="5">
        <f t="shared" si="469"/>
        <v>16.829710438450221</v>
      </c>
      <c r="N3362" s="6">
        <f t="shared" si="470"/>
        <v>0</v>
      </c>
      <c r="O3362" s="6">
        <f t="shared" si="473"/>
        <v>66.759871398259023</v>
      </c>
      <c r="P3362" s="6">
        <f>FORECAST(J3362,Inputs!$B$10:$B$18,Inputs!$A$10:$A$18)</f>
        <v>33.158477174994204</v>
      </c>
      <c r="Q3362" s="6">
        <f>IF(Inputs!$D$10="Yes",IF('Hourly Calcs'!P3362&gt;'Hourly Calcs'!K3362,'Hourly Calcs'!O3362,N3362+O3362),N3362+O3362)</f>
        <v>66.759871398259023</v>
      </c>
      <c r="R3362" s="12">
        <f t="shared" si="474"/>
        <v>317.24290888452686</v>
      </c>
      <c r="S3362" s="1">
        <f>IF(AND(A3362&gt;=5,A3362&lt;=9),INDEX(Demand!$C$3:$C$26,C3362),INDEX(Demand!$B$3:$B$26,C3362))</f>
        <v>900</v>
      </c>
      <c r="T3362" s="7">
        <f t="shared" si="475"/>
        <v>317.24290888452686</v>
      </c>
      <c r="U3362" s="7">
        <f t="shared" si="476"/>
        <v>0</v>
      </c>
    </row>
    <row r="3363" spans="1:21" x14ac:dyDescent="0.2">
      <c r="A3363" s="1">
        <v>5</v>
      </c>
      <c r="B3363" s="1">
        <v>20</v>
      </c>
      <c r="C3363" s="1">
        <v>19</v>
      </c>
      <c r="D3363">
        <v>11.2</v>
      </c>
      <c r="E3363">
        <v>11.2</v>
      </c>
      <c r="F3363">
        <v>100</v>
      </c>
      <c r="G3363">
        <v>27</v>
      </c>
      <c r="H3363">
        <v>0</v>
      </c>
      <c r="I3363">
        <v>27</v>
      </c>
      <c r="J3363" s="4">
        <f t="shared" si="471"/>
        <v>292.15292742746021</v>
      </c>
      <c r="K3363" s="4">
        <f t="shared" si="472"/>
        <v>8.1496904321824672</v>
      </c>
      <c r="L3363" s="5">
        <f t="shared" ref="L3363:L3426" si="477">IF(ABS($B$5-J3363)&gt;90,0,ABS($B$5-J3363))</f>
        <v>0</v>
      </c>
      <c r="M3363" s="5">
        <f t="shared" ref="M3363:M3426" si="478">IF(K3363&gt;0,ABS($B$4-K3363),0)</f>
        <v>25.850309567817533</v>
      </c>
      <c r="N3363" s="6">
        <f t="shared" si="470"/>
        <v>0</v>
      </c>
      <c r="O3363" s="6">
        <f t="shared" si="473"/>
        <v>24.692007229493061</v>
      </c>
      <c r="P3363" s="6">
        <f>FORECAST(J3363,Inputs!$B$10:$B$18,Inputs!$A$10:$A$18)</f>
        <v>33.260675253957963</v>
      </c>
      <c r="Q3363" s="6">
        <f>IF(Inputs!$D$10="Yes",IF('Hourly Calcs'!P3363&gt;'Hourly Calcs'!K3363,'Hourly Calcs'!O3363,N3363+O3363),N3363+O3363)</f>
        <v>24.692007229493061</v>
      </c>
      <c r="R3363" s="12">
        <f t="shared" si="474"/>
        <v>117.33641835455103</v>
      </c>
      <c r="S3363" s="1">
        <f>IF(AND(A3363&gt;=5,A3363&lt;=9),INDEX(Demand!$C$3:$C$26,C3363),INDEX(Demand!$B$3:$B$26,C3363))</f>
        <v>900</v>
      </c>
      <c r="T3363" s="7">
        <f t="shared" si="475"/>
        <v>117.33641835455103</v>
      </c>
      <c r="U3363" s="7">
        <f t="shared" si="476"/>
        <v>0</v>
      </c>
    </row>
    <row r="3364" spans="1:21" x14ac:dyDescent="0.2">
      <c r="A3364" s="1">
        <v>5</v>
      </c>
      <c r="B3364" s="1">
        <v>20</v>
      </c>
      <c r="C3364" s="1">
        <v>20</v>
      </c>
      <c r="D3364">
        <v>11.2</v>
      </c>
      <c r="E3364">
        <v>11.2</v>
      </c>
      <c r="F3364">
        <v>100</v>
      </c>
      <c r="G3364">
        <v>3</v>
      </c>
      <c r="H3364">
        <v>0</v>
      </c>
      <c r="I3364">
        <v>3</v>
      </c>
      <c r="J3364" s="4">
        <f t="shared" si="471"/>
        <v>303.49805322823613</v>
      </c>
      <c r="K3364" s="4">
        <f t="shared" si="472"/>
        <v>0.1964714634505782</v>
      </c>
      <c r="L3364" s="5">
        <f t="shared" si="477"/>
        <v>0</v>
      </c>
      <c r="M3364" s="5">
        <f t="shared" si="478"/>
        <v>33.803528536549422</v>
      </c>
      <c r="N3364" s="6">
        <f t="shared" si="470"/>
        <v>0</v>
      </c>
      <c r="O3364" s="6">
        <f t="shared" si="473"/>
        <v>2.7435563588325627</v>
      </c>
      <c r="P3364" s="6">
        <f>FORECAST(J3364,Inputs!$B$10:$B$18,Inputs!$A$10:$A$18)</f>
        <v>33.365722715076259</v>
      </c>
      <c r="Q3364" s="6">
        <f>IF(Inputs!$D$10="Yes",IF('Hourly Calcs'!P3364&gt;'Hourly Calcs'!K3364,'Hourly Calcs'!O3364,N3364+O3364),N3364+O3364)</f>
        <v>2.7435563588325627</v>
      </c>
      <c r="R3364" s="12">
        <f t="shared" si="474"/>
        <v>13.037379817172337</v>
      </c>
      <c r="S3364" s="1">
        <f>IF(AND(A3364&gt;=5,A3364&lt;=9),INDEX(Demand!$C$3:$C$26,C3364),INDEX(Demand!$B$3:$B$26,C3364))</f>
        <v>800</v>
      </c>
      <c r="T3364" s="7">
        <f t="shared" si="475"/>
        <v>13.037379817172337</v>
      </c>
      <c r="U3364" s="7">
        <f t="shared" si="476"/>
        <v>0</v>
      </c>
    </row>
    <row r="3365" spans="1:21" x14ac:dyDescent="0.2">
      <c r="A3365" s="1">
        <v>5</v>
      </c>
      <c r="B3365" s="1">
        <v>20</v>
      </c>
      <c r="C3365" s="1">
        <v>21</v>
      </c>
      <c r="D3365">
        <v>11.2</v>
      </c>
      <c r="E3365">
        <v>11.2</v>
      </c>
      <c r="F3365">
        <v>100</v>
      </c>
      <c r="G3365">
        <v>0</v>
      </c>
      <c r="H3365">
        <v>0</v>
      </c>
      <c r="I3365">
        <v>0</v>
      </c>
      <c r="J3365" s="4">
        <f t="shared" si="471"/>
        <v>315.56309882165328</v>
      </c>
      <c r="K3365" s="4">
        <f t="shared" si="472"/>
        <v>-7.6042142748825086</v>
      </c>
      <c r="L3365" s="5">
        <f t="shared" si="477"/>
        <v>0</v>
      </c>
      <c r="M3365" s="5">
        <f t="shared" si="478"/>
        <v>0</v>
      </c>
      <c r="N3365" s="6">
        <f t="shared" si="470"/>
        <v>0</v>
      </c>
      <c r="O3365" s="6">
        <f t="shared" si="473"/>
        <v>0</v>
      </c>
      <c r="P3365" s="6">
        <f>FORECAST(J3365,Inputs!$B$10:$B$18,Inputs!$A$10:$A$18)</f>
        <v>33.477436100200492</v>
      </c>
      <c r="Q3365" s="6">
        <f>IF(Inputs!$D$10="Yes",IF('Hourly Calcs'!P3365&gt;'Hourly Calcs'!K3365,'Hourly Calcs'!O3365,N3365+O3365),N3365+O3365)</f>
        <v>0</v>
      </c>
      <c r="R3365" s="12">
        <f t="shared" si="474"/>
        <v>0</v>
      </c>
      <c r="S3365" s="1">
        <f>IF(AND(A3365&gt;=5,A3365&lt;=9),INDEX(Demand!$C$3:$C$26,C3365),INDEX(Demand!$B$3:$B$26,C3365))</f>
        <v>700</v>
      </c>
      <c r="T3365" s="7">
        <f t="shared" si="475"/>
        <v>0</v>
      </c>
      <c r="U3365" s="7">
        <f t="shared" si="476"/>
        <v>0</v>
      </c>
    </row>
    <row r="3366" spans="1:21" x14ac:dyDescent="0.2">
      <c r="A3366" s="1">
        <v>5</v>
      </c>
      <c r="B3366" s="1">
        <v>20</v>
      </c>
      <c r="C3366" s="1">
        <v>22</v>
      </c>
      <c r="D3366">
        <v>11.2</v>
      </c>
      <c r="E3366">
        <v>11.2</v>
      </c>
      <c r="F3366">
        <v>100</v>
      </c>
      <c r="G3366">
        <v>0</v>
      </c>
      <c r="H3366">
        <v>0</v>
      </c>
      <c r="I3366">
        <v>0</v>
      </c>
      <c r="J3366" s="4">
        <f t="shared" si="471"/>
        <v>328.602410453902</v>
      </c>
      <c r="K3366" s="4">
        <f t="shared" si="472"/>
        <v>-13.44849474534594</v>
      </c>
      <c r="L3366" s="5">
        <f t="shared" si="477"/>
        <v>0</v>
      </c>
      <c r="M3366" s="5">
        <f t="shared" si="478"/>
        <v>0</v>
      </c>
      <c r="N3366" s="6">
        <f t="shared" si="470"/>
        <v>0</v>
      </c>
      <c r="O3366" s="6">
        <f t="shared" si="473"/>
        <v>0</v>
      </c>
      <c r="P3366" s="6">
        <f>FORECAST(J3366,Inputs!$B$10:$B$18,Inputs!$A$10:$A$18)</f>
        <v>33.598170467165758</v>
      </c>
      <c r="Q3366" s="6">
        <f>IF(Inputs!$D$10="Yes",IF('Hourly Calcs'!P3366&gt;'Hourly Calcs'!K3366,'Hourly Calcs'!O3366,N3366+O3366),N3366+O3366)</f>
        <v>0</v>
      </c>
      <c r="R3366" s="12">
        <f t="shared" si="474"/>
        <v>0</v>
      </c>
      <c r="S3366" s="1">
        <f>IF(AND(A3366&gt;=5,A3366&lt;=9),INDEX(Demand!$C$3:$C$26,C3366),INDEX(Demand!$B$3:$B$26,C3366))</f>
        <v>600</v>
      </c>
      <c r="T3366" s="7">
        <f t="shared" si="475"/>
        <v>0</v>
      </c>
      <c r="U3366" s="7">
        <f t="shared" si="476"/>
        <v>0</v>
      </c>
    </row>
    <row r="3367" spans="1:21" x14ac:dyDescent="0.2">
      <c r="A3367" s="1">
        <v>5</v>
      </c>
      <c r="B3367" s="1">
        <v>20</v>
      </c>
      <c r="C3367" s="1">
        <v>23</v>
      </c>
      <c r="D3367">
        <v>11.1</v>
      </c>
      <c r="E3367">
        <v>11.1</v>
      </c>
      <c r="F3367">
        <v>100</v>
      </c>
      <c r="G3367">
        <v>0</v>
      </c>
      <c r="H3367">
        <v>0</v>
      </c>
      <c r="I3367">
        <v>0</v>
      </c>
      <c r="J3367" s="4">
        <f t="shared" si="471"/>
        <v>342.6316146616042</v>
      </c>
      <c r="K3367" s="4">
        <f t="shared" si="472"/>
        <v>-17.367088763020362</v>
      </c>
      <c r="L3367" s="5">
        <f t="shared" si="477"/>
        <v>0</v>
      </c>
      <c r="M3367" s="5">
        <f t="shared" si="478"/>
        <v>0</v>
      </c>
      <c r="N3367" s="6">
        <f t="shared" si="470"/>
        <v>0</v>
      </c>
      <c r="O3367" s="6">
        <f t="shared" si="473"/>
        <v>0</v>
      </c>
      <c r="P3367" s="6">
        <f>FORECAST(J3367,Inputs!$B$10:$B$18,Inputs!$A$10:$A$18)</f>
        <v>33.72807050612596</v>
      </c>
      <c r="Q3367" s="6">
        <f>IF(Inputs!$D$10="Yes",IF('Hourly Calcs'!P3367&gt;'Hourly Calcs'!K3367,'Hourly Calcs'!O3367,N3367+O3367),N3367+O3367)</f>
        <v>0</v>
      </c>
      <c r="R3367" s="12">
        <f t="shared" si="474"/>
        <v>0</v>
      </c>
      <c r="S3367" s="1">
        <f>IF(AND(A3367&gt;=5,A3367&lt;=9),INDEX(Demand!$C$3:$C$26,C3367),INDEX(Demand!$B$3:$B$26,C3367))</f>
        <v>500</v>
      </c>
      <c r="T3367" s="7">
        <f t="shared" si="475"/>
        <v>0</v>
      </c>
      <c r="U3367" s="7">
        <f t="shared" si="476"/>
        <v>0</v>
      </c>
    </row>
    <row r="3368" spans="1:21" x14ac:dyDescent="0.2">
      <c r="A3368" s="1">
        <v>5</v>
      </c>
      <c r="B3368" s="1">
        <v>20</v>
      </c>
      <c r="C3368" s="1">
        <v>24</v>
      </c>
      <c r="D3368">
        <v>11</v>
      </c>
      <c r="E3368">
        <v>11</v>
      </c>
      <c r="F3368">
        <v>100</v>
      </c>
      <c r="G3368">
        <v>0</v>
      </c>
      <c r="H3368">
        <v>0</v>
      </c>
      <c r="I3368">
        <v>0</v>
      </c>
      <c r="J3368" s="4">
        <f t="shared" si="471"/>
        <v>357.34871501276962</v>
      </c>
      <c r="K3368" s="4">
        <f t="shared" si="472"/>
        <v>-19.012052683462585</v>
      </c>
      <c r="L3368" s="5">
        <f t="shared" si="477"/>
        <v>0</v>
      </c>
      <c r="M3368" s="5">
        <f t="shared" si="478"/>
        <v>0</v>
      </c>
      <c r="N3368" s="6">
        <f t="shared" si="470"/>
        <v>0</v>
      </c>
      <c r="O3368" s="6">
        <f t="shared" si="473"/>
        <v>0</v>
      </c>
      <c r="P3368" s="6">
        <f>FORECAST(J3368,Inputs!$B$10:$B$18,Inputs!$A$10:$A$18)</f>
        <v>33.86433995382194</v>
      </c>
      <c r="Q3368" s="6">
        <f>IF(Inputs!$D$10="Yes",IF('Hourly Calcs'!P3368&gt;'Hourly Calcs'!K3368,'Hourly Calcs'!O3368,N3368+O3368),N3368+O3368)</f>
        <v>0</v>
      </c>
      <c r="R3368" s="12">
        <f t="shared" si="474"/>
        <v>0</v>
      </c>
      <c r="S3368" s="1">
        <f>IF(AND(A3368&gt;=5,A3368&lt;=9),INDEX(Demand!$C$3:$C$26,C3368),INDEX(Demand!$B$3:$B$26,C3368))</f>
        <v>400</v>
      </c>
      <c r="T3368" s="7">
        <f t="shared" si="475"/>
        <v>0</v>
      </c>
      <c r="U3368" s="7">
        <f t="shared" si="476"/>
        <v>0</v>
      </c>
    </row>
    <row r="3369" spans="1:21" x14ac:dyDescent="0.2">
      <c r="A3369" s="1">
        <v>5</v>
      </c>
      <c r="B3369" s="1">
        <v>21</v>
      </c>
      <c r="C3369" s="1">
        <v>1</v>
      </c>
      <c r="D3369">
        <v>11</v>
      </c>
      <c r="E3369">
        <v>11</v>
      </c>
      <c r="F3369">
        <v>100</v>
      </c>
      <c r="G3369">
        <v>0</v>
      </c>
      <c r="H3369">
        <v>0</v>
      </c>
      <c r="I3369">
        <v>0</v>
      </c>
      <c r="J3369" s="4">
        <f t="shared" si="471"/>
        <v>12.17869351549453</v>
      </c>
      <c r="K3369" s="4">
        <f t="shared" si="472"/>
        <v>-18.213619888232429</v>
      </c>
      <c r="L3369" s="5">
        <f t="shared" si="477"/>
        <v>0</v>
      </c>
      <c r="M3369" s="5">
        <f t="shared" si="478"/>
        <v>0</v>
      </c>
      <c r="N3369" s="6">
        <f t="shared" si="470"/>
        <v>0</v>
      </c>
      <c r="O3369" s="6">
        <f t="shared" si="473"/>
        <v>0</v>
      </c>
      <c r="P3369" s="6">
        <f>FORECAST(J3369,Inputs!$B$10:$B$18,Inputs!$A$10:$A$18)</f>
        <v>30.668321236254577</v>
      </c>
      <c r="Q3369" s="6">
        <f>IF(Inputs!$D$10="Yes",IF('Hourly Calcs'!P3369&gt;'Hourly Calcs'!K3369,'Hourly Calcs'!O3369,N3369+O3369),N3369+O3369)</f>
        <v>0</v>
      </c>
      <c r="R3369" s="12">
        <f t="shared" si="474"/>
        <v>0</v>
      </c>
      <c r="S3369" s="1">
        <f>IF(AND(A3369&gt;=5,A3369&lt;=9),INDEX(Demand!$C$3:$C$26,C3369),INDEX(Demand!$B$3:$B$26,C3369))</f>
        <v>350</v>
      </c>
      <c r="T3369" s="7">
        <f t="shared" si="475"/>
        <v>0</v>
      </c>
      <c r="U3369" s="7">
        <f t="shared" si="476"/>
        <v>0</v>
      </c>
    </row>
    <row r="3370" spans="1:21" x14ac:dyDescent="0.2">
      <c r="A3370" s="1">
        <v>5</v>
      </c>
      <c r="B3370" s="1">
        <v>21</v>
      </c>
      <c r="C3370" s="1">
        <v>2</v>
      </c>
      <c r="D3370">
        <v>10.9</v>
      </c>
      <c r="E3370">
        <v>10.9</v>
      </c>
      <c r="F3370">
        <v>100</v>
      </c>
      <c r="G3370">
        <v>0</v>
      </c>
      <c r="H3370">
        <v>0</v>
      </c>
      <c r="I3370">
        <v>0</v>
      </c>
      <c r="J3370" s="4">
        <f t="shared" si="471"/>
        <v>26.497010367896365</v>
      </c>
      <c r="K3370" s="4">
        <f t="shared" si="472"/>
        <v>-15.055745896551642</v>
      </c>
      <c r="L3370" s="5">
        <f t="shared" si="477"/>
        <v>0</v>
      </c>
      <c r="M3370" s="5">
        <f t="shared" si="478"/>
        <v>0</v>
      </c>
      <c r="N3370" s="6">
        <f t="shared" si="470"/>
        <v>0</v>
      </c>
      <c r="O3370" s="6">
        <f t="shared" si="473"/>
        <v>0</v>
      </c>
      <c r="P3370" s="6">
        <f>FORECAST(J3370,Inputs!$B$10:$B$18,Inputs!$A$10:$A$18)</f>
        <v>30.800898244147188</v>
      </c>
      <c r="Q3370" s="6">
        <f>IF(Inputs!$D$10="Yes",IF('Hourly Calcs'!P3370&gt;'Hourly Calcs'!K3370,'Hourly Calcs'!O3370,N3370+O3370),N3370+O3370)</f>
        <v>0</v>
      </c>
      <c r="R3370" s="12">
        <f t="shared" si="474"/>
        <v>0</v>
      </c>
      <c r="S3370" s="1">
        <f>IF(AND(A3370&gt;=5,A3370&lt;=9),INDEX(Demand!$C$3:$C$26,C3370),INDEX(Demand!$B$3:$B$26,C3370))</f>
        <v>350</v>
      </c>
      <c r="T3370" s="7">
        <f t="shared" si="475"/>
        <v>0</v>
      </c>
      <c r="U3370" s="7">
        <f t="shared" si="476"/>
        <v>0</v>
      </c>
    </row>
    <row r="3371" spans="1:21" x14ac:dyDescent="0.2">
      <c r="A3371" s="1">
        <v>5</v>
      </c>
      <c r="B3371" s="1">
        <v>21</v>
      </c>
      <c r="C3371" s="1">
        <v>3</v>
      </c>
      <c r="D3371">
        <v>10.9</v>
      </c>
      <c r="E3371">
        <v>10.9</v>
      </c>
      <c r="F3371">
        <v>100</v>
      </c>
      <c r="G3371">
        <v>0</v>
      </c>
      <c r="H3371">
        <v>0</v>
      </c>
      <c r="I3371">
        <v>0</v>
      </c>
      <c r="J3371" s="4">
        <f t="shared" si="471"/>
        <v>39.891141558036338</v>
      </c>
      <c r="K3371" s="4">
        <f t="shared" si="472"/>
        <v>-9.8383281664670648</v>
      </c>
      <c r="L3371" s="5">
        <f t="shared" si="477"/>
        <v>0</v>
      </c>
      <c r="M3371" s="5">
        <f t="shared" si="478"/>
        <v>0</v>
      </c>
      <c r="N3371" s="6">
        <f t="shared" si="470"/>
        <v>0</v>
      </c>
      <c r="O3371" s="6">
        <f t="shared" si="473"/>
        <v>0</v>
      </c>
      <c r="P3371" s="6">
        <f>FORECAST(J3371,Inputs!$B$10:$B$18,Inputs!$A$10:$A$18)</f>
        <v>30.924917977389224</v>
      </c>
      <c r="Q3371" s="6">
        <f>IF(Inputs!$D$10="Yes",IF('Hourly Calcs'!P3371&gt;'Hourly Calcs'!K3371,'Hourly Calcs'!O3371,N3371+O3371),N3371+O3371)</f>
        <v>0</v>
      </c>
      <c r="R3371" s="12">
        <f t="shared" si="474"/>
        <v>0</v>
      </c>
      <c r="S3371" s="1">
        <f>IF(AND(A3371&gt;=5,A3371&lt;=9),INDEX(Demand!$C$3:$C$26,C3371),INDEX(Demand!$B$3:$B$26,C3371))</f>
        <v>350</v>
      </c>
      <c r="T3371" s="7">
        <f t="shared" si="475"/>
        <v>0</v>
      </c>
      <c r="U3371" s="7">
        <f t="shared" si="476"/>
        <v>0</v>
      </c>
    </row>
    <row r="3372" spans="1:21" x14ac:dyDescent="0.2">
      <c r="A3372" s="1">
        <v>5</v>
      </c>
      <c r="B3372" s="1">
        <v>21</v>
      </c>
      <c r="C3372" s="1">
        <v>4</v>
      </c>
      <c r="D3372">
        <v>10.8</v>
      </c>
      <c r="E3372">
        <v>10.8</v>
      </c>
      <c r="F3372">
        <v>100</v>
      </c>
      <c r="G3372">
        <v>0</v>
      </c>
      <c r="H3372">
        <v>0</v>
      </c>
      <c r="I3372">
        <v>0</v>
      </c>
      <c r="J3372" s="4">
        <f t="shared" si="471"/>
        <v>52.270649040643463</v>
      </c>
      <c r="K3372" s="4">
        <f t="shared" si="472"/>
        <v>-2.9203301214477619</v>
      </c>
      <c r="L3372" s="5">
        <f t="shared" si="477"/>
        <v>0</v>
      </c>
      <c r="M3372" s="5">
        <f t="shared" si="478"/>
        <v>0</v>
      </c>
      <c r="N3372" s="6">
        <f t="shared" si="470"/>
        <v>0</v>
      </c>
      <c r="O3372" s="6">
        <f t="shared" si="473"/>
        <v>0</v>
      </c>
      <c r="P3372" s="6">
        <f>FORECAST(J3372,Inputs!$B$10:$B$18,Inputs!$A$10:$A$18)</f>
        <v>31.039543046672623</v>
      </c>
      <c r="Q3372" s="6">
        <f>IF(Inputs!$D$10="Yes",IF('Hourly Calcs'!P3372&gt;'Hourly Calcs'!K3372,'Hourly Calcs'!O3372,N3372+O3372),N3372+O3372)</f>
        <v>0</v>
      </c>
      <c r="R3372" s="12">
        <f t="shared" si="474"/>
        <v>0</v>
      </c>
      <c r="S3372" s="1">
        <f>IF(AND(A3372&gt;=5,A3372&lt;=9),INDEX(Demand!$C$3:$C$26,C3372),INDEX(Demand!$B$3:$B$26,C3372))</f>
        <v>350</v>
      </c>
      <c r="T3372" s="7">
        <f t="shared" si="475"/>
        <v>0</v>
      </c>
      <c r="U3372" s="7">
        <f t="shared" si="476"/>
        <v>0</v>
      </c>
    </row>
    <row r="3373" spans="1:21" x14ac:dyDescent="0.2">
      <c r="A3373" s="1">
        <v>5</v>
      </c>
      <c r="B3373" s="1">
        <v>21</v>
      </c>
      <c r="C3373" s="1">
        <v>5</v>
      </c>
      <c r="D3373">
        <v>10.8</v>
      </c>
      <c r="E3373">
        <v>10.8</v>
      </c>
      <c r="F3373">
        <v>100</v>
      </c>
      <c r="G3373">
        <v>2</v>
      </c>
      <c r="H3373">
        <v>0</v>
      </c>
      <c r="I3373">
        <v>2</v>
      </c>
      <c r="J3373" s="4">
        <f t="shared" si="471"/>
        <v>63.81693602072113</v>
      </c>
      <c r="K3373" s="4">
        <f t="shared" si="472"/>
        <v>5.1837259491769458</v>
      </c>
      <c r="L3373" s="5">
        <f t="shared" si="477"/>
        <v>0</v>
      </c>
      <c r="M3373" s="5">
        <f t="shared" si="478"/>
        <v>28.816274050823054</v>
      </c>
      <c r="N3373" s="6">
        <f t="shared" si="470"/>
        <v>0</v>
      </c>
      <c r="O3373" s="6">
        <f t="shared" si="473"/>
        <v>1.8290375725550416</v>
      </c>
      <c r="P3373" s="6">
        <f>FORECAST(J3373,Inputs!$B$10:$B$18,Inputs!$A$10:$A$18)</f>
        <v>31.146453111302971</v>
      </c>
      <c r="Q3373" s="6">
        <f>IF(Inputs!$D$10="Yes",IF('Hourly Calcs'!P3373&gt;'Hourly Calcs'!K3373,'Hourly Calcs'!O3373,N3373+O3373),N3373+O3373)</f>
        <v>1.8290375725550416</v>
      </c>
      <c r="R3373" s="12">
        <f t="shared" si="474"/>
        <v>8.6915865447815577</v>
      </c>
      <c r="S3373" s="1">
        <f>IF(AND(A3373&gt;=5,A3373&lt;=9),INDEX(Demand!$C$3:$C$26,C3373),INDEX(Demand!$B$3:$B$26,C3373))</f>
        <v>350</v>
      </c>
      <c r="T3373" s="7">
        <f t="shared" si="475"/>
        <v>8.6915865447815577</v>
      </c>
      <c r="U3373" s="7">
        <f t="shared" si="476"/>
        <v>0</v>
      </c>
    </row>
    <row r="3374" spans="1:21" x14ac:dyDescent="0.2">
      <c r="A3374" s="1">
        <v>5</v>
      </c>
      <c r="B3374" s="1">
        <v>21</v>
      </c>
      <c r="C3374" s="1">
        <v>6</v>
      </c>
      <c r="D3374">
        <v>10.8</v>
      </c>
      <c r="E3374">
        <v>10.6</v>
      </c>
      <c r="F3374">
        <v>99</v>
      </c>
      <c r="G3374">
        <v>21</v>
      </c>
      <c r="H3374">
        <v>0</v>
      </c>
      <c r="I3374">
        <v>21</v>
      </c>
      <c r="J3374" s="4">
        <f t="shared" si="471"/>
        <v>74.891892825698037</v>
      </c>
      <c r="K3374" s="4">
        <f t="shared" si="472"/>
        <v>13.96652218022578</v>
      </c>
      <c r="L3374" s="5">
        <f t="shared" si="477"/>
        <v>0</v>
      </c>
      <c r="M3374" s="5">
        <f t="shared" si="478"/>
        <v>20.03347781977422</v>
      </c>
      <c r="N3374" s="6">
        <f t="shared" si="470"/>
        <v>0</v>
      </c>
      <c r="O3374" s="6">
        <f t="shared" si="473"/>
        <v>19.204894511827938</v>
      </c>
      <c r="P3374" s="6">
        <f>FORECAST(J3374,Inputs!$B$10:$B$18,Inputs!$A$10:$A$18)</f>
        <v>31.248999007645349</v>
      </c>
      <c r="Q3374" s="6">
        <f>IF(Inputs!$D$10="Yes",IF('Hourly Calcs'!P3374&gt;'Hourly Calcs'!K3374,'Hourly Calcs'!O3374,N3374+O3374),N3374+O3374)</f>
        <v>19.204894511827938</v>
      </c>
      <c r="R3374" s="12">
        <f t="shared" si="474"/>
        <v>91.261658720206356</v>
      </c>
      <c r="S3374" s="1">
        <f>IF(AND(A3374&gt;=5,A3374&lt;=9),INDEX(Demand!$C$3:$C$26,C3374),INDEX(Demand!$B$3:$B$26,C3374))</f>
        <v>350</v>
      </c>
      <c r="T3374" s="7">
        <f t="shared" si="475"/>
        <v>91.261658720206356</v>
      </c>
      <c r="U3374" s="7">
        <f t="shared" si="476"/>
        <v>0</v>
      </c>
    </row>
    <row r="3375" spans="1:21" x14ac:dyDescent="0.2">
      <c r="A3375" s="1">
        <v>5</v>
      </c>
      <c r="B3375" s="1">
        <v>21</v>
      </c>
      <c r="C3375" s="1">
        <v>7</v>
      </c>
      <c r="D3375">
        <v>10.8</v>
      </c>
      <c r="E3375">
        <v>10.8</v>
      </c>
      <c r="F3375">
        <v>100</v>
      </c>
      <c r="G3375">
        <v>65</v>
      </c>
      <c r="H3375">
        <v>0</v>
      </c>
      <c r="I3375">
        <v>65</v>
      </c>
      <c r="J3375" s="4">
        <f t="shared" si="471"/>
        <v>85.994499594685323</v>
      </c>
      <c r="K3375" s="4">
        <f t="shared" si="472"/>
        <v>23.293202991178916</v>
      </c>
      <c r="L3375" s="5">
        <f t="shared" si="477"/>
        <v>79.005500405314677</v>
      </c>
      <c r="M3375" s="5">
        <f t="shared" si="478"/>
        <v>10.706797008821084</v>
      </c>
      <c r="N3375" s="6">
        <f t="shared" si="470"/>
        <v>0</v>
      </c>
      <c r="O3375" s="6">
        <f t="shared" si="473"/>
        <v>59.443721108038851</v>
      </c>
      <c r="P3375" s="6">
        <f>FORECAST(J3375,Inputs!$B$10:$B$18,Inputs!$A$10:$A$18)</f>
        <v>31.351800922173009</v>
      </c>
      <c r="Q3375" s="6">
        <f>IF(Inputs!$D$10="Yes",IF('Hourly Calcs'!P3375&gt;'Hourly Calcs'!K3375,'Hourly Calcs'!O3375,N3375+O3375),N3375+O3375)</f>
        <v>59.443721108038851</v>
      </c>
      <c r="R3375" s="12">
        <f t="shared" si="474"/>
        <v>282.47656270540062</v>
      </c>
      <c r="S3375" s="1">
        <f>IF(AND(A3375&gt;=5,A3375&lt;=9),INDEX(Demand!$C$3:$C$26,C3375),INDEX(Demand!$B$3:$B$26,C3375))</f>
        <v>350</v>
      </c>
      <c r="T3375" s="7">
        <f t="shared" si="475"/>
        <v>282.47656270540062</v>
      </c>
      <c r="U3375" s="7">
        <f t="shared" si="476"/>
        <v>0</v>
      </c>
    </row>
    <row r="3376" spans="1:21" x14ac:dyDescent="0.2">
      <c r="A3376" s="1">
        <v>5</v>
      </c>
      <c r="B3376" s="1">
        <v>21</v>
      </c>
      <c r="C3376" s="1">
        <v>8</v>
      </c>
      <c r="D3376">
        <v>10.8</v>
      </c>
      <c r="E3376">
        <v>10.6</v>
      </c>
      <c r="F3376">
        <v>99</v>
      </c>
      <c r="G3376">
        <v>118</v>
      </c>
      <c r="H3376">
        <v>0</v>
      </c>
      <c r="I3376">
        <v>118</v>
      </c>
      <c r="J3376" s="4">
        <f t="shared" si="471"/>
        <v>97.793653614039329</v>
      </c>
      <c r="K3376" s="4">
        <f t="shared" si="472"/>
        <v>32.759871656288361</v>
      </c>
      <c r="L3376" s="5">
        <f t="shared" si="477"/>
        <v>67.206346385960671</v>
      </c>
      <c r="M3376" s="5">
        <f t="shared" si="478"/>
        <v>1.240128343711639</v>
      </c>
      <c r="N3376" s="6">
        <f t="shared" si="470"/>
        <v>0</v>
      </c>
      <c r="O3376" s="6">
        <f t="shared" si="473"/>
        <v>107.91321678074746</v>
      </c>
      <c r="P3376" s="6">
        <f>FORECAST(J3376,Inputs!$B$10:$B$18,Inputs!$A$10:$A$18)</f>
        <v>31.461052348278141</v>
      </c>
      <c r="Q3376" s="6">
        <f>IF(Inputs!$D$10="Yes",IF('Hourly Calcs'!P3376&gt;'Hourly Calcs'!K3376,'Hourly Calcs'!O3376,N3376+O3376),N3376+O3376)</f>
        <v>107.91321678074746</v>
      </c>
      <c r="R3376" s="12">
        <f t="shared" si="474"/>
        <v>512.8036061421119</v>
      </c>
      <c r="S3376" s="1">
        <f>IF(AND(A3376&gt;=5,A3376&lt;=9),INDEX(Demand!$C$3:$C$26,C3376),INDEX(Demand!$B$3:$B$26,C3376))</f>
        <v>350</v>
      </c>
      <c r="T3376" s="7">
        <f t="shared" si="475"/>
        <v>350</v>
      </c>
      <c r="U3376" s="7">
        <f t="shared" si="476"/>
        <v>162.8036061421119</v>
      </c>
    </row>
    <row r="3377" spans="1:21" x14ac:dyDescent="0.2">
      <c r="A3377" s="1">
        <v>5</v>
      </c>
      <c r="B3377" s="1">
        <v>21</v>
      </c>
      <c r="C3377" s="1">
        <v>9</v>
      </c>
      <c r="D3377">
        <v>11.3</v>
      </c>
      <c r="E3377">
        <v>11.1</v>
      </c>
      <c r="F3377">
        <v>99</v>
      </c>
      <c r="G3377">
        <v>170</v>
      </c>
      <c r="H3377">
        <v>1</v>
      </c>
      <c r="I3377">
        <v>169</v>
      </c>
      <c r="J3377" s="4">
        <f t="shared" si="471"/>
        <v>111.24134033301321</v>
      </c>
      <c r="K3377" s="4">
        <f t="shared" si="472"/>
        <v>41.936865879168764</v>
      </c>
      <c r="L3377" s="5">
        <f t="shared" si="477"/>
        <v>53.758659666986787</v>
      </c>
      <c r="M3377" s="5">
        <f t="shared" si="478"/>
        <v>7.9368658791687636</v>
      </c>
      <c r="N3377" s="6">
        <f t="shared" si="470"/>
        <v>0.79997356073247583</v>
      </c>
      <c r="O3377" s="6">
        <f t="shared" si="473"/>
        <v>154.55367488090101</v>
      </c>
      <c r="P3377" s="6">
        <f>FORECAST(J3377,Inputs!$B$10:$B$18,Inputs!$A$10:$A$18)</f>
        <v>31.585567966046415</v>
      </c>
      <c r="Q3377" s="6">
        <f>IF(Inputs!$D$10="Yes",IF('Hourly Calcs'!P3377&gt;'Hourly Calcs'!K3377,'Hourly Calcs'!O3377,N3377+O3377),N3377+O3377)</f>
        <v>155.35364844163348</v>
      </c>
      <c r="R3377" s="12">
        <f t="shared" si="474"/>
        <v>738.24053739464227</v>
      </c>
      <c r="S3377" s="1">
        <f>IF(AND(A3377&gt;=5,A3377&lt;=9),INDEX(Demand!$C$3:$C$26,C3377),INDEX(Demand!$B$3:$B$26,C3377))</f>
        <v>350</v>
      </c>
      <c r="T3377" s="7">
        <f t="shared" si="475"/>
        <v>350</v>
      </c>
      <c r="U3377" s="7">
        <f t="shared" si="476"/>
        <v>388.24053739464227</v>
      </c>
    </row>
    <row r="3378" spans="1:21" x14ac:dyDescent="0.2">
      <c r="A3378" s="1">
        <v>5</v>
      </c>
      <c r="B3378" s="1">
        <v>21</v>
      </c>
      <c r="C3378" s="1">
        <v>10</v>
      </c>
      <c r="D3378">
        <v>11.3</v>
      </c>
      <c r="E3378">
        <v>10.7</v>
      </c>
      <c r="F3378">
        <v>96</v>
      </c>
      <c r="G3378">
        <v>213</v>
      </c>
      <c r="H3378">
        <v>1</v>
      </c>
      <c r="I3378">
        <v>213</v>
      </c>
      <c r="J3378" s="4">
        <f t="shared" si="471"/>
        <v>127.72492132550298</v>
      </c>
      <c r="K3378" s="4">
        <f t="shared" si="472"/>
        <v>50.201569867065118</v>
      </c>
      <c r="L3378" s="5">
        <f t="shared" si="477"/>
        <v>37.275078674497024</v>
      </c>
      <c r="M3378" s="5">
        <f t="shared" si="478"/>
        <v>16.201569867065118</v>
      </c>
      <c r="N3378" s="6">
        <f t="shared" si="470"/>
        <v>0.92177099775188087</v>
      </c>
      <c r="O3378" s="6">
        <f t="shared" si="473"/>
        <v>194.79250147711193</v>
      </c>
      <c r="P3378" s="6">
        <f>FORECAST(J3378,Inputs!$B$10:$B$18,Inputs!$A$10:$A$18)</f>
        <v>31.738193715976877</v>
      </c>
      <c r="Q3378" s="6">
        <f>IF(Inputs!$D$10="Yes",IF('Hourly Calcs'!P3378&gt;'Hourly Calcs'!K3378,'Hourly Calcs'!O3378,N3378+O3378),N3378+O3378)</f>
        <v>195.7142724748638</v>
      </c>
      <c r="R3378" s="12">
        <f t="shared" si="474"/>
        <v>930.03422280055281</v>
      </c>
      <c r="S3378" s="1">
        <f>IF(AND(A3378&gt;=5,A3378&lt;=9),INDEX(Demand!$C$3:$C$26,C3378),INDEX(Demand!$B$3:$B$26,C3378))</f>
        <v>600</v>
      </c>
      <c r="T3378" s="7">
        <f t="shared" si="475"/>
        <v>600</v>
      </c>
      <c r="U3378" s="7">
        <f t="shared" si="476"/>
        <v>330.03422280055281</v>
      </c>
    </row>
    <row r="3379" spans="1:21" x14ac:dyDescent="0.2">
      <c r="A3379" s="1">
        <v>5</v>
      </c>
      <c r="B3379" s="1">
        <v>21</v>
      </c>
      <c r="C3379" s="1">
        <v>11</v>
      </c>
      <c r="D3379">
        <v>11.7</v>
      </c>
      <c r="E3379">
        <v>10.7</v>
      </c>
      <c r="F3379">
        <v>94</v>
      </c>
      <c r="G3379">
        <v>245</v>
      </c>
      <c r="H3379">
        <v>1</v>
      </c>
      <c r="I3379">
        <v>244</v>
      </c>
      <c r="J3379" s="4">
        <f t="shared" si="471"/>
        <v>148.90656525565919</v>
      </c>
      <c r="K3379" s="4">
        <f t="shared" si="472"/>
        <v>56.539257117718705</v>
      </c>
      <c r="L3379" s="5">
        <f t="shared" si="477"/>
        <v>16.093434744340811</v>
      </c>
      <c r="M3379" s="5">
        <f t="shared" si="478"/>
        <v>22.539257117718705</v>
      </c>
      <c r="N3379" s="6">
        <f t="shared" si="470"/>
        <v>0.9878729459428045</v>
      </c>
      <c r="O3379" s="6">
        <f t="shared" si="473"/>
        <v>223.14258385171507</v>
      </c>
      <c r="P3379" s="6">
        <f>FORECAST(J3379,Inputs!$B$10:$B$18,Inputs!$A$10:$A$18)</f>
        <v>31.934320048663508</v>
      </c>
      <c r="Q3379" s="6">
        <f>IF(Inputs!$D$10="Yes",IF('Hourly Calcs'!P3379&gt;'Hourly Calcs'!K3379,'Hourly Calcs'!O3379,N3379+O3379),N3379+O3379)</f>
        <v>224.13045679765787</v>
      </c>
      <c r="R3379" s="12">
        <f t="shared" si="474"/>
        <v>1065.0679307024702</v>
      </c>
      <c r="S3379" s="1">
        <f>IF(AND(A3379&gt;=5,A3379&lt;=9),INDEX(Demand!$C$3:$C$26,C3379),INDEX(Demand!$B$3:$B$26,C3379))</f>
        <v>600</v>
      </c>
      <c r="T3379" s="7">
        <f t="shared" si="475"/>
        <v>600</v>
      </c>
      <c r="U3379" s="7">
        <f t="shared" si="476"/>
        <v>465.06793070247022</v>
      </c>
    </row>
    <row r="3380" spans="1:21" x14ac:dyDescent="0.2">
      <c r="A3380" s="1">
        <v>5</v>
      </c>
      <c r="B3380" s="1">
        <v>21</v>
      </c>
      <c r="C3380" s="1">
        <v>12</v>
      </c>
      <c r="D3380">
        <v>11</v>
      </c>
      <c r="E3380">
        <v>10.8</v>
      </c>
      <c r="F3380">
        <v>99</v>
      </c>
      <c r="G3380">
        <v>262</v>
      </c>
      <c r="H3380">
        <v>2</v>
      </c>
      <c r="I3380">
        <v>260</v>
      </c>
      <c r="J3380" s="4">
        <f t="shared" si="471"/>
        <v>175.04480569448839</v>
      </c>
      <c r="K3380" s="4">
        <f t="shared" si="472"/>
        <v>59.508710006592196</v>
      </c>
      <c r="L3380" s="5">
        <f t="shared" si="477"/>
        <v>10.044805694488389</v>
      </c>
      <c r="M3380" s="5">
        <f t="shared" si="478"/>
        <v>25.508710006592196</v>
      </c>
      <c r="N3380" s="6">
        <f t="shared" si="470"/>
        <v>1.9875525280158091</v>
      </c>
      <c r="O3380" s="6">
        <f t="shared" si="473"/>
        <v>237.7748844321554</v>
      </c>
      <c r="P3380" s="6">
        <f>FORECAST(J3380,Inputs!$B$10:$B$18,Inputs!$A$10:$A$18)</f>
        <v>32.176340793467482</v>
      </c>
      <c r="Q3380" s="6">
        <f>IF(Inputs!$D$10="Yes",IF('Hourly Calcs'!P3380&gt;'Hourly Calcs'!K3380,'Hourly Calcs'!O3380,N3380+O3380),N3380+O3380)</f>
        <v>239.76243696017121</v>
      </c>
      <c r="R3380" s="12">
        <f t="shared" si="474"/>
        <v>1139.3511004347336</v>
      </c>
      <c r="S3380" s="1">
        <f>IF(AND(A3380&gt;=5,A3380&lt;=9),INDEX(Demand!$C$3:$C$26,C3380),INDEX(Demand!$B$3:$B$26,C3380))</f>
        <v>600</v>
      </c>
      <c r="T3380" s="7">
        <f t="shared" si="475"/>
        <v>600</v>
      </c>
      <c r="U3380" s="7">
        <f t="shared" si="476"/>
        <v>539.35110043473355</v>
      </c>
    </row>
    <row r="3381" spans="1:21" x14ac:dyDescent="0.2">
      <c r="A3381" s="1">
        <v>5</v>
      </c>
      <c r="B3381" s="1">
        <v>21</v>
      </c>
      <c r="C3381" s="1">
        <v>13</v>
      </c>
      <c r="D3381">
        <v>13.1</v>
      </c>
      <c r="E3381">
        <v>10.4</v>
      </c>
      <c r="F3381">
        <v>84</v>
      </c>
      <c r="G3381">
        <v>532</v>
      </c>
      <c r="H3381">
        <v>147</v>
      </c>
      <c r="I3381">
        <v>404</v>
      </c>
      <c r="J3381" s="4">
        <f t="shared" si="471"/>
        <v>202.2302949339753</v>
      </c>
      <c r="K3381" s="4">
        <f t="shared" si="472"/>
        <v>58.077797471471534</v>
      </c>
      <c r="L3381" s="5">
        <f t="shared" si="477"/>
        <v>37.230294933975301</v>
      </c>
      <c r="M3381" s="5">
        <f t="shared" si="478"/>
        <v>24.077797471471534</v>
      </c>
      <c r="N3381" s="6">
        <f t="shared" si="470"/>
        <v>138.04554438553848</v>
      </c>
      <c r="O3381" s="6">
        <f t="shared" si="473"/>
        <v>369.46558965611842</v>
      </c>
      <c r="P3381" s="6">
        <f>FORECAST(J3381,Inputs!$B$10:$B$18,Inputs!$A$10:$A$18)</f>
        <v>32.428058286425696</v>
      </c>
      <c r="Q3381" s="6">
        <f>IF(Inputs!$D$10="Yes",IF('Hourly Calcs'!P3381&gt;'Hourly Calcs'!K3381,'Hourly Calcs'!O3381,N3381+O3381),N3381+O3381)</f>
        <v>507.51113404165687</v>
      </c>
      <c r="R3381" s="12">
        <f t="shared" si="474"/>
        <v>2411.6929089659534</v>
      </c>
      <c r="S3381" s="1">
        <f>IF(AND(A3381&gt;=5,A3381&lt;=9),INDEX(Demand!$C$3:$C$26,C3381),INDEX(Demand!$B$3:$B$26,C3381))</f>
        <v>600</v>
      </c>
      <c r="T3381" s="7">
        <f t="shared" si="475"/>
        <v>600</v>
      </c>
      <c r="U3381" s="7">
        <f t="shared" si="476"/>
        <v>1811.6929089659534</v>
      </c>
    </row>
    <row r="3382" spans="1:21" x14ac:dyDescent="0.2">
      <c r="A3382" s="1">
        <v>5</v>
      </c>
      <c r="B3382" s="1">
        <v>21</v>
      </c>
      <c r="C3382" s="1">
        <v>14</v>
      </c>
      <c r="D3382">
        <v>13.7</v>
      </c>
      <c r="E3382">
        <v>10</v>
      </c>
      <c r="F3382">
        <v>78</v>
      </c>
      <c r="G3382">
        <v>503</v>
      </c>
      <c r="H3382">
        <v>85</v>
      </c>
      <c r="I3382">
        <v>432</v>
      </c>
      <c r="J3382" s="4">
        <f t="shared" si="471"/>
        <v>225.3460733444528</v>
      </c>
      <c r="K3382" s="4">
        <f t="shared" si="472"/>
        <v>52.782014181253146</v>
      </c>
      <c r="L3382" s="5">
        <f t="shared" si="477"/>
        <v>60.346073344452805</v>
      </c>
      <c r="M3382" s="5">
        <f t="shared" si="478"/>
        <v>18.782014181253146</v>
      </c>
      <c r="N3382" s="6">
        <f t="shared" si="470"/>
        <v>70.340663386620378</v>
      </c>
      <c r="O3382" s="6">
        <f t="shared" si="473"/>
        <v>395.07211567188898</v>
      </c>
      <c r="P3382" s="6">
        <f>FORECAST(J3382,Inputs!$B$10:$B$18,Inputs!$A$10:$A$18)</f>
        <v>32.642093271707893</v>
      </c>
      <c r="Q3382" s="6">
        <f>IF(Inputs!$D$10="Yes",IF('Hourly Calcs'!P3382&gt;'Hourly Calcs'!K3382,'Hourly Calcs'!O3382,N3382+O3382),N3382+O3382)</f>
        <v>465.41277905850939</v>
      </c>
      <c r="R3382" s="12">
        <f t="shared" si="474"/>
        <v>2211.6415260860367</v>
      </c>
      <c r="S3382" s="1">
        <f>IF(AND(A3382&gt;=5,A3382&lt;=9),INDEX(Demand!$C$3:$C$26,C3382),INDEX(Demand!$B$3:$B$26,C3382))</f>
        <v>600</v>
      </c>
      <c r="T3382" s="7">
        <f t="shared" si="475"/>
        <v>600</v>
      </c>
      <c r="U3382" s="7">
        <f t="shared" si="476"/>
        <v>1611.6415260860367</v>
      </c>
    </row>
    <row r="3383" spans="1:21" x14ac:dyDescent="0.2">
      <c r="A3383" s="1">
        <v>5</v>
      </c>
      <c r="B3383" s="1">
        <v>21</v>
      </c>
      <c r="C3383" s="1">
        <v>15</v>
      </c>
      <c r="D3383">
        <v>13.6</v>
      </c>
      <c r="E3383">
        <v>9.9</v>
      </c>
      <c r="F3383">
        <v>78</v>
      </c>
      <c r="G3383">
        <v>444</v>
      </c>
      <c r="H3383">
        <v>122</v>
      </c>
      <c r="I3383">
        <v>352</v>
      </c>
      <c r="J3383" s="4">
        <f t="shared" si="471"/>
        <v>243.34530893600544</v>
      </c>
      <c r="K3383" s="4">
        <f t="shared" si="472"/>
        <v>45.073763977405392</v>
      </c>
      <c r="L3383" s="5">
        <f t="shared" si="477"/>
        <v>78.345308936005438</v>
      </c>
      <c r="M3383" s="5">
        <f t="shared" si="478"/>
        <v>11.073763977405392</v>
      </c>
      <c r="N3383" s="6">
        <f t="shared" si="470"/>
        <v>81.343150947887679</v>
      </c>
      <c r="O3383" s="6">
        <f t="shared" si="473"/>
        <v>321.9106127696873</v>
      </c>
      <c r="P3383" s="6">
        <f>FORECAST(J3383,Inputs!$B$10:$B$18,Inputs!$A$10:$A$18)</f>
        <v>32.808752860518567</v>
      </c>
      <c r="Q3383" s="6">
        <f>IF(Inputs!$D$10="Yes",IF('Hourly Calcs'!P3383&gt;'Hourly Calcs'!K3383,'Hourly Calcs'!O3383,N3383+O3383),N3383+O3383)</f>
        <v>403.253763717575</v>
      </c>
      <c r="R3383" s="12">
        <f t="shared" si="474"/>
        <v>1916.2618851859163</v>
      </c>
      <c r="S3383" s="1">
        <f>IF(AND(A3383&gt;=5,A3383&lt;=9),INDEX(Demand!$C$3:$C$26,C3383),INDEX(Demand!$B$3:$B$26,C3383))</f>
        <v>600</v>
      </c>
      <c r="T3383" s="7">
        <f t="shared" si="475"/>
        <v>600</v>
      </c>
      <c r="U3383" s="7">
        <f t="shared" si="476"/>
        <v>1316.2618851859163</v>
      </c>
    </row>
    <row r="3384" spans="1:21" x14ac:dyDescent="0.2">
      <c r="A3384" s="1">
        <v>5</v>
      </c>
      <c r="B3384" s="1">
        <v>21</v>
      </c>
      <c r="C3384" s="1">
        <v>16</v>
      </c>
      <c r="D3384">
        <v>13.6</v>
      </c>
      <c r="E3384">
        <v>10.5</v>
      </c>
      <c r="F3384">
        <v>82</v>
      </c>
      <c r="G3384">
        <v>359</v>
      </c>
      <c r="H3384">
        <v>112</v>
      </c>
      <c r="I3384">
        <v>287</v>
      </c>
      <c r="J3384" s="4">
        <f t="shared" si="471"/>
        <v>257.704704777774</v>
      </c>
      <c r="K3384" s="4">
        <f t="shared" si="472"/>
        <v>36.145765023000273</v>
      </c>
      <c r="L3384" s="5">
        <f t="shared" si="477"/>
        <v>0</v>
      </c>
      <c r="M3384" s="5">
        <f t="shared" si="478"/>
        <v>2.1457650230002727</v>
      </c>
      <c r="N3384" s="6">
        <f t="shared" si="470"/>
        <v>52.38155250917049</v>
      </c>
      <c r="O3384" s="6">
        <f t="shared" si="473"/>
        <v>262.46689166164845</v>
      </c>
      <c r="P3384" s="6">
        <f>FORECAST(J3384,Inputs!$B$10:$B$18,Inputs!$A$10:$A$18)</f>
        <v>32.941710229423833</v>
      </c>
      <c r="Q3384" s="6">
        <f>IF(Inputs!$D$10="Yes",IF('Hourly Calcs'!P3384&gt;'Hourly Calcs'!K3384,'Hourly Calcs'!O3384,N3384+O3384),N3384+O3384)</f>
        <v>314.84844417081894</v>
      </c>
      <c r="R3384" s="12">
        <f t="shared" si="474"/>
        <v>1496.1598066997315</v>
      </c>
      <c r="S3384" s="1">
        <f>IF(AND(A3384&gt;=5,A3384&lt;=9),INDEX(Demand!$C$3:$C$26,C3384),INDEX(Demand!$B$3:$B$26,C3384))</f>
        <v>900</v>
      </c>
      <c r="T3384" s="7">
        <f t="shared" si="475"/>
        <v>900</v>
      </c>
      <c r="U3384" s="7">
        <f t="shared" si="476"/>
        <v>596.15980669973146</v>
      </c>
    </row>
    <row r="3385" spans="1:21" x14ac:dyDescent="0.2">
      <c r="A3385" s="1">
        <v>5</v>
      </c>
      <c r="B3385" s="1">
        <v>21</v>
      </c>
      <c r="C3385" s="1">
        <v>17</v>
      </c>
      <c r="D3385">
        <v>12.9</v>
      </c>
      <c r="E3385">
        <v>10.6</v>
      </c>
      <c r="F3385">
        <v>86</v>
      </c>
      <c r="G3385">
        <v>257</v>
      </c>
      <c r="H3385">
        <v>60</v>
      </c>
      <c r="I3385">
        <v>227</v>
      </c>
      <c r="J3385" s="4">
        <f t="shared" si="471"/>
        <v>269.97249868780182</v>
      </c>
      <c r="K3385" s="4">
        <f t="shared" si="472"/>
        <v>26.738271053144288</v>
      </c>
      <c r="L3385" s="5">
        <f t="shared" si="477"/>
        <v>0</v>
      </c>
      <c r="M3385" s="5">
        <f t="shared" si="478"/>
        <v>7.2617289468557118</v>
      </c>
      <c r="N3385" s="6">
        <f t="shared" si="470"/>
        <v>14.638472570350913</v>
      </c>
      <c r="O3385" s="6">
        <f t="shared" si="473"/>
        <v>207.59576448499723</v>
      </c>
      <c r="P3385" s="6">
        <f>FORECAST(J3385,Inputs!$B$10:$B$18,Inputs!$A$10:$A$18)</f>
        <v>33.055300913775937</v>
      </c>
      <c r="Q3385" s="6">
        <f>IF(Inputs!$D$10="Yes",IF('Hourly Calcs'!P3385&gt;'Hourly Calcs'!K3385,'Hourly Calcs'!O3385,N3385+O3385),N3385+O3385)</f>
        <v>207.59576448499723</v>
      </c>
      <c r="R3385" s="12">
        <f t="shared" si="474"/>
        <v>986.4950728327068</v>
      </c>
      <c r="S3385" s="1">
        <f>IF(AND(A3385&gt;=5,A3385&lt;=9),INDEX(Demand!$C$3:$C$26,C3385),INDEX(Demand!$B$3:$B$26,C3385))</f>
        <v>900</v>
      </c>
      <c r="T3385" s="7">
        <f t="shared" si="475"/>
        <v>900</v>
      </c>
      <c r="U3385" s="7">
        <f t="shared" si="476"/>
        <v>86.495072832706796</v>
      </c>
    </row>
    <row r="3386" spans="1:21" x14ac:dyDescent="0.2">
      <c r="A3386" s="1">
        <v>5</v>
      </c>
      <c r="B3386" s="1">
        <v>21</v>
      </c>
      <c r="C3386" s="1">
        <v>18</v>
      </c>
      <c r="D3386">
        <v>12.7</v>
      </c>
      <c r="E3386">
        <v>10.8</v>
      </c>
      <c r="F3386">
        <v>88</v>
      </c>
      <c r="G3386">
        <v>74</v>
      </c>
      <c r="H3386">
        <v>0</v>
      </c>
      <c r="I3386">
        <v>74</v>
      </c>
      <c r="J3386" s="4">
        <f t="shared" si="471"/>
        <v>281.24216450624471</v>
      </c>
      <c r="K3386" s="4">
        <f t="shared" si="472"/>
        <v>17.330950982343921</v>
      </c>
      <c r="L3386" s="5">
        <f t="shared" si="477"/>
        <v>0</v>
      </c>
      <c r="M3386" s="5">
        <f t="shared" si="478"/>
        <v>16.669049017656079</v>
      </c>
      <c r="N3386" s="6">
        <f t="shared" si="470"/>
        <v>0</v>
      </c>
      <c r="O3386" s="6">
        <f t="shared" si="473"/>
        <v>67.674390184536534</v>
      </c>
      <c r="P3386" s="6">
        <f>FORECAST(J3386,Inputs!$B$10:$B$18,Inputs!$A$10:$A$18)</f>
        <v>33.159649671354117</v>
      </c>
      <c r="Q3386" s="6">
        <f>IF(Inputs!$D$10="Yes",IF('Hourly Calcs'!P3386&gt;'Hourly Calcs'!K3386,'Hourly Calcs'!O3386,N3386+O3386),N3386+O3386)</f>
        <v>67.674390184536534</v>
      </c>
      <c r="R3386" s="12">
        <f t="shared" si="474"/>
        <v>321.58870215691758</v>
      </c>
      <c r="S3386" s="1">
        <f>IF(AND(A3386&gt;=5,A3386&lt;=9),INDEX(Demand!$C$3:$C$26,C3386),INDEX(Demand!$B$3:$B$26,C3386))</f>
        <v>900</v>
      </c>
      <c r="T3386" s="7">
        <f t="shared" si="475"/>
        <v>321.58870215691763</v>
      </c>
      <c r="U3386" s="7">
        <f t="shared" si="476"/>
        <v>0</v>
      </c>
    </row>
    <row r="3387" spans="1:21" x14ac:dyDescent="0.2">
      <c r="A3387" s="1">
        <v>5</v>
      </c>
      <c r="B3387" s="1">
        <v>21</v>
      </c>
      <c r="C3387" s="1">
        <v>19</v>
      </c>
      <c r="D3387">
        <v>12.9</v>
      </c>
      <c r="E3387">
        <v>11</v>
      </c>
      <c r="F3387">
        <v>88</v>
      </c>
      <c r="G3387">
        <v>28</v>
      </c>
      <c r="H3387">
        <v>0</v>
      </c>
      <c r="I3387">
        <v>28</v>
      </c>
      <c r="J3387" s="4">
        <f t="shared" si="471"/>
        <v>292.26684349060503</v>
      </c>
      <c r="K3387" s="4">
        <f t="shared" si="472"/>
        <v>8.3144313388148277</v>
      </c>
      <c r="L3387" s="5">
        <f t="shared" si="477"/>
        <v>0</v>
      </c>
      <c r="M3387" s="5">
        <f t="shared" si="478"/>
        <v>25.685568661185172</v>
      </c>
      <c r="N3387" s="6">
        <f t="shared" si="470"/>
        <v>0</v>
      </c>
      <c r="O3387" s="6">
        <f t="shared" si="473"/>
        <v>25.606526015770584</v>
      </c>
      <c r="P3387" s="6">
        <f>FORECAST(J3387,Inputs!$B$10:$B$18,Inputs!$A$10:$A$18)</f>
        <v>33.261730032320415</v>
      </c>
      <c r="Q3387" s="6">
        <f>IF(Inputs!$D$10="Yes",IF('Hourly Calcs'!P3387&gt;'Hourly Calcs'!K3387,'Hourly Calcs'!O3387,N3387+O3387),N3387+O3387)</f>
        <v>25.606526015770584</v>
      </c>
      <c r="R3387" s="12">
        <f t="shared" si="474"/>
        <v>121.68221162694181</v>
      </c>
      <c r="S3387" s="1">
        <f>IF(AND(A3387&gt;=5,A3387&lt;=9),INDEX(Demand!$C$3:$C$26,C3387),INDEX(Demand!$B$3:$B$26,C3387))</f>
        <v>900</v>
      </c>
      <c r="T3387" s="7">
        <f t="shared" si="475"/>
        <v>121.68221162694181</v>
      </c>
      <c r="U3387" s="7">
        <f t="shared" si="476"/>
        <v>0</v>
      </c>
    </row>
    <row r="3388" spans="1:21" x14ac:dyDescent="0.2">
      <c r="A3388" s="1">
        <v>5</v>
      </c>
      <c r="B3388" s="1">
        <v>21</v>
      </c>
      <c r="C3388" s="1">
        <v>20</v>
      </c>
      <c r="D3388">
        <v>13.4</v>
      </c>
      <c r="E3388">
        <v>10.9</v>
      </c>
      <c r="F3388">
        <v>85</v>
      </c>
      <c r="G3388">
        <v>3</v>
      </c>
      <c r="H3388">
        <v>0</v>
      </c>
      <c r="I3388">
        <v>3</v>
      </c>
      <c r="J3388" s="4">
        <f t="shared" si="471"/>
        <v>303.59738177992728</v>
      </c>
      <c r="K3388" s="4">
        <f t="shared" si="472"/>
        <v>0.3434688742548957</v>
      </c>
      <c r="L3388" s="5">
        <f t="shared" si="477"/>
        <v>0</v>
      </c>
      <c r="M3388" s="5">
        <f t="shared" si="478"/>
        <v>33.656531125745104</v>
      </c>
      <c r="N3388" s="6">
        <f t="shared" si="470"/>
        <v>0</v>
      </c>
      <c r="O3388" s="6">
        <f t="shared" si="473"/>
        <v>2.7435563588325627</v>
      </c>
      <c r="P3388" s="6">
        <f>FORECAST(J3388,Inputs!$B$10:$B$18,Inputs!$A$10:$A$18)</f>
        <v>33.366642423888216</v>
      </c>
      <c r="Q3388" s="6">
        <f>IF(Inputs!$D$10="Yes",IF('Hourly Calcs'!P3388&gt;'Hourly Calcs'!K3388,'Hourly Calcs'!O3388,N3388+O3388),N3388+O3388)</f>
        <v>2.7435563588325627</v>
      </c>
      <c r="R3388" s="12">
        <f t="shared" si="474"/>
        <v>13.037379817172337</v>
      </c>
      <c r="S3388" s="1">
        <f>IF(AND(A3388&gt;=5,A3388&lt;=9),INDEX(Demand!$C$3:$C$26,C3388),INDEX(Demand!$B$3:$B$26,C3388))</f>
        <v>800</v>
      </c>
      <c r="T3388" s="7">
        <f t="shared" si="475"/>
        <v>13.037379817172337</v>
      </c>
      <c r="U3388" s="7">
        <f t="shared" si="476"/>
        <v>0</v>
      </c>
    </row>
    <row r="3389" spans="1:21" x14ac:dyDescent="0.2">
      <c r="A3389" s="1">
        <v>5</v>
      </c>
      <c r="B3389" s="1">
        <v>21</v>
      </c>
      <c r="C3389" s="1">
        <v>21</v>
      </c>
      <c r="D3389">
        <v>13.6</v>
      </c>
      <c r="E3389">
        <v>12.3</v>
      </c>
      <c r="F3389">
        <v>92</v>
      </c>
      <c r="G3389">
        <v>0</v>
      </c>
      <c r="H3389">
        <v>0</v>
      </c>
      <c r="I3389">
        <v>0</v>
      </c>
      <c r="J3389" s="4">
        <f t="shared" si="471"/>
        <v>315.64396855249436</v>
      </c>
      <c r="K3389" s="4">
        <f t="shared" si="472"/>
        <v>-7.4190281499222692</v>
      </c>
      <c r="L3389" s="5">
        <f t="shared" si="477"/>
        <v>0</v>
      </c>
      <c r="M3389" s="5">
        <f t="shared" si="478"/>
        <v>0</v>
      </c>
      <c r="N3389" s="6">
        <f t="shared" si="470"/>
        <v>0</v>
      </c>
      <c r="O3389" s="6">
        <f t="shared" si="473"/>
        <v>0</v>
      </c>
      <c r="P3389" s="6">
        <f>FORECAST(J3389,Inputs!$B$10:$B$18,Inputs!$A$10:$A$18)</f>
        <v>33.478184894004578</v>
      </c>
      <c r="Q3389" s="6">
        <f>IF(Inputs!$D$10="Yes",IF('Hourly Calcs'!P3389&gt;'Hourly Calcs'!K3389,'Hourly Calcs'!O3389,N3389+O3389),N3389+O3389)</f>
        <v>0</v>
      </c>
      <c r="R3389" s="12">
        <f t="shared" si="474"/>
        <v>0</v>
      </c>
      <c r="S3389" s="1">
        <f>IF(AND(A3389&gt;=5,A3389&lt;=9),INDEX(Demand!$C$3:$C$26,C3389),INDEX(Demand!$B$3:$B$26,C3389))</f>
        <v>700</v>
      </c>
      <c r="T3389" s="7">
        <f t="shared" si="475"/>
        <v>0</v>
      </c>
      <c r="U3389" s="7">
        <f t="shared" si="476"/>
        <v>0</v>
      </c>
    </row>
    <row r="3390" spans="1:21" x14ac:dyDescent="0.2">
      <c r="A3390" s="1">
        <v>5</v>
      </c>
      <c r="B3390" s="1">
        <v>21</v>
      </c>
      <c r="C3390" s="1">
        <v>22</v>
      </c>
      <c r="D3390">
        <v>13.2</v>
      </c>
      <c r="E3390">
        <v>12.6</v>
      </c>
      <c r="F3390">
        <v>96</v>
      </c>
      <c r="G3390">
        <v>0</v>
      </c>
      <c r="H3390">
        <v>0</v>
      </c>
      <c r="I3390">
        <v>0</v>
      </c>
      <c r="J3390" s="4">
        <f t="shared" si="471"/>
        <v>328.65887532886745</v>
      </c>
      <c r="K3390" s="4">
        <f t="shared" si="472"/>
        <v>-13.255224325912096</v>
      </c>
      <c r="L3390" s="5">
        <f t="shared" si="477"/>
        <v>0</v>
      </c>
      <c r="M3390" s="5">
        <f t="shared" si="478"/>
        <v>0</v>
      </c>
      <c r="N3390" s="6">
        <f t="shared" si="470"/>
        <v>0</v>
      </c>
      <c r="O3390" s="6">
        <f t="shared" si="473"/>
        <v>0</v>
      </c>
      <c r="P3390" s="6">
        <f>FORECAST(J3390,Inputs!$B$10:$B$18,Inputs!$A$10:$A$18)</f>
        <v>33.598693290082103</v>
      </c>
      <c r="Q3390" s="6">
        <f>IF(Inputs!$D$10="Yes",IF('Hourly Calcs'!P3390&gt;'Hourly Calcs'!K3390,'Hourly Calcs'!O3390,N3390+O3390),N3390+O3390)</f>
        <v>0</v>
      </c>
      <c r="R3390" s="12">
        <f t="shared" si="474"/>
        <v>0</v>
      </c>
      <c r="S3390" s="1">
        <f>IF(AND(A3390&gt;=5,A3390&lt;=9),INDEX(Demand!$C$3:$C$26,C3390),INDEX(Demand!$B$3:$B$26,C3390))</f>
        <v>600</v>
      </c>
      <c r="T3390" s="7">
        <f t="shared" si="475"/>
        <v>0</v>
      </c>
      <c r="U3390" s="7">
        <f t="shared" si="476"/>
        <v>0</v>
      </c>
    </row>
    <row r="3391" spans="1:21" x14ac:dyDescent="0.2">
      <c r="A3391" s="1">
        <v>5</v>
      </c>
      <c r="B3391" s="1">
        <v>21</v>
      </c>
      <c r="C3391" s="1">
        <v>23</v>
      </c>
      <c r="D3391">
        <v>12.7</v>
      </c>
      <c r="E3391">
        <v>12.7</v>
      </c>
      <c r="F3391">
        <v>100</v>
      </c>
      <c r="G3391">
        <v>0</v>
      </c>
      <c r="H3391">
        <v>0</v>
      </c>
      <c r="I3391">
        <v>0</v>
      </c>
      <c r="J3391" s="4">
        <f t="shared" si="471"/>
        <v>342.65686960537766</v>
      </c>
      <c r="K3391" s="4">
        <f t="shared" si="472"/>
        <v>-17.167975433094114</v>
      </c>
      <c r="L3391" s="5">
        <f t="shared" si="477"/>
        <v>0</v>
      </c>
      <c r="M3391" s="5">
        <f t="shared" si="478"/>
        <v>0</v>
      </c>
      <c r="N3391" s="6">
        <f t="shared" si="470"/>
        <v>0</v>
      </c>
      <c r="O3391" s="6">
        <f t="shared" si="473"/>
        <v>0</v>
      </c>
      <c r="P3391" s="6">
        <f>FORECAST(J3391,Inputs!$B$10:$B$18,Inputs!$A$10:$A$18)</f>
        <v>33.728304348197938</v>
      </c>
      <c r="Q3391" s="6">
        <f>IF(Inputs!$D$10="Yes",IF('Hourly Calcs'!P3391&gt;'Hourly Calcs'!K3391,'Hourly Calcs'!O3391,N3391+O3391),N3391+O3391)</f>
        <v>0</v>
      </c>
      <c r="R3391" s="12">
        <f t="shared" si="474"/>
        <v>0</v>
      </c>
      <c r="S3391" s="1">
        <f>IF(AND(A3391&gt;=5,A3391&lt;=9),INDEX(Demand!$C$3:$C$26,C3391),INDEX(Demand!$B$3:$B$26,C3391))</f>
        <v>500</v>
      </c>
      <c r="T3391" s="7">
        <f t="shared" si="475"/>
        <v>0</v>
      </c>
      <c r="U3391" s="7">
        <f t="shared" si="476"/>
        <v>0</v>
      </c>
    </row>
    <row r="3392" spans="1:21" x14ac:dyDescent="0.2">
      <c r="A3392" s="1">
        <v>5</v>
      </c>
      <c r="B3392" s="1">
        <v>21</v>
      </c>
      <c r="C3392" s="1">
        <v>24</v>
      </c>
      <c r="D3392">
        <v>12.7</v>
      </c>
      <c r="E3392">
        <v>12.7</v>
      </c>
      <c r="F3392">
        <v>100</v>
      </c>
      <c r="G3392">
        <v>0</v>
      </c>
      <c r="H3392">
        <v>0</v>
      </c>
      <c r="I3392">
        <v>0</v>
      </c>
      <c r="J3392" s="4">
        <f t="shared" si="471"/>
        <v>357.33787211119289</v>
      </c>
      <c r="K3392" s="4">
        <f t="shared" si="472"/>
        <v>-18.812014911183269</v>
      </c>
      <c r="L3392" s="5">
        <f t="shared" si="477"/>
        <v>0</v>
      </c>
      <c r="M3392" s="5">
        <f t="shared" si="478"/>
        <v>0</v>
      </c>
      <c r="N3392" s="6">
        <f t="shared" si="470"/>
        <v>0</v>
      </c>
      <c r="O3392" s="6">
        <f t="shared" si="473"/>
        <v>0</v>
      </c>
      <c r="P3392" s="6">
        <f>FORECAST(J3392,Inputs!$B$10:$B$18,Inputs!$A$10:$A$18)</f>
        <v>33.864239556585119</v>
      </c>
      <c r="Q3392" s="6">
        <f>IF(Inputs!$D$10="Yes",IF('Hourly Calcs'!P3392&gt;'Hourly Calcs'!K3392,'Hourly Calcs'!O3392,N3392+O3392),N3392+O3392)</f>
        <v>0</v>
      </c>
      <c r="R3392" s="12">
        <f t="shared" si="474"/>
        <v>0</v>
      </c>
      <c r="S3392" s="1">
        <f>IF(AND(A3392&gt;=5,A3392&lt;=9),INDEX(Demand!$C$3:$C$26,C3392),INDEX(Demand!$B$3:$B$26,C3392))</f>
        <v>400</v>
      </c>
      <c r="T3392" s="7">
        <f t="shared" si="475"/>
        <v>0</v>
      </c>
      <c r="U3392" s="7">
        <f t="shared" si="476"/>
        <v>0</v>
      </c>
    </row>
    <row r="3393" spans="1:21" x14ac:dyDescent="0.2">
      <c r="A3393" s="1">
        <v>5</v>
      </c>
      <c r="B3393" s="1">
        <v>22</v>
      </c>
      <c r="C3393" s="1">
        <v>1</v>
      </c>
      <c r="D3393">
        <v>12.5</v>
      </c>
      <c r="E3393">
        <v>12.5</v>
      </c>
      <c r="F3393">
        <v>100</v>
      </c>
      <c r="G3393">
        <v>0</v>
      </c>
      <c r="H3393">
        <v>0</v>
      </c>
      <c r="I3393">
        <v>0</v>
      </c>
      <c r="J3393" s="4">
        <f t="shared" si="471"/>
        <v>12.131628735227309</v>
      </c>
      <c r="K3393" s="4">
        <f t="shared" si="472"/>
        <v>-18.018610045885467</v>
      </c>
      <c r="L3393" s="5">
        <f t="shared" si="477"/>
        <v>0</v>
      </c>
      <c r="M3393" s="5">
        <f t="shared" si="478"/>
        <v>0</v>
      </c>
      <c r="N3393" s="6">
        <f t="shared" si="470"/>
        <v>0</v>
      </c>
      <c r="O3393" s="6">
        <f t="shared" si="473"/>
        <v>0</v>
      </c>
      <c r="P3393" s="6">
        <f>FORECAST(J3393,Inputs!$B$10:$B$18,Inputs!$A$10:$A$18)</f>
        <v>30.667885451252104</v>
      </c>
      <c r="Q3393" s="6">
        <f>IF(Inputs!$D$10="Yes",IF('Hourly Calcs'!P3393&gt;'Hourly Calcs'!K3393,'Hourly Calcs'!O3393,N3393+O3393),N3393+O3393)</f>
        <v>0</v>
      </c>
      <c r="R3393" s="12">
        <f t="shared" si="474"/>
        <v>0</v>
      </c>
      <c r="S3393" s="1">
        <f>IF(AND(A3393&gt;=5,A3393&lt;=9),INDEX(Demand!$C$3:$C$26,C3393),INDEX(Demand!$B$3:$B$26,C3393))</f>
        <v>350</v>
      </c>
      <c r="T3393" s="7">
        <f t="shared" si="475"/>
        <v>0</v>
      </c>
      <c r="U3393" s="7">
        <f t="shared" si="476"/>
        <v>0</v>
      </c>
    </row>
    <row r="3394" spans="1:21" x14ac:dyDescent="0.2">
      <c r="A3394" s="1">
        <v>5</v>
      </c>
      <c r="B3394" s="1">
        <v>22</v>
      </c>
      <c r="C3394" s="1">
        <v>2</v>
      </c>
      <c r="D3394">
        <v>12.5</v>
      </c>
      <c r="E3394">
        <v>12.3</v>
      </c>
      <c r="F3394">
        <v>99</v>
      </c>
      <c r="G3394">
        <v>0</v>
      </c>
      <c r="H3394">
        <v>0</v>
      </c>
      <c r="I3394">
        <v>0</v>
      </c>
      <c r="J3394" s="4">
        <f t="shared" si="471"/>
        <v>26.418615060776006</v>
      </c>
      <c r="K3394" s="4">
        <f t="shared" si="472"/>
        <v>-14.870745860119442</v>
      </c>
      <c r="L3394" s="5">
        <f t="shared" si="477"/>
        <v>0</v>
      </c>
      <c r="M3394" s="5">
        <f t="shared" si="478"/>
        <v>0</v>
      </c>
      <c r="N3394" s="6">
        <f t="shared" si="470"/>
        <v>0</v>
      </c>
      <c r="O3394" s="6">
        <f t="shared" si="473"/>
        <v>0</v>
      </c>
      <c r="P3394" s="6">
        <f>FORECAST(J3394,Inputs!$B$10:$B$18,Inputs!$A$10:$A$18)</f>
        <v>30.800172361673852</v>
      </c>
      <c r="Q3394" s="6">
        <f>IF(Inputs!$D$10="Yes",IF('Hourly Calcs'!P3394&gt;'Hourly Calcs'!K3394,'Hourly Calcs'!O3394,N3394+O3394),N3394+O3394)</f>
        <v>0</v>
      </c>
      <c r="R3394" s="12">
        <f t="shared" si="474"/>
        <v>0</v>
      </c>
      <c r="S3394" s="1">
        <f>IF(AND(A3394&gt;=5,A3394&lt;=9),INDEX(Demand!$C$3:$C$26,C3394),INDEX(Demand!$B$3:$B$26,C3394))</f>
        <v>350</v>
      </c>
      <c r="T3394" s="7">
        <f t="shared" si="475"/>
        <v>0</v>
      </c>
      <c r="U3394" s="7">
        <f t="shared" si="476"/>
        <v>0</v>
      </c>
    </row>
    <row r="3395" spans="1:21" x14ac:dyDescent="0.2">
      <c r="A3395" s="1">
        <v>5</v>
      </c>
      <c r="B3395" s="1">
        <v>22</v>
      </c>
      <c r="C3395" s="1">
        <v>3</v>
      </c>
      <c r="D3395">
        <v>12.5</v>
      </c>
      <c r="E3395">
        <v>12.3</v>
      </c>
      <c r="F3395">
        <v>99</v>
      </c>
      <c r="G3395">
        <v>0</v>
      </c>
      <c r="H3395">
        <v>0</v>
      </c>
      <c r="I3395">
        <v>0</v>
      </c>
      <c r="J3395" s="4">
        <f t="shared" si="471"/>
        <v>39.788612357279106</v>
      </c>
      <c r="K3395" s="4">
        <f t="shared" si="472"/>
        <v>-9.6658123346434053</v>
      </c>
      <c r="L3395" s="5">
        <f t="shared" si="477"/>
        <v>0</v>
      </c>
      <c r="M3395" s="5">
        <f t="shared" si="478"/>
        <v>0</v>
      </c>
      <c r="N3395" s="6">
        <f t="shared" si="470"/>
        <v>0</v>
      </c>
      <c r="O3395" s="6">
        <f t="shared" si="473"/>
        <v>0</v>
      </c>
      <c r="P3395" s="6">
        <f>FORECAST(J3395,Inputs!$B$10:$B$18,Inputs!$A$10:$A$18)</f>
        <v>30.923968632937768</v>
      </c>
      <c r="Q3395" s="6">
        <f>IF(Inputs!$D$10="Yes",IF('Hourly Calcs'!P3395&gt;'Hourly Calcs'!K3395,'Hourly Calcs'!O3395,N3395+O3395),N3395+O3395)</f>
        <v>0</v>
      </c>
      <c r="R3395" s="12">
        <f t="shared" si="474"/>
        <v>0</v>
      </c>
      <c r="S3395" s="1">
        <f>IF(AND(A3395&gt;=5,A3395&lt;=9),INDEX(Demand!$C$3:$C$26,C3395),INDEX(Demand!$B$3:$B$26,C3395))</f>
        <v>350</v>
      </c>
      <c r="T3395" s="7">
        <f t="shared" si="475"/>
        <v>0</v>
      </c>
      <c r="U3395" s="7">
        <f t="shared" si="476"/>
        <v>0</v>
      </c>
    </row>
    <row r="3396" spans="1:21" x14ac:dyDescent="0.2">
      <c r="A3396" s="1">
        <v>5</v>
      </c>
      <c r="B3396" s="1">
        <v>22</v>
      </c>
      <c r="C3396" s="1">
        <v>4</v>
      </c>
      <c r="D3396">
        <v>12.5</v>
      </c>
      <c r="E3396">
        <v>12.3</v>
      </c>
      <c r="F3396">
        <v>99</v>
      </c>
      <c r="G3396">
        <v>0</v>
      </c>
      <c r="H3396">
        <v>0</v>
      </c>
      <c r="I3396">
        <v>0</v>
      </c>
      <c r="J3396" s="4">
        <f t="shared" si="471"/>
        <v>52.150371112419563</v>
      </c>
      <c r="K3396" s="4">
        <f t="shared" si="472"/>
        <v>-2.7554060907165052</v>
      </c>
      <c r="L3396" s="5">
        <f t="shared" si="477"/>
        <v>0</v>
      </c>
      <c r="M3396" s="5">
        <f t="shared" si="478"/>
        <v>0</v>
      </c>
      <c r="N3396" s="6">
        <f t="shared" si="470"/>
        <v>0</v>
      </c>
      <c r="O3396" s="6">
        <f t="shared" si="473"/>
        <v>0</v>
      </c>
      <c r="P3396" s="6">
        <f>FORECAST(J3396,Inputs!$B$10:$B$18,Inputs!$A$10:$A$18)</f>
        <v>31.03842936215203</v>
      </c>
      <c r="Q3396" s="6">
        <f>IF(Inputs!$D$10="Yes",IF('Hourly Calcs'!P3396&gt;'Hourly Calcs'!K3396,'Hourly Calcs'!O3396,N3396+O3396),N3396+O3396)</f>
        <v>0</v>
      </c>
      <c r="R3396" s="12">
        <f t="shared" si="474"/>
        <v>0</v>
      </c>
      <c r="S3396" s="1">
        <f>IF(AND(A3396&gt;=5,A3396&lt;=9),INDEX(Demand!$C$3:$C$26,C3396),INDEX(Demand!$B$3:$B$26,C3396))</f>
        <v>350</v>
      </c>
      <c r="T3396" s="7">
        <f t="shared" si="475"/>
        <v>0</v>
      </c>
      <c r="U3396" s="7">
        <f t="shared" si="476"/>
        <v>0</v>
      </c>
    </row>
    <row r="3397" spans="1:21" x14ac:dyDescent="0.2">
      <c r="A3397" s="1">
        <v>5</v>
      </c>
      <c r="B3397" s="1">
        <v>22</v>
      </c>
      <c r="C3397" s="1">
        <v>5</v>
      </c>
      <c r="D3397">
        <v>12.3</v>
      </c>
      <c r="E3397">
        <v>12.3</v>
      </c>
      <c r="F3397">
        <v>100</v>
      </c>
      <c r="G3397">
        <v>2</v>
      </c>
      <c r="H3397">
        <v>0</v>
      </c>
      <c r="I3397">
        <v>2</v>
      </c>
      <c r="J3397" s="4">
        <f t="shared" si="471"/>
        <v>63.682919294174596</v>
      </c>
      <c r="K3397" s="4">
        <f t="shared" si="472"/>
        <v>5.3277473451998105</v>
      </c>
      <c r="L3397" s="5">
        <f t="shared" si="477"/>
        <v>0</v>
      </c>
      <c r="M3397" s="5">
        <f t="shared" si="478"/>
        <v>28.672252654800189</v>
      </c>
      <c r="N3397" s="6">
        <f t="shared" si="470"/>
        <v>0</v>
      </c>
      <c r="O3397" s="6">
        <f t="shared" si="473"/>
        <v>1.8290375725550416</v>
      </c>
      <c r="P3397" s="6">
        <f>FORECAST(J3397,Inputs!$B$10:$B$18,Inputs!$A$10:$A$18)</f>
        <v>31.145212215686801</v>
      </c>
      <c r="Q3397" s="6">
        <f>IF(Inputs!$D$10="Yes",IF('Hourly Calcs'!P3397&gt;'Hourly Calcs'!K3397,'Hourly Calcs'!O3397,N3397+O3397),N3397+O3397)</f>
        <v>1.8290375725550416</v>
      </c>
      <c r="R3397" s="12">
        <f t="shared" si="474"/>
        <v>8.6915865447815577</v>
      </c>
      <c r="S3397" s="1">
        <f>IF(AND(A3397&gt;=5,A3397&lt;=9),INDEX(Demand!$C$3:$C$26,C3397),INDEX(Demand!$B$3:$B$26,C3397))</f>
        <v>350</v>
      </c>
      <c r="T3397" s="7">
        <f t="shared" si="475"/>
        <v>8.6915865447815577</v>
      </c>
      <c r="U3397" s="7">
        <f t="shared" si="476"/>
        <v>0</v>
      </c>
    </row>
    <row r="3398" spans="1:21" x14ac:dyDescent="0.2">
      <c r="A3398" s="1">
        <v>5</v>
      </c>
      <c r="B3398" s="1">
        <v>22</v>
      </c>
      <c r="C3398" s="1">
        <v>6</v>
      </c>
      <c r="D3398">
        <v>12.3</v>
      </c>
      <c r="E3398">
        <v>12.3</v>
      </c>
      <c r="F3398">
        <v>100</v>
      </c>
      <c r="G3398">
        <v>22</v>
      </c>
      <c r="H3398">
        <v>0</v>
      </c>
      <c r="I3398">
        <v>22</v>
      </c>
      <c r="J3398" s="4">
        <f t="shared" si="471"/>
        <v>74.745667276546612</v>
      </c>
      <c r="K3398" s="4">
        <f t="shared" si="472"/>
        <v>14.104989296550301</v>
      </c>
      <c r="L3398" s="5">
        <f t="shared" si="477"/>
        <v>0</v>
      </c>
      <c r="M3398" s="5">
        <f t="shared" si="478"/>
        <v>19.895010703449699</v>
      </c>
      <c r="N3398" s="6">
        <f t="shared" si="470"/>
        <v>0</v>
      </c>
      <c r="O3398" s="6">
        <f t="shared" si="473"/>
        <v>20.119413298105457</v>
      </c>
      <c r="P3398" s="6">
        <f>FORECAST(J3398,Inputs!$B$10:$B$18,Inputs!$A$10:$A$18)</f>
        <v>31.24764506737543</v>
      </c>
      <c r="Q3398" s="6">
        <f>IF(Inputs!$D$10="Yes",IF('Hourly Calcs'!P3398&gt;'Hourly Calcs'!K3398,'Hourly Calcs'!O3398,N3398+O3398),N3398+O3398)</f>
        <v>20.119413298105457</v>
      </c>
      <c r="R3398" s="12">
        <f t="shared" si="474"/>
        <v>95.60745199259712</v>
      </c>
      <c r="S3398" s="1">
        <f>IF(AND(A3398&gt;=5,A3398&lt;=9),INDEX(Demand!$C$3:$C$26,C3398),INDEX(Demand!$B$3:$B$26,C3398))</f>
        <v>350</v>
      </c>
      <c r="T3398" s="7">
        <f t="shared" si="475"/>
        <v>95.607451992597134</v>
      </c>
      <c r="U3398" s="7">
        <f t="shared" si="476"/>
        <v>0</v>
      </c>
    </row>
    <row r="3399" spans="1:21" x14ac:dyDescent="0.2">
      <c r="A3399" s="1">
        <v>5</v>
      </c>
      <c r="B3399" s="1">
        <v>22</v>
      </c>
      <c r="C3399" s="1">
        <v>7</v>
      </c>
      <c r="D3399">
        <v>12.2</v>
      </c>
      <c r="E3399">
        <v>12.2</v>
      </c>
      <c r="F3399">
        <v>100</v>
      </c>
      <c r="G3399">
        <v>66</v>
      </c>
      <c r="H3399">
        <v>0</v>
      </c>
      <c r="I3399">
        <v>66</v>
      </c>
      <c r="J3399" s="4">
        <f t="shared" si="471"/>
        <v>85.835724094366896</v>
      </c>
      <c r="K3399" s="4">
        <f t="shared" si="472"/>
        <v>23.427626755720297</v>
      </c>
      <c r="L3399" s="5">
        <f t="shared" si="477"/>
        <v>79.164275905633104</v>
      </c>
      <c r="M3399" s="5">
        <f t="shared" si="478"/>
        <v>10.572373244279703</v>
      </c>
      <c r="N3399" s="6">
        <f t="shared" si="470"/>
        <v>0</v>
      </c>
      <c r="O3399" s="6">
        <f t="shared" si="473"/>
        <v>60.358239894316377</v>
      </c>
      <c r="P3399" s="6">
        <f>FORECAST(J3399,Inputs!$B$10:$B$18,Inputs!$A$10:$A$18)</f>
        <v>31.350330778651543</v>
      </c>
      <c r="Q3399" s="6">
        <f>IF(Inputs!$D$10="Yes",IF('Hourly Calcs'!P3399&gt;'Hourly Calcs'!K3399,'Hourly Calcs'!O3399,N3399+O3399),N3399+O3399)</f>
        <v>60.358239894316377</v>
      </c>
      <c r="R3399" s="12">
        <f t="shared" si="474"/>
        <v>286.8223559777914</v>
      </c>
      <c r="S3399" s="1">
        <f>IF(AND(A3399&gt;=5,A3399&lt;=9),INDEX(Demand!$C$3:$C$26,C3399),INDEX(Demand!$B$3:$B$26,C3399))</f>
        <v>350</v>
      </c>
      <c r="T3399" s="7">
        <f t="shared" si="475"/>
        <v>286.8223559777914</v>
      </c>
      <c r="U3399" s="7">
        <f t="shared" si="476"/>
        <v>0</v>
      </c>
    </row>
    <row r="3400" spans="1:21" x14ac:dyDescent="0.2">
      <c r="A3400" s="1">
        <v>5</v>
      </c>
      <c r="B3400" s="1">
        <v>22</v>
      </c>
      <c r="C3400" s="1">
        <v>8</v>
      </c>
      <c r="D3400">
        <v>12.3</v>
      </c>
      <c r="E3400">
        <v>12.3</v>
      </c>
      <c r="F3400">
        <v>100</v>
      </c>
      <c r="G3400">
        <v>119</v>
      </c>
      <c r="H3400">
        <v>0</v>
      </c>
      <c r="I3400">
        <v>119</v>
      </c>
      <c r="J3400" s="4">
        <f t="shared" si="471"/>
        <v>97.62125381481367</v>
      </c>
      <c r="K3400" s="4">
        <f t="shared" si="472"/>
        <v>32.89502061076611</v>
      </c>
      <c r="L3400" s="5">
        <f t="shared" si="477"/>
        <v>67.37874618518633</v>
      </c>
      <c r="M3400" s="5">
        <f t="shared" si="478"/>
        <v>1.1049793892338897</v>
      </c>
      <c r="N3400" s="6">
        <f t="shared" si="470"/>
        <v>0</v>
      </c>
      <c r="O3400" s="6">
        <f t="shared" si="473"/>
        <v>108.82773556702497</v>
      </c>
      <c r="P3400" s="6">
        <f>FORECAST(J3400,Inputs!$B$10:$B$18,Inputs!$A$10:$A$18)</f>
        <v>31.459456053840864</v>
      </c>
      <c r="Q3400" s="6">
        <f>IF(Inputs!$D$10="Yes",IF('Hourly Calcs'!P3400&gt;'Hourly Calcs'!K3400,'Hourly Calcs'!O3400,N3400+O3400),N3400+O3400)</f>
        <v>108.82773556702497</v>
      </c>
      <c r="R3400" s="12">
        <f t="shared" si="474"/>
        <v>517.14939941450268</v>
      </c>
      <c r="S3400" s="1">
        <f>IF(AND(A3400&gt;=5,A3400&lt;=9),INDEX(Demand!$C$3:$C$26,C3400),INDEX(Demand!$B$3:$B$26,C3400))</f>
        <v>350</v>
      </c>
      <c r="T3400" s="7">
        <f t="shared" si="475"/>
        <v>350</v>
      </c>
      <c r="U3400" s="7">
        <f t="shared" si="476"/>
        <v>167.14939941450268</v>
      </c>
    </row>
    <row r="3401" spans="1:21" x14ac:dyDescent="0.2">
      <c r="A3401" s="1">
        <v>5</v>
      </c>
      <c r="B3401" s="1">
        <v>22</v>
      </c>
      <c r="C3401" s="1">
        <v>9</v>
      </c>
      <c r="D3401">
        <v>12.8</v>
      </c>
      <c r="E3401">
        <v>12.8</v>
      </c>
      <c r="F3401">
        <v>100</v>
      </c>
      <c r="G3401">
        <v>343</v>
      </c>
      <c r="H3401">
        <v>89</v>
      </c>
      <c r="I3401">
        <v>288</v>
      </c>
      <c r="J3401" s="4">
        <f t="shared" si="471"/>
        <v>111.0561696009009</v>
      </c>
      <c r="K3401" s="4">
        <f t="shared" si="472"/>
        <v>42.079128421261288</v>
      </c>
      <c r="L3401" s="5">
        <f t="shared" si="477"/>
        <v>53.943830399099099</v>
      </c>
      <c r="M3401" s="5">
        <f t="shared" si="478"/>
        <v>8.0791284212612879</v>
      </c>
      <c r="N3401" s="6">
        <f t="shared" ref="N3401:N3464" si="479">H3401*MAX(0,COS(2*ASIN(SQRT(SIN(RADIANS($B$4))^2+COS(RADIANS($K3401))^2-2*SIN(RADIANS($B$4))*COS(RADIANS($K3401))*COS(RADIANS($J3401-$B$5))+(SIN(RADIANS($K3401))-COS(RADIANS($B$4)))^2)/2)))</f>
        <v>71.188487191883738</v>
      </c>
      <c r="O3401" s="6">
        <f t="shared" si="473"/>
        <v>263.38141044792599</v>
      </c>
      <c r="P3401" s="6">
        <f>FORECAST(J3401,Inputs!$B$10:$B$18,Inputs!$A$10:$A$18)</f>
        <v>31.583853422230561</v>
      </c>
      <c r="Q3401" s="6">
        <f>IF(Inputs!$D$10="Yes",IF('Hourly Calcs'!P3401&gt;'Hourly Calcs'!K3401,'Hourly Calcs'!O3401,N3401+O3401),N3401+O3401)</f>
        <v>334.56989763980971</v>
      </c>
      <c r="R3401" s="12">
        <f t="shared" si="474"/>
        <v>1589.8761535843757</v>
      </c>
      <c r="S3401" s="1">
        <f>IF(AND(A3401&gt;=5,A3401&lt;=9),INDEX(Demand!$C$3:$C$26,C3401),INDEX(Demand!$B$3:$B$26,C3401))</f>
        <v>350</v>
      </c>
      <c r="T3401" s="7">
        <f t="shared" si="475"/>
        <v>350</v>
      </c>
      <c r="U3401" s="7">
        <f t="shared" si="476"/>
        <v>1239.8761535843757</v>
      </c>
    </row>
    <row r="3402" spans="1:21" x14ac:dyDescent="0.2">
      <c r="A3402" s="1">
        <v>5</v>
      </c>
      <c r="B3402" s="1">
        <v>22</v>
      </c>
      <c r="C3402" s="1">
        <v>10</v>
      </c>
      <c r="D3402">
        <v>12.8</v>
      </c>
      <c r="E3402">
        <v>12.6</v>
      </c>
      <c r="F3402">
        <v>99</v>
      </c>
      <c r="G3402">
        <v>431</v>
      </c>
      <c r="H3402">
        <v>99</v>
      </c>
      <c r="I3402">
        <v>357</v>
      </c>
      <c r="J3402" s="4">
        <f t="shared" ref="J3402:J3465" si="480">solarazimuth($B$2,$B$3,$B$1,A3402,B3402,C3402,0,0,0,0)</f>
        <v>127.53716502684038</v>
      </c>
      <c r="K3402" s="4">
        <f t="shared" ref="K3402:K3465" si="481">solarelevation($B$2,$B$3,$B$1,A3402,B3402,C3402,0,0,0,0)</f>
        <v>50.358687503279604</v>
      </c>
      <c r="L3402" s="5">
        <f t="shared" si="477"/>
        <v>37.462834973159616</v>
      </c>
      <c r="M3402" s="5">
        <f t="shared" si="478"/>
        <v>16.358687503279604</v>
      </c>
      <c r="N3402" s="6">
        <f t="shared" si="479"/>
        <v>91.235990743317373</v>
      </c>
      <c r="O3402" s="6">
        <f t="shared" ref="O3402:O3465" si="482">$I3402*(1+COS(RADIANS($B$4)))/2</f>
        <v>326.48320670107495</v>
      </c>
      <c r="P3402" s="6">
        <f>FORECAST(J3402,Inputs!$B$10:$B$18,Inputs!$A$10:$A$18)</f>
        <v>31.736455231730002</v>
      </c>
      <c r="Q3402" s="6">
        <f>IF(Inputs!$D$10="Yes",IF('Hourly Calcs'!P3402&gt;'Hourly Calcs'!K3402,'Hourly Calcs'!O3402,N3402+O3402),N3402+O3402)</f>
        <v>417.71919744439231</v>
      </c>
      <c r="R3402" s="12">
        <f t="shared" ref="R3402:R3465" si="483">$B$6*$E$1*Q3402</f>
        <v>1985.0016262557522</v>
      </c>
      <c r="S3402" s="1">
        <f>IF(AND(A3402&gt;=5,A3402&lt;=9),INDEX(Demand!$C$3:$C$26,C3402),INDEX(Demand!$B$3:$B$26,C3402))</f>
        <v>600</v>
      </c>
      <c r="T3402" s="7">
        <f t="shared" ref="T3402:T3465" si="484">S3402-MAX(0,S3402-R3402)</f>
        <v>600</v>
      </c>
      <c r="U3402" s="7">
        <f t="shared" ref="U3402:U3465" si="485">MAX(0,R3402-S3402)</f>
        <v>1385.0016262557522</v>
      </c>
    </row>
    <row r="3403" spans="1:21" x14ac:dyDescent="0.2">
      <c r="A3403" s="1">
        <v>5</v>
      </c>
      <c r="B3403" s="1">
        <v>22</v>
      </c>
      <c r="C3403" s="1">
        <v>11</v>
      </c>
      <c r="D3403">
        <v>14.3</v>
      </c>
      <c r="E3403">
        <v>12.7</v>
      </c>
      <c r="F3403">
        <v>90</v>
      </c>
      <c r="G3403">
        <v>494</v>
      </c>
      <c r="H3403">
        <v>122</v>
      </c>
      <c r="I3403">
        <v>393</v>
      </c>
      <c r="J3403" s="4">
        <f t="shared" si="480"/>
        <v>148.7518833601633</v>
      </c>
      <c r="K3403" s="4">
        <f t="shared" si="481"/>
        <v>56.717446769525189</v>
      </c>
      <c r="L3403" s="5">
        <f t="shared" si="477"/>
        <v>16.248116639836695</v>
      </c>
      <c r="M3403" s="5">
        <f t="shared" si="478"/>
        <v>22.717446769525189</v>
      </c>
      <c r="N3403" s="6">
        <f t="shared" si="479"/>
        <v>120.49513379232415</v>
      </c>
      <c r="O3403" s="6">
        <f t="shared" si="482"/>
        <v>359.40588300706565</v>
      </c>
      <c r="P3403" s="6">
        <f>FORECAST(J3403,Inputs!$B$10:$B$18,Inputs!$A$10:$A$18)</f>
        <v>31.932887808890399</v>
      </c>
      <c r="Q3403" s="6">
        <f>IF(Inputs!$D$10="Yes",IF('Hourly Calcs'!P3403&gt;'Hourly Calcs'!K3403,'Hourly Calcs'!O3403,N3403+O3403),N3403+O3403)</f>
        <v>479.90101679938982</v>
      </c>
      <c r="R3403" s="12">
        <f t="shared" si="483"/>
        <v>2280.4896318307005</v>
      </c>
      <c r="S3403" s="1">
        <f>IF(AND(A3403&gt;=5,A3403&lt;=9),INDEX(Demand!$C$3:$C$26,C3403),INDEX(Demand!$B$3:$B$26,C3403))</f>
        <v>600</v>
      </c>
      <c r="T3403" s="7">
        <f t="shared" si="484"/>
        <v>600</v>
      </c>
      <c r="U3403" s="7">
        <f t="shared" si="485"/>
        <v>1680.4896318307005</v>
      </c>
    </row>
    <row r="3404" spans="1:21" x14ac:dyDescent="0.2">
      <c r="A3404" s="1">
        <v>5</v>
      </c>
      <c r="B3404" s="1">
        <v>22</v>
      </c>
      <c r="C3404" s="1">
        <v>12</v>
      </c>
      <c r="D3404">
        <v>14.8</v>
      </c>
      <c r="E3404">
        <v>12.3</v>
      </c>
      <c r="F3404">
        <v>85</v>
      </c>
      <c r="G3404">
        <v>841</v>
      </c>
      <c r="H3404">
        <v>610</v>
      </c>
      <c r="I3404">
        <v>312</v>
      </c>
      <c r="J3404" s="4">
        <f t="shared" si="480"/>
        <v>174.98746784164541</v>
      </c>
      <c r="K3404" s="4">
        <f t="shared" si="481"/>
        <v>59.703793129235159</v>
      </c>
      <c r="L3404" s="5">
        <f t="shared" si="477"/>
        <v>9.9874678416454117</v>
      </c>
      <c r="M3404" s="5">
        <f t="shared" si="478"/>
        <v>25.703793129235159</v>
      </c>
      <c r="N3404" s="6">
        <f t="shared" si="479"/>
        <v>606.11818874619109</v>
      </c>
      <c r="O3404" s="6">
        <f t="shared" si="482"/>
        <v>285.3298613185865</v>
      </c>
      <c r="P3404" s="6">
        <f>FORECAST(J3404,Inputs!$B$10:$B$18,Inputs!$A$10:$A$18)</f>
        <v>32.175809887422638</v>
      </c>
      <c r="Q3404" s="6">
        <f>IF(Inputs!$D$10="Yes",IF('Hourly Calcs'!P3404&gt;'Hourly Calcs'!K3404,'Hourly Calcs'!O3404,N3404+O3404),N3404+O3404)</f>
        <v>891.44805006477759</v>
      </c>
      <c r="R3404" s="12">
        <f t="shared" si="483"/>
        <v>4236.1611339078227</v>
      </c>
      <c r="S3404" s="1">
        <f>IF(AND(A3404&gt;=5,A3404&lt;=9),INDEX(Demand!$C$3:$C$26,C3404),INDEX(Demand!$B$3:$B$26,C3404))</f>
        <v>600</v>
      </c>
      <c r="T3404" s="7">
        <f t="shared" si="484"/>
        <v>600</v>
      </c>
      <c r="U3404" s="7">
        <f t="shared" si="485"/>
        <v>3636.1611339078227</v>
      </c>
    </row>
    <row r="3405" spans="1:21" x14ac:dyDescent="0.2">
      <c r="A3405" s="1">
        <v>5</v>
      </c>
      <c r="B3405" s="1">
        <v>22</v>
      </c>
      <c r="C3405" s="1">
        <v>13</v>
      </c>
      <c r="D3405">
        <v>15.1</v>
      </c>
      <c r="E3405">
        <v>12.2</v>
      </c>
      <c r="F3405">
        <v>83</v>
      </c>
      <c r="G3405">
        <v>868</v>
      </c>
      <c r="H3405">
        <v>795</v>
      </c>
      <c r="I3405">
        <v>175</v>
      </c>
      <c r="J3405" s="4">
        <f t="shared" si="480"/>
        <v>202.29324311575434</v>
      </c>
      <c r="K3405" s="4">
        <f t="shared" si="481"/>
        <v>58.271972490903615</v>
      </c>
      <c r="L3405" s="5">
        <f t="shared" si="477"/>
        <v>37.293243115754336</v>
      </c>
      <c r="M3405" s="5">
        <f t="shared" si="478"/>
        <v>24.271972490903615</v>
      </c>
      <c r="N3405" s="6">
        <f t="shared" si="479"/>
        <v>746.57595541799185</v>
      </c>
      <c r="O3405" s="6">
        <f t="shared" si="482"/>
        <v>160.04078759856614</v>
      </c>
      <c r="P3405" s="6">
        <f>FORECAST(J3405,Inputs!$B$10:$B$18,Inputs!$A$10:$A$18)</f>
        <v>32.428641139960689</v>
      </c>
      <c r="Q3405" s="6">
        <f>IF(Inputs!$D$10="Yes",IF('Hourly Calcs'!P3405&gt;'Hourly Calcs'!K3405,'Hourly Calcs'!O3405,N3405+O3405),N3405+O3405)</f>
        <v>906.61674301655796</v>
      </c>
      <c r="R3405" s="12">
        <f t="shared" si="483"/>
        <v>4308.2427628146834</v>
      </c>
      <c r="S3405" s="1">
        <f>IF(AND(A3405&gt;=5,A3405&lt;=9),INDEX(Demand!$C$3:$C$26,C3405),INDEX(Demand!$B$3:$B$26,C3405))</f>
        <v>600</v>
      </c>
      <c r="T3405" s="7">
        <f t="shared" si="484"/>
        <v>600</v>
      </c>
      <c r="U3405" s="7">
        <f t="shared" si="485"/>
        <v>3708.2427628146834</v>
      </c>
    </row>
    <row r="3406" spans="1:21" x14ac:dyDescent="0.2">
      <c r="A3406" s="1">
        <v>5</v>
      </c>
      <c r="B3406" s="1">
        <v>22</v>
      </c>
      <c r="C3406" s="1">
        <v>14</v>
      </c>
      <c r="D3406">
        <v>13.2</v>
      </c>
      <c r="E3406">
        <v>11.5</v>
      </c>
      <c r="F3406">
        <v>89</v>
      </c>
      <c r="G3406">
        <v>249</v>
      </c>
      <c r="H3406">
        <v>10</v>
      </c>
      <c r="I3406">
        <v>240</v>
      </c>
      <c r="J3406" s="4">
        <f t="shared" si="480"/>
        <v>225.47656893760612</v>
      </c>
      <c r="K3406" s="4">
        <f t="shared" si="481"/>
        <v>52.96231136143615</v>
      </c>
      <c r="L3406" s="5">
        <f t="shared" si="477"/>
        <v>60.476568937606118</v>
      </c>
      <c r="M3406" s="5">
        <f t="shared" si="478"/>
        <v>18.96231136143615</v>
      </c>
      <c r="N3406" s="6">
        <f t="shared" si="479"/>
        <v>8.2775064487477188</v>
      </c>
      <c r="O3406" s="6">
        <f t="shared" si="482"/>
        <v>219.484508706605</v>
      </c>
      <c r="P3406" s="6">
        <f>FORECAST(J3406,Inputs!$B$10:$B$18,Inputs!$A$10:$A$18)</f>
        <v>32.643301564237092</v>
      </c>
      <c r="Q3406" s="6">
        <f>IF(Inputs!$D$10="Yes",IF('Hourly Calcs'!P3406&gt;'Hourly Calcs'!K3406,'Hourly Calcs'!O3406,N3406+O3406),N3406+O3406)</f>
        <v>227.76201515535271</v>
      </c>
      <c r="R3406" s="12">
        <f t="shared" si="483"/>
        <v>1082.3250960182361</v>
      </c>
      <c r="S3406" s="1">
        <f>IF(AND(A3406&gt;=5,A3406&lt;=9),INDEX(Demand!$C$3:$C$26,C3406),INDEX(Demand!$B$3:$B$26,C3406))</f>
        <v>600</v>
      </c>
      <c r="T3406" s="7">
        <f t="shared" si="484"/>
        <v>600</v>
      </c>
      <c r="U3406" s="7">
        <f t="shared" si="485"/>
        <v>482.32509601823608</v>
      </c>
    </row>
    <row r="3407" spans="1:21" x14ac:dyDescent="0.2">
      <c r="A3407" s="1">
        <v>5</v>
      </c>
      <c r="B3407" s="1">
        <v>22</v>
      </c>
      <c r="C3407" s="1">
        <v>15</v>
      </c>
      <c r="D3407">
        <v>13.4</v>
      </c>
      <c r="E3407">
        <v>11.6</v>
      </c>
      <c r="F3407">
        <v>89</v>
      </c>
      <c r="G3407">
        <v>665</v>
      </c>
      <c r="H3407">
        <v>446</v>
      </c>
      <c r="I3407">
        <v>327</v>
      </c>
      <c r="J3407" s="4">
        <f t="shared" si="480"/>
        <v>243.49290403338179</v>
      </c>
      <c r="K3407" s="4">
        <f t="shared" si="481"/>
        <v>45.240442324107079</v>
      </c>
      <c r="L3407" s="5">
        <f t="shared" si="477"/>
        <v>78.492904033381791</v>
      </c>
      <c r="M3407" s="5">
        <f t="shared" si="478"/>
        <v>11.240442324107079</v>
      </c>
      <c r="N3407" s="6">
        <f t="shared" si="479"/>
        <v>297.58063645339126</v>
      </c>
      <c r="O3407" s="6">
        <f t="shared" si="482"/>
        <v>299.04764311274931</v>
      </c>
      <c r="P3407" s="6">
        <f>FORECAST(J3407,Inputs!$B$10:$B$18,Inputs!$A$10:$A$18)</f>
        <v>32.810119481790572</v>
      </c>
      <c r="Q3407" s="6">
        <f>IF(Inputs!$D$10="Yes",IF('Hourly Calcs'!P3407&gt;'Hourly Calcs'!K3407,'Hourly Calcs'!O3407,N3407+O3407),N3407+O3407)</f>
        <v>596.62827956614058</v>
      </c>
      <c r="R3407" s="12">
        <f t="shared" si="483"/>
        <v>2835.1775844982999</v>
      </c>
      <c r="S3407" s="1">
        <f>IF(AND(A3407&gt;=5,A3407&lt;=9),INDEX(Demand!$C$3:$C$26,C3407),INDEX(Demand!$B$3:$B$26,C3407))</f>
        <v>600</v>
      </c>
      <c r="T3407" s="7">
        <f t="shared" si="484"/>
        <v>600</v>
      </c>
      <c r="U3407" s="7">
        <f t="shared" si="485"/>
        <v>2235.1775844982999</v>
      </c>
    </row>
    <row r="3408" spans="1:21" x14ac:dyDescent="0.2">
      <c r="A3408" s="1">
        <v>5</v>
      </c>
      <c r="B3408" s="1">
        <v>22</v>
      </c>
      <c r="C3408" s="1">
        <v>16</v>
      </c>
      <c r="D3408">
        <v>13.3</v>
      </c>
      <c r="E3408">
        <v>11</v>
      </c>
      <c r="F3408">
        <v>86</v>
      </c>
      <c r="G3408">
        <v>589</v>
      </c>
      <c r="H3408">
        <v>678</v>
      </c>
      <c r="I3408">
        <v>151</v>
      </c>
      <c r="J3408" s="4">
        <f t="shared" si="480"/>
        <v>257.84807019790708</v>
      </c>
      <c r="K3408" s="4">
        <f t="shared" si="481"/>
        <v>36.304306901978322</v>
      </c>
      <c r="L3408" s="5">
        <f t="shared" si="477"/>
        <v>0</v>
      </c>
      <c r="M3408" s="5">
        <f t="shared" si="478"/>
        <v>2.3043069019783218</v>
      </c>
      <c r="N3408" s="6">
        <f t="shared" si="479"/>
        <v>317.61580398671958</v>
      </c>
      <c r="O3408" s="6">
        <f t="shared" si="482"/>
        <v>138.09233672790563</v>
      </c>
      <c r="P3408" s="6">
        <f>FORECAST(J3408,Inputs!$B$10:$B$18,Inputs!$A$10:$A$18)</f>
        <v>32.943037687017657</v>
      </c>
      <c r="Q3408" s="6">
        <f>IF(Inputs!$D$10="Yes",IF('Hourly Calcs'!P3408&gt;'Hourly Calcs'!K3408,'Hourly Calcs'!O3408,N3408+O3408),N3408+O3408)</f>
        <v>455.70814071462519</v>
      </c>
      <c r="R3408" s="12">
        <f t="shared" si="483"/>
        <v>2165.5250846758986</v>
      </c>
      <c r="S3408" s="1">
        <f>IF(AND(A3408&gt;=5,A3408&lt;=9),INDEX(Demand!$C$3:$C$26,C3408),INDEX(Demand!$B$3:$B$26,C3408))</f>
        <v>900</v>
      </c>
      <c r="T3408" s="7">
        <f t="shared" si="484"/>
        <v>900</v>
      </c>
      <c r="U3408" s="7">
        <f t="shared" si="485"/>
        <v>1265.5250846758986</v>
      </c>
    </row>
    <row r="3409" spans="1:21" x14ac:dyDescent="0.2">
      <c r="A3409" s="1">
        <v>5</v>
      </c>
      <c r="B3409" s="1">
        <v>22</v>
      </c>
      <c r="C3409" s="1">
        <v>17</v>
      </c>
      <c r="D3409">
        <v>12.9</v>
      </c>
      <c r="E3409">
        <v>10.8</v>
      </c>
      <c r="F3409">
        <v>87</v>
      </c>
      <c r="G3409">
        <v>340</v>
      </c>
      <c r="H3409">
        <v>247</v>
      </c>
      <c r="I3409">
        <v>214</v>
      </c>
      <c r="J3409" s="4">
        <f t="shared" si="480"/>
        <v>270.10547276328322</v>
      </c>
      <c r="K3409" s="4">
        <f t="shared" si="481"/>
        <v>26.894184441914057</v>
      </c>
      <c r="L3409" s="5">
        <f t="shared" si="477"/>
        <v>0</v>
      </c>
      <c r="M3409" s="5">
        <f t="shared" si="478"/>
        <v>7.1058155580859435</v>
      </c>
      <c r="N3409" s="6">
        <f t="shared" si="479"/>
        <v>60.526726589592236</v>
      </c>
      <c r="O3409" s="6">
        <f t="shared" si="482"/>
        <v>195.70702026338947</v>
      </c>
      <c r="P3409" s="6">
        <f>FORECAST(J3409,Inputs!$B$10:$B$18,Inputs!$A$10:$A$18)</f>
        <v>33.056532155215585</v>
      </c>
      <c r="Q3409" s="6">
        <f>IF(Inputs!$D$10="Yes",IF('Hourly Calcs'!P3409&gt;'Hourly Calcs'!K3409,'Hourly Calcs'!O3409,N3409+O3409),N3409+O3409)</f>
        <v>195.70702026338947</v>
      </c>
      <c r="R3409" s="12">
        <f t="shared" si="483"/>
        <v>929.99976029162667</v>
      </c>
      <c r="S3409" s="1">
        <f>IF(AND(A3409&gt;=5,A3409&lt;=9),INDEX(Demand!$C$3:$C$26,C3409),INDEX(Demand!$B$3:$B$26,C3409))</f>
        <v>900</v>
      </c>
      <c r="T3409" s="7">
        <f t="shared" si="484"/>
        <v>900</v>
      </c>
      <c r="U3409" s="7">
        <f t="shared" si="485"/>
        <v>29.999760291626671</v>
      </c>
    </row>
    <row r="3410" spans="1:21" x14ac:dyDescent="0.2">
      <c r="A3410" s="1">
        <v>5</v>
      </c>
      <c r="B3410" s="1">
        <v>22</v>
      </c>
      <c r="C3410" s="1">
        <v>18</v>
      </c>
      <c r="D3410">
        <v>12</v>
      </c>
      <c r="E3410">
        <v>10.4</v>
      </c>
      <c r="F3410">
        <v>90</v>
      </c>
      <c r="G3410">
        <v>151</v>
      </c>
      <c r="H3410">
        <v>67</v>
      </c>
      <c r="I3410">
        <v>127</v>
      </c>
      <c r="J3410" s="4">
        <f t="shared" si="480"/>
        <v>281.36340659710618</v>
      </c>
      <c r="K3410" s="4">
        <f t="shared" si="481"/>
        <v>17.488531616283765</v>
      </c>
      <c r="L3410" s="5">
        <f t="shared" si="477"/>
        <v>0</v>
      </c>
      <c r="M3410" s="5">
        <f t="shared" si="478"/>
        <v>16.511468383716235</v>
      </c>
      <c r="N3410" s="6">
        <f t="shared" si="479"/>
        <v>0.82404456203910892</v>
      </c>
      <c r="O3410" s="6">
        <f t="shared" si="482"/>
        <v>116.14388585724514</v>
      </c>
      <c r="P3410" s="6">
        <f>FORECAST(J3410,Inputs!$B$10:$B$18,Inputs!$A$10:$A$18)</f>
        <v>33.160772283306535</v>
      </c>
      <c r="Q3410" s="6">
        <f>IF(Inputs!$D$10="Yes",IF('Hourly Calcs'!P3410&gt;'Hourly Calcs'!K3410,'Hourly Calcs'!O3410,N3410+O3410),N3410+O3410)</f>
        <v>116.14388585724514</v>
      </c>
      <c r="R3410" s="12">
        <f t="shared" si="483"/>
        <v>551.91574559362891</v>
      </c>
      <c r="S3410" s="1">
        <f>IF(AND(A3410&gt;=5,A3410&lt;=9),INDEX(Demand!$C$3:$C$26,C3410),INDEX(Demand!$B$3:$B$26,C3410))</f>
        <v>900</v>
      </c>
      <c r="T3410" s="7">
        <f t="shared" si="484"/>
        <v>551.91574559362891</v>
      </c>
      <c r="U3410" s="7">
        <f t="shared" si="485"/>
        <v>0</v>
      </c>
    </row>
    <row r="3411" spans="1:21" x14ac:dyDescent="0.2">
      <c r="A3411" s="1">
        <v>5</v>
      </c>
      <c r="B3411" s="1">
        <v>22</v>
      </c>
      <c r="C3411" s="1">
        <v>19</v>
      </c>
      <c r="D3411">
        <v>11.3</v>
      </c>
      <c r="E3411">
        <v>10.5</v>
      </c>
      <c r="F3411">
        <v>95</v>
      </c>
      <c r="G3411">
        <v>57</v>
      </c>
      <c r="H3411">
        <v>0</v>
      </c>
      <c r="I3411">
        <v>57</v>
      </c>
      <c r="J3411" s="4">
        <f t="shared" si="480"/>
        <v>292.37560229458558</v>
      </c>
      <c r="K3411" s="4">
        <f t="shared" si="481"/>
        <v>8.4759607984364607</v>
      </c>
      <c r="L3411" s="5">
        <f t="shared" si="477"/>
        <v>0</v>
      </c>
      <c r="M3411" s="5">
        <f t="shared" si="478"/>
        <v>25.524039201563539</v>
      </c>
      <c r="N3411" s="6">
        <f t="shared" si="479"/>
        <v>0</v>
      </c>
      <c r="O3411" s="6">
        <f t="shared" si="482"/>
        <v>52.127570817818686</v>
      </c>
      <c r="P3411" s="6">
        <f>FORECAST(J3411,Inputs!$B$10:$B$18,Inputs!$A$10:$A$18)</f>
        <v>33.2627370582832</v>
      </c>
      <c r="Q3411" s="6">
        <f>IF(Inputs!$D$10="Yes",IF('Hourly Calcs'!P3411&gt;'Hourly Calcs'!K3411,'Hourly Calcs'!O3411,N3411+O3411),N3411+O3411)</f>
        <v>52.127570817818686</v>
      </c>
      <c r="R3411" s="12">
        <f t="shared" si="483"/>
        <v>247.71021652627439</v>
      </c>
      <c r="S3411" s="1">
        <f>IF(AND(A3411&gt;=5,A3411&lt;=9),INDEX(Demand!$C$3:$C$26,C3411),INDEX(Demand!$B$3:$B$26,C3411))</f>
        <v>900</v>
      </c>
      <c r="T3411" s="7">
        <f t="shared" si="484"/>
        <v>247.71021652627439</v>
      </c>
      <c r="U3411" s="7">
        <f t="shared" si="485"/>
        <v>0</v>
      </c>
    </row>
    <row r="3412" spans="1:21" x14ac:dyDescent="0.2">
      <c r="A3412" s="1">
        <v>5</v>
      </c>
      <c r="B3412" s="1">
        <v>22</v>
      </c>
      <c r="C3412" s="1">
        <v>20</v>
      </c>
      <c r="D3412">
        <v>10.7</v>
      </c>
      <c r="E3412">
        <v>10.3</v>
      </c>
      <c r="F3412">
        <v>97</v>
      </c>
      <c r="G3412">
        <v>7</v>
      </c>
      <c r="H3412">
        <v>0</v>
      </c>
      <c r="I3412">
        <v>7</v>
      </c>
      <c r="J3412" s="4">
        <f t="shared" si="480"/>
        <v>303.69178265415599</v>
      </c>
      <c r="K3412" s="4">
        <f t="shared" si="481"/>
        <v>0.48917786329403157</v>
      </c>
      <c r="L3412" s="5">
        <f t="shared" si="477"/>
        <v>0</v>
      </c>
      <c r="M3412" s="5">
        <f t="shared" si="478"/>
        <v>33.510822136705968</v>
      </c>
      <c r="N3412" s="6">
        <f t="shared" si="479"/>
        <v>0</v>
      </c>
      <c r="O3412" s="6">
        <f t="shared" si="482"/>
        <v>6.4016315039426459</v>
      </c>
      <c r="P3412" s="6">
        <f>FORECAST(J3412,Inputs!$B$10:$B$18,Inputs!$A$10:$A$18)</f>
        <v>33.367516506057001</v>
      </c>
      <c r="Q3412" s="6">
        <f>IF(Inputs!$D$10="Yes",IF('Hourly Calcs'!P3412&gt;'Hourly Calcs'!K3412,'Hourly Calcs'!O3412,N3412+O3412),N3412+O3412)</f>
        <v>6.4016315039426459</v>
      </c>
      <c r="R3412" s="12">
        <f t="shared" si="483"/>
        <v>30.420552906735452</v>
      </c>
      <c r="S3412" s="1">
        <f>IF(AND(A3412&gt;=5,A3412&lt;=9),INDEX(Demand!$C$3:$C$26,C3412),INDEX(Demand!$B$3:$B$26,C3412))</f>
        <v>800</v>
      </c>
      <c r="T3412" s="7">
        <f t="shared" si="484"/>
        <v>30.420552906735452</v>
      </c>
      <c r="U3412" s="7">
        <f t="shared" si="485"/>
        <v>0</v>
      </c>
    </row>
    <row r="3413" spans="1:21" x14ac:dyDescent="0.2">
      <c r="A3413" s="1">
        <v>5</v>
      </c>
      <c r="B3413" s="1">
        <v>22</v>
      </c>
      <c r="C3413" s="1">
        <v>21</v>
      </c>
      <c r="D3413">
        <v>10.9</v>
      </c>
      <c r="E3413">
        <v>10.1</v>
      </c>
      <c r="F3413">
        <v>95</v>
      </c>
      <c r="G3413">
        <v>0</v>
      </c>
      <c r="H3413">
        <v>0</v>
      </c>
      <c r="I3413">
        <v>0</v>
      </c>
      <c r="J3413" s="4">
        <f t="shared" si="480"/>
        <v>315.72022406279217</v>
      </c>
      <c r="K3413" s="4">
        <f t="shared" si="481"/>
        <v>-7.2379821567883909</v>
      </c>
      <c r="L3413" s="5">
        <f t="shared" si="477"/>
        <v>0</v>
      </c>
      <c r="M3413" s="5">
        <f t="shared" si="478"/>
        <v>0</v>
      </c>
      <c r="N3413" s="6">
        <f t="shared" si="479"/>
        <v>0</v>
      </c>
      <c r="O3413" s="6">
        <f t="shared" si="482"/>
        <v>0</v>
      </c>
      <c r="P3413" s="6">
        <f>FORECAST(J3413,Inputs!$B$10:$B$18,Inputs!$A$10:$A$18)</f>
        <v>33.478890963544373</v>
      </c>
      <c r="Q3413" s="6">
        <f>IF(Inputs!$D$10="Yes",IF('Hourly Calcs'!P3413&gt;'Hourly Calcs'!K3413,'Hourly Calcs'!O3413,N3413+O3413),N3413+O3413)</f>
        <v>0</v>
      </c>
      <c r="R3413" s="12">
        <f t="shared" si="483"/>
        <v>0</v>
      </c>
      <c r="S3413" s="1">
        <f>IF(AND(A3413&gt;=5,A3413&lt;=9),INDEX(Demand!$C$3:$C$26,C3413),INDEX(Demand!$B$3:$B$26,C3413))</f>
        <v>700</v>
      </c>
      <c r="T3413" s="7">
        <f t="shared" si="484"/>
        <v>0</v>
      </c>
      <c r="U3413" s="7">
        <f t="shared" si="485"/>
        <v>0</v>
      </c>
    </row>
    <row r="3414" spans="1:21" x14ac:dyDescent="0.2">
      <c r="A3414" s="1">
        <v>5</v>
      </c>
      <c r="B3414" s="1">
        <v>22</v>
      </c>
      <c r="C3414" s="1">
        <v>22</v>
      </c>
      <c r="D3414">
        <v>10.7</v>
      </c>
      <c r="E3414">
        <v>10</v>
      </c>
      <c r="F3414">
        <v>95</v>
      </c>
      <c r="G3414">
        <v>0</v>
      </c>
      <c r="H3414">
        <v>0</v>
      </c>
      <c r="I3414">
        <v>0</v>
      </c>
      <c r="J3414" s="4">
        <f t="shared" si="480"/>
        <v>328.71123070683495</v>
      </c>
      <c r="K3414" s="4">
        <f t="shared" si="481"/>
        <v>-13.066686357821439</v>
      </c>
      <c r="L3414" s="5">
        <f t="shared" si="477"/>
        <v>0</v>
      </c>
      <c r="M3414" s="5">
        <f t="shared" si="478"/>
        <v>0</v>
      </c>
      <c r="N3414" s="6">
        <f t="shared" si="479"/>
        <v>0</v>
      </c>
      <c r="O3414" s="6">
        <f t="shared" si="482"/>
        <v>0</v>
      </c>
      <c r="P3414" s="6">
        <f>FORECAST(J3414,Inputs!$B$10:$B$18,Inputs!$A$10:$A$18)</f>
        <v>33.599178062100322</v>
      </c>
      <c r="Q3414" s="6">
        <f>IF(Inputs!$D$10="Yes",IF('Hourly Calcs'!P3414&gt;'Hourly Calcs'!K3414,'Hourly Calcs'!O3414,N3414+O3414),N3414+O3414)</f>
        <v>0</v>
      </c>
      <c r="R3414" s="12">
        <f t="shared" si="483"/>
        <v>0</v>
      </c>
      <c r="S3414" s="1">
        <f>IF(AND(A3414&gt;=5,A3414&lt;=9),INDEX(Demand!$C$3:$C$26,C3414),INDEX(Demand!$B$3:$B$26,C3414))</f>
        <v>600</v>
      </c>
      <c r="T3414" s="7">
        <f t="shared" si="484"/>
        <v>0</v>
      </c>
      <c r="U3414" s="7">
        <f t="shared" si="485"/>
        <v>0</v>
      </c>
    </row>
    <row r="3415" spans="1:21" x14ac:dyDescent="0.2">
      <c r="A3415" s="1">
        <v>5</v>
      </c>
      <c r="B3415" s="1">
        <v>22</v>
      </c>
      <c r="C3415" s="1">
        <v>23</v>
      </c>
      <c r="D3415">
        <v>10.8</v>
      </c>
      <c r="E3415">
        <v>10.199999999999999</v>
      </c>
      <c r="F3415">
        <v>96</v>
      </c>
      <c r="G3415">
        <v>0</v>
      </c>
      <c r="H3415">
        <v>0</v>
      </c>
      <c r="I3415">
        <v>0</v>
      </c>
      <c r="J3415" s="4">
        <f t="shared" si="480"/>
        <v>342.67879879185938</v>
      </c>
      <c r="K3415" s="4">
        <f t="shared" si="481"/>
        <v>-16.97416022122853</v>
      </c>
      <c r="L3415" s="5">
        <f t="shared" si="477"/>
        <v>0</v>
      </c>
      <c r="M3415" s="5">
        <f t="shared" si="478"/>
        <v>0</v>
      </c>
      <c r="N3415" s="6">
        <f t="shared" si="479"/>
        <v>0</v>
      </c>
      <c r="O3415" s="6">
        <f t="shared" si="482"/>
        <v>0</v>
      </c>
      <c r="P3415" s="6">
        <f>FORECAST(J3415,Inputs!$B$10:$B$18,Inputs!$A$10:$A$18)</f>
        <v>33.72850739622092</v>
      </c>
      <c r="Q3415" s="6">
        <f>IF(Inputs!$D$10="Yes",IF('Hourly Calcs'!P3415&gt;'Hourly Calcs'!K3415,'Hourly Calcs'!O3415,N3415+O3415),N3415+O3415)</f>
        <v>0</v>
      </c>
      <c r="R3415" s="12">
        <f t="shared" si="483"/>
        <v>0</v>
      </c>
      <c r="S3415" s="1">
        <f>IF(AND(A3415&gt;=5,A3415&lt;=9),INDEX(Demand!$C$3:$C$26,C3415),INDEX(Demand!$B$3:$B$26,C3415))</f>
        <v>500</v>
      </c>
      <c r="T3415" s="7">
        <f t="shared" si="484"/>
        <v>0</v>
      </c>
      <c r="U3415" s="7">
        <f t="shared" si="485"/>
        <v>0</v>
      </c>
    </row>
    <row r="3416" spans="1:21" x14ac:dyDescent="0.2">
      <c r="A3416" s="1">
        <v>5</v>
      </c>
      <c r="B3416" s="1">
        <v>22</v>
      </c>
      <c r="C3416" s="1">
        <v>24</v>
      </c>
      <c r="D3416">
        <v>11</v>
      </c>
      <c r="E3416">
        <v>9</v>
      </c>
      <c r="F3416">
        <v>87</v>
      </c>
      <c r="G3416">
        <v>0</v>
      </c>
      <c r="H3416">
        <v>0</v>
      </c>
      <c r="I3416">
        <v>0</v>
      </c>
      <c r="J3416" s="4">
        <f t="shared" si="480"/>
        <v>357.32475560588375</v>
      </c>
      <c r="K3416" s="4">
        <f t="shared" si="481"/>
        <v>-18.617736624727087</v>
      </c>
      <c r="L3416" s="5">
        <f t="shared" si="477"/>
        <v>0</v>
      </c>
      <c r="M3416" s="5">
        <f t="shared" si="478"/>
        <v>0</v>
      </c>
      <c r="N3416" s="6">
        <f t="shared" si="479"/>
        <v>0</v>
      </c>
      <c r="O3416" s="6">
        <f t="shared" si="482"/>
        <v>0</v>
      </c>
      <c r="P3416" s="6">
        <f>FORECAST(J3416,Inputs!$B$10:$B$18,Inputs!$A$10:$A$18)</f>
        <v>33.864118107461884</v>
      </c>
      <c r="Q3416" s="6">
        <f>IF(Inputs!$D$10="Yes",IF('Hourly Calcs'!P3416&gt;'Hourly Calcs'!K3416,'Hourly Calcs'!O3416,N3416+O3416),N3416+O3416)</f>
        <v>0</v>
      </c>
      <c r="R3416" s="12">
        <f t="shared" si="483"/>
        <v>0</v>
      </c>
      <c r="S3416" s="1">
        <f>IF(AND(A3416&gt;=5,A3416&lt;=9),INDEX(Demand!$C$3:$C$26,C3416),INDEX(Demand!$B$3:$B$26,C3416))</f>
        <v>400</v>
      </c>
      <c r="T3416" s="7">
        <f t="shared" si="484"/>
        <v>0</v>
      </c>
      <c r="U3416" s="7">
        <f t="shared" si="485"/>
        <v>0</v>
      </c>
    </row>
    <row r="3417" spans="1:21" x14ac:dyDescent="0.2">
      <c r="A3417" s="1">
        <v>5</v>
      </c>
      <c r="B3417" s="1">
        <v>23</v>
      </c>
      <c r="C3417" s="1">
        <v>1</v>
      </c>
      <c r="D3417">
        <v>10.8</v>
      </c>
      <c r="E3417">
        <v>9.4</v>
      </c>
      <c r="F3417">
        <v>91</v>
      </c>
      <c r="G3417">
        <v>0</v>
      </c>
      <c r="H3417">
        <v>0</v>
      </c>
      <c r="I3417">
        <v>0</v>
      </c>
      <c r="J3417" s="4">
        <f t="shared" si="480"/>
        <v>12.083460618818293</v>
      </c>
      <c r="K3417" s="4">
        <f t="shared" si="481"/>
        <v>-17.829641732208515</v>
      </c>
      <c r="L3417" s="5">
        <f t="shared" si="477"/>
        <v>0</v>
      </c>
      <c r="M3417" s="5">
        <f t="shared" si="478"/>
        <v>0</v>
      </c>
      <c r="N3417" s="6">
        <f t="shared" si="479"/>
        <v>0</v>
      </c>
      <c r="O3417" s="6">
        <f t="shared" si="482"/>
        <v>0</v>
      </c>
      <c r="P3417" s="6">
        <f>FORECAST(J3417,Inputs!$B$10:$B$18,Inputs!$A$10:$A$18)</f>
        <v>30.667439450174243</v>
      </c>
      <c r="Q3417" s="6">
        <f>IF(Inputs!$D$10="Yes",IF('Hourly Calcs'!P3417&gt;'Hourly Calcs'!K3417,'Hourly Calcs'!O3417,N3417+O3417),N3417+O3417)</f>
        <v>0</v>
      </c>
      <c r="R3417" s="12">
        <f t="shared" si="483"/>
        <v>0</v>
      </c>
      <c r="S3417" s="1">
        <f>IF(AND(A3417&gt;=5,A3417&lt;=9),INDEX(Demand!$C$3:$C$26,C3417),INDEX(Demand!$B$3:$B$26,C3417))</f>
        <v>350</v>
      </c>
      <c r="T3417" s="7">
        <f t="shared" si="484"/>
        <v>0</v>
      </c>
      <c r="U3417" s="7">
        <f t="shared" si="485"/>
        <v>0</v>
      </c>
    </row>
    <row r="3418" spans="1:21" x14ac:dyDescent="0.2">
      <c r="A3418" s="1">
        <v>5</v>
      </c>
      <c r="B3418" s="1">
        <v>23</v>
      </c>
      <c r="C3418" s="1">
        <v>2</v>
      </c>
      <c r="D3418">
        <v>10.5</v>
      </c>
      <c r="E3418">
        <v>9.3000000000000007</v>
      </c>
      <c r="F3418">
        <v>92</v>
      </c>
      <c r="G3418">
        <v>0</v>
      </c>
      <c r="H3418">
        <v>0</v>
      </c>
      <c r="I3418">
        <v>0</v>
      </c>
      <c r="J3418" s="4">
        <f t="shared" si="480"/>
        <v>26.340197472100272</v>
      </c>
      <c r="K3418" s="4">
        <f t="shared" si="481"/>
        <v>-14.69188104610329</v>
      </c>
      <c r="L3418" s="5">
        <f t="shared" si="477"/>
        <v>0</v>
      </c>
      <c r="M3418" s="5">
        <f t="shared" si="478"/>
        <v>0</v>
      </c>
      <c r="N3418" s="6">
        <f t="shared" si="479"/>
        <v>0</v>
      </c>
      <c r="O3418" s="6">
        <f t="shared" si="482"/>
        <v>0</v>
      </c>
      <c r="P3418" s="6">
        <f>FORECAST(J3418,Inputs!$B$10:$B$18,Inputs!$A$10:$A$18)</f>
        <v>30.799446272889817</v>
      </c>
      <c r="Q3418" s="6">
        <f>IF(Inputs!$D$10="Yes",IF('Hourly Calcs'!P3418&gt;'Hourly Calcs'!K3418,'Hourly Calcs'!O3418,N3418+O3418),N3418+O3418)</f>
        <v>0</v>
      </c>
      <c r="R3418" s="12">
        <f t="shared" si="483"/>
        <v>0</v>
      </c>
      <c r="S3418" s="1">
        <f>IF(AND(A3418&gt;=5,A3418&lt;=9),INDEX(Demand!$C$3:$C$26,C3418),INDEX(Demand!$B$3:$B$26,C3418))</f>
        <v>350</v>
      </c>
      <c r="T3418" s="7">
        <f t="shared" si="484"/>
        <v>0</v>
      </c>
      <c r="U3418" s="7">
        <f t="shared" si="485"/>
        <v>0</v>
      </c>
    </row>
    <row r="3419" spans="1:21" x14ac:dyDescent="0.2">
      <c r="A3419" s="1">
        <v>5</v>
      </c>
      <c r="B3419" s="1">
        <v>23</v>
      </c>
      <c r="C3419" s="1">
        <v>3</v>
      </c>
      <c r="D3419">
        <v>10.5</v>
      </c>
      <c r="E3419">
        <v>9.1</v>
      </c>
      <c r="F3419">
        <v>91</v>
      </c>
      <c r="G3419">
        <v>0</v>
      </c>
      <c r="H3419">
        <v>0</v>
      </c>
      <c r="I3419">
        <v>0</v>
      </c>
      <c r="J3419" s="4">
        <f t="shared" si="480"/>
        <v>39.686921783198841</v>
      </c>
      <c r="K3419" s="4">
        <f t="shared" si="481"/>
        <v>-9.4993874006034815</v>
      </c>
      <c r="L3419" s="5">
        <f t="shared" si="477"/>
        <v>0</v>
      </c>
      <c r="M3419" s="5">
        <f t="shared" si="478"/>
        <v>0</v>
      </c>
      <c r="N3419" s="6">
        <f t="shared" si="479"/>
        <v>0</v>
      </c>
      <c r="O3419" s="6">
        <f t="shared" si="482"/>
        <v>0</v>
      </c>
      <c r="P3419" s="6">
        <f>FORECAST(J3419,Inputs!$B$10:$B$18,Inputs!$A$10:$A$18)</f>
        <v>30.923027053548136</v>
      </c>
      <c r="Q3419" s="6">
        <f>IF(Inputs!$D$10="Yes",IF('Hourly Calcs'!P3419&gt;'Hourly Calcs'!K3419,'Hourly Calcs'!O3419,N3419+O3419),N3419+O3419)</f>
        <v>0</v>
      </c>
      <c r="R3419" s="12">
        <f t="shared" si="483"/>
        <v>0</v>
      </c>
      <c r="S3419" s="1">
        <f>IF(AND(A3419&gt;=5,A3419&lt;=9),INDEX(Demand!$C$3:$C$26,C3419),INDEX(Demand!$B$3:$B$26,C3419))</f>
        <v>350</v>
      </c>
      <c r="T3419" s="7">
        <f t="shared" si="484"/>
        <v>0</v>
      </c>
      <c r="U3419" s="7">
        <f t="shared" si="485"/>
        <v>0</v>
      </c>
    </row>
    <row r="3420" spans="1:21" x14ac:dyDescent="0.2">
      <c r="A3420" s="1">
        <v>5</v>
      </c>
      <c r="B3420" s="1">
        <v>23</v>
      </c>
      <c r="C3420" s="1">
        <v>4</v>
      </c>
      <c r="D3420">
        <v>10.6</v>
      </c>
      <c r="E3420">
        <v>9.5</v>
      </c>
      <c r="F3420">
        <v>93</v>
      </c>
      <c r="G3420">
        <v>0</v>
      </c>
      <c r="H3420">
        <v>0</v>
      </c>
      <c r="I3420">
        <v>0</v>
      </c>
      <c r="J3420" s="4">
        <f t="shared" si="480"/>
        <v>52.031556823229238</v>
      </c>
      <c r="K3420" s="4">
        <f t="shared" si="481"/>
        <v>-2.596027499249189</v>
      </c>
      <c r="L3420" s="5">
        <f t="shared" si="477"/>
        <v>0</v>
      </c>
      <c r="M3420" s="5">
        <f t="shared" si="478"/>
        <v>0</v>
      </c>
      <c r="N3420" s="6">
        <f t="shared" si="479"/>
        <v>0</v>
      </c>
      <c r="O3420" s="6">
        <f t="shared" si="482"/>
        <v>0</v>
      </c>
      <c r="P3420" s="6">
        <f>FORECAST(J3420,Inputs!$B$10:$B$18,Inputs!$A$10:$A$18)</f>
        <v>31.037329229844712</v>
      </c>
      <c r="Q3420" s="6">
        <f>IF(Inputs!$D$10="Yes",IF('Hourly Calcs'!P3420&gt;'Hourly Calcs'!K3420,'Hourly Calcs'!O3420,N3420+O3420),N3420+O3420)</f>
        <v>0</v>
      </c>
      <c r="R3420" s="12">
        <f t="shared" si="483"/>
        <v>0</v>
      </c>
      <c r="S3420" s="1">
        <f>IF(AND(A3420&gt;=5,A3420&lt;=9),INDEX(Demand!$C$3:$C$26,C3420),INDEX(Demand!$B$3:$B$26,C3420))</f>
        <v>350</v>
      </c>
      <c r="T3420" s="7">
        <f t="shared" si="484"/>
        <v>0</v>
      </c>
      <c r="U3420" s="7">
        <f t="shared" si="485"/>
        <v>0</v>
      </c>
    </row>
    <row r="3421" spans="1:21" x14ac:dyDescent="0.2">
      <c r="A3421" s="1">
        <v>5</v>
      </c>
      <c r="B3421" s="1">
        <v>23</v>
      </c>
      <c r="C3421" s="1">
        <v>5</v>
      </c>
      <c r="D3421">
        <v>10.5</v>
      </c>
      <c r="E3421">
        <v>9.9</v>
      </c>
      <c r="F3421">
        <v>96</v>
      </c>
      <c r="G3421">
        <v>2</v>
      </c>
      <c r="H3421">
        <v>0</v>
      </c>
      <c r="I3421">
        <v>2</v>
      </c>
      <c r="J3421" s="4">
        <f t="shared" si="480"/>
        <v>63.550802484044752</v>
      </c>
      <c r="K3421" s="4">
        <f t="shared" si="481"/>
        <v>5.4661526120948167</v>
      </c>
      <c r="L3421" s="5">
        <f t="shared" si="477"/>
        <v>0</v>
      </c>
      <c r="M3421" s="5">
        <f t="shared" si="478"/>
        <v>28.533847387905183</v>
      </c>
      <c r="N3421" s="6">
        <f t="shared" si="479"/>
        <v>0</v>
      </c>
      <c r="O3421" s="6">
        <f t="shared" si="482"/>
        <v>1.8290375725550416</v>
      </c>
      <c r="P3421" s="6">
        <f>FORECAST(J3421,Inputs!$B$10:$B$18,Inputs!$A$10:$A$18)</f>
        <v>31.143988911889302</v>
      </c>
      <c r="Q3421" s="6">
        <f>IF(Inputs!$D$10="Yes",IF('Hourly Calcs'!P3421&gt;'Hourly Calcs'!K3421,'Hourly Calcs'!O3421,N3421+O3421),N3421+O3421)</f>
        <v>1.8290375725550416</v>
      </c>
      <c r="R3421" s="12">
        <f t="shared" si="483"/>
        <v>8.6915865447815577</v>
      </c>
      <c r="S3421" s="1">
        <f>IF(AND(A3421&gt;=5,A3421&lt;=9),INDEX(Demand!$C$3:$C$26,C3421),INDEX(Demand!$B$3:$B$26,C3421))</f>
        <v>350</v>
      </c>
      <c r="T3421" s="7">
        <f t="shared" si="484"/>
        <v>8.6915865447815577</v>
      </c>
      <c r="U3421" s="7">
        <f t="shared" si="485"/>
        <v>0</v>
      </c>
    </row>
    <row r="3422" spans="1:21" x14ac:dyDescent="0.2">
      <c r="A3422" s="1">
        <v>5</v>
      </c>
      <c r="B3422" s="1">
        <v>23</v>
      </c>
      <c r="C3422" s="1">
        <v>6</v>
      </c>
      <c r="D3422">
        <v>10.199999999999999</v>
      </c>
      <c r="E3422">
        <v>10</v>
      </c>
      <c r="F3422">
        <v>99</v>
      </c>
      <c r="G3422">
        <v>22</v>
      </c>
      <c r="H3422">
        <v>0</v>
      </c>
      <c r="I3422">
        <v>22</v>
      </c>
      <c r="J3422" s="4">
        <f t="shared" si="480"/>
        <v>74.601640218188308</v>
      </c>
      <c r="K3422" s="4">
        <f t="shared" si="481"/>
        <v>14.237682870596117</v>
      </c>
      <c r="L3422" s="5">
        <f t="shared" si="477"/>
        <v>0</v>
      </c>
      <c r="M3422" s="5">
        <f t="shared" si="478"/>
        <v>19.762317129403883</v>
      </c>
      <c r="N3422" s="6">
        <f t="shared" si="479"/>
        <v>0</v>
      </c>
      <c r="O3422" s="6">
        <f t="shared" si="482"/>
        <v>20.119413298105457</v>
      </c>
      <c r="P3422" s="6">
        <f>FORECAST(J3422,Inputs!$B$10:$B$18,Inputs!$A$10:$A$18)</f>
        <v>31.246311483501742</v>
      </c>
      <c r="Q3422" s="6">
        <f>IF(Inputs!$D$10="Yes",IF('Hourly Calcs'!P3422&gt;'Hourly Calcs'!K3422,'Hourly Calcs'!O3422,N3422+O3422),N3422+O3422)</f>
        <v>20.119413298105457</v>
      </c>
      <c r="R3422" s="12">
        <f t="shared" si="483"/>
        <v>95.60745199259712</v>
      </c>
      <c r="S3422" s="1">
        <f>IF(AND(A3422&gt;=5,A3422&lt;=9),INDEX(Demand!$C$3:$C$26,C3422),INDEX(Demand!$B$3:$B$26,C3422))</f>
        <v>350</v>
      </c>
      <c r="T3422" s="7">
        <f t="shared" si="484"/>
        <v>95.607451992597134</v>
      </c>
      <c r="U3422" s="7">
        <f t="shared" si="485"/>
        <v>0</v>
      </c>
    </row>
    <row r="3423" spans="1:21" x14ac:dyDescent="0.2">
      <c r="A3423" s="1">
        <v>5</v>
      </c>
      <c r="B3423" s="1">
        <v>23</v>
      </c>
      <c r="C3423" s="1">
        <v>7</v>
      </c>
      <c r="D3423">
        <v>10.1</v>
      </c>
      <c r="E3423">
        <v>10.1</v>
      </c>
      <c r="F3423">
        <v>100</v>
      </c>
      <c r="G3423">
        <v>67</v>
      </c>
      <c r="H3423">
        <v>0</v>
      </c>
      <c r="I3423">
        <v>67</v>
      </c>
      <c r="J3423" s="4">
        <f t="shared" si="480"/>
        <v>85.679327279319949</v>
      </c>
      <c r="K3423" s="4">
        <f t="shared" si="481"/>
        <v>23.556250293035646</v>
      </c>
      <c r="L3423" s="5">
        <f t="shared" si="477"/>
        <v>79.320672720680051</v>
      </c>
      <c r="M3423" s="5">
        <f t="shared" si="478"/>
        <v>10.443749706964354</v>
      </c>
      <c r="N3423" s="6">
        <f t="shared" si="479"/>
        <v>0</v>
      </c>
      <c r="O3423" s="6">
        <f t="shared" si="482"/>
        <v>61.272758680593896</v>
      </c>
      <c r="P3423" s="6">
        <f>FORECAST(J3423,Inputs!$B$10:$B$18,Inputs!$A$10:$A$18)</f>
        <v>31.348882659993702</v>
      </c>
      <c r="Q3423" s="6">
        <f>IF(Inputs!$D$10="Yes",IF('Hourly Calcs'!P3423&gt;'Hourly Calcs'!K3423,'Hourly Calcs'!O3423,N3423+O3423),N3423+O3423)</f>
        <v>61.272758680593896</v>
      </c>
      <c r="R3423" s="12">
        <f t="shared" si="483"/>
        <v>291.16814925018218</v>
      </c>
      <c r="S3423" s="1">
        <f>IF(AND(A3423&gt;=5,A3423&lt;=9),INDEX(Demand!$C$3:$C$26,C3423),INDEX(Demand!$B$3:$B$26,C3423))</f>
        <v>350</v>
      </c>
      <c r="T3423" s="7">
        <f t="shared" si="484"/>
        <v>291.16814925018218</v>
      </c>
      <c r="U3423" s="7">
        <f t="shared" si="485"/>
        <v>0</v>
      </c>
    </row>
    <row r="3424" spans="1:21" x14ac:dyDescent="0.2">
      <c r="A3424" s="1">
        <v>5</v>
      </c>
      <c r="B3424" s="1">
        <v>23</v>
      </c>
      <c r="C3424" s="1">
        <v>8</v>
      </c>
      <c r="D3424">
        <v>10.6</v>
      </c>
      <c r="E3424">
        <v>10.4</v>
      </c>
      <c r="F3424">
        <v>99</v>
      </c>
      <c r="G3424">
        <v>120</v>
      </c>
      <c r="H3424">
        <v>0</v>
      </c>
      <c r="I3424">
        <v>120</v>
      </c>
      <c r="J3424" s="4">
        <f t="shared" si="480"/>
        <v>97.451250930141796</v>
      </c>
      <c r="K3424" s="4">
        <f t="shared" si="481"/>
        <v>33.02427334922136</v>
      </c>
      <c r="L3424" s="5">
        <f t="shared" si="477"/>
        <v>67.548749069858204</v>
      </c>
      <c r="M3424" s="5">
        <f t="shared" si="478"/>
        <v>0.97572665077863974</v>
      </c>
      <c r="N3424" s="6">
        <f t="shared" si="479"/>
        <v>0</v>
      </c>
      <c r="O3424" s="6">
        <f t="shared" si="482"/>
        <v>109.7422543533025</v>
      </c>
      <c r="P3424" s="6">
        <f>FORECAST(J3424,Inputs!$B$10:$B$18,Inputs!$A$10:$A$18)</f>
        <v>31.457881953056866</v>
      </c>
      <c r="Q3424" s="6">
        <f>IF(Inputs!$D$10="Yes",IF('Hourly Calcs'!P3424&gt;'Hourly Calcs'!K3424,'Hourly Calcs'!O3424,N3424+O3424),N3424+O3424)</f>
        <v>109.7422543533025</v>
      </c>
      <c r="R3424" s="12">
        <f t="shared" si="483"/>
        <v>521.49519268689346</v>
      </c>
      <c r="S3424" s="1">
        <f>IF(AND(A3424&gt;=5,A3424&lt;=9),INDEX(Demand!$C$3:$C$26,C3424),INDEX(Demand!$B$3:$B$26,C3424))</f>
        <v>350</v>
      </c>
      <c r="T3424" s="7">
        <f t="shared" si="484"/>
        <v>350</v>
      </c>
      <c r="U3424" s="7">
        <f t="shared" si="485"/>
        <v>171.49519268689346</v>
      </c>
    </row>
    <row r="3425" spans="1:21" x14ac:dyDescent="0.2">
      <c r="A3425" s="1">
        <v>5</v>
      </c>
      <c r="B3425" s="1">
        <v>23</v>
      </c>
      <c r="C3425" s="1">
        <v>9</v>
      </c>
      <c r="D3425">
        <v>10.5</v>
      </c>
      <c r="E3425">
        <v>10.3</v>
      </c>
      <c r="F3425">
        <v>99</v>
      </c>
      <c r="G3425">
        <v>171</v>
      </c>
      <c r="H3425">
        <v>0</v>
      </c>
      <c r="I3425">
        <v>171</v>
      </c>
      <c r="J3425" s="4">
        <f t="shared" si="480"/>
        <v>110.87308743119202</v>
      </c>
      <c r="K3425" s="4">
        <f t="shared" si="481"/>
        <v>42.215312209676156</v>
      </c>
      <c r="L3425" s="5">
        <f t="shared" si="477"/>
        <v>54.126912568807981</v>
      </c>
      <c r="M3425" s="5">
        <f t="shared" si="478"/>
        <v>8.2153122096761564</v>
      </c>
      <c r="N3425" s="6">
        <f t="shared" si="479"/>
        <v>0</v>
      </c>
      <c r="O3425" s="6">
        <f t="shared" si="482"/>
        <v>156.38271245345607</v>
      </c>
      <c r="P3425" s="6">
        <f>FORECAST(J3425,Inputs!$B$10:$B$18,Inputs!$A$10:$A$18)</f>
        <v>31.582158216955481</v>
      </c>
      <c r="Q3425" s="6">
        <f>IF(Inputs!$D$10="Yes",IF('Hourly Calcs'!P3425&gt;'Hourly Calcs'!K3425,'Hourly Calcs'!O3425,N3425+O3425),N3425+O3425)</f>
        <v>156.38271245345607</v>
      </c>
      <c r="R3425" s="12">
        <f t="shared" si="483"/>
        <v>743.13064957882318</v>
      </c>
      <c r="S3425" s="1">
        <f>IF(AND(A3425&gt;=5,A3425&lt;=9),INDEX(Demand!$C$3:$C$26,C3425),INDEX(Demand!$B$3:$B$26,C3425))</f>
        <v>350</v>
      </c>
      <c r="T3425" s="7">
        <f t="shared" si="484"/>
        <v>350</v>
      </c>
      <c r="U3425" s="7">
        <f t="shared" si="485"/>
        <v>393.13064957882318</v>
      </c>
    </row>
    <row r="3426" spans="1:21" x14ac:dyDescent="0.2">
      <c r="A3426" s="1">
        <v>5</v>
      </c>
      <c r="B3426" s="1">
        <v>23</v>
      </c>
      <c r="C3426" s="1">
        <v>10</v>
      </c>
      <c r="D3426">
        <v>10.6</v>
      </c>
      <c r="E3426">
        <v>10.199999999999999</v>
      </c>
      <c r="F3426">
        <v>97</v>
      </c>
      <c r="G3426">
        <v>214</v>
      </c>
      <c r="H3426">
        <v>1</v>
      </c>
      <c r="I3426">
        <v>214</v>
      </c>
      <c r="J3426" s="4">
        <f t="shared" si="480"/>
        <v>127.35048864397197</v>
      </c>
      <c r="K3426" s="4">
        <f t="shared" si="481"/>
        <v>50.509506636592363</v>
      </c>
      <c r="L3426" s="5">
        <f t="shared" si="477"/>
        <v>37.649511356028029</v>
      </c>
      <c r="M3426" s="5">
        <f t="shared" si="478"/>
        <v>16.509506636592363</v>
      </c>
      <c r="N3426" s="6">
        <f t="shared" si="479"/>
        <v>0.92135876918354864</v>
      </c>
      <c r="O3426" s="6">
        <f t="shared" si="482"/>
        <v>195.70702026338947</v>
      </c>
      <c r="P3426" s="6">
        <f>FORECAST(J3426,Inputs!$B$10:$B$18,Inputs!$A$10:$A$18)</f>
        <v>31.734726746703441</v>
      </c>
      <c r="Q3426" s="6">
        <f>IF(Inputs!$D$10="Yes",IF('Hourly Calcs'!P3426&gt;'Hourly Calcs'!K3426,'Hourly Calcs'!O3426,N3426+O3426),N3426+O3426)</f>
        <v>196.62837903257301</v>
      </c>
      <c r="R3426" s="12">
        <f t="shared" si="483"/>
        <v>934.37805716278694</v>
      </c>
      <c r="S3426" s="1">
        <f>IF(AND(A3426&gt;=5,A3426&lt;=9),INDEX(Demand!$C$3:$C$26,C3426),INDEX(Demand!$B$3:$B$26,C3426))</f>
        <v>600</v>
      </c>
      <c r="T3426" s="7">
        <f t="shared" si="484"/>
        <v>600</v>
      </c>
      <c r="U3426" s="7">
        <f t="shared" si="485"/>
        <v>334.37805716278694</v>
      </c>
    </row>
    <row r="3427" spans="1:21" x14ac:dyDescent="0.2">
      <c r="A3427" s="1">
        <v>5</v>
      </c>
      <c r="B3427" s="1">
        <v>23</v>
      </c>
      <c r="C3427" s="1">
        <v>11</v>
      </c>
      <c r="D3427">
        <v>11.2</v>
      </c>
      <c r="E3427">
        <v>11</v>
      </c>
      <c r="F3427">
        <v>99</v>
      </c>
      <c r="G3427">
        <v>496</v>
      </c>
      <c r="H3427">
        <v>173</v>
      </c>
      <c r="I3427">
        <v>353</v>
      </c>
      <c r="J3427" s="4">
        <f t="shared" si="480"/>
        <v>148.59612190613225</v>
      </c>
      <c r="K3427" s="4">
        <f t="shared" si="481"/>
        <v>56.889270252950894</v>
      </c>
      <c r="L3427" s="5">
        <f t="shared" ref="L3427:L3490" si="486">IF(ABS($B$5-J3427)&gt;90,0,ABS($B$5-J3427))</f>
        <v>16.403878093867746</v>
      </c>
      <c r="M3427" s="5">
        <f t="shared" ref="M3427:M3490" si="487">IF(K3427&gt;0,ABS($B$4-K3427),0)</f>
        <v>22.889270252950894</v>
      </c>
      <c r="N3427" s="6">
        <f t="shared" si="479"/>
        <v>170.82808873891864</v>
      </c>
      <c r="O3427" s="6">
        <f t="shared" si="482"/>
        <v>322.82513155596484</v>
      </c>
      <c r="P3427" s="6">
        <f>FORECAST(J3427,Inputs!$B$10:$B$18,Inputs!$A$10:$A$18)</f>
        <v>31.931445573204925</v>
      </c>
      <c r="Q3427" s="6">
        <f>IF(Inputs!$D$10="Yes",IF('Hourly Calcs'!P3427&gt;'Hourly Calcs'!K3427,'Hourly Calcs'!O3427,N3427+O3427),N3427+O3427)</f>
        <v>493.65322029488345</v>
      </c>
      <c r="R3427" s="12">
        <f t="shared" si="483"/>
        <v>2345.8401028412859</v>
      </c>
      <c r="S3427" s="1">
        <f>IF(AND(A3427&gt;=5,A3427&lt;=9),INDEX(Demand!$C$3:$C$26,C3427),INDEX(Demand!$B$3:$B$26,C3427))</f>
        <v>600</v>
      </c>
      <c r="T3427" s="7">
        <f t="shared" si="484"/>
        <v>600</v>
      </c>
      <c r="U3427" s="7">
        <f t="shared" si="485"/>
        <v>1745.8401028412859</v>
      </c>
    </row>
    <row r="3428" spans="1:21" x14ac:dyDescent="0.2">
      <c r="A3428" s="1">
        <v>5</v>
      </c>
      <c r="B3428" s="1">
        <v>23</v>
      </c>
      <c r="C3428" s="1">
        <v>12</v>
      </c>
      <c r="D3428">
        <v>11.9</v>
      </c>
      <c r="E3428">
        <v>10.5</v>
      </c>
      <c r="F3428">
        <v>91</v>
      </c>
      <c r="G3428">
        <v>531</v>
      </c>
      <c r="H3428">
        <v>86</v>
      </c>
      <c r="I3428">
        <v>456</v>
      </c>
      <c r="J3428" s="4">
        <f t="shared" si="480"/>
        <v>174.92622707536958</v>
      </c>
      <c r="K3428" s="4">
        <f t="shared" si="481"/>
        <v>59.89288848628766</v>
      </c>
      <c r="L3428" s="5">
        <f t="shared" si="486"/>
        <v>9.9262270753695816</v>
      </c>
      <c r="M3428" s="5">
        <f t="shared" si="487"/>
        <v>25.89288848628766</v>
      </c>
      <c r="N3428" s="6">
        <f t="shared" si="479"/>
        <v>85.440462967737588</v>
      </c>
      <c r="O3428" s="6">
        <f t="shared" si="482"/>
        <v>417.02056654254949</v>
      </c>
      <c r="P3428" s="6">
        <f>FORECAST(J3428,Inputs!$B$10:$B$18,Inputs!$A$10:$A$18)</f>
        <v>32.175242843290455</v>
      </c>
      <c r="Q3428" s="6">
        <f>IF(Inputs!$D$10="Yes",IF('Hourly Calcs'!P3428&gt;'Hourly Calcs'!K3428,'Hourly Calcs'!O3428,N3428+O3428),N3428+O3428)</f>
        <v>502.46102951028706</v>
      </c>
      <c r="R3428" s="12">
        <f t="shared" si="483"/>
        <v>2387.694812232884</v>
      </c>
      <c r="S3428" s="1">
        <f>IF(AND(A3428&gt;=5,A3428&lt;=9),INDEX(Demand!$C$3:$C$26,C3428),INDEX(Demand!$B$3:$B$26,C3428))</f>
        <v>600</v>
      </c>
      <c r="T3428" s="7">
        <f t="shared" si="484"/>
        <v>600</v>
      </c>
      <c r="U3428" s="7">
        <f t="shared" si="485"/>
        <v>1787.694812232884</v>
      </c>
    </row>
    <row r="3429" spans="1:21" x14ac:dyDescent="0.2">
      <c r="A3429" s="1">
        <v>5</v>
      </c>
      <c r="B3429" s="1">
        <v>23</v>
      </c>
      <c r="C3429" s="1">
        <v>13</v>
      </c>
      <c r="D3429">
        <v>12.4</v>
      </c>
      <c r="E3429">
        <v>10.8</v>
      </c>
      <c r="F3429">
        <v>90</v>
      </c>
      <c r="G3429">
        <v>702</v>
      </c>
      <c r="H3429">
        <v>365</v>
      </c>
      <c r="I3429">
        <v>383</v>
      </c>
      <c r="J3429" s="4">
        <f t="shared" si="480"/>
        <v>202.3503584414162</v>
      </c>
      <c r="K3429" s="4">
        <f t="shared" si="481"/>
        <v>58.460963577067261</v>
      </c>
      <c r="L3429" s="5">
        <f t="shared" si="486"/>
        <v>37.350358441416205</v>
      </c>
      <c r="M3429" s="5">
        <f t="shared" si="487"/>
        <v>24.460963577067261</v>
      </c>
      <c r="N3429" s="6">
        <f t="shared" si="479"/>
        <v>342.77053524484637</v>
      </c>
      <c r="O3429" s="6">
        <f t="shared" si="482"/>
        <v>350.26069514429048</v>
      </c>
      <c r="P3429" s="6">
        <f>FORECAST(J3429,Inputs!$B$10:$B$18,Inputs!$A$10:$A$18)</f>
        <v>32.429169985568663</v>
      </c>
      <c r="Q3429" s="6">
        <f>IF(Inputs!$D$10="Yes",IF('Hourly Calcs'!P3429&gt;'Hourly Calcs'!K3429,'Hourly Calcs'!O3429,N3429+O3429),N3429+O3429)</f>
        <v>693.03123038913691</v>
      </c>
      <c r="R3429" s="12">
        <f t="shared" si="483"/>
        <v>3293.2844068091786</v>
      </c>
      <c r="S3429" s="1">
        <f>IF(AND(A3429&gt;=5,A3429&lt;=9),INDEX(Demand!$C$3:$C$26,C3429),INDEX(Demand!$B$3:$B$26,C3429))</f>
        <v>600</v>
      </c>
      <c r="T3429" s="7">
        <f t="shared" si="484"/>
        <v>600</v>
      </c>
      <c r="U3429" s="7">
        <f t="shared" si="485"/>
        <v>2693.2844068091786</v>
      </c>
    </row>
    <row r="3430" spans="1:21" x14ac:dyDescent="0.2">
      <c r="A3430" s="1">
        <v>5</v>
      </c>
      <c r="B3430" s="1">
        <v>23</v>
      </c>
      <c r="C3430" s="1">
        <v>14</v>
      </c>
      <c r="D3430">
        <v>13.2</v>
      </c>
      <c r="E3430">
        <v>11.1</v>
      </c>
      <c r="F3430">
        <v>87</v>
      </c>
      <c r="G3430">
        <v>755</v>
      </c>
      <c r="H3430">
        <v>539</v>
      </c>
      <c r="I3430">
        <v>305</v>
      </c>
      <c r="J3430" s="4">
        <f t="shared" si="480"/>
        <v>225.60055690220977</v>
      </c>
      <c r="K3430" s="4">
        <f t="shared" si="481"/>
        <v>53.138287861238943</v>
      </c>
      <c r="L3430" s="5">
        <f t="shared" si="486"/>
        <v>60.600556902209775</v>
      </c>
      <c r="M3430" s="5">
        <f t="shared" si="487"/>
        <v>19.138287861238943</v>
      </c>
      <c r="N3430" s="6">
        <f t="shared" si="479"/>
        <v>446.27735854332917</v>
      </c>
      <c r="O3430" s="6">
        <f t="shared" si="482"/>
        <v>278.92822981464383</v>
      </c>
      <c r="P3430" s="6">
        <f>FORECAST(J3430,Inputs!$B$10:$B$18,Inputs!$A$10:$A$18)</f>
        <v>32.644449600946388</v>
      </c>
      <c r="Q3430" s="6">
        <f>IF(Inputs!$D$10="Yes",IF('Hourly Calcs'!P3430&gt;'Hourly Calcs'!K3430,'Hourly Calcs'!O3430,N3430+O3430),N3430+O3430)</f>
        <v>725.20558835797306</v>
      </c>
      <c r="R3430" s="12">
        <f t="shared" si="483"/>
        <v>3446.1769558770879</v>
      </c>
      <c r="S3430" s="1">
        <f>IF(AND(A3430&gt;=5,A3430&lt;=9),INDEX(Demand!$C$3:$C$26,C3430),INDEX(Demand!$B$3:$B$26,C3430))</f>
        <v>600</v>
      </c>
      <c r="T3430" s="7">
        <f t="shared" si="484"/>
        <v>600</v>
      </c>
      <c r="U3430" s="7">
        <f t="shared" si="485"/>
        <v>2846.1769558770879</v>
      </c>
    </row>
    <row r="3431" spans="1:21" x14ac:dyDescent="0.2">
      <c r="A3431" s="1">
        <v>5</v>
      </c>
      <c r="B3431" s="1">
        <v>23</v>
      </c>
      <c r="C3431" s="1">
        <v>15</v>
      </c>
      <c r="D3431">
        <v>12.6</v>
      </c>
      <c r="E3431">
        <v>10.5</v>
      </c>
      <c r="F3431">
        <v>87</v>
      </c>
      <c r="G3431">
        <v>446</v>
      </c>
      <c r="H3431">
        <v>130</v>
      </c>
      <c r="I3431">
        <v>347</v>
      </c>
      <c r="J3431" s="4">
        <f t="shared" si="480"/>
        <v>243.63407283991933</v>
      </c>
      <c r="K3431" s="4">
        <f t="shared" si="481"/>
        <v>45.403461891776615</v>
      </c>
      <c r="L3431" s="5">
        <f t="shared" si="486"/>
        <v>78.634072839919327</v>
      </c>
      <c r="M3431" s="5">
        <f t="shared" si="487"/>
        <v>11.403461891776615</v>
      </c>
      <c r="N3431" s="6">
        <f t="shared" si="479"/>
        <v>86.80176086716736</v>
      </c>
      <c r="O3431" s="6">
        <f t="shared" si="482"/>
        <v>317.33801883829972</v>
      </c>
      <c r="P3431" s="6">
        <f>FORECAST(J3431,Inputs!$B$10:$B$18,Inputs!$A$10:$A$18)</f>
        <v>32.811426600369622</v>
      </c>
      <c r="Q3431" s="6">
        <f>IF(Inputs!$D$10="Yes",IF('Hourly Calcs'!P3431&gt;'Hourly Calcs'!K3431,'Hourly Calcs'!O3431,N3431+O3431),N3431+O3431)</f>
        <v>404.13977970546705</v>
      </c>
      <c r="R3431" s="12">
        <f t="shared" si="483"/>
        <v>1920.4722331603793</v>
      </c>
      <c r="S3431" s="1">
        <f>IF(AND(A3431&gt;=5,A3431&lt;=9),INDEX(Demand!$C$3:$C$26,C3431),INDEX(Demand!$B$3:$B$26,C3431))</f>
        <v>600</v>
      </c>
      <c r="T3431" s="7">
        <f t="shared" si="484"/>
        <v>600</v>
      </c>
      <c r="U3431" s="7">
        <f t="shared" si="485"/>
        <v>1320.4722331603793</v>
      </c>
    </row>
    <row r="3432" spans="1:21" x14ac:dyDescent="0.2">
      <c r="A3432" s="1">
        <v>5</v>
      </c>
      <c r="B3432" s="1">
        <v>23</v>
      </c>
      <c r="C3432" s="1">
        <v>16</v>
      </c>
      <c r="D3432">
        <v>12.9</v>
      </c>
      <c r="E3432">
        <v>10.4</v>
      </c>
      <c r="F3432">
        <v>85</v>
      </c>
      <c r="G3432">
        <v>476</v>
      </c>
      <c r="H3432">
        <v>285</v>
      </c>
      <c r="I3432">
        <v>291</v>
      </c>
      <c r="J3432" s="4">
        <f t="shared" si="480"/>
        <v>257.98535757532727</v>
      </c>
      <c r="K3432" s="4">
        <f t="shared" si="481"/>
        <v>36.459584355977846</v>
      </c>
      <c r="L3432" s="5">
        <f t="shared" si="486"/>
        <v>0</v>
      </c>
      <c r="M3432" s="5">
        <f t="shared" si="487"/>
        <v>2.4595843559778459</v>
      </c>
      <c r="N3432" s="6">
        <f t="shared" si="479"/>
        <v>133.73258580889524</v>
      </c>
      <c r="O3432" s="6">
        <f t="shared" si="482"/>
        <v>266.12496680675855</v>
      </c>
      <c r="P3432" s="6">
        <f>FORECAST(J3432,Inputs!$B$10:$B$18,Inputs!$A$10:$A$18)</f>
        <v>32.944308866438213</v>
      </c>
      <c r="Q3432" s="6">
        <f>IF(Inputs!$D$10="Yes",IF('Hourly Calcs'!P3432&gt;'Hourly Calcs'!K3432,'Hourly Calcs'!O3432,N3432+O3432),N3432+O3432)</f>
        <v>399.85755261565379</v>
      </c>
      <c r="R3432" s="12">
        <f t="shared" si="483"/>
        <v>1900.1230900295868</v>
      </c>
      <c r="S3432" s="1">
        <f>IF(AND(A3432&gt;=5,A3432&lt;=9),INDEX(Demand!$C$3:$C$26,C3432),INDEX(Demand!$B$3:$B$26,C3432))</f>
        <v>900</v>
      </c>
      <c r="T3432" s="7">
        <f t="shared" si="484"/>
        <v>900</v>
      </c>
      <c r="U3432" s="7">
        <f t="shared" si="485"/>
        <v>1000.1230900295868</v>
      </c>
    </row>
    <row r="3433" spans="1:21" x14ac:dyDescent="0.2">
      <c r="A3433" s="1">
        <v>5</v>
      </c>
      <c r="B3433" s="1">
        <v>23</v>
      </c>
      <c r="C3433" s="1">
        <v>17</v>
      </c>
      <c r="D3433">
        <v>12.6</v>
      </c>
      <c r="E3433">
        <v>10.5</v>
      </c>
      <c r="F3433">
        <v>87</v>
      </c>
      <c r="G3433">
        <v>429</v>
      </c>
      <c r="H3433">
        <v>532</v>
      </c>
      <c r="I3433">
        <v>157</v>
      </c>
      <c r="J3433" s="4">
        <f t="shared" si="480"/>
        <v>270.23272960181112</v>
      </c>
      <c r="K3433" s="4">
        <f t="shared" si="481"/>
        <v>27.046987855824909</v>
      </c>
      <c r="L3433" s="5">
        <f t="shared" si="486"/>
        <v>0</v>
      </c>
      <c r="M3433" s="5">
        <f t="shared" si="487"/>
        <v>6.9530121441750907</v>
      </c>
      <c r="N3433" s="6">
        <f t="shared" si="479"/>
        <v>130.93936373135773</v>
      </c>
      <c r="O3433" s="6">
        <f t="shared" si="482"/>
        <v>143.57944944557076</v>
      </c>
      <c r="P3433" s="6">
        <f>FORECAST(J3433,Inputs!$B$10:$B$18,Inputs!$A$10:$A$18)</f>
        <v>33.057710459276024</v>
      </c>
      <c r="Q3433" s="6">
        <f>IF(Inputs!$D$10="Yes",IF('Hourly Calcs'!P3433&gt;'Hourly Calcs'!K3433,'Hourly Calcs'!O3433,N3433+O3433),N3433+O3433)</f>
        <v>143.57944944557076</v>
      </c>
      <c r="R3433" s="12">
        <f t="shared" si="483"/>
        <v>682.28954376535216</v>
      </c>
      <c r="S3433" s="1">
        <f>IF(AND(A3433&gt;=5,A3433&lt;=9),INDEX(Demand!$C$3:$C$26,C3433),INDEX(Demand!$B$3:$B$26,C3433))</f>
        <v>900</v>
      </c>
      <c r="T3433" s="7">
        <f t="shared" si="484"/>
        <v>682.28954376535216</v>
      </c>
      <c r="U3433" s="7">
        <f t="shared" si="485"/>
        <v>0</v>
      </c>
    </row>
    <row r="3434" spans="1:21" x14ac:dyDescent="0.2">
      <c r="A3434" s="1">
        <v>5</v>
      </c>
      <c r="B3434" s="1">
        <v>23</v>
      </c>
      <c r="C3434" s="1">
        <v>18</v>
      </c>
      <c r="D3434">
        <v>12.1</v>
      </c>
      <c r="E3434">
        <v>10.3</v>
      </c>
      <c r="F3434">
        <v>89</v>
      </c>
      <c r="G3434">
        <v>201</v>
      </c>
      <c r="H3434">
        <v>159</v>
      </c>
      <c r="I3434">
        <v>144</v>
      </c>
      <c r="J3434" s="4">
        <f t="shared" si="480"/>
        <v>281.47922984792672</v>
      </c>
      <c r="K3434" s="4">
        <f t="shared" si="481"/>
        <v>17.642963208848897</v>
      </c>
      <c r="L3434" s="5">
        <f t="shared" si="486"/>
        <v>0</v>
      </c>
      <c r="M3434" s="5">
        <f t="shared" si="487"/>
        <v>16.357036791151103</v>
      </c>
      <c r="N3434" s="6">
        <f t="shared" si="479"/>
        <v>2.1730204504885</v>
      </c>
      <c r="O3434" s="6">
        <f t="shared" si="482"/>
        <v>131.69070522396299</v>
      </c>
      <c r="P3434" s="6">
        <f>FORECAST(J3434,Inputs!$B$10:$B$18,Inputs!$A$10:$A$18)</f>
        <v>33.16184472081413</v>
      </c>
      <c r="Q3434" s="6">
        <f>IF(Inputs!$D$10="Yes",IF('Hourly Calcs'!P3434&gt;'Hourly Calcs'!K3434,'Hourly Calcs'!O3434,N3434+O3434),N3434+O3434)</f>
        <v>131.69070522396299</v>
      </c>
      <c r="R3434" s="12">
        <f t="shared" si="483"/>
        <v>625.79423122427215</v>
      </c>
      <c r="S3434" s="1">
        <f>IF(AND(A3434&gt;=5,A3434&lt;=9),INDEX(Demand!$C$3:$C$26,C3434),INDEX(Demand!$B$3:$B$26,C3434))</f>
        <v>900</v>
      </c>
      <c r="T3434" s="7">
        <f t="shared" si="484"/>
        <v>625.79423122427215</v>
      </c>
      <c r="U3434" s="7">
        <f t="shared" si="485"/>
        <v>0</v>
      </c>
    </row>
    <row r="3435" spans="1:21" x14ac:dyDescent="0.2">
      <c r="A3435" s="1">
        <v>5</v>
      </c>
      <c r="B3435" s="1">
        <v>23</v>
      </c>
      <c r="C3435" s="1">
        <v>19</v>
      </c>
      <c r="D3435">
        <v>11.4</v>
      </c>
      <c r="E3435">
        <v>10.199999999999999</v>
      </c>
      <c r="F3435">
        <v>92</v>
      </c>
      <c r="G3435">
        <v>96</v>
      </c>
      <c r="H3435">
        <v>82</v>
      </c>
      <c r="I3435">
        <v>79</v>
      </c>
      <c r="J3435" s="4">
        <f t="shared" si="480"/>
        <v>292.47918779161648</v>
      </c>
      <c r="K3435" s="4">
        <f t="shared" si="481"/>
        <v>8.6341991621845011</v>
      </c>
      <c r="L3435" s="5">
        <f t="shared" si="486"/>
        <v>0</v>
      </c>
      <c r="M3435" s="5">
        <f t="shared" si="487"/>
        <v>25.365800837815499</v>
      </c>
      <c r="N3435" s="6">
        <f t="shared" si="479"/>
        <v>0</v>
      </c>
      <c r="O3435" s="6">
        <f t="shared" si="482"/>
        <v>72.24698411592415</v>
      </c>
      <c r="P3435" s="6">
        <f>FORECAST(J3435,Inputs!$B$10:$B$18,Inputs!$A$10:$A$18)</f>
        <v>33.263696183255703</v>
      </c>
      <c r="Q3435" s="6">
        <f>IF(Inputs!$D$10="Yes",IF('Hourly Calcs'!P3435&gt;'Hourly Calcs'!K3435,'Hourly Calcs'!O3435,N3435+O3435),N3435+O3435)</f>
        <v>72.24698411592415</v>
      </c>
      <c r="R3435" s="12">
        <f t="shared" si="483"/>
        <v>343.31766851887153</v>
      </c>
      <c r="S3435" s="1">
        <f>IF(AND(A3435&gt;=5,A3435&lt;=9),INDEX(Demand!$C$3:$C$26,C3435),INDEX(Demand!$B$3:$B$26,C3435))</f>
        <v>900</v>
      </c>
      <c r="T3435" s="7">
        <f t="shared" si="484"/>
        <v>343.31766851887153</v>
      </c>
      <c r="U3435" s="7">
        <f t="shared" si="485"/>
        <v>0</v>
      </c>
    </row>
    <row r="3436" spans="1:21" x14ac:dyDescent="0.2">
      <c r="A3436" s="1">
        <v>5</v>
      </c>
      <c r="B3436" s="1">
        <v>23</v>
      </c>
      <c r="C3436" s="1">
        <v>20</v>
      </c>
      <c r="D3436">
        <v>10.9</v>
      </c>
      <c r="E3436">
        <v>9.9</v>
      </c>
      <c r="F3436">
        <v>94</v>
      </c>
      <c r="G3436">
        <v>12</v>
      </c>
      <c r="H3436">
        <v>0</v>
      </c>
      <c r="I3436">
        <v>12</v>
      </c>
      <c r="J3436" s="4">
        <f t="shared" si="480"/>
        <v>303.78125528240781</v>
      </c>
      <c r="K3436" s="4">
        <f t="shared" si="481"/>
        <v>0.63331000775640689</v>
      </c>
      <c r="L3436" s="5">
        <f t="shared" si="486"/>
        <v>0</v>
      </c>
      <c r="M3436" s="5">
        <f t="shared" si="487"/>
        <v>33.366689992243593</v>
      </c>
      <c r="N3436" s="6">
        <f t="shared" si="479"/>
        <v>0</v>
      </c>
      <c r="O3436" s="6">
        <f t="shared" si="482"/>
        <v>10.974225435330251</v>
      </c>
      <c r="P3436" s="6">
        <f>FORECAST(J3436,Inputs!$B$10:$B$18,Inputs!$A$10:$A$18)</f>
        <v>33.368344956318587</v>
      </c>
      <c r="Q3436" s="6">
        <f>IF(Inputs!$D$10="Yes",IF('Hourly Calcs'!P3436&gt;'Hourly Calcs'!K3436,'Hourly Calcs'!O3436,N3436+O3436),N3436+O3436)</f>
        <v>10.974225435330251</v>
      </c>
      <c r="R3436" s="12">
        <f t="shared" si="483"/>
        <v>52.149519268689346</v>
      </c>
      <c r="S3436" s="1">
        <f>IF(AND(A3436&gt;=5,A3436&lt;=9),INDEX(Demand!$C$3:$C$26,C3436),INDEX(Demand!$B$3:$B$26,C3436))</f>
        <v>800</v>
      </c>
      <c r="T3436" s="7">
        <f t="shared" si="484"/>
        <v>52.149519268689346</v>
      </c>
      <c r="U3436" s="7">
        <f t="shared" si="485"/>
        <v>0</v>
      </c>
    </row>
    <row r="3437" spans="1:21" x14ac:dyDescent="0.2">
      <c r="A3437" s="1">
        <v>5</v>
      </c>
      <c r="B3437" s="1">
        <v>23</v>
      </c>
      <c r="C3437" s="1">
        <v>21</v>
      </c>
      <c r="D3437">
        <v>10.7</v>
      </c>
      <c r="E3437">
        <v>10.1</v>
      </c>
      <c r="F3437">
        <v>96</v>
      </c>
      <c r="G3437">
        <v>0</v>
      </c>
      <c r="H3437">
        <v>0</v>
      </c>
      <c r="I3437">
        <v>0</v>
      </c>
      <c r="J3437" s="4">
        <f t="shared" si="480"/>
        <v>315.7918807382876</v>
      </c>
      <c r="K3437" s="4">
        <f t="shared" si="481"/>
        <v>-7.0611570999812443</v>
      </c>
      <c r="L3437" s="5">
        <f t="shared" si="486"/>
        <v>0</v>
      </c>
      <c r="M3437" s="5">
        <f t="shared" si="487"/>
        <v>0</v>
      </c>
      <c r="N3437" s="6">
        <f t="shared" si="479"/>
        <v>0</v>
      </c>
      <c r="O3437" s="6">
        <f t="shared" si="482"/>
        <v>0</v>
      </c>
      <c r="P3437" s="6">
        <f>FORECAST(J3437,Inputs!$B$10:$B$18,Inputs!$A$10:$A$18)</f>
        <v>33.479554451280436</v>
      </c>
      <c r="Q3437" s="6">
        <f>IF(Inputs!$D$10="Yes",IF('Hourly Calcs'!P3437&gt;'Hourly Calcs'!K3437,'Hourly Calcs'!O3437,N3437+O3437),N3437+O3437)</f>
        <v>0</v>
      </c>
      <c r="R3437" s="12">
        <f t="shared" si="483"/>
        <v>0</v>
      </c>
      <c r="S3437" s="1">
        <f>IF(AND(A3437&gt;=5,A3437&lt;=9),INDEX(Demand!$C$3:$C$26,C3437),INDEX(Demand!$B$3:$B$26,C3437))</f>
        <v>700</v>
      </c>
      <c r="T3437" s="7">
        <f t="shared" si="484"/>
        <v>0</v>
      </c>
      <c r="U3437" s="7">
        <f t="shared" si="485"/>
        <v>0</v>
      </c>
    </row>
    <row r="3438" spans="1:21" x14ac:dyDescent="0.2">
      <c r="A3438" s="1">
        <v>5</v>
      </c>
      <c r="B3438" s="1">
        <v>23</v>
      </c>
      <c r="C3438" s="1">
        <v>22</v>
      </c>
      <c r="D3438">
        <v>10.6</v>
      </c>
      <c r="E3438">
        <v>10</v>
      </c>
      <c r="F3438">
        <v>96</v>
      </c>
      <c r="G3438">
        <v>0</v>
      </c>
      <c r="H3438">
        <v>0</v>
      </c>
      <c r="I3438">
        <v>0</v>
      </c>
      <c r="J3438" s="4">
        <f t="shared" si="480"/>
        <v>328.75950709293397</v>
      </c>
      <c r="K3438" s="4">
        <f t="shared" si="481"/>
        <v>-12.882960274259517</v>
      </c>
      <c r="L3438" s="5">
        <f t="shared" si="486"/>
        <v>0</v>
      </c>
      <c r="M3438" s="5">
        <f t="shared" si="487"/>
        <v>0</v>
      </c>
      <c r="N3438" s="6">
        <f t="shared" si="479"/>
        <v>0</v>
      </c>
      <c r="O3438" s="6">
        <f t="shared" si="482"/>
        <v>0</v>
      </c>
      <c r="P3438" s="6">
        <f>FORECAST(J3438,Inputs!$B$10:$B$18,Inputs!$A$10:$A$18)</f>
        <v>33.599625065675312</v>
      </c>
      <c r="Q3438" s="6">
        <f>IF(Inputs!$D$10="Yes",IF('Hourly Calcs'!P3438&gt;'Hourly Calcs'!K3438,'Hourly Calcs'!O3438,N3438+O3438),N3438+O3438)</f>
        <v>0</v>
      </c>
      <c r="R3438" s="12">
        <f t="shared" si="483"/>
        <v>0</v>
      </c>
      <c r="S3438" s="1">
        <f>IF(AND(A3438&gt;=5,A3438&lt;=9),INDEX(Demand!$C$3:$C$26,C3438),INDEX(Demand!$B$3:$B$26,C3438))</f>
        <v>600</v>
      </c>
      <c r="T3438" s="7">
        <f t="shared" si="484"/>
        <v>0</v>
      </c>
      <c r="U3438" s="7">
        <f t="shared" si="485"/>
        <v>0</v>
      </c>
    </row>
    <row r="3439" spans="1:21" x14ac:dyDescent="0.2">
      <c r="A3439" s="1">
        <v>5</v>
      </c>
      <c r="B3439" s="1">
        <v>23</v>
      </c>
      <c r="C3439" s="1">
        <v>23</v>
      </c>
      <c r="D3439">
        <v>10.6</v>
      </c>
      <c r="E3439">
        <v>10</v>
      </c>
      <c r="F3439">
        <v>96</v>
      </c>
      <c r="G3439">
        <v>0</v>
      </c>
      <c r="H3439">
        <v>0</v>
      </c>
      <c r="I3439">
        <v>0</v>
      </c>
      <c r="J3439" s="4">
        <f t="shared" si="480"/>
        <v>342.69744440658809</v>
      </c>
      <c r="K3439" s="4">
        <f t="shared" si="481"/>
        <v>-16.785717335565138</v>
      </c>
      <c r="L3439" s="5">
        <f t="shared" si="486"/>
        <v>0</v>
      </c>
      <c r="M3439" s="5">
        <f t="shared" si="487"/>
        <v>0</v>
      </c>
      <c r="N3439" s="6">
        <f t="shared" si="479"/>
        <v>0</v>
      </c>
      <c r="O3439" s="6">
        <f t="shared" si="482"/>
        <v>0</v>
      </c>
      <c r="P3439" s="6">
        <f>FORECAST(J3439,Inputs!$B$10:$B$18,Inputs!$A$10:$A$18)</f>
        <v>33.728680040801741</v>
      </c>
      <c r="Q3439" s="6">
        <f>IF(Inputs!$D$10="Yes",IF('Hourly Calcs'!P3439&gt;'Hourly Calcs'!K3439,'Hourly Calcs'!O3439,N3439+O3439),N3439+O3439)</f>
        <v>0</v>
      </c>
      <c r="R3439" s="12">
        <f t="shared" si="483"/>
        <v>0</v>
      </c>
      <c r="S3439" s="1">
        <f>IF(AND(A3439&gt;=5,A3439&lt;=9),INDEX(Demand!$C$3:$C$26,C3439),INDEX(Demand!$B$3:$B$26,C3439))</f>
        <v>500</v>
      </c>
      <c r="T3439" s="7">
        <f t="shared" si="484"/>
        <v>0</v>
      </c>
      <c r="U3439" s="7">
        <f t="shared" si="485"/>
        <v>0</v>
      </c>
    </row>
    <row r="3440" spans="1:21" x14ac:dyDescent="0.2">
      <c r="A3440" s="1">
        <v>5</v>
      </c>
      <c r="B3440" s="1">
        <v>23</v>
      </c>
      <c r="C3440" s="1">
        <v>24</v>
      </c>
      <c r="D3440">
        <v>10.6</v>
      </c>
      <c r="E3440">
        <v>9.8000000000000007</v>
      </c>
      <c r="F3440">
        <v>95</v>
      </c>
      <c r="G3440">
        <v>0</v>
      </c>
      <c r="H3440">
        <v>0</v>
      </c>
      <c r="I3440">
        <v>0</v>
      </c>
      <c r="J3440" s="4">
        <f t="shared" si="480"/>
        <v>357.30941415208838</v>
      </c>
      <c r="K3440" s="4">
        <f t="shared" si="481"/>
        <v>-18.429284506990342</v>
      </c>
      <c r="L3440" s="5">
        <f t="shared" si="486"/>
        <v>0</v>
      </c>
      <c r="M3440" s="5">
        <f t="shared" si="487"/>
        <v>0</v>
      </c>
      <c r="N3440" s="6">
        <f t="shared" si="479"/>
        <v>0</v>
      </c>
      <c r="O3440" s="6">
        <f t="shared" si="482"/>
        <v>0</v>
      </c>
      <c r="P3440" s="6">
        <f>FORECAST(J3440,Inputs!$B$10:$B$18,Inputs!$A$10:$A$18)</f>
        <v>33.863976056963779</v>
      </c>
      <c r="Q3440" s="6">
        <f>IF(Inputs!$D$10="Yes",IF('Hourly Calcs'!P3440&gt;'Hourly Calcs'!K3440,'Hourly Calcs'!O3440,N3440+O3440),N3440+O3440)</f>
        <v>0</v>
      </c>
      <c r="R3440" s="12">
        <f t="shared" si="483"/>
        <v>0</v>
      </c>
      <c r="S3440" s="1">
        <f>IF(AND(A3440&gt;=5,A3440&lt;=9),INDEX(Demand!$C$3:$C$26,C3440),INDEX(Demand!$B$3:$B$26,C3440))</f>
        <v>400</v>
      </c>
      <c r="T3440" s="7">
        <f t="shared" si="484"/>
        <v>0</v>
      </c>
      <c r="U3440" s="7">
        <f t="shared" si="485"/>
        <v>0</v>
      </c>
    </row>
    <row r="3441" spans="1:21" x14ac:dyDescent="0.2">
      <c r="A3441" s="1">
        <v>5</v>
      </c>
      <c r="B3441" s="1">
        <v>24</v>
      </c>
      <c r="C3441" s="1">
        <v>1</v>
      </c>
      <c r="D3441">
        <v>10.7</v>
      </c>
      <c r="E3441">
        <v>10.1</v>
      </c>
      <c r="F3441">
        <v>96</v>
      </c>
      <c r="G3441">
        <v>0</v>
      </c>
      <c r="H3441">
        <v>0</v>
      </c>
      <c r="I3441">
        <v>0</v>
      </c>
      <c r="J3441" s="4">
        <f t="shared" si="480"/>
        <v>12.034240577893115</v>
      </c>
      <c r="K3441" s="4">
        <f t="shared" si="481"/>
        <v>-17.646773365690521</v>
      </c>
      <c r="L3441" s="5">
        <f t="shared" si="486"/>
        <v>0</v>
      </c>
      <c r="M3441" s="5">
        <f t="shared" si="487"/>
        <v>0</v>
      </c>
      <c r="N3441" s="6">
        <f t="shared" si="479"/>
        <v>0</v>
      </c>
      <c r="O3441" s="6">
        <f t="shared" si="482"/>
        <v>0</v>
      </c>
      <c r="P3441" s="6">
        <f>FORECAST(J3441,Inputs!$B$10:$B$18,Inputs!$A$10:$A$18)</f>
        <v>30.666983709054563</v>
      </c>
      <c r="Q3441" s="6">
        <f>IF(Inputs!$D$10="Yes",IF('Hourly Calcs'!P3441&gt;'Hourly Calcs'!K3441,'Hourly Calcs'!O3441,N3441+O3441),N3441+O3441)</f>
        <v>0</v>
      </c>
      <c r="R3441" s="12">
        <f t="shared" si="483"/>
        <v>0</v>
      </c>
      <c r="S3441" s="1">
        <f>IF(AND(A3441&gt;=5,A3441&lt;=9),INDEX(Demand!$C$3:$C$26,C3441),INDEX(Demand!$B$3:$B$26,C3441))</f>
        <v>350</v>
      </c>
      <c r="T3441" s="7">
        <f t="shared" si="484"/>
        <v>0</v>
      </c>
      <c r="U3441" s="7">
        <f t="shared" si="485"/>
        <v>0</v>
      </c>
    </row>
    <row r="3442" spans="1:21" x14ac:dyDescent="0.2">
      <c r="A3442" s="1">
        <v>5</v>
      </c>
      <c r="B3442" s="1">
        <v>24</v>
      </c>
      <c r="C3442" s="1">
        <v>2</v>
      </c>
      <c r="D3442">
        <v>10.7</v>
      </c>
      <c r="E3442">
        <v>9.6999999999999993</v>
      </c>
      <c r="F3442">
        <v>94</v>
      </c>
      <c r="G3442">
        <v>0</v>
      </c>
      <c r="H3442">
        <v>0</v>
      </c>
      <c r="I3442">
        <v>0</v>
      </c>
      <c r="J3442" s="4">
        <f t="shared" si="480"/>
        <v>26.261811717409955</v>
      </c>
      <c r="K3442" s="4">
        <f t="shared" si="481"/>
        <v>-14.519201831427807</v>
      </c>
      <c r="L3442" s="5">
        <f t="shared" si="486"/>
        <v>0</v>
      </c>
      <c r="M3442" s="5">
        <f t="shared" si="487"/>
        <v>0</v>
      </c>
      <c r="N3442" s="6">
        <f t="shared" si="479"/>
        <v>0</v>
      </c>
      <c r="O3442" s="6">
        <f t="shared" si="482"/>
        <v>0</v>
      </c>
      <c r="P3442" s="6">
        <f>FORECAST(J3442,Inputs!$B$10:$B$18,Inputs!$A$10:$A$18)</f>
        <v>30.798720478864904</v>
      </c>
      <c r="Q3442" s="6">
        <f>IF(Inputs!$D$10="Yes",IF('Hourly Calcs'!P3442&gt;'Hourly Calcs'!K3442,'Hourly Calcs'!O3442,N3442+O3442),N3442+O3442)</f>
        <v>0</v>
      </c>
      <c r="R3442" s="12">
        <f t="shared" si="483"/>
        <v>0</v>
      </c>
      <c r="S3442" s="1">
        <f>IF(AND(A3442&gt;=5,A3442&lt;=9),INDEX(Demand!$C$3:$C$26,C3442),INDEX(Demand!$B$3:$B$26,C3442))</f>
        <v>350</v>
      </c>
      <c r="T3442" s="7">
        <f t="shared" si="484"/>
        <v>0</v>
      </c>
      <c r="U3442" s="7">
        <f t="shared" si="485"/>
        <v>0</v>
      </c>
    </row>
    <row r="3443" spans="1:21" x14ac:dyDescent="0.2">
      <c r="A3443" s="1">
        <v>5</v>
      </c>
      <c r="B3443" s="1">
        <v>24</v>
      </c>
      <c r="C3443" s="1">
        <v>3</v>
      </c>
      <c r="D3443">
        <v>10.7</v>
      </c>
      <c r="E3443">
        <v>9.9</v>
      </c>
      <c r="F3443">
        <v>95</v>
      </c>
      <c r="G3443">
        <v>0</v>
      </c>
      <c r="H3443">
        <v>0</v>
      </c>
      <c r="I3443">
        <v>0</v>
      </c>
      <c r="J3443" s="4">
        <f t="shared" si="480"/>
        <v>39.586129027288393</v>
      </c>
      <c r="K3443" s="4">
        <f t="shared" si="481"/>
        <v>-9.3390964301208328</v>
      </c>
      <c r="L3443" s="5">
        <f t="shared" si="486"/>
        <v>0</v>
      </c>
      <c r="M3443" s="5">
        <f t="shared" si="487"/>
        <v>0</v>
      </c>
      <c r="N3443" s="6">
        <f t="shared" si="479"/>
        <v>0</v>
      </c>
      <c r="O3443" s="6">
        <f t="shared" si="482"/>
        <v>0</v>
      </c>
      <c r="P3443" s="6">
        <f>FORECAST(J3443,Inputs!$B$10:$B$18,Inputs!$A$10:$A$18)</f>
        <v>30.922093787289704</v>
      </c>
      <c r="Q3443" s="6">
        <f>IF(Inputs!$D$10="Yes",IF('Hourly Calcs'!P3443&gt;'Hourly Calcs'!K3443,'Hourly Calcs'!O3443,N3443+O3443),N3443+O3443)</f>
        <v>0</v>
      </c>
      <c r="R3443" s="12">
        <f t="shared" si="483"/>
        <v>0</v>
      </c>
      <c r="S3443" s="1">
        <f>IF(AND(A3443&gt;=5,A3443&lt;=9),INDEX(Demand!$C$3:$C$26,C3443),INDEX(Demand!$B$3:$B$26,C3443))</f>
        <v>350</v>
      </c>
      <c r="T3443" s="7">
        <f t="shared" si="484"/>
        <v>0</v>
      </c>
      <c r="U3443" s="7">
        <f t="shared" si="485"/>
        <v>0</v>
      </c>
    </row>
    <row r="3444" spans="1:21" x14ac:dyDescent="0.2">
      <c r="A3444" s="1">
        <v>5</v>
      </c>
      <c r="B3444" s="1">
        <v>24</v>
      </c>
      <c r="C3444" s="1">
        <v>4</v>
      </c>
      <c r="D3444">
        <v>10.5</v>
      </c>
      <c r="E3444">
        <v>10.1</v>
      </c>
      <c r="F3444">
        <v>97</v>
      </c>
      <c r="G3444">
        <v>0</v>
      </c>
      <c r="H3444">
        <v>0</v>
      </c>
      <c r="I3444">
        <v>0</v>
      </c>
      <c r="J3444" s="4">
        <f t="shared" si="480"/>
        <v>51.914273178535893</v>
      </c>
      <c r="K3444" s="4">
        <f t="shared" si="481"/>
        <v>-2.4421963884242075</v>
      </c>
      <c r="L3444" s="5">
        <f t="shared" si="486"/>
        <v>0</v>
      </c>
      <c r="M3444" s="5">
        <f t="shared" si="487"/>
        <v>0</v>
      </c>
      <c r="N3444" s="6">
        <f t="shared" si="479"/>
        <v>0</v>
      </c>
      <c r="O3444" s="6">
        <f t="shared" si="482"/>
        <v>0</v>
      </c>
      <c r="P3444" s="6">
        <f>FORECAST(J3444,Inputs!$B$10:$B$18,Inputs!$A$10:$A$18)</f>
        <v>31.036243270171628</v>
      </c>
      <c r="Q3444" s="6">
        <f>IF(Inputs!$D$10="Yes",IF('Hourly Calcs'!P3444&gt;'Hourly Calcs'!K3444,'Hourly Calcs'!O3444,N3444+O3444),N3444+O3444)</f>
        <v>0</v>
      </c>
      <c r="R3444" s="12">
        <f t="shared" si="483"/>
        <v>0</v>
      </c>
      <c r="S3444" s="1">
        <f>IF(AND(A3444&gt;=5,A3444&lt;=9),INDEX(Demand!$C$3:$C$26,C3444),INDEX(Demand!$B$3:$B$26,C3444))</f>
        <v>350</v>
      </c>
      <c r="T3444" s="7">
        <f t="shared" si="484"/>
        <v>0</v>
      </c>
      <c r="U3444" s="7">
        <f t="shared" si="485"/>
        <v>0</v>
      </c>
    </row>
    <row r="3445" spans="1:21" x14ac:dyDescent="0.2">
      <c r="A3445" s="1">
        <v>5</v>
      </c>
      <c r="B3445" s="1">
        <v>24</v>
      </c>
      <c r="C3445" s="1">
        <v>5</v>
      </c>
      <c r="D3445">
        <v>10.6</v>
      </c>
      <c r="E3445">
        <v>10.199999999999999</v>
      </c>
      <c r="F3445">
        <v>97</v>
      </c>
      <c r="G3445">
        <v>5</v>
      </c>
      <c r="H3445">
        <v>0</v>
      </c>
      <c r="I3445">
        <v>5</v>
      </c>
      <c r="J3445" s="4">
        <f t="shared" si="480"/>
        <v>63.42066297007851</v>
      </c>
      <c r="K3445" s="4">
        <f t="shared" si="481"/>
        <v>5.5988960672273009</v>
      </c>
      <c r="L3445" s="5">
        <f t="shared" si="486"/>
        <v>0</v>
      </c>
      <c r="M3445" s="5">
        <f t="shared" si="487"/>
        <v>28.401103932772699</v>
      </c>
      <c r="N3445" s="6">
        <f t="shared" si="479"/>
        <v>0</v>
      </c>
      <c r="O3445" s="6">
        <f t="shared" si="482"/>
        <v>4.5725939313876038</v>
      </c>
      <c r="P3445" s="6">
        <f>FORECAST(J3445,Inputs!$B$10:$B$18,Inputs!$A$10:$A$18)</f>
        <v>31.142783916389615</v>
      </c>
      <c r="Q3445" s="6">
        <f>IF(Inputs!$D$10="Yes",IF('Hourly Calcs'!P3445&gt;'Hourly Calcs'!K3445,'Hourly Calcs'!O3445,N3445+O3445),N3445+O3445)</f>
        <v>4.5725939313876038</v>
      </c>
      <c r="R3445" s="12">
        <f t="shared" si="483"/>
        <v>21.728966361953894</v>
      </c>
      <c r="S3445" s="1">
        <f>IF(AND(A3445&gt;=5,A3445&lt;=9),INDEX(Demand!$C$3:$C$26,C3445),INDEX(Demand!$B$3:$B$26,C3445))</f>
        <v>350</v>
      </c>
      <c r="T3445" s="7">
        <f t="shared" si="484"/>
        <v>21.728966361953894</v>
      </c>
      <c r="U3445" s="7">
        <f t="shared" si="485"/>
        <v>0</v>
      </c>
    </row>
    <row r="3446" spans="1:21" x14ac:dyDescent="0.2">
      <c r="A3446" s="1">
        <v>5</v>
      </c>
      <c r="B3446" s="1">
        <v>24</v>
      </c>
      <c r="C3446" s="1">
        <v>6</v>
      </c>
      <c r="D3446">
        <v>10.6</v>
      </c>
      <c r="E3446">
        <v>10</v>
      </c>
      <c r="F3446">
        <v>96</v>
      </c>
      <c r="G3446">
        <v>46</v>
      </c>
      <c r="H3446">
        <v>0</v>
      </c>
      <c r="I3446">
        <v>46</v>
      </c>
      <c r="J3446" s="4">
        <f t="shared" si="480"/>
        <v>74.459902419949159</v>
      </c>
      <c r="K3446" s="4">
        <f t="shared" si="481"/>
        <v>14.364583356048769</v>
      </c>
      <c r="L3446" s="5">
        <f t="shared" si="486"/>
        <v>0</v>
      </c>
      <c r="M3446" s="5">
        <f t="shared" si="487"/>
        <v>19.635416643951231</v>
      </c>
      <c r="N3446" s="6">
        <f t="shared" si="479"/>
        <v>0</v>
      </c>
      <c r="O3446" s="6">
        <f t="shared" si="482"/>
        <v>42.067864168765958</v>
      </c>
      <c r="P3446" s="6">
        <f>FORECAST(J3446,Inputs!$B$10:$B$18,Inputs!$A$10:$A$18)</f>
        <v>31.24499909648101</v>
      </c>
      <c r="Q3446" s="6">
        <f>IF(Inputs!$D$10="Yes",IF('Hourly Calcs'!P3446&gt;'Hourly Calcs'!K3446,'Hourly Calcs'!O3446,N3446+O3446),N3446+O3446)</f>
        <v>42.067864168765958</v>
      </c>
      <c r="R3446" s="12">
        <f t="shared" si="483"/>
        <v>199.90649052997583</v>
      </c>
      <c r="S3446" s="1">
        <f>IF(AND(A3446&gt;=5,A3446&lt;=9),INDEX(Demand!$C$3:$C$26,C3446),INDEX(Demand!$B$3:$B$26,C3446))</f>
        <v>350</v>
      </c>
      <c r="T3446" s="7">
        <f t="shared" si="484"/>
        <v>199.90649052997583</v>
      </c>
      <c r="U3446" s="7">
        <f t="shared" si="485"/>
        <v>0</v>
      </c>
    </row>
    <row r="3447" spans="1:21" x14ac:dyDescent="0.2">
      <c r="A3447" s="1">
        <v>5</v>
      </c>
      <c r="B3447" s="1">
        <v>24</v>
      </c>
      <c r="C3447" s="1">
        <v>7</v>
      </c>
      <c r="D3447">
        <v>11.2</v>
      </c>
      <c r="E3447">
        <v>10.199999999999999</v>
      </c>
      <c r="F3447">
        <v>94</v>
      </c>
      <c r="G3447">
        <v>216</v>
      </c>
      <c r="H3447">
        <v>211</v>
      </c>
      <c r="I3447">
        <v>146</v>
      </c>
      <c r="J3447" s="4">
        <f t="shared" si="480"/>
        <v>85.525417707815166</v>
      </c>
      <c r="K3447" s="4">
        <f t="shared" si="481"/>
        <v>23.679061209464308</v>
      </c>
      <c r="L3447" s="5">
        <f t="shared" si="486"/>
        <v>79.474582292184834</v>
      </c>
      <c r="M3447" s="5">
        <f t="shared" si="487"/>
        <v>10.320938790535692</v>
      </c>
      <c r="N3447" s="6">
        <f t="shared" si="479"/>
        <v>89.991737594598902</v>
      </c>
      <c r="O3447" s="6">
        <f t="shared" si="482"/>
        <v>133.51974279651805</v>
      </c>
      <c r="P3447" s="6">
        <f>FORECAST(J3447,Inputs!$B$10:$B$18,Inputs!$A$10:$A$18)</f>
        <v>31.347457571368658</v>
      </c>
      <c r="Q3447" s="6">
        <f>IF(Inputs!$D$10="Yes",IF('Hourly Calcs'!P3447&gt;'Hourly Calcs'!K3447,'Hourly Calcs'!O3447,N3447+O3447),N3447+O3447)</f>
        <v>133.51974279651805</v>
      </c>
      <c r="R3447" s="12">
        <f t="shared" si="483"/>
        <v>634.48581776905371</v>
      </c>
      <c r="S3447" s="1">
        <f>IF(AND(A3447&gt;=5,A3447&lt;=9),INDEX(Demand!$C$3:$C$26,C3447),INDEX(Demand!$B$3:$B$26,C3447))</f>
        <v>350</v>
      </c>
      <c r="T3447" s="7">
        <f t="shared" si="484"/>
        <v>350</v>
      </c>
      <c r="U3447" s="7">
        <f t="shared" si="485"/>
        <v>284.48581776905371</v>
      </c>
    </row>
    <row r="3448" spans="1:21" x14ac:dyDescent="0.2">
      <c r="A3448" s="1">
        <v>5</v>
      </c>
      <c r="B3448" s="1">
        <v>24</v>
      </c>
      <c r="C3448" s="1">
        <v>8</v>
      </c>
      <c r="D3448">
        <v>11.6</v>
      </c>
      <c r="E3448">
        <v>10.6</v>
      </c>
      <c r="F3448">
        <v>94</v>
      </c>
      <c r="G3448">
        <v>319</v>
      </c>
      <c r="H3448">
        <v>204</v>
      </c>
      <c r="I3448">
        <v>220</v>
      </c>
      <c r="J3448" s="4">
        <f t="shared" si="480"/>
        <v>97.283777774162047</v>
      </c>
      <c r="K3448" s="4">
        <f t="shared" si="481"/>
        <v>33.147620693142784</v>
      </c>
      <c r="L3448" s="5">
        <f t="shared" si="486"/>
        <v>67.716222225837953</v>
      </c>
      <c r="M3448" s="5">
        <f t="shared" si="487"/>
        <v>0.85237930685721608</v>
      </c>
      <c r="N3448" s="6">
        <f t="shared" si="479"/>
        <v>128.69379709193103</v>
      </c>
      <c r="O3448" s="6">
        <f t="shared" si="482"/>
        <v>201.19413298105457</v>
      </c>
      <c r="P3448" s="6">
        <f>FORECAST(J3448,Inputs!$B$10:$B$18,Inputs!$A$10:$A$18)</f>
        <v>31.456331275686683</v>
      </c>
      <c r="Q3448" s="6">
        <f>IF(Inputs!$D$10="Yes",IF('Hourly Calcs'!P3448&gt;'Hourly Calcs'!K3448,'Hourly Calcs'!O3448,N3448+O3448),N3448+O3448)</f>
        <v>329.88793007298557</v>
      </c>
      <c r="R3448" s="12">
        <f t="shared" si="483"/>
        <v>1567.6274437068273</v>
      </c>
      <c r="S3448" s="1">
        <f>IF(AND(A3448&gt;=5,A3448&lt;=9),INDEX(Demand!$C$3:$C$26,C3448),INDEX(Demand!$B$3:$B$26,C3448))</f>
        <v>350</v>
      </c>
      <c r="T3448" s="7">
        <f t="shared" si="484"/>
        <v>350</v>
      </c>
      <c r="U3448" s="7">
        <f t="shared" si="485"/>
        <v>1217.6274437068273</v>
      </c>
    </row>
    <row r="3449" spans="1:21" x14ac:dyDescent="0.2">
      <c r="A3449" s="1">
        <v>5</v>
      </c>
      <c r="B3449" s="1">
        <v>24</v>
      </c>
      <c r="C3449" s="1">
        <v>9</v>
      </c>
      <c r="D3449">
        <v>12.3</v>
      </c>
      <c r="E3449">
        <v>10.9</v>
      </c>
      <c r="F3449">
        <v>91</v>
      </c>
      <c r="G3449">
        <v>346</v>
      </c>
      <c r="H3449">
        <v>99</v>
      </c>
      <c r="I3449">
        <v>284</v>
      </c>
      <c r="J3449" s="4">
        <f t="shared" si="480"/>
        <v>110.69225828074762</v>
      </c>
      <c r="K3449" s="4">
        <f t="shared" si="481"/>
        <v>42.345405650496737</v>
      </c>
      <c r="L3449" s="5">
        <f t="shared" si="486"/>
        <v>54.307741719252377</v>
      </c>
      <c r="M3449" s="5">
        <f t="shared" si="487"/>
        <v>8.3454056504967369</v>
      </c>
      <c r="N3449" s="6">
        <f t="shared" si="479"/>
        <v>79.157383625961558</v>
      </c>
      <c r="O3449" s="6">
        <f t="shared" si="482"/>
        <v>259.72333530281588</v>
      </c>
      <c r="P3449" s="6">
        <f>FORECAST(J3449,Inputs!$B$10:$B$18,Inputs!$A$10:$A$18)</f>
        <v>31.580483872969882</v>
      </c>
      <c r="Q3449" s="6">
        <f>IF(Inputs!$D$10="Yes",IF('Hourly Calcs'!P3449&gt;'Hourly Calcs'!K3449,'Hourly Calcs'!O3449,N3449+O3449),N3449+O3449)</f>
        <v>338.88071892877747</v>
      </c>
      <c r="R3449" s="12">
        <f t="shared" si="483"/>
        <v>1610.3611763495505</v>
      </c>
      <c r="S3449" s="1">
        <f>IF(AND(A3449&gt;=5,A3449&lt;=9),INDEX(Demand!$C$3:$C$26,C3449),INDEX(Demand!$B$3:$B$26,C3449))</f>
        <v>350</v>
      </c>
      <c r="T3449" s="7">
        <f t="shared" si="484"/>
        <v>350</v>
      </c>
      <c r="U3449" s="7">
        <f t="shared" si="485"/>
        <v>1260.3611763495505</v>
      </c>
    </row>
    <row r="3450" spans="1:21" x14ac:dyDescent="0.2">
      <c r="A3450" s="1">
        <v>5</v>
      </c>
      <c r="B3450" s="1">
        <v>24</v>
      </c>
      <c r="C3450" s="1">
        <v>10</v>
      </c>
      <c r="D3450">
        <v>12.3</v>
      </c>
      <c r="E3450">
        <v>11.1</v>
      </c>
      <c r="F3450">
        <v>92</v>
      </c>
      <c r="G3450">
        <v>433</v>
      </c>
      <c r="H3450">
        <v>100</v>
      </c>
      <c r="I3450">
        <v>359</v>
      </c>
      <c r="J3450" s="4">
        <f t="shared" si="480"/>
        <v>127.16508644693951</v>
      </c>
      <c r="K3450" s="4">
        <f t="shared" si="481"/>
        <v>50.654003679907795</v>
      </c>
      <c r="L3450" s="5">
        <f t="shared" si="486"/>
        <v>37.834913553060488</v>
      </c>
      <c r="M3450" s="5">
        <f t="shared" si="487"/>
        <v>16.654003679907795</v>
      </c>
      <c r="N3450" s="6">
        <f t="shared" si="479"/>
        <v>92.112155262864889</v>
      </c>
      <c r="O3450" s="6">
        <f t="shared" si="482"/>
        <v>328.31224427362997</v>
      </c>
      <c r="P3450" s="6">
        <f>FORECAST(J3450,Inputs!$B$10:$B$18,Inputs!$A$10:$A$18)</f>
        <v>31.733010059693882</v>
      </c>
      <c r="Q3450" s="6">
        <f>IF(Inputs!$D$10="Yes",IF('Hourly Calcs'!P3450&gt;'Hourly Calcs'!K3450,'Hourly Calcs'!O3450,N3450+O3450),N3450+O3450)</f>
        <v>420.42439953649489</v>
      </c>
      <c r="R3450" s="12">
        <f t="shared" si="483"/>
        <v>1997.8567465974236</v>
      </c>
      <c r="S3450" s="1">
        <f>IF(AND(A3450&gt;=5,A3450&lt;=9),INDEX(Demand!$C$3:$C$26,C3450),INDEX(Demand!$B$3:$B$26,C3450))</f>
        <v>600</v>
      </c>
      <c r="T3450" s="7">
        <f t="shared" si="484"/>
        <v>600</v>
      </c>
      <c r="U3450" s="7">
        <f t="shared" si="485"/>
        <v>1397.8567465974236</v>
      </c>
    </row>
    <row r="3451" spans="1:21" x14ac:dyDescent="0.2">
      <c r="A3451" s="1">
        <v>5</v>
      </c>
      <c r="B3451" s="1">
        <v>24</v>
      </c>
      <c r="C3451" s="1">
        <v>11</v>
      </c>
      <c r="D3451">
        <v>12.8</v>
      </c>
      <c r="E3451">
        <v>11.1</v>
      </c>
      <c r="F3451">
        <v>89</v>
      </c>
      <c r="G3451">
        <v>497</v>
      </c>
      <c r="H3451">
        <v>123</v>
      </c>
      <c r="I3451">
        <v>395</v>
      </c>
      <c r="J3451" s="4">
        <f t="shared" si="480"/>
        <v>148.43945930027814</v>
      </c>
      <c r="K3451" s="4">
        <f t="shared" si="481"/>
        <v>57.054680789458679</v>
      </c>
      <c r="L3451" s="5">
        <f t="shared" si="486"/>
        <v>16.560540699721855</v>
      </c>
      <c r="M3451" s="5">
        <f t="shared" si="487"/>
        <v>23.054680789458679</v>
      </c>
      <c r="N3451" s="6">
        <f t="shared" si="479"/>
        <v>121.42754383864542</v>
      </c>
      <c r="O3451" s="6">
        <f t="shared" si="482"/>
        <v>361.23492057962073</v>
      </c>
      <c r="P3451" s="6">
        <f>FORECAST(J3451,Inputs!$B$10:$B$18,Inputs!$A$10:$A$18)</f>
        <v>31.929994993521092</v>
      </c>
      <c r="Q3451" s="6">
        <f>IF(Inputs!$D$10="Yes",IF('Hourly Calcs'!P3451&gt;'Hourly Calcs'!K3451,'Hourly Calcs'!O3451,N3451+O3451),N3451+O3451)</f>
        <v>482.66246441826615</v>
      </c>
      <c r="R3451" s="12">
        <f t="shared" si="483"/>
        <v>2293.6120309156008</v>
      </c>
      <c r="S3451" s="1">
        <f>IF(AND(A3451&gt;=5,A3451&lt;=9),INDEX(Demand!$C$3:$C$26,C3451),INDEX(Demand!$B$3:$B$26,C3451))</f>
        <v>600</v>
      </c>
      <c r="T3451" s="7">
        <f t="shared" si="484"/>
        <v>600</v>
      </c>
      <c r="U3451" s="7">
        <f t="shared" si="485"/>
        <v>1693.6120309156008</v>
      </c>
    </row>
    <row r="3452" spans="1:21" x14ac:dyDescent="0.2">
      <c r="A3452" s="1">
        <v>5</v>
      </c>
      <c r="B3452" s="1">
        <v>24</v>
      </c>
      <c r="C3452" s="1">
        <v>12</v>
      </c>
      <c r="D3452">
        <v>13.7</v>
      </c>
      <c r="E3452">
        <v>11.3</v>
      </c>
      <c r="F3452">
        <v>85</v>
      </c>
      <c r="G3452">
        <v>795</v>
      </c>
      <c r="H3452">
        <v>525</v>
      </c>
      <c r="I3452">
        <v>338</v>
      </c>
      <c r="J3452" s="4">
        <f t="shared" si="480"/>
        <v>174.86114353071514</v>
      </c>
      <c r="K3452" s="4">
        <f t="shared" si="481"/>
        <v>60.075929093862385</v>
      </c>
      <c r="L3452" s="5">
        <f t="shared" si="486"/>
        <v>9.8611435307151396</v>
      </c>
      <c r="M3452" s="5">
        <f t="shared" si="487"/>
        <v>26.075929093862385</v>
      </c>
      <c r="N3452" s="6">
        <f t="shared" si="479"/>
        <v>521.50842180263942</v>
      </c>
      <c r="O3452" s="6">
        <f t="shared" si="482"/>
        <v>309.10734976180203</v>
      </c>
      <c r="P3452" s="6">
        <f>FORECAST(J3452,Inputs!$B$10:$B$18,Inputs!$A$10:$A$18)</f>
        <v>32.174640217876991</v>
      </c>
      <c r="Q3452" s="6">
        <f>IF(Inputs!$D$10="Yes",IF('Hourly Calcs'!P3452&gt;'Hourly Calcs'!K3452,'Hourly Calcs'!O3452,N3452+O3452),N3452+O3452)</f>
        <v>830.6157715644415</v>
      </c>
      <c r="R3452" s="12">
        <f t="shared" si="483"/>
        <v>3947.0861464742256</v>
      </c>
      <c r="S3452" s="1">
        <f>IF(AND(A3452&gt;=5,A3452&lt;=9),INDEX(Demand!$C$3:$C$26,C3452),INDEX(Demand!$B$3:$B$26,C3452))</f>
        <v>600</v>
      </c>
      <c r="T3452" s="7">
        <f t="shared" si="484"/>
        <v>600</v>
      </c>
      <c r="U3452" s="7">
        <f t="shared" si="485"/>
        <v>3347.0861464742256</v>
      </c>
    </row>
    <row r="3453" spans="1:21" x14ac:dyDescent="0.2">
      <c r="A3453" s="1">
        <v>5</v>
      </c>
      <c r="B3453" s="1">
        <v>24</v>
      </c>
      <c r="C3453" s="1">
        <v>13</v>
      </c>
      <c r="D3453">
        <v>13.7</v>
      </c>
      <c r="E3453">
        <v>10.9</v>
      </c>
      <c r="F3453">
        <v>83</v>
      </c>
      <c r="G3453">
        <v>703</v>
      </c>
      <c r="H3453">
        <v>365</v>
      </c>
      <c r="I3453">
        <v>384</v>
      </c>
      <c r="J3453" s="4">
        <f t="shared" si="480"/>
        <v>202.40157158304177</v>
      </c>
      <c r="K3453" s="4">
        <f t="shared" si="481"/>
        <v>58.644705203841646</v>
      </c>
      <c r="L3453" s="5">
        <f t="shared" si="486"/>
        <v>37.401571583041772</v>
      </c>
      <c r="M3453" s="5">
        <f t="shared" si="487"/>
        <v>24.644705203841646</v>
      </c>
      <c r="N3453" s="6">
        <f t="shared" si="479"/>
        <v>342.77527961742311</v>
      </c>
      <c r="O3453" s="6">
        <f t="shared" si="482"/>
        <v>351.17521393056802</v>
      </c>
      <c r="P3453" s="6">
        <f>FORECAST(J3453,Inputs!$B$10:$B$18,Inputs!$A$10:$A$18)</f>
        <v>32.429644181324456</v>
      </c>
      <c r="Q3453" s="6">
        <f>IF(Inputs!$D$10="Yes",IF('Hourly Calcs'!P3453&gt;'Hourly Calcs'!K3453,'Hourly Calcs'!O3453,N3453+O3453),N3453+O3453)</f>
        <v>693.95049354799107</v>
      </c>
      <c r="R3453" s="12">
        <f t="shared" si="483"/>
        <v>3297.6527453400536</v>
      </c>
      <c r="S3453" s="1">
        <f>IF(AND(A3453&gt;=5,A3453&lt;=9),INDEX(Demand!$C$3:$C$26,C3453),INDEX(Demand!$B$3:$B$26,C3453))</f>
        <v>600</v>
      </c>
      <c r="T3453" s="7">
        <f t="shared" si="484"/>
        <v>600</v>
      </c>
      <c r="U3453" s="7">
        <f t="shared" si="485"/>
        <v>2697.6527453400536</v>
      </c>
    </row>
    <row r="3454" spans="1:21" x14ac:dyDescent="0.2">
      <c r="A3454" s="1">
        <v>5</v>
      </c>
      <c r="B3454" s="1">
        <v>24</v>
      </c>
      <c r="C3454" s="1">
        <v>14</v>
      </c>
      <c r="D3454">
        <v>14.3</v>
      </c>
      <c r="E3454">
        <v>9</v>
      </c>
      <c r="F3454">
        <v>70</v>
      </c>
      <c r="G3454">
        <v>666</v>
      </c>
      <c r="H3454">
        <v>345</v>
      </c>
      <c r="I3454">
        <v>378</v>
      </c>
      <c r="J3454" s="4">
        <f t="shared" si="480"/>
        <v>225.7179341257455</v>
      </c>
      <c r="K3454" s="4">
        <f t="shared" si="481"/>
        <v>53.309887686201009</v>
      </c>
      <c r="L3454" s="5">
        <f t="shared" si="486"/>
        <v>60.717934125745501</v>
      </c>
      <c r="M3454" s="5">
        <f t="shared" si="487"/>
        <v>19.309887686201009</v>
      </c>
      <c r="N3454" s="6">
        <f t="shared" si="479"/>
        <v>285.7304372204992</v>
      </c>
      <c r="O3454" s="6">
        <f t="shared" si="482"/>
        <v>345.68810121290289</v>
      </c>
      <c r="P3454" s="6">
        <f>FORECAST(J3454,Inputs!$B$10:$B$18,Inputs!$A$10:$A$18)</f>
        <v>32.645536427090235</v>
      </c>
      <c r="Q3454" s="6">
        <f>IF(Inputs!$D$10="Yes",IF('Hourly Calcs'!P3454&gt;'Hourly Calcs'!K3454,'Hourly Calcs'!O3454,N3454+O3454),N3454+O3454)</f>
        <v>631.41853843340209</v>
      </c>
      <c r="R3454" s="12">
        <f t="shared" si="483"/>
        <v>3000.5008946355265</v>
      </c>
      <c r="S3454" s="1">
        <f>IF(AND(A3454&gt;=5,A3454&lt;=9),INDEX(Demand!$C$3:$C$26,C3454),INDEX(Demand!$B$3:$B$26,C3454))</f>
        <v>600</v>
      </c>
      <c r="T3454" s="7">
        <f t="shared" si="484"/>
        <v>600</v>
      </c>
      <c r="U3454" s="7">
        <f t="shared" si="485"/>
        <v>2400.5008946355265</v>
      </c>
    </row>
    <row r="3455" spans="1:21" x14ac:dyDescent="0.2">
      <c r="A3455" s="1">
        <v>5</v>
      </c>
      <c r="B3455" s="1">
        <v>24</v>
      </c>
      <c r="C3455" s="1">
        <v>15</v>
      </c>
      <c r="D3455">
        <v>13.2</v>
      </c>
      <c r="E3455">
        <v>8.8000000000000007</v>
      </c>
      <c r="F3455">
        <v>75</v>
      </c>
      <c r="G3455">
        <v>448</v>
      </c>
      <c r="H3455">
        <v>131</v>
      </c>
      <c r="I3455">
        <v>349</v>
      </c>
      <c r="J3455" s="4">
        <f t="shared" si="480"/>
        <v>243.7687288896293</v>
      </c>
      <c r="K3455" s="4">
        <f t="shared" si="481"/>
        <v>45.56276963154383</v>
      </c>
      <c r="L3455" s="5">
        <f t="shared" si="486"/>
        <v>78.768728889629301</v>
      </c>
      <c r="M3455" s="5">
        <f t="shared" si="487"/>
        <v>11.56276963154383</v>
      </c>
      <c r="N3455" s="6">
        <f t="shared" si="479"/>
        <v>87.534361172211604</v>
      </c>
      <c r="O3455" s="6">
        <f t="shared" si="482"/>
        <v>319.16705641085474</v>
      </c>
      <c r="P3455" s="6">
        <f>FORECAST(J3455,Inputs!$B$10:$B$18,Inputs!$A$10:$A$18)</f>
        <v>32.81267341564471</v>
      </c>
      <c r="Q3455" s="6">
        <f>IF(Inputs!$D$10="Yes",IF('Hourly Calcs'!P3455&gt;'Hourly Calcs'!K3455,'Hourly Calcs'!O3455,N3455+O3455),N3455+O3455)</f>
        <v>406.70141758306636</v>
      </c>
      <c r="R3455" s="12">
        <f t="shared" si="483"/>
        <v>1932.6451363547312</v>
      </c>
      <c r="S3455" s="1">
        <f>IF(AND(A3455&gt;=5,A3455&lt;=9),INDEX(Demand!$C$3:$C$26,C3455),INDEX(Demand!$B$3:$B$26,C3455))</f>
        <v>600</v>
      </c>
      <c r="T3455" s="7">
        <f t="shared" si="484"/>
        <v>600</v>
      </c>
      <c r="U3455" s="7">
        <f t="shared" si="485"/>
        <v>1332.6451363547312</v>
      </c>
    </row>
    <row r="3456" spans="1:21" x14ac:dyDescent="0.2">
      <c r="A3456" s="1">
        <v>5</v>
      </c>
      <c r="B3456" s="1">
        <v>24</v>
      </c>
      <c r="C3456" s="1">
        <v>16</v>
      </c>
      <c r="D3456">
        <v>13.3</v>
      </c>
      <c r="E3456">
        <v>9.4</v>
      </c>
      <c r="F3456">
        <v>77</v>
      </c>
      <c r="G3456">
        <v>180</v>
      </c>
      <c r="H3456">
        <v>1</v>
      </c>
      <c r="I3456">
        <v>179</v>
      </c>
      <c r="J3456" s="4">
        <f t="shared" si="480"/>
        <v>258.11650329817707</v>
      </c>
      <c r="K3456" s="4">
        <f t="shared" si="481"/>
        <v>36.611541215038777</v>
      </c>
      <c r="L3456" s="5">
        <f t="shared" si="486"/>
        <v>0</v>
      </c>
      <c r="M3456" s="5">
        <f t="shared" si="487"/>
        <v>2.6115412150387769</v>
      </c>
      <c r="N3456" s="6">
        <f t="shared" si="479"/>
        <v>0.47002382035495077</v>
      </c>
      <c r="O3456" s="6">
        <f t="shared" si="482"/>
        <v>163.69886274367622</v>
      </c>
      <c r="P3456" s="6">
        <f>FORECAST(J3456,Inputs!$B$10:$B$18,Inputs!$A$10:$A$18)</f>
        <v>32.94552317868682</v>
      </c>
      <c r="Q3456" s="6">
        <f>IF(Inputs!$D$10="Yes",IF('Hourly Calcs'!P3456&gt;'Hourly Calcs'!K3456,'Hourly Calcs'!O3456,N3456+O3456),N3456+O3456)</f>
        <v>164.16888656403117</v>
      </c>
      <c r="R3456" s="12">
        <f t="shared" si="483"/>
        <v>780.13054895227606</v>
      </c>
      <c r="S3456" s="1">
        <f>IF(AND(A3456&gt;=5,A3456&lt;=9),INDEX(Demand!$C$3:$C$26,C3456),INDEX(Demand!$B$3:$B$26,C3456))</f>
        <v>900</v>
      </c>
      <c r="T3456" s="7">
        <f t="shared" si="484"/>
        <v>780.13054895227606</v>
      </c>
      <c r="U3456" s="7">
        <f t="shared" si="485"/>
        <v>0</v>
      </c>
    </row>
    <row r="3457" spans="1:21" x14ac:dyDescent="0.2">
      <c r="A3457" s="1">
        <v>5</v>
      </c>
      <c r="B3457" s="1">
        <v>24</v>
      </c>
      <c r="C3457" s="1">
        <v>17</v>
      </c>
      <c r="D3457">
        <v>13</v>
      </c>
      <c r="E3457">
        <v>9.5</v>
      </c>
      <c r="F3457">
        <v>79</v>
      </c>
      <c r="G3457">
        <v>262</v>
      </c>
      <c r="H3457">
        <v>84</v>
      </c>
      <c r="I3457">
        <v>219</v>
      </c>
      <c r="J3457" s="4">
        <f t="shared" si="480"/>
        <v>270.35422478714992</v>
      </c>
      <c r="K3457" s="4">
        <f t="shared" si="481"/>
        <v>27.196619236496794</v>
      </c>
      <c r="L3457" s="5">
        <f t="shared" si="486"/>
        <v>0</v>
      </c>
      <c r="M3457" s="5">
        <f t="shared" si="487"/>
        <v>6.8033807635032062</v>
      </c>
      <c r="N3457" s="6">
        <f t="shared" si="479"/>
        <v>20.765743431270515</v>
      </c>
      <c r="O3457" s="6">
        <f t="shared" si="482"/>
        <v>200.27961419477705</v>
      </c>
      <c r="P3457" s="6">
        <f>FORECAST(J3457,Inputs!$B$10:$B$18,Inputs!$A$10:$A$18)</f>
        <v>33.058835414695828</v>
      </c>
      <c r="Q3457" s="6">
        <f>IF(Inputs!$D$10="Yes",IF('Hourly Calcs'!P3457&gt;'Hourly Calcs'!K3457,'Hourly Calcs'!O3457,N3457+O3457),N3457+O3457)</f>
        <v>200.27961419477705</v>
      </c>
      <c r="R3457" s="12">
        <f t="shared" si="483"/>
        <v>951.72872665358057</v>
      </c>
      <c r="S3457" s="1">
        <f>IF(AND(A3457&gt;=5,A3457&lt;=9),INDEX(Demand!$C$3:$C$26,C3457),INDEX(Demand!$B$3:$B$26,C3457))</f>
        <v>900</v>
      </c>
      <c r="T3457" s="7">
        <f t="shared" si="484"/>
        <v>900</v>
      </c>
      <c r="U3457" s="7">
        <f t="shared" si="485"/>
        <v>51.728726653580566</v>
      </c>
    </row>
    <row r="3458" spans="1:21" x14ac:dyDescent="0.2">
      <c r="A3458" s="1">
        <v>5</v>
      </c>
      <c r="B3458" s="1">
        <v>24</v>
      </c>
      <c r="C3458" s="1">
        <v>18</v>
      </c>
      <c r="D3458">
        <v>12.8</v>
      </c>
      <c r="E3458">
        <v>9.1999999999999993</v>
      </c>
      <c r="F3458">
        <v>79</v>
      </c>
      <c r="G3458">
        <v>154</v>
      </c>
      <c r="H3458">
        <v>9</v>
      </c>
      <c r="I3458">
        <v>151</v>
      </c>
      <c r="J3458" s="4">
        <f t="shared" si="480"/>
        <v>281.58960602025024</v>
      </c>
      <c r="K3458" s="4">
        <f t="shared" si="481"/>
        <v>17.794176866065428</v>
      </c>
      <c r="L3458" s="5">
        <f t="shared" si="486"/>
        <v>0</v>
      </c>
      <c r="M3458" s="5">
        <f t="shared" si="487"/>
        <v>16.205823133934572</v>
      </c>
      <c r="N3458" s="6">
        <f t="shared" si="479"/>
        <v>0.13530218435526883</v>
      </c>
      <c r="O3458" s="6">
        <f t="shared" si="482"/>
        <v>138.09233672790563</v>
      </c>
      <c r="P3458" s="6">
        <f>FORECAST(J3458,Inputs!$B$10:$B$18,Inputs!$A$10:$A$18)</f>
        <v>33.162866722409724</v>
      </c>
      <c r="Q3458" s="6">
        <f>IF(Inputs!$D$10="Yes",IF('Hourly Calcs'!P3458&gt;'Hourly Calcs'!K3458,'Hourly Calcs'!O3458,N3458+O3458),N3458+O3458)</f>
        <v>138.09233672790563</v>
      </c>
      <c r="R3458" s="12">
        <f t="shared" si="483"/>
        <v>656.21478413100749</v>
      </c>
      <c r="S3458" s="1">
        <f>IF(AND(A3458&gt;=5,A3458&lt;=9),INDEX(Demand!$C$3:$C$26,C3458),INDEX(Demand!$B$3:$B$26,C3458))</f>
        <v>900</v>
      </c>
      <c r="T3458" s="7">
        <f t="shared" si="484"/>
        <v>656.21478413100749</v>
      </c>
      <c r="U3458" s="7">
        <f t="shared" si="485"/>
        <v>0</v>
      </c>
    </row>
    <row r="3459" spans="1:21" x14ac:dyDescent="0.2">
      <c r="A3459" s="1">
        <v>5</v>
      </c>
      <c r="B3459" s="1">
        <v>24</v>
      </c>
      <c r="C3459" s="1">
        <v>19</v>
      </c>
      <c r="D3459">
        <v>12.6</v>
      </c>
      <c r="E3459">
        <v>9.6999999999999993</v>
      </c>
      <c r="F3459">
        <v>82</v>
      </c>
      <c r="G3459">
        <v>29</v>
      </c>
      <c r="H3459">
        <v>0</v>
      </c>
      <c r="I3459">
        <v>29</v>
      </c>
      <c r="J3459" s="4">
        <f t="shared" si="480"/>
        <v>292.57758681147135</v>
      </c>
      <c r="K3459" s="4">
        <f t="shared" si="481"/>
        <v>8.7890669115611928</v>
      </c>
      <c r="L3459" s="5">
        <f t="shared" si="486"/>
        <v>0</v>
      </c>
      <c r="M3459" s="5">
        <f t="shared" si="487"/>
        <v>25.210933088438807</v>
      </c>
      <c r="N3459" s="6">
        <f t="shared" si="479"/>
        <v>0</v>
      </c>
      <c r="O3459" s="6">
        <f t="shared" si="482"/>
        <v>26.521044802048102</v>
      </c>
      <c r="P3459" s="6">
        <f>FORECAST(J3459,Inputs!$B$10:$B$18,Inputs!$A$10:$A$18)</f>
        <v>33.264607285291397</v>
      </c>
      <c r="Q3459" s="6">
        <f>IF(Inputs!$D$10="Yes",IF('Hourly Calcs'!P3459&gt;'Hourly Calcs'!K3459,'Hourly Calcs'!O3459,N3459+O3459),N3459+O3459)</f>
        <v>26.521044802048102</v>
      </c>
      <c r="R3459" s="12">
        <f t="shared" si="483"/>
        <v>126.02800489933257</v>
      </c>
      <c r="S3459" s="1">
        <f>IF(AND(A3459&gt;=5,A3459&lt;=9),INDEX(Demand!$C$3:$C$26,C3459),INDEX(Demand!$B$3:$B$26,C3459))</f>
        <v>900</v>
      </c>
      <c r="T3459" s="7">
        <f t="shared" si="484"/>
        <v>126.02800489933259</v>
      </c>
      <c r="U3459" s="7">
        <f t="shared" si="485"/>
        <v>0</v>
      </c>
    </row>
    <row r="3460" spans="1:21" x14ac:dyDescent="0.2">
      <c r="A3460" s="1">
        <v>5</v>
      </c>
      <c r="B3460" s="1">
        <v>24</v>
      </c>
      <c r="C3460" s="1">
        <v>20</v>
      </c>
      <c r="D3460">
        <v>12</v>
      </c>
      <c r="E3460">
        <v>9.8000000000000007</v>
      </c>
      <c r="F3460">
        <v>86</v>
      </c>
      <c r="G3460">
        <v>4</v>
      </c>
      <c r="H3460">
        <v>0</v>
      </c>
      <c r="I3460">
        <v>4</v>
      </c>
      <c r="J3460" s="4">
        <f t="shared" si="480"/>
        <v>303.86580178023087</v>
      </c>
      <c r="K3460" s="4">
        <f t="shared" si="481"/>
        <v>0.77559398438435778</v>
      </c>
      <c r="L3460" s="5">
        <f t="shared" si="486"/>
        <v>0</v>
      </c>
      <c r="M3460" s="5">
        <f t="shared" si="487"/>
        <v>33.224406015615642</v>
      </c>
      <c r="N3460" s="6">
        <f t="shared" si="479"/>
        <v>0</v>
      </c>
      <c r="O3460" s="6">
        <f t="shared" si="482"/>
        <v>3.6580751451100832</v>
      </c>
      <c r="P3460" s="6">
        <f>FORECAST(J3460,Inputs!$B$10:$B$18,Inputs!$A$10:$A$18)</f>
        <v>33.369127794261395</v>
      </c>
      <c r="Q3460" s="6">
        <f>IF(Inputs!$D$10="Yes",IF('Hourly Calcs'!P3460&gt;'Hourly Calcs'!K3460,'Hourly Calcs'!O3460,N3460+O3460),N3460+O3460)</f>
        <v>3.6580751451100832</v>
      </c>
      <c r="R3460" s="12">
        <f t="shared" si="483"/>
        <v>17.383173089563115</v>
      </c>
      <c r="S3460" s="1">
        <f>IF(AND(A3460&gt;=5,A3460&lt;=9),INDEX(Demand!$C$3:$C$26,C3460),INDEX(Demand!$B$3:$B$26,C3460))</f>
        <v>800</v>
      </c>
      <c r="T3460" s="7">
        <f t="shared" si="484"/>
        <v>17.383173089563115</v>
      </c>
      <c r="U3460" s="7">
        <f t="shared" si="485"/>
        <v>0</v>
      </c>
    </row>
    <row r="3461" spans="1:21" x14ac:dyDescent="0.2">
      <c r="A3461" s="1">
        <v>5</v>
      </c>
      <c r="B3461" s="1">
        <v>24</v>
      </c>
      <c r="C3461" s="1">
        <v>21</v>
      </c>
      <c r="D3461">
        <v>11.9</v>
      </c>
      <c r="E3461">
        <v>9.3000000000000007</v>
      </c>
      <c r="F3461">
        <v>84</v>
      </c>
      <c r="G3461">
        <v>0</v>
      </c>
      <c r="H3461">
        <v>0</v>
      </c>
      <c r="I3461">
        <v>0</v>
      </c>
      <c r="J3461" s="4">
        <f t="shared" si="480"/>
        <v>315.85895642168396</v>
      </c>
      <c r="K3461" s="4">
        <f t="shared" si="481"/>
        <v>-6.8886334288406204</v>
      </c>
      <c r="L3461" s="5">
        <f t="shared" si="486"/>
        <v>0</v>
      </c>
      <c r="M3461" s="5">
        <f t="shared" si="487"/>
        <v>0</v>
      </c>
      <c r="N3461" s="6">
        <f t="shared" si="479"/>
        <v>0</v>
      </c>
      <c r="O3461" s="6">
        <f t="shared" si="482"/>
        <v>0</v>
      </c>
      <c r="P3461" s="6">
        <f>FORECAST(J3461,Inputs!$B$10:$B$18,Inputs!$A$10:$A$18)</f>
        <v>33.480175522422996</v>
      </c>
      <c r="Q3461" s="6">
        <f>IF(Inputs!$D$10="Yes",IF('Hourly Calcs'!P3461&gt;'Hourly Calcs'!K3461,'Hourly Calcs'!O3461,N3461+O3461),N3461+O3461)</f>
        <v>0</v>
      </c>
      <c r="R3461" s="12">
        <f t="shared" si="483"/>
        <v>0</v>
      </c>
      <c r="S3461" s="1">
        <f>IF(AND(A3461&gt;=5,A3461&lt;=9),INDEX(Demand!$C$3:$C$26,C3461),INDEX(Demand!$B$3:$B$26,C3461))</f>
        <v>700</v>
      </c>
      <c r="T3461" s="7">
        <f t="shared" si="484"/>
        <v>0</v>
      </c>
      <c r="U3461" s="7">
        <f t="shared" si="485"/>
        <v>0</v>
      </c>
    </row>
    <row r="3462" spans="1:21" x14ac:dyDescent="0.2">
      <c r="A3462" s="1">
        <v>5</v>
      </c>
      <c r="B3462" s="1">
        <v>24</v>
      </c>
      <c r="C3462" s="1">
        <v>22</v>
      </c>
      <c r="D3462">
        <v>12.6</v>
      </c>
      <c r="E3462">
        <v>10.8</v>
      </c>
      <c r="F3462">
        <v>89</v>
      </c>
      <c r="G3462">
        <v>0</v>
      </c>
      <c r="H3462">
        <v>0</v>
      </c>
      <c r="I3462">
        <v>0</v>
      </c>
      <c r="J3462" s="4">
        <f t="shared" si="480"/>
        <v>328.8037371921265</v>
      </c>
      <c r="K3462" s="4">
        <f t="shared" si="481"/>
        <v>-12.704124585393799</v>
      </c>
      <c r="L3462" s="5">
        <f t="shared" si="486"/>
        <v>0</v>
      </c>
      <c r="M3462" s="5">
        <f t="shared" si="487"/>
        <v>0</v>
      </c>
      <c r="N3462" s="6">
        <f t="shared" si="479"/>
        <v>0</v>
      </c>
      <c r="O3462" s="6">
        <f t="shared" si="482"/>
        <v>0</v>
      </c>
      <c r="P3462" s="6">
        <f>FORECAST(J3462,Inputs!$B$10:$B$18,Inputs!$A$10:$A$18)</f>
        <v>33.600034603630796</v>
      </c>
      <c r="Q3462" s="6">
        <f>IF(Inputs!$D$10="Yes",IF('Hourly Calcs'!P3462&gt;'Hourly Calcs'!K3462,'Hourly Calcs'!O3462,N3462+O3462),N3462+O3462)</f>
        <v>0</v>
      </c>
      <c r="R3462" s="12">
        <f t="shared" si="483"/>
        <v>0</v>
      </c>
      <c r="S3462" s="1">
        <f>IF(AND(A3462&gt;=5,A3462&lt;=9),INDEX(Demand!$C$3:$C$26,C3462),INDEX(Demand!$B$3:$B$26,C3462))</f>
        <v>600</v>
      </c>
      <c r="T3462" s="7">
        <f t="shared" si="484"/>
        <v>0</v>
      </c>
      <c r="U3462" s="7">
        <f t="shared" si="485"/>
        <v>0</v>
      </c>
    </row>
    <row r="3463" spans="1:21" x14ac:dyDescent="0.2">
      <c r="A3463" s="1">
        <v>5</v>
      </c>
      <c r="B3463" s="1">
        <v>24</v>
      </c>
      <c r="C3463" s="1">
        <v>23</v>
      </c>
      <c r="D3463">
        <v>12.5</v>
      </c>
      <c r="E3463">
        <v>10.6</v>
      </c>
      <c r="F3463">
        <v>88</v>
      </c>
      <c r="G3463">
        <v>0</v>
      </c>
      <c r="H3463">
        <v>0</v>
      </c>
      <c r="I3463">
        <v>0</v>
      </c>
      <c r="J3463" s="4">
        <f t="shared" si="480"/>
        <v>342.71285062327127</v>
      </c>
      <c r="K3463" s="4">
        <f t="shared" si="481"/>
        <v>-16.602719664270779</v>
      </c>
      <c r="L3463" s="5">
        <f t="shared" si="486"/>
        <v>0</v>
      </c>
      <c r="M3463" s="5">
        <f t="shared" si="487"/>
        <v>0</v>
      </c>
      <c r="N3463" s="6">
        <f t="shared" si="479"/>
        <v>0</v>
      </c>
      <c r="O3463" s="6">
        <f t="shared" si="482"/>
        <v>0</v>
      </c>
      <c r="P3463" s="6">
        <f>FORECAST(J3463,Inputs!$B$10:$B$18,Inputs!$A$10:$A$18)</f>
        <v>33.728822690956214</v>
      </c>
      <c r="Q3463" s="6">
        <f>IF(Inputs!$D$10="Yes",IF('Hourly Calcs'!P3463&gt;'Hourly Calcs'!K3463,'Hourly Calcs'!O3463,N3463+O3463),N3463+O3463)</f>
        <v>0</v>
      </c>
      <c r="R3463" s="12">
        <f t="shared" si="483"/>
        <v>0</v>
      </c>
      <c r="S3463" s="1">
        <f>IF(AND(A3463&gt;=5,A3463&lt;=9),INDEX(Demand!$C$3:$C$26,C3463),INDEX(Demand!$B$3:$B$26,C3463))</f>
        <v>500</v>
      </c>
      <c r="T3463" s="7">
        <f t="shared" si="484"/>
        <v>0</v>
      </c>
      <c r="U3463" s="7">
        <f t="shared" si="485"/>
        <v>0</v>
      </c>
    </row>
    <row r="3464" spans="1:21" x14ac:dyDescent="0.2">
      <c r="A3464" s="1">
        <v>5</v>
      </c>
      <c r="B3464" s="1">
        <v>24</v>
      </c>
      <c r="C3464" s="1">
        <v>24</v>
      </c>
      <c r="D3464">
        <v>12.4</v>
      </c>
      <c r="E3464">
        <v>10.5</v>
      </c>
      <c r="F3464">
        <v>88</v>
      </c>
      <c r="G3464">
        <v>0</v>
      </c>
      <c r="H3464">
        <v>0</v>
      </c>
      <c r="I3464">
        <v>0</v>
      </c>
      <c r="J3464" s="4">
        <f t="shared" si="480"/>
        <v>357.2918983102179</v>
      </c>
      <c r="K3464" s="4">
        <f t="shared" si="481"/>
        <v>-18.246723584930209</v>
      </c>
      <c r="L3464" s="5">
        <f t="shared" si="486"/>
        <v>0</v>
      </c>
      <c r="M3464" s="5">
        <f t="shared" si="487"/>
        <v>0</v>
      </c>
      <c r="N3464" s="6">
        <f t="shared" si="479"/>
        <v>0</v>
      </c>
      <c r="O3464" s="6">
        <f t="shared" si="482"/>
        <v>0</v>
      </c>
      <c r="P3464" s="6">
        <f>FORECAST(J3464,Inputs!$B$10:$B$18,Inputs!$A$10:$A$18)</f>
        <v>33.863813873242755</v>
      </c>
      <c r="Q3464" s="6">
        <f>IF(Inputs!$D$10="Yes",IF('Hourly Calcs'!P3464&gt;'Hourly Calcs'!K3464,'Hourly Calcs'!O3464,N3464+O3464),N3464+O3464)</f>
        <v>0</v>
      </c>
      <c r="R3464" s="12">
        <f t="shared" si="483"/>
        <v>0</v>
      </c>
      <c r="S3464" s="1">
        <f>IF(AND(A3464&gt;=5,A3464&lt;=9),INDEX(Demand!$C$3:$C$26,C3464),INDEX(Demand!$B$3:$B$26,C3464))</f>
        <v>400</v>
      </c>
      <c r="T3464" s="7">
        <f t="shared" si="484"/>
        <v>0</v>
      </c>
      <c r="U3464" s="7">
        <f t="shared" si="485"/>
        <v>0</v>
      </c>
    </row>
    <row r="3465" spans="1:21" x14ac:dyDescent="0.2">
      <c r="A3465" s="1">
        <v>5</v>
      </c>
      <c r="B3465" s="1">
        <v>25</v>
      </c>
      <c r="C3465" s="1">
        <v>1</v>
      </c>
      <c r="D3465">
        <v>12.1</v>
      </c>
      <c r="E3465">
        <v>10.3</v>
      </c>
      <c r="F3465">
        <v>89</v>
      </c>
      <c r="G3465">
        <v>0</v>
      </c>
      <c r="H3465">
        <v>0</v>
      </c>
      <c r="I3465">
        <v>0</v>
      </c>
      <c r="J3465" s="4">
        <f t="shared" si="480"/>
        <v>11.984021938823332</v>
      </c>
      <c r="K3465" s="4">
        <f t="shared" si="481"/>
        <v>-17.47006139154513</v>
      </c>
      <c r="L3465" s="5">
        <f t="shared" si="486"/>
        <v>0</v>
      </c>
      <c r="M3465" s="5">
        <f t="shared" si="487"/>
        <v>0</v>
      </c>
      <c r="N3465" s="6">
        <f t="shared" ref="N3465:N3528" si="488">H3465*MAX(0,COS(2*ASIN(SQRT(SIN(RADIANS($B$4))^2+COS(RADIANS($K3465))^2-2*SIN(RADIANS($B$4))*COS(RADIANS($K3465))*COS(RADIANS($J3465-$B$5))+(SIN(RADIANS($K3465))-COS(RADIANS($B$4)))^2)/2)))</f>
        <v>0</v>
      </c>
      <c r="O3465" s="6">
        <f t="shared" si="482"/>
        <v>0</v>
      </c>
      <c r="P3465" s="6">
        <f>FORECAST(J3465,Inputs!$B$10:$B$18,Inputs!$A$10:$A$18)</f>
        <v>30.66651872165577</v>
      </c>
      <c r="Q3465" s="6">
        <f>IF(Inputs!$D$10="Yes",IF('Hourly Calcs'!P3465&gt;'Hourly Calcs'!K3465,'Hourly Calcs'!O3465,N3465+O3465),N3465+O3465)</f>
        <v>0</v>
      </c>
      <c r="R3465" s="12">
        <f t="shared" si="483"/>
        <v>0</v>
      </c>
      <c r="S3465" s="1">
        <f>IF(AND(A3465&gt;=5,A3465&lt;=9),INDEX(Demand!$C$3:$C$26,C3465),INDEX(Demand!$B$3:$B$26,C3465))</f>
        <v>350</v>
      </c>
      <c r="T3465" s="7">
        <f t="shared" si="484"/>
        <v>0</v>
      </c>
      <c r="U3465" s="7">
        <f t="shared" si="485"/>
        <v>0</v>
      </c>
    </row>
    <row r="3466" spans="1:21" x14ac:dyDescent="0.2">
      <c r="A3466" s="1">
        <v>5</v>
      </c>
      <c r="B3466" s="1">
        <v>25</v>
      </c>
      <c r="C3466" s="1">
        <v>2</v>
      </c>
      <c r="D3466">
        <v>12.1</v>
      </c>
      <c r="E3466">
        <v>10.3</v>
      </c>
      <c r="F3466">
        <v>89</v>
      </c>
      <c r="G3466">
        <v>0</v>
      </c>
      <c r="H3466">
        <v>0</v>
      </c>
      <c r="I3466">
        <v>0</v>
      </c>
      <c r="J3466" s="4">
        <f t="shared" ref="J3466:J3529" si="489">solarazimuth($B$2,$B$3,$B$1,A3466,B3466,C3466,0,0,0,0)</f>
        <v>26.183513793162462</v>
      </c>
      <c r="K3466" s="4">
        <f t="shared" ref="K3466:K3529" si="490">solarelevation($B$2,$B$3,$B$1,A3466,B3466,C3466,0,0,0,0)</f>
        <v>-14.352756315323703</v>
      </c>
      <c r="L3466" s="5">
        <f t="shared" si="486"/>
        <v>0</v>
      </c>
      <c r="M3466" s="5">
        <f t="shared" si="487"/>
        <v>0</v>
      </c>
      <c r="N3466" s="6">
        <f t="shared" si="488"/>
        <v>0</v>
      </c>
      <c r="O3466" s="6">
        <f t="shared" ref="O3466:O3529" si="491">$I3466*(1+COS(RADIANS($B$4)))/2</f>
        <v>0</v>
      </c>
      <c r="P3466" s="6">
        <f>FORECAST(J3466,Inputs!$B$10:$B$18,Inputs!$A$10:$A$18)</f>
        <v>30.797995498084834</v>
      </c>
      <c r="Q3466" s="6">
        <f>IF(Inputs!$D$10="Yes",IF('Hourly Calcs'!P3466&gt;'Hourly Calcs'!K3466,'Hourly Calcs'!O3466,N3466+O3466),N3466+O3466)</f>
        <v>0</v>
      </c>
      <c r="R3466" s="12">
        <f t="shared" ref="R3466:R3529" si="492">$B$6*$E$1*Q3466</f>
        <v>0</v>
      </c>
      <c r="S3466" s="1">
        <f>IF(AND(A3466&gt;=5,A3466&lt;=9),INDEX(Demand!$C$3:$C$26,C3466),INDEX(Demand!$B$3:$B$26,C3466))</f>
        <v>350</v>
      </c>
      <c r="T3466" s="7">
        <f t="shared" ref="T3466:T3529" si="493">S3466-MAX(0,S3466-R3466)</f>
        <v>0</v>
      </c>
      <c r="U3466" s="7">
        <f t="shared" ref="U3466:U3529" si="494">MAX(0,R3466-S3466)</f>
        <v>0</v>
      </c>
    </row>
    <row r="3467" spans="1:21" x14ac:dyDescent="0.2">
      <c r="A3467" s="1">
        <v>5</v>
      </c>
      <c r="B3467" s="1">
        <v>25</v>
      </c>
      <c r="C3467" s="1">
        <v>3</v>
      </c>
      <c r="D3467">
        <v>11.9</v>
      </c>
      <c r="E3467">
        <v>10.199999999999999</v>
      </c>
      <c r="F3467">
        <v>89</v>
      </c>
      <c r="G3467">
        <v>0</v>
      </c>
      <c r="H3467">
        <v>0</v>
      </c>
      <c r="I3467">
        <v>0</v>
      </c>
      <c r="J3467" s="4">
        <f t="shared" si="489"/>
        <v>39.486295009015294</v>
      </c>
      <c r="K3467" s="4">
        <f t="shared" si="490"/>
        <v>-9.184979998570995</v>
      </c>
      <c r="L3467" s="5">
        <f t="shared" si="486"/>
        <v>0</v>
      </c>
      <c r="M3467" s="5">
        <f t="shared" si="487"/>
        <v>0</v>
      </c>
      <c r="N3467" s="6">
        <f t="shared" si="488"/>
        <v>0</v>
      </c>
      <c r="O3467" s="6">
        <f t="shared" si="491"/>
        <v>0</v>
      </c>
      <c r="P3467" s="6">
        <f>FORECAST(J3467,Inputs!$B$10:$B$18,Inputs!$A$10:$A$18)</f>
        <v>30.921169398231623</v>
      </c>
      <c r="Q3467" s="6">
        <f>IF(Inputs!$D$10="Yes",IF('Hourly Calcs'!P3467&gt;'Hourly Calcs'!K3467,'Hourly Calcs'!O3467,N3467+O3467),N3467+O3467)</f>
        <v>0</v>
      </c>
      <c r="R3467" s="12">
        <f t="shared" si="492"/>
        <v>0</v>
      </c>
      <c r="S3467" s="1">
        <f>IF(AND(A3467&gt;=5,A3467&lt;=9),INDEX(Demand!$C$3:$C$26,C3467),INDEX(Demand!$B$3:$B$26,C3467))</f>
        <v>350</v>
      </c>
      <c r="T3467" s="7">
        <f t="shared" si="493"/>
        <v>0</v>
      </c>
      <c r="U3467" s="7">
        <f t="shared" si="494"/>
        <v>0</v>
      </c>
    </row>
    <row r="3468" spans="1:21" x14ac:dyDescent="0.2">
      <c r="A3468" s="1">
        <v>5</v>
      </c>
      <c r="B3468" s="1">
        <v>25</v>
      </c>
      <c r="C3468" s="1">
        <v>4</v>
      </c>
      <c r="D3468">
        <v>11.7</v>
      </c>
      <c r="E3468">
        <v>10.5</v>
      </c>
      <c r="F3468">
        <v>92</v>
      </c>
      <c r="G3468">
        <v>0</v>
      </c>
      <c r="H3468">
        <v>0</v>
      </c>
      <c r="I3468">
        <v>0</v>
      </c>
      <c r="J3468" s="4">
        <f t="shared" si="489"/>
        <v>51.798588670179214</v>
      </c>
      <c r="K3468" s="4">
        <f t="shared" si="490"/>
        <v>-2.2939114369746676</v>
      </c>
      <c r="L3468" s="5">
        <f t="shared" si="486"/>
        <v>0</v>
      </c>
      <c r="M3468" s="5">
        <f t="shared" si="487"/>
        <v>0</v>
      </c>
      <c r="N3468" s="6">
        <f t="shared" si="488"/>
        <v>0</v>
      </c>
      <c r="O3468" s="6">
        <f t="shared" si="491"/>
        <v>0</v>
      </c>
      <c r="P3468" s="6">
        <f>FORECAST(J3468,Inputs!$B$10:$B$18,Inputs!$A$10:$A$18)</f>
        <v>31.035172117316471</v>
      </c>
      <c r="Q3468" s="6">
        <f>IF(Inputs!$D$10="Yes",IF('Hourly Calcs'!P3468&gt;'Hourly Calcs'!K3468,'Hourly Calcs'!O3468,N3468+O3468),N3468+O3468)</f>
        <v>0</v>
      </c>
      <c r="R3468" s="12">
        <f t="shared" si="492"/>
        <v>0</v>
      </c>
      <c r="S3468" s="1">
        <f>IF(AND(A3468&gt;=5,A3468&lt;=9),INDEX(Demand!$C$3:$C$26,C3468),INDEX(Demand!$B$3:$B$26,C3468))</f>
        <v>350</v>
      </c>
      <c r="T3468" s="7">
        <f t="shared" si="493"/>
        <v>0</v>
      </c>
      <c r="U3468" s="7">
        <f t="shared" si="494"/>
        <v>0</v>
      </c>
    </row>
    <row r="3469" spans="1:21" x14ac:dyDescent="0.2">
      <c r="A3469" s="1">
        <v>5</v>
      </c>
      <c r="B3469" s="1">
        <v>25</v>
      </c>
      <c r="C3469" s="1">
        <v>5</v>
      </c>
      <c r="D3469">
        <v>11.6</v>
      </c>
      <c r="E3469">
        <v>10.6</v>
      </c>
      <c r="F3469">
        <v>94</v>
      </c>
      <c r="G3469">
        <v>5</v>
      </c>
      <c r="H3469">
        <v>0</v>
      </c>
      <c r="I3469">
        <v>5</v>
      </c>
      <c r="J3469" s="4">
        <f t="shared" si="489"/>
        <v>63.292579354749165</v>
      </c>
      <c r="K3469" s="4">
        <f t="shared" si="490"/>
        <v>5.7259374891711872</v>
      </c>
      <c r="L3469" s="5">
        <f t="shared" si="486"/>
        <v>0</v>
      </c>
      <c r="M3469" s="5">
        <f t="shared" si="487"/>
        <v>28.274062510828813</v>
      </c>
      <c r="N3469" s="6">
        <f t="shared" si="488"/>
        <v>0</v>
      </c>
      <c r="O3469" s="6">
        <f t="shared" si="491"/>
        <v>4.5725939313876038</v>
      </c>
      <c r="P3469" s="6">
        <f>FORECAST(J3469,Inputs!$B$10:$B$18,Inputs!$A$10:$A$18)</f>
        <v>31.141597956988416</v>
      </c>
      <c r="Q3469" s="6">
        <f>IF(Inputs!$D$10="Yes",IF('Hourly Calcs'!P3469&gt;'Hourly Calcs'!K3469,'Hourly Calcs'!O3469,N3469+O3469),N3469+O3469)</f>
        <v>4.5725939313876038</v>
      </c>
      <c r="R3469" s="12">
        <f t="shared" si="492"/>
        <v>21.728966361953894</v>
      </c>
      <c r="S3469" s="1">
        <f>IF(AND(A3469&gt;=5,A3469&lt;=9),INDEX(Demand!$C$3:$C$26,C3469),INDEX(Demand!$B$3:$B$26,C3469))</f>
        <v>350</v>
      </c>
      <c r="T3469" s="7">
        <f t="shared" si="493"/>
        <v>21.728966361953894</v>
      </c>
      <c r="U3469" s="7">
        <f t="shared" si="494"/>
        <v>0</v>
      </c>
    </row>
    <row r="3470" spans="1:21" x14ac:dyDescent="0.2">
      <c r="A3470" s="1">
        <v>5</v>
      </c>
      <c r="B3470" s="1">
        <v>25</v>
      </c>
      <c r="C3470" s="1">
        <v>6</v>
      </c>
      <c r="D3470">
        <v>11.9</v>
      </c>
      <c r="E3470">
        <v>10.6</v>
      </c>
      <c r="F3470">
        <v>92</v>
      </c>
      <c r="G3470">
        <v>47</v>
      </c>
      <c r="H3470">
        <v>0</v>
      </c>
      <c r="I3470">
        <v>47</v>
      </c>
      <c r="J3470" s="4">
        <f t="shared" si="489"/>
        <v>74.320545647372043</v>
      </c>
      <c r="K3470" s="4">
        <f t="shared" si="490"/>
        <v>14.48567446342777</v>
      </c>
      <c r="L3470" s="5">
        <f t="shared" si="486"/>
        <v>0</v>
      </c>
      <c r="M3470" s="5">
        <f t="shared" si="487"/>
        <v>19.51432553657223</v>
      </c>
      <c r="N3470" s="6">
        <f t="shared" si="488"/>
        <v>0</v>
      </c>
      <c r="O3470" s="6">
        <f t="shared" si="491"/>
        <v>42.982382955043477</v>
      </c>
      <c r="P3470" s="6">
        <f>FORECAST(J3470,Inputs!$B$10:$B$18,Inputs!$A$10:$A$18)</f>
        <v>31.243708755994184</v>
      </c>
      <c r="Q3470" s="6">
        <f>IF(Inputs!$D$10="Yes",IF('Hourly Calcs'!P3470&gt;'Hourly Calcs'!K3470,'Hourly Calcs'!O3470,N3470+O3470),N3470+O3470)</f>
        <v>42.982382955043477</v>
      </c>
      <c r="R3470" s="12">
        <f t="shared" si="492"/>
        <v>204.25228380236661</v>
      </c>
      <c r="S3470" s="1">
        <f>IF(AND(A3470&gt;=5,A3470&lt;=9),INDEX(Demand!$C$3:$C$26,C3470),INDEX(Demand!$B$3:$B$26,C3470))</f>
        <v>350</v>
      </c>
      <c r="T3470" s="7">
        <f t="shared" si="493"/>
        <v>204.25228380236661</v>
      </c>
      <c r="U3470" s="7">
        <f t="shared" si="494"/>
        <v>0</v>
      </c>
    </row>
    <row r="3471" spans="1:21" x14ac:dyDescent="0.2">
      <c r="A3471" s="1">
        <v>5</v>
      </c>
      <c r="B3471" s="1">
        <v>25</v>
      </c>
      <c r="C3471" s="1">
        <v>7</v>
      </c>
      <c r="D3471">
        <v>12.2</v>
      </c>
      <c r="E3471">
        <v>11</v>
      </c>
      <c r="F3471">
        <v>92</v>
      </c>
      <c r="G3471">
        <v>136</v>
      </c>
      <c r="H3471">
        <v>15</v>
      </c>
      <c r="I3471">
        <v>131</v>
      </c>
      <c r="J3471" s="4">
        <f t="shared" si="489"/>
        <v>85.374104813023934</v>
      </c>
      <c r="K3471" s="4">
        <f t="shared" si="490"/>
        <v>23.796050414491603</v>
      </c>
      <c r="L3471" s="5">
        <f t="shared" si="486"/>
        <v>79.625895186976066</v>
      </c>
      <c r="M3471" s="5">
        <f t="shared" si="487"/>
        <v>10.203949585508397</v>
      </c>
      <c r="N3471" s="6">
        <f t="shared" si="488"/>
        <v>6.3995685334478658</v>
      </c>
      <c r="O3471" s="6">
        <f t="shared" si="491"/>
        <v>119.80196100235523</v>
      </c>
      <c r="P3471" s="6">
        <f>FORECAST(J3471,Inputs!$B$10:$B$18,Inputs!$A$10:$A$18)</f>
        <v>31.346056526046517</v>
      </c>
      <c r="Q3471" s="6">
        <f>IF(Inputs!$D$10="Yes",IF('Hourly Calcs'!P3471&gt;'Hourly Calcs'!K3471,'Hourly Calcs'!O3471,N3471+O3471),N3471+O3471)</f>
        <v>119.80196100235523</v>
      </c>
      <c r="R3471" s="12">
        <f t="shared" si="492"/>
        <v>569.29891868319203</v>
      </c>
      <c r="S3471" s="1">
        <f>IF(AND(A3471&gt;=5,A3471&lt;=9),INDEX(Demand!$C$3:$C$26,C3471),INDEX(Demand!$B$3:$B$26,C3471))</f>
        <v>350</v>
      </c>
      <c r="T3471" s="7">
        <f t="shared" si="493"/>
        <v>350</v>
      </c>
      <c r="U3471" s="7">
        <f t="shared" si="494"/>
        <v>219.29891868319203</v>
      </c>
    </row>
    <row r="3472" spans="1:21" x14ac:dyDescent="0.2">
      <c r="A3472" s="1">
        <v>5</v>
      </c>
      <c r="B3472" s="1">
        <v>25</v>
      </c>
      <c r="C3472" s="1">
        <v>8</v>
      </c>
      <c r="D3472">
        <v>12.1</v>
      </c>
      <c r="E3472">
        <v>10.8</v>
      </c>
      <c r="F3472">
        <v>92</v>
      </c>
      <c r="G3472">
        <v>243</v>
      </c>
      <c r="H3472">
        <v>67</v>
      </c>
      <c r="I3472">
        <v>210</v>
      </c>
      <c r="J3472" s="4">
        <f t="shared" si="489"/>
        <v>97.11896816713292</v>
      </c>
      <c r="K3472" s="4">
        <f t="shared" si="490"/>
        <v>33.265056920567034</v>
      </c>
      <c r="L3472" s="5">
        <f t="shared" si="486"/>
        <v>67.88103183286708</v>
      </c>
      <c r="M3472" s="5">
        <f t="shared" si="487"/>
        <v>0.73494307943296633</v>
      </c>
      <c r="N3472" s="6">
        <f t="shared" si="488"/>
        <v>42.262960882714928</v>
      </c>
      <c r="O3472" s="6">
        <f t="shared" si="491"/>
        <v>192.04894511827936</v>
      </c>
      <c r="P3472" s="6">
        <f>FORECAST(J3472,Inputs!$B$10:$B$18,Inputs!$A$10:$A$18)</f>
        <v>31.454805260806783</v>
      </c>
      <c r="Q3472" s="6">
        <f>IF(Inputs!$D$10="Yes",IF('Hourly Calcs'!P3472&gt;'Hourly Calcs'!K3472,'Hourly Calcs'!O3472,N3472+O3472),N3472+O3472)</f>
        <v>234.3119060009943</v>
      </c>
      <c r="R3472" s="12">
        <f t="shared" si="492"/>
        <v>1113.4501773167249</v>
      </c>
      <c r="S3472" s="1">
        <f>IF(AND(A3472&gt;=5,A3472&lt;=9),INDEX(Demand!$C$3:$C$26,C3472),INDEX(Demand!$B$3:$B$26,C3472))</f>
        <v>350</v>
      </c>
      <c r="T3472" s="7">
        <f t="shared" si="493"/>
        <v>350</v>
      </c>
      <c r="U3472" s="7">
        <f t="shared" si="494"/>
        <v>763.45017731672488</v>
      </c>
    </row>
    <row r="3473" spans="1:21" x14ac:dyDescent="0.2">
      <c r="A3473" s="1">
        <v>5</v>
      </c>
      <c r="B3473" s="1">
        <v>25</v>
      </c>
      <c r="C3473" s="1">
        <v>9</v>
      </c>
      <c r="D3473">
        <v>12.4</v>
      </c>
      <c r="E3473">
        <v>10.9</v>
      </c>
      <c r="F3473">
        <v>91</v>
      </c>
      <c r="G3473">
        <v>347</v>
      </c>
      <c r="H3473">
        <v>109</v>
      </c>
      <c r="I3473">
        <v>278</v>
      </c>
      <c r="J3473" s="4">
        <f t="shared" si="489"/>
        <v>110.5138483896144</v>
      </c>
      <c r="K3473" s="4">
        <f t="shared" si="490"/>
        <v>42.469400796712904</v>
      </c>
      <c r="L3473" s="5">
        <f t="shared" si="486"/>
        <v>54.486151610385605</v>
      </c>
      <c r="M3473" s="5">
        <f t="shared" si="487"/>
        <v>8.4694007967129039</v>
      </c>
      <c r="N3473" s="6">
        <f t="shared" si="488"/>
        <v>87.131744420986848</v>
      </c>
      <c r="O3473" s="6">
        <f t="shared" si="491"/>
        <v>254.23622258515078</v>
      </c>
      <c r="P3473" s="6">
        <f>FORECAST(J3473,Inputs!$B$10:$B$18,Inputs!$A$10:$A$18)</f>
        <v>31.578831929533465</v>
      </c>
      <c r="Q3473" s="6">
        <f>IF(Inputs!$D$10="Yes",IF('Hourly Calcs'!P3473&gt;'Hourly Calcs'!K3473,'Hourly Calcs'!O3473,N3473+O3473),N3473+O3473)</f>
        <v>341.36796700613763</v>
      </c>
      <c r="R3473" s="12">
        <f t="shared" si="492"/>
        <v>1622.1805792131659</v>
      </c>
      <c r="S3473" s="1">
        <f>IF(AND(A3473&gt;=5,A3473&lt;=9),INDEX(Demand!$C$3:$C$26,C3473),INDEX(Demand!$B$3:$B$26,C3473))</f>
        <v>350</v>
      </c>
      <c r="T3473" s="7">
        <f t="shared" si="493"/>
        <v>350</v>
      </c>
      <c r="U3473" s="7">
        <f t="shared" si="494"/>
        <v>1272.1805792131659</v>
      </c>
    </row>
    <row r="3474" spans="1:21" x14ac:dyDescent="0.2">
      <c r="A3474" s="1">
        <v>5</v>
      </c>
      <c r="B3474" s="1">
        <v>25</v>
      </c>
      <c r="C3474" s="1">
        <v>10</v>
      </c>
      <c r="D3474">
        <v>13.1</v>
      </c>
      <c r="E3474">
        <v>11</v>
      </c>
      <c r="F3474">
        <v>87</v>
      </c>
      <c r="G3474">
        <v>434</v>
      </c>
      <c r="H3474">
        <v>100</v>
      </c>
      <c r="I3474">
        <v>360</v>
      </c>
      <c r="J3474" s="4">
        <f t="shared" si="489"/>
        <v>126.98115679434545</v>
      </c>
      <c r="K3474" s="4">
        <f t="shared" si="490"/>
        <v>50.792158787744484</v>
      </c>
      <c r="L3474" s="5">
        <f t="shared" si="486"/>
        <v>38.018843205654548</v>
      </c>
      <c r="M3474" s="5">
        <f t="shared" si="487"/>
        <v>16.792158787744484</v>
      </c>
      <c r="N3474" s="6">
        <f t="shared" si="488"/>
        <v>92.086525172722588</v>
      </c>
      <c r="O3474" s="6">
        <f t="shared" si="491"/>
        <v>329.22676305990751</v>
      </c>
      <c r="P3474" s="6">
        <f>FORECAST(J3474,Inputs!$B$10:$B$18,Inputs!$A$10:$A$18)</f>
        <v>31.731307007355049</v>
      </c>
      <c r="Q3474" s="6">
        <f>IF(Inputs!$D$10="Yes",IF('Hourly Calcs'!P3474&gt;'Hourly Calcs'!K3474,'Hourly Calcs'!O3474,N3474+O3474),N3474+O3474)</f>
        <v>421.3132882326301</v>
      </c>
      <c r="R3474" s="12">
        <f t="shared" si="492"/>
        <v>2002.0807456814582</v>
      </c>
      <c r="S3474" s="1">
        <f>IF(AND(A3474&gt;=5,A3474&lt;=9),INDEX(Demand!$C$3:$C$26,C3474),INDEX(Demand!$B$3:$B$26,C3474))</f>
        <v>600</v>
      </c>
      <c r="T3474" s="7">
        <f t="shared" si="493"/>
        <v>600</v>
      </c>
      <c r="U3474" s="7">
        <f t="shared" si="494"/>
        <v>1402.0807456814582</v>
      </c>
    </row>
    <row r="3475" spans="1:21" x14ac:dyDescent="0.2">
      <c r="A3475" s="1">
        <v>5</v>
      </c>
      <c r="B3475" s="1">
        <v>25</v>
      </c>
      <c r="C3475" s="1">
        <v>11</v>
      </c>
      <c r="D3475">
        <v>14.9</v>
      </c>
      <c r="E3475">
        <v>12.3</v>
      </c>
      <c r="F3475">
        <v>84</v>
      </c>
      <c r="G3475">
        <v>497</v>
      </c>
      <c r="H3475">
        <v>122</v>
      </c>
      <c r="I3475">
        <v>396</v>
      </c>
      <c r="J3475" s="4">
        <f t="shared" si="489"/>
        <v>148.28208237746506</v>
      </c>
      <c r="K3475" s="4">
        <f t="shared" si="490"/>
        <v>57.213634850344739</v>
      </c>
      <c r="L3475" s="5">
        <f t="shared" si="486"/>
        <v>16.717917622534941</v>
      </c>
      <c r="M3475" s="5">
        <f t="shared" si="487"/>
        <v>23.213634850344739</v>
      </c>
      <c r="N3475" s="6">
        <f t="shared" si="488"/>
        <v>120.41116716031922</v>
      </c>
      <c r="O3475" s="6">
        <f t="shared" si="491"/>
        <v>362.14943936589822</v>
      </c>
      <c r="P3475" s="6">
        <f>FORECAST(J3475,Inputs!$B$10:$B$18,Inputs!$A$10:$A$18)</f>
        <v>31.928537799791343</v>
      </c>
      <c r="Q3475" s="6">
        <f>IF(Inputs!$D$10="Yes",IF('Hourly Calcs'!P3475&gt;'Hourly Calcs'!K3475,'Hourly Calcs'!O3475,N3475+O3475),N3475+O3475)</f>
        <v>482.56060652621744</v>
      </c>
      <c r="R3475" s="12">
        <f t="shared" si="492"/>
        <v>2293.1280022125852</v>
      </c>
      <c r="S3475" s="1">
        <f>IF(AND(A3475&gt;=5,A3475&lt;=9),INDEX(Demand!$C$3:$C$26,C3475),INDEX(Demand!$B$3:$B$26,C3475))</f>
        <v>600</v>
      </c>
      <c r="T3475" s="7">
        <f t="shared" si="493"/>
        <v>600</v>
      </c>
      <c r="U3475" s="7">
        <f t="shared" si="494"/>
        <v>1693.1280022125852</v>
      </c>
    </row>
    <row r="3476" spans="1:21" x14ac:dyDescent="0.2">
      <c r="A3476" s="1">
        <v>5</v>
      </c>
      <c r="B3476" s="1">
        <v>25</v>
      </c>
      <c r="C3476" s="1">
        <v>12</v>
      </c>
      <c r="D3476">
        <v>15.2</v>
      </c>
      <c r="E3476">
        <v>11.8</v>
      </c>
      <c r="F3476">
        <v>80</v>
      </c>
      <c r="G3476">
        <v>796</v>
      </c>
      <c r="H3476">
        <v>523</v>
      </c>
      <c r="I3476">
        <v>340</v>
      </c>
      <c r="J3476" s="4">
        <f t="shared" si="489"/>
        <v>174.79228816656345</v>
      </c>
      <c r="K3476" s="4">
        <f t="shared" si="490"/>
        <v>60.25284969707981</v>
      </c>
      <c r="L3476" s="5">
        <f t="shared" si="486"/>
        <v>9.792288166563452</v>
      </c>
      <c r="M3476" s="5">
        <f t="shared" si="487"/>
        <v>26.25284969707981</v>
      </c>
      <c r="N3476" s="6">
        <f t="shared" si="488"/>
        <v>519.44578459396257</v>
      </c>
      <c r="O3476" s="6">
        <f t="shared" si="491"/>
        <v>310.93638733435705</v>
      </c>
      <c r="P3476" s="6">
        <f>FORECAST(J3476,Inputs!$B$10:$B$18,Inputs!$A$10:$A$18)</f>
        <v>32.174002668208921</v>
      </c>
      <c r="Q3476" s="6">
        <f>IF(Inputs!$D$10="Yes",IF('Hourly Calcs'!P3476&gt;'Hourly Calcs'!K3476,'Hourly Calcs'!O3476,N3476+O3476),N3476+O3476)</f>
        <v>830.38217192831962</v>
      </c>
      <c r="R3476" s="12">
        <f t="shared" si="492"/>
        <v>3945.9760810033745</v>
      </c>
      <c r="S3476" s="1">
        <f>IF(AND(A3476&gt;=5,A3476&lt;=9),INDEX(Demand!$C$3:$C$26,C3476),INDEX(Demand!$B$3:$B$26,C3476))</f>
        <v>600</v>
      </c>
      <c r="T3476" s="7">
        <f t="shared" si="493"/>
        <v>600</v>
      </c>
      <c r="U3476" s="7">
        <f t="shared" si="494"/>
        <v>3345.9760810033745</v>
      </c>
    </row>
    <row r="3477" spans="1:21" x14ac:dyDescent="0.2">
      <c r="A3477" s="1">
        <v>5</v>
      </c>
      <c r="B3477" s="1">
        <v>25</v>
      </c>
      <c r="C3477" s="1">
        <v>13</v>
      </c>
      <c r="D3477">
        <v>16.600000000000001</v>
      </c>
      <c r="E3477">
        <v>11.4</v>
      </c>
      <c r="F3477">
        <v>71</v>
      </c>
      <c r="G3477">
        <v>883</v>
      </c>
      <c r="H3477">
        <v>742</v>
      </c>
      <c r="I3477">
        <v>232</v>
      </c>
      <c r="J3477" s="4">
        <f t="shared" si="489"/>
        <v>202.44682166947894</v>
      </c>
      <c r="K3477" s="4">
        <f t="shared" si="490"/>
        <v>58.823132016520987</v>
      </c>
      <c r="L3477" s="5">
        <f t="shared" si="486"/>
        <v>37.446821669478936</v>
      </c>
      <c r="M3477" s="5">
        <f t="shared" si="487"/>
        <v>24.823132016520987</v>
      </c>
      <c r="N3477" s="6">
        <f t="shared" si="488"/>
        <v>696.83365680410657</v>
      </c>
      <c r="O3477" s="6">
        <f t="shared" si="491"/>
        <v>212.16835841638482</v>
      </c>
      <c r="P3477" s="6">
        <f>FORECAST(J3477,Inputs!$B$10:$B$18,Inputs!$A$10:$A$18)</f>
        <v>32.430063163606285</v>
      </c>
      <c r="Q3477" s="6">
        <f>IF(Inputs!$D$10="Yes",IF('Hourly Calcs'!P3477&gt;'Hourly Calcs'!K3477,'Hourly Calcs'!O3477,N3477+O3477),N3477+O3477)</f>
        <v>909.00201522049133</v>
      </c>
      <c r="R3477" s="12">
        <f t="shared" si="492"/>
        <v>4319.5775763277743</v>
      </c>
      <c r="S3477" s="1">
        <f>IF(AND(A3477&gt;=5,A3477&lt;=9),INDEX(Demand!$C$3:$C$26,C3477),INDEX(Demand!$B$3:$B$26,C3477))</f>
        <v>600</v>
      </c>
      <c r="T3477" s="7">
        <f t="shared" si="493"/>
        <v>600</v>
      </c>
      <c r="U3477" s="7">
        <f t="shared" si="494"/>
        <v>3719.5775763277743</v>
      </c>
    </row>
    <row r="3478" spans="1:21" x14ac:dyDescent="0.2">
      <c r="A3478" s="1">
        <v>5</v>
      </c>
      <c r="B3478" s="1">
        <v>25</v>
      </c>
      <c r="C3478" s="1">
        <v>14</v>
      </c>
      <c r="D3478">
        <v>17.100000000000001</v>
      </c>
      <c r="E3478">
        <v>11</v>
      </c>
      <c r="F3478">
        <v>67</v>
      </c>
      <c r="G3478">
        <v>836</v>
      </c>
      <c r="H3478">
        <v>836</v>
      </c>
      <c r="I3478">
        <v>135</v>
      </c>
      <c r="J3478" s="4">
        <f t="shared" si="489"/>
        <v>225.82860364818561</v>
      </c>
      <c r="K3478" s="4">
        <f t="shared" si="490"/>
        <v>53.477054156902632</v>
      </c>
      <c r="L3478" s="5">
        <f t="shared" si="486"/>
        <v>60.828603648185606</v>
      </c>
      <c r="M3478" s="5">
        <f t="shared" si="487"/>
        <v>19.477054156902632</v>
      </c>
      <c r="N3478" s="6">
        <f t="shared" si="488"/>
        <v>692.57999594731848</v>
      </c>
      <c r="O3478" s="6">
        <f t="shared" si="491"/>
        <v>123.4600361474653</v>
      </c>
      <c r="P3478" s="6">
        <f>FORECAST(J3478,Inputs!$B$10:$B$18,Inputs!$A$10:$A$18)</f>
        <v>32.646561144890605</v>
      </c>
      <c r="Q3478" s="6">
        <f>IF(Inputs!$D$10="Yes",IF('Hourly Calcs'!P3478&gt;'Hourly Calcs'!K3478,'Hourly Calcs'!O3478,N3478+O3478),N3478+O3478)</f>
        <v>816.04003209478378</v>
      </c>
      <c r="R3478" s="12">
        <f t="shared" si="492"/>
        <v>3877.8222325144125</v>
      </c>
      <c r="S3478" s="1">
        <f>IF(AND(A3478&gt;=5,A3478&lt;=9),INDEX(Demand!$C$3:$C$26,C3478),INDEX(Demand!$B$3:$B$26,C3478))</f>
        <v>600</v>
      </c>
      <c r="T3478" s="7">
        <f t="shared" si="493"/>
        <v>600</v>
      </c>
      <c r="U3478" s="7">
        <f t="shared" si="494"/>
        <v>3277.8222325144125</v>
      </c>
    </row>
    <row r="3479" spans="1:21" x14ac:dyDescent="0.2">
      <c r="A3479" s="1">
        <v>5</v>
      </c>
      <c r="B3479" s="1">
        <v>25</v>
      </c>
      <c r="C3479" s="1">
        <v>15</v>
      </c>
      <c r="D3479">
        <v>17.399999999999999</v>
      </c>
      <c r="E3479">
        <v>11.2</v>
      </c>
      <c r="F3479">
        <v>67</v>
      </c>
      <c r="G3479">
        <v>739</v>
      </c>
      <c r="H3479">
        <v>781</v>
      </c>
      <c r="I3479">
        <v>143</v>
      </c>
      <c r="J3479" s="4">
        <f t="shared" si="489"/>
        <v>243.89679052619246</v>
      </c>
      <c r="K3479" s="4">
        <f t="shared" si="490"/>
        <v>45.71831146381723</v>
      </c>
      <c r="L3479" s="5">
        <f t="shared" si="486"/>
        <v>78.896790526192461</v>
      </c>
      <c r="M3479" s="5">
        <f t="shared" si="487"/>
        <v>11.71831146381723</v>
      </c>
      <c r="N3479" s="6">
        <f t="shared" si="488"/>
        <v>522.26036605061017</v>
      </c>
      <c r="O3479" s="6">
        <f t="shared" si="491"/>
        <v>130.77618643768548</v>
      </c>
      <c r="P3479" s="6">
        <f>FORECAST(J3479,Inputs!$B$10:$B$18,Inputs!$A$10:$A$18)</f>
        <v>32.813859171538816</v>
      </c>
      <c r="Q3479" s="6">
        <f>IF(Inputs!$D$10="Yes",IF('Hourly Calcs'!P3479&gt;'Hourly Calcs'!K3479,'Hourly Calcs'!O3479,N3479+O3479),N3479+O3479)</f>
        <v>653.03655248829568</v>
      </c>
      <c r="R3479" s="12">
        <f t="shared" si="492"/>
        <v>3103.2296974243809</v>
      </c>
      <c r="S3479" s="1">
        <f>IF(AND(A3479&gt;=5,A3479&lt;=9),INDEX(Demand!$C$3:$C$26,C3479),INDEX(Demand!$B$3:$B$26,C3479))</f>
        <v>600</v>
      </c>
      <c r="T3479" s="7">
        <f t="shared" si="493"/>
        <v>600</v>
      </c>
      <c r="U3479" s="7">
        <f t="shared" si="494"/>
        <v>2503.2296974243809</v>
      </c>
    </row>
    <row r="3480" spans="1:21" x14ac:dyDescent="0.2">
      <c r="A3480" s="1">
        <v>5</v>
      </c>
      <c r="B3480" s="1">
        <v>25</v>
      </c>
      <c r="C3480" s="1">
        <v>16</v>
      </c>
      <c r="D3480">
        <v>18</v>
      </c>
      <c r="E3480">
        <v>11.8</v>
      </c>
      <c r="F3480">
        <v>67</v>
      </c>
      <c r="G3480">
        <v>600</v>
      </c>
      <c r="H3480">
        <v>711</v>
      </c>
      <c r="I3480">
        <v>137</v>
      </c>
      <c r="J3480" s="4">
        <f t="shared" si="489"/>
        <v>258.24144772583224</v>
      </c>
      <c r="K3480" s="4">
        <f t="shared" si="490"/>
        <v>36.760120251179899</v>
      </c>
      <c r="L3480" s="5">
        <f t="shared" si="486"/>
        <v>0</v>
      </c>
      <c r="M3480" s="5">
        <f t="shared" si="487"/>
        <v>2.7601202511798988</v>
      </c>
      <c r="N3480" s="6">
        <f t="shared" si="488"/>
        <v>334.75266407780498</v>
      </c>
      <c r="O3480" s="6">
        <f t="shared" si="491"/>
        <v>125.28907372002035</v>
      </c>
      <c r="P3480" s="6">
        <f>FORECAST(J3480,Inputs!$B$10:$B$18,Inputs!$A$10:$A$18)</f>
        <v>32.946680071535482</v>
      </c>
      <c r="Q3480" s="6">
        <f>IF(Inputs!$D$10="Yes",IF('Hourly Calcs'!P3480&gt;'Hourly Calcs'!K3480,'Hourly Calcs'!O3480,N3480+O3480),N3480+O3480)</f>
        <v>460.04173779782536</v>
      </c>
      <c r="R3480" s="12">
        <f t="shared" si="492"/>
        <v>2186.1183380152661</v>
      </c>
      <c r="S3480" s="1">
        <f>IF(AND(A3480&gt;=5,A3480&lt;=9),INDEX(Demand!$C$3:$C$26,C3480),INDEX(Demand!$B$3:$B$26,C3480))</f>
        <v>900</v>
      </c>
      <c r="T3480" s="7">
        <f t="shared" si="493"/>
        <v>900</v>
      </c>
      <c r="U3480" s="7">
        <f t="shared" si="494"/>
        <v>1286.1183380152661</v>
      </c>
    </row>
    <row r="3481" spans="1:21" x14ac:dyDescent="0.2">
      <c r="A3481" s="1">
        <v>5</v>
      </c>
      <c r="B3481" s="1">
        <v>25</v>
      </c>
      <c r="C3481" s="1">
        <v>17</v>
      </c>
      <c r="D3481">
        <v>17.7</v>
      </c>
      <c r="E3481">
        <v>11.2</v>
      </c>
      <c r="F3481">
        <v>66</v>
      </c>
      <c r="G3481">
        <v>433</v>
      </c>
      <c r="H3481">
        <v>592</v>
      </c>
      <c r="I3481">
        <v>128</v>
      </c>
      <c r="J3481" s="4">
        <f t="shared" si="489"/>
        <v>270.46991735694417</v>
      </c>
      <c r="K3481" s="4">
        <f t="shared" si="490"/>
        <v>27.343015633334346</v>
      </c>
      <c r="L3481" s="5">
        <f t="shared" si="486"/>
        <v>0</v>
      </c>
      <c r="M3481" s="5">
        <f t="shared" si="487"/>
        <v>6.6569843666656539</v>
      </c>
      <c r="N3481" s="6">
        <f t="shared" si="488"/>
        <v>146.99390113413108</v>
      </c>
      <c r="O3481" s="6">
        <f t="shared" si="491"/>
        <v>117.05840464352266</v>
      </c>
      <c r="P3481" s="6">
        <f>FORECAST(J3481,Inputs!$B$10:$B$18,Inputs!$A$10:$A$18)</f>
        <v>33.059906642193923</v>
      </c>
      <c r="Q3481" s="6">
        <f>IF(Inputs!$D$10="Yes",IF('Hourly Calcs'!P3481&gt;'Hourly Calcs'!K3481,'Hourly Calcs'!O3481,N3481+O3481),N3481+O3481)</f>
        <v>117.05840464352266</v>
      </c>
      <c r="R3481" s="12">
        <f t="shared" si="492"/>
        <v>556.26153886601969</v>
      </c>
      <c r="S3481" s="1">
        <f>IF(AND(A3481&gt;=5,A3481&lt;=9),INDEX(Demand!$C$3:$C$26,C3481),INDEX(Demand!$B$3:$B$26,C3481))</f>
        <v>900</v>
      </c>
      <c r="T3481" s="7">
        <f t="shared" si="493"/>
        <v>556.26153886601969</v>
      </c>
      <c r="U3481" s="7">
        <f t="shared" si="494"/>
        <v>0</v>
      </c>
    </row>
    <row r="3482" spans="1:21" x14ac:dyDescent="0.2">
      <c r="A3482" s="1">
        <v>5</v>
      </c>
      <c r="B3482" s="1">
        <v>25</v>
      </c>
      <c r="C3482" s="1">
        <v>18</v>
      </c>
      <c r="D3482">
        <v>17.8</v>
      </c>
      <c r="E3482">
        <v>10.4</v>
      </c>
      <c r="F3482">
        <v>62</v>
      </c>
      <c r="G3482">
        <v>256</v>
      </c>
      <c r="H3482">
        <v>362</v>
      </c>
      <c r="I3482">
        <v>125</v>
      </c>
      <c r="J3482" s="4">
        <f t="shared" si="489"/>
        <v>281.69451000534281</v>
      </c>
      <c r="K3482" s="4">
        <f t="shared" si="490"/>
        <v>17.942103105741424</v>
      </c>
      <c r="L3482" s="5">
        <f t="shared" si="486"/>
        <v>0</v>
      </c>
      <c r="M3482" s="5">
        <f t="shared" si="487"/>
        <v>16.057896894258576</v>
      </c>
      <c r="N3482" s="6">
        <f t="shared" si="488"/>
        <v>5.9362167708434903</v>
      </c>
      <c r="O3482" s="6">
        <f t="shared" si="491"/>
        <v>114.3148482846901</v>
      </c>
      <c r="P3482" s="6">
        <f>FORECAST(J3482,Inputs!$B$10:$B$18,Inputs!$A$10:$A$18)</f>
        <v>33.163838055605027</v>
      </c>
      <c r="Q3482" s="6">
        <f>IF(Inputs!$D$10="Yes",IF('Hourly Calcs'!P3482&gt;'Hourly Calcs'!K3482,'Hourly Calcs'!O3482,N3482+O3482),N3482+O3482)</f>
        <v>114.3148482846901</v>
      </c>
      <c r="R3482" s="12">
        <f t="shared" si="492"/>
        <v>543.22415904884735</v>
      </c>
      <c r="S3482" s="1">
        <f>IF(AND(A3482&gt;=5,A3482&lt;=9),INDEX(Demand!$C$3:$C$26,C3482),INDEX(Demand!$B$3:$B$26,C3482))</f>
        <v>900</v>
      </c>
      <c r="T3482" s="7">
        <f t="shared" si="493"/>
        <v>543.22415904884735</v>
      </c>
      <c r="U3482" s="7">
        <f t="shared" si="494"/>
        <v>0</v>
      </c>
    </row>
    <row r="3483" spans="1:21" x14ac:dyDescent="0.2">
      <c r="A3483" s="1">
        <v>5</v>
      </c>
      <c r="B3483" s="1">
        <v>25</v>
      </c>
      <c r="C3483" s="1">
        <v>19</v>
      </c>
      <c r="D3483">
        <v>14.5</v>
      </c>
      <c r="E3483">
        <v>10.9</v>
      </c>
      <c r="F3483">
        <v>79</v>
      </c>
      <c r="G3483">
        <v>100</v>
      </c>
      <c r="H3483">
        <v>101</v>
      </c>
      <c r="I3483">
        <v>79</v>
      </c>
      <c r="J3483" s="4">
        <f t="shared" si="489"/>
        <v>292.67078908289812</v>
      </c>
      <c r="K3483" s="4">
        <f t="shared" si="490"/>
        <v>8.9404846833326417</v>
      </c>
      <c r="L3483" s="5">
        <f t="shared" si="486"/>
        <v>0</v>
      </c>
      <c r="M3483" s="5">
        <f t="shared" si="487"/>
        <v>25.059515316667358</v>
      </c>
      <c r="N3483" s="6">
        <f t="shared" si="488"/>
        <v>0</v>
      </c>
      <c r="O3483" s="6">
        <f t="shared" si="491"/>
        <v>72.24698411592415</v>
      </c>
      <c r="P3483" s="6">
        <f>FORECAST(J3483,Inputs!$B$10:$B$18,Inputs!$A$10:$A$18)</f>
        <v>33.265470269286091</v>
      </c>
      <c r="Q3483" s="6">
        <f>IF(Inputs!$D$10="Yes",IF('Hourly Calcs'!P3483&gt;'Hourly Calcs'!K3483,'Hourly Calcs'!O3483,N3483+O3483),N3483+O3483)</f>
        <v>72.24698411592415</v>
      </c>
      <c r="R3483" s="12">
        <f t="shared" si="492"/>
        <v>343.31766851887153</v>
      </c>
      <c r="S3483" s="1">
        <f>IF(AND(A3483&gt;=5,A3483&lt;=9),INDEX(Demand!$C$3:$C$26,C3483),INDEX(Demand!$B$3:$B$26,C3483))</f>
        <v>900</v>
      </c>
      <c r="T3483" s="7">
        <f t="shared" si="493"/>
        <v>343.31766851887153</v>
      </c>
      <c r="U3483" s="7">
        <f t="shared" si="494"/>
        <v>0</v>
      </c>
    </row>
    <row r="3484" spans="1:21" x14ac:dyDescent="0.2">
      <c r="A3484" s="1">
        <v>5</v>
      </c>
      <c r="B3484" s="1">
        <v>25</v>
      </c>
      <c r="C3484" s="1">
        <v>20</v>
      </c>
      <c r="D3484">
        <v>12.6</v>
      </c>
      <c r="E3484">
        <v>10.1</v>
      </c>
      <c r="F3484">
        <v>85</v>
      </c>
      <c r="G3484">
        <v>13</v>
      </c>
      <c r="H3484">
        <v>0</v>
      </c>
      <c r="I3484">
        <v>13</v>
      </c>
      <c r="J3484" s="4">
        <f t="shared" si="489"/>
        <v>303.94542694905749</v>
      </c>
      <c r="K3484" s="4">
        <f t="shared" si="490"/>
        <v>0.91577465776859412</v>
      </c>
      <c r="L3484" s="5">
        <f t="shared" si="486"/>
        <v>0</v>
      </c>
      <c r="M3484" s="5">
        <f t="shared" si="487"/>
        <v>33.084225342231406</v>
      </c>
      <c r="N3484" s="6">
        <f t="shared" si="488"/>
        <v>0</v>
      </c>
      <c r="O3484" s="6">
        <f t="shared" si="491"/>
        <v>11.888744221607771</v>
      </c>
      <c r="P3484" s="6">
        <f>FORECAST(J3484,Inputs!$B$10:$B$18,Inputs!$A$10:$A$18)</f>
        <v>33.369865064343124</v>
      </c>
      <c r="Q3484" s="6">
        <f>IF(Inputs!$D$10="Yes",IF('Hourly Calcs'!P3484&gt;'Hourly Calcs'!K3484,'Hourly Calcs'!O3484,N3484+O3484),N3484+O3484)</f>
        <v>11.888744221607771</v>
      </c>
      <c r="R3484" s="12">
        <f t="shared" si="492"/>
        <v>56.495312541080125</v>
      </c>
      <c r="S3484" s="1">
        <f>IF(AND(A3484&gt;=5,A3484&lt;=9),INDEX(Demand!$C$3:$C$26,C3484),INDEX(Demand!$B$3:$B$26,C3484))</f>
        <v>800</v>
      </c>
      <c r="T3484" s="7">
        <f t="shared" si="493"/>
        <v>56.495312541080125</v>
      </c>
      <c r="U3484" s="7">
        <f t="shared" si="494"/>
        <v>0</v>
      </c>
    </row>
    <row r="3485" spans="1:21" x14ac:dyDescent="0.2">
      <c r="A3485" s="1">
        <v>5</v>
      </c>
      <c r="B3485" s="1">
        <v>25</v>
      </c>
      <c r="C3485" s="1">
        <v>21</v>
      </c>
      <c r="D3485">
        <v>12.7</v>
      </c>
      <c r="E3485">
        <v>10.8</v>
      </c>
      <c r="F3485">
        <v>88</v>
      </c>
      <c r="G3485">
        <v>0</v>
      </c>
      <c r="H3485">
        <v>0</v>
      </c>
      <c r="I3485">
        <v>0</v>
      </c>
      <c r="J3485" s="4">
        <f t="shared" si="489"/>
        <v>315.92147139835538</v>
      </c>
      <c r="K3485" s="4">
        <f t="shared" si="490"/>
        <v>-6.7204911949132651</v>
      </c>
      <c r="L3485" s="5">
        <f t="shared" si="486"/>
        <v>0</v>
      </c>
      <c r="M3485" s="5">
        <f t="shared" si="487"/>
        <v>0</v>
      </c>
      <c r="N3485" s="6">
        <f t="shared" si="488"/>
        <v>0</v>
      </c>
      <c r="O3485" s="6">
        <f t="shared" si="491"/>
        <v>0</v>
      </c>
      <c r="P3485" s="6">
        <f>FORECAST(J3485,Inputs!$B$10:$B$18,Inputs!$A$10:$A$18)</f>
        <v>33.480754364799587</v>
      </c>
      <c r="Q3485" s="6">
        <f>IF(Inputs!$D$10="Yes",IF('Hourly Calcs'!P3485&gt;'Hourly Calcs'!K3485,'Hourly Calcs'!O3485,N3485+O3485),N3485+O3485)</f>
        <v>0</v>
      </c>
      <c r="R3485" s="12">
        <f t="shared" si="492"/>
        <v>0</v>
      </c>
      <c r="S3485" s="1">
        <f>IF(AND(A3485&gt;=5,A3485&lt;=9),INDEX(Demand!$C$3:$C$26,C3485),INDEX(Demand!$B$3:$B$26,C3485))</f>
        <v>700</v>
      </c>
      <c r="T3485" s="7">
        <f t="shared" si="493"/>
        <v>0</v>
      </c>
      <c r="U3485" s="7">
        <f t="shared" si="494"/>
        <v>0</v>
      </c>
    </row>
    <row r="3486" spans="1:21" x14ac:dyDescent="0.2">
      <c r="A3486" s="1">
        <v>5</v>
      </c>
      <c r="B3486" s="1">
        <v>25</v>
      </c>
      <c r="C3486" s="1">
        <v>22</v>
      </c>
      <c r="D3486">
        <v>12.9</v>
      </c>
      <c r="E3486">
        <v>11.1</v>
      </c>
      <c r="F3486">
        <v>89</v>
      </c>
      <c r="G3486">
        <v>0</v>
      </c>
      <c r="H3486">
        <v>0</v>
      </c>
      <c r="I3486">
        <v>0</v>
      </c>
      <c r="J3486" s="4">
        <f t="shared" si="489"/>
        <v>328.84395588347098</v>
      </c>
      <c r="K3486" s="4">
        <f t="shared" si="490"/>
        <v>-12.530256817444211</v>
      </c>
      <c r="L3486" s="5">
        <f t="shared" si="486"/>
        <v>0</v>
      </c>
      <c r="M3486" s="5">
        <f t="shared" si="487"/>
        <v>0</v>
      </c>
      <c r="N3486" s="6">
        <f t="shared" si="488"/>
        <v>0</v>
      </c>
      <c r="O3486" s="6">
        <f t="shared" si="491"/>
        <v>0</v>
      </c>
      <c r="P3486" s="6">
        <f>FORECAST(J3486,Inputs!$B$10:$B$18,Inputs!$A$10:$A$18)</f>
        <v>33.600406998921024</v>
      </c>
      <c r="Q3486" s="6">
        <f>IF(Inputs!$D$10="Yes",IF('Hourly Calcs'!P3486&gt;'Hourly Calcs'!K3486,'Hourly Calcs'!O3486,N3486+O3486),N3486+O3486)</f>
        <v>0</v>
      </c>
      <c r="R3486" s="12">
        <f t="shared" si="492"/>
        <v>0</v>
      </c>
      <c r="S3486" s="1">
        <f>IF(AND(A3486&gt;=5,A3486&lt;=9),INDEX(Demand!$C$3:$C$26,C3486),INDEX(Demand!$B$3:$B$26,C3486))</f>
        <v>600</v>
      </c>
      <c r="T3486" s="7">
        <f t="shared" si="493"/>
        <v>0</v>
      </c>
      <c r="U3486" s="7">
        <f t="shared" si="494"/>
        <v>0</v>
      </c>
    </row>
    <row r="3487" spans="1:21" x14ac:dyDescent="0.2">
      <c r="A3487" s="1">
        <v>5</v>
      </c>
      <c r="B3487" s="1">
        <v>25</v>
      </c>
      <c r="C3487" s="1">
        <v>23</v>
      </c>
      <c r="D3487">
        <v>12</v>
      </c>
      <c r="E3487">
        <v>10.4</v>
      </c>
      <c r="F3487">
        <v>90</v>
      </c>
      <c r="G3487">
        <v>0</v>
      </c>
      <c r="H3487">
        <v>0</v>
      </c>
      <c r="I3487">
        <v>0</v>
      </c>
      <c r="J3487" s="4">
        <f t="shared" si="489"/>
        <v>342.72506357023042</v>
      </c>
      <c r="K3487" s="4">
        <f t="shared" si="490"/>
        <v>-16.425238719734068</v>
      </c>
      <c r="L3487" s="5">
        <f t="shared" si="486"/>
        <v>0</v>
      </c>
      <c r="M3487" s="5">
        <f t="shared" si="487"/>
        <v>0</v>
      </c>
      <c r="N3487" s="6">
        <f t="shared" si="488"/>
        <v>0</v>
      </c>
      <c r="O3487" s="6">
        <f t="shared" si="491"/>
        <v>0</v>
      </c>
      <c r="P3487" s="6">
        <f>FORECAST(J3487,Inputs!$B$10:$B$18,Inputs!$A$10:$A$18)</f>
        <v>33.728935773798426</v>
      </c>
      <c r="Q3487" s="6">
        <f>IF(Inputs!$D$10="Yes",IF('Hourly Calcs'!P3487&gt;'Hourly Calcs'!K3487,'Hourly Calcs'!O3487,N3487+O3487),N3487+O3487)</f>
        <v>0</v>
      </c>
      <c r="R3487" s="12">
        <f t="shared" si="492"/>
        <v>0</v>
      </c>
      <c r="S3487" s="1">
        <f>IF(AND(A3487&gt;=5,A3487&lt;=9),INDEX(Demand!$C$3:$C$26,C3487),INDEX(Demand!$B$3:$B$26,C3487))</f>
        <v>500</v>
      </c>
      <c r="T3487" s="7">
        <f t="shared" si="493"/>
        <v>0</v>
      </c>
      <c r="U3487" s="7">
        <f t="shared" si="494"/>
        <v>0</v>
      </c>
    </row>
    <row r="3488" spans="1:21" x14ac:dyDescent="0.2">
      <c r="A3488" s="1">
        <v>5</v>
      </c>
      <c r="B3488" s="1">
        <v>25</v>
      </c>
      <c r="C3488" s="1">
        <v>24</v>
      </c>
      <c r="D3488">
        <v>11.5</v>
      </c>
      <c r="E3488">
        <v>10.7</v>
      </c>
      <c r="F3488">
        <v>95</v>
      </c>
      <c r="G3488">
        <v>0</v>
      </c>
      <c r="H3488">
        <v>0</v>
      </c>
      <c r="I3488">
        <v>0</v>
      </c>
      <c r="J3488" s="4">
        <f t="shared" si="489"/>
        <v>357.27226050409558</v>
      </c>
      <c r="K3488" s="4">
        <f t="shared" si="490"/>
        <v>-18.070117180373742</v>
      </c>
      <c r="L3488" s="5">
        <f t="shared" si="486"/>
        <v>0</v>
      </c>
      <c r="M3488" s="5">
        <f t="shared" si="487"/>
        <v>0</v>
      </c>
      <c r="N3488" s="6">
        <f t="shared" si="488"/>
        <v>0</v>
      </c>
      <c r="O3488" s="6">
        <f t="shared" si="491"/>
        <v>0</v>
      </c>
      <c r="P3488" s="6">
        <f>FORECAST(J3488,Inputs!$B$10:$B$18,Inputs!$A$10:$A$18)</f>
        <v>33.863632041704584</v>
      </c>
      <c r="Q3488" s="6">
        <f>IF(Inputs!$D$10="Yes",IF('Hourly Calcs'!P3488&gt;'Hourly Calcs'!K3488,'Hourly Calcs'!O3488,N3488+O3488),N3488+O3488)</f>
        <v>0</v>
      </c>
      <c r="R3488" s="12">
        <f t="shared" si="492"/>
        <v>0</v>
      </c>
      <c r="S3488" s="1">
        <f>IF(AND(A3488&gt;=5,A3488&lt;=9),INDEX(Demand!$C$3:$C$26,C3488),INDEX(Demand!$B$3:$B$26,C3488))</f>
        <v>400</v>
      </c>
      <c r="T3488" s="7">
        <f t="shared" si="493"/>
        <v>0</v>
      </c>
      <c r="U3488" s="7">
        <f t="shared" si="494"/>
        <v>0</v>
      </c>
    </row>
    <row r="3489" spans="1:21" x14ac:dyDescent="0.2">
      <c r="A3489" s="1">
        <v>5</v>
      </c>
      <c r="B3489" s="1">
        <v>26</v>
      </c>
      <c r="C3489" s="1">
        <v>1</v>
      </c>
      <c r="D3489">
        <v>11.5</v>
      </c>
      <c r="E3489">
        <v>10.3</v>
      </c>
      <c r="F3489">
        <v>92</v>
      </c>
      <c r="G3489">
        <v>0</v>
      </c>
      <c r="H3489">
        <v>0</v>
      </c>
      <c r="I3489">
        <v>0</v>
      </c>
      <c r="J3489" s="4">
        <f t="shared" si="489"/>
        <v>11.932859890193129</v>
      </c>
      <c r="K3489" s="4">
        <f t="shared" si="490"/>
        <v>-17.299560239737829</v>
      </c>
      <c r="L3489" s="5">
        <f t="shared" si="486"/>
        <v>0</v>
      </c>
      <c r="M3489" s="5">
        <f t="shared" si="487"/>
        <v>0</v>
      </c>
      <c r="N3489" s="6">
        <f t="shared" si="488"/>
        <v>0</v>
      </c>
      <c r="O3489" s="6">
        <f t="shared" si="491"/>
        <v>0</v>
      </c>
      <c r="P3489" s="6">
        <f>FORECAST(J3489,Inputs!$B$10:$B$18,Inputs!$A$10:$A$18)</f>
        <v>30.666044998983267</v>
      </c>
      <c r="Q3489" s="6">
        <f>IF(Inputs!$D$10="Yes",IF('Hourly Calcs'!P3489&gt;'Hourly Calcs'!K3489,'Hourly Calcs'!O3489,N3489+O3489),N3489+O3489)</f>
        <v>0</v>
      </c>
      <c r="R3489" s="12">
        <f t="shared" si="492"/>
        <v>0</v>
      </c>
      <c r="S3489" s="1">
        <f>IF(AND(A3489&gt;=5,A3489&lt;=9),INDEX(Demand!$C$3:$C$26,C3489),INDEX(Demand!$B$3:$B$26,C3489))</f>
        <v>350</v>
      </c>
      <c r="T3489" s="7">
        <f t="shared" si="493"/>
        <v>0</v>
      </c>
      <c r="U3489" s="7">
        <f t="shared" si="494"/>
        <v>0</v>
      </c>
    </row>
    <row r="3490" spans="1:21" x14ac:dyDescent="0.2">
      <c r="A3490" s="1">
        <v>5</v>
      </c>
      <c r="B3490" s="1">
        <v>26</v>
      </c>
      <c r="C3490" s="1">
        <v>2</v>
      </c>
      <c r="D3490">
        <v>11.7</v>
      </c>
      <c r="E3490">
        <v>9.6999999999999993</v>
      </c>
      <c r="F3490">
        <v>88</v>
      </c>
      <c r="G3490">
        <v>0</v>
      </c>
      <c r="H3490">
        <v>0</v>
      </c>
      <c r="I3490">
        <v>0</v>
      </c>
      <c r="J3490" s="4">
        <f t="shared" si="489"/>
        <v>26.105361512540952</v>
      </c>
      <c r="K3490" s="4">
        <f t="shared" si="490"/>
        <v>-14.192590285070622</v>
      </c>
      <c r="L3490" s="5">
        <f t="shared" si="486"/>
        <v>0</v>
      </c>
      <c r="M3490" s="5">
        <f t="shared" si="487"/>
        <v>0</v>
      </c>
      <c r="N3490" s="6">
        <f t="shared" si="488"/>
        <v>0</v>
      </c>
      <c r="O3490" s="6">
        <f t="shared" si="491"/>
        <v>0</v>
      </c>
      <c r="P3490" s="6">
        <f>FORECAST(J3490,Inputs!$B$10:$B$18,Inputs!$A$10:$A$18)</f>
        <v>30.79727186585686</v>
      </c>
      <c r="Q3490" s="6">
        <f>IF(Inputs!$D$10="Yes",IF('Hourly Calcs'!P3490&gt;'Hourly Calcs'!K3490,'Hourly Calcs'!O3490,N3490+O3490),N3490+O3490)</f>
        <v>0</v>
      </c>
      <c r="R3490" s="12">
        <f t="shared" si="492"/>
        <v>0</v>
      </c>
      <c r="S3490" s="1">
        <f>IF(AND(A3490&gt;=5,A3490&lt;=9),INDEX(Demand!$C$3:$C$26,C3490),INDEX(Demand!$B$3:$B$26,C3490))</f>
        <v>350</v>
      </c>
      <c r="T3490" s="7">
        <f t="shared" si="493"/>
        <v>0</v>
      </c>
      <c r="U3490" s="7">
        <f t="shared" si="494"/>
        <v>0</v>
      </c>
    </row>
    <row r="3491" spans="1:21" x14ac:dyDescent="0.2">
      <c r="A3491" s="1">
        <v>5</v>
      </c>
      <c r="B3491" s="1">
        <v>26</v>
      </c>
      <c r="C3491" s="1">
        <v>3</v>
      </c>
      <c r="D3491">
        <v>11.4</v>
      </c>
      <c r="E3491">
        <v>9.8000000000000007</v>
      </c>
      <c r="F3491">
        <v>90</v>
      </c>
      <c r="G3491">
        <v>0</v>
      </c>
      <c r="H3491">
        <v>0</v>
      </c>
      <c r="I3491">
        <v>0</v>
      </c>
      <c r="J3491" s="4">
        <f t="shared" si="489"/>
        <v>39.387482299840173</v>
      </c>
      <c r="K3491" s="4">
        <f t="shared" si="490"/>
        <v>-9.0370761643993518</v>
      </c>
      <c r="L3491" s="5">
        <f t="shared" ref="L3491:L3554" si="495">IF(ABS($B$5-J3491)&gt;90,0,ABS($B$5-J3491))</f>
        <v>0</v>
      </c>
      <c r="M3491" s="5">
        <f t="shared" ref="M3491:M3554" si="496">IF(K3491&gt;0,ABS($B$4-K3491),0)</f>
        <v>0</v>
      </c>
      <c r="N3491" s="6">
        <f t="shared" si="488"/>
        <v>0</v>
      </c>
      <c r="O3491" s="6">
        <f t="shared" si="491"/>
        <v>0</v>
      </c>
      <c r="P3491" s="6">
        <f>FORECAST(J3491,Inputs!$B$10:$B$18,Inputs!$A$10:$A$18)</f>
        <v>30.920254465739259</v>
      </c>
      <c r="Q3491" s="6">
        <f>IF(Inputs!$D$10="Yes",IF('Hourly Calcs'!P3491&gt;'Hourly Calcs'!K3491,'Hourly Calcs'!O3491,N3491+O3491),N3491+O3491)</f>
        <v>0</v>
      </c>
      <c r="R3491" s="12">
        <f t="shared" si="492"/>
        <v>0</v>
      </c>
      <c r="S3491" s="1">
        <f>IF(AND(A3491&gt;=5,A3491&lt;=9),INDEX(Demand!$C$3:$C$26,C3491),INDEX(Demand!$B$3:$B$26,C3491))</f>
        <v>350</v>
      </c>
      <c r="T3491" s="7">
        <f t="shared" si="493"/>
        <v>0</v>
      </c>
      <c r="U3491" s="7">
        <f t="shared" si="494"/>
        <v>0</v>
      </c>
    </row>
    <row r="3492" spans="1:21" x14ac:dyDescent="0.2">
      <c r="A3492" s="1">
        <v>5</v>
      </c>
      <c r="B3492" s="1">
        <v>26</v>
      </c>
      <c r="C3492" s="1">
        <v>4</v>
      </c>
      <c r="D3492">
        <v>11.4</v>
      </c>
      <c r="E3492">
        <v>9.6</v>
      </c>
      <c r="F3492">
        <v>89</v>
      </c>
      <c r="G3492">
        <v>0</v>
      </c>
      <c r="H3492">
        <v>0</v>
      </c>
      <c r="I3492">
        <v>0</v>
      </c>
      <c r="J3492" s="4">
        <f t="shared" si="489"/>
        <v>51.684573186589432</v>
      </c>
      <c r="K3492" s="4">
        <f t="shared" si="490"/>
        <v>-2.1511686336788785</v>
      </c>
      <c r="L3492" s="5">
        <f t="shared" si="495"/>
        <v>0</v>
      </c>
      <c r="M3492" s="5">
        <f t="shared" si="496"/>
        <v>0</v>
      </c>
      <c r="N3492" s="6">
        <f t="shared" si="488"/>
        <v>0</v>
      </c>
      <c r="O3492" s="6">
        <f t="shared" si="491"/>
        <v>0</v>
      </c>
      <c r="P3492" s="6">
        <f>FORECAST(J3492,Inputs!$B$10:$B$18,Inputs!$A$10:$A$18)</f>
        <v>31.034116418394344</v>
      </c>
      <c r="Q3492" s="6">
        <f>IF(Inputs!$D$10="Yes",IF('Hourly Calcs'!P3492&gt;'Hourly Calcs'!K3492,'Hourly Calcs'!O3492,N3492+O3492),N3492+O3492)</f>
        <v>0</v>
      </c>
      <c r="R3492" s="12">
        <f t="shared" si="492"/>
        <v>0</v>
      </c>
      <c r="S3492" s="1">
        <f>IF(AND(A3492&gt;=5,A3492&lt;=9),INDEX(Demand!$C$3:$C$26,C3492),INDEX(Demand!$B$3:$B$26,C3492))</f>
        <v>350</v>
      </c>
      <c r="T3492" s="7">
        <f t="shared" si="493"/>
        <v>0</v>
      </c>
      <c r="U3492" s="7">
        <f t="shared" si="494"/>
        <v>0</v>
      </c>
    </row>
    <row r="3493" spans="1:21" x14ac:dyDescent="0.2">
      <c r="A3493" s="1">
        <v>5</v>
      </c>
      <c r="B3493" s="1">
        <v>26</v>
      </c>
      <c r="C3493" s="1">
        <v>5</v>
      </c>
      <c r="D3493">
        <v>11.5</v>
      </c>
      <c r="E3493">
        <v>10</v>
      </c>
      <c r="F3493">
        <v>90</v>
      </c>
      <c r="G3493">
        <v>8</v>
      </c>
      <c r="H3493">
        <v>0</v>
      </c>
      <c r="I3493">
        <v>8</v>
      </c>
      <c r="J3493" s="4">
        <f t="shared" si="489"/>
        <v>63.166631354990699</v>
      </c>
      <c r="K3493" s="4">
        <f t="shared" si="490"/>
        <v>5.847241678724501</v>
      </c>
      <c r="L3493" s="5">
        <f t="shared" si="495"/>
        <v>0</v>
      </c>
      <c r="M3493" s="5">
        <f t="shared" si="496"/>
        <v>28.152758321275499</v>
      </c>
      <c r="N3493" s="6">
        <f t="shared" si="488"/>
        <v>0</v>
      </c>
      <c r="O3493" s="6">
        <f t="shared" si="491"/>
        <v>7.3161502902201665</v>
      </c>
      <c r="P3493" s="6">
        <f>FORECAST(J3493,Inputs!$B$10:$B$18,Inputs!$A$10:$A$18)</f>
        <v>31.140431771805467</v>
      </c>
      <c r="Q3493" s="6">
        <f>IF(Inputs!$D$10="Yes",IF('Hourly Calcs'!P3493&gt;'Hourly Calcs'!K3493,'Hourly Calcs'!O3493,N3493+O3493),N3493+O3493)</f>
        <v>7.3161502902201665</v>
      </c>
      <c r="R3493" s="12">
        <f t="shared" si="492"/>
        <v>34.766346179126231</v>
      </c>
      <c r="S3493" s="1">
        <f>IF(AND(A3493&gt;=5,A3493&lt;=9),INDEX(Demand!$C$3:$C$26,C3493),INDEX(Demand!$B$3:$B$26,C3493))</f>
        <v>350</v>
      </c>
      <c r="T3493" s="7">
        <f t="shared" si="493"/>
        <v>34.766346179126231</v>
      </c>
      <c r="U3493" s="7">
        <f t="shared" si="494"/>
        <v>0</v>
      </c>
    </row>
    <row r="3494" spans="1:21" x14ac:dyDescent="0.2">
      <c r="A3494" s="1">
        <v>5</v>
      </c>
      <c r="B3494" s="1">
        <v>26</v>
      </c>
      <c r="C3494" s="1">
        <v>6</v>
      </c>
      <c r="D3494">
        <v>12.9</v>
      </c>
      <c r="E3494">
        <v>10.7</v>
      </c>
      <c r="F3494">
        <v>86</v>
      </c>
      <c r="G3494">
        <v>63</v>
      </c>
      <c r="H3494">
        <v>23</v>
      </c>
      <c r="I3494">
        <v>59</v>
      </c>
      <c r="J3494" s="4">
        <f t="shared" si="489"/>
        <v>74.183662527623014</v>
      </c>
      <c r="K3494" s="4">
        <f t="shared" si="490"/>
        <v>14.600943144191319</v>
      </c>
      <c r="L3494" s="5">
        <f t="shared" si="495"/>
        <v>0</v>
      </c>
      <c r="M3494" s="5">
        <f t="shared" si="496"/>
        <v>19.399056855808681</v>
      </c>
      <c r="N3494" s="6">
        <f t="shared" si="488"/>
        <v>4.6294050980693537</v>
      </c>
      <c r="O3494" s="6">
        <f t="shared" si="491"/>
        <v>53.956608390373731</v>
      </c>
      <c r="P3494" s="6">
        <f>FORECAST(J3494,Inputs!$B$10:$B$18,Inputs!$A$10:$A$18)</f>
        <v>31.242441319700212</v>
      </c>
      <c r="Q3494" s="6">
        <f>IF(Inputs!$D$10="Yes",IF('Hourly Calcs'!P3494&gt;'Hourly Calcs'!K3494,'Hourly Calcs'!O3494,N3494+O3494),N3494+O3494)</f>
        <v>53.956608390373731</v>
      </c>
      <c r="R3494" s="12">
        <f t="shared" si="492"/>
        <v>256.40180307105595</v>
      </c>
      <c r="S3494" s="1">
        <f>IF(AND(A3494&gt;=5,A3494&lt;=9),INDEX(Demand!$C$3:$C$26,C3494),INDEX(Demand!$B$3:$B$26,C3494))</f>
        <v>350</v>
      </c>
      <c r="T3494" s="7">
        <f t="shared" si="493"/>
        <v>256.40180307105595</v>
      </c>
      <c r="U3494" s="7">
        <f t="shared" si="494"/>
        <v>0</v>
      </c>
    </row>
    <row r="3495" spans="1:21" x14ac:dyDescent="0.2">
      <c r="A3495" s="1">
        <v>5</v>
      </c>
      <c r="B3495" s="1">
        <v>26</v>
      </c>
      <c r="C3495" s="1">
        <v>7</v>
      </c>
      <c r="D3495">
        <v>15.8</v>
      </c>
      <c r="E3495">
        <v>12.2</v>
      </c>
      <c r="F3495">
        <v>79</v>
      </c>
      <c r="G3495">
        <v>180</v>
      </c>
      <c r="H3495">
        <v>135</v>
      </c>
      <c r="I3495">
        <v>135</v>
      </c>
      <c r="J3495" s="4">
        <f t="shared" si="489"/>
        <v>85.225498729155632</v>
      </c>
      <c r="K3495" s="4">
        <f t="shared" si="490"/>
        <v>23.907212103036713</v>
      </c>
      <c r="L3495" s="5">
        <f t="shared" si="495"/>
        <v>79.774501270844368</v>
      </c>
      <c r="M3495" s="5">
        <f t="shared" si="496"/>
        <v>10.092787896963287</v>
      </c>
      <c r="N3495" s="6">
        <f t="shared" si="488"/>
        <v>57.607932352845651</v>
      </c>
      <c r="O3495" s="6">
        <f t="shared" si="491"/>
        <v>123.4600361474653</v>
      </c>
      <c r="P3495" s="6">
        <f>FORECAST(J3495,Inputs!$B$10:$B$18,Inputs!$A$10:$A$18)</f>
        <v>31.344680543788478</v>
      </c>
      <c r="Q3495" s="6">
        <f>IF(Inputs!$D$10="Yes",IF('Hourly Calcs'!P3495&gt;'Hourly Calcs'!K3495,'Hourly Calcs'!O3495,N3495+O3495),N3495+O3495)</f>
        <v>123.4600361474653</v>
      </c>
      <c r="R3495" s="12">
        <f t="shared" si="492"/>
        <v>586.68209177275514</v>
      </c>
      <c r="S3495" s="1">
        <f>IF(AND(A3495&gt;=5,A3495&lt;=9),INDEX(Demand!$C$3:$C$26,C3495),INDEX(Demand!$B$3:$B$26,C3495))</f>
        <v>350</v>
      </c>
      <c r="T3495" s="7">
        <f t="shared" si="493"/>
        <v>350</v>
      </c>
      <c r="U3495" s="7">
        <f t="shared" si="494"/>
        <v>236.68209177275514</v>
      </c>
    </row>
    <row r="3496" spans="1:21" x14ac:dyDescent="0.2">
      <c r="A3496" s="1">
        <v>5</v>
      </c>
      <c r="B3496" s="1">
        <v>26</v>
      </c>
      <c r="C3496" s="1">
        <v>8</v>
      </c>
      <c r="D3496">
        <v>16.899999999999999</v>
      </c>
      <c r="E3496">
        <v>12.4</v>
      </c>
      <c r="F3496">
        <v>75</v>
      </c>
      <c r="G3496">
        <v>365</v>
      </c>
      <c r="H3496">
        <v>353</v>
      </c>
      <c r="I3496">
        <v>192</v>
      </c>
      <c r="J3496" s="4">
        <f t="shared" si="489"/>
        <v>96.956956700840479</v>
      </c>
      <c r="K3496" s="4">
        <f t="shared" si="490"/>
        <v>33.376579742678715</v>
      </c>
      <c r="L3496" s="5">
        <f t="shared" si="495"/>
        <v>68.043043299159521</v>
      </c>
      <c r="M3496" s="5">
        <f t="shared" si="496"/>
        <v>0.62342025732128548</v>
      </c>
      <c r="N3496" s="6">
        <f t="shared" si="488"/>
        <v>222.63349667656135</v>
      </c>
      <c r="O3496" s="6">
        <f t="shared" si="491"/>
        <v>175.58760696528401</v>
      </c>
      <c r="P3496" s="6">
        <f>FORECAST(J3496,Inputs!$B$10:$B$18,Inputs!$A$10:$A$18)</f>
        <v>31.453305154637409</v>
      </c>
      <c r="Q3496" s="6">
        <f>IF(Inputs!$D$10="Yes",IF('Hourly Calcs'!P3496&gt;'Hourly Calcs'!K3496,'Hourly Calcs'!O3496,N3496+O3496),N3496+O3496)</f>
        <v>398.22110364184539</v>
      </c>
      <c r="R3496" s="12">
        <f t="shared" si="492"/>
        <v>1892.3466845060491</v>
      </c>
      <c r="S3496" s="1">
        <f>IF(AND(A3496&gt;=5,A3496&lt;=9),INDEX(Demand!$C$3:$C$26,C3496),INDEX(Demand!$B$3:$B$26,C3496))</f>
        <v>350</v>
      </c>
      <c r="T3496" s="7">
        <f t="shared" si="493"/>
        <v>350</v>
      </c>
      <c r="U3496" s="7">
        <f t="shared" si="494"/>
        <v>1542.3466845060491</v>
      </c>
    </row>
    <row r="3497" spans="1:21" x14ac:dyDescent="0.2">
      <c r="A3497" s="1">
        <v>5</v>
      </c>
      <c r="B3497" s="1">
        <v>26</v>
      </c>
      <c r="C3497" s="1">
        <v>9</v>
      </c>
      <c r="D3497">
        <v>18.5</v>
      </c>
      <c r="E3497">
        <v>12.6</v>
      </c>
      <c r="F3497">
        <v>68</v>
      </c>
      <c r="G3497">
        <v>572</v>
      </c>
      <c r="H3497">
        <v>630</v>
      </c>
      <c r="I3497">
        <v>174</v>
      </c>
      <c r="J3497" s="4">
        <f t="shared" si="489"/>
        <v>110.33802545562521</v>
      </c>
      <c r="K3497" s="4">
        <f t="shared" si="490"/>
        <v>42.587293328663712</v>
      </c>
      <c r="L3497" s="5">
        <f t="shared" si="495"/>
        <v>54.661974544374786</v>
      </c>
      <c r="M3497" s="5">
        <f t="shared" si="496"/>
        <v>8.5872933286637121</v>
      </c>
      <c r="N3497" s="6">
        <f t="shared" si="488"/>
        <v>503.46425767745603</v>
      </c>
      <c r="O3497" s="6">
        <f t="shared" si="491"/>
        <v>159.12626881228863</v>
      </c>
      <c r="P3497" s="6">
        <f>FORECAST(J3497,Inputs!$B$10:$B$18,Inputs!$A$10:$A$18)</f>
        <v>31.577203939403937</v>
      </c>
      <c r="Q3497" s="6">
        <f>IF(Inputs!$D$10="Yes",IF('Hourly Calcs'!P3497&gt;'Hourly Calcs'!K3497,'Hourly Calcs'!O3497,N3497+O3497),N3497+O3497)</f>
        <v>662.59052648974466</v>
      </c>
      <c r="R3497" s="12">
        <f t="shared" si="492"/>
        <v>3148.6301818792663</v>
      </c>
      <c r="S3497" s="1">
        <f>IF(AND(A3497&gt;=5,A3497&lt;=9),INDEX(Demand!$C$3:$C$26,C3497),INDEX(Demand!$B$3:$B$26,C3497))</f>
        <v>350</v>
      </c>
      <c r="T3497" s="7">
        <f t="shared" si="493"/>
        <v>350</v>
      </c>
      <c r="U3497" s="7">
        <f t="shared" si="494"/>
        <v>2798.6301818792663</v>
      </c>
    </row>
    <row r="3498" spans="1:21" x14ac:dyDescent="0.2">
      <c r="A3498" s="1">
        <v>5</v>
      </c>
      <c r="B3498" s="1">
        <v>26</v>
      </c>
      <c r="C3498" s="1">
        <v>10</v>
      </c>
      <c r="D3498">
        <v>21.1</v>
      </c>
      <c r="E3498">
        <v>12.9</v>
      </c>
      <c r="F3498">
        <v>59</v>
      </c>
      <c r="G3498">
        <v>715</v>
      </c>
      <c r="H3498">
        <v>753</v>
      </c>
      <c r="I3498">
        <v>153</v>
      </c>
      <c r="J3498" s="4">
        <f t="shared" si="489"/>
        <v>126.79890171487918</v>
      </c>
      <c r="K3498" s="4">
        <f t="shared" si="490"/>
        <v>50.923955864703807</v>
      </c>
      <c r="L3498" s="5">
        <f t="shared" si="495"/>
        <v>38.201098285120821</v>
      </c>
      <c r="M3498" s="5">
        <f t="shared" si="496"/>
        <v>16.923955864703807</v>
      </c>
      <c r="N3498" s="6">
        <f t="shared" si="488"/>
        <v>693.20509821701796</v>
      </c>
      <c r="O3498" s="6">
        <f t="shared" si="491"/>
        <v>139.92137430046068</v>
      </c>
      <c r="P3498" s="6">
        <f>FORECAST(J3498,Inputs!$B$10:$B$18,Inputs!$A$10:$A$18)</f>
        <v>31.729619460322954</v>
      </c>
      <c r="Q3498" s="6">
        <f>IF(Inputs!$D$10="Yes",IF('Hourly Calcs'!P3498&gt;'Hourly Calcs'!K3498,'Hourly Calcs'!O3498,N3498+O3498),N3498+O3498)</f>
        <v>833.12647251747865</v>
      </c>
      <c r="R3498" s="12">
        <f t="shared" si="492"/>
        <v>3959.0169974030582</v>
      </c>
      <c r="S3498" s="1">
        <f>IF(AND(A3498&gt;=5,A3498&lt;=9),INDEX(Demand!$C$3:$C$26,C3498),INDEX(Demand!$B$3:$B$26,C3498))</f>
        <v>600</v>
      </c>
      <c r="T3498" s="7">
        <f t="shared" si="493"/>
        <v>600</v>
      </c>
      <c r="U3498" s="7">
        <f t="shared" si="494"/>
        <v>3359.0169974030582</v>
      </c>
    </row>
    <row r="3499" spans="1:21" x14ac:dyDescent="0.2">
      <c r="A3499" s="1">
        <v>5</v>
      </c>
      <c r="B3499" s="1">
        <v>26</v>
      </c>
      <c r="C3499" s="1">
        <v>11</v>
      </c>
      <c r="D3499">
        <v>22</v>
      </c>
      <c r="E3499">
        <v>12.6</v>
      </c>
      <c r="F3499">
        <v>55</v>
      </c>
      <c r="G3499">
        <v>820</v>
      </c>
      <c r="H3499">
        <v>821</v>
      </c>
      <c r="I3499">
        <v>139</v>
      </c>
      <c r="J3499" s="4">
        <f t="shared" si="489"/>
        <v>148.12418607614649</v>
      </c>
      <c r="K3499" s="4">
        <f t="shared" si="490"/>
        <v>57.366092223421219</v>
      </c>
      <c r="L3499" s="5">
        <f t="shared" si="495"/>
        <v>16.875813923853514</v>
      </c>
      <c r="M3499" s="5">
        <f t="shared" si="496"/>
        <v>23.366092223421219</v>
      </c>
      <c r="N3499" s="6">
        <f t="shared" si="488"/>
        <v>810.10504251598024</v>
      </c>
      <c r="O3499" s="6">
        <f t="shared" si="491"/>
        <v>127.11811129257539</v>
      </c>
      <c r="P3499" s="6">
        <f>FORECAST(J3499,Inputs!$B$10:$B$18,Inputs!$A$10:$A$18)</f>
        <v>31.927075797001354</v>
      </c>
      <c r="Q3499" s="6">
        <f>IF(Inputs!$D$10="Yes",IF('Hourly Calcs'!P3499&gt;'Hourly Calcs'!K3499,'Hourly Calcs'!O3499,N3499+O3499),N3499+O3499)</f>
        <v>937.22315380855559</v>
      </c>
      <c r="R3499" s="12">
        <f t="shared" si="492"/>
        <v>4453.6844268982559</v>
      </c>
      <c r="S3499" s="1">
        <f>IF(AND(A3499&gt;=5,A3499&lt;=9),INDEX(Demand!$C$3:$C$26,C3499),INDEX(Demand!$B$3:$B$26,C3499))</f>
        <v>600</v>
      </c>
      <c r="T3499" s="7">
        <f t="shared" si="493"/>
        <v>600</v>
      </c>
      <c r="U3499" s="7">
        <f t="shared" si="494"/>
        <v>3853.6844268982559</v>
      </c>
    </row>
    <row r="3500" spans="1:21" x14ac:dyDescent="0.2">
      <c r="A3500" s="1">
        <v>5</v>
      </c>
      <c r="B3500" s="1">
        <v>26</v>
      </c>
      <c r="C3500" s="1">
        <v>12</v>
      </c>
      <c r="D3500">
        <v>20.7</v>
      </c>
      <c r="E3500">
        <v>14.1</v>
      </c>
      <c r="F3500">
        <v>66</v>
      </c>
      <c r="G3500">
        <v>698</v>
      </c>
      <c r="H3500">
        <v>321</v>
      </c>
      <c r="I3500">
        <v>417</v>
      </c>
      <c r="J3500" s="4">
        <f t="shared" si="489"/>
        <v>174.71974289384568</v>
      </c>
      <c r="K3500" s="4">
        <f t="shared" si="490"/>
        <v>60.423586862188245</v>
      </c>
      <c r="L3500" s="5">
        <f t="shared" si="495"/>
        <v>9.7197428938456767</v>
      </c>
      <c r="M3500" s="5">
        <f t="shared" si="496"/>
        <v>26.423586862188245</v>
      </c>
      <c r="N3500" s="6">
        <f t="shared" si="488"/>
        <v>318.77196429493409</v>
      </c>
      <c r="O3500" s="6">
        <f t="shared" si="491"/>
        <v>381.35433387772616</v>
      </c>
      <c r="P3500" s="6">
        <f>FORECAST(J3500,Inputs!$B$10:$B$18,Inputs!$A$10:$A$18)</f>
        <v>32.173330952720789</v>
      </c>
      <c r="Q3500" s="6">
        <f>IF(Inputs!$D$10="Yes",IF('Hourly Calcs'!P3500&gt;'Hourly Calcs'!K3500,'Hourly Calcs'!O3500,N3500+O3500),N3500+O3500)</f>
        <v>700.1262981726602</v>
      </c>
      <c r="R3500" s="12">
        <f t="shared" si="492"/>
        <v>3327.000168916481</v>
      </c>
      <c r="S3500" s="1">
        <f>IF(AND(A3500&gt;=5,A3500&lt;=9),INDEX(Demand!$C$3:$C$26,C3500),INDEX(Demand!$B$3:$B$26,C3500))</f>
        <v>600</v>
      </c>
      <c r="T3500" s="7">
        <f t="shared" si="493"/>
        <v>600</v>
      </c>
      <c r="U3500" s="7">
        <f t="shared" si="494"/>
        <v>2727.000168916481</v>
      </c>
    </row>
    <row r="3501" spans="1:21" x14ac:dyDescent="0.2">
      <c r="A3501" s="1">
        <v>5</v>
      </c>
      <c r="B3501" s="1">
        <v>26</v>
      </c>
      <c r="C3501" s="1">
        <v>13</v>
      </c>
      <c r="D3501">
        <v>17.8</v>
      </c>
      <c r="E3501">
        <v>12.8</v>
      </c>
      <c r="F3501">
        <v>73</v>
      </c>
      <c r="G3501">
        <v>534</v>
      </c>
      <c r="H3501">
        <v>142</v>
      </c>
      <c r="I3501">
        <v>410</v>
      </c>
      <c r="J3501" s="4">
        <f t="shared" si="489"/>
        <v>202.48605667242563</v>
      </c>
      <c r="K3501" s="4">
        <f t="shared" si="490"/>
        <v>58.996178877686745</v>
      </c>
      <c r="L3501" s="5">
        <f t="shared" si="495"/>
        <v>37.486056672425633</v>
      </c>
      <c r="M3501" s="5">
        <f t="shared" si="496"/>
        <v>24.996178877686745</v>
      </c>
      <c r="N3501" s="6">
        <f t="shared" si="488"/>
        <v>133.35982247799544</v>
      </c>
      <c r="O3501" s="6">
        <f t="shared" si="491"/>
        <v>374.95270237378355</v>
      </c>
      <c r="P3501" s="6">
        <f>FORECAST(J3501,Inputs!$B$10:$B$18,Inputs!$A$10:$A$18)</f>
        <v>32.430426450670609</v>
      </c>
      <c r="Q3501" s="6">
        <f>IF(Inputs!$D$10="Yes",IF('Hourly Calcs'!P3501&gt;'Hourly Calcs'!K3501,'Hourly Calcs'!O3501,N3501+O3501),N3501+O3501)</f>
        <v>508.31252485177902</v>
      </c>
      <c r="R3501" s="12">
        <f t="shared" si="492"/>
        <v>2415.501118095654</v>
      </c>
      <c r="S3501" s="1">
        <f>IF(AND(A3501&gt;=5,A3501&lt;=9),INDEX(Demand!$C$3:$C$26,C3501),INDEX(Demand!$B$3:$B$26,C3501))</f>
        <v>600</v>
      </c>
      <c r="T3501" s="7">
        <f t="shared" si="493"/>
        <v>600</v>
      </c>
      <c r="U3501" s="7">
        <f t="shared" si="494"/>
        <v>1815.501118095654</v>
      </c>
    </row>
    <row r="3502" spans="1:21" x14ac:dyDescent="0.2">
      <c r="A3502" s="1">
        <v>5</v>
      </c>
      <c r="B3502" s="1">
        <v>26</v>
      </c>
      <c r="C3502" s="1">
        <v>14</v>
      </c>
      <c r="D3502">
        <v>17.899999999999999</v>
      </c>
      <c r="E3502">
        <v>12.5</v>
      </c>
      <c r="F3502">
        <v>71</v>
      </c>
      <c r="G3502">
        <v>506</v>
      </c>
      <c r="H3502">
        <v>122</v>
      </c>
      <c r="I3502">
        <v>403</v>
      </c>
      <c r="J3502" s="4">
        <f t="shared" si="489"/>
        <v>225.93247496417575</v>
      </c>
      <c r="K3502" s="4">
        <f t="shared" si="490"/>
        <v>53.639729922915976</v>
      </c>
      <c r="L3502" s="5">
        <f t="shared" si="495"/>
        <v>60.932474964175753</v>
      </c>
      <c r="M3502" s="5">
        <f t="shared" si="496"/>
        <v>19.639729922915976</v>
      </c>
      <c r="N3502" s="6">
        <f t="shared" si="488"/>
        <v>101.10085685041295</v>
      </c>
      <c r="O3502" s="6">
        <f t="shared" si="491"/>
        <v>368.55107086984088</v>
      </c>
      <c r="P3502" s="6">
        <f>FORECAST(J3502,Inputs!$B$10:$B$18,Inputs!$A$10:$A$18)</f>
        <v>32.647522916334957</v>
      </c>
      <c r="Q3502" s="6">
        <f>IF(Inputs!$D$10="Yes",IF('Hourly Calcs'!P3502&gt;'Hourly Calcs'!K3502,'Hourly Calcs'!O3502,N3502+O3502),N3502+O3502)</f>
        <v>469.65192772025387</v>
      </c>
      <c r="R3502" s="12">
        <f t="shared" si="492"/>
        <v>2231.7859605266462</v>
      </c>
      <c r="S3502" s="1">
        <f>IF(AND(A3502&gt;=5,A3502&lt;=9),INDEX(Demand!$C$3:$C$26,C3502),INDEX(Demand!$B$3:$B$26,C3502))</f>
        <v>600</v>
      </c>
      <c r="T3502" s="7">
        <f t="shared" si="493"/>
        <v>600</v>
      </c>
      <c r="U3502" s="7">
        <f t="shared" si="494"/>
        <v>1631.7859605266462</v>
      </c>
    </row>
    <row r="3503" spans="1:21" x14ac:dyDescent="0.2">
      <c r="A3503" s="1">
        <v>5</v>
      </c>
      <c r="B3503" s="1">
        <v>26</v>
      </c>
      <c r="C3503" s="1">
        <v>15</v>
      </c>
      <c r="D3503">
        <v>15.3</v>
      </c>
      <c r="E3503">
        <v>11.6</v>
      </c>
      <c r="F3503">
        <v>79</v>
      </c>
      <c r="G3503">
        <v>448</v>
      </c>
      <c r="H3503">
        <v>100</v>
      </c>
      <c r="I3503">
        <v>372</v>
      </c>
      <c r="J3503" s="4">
        <f t="shared" si="489"/>
        <v>244.0181810877022</v>
      </c>
      <c r="K3503" s="4">
        <f t="shared" si="490"/>
        <v>45.870032294068331</v>
      </c>
      <c r="L3503" s="5">
        <f t="shared" si="495"/>
        <v>79.018181087702203</v>
      </c>
      <c r="M3503" s="5">
        <f t="shared" si="496"/>
        <v>11.870032294068331</v>
      </c>
      <c r="N3503" s="6">
        <f t="shared" si="488"/>
        <v>66.922384844887333</v>
      </c>
      <c r="O3503" s="6">
        <f t="shared" si="491"/>
        <v>340.20098849523777</v>
      </c>
      <c r="P3503" s="6">
        <f>FORECAST(J3503,Inputs!$B$10:$B$18,Inputs!$A$10:$A$18)</f>
        <v>32.814983158219462</v>
      </c>
      <c r="Q3503" s="6">
        <f>IF(Inputs!$D$10="Yes",IF('Hourly Calcs'!P3503&gt;'Hourly Calcs'!K3503,'Hourly Calcs'!O3503,N3503+O3503),N3503+O3503)</f>
        <v>407.12337334012511</v>
      </c>
      <c r="R3503" s="12">
        <f t="shared" si="492"/>
        <v>1934.6502701122745</v>
      </c>
      <c r="S3503" s="1">
        <f>IF(AND(A3503&gt;=5,A3503&lt;=9),INDEX(Demand!$C$3:$C$26,C3503),INDEX(Demand!$B$3:$B$26,C3503))</f>
        <v>600</v>
      </c>
      <c r="T3503" s="7">
        <f t="shared" si="493"/>
        <v>600</v>
      </c>
      <c r="U3503" s="7">
        <f t="shared" si="494"/>
        <v>1334.6502701122745</v>
      </c>
    </row>
    <row r="3504" spans="1:21" x14ac:dyDescent="0.2">
      <c r="A3504" s="1">
        <v>5</v>
      </c>
      <c r="B3504" s="1">
        <v>26</v>
      </c>
      <c r="C3504" s="1">
        <v>16</v>
      </c>
      <c r="D3504">
        <v>15.4</v>
      </c>
      <c r="E3504">
        <v>11.6</v>
      </c>
      <c r="F3504">
        <v>78</v>
      </c>
      <c r="G3504">
        <v>365</v>
      </c>
      <c r="H3504">
        <v>93</v>
      </c>
      <c r="I3504">
        <v>304</v>
      </c>
      <c r="J3504" s="4">
        <f t="shared" si="489"/>
        <v>258.3601353020639</v>
      </c>
      <c r="K3504" s="4">
        <f t="shared" si="490"/>
        <v>36.905263207878953</v>
      </c>
      <c r="L3504" s="5">
        <f t="shared" si="495"/>
        <v>0</v>
      </c>
      <c r="M3504" s="5">
        <f t="shared" si="496"/>
        <v>2.9052632078789529</v>
      </c>
      <c r="N3504" s="6">
        <f t="shared" si="488"/>
        <v>43.861005916064094</v>
      </c>
      <c r="O3504" s="6">
        <f t="shared" si="491"/>
        <v>278.01371102836634</v>
      </c>
      <c r="P3504" s="6">
        <f>FORECAST(J3504,Inputs!$B$10:$B$18,Inputs!$A$10:$A$18)</f>
        <v>32.947779030574665</v>
      </c>
      <c r="Q3504" s="6">
        <f>IF(Inputs!$D$10="Yes",IF('Hourly Calcs'!P3504&gt;'Hourly Calcs'!K3504,'Hourly Calcs'!O3504,N3504+O3504),N3504+O3504)</f>
        <v>321.87471694443042</v>
      </c>
      <c r="R3504" s="12">
        <f t="shared" si="492"/>
        <v>1529.5486549199334</v>
      </c>
      <c r="S3504" s="1">
        <f>IF(AND(A3504&gt;=5,A3504&lt;=9),INDEX(Demand!$C$3:$C$26,C3504),INDEX(Demand!$B$3:$B$26,C3504))</f>
        <v>900</v>
      </c>
      <c r="T3504" s="7">
        <f t="shared" si="493"/>
        <v>900</v>
      </c>
      <c r="U3504" s="7">
        <f t="shared" si="494"/>
        <v>629.54865491993337</v>
      </c>
    </row>
    <row r="3505" spans="1:21" x14ac:dyDescent="0.2">
      <c r="A3505" s="1">
        <v>5</v>
      </c>
      <c r="B3505" s="1">
        <v>26</v>
      </c>
      <c r="C3505" s="1">
        <v>17</v>
      </c>
      <c r="D3505">
        <v>15.1</v>
      </c>
      <c r="E3505">
        <v>12</v>
      </c>
      <c r="F3505">
        <v>82</v>
      </c>
      <c r="G3505">
        <v>130</v>
      </c>
      <c r="H3505">
        <v>0</v>
      </c>
      <c r="I3505">
        <v>130</v>
      </c>
      <c r="J3505" s="4">
        <f t="shared" si="489"/>
        <v>270.57976987373235</v>
      </c>
      <c r="K3505" s="4">
        <f t="shared" si="490"/>
        <v>27.486113247208422</v>
      </c>
      <c r="L3505" s="5">
        <f t="shared" si="495"/>
        <v>0</v>
      </c>
      <c r="M3505" s="5">
        <f t="shared" si="496"/>
        <v>6.5138867527915778</v>
      </c>
      <c r="N3505" s="6">
        <f t="shared" si="488"/>
        <v>0</v>
      </c>
      <c r="O3505" s="6">
        <f t="shared" si="491"/>
        <v>118.8874422160777</v>
      </c>
      <c r="P3505" s="6">
        <f>FORECAST(J3505,Inputs!$B$10:$B$18,Inputs!$A$10:$A$18)</f>
        <v>33.060923795127152</v>
      </c>
      <c r="Q3505" s="6">
        <f>IF(Inputs!$D$10="Yes",IF('Hourly Calcs'!P3505&gt;'Hourly Calcs'!K3505,'Hourly Calcs'!O3505,N3505+O3505),N3505+O3505)</f>
        <v>118.8874422160777</v>
      </c>
      <c r="R3505" s="12">
        <f t="shared" si="492"/>
        <v>564.95312541080125</v>
      </c>
      <c r="S3505" s="1">
        <f>IF(AND(A3505&gt;=5,A3505&lt;=9),INDEX(Demand!$C$3:$C$26,C3505),INDEX(Demand!$B$3:$B$26,C3505))</f>
        <v>900</v>
      </c>
      <c r="T3505" s="7">
        <f t="shared" si="493"/>
        <v>564.95312541080125</v>
      </c>
      <c r="U3505" s="7">
        <f t="shared" si="494"/>
        <v>0</v>
      </c>
    </row>
    <row r="3506" spans="1:21" x14ac:dyDescent="0.2">
      <c r="A3506" s="1">
        <v>5</v>
      </c>
      <c r="B3506" s="1">
        <v>26</v>
      </c>
      <c r="C3506" s="1">
        <v>18</v>
      </c>
      <c r="D3506">
        <v>12.8</v>
      </c>
      <c r="E3506">
        <v>11.9</v>
      </c>
      <c r="F3506">
        <v>94</v>
      </c>
      <c r="G3506">
        <v>77</v>
      </c>
      <c r="H3506">
        <v>0</v>
      </c>
      <c r="I3506">
        <v>77</v>
      </c>
      <c r="J3506" s="4">
        <f t="shared" si="489"/>
        <v>281.79391986640371</v>
      </c>
      <c r="K3506" s="4">
        <f t="shared" si="490"/>
        <v>18.086671911550866</v>
      </c>
      <c r="L3506" s="5">
        <f t="shared" si="495"/>
        <v>0</v>
      </c>
      <c r="M3506" s="5">
        <f t="shared" si="496"/>
        <v>15.913328088449134</v>
      </c>
      <c r="N3506" s="6">
        <f t="shared" si="488"/>
        <v>0</v>
      </c>
      <c r="O3506" s="6">
        <f t="shared" si="491"/>
        <v>70.417946543369098</v>
      </c>
      <c r="P3506" s="6">
        <f>FORECAST(J3506,Inputs!$B$10:$B$18,Inputs!$A$10:$A$18)</f>
        <v>33.164758517281513</v>
      </c>
      <c r="Q3506" s="6">
        <f>IF(Inputs!$D$10="Yes",IF('Hourly Calcs'!P3506&gt;'Hourly Calcs'!K3506,'Hourly Calcs'!O3506,N3506+O3506),N3506+O3506)</f>
        <v>70.417946543369098</v>
      </c>
      <c r="R3506" s="12">
        <f t="shared" si="492"/>
        <v>334.62608197408991</v>
      </c>
      <c r="S3506" s="1">
        <f>IF(AND(A3506&gt;=5,A3506&lt;=9),INDEX(Demand!$C$3:$C$26,C3506),INDEX(Demand!$B$3:$B$26,C3506))</f>
        <v>900</v>
      </c>
      <c r="T3506" s="7">
        <f t="shared" si="493"/>
        <v>334.62608197408986</v>
      </c>
      <c r="U3506" s="7">
        <f t="shared" si="494"/>
        <v>0</v>
      </c>
    </row>
    <row r="3507" spans="1:21" x14ac:dyDescent="0.2">
      <c r="A3507" s="1">
        <v>5</v>
      </c>
      <c r="B3507" s="1">
        <v>26</v>
      </c>
      <c r="C3507" s="1">
        <v>19</v>
      </c>
      <c r="D3507">
        <v>13.1</v>
      </c>
      <c r="E3507">
        <v>11.8</v>
      </c>
      <c r="F3507">
        <v>92</v>
      </c>
      <c r="G3507">
        <v>30</v>
      </c>
      <c r="H3507">
        <v>0</v>
      </c>
      <c r="I3507">
        <v>30</v>
      </c>
      <c r="J3507" s="4">
        <f t="shared" si="489"/>
        <v>292.75878725284497</v>
      </c>
      <c r="K3507" s="4">
        <f t="shared" si="490"/>
        <v>9.0883732997513249</v>
      </c>
      <c r="L3507" s="5">
        <f t="shared" si="495"/>
        <v>0</v>
      </c>
      <c r="M3507" s="5">
        <f t="shared" si="496"/>
        <v>24.911626700248675</v>
      </c>
      <c r="N3507" s="6">
        <f t="shared" si="488"/>
        <v>0</v>
      </c>
      <c r="O3507" s="6">
        <f t="shared" si="491"/>
        <v>27.435563588325625</v>
      </c>
      <c r="P3507" s="6">
        <f>FORECAST(J3507,Inputs!$B$10:$B$18,Inputs!$A$10:$A$18)</f>
        <v>33.26628506715597</v>
      </c>
      <c r="Q3507" s="6">
        <f>IF(Inputs!$D$10="Yes",IF('Hourly Calcs'!P3507&gt;'Hourly Calcs'!K3507,'Hourly Calcs'!O3507,N3507+O3507),N3507+O3507)</f>
        <v>27.435563588325625</v>
      </c>
      <c r="R3507" s="12">
        <f t="shared" si="492"/>
        <v>130.37379817172337</v>
      </c>
      <c r="S3507" s="1">
        <f>IF(AND(A3507&gt;=5,A3507&lt;=9),INDEX(Demand!$C$3:$C$26,C3507),INDEX(Demand!$B$3:$B$26,C3507))</f>
        <v>900</v>
      </c>
      <c r="T3507" s="7">
        <f t="shared" si="493"/>
        <v>130.37379817172337</v>
      </c>
      <c r="U3507" s="7">
        <f t="shared" si="494"/>
        <v>0</v>
      </c>
    </row>
    <row r="3508" spans="1:21" x14ac:dyDescent="0.2">
      <c r="A3508" s="1">
        <v>5</v>
      </c>
      <c r="B3508" s="1">
        <v>26</v>
      </c>
      <c r="C3508" s="1">
        <v>20</v>
      </c>
      <c r="D3508">
        <v>12.9</v>
      </c>
      <c r="E3508">
        <v>12.3</v>
      </c>
      <c r="F3508">
        <v>96</v>
      </c>
      <c r="G3508">
        <v>4</v>
      </c>
      <c r="H3508">
        <v>0</v>
      </c>
      <c r="I3508">
        <v>4</v>
      </c>
      <c r="J3508" s="4">
        <f t="shared" si="489"/>
        <v>304.02013827575212</v>
      </c>
      <c r="K3508" s="4">
        <f t="shared" si="490"/>
        <v>1.0536121832222278</v>
      </c>
      <c r="L3508" s="5">
        <f t="shared" si="495"/>
        <v>0</v>
      </c>
      <c r="M3508" s="5">
        <f t="shared" si="496"/>
        <v>32.946387816777772</v>
      </c>
      <c r="N3508" s="6">
        <f t="shared" si="488"/>
        <v>0</v>
      </c>
      <c r="O3508" s="6">
        <f t="shared" si="491"/>
        <v>3.6580751451100832</v>
      </c>
      <c r="P3508" s="6">
        <f>FORECAST(J3508,Inputs!$B$10:$B$18,Inputs!$A$10:$A$18)</f>
        <v>33.370556835886589</v>
      </c>
      <c r="Q3508" s="6">
        <f>IF(Inputs!$D$10="Yes",IF('Hourly Calcs'!P3508&gt;'Hourly Calcs'!K3508,'Hourly Calcs'!O3508,N3508+O3508),N3508+O3508)</f>
        <v>3.6580751451100832</v>
      </c>
      <c r="R3508" s="12">
        <f t="shared" si="492"/>
        <v>17.383173089563115</v>
      </c>
      <c r="S3508" s="1">
        <f>IF(AND(A3508&gt;=5,A3508&lt;=9),INDEX(Demand!$C$3:$C$26,C3508),INDEX(Demand!$B$3:$B$26,C3508))</f>
        <v>800</v>
      </c>
      <c r="T3508" s="7">
        <f t="shared" si="493"/>
        <v>17.383173089563115</v>
      </c>
      <c r="U3508" s="7">
        <f t="shared" si="494"/>
        <v>0</v>
      </c>
    </row>
    <row r="3509" spans="1:21" x14ac:dyDescent="0.2">
      <c r="A3509" s="1">
        <v>5</v>
      </c>
      <c r="B3509" s="1">
        <v>26</v>
      </c>
      <c r="C3509" s="1">
        <v>21</v>
      </c>
      <c r="D3509">
        <v>12.9</v>
      </c>
      <c r="E3509">
        <v>12.7</v>
      </c>
      <c r="F3509">
        <v>99</v>
      </c>
      <c r="G3509">
        <v>0</v>
      </c>
      <c r="H3509">
        <v>0</v>
      </c>
      <c r="I3509">
        <v>0</v>
      </c>
      <c r="J3509" s="4">
        <f t="shared" si="489"/>
        <v>315.97944837983152</v>
      </c>
      <c r="K3509" s="4">
        <f t="shared" si="490"/>
        <v>-6.5568100098830087</v>
      </c>
      <c r="L3509" s="5">
        <f t="shared" si="495"/>
        <v>0</v>
      </c>
      <c r="M3509" s="5">
        <f t="shared" si="496"/>
        <v>0</v>
      </c>
      <c r="N3509" s="6">
        <f t="shared" si="488"/>
        <v>0</v>
      </c>
      <c r="O3509" s="6">
        <f t="shared" si="491"/>
        <v>0</v>
      </c>
      <c r="P3509" s="6">
        <f>FORECAST(J3509,Inputs!$B$10:$B$18,Inputs!$A$10:$A$18)</f>
        <v>33.481291188702144</v>
      </c>
      <c r="Q3509" s="6">
        <f>IF(Inputs!$D$10="Yes",IF('Hourly Calcs'!P3509&gt;'Hourly Calcs'!K3509,'Hourly Calcs'!O3509,N3509+O3509),N3509+O3509)</f>
        <v>0</v>
      </c>
      <c r="R3509" s="12">
        <f t="shared" si="492"/>
        <v>0</v>
      </c>
      <c r="S3509" s="1">
        <f>IF(AND(A3509&gt;=5,A3509&lt;=9),INDEX(Demand!$C$3:$C$26,C3509),INDEX(Demand!$B$3:$B$26,C3509))</f>
        <v>700</v>
      </c>
      <c r="T3509" s="7">
        <f t="shared" si="493"/>
        <v>0</v>
      </c>
      <c r="U3509" s="7">
        <f t="shared" si="494"/>
        <v>0</v>
      </c>
    </row>
    <row r="3510" spans="1:21" x14ac:dyDescent="0.2">
      <c r="A3510" s="1">
        <v>5</v>
      </c>
      <c r="B3510" s="1">
        <v>26</v>
      </c>
      <c r="C3510" s="1">
        <v>22</v>
      </c>
      <c r="D3510">
        <v>12.9</v>
      </c>
      <c r="E3510">
        <v>12.7</v>
      </c>
      <c r="F3510">
        <v>99</v>
      </c>
      <c r="G3510">
        <v>0</v>
      </c>
      <c r="H3510">
        <v>0</v>
      </c>
      <c r="I3510">
        <v>0</v>
      </c>
      <c r="J3510" s="4">
        <f t="shared" si="489"/>
        <v>328.88020019222853</v>
      </c>
      <c r="K3510" s="4">
        <f t="shared" si="490"/>
        <v>-12.361433451240572</v>
      </c>
      <c r="L3510" s="5">
        <f t="shared" si="495"/>
        <v>0</v>
      </c>
      <c r="M3510" s="5">
        <f t="shared" si="496"/>
        <v>0</v>
      </c>
      <c r="N3510" s="6">
        <f t="shared" si="488"/>
        <v>0</v>
      </c>
      <c r="O3510" s="6">
        <f t="shared" si="491"/>
        <v>0</v>
      </c>
      <c r="P3510" s="6">
        <f>FORECAST(J3510,Inputs!$B$10:$B$18,Inputs!$A$10:$A$18)</f>
        <v>33.600742594372484</v>
      </c>
      <c r="Q3510" s="6">
        <f>IF(Inputs!$D$10="Yes",IF('Hourly Calcs'!P3510&gt;'Hourly Calcs'!K3510,'Hourly Calcs'!O3510,N3510+O3510),N3510+O3510)</f>
        <v>0</v>
      </c>
      <c r="R3510" s="12">
        <f t="shared" si="492"/>
        <v>0</v>
      </c>
      <c r="S3510" s="1">
        <f>IF(AND(A3510&gt;=5,A3510&lt;=9),INDEX(Demand!$C$3:$C$26,C3510),INDEX(Demand!$B$3:$B$26,C3510))</f>
        <v>600</v>
      </c>
      <c r="T3510" s="7">
        <f t="shared" si="493"/>
        <v>0</v>
      </c>
      <c r="U3510" s="7">
        <f t="shared" si="494"/>
        <v>0</v>
      </c>
    </row>
    <row r="3511" spans="1:21" x14ac:dyDescent="0.2">
      <c r="A3511" s="1">
        <v>5</v>
      </c>
      <c r="B3511" s="1">
        <v>26</v>
      </c>
      <c r="C3511" s="1">
        <v>23</v>
      </c>
      <c r="D3511">
        <v>12.8</v>
      </c>
      <c r="E3511">
        <v>12.6</v>
      </c>
      <c r="F3511">
        <v>99</v>
      </c>
      <c r="G3511">
        <v>0</v>
      </c>
      <c r="H3511">
        <v>0</v>
      </c>
      <c r="I3511">
        <v>0</v>
      </c>
      <c r="J3511" s="4">
        <f t="shared" si="489"/>
        <v>342.73413129466371</v>
      </c>
      <c r="K3511" s="4">
        <f t="shared" si="490"/>
        <v>-16.253344582784166</v>
      </c>
      <c r="L3511" s="5">
        <f t="shared" si="495"/>
        <v>0</v>
      </c>
      <c r="M3511" s="5">
        <f t="shared" si="496"/>
        <v>0</v>
      </c>
      <c r="N3511" s="6">
        <f t="shared" si="488"/>
        <v>0</v>
      </c>
      <c r="O3511" s="6">
        <f t="shared" si="491"/>
        <v>0</v>
      </c>
      <c r="P3511" s="6">
        <f>FORECAST(J3511,Inputs!$B$10:$B$18,Inputs!$A$10:$A$18)</f>
        <v>33.729019734209849</v>
      </c>
      <c r="Q3511" s="6">
        <f>IF(Inputs!$D$10="Yes",IF('Hourly Calcs'!P3511&gt;'Hourly Calcs'!K3511,'Hourly Calcs'!O3511,N3511+O3511),N3511+O3511)</f>
        <v>0</v>
      </c>
      <c r="R3511" s="12">
        <f t="shared" si="492"/>
        <v>0</v>
      </c>
      <c r="S3511" s="1">
        <f>IF(AND(A3511&gt;=5,A3511&lt;=9),INDEX(Demand!$C$3:$C$26,C3511),INDEX(Demand!$B$3:$B$26,C3511))</f>
        <v>500</v>
      </c>
      <c r="T3511" s="7">
        <f t="shared" si="493"/>
        <v>0</v>
      </c>
      <c r="U3511" s="7">
        <f t="shared" si="494"/>
        <v>0</v>
      </c>
    </row>
    <row r="3512" spans="1:21" x14ac:dyDescent="0.2">
      <c r="A3512" s="1">
        <v>5</v>
      </c>
      <c r="B3512" s="1">
        <v>26</v>
      </c>
      <c r="C3512" s="1">
        <v>24</v>
      </c>
      <c r="D3512">
        <v>12.6</v>
      </c>
      <c r="E3512">
        <v>12.4</v>
      </c>
      <c r="F3512">
        <v>99</v>
      </c>
      <c r="G3512">
        <v>0</v>
      </c>
      <c r="H3512">
        <v>0</v>
      </c>
      <c r="I3512">
        <v>0</v>
      </c>
      <c r="J3512" s="4">
        <f t="shared" si="489"/>
        <v>357.25055497693126</v>
      </c>
      <c r="K3512" s="4">
        <f t="shared" si="490"/>
        <v>-17.899526861261307</v>
      </c>
      <c r="L3512" s="5">
        <f t="shared" si="495"/>
        <v>0</v>
      </c>
      <c r="M3512" s="5">
        <f t="shared" si="496"/>
        <v>0</v>
      </c>
      <c r="N3512" s="6">
        <f t="shared" si="488"/>
        <v>0</v>
      </c>
      <c r="O3512" s="6">
        <f t="shared" si="491"/>
        <v>0</v>
      </c>
      <c r="P3512" s="6">
        <f>FORECAST(J3512,Inputs!$B$10:$B$18,Inputs!$A$10:$A$18)</f>
        <v>33.863431064601215</v>
      </c>
      <c r="Q3512" s="6">
        <f>IF(Inputs!$D$10="Yes",IF('Hourly Calcs'!P3512&gt;'Hourly Calcs'!K3512,'Hourly Calcs'!O3512,N3512+O3512),N3512+O3512)</f>
        <v>0</v>
      </c>
      <c r="R3512" s="12">
        <f t="shared" si="492"/>
        <v>0</v>
      </c>
      <c r="S3512" s="1">
        <f>IF(AND(A3512&gt;=5,A3512&lt;=9),INDEX(Demand!$C$3:$C$26,C3512),INDEX(Demand!$B$3:$B$26,C3512))</f>
        <v>400</v>
      </c>
      <c r="T3512" s="7">
        <f t="shared" si="493"/>
        <v>0</v>
      </c>
      <c r="U3512" s="7">
        <f t="shared" si="494"/>
        <v>0</v>
      </c>
    </row>
    <row r="3513" spans="1:21" x14ac:dyDescent="0.2">
      <c r="A3513" s="1">
        <v>5</v>
      </c>
      <c r="B3513" s="1">
        <v>27</v>
      </c>
      <c r="C3513" s="1">
        <v>1</v>
      </c>
      <c r="D3513">
        <v>11.7</v>
      </c>
      <c r="E3513">
        <v>11.7</v>
      </c>
      <c r="F3513">
        <v>100</v>
      </c>
      <c r="G3513">
        <v>0</v>
      </c>
      <c r="H3513">
        <v>0</v>
      </c>
      <c r="I3513">
        <v>0</v>
      </c>
      <c r="J3513" s="4">
        <f t="shared" si="489"/>
        <v>11.880811427944707</v>
      </c>
      <c r="K3513" s="4">
        <f t="shared" si="490"/>
        <v>-17.135322283818823</v>
      </c>
      <c r="L3513" s="5">
        <f t="shared" si="495"/>
        <v>0</v>
      </c>
      <c r="M3513" s="5">
        <f t="shared" si="496"/>
        <v>0</v>
      </c>
      <c r="N3513" s="6">
        <f t="shared" si="488"/>
        <v>0</v>
      </c>
      <c r="O3513" s="6">
        <f t="shared" si="491"/>
        <v>0</v>
      </c>
      <c r="P3513" s="6">
        <f>FORECAST(J3513,Inputs!$B$10:$B$18,Inputs!$A$10:$A$18)</f>
        <v>30.665563068777264</v>
      </c>
      <c r="Q3513" s="6">
        <f>IF(Inputs!$D$10="Yes",IF('Hourly Calcs'!P3513&gt;'Hourly Calcs'!K3513,'Hourly Calcs'!O3513,N3513+O3513),N3513+O3513)</f>
        <v>0</v>
      </c>
      <c r="R3513" s="12">
        <f t="shared" si="492"/>
        <v>0</v>
      </c>
      <c r="S3513" s="1">
        <f>IF(AND(A3513&gt;=5,A3513&lt;=9),INDEX(Demand!$C$3:$C$26,C3513),INDEX(Demand!$B$3:$B$26,C3513))</f>
        <v>350</v>
      </c>
      <c r="T3513" s="7">
        <f t="shared" si="493"/>
        <v>0</v>
      </c>
      <c r="U3513" s="7">
        <f t="shared" si="494"/>
        <v>0</v>
      </c>
    </row>
    <row r="3514" spans="1:21" x14ac:dyDescent="0.2">
      <c r="A3514" s="1">
        <v>5</v>
      </c>
      <c r="B3514" s="1">
        <v>27</v>
      </c>
      <c r="C3514" s="1">
        <v>2</v>
      </c>
      <c r="D3514">
        <v>11.3</v>
      </c>
      <c r="E3514">
        <v>11.3</v>
      </c>
      <c r="F3514">
        <v>100</v>
      </c>
      <c r="G3514">
        <v>0</v>
      </c>
      <c r="H3514">
        <v>0</v>
      </c>
      <c r="I3514">
        <v>0</v>
      </c>
      <c r="J3514" s="4">
        <f t="shared" si="489"/>
        <v>26.027414438807966</v>
      </c>
      <c r="K3514" s="4">
        <f t="shared" si="490"/>
        <v>-14.03874718284321</v>
      </c>
      <c r="L3514" s="5">
        <f t="shared" si="495"/>
        <v>0</v>
      </c>
      <c r="M3514" s="5">
        <f t="shared" si="496"/>
        <v>0</v>
      </c>
      <c r="N3514" s="6">
        <f t="shared" si="488"/>
        <v>0</v>
      </c>
      <c r="O3514" s="6">
        <f t="shared" si="491"/>
        <v>0</v>
      </c>
      <c r="P3514" s="6">
        <f>FORECAST(J3514,Inputs!$B$10:$B$18,Inputs!$A$10:$A$18)</f>
        <v>30.796550133692666</v>
      </c>
      <c r="Q3514" s="6">
        <f>IF(Inputs!$D$10="Yes",IF('Hourly Calcs'!P3514&gt;'Hourly Calcs'!K3514,'Hourly Calcs'!O3514,N3514+O3514),N3514+O3514)</f>
        <v>0</v>
      </c>
      <c r="R3514" s="12">
        <f t="shared" si="492"/>
        <v>0</v>
      </c>
      <c r="S3514" s="1">
        <f>IF(AND(A3514&gt;=5,A3514&lt;=9),INDEX(Demand!$C$3:$C$26,C3514),INDEX(Demand!$B$3:$B$26,C3514))</f>
        <v>350</v>
      </c>
      <c r="T3514" s="7">
        <f t="shared" si="493"/>
        <v>0</v>
      </c>
      <c r="U3514" s="7">
        <f t="shared" si="494"/>
        <v>0</v>
      </c>
    </row>
    <row r="3515" spans="1:21" x14ac:dyDescent="0.2">
      <c r="A3515" s="1">
        <v>5</v>
      </c>
      <c r="B3515" s="1">
        <v>27</v>
      </c>
      <c r="C3515" s="1">
        <v>3</v>
      </c>
      <c r="D3515">
        <v>11.2</v>
      </c>
      <c r="E3515">
        <v>11</v>
      </c>
      <c r="F3515">
        <v>99</v>
      </c>
      <c r="G3515">
        <v>0</v>
      </c>
      <c r="H3515">
        <v>0</v>
      </c>
      <c r="I3515">
        <v>0</v>
      </c>
      <c r="J3515" s="4">
        <f t="shared" si="489"/>
        <v>39.289755044584524</v>
      </c>
      <c r="K3515" s="4">
        <f t="shared" si="490"/>
        <v>-8.8954204431264685</v>
      </c>
      <c r="L3515" s="5">
        <f t="shared" si="495"/>
        <v>0</v>
      </c>
      <c r="M3515" s="5">
        <f t="shared" si="496"/>
        <v>0</v>
      </c>
      <c r="N3515" s="6">
        <f t="shared" si="488"/>
        <v>0</v>
      </c>
      <c r="O3515" s="6">
        <f t="shared" si="491"/>
        <v>0</v>
      </c>
      <c r="P3515" s="6">
        <f>FORECAST(J3515,Inputs!$B$10:$B$18,Inputs!$A$10:$A$18)</f>
        <v>30.919349583746151</v>
      </c>
      <c r="Q3515" s="6">
        <f>IF(Inputs!$D$10="Yes",IF('Hourly Calcs'!P3515&gt;'Hourly Calcs'!K3515,'Hourly Calcs'!O3515,N3515+O3515),N3515+O3515)</f>
        <v>0</v>
      </c>
      <c r="R3515" s="12">
        <f t="shared" si="492"/>
        <v>0</v>
      </c>
      <c r="S3515" s="1">
        <f>IF(AND(A3515&gt;=5,A3515&lt;=9),INDEX(Demand!$C$3:$C$26,C3515),INDEX(Demand!$B$3:$B$26,C3515))</f>
        <v>350</v>
      </c>
      <c r="T3515" s="7">
        <f t="shared" si="493"/>
        <v>0</v>
      </c>
      <c r="U3515" s="7">
        <f t="shared" si="494"/>
        <v>0</v>
      </c>
    </row>
    <row r="3516" spans="1:21" x14ac:dyDescent="0.2">
      <c r="A3516" s="1">
        <v>5</v>
      </c>
      <c r="B3516" s="1">
        <v>27</v>
      </c>
      <c r="C3516" s="1">
        <v>4</v>
      </c>
      <c r="D3516">
        <v>11.4</v>
      </c>
      <c r="E3516">
        <v>11</v>
      </c>
      <c r="F3516">
        <v>97</v>
      </c>
      <c r="G3516">
        <v>0</v>
      </c>
      <c r="H3516">
        <v>0</v>
      </c>
      <c r="I3516">
        <v>0</v>
      </c>
      <c r="J3516" s="4">
        <f t="shared" si="489"/>
        <v>51.572297920201436</v>
      </c>
      <c r="K3516" s="4">
        <f t="shared" si="490"/>
        <v>-2.0139622189418276</v>
      </c>
      <c r="L3516" s="5">
        <f t="shared" si="495"/>
        <v>0</v>
      </c>
      <c r="M3516" s="5">
        <f t="shared" si="496"/>
        <v>0</v>
      </c>
      <c r="N3516" s="6">
        <f t="shared" si="488"/>
        <v>0</v>
      </c>
      <c r="O3516" s="6">
        <f t="shared" si="491"/>
        <v>0</v>
      </c>
      <c r="P3516" s="6">
        <f>FORECAST(J3516,Inputs!$B$10:$B$18,Inputs!$A$10:$A$18)</f>
        <v>31.033076832594457</v>
      </c>
      <c r="Q3516" s="6">
        <f>IF(Inputs!$D$10="Yes",IF('Hourly Calcs'!P3516&gt;'Hourly Calcs'!K3516,'Hourly Calcs'!O3516,N3516+O3516),N3516+O3516)</f>
        <v>0</v>
      </c>
      <c r="R3516" s="12">
        <f t="shared" si="492"/>
        <v>0</v>
      </c>
      <c r="S3516" s="1">
        <f>IF(AND(A3516&gt;=5,A3516&lt;=9),INDEX(Demand!$C$3:$C$26,C3516),INDEX(Demand!$B$3:$B$26,C3516))</f>
        <v>350</v>
      </c>
      <c r="T3516" s="7">
        <f t="shared" si="493"/>
        <v>0</v>
      </c>
      <c r="U3516" s="7">
        <f t="shared" si="494"/>
        <v>0</v>
      </c>
    </row>
    <row r="3517" spans="1:21" x14ac:dyDescent="0.2">
      <c r="A3517" s="1">
        <v>5</v>
      </c>
      <c r="B3517" s="1">
        <v>27</v>
      </c>
      <c r="C3517" s="1">
        <v>5</v>
      </c>
      <c r="D3517">
        <v>11.6</v>
      </c>
      <c r="E3517">
        <v>11.6</v>
      </c>
      <c r="F3517">
        <v>100</v>
      </c>
      <c r="G3517">
        <v>3</v>
      </c>
      <c r="H3517">
        <v>0</v>
      </c>
      <c r="I3517">
        <v>3</v>
      </c>
      <c r="J3517" s="4">
        <f t="shared" si="489"/>
        <v>63.042899691077423</v>
      </c>
      <c r="K3517" s="4">
        <f t="shared" si="490"/>
        <v>5.9627781416662202</v>
      </c>
      <c r="L3517" s="5">
        <f t="shared" si="495"/>
        <v>0</v>
      </c>
      <c r="M3517" s="5">
        <f t="shared" si="496"/>
        <v>28.03722185833378</v>
      </c>
      <c r="N3517" s="6">
        <f t="shared" si="488"/>
        <v>0</v>
      </c>
      <c r="O3517" s="6">
        <f t="shared" si="491"/>
        <v>2.7435563588325627</v>
      </c>
      <c r="P3517" s="6">
        <f>FORECAST(J3517,Inputs!$B$10:$B$18,Inputs!$A$10:$A$18)</f>
        <v>31.139286108250715</v>
      </c>
      <c r="Q3517" s="6">
        <f>IF(Inputs!$D$10="Yes",IF('Hourly Calcs'!P3517&gt;'Hourly Calcs'!K3517,'Hourly Calcs'!O3517,N3517+O3517),N3517+O3517)</f>
        <v>2.7435563588325627</v>
      </c>
      <c r="R3517" s="12">
        <f t="shared" si="492"/>
        <v>13.037379817172337</v>
      </c>
      <c r="S3517" s="1">
        <f>IF(AND(A3517&gt;=5,A3517&lt;=9),INDEX(Demand!$C$3:$C$26,C3517),INDEX(Demand!$B$3:$B$26,C3517))</f>
        <v>350</v>
      </c>
      <c r="T3517" s="7">
        <f t="shared" si="493"/>
        <v>13.037379817172337</v>
      </c>
      <c r="U3517" s="7">
        <f t="shared" si="494"/>
        <v>0</v>
      </c>
    </row>
    <row r="3518" spans="1:21" x14ac:dyDescent="0.2">
      <c r="A3518" s="1">
        <v>5</v>
      </c>
      <c r="B3518" s="1">
        <v>27</v>
      </c>
      <c r="C3518" s="1">
        <v>6</v>
      </c>
      <c r="D3518">
        <v>11.3</v>
      </c>
      <c r="E3518">
        <v>11.3</v>
      </c>
      <c r="F3518">
        <v>100</v>
      </c>
      <c r="G3518">
        <v>24</v>
      </c>
      <c r="H3518">
        <v>0</v>
      </c>
      <c r="I3518">
        <v>24</v>
      </c>
      <c r="J3518" s="4">
        <f t="shared" si="489"/>
        <v>74.049346412020228</v>
      </c>
      <c r="K3518" s="4">
        <f t="shared" si="490"/>
        <v>14.710379571949389</v>
      </c>
      <c r="L3518" s="5">
        <f t="shared" si="495"/>
        <v>0</v>
      </c>
      <c r="M3518" s="5">
        <f t="shared" si="496"/>
        <v>19.289620428050611</v>
      </c>
      <c r="N3518" s="6">
        <f t="shared" si="488"/>
        <v>0</v>
      </c>
      <c r="O3518" s="6">
        <f t="shared" si="491"/>
        <v>21.948450870660501</v>
      </c>
      <c r="P3518" s="6">
        <f>FORECAST(J3518,Inputs!$B$10:$B$18,Inputs!$A$10:$A$18)</f>
        <v>31.241197651963148</v>
      </c>
      <c r="Q3518" s="6">
        <f>IF(Inputs!$D$10="Yes",IF('Hourly Calcs'!P3518&gt;'Hourly Calcs'!K3518,'Hourly Calcs'!O3518,N3518+O3518),N3518+O3518)</f>
        <v>21.948450870660501</v>
      </c>
      <c r="R3518" s="12">
        <f t="shared" si="492"/>
        <v>104.29903853737869</v>
      </c>
      <c r="S3518" s="1">
        <f>IF(AND(A3518&gt;=5,A3518&lt;=9),INDEX(Demand!$C$3:$C$26,C3518),INDEX(Demand!$B$3:$B$26,C3518))</f>
        <v>350</v>
      </c>
      <c r="T3518" s="7">
        <f t="shared" si="493"/>
        <v>104.29903853737869</v>
      </c>
      <c r="U3518" s="7">
        <f t="shared" si="494"/>
        <v>0</v>
      </c>
    </row>
    <row r="3519" spans="1:21" x14ac:dyDescent="0.2">
      <c r="A3519" s="1">
        <v>5</v>
      </c>
      <c r="B3519" s="1">
        <v>27</v>
      </c>
      <c r="C3519" s="1">
        <v>7</v>
      </c>
      <c r="D3519">
        <v>11.2</v>
      </c>
      <c r="E3519">
        <v>11.2</v>
      </c>
      <c r="F3519">
        <v>100</v>
      </c>
      <c r="G3519">
        <v>68</v>
      </c>
      <c r="H3519">
        <v>0</v>
      </c>
      <c r="I3519">
        <v>68</v>
      </c>
      <c r="J3519" s="4">
        <f t="shared" si="489"/>
        <v>85.079710114500003</v>
      </c>
      <c r="K3519" s="4">
        <f t="shared" si="490"/>
        <v>24.012543733223055</v>
      </c>
      <c r="L3519" s="5">
        <f t="shared" si="495"/>
        <v>79.920289885499997</v>
      </c>
      <c r="M3519" s="5">
        <f t="shared" si="496"/>
        <v>9.9874562667769453</v>
      </c>
      <c r="N3519" s="6">
        <f t="shared" si="488"/>
        <v>0</v>
      </c>
      <c r="O3519" s="6">
        <f t="shared" si="491"/>
        <v>62.187277466871414</v>
      </c>
      <c r="P3519" s="6">
        <f>FORECAST(J3519,Inputs!$B$10:$B$18,Inputs!$A$10:$A$18)</f>
        <v>31.34333064920833</v>
      </c>
      <c r="Q3519" s="6">
        <f>IF(Inputs!$D$10="Yes",IF('Hourly Calcs'!P3519&gt;'Hourly Calcs'!K3519,'Hourly Calcs'!O3519,N3519+O3519),N3519+O3519)</f>
        <v>62.187277466871414</v>
      </c>
      <c r="R3519" s="12">
        <f t="shared" si="492"/>
        <v>295.51394252257296</v>
      </c>
      <c r="S3519" s="1">
        <f>IF(AND(A3519&gt;=5,A3519&lt;=9),INDEX(Demand!$C$3:$C$26,C3519),INDEX(Demand!$B$3:$B$26,C3519))</f>
        <v>350</v>
      </c>
      <c r="T3519" s="7">
        <f t="shared" si="493"/>
        <v>295.51394252257296</v>
      </c>
      <c r="U3519" s="7">
        <f t="shared" si="494"/>
        <v>0</v>
      </c>
    </row>
    <row r="3520" spans="1:21" x14ac:dyDescent="0.2">
      <c r="A3520" s="1">
        <v>5</v>
      </c>
      <c r="B3520" s="1">
        <v>27</v>
      </c>
      <c r="C3520" s="1">
        <v>8</v>
      </c>
      <c r="D3520">
        <v>11.7</v>
      </c>
      <c r="E3520">
        <v>11.1</v>
      </c>
      <c r="F3520">
        <v>96</v>
      </c>
      <c r="G3520">
        <v>121</v>
      </c>
      <c r="H3520">
        <v>0</v>
      </c>
      <c r="I3520">
        <v>121</v>
      </c>
      <c r="J3520" s="4">
        <f t="shared" si="489"/>
        <v>96.797878499815141</v>
      </c>
      <c r="K3520" s="4">
        <f t="shared" si="490"/>
        <v>33.482190274778951</v>
      </c>
      <c r="L3520" s="5">
        <f t="shared" si="495"/>
        <v>68.202121500184859</v>
      </c>
      <c r="M3520" s="5">
        <f t="shared" si="496"/>
        <v>0.51780972522104918</v>
      </c>
      <c r="N3520" s="6">
        <f t="shared" si="488"/>
        <v>0</v>
      </c>
      <c r="O3520" s="6">
        <f t="shared" si="491"/>
        <v>110.65677313958003</v>
      </c>
      <c r="P3520" s="6">
        <f>FORECAST(J3520,Inputs!$B$10:$B$18,Inputs!$A$10:$A$18)</f>
        <v>31.45183220833162</v>
      </c>
      <c r="Q3520" s="6">
        <f>IF(Inputs!$D$10="Yes",IF('Hourly Calcs'!P3520&gt;'Hourly Calcs'!K3520,'Hourly Calcs'!O3520,N3520+O3520),N3520+O3520)</f>
        <v>110.65677313958003</v>
      </c>
      <c r="R3520" s="12">
        <f t="shared" si="492"/>
        <v>525.84098595928424</v>
      </c>
      <c r="S3520" s="1">
        <f>IF(AND(A3520&gt;=5,A3520&lt;=9),INDEX(Demand!$C$3:$C$26,C3520),INDEX(Demand!$B$3:$B$26,C3520))</f>
        <v>350</v>
      </c>
      <c r="T3520" s="7">
        <f t="shared" si="493"/>
        <v>350</v>
      </c>
      <c r="U3520" s="7">
        <f t="shared" si="494"/>
        <v>175.84098595928424</v>
      </c>
    </row>
    <row r="3521" spans="1:21" x14ac:dyDescent="0.2">
      <c r="A3521" s="1">
        <v>5</v>
      </c>
      <c r="B3521" s="1">
        <v>27</v>
      </c>
      <c r="C3521" s="1">
        <v>9</v>
      </c>
      <c r="D3521">
        <v>12</v>
      </c>
      <c r="E3521">
        <v>11.1</v>
      </c>
      <c r="F3521">
        <v>94</v>
      </c>
      <c r="G3521">
        <v>173</v>
      </c>
      <c r="H3521">
        <v>1</v>
      </c>
      <c r="I3521">
        <v>172</v>
      </c>
      <c r="J3521" s="4">
        <f t="shared" si="489"/>
        <v>110.16495830068165</v>
      </c>
      <c r="K3521" s="4">
        <f t="shared" si="490"/>
        <v>42.699082527481011</v>
      </c>
      <c r="L3521" s="5">
        <f t="shared" si="495"/>
        <v>54.835041699318353</v>
      </c>
      <c r="M3521" s="5">
        <f t="shared" si="496"/>
        <v>8.6990825274810106</v>
      </c>
      <c r="N3521" s="6">
        <f t="shared" si="488"/>
        <v>0.79889822564909008</v>
      </c>
      <c r="O3521" s="6">
        <f t="shared" si="491"/>
        <v>157.29723123973358</v>
      </c>
      <c r="P3521" s="6">
        <f>FORECAST(J3521,Inputs!$B$10:$B$18,Inputs!$A$10:$A$18)</f>
        <v>31.575601465747049</v>
      </c>
      <c r="Q3521" s="6">
        <f>IF(Inputs!$D$10="Yes",IF('Hourly Calcs'!P3521&gt;'Hourly Calcs'!K3521,'Hourly Calcs'!O3521,N3521+O3521),N3521+O3521)</f>
        <v>158.09612946538266</v>
      </c>
      <c r="R3521" s="12">
        <f t="shared" si="492"/>
        <v>751.27280721949842</v>
      </c>
      <c r="S3521" s="1">
        <f>IF(AND(A3521&gt;=5,A3521&lt;=9),INDEX(Demand!$C$3:$C$26,C3521),INDEX(Demand!$B$3:$B$26,C3521))</f>
        <v>350</v>
      </c>
      <c r="T3521" s="7">
        <f t="shared" si="493"/>
        <v>350</v>
      </c>
      <c r="U3521" s="7">
        <f t="shared" si="494"/>
        <v>401.27280721949842</v>
      </c>
    </row>
    <row r="3522" spans="1:21" x14ac:dyDescent="0.2">
      <c r="A3522" s="1">
        <v>5</v>
      </c>
      <c r="B3522" s="1">
        <v>27</v>
      </c>
      <c r="C3522" s="1">
        <v>10</v>
      </c>
      <c r="D3522">
        <v>13.3</v>
      </c>
      <c r="E3522">
        <v>11.4</v>
      </c>
      <c r="F3522">
        <v>88</v>
      </c>
      <c r="G3522">
        <v>573</v>
      </c>
      <c r="H3522">
        <v>269</v>
      </c>
      <c r="I3522">
        <v>372</v>
      </c>
      <c r="J3522" s="4">
        <f t="shared" si="489"/>
        <v>126.61852646775904</v>
      </c>
      <c r="K3522" s="4">
        <f t="shared" si="490"/>
        <v>51.049382565883903</v>
      </c>
      <c r="L3522" s="5">
        <f t="shared" si="495"/>
        <v>38.38147353224096</v>
      </c>
      <c r="M3522" s="5">
        <f t="shared" si="496"/>
        <v>17.049382565883903</v>
      </c>
      <c r="N3522" s="6">
        <f t="shared" si="488"/>
        <v>247.5607874132393</v>
      </c>
      <c r="O3522" s="6">
        <f t="shared" si="491"/>
        <v>340.20098849523777</v>
      </c>
      <c r="P3522" s="6">
        <f>FORECAST(J3522,Inputs!$B$10:$B$18,Inputs!$A$10:$A$18)</f>
        <v>31.727949319145914</v>
      </c>
      <c r="Q3522" s="6">
        <f>IF(Inputs!$D$10="Yes",IF('Hourly Calcs'!P3522&gt;'Hourly Calcs'!K3522,'Hourly Calcs'!O3522,N3522+O3522),N3522+O3522)</f>
        <v>587.76177590847703</v>
      </c>
      <c r="R3522" s="12">
        <f t="shared" si="492"/>
        <v>2793.0439591170825</v>
      </c>
      <c r="S3522" s="1">
        <f>IF(AND(A3522&gt;=5,A3522&lt;=9),INDEX(Demand!$C$3:$C$26,C3522),INDEX(Demand!$B$3:$B$26,C3522))</f>
        <v>600</v>
      </c>
      <c r="T3522" s="7">
        <f t="shared" si="493"/>
        <v>600</v>
      </c>
      <c r="U3522" s="7">
        <f t="shared" si="494"/>
        <v>2193.0439591170825</v>
      </c>
    </row>
    <row r="3523" spans="1:21" x14ac:dyDescent="0.2">
      <c r="A3523" s="1">
        <v>5</v>
      </c>
      <c r="B3523" s="1">
        <v>27</v>
      </c>
      <c r="C3523" s="1">
        <v>11</v>
      </c>
      <c r="D3523">
        <v>14.1</v>
      </c>
      <c r="E3523">
        <v>10.8</v>
      </c>
      <c r="F3523">
        <v>81</v>
      </c>
      <c r="G3523">
        <v>499</v>
      </c>
      <c r="H3523">
        <v>129</v>
      </c>
      <c r="I3523">
        <v>392</v>
      </c>
      <c r="J3523" s="4">
        <f t="shared" si="489"/>
        <v>147.96597306971046</v>
      </c>
      <c r="K3523" s="4">
        <f t="shared" si="490"/>
        <v>57.512016073957263</v>
      </c>
      <c r="L3523" s="5">
        <f t="shared" si="495"/>
        <v>17.034026930289542</v>
      </c>
      <c r="M3523" s="5">
        <f t="shared" si="496"/>
        <v>23.512016073957263</v>
      </c>
      <c r="N3523" s="6">
        <f t="shared" si="488"/>
        <v>127.25534158913533</v>
      </c>
      <c r="O3523" s="6">
        <f t="shared" si="491"/>
        <v>358.49136422078817</v>
      </c>
      <c r="P3523" s="6">
        <f>FORECAST(J3523,Inputs!$B$10:$B$18,Inputs!$A$10:$A$18)</f>
        <v>31.925610861756578</v>
      </c>
      <c r="Q3523" s="6">
        <f>IF(Inputs!$D$10="Yes",IF('Hourly Calcs'!P3523&gt;'Hourly Calcs'!K3523,'Hourly Calcs'!O3523,N3523+O3523),N3523+O3523)</f>
        <v>485.74670580992347</v>
      </c>
      <c r="R3523" s="12">
        <f t="shared" si="492"/>
        <v>2308.268346008756</v>
      </c>
      <c r="S3523" s="1">
        <f>IF(AND(A3523&gt;=5,A3523&lt;=9),INDEX(Demand!$C$3:$C$26,C3523),INDEX(Demand!$B$3:$B$26,C3523))</f>
        <v>600</v>
      </c>
      <c r="T3523" s="7">
        <f t="shared" si="493"/>
        <v>600</v>
      </c>
      <c r="U3523" s="7">
        <f t="shared" si="494"/>
        <v>1708.268346008756</v>
      </c>
    </row>
    <row r="3524" spans="1:21" x14ac:dyDescent="0.2">
      <c r="A3524" s="1">
        <v>5</v>
      </c>
      <c r="B3524" s="1">
        <v>27</v>
      </c>
      <c r="C3524" s="1">
        <v>12</v>
      </c>
      <c r="D3524">
        <v>14.1</v>
      </c>
      <c r="E3524">
        <v>11.1</v>
      </c>
      <c r="F3524">
        <v>82</v>
      </c>
      <c r="G3524">
        <v>534</v>
      </c>
      <c r="H3524">
        <v>124</v>
      </c>
      <c r="I3524">
        <v>425</v>
      </c>
      <c r="J3524" s="4">
        <f t="shared" si="489"/>
        <v>174.64360066280696</v>
      </c>
      <c r="K3524" s="4">
        <f t="shared" si="490"/>
        <v>60.588079070235025</v>
      </c>
      <c r="L3524" s="5">
        <f t="shared" si="495"/>
        <v>9.6436006628069606</v>
      </c>
      <c r="M3524" s="5">
        <f t="shared" si="496"/>
        <v>26.588079070235025</v>
      </c>
      <c r="N3524" s="6">
        <f t="shared" si="488"/>
        <v>123.12145613111997</v>
      </c>
      <c r="O3524" s="6">
        <f t="shared" si="491"/>
        <v>388.67048416794637</v>
      </c>
      <c r="P3524" s="6">
        <f>FORECAST(J3524,Inputs!$B$10:$B$18,Inputs!$A$10:$A$18)</f>
        <v>32.172625932063028</v>
      </c>
      <c r="Q3524" s="6">
        <f>IF(Inputs!$D$10="Yes",IF('Hourly Calcs'!P3524&gt;'Hourly Calcs'!K3524,'Hourly Calcs'!O3524,N3524+O3524),N3524+O3524)</f>
        <v>511.79194029906637</v>
      </c>
      <c r="R3524" s="12">
        <f t="shared" si="492"/>
        <v>2432.0353003011633</v>
      </c>
      <c r="S3524" s="1">
        <f>IF(AND(A3524&gt;=5,A3524&lt;=9),INDEX(Demand!$C$3:$C$26,C3524),INDEX(Demand!$B$3:$B$26,C3524))</f>
        <v>600</v>
      </c>
      <c r="T3524" s="7">
        <f t="shared" si="493"/>
        <v>600</v>
      </c>
      <c r="U3524" s="7">
        <f t="shared" si="494"/>
        <v>1832.0353003011633</v>
      </c>
    </row>
    <row r="3525" spans="1:21" x14ac:dyDescent="0.2">
      <c r="A3525" s="1">
        <v>5</v>
      </c>
      <c r="B3525" s="1">
        <v>27</v>
      </c>
      <c r="C3525" s="1">
        <v>13</v>
      </c>
      <c r="D3525">
        <v>14.5</v>
      </c>
      <c r="E3525">
        <v>11.3</v>
      </c>
      <c r="F3525">
        <v>81</v>
      </c>
      <c r="G3525">
        <v>706</v>
      </c>
      <c r="H3525">
        <v>340</v>
      </c>
      <c r="I3525">
        <v>407</v>
      </c>
      <c r="J3525" s="4">
        <f t="shared" si="489"/>
        <v>202.51923378072496</v>
      </c>
      <c r="K3525" s="4">
        <f t="shared" si="490"/>
        <v>59.163780918413011</v>
      </c>
      <c r="L3525" s="5">
        <f t="shared" si="495"/>
        <v>37.51923378072496</v>
      </c>
      <c r="M3525" s="5">
        <f t="shared" si="496"/>
        <v>25.163780918413011</v>
      </c>
      <c r="N3525" s="6">
        <f t="shared" si="488"/>
        <v>319.32298164288369</v>
      </c>
      <c r="O3525" s="6">
        <f t="shared" si="491"/>
        <v>372.20914601495099</v>
      </c>
      <c r="P3525" s="6">
        <f>FORECAST(J3525,Inputs!$B$10:$B$18,Inputs!$A$10:$A$18)</f>
        <v>32.430733646117822</v>
      </c>
      <c r="Q3525" s="6">
        <f>IF(Inputs!$D$10="Yes",IF('Hourly Calcs'!P3525&gt;'Hourly Calcs'!K3525,'Hourly Calcs'!O3525,N3525+O3525),N3525+O3525)</f>
        <v>691.53212765783474</v>
      </c>
      <c r="R3525" s="12">
        <f t="shared" si="492"/>
        <v>3286.1606706300304</v>
      </c>
      <c r="S3525" s="1">
        <f>IF(AND(A3525&gt;=5,A3525&lt;=9),INDEX(Demand!$C$3:$C$26,C3525),INDEX(Demand!$B$3:$B$26,C3525))</f>
        <v>600</v>
      </c>
      <c r="T3525" s="7">
        <f t="shared" si="493"/>
        <v>600</v>
      </c>
      <c r="U3525" s="7">
        <f t="shared" si="494"/>
        <v>2686.1606706300304</v>
      </c>
    </row>
    <row r="3526" spans="1:21" x14ac:dyDescent="0.2">
      <c r="A3526" s="1">
        <v>5</v>
      </c>
      <c r="B3526" s="1">
        <v>27</v>
      </c>
      <c r="C3526" s="1">
        <v>14</v>
      </c>
      <c r="D3526">
        <v>13.8</v>
      </c>
      <c r="E3526">
        <v>11.1</v>
      </c>
      <c r="F3526">
        <v>84</v>
      </c>
      <c r="G3526">
        <v>508</v>
      </c>
      <c r="H3526">
        <v>141</v>
      </c>
      <c r="I3526">
        <v>389</v>
      </c>
      <c r="J3526" s="4">
        <f t="shared" si="489"/>
        <v>226.02946432303386</v>
      </c>
      <c r="K3526" s="4">
        <f t="shared" si="490"/>
        <v>53.797856982100825</v>
      </c>
      <c r="L3526" s="5">
        <f t="shared" si="495"/>
        <v>61.029464323033864</v>
      </c>
      <c r="M3526" s="5">
        <f t="shared" si="496"/>
        <v>19.797856982100825</v>
      </c>
      <c r="N3526" s="6">
        <f t="shared" si="488"/>
        <v>116.88281730511655</v>
      </c>
      <c r="O3526" s="6">
        <f t="shared" si="491"/>
        <v>355.74780786195561</v>
      </c>
      <c r="P3526" s="6">
        <f>FORECAST(J3526,Inputs!$B$10:$B$18,Inputs!$A$10:$A$18)</f>
        <v>32.648420965954017</v>
      </c>
      <c r="Q3526" s="6">
        <f>IF(Inputs!$D$10="Yes",IF('Hourly Calcs'!P3526&gt;'Hourly Calcs'!K3526,'Hourly Calcs'!O3526,N3526+O3526),N3526+O3526)</f>
        <v>472.63062516707214</v>
      </c>
      <c r="R3526" s="12">
        <f t="shared" si="492"/>
        <v>2245.9407307939268</v>
      </c>
      <c r="S3526" s="1">
        <f>IF(AND(A3526&gt;=5,A3526&lt;=9),INDEX(Demand!$C$3:$C$26,C3526),INDEX(Demand!$B$3:$B$26,C3526))</f>
        <v>600</v>
      </c>
      <c r="T3526" s="7">
        <f t="shared" si="493"/>
        <v>600</v>
      </c>
      <c r="U3526" s="7">
        <f t="shared" si="494"/>
        <v>1645.9407307939268</v>
      </c>
    </row>
    <row r="3527" spans="1:21" x14ac:dyDescent="0.2">
      <c r="A3527" s="1">
        <v>5</v>
      </c>
      <c r="B3527" s="1">
        <v>27</v>
      </c>
      <c r="C3527" s="1">
        <v>15</v>
      </c>
      <c r="D3527">
        <v>14.8</v>
      </c>
      <c r="E3527">
        <v>11</v>
      </c>
      <c r="F3527">
        <v>78</v>
      </c>
      <c r="G3527">
        <v>716</v>
      </c>
      <c r="H3527">
        <v>541</v>
      </c>
      <c r="I3527">
        <v>302</v>
      </c>
      <c r="J3527" s="4">
        <f t="shared" si="489"/>
        <v>244.1328290902245</v>
      </c>
      <c r="K3527" s="4">
        <f t="shared" si="490"/>
        <v>46.017876033389186</v>
      </c>
      <c r="L3527" s="5">
        <f t="shared" si="495"/>
        <v>79.132829090224504</v>
      </c>
      <c r="M3527" s="5">
        <f t="shared" si="496"/>
        <v>12.017876033389186</v>
      </c>
      <c r="N3527" s="6">
        <f t="shared" si="488"/>
        <v>362.33523187864142</v>
      </c>
      <c r="O3527" s="6">
        <f t="shared" si="491"/>
        <v>276.18467345581126</v>
      </c>
      <c r="P3527" s="6">
        <f>FORECAST(J3527,Inputs!$B$10:$B$18,Inputs!$A$10:$A$18)</f>
        <v>32.816044713798377</v>
      </c>
      <c r="Q3527" s="6">
        <f>IF(Inputs!$D$10="Yes",IF('Hourly Calcs'!P3527&gt;'Hourly Calcs'!K3527,'Hourly Calcs'!O3527,N3527+O3527),N3527+O3527)</f>
        <v>638.51990533445269</v>
      </c>
      <c r="R3527" s="12">
        <f t="shared" si="492"/>
        <v>3034.2465901493192</v>
      </c>
      <c r="S3527" s="1">
        <f>IF(AND(A3527&gt;=5,A3527&lt;=9),INDEX(Demand!$C$3:$C$26,C3527),INDEX(Demand!$B$3:$B$26,C3527))</f>
        <v>600</v>
      </c>
      <c r="T3527" s="7">
        <f t="shared" si="493"/>
        <v>600</v>
      </c>
      <c r="U3527" s="7">
        <f t="shared" si="494"/>
        <v>2434.2465901493192</v>
      </c>
    </row>
    <row r="3528" spans="1:21" x14ac:dyDescent="0.2">
      <c r="A3528" s="1">
        <v>5</v>
      </c>
      <c r="B3528" s="1">
        <v>27</v>
      </c>
      <c r="C3528" s="1">
        <v>16</v>
      </c>
      <c r="D3528">
        <v>14.1</v>
      </c>
      <c r="E3528">
        <v>11.5</v>
      </c>
      <c r="F3528">
        <v>84</v>
      </c>
      <c r="G3528">
        <v>583</v>
      </c>
      <c r="H3528">
        <v>635</v>
      </c>
      <c r="I3528">
        <v>167</v>
      </c>
      <c r="J3528" s="4">
        <f t="shared" si="489"/>
        <v>258.47251466683252</v>
      </c>
      <c r="K3528" s="4">
        <f t="shared" si="490"/>
        <v>37.046910833639544</v>
      </c>
      <c r="L3528" s="5">
        <f t="shared" si="495"/>
        <v>0</v>
      </c>
      <c r="M3528" s="5">
        <f t="shared" si="496"/>
        <v>3.0469108336395436</v>
      </c>
      <c r="N3528" s="6">
        <f t="shared" si="488"/>
        <v>299.99684703695658</v>
      </c>
      <c r="O3528" s="6">
        <f t="shared" si="491"/>
        <v>152.72463730834596</v>
      </c>
      <c r="P3528" s="6">
        <f>FORECAST(J3528,Inputs!$B$10:$B$18,Inputs!$A$10:$A$18)</f>
        <v>32.948819580248447</v>
      </c>
      <c r="Q3528" s="6">
        <f>IF(Inputs!$D$10="Yes",IF('Hourly Calcs'!P3528&gt;'Hourly Calcs'!K3528,'Hourly Calcs'!O3528,N3528+O3528),N3528+O3528)</f>
        <v>452.72148434530254</v>
      </c>
      <c r="R3528" s="12">
        <f t="shared" si="492"/>
        <v>2151.3324936088775</v>
      </c>
      <c r="S3528" s="1">
        <f>IF(AND(A3528&gt;=5,A3528&lt;=9),INDEX(Demand!$C$3:$C$26,C3528),INDEX(Demand!$B$3:$B$26,C3528))</f>
        <v>900</v>
      </c>
      <c r="T3528" s="7">
        <f t="shared" si="493"/>
        <v>900</v>
      </c>
      <c r="U3528" s="7">
        <f t="shared" si="494"/>
        <v>1251.3324936088775</v>
      </c>
    </row>
    <row r="3529" spans="1:21" x14ac:dyDescent="0.2">
      <c r="A3529" s="1">
        <v>5</v>
      </c>
      <c r="B3529" s="1">
        <v>27</v>
      </c>
      <c r="C3529" s="1">
        <v>17</v>
      </c>
      <c r="D3529">
        <v>13.8</v>
      </c>
      <c r="E3529">
        <v>11</v>
      </c>
      <c r="F3529">
        <v>83</v>
      </c>
      <c r="G3529">
        <v>433</v>
      </c>
      <c r="H3529">
        <v>573</v>
      </c>
      <c r="I3529">
        <v>135</v>
      </c>
      <c r="J3529" s="4">
        <f t="shared" si="489"/>
        <v>270.68374849422321</v>
      </c>
      <c r="K3529" s="4">
        <f t="shared" si="490"/>
        <v>27.625847477516992</v>
      </c>
      <c r="L3529" s="5">
        <f t="shared" si="495"/>
        <v>0</v>
      </c>
      <c r="M3529" s="5">
        <f t="shared" si="496"/>
        <v>6.3741525224830085</v>
      </c>
      <c r="N3529" s="6">
        <f t="shared" ref="N3529:N3592" si="497">H3529*MAX(0,COS(2*ASIN(SQRT(SIN(RADIANS($B$4))^2+COS(RADIANS($K3529))^2-2*SIN(RADIANS($B$4))*COS(RADIANS($K3529))*COS(RADIANS($J3529-$B$5))+(SIN(RADIANS($K3529))-COS(RADIANS($B$4)))^2)/2)))</f>
        <v>143.53061582826433</v>
      </c>
      <c r="O3529" s="6">
        <f t="shared" si="491"/>
        <v>123.4600361474653</v>
      </c>
      <c r="P3529" s="6">
        <f>FORECAST(J3529,Inputs!$B$10:$B$18,Inputs!$A$10:$A$18)</f>
        <v>33.061886560131697</v>
      </c>
      <c r="Q3529" s="6">
        <f>IF(Inputs!$D$10="Yes",IF('Hourly Calcs'!P3529&gt;'Hourly Calcs'!K3529,'Hourly Calcs'!O3529,N3529+O3529),N3529+O3529)</f>
        <v>123.4600361474653</v>
      </c>
      <c r="R3529" s="12">
        <f t="shared" si="492"/>
        <v>586.68209177275514</v>
      </c>
      <c r="S3529" s="1">
        <f>IF(AND(A3529&gt;=5,A3529&lt;=9),INDEX(Demand!$C$3:$C$26,C3529),INDEX(Demand!$B$3:$B$26,C3529))</f>
        <v>900</v>
      </c>
      <c r="T3529" s="7">
        <f t="shared" si="493"/>
        <v>586.68209177275514</v>
      </c>
      <c r="U3529" s="7">
        <f t="shared" si="494"/>
        <v>0</v>
      </c>
    </row>
    <row r="3530" spans="1:21" x14ac:dyDescent="0.2">
      <c r="A3530" s="1">
        <v>5</v>
      </c>
      <c r="B3530" s="1">
        <v>27</v>
      </c>
      <c r="C3530" s="1">
        <v>18</v>
      </c>
      <c r="D3530">
        <v>13</v>
      </c>
      <c r="E3530">
        <v>10.7</v>
      </c>
      <c r="F3530">
        <v>86</v>
      </c>
      <c r="G3530">
        <v>260</v>
      </c>
      <c r="H3530">
        <v>362</v>
      </c>
      <c r="I3530">
        <v>127</v>
      </c>
      <c r="J3530" s="4">
        <f t="shared" ref="J3530:J3593" si="498">solarazimuth($B$2,$B$3,$B$1,A3530,B3530,C3530,0,0,0,0)</f>
        <v>281.88781687870454</v>
      </c>
      <c r="K3530" s="4">
        <f t="shared" ref="K3530:K3593" si="499">solarelevation($B$2,$B$3,$B$1,A3530,B3530,C3530,0,0,0,0)</f>
        <v>18.227812789874733</v>
      </c>
      <c r="L3530" s="5">
        <f t="shared" si="495"/>
        <v>0</v>
      </c>
      <c r="M3530" s="5">
        <f t="shared" si="496"/>
        <v>15.772187210125267</v>
      </c>
      <c r="N3530" s="6">
        <f t="shared" si="497"/>
        <v>6.9205242511160172</v>
      </c>
      <c r="O3530" s="6">
        <f t="shared" ref="O3530:O3593" si="500">$I3530*(1+COS(RADIANS($B$4)))/2</f>
        <v>116.14388585724514</v>
      </c>
      <c r="P3530" s="6">
        <f>FORECAST(J3530,Inputs!$B$10:$B$18,Inputs!$A$10:$A$18)</f>
        <v>33.16562793406208</v>
      </c>
      <c r="Q3530" s="6">
        <f>IF(Inputs!$D$10="Yes",IF('Hourly Calcs'!P3530&gt;'Hourly Calcs'!K3530,'Hourly Calcs'!O3530,N3530+O3530),N3530+O3530)</f>
        <v>116.14388585724514</v>
      </c>
      <c r="R3530" s="12">
        <f t="shared" ref="R3530:R3593" si="501">$B$6*$E$1*Q3530</f>
        <v>551.91574559362891</v>
      </c>
      <c r="S3530" s="1">
        <f>IF(AND(A3530&gt;=5,A3530&lt;=9),INDEX(Demand!$C$3:$C$26,C3530),INDEX(Demand!$B$3:$B$26,C3530))</f>
        <v>900</v>
      </c>
      <c r="T3530" s="7">
        <f t="shared" ref="T3530:T3593" si="502">S3530-MAX(0,S3530-R3530)</f>
        <v>551.91574559362891</v>
      </c>
      <c r="U3530" s="7">
        <f t="shared" ref="U3530:U3593" si="503">MAX(0,R3530-S3530)</f>
        <v>0</v>
      </c>
    </row>
    <row r="3531" spans="1:21" x14ac:dyDescent="0.2">
      <c r="A3531" s="1">
        <v>5</v>
      </c>
      <c r="B3531" s="1">
        <v>27</v>
      </c>
      <c r="C3531" s="1">
        <v>19</v>
      </c>
      <c r="D3531">
        <v>12.1</v>
      </c>
      <c r="E3531">
        <v>10.199999999999999</v>
      </c>
      <c r="F3531">
        <v>88</v>
      </c>
      <c r="G3531">
        <v>102</v>
      </c>
      <c r="H3531">
        <v>101</v>
      </c>
      <c r="I3531">
        <v>81</v>
      </c>
      <c r="J3531" s="4">
        <f t="shared" si="498"/>
        <v>292.84157690340641</v>
      </c>
      <c r="K3531" s="4">
        <f t="shared" si="499"/>
        <v>9.2326538037175396</v>
      </c>
      <c r="L3531" s="5">
        <f t="shared" si="495"/>
        <v>0</v>
      </c>
      <c r="M3531" s="5">
        <f t="shared" si="496"/>
        <v>24.76734619628246</v>
      </c>
      <c r="N3531" s="6">
        <f t="shared" si="497"/>
        <v>0</v>
      </c>
      <c r="O3531" s="6">
        <f t="shared" si="500"/>
        <v>74.076021688479187</v>
      </c>
      <c r="P3531" s="6">
        <f>FORECAST(J3531,Inputs!$B$10:$B$18,Inputs!$A$10:$A$18)</f>
        <v>33.267051637994498</v>
      </c>
      <c r="Q3531" s="6">
        <f>IF(Inputs!$D$10="Yes",IF('Hourly Calcs'!P3531&gt;'Hourly Calcs'!K3531,'Hourly Calcs'!O3531,N3531+O3531),N3531+O3531)</f>
        <v>74.076021688479187</v>
      </c>
      <c r="R3531" s="12">
        <f t="shared" si="501"/>
        <v>352.00925506365309</v>
      </c>
      <c r="S3531" s="1">
        <f>IF(AND(A3531&gt;=5,A3531&lt;=9),INDEX(Demand!$C$3:$C$26,C3531),INDEX(Demand!$B$3:$B$26,C3531))</f>
        <v>900</v>
      </c>
      <c r="T3531" s="7">
        <f t="shared" si="502"/>
        <v>352.00925506365309</v>
      </c>
      <c r="U3531" s="7">
        <f t="shared" si="503"/>
        <v>0</v>
      </c>
    </row>
    <row r="3532" spans="1:21" x14ac:dyDescent="0.2">
      <c r="A3532" s="1">
        <v>5</v>
      </c>
      <c r="B3532" s="1">
        <v>27</v>
      </c>
      <c r="C3532" s="1">
        <v>20</v>
      </c>
      <c r="D3532">
        <v>12.5</v>
      </c>
      <c r="E3532">
        <v>8.8000000000000007</v>
      </c>
      <c r="F3532">
        <v>78</v>
      </c>
      <c r="G3532">
        <v>14</v>
      </c>
      <c r="H3532">
        <v>0</v>
      </c>
      <c r="I3532">
        <v>14</v>
      </c>
      <c r="J3532" s="4">
        <f t="shared" si="498"/>
        <v>304.08994592983305</v>
      </c>
      <c r="K3532" s="4">
        <f t="shared" si="499"/>
        <v>1.1888811279522429</v>
      </c>
      <c r="L3532" s="5">
        <f t="shared" si="495"/>
        <v>0</v>
      </c>
      <c r="M3532" s="5">
        <f t="shared" si="496"/>
        <v>32.811118872047757</v>
      </c>
      <c r="N3532" s="6">
        <f t="shared" si="497"/>
        <v>0</v>
      </c>
      <c r="O3532" s="6">
        <f t="shared" si="500"/>
        <v>12.803263007885292</v>
      </c>
      <c r="P3532" s="6">
        <f>FORECAST(J3532,Inputs!$B$10:$B$18,Inputs!$A$10:$A$18)</f>
        <v>33.371203203054009</v>
      </c>
      <c r="Q3532" s="6">
        <f>IF(Inputs!$D$10="Yes",IF('Hourly Calcs'!P3532&gt;'Hourly Calcs'!K3532,'Hourly Calcs'!O3532,N3532+O3532),N3532+O3532)</f>
        <v>12.803263007885292</v>
      </c>
      <c r="R3532" s="12">
        <f t="shared" si="501"/>
        <v>60.841105813470904</v>
      </c>
      <c r="S3532" s="1">
        <f>IF(AND(A3532&gt;=5,A3532&lt;=9),INDEX(Demand!$C$3:$C$26,C3532),INDEX(Demand!$B$3:$B$26,C3532))</f>
        <v>800</v>
      </c>
      <c r="T3532" s="7">
        <f t="shared" si="502"/>
        <v>60.841105813470904</v>
      </c>
      <c r="U3532" s="7">
        <f t="shared" si="503"/>
        <v>0</v>
      </c>
    </row>
    <row r="3533" spans="1:21" x14ac:dyDescent="0.2">
      <c r="A3533" s="1">
        <v>5</v>
      </c>
      <c r="B3533" s="1">
        <v>27</v>
      </c>
      <c r="C3533" s="1">
        <v>21</v>
      </c>
      <c r="D3533">
        <v>11.7</v>
      </c>
      <c r="E3533">
        <v>6.5</v>
      </c>
      <c r="F3533">
        <v>70</v>
      </c>
      <c r="G3533">
        <v>0</v>
      </c>
      <c r="H3533">
        <v>0</v>
      </c>
      <c r="I3533">
        <v>0</v>
      </c>
      <c r="J3533" s="4">
        <f t="shared" si="498"/>
        <v>316.03291248503547</v>
      </c>
      <c r="K3533" s="4">
        <f t="shared" si="499"/>
        <v>-6.3976690039792459</v>
      </c>
      <c r="L3533" s="5">
        <f t="shared" si="495"/>
        <v>0</v>
      </c>
      <c r="M3533" s="5">
        <f t="shared" si="496"/>
        <v>0</v>
      </c>
      <c r="N3533" s="6">
        <f t="shared" si="497"/>
        <v>0</v>
      </c>
      <c r="O3533" s="6">
        <f t="shared" si="500"/>
        <v>0</v>
      </c>
      <c r="P3533" s="6">
        <f>FORECAST(J3533,Inputs!$B$10:$B$18,Inputs!$A$10:$A$18)</f>
        <v>33.48178622671329</v>
      </c>
      <c r="Q3533" s="6">
        <f>IF(Inputs!$D$10="Yes",IF('Hourly Calcs'!P3533&gt;'Hourly Calcs'!K3533,'Hourly Calcs'!O3533,N3533+O3533),N3533+O3533)</f>
        <v>0</v>
      </c>
      <c r="R3533" s="12">
        <f t="shared" si="501"/>
        <v>0</v>
      </c>
      <c r="S3533" s="1">
        <f>IF(AND(A3533&gt;=5,A3533&lt;=9),INDEX(Demand!$C$3:$C$26,C3533),INDEX(Demand!$B$3:$B$26,C3533))</f>
        <v>700</v>
      </c>
      <c r="T3533" s="7">
        <f t="shared" si="502"/>
        <v>0</v>
      </c>
      <c r="U3533" s="7">
        <f t="shared" si="503"/>
        <v>0</v>
      </c>
    </row>
    <row r="3534" spans="1:21" x14ac:dyDescent="0.2">
      <c r="A3534" s="1">
        <v>5</v>
      </c>
      <c r="B3534" s="1">
        <v>27</v>
      </c>
      <c r="C3534" s="1">
        <v>22</v>
      </c>
      <c r="D3534">
        <v>11.2</v>
      </c>
      <c r="E3534">
        <v>6.3</v>
      </c>
      <c r="F3534">
        <v>72</v>
      </c>
      <c r="G3534">
        <v>0</v>
      </c>
      <c r="H3534">
        <v>0</v>
      </c>
      <c r="I3534">
        <v>0</v>
      </c>
      <c r="J3534" s="4">
        <f t="shared" si="498"/>
        <v>328.91250925980972</v>
      </c>
      <c r="K3534" s="4">
        <f t="shared" si="499"/>
        <v>-12.197729860338555</v>
      </c>
      <c r="L3534" s="5">
        <f t="shared" si="495"/>
        <v>0</v>
      </c>
      <c r="M3534" s="5">
        <f t="shared" si="496"/>
        <v>0</v>
      </c>
      <c r="N3534" s="6">
        <f t="shared" si="497"/>
        <v>0</v>
      </c>
      <c r="O3534" s="6">
        <f t="shared" si="500"/>
        <v>0</v>
      </c>
      <c r="P3534" s="6">
        <f>FORECAST(J3534,Inputs!$B$10:$B$18,Inputs!$A$10:$A$18)</f>
        <v>33.601041752405642</v>
      </c>
      <c r="Q3534" s="6">
        <f>IF(Inputs!$D$10="Yes",IF('Hourly Calcs'!P3534&gt;'Hourly Calcs'!K3534,'Hourly Calcs'!O3534,N3534+O3534),N3534+O3534)</f>
        <v>0</v>
      </c>
      <c r="R3534" s="12">
        <f t="shared" si="501"/>
        <v>0</v>
      </c>
      <c r="S3534" s="1">
        <f>IF(AND(A3534&gt;=5,A3534&lt;=9),INDEX(Demand!$C$3:$C$26,C3534),INDEX(Demand!$B$3:$B$26,C3534))</f>
        <v>600</v>
      </c>
      <c r="T3534" s="7">
        <f t="shared" si="502"/>
        <v>0</v>
      </c>
      <c r="U3534" s="7">
        <f t="shared" si="503"/>
        <v>0</v>
      </c>
    </row>
    <row r="3535" spans="1:21" x14ac:dyDescent="0.2">
      <c r="A3535" s="1">
        <v>5</v>
      </c>
      <c r="B3535" s="1">
        <v>27</v>
      </c>
      <c r="C3535" s="1">
        <v>23</v>
      </c>
      <c r="D3535">
        <v>10.9</v>
      </c>
      <c r="E3535">
        <v>6.9</v>
      </c>
      <c r="F3535">
        <v>76</v>
      </c>
      <c r="G3535">
        <v>0</v>
      </c>
      <c r="H3535">
        <v>0</v>
      </c>
      <c r="I3535">
        <v>0</v>
      </c>
      <c r="J3535" s="4">
        <f t="shared" si="498"/>
        <v>342.74010372475095</v>
      </c>
      <c r="K3535" s="4">
        <f t="shared" si="499"/>
        <v>-16.087105847026265</v>
      </c>
      <c r="L3535" s="5">
        <f t="shared" si="495"/>
        <v>0</v>
      </c>
      <c r="M3535" s="5">
        <f t="shared" si="496"/>
        <v>0</v>
      </c>
      <c r="N3535" s="6">
        <f t="shared" si="497"/>
        <v>0</v>
      </c>
      <c r="O3535" s="6">
        <f t="shared" si="500"/>
        <v>0</v>
      </c>
      <c r="P3535" s="6">
        <f>FORECAST(J3535,Inputs!$B$10:$B$18,Inputs!$A$10:$A$18)</f>
        <v>33.729075034488432</v>
      </c>
      <c r="Q3535" s="6">
        <f>IF(Inputs!$D$10="Yes",IF('Hourly Calcs'!P3535&gt;'Hourly Calcs'!K3535,'Hourly Calcs'!O3535,N3535+O3535),N3535+O3535)</f>
        <v>0</v>
      </c>
      <c r="R3535" s="12">
        <f t="shared" si="501"/>
        <v>0</v>
      </c>
      <c r="S3535" s="1">
        <f>IF(AND(A3535&gt;=5,A3535&lt;=9),INDEX(Demand!$C$3:$C$26,C3535),INDEX(Demand!$B$3:$B$26,C3535))</f>
        <v>500</v>
      </c>
      <c r="T3535" s="7">
        <f t="shared" si="502"/>
        <v>0</v>
      </c>
      <c r="U3535" s="7">
        <f t="shared" si="503"/>
        <v>0</v>
      </c>
    </row>
    <row r="3536" spans="1:21" x14ac:dyDescent="0.2">
      <c r="A3536" s="1">
        <v>5</v>
      </c>
      <c r="B3536" s="1">
        <v>27</v>
      </c>
      <c r="C3536" s="1">
        <v>24</v>
      </c>
      <c r="D3536">
        <v>10.3</v>
      </c>
      <c r="E3536">
        <v>7</v>
      </c>
      <c r="F3536">
        <v>80</v>
      </c>
      <c r="G3536">
        <v>0</v>
      </c>
      <c r="H3536">
        <v>0</v>
      </c>
      <c r="I3536">
        <v>0</v>
      </c>
      <c r="J3536" s="4">
        <f t="shared" si="498"/>
        <v>357.22683774511802</v>
      </c>
      <c r="K3536" s="4">
        <f t="shared" si="499"/>
        <v>-17.735012393417335</v>
      </c>
      <c r="L3536" s="5">
        <f t="shared" si="495"/>
        <v>0</v>
      </c>
      <c r="M3536" s="5">
        <f t="shared" si="496"/>
        <v>0</v>
      </c>
      <c r="N3536" s="6">
        <f t="shared" si="497"/>
        <v>0</v>
      </c>
      <c r="O3536" s="6">
        <f t="shared" si="500"/>
        <v>0</v>
      </c>
      <c r="P3536" s="6">
        <f>FORECAST(J3536,Inputs!$B$10:$B$18,Inputs!$A$10:$A$18)</f>
        <v>33.86321146060294</v>
      </c>
      <c r="Q3536" s="6">
        <f>IF(Inputs!$D$10="Yes",IF('Hourly Calcs'!P3536&gt;'Hourly Calcs'!K3536,'Hourly Calcs'!O3536,N3536+O3536),N3536+O3536)</f>
        <v>0</v>
      </c>
      <c r="R3536" s="12">
        <f t="shared" si="501"/>
        <v>0</v>
      </c>
      <c r="S3536" s="1">
        <f>IF(AND(A3536&gt;=5,A3536&lt;=9),INDEX(Demand!$C$3:$C$26,C3536),INDEX(Demand!$B$3:$B$26,C3536))</f>
        <v>400</v>
      </c>
      <c r="T3536" s="7">
        <f t="shared" si="502"/>
        <v>0</v>
      </c>
      <c r="U3536" s="7">
        <f t="shared" si="503"/>
        <v>0</v>
      </c>
    </row>
    <row r="3537" spans="1:21" x14ac:dyDescent="0.2">
      <c r="A3537" s="1">
        <v>5</v>
      </c>
      <c r="B3537" s="1">
        <v>28</v>
      </c>
      <c r="C3537" s="1">
        <v>1</v>
      </c>
      <c r="D3537">
        <v>9.6999999999999993</v>
      </c>
      <c r="E3537">
        <v>7.2</v>
      </c>
      <c r="F3537">
        <v>84</v>
      </c>
      <c r="G3537">
        <v>0</v>
      </c>
      <c r="H3537">
        <v>0</v>
      </c>
      <c r="I3537">
        <v>0</v>
      </c>
      <c r="J3537" s="4">
        <f t="shared" si="498"/>
        <v>11.827935298293028</v>
      </c>
      <c r="K3537" s="4">
        <f t="shared" si="499"/>
        <v>-16.977397800644923</v>
      </c>
      <c r="L3537" s="5">
        <f t="shared" si="495"/>
        <v>0</v>
      </c>
      <c r="M3537" s="5">
        <f t="shared" si="496"/>
        <v>0</v>
      </c>
      <c r="N3537" s="6">
        <f t="shared" si="497"/>
        <v>0</v>
      </c>
      <c r="O3537" s="6">
        <f t="shared" si="500"/>
        <v>0</v>
      </c>
      <c r="P3537" s="6">
        <f>FORECAST(J3537,Inputs!$B$10:$B$18,Inputs!$A$10:$A$18)</f>
        <v>30.665073474984194</v>
      </c>
      <c r="Q3537" s="6">
        <f>IF(Inputs!$D$10="Yes",IF('Hourly Calcs'!P3537&gt;'Hourly Calcs'!K3537,'Hourly Calcs'!O3537,N3537+O3537),N3537+O3537)</f>
        <v>0</v>
      </c>
      <c r="R3537" s="12">
        <f t="shared" si="501"/>
        <v>0</v>
      </c>
      <c r="S3537" s="1">
        <f>IF(AND(A3537&gt;=5,A3537&lt;=9),INDEX(Demand!$C$3:$C$26,C3537),INDEX(Demand!$B$3:$B$26,C3537))</f>
        <v>350</v>
      </c>
      <c r="T3537" s="7">
        <f t="shared" si="502"/>
        <v>0</v>
      </c>
      <c r="U3537" s="7">
        <f t="shared" si="503"/>
        <v>0</v>
      </c>
    </row>
    <row r="3538" spans="1:21" x14ac:dyDescent="0.2">
      <c r="A3538" s="1">
        <v>5</v>
      </c>
      <c r="B3538" s="1">
        <v>28</v>
      </c>
      <c r="C3538" s="1">
        <v>2</v>
      </c>
      <c r="D3538">
        <v>9</v>
      </c>
      <c r="E3538">
        <v>7.2</v>
      </c>
      <c r="F3538">
        <v>88</v>
      </c>
      <c r="G3538">
        <v>0</v>
      </c>
      <c r="H3538">
        <v>0</v>
      </c>
      <c r="I3538">
        <v>0</v>
      </c>
      <c r="J3538" s="4">
        <f t="shared" si="498"/>
        <v>25.94973381632937</v>
      </c>
      <c r="K3538" s="4">
        <f t="shared" si="499"/>
        <v>-13.891268073731922</v>
      </c>
      <c r="L3538" s="5">
        <f t="shared" si="495"/>
        <v>0</v>
      </c>
      <c r="M3538" s="5">
        <f t="shared" si="496"/>
        <v>0</v>
      </c>
      <c r="N3538" s="6">
        <f t="shared" si="497"/>
        <v>0</v>
      </c>
      <c r="O3538" s="6">
        <f t="shared" si="500"/>
        <v>0</v>
      </c>
      <c r="P3538" s="6">
        <f>FORECAST(J3538,Inputs!$B$10:$B$18,Inputs!$A$10:$A$18)</f>
        <v>30.795830868669714</v>
      </c>
      <c r="Q3538" s="6">
        <f>IF(Inputs!$D$10="Yes",IF('Hourly Calcs'!P3538&gt;'Hourly Calcs'!K3538,'Hourly Calcs'!O3538,N3538+O3538),N3538+O3538)</f>
        <v>0</v>
      </c>
      <c r="R3538" s="12">
        <f t="shared" si="501"/>
        <v>0</v>
      </c>
      <c r="S3538" s="1">
        <f>IF(AND(A3538&gt;=5,A3538&lt;=9),INDEX(Demand!$C$3:$C$26,C3538),INDEX(Demand!$B$3:$B$26,C3538))</f>
        <v>350</v>
      </c>
      <c r="T3538" s="7">
        <f t="shared" si="502"/>
        <v>0</v>
      </c>
      <c r="U3538" s="7">
        <f t="shared" si="503"/>
        <v>0</v>
      </c>
    </row>
    <row r="3539" spans="1:21" x14ac:dyDescent="0.2">
      <c r="A3539" s="1">
        <v>5</v>
      </c>
      <c r="B3539" s="1">
        <v>28</v>
      </c>
      <c r="C3539" s="1">
        <v>3</v>
      </c>
      <c r="D3539">
        <v>8.6999999999999993</v>
      </c>
      <c r="E3539">
        <v>7.7</v>
      </c>
      <c r="F3539">
        <v>93</v>
      </c>
      <c r="G3539">
        <v>0</v>
      </c>
      <c r="H3539">
        <v>0</v>
      </c>
      <c r="I3539">
        <v>0</v>
      </c>
      <c r="J3539" s="4">
        <f t="shared" si="498"/>
        <v>39.193178880320261</v>
      </c>
      <c r="K3539" s="4">
        <f t="shared" si="499"/>
        <v>-8.7600457818569453</v>
      </c>
      <c r="L3539" s="5">
        <f t="shared" si="495"/>
        <v>0</v>
      </c>
      <c r="M3539" s="5">
        <f t="shared" si="496"/>
        <v>0</v>
      </c>
      <c r="N3539" s="6">
        <f t="shared" si="497"/>
        <v>0</v>
      </c>
      <c r="O3539" s="6">
        <f t="shared" si="500"/>
        <v>0</v>
      </c>
      <c r="P3539" s="6">
        <f>FORECAST(J3539,Inputs!$B$10:$B$18,Inputs!$A$10:$A$18)</f>
        <v>30.918455360002962</v>
      </c>
      <c r="Q3539" s="6">
        <f>IF(Inputs!$D$10="Yes",IF('Hourly Calcs'!P3539&gt;'Hourly Calcs'!K3539,'Hourly Calcs'!O3539,N3539+O3539),N3539+O3539)</f>
        <v>0</v>
      </c>
      <c r="R3539" s="12">
        <f t="shared" si="501"/>
        <v>0</v>
      </c>
      <c r="S3539" s="1">
        <f>IF(AND(A3539&gt;=5,A3539&lt;=9),INDEX(Demand!$C$3:$C$26,C3539),INDEX(Demand!$B$3:$B$26,C3539))</f>
        <v>350</v>
      </c>
      <c r="T3539" s="7">
        <f t="shared" si="502"/>
        <v>0</v>
      </c>
      <c r="U3539" s="7">
        <f t="shared" si="503"/>
        <v>0</v>
      </c>
    </row>
    <row r="3540" spans="1:21" x14ac:dyDescent="0.2">
      <c r="A3540" s="1">
        <v>5</v>
      </c>
      <c r="B3540" s="1">
        <v>28</v>
      </c>
      <c r="C3540" s="1">
        <v>4</v>
      </c>
      <c r="D3540">
        <v>8.5</v>
      </c>
      <c r="E3540">
        <v>7.9</v>
      </c>
      <c r="F3540">
        <v>96</v>
      </c>
      <c r="G3540">
        <v>0</v>
      </c>
      <c r="H3540">
        <v>0</v>
      </c>
      <c r="I3540">
        <v>0</v>
      </c>
      <c r="J3540" s="4">
        <f t="shared" si="498"/>
        <v>51.461835272299652</v>
      </c>
      <c r="K3540" s="4">
        <f t="shared" si="499"/>
        <v>-1.8822859626169333</v>
      </c>
      <c r="L3540" s="5">
        <f t="shared" si="495"/>
        <v>0</v>
      </c>
      <c r="M3540" s="5">
        <f t="shared" si="496"/>
        <v>0</v>
      </c>
      <c r="N3540" s="6">
        <f t="shared" si="497"/>
        <v>0</v>
      </c>
      <c r="O3540" s="6">
        <f t="shared" si="500"/>
        <v>0</v>
      </c>
      <c r="P3540" s="6">
        <f>FORECAST(J3540,Inputs!$B$10:$B$18,Inputs!$A$10:$A$18)</f>
        <v>31.032054030299069</v>
      </c>
      <c r="Q3540" s="6">
        <f>IF(Inputs!$D$10="Yes",IF('Hourly Calcs'!P3540&gt;'Hourly Calcs'!K3540,'Hourly Calcs'!O3540,N3540+O3540),N3540+O3540)</f>
        <v>0</v>
      </c>
      <c r="R3540" s="12">
        <f t="shared" si="501"/>
        <v>0</v>
      </c>
      <c r="S3540" s="1">
        <f>IF(AND(A3540&gt;=5,A3540&lt;=9),INDEX(Demand!$C$3:$C$26,C3540),INDEX(Demand!$B$3:$B$26,C3540))</f>
        <v>350</v>
      </c>
      <c r="T3540" s="7">
        <f t="shared" si="502"/>
        <v>0</v>
      </c>
      <c r="U3540" s="7">
        <f t="shared" si="503"/>
        <v>0</v>
      </c>
    </row>
    <row r="3541" spans="1:21" x14ac:dyDescent="0.2">
      <c r="A3541" s="1">
        <v>5</v>
      </c>
      <c r="B3541" s="1">
        <v>28</v>
      </c>
      <c r="C3541" s="1">
        <v>5</v>
      </c>
      <c r="D3541">
        <v>8.8000000000000007</v>
      </c>
      <c r="E3541">
        <v>8.1999999999999993</v>
      </c>
      <c r="F3541">
        <v>96</v>
      </c>
      <c r="G3541">
        <v>9</v>
      </c>
      <c r="H3541">
        <v>0</v>
      </c>
      <c r="I3541">
        <v>9</v>
      </c>
      <c r="J3541" s="4">
        <f t="shared" si="498"/>
        <v>62.921465972957293</v>
      </c>
      <c r="K3541" s="4">
        <f t="shared" si="499"/>
        <v>6.0725208479809965</v>
      </c>
      <c r="L3541" s="5">
        <f t="shared" si="495"/>
        <v>0</v>
      </c>
      <c r="M3541" s="5">
        <f t="shared" si="496"/>
        <v>27.927479152019004</v>
      </c>
      <c r="N3541" s="6">
        <f t="shared" si="497"/>
        <v>0</v>
      </c>
      <c r="O3541" s="6">
        <f t="shared" si="500"/>
        <v>8.2306690764976871</v>
      </c>
      <c r="P3541" s="6">
        <f>FORECAST(J3541,Inputs!$B$10:$B$18,Inputs!$A$10:$A$18)</f>
        <v>31.138161721971827</v>
      </c>
      <c r="Q3541" s="6">
        <f>IF(Inputs!$D$10="Yes",IF('Hourly Calcs'!P3541&gt;'Hourly Calcs'!K3541,'Hourly Calcs'!O3541,N3541+O3541),N3541+O3541)</f>
        <v>8.2306690764976871</v>
      </c>
      <c r="R3541" s="12">
        <f t="shared" si="501"/>
        <v>39.11213945151701</v>
      </c>
      <c r="S3541" s="1">
        <f>IF(AND(A3541&gt;=5,A3541&lt;=9),INDEX(Demand!$C$3:$C$26,C3541),INDEX(Demand!$B$3:$B$26,C3541))</f>
        <v>350</v>
      </c>
      <c r="T3541" s="7">
        <f t="shared" si="502"/>
        <v>39.11213945151701</v>
      </c>
      <c r="U3541" s="7">
        <f t="shared" si="503"/>
        <v>0</v>
      </c>
    </row>
    <row r="3542" spans="1:21" x14ac:dyDescent="0.2">
      <c r="A3542" s="1">
        <v>5</v>
      </c>
      <c r="B3542" s="1">
        <v>28</v>
      </c>
      <c r="C3542" s="1">
        <v>6</v>
      </c>
      <c r="D3542">
        <v>10.199999999999999</v>
      </c>
      <c r="E3542">
        <v>9.1999999999999993</v>
      </c>
      <c r="F3542">
        <v>94</v>
      </c>
      <c r="G3542">
        <v>81</v>
      </c>
      <c r="H3542">
        <v>79</v>
      </c>
      <c r="I3542">
        <v>67</v>
      </c>
      <c r="J3542" s="4">
        <f t="shared" si="498"/>
        <v>73.917691236103508</v>
      </c>
      <c r="K3542" s="4">
        <f t="shared" si="499"/>
        <v>14.813977120704962</v>
      </c>
      <c r="L3542" s="5">
        <f t="shared" si="495"/>
        <v>0</v>
      </c>
      <c r="M3542" s="5">
        <f t="shared" si="496"/>
        <v>19.186022879295038</v>
      </c>
      <c r="N3542" s="6">
        <f t="shared" si="497"/>
        <v>15.938905543004566</v>
      </c>
      <c r="O3542" s="6">
        <f t="shared" si="500"/>
        <v>61.272758680593896</v>
      </c>
      <c r="P3542" s="6">
        <f>FORECAST(J3542,Inputs!$B$10:$B$18,Inputs!$A$10:$A$18)</f>
        <v>31.239978622556514</v>
      </c>
      <c r="Q3542" s="6">
        <f>IF(Inputs!$D$10="Yes",IF('Hourly Calcs'!P3542&gt;'Hourly Calcs'!K3542,'Hourly Calcs'!O3542,N3542+O3542),N3542+O3542)</f>
        <v>61.272758680593896</v>
      </c>
      <c r="R3542" s="12">
        <f t="shared" si="501"/>
        <v>291.16814925018218</v>
      </c>
      <c r="S3542" s="1">
        <f>IF(AND(A3542&gt;=5,A3542&lt;=9),INDEX(Demand!$C$3:$C$26,C3542),INDEX(Demand!$B$3:$B$26,C3542))</f>
        <v>350</v>
      </c>
      <c r="T3542" s="7">
        <f t="shared" si="502"/>
        <v>291.16814925018218</v>
      </c>
      <c r="U3542" s="7">
        <f t="shared" si="503"/>
        <v>0</v>
      </c>
    </row>
    <row r="3543" spans="1:21" x14ac:dyDescent="0.2">
      <c r="A3543" s="1">
        <v>5</v>
      </c>
      <c r="B3543" s="1">
        <v>28</v>
      </c>
      <c r="C3543" s="1">
        <v>7</v>
      </c>
      <c r="D3543">
        <v>11.1</v>
      </c>
      <c r="E3543">
        <v>9.5</v>
      </c>
      <c r="F3543">
        <v>90</v>
      </c>
      <c r="G3543">
        <v>222</v>
      </c>
      <c r="H3543">
        <v>290</v>
      </c>
      <c r="I3543">
        <v>123</v>
      </c>
      <c r="J3543" s="4">
        <f t="shared" si="498"/>
        <v>84.936849971965216</v>
      </c>
      <c r="K3543" s="4">
        <f t="shared" si="499"/>
        <v>24.112045999662968</v>
      </c>
      <c r="L3543" s="5">
        <f t="shared" si="495"/>
        <v>80.063150028034784</v>
      </c>
      <c r="M3543" s="5">
        <f t="shared" si="496"/>
        <v>9.8879540003370323</v>
      </c>
      <c r="N3543" s="6">
        <f t="shared" si="497"/>
        <v>123.75946453181578</v>
      </c>
      <c r="O3543" s="6">
        <f t="shared" si="500"/>
        <v>112.48581071213506</v>
      </c>
      <c r="P3543" s="6">
        <f>FORECAST(J3543,Inputs!$B$10:$B$18,Inputs!$A$10:$A$18)</f>
        <v>31.342007870110788</v>
      </c>
      <c r="Q3543" s="6">
        <f>IF(Inputs!$D$10="Yes",IF('Hourly Calcs'!P3543&gt;'Hourly Calcs'!K3543,'Hourly Calcs'!O3543,N3543+O3543),N3543+O3543)</f>
        <v>112.48581071213506</v>
      </c>
      <c r="R3543" s="12">
        <f t="shared" si="501"/>
        <v>534.5325725040658</v>
      </c>
      <c r="S3543" s="1">
        <f>IF(AND(A3543&gt;=5,A3543&lt;=9),INDEX(Demand!$C$3:$C$26,C3543),INDEX(Demand!$B$3:$B$26,C3543))</f>
        <v>350</v>
      </c>
      <c r="T3543" s="7">
        <f t="shared" si="502"/>
        <v>350</v>
      </c>
      <c r="U3543" s="7">
        <f t="shared" si="503"/>
        <v>184.5325725040658</v>
      </c>
    </row>
    <row r="3544" spans="1:21" x14ac:dyDescent="0.2">
      <c r="A3544" s="1">
        <v>5</v>
      </c>
      <c r="B3544" s="1">
        <v>28</v>
      </c>
      <c r="C3544" s="1">
        <v>8</v>
      </c>
      <c r="D3544">
        <v>11.4</v>
      </c>
      <c r="E3544">
        <v>9.6</v>
      </c>
      <c r="F3544">
        <v>89</v>
      </c>
      <c r="G3544">
        <v>392</v>
      </c>
      <c r="H3544">
        <v>440</v>
      </c>
      <c r="I3544">
        <v>175</v>
      </c>
      <c r="J3544" s="4">
        <f t="shared" si="498"/>
        <v>96.641868979247008</v>
      </c>
      <c r="K3544" s="4">
        <f t="shared" si="499"/>
        <v>33.581893001673045</v>
      </c>
      <c r="L3544" s="5">
        <f t="shared" si="495"/>
        <v>68.358131020752992</v>
      </c>
      <c r="M3544" s="5">
        <f t="shared" si="496"/>
        <v>0.41810699832695519</v>
      </c>
      <c r="N3544" s="6">
        <f t="shared" si="497"/>
        <v>277.36528314725626</v>
      </c>
      <c r="O3544" s="6">
        <f t="shared" si="500"/>
        <v>160.04078759856614</v>
      </c>
      <c r="P3544" s="6">
        <f>FORECAST(J3544,Inputs!$B$10:$B$18,Inputs!$A$10:$A$18)</f>
        <v>31.450387675733765</v>
      </c>
      <c r="Q3544" s="6">
        <f>IF(Inputs!$D$10="Yes",IF('Hourly Calcs'!P3544&gt;'Hourly Calcs'!K3544,'Hourly Calcs'!O3544,N3544+O3544),N3544+O3544)</f>
        <v>437.40607074582238</v>
      </c>
      <c r="R3544" s="12">
        <f t="shared" si="501"/>
        <v>2078.5536481841477</v>
      </c>
      <c r="S3544" s="1">
        <f>IF(AND(A3544&gt;=5,A3544&lt;=9),INDEX(Demand!$C$3:$C$26,C3544),INDEX(Demand!$B$3:$B$26,C3544))</f>
        <v>350</v>
      </c>
      <c r="T3544" s="7">
        <f t="shared" si="502"/>
        <v>350</v>
      </c>
      <c r="U3544" s="7">
        <f t="shared" si="503"/>
        <v>1728.5536481841477</v>
      </c>
    </row>
    <row r="3545" spans="1:21" x14ac:dyDescent="0.2">
      <c r="A3545" s="1">
        <v>5</v>
      </c>
      <c r="B3545" s="1">
        <v>28</v>
      </c>
      <c r="C3545" s="1">
        <v>9</v>
      </c>
      <c r="D3545">
        <v>12.7</v>
      </c>
      <c r="E3545">
        <v>9.8000000000000007</v>
      </c>
      <c r="F3545">
        <v>82</v>
      </c>
      <c r="G3545">
        <v>557</v>
      </c>
      <c r="H3545">
        <v>577</v>
      </c>
      <c r="I3545">
        <v>192</v>
      </c>
      <c r="J3545" s="4">
        <f t="shared" si="498"/>
        <v>109.9948165301042</v>
      </c>
      <c r="K3545" s="4">
        <f t="shared" si="499"/>
        <v>42.804771241551357</v>
      </c>
      <c r="L3545" s="5">
        <f t="shared" si="495"/>
        <v>55.005183469895798</v>
      </c>
      <c r="M3545" s="5">
        <f t="shared" si="496"/>
        <v>8.8047712415513573</v>
      </c>
      <c r="N3545" s="6">
        <f t="shared" si="497"/>
        <v>460.80425514500149</v>
      </c>
      <c r="O3545" s="6">
        <f t="shared" si="500"/>
        <v>175.58760696528401</v>
      </c>
      <c r="P3545" s="6">
        <f>FORECAST(J3545,Inputs!$B$10:$B$18,Inputs!$A$10:$A$18)</f>
        <v>31.574026078982445</v>
      </c>
      <c r="Q3545" s="6">
        <f>IF(Inputs!$D$10="Yes",IF('Hourly Calcs'!P3545&gt;'Hourly Calcs'!K3545,'Hourly Calcs'!O3545,N3545+O3545),N3545+O3545)</f>
        <v>636.3918621102855</v>
      </c>
      <c r="R3545" s="12">
        <f t="shared" si="501"/>
        <v>3024.1341287480764</v>
      </c>
      <c r="S3545" s="1">
        <f>IF(AND(A3545&gt;=5,A3545&lt;=9),INDEX(Demand!$C$3:$C$26,C3545),INDEX(Demand!$B$3:$B$26,C3545))</f>
        <v>350</v>
      </c>
      <c r="T3545" s="7">
        <f t="shared" si="502"/>
        <v>350</v>
      </c>
      <c r="U3545" s="7">
        <f t="shared" si="503"/>
        <v>2674.1341287480764</v>
      </c>
    </row>
    <row r="3546" spans="1:21" x14ac:dyDescent="0.2">
      <c r="A3546" s="1">
        <v>5</v>
      </c>
      <c r="B3546" s="1">
        <v>28</v>
      </c>
      <c r="C3546" s="1">
        <v>10</v>
      </c>
      <c r="D3546">
        <v>13.7</v>
      </c>
      <c r="E3546">
        <v>9.4</v>
      </c>
      <c r="F3546">
        <v>75</v>
      </c>
      <c r="G3546">
        <v>576</v>
      </c>
      <c r="H3546">
        <v>306</v>
      </c>
      <c r="I3546">
        <v>346</v>
      </c>
      <c r="J3546" s="4">
        <f t="shared" si="498"/>
        <v>126.44023908396625</v>
      </c>
      <c r="K3546" s="4">
        <f t="shared" si="499"/>
        <v>51.168430289076028</v>
      </c>
      <c r="L3546" s="5">
        <f t="shared" si="495"/>
        <v>38.559760916033753</v>
      </c>
      <c r="M3546" s="5">
        <f t="shared" si="496"/>
        <v>17.168430289076028</v>
      </c>
      <c r="N3546" s="6">
        <f t="shared" si="497"/>
        <v>281.51820915018669</v>
      </c>
      <c r="O3546" s="6">
        <f t="shared" si="500"/>
        <v>316.42350005202218</v>
      </c>
      <c r="P3546" s="6">
        <f>FORECAST(J3546,Inputs!$B$10:$B$18,Inputs!$A$10:$A$18)</f>
        <v>31.726298510036724</v>
      </c>
      <c r="Q3546" s="6">
        <f>IF(Inputs!$D$10="Yes",IF('Hourly Calcs'!P3546&gt;'Hourly Calcs'!K3546,'Hourly Calcs'!O3546,N3546+O3546),N3546+O3546)</f>
        <v>597.94170920220881</v>
      </c>
      <c r="R3546" s="12">
        <f t="shared" si="501"/>
        <v>2841.419002128896</v>
      </c>
      <c r="S3546" s="1">
        <f>IF(AND(A3546&gt;=5,A3546&lt;=9),INDEX(Demand!$C$3:$C$26,C3546),INDEX(Demand!$B$3:$B$26,C3546))</f>
        <v>600</v>
      </c>
      <c r="T3546" s="7">
        <f t="shared" si="502"/>
        <v>600</v>
      </c>
      <c r="U3546" s="7">
        <f t="shared" si="503"/>
        <v>2241.419002128896</v>
      </c>
    </row>
    <row r="3547" spans="1:21" x14ac:dyDescent="0.2">
      <c r="A3547" s="1">
        <v>5</v>
      </c>
      <c r="B3547" s="1">
        <v>28</v>
      </c>
      <c r="C3547" s="1">
        <v>11</v>
      </c>
      <c r="D3547">
        <v>14</v>
      </c>
      <c r="E3547">
        <v>9.3000000000000007</v>
      </c>
      <c r="F3547">
        <v>73</v>
      </c>
      <c r="G3547">
        <v>501</v>
      </c>
      <c r="H3547">
        <v>130</v>
      </c>
      <c r="I3547">
        <v>393</v>
      </c>
      <c r="J3547" s="4">
        <f t="shared" si="498"/>
        <v>147.80765335439455</v>
      </c>
      <c r="K3547" s="4">
        <f t="shared" si="499"/>
        <v>57.651372999369968</v>
      </c>
      <c r="L3547" s="5">
        <f t="shared" si="495"/>
        <v>17.192346645605454</v>
      </c>
      <c r="M3547" s="5">
        <f t="shared" si="496"/>
        <v>23.651372999369968</v>
      </c>
      <c r="N3547" s="6">
        <f t="shared" si="497"/>
        <v>128.20801019043193</v>
      </c>
      <c r="O3547" s="6">
        <f t="shared" si="500"/>
        <v>359.40588300706565</v>
      </c>
      <c r="P3547" s="6">
        <f>FORECAST(J3547,Inputs!$B$10:$B$18,Inputs!$A$10:$A$18)</f>
        <v>31.924144938466615</v>
      </c>
      <c r="Q3547" s="6">
        <f>IF(Inputs!$D$10="Yes",IF('Hourly Calcs'!P3547&gt;'Hourly Calcs'!K3547,'Hourly Calcs'!O3547,N3547+O3547),N3547+O3547)</f>
        <v>487.61389319749759</v>
      </c>
      <c r="R3547" s="12">
        <f t="shared" si="501"/>
        <v>2317.1412204745084</v>
      </c>
      <c r="S3547" s="1">
        <f>IF(AND(A3547&gt;=5,A3547&lt;=9),INDEX(Demand!$C$3:$C$26,C3547),INDEX(Demand!$B$3:$B$26,C3547))</f>
        <v>600</v>
      </c>
      <c r="T3547" s="7">
        <f t="shared" si="502"/>
        <v>600</v>
      </c>
      <c r="U3547" s="7">
        <f t="shared" si="503"/>
        <v>1717.1412204745084</v>
      </c>
    </row>
    <row r="3548" spans="1:21" x14ac:dyDescent="0.2">
      <c r="A3548" s="1">
        <v>5</v>
      </c>
      <c r="B3548" s="1">
        <v>28</v>
      </c>
      <c r="C3548" s="1">
        <v>12</v>
      </c>
      <c r="D3548">
        <v>13.9</v>
      </c>
      <c r="E3548">
        <v>10.3</v>
      </c>
      <c r="F3548">
        <v>79</v>
      </c>
      <c r="G3548">
        <v>801</v>
      </c>
      <c r="H3548">
        <v>542</v>
      </c>
      <c r="I3548">
        <v>326</v>
      </c>
      <c r="J3548" s="4">
        <f t="shared" si="498"/>
        <v>174.56396550661188</v>
      </c>
      <c r="K3548" s="4">
        <f t="shared" si="499"/>
        <v>60.746266811864629</v>
      </c>
      <c r="L3548" s="5">
        <f t="shared" si="495"/>
        <v>9.5639655066118792</v>
      </c>
      <c r="M3548" s="5">
        <f t="shared" si="496"/>
        <v>26.746266811864629</v>
      </c>
      <c r="N3548" s="6">
        <f t="shared" si="497"/>
        <v>538.08280687693991</v>
      </c>
      <c r="O3548" s="6">
        <f t="shared" si="500"/>
        <v>298.13312432647177</v>
      </c>
      <c r="P3548" s="6">
        <f>FORECAST(J3548,Inputs!$B$10:$B$18,Inputs!$A$10:$A$18)</f>
        <v>32.171888569505661</v>
      </c>
      <c r="Q3548" s="6">
        <f>IF(Inputs!$D$10="Yes",IF('Hourly Calcs'!P3548&gt;'Hourly Calcs'!K3548,'Hourly Calcs'!O3548,N3548+O3548),N3548+O3548)</f>
        <v>836.21593120341163</v>
      </c>
      <c r="R3548" s="12">
        <f t="shared" si="501"/>
        <v>3973.6981050786117</v>
      </c>
      <c r="S3548" s="1">
        <f>IF(AND(A3548&gt;=5,A3548&lt;=9),INDEX(Demand!$C$3:$C$26,C3548),INDEX(Demand!$B$3:$B$26,C3548))</f>
        <v>600</v>
      </c>
      <c r="T3548" s="7">
        <f t="shared" si="502"/>
        <v>600</v>
      </c>
      <c r="U3548" s="7">
        <f t="shared" si="503"/>
        <v>3373.6981050786117</v>
      </c>
    </row>
    <row r="3549" spans="1:21" x14ac:dyDescent="0.2">
      <c r="A3549" s="1">
        <v>5</v>
      </c>
      <c r="B3549" s="1">
        <v>28</v>
      </c>
      <c r="C3549" s="1">
        <v>13</v>
      </c>
      <c r="D3549">
        <v>14.7</v>
      </c>
      <c r="E3549">
        <v>10.9</v>
      </c>
      <c r="F3549">
        <v>78</v>
      </c>
      <c r="G3549">
        <v>856</v>
      </c>
      <c r="H3549">
        <v>665</v>
      </c>
      <c r="I3549">
        <v>271</v>
      </c>
      <c r="J3549" s="4">
        <f t="shared" si="498"/>
        <v>202.54631976031973</v>
      </c>
      <c r="K3549" s="4">
        <f t="shared" si="499"/>
        <v>59.325873594837716</v>
      </c>
      <c r="L3549" s="5">
        <f t="shared" si="495"/>
        <v>37.546319760319733</v>
      </c>
      <c r="M3549" s="5">
        <f t="shared" si="496"/>
        <v>25.325873594837716</v>
      </c>
      <c r="N3549" s="6">
        <f t="shared" si="497"/>
        <v>624.58406783126452</v>
      </c>
      <c r="O3549" s="6">
        <f t="shared" si="500"/>
        <v>247.83459108120815</v>
      </c>
      <c r="P3549" s="6">
        <f>FORECAST(J3549,Inputs!$B$10:$B$18,Inputs!$A$10:$A$18)</f>
        <v>32.430984442225181</v>
      </c>
      <c r="Q3549" s="6">
        <f>IF(Inputs!$D$10="Yes",IF('Hourly Calcs'!P3549&gt;'Hourly Calcs'!K3549,'Hourly Calcs'!O3549,N3549+O3549),N3549+O3549)</f>
        <v>872.41865891247267</v>
      </c>
      <c r="R3549" s="12">
        <f t="shared" si="501"/>
        <v>4145.7334671520703</v>
      </c>
      <c r="S3549" s="1">
        <f>IF(AND(A3549&gt;=5,A3549&lt;=9),INDEX(Demand!$C$3:$C$26,C3549),INDEX(Demand!$B$3:$B$26,C3549))</f>
        <v>600</v>
      </c>
      <c r="T3549" s="7">
        <f t="shared" si="502"/>
        <v>600</v>
      </c>
      <c r="U3549" s="7">
        <f t="shared" si="503"/>
        <v>3545.7334671520703</v>
      </c>
    </row>
    <row r="3550" spans="1:21" x14ac:dyDescent="0.2">
      <c r="A3550" s="1">
        <v>5</v>
      </c>
      <c r="B3550" s="1">
        <v>28</v>
      </c>
      <c r="C3550" s="1">
        <v>14</v>
      </c>
      <c r="D3550">
        <v>14.7</v>
      </c>
      <c r="E3550">
        <v>10.5</v>
      </c>
      <c r="F3550">
        <v>76</v>
      </c>
      <c r="G3550">
        <v>811</v>
      </c>
      <c r="H3550">
        <v>714</v>
      </c>
      <c r="I3550">
        <v>209</v>
      </c>
      <c r="J3550" s="4">
        <f t="shared" si="498"/>
        <v>226.11949502540881</v>
      </c>
      <c r="K3550" s="4">
        <f t="shared" si="499"/>
        <v>53.951376705380198</v>
      </c>
      <c r="L3550" s="5">
        <f t="shared" si="495"/>
        <v>61.11949502540881</v>
      </c>
      <c r="M3550" s="5">
        <f t="shared" si="496"/>
        <v>19.951376705380198</v>
      </c>
      <c r="N3550" s="6">
        <f t="shared" si="497"/>
        <v>592.0680740869476</v>
      </c>
      <c r="O3550" s="6">
        <f t="shared" si="500"/>
        <v>191.13442633200185</v>
      </c>
      <c r="P3550" s="6">
        <f>FORECAST(J3550,Inputs!$B$10:$B$18,Inputs!$A$10:$A$18)</f>
        <v>32.649254583568599</v>
      </c>
      <c r="Q3550" s="6">
        <f>IF(Inputs!$D$10="Yes",IF('Hourly Calcs'!P3550&gt;'Hourly Calcs'!K3550,'Hourly Calcs'!O3550,N3550+O3550),N3550+O3550)</f>
        <v>783.20250041894951</v>
      </c>
      <c r="R3550" s="12">
        <f t="shared" si="501"/>
        <v>3721.778281990848</v>
      </c>
      <c r="S3550" s="1">
        <f>IF(AND(A3550&gt;=5,A3550&lt;=9),INDEX(Demand!$C$3:$C$26,C3550),INDEX(Demand!$B$3:$B$26,C3550))</f>
        <v>600</v>
      </c>
      <c r="T3550" s="7">
        <f t="shared" si="502"/>
        <v>600</v>
      </c>
      <c r="U3550" s="7">
        <f t="shared" si="503"/>
        <v>3121.778281990848</v>
      </c>
    </row>
    <row r="3551" spans="1:21" x14ac:dyDescent="0.2">
      <c r="A3551" s="1">
        <v>5</v>
      </c>
      <c r="B3551" s="1">
        <v>28</v>
      </c>
      <c r="C3551" s="1">
        <v>15</v>
      </c>
      <c r="D3551">
        <v>14.5</v>
      </c>
      <c r="E3551">
        <v>9.9</v>
      </c>
      <c r="F3551">
        <v>74</v>
      </c>
      <c r="G3551">
        <v>676</v>
      </c>
      <c r="H3551">
        <v>517</v>
      </c>
      <c r="I3551">
        <v>279</v>
      </c>
      <c r="J3551" s="4">
        <f t="shared" si="498"/>
        <v>244.24066840964923</v>
      </c>
      <c r="K3551" s="4">
        <f t="shared" si="499"/>
        <v>46.161785623889692</v>
      </c>
      <c r="L3551" s="5">
        <f t="shared" si="495"/>
        <v>79.240668409649231</v>
      </c>
      <c r="M3551" s="5">
        <f t="shared" si="496"/>
        <v>12.161785623889692</v>
      </c>
      <c r="N3551" s="6">
        <f t="shared" si="497"/>
        <v>346.53900927624824</v>
      </c>
      <c r="O3551" s="6">
        <f t="shared" si="500"/>
        <v>255.1507413714283</v>
      </c>
      <c r="P3551" s="6">
        <f>FORECAST(J3551,Inputs!$B$10:$B$18,Inputs!$A$10:$A$18)</f>
        <v>32.817043226015272</v>
      </c>
      <c r="Q3551" s="6">
        <f>IF(Inputs!$D$10="Yes",IF('Hourly Calcs'!P3551&gt;'Hourly Calcs'!K3551,'Hourly Calcs'!O3551,N3551+O3551),N3551+O3551)</f>
        <v>601.68975064767653</v>
      </c>
      <c r="R3551" s="12">
        <f t="shared" si="501"/>
        <v>2859.2296950777586</v>
      </c>
      <c r="S3551" s="1">
        <f>IF(AND(A3551&gt;=5,A3551&lt;=9),INDEX(Demand!$C$3:$C$26,C3551),INDEX(Demand!$B$3:$B$26,C3551))</f>
        <v>600</v>
      </c>
      <c r="T3551" s="7">
        <f t="shared" si="502"/>
        <v>600</v>
      </c>
      <c r="U3551" s="7">
        <f t="shared" si="503"/>
        <v>2259.2296950777586</v>
      </c>
    </row>
    <row r="3552" spans="1:21" x14ac:dyDescent="0.2">
      <c r="A3552" s="1">
        <v>5</v>
      </c>
      <c r="B3552" s="1">
        <v>28</v>
      </c>
      <c r="C3552" s="1">
        <v>16</v>
      </c>
      <c r="D3552">
        <v>14.2</v>
      </c>
      <c r="E3552">
        <v>9.6</v>
      </c>
      <c r="F3552">
        <v>74</v>
      </c>
      <c r="G3552">
        <v>601</v>
      </c>
      <c r="H3552">
        <v>639</v>
      </c>
      <c r="I3552">
        <v>181</v>
      </c>
      <c r="J3552" s="4">
        <f t="shared" si="498"/>
        <v>258.57853876640911</v>
      </c>
      <c r="K3552" s="4">
        <f t="shared" si="499"/>
        <v>37.185002919639338</v>
      </c>
      <c r="L3552" s="5">
        <f t="shared" si="495"/>
        <v>0</v>
      </c>
      <c r="M3552" s="5">
        <f t="shared" si="496"/>
        <v>3.1850029196393379</v>
      </c>
      <c r="N3552" s="6">
        <f t="shared" si="497"/>
        <v>302.41041702912236</v>
      </c>
      <c r="O3552" s="6">
        <f t="shared" si="500"/>
        <v>165.52790031623127</v>
      </c>
      <c r="P3552" s="6">
        <f>FORECAST(J3552,Inputs!$B$10:$B$18,Inputs!$A$10:$A$18)</f>
        <v>32.949801284874155</v>
      </c>
      <c r="Q3552" s="6">
        <f>IF(Inputs!$D$10="Yes",IF('Hourly Calcs'!P3552&gt;'Hourly Calcs'!K3552,'Hourly Calcs'!O3552,N3552+O3552),N3552+O3552)</f>
        <v>467.93831734535365</v>
      </c>
      <c r="R3552" s="12">
        <f t="shared" si="501"/>
        <v>2223.6428840251206</v>
      </c>
      <c r="S3552" s="1">
        <f>IF(AND(A3552&gt;=5,A3552&lt;=9),INDEX(Demand!$C$3:$C$26,C3552),INDEX(Demand!$B$3:$B$26,C3552))</f>
        <v>900</v>
      </c>
      <c r="T3552" s="7">
        <f t="shared" si="502"/>
        <v>900</v>
      </c>
      <c r="U3552" s="7">
        <f t="shared" si="503"/>
        <v>1323.6428840251206</v>
      </c>
    </row>
    <row r="3553" spans="1:21" x14ac:dyDescent="0.2">
      <c r="A3553" s="1">
        <v>5</v>
      </c>
      <c r="B3553" s="1">
        <v>28</v>
      </c>
      <c r="C3553" s="1">
        <v>17</v>
      </c>
      <c r="D3553">
        <v>14.1</v>
      </c>
      <c r="E3553">
        <v>9.4</v>
      </c>
      <c r="F3553">
        <v>73</v>
      </c>
      <c r="G3553">
        <v>436</v>
      </c>
      <c r="H3553">
        <v>540</v>
      </c>
      <c r="I3553">
        <v>154</v>
      </c>
      <c r="J3553" s="4">
        <f t="shared" si="498"/>
        <v>270.78182303663078</v>
      </c>
      <c r="K3553" s="4">
        <f t="shared" si="499"/>
        <v>27.762152972569091</v>
      </c>
      <c r="L3553" s="5">
        <f t="shared" si="495"/>
        <v>0</v>
      </c>
      <c r="M3553" s="5">
        <f t="shared" si="496"/>
        <v>6.2378470274309095</v>
      </c>
      <c r="N3553" s="6">
        <f t="shared" si="497"/>
        <v>135.8574762340827</v>
      </c>
      <c r="O3553" s="6">
        <f t="shared" si="500"/>
        <v>140.8358930867382</v>
      </c>
      <c r="P3553" s="6">
        <f>FORECAST(J3553,Inputs!$B$10:$B$18,Inputs!$A$10:$A$18)</f>
        <v>33.062794657746579</v>
      </c>
      <c r="Q3553" s="6">
        <f>IF(Inputs!$D$10="Yes",IF('Hourly Calcs'!P3553&gt;'Hourly Calcs'!K3553,'Hourly Calcs'!O3553,N3553+O3553),N3553+O3553)</f>
        <v>140.8358930867382</v>
      </c>
      <c r="R3553" s="12">
        <f t="shared" si="501"/>
        <v>669.25216394817983</v>
      </c>
      <c r="S3553" s="1">
        <f>IF(AND(A3553&gt;=5,A3553&lt;=9),INDEX(Demand!$C$3:$C$26,C3553),INDEX(Demand!$B$3:$B$26,C3553))</f>
        <v>900</v>
      </c>
      <c r="T3553" s="7">
        <f t="shared" si="502"/>
        <v>669.25216394817983</v>
      </c>
      <c r="U3553" s="7">
        <f t="shared" si="503"/>
        <v>0</v>
      </c>
    </row>
    <row r="3554" spans="1:21" x14ac:dyDescent="0.2">
      <c r="A3554" s="1">
        <v>5</v>
      </c>
      <c r="B3554" s="1">
        <v>28</v>
      </c>
      <c r="C3554" s="1">
        <v>18</v>
      </c>
      <c r="D3554">
        <v>13.5</v>
      </c>
      <c r="E3554">
        <v>9.4</v>
      </c>
      <c r="F3554">
        <v>76</v>
      </c>
      <c r="G3554">
        <v>260</v>
      </c>
      <c r="H3554">
        <v>354</v>
      </c>
      <c r="I3554">
        <v>129</v>
      </c>
      <c r="J3554" s="4">
        <f t="shared" si="498"/>
        <v>281.97618556751428</v>
      </c>
      <c r="K3554" s="4">
        <f t="shared" si="499"/>
        <v>18.365454829300532</v>
      </c>
      <c r="L3554" s="5">
        <f t="shared" si="495"/>
        <v>0</v>
      </c>
      <c r="M3554" s="5">
        <f t="shared" si="496"/>
        <v>15.634545170699468</v>
      </c>
      <c r="N3554" s="6">
        <f t="shared" si="497"/>
        <v>7.2461513918543208</v>
      </c>
      <c r="O3554" s="6">
        <f t="shared" si="500"/>
        <v>117.97292342980019</v>
      </c>
      <c r="P3554" s="6">
        <f>FORECAST(J3554,Inputs!$B$10:$B$18,Inputs!$A$10:$A$18)</f>
        <v>33.166446162662169</v>
      </c>
      <c r="Q3554" s="6">
        <f>IF(Inputs!$D$10="Yes",IF('Hourly Calcs'!P3554&gt;'Hourly Calcs'!K3554,'Hourly Calcs'!O3554,N3554+O3554),N3554+O3554)</f>
        <v>117.97292342980019</v>
      </c>
      <c r="R3554" s="12">
        <f t="shared" si="501"/>
        <v>560.60733213841047</v>
      </c>
      <c r="S3554" s="1">
        <f>IF(AND(A3554&gt;=5,A3554&lt;=9),INDEX(Demand!$C$3:$C$26,C3554),INDEX(Demand!$B$3:$B$26,C3554))</f>
        <v>900</v>
      </c>
      <c r="T3554" s="7">
        <f t="shared" si="502"/>
        <v>560.60733213841047</v>
      </c>
      <c r="U3554" s="7">
        <f t="shared" si="503"/>
        <v>0</v>
      </c>
    </row>
    <row r="3555" spans="1:21" x14ac:dyDescent="0.2">
      <c r="A3555" s="1">
        <v>5</v>
      </c>
      <c r="B3555" s="1">
        <v>28</v>
      </c>
      <c r="C3555" s="1">
        <v>19</v>
      </c>
      <c r="D3555">
        <v>12.3</v>
      </c>
      <c r="E3555">
        <v>8.1999999999999993</v>
      </c>
      <c r="F3555">
        <v>76</v>
      </c>
      <c r="G3555">
        <v>105</v>
      </c>
      <c r="H3555">
        <v>107</v>
      </c>
      <c r="I3555">
        <v>83</v>
      </c>
      <c r="J3555" s="4">
        <f t="shared" si="498"/>
        <v>292.91915656639685</v>
      </c>
      <c r="K3555" s="4">
        <f t="shared" si="499"/>
        <v>9.3732474985124128</v>
      </c>
      <c r="L3555" s="5">
        <f t="shared" ref="L3555:L3618" si="504">IF(ABS($B$5-J3555)&gt;90,0,ABS($B$5-J3555))</f>
        <v>0</v>
      </c>
      <c r="M3555" s="5">
        <f t="shared" ref="M3555:M3618" si="505">IF(K3555&gt;0,ABS($B$4-K3555),0)</f>
        <v>24.626752501487587</v>
      </c>
      <c r="N3555" s="6">
        <f t="shared" si="497"/>
        <v>0</v>
      </c>
      <c r="O3555" s="6">
        <f t="shared" si="500"/>
        <v>75.905059261034225</v>
      </c>
      <c r="P3555" s="6">
        <f>FORECAST(J3555,Inputs!$B$10:$B$18,Inputs!$A$10:$A$18)</f>
        <v>33.267769968207375</v>
      </c>
      <c r="Q3555" s="6">
        <f>IF(Inputs!$D$10="Yes",IF('Hourly Calcs'!P3555&gt;'Hourly Calcs'!K3555,'Hourly Calcs'!O3555,N3555+O3555),N3555+O3555)</f>
        <v>75.905059261034225</v>
      </c>
      <c r="R3555" s="12">
        <f t="shared" si="501"/>
        <v>360.70084160843464</v>
      </c>
      <c r="S3555" s="1">
        <f>IF(AND(A3555&gt;=5,A3555&lt;=9),INDEX(Demand!$C$3:$C$26,C3555),INDEX(Demand!$B$3:$B$26,C3555))</f>
        <v>900</v>
      </c>
      <c r="T3555" s="7">
        <f t="shared" si="502"/>
        <v>360.70084160843464</v>
      </c>
      <c r="U3555" s="7">
        <f t="shared" si="503"/>
        <v>0</v>
      </c>
    </row>
    <row r="3556" spans="1:21" x14ac:dyDescent="0.2">
      <c r="A3556" s="1">
        <v>5</v>
      </c>
      <c r="B3556" s="1">
        <v>28</v>
      </c>
      <c r="C3556" s="1">
        <v>20</v>
      </c>
      <c r="D3556">
        <v>11.4</v>
      </c>
      <c r="E3556">
        <v>8.5</v>
      </c>
      <c r="F3556">
        <v>83</v>
      </c>
      <c r="G3556">
        <v>15</v>
      </c>
      <c r="H3556">
        <v>0</v>
      </c>
      <c r="I3556">
        <v>15</v>
      </c>
      <c r="J3556" s="4">
        <f t="shared" si="498"/>
        <v>304.15486275831586</v>
      </c>
      <c r="K3556" s="4">
        <f t="shared" si="499"/>
        <v>1.3213696140591367</v>
      </c>
      <c r="L3556" s="5">
        <f t="shared" si="504"/>
        <v>0</v>
      </c>
      <c r="M3556" s="5">
        <f t="shared" si="505"/>
        <v>32.678630385940863</v>
      </c>
      <c r="N3556" s="6">
        <f t="shared" si="497"/>
        <v>0</v>
      </c>
      <c r="O3556" s="6">
        <f t="shared" si="500"/>
        <v>13.717781794162812</v>
      </c>
      <c r="P3556" s="6">
        <f>FORECAST(J3556,Inputs!$B$10:$B$18,Inputs!$A$10:$A$18)</f>
        <v>33.371804284799218</v>
      </c>
      <c r="Q3556" s="6">
        <f>IF(Inputs!$D$10="Yes",IF('Hourly Calcs'!P3556&gt;'Hourly Calcs'!K3556,'Hourly Calcs'!O3556,N3556+O3556),N3556+O3556)</f>
        <v>13.717781794162812</v>
      </c>
      <c r="R3556" s="12">
        <f t="shared" si="501"/>
        <v>65.186899085861683</v>
      </c>
      <c r="S3556" s="1">
        <f>IF(AND(A3556&gt;=5,A3556&lt;=9),INDEX(Demand!$C$3:$C$26,C3556),INDEX(Demand!$B$3:$B$26,C3556))</f>
        <v>800</v>
      </c>
      <c r="T3556" s="7">
        <f t="shared" si="502"/>
        <v>65.186899085861683</v>
      </c>
      <c r="U3556" s="7">
        <f t="shared" si="503"/>
        <v>0</v>
      </c>
    </row>
    <row r="3557" spans="1:21" x14ac:dyDescent="0.2">
      <c r="A3557" s="1">
        <v>5</v>
      </c>
      <c r="B3557" s="1">
        <v>28</v>
      </c>
      <c r="C3557" s="1">
        <v>21</v>
      </c>
      <c r="D3557">
        <v>10.4</v>
      </c>
      <c r="E3557">
        <v>8.6999999999999993</v>
      </c>
      <c r="F3557">
        <v>89</v>
      </c>
      <c r="G3557">
        <v>0</v>
      </c>
      <c r="H3557">
        <v>0</v>
      </c>
      <c r="I3557">
        <v>0</v>
      </c>
      <c r="J3557" s="4">
        <f t="shared" si="498"/>
        <v>316.08189121925284</v>
      </c>
      <c r="K3557" s="4">
        <f t="shared" si="499"/>
        <v>-6.2431467847035691</v>
      </c>
      <c r="L3557" s="5">
        <f t="shared" si="504"/>
        <v>0</v>
      </c>
      <c r="M3557" s="5">
        <f t="shared" si="505"/>
        <v>0</v>
      </c>
      <c r="N3557" s="6">
        <f t="shared" si="497"/>
        <v>0</v>
      </c>
      <c r="O3557" s="6">
        <f t="shared" si="500"/>
        <v>0</v>
      </c>
      <c r="P3557" s="6">
        <f>FORECAST(J3557,Inputs!$B$10:$B$18,Inputs!$A$10:$A$18)</f>
        <v>33.482239733511598</v>
      </c>
      <c r="Q3557" s="6">
        <f>IF(Inputs!$D$10="Yes",IF('Hourly Calcs'!P3557&gt;'Hourly Calcs'!K3557,'Hourly Calcs'!O3557,N3557+O3557),N3557+O3557)</f>
        <v>0</v>
      </c>
      <c r="R3557" s="12">
        <f t="shared" si="501"/>
        <v>0</v>
      </c>
      <c r="S3557" s="1">
        <f>IF(AND(A3557&gt;=5,A3557&lt;=9),INDEX(Demand!$C$3:$C$26,C3557),INDEX(Demand!$B$3:$B$26,C3557))</f>
        <v>700</v>
      </c>
      <c r="T3557" s="7">
        <f t="shared" si="502"/>
        <v>0</v>
      </c>
      <c r="U3557" s="7">
        <f t="shared" si="503"/>
        <v>0</v>
      </c>
    </row>
    <row r="3558" spans="1:21" x14ac:dyDescent="0.2">
      <c r="A3558" s="1">
        <v>5</v>
      </c>
      <c r="B3558" s="1">
        <v>28</v>
      </c>
      <c r="C3558" s="1">
        <v>22</v>
      </c>
      <c r="D3558">
        <v>10</v>
      </c>
      <c r="E3558">
        <v>9.4</v>
      </c>
      <c r="F3558">
        <v>96</v>
      </c>
      <c r="G3558">
        <v>0</v>
      </c>
      <c r="H3558">
        <v>0</v>
      </c>
      <c r="I3558">
        <v>0</v>
      </c>
      <c r="J3558" s="4">
        <f t="shared" si="498"/>
        <v>328.94092431156719</v>
      </c>
      <c r="K3558" s="4">
        <f t="shared" si="499"/>
        <v>-12.039220248768856</v>
      </c>
      <c r="L3558" s="5">
        <f t="shared" si="504"/>
        <v>0</v>
      </c>
      <c r="M3558" s="5">
        <f t="shared" si="505"/>
        <v>0</v>
      </c>
      <c r="N3558" s="6">
        <f t="shared" si="497"/>
        <v>0</v>
      </c>
      <c r="O3558" s="6">
        <f t="shared" si="500"/>
        <v>0</v>
      </c>
      <c r="P3558" s="6">
        <f>FORECAST(J3558,Inputs!$B$10:$B$18,Inputs!$A$10:$A$18)</f>
        <v>33.601304854736732</v>
      </c>
      <c r="Q3558" s="6">
        <f>IF(Inputs!$D$10="Yes",IF('Hourly Calcs'!P3558&gt;'Hourly Calcs'!K3558,'Hourly Calcs'!O3558,N3558+O3558),N3558+O3558)</f>
        <v>0</v>
      </c>
      <c r="R3558" s="12">
        <f t="shared" si="501"/>
        <v>0</v>
      </c>
      <c r="S3558" s="1">
        <f>IF(AND(A3558&gt;=5,A3558&lt;=9),INDEX(Demand!$C$3:$C$26,C3558),INDEX(Demand!$B$3:$B$26,C3558))</f>
        <v>600</v>
      </c>
      <c r="T3558" s="7">
        <f t="shared" si="502"/>
        <v>0</v>
      </c>
      <c r="U3558" s="7">
        <f t="shared" si="503"/>
        <v>0</v>
      </c>
    </row>
    <row r="3559" spans="1:21" x14ac:dyDescent="0.2">
      <c r="A3559" s="1">
        <v>5</v>
      </c>
      <c r="B3559" s="1">
        <v>28</v>
      </c>
      <c r="C3559" s="1">
        <v>23</v>
      </c>
      <c r="D3559">
        <v>9.9</v>
      </c>
      <c r="E3559">
        <v>9.5</v>
      </c>
      <c r="F3559">
        <v>97</v>
      </c>
      <c r="G3559">
        <v>0</v>
      </c>
      <c r="H3559">
        <v>0</v>
      </c>
      <c r="I3559">
        <v>0</v>
      </c>
      <c r="J3559" s="4">
        <f t="shared" si="498"/>
        <v>342.74303262963554</v>
      </c>
      <c r="K3559" s="4">
        <f t="shared" si="499"/>
        <v>-15.926589563390067</v>
      </c>
      <c r="L3559" s="5">
        <f t="shared" si="504"/>
        <v>0</v>
      </c>
      <c r="M3559" s="5">
        <f t="shared" si="505"/>
        <v>0</v>
      </c>
      <c r="N3559" s="6">
        <f t="shared" si="497"/>
        <v>0</v>
      </c>
      <c r="O3559" s="6">
        <f t="shared" si="500"/>
        <v>0</v>
      </c>
      <c r="P3559" s="6">
        <f>FORECAST(J3559,Inputs!$B$10:$B$18,Inputs!$A$10:$A$18)</f>
        <v>33.729102153978104</v>
      </c>
      <c r="Q3559" s="6">
        <f>IF(Inputs!$D$10="Yes",IF('Hourly Calcs'!P3559&gt;'Hourly Calcs'!K3559,'Hourly Calcs'!O3559,N3559+O3559),N3559+O3559)</f>
        <v>0</v>
      </c>
      <c r="R3559" s="12">
        <f t="shared" si="501"/>
        <v>0</v>
      </c>
      <c r="S3559" s="1">
        <f>IF(AND(A3559&gt;=5,A3559&lt;=9),INDEX(Demand!$C$3:$C$26,C3559),INDEX(Demand!$B$3:$B$26,C3559))</f>
        <v>500</v>
      </c>
      <c r="T3559" s="7">
        <f t="shared" si="502"/>
        <v>0</v>
      </c>
      <c r="U3559" s="7">
        <f t="shared" si="503"/>
        <v>0</v>
      </c>
    </row>
    <row r="3560" spans="1:21" x14ac:dyDescent="0.2">
      <c r="A3560" s="1">
        <v>5</v>
      </c>
      <c r="B3560" s="1">
        <v>28</v>
      </c>
      <c r="C3560" s="1">
        <v>24</v>
      </c>
      <c r="D3560">
        <v>9.9</v>
      </c>
      <c r="E3560">
        <v>9.4</v>
      </c>
      <c r="F3560">
        <v>97</v>
      </c>
      <c r="G3560">
        <v>0</v>
      </c>
      <c r="H3560">
        <v>0</v>
      </c>
      <c r="I3560">
        <v>0</v>
      </c>
      <c r="J3560" s="4">
        <f t="shared" si="498"/>
        <v>357.20116654988095</v>
      </c>
      <c r="K3560" s="4">
        <f t="shared" si="499"/>
        <v>-17.576631692941419</v>
      </c>
      <c r="L3560" s="5">
        <f t="shared" si="504"/>
        <v>0</v>
      </c>
      <c r="M3560" s="5">
        <f t="shared" si="505"/>
        <v>0</v>
      </c>
      <c r="N3560" s="6">
        <f t="shared" si="497"/>
        <v>0</v>
      </c>
      <c r="O3560" s="6">
        <f t="shared" si="500"/>
        <v>0</v>
      </c>
      <c r="P3560" s="6">
        <f>FORECAST(J3560,Inputs!$B$10:$B$18,Inputs!$A$10:$A$18)</f>
        <v>33.862973764350748</v>
      </c>
      <c r="Q3560" s="6">
        <f>IF(Inputs!$D$10="Yes",IF('Hourly Calcs'!P3560&gt;'Hourly Calcs'!K3560,'Hourly Calcs'!O3560,N3560+O3560),N3560+O3560)</f>
        <v>0</v>
      </c>
      <c r="R3560" s="12">
        <f t="shared" si="501"/>
        <v>0</v>
      </c>
      <c r="S3560" s="1">
        <f>IF(AND(A3560&gt;=5,A3560&lt;=9),INDEX(Demand!$C$3:$C$26,C3560),INDEX(Demand!$B$3:$B$26,C3560))</f>
        <v>400</v>
      </c>
      <c r="T3560" s="7">
        <f t="shared" si="502"/>
        <v>0</v>
      </c>
      <c r="U3560" s="7">
        <f t="shared" si="503"/>
        <v>0</v>
      </c>
    </row>
    <row r="3561" spans="1:21" x14ac:dyDescent="0.2">
      <c r="A3561" s="1">
        <v>5</v>
      </c>
      <c r="B3561" s="1">
        <v>29</v>
      </c>
      <c r="C3561" s="1">
        <v>1</v>
      </c>
      <c r="D3561">
        <v>9.5</v>
      </c>
      <c r="E3561">
        <v>9</v>
      </c>
      <c r="F3561">
        <v>97</v>
      </c>
      <c r="G3561">
        <v>0</v>
      </c>
      <c r="H3561">
        <v>0</v>
      </c>
      <c r="I3561">
        <v>0</v>
      </c>
      <c r="J3561" s="4">
        <f t="shared" si="498"/>
        <v>11.774291938502301</v>
      </c>
      <c r="K3561" s="4">
        <f t="shared" si="499"/>
        <v>-16.8258349310765</v>
      </c>
      <c r="L3561" s="5">
        <f t="shared" si="504"/>
        <v>0</v>
      </c>
      <c r="M3561" s="5">
        <f t="shared" si="505"/>
        <v>0</v>
      </c>
      <c r="N3561" s="6">
        <f t="shared" si="497"/>
        <v>0</v>
      </c>
      <c r="O3561" s="6">
        <f t="shared" si="500"/>
        <v>0</v>
      </c>
      <c r="P3561" s="6">
        <f>FORECAST(J3561,Inputs!$B$10:$B$18,Inputs!$A$10:$A$18)</f>
        <v>30.664576777208353</v>
      </c>
      <c r="Q3561" s="6">
        <f>IF(Inputs!$D$10="Yes",IF('Hourly Calcs'!P3561&gt;'Hourly Calcs'!K3561,'Hourly Calcs'!O3561,N3561+O3561),N3561+O3561)</f>
        <v>0</v>
      </c>
      <c r="R3561" s="12">
        <f t="shared" si="501"/>
        <v>0</v>
      </c>
      <c r="S3561" s="1">
        <f>IF(AND(A3561&gt;=5,A3561&lt;=9),INDEX(Demand!$C$3:$C$26,C3561),INDEX(Demand!$B$3:$B$26,C3561))</f>
        <v>350</v>
      </c>
      <c r="T3561" s="7">
        <f t="shared" si="502"/>
        <v>0</v>
      </c>
      <c r="U3561" s="7">
        <f t="shared" si="503"/>
        <v>0</v>
      </c>
    </row>
    <row r="3562" spans="1:21" x14ac:dyDescent="0.2">
      <c r="A3562" s="1">
        <v>5</v>
      </c>
      <c r="B3562" s="1">
        <v>29</v>
      </c>
      <c r="C3562" s="1">
        <v>2</v>
      </c>
      <c r="D3562">
        <v>9.1</v>
      </c>
      <c r="E3562">
        <v>8.6</v>
      </c>
      <c r="F3562">
        <v>97</v>
      </c>
      <c r="G3562">
        <v>0</v>
      </c>
      <c r="H3562">
        <v>0</v>
      </c>
      <c r="I3562">
        <v>0</v>
      </c>
      <c r="J3562" s="4">
        <f t="shared" si="498"/>
        <v>25.872382499403727</v>
      </c>
      <c r="K3562" s="4">
        <f t="shared" si="499"/>
        <v>-13.750191615010053</v>
      </c>
      <c r="L3562" s="5">
        <f t="shared" si="504"/>
        <v>0</v>
      </c>
      <c r="M3562" s="5">
        <f t="shared" si="505"/>
        <v>0</v>
      </c>
      <c r="N3562" s="6">
        <f t="shared" si="497"/>
        <v>0</v>
      </c>
      <c r="O3562" s="6">
        <f t="shared" si="500"/>
        <v>0</v>
      </c>
      <c r="P3562" s="6">
        <f>FORECAST(J3562,Inputs!$B$10:$B$18,Inputs!$A$10:$A$18)</f>
        <v>30.795114652772256</v>
      </c>
      <c r="Q3562" s="6">
        <f>IF(Inputs!$D$10="Yes",IF('Hourly Calcs'!P3562&gt;'Hourly Calcs'!K3562,'Hourly Calcs'!O3562,N3562+O3562),N3562+O3562)</f>
        <v>0</v>
      </c>
      <c r="R3562" s="12">
        <f t="shared" si="501"/>
        <v>0</v>
      </c>
      <c r="S3562" s="1">
        <f>IF(AND(A3562&gt;=5,A3562&lt;=9),INDEX(Demand!$C$3:$C$26,C3562),INDEX(Demand!$B$3:$B$26,C3562))</f>
        <v>350</v>
      </c>
      <c r="T3562" s="7">
        <f t="shared" si="502"/>
        <v>0</v>
      </c>
      <c r="U3562" s="7">
        <f t="shared" si="503"/>
        <v>0</v>
      </c>
    </row>
    <row r="3563" spans="1:21" x14ac:dyDescent="0.2">
      <c r="A3563" s="1">
        <v>5</v>
      </c>
      <c r="B3563" s="1">
        <v>29</v>
      </c>
      <c r="C3563" s="1">
        <v>3</v>
      </c>
      <c r="D3563">
        <v>7.7</v>
      </c>
      <c r="E3563">
        <v>6.8</v>
      </c>
      <c r="F3563">
        <v>94</v>
      </c>
      <c r="G3563">
        <v>0</v>
      </c>
      <c r="H3563">
        <v>0</v>
      </c>
      <c r="I3563">
        <v>0</v>
      </c>
      <c r="J3563" s="4">
        <f t="shared" si="498"/>
        <v>39.097820852964475</v>
      </c>
      <c r="K3563" s="4">
        <f t="shared" si="499"/>
        <v>-8.6309825342724622</v>
      </c>
      <c r="L3563" s="5">
        <f t="shared" si="504"/>
        <v>0</v>
      </c>
      <c r="M3563" s="5">
        <f t="shared" si="505"/>
        <v>0</v>
      </c>
      <c r="N3563" s="6">
        <f t="shared" si="497"/>
        <v>0</v>
      </c>
      <c r="O3563" s="6">
        <f t="shared" si="500"/>
        <v>0</v>
      </c>
      <c r="P3563" s="6">
        <f>FORECAST(J3563,Inputs!$B$10:$B$18,Inputs!$A$10:$A$18)</f>
        <v>30.917572415305223</v>
      </c>
      <c r="Q3563" s="6">
        <f>IF(Inputs!$D$10="Yes",IF('Hourly Calcs'!P3563&gt;'Hourly Calcs'!K3563,'Hourly Calcs'!O3563,N3563+O3563),N3563+O3563)</f>
        <v>0</v>
      </c>
      <c r="R3563" s="12">
        <f t="shared" si="501"/>
        <v>0</v>
      </c>
      <c r="S3563" s="1">
        <f>IF(AND(A3563&gt;=5,A3563&lt;=9),INDEX(Demand!$C$3:$C$26,C3563),INDEX(Demand!$B$3:$B$26,C3563))</f>
        <v>350</v>
      </c>
      <c r="T3563" s="7">
        <f t="shared" si="502"/>
        <v>0</v>
      </c>
      <c r="U3563" s="7">
        <f t="shared" si="503"/>
        <v>0</v>
      </c>
    </row>
    <row r="3564" spans="1:21" x14ac:dyDescent="0.2">
      <c r="A3564" s="1">
        <v>5</v>
      </c>
      <c r="B3564" s="1">
        <v>29</v>
      </c>
      <c r="C3564" s="1">
        <v>4</v>
      </c>
      <c r="D3564">
        <v>7.7</v>
      </c>
      <c r="E3564">
        <v>7.5</v>
      </c>
      <c r="F3564">
        <v>99</v>
      </c>
      <c r="G3564">
        <v>0</v>
      </c>
      <c r="H3564">
        <v>0</v>
      </c>
      <c r="I3564">
        <v>0</v>
      </c>
      <c r="J3564" s="4">
        <f t="shared" si="498"/>
        <v>51.353258755535137</v>
      </c>
      <c r="K3564" s="4">
        <f t="shared" si="499"/>
        <v>-1.7561348537143147</v>
      </c>
      <c r="L3564" s="5">
        <f t="shared" si="504"/>
        <v>0</v>
      </c>
      <c r="M3564" s="5">
        <f t="shared" si="505"/>
        <v>0</v>
      </c>
      <c r="N3564" s="6">
        <f t="shared" si="497"/>
        <v>0</v>
      </c>
      <c r="O3564" s="6">
        <f t="shared" si="500"/>
        <v>0</v>
      </c>
      <c r="P3564" s="6">
        <f>FORECAST(J3564,Inputs!$B$10:$B$18,Inputs!$A$10:$A$18)</f>
        <v>31.031048692180878</v>
      </c>
      <c r="Q3564" s="6">
        <f>IF(Inputs!$D$10="Yes",IF('Hourly Calcs'!P3564&gt;'Hourly Calcs'!K3564,'Hourly Calcs'!O3564,N3564+O3564),N3564+O3564)</f>
        <v>0</v>
      </c>
      <c r="R3564" s="12">
        <f t="shared" si="501"/>
        <v>0</v>
      </c>
      <c r="S3564" s="1">
        <f>IF(AND(A3564&gt;=5,A3564&lt;=9),INDEX(Demand!$C$3:$C$26,C3564),INDEX(Demand!$B$3:$B$26,C3564))</f>
        <v>350</v>
      </c>
      <c r="T3564" s="7">
        <f t="shared" si="502"/>
        <v>0</v>
      </c>
      <c r="U3564" s="7">
        <f t="shared" si="503"/>
        <v>0</v>
      </c>
    </row>
    <row r="3565" spans="1:21" x14ac:dyDescent="0.2">
      <c r="A3565" s="1">
        <v>5</v>
      </c>
      <c r="B3565" s="1">
        <v>29</v>
      </c>
      <c r="C3565" s="1">
        <v>5</v>
      </c>
      <c r="D3565">
        <v>7.9</v>
      </c>
      <c r="E3565">
        <v>7</v>
      </c>
      <c r="F3565">
        <v>94</v>
      </c>
      <c r="G3565">
        <v>10</v>
      </c>
      <c r="H3565">
        <v>0</v>
      </c>
      <c r="I3565">
        <v>10</v>
      </c>
      <c r="J3565" s="4">
        <f t="shared" si="498"/>
        <v>62.802412584354684</v>
      </c>
      <c r="K3565" s="4">
        <f t="shared" si="499"/>
        <v>6.1764480406037165</v>
      </c>
      <c r="L3565" s="5">
        <f t="shared" si="504"/>
        <v>0</v>
      </c>
      <c r="M3565" s="5">
        <f t="shared" si="505"/>
        <v>27.823551959396283</v>
      </c>
      <c r="N3565" s="6">
        <f t="shared" si="497"/>
        <v>0</v>
      </c>
      <c r="O3565" s="6">
        <f t="shared" si="500"/>
        <v>9.1451878627752077</v>
      </c>
      <c r="P3565" s="6">
        <f>FORECAST(J3565,Inputs!$B$10:$B$18,Inputs!$A$10:$A$18)</f>
        <v>31.13705937578106</v>
      </c>
      <c r="Q3565" s="6">
        <f>IF(Inputs!$D$10="Yes",IF('Hourly Calcs'!P3565&gt;'Hourly Calcs'!K3565,'Hourly Calcs'!O3565,N3565+O3565),N3565+O3565)</f>
        <v>9.1451878627752077</v>
      </c>
      <c r="R3565" s="12">
        <f t="shared" si="501"/>
        <v>43.457932723907788</v>
      </c>
      <c r="S3565" s="1">
        <f>IF(AND(A3565&gt;=5,A3565&lt;=9),INDEX(Demand!$C$3:$C$26,C3565),INDEX(Demand!$B$3:$B$26,C3565))</f>
        <v>350</v>
      </c>
      <c r="T3565" s="7">
        <f t="shared" si="502"/>
        <v>43.457932723907788</v>
      </c>
      <c r="U3565" s="7">
        <f t="shared" si="503"/>
        <v>0</v>
      </c>
    </row>
    <row r="3566" spans="1:21" x14ac:dyDescent="0.2">
      <c r="A3566" s="1">
        <v>5</v>
      </c>
      <c r="B3566" s="1">
        <v>29</v>
      </c>
      <c r="C3566" s="1">
        <v>6</v>
      </c>
      <c r="D3566">
        <v>10</v>
      </c>
      <c r="E3566">
        <v>8.6</v>
      </c>
      <c r="F3566">
        <v>91</v>
      </c>
      <c r="G3566">
        <v>82</v>
      </c>
      <c r="H3566">
        <v>81</v>
      </c>
      <c r="I3566">
        <v>68</v>
      </c>
      <c r="J3566" s="4">
        <f t="shared" si="498"/>
        <v>73.788791377670776</v>
      </c>
      <c r="K3566" s="4">
        <f t="shared" si="499"/>
        <v>14.911732340066052</v>
      </c>
      <c r="L3566" s="5">
        <f t="shared" si="504"/>
        <v>0</v>
      </c>
      <c r="M3566" s="5">
        <f t="shared" si="505"/>
        <v>19.088267659933948</v>
      </c>
      <c r="N3566" s="6">
        <f t="shared" si="497"/>
        <v>16.35508563952445</v>
      </c>
      <c r="O3566" s="6">
        <f t="shared" si="500"/>
        <v>62.187277466871414</v>
      </c>
      <c r="P3566" s="6">
        <f>FORECAST(J3566,Inputs!$B$10:$B$18,Inputs!$A$10:$A$18)</f>
        <v>31.2387851053488</v>
      </c>
      <c r="Q3566" s="6">
        <f>IF(Inputs!$D$10="Yes",IF('Hourly Calcs'!P3566&gt;'Hourly Calcs'!K3566,'Hourly Calcs'!O3566,N3566+O3566),N3566+O3566)</f>
        <v>62.187277466871414</v>
      </c>
      <c r="R3566" s="12">
        <f t="shared" si="501"/>
        <v>295.51394252257296</v>
      </c>
      <c r="S3566" s="1">
        <f>IF(AND(A3566&gt;=5,A3566&lt;=9),INDEX(Demand!$C$3:$C$26,C3566),INDEX(Demand!$B$3:$B$26,C3566))</f>
        <v>350</v>
      </c>
      <c r="T3566" s="7">
        <f t="shared" si="502"/>
        <v>295.51394252257296</v>
      </c>
      <c r="U3566" s="7">
        <f t="shared" si="503"/>
        <v>0</v>
      </c>
    </row>
    <row r="3567" spans="1:21" x14ac:dyDescent="0.2">
      <c r="A3567" s="1">
        <v>5</v>
      </c>
      <c r="B3567" s="1">
        <v>29</v>
      </c>
      <c r="C3567" s="1">
        <v>7</v>
      </c>
      <c r="D3567">
        <v>12.3</v>
      </c>
      <c r="E3567">
        <v>7.9</v>
      </c>
      <c r="F3567">
        <v>74</v>
      </c>
      <c r="G3567">
        <v>232</v>
      </c>
      <c r="H3567">
        <v>330</v>
      </c>
      <c r="I3567">
        <v>119</v>
      </c>
      <c r="J3567" s="4">
        <f t="shared" si="498"/>
        <v>84.797029467714779</v>
      </c>
      <c r="K3567" s="4">
        <f t="shared" si="499"/>
        <v>24.205722802305914</v>
      </c>
      <c r="L3567" s="5">
        <f t="shared" si="504"/>
        <v>80.202970532285221</v>
      </c>
      <c r="M3567" s="5">
        <f t="shared" si="505"/>
        <v>9.7942771976940861</v>
      </c>
      <c r="N3567" s="6">
        <f t="shared" si="497"/>
        <v>140.81189468268528</v>
      </c>
      <c r="O3567" s="6">
        <f t="shared" si="500"/>
        <v>108.82773556702497</v>
      </c>
      <c r="P3567" s="6">
        <f>FORECAST(J3567,Inputs!$B$10:$B$18,Inputs!$A$10:$A$18)</f>
        <v>31.340713235812171</v>
      </c>
      <c r="Q3567" s="6">
        <f>IF(Inputs!$D$10="Yes",IF('Hourly Calcs'!P3567&gt;'Hourly Calcs'!K3567,'Hourly Calcs'!O3567,N3567+O3567),N3567+O3567)</f>
        <v>108.82773556702497</v>
      </c>
      <c r="R3567" s="12">
        <f t="shared" si="501"/>
        <v>517.14939941450268</v>
      </c>
      <c r="S3567" s="1">
        <f>IF(AND(A3567&gt;=5,A3567&lt;=9),INDEX(Demand!$C$3:$C$26,C3567),INDEX(Demand!$B$3:$B$26,C3567))</f>
        <v>350</v>
      </c>
      <c r="T3567" s="7">
        <f t="shared" si="502"/>
        <v>350</v>
      </c>
      <c r="U3567" s="7">
        <f t="shared" si="503"/>
        <v>167.14939941450268</v>
      </c>
    </row>
    <row r="3568" spans="1:21" x14ac:dyDescent="0.2">
      <c r="A3568" s="1">
        <v>5</v>
      </c>
      <c r="B3568" s="1">
        <v>29</v>
      </c>
      <c r="C3568" s="1">
        <v>8</v>
      </c>
      <c r="D3568">
        <v>14.1</v>
      </c>
      <c r="E3568">
        <v>6.6</v>
      </c>
      <c r="F3568">
        <v>61</v>
      </c>
      <c r="G3568">
        <v>410</v>
      </c>
      <c r="H3568">
        <v>513</v>
      </c>
      <c r="I3568">
        <v>155</v>
      </c>
      <c r="J3568" s="4">
        <f t="shared" si="498"/>
        <v>96.489063600507649</v>
      </c>
      <c r="K3568" s="4">
        <f t="shared" si="499"/>
        <v>33.675695737552203</v>
      </c>
      <c r="L3568" s="5">
        <f t="shared" si="504"/>
        <v>68.510936399492351</v>
      </c>
      <c r="M3568" s="5">
        <f t="shared" si="505"/>
        <v>0.32430426244779653</v>
      </c>
      <c r="N3568" s="6">
        <f t="shared" si="497"/>
        <v>323.27442863071133</v>
      </c>
      <c r="O3568" s="6">
        <f t="shared" si="500"/>
        <v>141.75041187301574</v>
      </c>
      <c r="P3568" s="6">
        <f>FORECAST(J3568,Inputs!$B$10:$B$18,Inputs!$A$10:$A$18)</f>
        <v>31.448972811115809</v>
      </c>
      <c r="Q3568" s="6">
        <f>IF(Inputs!$D$10="Yes",IF('Hourly Calcs'!P3568&gt;'Hourly Calcs'!K3568,'Hourly Calcs'!O3568,N3568+O3568),N3568+O3568)</f>
        <v>465.02484050372709</v>
      </c>
      <c r="R3568" s="12">
        <f t="shared" si="501"/>
        <v>2209.7980420737113</v>
      </c>
      <c r="S3568" s="1">
        <f>IF(AND(A3568&gt;=5,A3568&lt;=9),INDEX(Demand!$C$3:$C$26,C3568),INDEX(Demand!$B$3:$B$26,C3568))</f>
        <v>350</v>
      </c>
      <c r="T3568" s="7">
        <f t="shared" si="502"/>
        <v>350</v>
      </c>
      <c r="U3568" s="7">
        <f t="shared" si="503"/>
        <v>1859.7980420737113</v>
      </c>
    </row>
    <row r="3569" spans="1:21" x14ac:dyDescent="0.2">
      <c r="A3569" s="1">
        <v>5</v>
      </c>
      <c r="B3569" s="1">
        <v>29</v>
      </c>
      <c r="C3569" s="1">
        <v>9</v>
      </c>
      <c r="D3569">
        <v>15.8</v>
      </c>
      <c r="E3569">
        <v>6.7</v>
      </c>
      <c r="F3569">
        <v>55</v>
      </c>
      <c r="G3569">
        <v>581</v>
      </c>
      <c r="H3569">
        <v>653</v>
      </c>
      <c r="I3569">
        <v>166</v>
      </c>
      <c r="J3569" s="4">
        <f t="shared" si="498"/>
        <v>109.82777018648683</v>
      </c>
      <c r="K3569" s="4">
        <f t="shared" si="499"/>
        <v>42.904365846048059</v>
      </c>
      <c r="L3569" s="5">
        <f t="shared" si="504"/>
        <v>55.172229813513169</v>
      </c>
      <c r="M3569" s="5">
        <f t="shared" si="505"/>
        <v>8.9043658460480586</v>
      </c>
      <c r="N3569" s="6">
        <f t="shared" si="497"/>
        <v>521.30222917787478</v>
      </c>
      <c r="O3569" s="6">
        <f t="shared" si="500"/>
        <v>151.81011852206845</v>
      </c>
      <c r="P3569" s="6">
        <f>FORECAST(J3569,Inputs!$B$10:$B$18,Inputs!$A$10:$A$18)</f>
        <v>31.572479353578579</v>
      </c>
      <c r="Q3569" s="6">
        <f>IF(Inputs!$D$10="Yes",IF('Hourly Calcs'!P3569&gt;'Hourly Calcs'!K3569,'Hourly Calcs'!O3569,N3569+O3569),N3569+O3569)</f>
        <v>673.11234769994326</v>
      </c>
      <c r="R3569" s="12">
        <f t="shared" si="501"/>
        <v>3198.6298762701304</v>
      </c>
      <c r="S3569" s="1">
        <f>IF(AND(A3569&gt;=5,A3569&lt;=9),INDEX(Demand!$C$3:$C$26,C3569),INDEX(Demand!$B$3:$B$26,C3569))</f>
        <v>350</v>
      </c>
      <c r="T3569" s="7">
        <f t="shared" si="502"/>
        <v>350</v>
      </c>
      <c r="U3569" s="7">
        <f t="shared" si="503"/>
        <v>2848.6298762701304</v>
      </c>
    </row>
    <row r="3570" spans="1:21" x14ac:dyDescent="0.2">
      <c r="A3570" s="1">
        <v>5</v>
      </c>
      <c r="B3570" s="1">
        <v>29</v>
      </c>
      <c r="C3570" s="1">
        <v>10</v>
      </c>
      <c r="D3570">
        <v>16.899999999999999</v>
      </c>
      <c r="E3570">
        <v>9.3000000000000007</v>
      </c>
      <c r="F3570">
        <v>61</v>
      </c>
      <c r="G3570">
        <v>723</v>
      </c>
      <c r="H3570">
        <v>746</v>
      </c>
      <c r="I3570">
        <v>164</v>
      </c>
      <c r="J3570" s="4">
        <f t="shared" si="498"/>
        <v>126.26424989031499</v>
      </c>
      <c r="K3570" s="4">
        <f t="shared" si="499"/>
        <v>51.28109415862518</v>
      </c>
      <c r="L3570" s="5">
        <f t="shared" si="504"/>
        <v>38.735750109685014</v>
      </c>
      <c r="M3570" s="5">
        <f t="shared" si="505"/>
        <v>17.28109415862518</v>
      </c>
      <c r="N3570" s="6">
        <f t="shared" si="497"/>
        <v>686.07663946853791</v>
      </c>
      <c r="O3570" s="6">
        <f t="shared" si="500"/>
        <v>149.98108094951343</v>
      </c>
      <c r="P3570" s="6">
        <f>FORECAST(J3570,Inputs!$B$10:$B$18,Inputs!$A$10:$A$18)</f>
        <v>31.724668980465879</v>
      </c>
      <c r="Q3570" s="6">
        <f>IF(Inputs!$D$10="Yes",IF('Hourly Calcs'!P3570&gt;'Hourly Calcs'!K3570,'Hourly Calcs'!O3570,N3570+O3570),N3570+O3570)</f>
        <v>836.0577204180513</v>
      </c>
      <c r="R3570" s="12">
        <f t="shared" si="501"/>
        <v>3972.9462874265796</v>
      </c>
      <c r="S3570" s="1">
        <f>IF(AND(A3570&gt;=5,A3570&lt;=9),INDEX(Demand!$C$3:$C$26,C3570),INDEX(Demand!$B$3:$B$26,C3570))</f>
        <v>600</v>
      </c>
      <c r="T3570" s="7">
        <f t="shared" si="502"/>
        <v>600</v>
      </c>
      <c r="U3570" s="7">
        <f t="shared" si="503"/>
        <v>3372.9462874265796</v>
      </c>
    </row>
    <row r="3571" spans="1:21" x14ac:dyDescent="0.2">
      <c r="A3571" s="1">
        <v>5</v>
      </c>
      <c r="B3571" s="1">
        <v>29</v>
      </c>
      <c r="C3571" s="1">
        <v>11</v>
      </c>
      <c r="D3571">
        <v>18.100000000000001</v>
      </c>
      <c r="E3571">
        <v>10.7</v>
      </c>
      <c r="F3571">
        <v>62</v>
      </c>
      <c r="G3571">
        <v>827</v>
      </c>
      <c r="H3571">
        <v>807</v>
      </c>
      <c r="I3571">
        <v>155</v>
      </c>
      <c r="J3571" s="4">
        <f t="shared" si="498"/>
        <v>147.64944379480821</v>
      </c>
      <c r="K3571" s="4">
        <f t="shared" si="499"/>
        <v>57.784133077178758</v>
      </c>
      <c r="L3571" s="5">
        <f t="shared" si="504"/>
        <v>17.350556205191793</v>
      </c>
      <c r="M3571" s="5">
        <f t="shared" si="505"/>
        <v>23.784133077178758</v>
      </c>
      <c r="N3571" s="6">
        <f t="shared" si="497"/>
        <v>795.66209673495848</v>
      </c>
      <c r="O3571" s="6">
        <f t="shared" si="500"/>
        <v>141.75041187301574</v>
      </c>
      <c r="P3571" s="6">
        <f>FORECAST(J3571,Inputs!$B$10:$B$18,Inputs!$A$10:$A$18)</f>
        <v>31.922680035137112</v>
      </c>
      <c r="Q3571" s="6">
        <f>IF(Inputs!$D$10="Yes",IF('Hourly Calcs'!P3571&gt;'Hourly Calcs'!K3571,'Hourly Calcs'!O3571,N3571+O3571),N3571+O3571)</f>
        <v>937.41250860797425</v>
      </c>
      <c r="R3571" s="12">
        <f t="shared" si="501"/>
        <v>4454.5842409050938</v>
      </c>
      <c r="S3571" s="1">
        <f>IF(AND(A3571&gt;=5,A3571&lt;=9),INDEX(Demand!$C$3:$C$26,C3571),INDEX(Demand!$B$3:$B$26,C3571))</f>
        <v>600</v>
      </c>
      <c r="T3571" s="7">
        <f t="shared" si="502"/>
        <v>600</v>
      </c>
      <c r="U3571" s="7">
        <f t="shared" si="503"/>
        <v>3854.5842409050938</v>
      </c>
    </row>
    <row r="3572" spans="1:21" x14ac:dyDescent="0.2">
      <c r="A3572" s="1">
        <v>5</v>
      </c>
      <c r="B3572" s="1">
        <v>29</v>
      </c>
      <c r="C3572" s="1">
        <v>12</v>
      </c>
      <c r="D3572">
        <v>19</v>
      </c>
      <c r="E3572">
        <v>9.6</v>
      </c>
      <c r="F3572">
        <v>54</v>
      </c>
      <c r="G3572">
        <v>885</v>
      </c>
      <c r="H3572">
        <v>824</v>
      </c>
      <c r="I3572">
        <v>162</v>
      </c>
      <c r="J3572" s="4">
        <f t="shared" si="498"/>
        <v>174.48095253876463</v>
      </c>
      <c r="K3572" s="4">
        <f t="shared" si="499"/>
        <v>60.898092682783499</v>
      </c>
      <c r="L3572" s="5">
        <f t="shared" si="504"/>
        <v>9.4809525387646261</v>
      </c>
      <c r="M3572" s="5">
        <f t="shared" si="505"/>
        <v>26.898092682783499</v>
      </c>
      <c r="N3572" s="6">
        <f t="shared" si="497"/>
        <v>817.92969139517925</v>
      </c>
      <c r="O3572" s="6">
        <f t="shared" si="500"/>
        <v>148.15204337695837</v>
      </c>
      <c r="P3572" s="6">
        <f>FORECAST(J3572,Inputs!$B$10:$B$18,Inputs!$A$10:$A$18)</f>
        <v>32.171119930914486</v>
      </c>
      <c r="Q3572" s="6">
        <f>IF(Inputs!$D$10="Yes",IF('Hourly Calcs'!P3572&gt;'Hourly Calcs'!K3572,'Hourly Calcs'!O3572,N3572+O3572),N3572+O3572)</f>
        <v>966.08173477213768</v>
      </c>
      <c r="R3572" s="12">
        <f t="shared" si="501"/>
        <v>4590.8204036371981</v>
      </c>
      <c r="S3572" s="1">
        <f>IF(AND(A3572&gt;=5,A3572&lt;=9),INDEX(Demand!$C$3:$C$26,C3572),INDEX(Demand!$B$3:$B$26,C3572))</f>
        <v>600</v>
      </c>
      <c r="T3572" s="7">
        <f t="shared" si="502"/>
        <v>600</v>
      </c>
      <c r="U3572" s="7">
        <f t="shared" si="503"/>
        <v>3990.8204036371981</v>
      </c>
    </row>
    <row r="3573" spans="1:21" x14ac:dyDescent="0.2">
      <c r="A3573" s="1">
        <v>5</v>
      </c>
      <c r="B3573" s="1">
        <v>29</v>
      </c>
      <c r="C3573" s="1">
        <v>13</v>
      </c>
      <c r="D3573">
        <v>19.399999999999999</v>
      </c>
      <c r="E3573">
        <v>8.1999999999999993</v>
      </c>
      <c r="F3573">
        <v>48</v>
      </c>
      <c r="G3573">
        <v>892</v>
      </c>
      <c r="H3573">
        <v>830</v>
      </c>
      <c r="I3573">
        <v>160</v>
      </c>
      <c r="J3573" s="4">
        <f t="shared" si="498"/>
        <v>202.56729129721577</v>
      </c>
      <c r="K3573" s="4">
        <f t="shared" si="499"/>
        <v>59.482392750098249</v>
      </c>
      <c r="L3573" s="5">
        <f t="shared" si="504"/>
        <v>37.567291297215775</v>
      </c>
      <c r="M3573" s="5">
        <f t="shared" si="505"/>
        <v>25.482392750098249</v>
      </c>
      <c r="N3573" s="6">
        <f t="shared" si="497"/>
        <v>779.59490551192755</v>
      </c>
      <c r="O3573" s="6">
        <f t="shared" si="500"/>
        <v>146.32300580440332</v>
      </c>
      <c r="P3573" s="6">
        <f>FORECAST(J3573,Inputs!$B$10:$B$18,Inputs!$A$10:$A$18)</f>
        <v>32.431178623122364</v>
      </c>
      <c r="Q3573" s="6">
        <f>IF(Inputs!$D$10="Yes",IF('Hourly Calcs'!P3573&gt;'Hourly Calcs'!K3573,'Hourly Calcs'!O3573,N3573+O3573),N3573+O3573)</f>
        <v>925.9179113163309</v>
      </c>
      <c r="R3573" s="12">
        <f t="shared" si="501"/>
        <v>4399.961914575204</v>
      </c>
      <c r="S3573" s="1">
        <f>IF(AND(A3573&gt;=5,A3573&lt;=9),INDEX(Demand!$C$3:$C$26,C3573),INDEX(Demand!$B$3:$B$26,C3573))</f>
        <v>600</v>
      </c>
      <c r="T3573" s="7">
        <f t="shared" si="502"/>
        <v>600</v>
      </c>
      <c r="U3573" s="7">
        <f t="shared" si="503"/>
        <v>3799.961914575204</v>
      </c>
    </row>
    <row r="3574" spans="1:21" x14ac:dyDescent="0.2">
      <c r="A3574" s="1">
        <v>5</v>
      </c>
      <c r="B3574" s="1">
        <v>29</v>
      </c>
      <c r="C3574" s="1">
        <v>14</v>
      </c>
      <c r="D3574">
        <v>19.100000000000001</v>
      </c>
      <c r="E3574">
        <v>7.4</v>
      </c>
      <c r="F3574">
        <v>47</v>
      </c>
      <c r="G3574">
        <v>846</v>
      </c>
      <c r="H3574">
        <v>823</v>
      </c>
      <c r="I3574">
        <v>151</v>
      </c>
      <c r="J3574" s="4">
        <f t="shared" si="498"/>
        <v>226.20249771535782</v>
      </c>
      <c r="K3574" s="4">
        <f t="shared" si="499"/>
        <v>54.100229867113903</v>
      </c>
      <c r="L3574" s="5">
        <f t="shared" si="504"/>
        <v>61.202497715357822</v>
      </c>
      <c r="M3574" s="5">
        <f t="shared" si="505"/>
        <v>20.100229867113903</v>
      </c>
      <c r="N3574" s="6">
        <f t="shared" si="497"/>
        <v>682.6852902197179</v>
      </c>
      <c r="O3574" s="6">
        <f t="shared" si="500"/>
        <v>138.09233672790563</v>
      </c>
      <c r="P3574" s="6">
        <f>FORECAST(J3574,Inputs!$B$10:$B$18,Inputs!$A$10:$A$18)</f>
        <v>32.65002312699405</v>
      </c>
      <c r="Q3574" s="6">
        <f>IF(Inputs!$D$10="Yes",IF('Hourly Calcs'!P3574&gt;'Hourly Calcs'!K3574,'Hourly Calcs'!O3574,N3574+O3574),N3574+O3574)</f>
        <v>820.7776269476235</v>
      </c>
      <c r="R3574" s="12">
        <f t="shared" si="501"/>
        <v>3900.3352832551068</v>
      </c>
      <c r="S3574" s="1">
        <f>IF(AND(A3574&gt;=5,A3574&lt;=9),INDEX(Demand!$C$3:$C$26,C3574),INDEX(Demand!$B$3:$B$26,C3574))</f>
        <v>600</v>
      </c>
      <c r="T3574" s="7">
        <f t="shared" si="502"/>
        <v>600</v>
      </c>
      <c r="U3574" s="7">
        <f t="shared" si="503"/>
        <v>3300.3352832551068</v>
      </c>
    </row>
    <row r="3575" spans="1:21" x14ac:dyDescent="0.2">
      <c r="A3575" s="1">
        <v>5</v>
      </c>
      <c r="B3575" s="1">
        <v>29</v>
      </c>
      <c r="C3575" s="1">
        <v>15</v>
      </c>
      <c r="D3575">
        <v>19.2</v>
      </c>
      <c r="E3575">
        <v>8.1999999999999993</v>
      </c>
      <c r="F3575">
        <v>49</v>
      </c>
      <c r="G3575">
        <v>748</v>
      </c>
      <c r="H3575">
        <v>792</v>
      </c>
      <c r="I3575">
        <v>140</v>
      </c>
      <c r="J3575" s="4">
        <f t="shared" si="498"/>
        <v>244.34163846125858</v>
      </c>
      <c r="K3575" s="4">
        <f t="shared" si="499"/>
        <v>46.301703068990321</v>
      </c>
      <c r="L3575" s="5">
        <f t="shared" si="504"/>
        <v>79.341638461258583</v>
      </c>
      <c r="M3575" s="5">
        <f t="shared" si="505"/>
        <v>12.301703068990321</v>
      </c>
      <c r="N3575" s="6">
        <f t="shared" si="497"/>
        <v>531.30181815689843</v>
      </c>
      <c r="O3575" s="6">
        <f t="shared" si="500"/>
        <v>128.03263007885292</v>
      </c>
      <c r="P3575" s="6">
        <f>FORECAST(J3575,Inputs!$B$10:$B$18,Inputs!$A$10:$A$18)</f>
        <v>32.817978133900539</v>
      </c>
      <c r="Q3575" s="6">
        <f>IF(Inputs!$D$10="Yes",IF('Hourly Calcs'!P3575&gt;'Hourly Calcs'!K3575,'Hourly Calcs'!O3575,N3575+O3575),N3575+O3575)</f>
        <v>659.33444823575132</v>
      </c>
      <c r="R3575" s="12">
        <f t="shared" si="501"/>
        <v>3133.15729801629</v>
      </c>
      <c r="S3575" s="1">
        <f>IF(AND(A3575&gt;=5,A3575&lt;=9),INDEX(Demand!$C$3:$C$26,C3575),INDEX(Demand!$B$3:$B$26,C3575))</f>
        <v>600</v>
      </c>
      <c r="T3575" s="7">
        <f t="shared" si="502"/>
        <v>600</v>
      </c>
      <c r="U3575" s="7">
        <f t="shared" si="503"/>
        <v>2533.15729801629</v>
      </c>
    </row>
    <row r="3576" spans="1:21" x14ac:dyDescent="0.2">
      <c r="A3576" s="1">
        <v>5</v>
      </c>
      <c r="B3576" s="1">
        <v>29</v>
      </c>
      <c r="C3576" s="1">
        <v>16</v>
      </c>
      <c r="D3576">
        <v>18.899999999999999</v>
      </c>
      <c r="E3576">
        <v>8.6</v>
      </c>
      <c r="F3576">
        <v>51</v>
      </c>
      <c r="G3576">
        <v>610</v>
      </c>
      <c r="H3576">
        <v>699</v>
      </c>
      <c r="I3576">
        <v>149</v>
      </c>
      <c r="J3576" s="4">
        <f t="shared" si="498"/>
        <v>258.67816496149658</v>
      </c>
      <c r="K3576" s="4">
        <f t="shared" si="499"/>
        <v>37.319478341445368</v>
      </c>
      <c r="L3576" s="5">
        <f t="shared" si="504"/>
        <v>0</v>
      </c>
      <c r="M3576" s="5">
        <f t="shared" si="505"/>
        <v>3.3194783414453681</v>
      </c>
      <c r="N3576" s="6">
        <f t="shared" si="497"/>
        <v>331.38360938486585</v>
      </c>
      <c r="O3576" s="6">
        <f t="shared" si="500"/>
        <v>136.26329915535061</v>
      </c>
      <c r="P3576" s="6">
        <f>FORECAST(J3576,Inputs!$B$10:$B$18,Inputs!$A$10:$A$18)</f>
        <v>32.950723749643487</v>
      </c>
      <c r="Q3576" s="6">
        <f>IF(Inputs!$D$10="Yes",IF('Hourly Calcs'!P3576&gt;'Hourly Calcs'!K3576,'Hourly Calcs'!O3576,N3576+O3576),N3576+O3576)</f>
        <v>467.64690854021649</v>
      </c>
      <c r="R3576" s="12">
        <f t="shared" si="501"/>
        <v>2222.2581093831086</v>
      </c>
      <c r="S3576" s="1">
        <f>IF(AND(A3576&gt;=5,A3576&lt;=9),INDEX(Demand!$C$3:$C$26,C3576),INDEX(Demand!$B$3:$B$26,C3576))</f>
        <v>900</v>
      </c>
      <c r="T3576" s="7">
        <f t="shared" si="502"/>
        <v>900</v>
      </c>
      <c r="U3576" s="7">
        <f t="shared" si="503"/>
        <v>1322.2581093831086</v>
      </c>
    </row>
    <row r="3577" spans="1:21" x14ac:dyDescent="0.2">
      <c r="A3577" s="1">
        <v>5</v>
      </c>
      <c r="B3577" s="1">
        <v>29</v>
      </c>
      <c r="C3577" s="1">
        <v>17</v>
      </c>
      <c r="D3577">
        <v>18.3</v>
      </c>
      <c r="E3577">
        <v>7.6</v>
      </c>
      <c r="F3577">
        <v>50</v>
      </c>
      <c r="G3577">
        <v>444</v>
      </c>
      <c r="H3577">
        <v>566</v>
      </c>
      <c r="I3577">
        <v>147</v>
      </c>
      <c r="J3577" s="4">
        <f t="shared" si="498"/>
        <v>270.87396704584927</v>
      </c>
      <c r="K3577" s="4">
        <f t="shared" si="499"/>
        <v>27.894963683226919</v>
      </c>
      <c r="L3577" s="5">
        <f t="shared" si="504"/>
        <v>0</v>
      </c>
      <c r="M3577" s="5">
        <f t="shared" si="505"/>
        <v>6.1050363167730808</v>
      </c>
      <c r="N3577" s="6">
        <f t="shared" si="497"/>
        <v>143.02099183496037</v>
      </c>
      <c r="O3577" s="6">
        <f t="shared" si="500"/>
        <v>134.43426158279556</v>
      </c>
      <c r="P3577" s="6">
        <f>FORECAST(J3577,Inputs!$B$10:$B$18,Inputs!$A$10:$A$18)</f>
        <v>33.063647843017122</v>
      </c>
      <c r="Q3577" s="6">
        <f>IF(Inputs!$D$10="Yes",IF('Hourly Calcs'!P3577&gt;'Hourly Calcs'!K3577,'Hourly Calcs'!O3577,N3577+O3577),N3577+O3577)</f>
        <v>134.43426158279556</v>
      </c>
      <c r="R3577" s="12">
        <f t="shared" si="501"/>
        <v>638.83161104144449</v>
      </c>
      <c r="S3577" s="1">
        <f>IF(AND(A3577&gt;=5,A3577&lt;=9),INDEX(Demand!$C$3:$C$26,C3577),INDEX(Demand!$B$3:$B$26,C3577))</f>
        <v>900</v>
      </c>
      <c r="T3577" s="7">
        <f t="shared" si="502"/>
        <v>638.83161104144449</v>
      </c>
      <c r="U3577" s="7">
        <f t="shared" si="503"/>
        <v>0</v>
      </c>
    </row>
    <row r="3578" spans="1:21" x14ac:dyDescent="0.2">
      <c r="A3578" s="1">
        <v>5</v>
      </c>
      <c r="B3578" s="1">
        <v>29</v>
      </c>
      <c r="C3578" s="1">
        <v>18</v>
      </c>
      <c r="D3578">
        <v>17.3</v>
      </c>
      <c r="E3578">
        <v>7.6</v>
      </c>
      <c r="F3578">
        <v>53</v>
      </c>
      <c r="G3578">
        <v>265</v>
      </c>
      <c r="H3578">
        <v>370</v>
      </c>
      <c r="I3578">
        <v>128</v>
      </c>
      <c r="J3578" s="4">
        <f t="shared" si="498"/>
        <v>282.05901374366033</v>
      </c>
      <c r="K3578" s="4">
        <f t="shared" si="499"/>
        <v>18.499526762678002</v>
      </c>
      <c r="L3578" s="5">
        <f t="shared" si="504"/>
        <v>0</v>
      </c>
      <c r="M3578" s="5">
        <f t="shared" si="505"/>
        <v>15.500473237321998</v>
      </c>
      <c r="N3578" s="6">
        <f t="shared" si="497"/>
        <v>8.0713662719699872</v>
      </c>
      <c r="O3578" s="6">
        <f t="shared" si="500"/>
        <v>117.05840464352266</v>
      </c>
      <c r="P3578" s="6">
        <f>FORECAST(J3578,Inputs!$B$10:$B$18,Inputs!$A$10:$A$18)</f>
        <v>33.167213090219079</v>
      </c>
      <c r="Q3578" s="6">
        <f>IF(Inputs!$D$10="Yes",IF('Hourly Calcs'!P3578&gt;'Hourly Calcs'!K3578,'Hourly Calcs'!O3578,N3578+O3578),N3578+O3578)</f>
        <v>117.05840464352266</v>
      </c>
      <c r="R3578" s="12">
        <f t="shared" si="501"/>
        <v>556.26153886601969</v>
      </c>
      <c r="S3578" s="1">
        <f>IF(AND(A3578&gt;=5,A3578&lt;=9),INDEX(Demand!$C$3:$C$26,C3578),INDEX(Demand!$B$3:$B$26,C3578))</f>
        <v>900</v>
      </c>
      <c r="T3578" s="7">
        <f t="shared" si="502"/>
        <v>556.26153886601969</v>
      </c>
      <c r="U3578" s="7">
        <f t="shared" si="503"/>
        <v>0</v>
      </c>
    </row>
    <row r="3579" spans="1:21" x14ac:dyDescent="0.2">
      <c r="A3579" s="1">
        <v>5</v>
      </c>
      <c r="B3579" s="1">
        <v>29</v>
      </c>
      <c r="C3579" s="1">
        <v>19</v>
      </c>
      <c r="D3579">
        <v>16.100000000000001</v>
      </c>
      <c r="E3579">
        <v>7.8</v>
      </c>
      <c r="F3579">
        <v>58</v>
      </c>
      <c r="G3579">
        <v>107</v>
      </c>
      <c r="H3579">
        <v>110</v>
      </c>
      <c r="I3579">
        <v>84</v>
      </c>
      <c r="J3579" s="4">
        <f t="shared" si="498"/>
        <v>292.99152773545507</v>
      </c>
      <c r="K3579" s="4">
        <f t="shared" si="499"/>
        <v>9.5100759917500284</v>
      </c>
      <c r="L3579" s="5">
        <f t="shared" si="504"/>
        <v>0</v>
      </c>
      <c r="M3579" s="5">
        <f t="shared" si="505"/>
        <v>24.489924008249972</v>
      </c>
      <c r="N3579" s="6">
        <f t="shared" si="497"/>
        <v>0</v>
      </c>
      <c r="O3579" s="6">
        <f t="shared" si="500"/>
        <v>76.819578047311751</v>
      </c>
      <c r="P3579" s="6">
        <f>FORECAST(J3579,Inputs!$B$10:$B$18,Inputs!$A$10:$A$18)</f>
        <v>33.268440071624582</v>
      </c>
      <c r="Q3579" s="6">
        <f>IF(Inputs!$D$10="Yes",IF('Hourly Calcs'!P3579&gt;'Hourly Calcs'!K3579,'Hourly Calcs'!O3579,N3579+O3579),N3579+O3579)</f>
        <v>76.819578047311751</v>
      </c>
      <c r="R3579" s="12">
        <f t="shared" si="501"/>
        <v>365.04663488082542</v>
      </c>
      <c r="S3579" s="1">
        <f>IF(AND(A3579&gt;=5,A3579&lt;=9),INDEX(Demand!$C$3:$C$26,C3579),INDEX(Demand!$B$3:$B$26,C3579))</f>
        <v>900</v>
      </c>
      <c r="T3579" s="7">
        <f t="shared" si="502"/>
        <v>365.04663488082542</v>
      </c>
      <c r="U3579" s="7">
        <f t="shared" si="503"/>
        <v>0</v>
      </c>
    </row>
    <row r="3580" spans="1:21" x14ac:dyDescent="0.2">
      <c r="A3580" s="1">
        <v>5</v>
      </c>
      <c r="B3580" s="1">
        <v>29</v>
      </c>
      <c r="C3580" s="1">
        <v>20</v>
      </c>
      <c r="D3580">
        <v>14.6</v>
      </c>
      <c r="E3580">
        <v>7.1</v>
      </c>
      <c r="F3580">
        <v>61</v>
      </c>
      <c r="G3580">
        <v>16</v>
      </c>
      <c r="H3580">
        <v>0</v>
      </c>
      <c r="I3580">
        <v>16</v>
      </c>
      <c r="J3580" s="4">
        <f t="shared" si="498"/>
        <v>304.21490427812472</v>
      </c>
      <c r="K3580" s="4">
        <f t="shared" si="499"/>
        <v>1.450878486676018</v>
      </c>
      <c r="L3580" s="5">
        <f t="shared" si="504"/>
        <v>0</v>
      </c>
      <c r="M3580" s="5">
        <f t="shared" si="505"/>
        <v>32.549121513323982</v>
      </c>
      <c r="N3580" s="6">
        <f t="shared" si="497"/>
        <v>0</v>
      </c>
      <c r="O3580" s="6">
        <f t="shared" si="500"/>
        <v>14.632300580440333</v>
      </c>
      <c r="P3580" s="6">
        <f>FORECAST(J3580,Inputs!$B$10:$B$18,Inputs!$A$10:$A$18)</f>
        <v>33.372360224797447</v>
      </c>
      <c r="Q3580" s="6">
        <f>IF(Inputs!$D$10="Yes",IF('Hourly Calcs'!P3580&gt;'Hourly Calcs'!K3580,'Hourly Calcs'!O3580,N3580+O3580),N3580+O3580)</f>
        <v>14.632300580440333</v>
      </c>
      <c r="R3580" s="12">
        <f t="shared" si="501"/>
        <v>69.532692358252461</v>
      </c>
      <c r="S3580" s="1">
        <f>IF(AND(A3580&gt;=5,A3580&lt;=9),INDEX(Demand!$C$3:$C$26,C3580),INDEX(Demand!$B$3:$B$26,C3580))</f>
        <v>800</v>
      </c>
      <c r="T3580" s="7">
        <f t="shared" si="502"/>
        <v>69.532692358252461</v>
      </c>
      <c r="U3580" s="7">
        <f t="shared" si="503"/>
        <v>0</v>
      </c>
    </row>
    <row r="3581" spans="1:21" x14ac:dyDescent="0.2">
      <c r="A3581" s="1">
        <v>5</v>
      </c>
      <c r="B3581" s="1">
        <v>29</v>
      </c>
      <c r="C3581" s="1">
        <v>21</v>
      </c>
      <c r="D3581">
        <v>13.6</v>
      </c>
      <c r="E3581">
        <v>7.7</v>
      </c>
      <c r="F3581">
        <v>67</v>
      </c>
      <c r="G3581">
        <v>0</v>
      </c>
      <c r="H3581">
        <v>0</v>
      </c>
      <c r="I3581">
        <v>0</v>
      </c>
      <c r="J3581" s="4">
        <f t="shared" si="498"/>
        <v>316.12641445081454</v>
      </c>
      <c r="K3581" s="4">
        <f t="shared" si="499"/>
        <v>-6.0933213956267167</v>
      </c>
      <c r="L3581" s="5">
        <f t="shared" si="504"/>
        <v>0</v>
      </c>
      <c r="M3581" s="5">
        <f t="shared" si="505"/>
        <v>0</v>
      </c>
      <c r="N3581" s="6">
        <f t="shared" si="497"/>
        <v>0</v>
      </c>
      <c r="O3581" s="6">
        <f t="shared" si="500"/>
        <v>0</v>
      </c>
      <c r="P3581" s="6">
        <f>FORECAST(J3581,Inputs!$B$10:$B$18,Inputs!$A$10:$A$18)</f>
        <v>33.482651985655686</v>
      </c>
      <c r="Q3581" s="6">
        <f>IF(Inputs!$D$10="Yes",IF('Hourly Calcs'!P3581&gt;'Hourly Calcs'!K3581,'Hourly Calcs'!O3581,N3581+O3581),N3581+O3581)</f>
        <v>0</v>
      </c>
      <c r="R3581" s="12">
        <f t="shared" si="501"/>
        <v>0</v>
      </c>
      <c r="S3581" s="1">
        <f>IF(AND(A3581&gt;=5,A3581&lt;=9),INDEX(Demand!$C$3:$C$26,C3581),INDEX(Demand!$B$3:$B$26,C3581))</f>
        <v>700</v>
      </c>
      <c r="T3581" s="7">
        <f t="shared" si="502"/>
        <v>0</v>
      </c>
      <c r="U3581" s="7">
        <f t="shared" si="503"/>
        <v>0</v>
      </c>
    </row>
    <row r="3582" spans="1:21" x14ac:dyDescent="0.2">
      <c r="A3582" s="1">
        <v>5</v>
      </c>
      <c r="B3582" s="1">
        <v>29</v>
      </c>
      <c r="C3582" s="1">
        <v>22</v>
      </c>
      <c r="D3582">
        <v>13.2</v>
      </c>
      <c r="E3582">
        <v>8</v>
      </c>
      <c r="F3582">
        <v>71</v>
      </c>
      <c r="G3582">
        <v>0</v>
      </c>
      <c r="H3582">
        <v>0</v>
      </c>
      <c r="I3582">
        <v>0</v>
      </c>
      <c r="J3582" s="4">
        <f t="shared" si="498"/>
        <v>328.9654886224414</v>
      </c>
      <c r="K3582" s="4">
        <f t="shared" si="499"/>
        <v>-11.885977588496701</v>
      </c>
      <c r="L3582" s="5">
        <f t="shared" si="504"/>
        <v>0</v>
      </c>
      <c r="M3582" s="5">
        <f t="shared" si="505"/>
        <v>0</v>
      </c>
      <c r="N3582" s="6">
        <f t="shared" si="497"/>
        <v>0</v>
      </c>
      <c r="O3582" s="6">
        <f t="shared" si="500"/>
        <v>0</v>
      </c>
      <c r="P3582" s="6">
        <f>FORECAST(J3582,Inputs!$B$10:$B$18,Inputs!$A$10:$A$18)</f>
        <v>33.601532302059638</v>
      </c>
      <c r="Q3582" s="6">
        <f>IF(Inputs!$D$10="Yes",IF('Hourly Calcs'!P3582&gt;'Hourly Calcs'!K3582,'Hourly Calcs'!O3582,N3582+O3582),N3582+O3582)</f>
        <v>0</v>
      </c>
      <c r="R3582" s="12">
        <f t="shared" si="501"/>
        <v>0</v>
      </c>
      <c r="S3582" s="1">
        <f>IF(AND(A3582&gt;=5,A3582&lt;=9),INDEX(Demand!$C$3:$C$26,C3582),INDEX(Demand!$B$3:$B$26,C3582))</f>
        <v>600</v>
      </c>
      <c r="T3582" s="7">
        <f t="shared" si="502"/>
        <v>0</v>
      </c>
      <c r="U3582" s="7">
        <f t="shared" si="503"/>
        <v>0</v>
      </c>
    </row>
    <row r="3583" spans="1:21" x14ac:dyDescent="0.2">
      <c r="A3583" s="1">
        <v>5</v>
      </c>
      <c r="B3583" s="1">
        <v>29</v>
      </c>
      <c r="C3583" s="1">
        <v>23</v>
      </c>
      <c r="D3583">
        <v>13.1</v>
      </c>
      <c r="E3583">
        <v>8.5</v>
      </c>
      <c r="F3583">
        <v>74</v>
      </c>
      <c r="G3583">
        <v>0</v>
      </c>
      <c r="H3583">
        <v>0</v>
      </c>
      <c r="I3583">
        <v>0</v>
      </c>
      <c r="J3583" s="4">
        <f t="shared" si="498"/>
        <v>342.74297157731246</v>
      </c>
      <c r="K3583" s="4">
        <f t="shared" si="499"/>
        <v>-15.771861184991479</v>
      </c>
      <c r="L3583" s="5">
        <f t="shared" si="504"/>
        <v>0</v>
      </c>
      <c r="M3583" s="5">
        <f t="shared" si="505"/>
        <v>0</v>
      </c>
      <c r="N3583" s="6">
        <f t="shared" si="497"/>
        <v>0</v>
      </c>
      <c r="O3583" s="6">
        <f t="shared" si="500"/>
        <v>0</v>
      </c>
      <c r="P3583" s="6">
        <f>FORECAST(J3583,Inputs!$B$10:$B$18,Inputs!$A$10:$A$18)</f>
        <v>33.729101588678816</v>
      </c>
      <c r="Q3583" s="6">
        <f>IF(Inputs!$D$10="Yes",IF('Hourly Calcs'!P3583&gt;'Hourly Calcs'!K3583,'Hourly Calcs'!O3583,N3583+O3583),N3583+O3583)</f>
        <v>0</v>
      </c>
      <c r="R3583" s="12">
        <f t="shared" si="501"/>
        <v>0</v>
      </c>
      <c r="S3583" s="1">
        <f>IF(AND(A3583&gt;=5,A3583&lt;=9),INDEX(Demand!$C$3:$C$26,C3583),INDEX(Demand!$B$3:$B$26,C3583))</f>
        <v>500</v>
      </c>
      <c r="T3583" s="7">
        <f t="shared" si="502"/>
        <v>0</v>
      </c>
      <c r="U3583" s="7">
        <f t="shared" si="503"/>
        <v>0</v>
      </c>
    </row>
    <row r="3584" spans="1:21" x14ac:dyDescent="0.2">
      <c r="A3584" s="1">
        <v>5</v>
      </c>
      <c r="B3584" s="1">
        <v>29</v>
      </c>
      <c r="C3584" s="1">
        <v>24</v>
      </c>
      <c r="D3584">
        <v>13.1</v>
      </c>
      <c r="E3584">
        <v>9</v>
      </c>
      <c r="F3584">
        <v>76</v>
      </c>
      <c r="G3584">
        <v>0</v>
      </c>
      <c r="H3584">
        <v>0</v>
      </c>
      <c r="I3584">
        <v>0</v>
      </c>
      <c r="J3584" s="4">
        <f t="shared" si="498"/>
        <v>357.1736008068616</v>
      </c>
      <c r="K3584" s="4">
        <f t="shared" si="499"/>
        <v>-17.424440779316285</v>
      </c>
      <c r="L3584" s="5">
        <f t="shared" si="504"/>
        <v>0</v>
      </c>
      <c r="M3584" s="5">
        <f t="shared" si="505"/>
        <v>0</v>
      </c>
      <c r="N3584" s="6">
        <f t="shared" si="497"/>
        <v>0</v>
      </c>
      <c r="O3584" s="6">
        <f t="shared" si="500"/>
        <v>0</v>
      </c>
      <c r="P3584" s="6">
        <f>FORECAST(J3584,Inputs!$B$10:$B$18,Inputs!$A$10:$A$18)</f>
        <v>33.862718525989457</v>
      </c>
      <c r="Q3584" s="6">
        <f>IF(Inputs!$D$10="Yes",IF('Hourly Calcs'!P3584&gt;'Hourly Calcs'!K3584,'Hourly Calcs'!O3584,N3584+O3584),N3584+O3584)</f>
        <v>0</v>
      </c>
      <c r="R3584" s="12">
        <f t="shared" si="501"/>
        <v>0</v>
      </c>
      <c r="S3584" s="1">
        <f>IF(AND(A3584&gt;=5,A3584&lt;=9),INDEX(Demand!$C$3:$C$26,C3584),INDEX(Demand!$B$3:$B$26,C3584))</f>
        <v>400</v>
      </c>
      <c r="T3584" s="7">
        <f t="shared" si="502"/>
        <v>0</v>
      </c>
      <c r="U3584" s="7">
        <f t="shared" si="503"/>
        <v>0</v>
      </c>
    </row>
    <row r="3585" spans="1:21" x14ac:dyDescent="0.2">
      <c r="A3585" s="1">
        <v>5</v>
      </c>
      <c r="B3585" s="1">
        <v>30</v>
      </c>
      <c r="C3585" s="1">
        <v>1</v>
      </c>
      <c r="D3585">
        <v>13.3</v>
      </c>
      <c r="E3585">
        <v>9.3000000000000007</v>
      </c>
      <c r="F3585">
        <v>77</v>
      </c>
      <c r="G3585">
        <v>0</v>
      </c>
      <c r="H3585">
        <v>0</v>
      </c>
      <c r="I3585">
        <v>0</v>
      </c>
      <c r="J3585" s="4">
        <f t="shared" si="498"/>
        <v>11.719943415627569</v>
      </c>
      <c r="K3585" s="4">
        <f t="shared" si="499"/>
        <v>-16.68067964173602</v>
      </c>
      <c r="L3585" s="5">
        <f t="shared" si="504"/>
        <v>0</v>
      </c>
      <c r="M3585" s="5">
        <f t="shared" si="505"/>
        <v>0</v>
      </c>
      <c r="N3585" s="6">
        <f t="shared" si="497"/>
        <v>0</v>
      </c>
      <c r="O3585" s="6">
        <f t="shared" si="500"/>
        <v>0</v>
      </c>
      <c r="P3585" s="6">
        <f>FORECAST(J3585,Inputs!$B$10:$B$18,Inputs!$A$10:$A$18)</f>
        <v>30.664073550144696</v>
      </c>
      <c r="Q3585" s="6">
        <f>IF(Inputs!$D$10="Yes",IF('Hourly Calcs'!P3585&gt;'Hourly Calcs'!K3585,'Hourly Calcs'!O3585,N3585+O3585),N3585+O3585)</f>
        <v>0</v>
      </c>
      <c r="R3585" s="12">
        <f t="shared" si="501"/>
        <v>0</v>
      </c>
      <c r="S3585" s="1">
        <f>IF(AND(A3585&gt;=5,A3585&lt;=9),INDEX(Demand!$C$3:$C$26,C3585),INDEX(Demand!$B$3:$B$26,C3585))</f>
        <v>350</v>
      </c>
      <c r="T3585" s="7">
        <f t="shared" si="502"/>
        <v>0</v>
      </c>
      <c r="U3585" s="7">
        <f t="shared" si="503"/>
        <v>0</v>
      </c>
    </row>
    <row r="3586" spans="1:21" x14ac:dyDescent="0.2">
      <c r="A3586" s="1">
        <v>5</v>
      </c>
      <c r="B3586" s="1">
        <v>30</v>
      </c>
      <c r="C3586" s="1">
        <v>2</v>
      </c>
      <c r="D3586">
        <v>13.1</v>
      </c>
      <c r="E3586">
        <v>9.8000000000000007</v>
      </c>
      <c r="F3586">
        <v>80</v>
      </c>
      <c r="G3586">
        <v>0</v>
      </c>
      <c r="H3586">
        <v>0</v>
      </c>
      <c r="I3586">
        <v>0</v>
      </c>
      <c r="J3586" s="4">
        <f t="shared" si="498"/>
        <v>25.795424879037625</v>
      </c>
      <c r="K3586" s="4">
        <f t="shared" si="499"/>
        <v>-13.615554026723416</v>
      </c>
      <c r="L3586" s="5">
        <f t="shared" si="504"/>
        <v>0</v>
      </c>
      <c r="M3586" s="5">
        <f t="shared" si="505"/>
        <v>0</v>
      </c>
      <c r="N3586" s="6">
        <f t="shared" si="497"/>
        <v>0</v>
      </c>
      <c r="O3586" s="6">
        <f t="shared" si="500"/>
        <v>0</v>
      </c>
      <c r="P3586" s="6">
        <f>FORECAST(J3586,Inputs!$B$10:$B$18,Inputs!$A$10:$A$18)</f>
        <v>30.79440208221331</v>
      </c>
      <c r="Q3586" s="6">
        <f>IF(Inputs!$D$10="Yes",IF('Hourly Calcs'!P3586&gt;'Hourly Calcs'!K3586,'Hourly Calcs'!O3586,N3586+O3586),N3586+O3586)</f>
        <v>0</v>
      </c>
      <c r="R3586" s="12">
        <f t="shared" si="501"/>
        <v>0</v>
      </c>
      <c r="S3586" s="1">
        <f>IF(AND(A3586&gt;=5,A3586&lt;=9),INDEX(Demand!$C$3:$C$26,C3586),INDEX(Demand!$B$3:$B$26,C3586))</f>
        <v>350</v>
      </c>
      <c r="T3586" s="7">
        <f t="shared" si="502"/>
        <v>0</v>
      </c>
      <c r="U3586" s="7">
        <f t="shared" si="503"/>
        <v>0</v>
      </c>
    </row>
    <row r="3587" spans="1:21" x14ac:dyDescent="0.2">
      <c r="A3587" s="1">
        <v>5</v>
      </c>
      <c r="B3587" s="1">
        <v>30</v>
      </c>
      <c r="C3587" s="1">
        <v>3</v>
      </c>
      <c r="D3587">
        <v>12.9</v>
      </c>
      <c r="E3587">
        <v>9.8000000000000007</v>
      </c>
      <c r="F3587">
        <v>81</v>
      </c>
      <c r="G3587">
        <v>0</v>
      </c>
      <c r="H3587">
        <v>0</v>
      </c>
      <c r="I3587">
        <v>0</v>
      </c>
      <c r="J3587" s="4">
        <f t="shared" si="498"/>
        <v>39.003749331768518</v>
      </c>
      <c r="K3587" s="4">
        <f t="shared" si="499"/>
        <v>-8.5082584361103244</v>
      </c>
      <c r="L3587" s="5">
        <f t="shared" si="504"/>
        <v>0</v>
      </c>
      <c r="M3587" s="5">
        <f t="shared" si="505"/>
        <v>0</v>
      </c>
      <c r="N3587" s="6">
        <f t="shared" si="497"/>
        <v>0</v>
      </c>
      <c r="O3587" s="6">
        <f t="shared" si="500"/>
        <v>0</v>
      </c>
      <c r="P3587" s="6">
        <f>FORECAST(J3587,Inputs!$B$10:$B$18,Inputs!$A$10:$A$18)</f>
        <v>30.916701382701557</v>
      </c>
      <c r="Q3587" s="6">
        <f>IF(Inputs!$D$10="Yes",IF('Hourly Calcs'!P3587&gt;'Hourly Calcs'!K3587,'Hourly Calcs'!O3587,N3587+O3587),N3587+O3587)</f>
        <v>0</v>
      </c>
      <c r="R3587" s="12">
        <f t="shared" si="501"/>
        <v>0</v>
      </c>
      <c r="S3587" s="1">
        <f>IF(AND(A3587&gt;=5,A3587&lt;=9),INDEX(Demand!$C$3:$C$26,C3587),INDEX(Demand!$B$3:$B$26,C3587))</f>
        <v>350</v>
      </c>
      <c r="T3587" s="7">
        <f t="shared" si="502"/>
        <v>0</v>
      </c>
      <c r="U3587" s="7">
        <f t="shared" si="503"/>
        <v>0</v>
      </c>
    </row>
    <row r="3588" spans="1:21" x14ac:dyDescent="0.2">
      <c r="A3588" s="1">
        <v>5</v>
      </c>
      <c r="B3588" s="1">
        <v>30</v>
      </c>
      <c r="C3588" s="1">
        <v>4</v>
      </c>
      <c r="D3588">
        <v>12.8</v>
      </c>
      <c r="E3588">
        <v>9.6999999999999993</v>
      </c>
      <c r="F3588">
        <v>81</v>
      </c>
      <c r="G3588">
        <v>0</v>
      </c>
      <c r="H3588">
        <v>0</v>
      </c>
      <c r="I3588">
        <v>0</v>
      </c>
      <c r="J3588" s="4">
        <f t="shared" si="498"/>
        <v>51.246642894362168</v>
      </c>
      <c r="K3588" s="4">
        <f t="shared" si="499"/>
        <v>-1.6355072821938137</v>
      </c>
      <c r="L3588" s="5">
        <f t="shared" si="504"/>
        <v>0</v>
      </c>
      <c r="M3588" s="5">
        <f t="shared" si="505"/>
        <v>0</v>
      </c>
      <c r="N3588" s="6">
        <f t="shared" si="497"/>
        <v>0</v>
      </c>
      <c r="O3588" s="6">
        <f t="shared" si="500"/>
        <v>0</v>
      </c>
      <c r="P3588" s="6">
        <f>FORECAST(J3588,Inputs!$B$10:$B$18,Inputs!$A$10:$A$18)</f>
        <v>31.030061508281129</v>
      </c>
      <c r="Q3588" s="6">
        <f>IF(Inputs!$D$10="Yes",IF('Hourly Calcs'!P3588&gt;'Hourly Calcs'!K3588,'Hourly Calcs'!O3588,N3588+O3588),N3588+O3588)</f>
        <v>0</v>
      </c>
      <c r="R3588" s="12">
        <f t="shared" si="501"/>
        <v>0</v>
      </c>
      <c r="S3588" s="1">
        <f>IF(AND(A3588&gt;=5,A3588&lt;=9),INDEX(Demand!$C$3:$C$26,C3588),INDEX(Demand!$B$3:$B$26,C3588))</f>
        <v>350</v>
      </c>
      <c r="T3588" s="7">
        <f t="shared" si="502"/>
        <v>0</v>
      </c>
      <c r="U3588" s="7">
        <f t="shared" si="503"/>
        <v>0</v>
      </c>
    </row>
    <row r="3589" spans="1:21" x14ac:dyDescent="0.2">
      <c r="A3589" s="1">
        <v>5</v>
      </c>
      <c r="B3589" s="1">
        <v>30</v>
      </c>
      <c r="C3589" s="1">
        <v>5</v>
      </c>
      <c r="D3589">
        <v>12.6</v>
      </c>
      <c r="E3589">
        <v>9.6</v>
      </c>
      <c r="F3589">
        <v>82</v>
      </c>
      <c r="G3589">
        <v>6</v>
      </c>
      <c r="H3589">
        <v>0</v>
      </c>
      <c r="I3589">
        <v>6</v>
      </c>
      <c r="J3589" s="4">
        <f t="shared" si="498"/>
        <v>62.685822564968049</v>
      </c>
      <c r="K3589" s="4">
        <f t="shared" si="499"/>
        <v>6.2745420772882028</v>
      </c>
      <c r="L3589" s="5">
        <f t="shared" si="504"/>
        <v>0</v>
      </c>
      <c r="M3589" s="5">
        <f t="shared" si="505"/>
        <v>27.725457922711797</v>
      </c>
      <c r="N3589" s="6">
        <f t="shared" si="497"/>
        <v>0</v>
      </c>
      <c r="O3589" s="6">
        <f t="shared" si="500"/>
        <v>5.4871127176651253</v>
      </c>
      <c r="P3589" s="6">
        <f>FORECAST(J3589,Inputs!$B$10:$B$18,Inputs!$A$10:$A$18)</f>
        <v>31.135979838564516</v>
      </c>
      <c r="Q3589" s="6">
        <f>IF(Inputs!$D$10="Yes",IF('Hourly Calcs'!P3589&gt;'Hourly Calcs'!K3589,'Hourly Calcs'!O3589,N3589+O3589),N3589+O3589)</f>
        <v>5.4871127176651253</v>
      </c>
      <c r="R3589" s="12">
        <f t="shared" si="501"/>
        <v>26.074759634344673</v>
      </c>
      <c r="S3589" s="1">
        <f>IF(AND(A3589&gt;=5,A3589&lt;=9),INDEX(Demand!$C$3:$C$26,C3589),INDEX(Demand!$B$3:$B$26,C3589))</f>
        <v>350</v>
      </c>
      <c r="T3589" s="7">
        <f t="shared" si="502"/>
        <v>26.074759634344673</v>
      </c>
      <c r="U3589" s="7">
        <f t="shared" si="503"/>
        <v>0</v>
      </c>
    </row>
    <row r="3590" spans="1:21" x14ac:dyDescent="0.2">
      <c r="A3590" s="1">
        <v>5</v>
      </c>
      <c r="B3590" s="1">
        <v>30</v>
      </c>
      <c r="C3590" s="1">
        <v>6</v>
      </c>
      <c r="D3590">
        <v>13.2</v>
      </c>
      <c r="E3590">
        <v>9.6999999999999993</v>
      </c>
      <c r="F3590">
        <v>79</v>
      </c>
      <c r="G3590">
        <v>50</v>
      </c>
      <c r="H3590">
        <v>0</v>
      </c>
      <c r="I3590">
        <v>50</v>
      </c>
      <c r="J3590" s="4">
        <f t="shared" si="498"/>
        <v>73.662741513217114</v>
      </c>
      <c r="K3590" s="4">
        <f t="shared" si="499"/>
        <v>15.003644927391534</v>
      </c>
      <c r="L3590" s="5">
        <f t="shared" si="504"/>
        <v>0</v>
      </c>
      <c r="M3590" s="5">
        <f t="shared" si="505"/>
        <v>18.996355072608466</v>
      </c>
      <c r="N3590" s="6">
        <f t="shared" si="497"/>
        <v>0</v>
      </c>
      <c r="O3590" s="6">
        <f t="shared" si="500"/>
        <v>45.72593931387604</v>
      </c>
      <c r="P3590" s="6">
        <f>FORECAST(J3590,Inputs!$B$10:$B$18,Inputs!$A$10:$A$18)</f>
        <v>31.237617976974231</v>
      </c>
      <c r="Q3590" s="6">
        <f>IF(Inputs!$D$10="Yes",IF('Hourly Calcs'!P3590&gt;'Hourly Calcs'!K3590,'Hourly Calcs'!O3590,N3590+O3590),N3590+O3590)</f>
        <v>45.72593931387604</v>
      </c>
      <c r="R3590" s="12">
        <f t="shared" si="501"/>
        <v>217.28966361953894</v>
      </c>
      <c r="S3590" s="1">
        <f>IF(AND(A3590&gt;=5,A3590&lt;=9),INDEX(Demand!$C$3:$C$26,C3590),INDEX(Demand!$B$3:$B$26,C3590))</f>
        <v>350</v>
      </c>
      <c r="T3590" s="7">
        <f t="shared" si="502"/>
        <v>217.28966361953894</v>
      </c>
      <c r="U3590" s="7">
        <f t="shared" si="503"/>
        <v>0</v>
      </c>
    </row>
    <row r="3591" spans="1:21" x14ac:dyDescent="0.2">
      <c r="A3591" s="1">
        <v>5</v>
      </c>
      <c r="B3591" s="1">
        <v>30</v>
      </c>
      <c r="C3591" s="1">
        <v>7</v>
      </c>
      <c r="D3591">
        <v>13.7</v>
      </c>
      <c r="E3591">
        <v>9.6</v>
      </c>
      <c r="F3591">
        <v>76</v>
      </c>
      <c r="G3591">
        <v>211</v>
      </c>
      <c r="H3591">
        <v>233</v>
      </c>
      <c r="I3591">
        <v>131</v>
      </c>
      <c r="J3591" s="4">
        <f t="shared" si="498"/>
        <v>84.660359748515248</v>
      </c>
      <c r="K3591" s="4">
        <f t="shared" si="499"/>
        <v>24.29358121091461</v>
      </c>
      <c r="L3591" s="5">
        <f t="shared" si="504"/>
        <v>80.339640251484752</v>
      </c>
      <c r="M3591" s="5">
        <f t="shared" si="505"/>
        <v>9.7064187890853901</v>
      </c>
      <c r="N3591" s="6">
        <f t="shared" si="497"/>
        <v>99.398641482100516</v>
      </c>
      <c r="O3591" s="6">
        <f t="shared" si="500"/>
        <v>119.80196100235523</v>
      </c>
      <c r="P3591" s="6">
        <f>FORECAST(J3591,Inputs!$B$10:$B$18,Inputs!$A$10:$A$18)</f>
        <v>31.339447775449212</v>
      </c>
      <c r="Q3591" s="6">
        <f>IF(Inputs!$D$10="Yes",IF('Hourly Calcs'!P3591&gt;'Hourly Calcs'!K3591,'Hourly Calcs'!O3591,N3591+O3591),N3591+O3591)</f>
        <v>119.80196100235523</v>
      </c>
      <c r="R3591" s="12">
        <f t="shared" si="501"/>
        <v>569.29891868319203</v>
      </c>
      <c r="S3591" s="1">
        <f>IF(AND(A3591&gt;=5,A3591&lt;=9),INDEX(Demand!$C$3:$C$26,C3591),INDEX(Demand!$B$3:$B$26,C3591))</f>
        <v>350</v>
      </c>
      <c r="T3591" s="7">
        <f t="shared" si="502"/>
        <v>350</v>
      </c>
      <c r="U3591" s="7">
        <f t="shared" si="503"/>
        <v>219.29891868319203</v>
      </c>
    </row>
    <row r="3592" spans="1:21" x14ac:dyDescent="0.2">
      <c r="A3592" s="1">
        <v>5</v>
      </c>
      <c r="B3592" s="1">
        <v>30</v>
      </c>
      <c r="C3592" s="1">
        <v>8</v>
      </c>
      <c r="D3592">
        <v>14.2</v>
      </c>
      <c r="E3592">
        <v>9.6999999999999993</v>
      </c>
      <c r="F3592">
        <v>74</v>
      </c>
      <c r="G3592">
        <v>248</v>
      </c>
      <c r="H3592">
        <v>72</v>
      </c>
      <c r="I3592">
        <v>212</v>
      </c>
      <c r="J3592" s="4">
        <f t="shared" si="498"/>
        <v>96.339597625199417</v>
      </c>
      <c r="K3592" s="4">
        <f t="shared" si="499"/>
        <v>33.763609580467246</v>
      </c>
      <c r="L3592" s="5">
        <f t="shared" si="504"/>
        <v>68.660402374800583</v>
      </c>
      <c r="M3592" s="5">
        <f t="shared" si="505"/>
        <v>0.23639041953275353</v>
      </c>
      <c r="N3592" s="6">
        <f t="shared" si="497"/>
        <v>45.354179239589946</v>
      </c>
      <c r="O3592" s="6">
        <f t="shared" si="500"/>
        <v>193.87798269083441</v>
      </c>
      <c r="P3592" s="6">
        <f>FORECAST(J3592,Inputs!$B$10:$B$18,Inputs!$A$10:$A$18)</f>
        <v>31.447588866899991</v>
      </c>
      <c r="Q3592" s="6">
        <f>IF(Inputs!$D$10="Yes",IF('Hourly Calcs'!P3592&gt;'Hourly Calcs'!K3592,'Hourly Calcs'!O3592,N3592+O3592),N3592+O3592)</f>
        <v>239.23216193042435</v>
      </c>
      <c r="R3592" s="12">
        <f t="shared" si="501"/>
        <v>1136.8312334933764</v>
      </c>
      <c r="S3592" s="1">
        <f>IF(AND(A3592&gt;=5,A3592&lt;=9),INDEX(Demand!$C$3:$C$26,C3592),INDEX(Demand!$B$3:$B$26,C3592))</f>
        <v>350</v>
      </c>
      <c r="T3592" s="7">
        <f t="shared" si="502"/>
        <v>350</v>
      </c>
      <c r="U3592" s="7">
        <f t="shared" si="503"/>
        <v>786.83123349337643</v>
      </c>
    </row>
    <row r="3593" spans="1:21" x14ac:dyDescent="0.2">
      <c r="A3593" s="1">
        <v>5</v>
      </c>
      <c r="B3593" s="1">
        <v>30</v>
      </c>
      <c r="C3593" s="1">
        <v>9</v>
      </c>
      <c r="D3593">
        <v>15.2</v>
      </c>
      <c r="E3593">
        <v>9.8000000000000007</v>
      </c>
      <c r="F3593">
        <v>70</v>
      </c>
      <c r="G3593">
        <v>351</v>
      </c>
      <c r="H3593">
        <v>109</v>
      </c>
      <c r="I3593">
        <v>282</v>
      </c>
      <c r="J3593" s="4">
        <f t="shared" si="498"/>
        <v>109.66398939953348</v>
      </c>
      <c r="K3593" s="4">
        <f t="shared" si="499"/>
        <v>42.99787619562025</v>
      </c>
      <c r="L3593" s="5">
        <f t="shared" si="504"/>
        <v>55.336010600466523</v>
      </c>
      <c r="M3593" s="5">
        <f t="shared" si="505"/>
        <v>8.9978761956202504</v>
      </c>
      <c r="N3593" s="6">
        <f t="shared" ref="N3593:N3656" si="506">H3593*MAX(0,COS(2*ASIN(SQRT(SIN(RADIANS($B$4))^2+COS(RADIANS($K3593))^2-2*SIN(RADIANS($B$4))*COS(RADIANS($K3593))*COS(RADIANS($J3593-$B$5))+(SIN(RADIANS($K3593))-COS(RADIANS($B$4)))^2)/2)))</f>
        <v>86.981286717159207</v>
      </c>
      <c r="O3593" s="6">
        <f t="shared" si="500"/>
        <v>257.89429773026086</v>
      </c>
      <c r="P3593" s="6">
        <f>FORECAST(J3593,Inputs!$B$10:$B$18,Inputs!$A$10:$A$18)</f>
        <v>31.570962864810493</v>
      </c>
      <c r="Q3593" s="6">
        <f>IF(Inputs!$D$10="Yes",IF('Hourly Calcs'!P3593&gt;'Hourly Calcs'!K3593,'Hourly Calcs'!O3593,N3593+O3593),N3593+O3593)</f>
        <v>344.87558444742007</v>
      </c>
      <c r="R3593" s="12">
        <f t="shared" si="501"/>
        <v>1638.8487772941401</v>
      </c>
      <c r="S3593" s="1">
        <f>IF(AND(A3593&gt;=5,A3593&lt;=9),INDEX(Demand!$C$3:$C$26,C3593),INDEX(Demand!$B$3:$B$26,C3593))</f>
        <v>350</v>
      </c>
      <c r="T3593" s="7">
        <f t="shared" si="502"/>
        <v>350</v>
      </c>
      <c r="U3593" s="7">
        <f t="shared" si="503"/>
        <v>1288.8487772941401</v>
      </c>
    </row>
    <row r="3594" spans="1:21" x14ac:dyDescent="0.2">
      <c r="A3594" s="1">
        <v>5</v>
      </c>
      <c r="B3594" s="1">
        <v>30</v>
      </c>
      <c r="C3594" s="1">
        <v>10</v>
      </c>
      <c r="D3594">
        <v>15.7</v>
      </c>
      <c r="E3594">
        <v>10.4</v>
      </c>
      <c r="F3594">
        <v>71</v>
      </c>
      <c r="G3594">
        <v>438</v>
      </c>
      <c r="H3594">
        <v>119</v>
      </c>
      <c r="I3594">
        <v>349</v>
      </c>
      <c r="J3594" s="4">
        <f t="shared" ref="J3594:J3657" si="507">solarazimuth($B$2,$B$3,$B$1,A3594,B3594,C3594,0,0,0,0)</f>
        <v>126.09077101855678</v>
      </c>
      <c r="K3594" s="4">
        <f t="shared" ref="K3594:K3657" si="508">solarelevation($B$2,$B$3,$B$1,A3594,B3594,C3594,0,0,0,0)</f>
        <v>51.387373000884494</v>
      </c>
      <c r="L3594" s="5">
        <f t="shared" si="504"/>
        <v>38.909228981443221</v>
      </c>
      <c r="M3594" s="5">
        <f t="shared" si="505"/>
        <v>17.387373000884494</v>
      </c>
      <c r="N3594" s="6">
        <f t="shared" si="506"/>
        <v>109.40151021569683</v>
      </c>
      <c r="O3594" s="6">
        <f t="shared" ref="O3594:O3657" si="509">$I3594*(1+COS(RADIANS($B$4)))/2</f>
        <v>319.16705641085474</v>
      </c>
      <c r="P3594" s="6">
        <f>FORECAST(J3594,Inputs!$B$10:$B$18,Inputs!$A$10:$A$18)</f>
        <v>31.723062694616264</v>
      </c>
      <c r="Q3594" s="6">
        <f>IF(Inputs!$D$10="Yes",IF('Hourly Calcs'!P3594&gt;'Hourly Calcs'!K3594,'Hourly Calcs'!O3594,N3594+O3594),N3594+O3594)</f>
        <v>428.56856662655156</v>
      </c>
      <c r="R3594" s="12">
        <f t="shared" ref="R3594:R3657" si="510">$B$6*$E$1*Q3594</f>
        <v>2036.557828609373</v>
      </c>
      <c r="S3594" s="1">
        <f>IF(AND(A3594&gt;=5,A3594&lt;=9),INDEX(Demand!$C$3:$C$26,C3594),INDEX(Demand!$B$3:$B$26,C3594))</f>
        <v>600</v>
      </c>
      <c r="T3594" s="7">
        <f t="shared" ref="T3594:T3657" si="511">S3594-MAX(0,S3594-R3594)</f>
        <v>600</v>
      </c>
      <c r="U3594" s="7">
        <f t="shared" ref="U3594:U3657" si="512">MAX(0,R3594-S3594)</f>
        <v>1436.557828609373</v>
      </c>
    </row>
    <row r="3595" spans="1:21" x14ac:dyDescent="0.2">
      <c r="A3595" s="1">
        <v>5</v>
      </c>
      <c r="B3595" s="1">
        <v>30</v>
      </c>
      <c r="C3595" s="1">
        <v>11</v>
      </c>
      <c r="D3595">
        <v>16.7</v>
      </c>
      <c r="E3595">
        <v>10.9</v>
      </c>
      <c r="F3595">
        <v>69</v>
      </c>
      <c r="G3595">
        <v>248</v>
      </c>
      <c r="H3595">
        <v>1</v>
      </c>
      <c r="I3595">
        <v>247</v>
      </c>
      <c r="J3595" s="4">
        <f t="shared" si="507"/>
        <v>147.4915676284819</v>
      </c>
      <c r="K3595" s="4">
        <f t="shared" si="508"/>
        <v>57.910269905767151</v>
      </c>
      <c r="L3595" s="5">
        <f t="shared" si="504"/>
        <v>17.508432371518097</v>
      </c>
      <c r="M3595" s="5">
        <f t="shared" si="505"/>
        <v>23.910269905767151</v>
      </c>
      <c r="N3595" s="6">
        <f t="shared" si="506"/>
        <v>0.98568182922758951</v>
      </c>
      <c r="O3595" s="6">
        <f t="shared" si="509"/>
        <v>225.88614021054764</v>
      </c>
      <c r="P3595" s="6">
        <f>FORECAST(J3595,Inputs!$B$10:$B$18,Inputs!$A$10:$A$18)</f>
        <v>31.921218218782236</v>
      </c>
      <c r="Q3595" s="6">
        <f>IF(Inputs!$D$10="Yes",IF('Hourly Calcs'!P3595&gt;'Hourly Calcs'!K3595,'Hourly Calcs'!O3595,N3595+O3595),N3595+O3595)</f>
        <v>226.87182203977522</v>
      </c>
      <c r="R3595" s="12">
        <f t="shared" si="510"/>
        <v>1078.0948983330118</v>
      </c>
      <c r="S3595" s="1">
        <f>IF(AND(A3595&gt;=5,A3595&lt;=9),INDEX(Demand!$C$3:$C$26,C3595),INDEX(Demand!$B$3:$B$26,C3595))</f>
        <v>600</v>
      </c>
      <c r="T3595" s="7">
        <f t="shared" si="511"/>
        <v>600</v>
      </c>
      <c r="U3595" s="7">
        <f t="shared" si="512"/>
        <v>478.09489833301177</v>
      </c>
    </row>
    <row r="3596" spans="1:21" x14ac:dyDescent="0.2">
      <c r="A3596" s="1">
        <v>5</v>
      </c>
      <c r="B3596" s="1">
        <v>30</v>
      </c>
      <c r="C3596" s="1">
        <v>12</v>
      </c>
      <c r="D3596">
        <v>16.600000000000001</v>
      </c>
      <c r="E3596">
        <v>10.199999999999999</v>
      </c>
      <c r="F3596">
        <v>66</v>
      </c>
      <c r="G3596">
        <v>266</v>
      </c>
      <c r="H3596">
        <v>2</v>
      </c>
      <c r="I3596">
        <v>264</v>
      </c>
      <c r="J3596" s="4">
        <f t="shared" si="507"/>
        <v>174.39468790209216</v>
      </c>
      <c r="K3596" s="4">
        <f t="shared" si="508"/>
        <v>61.043501479400661</v>
      </c>
      <c r="L3596" s="5">
        <f t="shared" si="504"/>
        <v>9.3946879020921585</v>
      </c>
      <c r="M3596" s="5">
        <f t="shared" si="505"/>
        <v>27.043501479400661</v>
      </c>
      <c r="N3596" s="6">
        <f t="shared" si="506"/>
        <v>1.9849940179008947</v>
      </c>
      <c r="O3596" s="6">
        <f t="shared" si="509"/>
        <v>241.43295957726551</v>
      </c>
      <c r="P3596" s="6">
        <f>FORECAST(J3596,Inputs!$B$10:$B$18,Inputs!$A$10:$A$18)</f>
        <v>32.170321184278627</v>
      </c>
      <c r="Q3596" s="6">
        <f>IF(Inputs!$D$10="Yes",IF('Hourly Calcs'!P3596&gt;'Hourly Calcs'!K3596,'Hourly Calcs'!O3596,N3596+O3596),N3596+O3596)</f>
        <v>243.41795359516641</v>
      </c>
      <c r="R3596" s="12">
        <f t="shared" si="510"/>
        <v>1156.7221154842307</v>
      </c>
      <c r="S3596" s="1">
        <f>IF(AND(A3596&gt;=5,A3596&lt;=9),INDEX(Demand!$C$3:$C$26,C3596),INDEX(Demand!$B$3:$B$26,C3596))</f>
        <v>600</v>
      </c>
      <c r="T3596" s="7">
        <f t="shared" si="511"/>
        <v>600</v>
      </c>
      <c r="U3596" s="7">
        <f t="shared" si="512"/>
        <v>556.7221154842307</v>
      </c>
    </row>
    <row r="3597" spans="1:21" x14ac:dyDescent="0.2">
      <c r="A3597" s="1">
        <v>5</v>
      </c>
      <c r="B3597" s="1">
        <v>30</v>
      </c>
      <c r="C3597" s="1">
        <v>13</v>
      </c>
      <c r="D3597">
        <v>17.100000000000001</v>
      </c>
      <c r="E3597">
        <v>10.8</v>
      </c>
      <c r="F3597">
        <v>66</v>
      </c>
      <c r="G3597">
        <v>267</v>
      </c>
      <c r="H3597">
        <v>2</v>
      </c>
      <c r="I3597">
        <v>265</v>
      </c>
      <c r="J3597" s="4">
        <f t="shared" si="507"/>
        <v>202.58213532072119</v>
      </c>
      <c r="K3597" s="4">
        <f t="shared" si="508"/>
        <v>59.633274681596376</v>
      </c>
      <c r="L3597" s="5">
        <f t="shared" si="504"/>
        <v>37.582135320721193</v>
      </c>
      <c r="M3597" s="5">
        <f t="shared" si="505"/>
        <v>25.633274681596376</v>
      </c>
      <c r="N3597" s="6">
        <f t="shared" si="506"/>
        <v>1.8786523039313221</v>
      </c>
      <c r="O3597" s="6">
        <f t="shared" si="509"/>
        <v>242.34747836354302</v>
      </c>
      <c r="P3597" s="6">
        <f>FORECAST(J3597,Inputs!$B$10:$B$18,Inputs!$A$10:$A$18)</f>
        <v>32.431316067784451</v>
      </c>
      <c r="Q3597" s="6">
        <f>IF(Inputs!$D$10="Yes",IF('Hourly Calcs'!P3597&gt;'Hourly Calcs'!K3597,'Hourly Calcs'!O3597,N3597+O3597),N3597+O3597)</f>
        <v>244.22613066747434</v>
      </c>
      <c r="R3597" s="12">
        <f t="shared" si="510"/>
        <v>1160.5625729318381</v>
      </c>
      <c r="S3597" s="1">
        <f>IF(AND(A3597&gt;=5,A3597&lt;=9),INDEX(Demand!$C$3:$C$26,C3597),INDEX(Demand!$B$3:$B$26,C3597))</f>
        <v>600</v>
      </c>
      <c r="T3597" s="7">
        <f t="shared" si="511"/>
        <v>600</v>
      </c>
      <c r="U3597" s="7">
        <f t="shared" si="512"/>
        <v>560.56257293183808</v>
      </c>
    </row>
    <row r="3598" spans="1:21" x14ac:dyDescent="0.2">
      <c r="A3598" s="1">
        <v>5</v>
      </c>
      <c r="B3598" s="1">
        <v>30</v>
      </c>
      <c r="C3598" s="1">
        <v>14</v>
      </c>
      <c r="D3598">
        <v>17.399999999999999</v>
      </c>
      <c r="E3598">
        <v>11.2</v>
      </c>
      <c r="F3598">
        <v>67</v>
      </c>
      <c r="G3598">
        <v>510</v>
      </c>
      <c r="H3598">
        <v>172</v>
      </c>
      <c r="I3598">
        <v>365</v>
      </c>
      <c r="J3598" s="4">
        <f t="shared" si="507"/>
        <v>226.27841066652073</v>
      </c>
      <c r="K3598" s="4">
        <f t="shared" si="508"/>
        <v>54.244356681170238</v>
      </c>
      <c r="L3598" s="5">
        <f t="shared" si="504"/>
        <v>61.278410666520728</v>
      </c>
      <c r="M3598" s="5">
        <f t="shared" si="505"/>
        <v>20.244356681170238</v>
      </c>
      <c r="N3598" s="6">
        <f t="shared" si="506"/>
        <v>142.72560858090119</v>
      </c>
      <c r="O3598" s="6">
        <f t="shared" si="509"/>
        <v>333.7993569912951</v>
      </c>
      <c r="P3598" s="6">
        <f>FORECAST(J3598,Inputs!$B$10:$B$18,Inputs!$A$10:$A$18)</f>
        <v>32.650726024690002</v>
      </c>
      <c r="Q3598" s="6">
        <f>IF(Inputs!$D$10="Yes",IF('Hourly Calcs'!P3598&gt;'Hourly Calcs'!K3598,'Hourly Calcs'!O3598,N3598+O3598),N3598+O3598)</f>
        <v>476.52496557219627</v>
      </c>
      <c r="R3598" s="12">
        <f t="shared" si="510"/>
        <v>2264.4466363990764</v>
      </c>
      <c r="S3598" s="1">
        <f>IF(AND(A3598&gt;=5,A3598&lt;=9),INDEX(Demand!$C$3:$C$26,C3598),INDEX(Demand!$B$3:$B$26,C3598))</f>
        <v>600</v>
      </c>
      <c r="T3598" s="7">
        <f t="shared" si="511"/>
        <v>600</v>
      </c>
      <c r="U3598" s="7">
        <f t="shared" si="512"/>
        <v>1664.4466363990764</v>
      </c>
    </row>
    <row r="3599" spans="1:21" x14ac:dyDescent="0.2">
      <c r="A3599" s="1">
        <v>5</v>
      </c>
      <c r="B3599" s="1">
        <v>30</v>
      </c>
      <c r="C3599" s="1">
        <v>15</v>
      </c>
      <c r="D3599">
        <v>16.600000000000001</v>
      </c>
      <c r="E3599">
        <v>10.7</v>
      </c>
      <c r="F3599">
        <v>68</v>
      </c>
      <c r="G3599">
        <v>224</v>
      </c>
      <c r="H3599">
        <v>1</v>
      </c>
      <c r="I3599">
        <v>223</v>
      </c>
      <c r="J3599" s="4">
        <f t="shared" si="507"/>
        <v>244.43568437639823</v>
      </c>
      <c r="K3599" s="4">
        <f t="shared" si="508"/>
        <v>46.43756946865421</v>
      </c>
      <c r="L3599" s="5">
        <f t="shared" si="504"/>
        <v>79.435684376398228</v>
      </c>
      <c r="M3599" s="5">
        <f t="shared" si="505"/>
        <v>12.43756946865421</v>
      </c>
      <c r="N3599" s="6">
        <f t="shared" si="506"/>
        <v>0.67139287393216729</v>
      </c>
      <c r="O3599" s="6">
        <f t="shared" si="509"/>
        <v>203.93768933988713</v>
      </c>
      <c r="P3599" s="6">
        <f>FORECAST(J3599,Inputs!$B$10:$B$18,Inputs!$A$10:$A$18)</f>
        <v>32.818848929411089</v>
      </c>
      <c r="Q3599" s="6">
        <f>IF(Inputs!$D$10="Yes",IF('Hourly Calcs'!P3599&gt;'Hourly Calcs'!K3599,'Hourly Calcs'!O3599,N3599+O3599),N3599+O3599)</f>
        <v>204.60908221381931</v>
      </c>
      <c r="R3599" s="12">
        <f t="shared" si="510"/>
        <v>972.30235868006935</v>
      </c>
      <c r="S3599" s="1">
        <f>IF(AND(A3599&gt;=5,A3599&lt;=9),INDEX(Demand!$C$3:$C$26,C3599),INDEX(Demand!$B$3:$B$26,C3599))</f>
        <v>600</v>
      </c>
      <c r="T3599" s="7">
        <f t="shared" si="511"/>
        <v>600</v>
      </c>
      <c r="U3599" s="7">
        <f t="shared" si="512"/>
        <v>372.30235868006935</v>
      </c>
    </row>
    <row r="3600" spans="1:21" x14ac:dyDescent="0.2">
      <c r="A3600" s="1">
        <v>5</v>
      </c>
      <c r="B3600" s="1">
        <v>30</v>
      </c>
      <c r="C3600" s="1">
        <v>16</v>
      </c>
      <c r="D3600">
        <v>15.8</v>
      </c>
      <c r="E3600">
        <v>10.7</v>
      </c>
      <c r="F3600">
        <v>72</v>
      </c>
      <c r="G3600">
        <v>183</v>
      </c>
      <c r="H3600">
        <v>1</v>
      </c>
      <c r="I3600">
        <v>183</v>
      </c>
      <c r="J3600" s="4">
        <f t="shared" si="507"/>
        <v>258.77135513299856</v>
      </c>
      <c r="K3600" s="4">
        <f t="shared" si="508"/>
        <v>37.450275104772771</v>
      </c>
      <c r="L3600" s="5">
        <f t="shared" si="504"/>
        <v>0</v>
      </c>
      <c r="M3600" s="5">
        <f t="shared" si="505"/>
        <v>3.4502751047727713</v>
      </c>
      <c r="N3600" s="6">
        <f t="shared" si="506"/>
        <v>0.47491539559231355</v>
      </c>
      <c r="O3600" s="6">
        <f t="shared" si="509"/>
        <v>167.35693788878632</v>
      </c>
      <c r="P3600" s="6">
        <f>FORECAST(J3600,Inputs!$B$10:$B$18,Inputs!$A$10:$A$18)</f>
        <v>32.951586621601834</v>
      </c>
      <c r="Q3600" s="6">
        <f>IF(Inputs!$D$10="Yes",IF('Hourly Calcs'!P3600&gt;'Hourly Calcs'!K3600,'Hourly Calcs'!O3600,N3600+O3600),N3600+O3600)</f>
        <v>167.83185328437864</v>
      </c>
      <c r="R3600" s="12">
        <f t="shared" si="510"/>
        <v>797.53696680736721</v>
      </c>
      <c r="S3600" s="1">
        <f>IF(AND(A3600&gt;=5,A3600&lt;=9),INDEX(Demand!$C$3:$C$26,C3600),INDEX(Demand!$B$3:$B$26,C3600))</f>
        <v>900</v>
      </c>
      <c r="T3600" s="7">
        <f t="shared" si="511"/>
        <v>797.53696680736721</v>
      </c>
      <c r="U3600" s="7">
        <f t="shared" si="512"/>
        <v>0</v>
      </c>
    </row>
    <row r="3601" spans="1:21" x14ac:dyDescent="0.2">
      <c r="A3601" s="1">
        <v>5</v>
      </c>
      <c r="B3601" s="1">
        <v>30</v>
      </c>
      <c r="C3601" s="1">
        <v>17</v>
      </c>
      <c r="D3601">
        <v>16.2</v>
      </c>
      <c r="E3601">
        <v>10.6</v>
      </c>
      <c r="F3601">
        <v>69</v>
      </c>
      <c r="G3601">
        <v>133</v>
      </c>
      <c r="H3601">
        <v>0</v>
      </c>
      <c r="I3601">
        <v>133</v>
      </c>
      <c r="J3601" s="4">
        <f t="shared" si="507"/>
        <v>270.96015785623661</v>
      </c>
      <c r="K3601" s="4">
        <f t="shared" si="508"/>
        <v>28.024212919735085</v>
      </c>
      <c r="L3601" s="5">
        <f t="shared" si="504"/>
        <v>0</v>
      </c>
      <c r="M3601" s="5">
        <f t="shared" si="505"/>
        <v>5.9757870802649151</v>
      </c>
      <c r="N3601" s="6">
        <f t="shared" si="506"/>
        <v>0</v>
      </c>
      <c r="O3601" s="6">
        <f t="shared" si="509"/>
        <v>121.63099857491027</v>
      </c>
      <c r="P3601" s="6">
        <f>FORECAST(J3601,Inputs!$B$10:$B$18,Inputs!$A$10:$A$18)</f>
        <v>33.064445906076266</v>
      </c>
      <c r="Q3601" s="6">
        <f>IF(Inputs!$D$10="Yes",IF('Hourly Calcs'!P3601&gt;'Hourly Calcs'!K3601,'Hourly Calcs'!O3601,N3601+O3601),N3601+O3601)</f>
        <v>121.63099857491027</v>
      </c>
      <c r="R3601" s="12">
        <f t="shared" si="510"/>
        <v>577.99050522797359</v>
      </c>
      <c r="S3601" s="1">
        <f>IF(AND(A3601&gt;=5,A3601&lt;=9),INDEX(Demand!$C$3:$C$26,C3601),INDEX(Demand!$B$3:$B$26,C3601))</f>
        <v>900</v>
      </c>
      <c r="T3601" s="7">
        <f t="shared" si="511"/>
        <v>577.99050522797359</v>
      </c>
      <c r="U3601" s="7">
        <f t="shared" si="512"/>
        <v>0</v>
      </c>
    </row>
    <row r="3602" spans="1:21" x14ac:dyDescent="0.2">
      <c r="A3602" s="1">
        <v>5</v>
      </c>
      <c r="B3602" s="1">
        <v>30</v>
      </c>
      <c r="C3602" s="1">
        <v>18</v>
      </c>
      <c r="D3602">
        <v>16</v>
      </c>
      <c r="E3602">
        <v>10.4</v>
      </c>
      <c r="F3602">
        <v>69</v>
      </c>
      <c r="G3602">
        <v>80</v>
      </c>
      <c r="H3602">
        <v>0</v>
      </c>
      <c r="I3602">
        <v>80</v>
      </c>
      <c r="J3602" s="4">
        <f t="shared" si="507"/>
        <v>282.13629253657137</v>
      </c>
      <c r="K3602" s="4">
        <f t="shared" si="508"/>
        <v>18.629957031622681</v>
      </c>
      <c r="L3602" s="5">
        <f t="shared" si="504"/>
        <v>0</v>
      </c>
      <c r="M3602" s="5">
        <f t="shared" si="505"/>
        <v>15.370042968377319</v>
      </c>
      <c r="N3602" s="6">
        <f t="shared" si="506"/>
        <v>0</v>
      </c>
      <c r="O3602" s="6">
        <f t="shared" si="509"/>
        <v>73.161502902201661</v>
      </c>
      <c r="P3602" s="6">
        <f>FORECAST(J3602,Inputs!$B$10:$B$18,Inputs!$A$10:$A$18)</f>
        <v>33.167928634597878</v>
      </c>
      <c r="Q3602" s="6">
        <f>IF(Inputs!$D$10="Yes",IF('Hourly Calcs'!P3602&gt;'Hourly Calcs'!K3602,'Hourly Calcs'!O3602,N3602+O3602),N3602+O3602)</f>
        <v>73.161502902201661</v>
      </c>
      <c r="R3602" s="12">
        <f t="shared" si="510"/>
        <v>347.66346179126231</v>
      </c>
      <c r="S3602" s="1">
        <f>IF(AND(A3602&gt;=5,A3602&lt;=9),INDEX(Demand!$C$3:$C$26,C3602),INDEX(Demand!$B$3:$B$26,C3602))</f>
        <v>900</v>
      </c>
      <c r="T3602" s="7">
        <f t="shared" si="511"/>
        <v>347.66346179126231</v>
      </c>
      <c r="U3602" s="7">
        <f t="shared" si="512"/>
        <v>0</v>
      </c>
    </row>
    <row r="3603" spans="1:21" x14ac:dyDescent="0.2">
      <c r="A3603" s="1">
        <v>5</v>
      </c>
      <c r="B3603" s="1">
        <v>30</v>
      </c>
      <c r="C3603" s="1">
        <v>19</v>
      </c>
      <c r="D3603">
        <v>15.7</v>
      </c>
      <c r="E3603">
        <v>10.6</v>
      </c>
      <c r="F3603">
        <v>72</v>
      </c>
      <c r="G3603">
        <v>33</v>
      </c>
      <c r="H3603">
        <v>0</v>
      </c>
      <c r="I3603">
        <v>33</v>
      </c>
      <c r="J3603" s="4">
        <f t="shared" si="507"/>
        <v>293.05869487558107</v>
      </c>
      <c r="K3603" s="4">
        <f t="shared" si="508"/>
        <v>9.6430612432108234</v>
      </c>
      <c r="L3603" s="5">
        <f t="shared" si="504"/>
        <v>0</v>
      </c>
      <c r="M3603" s="5">
        <f t="shared" si="505"/>
        <v>24.356938756789177</v>
      </c>
      <c r="N3603" s="6">
        <f t="shared" si="506"/>
        <v>0</v>
      </c>
      <c r="O3603" s="6">
        <f t="shared" si="509"/>
        <v>30.179119947158188</v>
      </c>
      <c r="P3603" s="6">
        <f>FORECAST(J3603,Inputs!$B$10:$B$18,Inputs!$A$10:$A$18)</f>
        <v>33.269061989588714</v>
      </c>
      <c r="Q3603" s="6">
        <f>IF(Inputs!$D$10="Yes",IF('Hourly Calcs'!P3603&gt;'Hourly Calcs'!K3603,'Hourly Calcs'!O3603,N3603+O3603),N3603+O3603)</f>
        <v>30.179119947158188</v>
      </c>
      <c r="R3603" s="12">
        <f t="shared" si="510"/>
        <v>143.4111779888957</v>
      </c>
      <c r="S3603" s="1">
        <f>IF(AND(A3603&gt;=5,A3603&lt;=9),INDEX(Demand!$C$3:$C$26,C3603),INDEX(Demand!$B$3:$B$26,C3603))</f>
        <v>900</v>
      </c>
      <c r="T3603" s="7">
        <f t="shared" si="511"/>
        <v>143.4111779888957</v>
      </c>
      <c r="U3603" s="7">
        <f t="shared" si="512"/>
        <v>0</v>
      </c>
    </row>
    <row r="3604" spans="1:21" x14ac:dyDescent="0.2">
      <c r="A3604" s="1">
        <v>5</v>
      </c>
      <c r="B3604" s="1">
        <v>30</v>
      </c>
      <c r="C3604" s="1">
        <v>20</v>
      </c>
      <c r="D3604">
        <v>15.5</v>
      </c>
      <c r="E3604">
        <v>10.8</v>
      </c>
      <c r="F3604">
        <v>74</v>
      </c>
      <c r="G3604">
        <v>5</v>
      </c>
      <c r="H3604">
        <v>0</v>
      </c>
      <c r="I3604">
        <v>5</v>
      </c>
      <c r="J3604" s="4">
        <f t="shared" si="507"/>
        <v>304.27008866601932</v>
      </c>
      <c r="K3604" s="4">
        <f t="shared" si="508"/>
        <v>1.5772205103135946</v>
      </c>
      <c r="L3604" s="5">
        <f t="shared" si="504"/>
        <v>0</v>
      </c>
      <c r="M3604" s="5">
        <f t="shared" si="505"/>
        <v>32.422779489686405</v>
      </c>
      <c r="N3604" s="6">
        <f t="shared" si="506"/>
        <v>0</v>
      </c>
      <c r="O3604" s="6">
        <f t="shared" si="509"/>
        <v>4.5725939313876038</v>
      </c>
      <c r="P3604" s="6">
        <f>FORECAST(J3604,Inputs!$B$10:$B$18,Inputs!$A$10:$A$18)</f>
        <v>33.372871191352026</v>
      </c>
      <c r="Q3604" s="6">
        <f>IF(Inputs!$D$10="Yes",IF('Hourly Calcs'!P3604&gt;'Hourly Calcs'!K3604,'Hourly Calcs'!O3604,N3604+O3604),N3604+O3604)</f>
        <v>4.5725939313876038</v>
      </c>
      <c r="R3604" s="12">
        <f t="shared" si="510"/>
        <v>21.728966361953894</v>
      </c>
      <c r="S3604" s="1">
        <f>IF(AND(A3604&gt;=5,A3604&lt;=9),INDEX(Demand!$C$3:$C$26,C3604),INDEX(Demand!$B$3:$B$26,C3604))</f>
        <v>800</v>
      </c>
      <c r="T3604" s="7">
        <f t="shared" si="511"/>
        <v>21.728966361953894</v>
      </c>
      <c r="U3604" s="7">
        <f t="shared" si="512"/>
        <v>0</v>
      </c>
    </row>
    <row r="3605" spans="1:21" x14ac:dyDescent="0.2">
      <c r="A3605" s="1">
        <v>5</v>
      </c>
      <c r="B3605" s="1">
        <v>30</v>
      </c>
      <c r="C3605" s="1">
        <v>21</v>
      </c>
      <c r="D3605">
        <v>15.4</v>
      </c>
      <c r="E3605">
        <v>10.9</v>
      </c>
      <c r="F3605">
        <v>75</v>
      </c>
      <c r="G3605">
        <v>0</v>
      </c>
      <c r="H3605">
        <v>0</v>
      </c>
      <c r="I3605">
        <v>0</v>
      </c>
      <c r="J3605" s="4">
        <f t="shared" si="507"/>
        <v>316.16651438547092</v>
      </c>
      <c r="K3605" s="4">
        <f t="shared" si="508"/>
        <v>-5.9482702749053971</v>
      </c>
      <c r="L3605" s="5">
        <f t="shared" si="504"/>
        <v>0</v>
      </c>
      <c r="M3605" s="5">
        <f t="shared" si="505"/>
        <v>0</v>
      </c>
      <c r="N3605" s="6">
        <f t="shared" si="506"/>
        <v>0</v>
      </c>
      <c r="O3605" s="6">
        <f t="shared" si="509"/>
        <v>0</v>
      </c>
      <c r="P3605" s="6">
        <f>FORECAST(J3605,Inputs!$B$10:$B$18,Inputs!$A$10:$A$18)</f>
        <v>33.483023281346952</v>
      </c>
      <c r="Q3605" s="6">
        <f>IF(Inputs!$D$10="Yes",IF('Hourly Calcs'!P3605&gt;'Hourly Calcs'!K3605,'Hourly Calcs'!O3605,N3605+O3605),N3605+O3605)</f>
        <v>0</v>
      </c>
      <c r="R3605" s="12">
        <f t="shared" si="510"/>
        <v>0</v>
      </c>
      <c r="S3605" s="1">
        <f>IF(AND(A3605&gt;=5,A3605&lt;=9),INDEX(Demand!$C$3:$C$26,C3605),INDEX(Demand!$B$3:$B$26,C3605))</f>
        <v>700</v>
      </c>
      <c r="T3605" s="7">
        <f t="shared" si="511"/>
        <v>0</v>
      </c>
      <c r="U3605" s="7">
        <f t="shared" si="512"/>
        <v>0</v>
      </c>
    </row>
    <row r="3606" spans="1:21" x14ac:dyDescent="0.2">
      <c r="A3606" s="1">
        <v>5</v>
      </c>
      <c r="B3606" s="1">
        <v>30</v>
      </c>
      <c r="C3606" s="1">
        <v>22</v>
      </c>
      <c r="D3606">
        <v>15.3</v>
      </c>
      <c r="E3606">
        <v>11.1</v>
      </c>
      <c r="F3606">
        <v>76</v>
      </c>
      <c r="G3606">
        <v>0</v>
      </c>
      <c r="H3606">
        <v>0</v>
      </c>
      <c r="I3606">
        <v>0</v>
      </c>
      <c r="J3606" s="4">
        <f t="shared" si="507"/>
        <v>328.98624748046814</v>
      </c>
      <c r="K3606" s="4">
        <f t="shared" si="508"/>
        <v>-11.738073556672035</v>
      </c>
      <c r="L3606" s="5">
        <f t="shared" si="504"/>
        <v>0</v>
      </c>
      <c r="M3606" s="5">
        <f t="shared" si="505"/>
        <v>0</v>
      </c>
      <c r="N3606" s="6">
        <f t="shared" si="506"/>
        <v>0</v>
      </c>
      <c r="O3606" s="6">
        <f t="shared" si="509"/>
        <v>0</v>
      </c>
      <c r="P3606" s="6">
        <f>FORECAST(J3606,Inputs!$B$10:$B$18,Inputs!$A$10:$A$18)</f>
        <v>33.601724513708035</v>
      </c>
      <c r="Q3606" s="6">
        <f>IF(Inputs!$D$10="Yes",IF('Hourly Calcs'!P3606&gt;'Hourly Calcs'!K3606,'Hourly Calcs'!O3606,N3606+O3606),N3606+O3606)</f>
        <v>0</v>
      </c>
      <c r="R3606" s="12">
        <f t="shared" si="510"/>
        <v>0</v>
      </c>
      <c r="S3606" s="1">
        <f>IF(AND(A3606&gt;=5,A3606&lt;=9),INDEX(Demand!$C$3:$C$26,C3606),INDEX(Demand!$B$3:$B$26,C3606))</f>
        <v>600</v>
      </c>
      <c r="T3606" s="7">
        <f t="shared" si="511"/>
        <v>0</v>
      </c>
      <c r="U3606" s="7">
        <f t="shared" si="512"/>
        <v>0</v>
      </c>
    </row>
    <row r="3607" spans="1:21" x14ac:dyDescent="0.2">
      <c r="A3607" s="1">
        <v>5</v>
      </c>
      <c r="B3607" s="1">
        <v>30</v>
      </c>
      <c r="C3607" s="1">
        <v>23</v>
      </c>
      <c r="D3607">
        <v>15.3</v>
      </c>
      <c r="E3607">
        <v>11.2</v>
      </c>
      <c r="F3607">
        <v>77</v>
      </c>
      <c r="G3607">
        <v>0</v>
      </c>
      <c r="H3607">
        <v>0</v>
      </c>
      <c r="I3607">
        <v>0</v>
      </c>
      <c r="J3607" s="4">
        <f t="shared" si="507"/>
        <v>342.73997589046689</v>
      </c>
      <c r="K3607" s="4">
        <f t="shared" si="508"/>
        <v>-15.622984512410085</v>
      </c>
      <c r="L3607" s="5">
        <f t="shared" si="504"/>
        <v>0</v>
      </c>
      <c r="M3607" s="5">
        <f t="shared" si="505"/>
        <v>0</v>
      </c>
      <c r="N3607" s="6">
        <f t="shared" si="506"/>
        <v>0</v>
      </c>
      <c r="O3607" s="6">
        <f t="shared" si="509"/>
        <v>0</v>
      </c>
      <c r="P3607" s="6">
        <f>FORECAST(J3607,Inputs!$B$10:$B$18,Inputs!$A$10:$A$18)</f>
        <v>33.729073850837651</v>
      </c>
      <c r="Q3607" s="6">
        <f>IF(Inputs!$D$10="Yes",IF('Hourly Calcs'!P3607&gt;'Hourly Calcs'!K3607,'Hourly Calcs'!O3607,N3607+O3607),N3607+O3607)</f>
        <v>0</v>
      </c>
      <c r="R3607" s="12">
        <f t="shared" si="510"/>
        <v>0</v>
      </c>
      <c r="S3607" s="1">
        <f>IF(AND(A3607&gt;=5,A3607&lt;=9),INDEX(Demand!$C$3:$C$26,C3607),INDEX(Demand!$B$3:$B$26,C3607))</f>
        <v>500</v>
      </c>
      <c r="T3607" s="7">
        <f t="shared" si="511"/>
        <v>0</v>
      </c>
      <c r="U3607" s="7">
        <f t="shared" si="512"/>
        <v>0</v>
      </c>
    </row>
    <row r="3608" spans="1:21" x14ac:dyDescent="0.2">
      <c r="A3608" s="1">
        <v>5</v>
      </c>
      <c r="B3608" s="1">
        <v>30</v>
      </c>
      <c r="C3608" s="1">
        <v>24</v>
      </c>
      <c r="D3608">
        <v>15.4</v>
      </c>
      <c r="E3608">
        <v>11.5</v>
      </c>
      <c r="F3608">
        <v>78</v>
      </c>
      <c r="G3608">
        <v>0</v>
      </c>
      <c r="H3608">
        <v>0</v>
      </c>
      <c r="I3608">
        <v>0</v>
      </c>
      <c r="J3608" s="4">
        <f t="shared" si="507"/>
        <v>357.14420155371477</v>
      </c>
      <c r="K3608" s="4">
        <f t="shared" si="508"/>
        <v>-17.278493729330435</v>
      </c>
      <c r="L3608" s="5">
        <f t="shared" si="504"/>
        <v>0</v>
      </c>
      <c r="M3608" s="5">
        <f t="shared" si="505"/>
        <v>0</v>
      </c>
      <c r="N3608" s="6">
        <f t="shared" si="506"/>
        <v>0</v>
      </c>
      <c r="O3608" s="6">
        <f t="shared" si="509"/>
        <v>0</v>
      </c>
      <c r="P3608" s="6">
        <f>FORECAST(J3608,Inputs!$B$10:$B$18,Inputs!$A$10:$A$18)</f>
        <v>33.862446310682543</v>
      </c>
      <c r="Q3608" s="6">
        <f>IF(Inputs!$D$10="Yes",IF('Hourly Calcs'!P3608&gt;'Hourly Calcs'!K3608,'Hourly Calcs'!O3608,N3608+O3608),N3608+O3608)</f>
        <v>0</v>
      </c>
      <c r="R3608" s="12">
        <f t="shared" si="510"/>
        <v>0</v>
      </c>
      <c r="S3608" s="1">
        <f>IF(AND(A3608&gt;=5,A3608&lt;=9),INDEX(Demand!$C$3:$C$26,C3608),INDEX(Demand!$B$3:$B$26,C3608))</f>
        <v>400</v>
      </c>
      <c r="T3608" s="7">
        <f t="shared" si="511"/>
        <v>0</v>
      </c>
      <c r="U3608" s="7">
        <f t="shared" si="512"/>
        <v>0</v>
      </c>
    </row>
    <row r="3609" spans="1:21" x14ac:dyDescent="0.2">
      <c r="A3609" s="1">
        <v>5</v>
      </c>
      <c r="B3609" s="1">
        <v>31</v>
      </c>
      <c r="C3609" s="1">
        <v>1</v>
      </c>
      <c r="D3609">
        <v>15.5</v>
      </c>
      <c r="E3609">
        <v>12.1</v>
      </c>
      <c r="F3609">
        <v>80</v>
      </c>
      <c r="G3609">
        <v>0</v>
      </c>
      <c r="H3609">
        <v>0</v>
      </c>
      <c r="I3609">
        <v>0</v>
      </c>
      <c r="J3609" s="4">
        <f t="shared" si="507"/>
        <v>11.664953363326163</v>
      </c>
      <c r="K3609" s="4">
        <f t="shared" si="508"/>
        <v>-16.541975687916448</v>
      </c>
      <c r="L3609" s="5">
        <f t="shared" si="504"/>
        <v>0</v>
      </c>
      <c r="M3609" s="5">
        <f t="shared" si="505"/>
        <v>0</v>
      </c>
      <c r="N3609" s="6">
        <f t="shared" si="506"/>
        <v>0</v>
      </c>
      <c r="O3609" s="6">
        <f t="shared" si="509"/>
        <v>0</v>
      </c>
      <c r="P3609" s="6">
        <f>FORECAST(J3609,Inputs!$B$10:$B$18,Inputs!$A$10:$A$18)</f>
        <v>30.663564382993759</v>
      </c>
      <c r="Q3609" s="6">
        <f>IF(Inputs!$D$10="Yes",IF('Hourly Calcs'!P3609&gt;'Hourly Calcs'!K3609,'Hourly Calcs'!O3609,N3609+O3609),N3609+O3609)</f>
        <v>0</v>
      </c>
      <c r="R3609" s="12">
        <f t="shared" si="510"/>
        <v>0</v>
      </c>
      <c r="S3609" s="1">
        <f>IF(AND(A3609&gt;=5,A3609&lt;=9),INDEX(Demand!$C$3:$C$26,C3609),INDEX(Demand!$B$3:$B$26,C3609))</f>
        <v>350</v>
      </c>
      <c r="T3609" s="7">
        <f t="shared" si="511"/>
        <v>0</v>
      </c>
      <c r="U3609" s="7">
        <f t="shared" si="512"/>
        <v>0</v>
      </c>
    </row>
    <row r="3610" spans="1:21" x14ac:dyDescent="0.2">
      <c r="A3610" s="1">
        <v>5</v>
      </c>
      <c r="B3610" s="1">
        <v>31</v>
      </c>
      <c r="C3610" s="1">
        <v>2</v>
      </c>
      <c r="D3610">
        <v>13.5</v>
      </c>
      <c r="E3610">
        <v>11.8</v>
      </c>
      <c r="F3610">
        <v>89</v>
      </c>
      <c r="G3610">
        <v>0</v>
      </c>
      <c r="H3610">
        <v>0</v>
      </c>
      <c r="I3610">
        <v>0</v>
      </c>
      <c r="J3610" s="4">
        <f t="shared" si="507"/>
        <v>25.71892680781454</v>
      </c>
      <c r="K3610" s="4">
        <f t="shared" si="508"/>
        <v>-13.48738906367997</v>
      </c>
      <c r="L3610" s="5">
        <f t="shared" si="504"/>
        <v>0</v>
      </c>
      <c r="M3610" s="5">
        <f t="shared" si="505"/>
        <v>0</v>
      </c>
      <c r="N3610" s="6">
        <f t="shared" si="506"/>
        <v>0</v>
      </c>
      <c r="O3610" s="6">
        <f t="shared" si="509"/>
        <v>0</v>
      </c>
      <c r="P3610" s="6">
        <f>FORECAST(J3610,Inputs!$B$10:$B$18,Inputs!$A$10:$A$18)</f>
        <v>30.793693766739022</v>
      </c>
      <c r="Q3610" s="6">
        <f>IF(Inputs!$D$10="Yes",IF('Hourly Calcs'!P3610&gt;'Hourly Calcs'!K3610,'Hourly Calcs'!O3610,N3610+O3610),N3610+O3610)</f>
        <v>0</v>
      </c>
      <c r="R3610" s="12">
        <f t="shared" si="510"/>
        <v>0</v>
      </c>
      <c r="S3610" s="1">
        <f>IF(AND(A3610&gt;=5,A3610&lt;=9),INDEX(Demand!$C$3:$C$26,C3610),INDEX(Demand!$B$3:$B$26,C3610))</f>
        <v>350</v>
      </c>
      <c r="T3610" s="7">
        <f t="shared" si="511"/>
        <v>0</v>
      </c>
      <c r="U3610" s="7">
        <f t="shared" si="512"/>
        <v>0</v>
      </c>
    </row>
    <row r="3611" spans="1:21" x14ac:dyDescent="0.2">
      <c r="A3611" s="1">
        <v>5</v>
      </c>
      <c r="B3611" s="1">
        <v>31</v>
      </c>
      <c r="C3611" s="1">
        <v>3</v>
      </c>
      <c r="D3611">
        <v>13.8</v>
      </c>
      <c r="E3611">
        <v>12</v>
      </c>
      <c r="F3611">
        <v>89</v>
      </c>
      <c r="G3611">
        <v>0</v>
      </c>
      <c r="H3611">
        <v>0</v>
      </c>
      <c r="I3611">
        <v>0</v>
      </c>
      <c r="J3611" s="4">
        <f t="shared" si="507"/>
        <v>38.911033921896347</v>
      </c>
      <c r="K3611" s="4">
        <f t="shared" si="508"/>
        <v>-8.3918985811550044</v>
      </c>
      <c r="L3611" s="5">
        <f t="shared" si="504"/>
        <v>0</v>
      </c>
      <c r="M3611" s="5">
        <f t="shared" si="505"/>
        <v>0</v>
      </c>
      <c r="N3611" s="6">
        <f t="shared" si="506"/>
        <v>0</v>
      </c>
      <c r="O3611" s="6">
        <f t="shared" si="509"/>
        <v>0</v>
      </c>
      <c r="P3611" s="6">
        <f>FORECAST(J3611,Inputs!$B$10:$B$18,Inputs!$A$10:$A$18)</f>
        <v>30.915842906684222</v>
      </c>
      <c r="Q3611" s="6">
        <f>IF(Inputs!$D$10="Yes",IF('Hourly Calcs'!P3611&gt;'Hourly Calcs'!K3611,'Hourly Calcs'!O3611,N3611+O3611),N3611+O3611)</f>
        <v>0</v>
      </c>
      <c r="R3611" s="12">
        <f t="shared" si="510"/>
        <v>0</v>
      </c>
      <c r="S3611" s="1">
        <f>IF(AND(A3611&gt;=5,A3611&lt;=9),INDEX(Demand!$C$3:$C$26,C3611),INDEX(Demand!$B$3:$B$26,C3611))</f>
        <v>350</v>
      </c>
      <c r="T3611" s="7">
        <f t="shared" si="511"/>
        <v>0</v>
      </c>
      <c r="U3611" s="7">
        <f t="shared" si="512"/>
        <v>0</v>
      </c>
    </row>
    <row r="3612" spans="1:21" x14ac:dyDescent="0.2">
      <c r="A3612" s="1">
        <v>5</v>
      </c>
      <c r="B3612" s="1">
        <v>31</v>
      </c>
      <c r="C3612" s="1">
        <v>4</v>
      </c>
      <c r="D3612">
        <v>14.1</v>
      </c>
      <c r="E3612">
        <v>12.4</v>
      </c>
      <c r="F3612">
        <v>89</v>
      </c>
      <c r="G3612">
        <v>0</v>
      </c>
      <c r="H3612">
        <v>0</v>
      </c>
      <c r="I3612">
        <v>0</v>
      </c>
      <c r="J3612" s="4">
        <f t="shared" si="507"/>
        <v>51.142063123648654</v>
      </c>
      <c r="K3612" s="4">
        <f t="shared" si="508"/>
        <v>-1.5204077902577069</v>
      </c>
      <c r="L3612" s="5">
        <f t="shared" si="504"/>
        <v>0</v>
      </c>
      <c r="M3612" s="5">
        <f t="shared" si="505"/>
        <v>0</v>
      </c>
      <c r="N3612" s="6">
        <f t="shared" si="506"/>
        <v>0</v>
      </c>
      <c r="O3612" s="6">
        <f t="shared" si="509"/>
        <v>0</v>
      </c>
      <c r="P3612" s="6">
        <f>FORECAST(J3612,Inputs!$B$10:$B$18,Inputs!$A$10:$A$18)</f>
        <v>31.02909317707082</v>
      </c>
      <c r="Q3612" s="6">
        <f>IF(Inputs!$D$10="Yes",IF('Hourly Calcs'!P3612&gt;'Hourly Calcs'!K3612,'Hourly Calcs'!O3612,N3612+O3612),N3612+O3612)</f>
        <v>0</v>
      </c>
      <c r="R3612" s="12">
        <f t="shared" si="510"/>
        <v>0</v>
      </c>
      <c r="S3612" s="1">
        <f>IF(AND(A3612&gt;=5,A3612&lt;=9),INDEX(Demand!$C$3:$C$26,C3612),INDEX(Demand!$B$3:$B$26,C3612))</f>
        <v>350</v>
      </c>
      <c r="T3612" s="7">
        <f t="shared" si="511"/>
        <v>0</v>
      </c>
      <c r="U3612" s="7">
        <f t="shared" si="512"/>
        <v>0</v>
      </c>
    </row>
    <row r="3613" spans="1:21" x14ac:dyDescent="0.2">
      <c r="A3613" s="1">
        <v>5</v>
      </c>
      <c r="B3613" s="1">
        <v>31</v>
      </c>
      <c r="C3613" s="1">
        <v>5</v>
      </c>
      <c r="D3613">
        <v>13.4</v>
      </c>
      <c r="E3613">
        <v>12.3</v>
      </c>
      <c r="F3613">
        <v>93</v>
      </c>
      <c r="G3613">
        <v>10</v>
      </c>
      <c r="H3613">
        <v>0</v>
      </c>
      <c r="I3613">
        <v>10</v>
      </c>
      <c r="J3613" s="4">
        <f t="shared" si="507"/>
        <v>62.571779491091874</v>
      </c>
      <c r="K3613" s="4">
        <f t="shared" si="508"/>
        <v>6.3667892953802578</v>
      </c>
      <c r="L3613" s="5">
        <f t="shared" si="504"/>
        <v>0</v>
      </c>
      <c r="M3613" s="5">
        <f t="shared" si="505"/>
        <v>27.633210704619742</v>
      </c>
      <c r="N3613" s="6">
        <f t="shared" si="506"/>
        <v>0</v>
      </c>
      <c r="O3613" s="6">
        <f t="shared" si="509"/>
        <v>9.1451878627752077</v>
      </c>
      <c r="P3613" s="6">
        <f>FORECAST(J3613,Inputs!$B$10:$B$18,Inputs!$A$10:$A$18)</f>
        <v>31.134923884176775</v>
      </c>
      <c r="Q3613" s="6">
        <f>IF(Inputs!$D$10="Yes",IF('Hourly Calcs'!P3613&gt;'Hourly Calcs'!K3613,'Hourly Calcs'!O3613,N3613+O3613),N3613+O3613)</f>
        <v>9.1451878627752077</v>
      </c>
      <c r="R3613" s="12">
        <f t="shared" si="510"/>
        <v>43.457932723907788</v>
      </c>
      <c r="S3613" s="1">
        <f>IF(AND(A3613&gt;=5,A3613&lt;=9),INDEX(Demand!$C$3:$C$26,C3613),INDEX(Demand!$B$3:$B$26,C3613))</f>
        <v>350</v>
      </c>
      <c r="T3613" s="7">
        <f t="shared" si="511"/>
        <v>43.457932723907788</v>
      </c>
      <c r="U3613" s="7">
        <f t="shared" si="512"/>
        <v>0</v>
      </c>
    </row>
    <row r="3614" spans="1:21" x14ac:dyDescent="0.2">
      <c r="A3614" s="1">
        <v>5</v>
      </c>
      <c r="B3614" s="1">
        <v>31</v>
      </c>
      <c r="C3614" s="1">
        <v>6</v>
      </c>
      <c r="D3614">
        <v>15.4</v>
      </c>
      <c r="E3614">
        <v>13.7</v>
      </c>
      <c r="F3614">
        <v>90</v>
      </c>
      <c r="G3614">
        <v>51</v>
      </c>
      <c r="H3614">
        <v>0</v>
      </c>
      <c r="I3614">
        <v>51</v>
      </c>
      <c r="J3614" s="4">
        <f t="shared" si="507"/>
        <v>73.539636473215609</v>
      </c>
      <c r="K3614" s="4">
        <f t="shared" si="508"/>
        <v>15.089717696851878</v>
      </c>
      <c r="L3614" s="5">
        <f t="shared" si="504"/>
        <v>0</v>
      </c>
      <c r="M3614" s="5">
        <f t="shared" si="505"/>
        <v>18.910282303148122</v>
      </c>
      <c r="N3614" s="6">
        <f t="shared" si="506"/>
        <v>0</v>
      </c>
      <c r="O3614" s="6">
        <f t="shared" si="509"/>
        <v>46.640458100153559</v>
      </c>
      <c r="P3614" s="6">
        <f>FORECAST(J3614,Inputs!$B$10:$B$18,Inputs!$A$10:$A$18)</f>
        <v>31.236478115492734</v>
      </c>
      <c r="Q3614" s="6">
        <f>IF(Inputs!$D$10="Yes",IF('Hourly Calcs'!P3614&gt;'Hourly Calcs'!K3614,'Hourly Calcs'!O3614,N3614+O3614),N3614+O3614)</f>
        <v>46.640458100153559</v>
      </c>
      <c r="R3614" s="12">
        <f t="shared" si="510"/>
        <v>221.63545689192969</v>
      </c>
      <c r="S3614" s="1">
        <f>IF(AND(A3614&gt;=5,A3614&lt;=9),INDEX(Demand!$C$3:$C$26,C3614),INDEX(Demand!$B$3:$B$26,C3614))</f>
        <v>350</v>
      </c>
      <c r="T3614" s="7">
        <f t="shared" si="511"/>
        <v>221.63545689192969</v>
      </c>
      <c r="U3614" s="7">
        <f t="shared" si="512"/>
        <v>0</v>
      </c>
    </row>
    <row r="3615" spans="1:21" x14ac:dyDescent="0.2">
      <c r="A3615" s="1">
        <v>5</v>
      </c>
      <c r="B3615" s="1">
        <v>31</v>
      </c>
      <c r="C3615" s="1">
        <v>7</v>
      </c>
      <c r="D3615">
        <v>16.8</v>
      </c>
      <c r="E3615">
        <v>14</v>
      </c>
      <c r="F3615">
        <v>84</v>
      </c>
      <c r="G3615">
        <v>232</v>
      </c>
      <c r="H3615">
        <v>170</v>
      </c>
      <c r="I3615">
        <v>173</v>
      </c>
      <c r="J3615" s="4">
        <f t="shared" si="507"/>
        <v>84.526951758409723</v>
      </c>
      <c r="K3615" s="4">
        <f t="shared" si="508"/>
        <v>24.375631425249253</v>
      </c>
      <c r="L3615" s="5">
        <f t="shared" si="504"/>
        <v>80.473048241590277</v>
      </c>
      <c r="M3615" s="5">
        <f t="shared" si="505"/>
        <v>9.624368574750747</v>
      </c>
      <c r="N3615" s="6">
        <f t="shared" si="506"/>
        <v>72.498302132405669</v>
      </c>
      <c r="O3615" s="6">
        <f t="shared" si="509"/>
        <v>158.21175002601109</v>
      </c>
      <c r="P3615" s="6">
        <f>FORECAST(J3615,Inputs!$B$10:$B$18,Inputs!$A$10:$A$18)</f>
        <v>31.338212516281569</v>
      </c>
      <c r="Q3615" s="6">
        <f>IF(Inputs!$D$10="Yes",IF('Hourly Calcs'!P3615&gt;'Hourly Calcs'!K3615,'Hourly Calcs'!O3615,N3615+O3615),N3615+O3615)</f>
        <v>158.21175002601109</v>
      </c>
      <c r="R3615" s="12">
        <f t="shared" si="510"/>
        <v>751.82223612360463</v>
      </c>
      <c r="S3615" s="1">
        <f>IF(AND(A3615&gt;=5,A3615&lt;=9),INDEX(Demand!$C$3:$C$26,C3615),INDEX(Demand!$B$3:$B$26,C3615))</f>
        <v>350</v>
      </c>
      <c r="T3615" s="7">
        <f t="shared" si="511"/>
        <v>350</v>
      </c>
      <c r="U3615" s="7">
        <f t="shared" si="512"/>
        <v>401.82223612360463</v>
      </c>
    </row>
    <row r="3616" spans="1:21" x14ac:dyDescent="0.2">
      <c r="A3616" s="1">
        <v>5</v>
      </c>
      <c r="B3616" s="1">
        <v>31</v>
      </c>
      <c r="C3616" s="1">
        <v>8</v>
      </c>
      <c r="D3616">
        <v>17.8</v>
      </c>
      <c r="E3616">
        <v>14.7</v>
      </c>
      <c r="F3616">
        <v>82</v>
      </c>
      <c r="G3616">
        <v>407</v>
      </c>
      <c r="H3616">
        <v>487</v>
      </c>
      <c r="I3616">
        <v>164</v>
      </c>
      <c r="J3616" s="4">
        <f t="shared" si="507"/>
        <v>96.193605868660043</v>
      </c>
      <c r="K3616" s="4">
        <f t="shared" si="508"/>
        <v>33.845648861513332</v>
      </c>
      <c r="L3616" s="5">
        <f t="shared" si="504"/>
        <v>68.806394131339957</v>
      </c>
      <c r="M3616" s="5">
        <f t="shared" si="505"/>
        <v>0.15435113848666759</v>
      </c>
      <c r="N3616" s="6">
        <f t="shared" si="506"/>
        <v>306.63498330831584</v>
      </c>
      <c r="O3616" s="6">
        <f t="shared" si="509"/>
        <v>149.98108094951343</v>
      </c>
      <c r="P3616" s="6">
        <f>FORECAST(J3616,Inputs!$B$10:$B$18,Inputs!$A$10:$A$18)</f>
        <v>31.446237091376481</v>
      </c>
      <c r="Q3616" s="6">
        <f>IF(Inputs!$D$10="Yes",IF('Hourly Calcs'!P3616&gt;'Hourly Calcs'!K3616,'Hourly Calcs'!O3616,N3616+O3616),N3616+O3616)</f>
        <v>456.61606425782929</v>
      </c>
      <c r="R3616" s="12">
        <f t="shared" si="510"/>
        <v>2169.8395373532048</v>
      </c>
      <c r="S3616" s="1">
        <f>IF(AND(A3616&gt;=5,A3616&lt;=9),INDEX(Demand!$C$3:$C$26,C3616),INDEX(Demand!$B$3:$B$26,C3616))</f>
        <v>350</v>
      </c>
      <c r="T3616" s="7">
        <f t="shared" si="511"/>
        <v>350</v>
      </c>
      <c r="U3616" s="7">
        <f t="shared" si="512"/>
        <v>1819.8395373532048</v>
      </c>
    </row>
    <row r="3617" spans="1:21" x14ac:dyDescent="0.2">
      <c r="A3617" s="1">
        <v>5</v>
      </c>
      <c r="B3617" s="1">
        <v>31</v>
      </c>
      <c r="C3617" s="1">
        <v>9</v>
      </c>
      <c r="D3617">
        <v>18.399999999999999</v>
      </c>
      <c r="E3617">
        <v>15</v>
      </c>
      <c r="F3617">
        <v>81</v>
      </c>
      <c r="G3617">
        <v>576</v>
      </c>
      <c r="H3617">
        <v>668</v>
      </c>
      <c r="I3617">
        <v>150</v>
      </c>
      <c r="J3617" s="4">
        <f t="shared" si="507"/>
        <v>109.50364403338175</v>
      </c>
      <c r="K3617" s="4">
        <f t="shared" si="508"/>
        <v>43.085315570359214</v>
      </c>
      <c r="L3617" s="5">
        <f t="shared" si="504"/>
        <v>55.496355966618253</v>
      </c>
      <c r="M3617" s="5">
        <f t="shared" si="505"/>
        <v>9.0853155703592137</v>
      </c>
      <c r="N3617" s="6">
        <f t="shared" si="506"/>
        <v>532.82745168831093</v>
      </c>
      <c r="O3617" s="6">
        <f t="shared" si="509"/>
        <v>137.17781794162812</v>
      </c>
      <c r="P3617" s="6">
        <f>FORECAST(J3617,Inputs!$B$10:$B$18,Inputs!$A$10:$A$18)</f>
        <v>31.569478185494273</v>
      </c>
      <c r="Q3617" s="6">
        <f>IF(Inputs!$D$10="Yes",IF('Hourly Calcs'!P3617&gt;'Hourly Calcs'!K3617,'Hourly Calcs'!O3617,N3617+O3617),N3617+O3617)</f>
        <v>670.00526962993899</v>
      </c>
      <c r="R3617" s="12">
        <f t="shared" si="510"/>
        <v>3183.86504128147</v>
      </c>
      <c r="S3617" s="1">
        <f>IF(AND(A3617&gt;=5,A3617&lt;=9),INDEX(Demand!$C$3:$C$26,C3617),INDEX(Demand!$B$3:$B$26,C3617))</f>
        <v>350</v>
      </c>
      <c r="T3617" s="7">
        <f t="shared" si="511"/>
        <v>350</v>
      </c>
      <c r="U3617" s="7">
        <f t="shared" si="512"/>
        <v>2833.86504128147</v>
      </c>
    </row>
    <row r="3618" spans="1:21" x14ac:dyDescent="0.2">
      <c r="A3618" s="1">
        <v>5</v>
      </c>
      <c r="B3618" s="1">
        <v>31</v>
      </c>
      <c r="C3618" s="1">
        <v>10</v>
      </c>
      <c r="D3618">
        <v>19.7</v>
      </c>
      <c r="E3618">
        <v>14.2</v>
      </c>
      <c r="F3618">
        <v>71</v>
      </c>
      <c r="G3618">
        <v>720</v>
      </c>
      <c r="H3618">
        <v>749</v>
      </c>
      <c r="I3618">
        <v>156</v>
      </c>
      <c r="J3618" s="4">
        <f t="shared" si="507"/>
        <v>125.92001590185052</v>
      </c>
      <c r="K3618" s="4">
        <f t="shared" si="508"/>
        <v>51.487269311241441</v>
      </c>
      <c r="L3618" s="5">
        <f t="shared" si="504"/>
        <v>39.079984098149481</v>
      </c>
      <c r="M3618" s="5">
        <f t="shared" si="505"/>
        <v>17.487269311241441</v>
      </c>
      <c r="N3618" s="6">
        <f t="shared" si="506"/>
        <v>688.32745306587208</v>
      </c>
      <c r="O3618" s="6">
        <f t="shared" si="509"/>
        <v>142.66493065929325</v>
      </c>
      <c r="P3618" s="6">
        <f>FORECAST(J3618,Inputs!$B$10:$B$18,Inputs!$A$10:$A$18)</f>
        <v>31.721481628720838</v>
      </c>
      <c r="Q3618" s="6">
        <f>IF(Inputs!$D$10="Yes",IF('Hourly Calcs'!P3618&gt;'Hourly Calcs'!K3618,'Hourly Calcs'!O3618,N3618+O3618),N3618+O3618)</f>
        <v>830.99238372516538</v>
      </c>
      <c r="R3618" s="12">
        <f t="shared" si="510"/>
        <v>3948.8758074619859</v>
      </c>
      <c r="S3618" s="1">
        <f>IF(AND(A3618&gt;=5,A3618&lt;=9),INDEX(Demand!$C$3:$C$26,C3618),INDEX(Demand!$B$3:$B$26,C3618))</f>
        <v>600</v>
      </c>
      <c r="T3618" s="7">
        <f t="shared" si="511"/>
        <v>600</v>
      </c>
      <c r="U3618" s="7">
        <f t="shared" si="512"/>
        <v>3348.8758074619859</v>
      </c>
    </row>
    <row r="3619" spans="1:21" x14ac:dyDescent="0.2">
      <c r="A3619" s="1">
        <v>5</v>
      </c>
      <c r="B3619" s="1">
        <v>31</v>
      </c>
      <c r="C3619" s="1">
        <v>11</v>
      </c>
      <c r="D3619">
        <v>18.5</v>
      </c>
      <c r="E3619">
        <v>13.6</v>
      </c>
      <c r="F3619">
        <v>73</v>
      </c>
      <c r="G3619">
        <v>825</v>
      </c>
      <c r="H3619">
        <v>818</v>
      </c>
      <c r="I3619">
        <v>142</v>
      </c>
      <c r="J3619" s="4">
        <f t="shared" si="507"/>
        <v>147.33425393124503</v>
      </c>
      <c r="K3619" s="4">
        <f t="shared" si="508"/>
        <v>58.029760637529478</v>
      </c>
      <c r="L3619" s="5">
        <f t="shared" ref="L3619:L3682" si="513">IF(ABS($B$5-J3619)&gt;90,0,ABS($B$5-J3619))</f>
        <v>17.66574606875497</v>
      </c>
      <c r="M3619" s="5">
        <f t="shared" ref="M3619:M3682" si="514">IF(K3619&gt;0,ABS($B$4-K3619),0)</f>
        <v>24.029760637529478</v>
      </c>
      <c r="N3619" s="6">
        <f t="shared" si="506"/>
        <v>806.06563189321105</v>
      </c>
      <c r="O3619" s="6">
        <f t="shared" si="509"/>
        <v>129.86166765140794</v>
      </c>
      <c r="P3619" s="6">
        <f>FORECAST(J3619,Inputs!$B$10:$B$18,Inputs!$A$10:$A$18)</f>
        <v>31.919761610474488</v>
      </c>
      <c r="Q3619" s="6">
        <f>IF(Inputs!$D$10="Yes",IF('Hourly Calcs'!P3619&gt;'Hourly Calcs'!K3619,'Hourly Calcs'!O3619,N3619+O3619),N3619+O3619)</f>
        <v>935.92729954461902</v>
      </c>
      <c r="R3619" s="12">
        <f t="shared" si="510"/>
        <v>4447.526527436029</v>
      </c>
      <c r="S3619" s="1">
        <f>IF(AND(A3619&gt;=5,A3619&lt;=9),INDEX(Demand!$C$3:$C$26,C3619),INDEX(Demand!$B$3:$B$26,C3619))</f>
        <v>600</v>
      </c>
      <c r="T3619" s="7">
        <f t="shared" si="511"/>
        <v>600</v>
      </c>
      <c r="U3619" s="7">
        <f t="shared" si="512"/>
        <v>3847.526527436029</v>
      </c>
    </row>
    <row r="3620" spans="1:21" x14ac:dyDescent="0.2">
      <c r="A3620" s="1">
        <v>5</v>
      </c>
      <c r="B3620" s="1">
        <v>31</v>
      </c>
      <c r="C3620" s="1">
        <v>12</v>
      </c>
      <c r="D3620">
        <v>17.3</v>
      </c>
      <c r="E3620">
        <v>13.2</v>
      </c>
      <c r="F3620">
        <v>77</v>
      </c>
      <c r="G3620">
        <v>882</v>
      </c>
      <c r="H3620">
        <v>833</v>
      </c>
      <c r="I3620">
        <v>150</v>
      </c>
      <c r="J3620" s="4">
        <f t="shared" si="507"/>
        <v>174.30530866726491</v>
      </c>
      <c r="K3620" s="4">
        <f t="shared" si="508"/>
        <v>61.182440294122529</v>
      </c>
      <c r="L3620" s="5">
        <f t="shared" si="513"/>
        <v>9.3053086672649101</v>
      </c>
      <c r="M3620" s="5">
        <f t="shared" si="514"/>
        <v>27.182440294122529</v>
      </c>
      <c r="N3620" s="6">
        <f t="shared" si="506"/>
        <v>826.64015865142267</v>
      </c>
      <c r="O3620" s="6">
        <f t="shared" si="509"/>
        <v>137.17781794162812</v>
      </c>
      <c r="P3620" s="6">
        <f>FORECAST(J3620,Inputs!$B$10:$B$18,Inputs!$A$10:$A$18)</f>
        <v>32.16949359877097</v>
      </c>
      <c r="Q3620" s="6">
        <f>IF(Inputs!$D$10="Yes",IF('Hourly Calcs'!P3620&gt;'Hourly Calcs'!K3620,'Hourly Calcs'!O3620,N3620+O3620),N3620+O3620)</f>
        <v>963.81797659305084</v>
      </c>
      <c r="R3620" s="12">
        <f t="shared" si="510"/>
        <v>4580.0630247701774</v>
      </c>
      <c r="S3620" s="1">
        <f>IF(AND(A3620&gt;=5,A3620&lt;=9),INDEX(Demand!$C$3:$C$26,C3620),INDEX(Demand!$B$3:$B$26,C3620))</f>
        <v>600</v>
      </c>
      <c r="T3620" s="7">
        <f t="shared" si="511"/>
        <v>600</v>
      </c>
      <c r="U3620" s="7">
        <f t="shared" si="512"/>
        <v>3980.0630247701774</v>
      </c>
    </row>
    <row r="3621" spans="1:21" x14ac:dyDescent="0.2">
      <c r="A3621" s="1">
        <v>5</v>
      </c>
      <c r="B3621" s="1">
        <v>31</v>
      </c>
      <c r="C3621" s="1">
        <v>13</v>
      </c>
      <c r="D3621">
        <v>17.600000000000001</v>
      </c>
      <c r="E3621">
        <v>13.4</v>
      </c>
      <c r="F3621">
        <v>76</v>
      </c>
      <c r="G3621">
        <v>887</v>
      </c>
      <c r="H3621">
        <v>833</v>
      </c>
      <c r="I3621">
        <v>151</v>
      </c>
      <c r="J3621" s="4">
        <f t="shared" si="507"/>
        <v>202.5908493041546</v>
      </c>
      <c r="K3621" s="4">
        <f t="shared" si="508"/>
        <v>59.778456213520656</v>
      </c>
      <c r="L3621" s="5">
        <f t="shared" si="513"/>
        <v>37.590849304154602</v>
      </c>
      <c r="M3621" s="5">
        <f t="shared" si="514"/>
        <v>25.778456213520656</v>
      </c>
      <c r="N3621" s="6">
        <f t="shared" si="506"/>
        <v>782.51199874954773</v>
      </c>
      <c r="O3621" s="6">
        <f t="shared" si="509"/>
        <v>138.09233672790563</v>
      </c>
      <c r="P3621" s="6">
        <f>FORECAST(J3621,Inputs!$B$10:$B$18,Inputs!$A$10:$A$18)</f>
        <v>32.431396752816241</v>
      </c>
      <c r="Q3621" s="6">
        <f>IF(Inputs!$D$10="Yes",IF('Hourly Calcs'!P3621&gt;'Hourly Calcs'!K3621,'Hourly Calcs'!O3621,N3621+O3621),N3621+O3621)</f>
        <v>920.60433547745333</v>
      </c>
      <c r="R3621" s="12">
        <f t="shared" si="510"/>
        <v>4374.7118021888582</v>
      </c>
      <c r="S3621" s="1">
        <f>IF(AND(A3621&gt;=5,A3621&lt;=9),INDEX(Demand!$C$3:$C$26,C3621),INDEX(Demand!$B$3:$B$26,C3621))</f>
        <v>600</v>
      </c>
      <c r="T3621" s="7">
        <f t="shared" si="511"/>
        <v>600</v>
      </c>
      <c r="U3621" s="7">
        <f t="shared" si="512"/>
        <v>3774.7118021888582</v>
      </c>
    </row>
    <row r="3622" spans="1:21" x14ac:dyDescent="0.2">
      <c r="A3622" s="1">
        <v>5</v>
      </c>
      <c r="B3622" s="1">
        <v>31</v>
      </c>
      <c r="C3622" s="1">
        <v>14</v>
      </c>
      <c r="D3622">
        <v>18.5</v>
      </c>
      <c r="E3622">
        <v>13.2</v>
      </c>
      <c r="F3622">
        <v>71</v>
      </c>
      <c r="G3622">
        <v>841</v>
      </c>
      <c r="H3622">
        <v>823</v>
      </c>
      <c r="I3622">
        <v>143</v>
      </c>
      <c r="J3622" s="4">
        <f t="shared" si="507"/>
        <v>226.34718006098672</v>
      </c>
      <c r="K3622" s="4">
        <f t="shared" si="508"/>
        <v>54.383696842776835</v>
      </c>
      <c r="L3622" s="5">
        <f t="shared" si="513"/>
        <v>61.347180060986716</v>
      </c>
      <c r="M3622" s="5">
        <f t="shared" si="514"/>
        <v>20.383696842776835</v>
      </c>
      <c r="N3622" s="6">
        <f t="shared" si="506"/>
        <v>683.17434203508185</v>
      </c>
      <c r="O3622" s="6">
        <f t="shared" si="509"/>
        <v>130.77618643768548</v>
      </c>
      <c r="P3622" s="6">
        <f>FORECAST(J3622,Inputs!$B$10:$B$18,Inputs!$A$10:$A$18)</f>
        <v>32.651362778342467</v>
      </c>
      <c r="Q3622" s="6">
        <f>IF(Inputs!$D$10="Yes",IF('Hourly Calcs'!P3622&gt;'Hourly Calcs'!K3622,'Hourly Calcs'!O3622,N3622+O3622),N3622+O3622)</f>
        <v>813.95052847276736</v>
      </c>
      <c r="R3622" s="12">
        <f t="shared" si="510"/>
        <v>3867.8929113025902</v>
      </c>
      <c r="S3622" s="1">
        <f>IF(AND(A3622&gt;=5,A3622&lt;=9),INDEX(Demand!$C$3:$C$26,C3622),INDEX(Demand!$B$3:$B$26,C3622))</f>
        <v>600</v>
      </c>
      <c r="T3622" s="7">
        <f t="shared" si="511"/>
        <v>600</v>
      </c>
      <c r="U3622" s="7">
        <f t="shared" si="512"/>
        <v>3267.8929113025902</v>
      </c>
    </row>
    <row r="3623" spans="1:21" x14ac:dyDescent="0.2">
      <c r="A3623" s="1">
        <v>5</v>
      </c>
      <c r="B3623" s="1">
        <v>31</v>
      </c>
      <c r="C3623" s="1">
        <v>15</v>
      </c>
      <c r="D3623">
        <v>19.100000000000001</v>
      </c>
      <c r="E3623">
        <v>13.7</v>
      </c>
      <c r="F3623">
        <v>71</v>
      </c>
      <c r="G3623">
        <v>745</v>
      </c>
      <c r="H3623">
        <v>793</v>
      </c>
      <c r="I3623">
        <v>133</v>
      </c>
      <c r="J3623" s="4">
        <f t="shared" si="507"/>
        <v>244.52275717558732</v>
      </c>
      <c r="K3623" s="4">
        <f t="shared" si="508"/>
        <v>46.569325059591243</v>
      </c>
      <c r="L3623" s="5">
        <f t="shared" si="513"/>
        <v>79.522757175587316</v>
      </c>
      <c r="M3623" s="5">
        <f t="shared" si="514"/>
        <v>12.569325059591243</v>
      </c>
      <c r="N3623" s="6">
        <f t="shared" si="506"/>
        <v>532.86401510955</v>
      </c>
      <c r="O3623" s="6">
        <f t="shared" si="509"/>
        <v>121.63099857491027</v>
      </c>
      <c r="P3623" s="6">
        <f>FORECAST(J3623,Inputs!$B$10:$B$18,Inputs!$A$10:$A$18)</f>
        <v>32.819655159033211</v>
      </c>
      <c r="Q3623" s="6">
        <f>IF(Inputs!$D$10="Yes",IF('Hourly Calcs'!P3623&gt;'Hourly Calcs'!K3623,'Hourly Calcs'!O3623,N3623+O3623),N3623+O3623)</f>
        <v>654.49501368446022</v>
      </c>
      <c r="R3623" s="12">
        <f t="shared" si="510"/>
        <v>3110.1603050285548</v>
      </c>
      <c r="S3623" s="1">
        <f>IF(AND(A3623&gt;=5,A3623&lt;=9),INDEX(Demand!$C$3:$C$26,C3623),INDEX(Demand!$B$3:$B$26,C3623))</f>
        <v>600</v>
      </c>
      <c r="T3623" s="7">
        <f t="shared" si="511"/>
        <v>600</v>
      </c>
      <c r="U3623" s="7">
        <f t="shared" si="512"/>
        <v>2510.1603050285548</v>
      </c>
    </row>
    <row r="3624" spans="1:21" x14ac:dyDescent="0.2">
      <c r="A3624" s="1">
        <v>5</v>
      </c>
      <c r="B3624" s="1">
        <v>31</v>
      </c>
      <c r="C3624" s="1">
        <v>16</v>
      </c>
      <c r="D3624">
        <v>19.2</v>
      </c>
      <c r="E3624">
        <v>13.9</v>
      </c>
      <c r="F3624">
        <v>71</v>
      </c>
      <c r="G3624">
        <v>609</v>
      </c>
      <c r="H3624">
        <v>701</v>
      </c>
      <c r="I3624">
        <v>144</v>
      </c>
      <c r="J3624" s="4">
        <f t="shared" si="507"/>
        <v>258.85807578505927</v>
      </c>
      <c r="K3624" s="4">
        <f t="shared" si="508"/>
        <v>37.57733039525592</v>
      </c>
      <c r="L3624" s="5">
        <f t="shared" si="513"/>
        <v>0</v>
      </c>
      <c r="M3624" s="5">
        <f t="shared" si="514"/>
        <v>3.5773303952559203</v>
      </c>
      <c r="N3624" s="6">
        <f t="shared" si="506"/>
        <v>333.5035670889697</v>
      </c>
      <c r="O3624" s="6">
        <f t="shared" si="509"/>
        <v>131.69070522396299</v>
      </c>
      <c r="P3624" s="6">
        <f>FORECAST(J3624,Inputs!$B$10:$B$18,Inputs!$A$10:$A$18)</f>
        <v>32.952389590602401</v>
      </c>
      <c r="Q3624" s="6">
        <f>IF(Inputs!$D$10="Yes",IF('Hourly Calcs'!P3624&gt;'Hourly Calcs'!K3624,'Hourly Calcs'!O3624,N3624+O3624),N3624+O3624)</f>
        <v>465.1942723129327</v>
      </c>
      <c r="R3624" s="12">
        <f t="shared" si="510"/>
        <v>2210.6031820310559</v>
      </c>
      <c r="S3624" s="1">
        <f>IF(AND(A3624&gt;=5,A3624&lt;=9),INDEX(Demand!$C$3:$C$26,C3624),INDEX(Demand!$B$3:$B$26,C3624))</f>
        <v>900</v>
      </c>
      <c r="T3624" s="7">
        <f t="shared" si="511"/>
        <v>900</v>
      </c>
      <c r="U3624" s="7">
        <f t="shared" si="512"/>
        <v>1310.6031820310559</v>
      </c>
    </row>
    <row r="3625" spans="1:21" x14ac:dyDescent="0.2">
      <c r="A3625" s="1">
        <v>5</v>
      </c>
      <c r="B3625" s="1">
        <v>31</v>
      </c>
      <c r="C3625" s="1">
        <v>17</v>
      </c>
      <c r="D3625">
        <v>17</v>
      </c>
      <c r="E3625">
        <v>13.1</v>
      </c>
      <c r="F3625">
        <v>78</v>
      </c>
      <c r="G3625">
        <v>444</v>
      </c>
      <c r="H3625">
        <v>589</v>
      </c>
      <c r="I3625">
        <v>133</v>
      </c>
      <c r="J3625" s="4">
        <f t="shared" si="507"/>
        <v>271.04037665176236</v>
      </c>
      <c r="K3625" s="4">
        <f t="shared" si="508"/>
        <v>28.149833411659834</v>
      </c>
      <c r="L3625" s="5">
        <f t="shared" si="513"/>
        <v>0</v>
      </c>
      <c r="M3625" s="5">
        <f t="shared" si="514"/>
        <v>5.8501665883401657</v>
      </c>
      <c r="N3625" s="6">
        <f t="shared" si="506"/>
        <v>150.12759361449295</v>
      </c>
      <c r="O3625" s="6">
        <f t="shared" si="509"/>
        <v>121.63099857491027</v>
      </c>
      <c r="P3625" s="6">
        <f>FORECAST(J3625,Inputs!$B$10:$B$18,Inputs!$A$10:$A$18)</f>
        <v>33.065188672701503</v>
      </c>
      <c r="Q3625" s="6">
        <f>IF(Inputs!$D$10="Yes",IF('Hourly Calcs'!P3625&gt;'Hourly Calcs'!K3625,'Hourly Calcs'!O3625,N3625+O3625),N3625+O3625)</f>
        <v>121.63099857491027</v>
      </c>
      <c r="R3625" s="12">
        <f t="shared" si="510"/>
        <v>577.99050522797359</v>
      </c>
      <c r="S3625" s="1">
        <f>IF(AND(A3625&gt;=5,A3625&lt;=9),INDEX(Demand!$C$3:$C$26,C3625),INDEX(Demand!$B$3:$B$26,C3625))</f>
        <v>900</v>
      </c>
      <c r="T3625" s="7">
        <f t="shared" si="511"/>
        <v>577.99050522797359</v>
      </c>
      <c r="U3625" s="7">
        <f t="shared" si="512"/>
        <v>0</v>
      </c>
    </row>
    <row r="3626" spans="1:21" x14ac:dyDescent="0.2">
      <c r="A3626" s="1">
        <v>5</v>
      </c>
      <c r="B3626" s="1">
        <v>31</v>
      </c>
      <c r="C3626" s="1">
        <v>18</v>
      </c>
      <c r="D3626">
        <v>18.3</v>
      </c>
      <c r="E3626">
        <v>13.6</v>
      </c>
      <c r="F3626">
        <v>74</v>
      </c>
      <c r="G3626">
        <v>267</v>
      </c>
      <c r="H3626">
        <v>387</v>
      </c>
      <c r="I3626">
        <v>121</v>
      </c>
      <c r="J3626" s="4">
        <f t="shared" si="507"/>
        <v>282.20801642463641</v>
      </c>
      <c r="K3626" s="4">
        <f t="shared" si="508"/>
        <v>18.756673853355821</v>
      </c>
      <c r="L3626" s="5">
        <f t="shared" si="513"/>
        <v>0</v>
      </c>
      <c r="M3626" s="5">
        <f t="shared" si="514"/>
        <v>15.243326146644179</v>
      </c>
      <c r="N3626" s="6">
        <f t="shared" si="506"/>
        <v>9.473594980771777</v>
      </c>
      <c r="O3626" s="6">
        <f t="shared" si="509"/>
        <v>110.65677313958003</v>
      </c>
      <c r="P3626" s="6">
        <f>FORECAST(J3626,Inputs!$B$10:$B$18,Inputs!$A$10:$A$18)</f>
        <v>33.168592744672559</v>
      </c>
      <c r="Q3626" s="6">
        <f>IF(Inputs!$D$10="Yes",IF('Hourly Calcs'!P3626&gt;'Hourly Calcs'!K3626,'Hourly Calcs'!O3626,N3626+O3626),N3626+O3626)</f>
        <v>110.65677313958003</v>
      </c>
      <c r="R3626" s="12">
        <f t="shared" si="510"/>
        <v>525.84098595928424</v>
      </c>
      <c r="S3626" s="1">
        <f>IF(AND(A3626&gt;=5,A3626&lt;=9),INDEX(Demand!$C$3:$C$26,C3626),INDEX(Demand!$B$3:$B$26,C3626))</f>
        <v>900</v>
      </c>
      <c r="T3626" s="7">
        <f t="shared" si="511"/>
        <v>525.84098595928424</v>
      </c>
      <c r="U3626" s="7">
        <f t="shared" si="512"/>
        <v>0</v>
      </c>
    </row>
    <row r="3627" spans="1:21" x14ac:dyDescent="0.2">
      <c r="A3627" s="1">
        <v>5</v>
      </c>
      <c r="B3627" s="1">
        <v>31</v>
      </c>
      <c r="C3627" s="1">
        <v>19</v>
      </c>
      <c r="D3627">
        <v>14.9</v>
      </c>
      <c r="E3627">
        <v>12.7</v>
      </c>
      <c r="F3627">
        <v>86</v>
      </c>
      <c r="G3627">
        <v>110</v>
      </c>
      <c r="H3627">
        <v>132</v>
      </c>
      <c r="I3627">
        <v>81</v>
      </c>
      <c r="J3627" s="4">
        <f t="shared" si="507"/>
        <v>293.12066543000316</v>
      </c>
      <c r="K3627" s="4">
        <f t="shared" si="508"/>
        <v>9.77212561623233</v>
      </c>
      <c r="L3627" s="5">
        <f t="shared" si="513"/>
        <v>0</v>
      </c>
      <c r="M3627" s="5">
        <f t="shared" si="514"/>
        <v>24.22787438376767</v>
      </c>
      <c r="N3627" s="6">
        <f t="shared" si="506"/>
        <v>0</v>
      </c>
      <c r="O3627" s="6">
        <f t="shared" si="509"/>
        <v>74.076021688479187</v>
      </c>
      <c r="P3627" s="6">
        <f>FORECAST(J3627,Inputs!$B$10:$B$18,Inputs!$A$10:$A$18)</f>
        <v>33.269635791018544</v>
      </c>
      <c r="Q3627" s="6">
        <f>IF(Inputs!$D$10="Yes",IF('Hourly Calcs'!P3627&gt;'Hourly Calcs'!K3627,'Hourly Calcs'!O3627,N3627+O3627),N3627+O3627)</f>
        <v>74.076021688479187</v>
      </c>
      <c r="R3627" s="12">
        <f t="shared" si="510"/>
        <v>352.00925506365309</v>
      </c>
      <c r="S3627" s="1">
        <f>IF(AND(A3627&gt;=5,A3627&lt;=9),INDEX(Demand!$C$3:$C$26,C3627),INDEX(Demand!$B$3:$B$26,C3627))</f>
        <v>900</v>
      </c>
      <c r="T3627" s="7">
        <f t="shared" si="511"/>
        <v>352.00925506365309</v>
      </c>
      <c r="U3627" s="7">
        <f t="shared" si="512"/>
        <v>0</v>
      </c>
    </row>
    <row r="3628" spans="1:21" x14ac:dyDescent="0.2">
      <c r="A3628" s="1">
        <v>5</v>
      </c>
      <c r="B3628" s="1">
        <v>31</v>
      </c>
      <c r="C3628" s="1">
        <v>20</v>
      </c>
      <c r="D3628">
        <v>14.3</v>
      </c>
      <c r="E3628">
        <v>12.5</v>
      </c>
      <c r="F3628">
        <v>89</v>
      </c>
      <c r="G3628">
        <v>13</v>
      </c>
      <c r="H3628">
        <v>0</v>
      </c>
      <c r="I3628">
        <v>13</v>
      </c>
      <c r="J3628" s="4">
        <f t="shared" si="507"/>
        <v>304.32043674598145</v>
      </c>
      <c r="K3628" s="4">
        <f t="shared" si="508"/>
        <v>1.700219596205784</v>
      </c>
      <c r="L3628" s="5">
        <f t="shared" si="513"/>
        <v>0</v>
      </c>
      <c r="M3628" s="5">
        <f t="shared" si="514"/>
        <v>32.299780403794216</v>
      </c>
      <c r="N3628" s="6">
        <f t="shared" si="506"/>
        <v>0</v>
      </c>
      <c r="O3628" s="6">
        <f t="shared" si="509"/>
        <v>11.888744221607771</v>
      </c>
      <c r="P3628" s="6">
        <f>FORECAST(J3628,Inputs!$B$10:$B$18,Inputs!$A$10:$A$18)</f>
        <v>33.373337377277608</v>
      </c>
      <c r="Q3628" s="6">
        <f>IF(Inputs!$D$10="Yes",IF('Hourly Calcs'!P3628&gt;'Hourly Calcs'!K3628,'Hourly Calcs'!O3628,N3628+O3628),N3628+O3628)</f>
        <v>11.888744221607771</v>
      </c>
      <c r="R3628" s="12">
        <f t="shared" si="510"/>
        <v>56.495312541080125</v>
      </c>
      <c r="S3628" s="1">
        <f>IF(AND(A3628&gt;=5,A3628&lt;=9),INDEX(Demand!$C$3:$C$26,C3628),INDEX(Demand!$B$3:$B$26,C3628))</f>
        <v>800</v>
      </c>
      <c r="T3628" s="7">
        <f t="shared" si="511"/>
        <v>56.495312541080125</v>
      </c>
      <c r="U3628" s="7">
        <f t="shared" si="512"/>
        <v>0</v>
      </c>
    </row>
    <row r="3629" spans="1:21" x14ac:dyDescent="0.2">
      <c r="A3629" s="1">
        <v>5</v>
      </c>
      <c r="B3629" s="1">
        <v>31</v>
      </c>
      <c r="C3629" s="1">
        <v>21</v>
      </c>
      <c r="D3629">
        <v>13.7</v>
      </c>
      <c r="E3629">
        <v>12.4</v>
      </c>
      <c r="F3629">
        <v>92</v>
      </c>
      <c r="G3629">
        <v>0</v>
      </c>
      <c r="H3629">
        <v>0</v>
      </c>
      <c r="I3629">
        <v>0</v>
      </c>
      <c r="J3629" s="4">
        <f t="shared" si="507"/>
        <v>316.20222553844212</v>
      </c>
      <c r="K3629" s="4">
        <f t="shared" si="508"/>
        <v>-5.8080702130575759</v>
      </c>
      <c r="L3629" s="5">
        <f t="shared" si="513"/>
        <v>0</v>
      </c>
      <c r="M3629" s="5">
        <f t="shared" si="514"/>
        <v>0</v>
      </c>
      <c r="N3629" s="6">
        <f t="shared" si="506"/>
        <v>0</v>
      </c>
      <c r="O3629" s="6">
        <f t="shared" si="509"/>
        <v>0</v>
      </c>
      <c r="P3629" s="6">
        <f>FORECAST(J3629,Inputs!$B$10:$B$18,Inputs!$A$10:$A$18)</f>
        <v>33.483353940170758</v>
      </c>
      <c r="Q3629" s="6">
        <f>IF(Inputs!$D$10="Yes",IF('Hourly Calcs'!P3629&gt;'Hourly Calcs'!K3629,'Hourly Calcs'!O3629,N3629+O3629),N3629+O3629)</f>
        <v>0</v>
      </c>
      <c r="R3629" s="12">
        <f t="shared" si="510"/>
        <v>0</v>
      </c>
      <c r="S3629" s="1">
        <f>IF(AND(A3629&gt;=5,A3629&lt;=9),INDEX(Demand!$C$3:$C$26,C3629),INDEX(Demand!$B$3:$B$26,C3629))</f>
        <v>700</v>
      </c>
      <c r="T3629" s="7">
        <f t="shared" si="511"/>
        <v>0</v>
      </c>
      <c r="U3629" s="7">
        <f t="shared" si="512"/>
        <v>0</v>
      </c>
    </row>
    <row r="3630" spans="1:21" x14ac:dyDescent="0.2">
      <c r="A3630" s="1">
        <v>5</v>
      </c>
      <c r="B3630" s="1">
        <v>31</v>
      </c>
      <c r="C3630" s="1">
        <v>22</v>
      </c>
      <c r="D3630">
        <v>13.1</v>
      </c>
      <c r="E3630">
        <v>12.2</v>
      </c>
      <c r="F3630">
        <v>94</v>
      </c>
      <c r="G3630">
        <v>0</v>
      </c>
      <c r="H3630">
        <v>0</v>
      </c>
      <c r="I3630">
        <v>0</v>
      </c>
      <c r="J3630" s="4">
        <f t="shared" si="507"/>
        <v>329.0032481481602</v>
      </c>
      <c r="K3630" s="4">
        <f t="shared" si="508"/>
        <v>-11.595578472754553</v>
      </c>
      <c r="L3630" s="5">
        <f t="shared" si="513"/>
        <v>0</v>
      </c>
      <c r="M3630" s="5">
        <f t="shared" si="514"/>
        <v>0</v>
      </c>
      <c r="N3630" s="6">
        <f t="shared" si="506"/>
        <v>0</v>
      </c>
      <c r="O3630" s="6">
        <f t="shared" si="509"/>
        <v>0</v>
      </c>
      <c r="P3630" s="6">
        <f>FORECAST(J3630,Inputs!$B$10:$B$18,Inputs!$A$10:$A$18)</f>
        <v>33.601881927297775</v>
      </c>
      <c r="Q3630" s="6">
        <f>IF(Inputs!$D$10="Yes",IF('Hourly Calcs'!P3630&gt;'Hourly Calcs'!K3630,'Hourly Calcs'!O3630,N3630+O3630),N3630+O3630)</f>
        <v>0</v>
      </c>
      <c r="R3630" s="12">
        <f t="shared" si="510"/>
        <v>0</v>
      </c>
      <c r="S3630" s="1">
        <f>IF(AND(A3630&gt;=5,A3630&lt;=9),INDEX(Demand!$C$3:$C$26,C3630),INDEX(Demand!$B$3:$B$26,C3630))</f>
        <v>600</v>
      </c>
      <c r="T3630" s="7">
        <f t="shared" si="511"/>
        <v>0</v>
      </c>
      <c r="U3630" s="7">
        <f t="shared" si="512"/>
        <v>0</v>
      </c>
    </row>
    <row r="3631" spans="1:21" x14ac:dyDescent="0.2">
      <c r="A3631" s="1">
        <v>5</v>
      </c>
      <c r="B3631" s="1">
        <v>31</v>
      </c>
      <c r="C3631" s="1">
        <v>23</v>
      </c>
      <c r="D3631">
        <v>12.7</v>
      </c>
      <c r="E3631">
        <v>12.1</v>
      </c>
      <c r="F3631">
        <v>96</v>
      </c>
      <c r="G3631">
        <v>0</v>
      </c>
      <c r="H3631">
        <v>0</v>
      </c>
      <c r="I3631">
        <v>0</v>
      </c>
      <c r="J3631" s="4">
        <f t="shared" si="507"/>
        <v>342.73410260030039</v>
      </c>
      <c r="K3631" s="4">
        <f t="shared" si="508"/>
        <v>-15.480021639487902</v>
      </c>
      <c r="L3631" s="5">
        <f t="shared" si="513"/>
        <v>0</v>
      </c>
      <c r="M3631" s="5">
        <f t="shared" si="514"/>
        <v>0</v>
      </c>
      <c r="N3631" s="6">
        <f t="shared" si="506"/>
        <v>0</v>
      </c>
      <c r="O3631" s="6">
        <f t="shared" si="509"/>
        <v>0</v>
      </c>
      <c r="P3631" s="6">
        <f>FORECAST(J3631,Inputs!$B$10:$B$18,Inputs!$A$10:$A$18)</f>
        <v>33.729019468521301</v>
      </c>
      <c r="Q3631" s="6">
        <f>IF(Inputs!$D$10="Yes",IF('Hourly Calcs'!P3631&gt;'Hourly Calcs'!K3631,'Hourly Calcs'!O3631,N3631+O3631),N3631+O3631)</f>
        <v>0</v>
      </c>
      <c r="R3631" s="12">
        <f t="shared" si="510"/>
        <v>0</v>
      </c>
      <c r="S3631" s="1">
        <f>IF(AND(A3631&gt;=5,A3631&lt;=9),INDEX(Demand!$C$3:$C$26,C3631),INDEX(Demand!$B$3:$B$26,C3631))</f>
        <v>500</v>
      </c>
      <c r="T3631" s="7">
        <f t="shared" si="511"/>
        <v>0</v>
      </c>
      <c r="U3631" s="7">
        <f t="shared" si="512"/>
        <v>0</v>
      </c>
    </row>
    <row r="3632" spans="1:21" x14ac:dyDescent="0.2">
      <c r="A3632" s="1">
        <v>5</v>
      </c>
      <c r="B3632" s="1">
        <v>31</v>
      </c>
      <c r="C3632" s="1">
        <v>24</v>
      </c>
      <c r="D3632">
        <v>12.6</v>
      </c>
      <c r="E3632">
        <v>12.2</v>
      </c>
      <c r="F3632">
        <v>97</v>
      </c>
      <c r="G3632">
        <v>0</v>
      </c>
      <c r="H3632">
        <v>0</v>
      </c>
      <c r="I3632">
        <v>0</v>
      </c>
      <c r="J3632" s="4">
        <f t="shared" si="507"/>
        <v>357.11303139576205</v>
      </c>
      <c r="K3632" s="4">
        <f t="shared" si="508"/>
        <v>-17.138842631915054</v>
      </c>
      <c r="L3632" s="5">
        <f t="shared" si="513"/>
        <v>0</v>
      </c>
      <c r="M3632" s="5">
        <f t="shared" si="514"/>
        <v>0</v>
      </c>
      <c r="N3632" s="6">
        <f t="shared" si="506"/>
        <v>0</v>
      </c>
      <c r="O3632" s="6">
        <f t="shared" si="509"/>
        <v>0</v>
      </c>
      <c r="P3632" s="6">
        <f>FORECAST(J3632,Inputs!$B$10:$B$18,Inputs!$A$10:$A$18)</f>
        <v>33.862157698108902</v>
      </c>
      <c r="Q3632" s="6">
        <f>IF(Inputs!$D$10="Yes",IF('Hourly Calcs'!P3632&gt;'Hourly Calcs'!K3632,'Hourly Calcs'!O3632,N3632+O3632),N3632+O3632)</f>
        <v>0</v>
      </c>
      <c r="R3632" s="12">
        <f t="shared" si="510"/>
        <v>0</v>
      </c>
      <c r="S3632" s="1">
        <f>IF(AND(A3632&gt;=5,A3632&lt;=9),INDEX(Demand!$C$3:$C$26,C3632),INDEX(Demand!$B$3:$B$26,C3632))</f>
        <v>400</v>
      </c>
      <c r="T3632" s="7">
        <f t="shared" si="511"/>
        <v>0</v>
      </c>
      <c r="U3632" s="7">
        <f t="shared" si="512"/>
        <v>0</v>
      </c>
    </row>
    <row r="3633" spans="1:21" x14ac:dyDescent="0.2">
      <c r="A3633" s="1">
        <v>6</v>
      </c>
      <c r="B3633" s="1">
        <v>1</v>
      </c>
      <c r="C3633" s="1">
        <v>1</v>
      </c>
      <c r="D3633">
        <v>12.5</v>
      </c>
      <c r="E3633">
        <v>12.2</v>
      </c>
      <c r="F3633">
        <v>98</v>
      </c>
      <c r="G3633">
        <v>0</v>
      </c>
      <c r="H3633">
        <v>0</v>
      </c>
      <c r="I3633">
        <v>0</v>
      </c>
      <c r="J3633" s="4">
        <f t="shared" si="507"/>
        <v>11.609386916851321</v>
      </c>
      <c r="K3633" s="4">
        <f t="shared" si="508"/>
        <v>-16.409764577729433</v>
      </c>
      <c r="L3633" s="5">
        <f t="shared" si="513"/>
        <v>0</v>
      </c>
      <c r="M3633" s="5">
        <f t="shared" si="514"/>
        <v>0</v>
      </c>
      <c r="N3633" s="6">
        <f t="shared" si="506"/>
        <v>0</v>
      </c>
      <c r="O3633" s="6">
        <f t="shared" si="509"/>
        <v>0</v>
      </c>
      <c r="P3633" s="6">
        <f>FORECAST(J3633,Inputs!$B$10:$B$18,Inputs!$A$10:$A$18)</f>
        <v>30.663049878859731</v>
      </c>
      <c r="Q3633" s="6">
        <f>IF(Inputs!$D$10="Yes",IF('Hourly Calcs'!P3633&gt;'Hourly Calcs'!K3633,'Hourly Calcs'!O3633,N3633+O3633),N3633+O3633)</f>
        <v>0</v>
      </c>
      <c r="R3633" s="12">
        <f t="shared" si="510"/>
        <v>0</v>
      </c>
      <c r="S3633" s="1">
        <f>IF(AND(A3633&gt;=5,A3633&lt;=9),INDEX(Demand!$C$3:$C$26,C3633),INDEX(Demand!$B$3:$B$26,C3633))</f>
        <v>350</v>
      </c>
      <c r="T3633" s="7">
        <f t="shared" si="511"/>
        <v>0</v>
      </c>
      <c r="U3633" s="7">
        <f t="shared" si="512"/>
        <v>0</v>
      </c>
    </row>
    <row r="3634" spans="1:21" x14ac:dyDescent="0.2">
      <c r="A3634" s="1">
        <v>6</v>
      </c>
      <c r="B3634" s="1">
        <v>1</v>
      </c>
      <c r="C3634" s="1">
        <v>2</v>
      </c>
      <c r="D3634">
        <v>12.6</v>
      </c>
      <c r="E3634">
        <v>12.3</v>
      </c>
      <c r="F3634">
        <v>98</v>
      </c>
      <c r="G3634">
        <v>0</v>
      </c>
      <c r="H3634">
        <v>0</v>
      </c>
      <c r="I3634">
        <v>0</v>
      </c>
      <c r="J3634" s="4">
        <f t="shared" si="507"/>
        <v>25.642955523008368</v>
      </c>
      <c r="K3634" s="4">
        <f t="shared" si="508"/>
        <v>-13.365727988921208</v>
      </c>
      <c r="L3634" s="5">
        <f t="shared" si="513"/>
        <v>0</v>
      </c>
      <c r="M3634" s="5">
        <f t="shared" si="514"/>
        <v>0</v>
      </c>
      <c r="N3634" s="6">
        <f t="shared" si="506"/>
        <v>0</v>
      </c>
      <c r="O3634" s="6">
        <f t="shared" si="509"/>
        <v>0</v>
      </c>
      <c r="P3634" s="6">
        <f>FORECAST(J3634,Inputs!$B$10:$B$18,Inputs!$A$10:$A$18)</f>
        <v>30.792990328916741</v>
      </c>
      <c r="Q3634" s="6">
        <f>IF(Inputs!$D$10="Yes",IF('Hourly Calcs'!P3634&gt;'Hourly Calcs'!K3634,'Hourly Calcs'!O3634,N3634+O3634),N3634+O3634)</f>
        <v>0</v>
      </c>
      <c r="R3634" s="12">
        <f t="shared" si="510"/>
        <v>0</v>
      </c>
      <c r="S3634" s="1">
        <f>IF(AND(A3634&gt;=5,A3634&lt;=9),INDEX(Demand!$C$3:$C$26,C3634),INDEX(Demand!$B$3:$B$26,C3634))</f>
        <v>350</v>
      </c>
      <c r="T3634" s="7">
        <f t="shared" si="511"/>
        <v>0</v>
      </c>
      <c r="U3634" s="7">
        <f t="shared" si="512"/>
        <v>0</v>
      </c>
    </row>
    <row r="3635" spans="1:21" x14ac:dyDescent="0.2">
      <c r="A3635" s="1">
        <v>6</v>
      </c>
      <c r="B3635" s="1">
        <v>1</v>
      </c>
      <c r="C3635" s="1">
        <v>3</v>
      </c>
      <c r="D3635">
        <v>12.7</v>
      </c>
      <c r="E3635">
        <v>12.4</v>
      </c>
      <c r="F3635">
        <v>98</v>
      </c>
      <c r="G3635">
        <v>0</v>
      </c>
      <c r="H3635">
        <v>0</v>
      </c>
      <c r="I3635">
        <v>0</v>
      </c>
      <c r="J3635" s="4">
        <f t="shared" si="507"/>
        <v>38.819745375292371</v>
      </c>
      <c r="K3635" s="4">
        <f t="shared" si="508"/>
        <v>-8.2819253978000944</v>
      </c>
      <c r="L3635" s="5">
        <f t="shared" si="513"/>
        <v>0</v>
      </c>
      <c r="M3635" s="5">
        <f t="shared" si="514"/>
        <v>0</v>
      </c>
      <c r="N3635" s="6">
        <f t="shared" si="506"/>
        <v>0</v>
      </c>
      <c r="O3635" s="6">
        <f t="shared" si="509"/>
        <v>0</v>
      </c>
      <c r="P3635" s="6">
        <f>FORECAST(J3635,Inputs!$B$10:$B$18,Inputs!$A$10:$A$18)</f>
        <v>30.914997642363815</v>
      </c>
      <c r="Q3635" s="6">
        <f>IF(Inputs!$D$10="Yes",IF('Hourly Calcs'!P3635&gt;'Hourly Calcs'!K3635,'Hourly Calcs'!O3635,N3635+O3635),N3635+O3635)</f>
        <v>0</v>
      </c>
      <c r="R3635" s="12">
        <f t="shared" si="510"/>
        <v>0</v>
      </c>
      <c r="S3635" s="1">
        <f>IF(AND(A3635&gt;=5,A3635&lt;=9),INDEX(Demand!$C$3:$C$26,C3635),INDEX(Demand!$B$3:$B$26,C3635))</f>
        <v>350</v>
      </c>
      <c r="T3635" s="7">
        <f t="shared" si="511"/>
        <v>0</v>
      </c>
      <c r="U3635" s="7">
        <f t="shared" si="512"/>
        <v>0</v>
      </c>
    </row>
    <row r="3636" spans="1:21" x14ac:dyDescent="0.2">
      <c r="A3636" s="1">
        <v>6</v>
      </c>
      <c r="B3636" s="1">
        <v>1</v>
      </c>
      <c r="C3636" s="1">
        <v>4</v>
      </c>
      <c r="D3636">
        <v>12.7</v>
      </c>
      <c r="E3636">
        <v>12.5</v>
      </c>
      <c r="F3636">
        <v>99</v>
      </c>
      <c r="G3636">
        <v>0</v>
      </c>
      <c r="H3636">
        <v>0</v>
      </c>
      <c r="I3636">
        <v>0</v>
      </c>
      <c r="J3636" s="4">
        <f t="shared" si="507"/>
        <v>51.039595685718609</v>
      </c>
      <c r="K3636" s="4">
        <f t="shared" si="508"/>
        <v>-1.4108504552718273</v>
      </c>
      <c r="L3636" s="5">
        <f t="shared" si="513"/>
        <v>0</v>
      </c>
      <c r="M3636" s="5">
        <f t="shared" si="514"/>
        <v>0</v>
      </c>
      <c r="N3636" s="6">
        <f t="shared" si="506"/>
        <v>0</v>
      </c>
      <c r="O3636" s="6">
        <f t="shared" si="509"/>
        <v>0</v>
      </c>
      <c r="P3636" s="6">
        <f>FORECAST(J3636,Inputs!$B$10:$B$18,Inputs!$A$10:$A$18)</f>
        <v>31.028144404497393</v>
      </c>
      <c r="Q3636" s="6">
        <f>IF(Inputs!$D$10="Yes",IF('Hourly Calcs'!P3636&gt;'Hourly Calcs'!K3636,'Hourly Calcs'!O3636,N3636+O3636),N3636+O3636)</f>
        <v>0</v>
      </c>
      <c r="R3636" s="12">
        <f t="shared" si="510"/>
        <v>0</v>
      </c>
      <c r="S3636" s="1">
        <f>IF(AND(A3636&gt;=5,A3636&lt;=9),INDEX(Demand!$C$3:$C$26,C3636),INDEX(Demand!$B$3:$B$26,C3636))</f>
        <v>350</v>
      </c>
      <c r="T3636" s="7">
        <f t="shared" si="511"/>
        <v>0</v>
      </c>
      <c r="U3636" s="7">
        <f t="shared" si="512"/>
        <v>0</v>
      </c>
    </row>
    <row r="3637" spans="1:21" x14ac:dyDescent="0.2">
      <c r="A3637" s="1">
        <v>6</v>
      </c>
      <c r="B3637" s="1">
        <v>1</v>
      </c>
      <c r="C3637" s="1">
        <v>5</v>
      </c>
      <c r="D3637">
        <v>12.6</v>
      </c>
      <c r="E3637">
        <v>12.5</v>
      </c>
      <c r="F3637">
        <v>99</v>
      </c>
      <c r="G3637">
        <v>10</v>
      </c>
      <c r="H3637">
        <v>0</v>
      </c>
      <c r="I3637">
        <v>10</v>
      </c>
      <c r="J3637" s="4">
        <f t="shared" si="507"/>
        <v>62.460367354997899</v>
      </c>
      <c r="K3637" s="4">
        <f t="shared" si="508"/>
        <v>6.4531798929471762</v>
      </c>
      <c r="L3637" s="5">
        <f t="shared" si="513"/>
        <v>0</v>
      </c>
      <c r="M3637" s="5">
        <f t="shared" si="514"/>
        <v>27.546820107052824</v>
      </c>
      <c r="N3637" s="6">
        <f t="shared" si="506"/>
        <v>0</v>
      </c>
      <c r="O3637" s="6">
        <f t="shared" si="509"/>
        <v>9.1451878627752077</v>
      </c>
      <c r="P3637" s="6">
        <f>FORECAST(J3637,Inputs!$B$10:$B$18,Inputs!$A$10:$A$18)</f>
        <v>31.133892290324052</v>
      </c>
      <c r="Q3637" s="6">
        <f>IF(Inputs!$D$10="Yes",IF('Hourly Calcs'!P3637&gt;'Hourly Calcs'!K3637,'Hourly Calcs'!O3637,N3637+O3637),N3637+O3637)</f>
        <v>9.1451878627752077</v>
      </c>
      <c r="R3637" s="12">
        <f t="shared" si="510"/>
        <v>43.457932723907788</v>
      </c>
      <c r="S3637" s="1">
        <f>IF(AND(A3637&gt;=5,A3637&lt;=9),INDEX(Demand!$C$3:$C$26,C3637),INDEX(Demand!$B$3:$B$26,C3637))</f>
        <v>350</v>
      </c>
      <c r="T3637" s="7">
        <f t="shared" si="511"/>
        <v>43.457932723907788</v>
      </c>
      <c r="U3637" s="7">
        <f t="shared" si="512"/>
        <v>0</v>
      </c>
    </row>
    <row r="3638" spans="1:21" x14ac:dyDescent="0.2">
      <c r="A3638" s="1">
        <v>6</v>
      </c>
      <c r="B3638" s="1">
        <v>1</v>
      </c>
      <c r="C3638" s="1">
        <v>6</v>
      </c>
      <c r="D3638">
        <v>12.5</v>
      </c>
      <c r="E3638">
        <v>12.5</v>
      </c>
      <c r="F3638">
        <v>100</v>
      </c>
      <c r="G3638">
        <v>48</v>
      </c>
      <c r="H3638">
        <v>0</v>
      </c>
      <c r="I3638">
        <v>48</v>
      </c>
      <c r="J3638" s="4">
        <f t="shared" si="507"/>
        <v>73.419571096682631</v>
      </c>
      <c r="K3638" s="4">
        <f t="shared" si="508"/>
        <v>15.169956545403693</v>
      </c>
      <c r="L3638" s="5">
        <f t="shared" si="513"/>
        <v>0</v>
      </c>
      <c r="M3638" s="5">
        <f t="shared" si="514"/>
        <v>18.830043454596307</v>
      </c>
      <c r="N3638" s="6">
        <f t="shared" si="506"/>
        <v>0</v>
      </c>
      <c r="O3638" s="6">
        <f t="shared" si="509"/>
        <v>43.896901741321003</v>
      </c>
      <c r="P3638" s="6">
        <f>FORECAST(J3638,Inputs!$B$10:$B$18,Inputs!$A$10:$A$18)</f>
        <v>31.235366399043357</v>
      </c>
      <c r="Q3638" s="6">
        <f>IF(Inputs!$D$10="Yes",IF('Hourly Calcs'!P3638&gt;'Hourly Calcs'!K3638,'Hourly Calcs'!O3638,N3638+O3638),N3638+O3638)</f>
        <v>43.896901741321003</v>
      </c>
      <c r="R3638" s="12">
        <f t="shared" si="510"/>
        <v>208.59807707475738</v>
      </c>
      <c r="S3638" s="1">
        <f>IF(AND(A3638&gt;=5,A3638&lt;=9),INDEX(Demand!$C$3:$C$26,C3638),INDEX(Demand!$B$3:$B$26,C3638))</f>
        <v>350</v>
      </c>
      <c r="T3638" s="7">
        <f t="shared" si="511"/>
        <v>208.59807707475738</v>
      </c>
      <c r="U3638" s="7">
        <f t="shared" si="512"/>
        <v>0</v>
      </c>
    </row>
    <row r="3639" spans="1:21" x14ac:dyDescent="0.2">
      <c r="A3639" s="1">
        <v>6</v>
      </c>
      <c r="B3639" s="1">
        <v>1</v>
      </c>
      <c r="C3639" s="1">
        <v>7</v>
      </c>
      <c r="D3639">
        <v>13.4</v>
      </c>
      <c r="E3639">
        <v>13.2</v>
      </c>
      <c r="F3639">
        <v>99</v>
      </c>
      <c r="G3639">
        <v>135</v>
      </c>
      <c r="H3639">
        <v>18</v>
      </c>
      <c r="I3639">
        <v>129</v>
      </c>
      <c r="J3639" s="4">
        <f t="shared" si="507"/>
        <v>84.396916055332923</v>
      </c>
      <c r="K3639" s="4">
        <f t="shared" si="508"/>
        <v>24.451886731053733</v>
      </c>
      <c r="L3639" s="5">
        <f t="shared" si="513"/>
        <v>80.603083944667077</v>
      </c>
      <c r="M3639" s="5">
        <f t="shared" si="514"/>
        <v>9.5481132689462669</v>
      </c>
      <c r="N3639" s="6">
        <f t="shared" si="506"/>
        <v>7.672946934254365</v>
      </c>
      <c r="O3639" s="6">
        <f t="shared" si="509"/>
        <v>117.97292342980019</v>
      </c>
      <c r="P3639" s="6">
        <f>FORECAST(J3639,Inputs!$B$10:$B$18,Inputs!$A$10:$A$18)</f>
        <v>31.33700848199382</v>
      </c>
      <c r="Q3639" s="6">
        <f>IF(Inputs!$D$10="Yes",IF('Hourly Calcs'!P3639&gt;'Hourly Calcs'!K3639,'Hourly Calcs'!O3639,N3639+O3639),N3639+O3639)</f>
        <v>117.97292342980019</v>
      </c>
      <c r="R3639" s="12">
        <f t="shared" si="510"/>
        <v>560.60733213841047</v>
      </c>
      <c r="S3639" s="1">
        <f>IF(AND(A3639&gt;=5,A3639&lt;=9),INDEX(Demand!$C$3:$C$26,C3639),INDEX(Demand!$B$3:$B$26,C3639))</f>
        <v>350</v>
      </c>
      <c r="T3639" s="7">
        <f t="shared" si="511"/>
        <v>350</v>
      </c>
      <c r="U3639" s="7">
        <f t="shared" si="512"/>
        <v>210.60733213841047</v>
      </c>
    </row>
    <row r="3640" spans="1:21" x14ac:dyDescent="0.2">
      <c r="A3640" s="1">
        <v>6</v>
      </c>
      <c r="B3640" s="1">
        <v>1</v>
      </c>
      <c r="C3640" s="1">
        <v>8</v>
      </c>
      <c r="D3640">
        <v>13.1</v>
      </c>
      <c r="E3640">
        <v>12.9</v>
      </c>
      <c r="F3640">
        <v>99</v>
      </c>
      <c r="G3640">
        <v>119</v>
      </c>
      <c r="H3640">
        <v>0</v>
      </c>
      <c r="I3640">
        <v>119</v>
      </c>
      <c r="J3640" s="4">
        <f t="shared" si="507"/>
        <v>96.051222453849448</v>
      </c>
      <c r="K3640" s="4">
        <f t="shared" si="508"/>
        <v>33.921831088866838</v>
      </c>
      <c r="L3640" s="5">
        <f t="shared" si="513"/>
        <v>68.948777546150552</v>
      </c>
      <c r="M3640" s="5">
        <f t="shared" si="514"/>
        <v>7.81689111331616E-2</v>
      </c>
      <c r="N3640" s="6">
        <f t="shared" si="506"/>
        <v>0</v>
      </c>
      <c r="O3640" s="6">
        <f t="shared" si="509"/>
        <v>108.82773556702497</v>
      </c>
      <c r="P3640" s="6">
        <f>FORECAST(J3640,Inputs!$B$10:$B$18,Inputs!$A$10:$A$18)</f>
        <v>31.444918726424529</v>
      </c>
      <c r="Q3640" s="6">
        <f>IF(Inputs!$D$10="Yes",IF('Hourly Calcs'!P3640&gt;'Hourly Calcs'!K3640,'Hourly Calcs'!O3640,N3640+O3640),N3640+O3640)</f>
        <v>108.82773556702497</v>
      </c>
      <c r="R3640" s="12">
        <f t="shared" si="510"/>
        <v>517.14939941450268</v>
      </c>
      <c r="S3640" s="1">
        <f>IF(AND(A3640&gt;=5,A3640&lt;=9),INDEX(Demand!$C$3:$C$26,C3640),INDEX(Demand!$B$3:$B$26,C3640))</f>
        <v>350</v>
      </c>
      <c r="T3640" s="7">
        <f t="shared" si="511"/>
        <v>350</v>
      </c>
      <c r="U3640" s="7">
        <f t="shared" si="512"/>
        <v>167.14939941450268</v>
      </c>
    </row>
    <row r="3641" spans="1:21" x14ac:dyDescent="0.2">
      <c r="A3641" s="1">
        <v>6</v>
      </c>
      <c r="B3641" s="1">
        <v>1</v>
      </c>
      <c r="C3641" s="1">
        <v>9</v>
      </c>
      <c r="D3641">
        <v>12.9</v>
      </c>
      <c r="E3641">
        <v>12.9</v>
      </c>
      <c r="F3641">
        <v>100</v>
      </c>
      <c r="G3641">
        <v>171</v>
      </c>
      <c r="H3641">
        <v>1</v>
      </c>
      <c r="I3641">
        <v>170</v>
      </c>
      <c r="J3641" s="4">
        <f t="shared" si="507"/>
        <v>109.34690333293545</v>
      </c>
      <c r="K3641" s="4">
        <f t="shared" si="508"/>
        <v>43.166700615195033</v>
      </c>
      <c r="L3641" s="5">
        <f t="shared" si="513"/>
        <v>55.653096667064545</v>
      </c>
      <c r="M3641" s="5">
        <f t="shared" si="514"/>
        <v>9.1667006151950332</v>
      </c>
      <c r="N3641" s="6">
        <f t="shared" si="506"/>
        <v>0.79727743579056753</v>
      </c>
      <c r="O3641" s="6">
        <f t="shared" si="509"/>
        <v>155.46819366717853</v>
      </c>
      <c r="P3641" s="6">
        <f>FORECAST(J3641,Inputs!$B$10:$B$18,Inputs!$A$10:$A$18)</f>
        <v>31.568026882712363</v>
      </c>
      <c r="Q3641" s="6">
        <f>IF(Inputs!$D$10="Yes",IF('Hourly Calcs'!P3641&gt;'Hourly Calcs'!K3641,'Hourly Calcs'!O3641,N3641+O3641),N3641+O3641)</f>
        <v>156.26547110296909</v>
      </c>
      <c r="R3641" s="12">
        <f t="shared" si="510"/>
        <v>742.57351868130911</v>
      </c>
      <c r="S3641" s="1">
        <f>IF(AND(A3641&gt;=5,A3641&lt;=9),INDEX(Demand!$C$3:$C$26,C3641),INDEX(Demand!$B$3:$B$26,C3641))</f>
        <v>350</v>
      </c>
      <c r="T3641" s="7">
        <f t="shared" si="511"/>
        <v>350</v>
      </c>
      <c r="U3641" s="7">
        <f t="shared" si="512"/>
        <v>392.57351868130911</v>
      </c>
    </row>
    <row r="3642" spans="1:21" x14ac:dyDescent="0.2">
      <c r="A3642" s="1">
        <v>6</v>
      </c>
      <c r="B3642" s="1">
        <v>1</v>
      </c>
      <c r="C3642" s="1">
        <v>10</v>
      </c>
      <c r="D3642">
        <v>12</v>
      </c>
      <c r="E3642">
        <v>12</v>
      </c>
      <c r="F3642">
        <v>100</v>
      </c>
      <c r="G3642">
        <v>214</v>
      </c>
      <c r="H3642">
        <v>3</v>
      </c>
      <c r="I3642">
        <v>212</v>
      </c>
      <c r="J3642" s="4">
        <f t="shared" si="507"/>
        <v>125.75219876104265</v>
      </c>
      <c r="K3642" s="4">
        <f t="shared" si="508"/>
        <v>51.580789212742495</v>
      </c>
      <c r="L3642" s="5">
        <f t="shared" si="513"/>
        <v>39.247801238957351</v>
      </c>
      <c r="M3642" s="5">
        <f t="shared" si="514"/>
        <v>17.580789212742495</v>
      </c>
      <c r="N3642" s="6">
        <f t="shared" si="506"/>
        <v>2.7559184475911334</v>
      </c>
      <c r="O3642" s="6">
        <f t="shared" si="509"/>
        <v>193.87798269083441</v>
      </c>
      <c r="P3642" s="6">
        <f>FORECAST(J3642,Inputs!$B$10:$B$18,Inputs!$A$10:$A$18)</f>
        <v>31.719927766305947</v>
      </c>
      <c r="Q3642" s="6">
        <f>IF(Inputs!$D$10="Yes",IF('Hourly Calcs'!P3642&gt;'Hourly Calcs'!K3642,'Hourly Calcs'!O3642,N3642+O3642),N3642+O3642)</f>
        <v>196.63390113842556</v>
      </c>
      <c r="R3642" s="12">
        <f t="shared" si="510"/>
        <v>934.40429820979818</v>
      </c>
      <c r="S3642" s="1">
        <f>IF(AND(A3642&gt;=5,A3642&lt;=9),INDEX(Demand!$C$3:$C$26,C3642),INDEX(Demand!$B$3:$B$26,C3642))</f>
        <v>600</v>
      </c>
      <c r="T3642" s="7">
        <f t="shared" si="511"/>
        <v>600</v>
      </c>
      <c r="U3642" s="7">
        <f t="shared" si="512"/>
        <v>334.40429820979818</v>
      </c>
    </row>
    <row r="3643" spans="1:21" x14ac:dyDescent="0.2">
      <c r="A3643" s="1">
        <v>6</v>
      </c>
      <c r="B3643" s="1">
        <v>1</v>
      </c>
      <c r="C3643" s="1">
        <v>11</v>
      </c>
      <c r="D3643">
        <v>12.9</v>
      </c>
      <c r="E3643">
        <v>12.5</v>
      </c>
      <c r="F3643">
        <v>97</v>
      </c>
      <c r="G3643">
        <v>497</v>
      </c>
      <c r="H3643">
        <v>164</v>
      </c>
      <c r="I3643">
        <v>360</v>
      </c>
      <c r="J3643" s="4">
        <f t="shared" si="507"/>
        <v>147.17773704560639</v>
      </c>
      <c r="K3643" s="4">
        <f t="shared" si="508"/>
        <v>58.142586004020352</v>
      </c>
      <c r="L3643" s="5">
        <f t="shared" si="513"/>
        <v>17.822262954393608</v>
      </c>
      <c r="M3643" s="5">
        <f t="shared" si="514"/>
        <v>24.142586004020352</v>
      </c>
      <c r="N3643" s="6">
        <f t="shared" si="506"/>
        <v>161.56246521698736</v>
      </c>
      <c r="O3643" s="6">
        <f t="shared" si="509"/>
        <v>329.22676305990751</v>
      </c>
      <c r="P3643" s="6">
        <f>FORECAST(J3643,Inputs!$B$10:$B$18,Inputs!$A$10:$A$18)</f>
        <v>31.918312380051908</v>
      </c>
      <c r="Q3643" s="6">
        <f>IF(Inputs!$D$10="Yes",IF('Hourly Calcs'!P3643&gt;'Hourly Calcs'!K3643,'Hourly Calcs'!O3643,N3643+O3643),N3643+O3643)</f>
        <v>490.78922827689485</v>
      </c>
      <c r="R3643" s="12">
        <f t="shared" si="510"/>
        <v>2332.2304127718044</v>
      </c>
      <c r="S3643" s="1">
        <f>IF(AND(A3643&gt;=5,A3643&lt;=9),INDEX(Demand!$C$3:$C$26,C3643),INDEX(Demand!$B$3:$B$26,C3643))</f>
        <v>600</v>
      </c>
      <c r="T3643" s="7">
        <f t="shared" si="511"/>
        <v>600</v>
      </c>
      <c r="U3643" s="7">
        <f t="shared" si="512"/>
        <v>1732.2304127718044</v>
      </c>
    </row>
    <row r="3644" spans="1:21" x14ac:dyDescent="0.2">
      <c r="A3644" s="1">
        <v>6</v>
      </c>
      <c r="B3644" s="1">
        <v>1</v>
      </c>
      <c r="C3644" s="1">
        <v>12</v>
      </c>
      <c r="D3644">
        <v>14.4</v>
      </c>
      <c r="E3644">
        <v>13.1</v>
      </c>
      <c r="F3644">
        <v>92</v>
      </c>
      <c r="G3644">
        <v>699</v>
      </c>
      <c r="H3644">
        <v>328</v>
      </c>
      <c r="I3644">
        <v>410</v>
      </c>
      <c r="J3644" s="4">
        <f t="shared" si="507"/>
        <v>174.21296267918751</v>
      </c>
      <c r="K3644" s="4">
        <f t="shared" si="508"/>
        <v>61.314858609754666</v>
      </c>
      <c r="L3644" s="5">
        <f t="shared" si="513"/>
        <v>9.2129626791875125</v>
      </c>
      <c r="M3644" s="5">
        <f t="shared" si="514"/>
        <v>27.314858609754666</v>
      </c>
      <c r="N3644" s="6">
        <f t="shared" si="506"/>
        <v>325.45414097497951</v>
      </c>
      <c r="O3644" s="6">
        <f t="shared" si="509"/>
        <v>374.95270237378355</v>
      </c>
      <c r="P3644" s="6">
        <f>FORECAST(J3644,Inputs!$B$10:$B$18,Inputs!$A$10:$A$18)</f>
        <v>32.168638543325805</v>
      </c>
      <c r="Q3644" s="6">
        <f>IF(Inputs!$D$10="Yes",IF('Hourly Calcs'!P3644&gt;'Hourly Calcs'!K3644,'Hourly Calcs'!O3644,N3644+O3644),N3644+O3644)</f>
        <v>700.406843348763</v>
      </c>
      <c r="R3644" s="12">
        <f t="shared" si="510"/>
        <v>3328.3333195933214</v>
      </c>
      <c r="S3644" s="1">
        <f>IF(AND(A3644&gt;=5,A3644&lt;=9),INDEX(Demand!$C$3:$C$26,C3644),INDEX(Demand!$B$3:$B$26,C3644))</f>
        <v>600</v>
      </c>
      <c r="T3644" s="7">
        <f t="shared" si="511"/>
        <v>600</v>
      </c>
      <c r="U3644" s="7">
        <f t="shared" si="512"/>
        <v>2728.3333195933214</v>
      </c>
    </row>
    <row r="3645" spans="1:21" x14ac:dyDescent="0.2">
      <c r="A3645" s="1">
        <v>6</v>
      </c>
      <c r="B3645" s="1">
        <v>1</v>
      </c>
      <c r="C3645" s="1">
        <v>13</v>
      </c>
      <c r="D3645">
        <v>16.5</v>
      </c>
      <c r="E3645">
        <v>13.6</v>
      </c>
      <c r="F3645">
        <v>83</v>
      </c>
      <c r="G3645">
        <v>880</v>
      </c>
      <c r="H3645">
        <v>666</v>
      </c>
      <c r="I3645">
        <v>291</v>
      </c>
      <c r="J3645" s="4">
        <f t="shared" si="507"/>
        <v>202.59344154018373</v>
      </c>
      <c r="K3645" s="4">
        <f t="shared" si="508"/>
        <v>59.917874774515525</v>
      </c>
      <c r="L3645" s="5">
        <f t="shared" si="513"/>
        <v>37.593441540183733</v>
      </c>
      <c r="M3645" s="5">
        <f t="shared" si="514"/>
        <v>25.917874774515525</v>
      </c>
      <c r="N3645" s="6">
        <f t="shared" si="506"/>
        <v>625.68261568062997</v>
      </c>
      <c r="O3645" s="6">
        <f t="shared" si="509"/>
        <v>266.12496680675855</v>
      </c>
      <c r="P3645" s="6">
        <f>FORECAST(J3645,Inputs!$B$10:$B$18,Inputs!$A$10:$A$18)</f>
        <v>32.431420755001696</v>
      </c>
      <c r="Q3645" s="6">
        <f>IF(Inputs!$D$10="Yes",IF('Hourly Calcs'!P3645&gt;'Hourly Calcs'!K3645,'Hourly Calcs'!O3645,N3645+O3645),N3645+O3645)</f>
        <v>891.80758248738857</v>
      </c>
      <c r="R3645" s="12">
        <f t="shared" si="510"/>
        <v>4237.8696319800702</v>
      </c>
      <c r="S3645" s="1">
        <f>IF(AND(A3645&gt;=5,A3645&lt;=9),INDEX(Demand!$C$3:$C$26,C3645),INDEX(Demand!$B$3:$B$26,C3645))</f>
        <v>600</v>
      </c>
      <c r="T3645" s="7">
        <f t="shared" si="511"/>
        <v>600</v>
      </c>
      <c r="U3645" s="7">
        <f t="shared" si="512"/>
        <v>3637.8696319800702</v>
      </c>
    </row>
    <row r="3646" spans="1:21" x14ac:dyDescent="0.2">
      <c r="A3646" s="1">
        <v>6</v>
      </c>
      <c r="B3646" s="1">
        <v>1</v>
      </c>
      <c r="C3646" s="1">
        <v>14</v>
      </c>
      <c r="D3646">
        <v>16.899999999999999</v>
      </c>
      <c r="E3646">
        <v>12.9</v>
      </c>
      <c r="F3646">
        <v>77</v>
      </c>
      <c r="G3646">
        <v>836</v>
      </c>
      <c r="H3646">
        <v>801</v>
      </c>
      <c r="I3646">
        <v>156</v>
      </c>
      <c r="J3646" s="4">
        <f t="shared" si="507"/>
        <v>226.40876025937317</v>
      </c>
      <c r="K3646" s="4">
        <f t="shared" si="508"/>
        <v>54.518189576210453</v>
      </c>
      <c r="L3646" s="5">
        <f t="shared" si="513"/>
        <v>61.408760259373167</v>
      </c>
      <c r="M3646" s="5">
        <f t="shared" si="514"/>
        <v>20.518189576210453</v>
      </c>
      <c r="N3646" s="6">
        <f t="shared" si="506"/>
        <v>665.1628885823668</v>
      </c>
      <c r="O3646" s="6">
        <f t="shared" si="509"/>
        <v>142.66493065929325</v>
      </c>
      <c r="P3646" s="6">
        <f>FORECAST(J3646,Inputs!$B$10:$B$18,Inputs!$A$10:$A$18)</f>
        <v>32.651932965364566</v>
      </c>
      <c r="Q3646" s="6">
        <f>IF(Inputs!$D$10="Yes",IF('Hourly Calcs'!P3646&gt;'Hourly Calcs'!K3646,'Hourly Calcs'!O3646,N3646+O3646),N3646+O3646)</f>
        <v>807.82781924166011</v>
      </c>
      <c r="R3646" s="12">
        <f t="shared" si="510"/>
        <v>3838.7977970363686</v>
      </c>
      <c r="S3646" s="1">
        <f>IF(AND(A3646&gt;=5,A3646&lt;=9),INDEX(Demand!$C$3:$C$26,C3646),INDEX(Demand!$B$3:$B$26,C3646))</f>
        <v>600</v>
      </c>
      <c r="T3646" s="7">
        <f t="shared" si="511"/>
        <v>600</v>
      </c>
      <c r="U3646" s="7">
        <f t="shared" si="512"/>
        <v>3238.7977970363686</v>
      </c>
    </row>
    <row r="3647" spans="1:21" x14ac:dyDescent="0.2">
      <c r="A3647" s="1">
        <v>6</v>
      </c>
      <c r="B3647" s="1">
        <v>1</v>
      </c>
      <c r="C3647" s="1">
        <v>15</v>
      </c>
      <c r="D3647">
        <v>17.2</v>
      </c>
      <c r="E3647">
        <v>12.7</v>
      </c>
      <c r="F3647">
        <v>75</v>
      </c>
      <c r="G3647">
        <v>738</v>
      </c>
      <c r="H3647">
        <v>763</v>
      </c>
      <c r="I3647">
        <v>148</v>
      </c>
      <c r="J3647" s="4">
        <f t="shared" si="507"/>
        <v>244.60281393736216</v>
      </c>
      <c r="K3647" s="4">
        <f t="shared" si="508"/>
        <v>46.696909260453602</v>
      </c>
      <c r="L3647" s="5">
        <f t="shared" si="513"/>
        <v>79.602813937362157</v>
      </c>
      <c r="M3647" s="5">
        <f t="shared" si="514"/>
        <v>12.696909260453602</v>
      </c>
      <c r="N3647" s="6">
        <f t="shared" si="506"/>
        <v>513.14472070161821</v>
      </c>
      <c r="O3647" s="6">
        <f t="shared" si="509"/>
        <v>135.34878036907307</v>
      </c>
      <c r="P3647" s="6">
        <f>FORECAST(J3647,Inputs!$B$10:$B$18,Inputs!$A$10:$A$18)</f>
        <v>32.820396425345947</v>
      </c>
      <c r="Q3647" s="6">
        <f>IF(Inputs!$D$10="Yes",IF('Hourly Calcs'!P3647&gt;'Hourly Calcs'!K3647,'Hourly Calcs'!O3647,N3647+O3647),N3647+O3647)</f>
        <v>648.49350107069131</v>
      </c>
      <c r="R3647" s="12">
        <f t="shared" si="510"/>
        <v>3081.6411170879251</v>
      </c>
      <c r="S3647" s="1">
        <f>IF(AND(A3647&gt;=5,A3647&lt;=9),INDEX(Demand!$C$3:$C$26,C3647),INDEX(Demand!$B$3:$B$26,C3647))</f>
        <v>600</v>
      </c>
      <c r="T3647" s="7">
        <f t="shared" si="511"/>
        <v>600</v>
      </c>
      <c r="U3647" s="7">
        <f t="shared" si="512"/>
        <v>2481.6411170879251</v>
      </c>
    </row>
    <row r="3648" spans="1:21" x14ac:dyDescent="0.2">
      <c r="A3648" s="1">
        <v>6</v>
      </c>
      <c r="B3648" s="1">
        <v>1</v>
      </c>
      <c r="C3648" s="1">
        <v>16</v>
      </c>
      <c r="D3648">
        <v>16.899999999999999</v>
      </c>
      <c r="E3648">
        <v>11.4</v>
      </c>
      <c r="F3648">
        <v>70</v>
      </c>
      <c r="G3648">
        <v>581</v>
      </c>
      <c r="H3648">
        <v>563</v>
      </c>
      <c r="I3648">
        <v>207</v>
      </c>
      <c r="J3648" s="4">
        <f t="shared" si="507"/>
        <v>258.93829814497144</v>
      </c>
      <c r="K3648" s="4">
        <f t="shared" si="508"/>
        <v>37.700580632192477</v>
      </c>
      <c r="L3648" s="5">
        <f t="shared" si="513"/>
        <v>0</v>
      </c>
      <c r="M3648" s="5">
        <f t="shared" si="514"/>
        <v>3.7005806321924766</v>
      </c>
      <c r="N3648" s="6">
        <f t="shared" si="506"/>
        <v>268.32444478732396</v>
      </c>
      <c r="O3648" s="6">
        <f t="shared" si="509"/>
        <v>189.3053887594468</v>
      </c>
      <c r="P3648" s="6">
        <f>FORECAST(J3648,Inputs!$B$10:$B$18,Inputs!$A$10:$A$18)</f>
        <v>32.953132390231218</v>
      </c>
      <c r="Q3648" s="6">
        <f>IF(Inputs!$D$10="Yes",IF('Hourly Calcs'!P3648&gt;'Hourly Calcs'!K3648,'Hourly Calcs'!O3648,N3648+O3648),N3648+O3648)</f>
        <v>457.62983354677078</v>
      </c>
      <c r="R3648" s="12">
        <f t="shared" si="510"/>
        <v>2174.6569690142546</v>
      </c>
      <c r="S3648" s="1">
        <f>IF(AND(A3648&gt;=5,A3648&lt;=9),INDEX(Demand!$C$3:$C$26,C3648),INDEX(Demand!$B$3:$B$26,C3648))</f>
        <v>900</v>
      </c>
      <c r="T3648" s="7">
        <f t="shared" si="511"/>
        <v>900</v>
      </c>
      <c r="U3648" s="7">
        <f t="shared" si="512"/>
        <v>1274.6569690142546</v>
      </c>
    </row>
    <row r="3649" spans="1:21" x14ac:dyDescent="0.2">
      <c r="A3649" s="1">
        <v>6</v>
      </c>
      <c r="B3649" s="1">
        <v>1</v>
      </c>
      <c r="C3649" s="1">
        <v>17</v>
      </c>
      <c r="D3649">
        <v>14.7</v>
      </c>
      <c r="E3649">
        <v>10.7</v>
      </c>
      <c r="F3649">
        <v>77</v>
      </c>
      <c r="G3649">
        <v>264</v>
      </c>
      <c r="H3649">
        <v>75</v>
      </c>
      <c r="I3649">
        <v>224</v>
      </c>
      <c r="J3649" s="4">
        <f t="shared" si="507"/>
        <v>271.11460852326081</v>
      </c>
      <c r="K3649" s="4">
        <f t="shared" si="508"/>
        <v>28.271757370855013</v>
      </c>
      <c r="L3649" s="5">
        <f t="shared" si="513"/>
        <v>0</v>
      </c>
      <c r="M3649" s="5">
        <f t="shared" si="514"/>
        <v>5.7282426291449866</v>
      </c>
      <c r="N3649" s="6">
        <f t="shared" si="506"/>
        <v>19.198687028780043</v>
      </c>
      <c r="O3649" s="6">
        <f t="shared" si="509"/>
        <v>204.85220812616467</v>
      </c>
      <c r="P3649" s="6">
        <f>FORECAST(J3649,Inputs!$B$10:$B$18,Inputs!$A$10:$A$18)</f>
        <v>33.065876004845009</v>
      </c>
      <c r="Q3649" s="6">
        <f>IF(Inputs!$D$10="Yes",IF('Hourly Calcs'!P3649&gt;'Hourly Calcs'!K3649,'Hourly Calcs'!O3649,N3649+O3649),N3649+O3649)</f>
        <v>204.85220812616467</v>
      </c>
      <c r="R3649" s="12">
        <f t="shared" si="510"/>
        <v>973.45769301553446</v>
      </c>
      <c r="S3649" s="1">
        <f>IF(AND(A3649&gt;=5,A3649&lt;=9),INDEX(Demand!$C$3:$C$26,C3649),INDEX(Demand!$B$3:$B$26,C3649))</f>
        <v>900</v>
      </c>
      <c r="T3649" s="7">
        <f t="shared" si="511"/>
        <v>900</v>
      </c>
      <c r="U3649" s="7">
        <f t="shared" si="512"/>
        <v>73.45769301553446</v>
      </c>
    </row>
    <row r="3650" spans="1:21" x14ac:dyDescent="0.2">
      <c r="A3650" s="1">
        <v>6</v>
      </c>
      <c r="B3650" s="1">
        <v>1</v>
      </c>
      <c r="C3650" s="1">
        <v>18</v>
      </c>
      <c r="D3650">
        <v>14.2</v>
      </c>
      <c r="E3650">
        <v>10.1</v>
      </c>
      <c r="F3650">
        <v>76</v>
      </c>
      <c r="G3650">
        <v>157</v>
      </c>
      <c r="H3650">
        <v>8</v>
      </c>
      <c r="I3650">
        <v>154</v>
      </c>
      <c r="J3650" s="4">
        <f t="shared" si="507"/>
        <v>282.27418326271254</v>
      </c>
      <c r="K3650" s="4">
        <f t="shared" si="508"/>
        <v>18.87960528976501</v>
      </c>
      <c r="L3650" s="5">
        <f t="shared" si="513"/>
        <v>0</v>
      </c>
      <c r="M3650" s="5">
        <f t="shared" si="514"/>
        <v>15.12039471023499</v>
      </c>
      <c r="N3650" s="6">
        <f t="shared" si="506"/>
        <v>0.20637545231463181</v>
      </c>
      <c r="O3650" s="6">
        <f t="shared" si="509"/>
        <v>140.8358930867382</v>
      </c>
      <c r="P3650" s="6">
        <f>FORECAST(J3650,Inputs!$B$10:$B$18,Inputs!$A$10:$A$18)</f>
        <v>33.169205400580672</v>
      </c>
      <c r="Q3650" s="6">
        <f>IF(Inputs!$D$10="Yes",IF('Hourly Calcs'!P3650&gt;'Hourly Calcs'!K3650,'Hourly Calcs'!O3650,N3650+O3650),N3650+O3650)</f>
        <v>140.8358930867382</v>
      </c>
      <c r="R3650" s="12">
        <f t="shared" si="510"/>
        <v>669.25216394817983</v>
      </c>
      <c r="S3650" s="1">
        <f>IF(AND(A3650&gt;=5,A3650&lt;=9),INDEX(Demand!$C$3:$C$26,C3650),INDEX(Demand!$B$3:$B$26,C3650))</f>
        <v>900</v>
      </c>
      <c r="T3650" s="7">
        <f t="shared" si="511"/>
        <v>669.25216394817983</v>
      </c>
      <c r="U3650" s="7">
        <f t="shared" si="512"/>
        <v>0</v>
      </c>
    </row>
    <row r="3651" spans="1:21" x14ac:dyDescent="0.2">
      <c r="A3651" s="1">
        <v>6</v>
      </c>
      <c r="B3651" s="1">
        <v>1</v>
      </c>
      <c r="C3651" s="1">
        <v>19</v>
      </c>
      <c r="D3651">
        <v>14.1</v>
      </c>
      <c r="E3651">
        <v>10.199999999999999</v>
      </c>
      <c r="F3651">
        <v>77</v>
      </c>
      <c r="G3651">
        <v>47</v>
      </c>
      <c r="H3651">
        <v>0</v>
      </c>
      <c r="I3651">
        <v>47</v>
      </c>
      <c r="J3651" s="4">
        <f t="shared" si="507"/>
        <v>293.17744982426996</v>
      </c>
      <c r="K3651" s="4">
        <f t="shared" si="508"/>
        <v>9.8971919323479227</v>
      </c>
      <c r="L3651" s="5">
        <f t="shared" si="513"/>
        <v>0</v>
      </c>
      <c r="M3651" s="5">
        <f t="shared" si="514"/>
        <v>24.102808067652077</v>
      </c>
      <c r="N3651" s="6">
        <f t="shared" si="506"/>
        <v>0</v>
      </c>
      <c r="O3651" s="6">
        <f t="shared" si="509"/>
        <v>42.982382955043477</v>
      </c>
      <c r="P3651" s="6">
        <f>FORECAST(J3651,Inputs!$B$10:$B$18,Inputs!$A$10:$A$18)</f>
        <v>33.270161572446945</v>
      </c>
      <c r="Q3651" s="6">
        <f>IF(Inputs!$D$10="Yes",IF('Hourly Calcs'!P3651&gt;'Hourly Calcs'!K3651,'Hourly Calcs'!O3651,N3651+O3651),N3651+O3651)</f>
        <v>42.982382955043477</v>
      </c>
      <c r="R3651" s="12">
        <f t="shared" si="510"/>
        <v>204.25228380236661</v>
      </c>
      <c r="S3651" s="1">
        <f>IF(AND(A3651&gt;=5,A3651&lt;=9),INDEX(Demand!$C$3:$C$26,C3651),INDEX(Demand!$B$3:$B$26,C3651))</f>
        <v>900</v>
      </c>
      <c r="T3651" s="7">
        <f t="shared" si="511"/>
        <v>204.25228380236661</v>
      </c>
      <c r="U3651" s="7">
        <f t="shared" si="512"/>
        <v>0</v>
      </c>
    </row>
    <row r="3652" spans="1:21" x14ac:dyDescent="0.2">
      <c r="A3652" s="1">
        <v>6</v>
      </c>
      <c r="B3652" s="1">
        <v>1</v>
      </c>
      <c r="C3652" s="1">
        <v>20</v>
      </c>
      <c r="D3652">
        <v>13.2</v>
      </c>
      <c r="E3652">
        <v>9.6</v>
      </c>
      <c r="F3652">
        <v>79</v>
      </c>
      <c r="G3652">
        <v>9</v>
      </c>
      <c r="H3652">
        <v>0</v>
      </c>
      <c r="I3652">
        <v>9</v>
      </c>
      <c r="J3652" s="4">
        <f t="shared" si="507"/>
        <v>304.36597197400647</v>
      </c>
      <c r="K3652" s="4">
        <f t="shared" si="508"/>
        <v>1.8197100631558243</v>
      </c>
      <c r="L3652" s="5">
        <f t="shared" si="513"/>
        <v>0</v>
      </c>
      <c r="M3652" s="5">
        <f t="shared" si="514"/>
        <v>32.180289936844176</v>
      </c>
      <c r="N3652" s="6">
        <f t="shared" si="506"/>
        <v>0</v>
      </c>
      <c r="O3652" s="6">
        <f t="shared" si="509"/>
        <v>8.2306690764976871</v>
      </c>
      <c r="P3652" s="6">
        <f>FORECAST(J3652,Inputs!$B$10:$B$18,Inputs!$A$10:$A$18)</f>
        <v>33.373758999759318</v>
      </c>
      <c r="Q3652" s="6">
        <f>IF(Inputs!$D$10="Yes",IF('Hourly Calcs'!P3652&gt;'Hourly Calcs'!K3652,'Hourly Calcs'!O3652,N3652+O3652),N3652+O3652)</f>
        <v>8.2306690764976871</v>
      </c>
      <c r="R3652" s="12">
        <f t="shared" si="510"/>
        <v>39.11213945151701</v>
      </c>
      <c r="S3652" s="1">
        <f>IF(AND(A3652&gt;=5,A3652&lt;=9),INDEX(Demand!$C$3:$C$26,C3652),INDEX(Demand!$B$3:$B$26,C3652))</f>
        <v>800</v>
      </c>
      <c r="T3652" s="7">
        <f t="shared" si="511"/>
        <v>39.11213945151701</v>
      </c>
      <c r="U3652" s="7">
        <f t="shared" si="512"/>
        <v>0</v>
      </c>
    </row>
    <row r="3653" spans="1:21" x14ac:dyDescent="0.2">
      <c r="A3653" s="1">
        <v>6</v>
      </c>
      <c r="B3653" s="1">
        <v>1</v>
      </c>
      <c r="C3653" s="1">
        <v>21</v>
      </c>
      <c r="D3653">
        <v>11.8</v>
      </c>
      <c r="E3653">
        <v>10.6</v>
      </c>
      <c r="F3653">
        <v>92</v>
      </c>
      <c r="G3653">
        <v>0</v>
      </c>
      <c r="H3653">
        <v>0</v>
      </c>
      <c r="I3653">
        <v>0</v>
      </c>
      <c r="J3653" s="4">
        <f t="shared" si="507"/>
        <v>316.23358470412541</v>
      </c>
      <c r="K3653" s="4">
        <f t="shared" si="508"/>
        <v>-5.6727973094101714</v>
      </c>
      <c r="L3653" s="5">
        <f t="shared" si="513"/>
        <v>0</v>
      </c>
      <c r="M3653" s="5">
        <f t="shared" si="514"/>
        <v>0</v>
      </c>
      <c r="N3653" s="6">
        <f t="shared" si="506"/>
        <v>0</v>
      </c>
      <c r="O3653" s="6">
        <f t="shared" si="509"/>
        <v>0</v>
      </c>
      <c r="P3653" s="6">
        <f>FORECAST(J3653,Inputs!$B$10:$B$18,Inputs!$A$10:$A$18)</f>
        <v>33.483644302815975</v>
      </c>
      <c r="Q3653" s="6">
        <f>IF(Inputs!$D$10="Yes",IF('Hourly Calcs'!P3653&gt;'Hourly Calcs'!K3653,'Hourly Calcs'!O3653,N3653+O3653),N3653+O3653)</f>
        <v>0</v>
      </c>
      <c r="R3653" s="12">
        <f t="shared" si="510"/>
        <v>0</v>
      </c>
      <c r="S3653" s="1">
        <f>IF(AND(A3653&gt;=5,A3653&lt;=9),INDEX(Demand!$C$3:$C$26,C3653),INDEX(Demand!$B$3:$B$26,C3653))</f>
        <v>700</v>
      </c>
      <c r="T3653" s="7">
        <f t="shared" si="511"/>
        <v>0</v>
      </c>
      <c r="U3653" s="7">
        <f t="shared" si="512"/>
        <v>0</v>
      </c>
    </row>
    <row r="3654" spans="1:21" x14ac:dyDescent="0.2">
      <c r="A3654" s="1">
        <v>6</v>
      </c>
      <c r="B3654" s="1">
        <v>1</v>
      </c>
      <c r="C3654" s="1">
        <v>22</v>
      </c>
      <c r="D3654">
        <v>11.9</v>
      </c>
      <c r="E3654">
        <v>10.5</v>
      </c>
      <c r="F3654">
        <v>91</v>
      </c>
      <c r="G3654">
        <v>0</v>
      </c>
      <c r="H3654">
        <v>0</v>
      </c>
      <c r="I3654">
        <v>0</v>
      </c>
      <c r="J3654" s="4">
        <f t="shared" si="507"/>
        <v>329.01653982177379</v>
      </c>
      <c r="K3654" s="4">
        <f t="shared" si="508"/>
        <v>-11.458561235601323</v>
      </c>
      <c r="L3654" s="5">
        <f t="shared" si="513"/>
        <v>0</v>
      </c>
      <c r="M3654" s="5">
        <f t="shared" si="514"/>
        <v>0</v>
      </c>
      <c r="N3654" s="6">
        <f t="shared" si="506"/>
        <v>0</v>
      </c>
      <c r="O3654" s="6">
        <f t="shared" si="509"/>
        <v>0</v>
      </c>
      <c r="P3654" s="6">
        <f>FORECAST(J3654,Inputs!$B$10:$B$18,Inputs!$A$10:$A$18)</f>
        <v>33.602004998349756</v>
      </c>
      <c r="Q3654" s="6">
        <f>IF(Inputs!$D$10="Yes",IF('Hourly Calcs'!P3654&gt;'Hourly Calcs'!K3654,'Hourly Calcs'!O3654,N3654+O3654),N3654+O3654)</f>
        <v>0</v>
      </c>
      <c r="R3654" s="12">
        <f t="shared" si="510"/>
        <v>0</v>
      </c>
      <c r="S3654" s="1">
        <f>IF(AND(A3654&gt;=5,A3654&lt;=9),INDEX(Demand!$C$3:$C$26,C3654),INDEX(Demand!$B$3:$B$26,C3654))</f>
        <v>600</v>
      </c>
      <c r="T3654" s="7">
        <f t="shared" si="511"/>
        <v>0</v>
      </c>
      <c r="U3654" s="7">
        <f t="shared" si="512"/>
        <v>0</v>
      </c>
    </row>
    <row r="3655" spans="1:21" x14ac:dyDescent="0.2">
      <c r="A3655" s="1">
        <v>6</v>
      </c>
      <c r="B3655" s="1">
        <v>1</v>
      </c>
      <c r="C3655" s="1">
        <v>23</v>
      </c>
      <c r="D3655">
        <v>11.4</v>
      </c>
      <c r="E3655">
        <v>10.3</v>
      </c>
      <c r="F3655">
        <v>93</v>
      </c>
      <c r="G3655">
        <v>0</v>
      </c>
      <c r="H3655">
        <v>0</v>
      </c>
      <c r="I3655">
        <v>0</v>
      </c>
      <c r="J3655" s="4">
        <f t="shared" si="507"/>
        <v>342.72541039839086</v>
      </c>
      <c r="K3655" s="4">
        <f t="shared" si="508"/>
        <v>-15.343032899757659</v>
      </c>
      <c r="L3655" s="5">
        <f t="shared" si="513"/>
        <v>0</v>
      </c>
      <c r="M3655" s="5">
        <f t="shared" si="514"/>
        <v>0</v>
      </c>
      <c r="N3655" s="6">
        <f t="shared" si="506"/>
        <v>0</v>
      </c>
      <c r="O3655" s="6">
        <f t="shared" si="509"/>
        <v>0</v>
      </c>
      <c r="P3655" s="6">
        <f>FORECAST(J3655,Inputs!$B$10:$B$18,Inputs!$A$10:$A$18)</f>
        <v>33.728938985170281</v>
      </c>
      <c r="Q3655" s="6">
        <f>IF(Inputs!$D$10="Yes",IF('Hourly Calcs'!P3655&gt;'Hourly Calcs'!K3655,'Hourly Calcs'!O3655,N3655+O3655),N3655+O3655)</f>
        <v>0</v>
      </c>
      <c r="R3655" s="12">
        <f t="shared" si="510"/>
        <v>0</v>
      </c>
      <c r="S3655" s="1">
        <f>IF(AND(A3655&gt;=5,A3655&lt;=9),INDEX(Demand!$C$3:$C$26,C3655),INDEX(Demand!$B$3:$B$26,C3655))</f>
        <v>500</v>
      </c>
      <c r="T3655" s="7">
        <f t="shared" si="511"/>
        <v>0</v>
      </c>
      <c r="U3655" s="7">
        <f t="shared" si="512"/>
        <v>0</v>
      </c>
    </row>
    <row r="3656" spans="1:21" x14ac:dyDescent="0.2">
      <c r="A3656" s="1">
        <v>6</v>
      </c>
      <c r="B3656" s="1">
        <v>1</v>
      </c>
      <c r="C3656" s="1">
        <v>24</v>
      </c>
      <c r="D3656">
        <v>11.3</v>
      </c>
      <c r="E3656">
        <v>10.4</v>
      </c>
      <c r="F3656">
        <v>94</v>
      </c>
      <c r="G3656">
        <v>0</v>
      </c>
      <c r="H3656">
        <v>0</v>
      </c>
      <c r="I3656">
        <v>0</v>
      </c>
      <c r="J3656" s="4">
        <f t="shared" si="507"/>
        <v>357.08015444982522</v>
      </c>
      <c r="K3656" s="4">
        <f t="shared" si="508"/>
        <v>-17.005537543996681</v>
      </c>
      <c r="L3656" s="5">
        <f t="shared" si="513"/>
        <v>0</v>
      </c>
      <c r="M3656" s="5">
        <f t="shared" si="514"/>
        <v>0</v>
      </c>
      <c r="N3656" s="6">
        <f t="shared" si="506"/>
        <v>0</v>
      </c>
      <c r="O3656" s="6">
        <f t="shared" si="509"/>
        <v>0</v>
      </c>
      <c r="P3656" s="6">
        <f>FORECAST(J3656,Inputs!$B$10:$B$18,Inputs!$A$10:$A$18)</f>
        <v>33.861853281942821</v>
      </c>
      <c r="Q3656" s="6">
        <f>IF(Inputs!$D$10="Yes",IF('Hourly Calcs'!P3656&gt;'Hourly Calcs'!K3656,'Hourly Calcs'!O3656,N3656+O3656),N3656+O3656)</f>
        <v>0</v>
      </c>
      <c r="R3656" s="12">
        <f t="shared" si="510"/>
        <v>0</v>
      </c>
      <c r="S3656" s="1">
        <f>IF(AND(A3656&gt;=5,A3656&lt;=9),INDEX(Demand!$C$3:$C$26,C3656),INDEX(Demand!$B$3:$B$26,C3656))</f>
        <v>400</v>
      </c>
      <c r="T3656" s="7">
        <f t="shared" si="511"/>
        <v>0</v>
      </c>
      <c r="U3656" s="7">
        <f t="shared" si="512"/>
        <v>0</v>
      </c>
    </row>
    <row r="3657" spans="1:21" x14ac:dyDescent="0.2">
      <c r="A3657" s="1">
        <v>6</v>
      </c>
      <c r="B3657" s="1">
        <v>2</v>
      </c>
      <c r="C3657" s="1">
        <v>1</v>
      </c>
      <c r="D3657">
        <v>11.4</v>
      </c>
      <c r="E3657">
        <v>10.5</v>
      </c>
      <c r="F3657">
        <v>94</v>
      </c>
      <c r="G3657">
        <v>0</v>
      </c>
      <c r="H3657">
        <v>0</v>
      </c>
      <c r="I3657">
        <v>0</v>
      </c>
      <c r="J3657" s="4">
        <f t="shared" si="507"/>
        <v>11.553310646342197</v>
      </c>
      <c r="K3657" s="4">
        <f t="shared" si="508"/>
        <v>-16.284085537583877</v>
      </c>
      <c r="L3657" s="5">
        <f t="shared" si="513"/>
        <v>0</v>
      </c>
      <c r="M3657" s="5">
        <f t="shared" si="514"/>
        <v>0</v>
      </c>
      <c r="N3657" s="6">
        <f t="shared" ref="N3657:N3720" si="515">H3657*MAX(0,COS(2*ASIN(SQRT(SIN(RADIANS($B$4))^2+COS(RADIANS($K3657))^2-2*SIN(RADIANS($B$4))*COS(RADIANS($K3657))*COS(RADIANS($J3657-$B$5))+(SIN(RADIANS($K3657))-COS(RADIANS($B$4)))^2)/2)))</f>
        <v>0</v>
      </c>
      <c r="O3657" s="6">
        <f t="shared" si="509"/>
        <v>0</v>
      </c>
      <c r="P3657" s="6">
        <f>FORECAST(J3657,Inputs!$B$10:$B$18,Inputs!$A$10:$A$18)</f>
        <v>30.662530654132794</v>
      </c>
      <c r="Q3657" s="6">
        <f>IF(Inputs!$D$10="Yes",IF('Hourly Calcs'!P3657&gt;'Hourly Calcs'!K3657,'Hourly Calcs'!O3657,N3657+O3657),N3657+O3657)</f>
        <v>0</v>
      </c>
      <c r="R3657" s="12">
        <f t="shared" si="510"/>
        <v>0</v>
      </c>
      <c r="S3657" s="1">
        <f>IF(AND(A3657&gt;=5,A3657&lt;=9),INDEX(Demand!$C$3:$C$26,C3657),INDEX(Demand!$B$3:$B$26,C3657))</f>
        <v>350</v>
      </c>
      <c r="T3657" s="7">
        <f t="shared" si="511"/>
        <v>0</v>
      </c>
      <c r="U3657" s="7">
        <f t="shared" si="512"/>
        <v>0</v>
      </c>
    </row>
    <row r="3658" spans="1:21" x14ac:dyDescent="0.2">
      <c r="A3658" s="1">
        <v>6</v>
      </c>
      <c r="B3658" s="1">
        <v>2</v>
      </c>
      <c r="C3658" s="1">
        <v>2</v>
      </c>
      <c r="D3658">
        <v>11.7</v>
      </c>
      <c r="E3658">
        <v>10.7</v>
      </c>
      <c r="F3658">
        <v>93</v>
      </c>
      <c r="G3658">
        <v>0</v>
      </c>
      <c r="H3658">
        <v>0</v>
      </c>
      <c r="I3658">
        <v>0</v>
      </c>
      <c r="J3658" s="4">
        <f t="shared" ref="J3658:J3721" si="516">solarazimuth($B$2,$B$3,$B$1,A3658,B3658,C3658,0,0,0,0)</f>
        <v>25.567579568096335</v>
      </c>
      <c r="K3658" s="4">
        <f t="shared" ref="K3658:K3721" si="517">solarelevation($B$2,$B$3,$B$1,A3658,B3658,C3658,0,0,0,0)</f>
        <v>-13.250599548758828</v>
      </c>
      <c r="L3658" s="5">
        <f t="shared" si="513"/>
        <v>0</v>
      </c>
      <c r="M3658" s="5">
        <f t="shared" si="514"/>
        <v>0</v>
      </c>
      <c r="N3658" s="6">
        <f t="shared" si="515"/>
        <v>0</v>
      </c>
      <c r="O3658" s="6">
        <f t="shared" ref="O3658:O3721" si="518">$I3658*(1+COS(RADIANS($B$4)))/2</f>
        <v>0</v>
      </c>
      <c r="P3658" s="6">
        <f>FORECAST(J3658,Inputs!$B$10:$B$18,Inputs!$A$10:$A$18)</f>
        <v>30.792292403408297</v>
      </c>
      <c r="Q3658" s="6">
        <f>IF(Inputs!$D$10="Yes",IF('Hourly Calcs'!P3658&gt;'Hourly Calcs'!K3658,'Hourly Calcs'!O3658,N3658+O3658),N3658+O3658)</f>
        <v>0</v>
      </c>
      <c r="R3658" s="12">
        <f t="shared" ref="R3658:R3721" si="519">$B$6*$E$1*Q3658</f>
        <v>0</v>
      </c>
      <c r="S3658" s="1">
        <f>IF(AND(A3658&gt;=5,A3658&lt;=9),INDEX(Demand!$C$3:$C$26,C3658),INDEX(Demand!$B$3:$B$26,C3658))</f>
        <v>350</v>
      </c>
      <c r="T3658" s="7">
        <f t="shared" ref="T3658:T3721" si="520">S3658-MAX(0,S3658-R3658)</f>
        <v>0</v>
      </c>
      <c r="U3658" s="7">
        <f t="shared" ref="U3658:U3721" si="521">MAX(0,R3658-S3658)</f>
        <v>0</v>
      </c>
    </row>
    <row r="3659" spans="1:21" x14ac:dyDescent="0.2">
      <c r="A3659" s="1">
        <v>6</v>
      </c>
      <c r="B3659" s="1">
        <v>2</v>
      </c>
      <c r="C3659" s="1">
        <v>3</v>
      </c>
      <c r="D3659">
        <v>11.3</v>
      </c>
      <c r="E3659">
        <v>10.5</v>
      </c>
      <c r="F3659">
        <v>95</v>
      </c>
      <c r="G3659">
        <v>0</v>
      </c>
      <c r="H3659">
        <v>0</v>
      </c>
      <c r="I3659">
        <v>0</v>
      </c>
      <c r="J3659" s="4">
        <f t="shared" si="516"/>
        <v>38.729955500041456</v>
      </c>
      <c r="K3659" s="4">
        <f t="shared" si="517"/>
        <v>-8.1783586262742887</v>
      </c>
      <c r="L3659" s="5">
        <f t="shared" si="513"/>
        <v>0</v>
      </c>
      <c r="M3659" s="5">
        <f t="shared" si="514"/>
        <v>0</v>
      </c>
      <c r="N3659" s="6">
        <f t="shared" si="515"/>
        <v>0</v>
      </c>
      <c r="O3659" s="6">
        <f t="shared" si="518"/>
        <v>0</v>
      </c>
      <c r="P3659" s="6">
        <f>FORECAST(J3659,Inputs!$B$10:$B$18,Inputs!$A$10:$A$18)</f>
        <v>30.914166254630011</v>
      </c>
      <c r="Q3659" s="6">
        <f>IF(Inputs!$D$10="Yes",IF('Hourly Calcs'!P3659&gt;'Hourly Calcs'!K3659,'Hourly Calcs'!O3659,N3659+O3659),N3659+O3659)</f>
        <v>0</v>
      </c>
      <c r="R3659" s="12">
        <f t="shared" si="519"/>
        <v>0</v>
      </c>
      <c r="S3659" s="1">
        <f>IF(AND(A3659&gt;=5,A3659&lt;=9),INDEX(Demand!$C$3:$C$26,C3659),INDEX(Demand!$B$3:$B$26,C3659))</f>
        <v>350</v>
      </c>
      <c r="T3659" s="7">
        <f t="shared" si="520"/>
        <v>0</v>
      </c>
      <c r="U3659" s="7">
        <f t="shared" si="521"/>
        <v>0</v>
      </c>
    </row>
    <row r="3660" spans="1:21" x14ac:dyDescent="0.2">
      <c r="A3660" s="1">
        <v>6</v>
      </c>
      <c r="B3660" s="1">
        <v>2</v>
      </c>
      <c r="C3660" s="1">
        <v>4</v>
      </c>
      <c r="D3660">
        <v>11</v>
      </c>
      <c r="E3660">
        <v>10.199999999999999</v>
      </c>
      <c r="F3660">
        <v>95</v>
      </c>
      <c r="G3660">
        <v>0</v>
      </c>
      <c r="H3660">
        <v>0</v>
      </c>
      <c r="I3660">
        <v>0</v>
      </c>
      <c r="J3660" s="4">
        <f t="shared" si="516"/>
        <v>50.939317526088388</v>
      </c>
      <c r="K3660" s="4">
        <f t="shared" si="517"/>
        <v>-1.3068629317517804</v>
      </c>
      <c r="L3660" s="5">
        <f t="shared" si="513"/>
        <v>0</v>
      </c>
      <c r="M3660" s="5">
        <f t="shared" si="514"/>
        <v>0</v>
      </c>
      <c r="N3660" s="6">
        <f t="shared" si="515"/>
        <v>0</v>
      </c>
      <c r="O3660" s="6">
        <f t="shared" si="518"/>
        <v>0</v>
      </c>
      <c r="P3660" s="6">
        <f>FORECAST(J3660,Inputs!$B$10:$B$18,Inputs!$A$10:$A$18)</f>
        <v>31.027215903019336</v>
      </c>
      <c r="Q3660" s="6">
        <f>IF(Inputs!$D$10="Yes",IF('Hourly Calcs'!P3660&gt;'Hourly Calcs'!K3660,'Hourly Calcs'!O3660,N3660+O3660),N3660+O3660)</f>
        <v>0</v>
      </c>
      <c r="R3660" s="12">
        <f t="shared" si="519"/>
        <v>0</v>
      </c>
      <c r="S3660" s="1">
        <f>IF(AND(A3660&gt;=5,A3660&lt;=9),INDEX(Demand!$C$3:$C$26,C3660),INDEX(Demand!$B$3:$B$26,C3660))</f>
        <v>350</v>
      </c>
      <c r="T3660" s="7">
        <f t="shared" si="520"/>
        <v>0</v>
      </c>
      <c r="U3660" s="7">
        <f t="shared" si="521"/>
        <v>0</v>
      </c>
    </row>
    <row r="3661" spans="1:21" x14ac:dyDescent="0.2">
      <c r="A3661" s="1">
        <v>6</v>
      </c>
      <c r="B3661" s="1">
        <v>2</v>
      </c>
      <c r="C3661" s="1">
        <v>5</v>
      </c>
      <c r="D3661">
        <v>10.9</v>
      </c>
      <c r="E3661">
        <v>10.1</v>
      </c>
      <c r="F3661">
        <v>95</v>
      </c>
      <c r="G3661">
        <v>10</v>
      </c>
      <c r="H3661">
        <v>0</v>
      </c>
      <c r="I3661">
        <v>10</v>
      </c>
      <c r="J3661" s="4">
        <f t="shared" si="516"/>
        <v>62.351670443410015</v>
      </c>
      <c r="K3661" s="4">
        <f t="shared" si="517"/>
        <v>6.5337078219368152</v>
      </c>
      <c r="L3661" s="5">
        <f t="shared" si="513"/>
        <v>0</v>
      </c>
      <c r="M3661" s="5">
        <f t="shared" si="514"/>
        <v>27.466292178063185</v>
      </c>
      <c r="N3661" s="6">
        <f t="shared" si="515"/>
        <v>0</v>
      </c>
      <c r="O3661" s="6">
        <f t="shared" si="518"/>
        <v>9.1451878627752077</v>
      </c>
      <c r="P3661" s="6">
        <f>FORECAST(J3661,Inputs!$B$10:$B$18,Inputs!$A$10:$A$18)</f>
        <v>31.13288583743898</v>
      </c>
      <c r="Q3661" s="6">
        <f>IF(Inputs!$D$10="Yes",IF('Hourly Calcs'!P3661&gt;'Hourly Calcs'!K3661,'Hourly Calcs'!O3661,N3661+O3661),N3661+O3661)</f>
        <v>9.1451878627752077</v>
      </c>
      <c r="R3661" s="12">
        <f t="shared" si="519"/>
        <v>43.457932723907788</v>
      </c>
      <c r="S3661" s="1">
        <f>IF(AND(A3661&gt;=5,A3661&lt;=9),INDEX(Demand!$C$3:$C$26,C3661),INDEX(Demand!$B$3:$B$26,C3661))</f>
        <v>350</v>
      </c>
      <c r="T3661" s="7">
        <f t="shared" si="520"/>
        <v>43.457932723907788</v>
      </c>
      <c r="U3661" s="7">
        <f t="shared" si="521"/>
        <v>0</v>
      </c>
    </row>
    <row r="3662" spans="1:21" x14ac:dyDescent="0.2">
      <c r="A3662" s="1">
        <v>6</v>
      </c>
      <c r="B3662" s="1">
        <v>2</v>
      </c>
      <c r="C3662" s="1">
        <v>6</v>
      </c>
      <c r="D3662">
        <v>11.2</v>
      </c>
      <c r="E3662">
        <v>10.199999999999999</v>
      </c>
      <c r="F3662">
        <v>94</v>
      </c>
      <c r="G3662">
        <v>80</v>
      </c>
      <c r="H3662">
        <v>57</v>
      </c>
      <c r="I3662">
        <v>69</v>
      </c>
      <c r="J3662" s="4">
        <f t="shared" si="516"/>
        <v>73.302640085468141</v>
      </c>
      <c r="K3662" s="4">
        <f t="shared" si="517"/>
        <v>15.244370415691435</v>
      </c>
      <c r="L3662" s="5">
        <f t="shared" si="513"/>
        <v>0</v>
      </c>
      <c r="M3662" s="5">
        <f t="shared" si="514"/>
        <v>18.755629584308565</v>
      </c>
      <c r="N3662" s="6">
        <f t="shared" si="515"/>
        <v>11.514204378109296</v>
      </c>
      <c r="O3662" s="6">
        <f t="shared" si="518"/>
        <v>63.101796253148933</v>
      </c>
      <c r="P3662" s="6">
        <f>FORECAST(J3662,Inputs!$B$10:$B$18,Inputs!$A$10:$A$18)</f>
        <v>31.234283704495073</v>
      </c>
      <c r="Q3662" s="6">
        <f>IF(Inputs!$D$10="Yes",IF('Hourly Calcs'!P3662&gt;'Hourly Calcs'!K3662,'Hourly Calcs'!O3662,N3662+O3662),N3662+O3662)</f>
        <v>63.101796253148933</v>
      </c>
      <c r="R3662" s="12">
        <f t="shared" si="519"/>
        <v>299.85973579496374</v>
      </c>
      <c r="S3662" s="1">
        <f>IF(AND(A3662&gt;=5,A3662&lt;=9),INDEX(Demand!$C$3:$C$26,C3662),INDEX(Demand!$B$3:$B$26,C3662))</f>
        <v>350</v>
      </c>
      <c r="T3662" s="7">
        <f t="shared" si="520"/>
        <v>299.85973579496374</v>
      </c>
      <c r="U3662" s="7">
        <f t="shared" si="521"/>
        <v>0</v>
      </c>
    </row>
    <row r="3663" spans="1:21" x14ac:dyDescent="0.2">
      <c r="A3663" s="1">
        <v>6</v>
      </c>
      <c r="B3663" s="1">
        <v>2</v>
      </c>
      <c r="C3663" s="1">
        <v>7</v>
      </c>
      <c r="D3663">
        <v>11.8</v>
      </c>
      <c r="E3663">
        <v>10.1</v>
      </c>
      <c r="F3663">
        <v>89</v>
      </c>
      <c r="G3663">
        <v>224</v>
      </c>
      <c r="H3663">
        <v>267</v>
      </c>
      <c r="I3663">
        <v>132</v>
      </c>
      <c r="J3663" s="4">
        <f t="shared" si="516"/>
        <v>84.2703626282795</v>
      </c>
      <c r="K3663" s="4">
        <f t="shared" si="517"/>
        <v>24.522363451952074</v>
      </c>
      <c r="L3663" s="5">
        <f t="shared" si="513"/>
        <v>80.7296373717205</v>
      </c>
      <c r="M3663" s="5">
        <f t="shared" si="514"/>
        <v>9.4776365480479257</v>
      </c>
      <c r="N3663" s="6">
        <f t="shared" si="515"/>
        <v>113.75467516577032</v>
      </c>
      <c r="O3663" s="6">
        <f t="shared" si="518"/>
        <v>120.71647978863275</v>
      </c>
      <c r="P3663" s="6">
        <f>FORECAST(J3663,Inputs!$B$10:$B$18,Inputs!$A$10:$A$18)</f>
        <v>31.335836691002587</v>
      </c>
      <c r="Q3663" s="6">
        <f>IF(Inputs!$D$10="Yes",IF('Hourly Calcs'!P3663&gt;'Hourly Calcs'!K3663,'Hourly Calcs'!O3663,N3663+O3663),N3663+O3663)</f>
        <v>120.71647978863275</v>
      </c>
      <c r="R3663" s="12">
        <f t="shared" si="519"/>
        <v>573.64471195558281</v>
      </c>
      <c r="S3663" s="1">
        <f>IF(AND(A3663&gt;=5,A3663&lt;=9),INDEX(Demand!$C$3:$C$26,C3663),INDEX(Demand!$B$3:$B$26,C3663))</f>
        <v>350</v>
      </c>
      <c r="T3663" s="7">
        <f t="shared" si="520"/>
        <v>350</v>
      </c>
      <c r="U3663" s="7">
        <f t="shared" si="521"/>
        <v>223.64471195558281</v>
      </c>
    </row>
    <row r="3664" spans="1:21" x14ac:dyDescent="0.2">
      <c r="A3664" s="1">
        <v>6</v>
      </c>
      <c r="B3664" s="1">
        <v>2</v>
      </c>
      <c r="C3664" s="1">
        <v>8</v>
      </c>
      <c r="D3664">
        <v>12.4</v>
      </c>
      <c r="E3664">
        <v>10.5</v>
      </c>
      <c r="F3664">
        <v>88</v>
      </c>
      <c r="G3664">
        <v>396</v>
      </c>
      <c r="H3664">
        <v>434</v>
      </c>
      <c r="I3664">
        <v>179</v>
      </c>
      <c r="J3664" s="4">
        <f t="shared" si="516"/>
        <v>95.912580566538992</v>
      </c>
      <c r="K3664" s="4">
        <f t="shared" si="517"/>
        <v>33.992176886833747</v>
      </c>
      <c r="L3664" s="5">
        <f t="shared" si="513"/>
        <v>69.087419433461008</v>
      </c>
      <c r="M3664" s="5">
        <f t="shared" si="514"/>
        <v>7.8231131662533926E-3</v>
      </c>
      <c r="N3664" s="6">
        <f t="shared" si="515"/>
        <v>272.98134083905563</v>
      </c>
      <c r="O3664" s="6">
        <f t="shared" si="518"/>
        <v>163.69886274367622</v>
      </c>
      <c r="P3664" s="6">
        <f>FORECAST(J3664,Inputs!$B$10:$B$18,Inputs!$A$10:$A$18)</f>
        <v>31.443635005245728</v>
      </c>
      <c r="Q3664" s="6">
        <f>IF(Inputs!$D$10="Yes",IF('Hourly Calcs'!P3664&gt;'Hourly Calcs'!K3664,'Hourly Calcs'!O3664,N3664+O3664),N3664+O3664)</f>
        <v>436.68020358273185</v>
      </c>
      <c r="R3664" s="12">
        <f t="shared" si="519"/>
        <v>2075.1043274251415</v>
      </c>
      <c r="S3664" s="1">
        <f>IF(AND(A3664&gt;=5,A3664&lt;=9),INDEX(Demand!$C$3:$C$26,C3664),INDEX(Demand!$B$3:$B$26,C3664))</f>
        <v>350</v>
      </c>
      <c r="T3664" s="7">
        <f t="shared" si="520"/>
        <v>350</v>
      </c>
      <c r="U3664" s="7">
        <f t="shared" si="521"/>
        <v>1725.1043274251415</v>
      </c>
    </row>
    <row r="3665" spans="1:21" x14ac:dyDescent="0.2">
      <c r="A3665" s="1">
        <v>6</v>
      </c>
      <c r="B3665" s="1">
        <v>2</v>
      </c>
      <c r="C3665" s="1">
        <v>9</v>
      </c>
      <c r="D3665">
        <v>13.1</v>
      </c>
      <c r="E3665">
        <v>10.8</v>
      </c>
      <c r="F3665">
        <v>86</v>
      </c>
      <c r="G3665">
        <v>346</v>
      </c>
      <c r="H3665">
        <v>107</v>
      </c>
      <c r="I3665">
        <v>278</v>
      </c>
      <c r="J3665" s="4">
        <f t="shared" si="516"/>
        <v>109.19393557072948</v>
      </c>
      <c r="K3665" s="4">
        <f t="shared" si="517"/>
        <v>43.242051272908505</v>
      </c>
      <c r="L3665" s="5">
        <f t="shared" si="513"/>
        <v>55.806064429270521</v>
      </c>
      <c r="M3665" s="5">
        <f t="shared" si="514"/>
        <v>9.2420512729085047</v>
      </c>
      <c r="N3665" s="6">
        <f t="shared" si="515"/>
        <v>85.267162541657314</v>
      </c>
      <c r="O3665" s="6">
        <f t="shared" si="518"/>
        <v>254.23622258515078</v>
      </c>
      <c r="P3665" s="6">
        <f>FORECAST(J3665,Inputs!$B$10:$B$18,Inputs!$A$10:$A$18)</f>
        <v>31.56661051454379</v>
      </c>
      <c r="Q3665" s="6">
        <f>IF(Inputs!$D$10="Yes",IF('Hourly Calcs'!P3665&gt;'Hourly Calcs'!K3665,'Hourly Calcs'!O3665,N3665+O3665),N3665+O3665)</f>
        <v>339.5033851268081</v>
      </c>
      <c r="R3665" s="12">
        <f t="shared" si="519"/>
        <v>1613.3200861225921</v>
      </c>
      <c r="S3665" s="1">
        <f>IF(AND(A3665&gt;=5,A3665&lt;=9),INDEX(Demand!$C$3:$C$26,C3665),INDEX(Demand!$B$3:$B$26,C3665))</f>
        <v>350</v>
      </c>
      <c r="T3665" s="7">
        <f t="shared" si="520"/>
        <v>350</v>
      </c>
      <c r="U3665" s="7">
        <f t="shared" si="521"/>
        <v>1263.3200861225921</v>
      </c>
    </row>
    <row r="3666" spans="1:21" x14ac:dyDescent="0.2">
      <c r="A3666" s="1">
        <v>6</v>
      </c>
      <c r="B3666" s="1">
        <v>2</v>
      </c>
      <c r="C3666" s="1">
        <v>10</v>
      </c>
      <c r="D3666">
        <v>14.5</v>
      </c>
      <c r="E3666">
        <v>10.7</v>
      </c>
      <c r="F3666">
        <v>78</v>
      </c>
      <c r="G3666">
        <v>650</v>
      </c>
      <c r="H3666">
        <v>464</v>
      </c>
      <c r="I3666">
        <v>300</v>
      </c>
      <c r="J3666" s="4">
        <f t="shared" si="516"/>
        <v>125.58753408329372</v>
      </c>
      <c r="K3666" s="4">
        <f t="shared" si="517"/>
        <v>51.667942406393443</v>
      </c>
      <c r="L3666" s="5">
        <f t="shared" si="513"/>
        <v>39.412465916706282</v>
      </c>
      <c r="M3666" s="5">
        <f t="shared" si="514"/>
        <v>17.667942406393443</v>
      </c>
      <c r="N3666" s="6">
        <f t="shared" si="515"/>
        <v>426.07924588962283</v>
      </c>
      <c r="O3666" s="6">
        <f t="shared" si="518"/>
        <v>274.35563588325624</v>
      </c>
      <c r="P3666" s="6">
        <f>FORECAST(J3666,Inputs!$B$10:$B$18,Inputs!$A$10:$A$18)</f>
        <v>31.718403093363829</v>
      </c>
      <c r="Q3666" s="6">
        <f>IF(Inputs!$D$10="Yes",IF('Hourly Calcs'!P3666&gt;'Hourly Calcs'!K3666,'Hourly Calcs'!O3666,N3666+O3666),N3666+O3666)</f>
        <v>700.43488177287907</v>
      </c>
      <c r="R3666" s="12">
        <f t="shared" si="519"/>
        <v>3328.4665581847212</v>
      </c>
      <c r="S3666" s="1">
        <f>IF(AND(A3666&gt;=5,A3666&lt;=9),INDEX(Demand!$C$3:$C$26,C3666),INDEX(Demand!$B$3:$B$26,C3666))</f>
        <v>600</v>
      </c>
      <c r="T3666" s="7">
        <f t="shared" si="520"/>
        <v>600</v>
      </c>
      <c r="U3666" s="7">
        <f t="shared" si="521"/>
        <v>2728.4665581847212</v>
      </c>
    </row>
    <row r="3667" spans="1:21" x14ac:dyDescent="0.2">
      <c r="A3667" s="1">
        <v>6</v>
      </c>
      <c r="B3667" s="1">
        <v>2</v>
      </c>
      <c r="C3667" s="1">
        <v>11</v>
      </c>
      <c r="D3667">
        <v>15.2</v>
      </c>
      <c r="E3667">
        <v>10.7</v>
      </c>
      <c r="F3667">
        <v>74</v>
      </c>
      <c r="G3667">
        <v>822</v>
      </c>
      <c r="H3667">
        <v>706</v>
      </c>
      <c r="I3667">
        <v>230</v>
      </c>
      <c r="J3667" s="4">
        <f t="shared" si="516"/>
        <v>147.02225597467685</v>
      </c>
      <c r="K3667" s="4">
        <f t="shared" si="517"/>
        <v>58.248730332769739</v>
      </c>
      <c r="L3667" s="5">
        <f t="shared" si="513"/>
        <v>17.977744025323148</v>
      </c>
      <c r="M3667" s="5">
        <f t="shared" si="514"/>
        <v>24.248730332769739</v>
      </c>
      <c r="N3667" s="6">
        <f t="shared" si="515"/>
        <v>695.31315226445872</v>
      </c>
      <c r="O3667" s="6">
        <f t="shared" si="518"/>
        <v>210.3393208438298</v>
      </c>
      <c r="P3667" s="6">
        <f>FORECAST(J3667,Inputs!$B$10:$B$18,Inputs!$A$10:$A$18)</f>
        <v>31.916872740506264</v>
      </c>
      <c r="Q3667" s="6">
        <f>IF(Inputs!$D$10="Yes",IF('Hourly Calcs'!P3667&gt;'Hourly Calcs'!K3667,'Hourly Calcs'!O3667,N3667+O3667),N3667+O3667)</f>
        <v>905.65247310828852</v>
      </c>
      <c r="R3667" s="12">
        <f t="shared" si="519"/>
        <v>4303.6605522105865</v>
      </c>
      <c r="S3667" s="1">
        <f>IF(AND(A3667&gt;=5,A3667&lt;=9),INDEX(Demand!$C$3:$C$26,C3667),INDEX(Demand!$B$3:$B$26,C3667))</f>
        <v>600</v>
      </c>
      <c r="T3667" s="7">
        <f t="shared" si="520"/>
        <v>600</v>
      </c>
      <c r="U3667" s="7">
        <f t="shared" si="521"/>
        <v>3703.6605522105865</v>
      </c>
    </row>
    <row r="3668" spans="1:21" x14ac:dyDescent="0.2">
      <c r="A3668" s="1">
        <v>6</v>
      </c>
      <c r="B3668" s="1">
        <v>2</v>
      </c>
      <c r="C3668" s="1">
        <v>12</v>
      </c>
      <c r="D3668">
        <v>15.4</v>
      </c>
      <c r="E3668">
        <v>10.3</v>
      </c>
      <c r="F3668">
        <v>72</v>
      </c>
      <c r="G3668">
        <v>872</v>
      </c>
      <c r="H3668">
        <v>770</v>
      </c>
      <c r="I3668">
        <v>193</v>
      </c>
      <c r="J3668" s="4">
        <f t="shared" si="516"/>
        <v>174.11780834991242</v>
      </c>
      <c r="K3668" s="4">
        <f t="shared" si="517"/>
        <v>61.440708392441763</v>
      </c>
      <c r="L3668" s="5">
        <f t="shared" si="513"/>
        <v>9.1178083499124227</v>
      </c>
      <c r="M3668" s="5">
        <f t="shared" si="514"/>
        <v>27.440708392441763</v>
      </c>
      <c r="N3668" s="6">
        <f t="shared" si="515"/>
        <v>763.93009069375682</v>
      </c>
      <c r="O3668" s="6">
        <f t="shared" si="518"/>
        <v>176.50212575156152</v>
      </c>
      <c r="P3668" s="6">
        <f>FORECAST(J3668,Inputs!$B$10:$B$18,Inputs!$A$10:$A$18)</f>
        <v>32.167757484721406</v>
      </c>
      <c r="Q3668" s="6">
        <f>IF(Inputs!$D$10="Yes",IF('Hourly Calcs'!P3668&gt;'Hourly Calcs'!K3668,'Hourly Calcs'!O3668,N3668+O3668),N3668+O3668)</f>
        <v>940.43221644531832</v>
      </c>
      <c r="R3668" s="12">
        <f t="shared" si="519"/>
        <v>4468.9338925481525</v>
      </c>
      <c r="S3668" s="1">
        <f>IF(AND(A3668&gt;=5,A3668&lt;=9),INDEX(Demand!$C$3:$C$26,C3668),INDEX(Demand!$B$3:$B$26,C3668))</f>
        <v>600</v>
      </c>
      <c r="T3668" s="7">
        <f t="shared" si="520"/>
        <v>600</v>
      </c>
      <c r="U3668" s="7">
        <f t="shared" si="521"/>
        <v>3868.9338925481525</v>
      </c>
    </row>
    <row r="3669" spans="1:21" x14ac:dyDescent="0.2">
      <c r="A3669" s="1">
        <v>6</v>
      </c>
      <c r="B3669" s="1">
        <v>2</v>
      </c>
      <c r="C3669" s="1">
        <v>13</v>
      </c>
      <c r="D3669">
        <v>15.6</v>
      </c>
      <c r="E3669">
        <v>9.9</v>
      </c>
      <c r="F3669">
        <v>69</v>
      </c>
      <c r="G3669">
        <v>879</v>
      </c>
      <c r="H3669">
        <v>773</v>
      </c>
      <c r="I3669">
        <v>193</v>
      </c>
      <c r="J3669" s="4">
        <f t="shared" si="516"/>
        <v>202.58993138791985</v>
      </c>
      <c r="K3669" s="4">
        <f t="shared" si="517"/>
        <v>60.051468480347324</v>
      </c>
      <c r="L3669" s="5">
        <f t="shared" si="513"/>
        <v>37.589931387919847</v>
      </c>
      <c r="M3669" s="5">
        <f t="shared" si="514"/>
        <v>26.051468480347324</v>
      </c>
      <c r="N3669" s="6">
        <f t="shared" si="515"/>
        <v>726.26922630786578</v>
      </c>
      <c r="O3669" s="6">
        <f t="shared" si="518"/>
        <v>176.50212575156152</v>
      </c>
      <c r="P3669" s="6">
        <f>FORECAST(J3669,Inputs!$B$10:$B$18,Inputs!$A$10:$A$18)</f>
        <v>32.431388253591848</v>
      </c>
      <c r="Q3669" s="6">
        <f>IF(Inputs!$D$10="Yes",IF('Hourly Calcs'!P3669&gt;'Hourly Calcs'!K3669,'Hourly Calcs'!O3669,N3669+O3669),N3669+O3669)</f>
        <v>902.77135205942727</v>
      </c>
      <c r="R3669" s="12">
        <f t="shared" si="519"/>
        <v>4289.9694649863986</v>
      </c>
      <c r="S3669" s="1">
        <f>IF(AND(A3669&gt;=5,A3669&lt;=9),INDEX(Demand!$C$3:$C$26,C3669),INDEX(Demand!$B$3:$B$26,C3669))</f>
        <v>600</v>
      </c>
      <c r="T3669" s="7">
        <f t="shared" si="520"/>
        <v>600</v>
      </c>
      <c r="U3669" s="7">
        <f t="shared" si="521"/>
        <v>3689.9694649863986</v>
      </c>
    </row>
    <row r="3670" spans="1:21" x14ac:dyDescent="0.2">
      <c r="A3670" s="1">
        <v>6</v>
      </c>
      <c r="B3670" s="1">
        <v>2</v>
      </c>
      <c r="C3670" s="1">
        <v>14</v>
      </c>
      <c r="D3670">
        <v>15</v>
      </c>
      <c r="E3670">
        <v>9.9</v>
      </c>
      <c r="F3670">
        <v>72</v>
      </c>
      <c r="G3670">
        <v>670</v>
      </c>
      <c r="H3670">
        <v>331</v>
      </c>
      <c r="I3670">
        <v>388</v>
      </c>
      <c r="J3670" s="4">
        <f t="shared" si="516"/>
        <v>226.46311406056446</v>
      </c>
      <c r="K3670" s="4">
        <f t="shared" si="517"/>
        <v>54.64777368836269</v>
      </c>
      <c r="L3670" s="5">
        <f t="shared" si="513"/>
        <v>61.463114060564465</v>
      </c>
      <c r="M3670" s="5">
        <f t="shared" si="514"/>
        <v>20.64777368836269</v>
      </c>
      <c r="N3670" s="6">
        <f t="shared" si="515"/>
        <v>274.97473629672754</v>
      </c>
      <c r="O3670" s="6">
        <f t="shared" si="518"/>
        <v>354.83328907567807</v>
      </c>
      <c r="P3670" s="6">
        <f>FORECAST(J3670,Inputs!$B$10:$B$18,Inputs!$A$10:$A$18)</f>
        <v>32.652436241301523</v>
      </c>
      <c r="Q3670" s="6">
        <f>IF(Inputs!$D$10="Yes",IF('Hourly Calcs'!P3670&gt;'Hourly Calcs'!K3670,'Hourly Calcs'!O3670,N3670+O3670),N3670+O3670)</f>
        <v>629.80802537240561</v>
      </c>
      <c r="R3670" s="12">
        <f t="shared" si="519"/>
        <v>2992.8477365696713</v>
      </c>
      <c r="S3670" s="1">
        <f>IF(AND(A3670&gt;=5,A3670&lt;=9),INDEX(Demand!$C$3:$C$26,C3670),INDEX(Demand!$B$3:$B$26,C3670))</f>
        <v>600</v>
      </c>
      <c r="T3670" s="7">
        <f t="shared" si="520"/>
        <v>600</v>
      </c>
      <c r="U3670" s="7">
        <f t="shared" si="521"/>
        <v>2392.8477365696713</v>
      </c>
    </row>
    <row r="3671" spans="1:21" x14ac:dyDescent="0.2">
      <c r="A3671" s="1">
        <v>6</v>
      </c>
      <c r="B3671" s="1">
        <v>2</v>
      </c>
      <c r="C3671" s="1">
        <v>15</v>
      </c>
      <c r="D3671">
        <v>15.1</v>
      </c>
      <c r="E3671">
        <v>9.9</v>
      </c>
      <c r="F3671">
        <v>71</v>
      </c>
      <c r="G3671">
        <v>593</v>
      </c>
      <c r="H3671">
        <v>316</v>
      </c>
      <c r="I3671">
        <v>348</v>
      </c>
      <c r="J3671" s="4">
        <f t="shared" si="516"/>
        <v>244.67581796210231</v>
      </c>
      <c r="K3671" s="4">
        <f t="shared" si="517"/>
        <v>46.820260722030135</v>
      </c>
      <c r="L3671" s="5">
        <f t="shared" si="513"/>
        <v>79.675817962102315</v>
      </c>
      <c r="M3671" s="5">
        <f t="shared" si="514"/>
        <v>12.820260722030135</v>
      </c>
      <c r="N3671" s="6">
        <f t="shared" si="515"/>
        <v>212.70608863633359</v>
      </c>
      <c r="O3671" s="6">
        <f t="shared" si="518"/>
        <v>318.25253762457726</v>
      </c>
      <c r="P3671" s="6">
        <f>FORECAST(J3671,Inputs!$B$10:$B$18,Inputs!$A$10:$A$18)</f>
        <v>32.821072388537985</v>
      </c>
      <c r="Q3671" s="6">
        <f>IF(Inputs!$D$10="Yes",IF('Hourly Calcs'!P3671&gt;'Hourly Calcs'!K3671,'Hourly Calcs'!O3671,N3671+O3671),N3671+O3671)</f>
        <v>530.95862626091082</v>
      </c>
      <c r="R3671" s="12">
        <f t="shared" si="519"/>
        <v>2523.1153919918479</v>
      </c>
      <c r="S3671" s="1">
        <f>IF(AND(A3671&gt;=5,A3671&lt;=9),INDEX(Demand!$C$3:$C$26,C3671),INDEX(Demand!$B$3:$B$26,C3671))</f>
        <v>600</v>
      </c>
      <c r="T3671" s="7">
        <f t="shared" si="520"/>
        <v>600</v>
      </c>
      <c r="U3671" s="7">
        <f t="shared" si="521"/>
        <v>1923.1153919918479</v>
      </c>
    </row>
    <row r="3672" spans="1:21" x14ac:dyDescent="0.2">
      <c r="A3672" s="1">
        <v>6</v>
      </c>
      <c r="B3672" s="1">
        <v>2</v>
      </c>
      <c r="C3672" s="1">
        <v>16</v>
      </c>
      <c r="D3672">
        <v>15.2</v>
      </c>
      <c r="E3672">
        <v>10.3</v>
      </c>
      <c r="F3672">
        <v>73</v>
      </c>
      <c r="G3672">
        <v>549</v>
      </c>
      <c r="H3672">
        <v>461</v>
      </c>
      <c r="I3672">
        <v>242</v>
      </c>
      <c r="J3672" s="4">
        <f t="shared" si="516"/>
        <v>259.01199825952767</v>
      </c>
      <c r="K3672" s="4">
        <f t="shared" si="517"/>
        <v>37.819961526211962</v>
      </c>
      <c r="L3672" s="5">
        <f t="shared" si="513"/>
        <v>0</v>
      </c>
      <c r="M3672" s="5">
        <f t="shared" si="514"/>
        <v>3.8199615262119622</v>
      </c>
      <c r="N3672" s="6">
        <f t="shared" si="515"/>
        <v>220.1023242203035</v>
      </c>
      <c r="O3672" s="6">
        <f t="shared" si="518"/>
        <v>221.31354627916005</v>
      </c>
      <c r="P3672" s="6">
        <f>FORECAST(J3672,Inputs!$B$10:$B$18,Inputs!$A$10:$A$18)</f>
        <v>32.953814798699327</v>
      </c>
      <c r="Q3672" s="6">
        <f>IF(Inputs!$D$10="Yes",IF('Hourly Calcs'!P3672&gt;'Hourly Calcs'!K3672,'Hourly Calcs'!O3672,N3672+O3672),N3672+O3672)</f>
        <v>441.41587049946355</v>
      </c>
      <c r="R3672" s="12">
        <f t="shared" si="519"/>
        <v>2097.6082166134506</v>
      </c>
      <c r="S3672" s="1">
        <f>IF(AND(A3672&gt;=5,A3672&lt;=9),INDEX(Demand!$C$3:$C$26,C3672),INDEX(Demand!$B$3:$B$26,C3672))</f>
        <v>900</v>
      </c>
      <c r="T3672" s="7">
        <f t="shared" si="520"/>
        <v>900</v>
      </c>
      <c r="U3672" s="7">
        <f t="shared" si="521"/>
        <v>1197.6082166134506</v>
      </c>
    </row>
    <row r="3673" spans="1:21" x14ac:dyDescent="0.2">
      <c r="A3673" s="1">
        <v>6</v>
      </c>
      <c r="B3673" s="1">
        <v>2</v>
      </c>
      <c r="C3673" s="1">
        <v>17</v>
      </c>
      <c r="D3673">
        <v>14.9</v>
      </c>
      <c r="E3673">
        <v>10.1</v>
      </c>
      <c r="F3673">
        <v>73</v>
      </c>
      <c r="G3673">
        <v>349</v>
      </c>
      <c r="H3673">
        <v>209</v>
      </c>
      <c r="I3673">
        <v>238</v>
      </c>
      <c r="J3673" s="4">
        <f t="shared" si="516"/>
        <v>271.18284252251817</v>
      </c>
      <c r="K3673" s="4">
        <f t="shared" si="517"/>
        <v>28.389916557365659</v>
      </c>
      <c r="L3673" s="5">
        <f t="shared" si="513"/>
        <v>0</v>
      </c>
      <c r="M3673" s="5">
        <f t="shared" si="514"/>
        <v>5.6100834426343411</v>
      </c>
      <c r="N3673" s="6">
        <f t="shared" si="515"/>
        <v>53.729002361680067</v>
      </c>
      <c r="O3673" s="6">
        <f t="shared" si="518"/>
        <v>217.65547113404995</v>
      </c>
      <c r="P3673" s="6">
        <f>FORECAST(J3673,Inputs!$B$10:$B$18,Inputs!$A$10:$A$18)</f>
        <v>33.066507801134428</v>
      </c>
      <c r="Q3673" s="6">
        <f>IF(Inputs!$D$10="Yes",IF('Hourly Calcs'!P3673&gt;'Hourly Calcs'!K3673,'Hourly Calcs'!O3673,N3673+O3673),N3673+O3673)</f>
        <v>217.65547113404995</v>
      </c>
      <c r="R3673" s="12">
        <f t="shared" si="519"/>
        <v>1034.2987988290054</v>
      </c>
      <c r="S3673" s="1">
        <f>IF(AND(A3673&gt;=5,A3673&lt;=9),INDEX(Demand!$C$3:$C$26,C3673),INDEX(Demand!$B$3:$B$26,C3673))</f>
        <v>900</v>
      </c>
      <c r="T3673" s="7">
        <f t="shared" si="520"/>
        <v>900</v>
      </c>
      <c r="U3673" s="7">
        <f t="shared" si="521"/>
        <v>134.29879882900536</v>
      </c>
    </row>
    <row r="3674" spans="1:21" x14ac:dyDescent="0.2">
      <c r="A3674" s="1">
        <v>6</v>
      </c>
      <c r="B3674" s="1">
        <v>2</v>
      </c>
      <c r="C3674" s="1">
        <v>18</v>
      </c>
      <c r="D3674">
        <v>13.7</v>
      </c>
      <c r="E3674">
        <v>10</v>
      </c>
      <c r="F3674">
        <v>78</v>
      </c>
      <c r="G3674">
        <v>158</v>
      </c>
      <c r="H3674">
        <v>57</v>
      </c>
      <c r="I3674">
        <v>136</v>
      </c>
      <c r="J3674" s="4">
        <f t="shared" si="516"/>
        <v>282.33479430660384</v>
      </c>
      <c r="K3674" s="4">
        <f t="shared" si="517"/>
        <v>18.998679318566317</v>
      </c>
      <c r="L3674" s="5">
        <f t="shared" si="513"/>
        <v>0</v>
      </c>
      <c r="M3674" s="5">
        <f t="shared" si="514"/>
        <v>15.001320681433683</v>
      </c>
      <c r="N3674" s="6">
        <f t="shared" si="515"/>
        <v>1.5448386059475379</v>
      </c>
      <c r="O3674" s="6">
        <f t="shared" si="518"/>
        <v>124.37455493374283</v>
      </c>
      <c r="P3674" s="6">
        <f>FORECAST(J3674,Inputs!$B$10:$B$18,Inputs!$A$10:$A$18)</f>
        <v>33.169766613950031</v>
      </c>
      <c r="Q3674" s="6">
        <f>IF(Inputs!$D$10="Yes",IF('Hourly Calcs'!P3674&gt;'Hourly Calcs'!K3674,'Hourly Calcs'!O3674,N3674+O3674),N3674+O3674)</f>
        <v>124.37455493374283</v>
      </c>
      <c r="R3674" s="12">
        <f t="shared" si="519"/>
        <v>591.02788504514592</v>
      </c>
      <c r="S3674" s="1">
        <f>IF(AND(A3674&gt;=5,A3674&lt;=9),INDEX(Demand!$C$3:$C$26,C3674),INDEX(Demand!$B$3:$B$26,C3674))</f>
        <v>900</v>
      </c>
      <c r="T3674" s="7">
        <f t="shared" si="520"/>
        <v>591.02788504514592</v>
      </c>
      <c r="U3674" s="7">
        <f t="shared" si="521"/>
        <v>0</v>
      </c>
    </row>
    <row r="3675" spans="1:21" x14ac:dyDescent="0.2">
      <c r="A3675" s="1">
        <v>6</v>
      </c>
      <c r="B3675" s="1">
        <v>2</v>
      </c>
      <c r="C3675" s="1">
        <v>19</v>
      </c>
      <c r="D3675">
        <v>13.6</v>
      </c>
      <c r="E3675">
        <v>11.2</v>
      </c>
      <c r="F3675">
        <v>85</v>
      </c>
      <c r="G3675">
        <v>32</v>
      </c>
      <c r="H3675">
        <v>0</v>
      </c>
      <c r="I3675">
        <v>32</v>
      </c>
      <c r="J3675" s="4">
        <f t="shared" si="516"/>
        <v>293.22906146745976</v>
      </c>
      <c r="K3675" s="4">
        <f t="shared" si="517"/>
        <v>10.018183528876662</v>
      </c>
      <c r="L3675" s="5">
        <f t="shared" si="513"/>
        <v>0</v>
      </c>
      <c r="M3675" s="5">
        <f t="shared" si="514"/>
        <v>23.981816471123338</v>
      </c>
      <c r="N3675" s="6">
        <f t="shared" si="515"/>
        <v>0</v>
      </c>
      <c r="O3675" s="6">
        <f t="shared" si="518"/>
        <v>29.264601160880666</v>
      </c>
      <c r="P3675" s="6">
        <f>FORECAST(J3675,Inputs!$B$10:$B$18,Inputs!$A$10:$A$18)</f>
        <v>33.270639458032036</v>
      </c>
      <c r="Q3675" s="6">
        <f>IF(Inputs!$D$10="Yes",IF('Hourly Calcs'!P3675&gt;'Hourly Calcs'!K3675,'Hourly Calcs'!O3675,N3675+O3675),N3675+O3675)</f>
        <v>29.264601160880666</v>
      </c>
      <c r="R3675" s="12">
        <f t="shared" si="519"/>
        <v>139.06538471650492</v>
      </c>
      <c r="S3675" s="1">
        <f>IF(AND(A3675&gt;=5,A3675&lt;=9),INDEX(Demand!$C$3:$C$26,C3675),INDEX(Demand!$B$3:$B$26,C3675))</f>
        <v>900</v>
      </c>
      <c r="T3675" s="7">
        <f t="shared" si="520"/>
        <v>139.06538471650492</v>
      </c>
      <c r="U3675" s="7">
        <f t="shared" si="521"/>
        <v>0</v>
      </c>
    </row>
    <row r="3676" spans="1:21" x14ac:dyDescent="0.2">
      <c r="A3676" s="1">
        <v>6</v>
      </c>
      <c r="B3676" s="1">
        <v>2</v>
      </c>
      <c r="C3676" s="1">
        <v>20</v>
      </c>
      <c r="D3676">
        <v>13.3</v>
      </c>
      <c r="E3676">
        <v>11.4</v>
      </c>
      <c r="F3676">
        <v>88</v>
      </c>
      <c r="G3676">
        <v>5</v>
      </c>
      <c r="H3676">
        <v>0</v>
      </c>
      <c r="I3676">
        <v>5</v>
      </c>
      <c r="J3676" s="4">
        <f t="shared" si="516"/>
        <v>304.40672042024289</v>
      </c>
      <c r="K3676" s="4">
        <f t="shared" si="517"/>
        <v>1.9355359340686817</v>
      </c>
      <c r="L3676" s="5">
        <f t="shared" si="513"/>
        <v>0</v>
      </c>
      <c r="M3676" s="5">
        <f t="shared" si="514"/>
        <v>32.064464065931318</v>
      </c>
      <c r="N3676" s="6">
        <f t="shared" si="515"/>
        <v>0</v>
      </c>
      <c r="O3676" s="6">
        <f t="shared" si="518"/>
        <v>4.5725939313876038</v>
      </c>
      <c r="P3676" s="6">
        <f>FORECAST(J3676,Inputs!$B$10:$B$18,Inputs!$A$10:$A$18)</f>
        <v>33.37413630018743</v>
      </c>
      <c r="Q3676" s="6">
        <f>IF(Inputs!$D$10="Yes",IF('Hourly Calcs'!P3676&gt;'Hourly Calcs'!K3676,'Hourly Calcs'!O3676,N3676+O3676),N3676+O3676)</f>
        <v>4.5725939313876038</v>
      </c>
      <c r="R3676" s="12">
        <f t="shared" si="519"/>
        <v>21.728966361953894</v>
      </c>
      <c r="S3676" s="1">
        <f>IF(AND(A3676&gt;=5,A3676&lt;=9),INDEX(Demand!$C$3:$C$26,C3676),INDEX(Demand!$B$3:$B$26,C3676))</f>
        <v>800</v>
      </c>
      <c r="T3676" s="7">
        <f t="shared" si="520"/>
        <v>21.728966361953894</v>
      </c>
      <c r="U3676" s="7">
        <f t="shared" si="521"/>
        <v>0</v>
      </c>
    </row>
    <row r="3677" spans="1:21" x14ac:dyDescent="0.2">
      <c r="A3677" s="1">
        <v>6</v>
      </c>
      <c r="B3677" s="1">
        <v>2</v>
      </c>
      <c r="C3677" s="1">
        <v>21</v>
      </c>
      <c r="D3677">
        <v>13.1</v>
      </c>
      <c r="E3677">
        <v>11.2</v>
      </c>
      <c r="F3677">
        <v>88</v>
      </c>
      <c r="G3677">
        <v>0</v>
      </c>
      <c r="H3677">
        <v>0</v>
      </c>
      <c r="I3677">
        <v>0</v>
      </c>
      <c r="J3677" s="4">
        <f t="shared" si="516"/>
        <v>316.26063092344009</v>
      </c>
      <c r="K3677" s="4">
        <f t="shared" si="517"/>
        <v>-5.5425269265062553</v>
      </c>
      <c r="L3677" s="5">
        <f t="shared" si="513"/>
        <v>0</v>
      </c>
      <c r="M3677" s="5">
        <f t="shared" si="514"/>
        <v>0</v>
      </c>
      <c r="N3677" s="6">
        <f t="shared" si="515"/>
        <v>0</v>
      </c>
      <c r="O3677" s="6">
        <f t="shared" si="518"/>
        <v>0</v>
      </c>
      <c r="P3677" s="6">
        <f>FORECAST(J3677,Inputs!$B$10:$B$18,Inputs!$A$10:$A$18)</f>
        <v>33.48389473077259</v>
      </c>
      <c r="Q3677" s="6">
        <f>IF(Inputs!$D$10="Yes",IF('Hourly Calcs'!P3677&gt;'Hourly Calcs'!K3677,'Hourly Calcs'!O3677,N3677+O3677),N3677+O3677)</f>
        <v>0</v>
      </c>
      <c r="R3677" s="12">
        <f t="shared" si="519"/>
        <v>0</v>
      </c>
      <c r="S3677" s="1">
        <f>IF(AND(A3677&gt;=5,A3677&lt;=9),INDEX(Demand!$C$3:$C$26,C3677),INDEX(Demand!$B$3:$B$26,C3677))</f>
        <v>700</v>
      </c>
      <c r="T3677" s="7">
        <f t="shared" si="520"/>
        <v>0</v>
      </c>
      <c r="U3677" s="7">
        <f t="shared" si="521"/>
        <v>0</v>
      </c>
    </row>
    <row r="3678" spans="1:21" x14ac:dyDescent="0.2">
      <c r="A3678" s="1">
        <v>6</v>
      </c>
      <c r="B3678" s="1">
        <v>2</v>
      </c>
      <c r="C3678" s="1">
        <v>22</v>
      </c>
      <c r="D3678">
        <v>12.5</v>
      </c>
      <c r="E3678">
        <v>10.8</v>
      </c>
      <c r="F3678">
        <v>89</v>
      </c>
      <c r="G3678">
        <v>0</v>
      </c>
      <c r="H3678">
        <v>0</v>
      </c>
      <c r="I3678">
        <v>0</v>
      </c>
      <c r="J3678" s="4">
        <f t="shared" si="516"/>
        <v>329.02617358847505</v>
      </c>
      <c r="K3678" s="4">
        <f t="shared" si="517"/>
        <v>-11.32708926061008</v>
      </c>
      <c r="L3678" s="5">
        <f t="shared" si="513"/>
        <v>0</v>
      </c>
      <c r="M3678" s="5">
        <f t="shared" si="514"/>
        <v>0</v>
      </c>
      <c r="N3678" s="6">
        <f t="shared" si="515"/>
        <v>0</v>
      </c>
      <c r="O3678" s="6">
        <f t="shared" si="518"/>
        <v>0</v>
      </c>
      <c r="P3678" s="6">
        <f>FORECAST(J3678,Inputs!$B$10:$B$18,Inputs!$A$10:$A$18)</f>
        <v>33.602094199893287</v>
      </c>
      <c r="Q3678" s="6">
        <f>IF(Inputs!$D$10="Yes",IF('Hourly Calcs'!P3678&gt;'Hourly Calcs'!K3678,'Hourly Calcs'!O3678,N3678+O3678),N3678+O3678)</f>
        <v>0</v>
      </c>
      <c r="R3678" s="12">
        <f t="shared" si="519"/>
        <v>0</v>
      </c>
      <c r="S3678" s="1">
        <f>IF(AND(A3678&gt;=5,A3678&lt;=9),INDEX(Demand!$C$3:$C$26,C3678),INDEX(Demand!$B$3:$B$26,C3678))</f>
        <v>600</v>
      </c>
      <c r="T3678" s="7">
        <f t="shared" si="520"/>
        <v>0</v>
      </c>
      <c r="U3678" s="7">
        <f t="shared" si="521"/>
        <v>0</v>
      </c>
    </row>
    <row r="3679" spans="1:21" x14ac:dyDescent="0.2">
      <c r="A3679" s="1">
        <v>6</v>
      </c>
      <c r="B3679" s="1">
        <v>2</v>
      </c>
      <c r="C3679" s="1">
        <v>23</v>
      </c>
      <c r="D3679">
        <v>12.1</v>
      </c>
      <c r="E3679">
        <v>10.7</v>
      </c>
      <c r="F3679">
        <v>91</v>
      </c>
      <c r="G3679">
        <v>0</v>
      </c>
      <c r="H3679">
        <v>0</v>
      </c>
      <c r="I3679">
        <v>0</v>
      </c>
      <c r="J3679" s="4">
        <f t="shared" si="516"/>
        <v>342.71395958662993</v>
      </c>
      <c r="K3679" s="4">
        <f t="shared" si="517"/>
        <v>-15.212076813610139</v>
      </c>
      <c r="L3679" s="5">
        <f t="shared" si="513"/>
        <v>0</v>
      </c>
      <c r="M3679" s="5">
        <f t="shared" si="514"/>
        <v>0</v>
      </c>
      <c r="N3679" s="6">
        <f t="shared" si="515"/>
        <v>0</v>
      </c>
      <c r="O3679" s="6">
        <f t="shared" si="518"/>
        <v>0</v>
      </c>
      <c r="P3679" s="6">
        <f>FORECAST(J3679,Inputs!$B$10:$B$18,Inputs!$A$10:$A$18)</f>
        <v>33.72883295913546</v>
      </c>
      <c r="Q3679" s="6">
        <f>IF(Inputs!$D$10="Yes",IF('Hourly Calcs'!P3679&gt;'Hourly Calcs'!K3679,'Hourly Calcs'!O3679,N3679+O3679),N3679+O3679)</f>
        <v>0</v>
      </c>
      <c r="R3679" s="12">
        <f t="shared" si="519"/>
        <v>0</v>
      </c>
      <c r="S3679" s="1">
        <f>IF(AND(A3679&gt;=5,A3679&lt;=9),INDEX(Demand!$C$3:$C$26,C3679),INDEX(Demand!$B$3:$B$26,C3679))</f>
        <v>500</v>
      </c>
      <c r="T3679" s="7">
        <f t="shared" si="520"/>
        <v>0</v>
      </c>
      <c r="U3679" s="7">
        <f t="shared" si="521"/>
        <v>0</v>
      </c>
    </row>
    <row r="3680" spans="1:21" x14ac:dyDescent="0.2">
      <c r="A3680" s="1">
        <v>6</v>
      </c>
      <c r="B3680" s="1">
        <v>2</v>
      </c>
      <c r="C3680" s="1">
        <v>24</v>
      </c>
      <c r="D3680">
        <v>11.8</v>
      </c>
      <c r="E3680">
        <v>10.9</v>
      </c>
      <c r="F3680">
        <v>94</v>
      </c>
      <c r="G3680">
        <v>0</v>
      </c>
      <c r="H3680">
        <v>0</v>
      </c>
      <c r="I3680">
        <v>0</v>
      </c>
      <c r="J3680" s="4">
        <f t="shared" si="516"/>
        <v>357.04563628628011</v>
      </c>
      <c r="K3680" s="4">
        <f t="shared" si="517"/>
        <v>-16.878626447468108</v>
      </c>
      <c r="L3680" s="5">
        <f t="shared" si="513"/>
        <v>0</v>
      </c>
      <c r="M3680" s="5">
        <f t="shared" si="514"/>
        <v>0</v>
      </c>
      <c r="N3680" s="6">
        <f t="shared" si="515"/>
        <v>0</v>
      </c>
      <c r="O3680" s="6">
        <f t="shared" si="518"/>
        <v>0</v>
      </c>
      <c r="P3680" s="6">
        <f>FORECAST(J3680,Inputs!$B$10:$B$18,Inputs!$A$10:$A$18)</f>
        <v>33.86153366931741</v>
      </c>
      <c r="Q3680" s="6">
        <f>IF(Inputs!$D$10="Yes",IF('Hourly Calcs'!P3680&gt;'Hourly Calcs'!K3680,'Hourly Calcs'!O3680,N3680+O3680),N3680+O3680)</f>
        <v>0</v>
      </c>
      <c r="R3680" s="12">
        <f t="shared" si="519"/>
        <v>0</v>
      </c>
      <c r="S3680" s="1">
        <f>IF(AND(A3680&gt;=5,A3680&lt;=9),INDEX(Demand!$C$3:$C$26,C3680),INDEX(Demand!$B$3:$B$26,C3680))</f>
        <v>400</v>
      </c>
      <c r="T3680" s="7">
        <f t="shared" si="520"/>
        <v>0</v>
      </c>
      <c r="U3680" s="7">
        <f t="shared" si="521"/>
        <v>0</v>
      </c>
    </row>
    <row r="3681" spans="1:21" x14ac:dyDescent="0.2">
      <c r="A3681" s="1">
        <v>6</v>
      </c>
      <c r="B3681" s="1">
        <v>3</v>
      </c>
      <c r="C3681" s="1">
        <v>1</v>
      </c>
      <c r="D3681">
        <v>11.9</v>
      </c>
      <c r="E3681">
        <v>11.1</v>
      </c>
      <c r="F3681">
        <v>95</v>
      </c>
      <c r="G3681">
        <v>0</v>
      </c>
      <c r="H3681">
        <v>0</v>
      </c>
      <c r="I3681">
        <v>0</v>
      </c>
      <c r="J3681" s="4">
        <f t="shared" si="516"/>
        <v>11.496792488524591</v>
      </c>
      <c r="K3681" s="4">
        <f t="shared" si="517"/>
        <v>-16.164975479087389</v>
      </c>
      <c r="L3681" s="5">
        <f t="shared" si="513"/>
        <v>0</v>
      </c>
      <c r="M3681" s="5">
        <f t="shared" si="514"/>
        <v>0</v>
      </c>
      <c r="N3681" s="6">
        <f t="shared" si="515"/>
        <v>0</v>
      </c>
      <c r="O3681" s="6">
        <f t="shared" si="518"/>
        <v>0</v>
      </c>
      <c r="P3681" s="6">
        <f>FORECAST(J3681,Inputs!$B$10:$B$18,Inputs!$A$10:$A$18)</f>
        <v>30.662007337856707</v>
      </c>
      <c r="Q3681" s="6">
        <f>IF(Inputs!$D$10="Yes",IF('Hourly Calcs'!P3681&gt;'Hourly Calcs'!K3681,'Hourly Calcs'!O3681,N3681+O3681),N3681+O3681)</f>
        <v>0</v>
      </c>
      <c r="R3681" s="12">
        <f t="shared" si="519"/>
        <v>0</v>
      </c>
      <c r="S3681" s="1">
        <f>IF(AND(A3681&gt;=5,A3681&lt;=9),INDEX(Demand!$C$3:$C$26,C3681),INDEX(Demand!$B$3:$B$26,C3681))</f>
        <v>350</v>
      </c>
      <c r="T3681" s="7">
        <f t="shared" si="520"/>
        <v>0</v>
      </c>
      <c r="U3681" s="7">
        <f t="shared" si="521"/>
        <v>0</v>
      </c>
    </row>
    <row r="3682" spans="1:21" x14ac:dyDescent="0.2">
      <c r="A3682" s="1">
        <v>6</v>
      </c>
      <c r="B3682" s="1">
        <v>3</v>
      </c>
      <c r="C3682" s="1">
        <v>2</v>
      </c>
      <c r="D3682">
        <v>12.1</v>
      </c>
      <c r="E3682">
        <v>11.1</v>
      </c>
      <c r="F3682">
        <v>94</v>
      </c>
      <c r="G3682">
        <v>0</v>
      </c>
      <c r="H3682">
        <v>0</v>
      </c>
      <c r="I3682">
        <v>0</v>
      </c>
      <c r="J3682" s="4">
        <f t="shared" si="516"/>
        <v>25.492868712829448</v>
      </c>
      <c r="K3682" s="4">
        <f t="shared" si="517"/>
        <v>-13.142029949465041</v>
      </c>
      <c r="L3682" s="5">
        <f t="shared" si="513"/>
        <v>0</v>
      </c>
      <c r="M3682" s="5">
        <f t="shared" si="514"/>
        <v>0</v>
      </c>
      <c r="N3682" s="6">
        <f t="shared" si="515"/>
        <v>0</v>
      </c>
      <c r="O3682" s="6">
        <f t="shared" si="518"/>
        <v>0</v>
      </c>
      <c r="P3682" s="6">
        <f>FORECAST(J3682,Inputs!$B$10:$B$18,Inputs!$A$10:$A$18)</f>
        <v>30.791600636229902</v>
      </c>
      <c r="Q3682" s="6">
        <f>IF(Inputs!$D$10="Yes",IF('Hourly Calcs'!P3682&gt;'Hourly Calcs'!K3682,'Hourly Calcs'!O3682,N3682+O3682),N3682+O3682)</f>
        <v>0</v>
      </c>
      <c r="R3682" s="12">
        <f t="shared" si="519"/>
        <v>0</v>
      </c>
      <c r="S3682" s="1">
        <f>IF(AND(A3682&gt;=5,A3682&lt;=9),INDEX(Demand!$C$3:$C$26,C3682),INDEX(Demand!$B$3:$B$26,C3682))</f>
        <v>350</v>
      </c>
      <c r="T3682" s="7">
        <f t="shared" si="520"/>
        <v>0</v>
      </c>
      <c r="U3682" s="7">
        <f t="shared" si="521"/>
        <v>0</v>
      </c>
    </row>
    <row r="3683" spans="1:21" x14ac:dyDescent="0.2">
      <c r="A3683" s="1">
        <v>6</v>
      </c>
      <c r="B3683" s="1">
        <v>3</v>
      </c>
      <c r="C3683" s="1">
        <v>3</v>
      </c>
      <c r="D3683">
        <v>11.9</v>
      </c>
      <c r="E3683">
        <v>11.1</v>
      </c>
      <c r="F3683">
        <v>95</v>
      </c>
      <c r="G3683">
        <v>0</v>
      </c>
      <c r="H3683">
        <v>0</v>
      </c>
      <c r="I3683">
        <v>0</v>
      </c>
      <c r="J3683" s="4">
        <f t="shared" si="516"/>
        <v>38.641737068427005</v>
      </c>
      <c r="K3683" s="4">
        <f t="shared" si="517"/>
        <v>-8.0812152966614832</v>
      </c>
      <c r="L3683" s="5">
        <f t="shared" ref="L3683:L3746" si="522">IF(ABS($B$5-J3683)&gt;90,0,ABS($B$5-J3683))</f>
        <v>0</v>
      </c>
      <c r="M3683" s="5">
        <f t="shared" ref="M3683:M3746" si="523">IF(K3683&gt;0,ABS($B$4-K3683),0)</f>
        <v>0</v>
      </c>
      <c r="N3683" s="6">
        <f t="shared" si="515"/>
        <v>0</v>
      </c>
      <c r="O3683" s="6">
        <f t="shared" si="518"/>
        <v>0</v>
      </c>
      <c r="P3683" s="6">
        <f>FORECAST(J3683,Inputs!$B$10:$B$18,Inputs!$A$10:$A$18)</f>
        <v>30.91334941730025</v>
      </c>
      <c r="Q3683" s="6">
        <f>IF(Inputs!$D$10="Yes",IF('Hourly Calcs'!P3683&gt;'Hourly Calcs'!K3683,'Hourly Calcs'!O3683,N3683+O3683),N3683+O3683)</f>
        <v>0</v>
      </c>
      <c r="R3683" s="12">
        <f t="shared" si="519"/>
        <v>0</v>
      </c>
      <c r="S3683" s="1">
        <f>IF(AND(A3683&gt;=5,A3683&lt;=9),INDEX(Demand!$C$3:$C$26,C3683),INDEX(Demand!$B$3:$B$26,C3683))</f>
        <v>350</v>
      </c>
      <c r="T3683" s="7">
        <f t="shared" si="520"/>
        <v>0</v>
      </c>
      <c r="U3683" s="7">
        <f t="shared" si="521"/>
        <v>0</v>
      </c>
    </row>
    <row r="3684" spans="1:21" x14ac:dyDescent="0.2">
      <c r="A3684" s="1">
        <v>6</v>
      </c>
      <c r="B3684" s="1">
        <v>3</v>
      </c>
      <c r="C3684" s="1">
        <v>4</v>
      </c>
      <c r="D3684">
        <v>11.7</v>
      </c>
      <c r="E3684">
        <v>11.3</v>
      </c>
      <c r="F3684">
        <v>97</v>
      </c>
      <c r="G3684">
        <v>0</v>
      </c>
      <c r="H3684">
        <v>0</v>
      </c>
      <c r="I3684">
        <v>0</v>
      </c>
      <c r="J3684" s="4">
        <f t="shared" si="516"/>
        <v>50.84130618815837</v>
      </c>
      <c r="K3684" s="4">
        <f t="shared" si="517"/>
        <v>-1.2084911173514143</v>
      </c>
      <c r="L3684" s="5">
        <f t="shared" si="522"/>
        <v>0</v>
      </c>
      <c r="M3684" s="5">
        <f t="shared" si="523"/>
        <v>0</v>
      </c>
      <c r="N3684" s="6">
        <f t="shared" si="515"/>
        <v>0</v>
      </c>
      <c r="O3684" s="6">
        <f t="shared" si="518"/>
        <v>0</v>
      </c>
      <c r="P3684" s="6">
        <f>FORECAST(J3684,Inputs!$B$10:$B$18,Inputs!$A$10:$A$18)</f>
        <v>31.026308390631094</v>
      </c>
      <c r="Q3684" s="6">
        <f>IF(Inputs!$D$10="Yes",IF('Hourly Calcs'!P3684&gt;'Hourly Calcs'!K3684,'Hourly Calcs'!O3684,N3684+O3684),N3684+O3684)</f>
        <v>0</v>
      </c>
      <c r="R3684" s="12">
        <f t="shared" si="519"/>
        <v>0</v>
      </c>
      <c r="S3684" s="1">
        <f>IF(AND(A3684&gt;=5,A3684&lt;=9),INDEX(Demand!$C$3:$C$26,C3684),INDEX(Demand!$B$3:$B$26,C3684))</f>
        <v>350</v>
      </c>
      <c r="T3684" s="7">
        <f t="shared" si="520"/>
        <v>0</v>
      </c>
      <c r="U3684" s="7">
        <f t="shared" si="521"/>
        <v>0</v>
      </c>
    </row>
    <row r="3685" spans="1:21" x14ac:dyDescent="0.2">
      <c r="A3685" s="1">
        <v>6</v>
      </c>
      <c r="B3685" s="1">
        <v>3</v>
      </c>
      <c r="C3685" s="1">
        <v>5</v>
      </c>
      <c r="D3685">
        <v>12.1</v>
      </c>
      <c r="E3685">
        <v>11.7</v>
      </c>
      <c r="F3685">
        <v>97</v>
      </c>
      <c r="G3685">
        <v>6</v>
      </c>
      <c r="H3685">
        <v>0</v>
      </c>
      <c r="I3685">
        <v>6</v>
      </c>
      <c r="J3685" s="4">
        <f t="shared" si="516"/>
        <v>62.245773215409429</v>
      </c>
      <c r="K3685" s="4">
        <f t="shared" si="517"/>
        <v>6.608370690413139</v>
      </c>
      <c r="L3685" s="5">
        <f t="shared" si="522"/>
        <v>0</v>
      </c>
      <c r="M3685" s="5">
        <f t="shared" si="523"/>
        <v>27.391629309586861</v>
      </c>
      <c r="N3685" s="6">
        <f t="shared" si="515"/>
        <v>0</v>
      </c>
      <c r="O3685" s="6">
        <f t="shared" si="518"/>
        <v>5.4871127176651253</v>
      </c>
      <c r="P3685" s="6">
        <f>FORECAST(J3685,Inputs!$B$10:$B$18,Inputs!$A$10:$A$18)</f>
        <v>31.131905307550085</v>
      </c>
      <c r="Q3685" s="6">
        <f>IF(Inputs!$D$10="Yes",IF('Hourly Calcs'!P3685&gt;'Hourly Calcs'!K3685,'Hourly Calcs'!O3685,N3685+O3685),N3685+O3685)</f>
        <v>5.4871127176651253</v>
      </c>
      <c r="R3685" s="12">
        <f t="shared" si="519"/>
        <v>26.074759634344673</v>
      </c>
      <c r="S3685" s="1">
        <f>IF(AND(A3685&gt;=5,A3685&lt;=9),INDEX(Demand!$C$3:$C$26,C3685),INDEX(Demand!$B$3:$B$26,C3685))</f>
        <v>350</v>
      </c>
      <c r="T3685" s="7">
        <f t="shared" si="520"/>
        <v>26.074759634344673</v>
      </c>
      <c r="U3685" s="7">
        <f t="shared" si="521"/>
        <v>0</v>
      </c>
    </row>
    <row r="3686" spans="1:21" x14ac:dyDescent="0.2">
      <c r="A3686" s="1">
        <v>6</v>
      </c>
      <c r="B3686" s="1">
        <v>3</v>
      </c>
      <c r="C3686" s="1">
        <v>6</v>
      </c>
      <c r="D3686">
        <v>12.7</v>
      </c>
      <c r="E3686">
        <v>12.1</v>
      </c>
      <c r="F3686">
        <v>96</v>
      </c>
      <c r="G3686">
        <v>49</v>
      </c>
      <c r="H3686">
        <v>0</v>
      </c>
      <c r="I3686">
        <v>49</v>
      </c>
      <c r="J3686" s="4">
        <f t="shared" si="516"/>
        <v>73.188937858710517</v>
      </c>
      <c r="K3686" s="4">
        <f t="shared" si="517"/>
        <v>15.312971255904742</v>
      </c>
      <c r="L3686" s="5">
        <f t="shared" si="522"/>
        <v>0</v>
      </c>
      <c r="M3686" s="5">
        <f t="shared" si="523"/>
        <v>18.687028744095258</v>
      </c>
      <c r="N3686" s="6">
        <f t="shared" si="515"/>
        <v>0</v>
      </c>
      <c r="O3686" s="6">
        <f t="shared" si="518"/>
        <v>44.811420527598521</v>
      </c>
      <c r="P3686" s="6">
        <f>FORECAST(J3686,Inputs!$B$10:$B$18,Inputs!$A$10:$A$18)</f>
        <v>31.23323090609917</v>
      </c>
      <c r="Q3686" s="6">
        <f>IF(Inputs!$D$10="Yes",IF('Hourly Calcs'!P3686&gt;'Hourly Calcs'!K3686,'Hourly Calcs'!O3686,N3686+O3686),N3686+O3686)</f>
        <v>44.811420527598521</v>
      </c>
      <c r="R3686" s="12">
        <f t="shared" si="519"/>
        <v>212.94387034714816</v>
      </c>
      <c r="S3686" s="1">
        <f>IF(AND(A3686&gt;=5,A3686&lt;=9),INDEX(Demand!$C$3:$C$26,C3686),INDEX(Demand!$B$3:$B$26,C3686))</f>
        <v>350</v>
      </c>
      <c r="T3686" s="7">
        <f t="shared" si="520"/>
        <v>212.94387034714816</v>
      </c>
      <c r="U3686" s="7">
        <f t="shared" si="521"/>
        <v>0</v>
      </c>
    </row>
    <row r="3687" spans="1:21" x14ac:dyDescent="0.2">
      <c r="A3687" s="1">
        <v>6</v>
      </c>
      <c r="B3687" s="1">
        <v>3</v>
      </c>
      <c r="C3687" s="1">
        <v>7</v>
      </c>
      <c r="D3687">
        <v>14.3</v>
      </c>
      <c r="E3687">
        <v>12.6</v>
      </c>
      <c r="F3687">
        <v>90</v>
      </c>
      <c r="G3687">
        <v>179</v>
      </c>
      <c r="H3687">
        <v>107</v>
      </c>
      <c r="I3687">
        <v>142</v>
      </c>
      <c r="J3687" s="4">
        <f t="shared" si="516"/>
        <v>84.147400715628649</v>
      </c>
      <c r="K3687" s="4">
        <f t="shared" si="517"/>
        <v>24.587080897374307</v>
      </c>
      <c r="L3687" s="5">
        <f t="shared" si="522"/>
        <v>80.852599284371351</v>
      </c>
      <c r="M3687" s="5">
        <f t="shared" si="523"/>
        <v>9.4129191026256933</v>
      </c>
      <c r="N3687" s="6">
        <f t="shared" si="515"/>
        <v>45.55843063765937</v>
      </c>
      <c r="O3687" s="6">
        <f t="shared" si="518"/>
        <v>129.86166765140794</v>
      </c>
      <c r="P3687" s="6">
        <f>FORECAST(J3687,Inputs!$B$10:$B$18,Inputs!$A$10:$A$18)</f>
        <v>31.334698154774337</v>
      </c>
      <c r="Q3687" s="6">
        <f>IF(Inputs!$D$10="Yes",IF('Hourly Calcs'!P3687&gt;'Hourly Calcs'!K3687,'Hourly Calcs'!O3687,N3687+O3687),N3687+O3687)</f>
        <v>129.86166765140794</v>
      </c>
      <c r="R3687" s="12">
        <f t="shared" si="519"/>
        <v>617.10264467949048</v>
      </c>
      <c r="S3687" s="1">
        <f>IF(AND(A3687&gt;=5,A3687&lt;=9),INDEX(Demand!$C$3:$C$26,C3687),INDEX(Demand!$B$3:$B$26,C3687))</f>
        <v>350</v>
      </c>
      <c r="T3687" s="7">
        <f t="shared" si="520"/>
        <v>350</v>
      </c>
      <c r="U3687" s="7">
        <f t="shared" si="521"/>
        <v>267.10264467949048</v>
      </c>
    </row>
    <row r="3688" spans="1:21" x14ac:dyDescent="0.2">
      <c r="A3688" s="1">
        <v>6</v>
      </c>
      <c r="B3688" s="1">
        <v>3</v>
      </c>
      <c r="C3688" s="1">
        <v>8</v>
      </c>
      <c r="D3688">
        <v>14.7</v>
      </c>
      <c r="E3688">
        <v>11.8</v>
      </c>
      <c r="F3688">
        <v>83</v>
      </c>
      <c r="G3688">
        <v>243</v>
      </c>
      <c r="H3688">
        <v>61</v>
      </c>
      <c r="I3688">
        <v>212</v>
      </c>
      <c r="J3688" s="4">
        <f t="shared" si="516"/>
        <v>95.777812212708668</v>
      </c>
      <c r="K3688" s="4">
        <f t="shared" si="517"/>
        <v>34.056709930088978</v>
      </c>
      <c r="L3688" s="5">
        <f t="shared" si="522"/>
        <v>69.222187787291332</v>
      </c>
      <c r="M3688" s="5">
        <f t="shared" si="523"/>
        <v>5.6709930088977956E-2</v>
      </c>
      <c r="N3688" s="6">
        <f t="shared" si="515"/>
        <v>38.345758092972069</v>
      </c>
      <c r="O3688" s="6">
        <f t="shared" si="518"/>
        <v>193.87798269083441</v>
      </c>
      <c r="P3688" s="6">
        <f>FORECAST(J3688,Inputs!$B$10:$B$18,Inputs!$A$10:$A$18)</f>
        <v>31.442387150117671</v>
      </c>
      <c r="Q3688" s="6">
        <f>IF(Inputs!$D$10="Yes",IF('Hourly Calcs'!P3688&gt;'Hourly Calcs'!K3688,'Hourly Calcs'!O3688,N3688+O3688),N3688+O3688)</f>
        <v>232.22374078380648</v>
      </c>
      <c r="R3688" s="12">
        <f t="shared" si="519"/>
        <v>1103.5272162046483</v>
      </c>
      <c r="S3688" s="1">
        <f>IF(AND(A3688&gt;=5,A3688&lt;=9),INDEX(Demand!$C$3:$C$26,C3688),INDEX(Demand!$B$3:$B$26,C3688))</f>
        <v>350</v>
      </c>
      <c r="T3688" s="7">
        <f t="shared" si="520"/>
        <v>350</v>
      </c>
      <c r="U3688" s="7">
        <f t="shared" si="521"/>
        <v>753.52721620464831</v>
      </c>
    </row>
    <row r="3689" spans="1:21" x14ac:dyDescent="0.2">
      <c r="A3689" s="1">
        <v>6</v>
      </c>
      <c r="B3689" s="1">
        <v>3</v>
      </c>
      <c r="C3689" s="1">
        <v>9</v>
      </c>
      <c r="D3689">
        <v>14.7</v>
      </c>
      <c r="E3689">
        <v>11.4</v>
      </c>
      <c r="F3689">
        <v>81</v>
      </c>
      <c r="G3689">
        <v>456</v>
      </c>
      <c r="H3689">
        <v>248</v>
      </c>
      <c r="I3689">
        <v>297</v>
      </c>
      <c r="J3689" s="4">
        <f t="shared" si="516"/>
        <v>109.04490769584295</v>
      </c>
      <c r="K3689" s="4">
        <f t="shared" si="517"/>
        <v>43.311390710973001</v>
      </c>
      <c r="L3689" s="5">
        <f t="shared" si="522"/>
        <v>55.955092304157048</v>
      </c>
      <c r="M3689" s="5">
        <f t="shared" si="523"/>
        <v>9.3113907109730008</v>
      </c>
      <c r="N3689" s="6">
        <f t="shared" si="515"/>
        <v>197.52777060786261</v>
      </c>
      <c r="O3689" s="6">
        <f t="shared" si="518"/>
        <v>271.61207952442368</v>
      </c>
      <c r="P3689" s="6">
        <f>FORECAST(J3689,Inputs!$B$10:$B$18,Inputs!$A$10:$A$18)</f>
        <v>31.56523062681336</v>
      </c>
      <c r="Q3689" s="6">
        <f>IF(Inputs!$D$10="Yes",IF('Hourly Calcs'!P3689&gt;'Hourly Calcs'!K3689,'Hourly Calcs'!O3689,N3689+O3689),N3689+O3689)</f>
        <v>469.13985013228626</v>
      </c>
      <c r="R3689" s="12">
        <f t="shared" si="519"/>
        <v>2229.3525678286242</v>
      </c>
      <c r="S3689" s="1">
        <f>IF(AND(A3689&gt;=5,A3689&lt;=9),INDEX(Demand!$C$3:$C$26,C3689),INDEX(Demand!$B$3:$B$26,C3689))</f>
        <v>350</v>
      </c>
      <c r="T3689" s="7">
        <f t="shared" si="520"/>
        <v>350</v>
      </c>
      <c r="U3689" s="7">
        <f t="shared" si="521"/>
        <v>1879.3525678286242</v>
      </c>
    </row>
    <row r="3690" spans="1:21" x14ac:dyDescent="0.2">
      <c r="A3690" s="1">
        <v>6</v>
      </c>
      <c r="B3690" s="1">
        <v>3</v>
      </c>
      <c r="C3690" s="1">
        <v>10</v>
      </c>
      <c r="D3690">
        <v>17.899999999999999</v>
      </c>
      <c r="E3690">
        <v>12.2</v>
      </c>
      <c r="F3690">
        <v>69</v>
      </c>
      <c r="G3690">
        <v>691</v>
      </c>
      <c r="H3690">
        <v>587</v>
      </c>
      <c r="I3690">
        <v>248</v>
      </c>
      <c r="J3690" s="4">
        <f t="shared" si="516"/>
        <v>125.42623609565626</v>
      </c>
      <c r="K3690" s="4">
        <f t="shared" si="517"/>
        <v>51.748742113260889</v>
      </c>
      <c r="L3690" s="5">
        <f t="shared" si="522"/>
        <v>39.573763904343735</v>
      </c>
      <c r="M3690" s="5">
        <f t="shared" si="523"/>
        <v>17.748742113260889</v>
      </c>
      <c r="N3690" s="6">
        <f t="shared" si="515"/>
        <v>538.80769405295075</v>
      </c>
      <c r="O3690" s="6">
        <f t="shared" si="518"/>
        <v>226.80065899682515</v>
      </c>
      <c r="P3690" s="6">
        <f>FORECAST(J3690,Inputs!$B$10:$B$18,Inputs!$A$10:$A$18)</f>
        <v>31.716909593478295</v>
      </c>
      <c r="Q3690" s="6">
        <f>IF(Inputs!$D$10="Yes",IF('Hourly Calcs'!P3690&gt;'Hourly Calcs'!K3690,'Hourly Calcs'!O3690,N3690+O3690),N3690+O3690)</f>
        <v>765.60835304977593</v>
      </c>
      <c r="R3690" s="12">
        <f t="shared" si="519"/>
        <v>3638.1708936925352</v>
      </c>
      <c r="S3690" s="1">
        <f>IF(AND(A3690&gt;=5,A3690&lt;=9),INDEX(Demand!$C$3:$C$26,C3690),INDEX(Demand!$B$3:$B$26,C3690))</f>
        <v>600</v>
      </c>
      <c r="T3690" s="7">
        <f t="shared" si="520"/>
        <v>600</v>
      </c>
      <c r="U3690" s="7">
        <f t="shared" si="521"/>
        <v>3038.1708936925352</v>
      </c>
    </row>
    <row r="3691" spans="1:21" x14ac:dyDescent="0.2">
      <c r="A3691" s="1">
        <v>6</v>
      </c>
      <c r="B3691" s="1">
        <v>3</v>
      </c>
      <c r="C3691" s="1">
        <v>11</v>
      </c>
      <c r="D3691">
        <v>17.7</v>
      </c>
      <c r="E3691">
        <v>12.9</v>
      </c>
      <c r="F3691">
        <v>73</v>
      </c>
      <c r="G3691">
        <v>792</v>
      </c>
      <c r="H3691">
        <v>695</v>
      </c>
      <c r="I3691">
        <v>209</v>
      </c>
      <c r="J3691" s="4">
        <f t="shared" si="516"/>
        <v>146.86805374451876</v>
      </c>
      <c r="K3691" s="4">
        <f t="shared" si="517"/>
        <v>58.34818155547606</v>
      </c>
      <c r="L3691" s="5">
        <f t="shared" si="522"/>
        <v>18.131946255481239</v>
      </c>
      <c r="M3691" s="5">
        <f t="shared" si="523"/>
        <v>24.34818155547606</v>
      </c>
      <c r="N3691" s="6">
        <f t="shared" si="515"/>
        <v>684.28919153545962</v>
      </c>
      <c r="O3691" s="6">
        <f t="shared" si="518"/>
        <v>191.13442633200185</v>
      </c>
      <c r="P3691" s="6">
        <f>FORECAST(J3691,Inputs!$B$10:$B$18,Inputs!$A$10:$A$18)</f>
        <v>31.915444942078874</v>
      </c>
      <c r="Q3691" s="6">
        <f>IF(Inputs!$D$10="Yes",IF('Hourly Calcs'!P3691&gt;'Hourly Calcs'!K3691,'Hourly Calcs'!O3691,N3691+O3691),N3691+O3691)</f>
        <v>875.42361786746142</v>
      </c>
      <c r="R3691" s="12">
        <f t="shared" si="519"/>
        <v>4160.0130321061761</v>
      </c>
      <c r="S3691" s="1">
        <f>IF(AND(A3691&gt;=5,A3691&lt;=9),INDEX(Demand!$C$3:$C$26,C3691),INDEX(Demand!$B$3:$B$26,C3691))</f>
        <v>600</v>
      </c>
      <c r="T3691" s="7">
        <f t="shared" si="520"/>
        <v>600</v>
      </c>
      <c r="U3691" s="7">
        <f t="shared" si="521"/>
        <v>3560.0130321061761</v>
      </c>
    </row>
    <row r="3692" spans="1:21" x14ac:dyDescent="0.2">
      <c r="A3692" s="1">
        <v>6</v>
      </c>
      <c r="B3692" s="1">
        <v>3</v>
      </c>
      <c r="C3692" s="1">
        <v>12</v>
      </c>
      <c r="D3692">
        <v>19.5</v>
      </c>
      <c r="E3692">
        <v>14.4</v>
      </c>
      <c r="F3692">
        <v>72</v>
      </c>
      <c r="G3692">
        <v>699</v>
      </c>
      <c r="H3692">
        <v>326</v>
      </c>
      <c r="I3692">
        <v>412</v>
      </c>
      <c r="J3692" s="4">
        <f t="shared" si="516"/>
        <v>174.02001439714772</v>
      </c>
      <c r="K3692" s="4">
        <f t="shared" si="517"/>
        <v>61.559944182560002</v>
      </c>
      <c r="L3692" s="5">
        <f t="shared" si="522"/>
        <v>9.0200143971477189</v>
      </c>
      <c r="M3692" s="5">
        <f t="shared" si="523"/>
        <v>27.559944182560002</v>
      </c>
      <c r="N3692" s="6">
        <f t="shared" si="515"/>
        <v>323.39268364141117</v>
      </c>
      <c r="O3692" s="6">
        <f t="shared" si="518"/>
        <v>376.78173994633858</v>
      </c>
      <c r="P3692" s="6">
        <f>FORECAST(J3692,Inputs!$B$10:$B$18,Inputs!$A$10:$A$18)</f>
        <v>32.166851985158772</v>
      </c>
      <c r="Q3692" s="6">
        <f>IF(Inputs!$D$10="Yes",IF('Hourly Calcs'!P3692&gt;'Hourly Calcs'!K3692,'Hourly Calcs'!O3692,N3692+O3692),N3692+O3692)</f>
        <v>700.17442358774974</v>
      </c>
      <c r="R3692" s="12">
        <f t="shared" si="519"/>
        <v>3327.2288608889867</v>
      </c>
      <c r="S3692" s="1">
        <f>IF(AND(A3692&gt;=5,A3692&lt;=9),INDEX(Demand!$C$3:$C$26,C3692),INDEX(Demand!$B$3:$B$26,C3692))</f>
        <v>600</v>
      </c>
      <c r="T3692" s="7">
        <f t="shared" si="520"/>
        <v>600</v>
      </c>
      <c r="U3692" s="7">
        <f t="shared" si="521"/>
        <v>2727.2288608889867</v>
      </c>
    </row>
    <row r="3693" spans="1:21" x14ac:dyDescent="0.2">
      <c r="A3693" s="1">
        <v>6</v>
      </c>
      <c r="B3693" s="1">
        <v>3</v>
      </c>
      <c r="C3693" s="1">
        <v>13</v>
      </c>
      <c r="D3693">
        <v>20.7</v>
      </c>
      <c r="E3693">
        <v>14.8</v>
      </c>
      <c r="F3693">
        <v>69</v>
      </c>
      <c r="G3693">
        <v>801</v>
      </c>
      <c r="H3693">
        <v>511</v>
      </c>
      <c r="I3693">
        <v>348</v>
      </c>
      <c r="J3693" s="4">
        <f t="shared" si="516"/>
        <v>202.5803494889133</v>
      </c>
      <c r="K3693" s="4">
        <f t="shared" si="517"/>
        <v>60.179176221374746</v>
      </c>
      <c r="L3693" s="5">
        <f t="shared" si="522"/>
        <v>37.580349488913299</v>
      </c>
      <c r="M3693" s="5">
        <f t="shared" si="523"/>
        <v>26.179176221374746</v>
      </c>
      <c r="N3693" s="6">
        <f t="shared" si="515"/>
        <v>480.15551642822646</v>
      </c>
      <c r="O3693" s="6">
        <f t="shared" si="518"/>
        <v>318.25253762457726</v>
      </c>
      <c r="P3693" s="6">
        <f>FORECAST(J3693,Inputs!$B$10:$B$18,Inputs!$A$10:$A$18)</f>
        <v>32.431299532304749</v>
      </c>
      <c r="Q3693" s="6">
        <f>IF(Inputs!$D$10="Yes",IF('Hourly Calcs'!P3693&gt;'Hourly Calcs'!K3693,'Hourly Calcs'!O3693,N3693+O3693),N3693+O3693)</f>
        <v>798.40805405280366</v>
      </c>
      <c r="R3693" s="12">
        <f t="shared" si="519"/>
        <v>3794.0350728589228</v>
      </c>
      <c r="S3693" s="1">
        <f>IF(AND(A3693&gt;=5,A3693&lt;=9),INDEX(Demand!$C$3:$C$26,C3693),INDEX(Demand!$B$3:$B$26,C3693))</f>
        <v>600</v>
      </c>
      <c r="T3693" s="7">
        <f t="shared" si="520"/>
        <v>600</v>
      </c>
      <c r="U3693" s="7">
        <f t="shared" si="521"/>
        <v>3194.0350728589228</v>
      </c>
    </row>
    <row r="3694" spans="1:21" x14ac:dyDescent="0.2">
      <c r="A3694" s="1">
        <v>6</v>
      </c>
      <c r="B3694" s="1">
        <v>3</v>
      </c>
      <c r="C3694" s="1">
        <v>14</v>
      </c>
      <c r="D3694">
        <v>21.4</v>
      </c>
      <c r="E3694">
        <v>13.7</v>
      </c>
      <c r="F3694">
        <v>61</v>
      </c>
      <c r="G3694">
        <v>667</v>
      </c>
      <c r="H3694">
        <v>322</v>
      </c>
      <c r="I3694">
        <v>393</v>
      </c>
      <c r="J3694" s="4">
        <f t="shared" si="516"/>
        <v>226.51021294948958</v>
      </c>
      <c r="K3694" s="4">
        <f t="shared" si="517"/>
        <v>54.772387628195787</v>
      </c>
      <c r="L3694" s="5">
        <f t="shared" si="522"/>
        <v>61.510212949489585</v>
      </c>
      <c r="M3694" s="5">
        <f t="shared" si="523"/>
        <v>20.772387628195787</v>
      </c>
      <c r="N3694" s="6">
        <f t="shared" si="515"/>
        <v>267.60577123514105</v>
      </c>
      <c r="O3694" s="6">
        <f t="shared" si="518"/>
        <v>359.40588300706565</v>
      </c>
      <c r="P3694" s="6">
        <f>FORECAST(J3694,Inputs!$B$10:$B$18,Inputs!$A$10:$A$18)</f>
        <v>32.652872342124901</v>
      </c>
      <c r="Q3694" s="6">
        <f>IF(Inputs!$D$10="Yes",IF('Hourly Calcs'!P3694&gt;'Hourly Calcs'!K3694,'Hourly Calcs'!O3694,N3694+O3694),N3694+O3694)</f>
        <v>627.01165424220676</v>
      </c>
      <c r="R3694" s="12">
        <f t="shared" si="519"/>
        <v>2979.5593809589664</v>
      </c>
      <c r="S3694" s="1">
        <f>IF(AND(A3694&gt;=5,A3694&lt;=9),INDEX(Demand!$C$3:$C$26,C3694),INDEX(Demand!$B$3:$B$26,C3694))</f>
        <v>600</v>
      </c>
      <c r="T3694" s="7">
        <f t="shared" si="520"/>
        <v>600</v>
      </c>
      <c r="U3694" s="7">
        <f t="shared" si="521"/>
        <v>2379.5593809589664</v>
      </c>
    </row>
    <row r="3695" spans="1:21" x14ac:dyDescent="0.2">
      <c r="A3695" s="1">
        <v>6</v>
      </c>
      <c r="B3695" s="1">
        <v>3</v>
      </c>
      <c r="C3695" s="1">
        <v>15</v>
      </c>
      <c r="D3695">
        <v>21.6</v>
      </c>
      <c r="E3695">
        <v>13.5</v>
      </c>
      <c r="F3695">
        <v>60</v>
      </c>
      <c r="G3695">
        <v>591</v>
      </c>
      <c r="H3695">
        <v>272</v>
      </c>
      <c r="I3695">
        <v>380</v>
      </c>
      <c r="J3695" s="4">
        <f t="shared" si="516"/>
        <v>244.74173893004524</v>
      </c>
      <c r="K3695" s="4">
        <f t="shared" si="517"/>
        <v>46.939317382433529</v>
      </c>
      <c r="L3695" s="5">
        <f t="shared" si="522"/>
        <v>79.741738930045244</v>
      </c>
      <c r="M3695" s="5">
        <f t="shared" si="523"/>
        <v>12.939317382433529</v>
      </c>
      <c r="N3695" s="6">
        <f t="shared" si="515"/>
        <v>183.25016143708442</v>
      </c>
      <c r="O3695" s="6">
        <f t="shared" si="518"/>
        <v>347.51713878545792</v>
      </c>
      <c r="P3695" s="6">
        <f>FORECAST(J3695,Inputs!$B$10:$B$18,Inputs!$A$10:$A$18)</f>
        <v>32.82168276787079</v>
      </c>
      <c r="Q3695" s="6">
        <f>IF(Inputs!$D$10="Yes",IF('Hourly Calcs'!P3695&gt;'Hourly Calcs'!K3695,'Hourly Calcs'!O3695,N3695+O3695),N3695+O3695)</f>
        <v>530.7673002225423</v>
      </c>
      <c r="R3695" s="12">
        <f t="shared" si="519"/>
        <v>2522.2062106575208</v>
      </c>
      <c r="S3695" s="1">
        <f>IF(AND(A3695&gt;=5,A3695&lt;=9),INDEX(Demand!$C$3:$C$26,C3695),INDEX(Demand!$B$3:$B$26,C3695))</f>
        <v>600</v>
      </c>
      <c r="T3695" s="7">
        <f t="shared" si="520"/>
        <v>600</v>
      </c>
      <c r="U3695" s="7">
        <f t="shared" si="521"/>
        <v>1922.2062106575208</v>
      </c>
    </row>
    <row r="3696" spans="1:21" x14ac:dyDescent="0.2">
      <c r="A3696" s="1">
        <v>6</v>
      </c>
      <c r="B3696" s="1">
        <v>3</v>
      </c>
      <c r="C3696" s="1">
        <v>16</v>
      </c>
      <c r="D3696">
        <v>21.5</v>
      </c>
      <c r="E3696">
        <v>12.6</v>
      </c>
      <c r="F3696">
        <v>57</v>
      </c>
      <c r="G3696">
        <v>367</v>
      </c>
      <c r="H3696">
        <v>85</v>
      </c>
      <c r="I3696">
        <v>310</v>
      </c>
      <c r="J3696" s="4">
        <f t="shared" si="516"/>
        <v>259.0791570873655</v>
      </c>
      <c r="K3696" s="4">
        <f t="shared" si="517"/>
        <v>37.935408140813053</v>
      </c>
      <c r="L3696" s="5">
        <f t="shared" si="522"/>
        <v>0</v>
      </c>
      <c r="M3696" s="5">
        <f t="shared" si="523"/>
        <v>3.9354081408130526</v>
      </c>
      <c r="N3696" s="6">
        <f t="shared" si="515"/>
        <v>40.655214531300146</v>
      </c>
      <c r="O3696" s="6">
        <f t="shared" si="518"/>
        <v>283.50082374603147</v>
      </c>
      <c r="P3696" s="6">
        <f>FORECAST(J3696,Inputs!$B$10:$B$18,Inputs!$A$10:$A$18)</f>
        <v>32.954436639697825</v>
      </c>
      <c r="Q3696" s="6">
        <f>IF(Inputs!$D$10="Yes",IF('Hourly Calcs'!P3696&gt;'Hourly Calcs'!K3696,'Hourly Calcs'!O3696,N3696+O3696),N3696+O3696)</f>
        <v>324.15603827733162</v>
      </c>
      <c r="R3696" s="12">
        <f t="shared" si="519"/>
        <v>1540.3894938938797</v>
      </c>
      <c r="S3696" s="1">
        <f>IF(AND(A3696&gt;=5,A3696&lt;=9),INDEX(Demand!$C$3:$C$26,C3696),INDEX(Demand!$B$3:$B$26,C3696))</f>
        <v>900</v>
      </c>
      <c r="T3696" s="7">
        <f t="shared" si="520"/>
        <v>900</v>
      </c>
      <c r="U3696" s="7">
        <f t="shared" si="521"/>
        <v>640.38949389387972</v>
      </c>
    </row>
    <row r="3697" spans="1:21" x14ac:dyDescent="0.2">
      <c r="A3697" s="1">
        <v>6</v>
      </c>
      <c r="B3697" s="1">
        <v>3</v>
      </c>
      <c r="C3697" s="1">
        <v>17</v>
      </c>
      <c r="D3697">
        <v>21.5</v>
      </c>
      <c r="E3697">
        <v>11.5</v>
      </c>
      <c r="F3697">
        <v>53</v>
      </c>
      <c r="G3697">
        <v>266</v>
      </c>
      <c r="H3697">
        <v>43</v>
      </c>
      <c r="I3697">
        <v>243</v>
      </c>
      <c r="J3697" s="4">
        <f t="shared" si="516"/>
        <v>271.24507171291134</v>
      </c>
      <c r="K3697" s="4">
        <f t="shared" si="517"/>
        <v>28.504242348175424</v>
      </c>
      <c r="L3697" s="5">
        <f t="shared" si="522"/>
        <v>0</v>
      </c>
      <c r="M3697" s="5">
        <f t="shared" si="523"/>
        <v>5.4957576518245759</v>
      </c>
      <c r="N3697" s="6">
        <f t="shared" si="515"/>
        <v>11.101168071406624</v>
      </c>
      <c r="O3697" s="6">
        <f t="shared" si="518"/>
        <v>222.22806506543756</v>
      </c>
      <c r="P3697" s="6">
        <f>FORECAST(J3697,Inputs!$B$10:$B$18,Inputs!$A$10:$A$18)</f>
        <v>33.067083997341769</v>
      </c>
      <c r="Q3697" s="6">
        <f>IF(Inputs!$D$10="Yes",IF('Hourly Calcs'!P3697&gt;'Hourly Calcs'!K3697,'Hourly Calcs'!O3697,N3697+O3697),N3697+O3697)</f>
        <v>222.22806506543756</v>
      </c>
      <c r="R3697" s="12">
        <f t="shared" si="519"/>
        <v>1056.0277651909591</v>
      </c>
      <c r="S3697" s="1">
        <f>IF(AND(A3697&gt;=5,A3697&lt;=9),INDEX(Demand!$C$3:$C$26,C3697),INDEX(Demand!$B$3:$B$26,C3697))</f>
        <v>900</v>
      </c>
      <c r="T3697" s="7">
        <f t="shared" si="520"/>
        <v>900</v>
      </c>
      <c r="U3697" s="7">
        <f t="shared" si="521"/>
        <v>156.02776519095914</v>
      </c>
    </row>
    <row r="3698" spans="1:21" x14ac:dyDescent="0.2">
      <c r="A3698" s="1">
        <v>6</v>
      </c>
      <c r="B3698" s="1">
        <v>3</v>
      </c>
      <c r="C3698" s="1">
        <v>18</v>
      </c>
      <c r="D3698">
        <v>17.3</v>
      </c>
      <c r="E3698">
        <v>12.1</v>
      </c>
      <c r="F3698">
        <v>71</v>
      </c>
      <c r="G3698">
        <v>159</v>
      </c>
      <c r="H3698">
        <v>19</v>
      </c>
      <c r="I3698">
        <v>152</v>
      </c>
      <c r="J3698" s="4">
        <f t="shared" si="516"/>
        <v>282.38985423432837</v>
      </c>
      <c r="K3698" s="4">
        <f t="shared" si="517"/>
        <v>19.113823906446612</v>
      </c>
      <c r="L3698" s="5">
        <f t="shared" si="522"/>
        <v>0</v>
      </c>
      <c r="M3698" s="5">
        <f t="shared" si="523"/>
        <v>14.886176093553388</v>
      </c>
      <c r="N3698" s="6">
        <f t="shared" si="515"/>
        <v>0.5395002144087282</v>
      </c>
      <c r="O3698" s="6">
        <f t="shared" si="518"/>
        <v>139.00685551418317</v>
      </c>
      <c r="P3698" s="6">
        <f>FORECAST(J3698,Inputs!$B$10:$B$18,Inputs!$A$10:$A$18)</f>
        <v>33.170276428095633</v>
      </c>
      <c r="Q3698" s="6">
        <f>IF(Inputs!$D$10="Yes",IF('Hourly Calcs'!P3698&gt;'Hourly Calcs'!K3698,'Hourly Calcs'!O3698,N3698+O3698),N3698+O3698)</f>
        <v>139.00685551418317</v>
      </c>
      <c r="R3698" s="12">
        <f t="shared" si="519"/>
        <v>660.56057740339838</v>
      </c>
      <c r="S3698" s="1">
        <f>IF(AND(A3698&gt;=5,A3698&lt;=9),INDEX(Demand!$C$3:$C$26,C3698),INDEX(Demand!$B$3:$B$26,C3698))</f>
        <v>900</v>
      </c>
      <c r="T3698" s="7">
        <f t="shared" si="520"/>
        <v>660.56057740339838</v>
      </c>
      <c r="U3698" s="7">
        <f t="shared" si="521"/>
        <v>0</v>
      </c>
    </row>
    <row r="3699" spans="1:21" x14ac:dyDescent="0.2">
      <c r="A3699" s="1">
        <v>6</v>
      </c>
      <c r="B3699" s="1">
        <v>3</v>
      </c>
      <c r="C3699" s="1">
        <v>19</v>
      </c>
      <c r="D3699">
        <v>16.7</v>
      </c>
      <c r="E3699">
        <v>12.6</v>
      </c>
      <c r="F3699">
        <v>77</v>
      </c>
      <c r="G3699">
        <v>65</v>
      </c>
      <c r="H3699">
        <v>0</v>
      </c>
      <c r="I3699">
        <v>65</v>
      </c>
      <c r="J3699" s="4">
        <f t="shared" si="516"/>
        <v>293.27551675039507</v>
      </c>
      <c r="K3699" s="4">
        <f t="shared" si="517"/>
        <v>10.135024319182122</v>
      </c>
      <c r="L3699" s="5">
        <f t="shared" si="522"/>
        <v>0</v>
      </c>
      <c r="M3699" s="5">
        <f t="shared" si="523"/>
        <v>23.864975680817878</v>
      </c>
      <c r="N3699" s="6">
        <f t="shared" si="515"/>
        <v>0</v>
      </c>
      <c r="O3699" s="6">
        <f t="shared" si="518"/>
        <v>59.443721108038851</v>
      </c>
      <c r="P3699" s="6">
        <f>FORECAST(J3699,Inputs!$B$10:$B$18,Inputs!$A$10:$A$18)</f>
        <v>33.271069599540695</v>
      </c>
      <c r="Q3699" s="6">
        <f>IF(Inputs!$D$10="Yes",IF('Hourly Calcs'!P3699&gt;'Hourly Calcs'!K3699,'Hourly Calcs'!O3699,N3699+O3699),N3699+O3699)</f>
        <v>59.443721108038851</v>
      </c>
      <c r="R3699" s="12">
        <f t="shared" si="519"/>
        <v>282.47656270540062</v>
      </c>
      <c r="S3699" s="1">
        <f>IF(AND(A3699&gt;=5,A3699&lt;=9),INDEX(Demand!$C$3:$C$26,C3699),INDEX(Demand!$B$3:$B$26,C3699))</f>
        <v>900</v>
      </c>
      <c r="T3699" s="7">
        <f t="shared" si="520"/>
        <v>282.47656270540062</v>
      </c>
      <c r="U3699" s="7">
        <f t="shared" si="521"/>
        <v>0</v>
      </c>
    </row>
    <row r="3700" spans="1:21" x14ac:dyDescent="0.2">
      <c r="A3700" s="1">
        <v>6</v>
      </c>
      <c r="B3700" s="1">
        <v>3</v>
      </c>
      <c r="C3700" s="1">
        <v>20</v>
      </c>
      <c r="D3700">
        <v>15.1</v>
      </c>
      <c r="E3700">
        <v>12.1</v>
      </c>
      <c r="F3700">
        <v>82</v>
      </c>
      <c r="G3700">
        <v>14</v>
      </c>
      <c r="H3700">
        <v>0</v>
      </c>
      <c r="I3700">
        <v>14</v>
      </c>
      <c r="J3700" s="4">
        <f t="shared" si="516"/>
        <v>304.44271074842248</v>
      </c>
      <c r="K3700" s="4">
        <f t="shared" si="517"/>
        <v>2.047550270023919</v>
      </c>
      <c r="L3700" s="5">
        <f t="shared" si="522"/>
        <v>0</v>
      </c>
      <c r="M3700" s="5">
        <f t="shared" si="523"/>
        <v>31.952449729976081</v>
      </c>
      <c r="N3700" s="6">
        <f t="shared" si="515"/>
        <v>0</v>
      </c>
      <c r="O3700" s="6">
        <f t="shared" si="518"/>
        <v>12.803263007885292</v>
      </c>
      <c r="P3700" s="6">
        <f>FORECAST(J3700,Inputs!$B$10:$B$18,Inputs!$A$10:$A$18)</f>
        <v>33.374469543966875</v>
      </c>
      <c r="Q3700" s="6">
        <f>IF(Inputs!$D$10="Yes",IF('Hourly Calcs'!P3700&gt;'Hourly Calcs'!K3700,'Hourly Calcs'!O3700,N3700+O3700),N3700+O3700)</f>
        <v>12.803263007885292</v>
      </c>
      <c r="R3700" s="12">
        <f t="shared" si="519"/>
        <v>60.841105813470904</v>
      </c>
      <c r="S3700" s="1">
        <f>IF(AND(A3700&gt;=5,A3700&lt;=9),INDEX(Demand!$C$3:$C$26,C3700),INDEX(Demand!$B$3:$B$26,C3700))</f>
        <v>800</v>
      </c>
      <c r="T3700" s="7">
        <f t="shared" si="520"/>
        <v>60.841105813470904</v>
      </c>
      <c r="U3700" s="7">
        <f t="shared" si="521"/>
        <v>0</v>
      </c>
    </row>
    <row r="3701" spans="1:21" x14ac:dyDescent="0.2">
      <c r="A3701" s="1">
        <v>6</v>
      </c>
      <c r="B3701" s="1">
        <v>3</v>
      </c>
      <c r="C3701" s="1">
        <v>21</v>
      </c>
      <c r="D3701">
        <v>14.3</v>
      </c>
      <c r="E3701">
        <v>11.8</v>
      </c>
      <c r="F3701">
        <v>85</v>
      </c>
      <c r="G3701">
        <v>0</v>
      </c>
      <c r="H3701">
        <v>0</v>
      </c>
      <c r="I3701">
        <v>0</v>
      </c>
      <c r="J3701" s="4">
        <f t="shared" si="516"/>
        <v>316.28340544879529</v>
      </c>
      <c r="K3701" s="4">
        <f t="shared" si="517"/>
        <v>-5.4173336416272946</v>
      </c>
      <c r="L3701" s="5">
        <f t="shared" si="522"/>
        <v>0</v>
      </c>
      <c r="M3701" s="5">
        <f t="shared" si="523"/>
        <v>0</v>
      </c>
      <c r="N3701" s="6">
        <f t="shared" si="515"/>
        <v>0</v>
      </c>
      <c r="O3701" s="6">
        <f t="shared" si="518"/>
        <v>0</v>
      </c>
      <c r="P3701" s="6">
        <f>FORECAST(J3701,Inputs!$B$10:$B$18,Inputs!$A$10:$A$18)</f>
        <v>33.484105606007361</v>
      </c>
      <c r="Q3701" s="6">
        <f>IF(Inputs!$D$10="Yes",IF('Hourly Calcs'!P3701&gt;'Hourly Calcs'!K3701,'Hourly Calcs'!O3701,N3701+O3701),N3701+O3701)</f>
        <v>0</v>
      </c>
      <c r="R3701" s="12">
        <f t="shared" si="519"/>
        <v>0</v>
      </c>
      <c r="S3701" s="1">
        <f>IF(AND(A3701&gt;=5,A3701&lt;=9),INDEX(Demand!$C$3:$C$26,C3701),INDEX(Demand!$B$3:$B$26,C3701))</f>
        <v>700</v>
      </c>
      <c r="T3701" s="7">
        <f t="shared" si="520"/>
        <v>0</v>
      </c>
      <c r="U3701" s="7">
        <f t="shared" si="521"/>
        <v>0</v>
      </c>
    </row>
    <row r="3702" spans="1:21" x14ac:dyDescent="0.2">
      <c r="A3702" s="1">
        <v>6</v>
      </c>
      <c r="B3702" s="1">
        <v>3</v>
      </c>
      <c r="C3702" s="1">
        <v>22</v>
      </c>
      <c r="D3702">
        <v>14.2</v>
      </c>
      <c r="E3702">
        <v>11.8</v>
      </c>
      <c r="F3702">
        <v>85</v>
      </c>
      <c r="G3702">
        <v>0</v>
      </c>
      <c r="H3702">
        <v>0</v>
      </c>
      <c r="I3702">
        <v>0</v>
      </c>
      <c r="J3702" s="4">
        <f t="shared" si="516"/>
        <v>329.03220238142001</v>
      </c>
      <c r="K3702" s="4">
        <f t="shared" si="517"/>
        <v>-11.201228417015827</v>
      </c>
      <c r="L3702" s="5">
        <f t="shared" si="522"/>
        <v>0</v>
      </c>
      <c r="M3702" s="5">
        <f t="shared" si="523"/>
        <v>0</v>
      </c>
      <c r="N3702" s="6">
        <f t="shared" si="515"/>
        <v>0</v>
      </c>
      <c r="O3702" s="6">
        <f t="shared" si="518"/>
        <v>0</v>
      </c>
      <c r="P3702" s="6">
        <f>FORECAST(J3702,Inputs!$B$10:$B$18,Inputs!$A$10:$A$18)</f>
        <v>33.602150022050182</v>
      </c>
      <c r="Q3702" s="6">
        <f>IF(Inputs!$D$10="Yes",IF('Hourly Calcs'!P3702&gt;'Hourly Calcs'!K3702,'Hourly Calcs'!O3702,N3702+O3702),N3702+O3702)</f>
        <v>0</v>
      </c>
      <c r="R3702" s="12">
        <f t="shared" si="519"/>
        <v>0</v>
      </c>
      <c r="S3702" s="1">
        <f>IF(AND(A3702&gt;=5,A3702&lt;=9),INDEX(Demand!$C$3:$C$26,C3702),INDEX(Demand!$B$3:$B$26,C3702))</f>
        <v>600</v>
      </c>
      <c r="T3702" s="7">
        <f t="shared" si="520"/>
        <v>0</v>
      </c>
      <c r="U3702" s="7">
        <f t="shared" si="521"/>
        <v>0</v>
      </c>
    </row>
    <row r="3703" spans="1:21" x14ac:dyDescent="0.2">
      <c r="A3703" s="1">
        <v>6</v>
      </c>
      <c r="B3703" s="1">
        <v>3</v>
      </c>
      <c r="C3703" s="1">
        <v>23</v>
      </c>
      <c r="D3703">
        <v>13</v>
      </c>
      <c r="E3703">
        <v>11.7</v>
      </c>
      <c r="F3703">
        <v>92</v>
      </c>
      <c r="G3703">
        <v>0</v>
      </c>
      <c r="H3703">
        <v>0</v>
      </c>
      <c r="I3703">
        <v>0</v>
      </c>
      <c r="J3703" s="4">
        <f t="shared" si="516"/>
        <v>342.69981202528766</v>
      </c>
      <c r="K3703" s="4">
        <f t="shared" si="517"/>
        <v>-15.087210036314104</v>
      </c>
      <c r="L3703" s="5">
        <f t="shared" si="522"/>
        <v>0</v>
      </c>
      <c r="M3703" s="5">
        <f t="shared" si="523"/>
        <v>0</v>
      </c>
      <c r="N3703" s="6">
        <f t="shared" si="515"/>
        <v>0</v>
      </c>
      <c r="O3703" s="6">
        <f t="shared" si="518"/>
        <v>0</v>
      </c>
      <c r="P3703" s="6">
        <f>FORECAST(J3703,Inputs!$B$10:$B$18,Inputs!$A$10:$A$18)</f>
        <v>33.728701963197103</v>
      </c>
      <c r="Q3703" s="6">
        <f>IF(Inputs!$D$10="Yes",IF('Hourly Calcs'!P3703&gt;'Hourly Calcs'!K3703,'Hourly Calcs'!O3703,N3703+O3703),N3703+O3703)</f>
        <v>0</v>
      </c>
      <c r="R3703" s="12">
        <f t="shared" si="519"/>
        <v>0</v>
      </c>
      <c r="S3703" s="1">
        <f>IF(AND(A3703&gt;=5,A3703&lt;=9),INDEX(Demand!$C$3:$C$26,C3703),INDEX(Demand!$B$3:$B$26,C3703))</f>
        <v>500</v>
      </c>
      <c r="T3703" s="7">
        <f t="shared" si="520"/>
        <v>0</v>
      </c>
      <c r="U3703" s="7">
        <f t="shared" si="521"/>
        <v>0</v>
      </c>
    </row>
    <row r="3704" spans="1:21" x14ac:dyDescent="0.2">
      <c r="A3704" s="1">
        <v>6</v>
      </c>
      <c r="B3704" s="1">
        <v>3</v>
      </c>
      <c r="C3704" s="1">
        <v>24</v>
      </c>
      <c r="D3704">
        <v>13.6</v>
      </c>
      <c r="E3704">
        <v>12.8</v>
      </c>
      <c r="F3704">
        <v>95</v>
      </c>
      <c r="G3704">
        <v>0</v>
      </c>
      <c r="H3704">
        <v>0</v>
      </c>
      <c r="I3704">
        <v>0</v>
      </c>
      <c r="J3704" s="4">
        <f t="shared" si="516"/>
        <v>357.0095438694367</v>
      </c>
      <c r="K3704" s="4">
        <f t="shared" si="517"/>
        <v>-16.75815520738081</v>
      </c>
      <c r="L3704" s="5">
        <f t="shared" si="522"/>
        <v>0</v>
      </c>
      <c r="M3704" s="5">
        <f t="shared" si="523"/>
        <v>0</v>
      </c>
      <c r="N3704" s="6">
        <f t="shared" si="515"/>
        <v>0</v>
      </c>
      <c r="O3704" s="6">
        <f t="shared" si="518"/>
        <v>0</v>
      </c>
      <c r="P3704" s="6">
        <f>FORECAST(J3704,Inputs!$B$10:$B$18,Inputs!$A$10:$A$18)</f>
        <v>33.86119948027256</v>
      </c>
      <c r="Q3704" s="6">
        <f>IF(Inputs!$D$10="Yes",IF('Hourly Calcs'!P3704&gt;'Hourly Calcs'!K3704,'Hourly Calcs'!O3704,N3704+O3704),N3704+O3704)</f>
        <v>0</v>
      </c>
      <c r="R3704" s="12">
        <f t="shared" si="519"/>
        <v>0</v>
      </c>
      <c r="S3704" s="1">
        <f>IF(AND(A3704&gt;=5,A3704&lt;=9),INDEX(Demand!$C$3:$C$26,C3704),INDEX(Demand!$B$3:$B$26,C3704))</f>
        <v>400</v>
      </c>
      <c r="T3704" s="7">
        <f t="shared" si="520"/>
        <v>0</v>
      </c>
      <c r="U3704" s="7">
        <f t="shared" si="521"/>
        <v>0</v>
      </c>
    </row>
    <row r="3705" spans="1:21" x14ac:dyDescent="0.2">
      <c r="A3705" s="1">
        <v>6</v>
      </c>
      <c r="B3705" s="1">
        <v>4</v>
      </c>
      <c r="C3705" s="1">
        <v>1</v>
      </c>
      <c r="D3705">
        <v>13.7</v>
      </c>
      <c r="E3705">
        <v>13</v>
      </c>
      <c r="F3705">
        <v>96</v>
      </c>
      <c r="G3705">
        <v>0</v>
      </c>
      <c r="H3705">
        <v>0</v>
      </c>
      <c r="I3705">
        <v>0</v>
      </c>
      <c r="J3705" s="4">
        <f t="shared" si="516"/>
        <v>11.439901676944288</v>
      </c>
      <c r="K3705" s="4">
        <f t="shared" si="517"/>
        <v>-16.052468967462488</v>
      </c>
      <c r="L3705" s="5">
        <f t="shared" si="522"/>
        <v>0</v>
      </c>
      <c r="M3705" s="5">
        <f t="shared" si="523"/>
        <v>0</v>
      </c>
      <c r="N3705" s="6">
        <f t="shared" si="515"/>
        <v>0</v>
      </c>
      <c r="O3705" s="6">
        <f t="shared" si="518"/>
        <v>0</v>
      </c>
      <c r="P3705" s="6">
        <f>FORECAST(J3705,Inputs!$B$10:$B$18,Inputs!$A$10:$A$18)</f>
        <v>30.661480571082816</v>
      </c>
      <c r="Q3705" s="6">
        <f>IF(Inputs!$D$10="Yes",IF('Hourly Calcs'!P3705&gt;'Hourly Calcs'!K3705,'Hourly Calcs'!O3705,N3705+O3705),N3705+O3705)</f>
        <v>0</v>
      </c>
      <c r="R3705" s="12">
        <f t="shared" si="519"/>
        <v>0</v>
      </c>
      <c r="S3705" s="1">
        <f>IF(AND(A3705&gt;=5,A3705&lt;=9),INDEX(Demand!$C$3:$C$26,C3705),INDEX(Demand!$B$3:$B$26,C3705))</f>
        <v>350</v>
      </c>
      <c r="T3705" s="7">
        <f t="shared" si="520"/>
        <v>0</v>
      </c>
      <c r="U3705" s="7">
        <f t="shared" si="521"/>
        <v>0</v>
      </c>
    </row>
    <row r="3706" spans="1:21" x14ac:dyDescent="0.2">
      <c r="A3706" s="1">
        <v>6</v>
      </c>
      <c r="B3706" s="1">
        <v>4</v>
      </c>
      <c r="C3706" s="1">
        <v>2</v>
      </c>
      <c r="D3706">
        <v>13.2</v>
      </c>
      <c r="E3706">
        <v>12.7</v>
      </c>
      <c r="F3706">
        <v>97</v>
      </c>
      <c r="G3706">
        <v>0</v>
      </c>
      <c r="H3706">
        <v>0</v>
      </c>
      <c r="I3706">
        <v>0</v>
      </c>
      <c r="J3706" s="4">
        <f t="shared" si="516"/>
        <v>25.41889387201789</v>
      </c>
      <c r="K3706" s="4">
        <f t="shared" si="517"/>
        <v>-13.040042835705762</v>
      </c>
      <c r="L3706" s="5">
        <f t="shared" si="522"/>
        <v>0</v>
      </c>
      <c r="M3706" s="5">
        <f t="shared" si="523"/>
        <v>0</v>
      </c>
      <c r="N3706" s="6">
        <f t="shared" si="515"/>
        <v>0</v>
      </c>
      <c r="O3706" s="6">
        <f t="shared" si="518"/>
        <v>0</v>
      </c>
      <c r="P3706" s="6">
        <f>FORECAST(J3706,Inputs!$B$10:$B$18,Inputs!$A$10:$A$18)</f>
        <v>30.790915684000165</v>
      </c>
      <c r="Q3706" s="6">
        <f>IF(Inputs!$D$10="Yes",IF('Hourly Calcs'!P3706&gt;'Hourly Calcs'!K3706,'Hourly Calcs'!O3706,N3706+O3706),N3706+O3706)</f>
        <v>0</v>
      </c>
      <c r="R3706" s="12">
        <f t="shared" si="519"/>
        <v>0</v>
      </c>
      <c r="S3706" s="1">
        <f>IF(AND(A3706&gt;=5,A3706&lt;=9),INDEX(Demand!$C$3:$C$26,C3706),INDEX(Demand!$B$3:$B$26,C3706))</f>
        <v>350</v>
      </c>
      <c r="T3706" s="7">
        <f t="shared" si="520"/>
        <v>0</v>
      </c>
      <c r="U3706" s="7">
        <f t="shared" si="521"/>
        <v>0</v>
      </c>
    </row>
    <row r="3707" spans="1:21" x14ac:dyDescent="0.2">
      <c r="A3707" s="1">
        <v>6</v>
      </c>
      <c r="B3707" s="1">
        <v>4</v>
      </c>
      <c r="C3707" s="1">
        <v>3</v>
      </c>
      <c r="D3707">
        <v>12.8</v>
      </c>
      <c r="E3707">
        <v>12.4</v>
      </c>
      <c r="F3707">
        <v>97</v>
      </c>
      <c r="G3707">
        <v>0</v>
      </c>
      <c r="H3707">
        <v>0</v>
      </c>
      <c r="I3707">
        <v>0</v>
      </c>
      <c r="J3707" s="4">
        <f t="shared" si="516"/>
        <v>38.555163723892377</v>
      </c>
      <c r="K3707" s="4">
        <f t="shared" si="517"/>
        <v>-7.9905097078883216</v>
      </c>
      <c r="L3707" s="5">
        <f t="shared" si="522"/>
        <v>0</v>
      </c>
      <c r="M3707" s="5">
        <f t="shared" si="523"/>
        <v>0</v>
      </c>
      <c r="N3707" s="6">
        <f t="shared" si="515"/>
        <v>0</v>
      </c>
      <c r="O3707" s="6">
        <f t="shared" si="518"/>
        <v>0</v>
      </c>
      <c r="P3707" s="6">
        <f>FORECAST(J3707,Inputs!$B$10:$B$18,Inputs!$A$10:$A$18)</f>
        <v>30.912547812258261</v>
      </c>
      <c r="Q3707" s="6">
        <f>IF(Inputs!$D$10="Yes",IF('Hourly Calcs'!P3707&gt;'Hourly Calcs'!K3707,'Hourly Calcs'!O3707,N3707+O3707),N3707+O3707)</f>
        <v>0</v>
      </c>
      <c r="R3707" s="12">
        <f t="shared" si="519"/>
        <v>0</v>
      </c>
      <c r="S3707" s="1">
        <f>IF(AND(A3707&gt;=5,A3707&lt;=9),INDEX(Demand!$C$3:$C$26,C3707),INDEX(Demand!$B$3:$B$26,C3707))</f>
        <v>350</v>
      </c>
      <c r="T3707" s="7">
        <f t="shared" si="520"/>
        <v>0</v>
      </c>
      <c r="U3707" s="7">
        <f t="shared" si="521"/>
        <v>0</v>
      </c>
    </row>
    <row r="3708" spans="1:21" x14ac:dyDescent="0.2">
      <c r="A3708" s="1">
        <v>6</v>
      </c>
      <c r="B3708" s="1">
        <v>4</v>
      </c>
      <c r="C3708" s="1">
        <v>4</v>
      </c>
      <c r="D3708">
        <v>12.3</v>
      </c>
      <c r="E3708">
        <v>11.9</v>
      </c>
      <c r="F3708">
        <v>97</v>
      </c>
      <c r="G3708">
        <v>0</v>
      </c>
      <c r="H3708">
        <v>0</v>
      </c>
      <c r="I3708">
        <v>0</v>
      </c>
      <c r="J3708" s="4">
        <f t="shared" si="516"/>
        <v>50.745639707122223</v>
      </c>
      <c r="K3708" s="4">
        <f t="shared" si="517"/>
        <v>-1.1158043086134057</v>
      </c>
      <c r="L3708" s="5">
        <f t="shared" si="522"/>
        <v>0</v>
      </c>
      <c r="M3708" s="5">
        <f t="shared" si="523"/>
        <v>0</v>
      </c>
      <c r="N3708" s="6">
        <f t="shared" si="515"/>
        <v>0</v>
      </c>
      <c r="O3708" s="6">
        <f t="shared" si="518"/>
        <v>0</v>
      </c>
      <c r="P3708" s="6">
        <f>FORECAST(J3708,Inputs!$B$10:$B$18,Inputs!$A$10:$A$18)</f>
        <v>31.025422589880758</v>
      </c>
      <c r="Q3708" s="6">
        <f>IF(Inputs!$D$10="Yes",IF('Hourly Calcs'!P3708&gt;'Hourly Calcs'!K3708,'Hourly Calcs'!O3708,N3708+O3708),N3708+O3708)</f>
        <v>0</v>
      </c>
      <c r="R3708" s="12">
        <f t="shared" si="519"/>
        <v>0</v>
      </c>
      <c r="S3708" s="1">
        <f>IF(AND(A3708&gt;=5,A3708&lt;=9),INDEX(Demand!$C$3:$C$26,C3708),INDEX(Demand!$B$3:$B$26,C3708))</f>
        <v>350</v>
      </c>
      <c r="T3708" s="7">
        <f t="shared" si="520"/>
        <v>0</v>
      </c>
      <c r="U3708" s="7">
        <f t="shared" si="521"/>
        <v>0</v>
      </c>
    </row>
    <row r="3709" spans="1:21" x14ac:dyDescent="0.2">
      <c r="A3709" s="1">
        <v>6</v>
      </c>
      <c r="B3709" s="1">
        <v>4</v>
      </c>
      <c r="C3709" s="1">
        <v>5</v>
      </c>
      <c r="D3709">
        <v>12.2</v>
      </c>
      <c r="E3709">
        <v>11.8</v>
      </c>
      <c r="F3709">
        <v>97</v>
      </c>
      <c r="G3709">
        <v>10</v>
      </c>
      <c r="H3709">
        <v>0</v>
      </c>
      <c r="I3709">
        <v>10</v>
      </c>
      <c r="J3709" s="4">
        <f t="shared" si="516"/>
        <v>62.142760180101249</v>
      </c>
      <c r="K3709" s="4">
        <f t="shared" si="517"/>
        <v>6.6771696717788274</v>
      </c>
      <c r="L3709" s="5">
        <f t="shared" si="522"/>
        <v>0</v>
      </c>
      <c r="M3709" s="5">
        <f t="shared" si="523"/>
        <v>27.322830328221173</v>
      </c>
      <c r="N3709" s="6">
        <f t="shared" si="515"/>
        <v>0</v>
      </c>
      <c r="O3709" s="6">
        <f t="shared" si="518"/>
        <v>9.1451878627752077</v>
      </c>
      <c r="P3709" s="6">
        <f>FORECAST(J3709,Inputs!$B$10:$B$18,Inputs!$A$10:$A$18)</f>
        <v>31.130951483149083</v>
      </c>
      <c r="Q3709" s="6">
        <f>IF(Inputs!$D$10="Yes",IF('Hourly Calcs'!P3709&gt;'Hourly Calcs'!K3709,'Hourly Calcs'!O3709,N3709+O3709),N3709+O3709)</f>
        <v>9.1451878627752077</v>
      </c>
      <c r="R3709" s="12">
        <f t="shared" si="519"/>
        <v>43.457932723907788</v>
      </c>
      <c r="S3709" s="1">
        <f>IF(AND(A3709&gt;=5,A3709&lt;=9),INDEX(Demand!$C$3:$C$26,C3709),INDEX(Demand!$B$3:$B$26,C3709))</f>
        <v>350</v>
      </c>
      <c r="T3709" s="7">
        <f t="shared" si="520"/>
        <v>43.457932723907788</v>
      </c>
      <c r="U3709" s="7">
        <f t="shared" si="521"/>
        <v>0</v>
      </c>
    </row>
    <row r="3710" spans="1:21" x14ac:dyDescent="0.2">
      <c r="A3710" s="1">
        <v>6</v>
      </c>
      <c r="B3710" s="1">
        <v>4</v>
      </c>
      <c r="C3710" s="1">
        <v>6</v>
      </c>
      <c r="D3710">
        <v>13.2</v>
      </c>
      <c r="E3710">
        <v>12.6</v>
      </c>
      <c r="F3710">
        <v>96</v>
      </c>
      <c r="G3710">
        <v>79</v>
      </c>
      <c r="H3710">
        <v>59</v>
      </c>
      <c r="I3710">
        <v>67</v>
      </c>
      <c r="J3710" s="4">
        <f t="shared" si="516"/>
        <v>73.078558407886661</v>
      </c>
      <c r="K3710" s="4">
        <f t="shared" si="517"/>
        <v>15.375773976630924</v>
      </c>
      <c r="L3710" s="5">
        <f t="shared" si="522"/>
        <v>0</v>
      </c>
      <c r="M3710" s="5">
        <f t="shared" si="523"/>
        <v>18.624226023369076</v>
      </c>
      <c r="N3710" s="6">
        <f t="shared" si="515"/>
        <v>11.902649469937126</v>
      </c>
      <c r="O3710" s="6">
        <f t="shared" si="518"/>
        <v>61.272758680593896</v>
      </c>
      <c r="P3710" s="6">
        <f>FORECAST(J3710,Inputs!$B$10:$B$18,Inputs!$A$10:$A$18)</f>
        <v>31.232208874147098</v>
      </c>
      <c r="Q3710" s="6">
        <f>IF(Inputs!$D$10="Yes",IF('Hourly Calcs'!P3710&gt;'Hourly Calcs'!K3710,'Hourly Calcs'!O3710,N3710+O3710),N3710+O3710)</f>
        <v>61.272758680593896</v>
      </c>
      <c r="R3710" s="12">
        <f t="shared" si="519"/>
        <v>291.16814925018218</v>
      </c>
      <c r="S3710" s="1">
        <f>IF(AND(A3710&gt;=5,A3710&lt;=9),INDEX(Demand!$C$3:$C$26,C3710),INDEX(Demand!$B$3:$B$26,C3710))</f>
        <v>350</v>
      </c>
      <c r="T3710" s="7">
        <f t="shared" si="520"/>
        <v>291.16814925018218</v>
      </c>
      <c r="U3710" s="7">
        <f t="shared" si="521"/>
        <v>0</v>
      </c>
    </row>
    <row r="3711" spans="1:21" x14ac:dyDescent="0.2">
      <c r="A3711" s="1">
        <v>6</v>
      </c>
      <c r="B3711" s="1">
        <v>4</v>
      </c>
      <c r="C3711" s="1">
        <v>7</v>
      </c>
      <c r="D3711">
        <v>14.7</v>
      </c>
      <c r="E3711">
        <v>12.9</v>
      </c>
      <c r="F3711">
        <v>89</v>
      </c>
      <c r="G3711">
        <v>180</v>
      </c>
      <c r="H3711">
        <v>66</v>
      </c>
      <c r="I3711">
        <v>157</v>
      </c>
      <c r="J3711" s="4">
        <f t="shared" si="516"/>
        <v>84.028138625216386</v>
      </c>
      <c r="K3711" s="4">
        <f t="shared" si="517"/>
        <v>24.646061306643475</v>
      </c>
      <c r="L3711" s="5">
        <f t="shared" si="522"/>
        <v>80.971861374783614</v>
      </c>
      <c r="M3711" s="5">
        <f t="shared" si="523"/>
        <v>9.3539386933565254</v>
      </c>
      <c r="N3711" s="6">
        <f t="shared" si="515"/>
        <v>28.081205155320774</v>
      </c>
      <c r="O3711" s="6">
        <f t="shared" si="518"/>
        <v>143.57944944557076</v>
      </c>
      <c r="P3711" s="6">
        <f>FORECAST(J3711,Inputs!$B$10:$B$18,Inputs!$A$10:$A$18)</f>
        <v>31.333593876159409</v>
      </c>
      <c r="Q3711" s="6">
        <f>IF(Inputs!$D$10="Yes",IF('Hourly Calcs'!P3711&gt;'Hourly Calcs'!K3711,'Hourly Calcs'!O3711,N3711+O3711),N3711+O3711)</f>
        <v>143.57944944557076</v>
      </c>
      <c r="R3711" s="12">
        <f t="shared" si="519"/>
        <v>682.28954376535216</v>
      </c>
      <c r="S3711" s="1">
        <f>IF(AND(A3711&gt;=5,A3711&lt;=9),INDEX(Demand!$C$3:$C$26,C3711),INDEX(Demand!$B$3:$B$26,C3711))</f>
        <v>350</v>
      </c>
      <c r="T3711" s="7">
        <f t="shared" si="520"/>
        <v>350</v>
      </c>
      <c r="U3711" s="7">
        <f t="shared" si="521"/>
        <v>332.28954376535216</v>
      </c>
    </row>
    <row r="3712" spans="1:21" x14ac:dyDescent="0.2">
      <c r="A3712" s="1">
        <v>6</v>
      </c>
      <c r="B3712" s="1">
        <v>4</v>
      </c>
      <c r="C3712" s="1">
        <v>8</v>
      </c>
      <c r="D3712">
        <v>15.9</v>
      </c>
      <c r="E3712">
        <v>13.7</v>
      </c>
      <c r="F3712">
        <v>87</v>
      </c>
      <c r="G3712">
        <v>242</v>
      </c>
      <c r="H3712">
        <v>60</v>
      </c>
      <c r="I3712">
        <v>212</v>
      </c>
      <c r="J3712" s="4">
        <f t="shared" si="516"/>
        <v>95.647047979038717</v>
      </c>
      <c r="K3712" s="4">
        <f t="shared" si="517"/>
        <v>34.11545687330139</v>
      </c>
      <c r="L3712" s="5">
        <f t="shared" si="522"/>
        <v>69.352952020961283</v>
      </c>
      <c r="M3712" s="5">
        <f t="shared" si="523"/>
        <v>0.11545687330139032</v>
      </c>
      <c r="N3712" s="6">
        <f t="shared" si="515"/>
        <v>37.693240915284555</v>
      </c>
      <c r="O3712" s="6">
        <f t="shared" si="518"/>
        <v>193.87798269083441</v>
      </c>
      <c r="P3712" s="6">
        <f>FORECAST(J3712,Inputs!$B$10:$B$18,Inputs!$A$10:$A$18)</f>
        <v>31.441176370176283</v>
      </c>
      <c r="Q3712" s="6">
        <f>IF(Inputs!$D$10="Yes",IF('Hourly Calcs'!P3712&gt;'Hourly Calcs'!K3712,'Hourly Calcs'!O3712,N3712+O3712),N3712+O3712)</f>
        <v>231.57122360611896</v>
      </c>
      <c r="R3712" s="12">
        <f t="shared" si="519"/>
        <v>1100.4264545762774</v>
      </c>
      <c r="S3712" s="1">
        <f>IF(AND(A3712&gt;=5,A3712&lt;=9),INDEX(Demand!$C$3:$C$26,C3712),INDEX(Demand!$B$3:$B$26,C3712))</f>
        <v>350</v>
      </c>
      <c r="T3712" s="7">
        <f t="shared" si="520"/>
        <v>350</v>
      </c>
      <c r="U3712" s="7">
        <f t="shared" si="521"/>
        <v>750.42645457627737</v>
      </c>
    </row>
    <row r="3713" spans="1:21" x14ac:dyDescent="0.2">
      <c r="A3713" s="1">
        <v>6</v>
      </c>
      <c r="B3713" s="1">
        <v>4</v>
      </c>
      <c r="C3713" s="1">
        <v>9</v>
      </c>
      <c r="D3713">
        <v>16.600000000000001</v>
      </c>
      <c r="E3713">
        <v>14.2</v>
      </c>
      <c r="F3713">
        <v>86</v>
      </c>
      <c r="G3713">
        <v>346</v>
      </c>
      <c r="H3713">
        <v>82</v>
      </c>
      <c r="I3713">
        <v>293</v>
      </c>
      <c r="J3713" s="4">
        <f t="shared" si="516"/>
        <v>108.89998498635383</v>
      </c>
      <c r="K3713" s="4">
        <f t="shared" si="517"/>
        <v>43.3747452424698</v>
      </c>
      <c r="L3713" s="5">
        <f t="shared" si="522"/>
        <v>56.100015013646171</v>
      </c>
      <c r="M3713" s="5">
        <f t="shared" si="523"/>
        <v>9.3747452424697997</v>
      </c>
      <c r="N3713" s="6">
        <f t="shared" si="515"/>
        <v>65.276872283490235</v>
      </c>
      <c r="O3713" s="6">
        <f t="shared" si="518"/>
        <v>267.95400437931357</v>
      </c>
      <c r="P3713" s="6">
        <f>FORECAST(J3713,Inputs!$B$10:$B$18,Inputs!$A$10:$A$18)</f>
        <v>31.563888749873644</v>
      </c>
      <c r="Q3713" s="6">
        <f>IF(Inputs!$D$10="Yes",IF('Hourly Calcs'!P3713&gt;'Hourly Calcs'!K3713,'Hourly Calcs'!O3713,N3713+O3713),N3713+O3713)</f>
        <v>333.23087666280378</v>
      </c>
      <c r="R3713" s="12">
        <f t="shared" si="519"/>
        <v>1583.5131259016434</v>
      </c>
      <c r="S3713" s="1">
        <f>IF(AND(A3713&gt;=5,A3713&lt;=9),INDEX(Demand!$C$3:$C$26,C3713),INDEX(Demand!$B$3:$B$26,C3713))</f>
        <v>350</v>
      </c>
      <c r="T3713" s="7">
        <f t="shared" si="520"/>
        <v>350</v>
      </c>
      <c r="U3713" s="7">
        <f t="shared" si="521"/>
        <v>1233.5131259016434</v>
      </c>
    </row>
    <row r="3714" spans="1:21" x14ac:dyDescent="0.2">
      <c r="A3714" s="1">
        <v>6</v>
      </c>
      <c r="B3714" s="1">
        <v>4</v>
      </c>
      <c r="C3714" s="1">
        <v>10</v>
      </c>
      <c r="D3714">
        <v>16.3</v>
      </c>
      <c r="E3714">
        <v>13.8</v>
      </c>
      <c r="F3714">
        <v>85</v>
      </c>
      <c r="G3714">
        <v>433</v>
      </c>
      <c r="H3714">
        <v>93</v>
      </c>
      <c r="I3714">
        <v>363</v>
      </c>
      <c r="J3714" s="4">
        <f t="shared" si="516"/>
        <v>125.26851823625006</v>
      </c>
      <c r="K3714" s="4">
        <f t="shared" si="517"/>
        <v>51.823205008549863</v>
      </c>
      <c r="L3714" s="5">
        <f t="shared" si="522"/>
        <v>39.73148176374994</v>
      </c>
      <c r="M3714" s="5">
        <f t="shared" si="523"/>
        <v>17.823205008549863</v>
      </c>
      <c r="N3714" s="6">
        <f t="shared" si="515"/>
        <v>85.329351797405906</v>
      </c>
      <c r="O3714" s="6">
        <f t="shared" si="518"/>
        <v>331.97031941874008</v>
      </c>
      <c r="P3714" s="6">
        <f>FORECAST(J3714,Inputs!$B$10:$B$18,Inputs!$A$10:$A$18)</f>
        <v>31.715449242928241</v>
      </c>
      <c r="Q3714" s="6">
        <f>IF(Inputs!$D$10="Yes",IF('Hourly Calcs'!P3714&gt;'Hourly Calcs'!K3714,'Hourly Calcs'!O3714,N3714+O3714),N3714+O3714)</f>
        <v>417.29967121614595</v>
      </c>
      <c r="R3714" s="12">
        <f t="shared" si="519"/>
        <v>1983.0080376191254</v>
      </c>
      <c r="S3714" s="1">
        <f>IF(AND(A3714&gt;=5,A3714&lt;=9),INDEX(Demand!$C$3:$C$26,C3714),INDEX(Demand!$B$3:$B$26,C3714))</f>
        <v>600</v>
      </c>
      <c r="T3714" s="7">
        <f t="shared" si="520"/>
        <v>600</v>
      </c>
      <c r="U3714" s="7">
        <f t="shared" si="521"/>
        <v>1383.0080376191254</v>
      </c>
    </row>
    <row r="3715" spans="1:21" x14ac:dyDescent="0.2">
      <c r="A3715" s="1">
        <v>6</v>
      </c>
      <c r="B3715" s="1">
        <v>4</v>
      </c>
      <c r="C3715" s="1">
        <v>11</v>
      </c>
      <c r="D3715">
        <v>18.3</v>
      </c>
      <c r="E3715">
        <v>14.5</v>
      </c>
      <c r="F3715">
        <v>78</v>
      </c>
      <c r="G3715">
        <v>497</v>
      </c>
      <c r="H3715">
        <v>115</v>
      </c>
      <c r="I3715">
        <v>400</v>
      </c>
      <c r="J3715" s="4">
        <f t="shared" si="516"/>
        <v>146.71537673813009</v>
      </c>
      <c r="K3715" s="4">
        <f t="shared" si="517"/>
        <v>58.440931207343034</v>
      </c>
      <c r="L3715" s="5">
        <f t="shared" si="522"/>
        <v>18.28462326186991</v>
      </c>
      <c r="M3715" s="5">
        <f t="shared" si="523"/>
        <v>24.440931207343034</v>
      </c>
      <c r="N3715" s="6">
        <f t="shared" si="515"/>
        <v>113.19630821408292</v>
      </c>
      <c r="O3715" s="6">
        <f t="shared" si="518"/>
        <v>365.80751451100832</v>
      </c>
      <c r="P3715" s="6">
        <f>FORECAST(J3715,Inputs!$B$10:$B$18,Inputs!$A$10:$A$18)</f>
        <v>31.914031266093794</v>
      </c>
      <c r="Q3715" s="6">
        <f>IF(Inputs!$D$10="Yes",IF('Hourly Calcs'!P3715&gt;'Hourly Calcs'!K3715,'Hourly Calcs'!O3715,N3715+O3715),N3715+O3715)</f>
        <v>479.00382272509125</v>
      </c>
      <c r="R3715" s="12">
        <f t="shared" si="519"/>
        <v>2276.2261655896336</v>
      </c>
      <c r="S3715" s="1">
        <f>IF(AND(A3715&gt;=5,A3715&lt;=9),INDEX(Demand!$C$3:$C$26,C3715),INDEX(Demand!$B$3:$B$26,C3715))</f>
        <v>600</v>
      </c>
      <c r="T3715" s="7">
        <f t="shared" si="520"/>
        <v>600</v>
      </c>
      <c r="U3715" s="7">
        <f t="shared" si="521"/>
        <v>1676.2261655896336</v>
      </c>
    </row>
    <row r="3716" spans="1:21" x14ac:dyDescent="0.2">
      <c r="A3716" s="1">
        <v>6</v>
      </c>
      <c r="B3716" s="1">
        <v>4</v>
      </c>
      <c r="C3716" s="1">
        <v>12</v>
      </c>
      <c r="D3716">
        <v>18.100000000000001</v>
      </c>
      <c r="E3716">
        <v>14.7</v>
      </c>
      <c r="F3716">
        <v>81</v>
      </c>
      <c r="G3716">
        <v>532</v>
      </c>
      <c r="H3716">
        <v>117</v>
      </c>
      <c r="I3716">
        <v>428</v>
      </c>
      <c r="J3716" s="4">
        <f t="shared" si="516"/>
        <v>173.91975952783579</v>
      </c>
      <c r="K3716" s="4">
        <f t="shared" si="517"/>
        <v>61.672523182963737</v>
      </c>
      <c r="L3716" s="5">
        <f t="shared" si="522"/>
        <v>8.9197595278357937</v>
      </c>
      <c r="M3716" s="5">
        <f t="shared" si="523"/>
        <v>27.672523182963737</v>
      </c>
      <c r="N3716" s="6">
        <f t="shared" si="515"/>
        <v>116.05161543516614</v>
      </c>
      <c r="O3716" s="6">
        <f t="shared" si="518"/>
        <v>391.41404052677893</v>
      </c>
      <c r="P3716" s="6">
        <f>FORECAST(J3716,Inputs!$B$10:$B$18,Inputs!$A$10:$A$18)</f>
        <v>32.165923699331813</v>
      </c>
      <c r="Q3716" s="6">
        <f>IF(Inputs!$D$10="Yes",IF('Hourly Calcs'!P3716&gt;'Hourly Calcs'!K3716,'Hourly Calcs'!O3716,N3716+O3716),N3716+O3716)</f>
        <v>507.46565596194506</v>
      </c>
      <c r="R3716" s="12">
        <f t="shared" si="519"/>
        <v>2411.476797131163</v>
      </c>
      <c r="S3716" s="1">
        <f>IF(AND(A3716&gt;=5,A3716&lt;=9),INDEX(Demand!$C$3:$C$26,C3716),INDEX(Demand!$B$3:$B$26,C3716))</f>
        <v>600</v>
      </c>
      <c r="T3716" s="7">
        <f t="shared" si="520"/>
        <v>600</v>
      </c>
      <c r="U3716" s="7">
        <f t="shared" si="521"/>
        <v>1811.476797131163</v>
      </c>
    </row>
    <row r="3717" spans="1:21" x14ac:dyDescent="0.2">
      <c r="A3717" s="1">
        <v>6</v>
      </c>
      <c r="B3717" s="1">
        <v>4</v>
      </c>
      <c r="C3717" s="1">
        <v>13</v>
      </c>
      <c r="D3717">
        <v>18.7</v>
      </c>
      <c r="E3717">
        <v>14.8</v>
      </c>
      <c r="F3717">
        <v>78</v>
      </c>
      <c r="G3717">
        <v>535</v>
      </c>
      <c r="H3717">
        <v>117</v>
      </c>
      <c r="I3717">
        <v>431</v>
      </c>
      <c r="J3717" s="4">
        <f t="shared" si="516"/>
        <v>202.56473794922204</v>
      </c>
      <c r="K3717" s="4">
        <f t="shared" si="517"/>
        <v>60.3009377545904</v>
      </c>
      <c r="L3717" s="5">
        <f t="shared" si="522"/>
        <v>37.564737949222035</v>
      </c>
      <c r="M3717" s="5">
        <f t="shared" si="523"/>
        <v>26.3009377545904</v>
      </c>
      <c r="N3717" s="6">
        <f t="shared" si="515"/>
        <v>109.94980785412433</v>
      </c>
      <c r="O3717" s="6">
        <f t="shared" si="518"/>
        <v>394.1575968856115</v>
      </c>
      <c r="P3717" s="6">
        <f>FORECAST(J3717,Inputs!$B$10:$B$18,Inputs!$A$10:$A$18)</f>
        <v>32.431154981011311</v>
      </c>
      <c r="Q3717" s="6">
        <f>IF(Inputs!$D$10="Yes",IF('Hourly Calcs'!P3717&gt;'Hourly Calcs'!K3717,'Hourly Calcs'!O3717,N3717+O3717),N3717+O3717)</f>
        <v>504.10740473973584</v>
      </c>
      <c r="R3717" s="12">
        <f t="shared" si="519"/>
        <v>2395.5183873232245</v>
      </c>
      <c r="S3717" s="1">
        <f>IF(AND(A3717&gt;=5,A3717&lt;=9),INDEX(Demand!$C$3:$C$26,C3717),INDEX(Demand!$B$3:$B$26,C3717))</f>
        <v>600</v>
      </c>
      <c r="T3717" s="7">
        <f t="shared" si="520"/>
        <v>600</v>
      </c>
      <c r="U3717" s="7">
        <f t="shared" si="521"/>
        <v>1795.5183873232245</v>
      </c>
    </row>
    <row r="3718" spans="1:21" x14ac:dyDescent="0.2">
      <c r="A3718" s="1">
        <v>6</v>
      </c>
      <c r="B3718" s="1">
        <v>4</v>
      </c>
      <c r="C3718" s="1">
        <v>14</v>
      </c>
      <c r="D3718">
        <v>17.2</v>
      </c>
      <c r="E3718">
        <v>13.3</v>
      </c>
      <c r="F3718">
        <v>78</v>
      </c>
      <c r="G3718">
        <v>508</v>
      </c>
      <c r="H3718">
        <v>117</v>
      </c>
      <c r="I3718">
        <v>409</v>
      </c>
      <c r="J3718" s="4">
        <f t="shared" si="516"/>
        <v>226.55003733126074</v>
      </c>
      <c r="K3718" s="4">
        <f t="shared" si="517"/>
        <v>54.891969552075928</v>
      </c>
      <c r="L3718" s="5">
        <f t="shared" si="522"/>
        <v>61.550037331260739</v>
      </c>
      <c r="M3718" s="5">
        <f t="shared" si="523"/>
        <v>20.891969552075928</v>
      </c>
      <c r="N3718" s="6">
        <f t="shared" si="515"/>
        <v>97.276002991780331</v>
      </c>
      <c r="O3718" s="6">
        <f t="shared" si="518"/>
        <v>374.03818358750601</v>
      </c>
      <c r="P3718" s="6">
        <f>FORECAST(J3718,Inputs!$B$10:$B$18,Inputs!$A$10:$A$18)</f>
        <v>32.653241086400563</v>
      </c>
      <c r="Q3718" s="6">
        <f>IF(Inputs!$D$10="Yes",IF('Hourly Calcs'!P3718&gt;'Hourly Calcs'!K3718,'Hourly Calcs'!O3718,N3718+O3718),N3718+O3718)</f>
        <v>471.31418657928634</v>
      </c>
      <c r="R3718" s="12">
        <f t="shared" si="519"/>
        <v>2239.6850146247684</v>
      </c>
      <c r="S3718" s="1">
        <f>IF(AND(A3718&gt;=5,A3718&lt;=9),INDEX(Demand!$C$3:$C$26,C3718),INDEX(Demand!$B$3:$B$26,C3718))</f>
        <v>600</v>
      </c>
      <c r="T3718" s="7">
        <f t="shared" si="520"/>
        <v>600</v>
      </c>
      <c r="U3718" s="7">
        <f t="shared" si="521"/>
        <v>1639.6850146247684</v>
      </c>
    </row>
    <row r="3719" spans="1:21" x14ac:dyDescent="0.2">
      <c r="A3719" s="1">
        <v>6</v>
      </c>
      <c r="B3719" s="1">
        <v>4</v>
      </c>
      <c r="C3719" s="1">
        <v>15</v>
      </c>
      <c r="D3719">
        <v>16.7</v>
      </c>
      <c r="E3719">
        <v>11.9</v>
      </c>
      <c r="F3719">
        <v>73</v>
      </c>
      <c r="G3719">
        <v>451</v>
      </c>
      <c r="H3719">
        <v>113</v>
      </c>
      <c r="I3719">
        <v>363</v>
      </c>
      <c r="J3719" s="4">
        <f t="shared" si="516"/>
        <v>244.80055305265631</v>
      </c>
      <c r="K3719" s="4">
        <f t="shared" si="517"/>
        <v>47.054016527259982</v>
      </c>
      <c r="L3719" s="5">
        <f t="shared" si="522"/>
        <v>79.800553052656312</v>
      </c>
      <c r="M3719" s="5">
        <f t="shared" si="523"/>
        <v>13.054016527259982</v>
      </c>
      <c r="N3719" s="6">
        <f t="shared" si="515"/>
        <v>76.197607533218445</v>
      </c>
      <c r="O3719" s="6">
        <f t="shared" si="518"/>
        <v>331.97031941874008</v>
      </c>
      <c r="P3719" s="6">
        <f>FORECAST(J3719,Inputs!$B$10:$B$18,Inputs!$A$10:$A$18)</f>
        <v>32.822227343080151</v>
      </c>
      <c r="Q3719" s="6">
        <f>IF(Inputs!$D$10="Yes",IF('Hourly Calcs'!P3719&gt;'Hourly Calcs'!K3719,'Hourly Calcs'!O3719,N3719+O3719),N3719+O3719)</f>
        <v>408.16792695195852</v>
      </c>
      <c r="R3719" s="12">
        <f t="shared" si="519"/>
        <v>1939.6139888757068</v>
      </c>
      <c r="S3719" s="1">
        <f>IF(AND(A3719&gt;=5,A3719&lt;=9),INDEX(Demand!$C$3:$C$26,C3719),INDEX(Demand!$B$3:$B$26,C3719))</f>
        <v>600</v>
      </c>
      <c r="T3719" s="7">
        <f t="shared" si="520"/>
        <v>600</v>
      </c>
      <c r="U3719" s="7">
        <f t="shared" si="521"/>
        <v>1339.6139888757068</v>
      </c>
    </row>
    <row r="3720" spans="1:21" x14ac:dyDescent="0.2">
      <c r="A3720" s="1">
        <v>6</v>
      </c>
      <c r="B3720" s="1">
        <v>4</v>
      </c>
      <c r="C3720" s="1">
        <v>16</v>
      </c>
      <c r="D3720">
        <v>18.5</v>
      </c>
      <c r="E3720">
        <v>13.4</v>
      </c>
      <c r="F3720">
        <v>72</v>
      </c>
      <c r="G3720">
        <v>600</v>
      </c>
      <c r="H3720">
        <v>514</v>
      </c>
      <c r="I3720">
        <v>256</v>
      </c>
      <c r="J3720" s="4">
        <f t="shared" si="516"/>
        <v>259.13976058683301</v>
      </c>
      <c r="K3720" s="4">
        <f t="shared" si="517"/>
        <v>38.046854957705499</v>
      </c>
      <c r="L3720" s="5">
        <f t="shared" si="522"/>
        <v>0</v>
      </c>
      <c r="M3720" s="5">
        <f t="shared" si="523"/>
        <v>4.0468549577054986</v>
      </c>
      <c r="N3720" s="6">
        <f t="shared" si="515"/>
        <v>246.28338368331566</v>
      </c>
      <c r="O3720" s="6">
        <f t="shared" si="518"/>
        <v>234.11680928704533</v>
      </c>
      <c r="P3720" s="6">
        <f>FORECAST(J3720,Inputs!$B$10:$B$18,Inputs!$A$10:$A$18)</f>
        <v>32.954997783211411</v>
      </c>
      <c r="Q3720" s="6">
        <f>IF(Inputs!$D$10="Yes",IF('Hourly Calcs'!P3720&gt;'Hourly Calcs'!K3720,'Hourly Calcs'!O3720,N3720+O3720),N3720+O3720)</f>
        <v>480.40019297036099</v>
      </c>
      <c r="R3720" s="12">
        <f t="shared" si="519"/>
        <v>2282.8617169951553</v>
      </c>
      <c r="S3720" s="1">
        <f>IF(AND(A3720&gt;=5,A3720&lt;=9),INDEX(Demand!$C$3:$C$26,C3720),INDEX(Demand!$B$3:$B$26,C3720))</f>
        <v>900</v>
      </c>
      <c r="T3720" s="7">
        <f t="shared" si="520"/>
        <v>900</v>
      </c>
      <c r="U3720" s="7">
        <f t="shared" si="521"/>
        <v>1382.8617169951553</v>
      </c>
    </row>
    <row r="3721" spans="1:21" x14ac:dyDescent="0.2">
      <c r="A3721" s="1">
        <v>6</v>
      </c>
      <c r="B3721" s="1">
        <v>4</v>
      </c>
      <c r="C3721" s="1">
        <v>17</v>
      </c>
      <c r="D3721">
        <v>17.7</v>
      </c>
      <c r="E3721">
        <v>13.3</v>
      </c>
      <c r="F3721">
        <v>75</v>
      </c>
      <c r="G3721">
        <v>435</v>
      </c>
      <c r="H3721">
        <v>518</v>
      </c>
      <c r="I3721">
        <v>158</v>
      </c>
      <c r="J3721" s="4">
        <f t="shared" si="516"/>
        <v>271.30129321630136</v>
      </c>
      <c r="K3721" s="4">
        <f t="shared" si="517"/>
        <v>28.614665808698682</v>
      </c>
      <c r="L3721" s="5">
        <f t="shared" si="522"/>
        <v>0</v>
      </c>
      <c r="M3721" s="5">
        <f t="shared" si="523"/>
        <v>5.3853341913013182</v>
      </c>
      <c r="N3721" s="6">
        <f t="shared" ref="N3721:N3784" si="524">H3721*MAX(0,COS(2*ASIN(SQRT(SIN(RADIANS($B$4))^2+COS(RADIANS($K3721))^2-2*SIN(RADIANS($B$4))*COS(RADIANS($K3721))*COS(RADIANS($J3721-$B$5))+(SIN(RADIANS($K3721))-COS(RADIANS($B$4)))^2)/2)))</f>
        <v>134.29242736263362</v>
      </c>
      <c r="O3721" s="6">
        <f t="shared" si="518"/>
        <v>144.4939682318483</v>
      </c>
      <c r="P3721" s="6">
        <f>FORECAST(J3721,Inputs!$B$10:$B$18,Inputs!$A$10:$A$18)</f>
        <v>33.0676045668176</v>
      </c>
      <c r="Q3721" s="6">
        <f>IF(Inputs!$D$10="Yes",IF('Hourly Calcs'!P3721&gt;'Hourly Calcs'!K3721,'Hourly Calcs'!O3721,N3721+O3721),N3721+O3721)</f>
        <v>144.4939682318483</v>
      </c>
      <c r="R3721" s="12">
        <f t="shared" si="519"/>
        <v>686.63533703774306</v>
      </c>
      <c r="S3721" s="1">
        <f>IF(AND(A3721&gt;=5,A3721&lt;=9),INDEX(Demand!$C$3:$C$26,C3721),INDEX(Demand!$B$3:$B$26,C3721))</f>
        <v>900</v>
      </c>
      <c r="T3721" s="7">
        <f t="shared" si="520"/>
        <v>686.63533703774306</v>
      </c>
      <c r="U3721" s="7">
        <f t="shared" si="521"/>
        <v>0</v>
      </c>
    </row>
    <row r="3722" spans="1:21" x14ac:dyDescent="0.2">
      <c r="A3722" s="1">
        <v>6</v>
      </c>
      <c r="B3722" s="1">
        <v>4</v>
      </c>
      <c r="C3722" s="1">
        <v>18</v>
      </c>
      <c r="D3722">
        <v>17.5</v>
      </c>
      <c r="E3722">
        <v>12.7</v>
      </c>
      <c r="F3722">
        <v>73</v>
      </c>
      <c r="G3722">
        <v>239</v>
      </c>
      <c r="H3722">
        <v>220</v>
      </c>
      <c r="I3722">
        <v>155</v>
      </c>
      <c r="J3722" s="4">
        <f t="shared" ref="J3722:J3785" si="525">solarazimuth($B$2,$B$3,$B$1,A3722,B3722,C3722,0,0,0,0)</f>
        <v>282.43937116398638</v>
      </c>
      <c r="K3722" s="4">
        <f t="shared" ref="K3722:K3785" si="526">solarelevation($B$2,$B$3,$B$1,A3722,B3722,C3722,0,0,0,0)</f>
        <v>19.224967084061547</v>
      </c>
      <c r="L3722" s="5">
        <f t="shared" si="522"/>
        <v>0</v>
      </c>
      <c r="M3722" s="5">
        <f t="shared" si="523"/>
        <v>14.775032915938453</v>
      </c>
      <c r="N3722" s="6">
        <f t="shared" si="524"/>
        <v>6.5279587663276839</v>
      </c>
      <c r="O3722" s="6">
        <f t="shared" ref="O3722:O3785" si="527">$I3722*(1+COS(RADIANS($B$4)))/2</f>
        <v>141.75041187301574</v>
      </c>
      <c r="P3722" s="6">
        <f>FORECAST(J3722,Inputs!$B$10:$B$18,Inputs!$A$10:$A$18)</f>
        <v>33.170734918185055</v>
      </c>
      <c r="Q3722" s="6">
        <f>IF(Inputs!$D$10="Yes",IF('Hourly Calcs'!P3722&gt;'Hourly Calcs'!K3722,'Hourly Calcs'!O3722,N3722+O3722),N3722+O3722)</f>
        <v>141.75041187301574</v>
      </c>
      <c r="R3722" s="12">
        <f t="shared" ref="R3722:R3785" si="528">$B$6*$E$1*Q3722</f>
        <v>673.59795722057072</v>
      </c>
      <c r="S3722" s="1">
        <f>IF(AND(A3722&gt;=5,A3722&lt;=9),INDEX(Demand!$C$3:$C$26,C3722),INDEX(Demand!$B$3:$B$26,C3722))</f>
        <v>900</v>
      </c>
      <c r="T3722" s="7">
        <f t="shared" ref="T3722:T3785" si="529">S3722-MAX(0,S3722-R3722)</f>
        <v>673.59795722057072</v>
      </c>
      <c r="U3722" s="7">
        <f t="shared" ref="U3722:U3785" si="530">MAX(0,R3722-S3722)</f>
        <v>0</v>
      </c>
    </row>
    <row r="3723" spans="1:21" x14ac:dyDescent="0.2">
      <c r="A3723" s="1">
        <v>6</v>
      </c>
      <c r="B3723" s="1">
        <v>4</v>
      </c>
      <c r="C3723" s="1">
        <v>19</v>
      </c>
      <c r="D3723">
        <v>17.3</v>
      </c>
      <c r="E3723">
        <v>11.7</v>
      </c>
      <c r="F3723">
        <v>70</v>
      </c>
      <c r="G3723">
        <v>108</v>
      </c>
      <c r="H3723">
        <v>102</v>
      </c>
      <c r="I3723">
        <v>85</v>
      </c>
      <c r="J3723" s="4">
        <f t="shared" si="525"/>
        <v>293.31683504074988</v>
      </c>
      <c r="K3723" s="4">
        <f t="shared" si="526"/>
        <v>10.247638855329015</v>
      </c>
      <c r="L3723" s="5">
        <f t="shared" si="522"/>
        <v>0</v>
      </c>
      <c r="M3723" s="5">
        <f t="shared" si="523"/>
        <v>23.752361144670985</v>
      </c>
      <c r="N3723" s="6">
        <f t="shared" si="524"/>
        <v>0</v>
      </c>
      <c r="O3723" s="6">
        <f t="shared" si="527"/>
        <v>77.734096833589263</v>
      </c>
      <c r="P3723" s="6">
        <f>FORECAST(J3723,Inputs!$B$10:$B$18,Inputs!$A$10:$A$18)</f>
        <v>33.271452176303235</v>
      </c>
      <c r="Q3723" s="6">
        <f>IF(Inputs!$D$10="Yes",IF('Hourly Calcs'!P3723&gt;'Hourly Calcs'!K3723,'Hourly Calcs'!O3723,N3723+O3723),N3723+O3723)</f>
        <v>77.734096833589263</v>
      </c>
      <c r="R3723" s="12">
        <f t="shared" si="528"/>
        <v>369.39242815321614</v>
      </c>
      <c r="S3723" s="1">
        <f>IF(AND(A3723&gt;=5,A3723&lt;=9),INDEX(Demand!$C$3:$C$26,C3723),INDEX(Demand!$B$3:$B$26,C3723))</f>
        <v>900</v>
      </c>
      <c r="T3723" s="7">
        <f t="shared" si="529"/>
        <v>369.39242815321609</v>
      </c>
      <c r="U3723" s="7">
        <f t="shared" si="530"/>
        <v>0</v>
      </c>
    </row>
    <row r="3724" spans="1:21" x14ac:dyDescent="0.2">
      <c r="A3724" s="1">
        <v>6</v>
      </c>
      <c r="B3724" s="1">
        <v>4</v>
      </c>
      <c r="C3724" s="1">
        <v>20</v>
      </c>
      <c r="D3724">
        <v>16</v>
      </c>
      <c r="E3724">
        <v>9</v>
      </c>
      <c r="F3724">
        <v>63</v>
      </c>
      <c r="G3724">
        <v>17</v>
      </c>
      <c r="H3724">
        <v>0</v>
      </c>
      <c r="I3724">
        <v>17</v>
      </c>
      <c r="J3724" s="4">
        <f t="shared" si="525"/>
        <v>304.47397419252189</v>
      </c>
      <c r="K3724" s="4">
        <f t="shared" si="526"/>
        <v>2.1556145433980589</v>
      </c>
      <c r="L3724" s="5">
        <f t="shared" si="522"/>
        <v>0</v>
      </c>
      <c r="M3724" s="5">
        <f t="shared" si="523"/>
        <v>31.844385456601941</v>
      </c>
      <c r="N3724" s="6">
        <f t="shared" si="524"/>
        <v>0</v>
      </c>
      <c r="O3724" s="6">
        <f t="shared" si="527"/>
        <v>15.546819366717854</v>
      </c>
      <c r="P3724" s="6">
        <f>FORECAST(J3724,Inputs!$B$10:$B$18,Inputs!$A$10:$A$18)</f>
        <v>33.374759020301127</v>
      </c>
      <c r="Q3724" s="6">
        <f>IF(Inputs!$D$10="Yes",IF('Hourly Calcs'!P3724&gt;'Hourly Calcs'!K3724,'Hourly Calcs'!O3724,N3724+O3724),N3724+O3724)</f>
        <v>15.546819366717854</v>
      </c>
      <c r="R3724" s="12">
        <f t="shared" si="528"/>
        <v>73.87848563064324</v>
      </c>
      <c r="S3724" s="1">
        <f>IF(AND(A3724&gt;=5,A3724&lt;=9),INDEX(Demand!$C$3:$C$26,C3724),INDEX(Demand!$B$3:$B$26,C3724))</f>
        <v>800</v>
      </c>
      <c r="T3724" s="7">
        <f t="shared" si="529"/>
        <v>73.87848563064324</v>
      </c>
      <c r="U3724" s="7">
        <f t="shared" si="530"/>
        <v>0</v>
      </c>
    </row>
    <row r="3725" spans="1:21" x14ac:dyDescent="0.2">
      <c r="A3725" s="1">
        <v>6</v>
      </c>
      <c r="B3725" s="1">
        <v>4</v>
      </c>
      <c r="C3725" s="1">
        <v>21</v>
      </c>
      <c r="D3725">
        <v>15.1</v>
      </c>
      <c r="E3725">
        <v>8</v>
      </c>
      <c r="F3725">
        <v>63</v>
      </c>
      <c r="G3725">
        <v>0</v>
      </c>
      <c r="H3725">
        <v>0</v>
      </c>
      <c r="I3725">
        <v>0</v>
      </c>
      <c r="J3725" s="4">
        <f t="shared" si="525"/>
        <v>316.30195170665866</v>
      </c>
      <c r="K3725" s="4">
        <f t="shared" si="526"/>
        <v>-5.2972911944622041</v>
      </c>
      <c r="L3725" s="5">
        <f t="shared" si="522"/>
        <v>0</v>
      </c>
      <c r="M3725" s="5">
        <f t="shared" si="523"/>
        <v>0</v>
      </c>
      <c r="N3725" s="6">
        <f t="shared" si="524"/>
        <v>0</v>
      </c>
      <c r="O3725" s="6">
        <f t="shared" si="527"/>
        <v>0</v>
      </c>
      <c r="P3725" s="6">
        <f>FORECAST(J3725,Inputs!$B$10:$B$18,Inputs!$A$10:$A$18)</f>
        <v>33.484277330617211</v>
      </c>
      <c r="Q3725" s="6">
        <f>IF(Inputs!$D$10="Yes",IF('Hourly Calcs'!P3725&gt;'Hourly Calcs'!K3725,'Hourly Calcs'!O3725,N3725+O3725),N3725+O3725)</f>
        <v>0</v>
      </c>
      <c r="R3725" s="12">
        <f t="shared" si="528"/>
        <v>0</v>
      </c>
      <c r="S3725" s="1">
        <f>IF(AND(A3725&gt;=5,A3725&lt;=9),INDEX(Demand!$C$3:$C$26,C3725),INDEX(Demand!$B$3:$B$26,C3725))</f>
        <v>700</v>
      </c>
      <c r="T3725" s="7">
        <f t="shared" si="529"/>
        <v>0</v>
      </c>
      <c r="U3725" s="7">
        <f t="shared" si="530"/>
        <v>0</v>
      </c>
    </row>
    <row r="3726" spans="1:21" x14ac:dyDescent="0.2">
      <c r="A3726" s="1">
        <v>6</v>
      </c>
      <c r="B3726" s="1">
        <v>4</v>
      </c>
      <c r="C3726" s="1">
        <v>22</v>
      </c>
      <c r="D3726">
        <v>15</v>
      </c>
      <c r="E3726">
        <v>7.6</v>
      </c>
      <c r="F3726">
        <v>61</v>
      </c>
      <c r="G3726">
        <v>0</v>
      </c>
      <c r="H3726">
        <v>0</v>
      </c>
      <c r="I3726">
        <v>0</v>
      </c>
      <c r="J3726" s="4">
        <f t="shared" si="525"/>
        <v>329.03468093276268</v>
      </c>
      <c r="K3726" s="4">
        <f t="shared" si="526"/>
        <v>-11.081042965444695</v>
      </c>
      <c r="L3726" s="5">
        <f t="shared" si="522"/>
        <v>0</v>
      </c>
      <c r="M3726" s="5">
        <f t="shared" si="523"/>
        <v>0</v>
      </c>
      <c r="N3726" s="6">
        <f t="shared" si="524"/>
        <v>0</v>
      </c>
      <c r="O3726" s="6">
        <f t="shared" si="527"/>
        <v>0</v>
      </c>
      <c r="P3726" s="6">
        <f>FORECAST(J3726,Inputs!$B$10:$B$18,Inputs!$A$10:$A$18)</f>
        <v>33.60217297159965</v>
      </c>
      <c r="Q3726" s="6">
        <f>IF(Inputs!$D$10="Yes",IF('Hourly Calcs'!P3726&gt;'Hourly Calcs'!K3726,'Hourly Calcs'!O3726,N3726+O3726),N3726+O3726)</f>
        <v>0</v>
      </c>
      <c r="R3726" s="12">
        <f t="shared" si="528"/>
        <v>0</v>
      </c>
      <c r="S3726" s="1">
        <f>IF(AND(A3726&gt;=5,A3726&lt;=9),INDEX(Demand!$C$3:$C$26,C3726),INDEX(Demand!$B$3:$B$26,C3726))</f>
        <v>600</v>
      </c>
      <c r="T3726" s="7">
        <f t="shared" si="529"/>
        <v>0</v>
      </c>
      <c r="U3726" s="7">
        <f t="shared" si="530"/>
        <v>0</v>
      </c>
    </row>
    <row r="3727" spans="1:21" x14ac:dyDescent="0.2">
      <c r="A3727" s="1">
        <v>6</v>
      </c>
      <c r="B3727" s="1">
        <v>4</v>
      </c>
      <c r="C3727" s="1">
        <v>23</v>
      </c>
      <c r="D3727">
        <v>14.7</v>
      </c>
      <c r="E3727">
        <v>7.6</v>
      </c>
      <c r="F3727">
        <v>62</v>
      </c>
      <c r="G3727">
        <v>0</v>
      </c>
      <c r="H3727">
        <v>0</v>
      </c>
      <c r="I3727">
        <v>0</v>
      </c>
      <c r="J3727" s="4">
        <f t="shared" si="525"/>
        <v>342.68303107924635</v>
      </c>
      <c r="K3727" s="4">
        <f t="shared" si="526"/>
        <v>-14.968487307001453</v>
      </c>
      <c r="L3727" s="5">
        <f t="shared" si="522"/>
        <v>0</v>
      </c>
      <c r="M3727" s="5">
        <f t="shared" si="523"/>
        <v>0</v>
      </c>
      <c r="N3727" s="6">
        <f t="shared" si="524"/>
        <v>0</v>
      </c>
      <c r="O3727" s="6">
        <f t="shared" si="527"/>
        <v>0</v>
      </c>
      <c r="P3727" s="6">
        <f>FORECAST(J3727,Inputs!$B$10:$B$18,Inputs!$A$10:$A$18)</f>
        <v>33.728546584067097</v>
      </c>
      <c r="Q3727" s="6">
        <f>IF(Inputs!$D$10="Yes",IF('Hourly Calcs'!P3727&gt;'Hourly Calcs'!K3727,'Hourly Calcs'!O3727,N3727+O3727),N3727+O3727)</f>
        <v>0</v>
      </c>
      <c r="R3727" s="12">
        <f t="shared" si="528"/>
        <v>0</v>
      </c>
      <c r="S3727" s="1">
        <f>IF(AND(A3727&gt;=5,A3727&lt;=9),INDEX(Demand!$C$3:$C$26,C3727),INDEX(Demand!$B$3:$B$26,C3727))</f>
        <v>500</v>
      </c>
      <c r="T3727" s="7">
        <f t="shared" si="529"/>
        <v>0</v>
      </c>
      <c r="U3727" s="7">
        <f t="shared" si="530"/>
        <v>0</v>
      </c>
    </row>
    <row r="3728" spans="1:21" x14ac:dyDescent="0.2">
      <c r="A3728" s="1">
        <v>6</v>
      </c>
      <c r="B3728" s="1">
        <v>4</v>
      </c>
      <c r="C3728" s="1">
        <v>24</v>
      </c>
      <c r="D3728">
        <v>15.2</v>
      </c>
      <c r="E3728">
        <v>7.4</v>
      </c>
      <c r="F3728">
        <v>60</v>
      </c>
      <c r="G3728">
        <v>0</v>
      </c>
      <c r="H3728">
        <v>0</v>
      </c>
      <c r="I3728">
        <v>0</v>
      </c>
      <c r="J3728" s="4">
        <f t="shared" si="525"/>
        <v>356.97194549631649</v>
      </c>
      <c r="K3728" s="4">
        <f t="shared" si="526"/>
        <v>-16.644167531463154</v>
      </c>
      <c r="L3728" s="5">
        <f t="shared" si="522"/>
        <v>0</v>
      </c>
      <c r="M3728" s="5">
        <f t="shared" si="523"/>
        <v>0</v>
      </c>
      <c r="N3728" s="6">
        <f t="shared" si="524"/>
        <v>0</v>
      </c>
      <c r="O3728" s="6">
        <f t="shared" si="527"/>
        <v>0</v>
      </c>
      <c r="P3728" s="6">
        <f>FORECAST(J3728,Inputs!$B$10:$B$18,Inputs!$A$10:$A$18)</f>
        <v>33.860851347188117</v>
      </c>
      <c r="Q3728" s="6">
        <f>IF(Inputs!$D$10="Yes",IF('Hourly Calcs'!P3728&gt;'Hourly Calcs'!K3728,'Hourly Calcs'!O3728,N3728+O3728),N3728+O3728)</f>
        <v>0</v>
      </c>
      <c r="R3728" s="12">
        <f t="shared" si="528"/>
        <v>0</v>
      </c>
      <c r="S3728" s="1">
        <f>IF(AND(A3728&gt;=5,A3728&lt;=9),INDEX(Demand!$C$3:$C$26,C3728),INDEX(Demand!$B$3:$B$26,C3728))</f>
        <v>400</v>
      </c>
      <c r="T3728" s="7">
        <f t="shared" si="529"/>
        <v>0</v>
      </c>
      <c r="U3728" s="7">
        <f t="shared" si="530"/>
        <v>0</v>
      </c>
    </row>
    <row r="3729" spans="1:21" x14ac:dyDescent="0.2">
      <c r="A3729" s="1">
        <v>6</v>
      </c>
      <c r="B3729" s="1">
        <v>5</v>
      </c>
      <c r="C3729" s="1">
        <v>1</v>
      </c>
      <c r="D3729">
        <v>12.7</v>
      </c>
      <c r="E3729">
        <v>11</v>
      </c>
      <c r="F3729">
        <v>89</v>
      </c>
      <c r="G3729">
        <v>0</v>
      </c>
      <c r="H3729">
        <v>0</v>
      </c>
      <c r="I3729">
        <v>0</v>
      </c>
      <c r="J3729" s="4">
        <f t="shared" si="525"/>
        <v>11.38270867084853</v>
      </c>
      <c r="K3729" s="4">
        <f t="shared" si="526"/>
        <v>-15.946598191571326</v>
      </c>
      <c r="L3729" s="5">
        <f t="shared" si="522"/>
        <v>0</v>
      </c>
      <c r="M3729" s="5">
        <f t="shared" si="523"/>
        <v>0</v>
      </c>
      <c r="N3729" s="6">
        <f t="shared" si="524"/>
        <v>0</v>
      </c>
      <c r="O3729" s="6">
        <f t="shared" si="527"/>
        <v>0</v>
      </c>
      <c r="P3729" s="6">
        <f>FORECAST(J3729,Inputs!$B$10:$B$18,Inputs!$A$10:$A$18)</f>
        <v>30.660951006211558</v>
      </c>
      <c r="Q3729" s="6">
        <f>IF(Inputs!$D$10="Yes",IF('Hourly Calcs'!P3729&gt;'Hourly Calcs'!K3729,'Hourly Calcs'!O3729,N3729+O3729),N3729+O3729)</f>
        <v>0</v>
      </c>
      <c r="R3729" s="12">
        <f t="shared" si="528"/>
        <v>0</v>
      </c>
      <c r="S3729" s="1">
        <f>IF(AND(A3729&gt;=5,A3729&lt;=9),INDEX(Demand!$C$3:$C$26,C3729),INDEX(Demand!$B$3:$B$26,C3729))</f>
        <v>350</v>
      </c>
      <c r="T3729" s="7">
        <f t="shared" si="529"/>
        <v>0</v>
      </c>
      <c r="U3729" s="7">
        <f t="shared" si="530"/>
        <v>0</v>
      </c>
    </row>
    <row r="3730" spans="1:21" x14ac:dyDescent="0.2">
      <c r="A3730" s="1">
        <v>6</v>
      </c>
      <c r="B3730" s="1">
        <v>5</v>
      </c>
      <c r="C3730" s="1">
        <v>2</v>
      </c>
      <c r="D3730">
        <v>12.7</v>
      </c>
      <c r="E3730">
        <v>12.5</v>
      </c>
      <c r="F3730">
        <v>99</v>
      </c>
      <c r="G3730">
        <v>0</v>
      </c>
      <c r="H3730">
        <v>0</v>
      </c>
      <c r="I3730">
        <v>0</v>
      </c>
      <c r="J3730" s="4">
        <f t="shared" si="525"/>
        <v>25.345727023191074</v>
      </c>
      <c r="K3730" s="4">
        <f t="shared" si="526"/>
        <v>-12.944659270810234</v>
      </c>
      <c r="L3730" s="5">
        <f t="shared" si="522"/>
        <v>0</v>
      </c>
      <c r="M3730" s="5">
        <f t="shared" si="523"/>
        <v>0</v>
      </c>
      <c r="N3730" s="6">
        <f t="shared" si="524"/>
        <v>0</v>
      </c>
      <c r="O3730" s="6">
        <f t="shared" si="527"/>
        <v>0</v>
      </c>
      <c r="P3730" s="6">
        <f>FORECAST(J3730,Inputs!$B$10:$B$18,Inputs!$A$10:$A$18)</f>
        <v>30.790238213177695</v>
      </c>
      <c r="Q3730" s="6">
        <f>IF(Inputs!$D$10="Yes",IF('Hourly Calcs'!P3730&gt;'Hourly Calcs'!K3730,'Hourly Calcs'!O3730,N3730+O3730),N3730+O3730)</f>
        <v>0</v>
      </c>
      <c r="R3730" s="12">
        <f t="shared" si="528"/>
        <v>0</v>
      </c>
      <c r="S3730" s="1">
        <f>IF(AND(A3730&gt;=5,A3730&lt;=9),INDEX(Demand!$C$3:$C$26,C3730),INDEX(Demand!$B$3:$B$26,C3730))</f>
        <v>350</v>
      </c>
      <c r="T3730" s="7">
        <f t="shared" si="529"/>
        <v>0</v>
      </c>
      <c r="U3730" s="7">
        <f t="shared" si="530"/>
        <v>0</v>
      </c>
    </row>
    <row r="3731" spans="1:21" x14ac:dyDescent="0.2">
      <c r="A3731" s="1">
        <v>6</v>
      </c>
      <c r="B3731" s="1">
        <v>5</v>
      </c>
      <c r="C3731" s="1">
        <v>3</v>
      </c>
      <c r="D3731">
        <v>13.7</v>
      </c>
      <c r="E3731">
        <v>12.8</v>
      </c>
      <c r="F3731">
        <v>94</v>
      </c>
      <c r="G3731">
        <v>0</v>
      </c>
      <c r="H3731">
        <v>0</v>
      </c>
      <c r="I3731">
        <v>0</v>
      </c>
      <c r="J3731" s="4">
        <f t="shared" si="525"/>
        <v>38.470309887110602</v>
      </c>
      <c r="K3731" s="4">
        <f t="shared" si="526"/>
        <v>-7.90625340789272</v>
      </c>
      <c r="L3731" s="5">
        <f t="shared" si="522"/>
        <v>0</v>
      </c>
      <c r="M3731" s="5">
        <f t="shared" si="523"/>
        <v>0</v>
      </c>
      <c r="N3731" s="6">
        <f t="shared" si="524"/>
        <v>0</v>
      </c>
      <c r="O3731" s="6">
        <f t="shared" si="527"/>
        <v>0</v>
      </c>
      <c r="P3731" s="6">
        <f>FORECAST(J3731,Inputs!$B$10:$B$18,Inputs!$A$10:$A$18)</f>
        <v>30.911762128584357</v>
      </c>
      <c r="Q3731" s="6">
        <f>IF(Inputs!$D$10="Yes",IF('Hourly Calcs'!P3731&gt;'Hourly Calcs'!K3731,'Hourly Calcs'!O3731,N3731+O3731),N3731+O3731)</f>
        <v>0</v>
      </c>
      <c r="R3731" s="12">
        <f t="shared" si="528"/>
        <v>0</v>
      </c>
      <c r="S3731" s="1">
        <f>IF(AND(A3731&gt;=5,A3731&lt;=9),INDEX(Demand!$C$3:$C$26,C3731),INDEX(Demand!$B$3:$B$26,C3731))</f>
        <v>350</v>
      </c>
      <c r="T3731" s="7">
        <f t="shared" si="529"/>
        <v>0</v>
      </c>
      <c r="U3731" s="7">
        <f t="shared" si="530"/>
        <v>0</v>
      </c>
    </row>
    <row r="3732" spans="1:21" x14ac:dyDescent="0.2">
      <c r="A3732" s="1">
        <v>6</v>
      </c>
      <c r="B3732" s="1">
        <v>5</v>
      </c>
      <c r="C3732" s="1">
        <v>4</v>
      </c>
      <c r="D3732">
        <v>13.9</v>
      </c>
      <c r="E3732">
        <v>11.6</v>
      </c>
      <c r="F3732">
        <v>86</v>
      </c>
      <c r="G3732">
        <v>0</v>
      </c>
      <c r="H3732">
        <v>0</v>
      </c>
      <c r="I3732">
        <v>0</v>
      </c>
      <c r="J3732" s="4">
        <f t="shared" si="525"/>
        <v>50.652396503354055</v>
      </c>
      <c r="K3732" s="4">
        <f t="shared" si="526"/>
        <v>-1.0289005693825004</v>
      </c>
      <c r="L3732" s="5">
        <f t="shared" si="522"/>
        <v>0</v>
      </c>
      <c r="M3732" s="5">
        <f t="shared" si="523"/>
        <v>0</v>
      </c>
      <c r="N3732" s="6">
        <f t="shared" si="524"/>
        <v>0</v>
      </c>
      <c r="O3732" s="6">
        <f t="shared" si="527"/>
        <v>0</v>
      </c>
      <c r="P3732" s="6">
        <f>FORECAST(J3732,Inputs!$B$10:$B$18,Inputs!$A$10:$A$18)</f>
        <v>31.024559226882907</v>
      </c>
      <c r="Q3732" s="6">
        <f>IF(Inputs!$D$10="Yes",IF('Hourly Calcs'!P3732&gt;'Hourly Calcs'!K3732,'Hourly Calcs'!O3732,N3732+O3732),N3732+O3732)</f>
        <v>0</v>
      </c>
      <c r="R3732" s="12">
        <f t="shared" si="528"/>
        <v>0</v>
      </c>
      <c r="S3732" s="1">
        <f>IF(AND(A3732&gt;=5,A3732&lt;=9),INDEX(Demand!$C$3:$C$26,C3732),INDEX(Demand!$B$3:$B$26,C3732))</f>
        <v>350</v>
      </c>
      <c r="T3732" s="7">
        <f t="shared" si="529"/>
        <v>0</v>
      </c>
      <c r="U3732" s="7">
        <f t="shared" si="530"/>
        <v>0</v>
      </c>
    </row>
    <row r="3733" spans="1:21" x14ac:dyDescent="0.2">
      <c r="A3733" s="1">
        <v>6</v>
      </c>
      <c r="B3733" s="1">
        <v>5</v>
      </c>
      <c r="C3733" s="1">
        <v>5</v>
      </c>
      <c r="D3733">
        <v>13.2</v>
      </c>
      <c r="E3733">
        <v>10.1</v>
      </c>
      <c r="F3733">
        <v>81</v>
      </c>
      <c r="G3733">
        <v>9</v>
      </c>
      <c r="H3733">
        <v>0</v>
      </c>
      <c r="I3733">
        <v>9</v>
      </c>
      <c r="J3733" s="4">
        <f t="shared" si="525"/>
        <v>62.042715774372653</v>
      </c>
      <c r="K3733" s="4">
        <f t="shared" si="526"/>
        <v>6.7401094194588183</v>
      </c>
      <c r="L3733" s="5">
        <f t="shared" si="522"/>
        <v>0</v>
      </c>
      <c r="M3733" s="5">
        <f t="shared" si="523"/>
        <v>27.259890580541182</v>
      </c>
      <c r="N3733" s="6">
        <f t="shared" si="524"/>
        <v>0</v>
      </c>
      <c r="O3733" s="6">
        <f t="shared" si="527"/>
        <v>8.2306690764976871</v>
      </c>
      <c r="P3733" s="6">
        <f>FORECAST(J3733,Inputs!$B$10:$B$18,Inputs!$A$10:$A$18)</f>
        <v>31.130025146059005</v>
      </c>
      <c r="Q3733" s="6">
        <f>IF(Inputs!$D$10="Yes",IF('Hourly Calcs'!P3733&gt;'Hourly Calcs'!K3733,'Hourly Calcs'!O3733,N3733+O3733),N3733+O3733)</f>
        <v>8.2306690764976871</v>
      </c>
      <c r="R3733" s="12">
        <f t="shared" si="528"/>
        <v>39.11213945151701</v>
      </c>
      <c r="S3733" s="1">
        <f>IF(AND(A3733&gt;=5,A3733&lt;=9),INDEX(Demand!$C$3:$C$26,C3733),INDEX(Demand!$B$3:$B$26,C3733))</f>
        <v>350</v>
      </c>
      <c r="T3733" s="7">
        <f t="shared" si="529"/>
        <v>39.11213945151701</v>
      </c>
      <c r="U3733" s="7">
        <f t="shared" si="530"/>
        <v>0</v>
      </c>
    </row>
    <row r="3734" spans="1:21" x14ac:dyDescent="0.2">
      <c r="A3734" s="1">
        <v>6</v>
      </c>
      <c r="B3734" s="1">
        <v>5</v>
      </c>
      <c r="C3734" s="1">
        <v>6</v>
      </c>
      <c r="D3734">
        <v>13.5</v>
      </c>
      <c r="E3734">
        <v>11.6</v>
      </c>
      <c r="F3734">
        <v>88</v>
      </c>
      <c r="G3734">
        <v>50</v>
      </c>
      <c r="H3734">
        <v>0</v>
      </c>
      <c r="I3734">
        <v>50</v>
      </c>
      <c r="J3734" s="4">
        <f t="shared" si="525"/>
        <v>72.971595152881818</v>
      </c>
      <c r="K3734" s="4">
        <f t="shared" si="526"/>
        <v>15.432796404755152</v>
      </c>
      <c r="L3734" s="5">
        <f t="shared" si="522"/>
        <v>0</v>
      </c>
      <c r="M3734" s="5">
        <f t="shared" si="523"/>
        <v>18.567203595244848</v>
      </c>
      <c r="N3734" s="6">
        <f t="shared" si="524"/>
        <v>0</v>
      </c>
      <c r="O3734" s="6">
        <f t="shared" si="527"/>
        <v>45.72593931387604</v>
      </c>
      <c r="P3734" s="6">
        <f>FORECAST(J3734,Inputs!$B$10:$B$18,Inputs!$A$10:$A$18)</f>
        <v>31.231218473637792</v>
      </c>
      <c r="Q3734" s="6">
        <f>IF(Inputs!$D$10="Yes",IF('Hourly Calcs'!P3734&gt;'Hourly Calcs'!K3734,'Hourly Calcs'!O3734,N3734+O3734),N3734+O3734)</f>
        <v>45.72593931387604</v>
      </c>
      <c r="R3734" s="12">
        <f t="shared" si="528"/>
        <v>217.28966361953894</v>
      </c>
      <c r="S3734" s="1">
        <f>IF(AND(A3734&gt;=5,A3734&lt;=9),INDEX(Demand!$C$3:$C$26,C3734),INDEX(Demand!$B$3:$B$26,C3734))</f>
        <v>350</v>
      </c>
      <c r="T3734" s="7">
        <f t="shared" si="529"/>
        <v>217.28966361953894</v>
      </c>
      <c r="U3734" s="7">
        <f t="shared" si="530"/>
        <v>0</v>
      </c>
    </row>
    <row r="3735" spans="1:21" x14ac:dyDescent="0.2">
      <c r="A3735" s="1">
        <v>6</v>
      </c>
      <c r="B3735" s="1">
        <v>5</v>
      </c>
      <c r="C3735" s="1">
        <v>7</v>
      </c>
      <c r="D3735">
        <v>14.3</v>
      </c>
      <c r="E3735">
        <v>12.5</v>
      </c>
      <c r="F3735">
        <v>89</v>
      </c>
      <c r="G3735">
        <v>137</v>
      </c>
      <c r="H3735">
        <v>18</v>
      </c>
      <c r="I3735">
        <v>131</v>
      </c>
      <c r="J3735" s="4">
        <f t="shared" si="525"/>
        <v>83.91268355673111</v>
      </c>
      <c r="K3735" s="4">
        <f t="shared" si="526"/>
        <v>24.699329789365038</v>
      </c>
      <c r="L3735" s="5">
        <f t="shared" si="522"/>
        <v>81.08731644326889</v>
      </c>
      <c r="M3735" s="5">
        <f t="shared" si="523"/>
        <v>9.3006702106349621</v>
      </c>
      <c r="N3735" s="6">
        <f t="shared" si="524"/>
        <v>7.6523030475124196</v>
      </c>
      <c r="O3735" s="6">
        <f t="shared" si="527"/>
        <v>119.80196100235523</v>
      </c>
      <c r="P3735" s="6">
        <f>FORECAST(J3735,Inputs!$B$10:$B$18,Inputs!$A$10:$A$18)</f>
        <v>31.332524847747507</v>
      </c>
      <c r="Q3735" s="6">
        <f>IF(Inputs!$D$10="Yes",IF('Hourly Calcs'!P3735&gt;'Hourly Calcs'!K3735,'Hourly Calcs'!O3735,N3735+O3735),N3735+O3735)</f>
        <v>119.80196100235523</v>
      </c>
      <c r="R3735" s="12">
        <f t="shared" si="528"/>
        <v>569.29891868319203</v>
      </c>
      <c r="S3735" s="1">
        <f>IF(AND(A3735&gt;=5,A3735&lt;=9),INDEX(Demand!$C$3:$C$26,C3735),INDEX(Demand!$B$3:$B$26,C3735))</f>
        <v>350</v>
      </c>
      <c r="T3735" s="7">
        <f t="shared" si="529"/>
        <v>350</v>
      </c>
      <c r="U3735" s="7">
        <f t="shared" si="530"/>
        <v>219.29891868319203</v>
      </c>
    </row>
    <row r="3736" spans="1:21" x14ac:dyDescent="0.2">
      <c r="A3736" s="1">
        <v>6</v>
      </c>
      <c r="B3736" s="1">
        <v>5</v>
      </c>
      <c r="C3736" s="1">
        <v>8</v>
      </c>
      <c r="D3736">
        <v>15.1</v>
      </c>
      <c r="E3736">
        <v>13.2</v>
      </c>
      <c r="F3736">
        <v>88</v>
      </c>
      <c r="G3736">
        <v>243</v>
      </c>
      <c r="H3736">
        <v>60</v>
      </c>
      <c r="I3736">
        <v>213</v>
      </c>
      <c r="J3736" s="4">
        <f t="shared" si="525"/>
        <v>95.52041679735413</v>
      </c>
      <c r="K3736" s="4">
        <f t="shared" si="526"/>
        <v>34.168447276355501</v>
      </c>
      <c r="L3736" s="5">
        <f t="shared" si="522"/>
        <v>69.47958320264587</v>
      </c>
      <c r="M3736" s="5">
        <f t="shared" si="523"/>
        <v>0.16844727635550072</v>
      </c>
      <c r="N3736" s="6">
        <f t="shared" si="524"/>
        <v>37.667738668861034</v>
      </c>
      <c r="O3736" s="6">
        <f t="shared" si="527"/>
        <v>194.79250147711193</v>
      </c>
      <c r="P3736" s="6">
        <f>FORECAST(J3736,Inputs!$B$10:$B$18,Inputs!$A$10:$A$18)</f>
        <v>31.440003859234757</v>
      </c>
      <c r="Q3736" s="6">
        <f>IF(Inputs!$D$10="Yes",IF('Hourly Calcs'!P3736&gt;'Hourly Calcs'!K3736,'Hourly Calcs'!O3736,N3736+O3736),N3736+O3736)</f>
        <v>232.46024014597296</v>
      </c>
      <c r="R3736" s="12">
        <f t="shared" si="528"/>
        <v>1104.6510611736635</v>
      </c>
      <c r="S3736" s="1">
        <f>IF(AND(A3736&gt;=5,A3736&lt;=9),INDEX(Demand!$C$3:$C$26,C3736),INDEX(Demand!$B$3:$B$26,C3736))</f>
        <v>350</v>
      </c>
      <c r="T3736" s="7">
        <f t="shared" si="529"/>
        <v>350</v>
      </c>
      <c r="U3736" s="7">
        <f t="shared" si="530"/>
        <v>754.65106117366349</v>
      </c>
    </row>
    <row r="3737" spans="1:21" x14ac:dyDescent="0.2">
      <c r="A3737" s="1">
        <v>6</v>
      </c>
      <c r="B3737" s="1">
        <v>5</v>
      </c>
      <c r="C3737" s="1">
        <v>9</v>
      </c>
      <c r="D3737">
        <v>16.2</v>
      </c>
      <c r="E3737">
        <v>14.1</v>
      </c>
      <c r="F3737">
        <v>87</v>
      </c>
      <c r="G3737">
        <v>346</v>
      </c>
      <c r="H3737">
        <v>82</v>
      </c>
      <c r="I3737">
        <v>293</v>
      </c>
      <c r="J3737" s="4">
        <f t="shared" si="525"/>
        <v>108.75933070679513</v>
      </c>
      <c r="K3737" s="4">
        <f t="shared" si="526"/>
        <v>43.432144241346059</v>
      </c>
      <c r="L3737" s="5">
        <f t="shared" si="522"/>
        <v>56.240669293204874</v>
      </c>
      <c r="M3737" s="5">
        <f t="shared" si="523"/>
        <v>9.4321442413460588</v>
      </c>
      <c r="N3737" s="6">
        <f t="shared" si="524"/>
        <v>65.240842552557879</v>
      </c>
      <c r="O3737" s="6">
        <f t="shared" si="527"/>
        <v>267.95400437931357</v>
      </c>
      <c r="P3737" s="6">
        <f>FORECAST(J3737,Inputs!$B$10:$B$18,Inputs!$A$10:$A$18)</f>
        <v>31.562586395433286</v>
      </c>
      <c r="Q3737" s="6">
        <f>IF(Inputs!$D$10="Yes",IF('Hourly Calcs'!P3737&gt;'Hourly Calcs'!K3737,'Hourly Calcs'!O3737,N3737+O3737),N3737+O3737)</f>
        <v>333.19484693187144</v>
      </c>
      <c r="R3737" s="12">
        <f t="shared" si="528"/>
        <v>1583.341912620253</v>
      </c>
      <c r="S3737" s="1">
        <f>IF(AND(A3737&gt;=5,A3737&lt;=9),INDEX(Demand!$C$3:$C$26,C3737),INDEX(Demand!$B$3:$B$26,C3737))</f>
        <v>350</v>
      </c>
      <c r="T3737" s="7">
        <f t="shared" si="529"/>
        <v>350</v>
      </c>
      <c r="U3737" s="7">
        <f t="shared" si="530"/>
        <v>1233.341912620253</v>
      </c>
    </row>
    <row r="3738" spans="1:21" x14ac:dyDescent="0.2">
      <c r="A3738" s="1">
        <v>6</v>
      </c>
      <c r="B3738" s="1">
        <v>5</v>
      </c>
      <c r="C3738" s="1">
        <v>10</v>
      </c>
      <c r="D3738">
        <v>18.100000000000001</v>
      </c>
      <c r="E3738">
        <v>15</v>
      </c>
      <c r="F3738">
        <v>82</v>
      </c>
      <c r="G3738">
        <v>433</v>
      </c>
      <c r="H3738">
        <v>92</v>
      </c>
      <c r="I3738">
        <v>363</v>
      </c>
      <c r="J3738" s="4">
        <f t="shared" si="525"/>
        <v>125.11459262570223</v>
      </c>
      <c r="K3738" s="4">
        <f t="shared" si="526"/>
        <v>51.891351147879391</v>
      </c>
      <c r="L3738" s="5">
        <f t="shared" si="522"/>
        <v>39.88540737429777</v>
      </c>
      <c r="M3738" s="5">
        <f t="shared" si="523"/>
        <v>17.891351147879391</v>
      </c>
      <c r="N3738" s="6">
        <f t="shared" si="524"/>
        <v>84.376241949176787</v>
      </c>
      <c r="O3738" s="6">
        <f t="shared" si="527"/>
        <v>331.97031941874008</v>
      </c>
      <c r="P3738" s="6">
        <f>FORECAST(J3738,Inputs!$B$10:$B$18,Inputs!$A$10:$A$18)</f>
        <v>31.714024005793537</v>
      </c>
      <c r="Q3738" s="6">
        <f>IF(Inputs!$D$10="Yes",IF('Hourly Calcs'!P3738&gt;'Hourly Calcs'!K3738,'Hourly Calcs'!O3738,N3738+O3738),N3738+O3738)</f>
        <v>416.34656136791688</v>
      </c>
      <c r="R3738" s="12">
        <f t="shared" si="528"/>
        <v>1978.4788596203409</v>
      </c>
      <c r="S3738" s="1">
        <f>IF(AND(A3738&gt;=5,A3738&lt;=9),INDEX(Demand!$C$3:$C$26,C3738),INDEX(Demand!$B$3:$B$26,C3738))</f>
        <v>600</v>
      </c>
      <c r="T3738" s="7">
        <f t="shared" si="529"/>
        <v>600</v>
      </c>
      <c r="U3738" s="7">
        <f t="shared" si="530"/>
        <v>1378.4788596203409</v>
      </c>
    </row>
    <row r="3739" spans="1:21" x14ac:dyDescent="0.2">
      <c r="A3739" s="1">
        <v>6</v>
      </c>
      <c r="B3739" s="1">
        <v>5</v>
      </c>
      <c r="C3739" s="1">
        <v>11</v>
      </c>
      <c r="D3739">
        <v>18.899999999999999</v>
      </c>
      <c r="E3739">
        <v>15.4</v>
      </c>
      <c r="F3739">
        <v>80</v>
      </c>
      <c r="G3739">
        <v>653</v>
      </c>
      <c r="H3739">
        <v>309</v>
      </c>
      <c r="I3739">
        <v>394</v>
      </c>
      <c r="J3739" s="4">
        <f t="shared" si="525"/>
        <v>146.56447400456881</v>
      </c>
      <c r="K3739" s="4">
        <f t="shared" si="526"/>
        <v>58.52697441738448</v>
      </c>
      <c r="L3739" s="5">
        <f t="shared" si="522"/>
        <v>18.435525995431192</v>
      </c>
      <c r="M3739" s="5">
        <f t="shared" si="523"/>
        <v>24.52697441738448</v>
      </c>
      <c r="N3739" s="6">
        <f t="shared" si="524"/>
        <v>304.06977543255266</v>
      </c>
      <c r="O3739" s="6">
        <f t="shared" si="527"/>
        <v>360.32040179334319</v>
      </c>
      <c r="P3739" s="6">
        <f>FORECAST(J3739,Inputs!$B$10:$B$18,Inputs!$A$10:$A$18)</f>
        <v>31.912634018560819</v>
      </c>
      <c r="Q3739" s="6">
        <f>IF(Inputs!$D$10="Yes",IF('Hourly Calcs'!P3739&gt;'Hourly Calcs'!K3739,'Hourly Calcs'!O3739,N3739+O3739),N3739+O3739)</f>
        <v>664.39017722589585</v>
      </c>
      <c r="R3739" s="12">
        <f t="shared" si="528"/>
        <v>3157.1821221774571</v>
      </c>
      <c r="S3739" s="1">
        <f>IF(AND(A3739&gt;=5,A3739&lt;=9),INDEX(Demand!$C$3:$C$26,C3739),INDEX(Demand!$B$3:$B$26,C3739))</f>
        <v>600</v>
      </c>
      <c r="T3739" s="7">
        <f t="shared" si="529"/>
        <v>600</v>
      </c>
      <c r="U3739" s="7">
        <f t="shared" si="530"/>
        <v>2557.1821221774571</v>
      </c>
    </row>
    <row r="3740" spans="1:21" x14ac:dyDescent="0.2">
      <c r="A3740" s="1">
        <v>6</v>
      </c>
      <c r="B3740" s="1">
        <v>5</v>
      </c>
      <c r="C3740" s="1">
        <v>12</v>
      </c>
      <c r="D3740">
        <v>20.3</v>
      </c>
      <c r="E3740">
        <v>16.3</v>
      </c>
      <c r="F3740">
        <v>78</v>
      </c>
      <c r="G3740">
        <v>875</v>
      </c>
      <c r="H3740">
        <v>655</v>
      </c>
      <c r="I3740">
        <v>296</v>
      </c>
      <c r="J3740" s="4">
        <f t="shared" si="525"/>
        <v>173.81723206674027</v>
      </c>
      <c r="K3740" s="4">
        <f t="shared" si="526"/>
        <v>61.778405343982911</v>
      </c>
      <c r="L3740" s="5">
        <f t="shared" si="522"/>
        <v>8.8172320667402744</v>
      </c>
      <c r="M3740" s="5">
        <f t="shared" si="523"/>
        <v>27.778405343982911</v>
      </c>
      <c r="N3740" s="6">
        <f t="shared" si="524"/>
        <v>649.62490346939558</v>
      </c>
      <c r="O3740" s="6">
        <f t="shared" si="527"/>
        <v>270.69756073814614</v>
      </c>
      <c r="P3740" s="6">
        <f>FORECAST(J3740,Inputs!$B$10:$B$18,Inputs!$A$10:$A$18)</f>
        <v>32.164974370988332</v>
      </c>
      <c r="Q3740" s="6">
        <f>IF(Inputs!$D$10="Yes",IF('Hourly Calcs'!P3740&gt;'Hourly Calcs'!K3740,'Hourly Calcs'!O3740,N3740+O3740),N3740+O3740)</f>
        <v>920.32246420754177</v>
      </c>
      <c r="R3740" s="12">
        <f t="shared" si="528"/>
        <v>4373.3723499142379</v>
      </c>
      <c r="S3740" s="1">
        <f>IF(AND(A3740&gt;=5,A3740&lt;=9),INDEX(Demand!$C$3:$C$26,C3740),INDEX(Demand!$B$3:$B$26,C3740))</f>
        <v>600</v>
      </c>
      <c r="T3740" s="7">
        <f t="shared" si="529"/>
        <v>600</v>
      </c>
      <c r="U3740" s="7">
        <f t="shared" si="530"/>
        <v>3773.3723499142379</v>
      </c>
    </row>
    <row r="3741" spans="1:21" x14ac:dyDescent="0.2">
      <c r="A3741" s="1">
        <v>6</v>
      </c>
      <c r="B3741" s="1">
        <v>5</v>
      </c>
      <c r="C3741" s="1">
        <v>13</v>
      </c>
      <c r="D3741">
        <v>21.5</v>
      </c>
      <c r="E3741">
        <v>17.3</v>
      </c>
      <c r="F3741">
        <v>77</v>
      </c>
      <c r="G3741">
        <v>881</v>
      </c>
      <c r="H3741">
        <v>851</v>
      </c>
      <c r="I3741">
        <v>124</v>
      </c>
      <c r="J3741" s="4">
        <f t="shared" si="525"/>
        <v>202.543150484797</v>
      </c>
      <c r="K3741" s="4">
        <f t="shared" si="526"/>
        <v>60.416693799956001</v>
      </c>
      <c r="L3741" s="5">
        <f t="shared" si="522"/>
        <v>37.543150484796996</v>
      </c>
      <c r="M3741" s="5">
        <f t="shared" si="523"/>
        <v>26.416693799956001</v>
      </c>
      <c r="N3741" s="6">
        <f t="shared" si="524"/>
        <v>799.81692868786513</v>
      </c>
      <c r="O3741" s="6">
        <f t="shared" si="527"/>
        <v>113.40032949841257</v>
      </c>
      <c r="P3741" s="6">
        <f>FORECAST(J3741,Inputs!$B$10:$B$18,Inputs!$A$10:$A$18)</f>
        <v>32.430955097081451</v>
      </c>
      <c r="Q3741" s="6">
        <f>IF(Inputs!$D$10="Yes",IF('Hourly Calcs'!P3741&gt;'Hourly Calcs'!K3741,'Hourly Calcs'!O3741,N3741+O3741),N3741+O3741)</f>
        <v>913.21725818627772</v>
      </c>
      <c r="R3741" s="12">
        <f t="shared" si="528"/>
        <v>4339.6084109011917</v>
      </c>
      <c r="S3741" s="1">
        <f>IF(AND(A3741&gt;=5,A3741&lt;=9),INDEX(Demand!$C$3:$C$26,C3741),INDEX(Demand!$B$3:$B$26,C3741))</f>
        <v>600</v>
      </c>
      <c r="T3741" s="7">
        <f t="shared" si="529"/>
        <v>600</v>
      </c>
      <c r="U3741" s="7">
        <f t="shared" si="530"/>
        <v>3739.6084109011917</v>
      </c>
    </row>
    <row r="3742" spans="1:21" x14ac:dyDescent="0.2">
      <c r="A3742" s="1">
        <v>6</v>
      </c>
      <c r="B3742" s="1">
        <v>5</v>
      </c>
      <c r="C3742" s="1">
        <v>14</v>
      </c>
      <c r="D3742">
        <v>19.899999999999999</v>
      </c>
      <c r="E3742">
        <v>15.6</v>
      </c>
      <c r="F3742">
        <v>76</v>
      </c>
      <c r="G3742">
        <v>837</v>
      </c>
      <c r="H3742">
        <v>790</v>
      </c>
      <c r="I3742">
        <v>163</v>
      </c>
      <c r="J3742" s="4">
        <f t="shared" si="525"/>
        <v>226.58257674994405</v>
      </c>
      <c r="K3742" s="4">
        <f t="shared" si="526"/>
        <v>55.006457394945407</v>
      </c>
      <c r="L3742" s="5">
        <f t="shared" si="522"/>
        <v>61.582576749944053</v>
      </c>
      <c r="M3742" s="5">
        <f t="shared" si="523"/>
        <v>21.006457394945407</v>
      </c>
      <c r="N3742" s="6">
        <f t="shared" si="524"/>
        <v>657.10168020357912</v>
      </c>
      <c r="O3742" s="6">
        <f t="shared" si="527"/>
        <v>149.06656216323589</v>
      </c>
      <c r="P3742" s="6">
        <f>FORECAST(J3742,Inputs!$B$10:$B$18,Inputs!$A$10:$A$18)</f>
        <v>32.653542377314295</v>
      </c>
      <c r="Q3742" s="6">
        <f>IF(Inputs!$D$10="Yes",IF('Hourly Calcs'!P3742&gt;'Hourly Calcs'!K3742,'Hourly Calcs'!O3742,N3742+O3742),N3742+O3742)</f>
        <v>806.16824236681498</v>
      </c>
      <c r="R3742" s="12">
        <f t="shared" si="528"/>
        <v>3830.9114877271045</v>
      </c>
      <c r="S3742" s="1">
        <f>IF(AND(A3742&gt;=5,A3742&lt;=9),INDEX(Demand!$C$3:$C$26,C3742),INDEX(Demand!$B$3:$B$26,C3742))</f>
        <v>600</v>
      </c>
      <c r="T3742" s="7">
        <f t="shared" si="529"/>
        <v>600</v>
      </c>
      <c r="U3742" s="7">
        <f t="shared" si="530"/>
        <v>3230.9114877271045</v>
      </c>
    </row>
    <row r="3743" spans="1:21" x14ac:dyDescent="0.2">
      <c r="A3743" s="1">
        <v>6</v>
      </c>
      <c r="B3743" s="1">
        <v>5</v>
      </c>
      <c r="C3743" s="1">
        <v>15</v>
      </c>
      <c r="D3743">
        <v>17.2</v>
      </c>
      <c r="E3743">
        <v>14.1</v>
      </c>
      <c r="F3743">
        <v>82</v>
      </c>
      <c r="G3743">
        <v>744</v>
      </c>
      <c r="H3743">
        <v>762</v>
      </c>
      <c r="I3743">
        <v>150</v>
      </c>
      <c r="J3743" s="4">
        <f t="shared" si="525"/>
        <v>244.8522432164828</v>
      </c>
      <c r="K3743" s="4">
        <f t="shared" si="526"/>
        <v>47.16429485468695</v>
      </c>
      <c r="L3743" s="5">
        <f t="shared" si="522"/>
        <v>79.852243216482805</v>
      </c>
      <c r="M3743" s="5">
        <f t="shared" si="523"/>
        <v>13.16429485468695</v>
      </c>
      <c r="N3743" s="6">
        <f t="shared" si="524"/>
        <v>514.29200423241571</v>
      </c>
      <c r="O3743" s="6">
        <f t="shared" si="527"/>
        <v>137.17781794162812</v>
      </c>
      <c r="P3743" s="6">
        <f>FORECAST(J3743,Inputs!$B$10:$B$18,Inputs!$A$10:$A$18)</f>
        <v>32.822705955708173</v>
      </c>
      <c r="Q3743" s="6">
        <f>IF(Inputs!$D$10="Yes",IF('Hourly Calcs'!P3743&gt;'Hourly Calcs'!K3743,'Hourly Calcs'!O3743,N3743+O3743),N3743+O3743)</f>
        <v>651.46982217404388</v>
      </c>
      <c r="R3743" s="12">
        <f t="shared" si="528"/>
        <v>3095.7845949710563</v>
      </c>
      <c r="S3743" s="1">
        <f>IF(AND(A3743&gt;=5,A3743&lt;=9),INDEX(Demand!$C$3:$C$26,C3743),INDEX(Demand!$B$3:$B$26,C3743))</f>
        <v>600</v>
      </c>
      <c r="T3743" s="7">
        <f t="shared" si="529"/>
        <v>600</v>
      </c>
      <c r="U3743" s="7">
        <f t="shared" si="530"/>
        <v>2495.7845949710563</v>
      </c>
    </row>
    <row r="3744" spans="1:21" x14ac:dyDescent="0.2">
      <c r="A3744" s="1">
        <v>6</v>
      </c>
      <c r="B3744" s="1">
        <v>5</v>
      </c>
      <c r="C3744" s="1">
        <v>16</v>
      </c>
      <c r="D3744">
        <v>16.600000000000001</v>
      </c>
      <c r="E3744">
        <v>13.8</v>
      </c>
      <c r="F3744">
        <v>84</v>
      </c>
      <c r="G3744">
        <v>607</v>
      </c>
      <c r="H3744">
        <v>668</v>
      </c>
      <c r="I3744">
        <v>159</v>
      </c>
      <c r="J3744" s="4">
        <f t="shared" si="525"/>
        <v>259.1937997988847</v>
      </c>
      <c r="K3744" s="4">
        <f t="shared" si="526"/>
        <v>38.154235945883549</v>
      </c>
      <c r="L3744" s="5">
        <f t="shared" si="522"/>
        <v>0</v>
      </c>
      <c r="M3744" s="5">
        <f t="shared" si="523"/>
        <v>4.1542359458835492</v>
      </c>
      <c r="N3744" s="6">
        <f t="shared" si="524"/>
        <v>320.64419970050665</v>
      </c>
      <c r="O3744" s="6">
        <f t="shared" si="527"/>
        <v>145.40848701812581</v>
      </c>
      <c r="P3744" s="6">
        <f>FORECAST(J3744,Inputs!$B$10:$B$18,Inputs!$A$10:$A$18)</f>
        <v>32.955498146285969</v>
      </c>
      <c r="Q3744" s="6">
        <f>IF(Inputs!$D$10="Yes",IF('Hourly Calcs'!P3744&gt;'Hourly Calcs'!K3744,'Hourly Calcs'!O3744,N3744+O3744),N3744+O3744)</f>
        <v>466.05268671863246</v>
      </c>
      <c r="R3744" s="12">
        <f t="shared" si="528"/>
        <v>2214.6823672869414</v>
      </c>
      <c r="S3744" s="1">
        <f>IF(AND(A3744&gt;=5,A3744&lt;=9),INDEX(Demand!$C$3:$C$26,C3744),INDEX(Demand!$B$3:$B$26,C3744))</f>
        <v>900</v>
      </c>
      <c r="T3744" s="7">
        <f t="shared" si="529"/>
        <v>900</v>
      </c>
      <c r="U3744" s="7">
        <f t="shared" si="530"/>
        <v>1314.6823672869414</v>
      </c>
    </row>
    <row r="3745" spans="1:21" x14ac:dyDescent="0.2">
      <c r="A3745" s="1">
        <v>6</v>
      </c>
      <c r="B3745" s="1">
        <v>5</v>
      </c>
      <c r="C3745" s="1">
        <v>17</v>
      </c>
      <c r="D3745">
        <v>16.2</v>
      </c>
      <c r="E3745">
        <v>13.3</v>
      </c>
      <c r="F3745">
        <v>83</v>
      </c>
      <c r="G3745">
        <v>267</v>
      </c>
      <c r="H3745">
        <v>60</v>
      </c>
      <c r="I3745">
        <v>235</v>
      </c>
      <c r="J3745" s="4">
        <f t="shared" si="525"/>
        <v>271.35150825587607</v>
      </c>
      <c r="K3745" s="4">
        <f t="shared" si="526"/>
        <v>28.721117766913693</v>
      </c>
      <c r="L3745" s="5">
        <f t="shared" si="522"/>
        <v>0</v>
      </c>
      <c r="M3745" s="5">
        <f t="shared" si="523"/>
        <v>5.278882233086307</v>
      </c>
      <c r="N3745" s="6">
        <f t="shared" si="524"/>
        <v>15.619842710664095</v>
      </c>
      <c r="O3745" s="6">
        <f t="shared" si="527"/>
        <v>214.91191477521738</v>
      </c>
      <c r="P3745" s="6">
        <f>FORECAST(J3745,Inputs!$B$10:$B$18,Inputs!$A$10:$A$18)</f>
        <v>33.06806952088774</v>
      </c>
      <c r="Q3745" s="6">
        <f>IF(Inputs!$D$10="Yes",IF('Hourly Calcs'!P3745&gt;'Hourly Calcs'!K3745,'Hourly Calcs'!O3745,N3745+O3745),N3745+O3745)</f>
        <v>214.91191477521738</v>
      </c>
      <c r="R3745" s="12">
        <f t="shared" si="528"/>
        <v>1021.2614190118329</v>
      </c>
      <c r="S3745" s="1">
        <f>IF(AND(A3745&gt;=5,A3745&lt;=9),INDEX(Demand!$C$3:$C$26,C3745),INDEX(Demand!$B$3:$B$26,C3745))</f>
        <v>900</v>
      </c>
      <c r="T3745" s="7">
        <f t="shared" si="529"/>
        <v>900</v>
      </c>
      <c r="U3745" s="7">
        <f t="shared" si="530"/>
        <v>121.26141901183291</v>
      </c>
    </row>
    <row r="3746" spans="1:21" x14ac:dyDescent="0.2">
      <c r="A3746" s="1">
        <v>6</v>
      </c>
      <c r="B3746" s="1">
        <v>5</v>
      </c>
      <c r="C3746" s="1">
        <v>18</v>
      </c>
      <c r="D3746">
        <v>15.3</v>
      </c>
      <c r="E3746">
        <v>12</v>
      </c>
      <c r="F3746">
        <v>81</v>
      </c>
      <c r="G3746">
        <v>161</v>
      </c>
      <c r="H3746">
        <v>19</v>
      </c>
      <c r="I3746">
        <v>154</v>
      </c>
      <c r="J3746" s="4">
        <f t="shared" si="525"/>
        <v>282.48335666803416</v>
      </c>
      <c r="K3746" s="4">
        <f t="shared" si="526"/>
        <v>19.332037022763103</v>
      </c>
      <c r="L3746" s="5">
        <f t="shared" si="522"/>
        <v>0</v>
      </c>
      <c r="M3746" s="5">
        <f t="shared" si="523"/>
        <v>14.667962977236897</v>
      </c>
      <c r="N3746" s="6">
        <f t="shared" si="524"/>
        <v>0.58775459155480703</v>
      </c>
      <c r="O3746" s="6">
        <f t="shared" si="527"/>
        <v>140.8358930867382</v>
      </c>
      <c r="P3746" s="6">
        <f>FORECAST(J3746,Inputs!$B$10:$B$18,Inputs!$A$10:$A$18)</f>
        <v>33.171142191370684</v>
      </c>
      <c r="Q3746" s="6">
        <f>IF(Inputs!$D$10="Yes",IF('Hourly Calcs'!P3746&gt;'Hourly Calcs'!K3746,'Hourly Calcs'!O3746,N3746+O3746),N3746+O3746)</f>
        <v>140.8358930867382</v>
      </c>
      <c r="R3746" s="12">
        <f t="shared" si="528"/>
        <v>669.25216394817983</v>
      </c>
      <c r="S3746" s="1">
        <f>IF(AND(A3746&gt;=5,A3746&lt;=9),INDEX(Demand!$C$3:$C$26,C3746),INDEX(Demand!$B$3:$B$26,C3746))</f>
        <v>900</v>
      </c>
      <c r="T3746" s="7">
        <f t="shared" si="529"/>
        <v>669.25216394817983</v>
      </c>
      <c r="U3746" s="7">
        <f t="shared" si="530"/>
        <v>0</v>
      </c>
    </row>
    <row r="3747" spans="1:21" x14ac:dyDescent="0.2">
      <c r="A3747" s="1">
        <v>6</v>
      </c>
      <c r="B3747" s="1">
        <v>5</v>
      </c>
      <c r="C3747" s="1">
        <v>19</v>
      </c>
      <c r="D3747">
        <v>14.2</v>
      </c>
      <c r="E3747">
        <v>11.7</v>
      </c>
      <c r="F3747">
        <v>85</v>
      </c>
      <c r="G3747">
        <v>67</v>
      </c>
      <c r="H3747">
        <v>0</v>
      </c>
      <c r="I3747">
        <v>67</v>
      </c>
      <c r="J3747" s="4">
        <f t="shared" si="525"/>
        <v>293.35303867493371</v>
      </c>
      <c r="K3747" s="4">
        <f t="shared" si="526"/>
        <v>10.355952392880639</v>
      </c>
      <c r="L3747" s="5">
        <f t="shared" ref="L3747:L3810" si="531">IF(ABS($B$5-J3747)&gt;90,0,ABS($B$5-J3747))</f>
        <v>0</v>
      </c>
      <c r="M3747" s="5">
        <f t="shared" ref="M3747:M3810" si="532">IF(K3747&gt;0,ABS($B$4-K3747),0)</f>
        <v>23.644047607119361</v>
      </c>
      <c r="N3747" s="6">
        <f t="shared" si="524"/>
        <v>0</v>
      </c>
      <c r="O3747" s="6">
        <f t="shared" si="527"/>
        <v>61.272758680593896</v>
      </c>
      <c r="P3747" s="6">
        <f>FORECAST(J3747,Inputs!$B$10:$B$18,Inputs!$A$10:$A$18)</f>
        <v>33.271787395138276</v>
      </c>
      <c r="Q3747" s="6">
        <f>IF(Inputs!$D$10="Yes",IF('Hourly Calcs'!P3747&gt;'Hourly Calcs'!K3747,'Hourly Calcs'!O3747,N3747+O3747),N3747+O3747)</f>
        <v>61.272758680593896</v>
      </c>
      <c r="R3747" s="12">
        <f t="shared" si="528"/>
        <v>291.16814925018218</v>
      </c>
      <c r="S3747" s="1">
        <f>IF(AND(A3747&gt;=5,A3747&lt;=9),INDEX(Demand!$C$3:$C$26,C3747),INDEX(Demand!$B$3:$B$26,C3747))</f>
        <v>900</v>
      </c>
      <c r="T3747" s="7">
        <f t="shared" si="529"/>
        <v>291.16814925018218</v>
      </c>
      <c r="U3747" s="7">
        <f t="shared" si="530"/>
        <v>0</v>
      </c>
    </row>
    <row r="3748" spans="1:21" x14ac:dyDescent="0.2">
      <c r="A3748" s="1">
        <v>6</v>
      </c>
      <c r="B3748" s="1">
        <v>5</v>
      </c>
      <c r="C3748" s="1">
        <v>20</v>
      </c>
      <c r="D3748">
        <v>13.7</v>
      </c>
      <c r="E3748">
        <v>11.7</v>
      </c>
      <c r="F3748">
        <v>88</v>
      </c>
      <c r="G3748">
        <v>18</v>
      </c>
      <c r="H3748">
        <v>0</v>
      </c>
      <c r="I3748">
        <v>18</v>
      </c>
      <c r="J3748" s="4">
        <f t="shared" si="525"/>
        <v>304.5005445305967</v>
      </c>
      <c r="K3748" s="4">
        <f t="shared" si="526"/>
        <v>2.2595980511933504</v>
      </c>
      <c r="L3748" s="5">
        <f t="shared" si="531"/>
        <v>0</v>
      </c>
      <c r="M3748" s="5">
        <f t="shared" si="532"/>
        <v>31.74040194880665</v>
      </c>
      <c r="N3748" s="6">
        <f t="shared" si="524"/>
        <v>0</v>
      </c>
      <c r="O3748" s="6">
        <f t="shared" si="527"/>
        <v>16.461338152995374</v>
      </c>
      <c r="P3748" s="6">
        <f>FORECAST(J3748,Inputs!$B$10:$B$18,Inputs!$A$10:$A$18)</f>
        <v>33.375005041949969</v>
      </c>
      <c r="Q3748" s="6">
        <f>IF(Inputs!$D$10="Yes",IF('Hourly Calcs'!P3748&gt;'Hourly Calcs'!K3748,'Hourly Calcs'!O3748,N3748+O3748),N3748+O3748)</f>
        <v>16.461338152995374</v>
      </c>
      <c r="R3748" s="12">
        <f t="shared" si="528"/>
        <v>78.224278903034019</v>
      </c>
      <c r="S3748" s="1">
        <f>IF(AND(A3748&gt;=5,A3748&lt;=9),INDEX(Demand!$C$3:$C$26,C3748),INDEX(Demand!$B$3:$B$26,C3748))</f>
        <v>800</v>
      </c>
      <c r="T3748" s="7">
        <f t="shared" si="529"/>
        <v>78.224278903034019</v>
      </c>
      <c r="U3748" s="7">
        <f t="shared" si="530"/>
        <v>0</v>
      </c>
    </row>
    <row r="3749" spans="1:21" x14ac:dyDescent="0.2">
      <c r="A3749" s="1">
        <v>6</v>
      </c>
      <c r="B3749" s="1">
        <v>5</v>
      </c>
      <c r="C3749" s="1">
        <v>21</v>
      </c>
      <c r="D3749">
        <v>13.5</v>
      </c>
      <c r="E3749">
        <v>11.5</v>
      </c>
      <c r="F3749">
        <v>88</v>
      </c>
      <c r="G3749">
        <v>0</v>
      </c>
      <c r="H3749">
        <v>0</v>
      </c>
      <c r="I3749">
        <v>0</v>
      </c>
      <c r="J3749" s="4">
        <f t="shared" si="525"/>
        <v>316.31631525771053</v>
      </c>
      <c r="K3749" s="4">
        <f t="shared" si="526"/>
        <v>-5.1824724298429317</v>
      </c>
      <c r="L3749" s="5">
        <f t="shared" si="531"/>
        <v>0</v>
      </c>
      <c r="M3749" s="5">
        <f t="shared" si="532"/>
        <v>0</v>
      </c>
      <c r="N3749" s="6">
        <f t="shared" si="524"/>
        <v>0</v>
      </c>
      <c r="O3749" s="6">
        <f t="shared" si="527"/>
        <v>0</v>
      </c>
      <c r="P3749" s="6">
        <f>FORECAST(J3749,Inputs!$B$10:$B$18,Inputs!$A$10:$A$18)</f>
        <v>33.484410326460278</v>
      </c>
      <c r="Q3749" s="6">
        <f>IF(Inputs!$D$10="Yes",IF('Hourly Calcs'!P3749&gt;'Hourly Calcs'!K3749,'Hourly Calcs'!O3749,N3749+O3749),N3749+O3749)</f>
        <v>0</v>
      </c>
      <c r="R3749" s="12">
        <f t="shared" si="528"/>
        <v>0</v>
      </c>
      <c r="S3749" s="1">
        <f>IF(AND(A3749&gt;=5,A3749&lt;=9),INDEX(Demand!$C$3:$C$26,C3749),INDEX(Demand!$B$3:$B$26,C3749))</f>
        <v>700</v>
      </c>
      <c r="T3749" s="7">
        <f t="shared" si="529"/>
        <v>0</v>
      </c>
      <c r="U3749" s="7">
        <f t="shared" si="530"/>
        <v>0</v>
      </c>
    </row>
    <row r="3750" spans="1:21" x14ac:dyDescent="0.2">
      <c r="A3750" s="1">
        <v>6</v>
      </c>
      <c r="B3750" s="1">
        <v>5</v>
      </c>
      <c r="C3750" s="1">
        <v>22</v>
      </c>
      <c r="D3750">
        <v>12.9</v>
      </c>
      <c r="E3750">
        <v>11.4</v>
      </c>
      <c r="F3750">
        <v>91</v>
      </c>
      <c r="G3750">
        <v>0</v>
      </c>
      <c r="H3750">
        <v>0</v>
      </c>
      <c r="I3750">
        <v>0</v>
      </c>
      <c r="J3750" s="4">
        <f t="shared" si="525"/>
        <v>329.03366572460629</v>
      </c>
      <c r="K3750" s="4">
        <f t="shared" si="526"/>
        <v>-10.966595495835477</v>
      </c>
      <c r="L3750" s="5">
        <f t="shared" si="531"/>
        <v>0</v>
      </c>
      <c r="M3750" s="5">
        <f t="shared" si="532"/>
        <v>0</v>
      </c>
      <c r="N3750" s="6">
        <f t="shared" si="524"/>
        <v>0</v>
      </c>
      <c r="O3750" s="6">
        <f t="shared" si="527"/>
        <v>0</v>
      </c>
      <c r="P3750" s="6">
        <f>FORECAST(J3750,Inputs!$B$10:$B$18,Inputs!$A$10:$A$18)</f>
        <v>33.60216357152413</v>
      </c>
      <c r="Q3750" s="6">
        <f>IF(Inputs!$D$10="Yes",IF('Hourly Calcs'!P3750&gt;'Hourly Calcs'!K3750,'Hourly Calcs'!O3750,N3750+O3750),N3750+O3750)</f>
        <v>0</v>
      </c>
      <c r="R3750" s="12">
        <f t="shared" si="528"/>
        <v>0</v>
      </c>
      <c r="S3750" s="1">
        <f>IF(AND(A3750&gt;=5,A3750&lt;=9),INDEX(Demand!$C$3:$C$26,C3750),INDEX(Demand!$B$3:$B$26,C3750))</f>
        <v>600</v>
      </c>
      <c r="T3750" s="7">
        <f t="shared" si="529"/>
        <v>0</v>
      </c>
      <c r="U3750" s="7">
        <f t="shared" si="530"/>
        <v>0</v>
      </c>
    </row>
    <row r="3751" spans="1:21" x14ac:dyDescent="0.2">
      <c r="A3751" s="1">
        <v>6</v>
      </c>
      <c r="B3751" s="1">
        <v>5</v>
      </c>
      <c r="C3751" s="1">
        <v>23</v>
      </c>
      <c r="D3751">
        <v>12.4</v>
      </c>
      <c r="E3751">
        <v>11.3</v>
      </c>
      <c r="F3751">
        <v>93</v>
      </c>
      <c r="G3751">
        <v>0</v>
      </c>
      <c r="H3751">
        <v>0</v>
      </c>
      <c r="I3751">
        <v>0</v>
      </c>
      <c r="J3751" s="4">
        <f t="shared" si="525"/>
        <v>342.66368156245846</v>
      </c>
      <c r="K3751" s="4">
        <f t="shared" si="526"/>
        <v>-14.855961398733882</v>
      </c>
      <c r="L3751" s="5">
        <f t="shared" si="531"/>
        <v>0</v>
      </c>
      <c r="M3751" s="5">
        <f t="shared" si="532"/>
        <v>0</v>
      </c>
      <c r="N3751" s="6">
        <f t="shared" si="524"/>
        <v>0</v>
      </c>
      <c r="O3751" s="6">
        <f t="shared" si="527"/>
        <v>0</v>
      </c>
      <c r="P3751" s="6">
        <f>FORECAST(J3751,Inputs!$B$10:$B$18,Inputs!$A$10:$A$18)</f>
        <v>33.728367421874616</v>
      </c>
      <c r="Q3751" s="6">
        <f>IF(Inputs!$D$10="Yes",IF('Hourly Calcs'!P3751&gt;'Hourly Calcs'!K3751,'Hourly Calcs'!O3751,N3751+O3751),N3751+O3751)</f>
        <v>0</v>
      </c>
      <c r="R3751" s="12">
        <f t="shared" si="528"/>
        <v>0</v>
      </c>
      <c r="S3751" s="1">
        <f>IF(AND(A3751&gt;=5,A3751&lt;=9),INDEX(Demand!$C$3:$C$26,C3751),INDEX(Demand!$B$3:$B$26,C3751))</f>
        <v>500</v>
      </c>
      <c r="T3751" s="7">
        <f t="shared" si="529"/>
        <v>0</v>
      </c>
      <c r="U3751" s="7">
        <f t="shared" si="530"/>
        <v>0</v>
      </c>
    </row>
    <row r="3752" spans="1:21" x14ac:dyDescent="0.2">
      <c r="A3752" s="1">
        <v>6</v>
      </c>
      <c r="B3752" s="1">
        <v>5</v>
      </c>
      <c r="C3752" s="1">
        <v>24</v>
      </c>
      <c r="D3752">
        <v>12.2</v>
      </c>
      <c r="E3752">
        <v>11.6</v>
      </c>
      <c r="F3752">
        <v>96</v>
      </c>
      <c r="G3752">
        <v>0</v>
      </c>
      <c r="H3752">
        <v>0</v>
      </c>
      <c r="I3752">
        <v>0</v>
      </c>
      <c r="J3752" s="4">
        <f t="shared" si="525"/>
        <v>356.93291073391435</v>
      </c>
      <c r="K3752" s="4">
        <f t="shared" si="526"/>
        <v>-16.536704931067845</v>
      </c>
      <c r="L3752" s="5">
        <f t="shared" si="531"/>
        <v>0</v>
      </c>
      <c r="M3752" s="5">
        <f t="shared" si="532"/>
        <v>0</v>
      </c>
      <c r="N3752" s="6">
        <f t="shared" si="524"/>
        <v>0</v>
      </c>
      <c r="O3752" s="6">
        <f t="shared" si="527"/>
        <v>0</v>
      </c>
      <c r="P3752" s="6">
        <f>FORECAST(J3752,Inputs!$B$10:$B$18,Inputs!$A$10:$A$18)</f>
        <v>33.860489914202908</v>
      </c>
      <c r="Q3752" s="6">
        <f>IF(Inputs!$D$10="Yes",IF('Hourly Calcs'!P3752&gt;'Hourly Calcs'!K3752,'Hourly Calcs'!O3752,N3752+O3752),N3752+O3752)</f>
        <v>0</v>
      </c>
      <c r="R3752" s="12">
        <f t="shared" si="528"/>
        <v>0</v>
      </c>
      <c r="S3752" s="1">
        <f>IF(AND(A3752&gt;=5,A3752&lt;=9),INDEX(Demand!$C$3:$C$26,C3752),INDEX(Demand!$B$3:$B$26,C3752))</f>
        <v>400</v>
      </c>
      <c r="T3752" s="7">
        <f t="shared" si="529"/>
        <v>0</v>
      </c>
      <c r="U3752" s="7">
        <f t="shared" si="530"/>
        <v>0</v>
      </c>
    </row>
    <row r="3753" spans="1:21" x14ac:dyDescent="0.2">
      <c r="A3753" s="1">
        <v>6</v>
      </c>
      <c r="B3753" s="1">
        <v>6</v>
      </c>
      <c r="C3753" s="1">
        <v>1</v>
      </c>
      <c r="D3753">
        <v>12.1</v>
      </c>
      <c r="E3753">
        <v>11.2</v>
      </c>
      <c r="F3753">
        <v>94</v>
      </c>
      <c r="G3753">
        <v>0</v>
      </c>
      <c r="H3753">
        <v>0</v>
      </c>
      <c r="I3753">
        <v>0</v>
      </c>
      <c r="J3753" s="4">
        <f t="shared" si="525"/>
        <v>11.325285082837638</v>
      </c>
      <c r="K3753" s="4">
        <f t="shared" si="526"/>
        <v>-15.847392935641636</v>
      </c>
      <c r="L3753" s="5">
        <f t="shared" si="531"/>
        <v>0</v>
      </c>
      <c r="M3753" s="5">
        <f t="shared" si="532"/>
        <v>0</v>
      </c>
      <c r="N3753" s="6">
        <f t="shared" si="524"/>
        <v>0</v>
      </c>
      <c r="O3753" s="6">
        <f t="shared" si="527"/>
        <v>0</v>
      </c>
      <c r="P3753" s="6">
        <f>FORECAST(J3753,Inputs!$B$10:$B$18,Inputs!$A$10:$A$18)</f>
        <v>30.66041930632257</v>
      </c>
      <c r="Q3753" s="6">
        <f>IF(Inputs!$D$10="Yes",IF('Hourly Calcs'!P3753&gt;'Hourly Calcs'!K3753,'Hourly Calcs'!O3753,N3753+O3753),N3753+O3753)</f>
        <v>0</v>
      </c>
      <c r="R3753" s="12">
        <f t="shared" si="528"/>
        <v>0</v>
      </c>
      <c r="S3753" s="1">
        <f>IF(AND(A3753&gt;=5,A3753&lt;=9),INDEX(Demand!$C$3:$C$26,C3753),INDEX(Demand!$B$3:$B$26,C3753))</f>
        <v>350</v>
      </c>
      <c r="T3753" s="7">
        <f t="shared" si="529"/>
        <v>0</v>
      </c>
      <c r="U3753" s="7">
        <f t="shared" si="530"/>
        <v>0</v>
      </c>
    </row>
    <row r="3754" spans="1:21" x14ac:dyDescent="0.2">
      <c r="A3754" s="1">
        <v>6</v>
      </c>
      <c r="B3754" s="1">
        <v>6</v>
      </c>
      <c r="C3754" s="1">
        <v>2</v>
      </c>
      <c r="D3754">
        <v>12.1</v>
      </c>
      <c r="E3754">
        <v>11.5</v>
      </c>
      <c r="F3754">
        <v>96</v>
      </c>
      <c r="G3754">
        <v>0</v>
      </c>
      <c r="H3754">
        <v>0</v>
      </c>
      <c r="I3754">
        <v>0</v>
      </c>
      <c r="J3754" s="4">
        <f t="shared" si="525"/>
        <v>25.273441123289928</v>
      </c>
      <c r="K3754" s="4">
        <f t="shared" si="526"/>
        <v>-12.855897718971491</v>
      </c>
      <c r="L3754" s="5">
        <f t="shared" si="531"/>
        <v>0</v>
      </c>
      <c r="M3754" s="5">
        <f t="shared" si="532"/>
        <v>0</v>
      </c>
      <c r="N3754" s="6">
        <f t="shared" si="524"/>
        <v>0</v>
      </c>
      <c r="O3754" s="6">
        <f t="shared" si="527"/>
        <v>0</v>
      </c>
      <c r="P3754" s="6">
        <f>FORECAST(J3754,Inputs!$B$10:$B$18,Inputs!$A$10:$A$18)</f>
        <v>30.789568899289719</v>
      </c>
      <c r="Q3754" s="6">
        <f>IF(Inputs!$D$10="Yes",IF('Hourly Calcs'!P3754&gt;'Hourly Calcs'!K3754,'Hourly Calcs'!O3754,N3754+O3754),N3754+O3754)</f>
        <v>0</v>
      </c>
      <c r="R3754" s="12">
        <f t="shared" si="528"/>
        <v>0</v>
      </c>
      <c r="S3754" s="1">
        <f>IF(AND(A3754&gt;=5,A3754&lt;=9),INDEX(Demand!$C$3:$C$26,C3754),INDEX(Demand!$B$3:$B$26,C3754))</f>
        <v>350</v>
      </c>
      <c r="T3754" s="7">
        <f t="shared" si="529"/>
        <v>0</v>
      </c>
      <c r="U3754" s="7">
        <f t="shared" si="530"/>
        <v>0</v>
      </c>
    </row>
    <row r="3755" spans="1:21" x14ac:dyDescent="0.2">
      <c r="A3755" s="1">
        <v>6</v>
      </c>
      <c r="B3755" s="1">
        <v>6</v>
      </c>
      <c r="C3755" s="1">
        <v>3</v>
      </c>
      <c r="D3755">
        <v>11.7</v>
      </c>
      <c r="E3755">
        <v>11.1</v>
      </c>
      <c r="F3755">
        <v>96</v>
      </c>
      <c r="G3755">
        <v>0</v>
      </c>
      <c r="H3755">
        <v>0</v>
      </c>
      <c r="I3755">
        <v>0</v>
      </c>
      <c r="J3755" s="4">
        <f t="shared" si="525"/>
        <v>38.38725066136621</v>
      </c>
      <c r="K3755" s="4">
        <f t="shared" si="526"/>
        <v>-7.8284551752291947</v>
      </c>
      <c r="L3755" s="5">
        <f t="shared" si="531"/>
        <v>0</v>
      </c>
      <c r="M3755" s="5">
        <f t="shared" si="532"/>
        <v>0</v>
      </c>
      <c r="N3755" s="6">
        <f t="shared" si="524"/>
        <v>0</v>
      </c>
      <c r="O3755" s="6">
        <f t="shared" si="527"/>
        <v>0</v>
      </c>
      <c r="P3755" s="6">
        <f>FORECAST(J3755,Inputs!$B$10:$B$18,Inputs!$A$10:$A$18)</f>
        <v>30.910993061679314</v>
      </c>
      <c r="Q3755" s="6">
        <f>IF(Inputs!$D$10="Yes",IF('Hourly Calcs'!P3755&gt;'Hourly Calcs'!K3755,'Hourly Calcs'!O3755,N3755+O3755),N3755+O3755)</f>
        <v>0</v>
      </c>
      <c r="R3755" s="12">
        <f t="shared" si="528"/>
        <v>0</v>
      </c>
      <c r="S3755" s="1">
        <f>IF(AND(A3755&gt;=5,A3755&lt;=9),INDEX(Demand!$C$3:$C$26,C3755),INDEX(Demand!$B$3:$B$26,C3755))</f>
        <v>350</v>
      </c>
      <c r="T3755" s="7">
        <f t="shared" si="529"/>
        <v>0</v>
      </c>
      <c r="U3755" s="7">
        <f t="shared" si="530"/>
        <v>0</v>
      </c>
    </row>
    <row r="3756" spans="1:21" x14ac:dyDescent="0.2">
      <c r="A3756" s="1">
        <v>6</v>
      </c>
      <c r="B3756" s="1">
        <v>6</v>
      </c>
      <c r="C3756" s="1">
        <v>4</v>
      </c>
      <c r="D3756">
        <v>11.6</v>
      </c>
      <c r="E3756">
        <v>10.9</v>
      </c>
      <c r="F3756">
        <v>95</v>
      </c>
      <c r="G3756">
        <v>0</v>
      </c>
      <c r="H3756">
        <v>0</v>
      </c>
      <c r="I3756">
        <v>0</v>
      </c>
      <c r="J3756" s="4">
        <f t="shared" si="525"/>
        <v>50.561655275529489</v>
      </c>
      <c r="K3756" s="4">
        <f t="shared" si="526"/>
        <v>-0.94791184724996924</v>
      </c>
      <c r="L3756" s="5">
        <f t="shared" si="531"/>
        <v>0</v>
      </c>
      <c r="M3756" s="5">
        <f t="shared" si="532"/>
        <v>0</v>
      </c>
      <c r="N3756" s="6">
        <f t="shared" si="524"/>
        <v>0</v>
      </c>
      <c r="O3756" s="6">
        <f t="shared" si="527"/>
        <v>0</v>
      </c>
      <c r="P3756" s="6">
        <f>FORECAST(J3756,Inputs!$B$10:$B$18,Inputs!$A$10:$A$18)</f>
        <v>31.023719030328976</v>
      </c>
      <c r="Q3756" s="6">
        <f>IF(Inputs!$D$10="Yes",IF('Hourly Calcs'!P3756&gt;'Hourly Calcs'!K3756,'Hourly Calcs'!O3756,N3756+O3756),N3756+O3756)</f>
        <v>0</v>
      </c>
      <c r="R3756" s="12">
        <f t="shared" si="528"/>
        <v>0</v>
      </c>
      <c r="S3756" s="1">
        <f>IF(AND(A3756&gt;=5,A3756&lt;=9),INDEX(Demand!$C$3:$C$26,C3756),INDEX(Demand!$B$3:$B$26,C3756))</f>
        <v>350</v>
      </c>
      <c r="T3756" s="7">
        <f t="shared" si="529"/>
        <v>0</v>
      </c>
      <c r="U3756" s="7">
        <f t="shared" si="530"/>
        <v>0</v>
      </c>
    </row>
    <row r="3757" spans="1:21" x14ac:dyDescent="0.2">
      <c r="A3757" s="1">
        <v>6</v>
      </c>
      <c r="B3757" s="1">
        <v>6</v>
      </c>
      <c r="C3757" s="1">
        <v>5</v>
      </c>
      <c r="D3757">
        <v>11.4</v>
      </c>
      <c r="E3757">
        <v>10.8</v>
      </c>
      <c r="F3757">
        <v>96</v>
      </c>
      <c r="G3757">
        <v>3</v>
      </c>
      <c r="H3757">
        <v>0</v>
      </c>
      <c r="I3757">
        <v>3</v>
      </c>
      <c r="J3757" s="4">
        <f t="shared" si="525"/>
        <v>61.945724241063303</v>
      </c>
      <c r="K3757" s="4">
        <f t="shared" si="526"/>
        <v>6.7971979858918417</v>
      </c>
      <c r="L3757" s="5">
        <f t="shared" si="531"/>
        <v>0</v>
      </c>
      <c r="M3757" s="5">
        <f t="shared" si="532"/>
        <v>27.202802014108158</v>
      </c>
      <c r="N3757" s="6">
        <f t="shared" si="524"/>
        <v>0</v>
      </c>
      <c r="O3757" s="6">
        <f t="shared" si="527"/>
        <v>2.7435563588325627</v>
      </c>
      <c r="P3757" s="6">
        <f>FORECAST(J3757,Inputs!$B$10:$B$18,Inputs!$A$10:$A$18)</f>
        <v>31.129127076306141</v>
      </c>
      <c r="Q3757" s="6">
        <f>IF(Inputs!$D$10="Yes",IF('Hourly Calcs'!P3757&gt;'Hourly Calcs'!K3757,'Hourly Calcs'!O3757,N3757+O3757),N3757+O3757)</f>
        <v>2.7435563588325627</v>
      </c>
      <c r="R3757" s="12">
        <f t="shared" si="528"/>
        <v>13.037379817172337</v>
      </c>
      <c r="S3757" s="1">
        <f>IF(AND(A3757&gt;=5,A3757&lt;=9),INDEX(Demand!$C$3:$C$26,C3757),INDEX(Demand!$B$3:$B$26,C3757))</f>
        <v>350</v>
      </c>
      <c r="T3757" s="7">
        <f t="shared" si="529"/>
        <v>13.037379817172337</v>
      </c>
      <c r="U3757" s="7">
        <f t="shared" si="530"/>
        <v>0</v>
      </c>
    </row>
    <row r="3758" spans="1:21" x14ac:dyDescent="0.2">
      <c r="A3758" s="1">
        <v>6</v>
      </c>
      <c r="B3758" s="1">
        <v>6</v>
      </c>
      <c r="C3758" s="1">
        <v>6</v>
      </c>
      <c r="D3758">
        <v>11.6</v>
      </c>
      <c r="E3758">
        <v>10.8</v>
      </c>
      <c r="F3758">
        <v>95</v>
      </c>
      <c r="G3758">
        <v>25</v>
      </c>
      <c r="H3758">
        <v>0</v>
      </c>
      <c r="I3758">
        <v>25</v>
      </c>
      <c r="J3758" s="4">
        <f t="shared" si="525"/>
        <v>72.868140799491073</v>
      </c>
      <c r="K3758" s="4">
        <f t="shared" si="526"/>
        <v>15.484059234469441</v>
      </c>
      <c r="L3758" s="5">
        <f t="shared" si="531"/>
        <v>0</v>
      </c>
      <c r="M3758" s="5">
        <f t="shared" si="532"/>
        <v>18.515940765530559</v>
      </c>
      <c r="N3758" s="6">
        <f t="shared" si="524"/>
        <v>0</v>
      </c>
      <c r="O3758" s="6">
        <f t="shared" si="527"/>
        <v>22.86296965693802</v>
      </c>
      <c r="P3758" s="6">
        <f>FORECAST(J3758,Inputs!$B$10:$B$18,Inputs!$A$10:$A$18)</f>
        <v>31.23026056295825</v>
      </c>
      <c r="Q3758" s="6">
        <f>IF(Inputs!$D$10="Yes",IF('Hourly Calcs'!P3758&gt;'Hourly Calcs'!K3758,'Hourly Calcs'!O3758,N3758+O3758),N3758+O3758)</f>
        <v>22.86296965693802</v>
      </c>
      <c r="R3758" s="12">
        <f t="shared" si="528"/>
        <v>108.64483180976947</v>
      </c>
      <c r="S3758" s="1">
        <f>IF(AND(A3758&gt;=5,A3758&lt;=9),INDEX(Demand!$C$3:$C$26,C3758),INDEX(Demand!$B$3:$B$26,C3758))</f>
        <v>350</v>
      </c>
      <c r="T3758" s="7">
        <f t="shared" si="529"/>
        <v>108.64483180976947</v>
      </c>
      <c r="U3758" s="7">
        <f t="shared" si="530"/>
        <v>0</v>
      </c>
    </row>
    <row r="3759" spans="1:21" x14ac:dyDescent="0.2">
      <c r="A3759" s="1">
        <v>6</v>
      </c>
      <c r="B3759" s="1">
        <v>6</v>
      </c>
      <c r="C3759" s="1">
        <v>7</v>
      </c>
      <c r="D3759">
        <v>12.1</v>
      </c>
      <c r="E3759">
        <v>11.2</v>
      </c>
      <c r="F3759">
        <v>94</v>
      </c>
      <c r="G3759">
        <v>138</v>
      </c>
      <c r="H3759">
        <v>19</v>
      </c>
      <c r="I3759">
        <v>131</v>
      </c>
      <c r="J3759" s="4">
        <f t="shared" si="525"/>
        <v>83.801141426988323</v>
      </c>
      <c r="K3759" s="4">
        <f t="shared" si="526"/>
        <v>24.7469142622692</v>
      </c>
      <c r="L3759" s="5">
        <f t="shared" si="531"/>
        <v>81.198858573011677</v>
      </c>
      <c r="M3759" s="5">
        <f t="shared" si="532"/>
        <v>9.2530857377307996</v>
      </c>
      <c r="N3759" s="6">
        <f t="shared" si="524"/>
        <v>8.0701816532320301</v>
      </c>
      <c r="O3759" s="6">
        <f t="shared" si="527"/>
        <v>119.80196100235523</v>
      </c>
      <c r="P3759" s="6">
        <f>FORECAST(J3759,Inputs!$B$10:$B$18,Inputs!$A$10:$A$18)</f>
        <v>31.331492050249889</v>
      </c>
      <c r="Q3759" s="6">
        <f>IF(Inputs!$D$10="Yes",IF('Hourly Calcs'!P3759&gt;'Hourly Calcs'!K3759,'Hourly Calcs'!O3759,N3759+O3759),N3759+O3759)</f>
        <v>119.80196100235523</v>
      </c>
      <c r="R3759" s="12">
        <f t="shared" si="528"/>
        <v>569.29891868319203</v>
      </c>
      <c r="S3759" s="1">
        <f>IF(AND(A3759&gt;=5,A3759&lt;=9),INDEX(Demand!$C$3:$C$26,C3759),INDEX(Demand!$B$3:$B$26,C3759))</f>
        <v>350</v>
      </c>
      <c r="T3759" s="7">
        <f t="shared" si="529"/>
        <v>350</v>
      </c>
      <c r="U3759" s="7">
        <f t="shared" si="530"/>
        <v>219.29891868319203</v>
      </c>
    </row>
    <row r="3760" spans="1:21" x14ac:dyDescent="0.2">
      <c r="A3760" s="1">
        <v>6</v>
      </c>
      <c r="B3760" s="1">
        <v>6</v>
      </c>
      <c r="C3760" s="1">
        <v>8</v>
      </c>
      <c r="D3760">
        <v>12.4</v>
      </c>
      <c r="E3760">
        <v>11.5</v>
      </c>
      <c r="F3760">
        <v>94</v>
      </c>
      <c r="G3760">
        <v>121</v>
      </c>
      <c r="H3760">
        <v>0</v>
      </c>
      <c r="I3760">
        <v>121</v>
      </c>
      <c r="J3760" s="4">
        <f t="shared" si="525"/>
        <v>95.398045713849939</v>
      </c>
      <c r="K3760" s="4">
        <f t="shared" si="526"/>
        <v>34.215713525394683</v>
      </c>
      <c r="L3760" s="5">
        <f t="shared" si="531"/>
        <v>69.601954286150061</v>
      </c>
      <c r="M3760" s="5">
        <f t="shared" si="532"/>
        <v>0.21571352539468336</v>
      </c>
      <c r="N3760" s="6">
        <f t="shared" si="524"/>
        <v>0</v>
      </c>
      <c r="O3760" s="6">
        <f t="shared" si="527"/>
        <v>110.65677313958003</v>
      </c>
      <c r="P3760" s="6">
        <f>FORECAST(J3760,Inputs!$B$10:$B$18,Inputs!$A$10:$A$18)</f>
        <v>31.438870793646757</v>
      </c>
      <c r="Q3760" s="6">
        <f>IF(Inputs!$D$10="Yes",IF('Hourly Calcs'!P3760&gt;'Hourly Calcs'!K3760,'Hourly Calcs'!O3760,N3760+O3760),N3760+O3760)</f>
        <v>110.65677313958003</v>
      </c>
      <c r="R3760" s="12">
        <f t="shared" si="528"/>
        <v>525.84098595928424</v>
      </c>
      <c r="S3760" s="1">
        <f>IF(AND(A3760&gt;=5,A3760&lt;=9),INDEX(Demand!$C$3:$C$26,C3760),INDEX(Demand!$B$3:$B$26,C3760))</f>
        <v>350</v>
      </c>
      <c r="T3760" s="7">
        <f t="shared" si="529"/>
        <v>350</v>
      </c>
      <c r="U3760" s="7">
        <f t="shared" si="530"/>
        <v>175.84098595928424</v>
      </c>
    </row>
    <row r="3761" spans="1:21" x14ac:dyDescent="0.2">
      <c r="A3761" s="1">
        <v>6</v>
      </c>
      <c r="B3761" s="1">
        <v>6</v>
      </c>
      <c r="C3761" s="1">
        <v>9</v>
      </c>
      <c r="D3761">
        <v>13.2</v>
      </c>
      <c r="E3761">
        <v>11.7</v>
      </c>
      <c r="F3761">
        <v>91</v>
      </c>
      <c r="G3761">
        <v>172</v>
      </c>
      <c r="H3761">
        <v>1</v>
      </c>
      <c r="I3761">
        <v>172</v>
      </c>
      <c r="J3761" s="4">
        <f t="shared" si="525"/>
        <v>108.62310577202658</v>
      </c>
      <c r="K3761" s="4">
        <f t="shared" si="526"/>
        <v>43.483620052309711</v>
      </c>
      <c r="L3761" s="5">
        <f t="shared" si="531"/>
        <v>56.376894227973423</v>
      </c>
      <c r="M3761" s="5">
        <f t="shared" si="532"/>
        <v>9.4836200523097105</v>
      </c>
      <c r="N3761" s="6">
        <f t="shared" si="524"/>
        <v>0.79516602117477264</v>
      </c>
      <c r="O3761" s="6">
        <f t="shared" si="527"/>
        <v>157.29723123973358</v>
      </c>
      <c r="P3761" s="6">
        <f>FORECAST(J3761,Inputs!$B$10:$B$18,Inputs!$A$10:$A$18)</f>
        <v>31.561325053444687</v>
      </c>
      <c r="Q3761" s="6">
        <f>IF(Inputs!$D$10="Yes",IF('Hourly Calcs'!P3761&gt;'Hourly Calcs'!K3761,'Hourly Calcs'!O3761,N3761+O3761),N3761+O3761)</f>
        <v>158.09239726090834</v>
      </c>
      <c r="R3761" s="12">
        <f t="shared" si="528"/>
        <v>751.25507178383646</v>
      </c>
      <c r="S3761" s="1">
        <f>IF(AND(A3761&gt;=5,A3761&lt;=9),INDEX(Demand!$C$3:$C$26,C3761),INDEX(Demand!$B$3:$B$26,C3761))</f>
        <v>350</v>
      </c>
      <c r="T3761" s="7">
        <f t="shared" si="529"/>
        <v>350</v>
      </c>
      <c r="U3761" s="7">
        <f t="shared" si="530"/>
        <v>401.25507178383646</v>
      </c>
    </row>
    <row r="3762" spans="1:21" x14ac:dyDescent="0.2">
      <c r="A3762" s="1">
        <v>6</v>
      </c>
      <c r="B3762" s="1">
        <v>6</v>
      </c>
      <c r="C3762" s="1">
        <v>10</v>
      </c>
      <c r="D3762">
        <v>13.3</v>
      </c>
      <c r="E3762">
        <v>11.8</v>
      </c>
      <c r="F3762">
        <v>91</v>
      </c>
      <c r="G3762">
        <v>216</v>
      </c>
      <c r="H3762">
        <v>3</v>
      </c>
      <c r="I3762">
        <v>213</v>
      </c>
      <c r="J3762" s="4">
        <f t="shared" si="525"/>
        <v>124.96466954151056</v>
      </c>
      <c r="K3762" s="4">
        <f t="shared" si="526"/>
        <v>51.953203886023729</v>
      </c>
      <c r="L3762" s="5">
        <f t="shared" si="531"/>
        <v>40.03533045848944</v>
      </c>
      <c r="M3762" s="5">
        <f t="shared" si="532"/>
        <v>17.953203886023729</v>
      </c>
      <c r="N3762" s="6">
        <f t="shared" si="524"/>
        <v>2.7502236458819147</v>
      </c>
      <c r="O3762" s="6">
        <f t="shared" si="527"/>
        <v>194.79250147711193</v>
      </c>
      <c r="P3762" s="6">
        <f>FORECAST(J3762,Inputs!$B$10:$B$18,Inputs!$A$10:$A$18)</f>
        <v>31.712635829088057</v>
      </c>
      <c r="Q3762" s="6">
        <f>IF(Inputs!$D$10="Yes",IF('Hourly Calcs'!P3762&gt;'Hourly Calcs'!K3762,'Hourly Calcs'!O3762,N3762+O3762),N3762+O3762)</f>
        <v>197.54272512299383</v>
      </c>
      <c r="R3762" s="12">
        <f t="shared" si="528"/>
        <v>938.72302978446669</v>
      </c>
      <c r="S3762" s="1">
        <f>IF(AND(A3762&gt;=5,A3762&lt;=9),INDEX(Demand!$C$3:$C$26,C3762),INDEX(Demand!$B$3:$B$26,C3762))</f>
        <v>600</v>
      </c>
      <c r="T3762" s="7">
        <f t="shared" si="529"/>
        <v>600</v>
      </c>
      <c r="U3762" s="7">
        <f t="shared" si="530"/>
        <v>338.72302978446669</v>
      </c>
    </row>
    <row r="3763" spans="1:21" x14ac:dyDescent="0.2">
      <c r="A3763" s="1">
        <v>6</v>
      </c>
      <c r="B3763" s="1">
        <v>6</v>
      </c>
      <c r="C3763" s="1">
        <v>11</v>
      </c>
      <c r="D3763">
        <v>14.5</v>
      </c>
      <c r="E3763">
        <v>12.7</v>
      </c>
      <c r="F3763">
        <v>89</v>
      </c>
      <c r="G3763">
        <v>499</v>
      </c>
      <c r="H3763">
        <v>164</v>
      </c>
      <c r="I3763">
        <v>362</v>
      </c>
      <c r="J3763" s="4">
        <f t="shared" si="525"/>
        <v>146.41559654698708</v>
      </c>
      <c r="K3763" s="4">
        <f t="shared" si="526"/>
        <v>58.606309889580793</v>
      </c>
      <c r="L3763" s="5">
        <f t="shared" si="531"/>
        <v>18.584403453012925</v>
      </c>
      <c r="M3763" s="5">
        <f t="shared" si="532"/>
        <v>24.606309889580793</v>
      </c>
      <c r="N3763" s="6">
        <f t="shared" si="524"/>
        <v>161.33929480300773</v>
      </c>
      <c r="O3763" s="6">
        <f t="shared" si="527"/>
        <v>331.05580063246254</v>
      </c>
      <c r="P3763" s="6">
        <f>FORECAST(J3763,Inputs!$B$10:$B$18,Inputs!$A$10:$A$18)</f>
        <v>31.911255523583211</v>
      </c>
      <c r="Q3763" s="6">
        <f>IF(Inputs!$D$10="Yes",IF('Hourly Calcs'!P3763&gt;'Hourly Calcs'!K3763,'Hourly Calcs'!O3763,N3763+O3763),N3763+O3763)</f>
        <v>492.39509543547024</v>
      </c>
      <c r="R3763" s="12">
        <f t="shared" si="528"/>
        <v>2339.8614935093547</v>
      </c>
      <c r="S3763" s="1">
        <f>IF(AND(A3763&gt;=5,A3763&lt;=9),INDEX(Demand!$C$3:$C$26,C3763),INDEX(Demand!$B$3:$B$26,C3763))</f>
        <v>600</v>
      </c>
      <c r="T3763" s="7">
        <f t="shared" si="529"/>
        <v>600</v>
      </c>
      <c r="U3763" s="7">
        <f t="shared" si="530"/>
        <v>1739.8614935093547</v>
      </c>
    </row>
    <row r="3764" spans="1:21" x14ac:dyDescent="0.2">
      <c r="A3764" s="1">
        <v>6</v>
      </c>
      <c r="B3764" s="1">
        <v>6</v>
      </c>
      <c r="C3764" s="1">
        <v>12</v>
      </c>
      <c r="D3764">
        <v>14.9</v>
      </c>
      <c r="E3764">
        <v>12.7</v>
      </c>
      <c r="F3764">
        <v>87</v>
      </c>
      <c r="G3764">
        <v>534</v>
      </c>
      <c r="H3764">
        <v>118</v>
      </c>
      <c r="I3764">
        <v>429</v>
      </c>
      <c r="J3764" s="4">
        <f t="shared" si="525"/>
        <v>173.71262953046221</v>
      </c>
      <c r="K3764" s="4">
        <f t="shared" si="526"/>
        <v>61.877553444567198</v>
      </c>
      <c r="L3764" s="5">
        <f t="shared" si="531"/>
        <v>8.712629530462209</v>
      </c>
      <c r="M3764" s="5">
        <f t="shared" si="532"/>
        <v>27.877553444567198</v>
      </c>
      <c r="N3764" s="6">
        <f t="shared" si="524"/>
        <v>117.02076975689621</v>
      </c>
      <c r="O3764" s="6">
        <f t="shared" si="527"/>
        <v>392.32855931305642</v>
      </c>
      <c r="P3764" s="6">
        <f>FORECAST(J3764,Inputs!$B$10:$B$18,Inputs!$A$10:$A$18)</f>
        <v>32.164005828985758</v>
      </c>
      <c r="Q3764" s="6">
        <f>IF(Inputs!$D$10="Yes",IF('Hourly Calcs'!P3764&gt;'Hourly Calcs'!K3764,'Hourly Calcs'!O3764,N3764+O3764),N3764+O3764)</f>
        <v>509.34932906995266</v>
      </c>
      <c r="R3764" s="12">
        <f t="shared" si="528"/>
        <v>2420.4280117404151</v>
      </c>
      <c r="S3764" s="1">
        <f>IF(AND(A3764&gt;=5,A3764&lt;=9),INDEX(Demand!$C$3:$C$26,C3764),INDEX(Demand!$B$3:$B$26,C3764))</f>
        <v>600</v>
      </c>
      <c r="T3764" s="7">
        <f t="shared" si="529"/>
        <v>600</v>
      </c>
      <c r="U3764" s="7">
        <f t="shared" si="530"/>
        <v>1820.4280117404151</v>
      </c>
    </row>
    <row r="3765" spans="1:21" x14ac:dyDescent="0.2">
      <c r="A3765" s="1">
        <v>6</v>
      </c>
      <c r="B3765" s="1">
        <v>6</v>
      </c>
      <c r="C3765" s="1">
        <v>13</v>
      </c>
      <c r="D3765">
        <v>15.2</v>
      </c>
      <c r="E3765">
        <v>12.8</v>
      </c>
      <c r="F3765">
        <v>86</v>
      </c>
      <c r="G3765">
        <v>538</v>
      </c>
      <c r="H3765">
        <v>119</v>
      </c>
      <c r="I3765">
        <v>432</v>
      </c>
      <c r="J3765" s="4">
        <f t="shared" si="525"/>
        <v>202.51565252752903</v>
      </c>
      <c r="K3765" s="4">
        <f t="shared" si="526"/>
        <v>60.526386140711452</v>
      </c>
      <c r="L3765" s="5">
        <f t="shared" si="531"/>
        <v>37.515652527529028</v>
      </c>
      <c r="M3765" s="5">
        <f t="shared" si="532"/>
        <v>26.526386140711452</v>
      </c>
      <c r="N3765" s="6">
        <f t="shared" si="524"/>
        <v>111.85755800016881</v>
      </c>
      <c r="O3765" s="6">
        <f t="shared" si="527"/>
        <v>395.07211567188898</v>
      </c>
      <c r="P3765" s="6">
        <f>FORECAST(J3765,Inputs!$B$10:$B$18,Inputs!$A$10:$A$18)</f>
        <v>32.430700486366007</v>
      </c>
      <c r="Q3765" s="6">
        <f>IF(Inputs!$D$10="Yes",IF('Hourly Calcs'!P3765&gt;'Hourly Calcs'!K3765,'Hourly Calcs'!O3765,N3765+O3765),N3765+O3765)</f>
        <v>506.92967367205779</v>
      </c>
      <c r="R3765" s="12">
        <f t="shared" si="528"/>
        <v>2408.9298092896183</v>
      </c>
      <c r="S3765" s="1">
        <f>IF(AND(A3765&gt;=5,A3765&lt;=9),INDEX(Demand!$C$3:$C$26,C3765),INDEX(Demand!$B$3:$B$26,C3765))</f>
        <v>600</v>
      </c>
      <c r="T3765" s="7">
        <f t="shared" si="529"/>
        <v>600</v>
      </c>
      <c r="U3765" s="7">
        <f t="shared" si="530"/>
        <v>1808.9298092896183</v>
      </c>
    </row>
    <row r="3766" spans="1:21" x14ac:dyDescent="0.2">
      <c r="A3766" s="1">
        <v>6</v>
      </c>
      <c r="B3766" s="1">
        <v>6</v>
      </c>
      <c r="C3766" s="1">
        <v>14</v>
      </c>
      <c r="D3766">
        <v>16.2</v>
      </c>
      <c r="E3766">
        <v>13.4</v>
      </c>
      <c r="F3766">
        <v>83</v>
      </c>
      <c r="G3766">
        <v>670</v>
      </c>
      <c r="H3766">
        <v>322</v>
      </c>
      <c r="I3766">
        <v>395</v>
      </c>
      <c r="J3766" s="4">
        <f t="shared" si="525"/>
        <v>226.6078300901944</v>
      </c>
      <c r="K3766" s="4">
        <f t="shared" si="526"/>
        <v>55.115788947266203</v>
      </c>
      <c r="L3766" s="5">
        <f t="shared" si="531"/>
        <v>61.607830090194398</v>
      </c>
      <c r="M3766" s="5">
        <f t="shared" si="532"/>
        <v>21.115788947266203</v>
      </c>
      <c r="N3766" s="6">
        <f t="shared" si="524"/>
        <v>267.9490830137446</v>
      </c>
      <c r="O3766" s="6">
        <f t="shared" si="527"/>
        <v>361.23492057962073</v>
      </c>
      <c r="P3766" s="6">
        <f>FORECAST(J3766,Inputs!$B$10:$B$18,Inputs!$A$10:$A$18)</f>
        <v>32.653776204538836</v>
      </c>
      <c r="Q3766" s="6">
        <f>IF(Inputs!$D$10="Yes",IF('Hourly Calcs'!P3766&gt;'Hourly Calcs'!K3766,'Hourly Calcs'!O3766,N3766+O3766),N3766+O3766)</f>
        <v>629.18400359336533</v>
      </c>
      <c r="R3766" s="12">
        <f t="shared" si="528"/>
        <v>2989.8823850756721</v>
      </c>
      <c r="S3766" s="1">
        <f>IF(AND(A3766&gt;=5,A3766&lt;=9),INDEX(Demand!$C$3:$C$26,C3766),INDEX(Demand!$B$3:$B$26,C3766))</f>
        <v>600</v>
      </c>
      <c r="T3766" s="7">
        <f t="shared" si="529"/>
        <v>600</v>
      </c>
      <c r="U3766" s="7">
        <f t="shared" si="530"/>
        <v>2389.8823850756721</v>
      </c>
    </row>
    <row r="3767" spans="1:21" x14ac:dyDescent="0.2">
      <c r="A3767" s="1">
        <v>6</v>
      </c>
      <c r="B3767" s="1">
        <v>6</v>
      </c>
      <c r="C3767" s="1">
        <v>15</v>
      </c>
      <c r="D3767">
        <v>16.5</v>
      </c>
      <c r="E3767">
        <v>13.7</v>
      </c>
      <c r="F3767">
        <v>84</v>
      </c>
      <c r="G3767">
        <v>452</v>
      </c>
      <c r="H3767">
        <v>157</v>
      </c>
      <c r="I3767">
        <v>329</v>
      </c>
      <c r="J3767" s="4">
        <f t="shared" si="525"/>
        <v>244.89679911858599</v>
      </c>
      <c r="K3767" s="4">
        <f t="shared" si="526"/>
        <v>47.270088545459082</v>
      </c>
      <c r="L3767" s="5">
        <f t="shared" si="531"/>
        <v>79.896799118585989</v>
      </c>
      <c r="M3767" s="5">
        <f t="shared" si="532"/>
        <v>13.270088545459082</v>
      </c>
      <c r="N3767" s="6">
        <f t="shared" si="524"/>
        <v>106.05972308398481</v>
      </c>
      <c r="O3767" s="6">
        <f t="shared" si="527"/>
        <v>300.87668068530434</v>
      </c>
      <c r="P3767" s="6">
        <f>FORECAST(J3767,Inputs!$B$10:$B$18,Inputs!$A$10:$A$18)</f>
        <v>32.823118510357276</v>
      </c>
      <c r="Q3767" s="6">
        <f>IF(Inputs!$D$10="Yes",IF('Hourly Calcs'!P3767&gt;'Hourly Calcs'!K3767,'Hourly Calcs'!O3767,N3767+O3767),N3767+O3767)</f>
        <v>406.93640376928914</v>
      </c>
      <c r="R3767" s="12">
        <f t="shared" si="528"/>
        <v>1933.7617907116619</v>
      </c>
      <c r="S3767" s="1">
        <f>IF(AND(A3767&gt;=5,A3767&lt;=9),INDEX(Demand!$C$3:$C$26,C3767),INDEX(Demand!$B$3:$B$26,C3767))</f>
        <v>600</v>
      </c>
      <c r="T3767" s="7">
        <f t="shared" si="529"/>
        <v>600</v>
      </c>
      <c r="U3767" s="7">
        <f t="shared" si="530"/>
        <v>1333.7617907116619</v>
      </c>
    </row>
    <row r="3768" spans="1:21" x14ac:dyDescent="0.2">
      <c r="A3768" s="1">
        <v>6</v>
      </c>
      <c r="B3768" s="1">
        <v>6</v>
      </c>
      <c r="C3768" s="1">
        <v>16</v>
      </c>
      <c r="D3768">
        <v>15.8</v>
      </c>
      <c r="E3768">
        <v>13.3</v>
      </c>
      <c r="F3768">
        <v>85</v>
      </c>
      <c r="G3768">
        <v>369</v>
      </c>
      <c r="H3768">
        <v>86</v>
      </c>
      <c r="I3768">
        <v>312</v>
      </c>
      <c r="J3768" s="4">
        <f t="shared" si="525"/>
        <v>259.24127092449373</v>
      </c>
      <c r="K3768" s="4">
        <f t="shared" si="526"/>
        <v>38.257484634350774</v>
      </c>
      <c r="L3768" s="5">
        <f t="shared" si="531"/>
        <v>0</v>
      </c>
      <c r="M3768" s="5">
        <f t="shared" si="532"/>
        <v>4.2574846343507744</v>
      </c>
      <c r="N3768" s="6">
        <f t="shared" si="524"/>
        <v>41.354216382758089</v>
      </c>
      <c r="O3768" s="6">
        <f t="shared" si="527"/>
        <v>285.3298613185865</v>
      </c>
      <c r="P3768" s="6">
        <f>FORECAST(J3768,Inputs!$B$10:$B$18,Inputs!$A$10:$A$18)</f>
        <v>32.955937693745312</v>
      </c>
      <c r="Q3768" s="6">
        <f>IF(Inputs!$D$10="Yes",IF('Hourly Calcs'!P3768&gt;'Hourly Calcs'!K3768,'Hourly Calcs'!O3768,N3768+O3768),N3768+O3768)</f>
        <v>326.68407770134456</v>
      </c>
      <c r="R3768" s="12">
        <f t="shared" si="528"/>
        <v>1552.4027372367893</v>
      </c>
      <c r="S3768" s="1">
        <f>IF(AND(A3768&gt;=5,A3768&lt;=9),INDEX(Demand!$C$3:$C$26,C3768),INDEX(Demand!$B$3:$B$26,C3768))</f>
        <v>900</v>
      </c>
      <c r="T3768" s="7">
        <f t="shared" si="529"/>
        <v>900</v>
      </c>
      <c r="U3768" s="7">
        <f t="shared" si="530"/>
        <v>652.40273723678933</v>
      </c>
    </row>
    <row r="3769" spans="1:21" x14ac:dyDescent="0.2">
      <c r="A3769" s="1">
        <v>6</v>
      </c>
      <c r="B3769" s="1">
        <v>6</v>
      </c>
      <c r="C3769" s="1">
        <v>17</v>
      </c>
      <c r="D3769">
        <v>16.5</v>
      </c>
      <c r="E3769">
        <v>14</v>
      </c>
      <c r="F3769">
        <v>85</v>
      </c>
      <c r="G3769">
        <v>268</v>
      </c>
      <c r="H3769">
        <v>42</v>
      </c>
      <c r="I3769">
        <v>245</v>
      </c>
      <c r="J3769" s="4">
        <f t="shared" si="525"/>
        <v>271.39572219462707</v>
      </c>
      <c r="K3769" s="4">
        <f t="shared" si="526"/>
        <v>28.823528890028008</v>
      </c>
      <c r="L3769" s="5">
        <f t="shared" si="531"/>
        <v>0</v>
      </c>
      <c r="M3769" s="5">
        <f t="shared" si="532"/>
        <v>5.1764711099719918</v>
      </c>
      <c r="N3769" s="6">
        <f t="shared" si="524"/>
        <v>10.978897153844528</v>
      </c>
      <c r="O3769" s="6">
        <f t="shared" si="527"/>
        <v>224.05710263799259</v>
      </c>
      <c r="P3769" s="6">
        <f>FORECAST(J3769,Inputs!$B$10:$B$18,Inputs!$A$10:$A$18)</f>
        <v>33.06847890920951</v>
      </c>
      <c r="Q3769" s="6">
        <f>IF(Inputs!$D$10="Yes",IF('Hourly Calcs'!P3769&gt;'Hourly Calcs'!K3769,'Hourly Calcs'!O3769,N3769+O3769),N3769+O3769)</f>
        <v>224.05710263799259</v>
      </c>
      <c r="R3769" s="12">
        <f t="shared" si="528"/>
        <v>1064.7193517357407</v>
      </c>
      <c r="S3769" s="1">
        <f>IF(AND(A3769&gt;=5,A3769&lt;=9),INDEX(Demand!$C$3:$C$26,C3769),INDEX(Demand!$B$3:$B$26,C3769))</f>
        <v>900</v>
      </c>
      <c r="T3769" s="7">
        <f t="shared" si="529"/>
        <v>900</v>
      </c>
      <c r="U3769" s="7">
        <f t="shared" si="530"/>
        <v>164.7193517357407</v>
      </c>
    </row>
    <row r="3770" spans="1:21" x14ac:dyDescent="0.2">
      <c r="A3770" s="1">
        <v>6</v>
      </c>
      <c r="B3770" s="1">
        <v>6</v>
      </c>
      <c r="C3770" s="1">
        <v>18</v>
      </c>
      <c r="D3770">
        <v>16.2</v>
      </c>
      <c r="E3770">
        <v>13.9</v>
      </c>
      <c r="F3770">
        <v>86</v>
      </c>
      <c r="G3770">
        <v>234</v>
      </c>
      <c r="H3770">
        <v>196</v>
      </c>
      <c r="I3770">
        <v>158</v>
      </c>
      <c r="J3770" s="4">
        <f t="shared" si="525"/>
        <v>282.52182578376807</v>
      </c>
      <c r="K3770" s="4">
        <f t="shared" si="526"/>
        <v>19.434962112928915</v>
      </c>
      <c r="L3770" s="5">
        <f t="shared" si="531"/>
        <v>0</v>
      </c>
      <c r="M3770" s="5">
        <f t="shared" si="532"/>
        <v>14.565037887071085</v>
      </c>
      <c r="N3770" s="6">
        <f t="shared" si="524"/>
        <v>6.3071071984538829</v>
      </c>
      <c r="O3770" s="6">
        <f t="shared" si="527"/>
        <v>144.4939682318483</v>
      </c>
      <c r="P3770" s="6">
        <f>FORECAST(J3770,Inputs!$B$10:$B$18,Inputs!$A$10:$A$18)</f>
        <v>33.171498386886739</v>
      </c>
      <c r="Q3770" s="6">
        <f>IF(Inputs!$D$10="Yes",IF('Hourly Calcs'!P3770&gt;'Hourly Calcs'!K3770,'Hourly Calcs'!O3770,N3770+O3770),N3770+O3770)</f>
        <v>144.4939682318483</v>
      </c>
      <c r="R3770" s="12">
        <f t="shared" si="528"/>
        <v>686.63533703774306</v>
      </c>
      <c r="S3770" s="1">
        <f>IF(AND(A3770&gt;=5,A3770&lt;=9),INDEX(Demand!$C$3:$C$26,C3770),INDEX(Demand!$B$3:$B$26,C3770))</f>
        <v>900</v>
      </c>
      <c r="T3770" s="7">
        <f t="shared" si="529"/>
        <v>686.63533703774306</v>
      </c>
      <c r="U3770" s="7">
        <f t="shared" si="530"/>
        <v>0</v>
      </c>
    </row>
    <row r="3771" spans="1:21" x14ac:dyDescent="0.2">
      <c r="A3771" s="1">
        <v>6</v>
      </c>
      <c r="B3771" s="1">
        <v>6</v>
      </c>
      <c r="C3771" s="1">
        <v>19</v>
      </c>
      <c r="D3771">
        <v>15.8</v>
      </c>
      <c r="E3771">
        <v>13.8</v>
      </c>
      <c r="F3771">
        <v>88</v>
      </c>
      <c r="G3771">
        <v>109</v>
      </c>
      <c r="H3771">
        <v>93</v>
      </c>
      <c r="I3771">
        <v>88</v>
      </c>
      <c r="J3771" s="4">
        <f t="shared" si="525"/>
        <v>293.38415294663389</v>
      </c>
      <c r="K3771" s="4">
        <f t="shared" si="526"/>
        <v>10.459890957591284</v>
      </c>
      <c r="L3771" s="5">
        <f t="shared" si="531"/>
        <v>0</v>
      </c>
      <c r="M3771" s="5">
        <f t="shared" si="532"/>
        <v>23.540109042408716</v>
      </c>
      <c r="N3771" s="6">
        <f t="shared" si="524"/>
        <v>0</v>
      </c>
      <c r="O3771" s="6">
        <f t="shared" si="527"/>
        <v>80.477653192421826</v>
      </c>
      <c r="P3771" s="6">
        <f>FORECAST(J3771,Inputs!$B$10:$B$18,Inputs!$A$10:$A$18)</f>
        <v>33.272075490246607</v>
      </c>
      <c r="Q3771" s="6">
        <f>IF(Inputs!$D$10="Yes",IF('Hourly Calcs'!P3771&gt;'Hourly Calcs'!K3771,'Hourly Calcs'!O3771,N3771+O3771),N3771+O3771)</f>
        <v>80.477653192421826</v>
      </c>
      <c r="R3771" s="12">
        <f t="shared" si="528"/>
        <v>382.42980797038848</v>
      </c>
      <c r="S3771" s="1">
        <f>IF(AND(A3771&gt;=5,A3771&lt;=9),INDEX(Demand!$C$3:$C$26,C3771),INDEX(Demand!$B$3:$B$26,C3771))</f>
        <v>900</v>
      </c>
      <c r="T3771" s="7">
        <f t="shared" si="529"/>
        <v>382.42980797038854</v>
      </c>
      <c r="U3771" s="7">
        <f t="shared" si="530"/>
        <v>0</v>
      </c>
    </row>
    <row r="3772" spans="1:21" x14ac:dyDescent="0.2">
      <c r="A3772" s="1">
        <v>6</v>
      </c>
      <c r="B3772" s="1">
        <v>6</v>
      </c>
      <c r="C3772" s="1">
        <v>20</v>
      </c>
      <c r="D3772">
        <v>15.5</v>
      </c>
      <c r="E3772">
        <v>13.6</v>
      </c>
      <c r="F3772">
        <v>88</v>
      </c>
      <c r="G3772">
        <v>18</v>
      </c>
      <c r="H3772">
        <v>0</v>
      </c>
      <c r="I3772">
        <v>18</v>
      </c>
      <c r="J3772" s="4">
        <f t="shared" si="525"/>
        <v>304.52245805572807</v>
      </c>
      <c r="K3772" s="4">
        <f t="shared" si="526"/>
        <v>2.359377369370165</v>
      </c>
      <c r="L3772" s="5">
        <f t="shared" si="531"/>
        <v>0</v>
      </c>
      <c r="M3772" s="5">
        <f t="shared" si="532"/>
        <v>31.640622630629835</v>
      </c>
      <c r="N3772" s="6">
        <f t="shared" si="524"/>
        <v>0</v>
      </c>
      <c r="O3772" s="6">
        <f t="shared" si="527"/>
        <v>16.461338152995374</v>
      </c>
      <c r="P3772" s="6">
        <f>FORECAST(J3772,Inputs!$B$10:$B$18,Inputs!$A$10:$A$18)</f>
        <v>33.375207944960444</v>
      </c>
      <c r="Q3772" s="6">
        <f>IF(Inputs!$D$10="Yes",IF('Hourly Calcs'!P3772&gt;'Hourly Calcs'!K3772,'Hourly Calcs'!O3772,N3772+O3772),N3772+O3772)</f>
        <v>16.461338152995374</v>
      </c>
      <c r="R3772" s="12">
        <f t="shared" si="528"/>
        <v>78.224278903034019</v>
      </c>
      <c r="S3772" s="1">
        <f>IF(AND(A3772&gt;=5,A3772&lt;=9),INDEX(Demand!$C$3:$C$26,C3772),INDEX(Demand!$B$3:$B$26,C3772))</f>
        <v>800</v>
      </c>
      <c r="T3772" s="7">
        <f t="shared" si="529"/>
        <v>78.224278903034019</v>
      </c>
      <c r="U3772" s="7">
        <f t="shared" si="530"/>
        <v>0</v>
      </c>
    </row>
    <row r="3773" spans="1:21" x14ac:dyDescent="0.2">
      <c r="A3773" s="1">
        <v>6</v>
      </c>
      <c r="B3773" s="1">
        <v>6</v>
      </c>
      <c r="C3773" s="1">
        <v>21</v>
      </c>
      <c r="D3773">
        <v>15.7</v>
      </c>
      <c r="E3773">
        <v>13.9</v>
      </c>
      <c r="F3773">
        <v>89</v>
      </c>
      <c r="G3773">
        <v>0</v>
      </c>
      <c r="H3773">
        <v>0</v>
      </c>
      <c r="I3773">
        <v>0</v>
      </c>
      <c r="J3773" s="4">
        <f t="shared" si="525"/>
        <v>316.32654375456394</v>
      </c>
      <c r="K3773" s="4">
        <f t="shared" si="526"/>
        <v>-5.0729492343788536</v>
      </c>
      <c r="L3773" s="5">
        <f t="shared" si="531"/>
        <v>0</v>
      </c>
      <c r="M3773" s="5">
        <f t="shared" si="532"/>
        <v>0</v>
      </c>
      <c r="N3773" s="6">
        <f t="shared" si="524"/>
        <v>0</v>
      </c>
      <c r="O3773" s="6">
        <f t="shared" si="527"/>
        <v>0</v>
      </c>
      <c r="P3773" s="6">
        <f>FORECAST(J3773,Inputs!$B$10:$B$18,Inputs!$A$10:$A$18)</f>
        <v>33.484505034764481</v>
      </c>
      <c r="Q3773" s="6">
        <f>IF(Inputs!$D$10="Yes",IF('Hourly Calcs'!P3773&gt;'Hourly Calcs'!K3773,'Hourly Calcs'!O3773,N3773+O3773),N3773+O3773)</f>
        <v>0</v>
      </c>
      <c r="R3773" s="12">
        <f t="shared" si="528"/>
        <v>0</v>
      </c>
      <c r="S3773" s="1">
        <f>IF(AND(A3773&gt;=5,A3773&lt;=9),INDEX(Demand!$C$3:$C$26,C3773),INDEX(Demand!$B$3:$B$26,C3773))</f>
        <v>700</v>
      </c>
      <c r="T3773" s="7">
        <f t="shared" si="529"/>
        <v>0</v>
      </c>
      <c r="U3773" s="7">
        <f t="shared" si="530"/>
        <v>0</v>
      </c>
    </row>
    <row r="3774" spans="1:21" x14ac:dyDescent="0.2">
      <c r="A3774" s="1">
        <v>6</v>
      </c>
      <c r="B3774" s="1">
        <v>6</v>
      </c>
      <c r="C3774" s="1">
        <v>22</v>
      </c>
      <c r="D3774">
        <v>15.5</v>
      </c>
      <c r="E3774">
        <v>14.1</v>
      </c>
      <c r="F3774">
        <v>91</v>
      </c>
      <c r="G3774">
        <v>0</v>
      </c>
      <c r="H3774">
        <v>0</v>
      </c>
      <c r="I3774">
        <v>0</v>
      </c>
      <c r="J3774" s="4">
        <f t="shared" si="525"/>
        <v>329.02921493791155</v>
      </c>
      <c r="K3774" s="4">
        <f t="shared" si="526"/>
        <v>-10.857946865846245</v>
      </c>
      <c r="L3774" s="5">
        <f t="shared" si="531"/>
        <v>0</v>
      </c>
      <c r="M3774" s="5">
        <f t="shared" si="532"/>
        <v>0</v>
      </c>
      <c r="N3774" s="6">
        <f t="shared" si="524"/>
        <v>0</v>
      </c>
      <c r="O3774" s="6">
        <f t="shared" si="527"/>
        <v>0</v>
      </c>
      <c r="P3774" s="6">
        <f>FORECAST(J3774,Inputs!$B$10:$B$18,Inputs!$A$10:$A$18)</f>
        <v>33.602122360536214</v>
      </c>
      <c r="Q3774" s="6">
        <f>IF(Inputs!$D$10="Yes",IF('Hourly Calcs'!P3774&gt;'Hourly Calcs'!K3774,'Hourly Calcs'!O3774,N3774+O3774),N3774+O3774)</f>
        <v>0</v>
      </c>
      <c r="R3774" s="12">
        <f t="shared" si="528"/>
        <v>0</v>
      </c>
      <c r="S3774" s="1">
        <f>IF(AND(A3774&gt;=5,A3774&lt;=9),INDEX(Demand!$C$3:$C$26,C3774),INDEX(Demand!$B$3:$B$26,C3774))</f>
        <v>600</v>
      </c>
      <c r="T3774" s="7">
        <f t="shared" si="529"/>
        <v>0</v>
      </c>
      <c r="U3774" s="7">
        <f t="shared" si="530"/>
        <v>0</v>
      </c>
    </row>
    <row r="3775" spans="1:21" x14ac:dyDescent="0.2">
      <c r="A3775" s="1">
        <v>6</v>
      </c>
      <c r="B3775" s="1">
        <v>6</v>
      </c>
      <c r="C3775" s="1">
        <v>23</v>
      </c>
      <c r="D3775">
        <v>15.6</v>
      </c>
      <c r="E3775">
        <v>14.5</v>
      </c>
      <c r="F3775">
        <v>93</v>
      </c>
      <c r="G3775">
        <v>0</v>
      </c>
      <c r="H3775">
        <v>0</v>
      </c>
      <c r="I3775">
        <v>0</v>
      </c>
      <c r="J3775" s="4">
        <f t="shared" si="525"/>
        <v>342.64182968067024</v>
      </c>
      <c r="K3775" s="4">
        <f t="shared" si="526"/>
        <v>-14.749683069766704</v>
      </c>
      <c r="L3775" s="5">
        <f t="shared" si="531"/>
        <v>0</v>
      </c>
      <c r="M3775" s="5">
        <f t="shared" si="532"/>
        <v>0</v>
      </c>
      <c r="N3775" s="6">
        <f t="shared" si="524"/>
        <v>0</v>
      </c>
      <c r="O3775" s="6">
        <f t="shared" si="527"/>
        <v>0</v>
      </c>
      <c r="P3775" s="6">
        <f>FORECAST(J3775,Inputs!$B$10:$B$18,Inputs!$A$10:$A$18)</f>
        <v>33.728165089635837</v>
      </c>
      <c r="Q3775" s="6">
        <f>IF(Inputs!$D$10="Yes",IF('Hourly Calcs'!P3775&gt;'Hourly Calcs'!K3775,'Hourly Calcs'!O3775,N3775+O3775),N3775+O3775)</f>
        <v>0</v>
      </c>
      <c r="R3775" s="12">
        <f t="shared" si="528"/>
        <v>0</v>
      </c>
      <c r="S3775" s="1">
        <f>IF(AND(A3775&gt;=5,A3775&lt;=9),INDEX(Demand!$C$3:$C$26,C3775),INDEX(Demand!$B$3:$B$26,C3775))</f>
        <v>500</v>
      </c>
      <c r="T3775" s="7">
        <f t="shared" si="529"/>
        <v>0</v>
      </c>
      <c r="U3775" s="7">
        <f t="shared" si="530"/>
        <v>0</v>
      </c>
    </row>
    <row r="3776" spans="1:21" x14ac:dyDescent="0.2">
      <c r="A3776" s="1">
        <v>6</v>
      </c>
      <c r="B3776" s="1">
        <v>6</v>
      </c>
      <c r="C3776" s="1">
        <v>24</v>
      </c>
      <c r="D3776">
        <v>16.100000000000001</v>
      </c>
      <c r="E3776">
        <v>15.1</v>
      </c>
      <c r="F3776">
        <v>94</v>
      </c>
      <c r="G3776">
        <v>0</v>
      </c>
      <c r="H3776">
        <v>0</v>
      </c>
      <c r="I3776">
        <v>0</v>
      </c>
      <c r="J3776" s="4">
        <f t="shared" si="525"/>
        <v>356.89251035502946</v>
      </c>
      <c r="K3776" s="4">
        <f t="shared" si="526"/>
        <v>-16.435806683653169</v>
      </c>
      <c r="L3776" s="5">
        <f t="shared" si="531"/>
        <v>0</v>
      </c>
      <c r="M3776" s="5">
        <f t="shared" si="532"/>
        <v>0</v>
      </c>
      <c r="N3776" s="6">
        <f t="shared" si="524"/>
        <v>0</v>
      </c>
      <c r="O3776" s="6">
        <f t="shared" si="527"/>
        <v>0</v>
      </c>
      <c r="P3776" s="6">
        <f>FORECAST(J3776,Inputs!$B$10:$B$18,Inputs!$A$10:$A$18)</f>
        <v>33.860115836620643</v>
      </c>
      <c r="Q3776" s="6">
        <f>IF(Inputs!$D$10="Yes",IF('Hourly Calcs'!P3776&gt;'Hourly Calcs'!K3776,'Hourly Calcs'!O3776,N3776+O3776),N3776+O3776)</f>
        <v>0</v>
      </c>
      <c r="R3776" s="12">
        <f t="shared" si="528"/>
        <v>0</v>
      </c>
      <c r="S3776" s="1">
        <f>IF(AND(A3776&gt;=5,A3776&lt;=9),INDEX(Demand!$C$3:$C$26,C3776),INDEX(Demand!$B$3:$B$26,C3776))</f>
        <v>400</v>
      </c>
      <c r="T3776" s="7">
        <f t="shared" si="529"/>
        <v>0</v>
      </c>
      <c r="U3776" s="7">
        <f t="shared" si="530"/>
        <v>0</v>
      </c>
    </row>
    <row r="3777" spans="1:21" x14ac:dyDescent="0.2">
      <c r="A3777" s="1">
        <v>6</v>
      </c>
      <c r="B3777" s="1">
        <v>7</v>
      </c>
      <c r="C3777" s="1">
        <v>1</v>
      </c>
      <c r="D3777">
        <v>16.8</v>
      </c>
      <c r="E3777">
        <v>15.8</v>
      </c>
      <c r="F3777">
        <v>94</v>
      </c>
      <c r="G3777">
        <v>0</v>
      </c>
      <c r="H3777">
        <v>0</v>
      </c>
      <c r="I3777">
        <v>0</v>
      </c>
      <c r="J3777" s="4">
        <f t="shared" si="525"/>
        <v>11.267703605400072</v>
      </c>
      <c r="K3777" s="4">
        <f t="shared" si="526"/>
        <v>-15.75488055278646</v>
      </c>
      <c r="L3777" s="5">
        <f t="shared" si="531"/>
        <v>0</v>
      </c>
      <c r="M3777" s="5">
        <f t="shared" si="532"/>
        <v>0</v>
      </c>
      <c r="N3777" s="6">
        <f t="shared" si="524"/>
        <v>0</v>
      </c>
      <c r="O3777" s="6">
        <f t="shared" si="527"/>
        <v>0</v>
      </c>
      <c r="P3777" s="6">
        <f>FORECAST(J3777,Inputs!$B$10:$B$18,Inputs!$A$10:$A$18)</f>
        <v>30.659886144494443</v>
      </c>
      <c r="Q3777" s="6">
        <f>IF(Inputs!$D$10="Yes",IF('Hourly Calcs'!P3777&gt;'Hourly Calcs'!K3777,'Hourly Calcs'!O3777,N3777+O3777),N3777+O3777)</f>
        <v>0</v>
      </c>
      <c r="R3777" s="12">
        <f t="shared" si="528"/>
        <v>0</v>
      </c>
      <c r="S3777" s="1">
        <f>IF(AND(A3777&gt;=5,A3777&lt;=9),INDEX(Demand!$C$3:$C$26,C3777),INDEX(Demand!$B$3:$B$26,C3777))</f>
        <v>350</v>
      </c>
      <c r="T3777" s="7">
        <f t="shared" si="529"/>
        <v>0</v>
      </c>
      <c r="U3777" s="7">
        <f t="shared" si="530"/>
        <v>0</v>
      </c>
    </row>
    <row r="3778" spans="1:21" x14ac:dyDescent="0.2">
      <c r="A3778" s="1">
        <v>6</v>
      </c>
      <c r="B3778" s="1">
        <v>7</v>
      </c>
      <c r="C3778" s="1">
        <v>2</v>
      </c>
      <c r="D3778">
        <v>16.899999999999999</v>
      </c>
      <c r="E3778">
        <v>16.2</v>
      </c>
      <c r="F3778">
        <v>96</v>
      </c>
      <c r="G3778">
        <v>0</v>
      </c>
      <c r="H3778">
        <v>0</v>
      </c>
      <c r="I3778">
        <v>0</v>
      </c>
      <c r="J3778" s="4">
        <f t="shared" si="525"/>
        <v>25.202110024548205</v>
      </c>
      <c r="K3778" s="4">
        <f t="shared" si="526"/>
        <v>-12.773774029473969</v>
      </c>
      <c r="L3778" s="5">
        <f t="shared" si="531"/>
        <v>0</v>
      </c>
      <c r="M3778" s="5">
        <f t="shared" si="532"/>
        <v>0</v>
      </c>
      <c r="N3778" s="6">
        <f t="shared" si="524"/>
        <v>0</v>
      </c>
      <c r="O3778" s="6">
        <f t="shared" si="527"/>
        <v>0</v>
      </c>
      <c r="P3778" s="6">
        <f>FORECAST(J3778,Inputs!$B$10:$B$18,Inputs!$A$10:$A$18)</f>
        <v>30.78890842615322</v>
      </c>
      <c r="Q3778" s="6">
        <f>IF(Inputs!$D$10="Yes",IF('Hourly Calcs'!P3778&gt;'Hourly Calcs'!K3778,'Hourly Calcs'!O3778,N3778+O3778),N3778+O3778)</f>
        <v>0</v>
      </c>
      <c r="R3778" s="12">
        <f t="shared" si="528"/>
        <v>0</v>
      </c>
      <c r="S3778" s="1">
        <f>IF(AND(A3778&gt;=5,A3778&lt;=9),INDEX(Demand!$C$3:$C$26,C3778),INDEX(Demand!$B$3:$B$26,C3778))</f>
        <v>350</v>
      </c>
      <c r="T3778" s="7">
        <f t="shared" si="529"/>
        <v>0</v>
      </c>
      <c r="U3778" s="7">
        <f t="shared" si="530"/>
        <v>0</v>
      </c>
    </row>
    <row r="3779" spans="1:21" x14ac:dyDescent="0.2">
      <c r="A3779" s="1">
        <v>6</v>
      </c>
      <c r="B3779" s="1">
        <v>7</v>
      </c>
      <c r="C3779" s="1">
        <v>3</v>
      </c>
      <c r="D3779">
        <v>16.899999999999999</v>
      </c>
      <c r="E3779">
        <v>16.2</v>
      </c>
      <c r="F3779">
        <v>96</v>
      </c>
      <c r="G3779">
        <v>0</v>
      </c>
      <c r="H3779">
        <v>0</v>
      </c>
      <c r="I3779">
        <v>0</v>
      </c>
      <c r="J3779" s="4">
        <f t="shared" si="525"/>
        <v>38.306061737449284</v>
      </c>
      <c r="K3779" s="4">
        <f t="shared" si="526"/>
        <v>-7.7571210024051709</v>
      </c>
      <c r="L3779" s="5">
        <f t="shared" si="531"/>
        <v>0</v>
      </c>
      <c r="M3779" s="5">
        <f t="shared" si="532"/>
        <v>0</v>
      </c>
      <c r="N3779" s="6">
        <f t="shared" si="524"/>
        <v>0</v>
      </c>
      <c r="O3779" s="6">
        <f t="shared" si="527"/>
        <v>0</v>
      </c>
      <c r="P3779" s="6">
        <f>FORECAST(J3779,Inputs!$B$10:$B$18,Inputs!$A$10:$A$18)</f>
        <v>30.910241312383789</v>
      </c>
      <c r="Q3779" s="6">
        <f>IF(Inputs!$D$10="Yes",IF('Hourly Calcs'!P3779&gt;'Hourly Calcs'!K3779,'Hourly Calcs'!O3779,N3779+O3779),N3779+O3779)</f>
        <v>0</v>
      </c>
      <c r="R3779" s="12">
        <f t="shared" si="528"/>
        <v>0</v>
      </c>
      <c r="S3779" s="1">
        <f>IF(AND(A3779&gt;=5,A3779&lt;=9),INDEX(Demand!$C$3:$C$26,C3779),INDEX(Demand!$B$3:$B$26,C3779))</f>
        <v>350</v>
      </c>
      <c r="T3779" s="7">
        <f t="shared" si="529"/>
        <v>0</v>
      </c>
      <c r="U3779" s="7">
        <f t="shared" si="530"/>
        <v>0</v>
      </c>
    </row>
    <row r="3780" spans="1:21" x14ac:dyDescent="0.2">
      <c r="A3780" s="1">
        <v>6</v>
      </c>
      <c r="B3780" s="1">
        <v>7</v>
      </c>
      <c r="C3780" s="1">
        <v>4</v>
      </c>
      <c r="D3780">
        <v>17.600000000000001</v>
      </c>
      <c r="E3780">
        <v>16.8</v>
      </c>
      <c r="F3780">
        <v>95</v>
      </c>
      <c r="G3780">
        <v>0</v>
      </c>
      <c r="H3780">
        <v>0</v>
      </c>
      <c r="I3780">
        <v>0</v>
      </c>
      <c r="J3780" s="4">
        <f t="shared" si="525"/>
        <v>50.473494893732322</v>
      </c>
      <c r="K3780" s="4">
        <f t="shared" si="526"/>
        <v>-0.87300815233787432</v>
      </c>
      <c r="L3780" s="5">
        <f t="shared" si="531"/>
        <v>0</v>
      </c>
      <c r="M3780" s="5">
        <f t="shared" si="532"/>
        <v>0</v>
      </c>
      <c r="N3780" s="6">
        <f t="shared" si="524"/>
        <v>0</v>
      </c>
      <c r="O3780" s="6">
        <f t="shared" si="527"/>
        <v>0</v>
      </c>
      <c r="P3780" s="6">
        <f>FORECAST(J3780,Inputs!$B$10:$B$18,Inputs!$A$10:$A$18)</f>
        <v>31.02290273049752</v>
      </c>
      <c r="Q3780" s="6">
        <f>IF(Inputs!$D$10="Yes",IF('Hourly Calcs'!P3780&gt;'Hourly Calcs'!K3780,'Hourly Calcs'!O3780,N3780+O3780),N3780+O3780)</f>
        <v>0</v>
      </c>
      <c r="R3780" s="12">
        <f t="shared" si="528"/>
        <v>0</v>
      </c>
      <c r="S3780" s="1">
        <f>IF(AND(A3780&gt;=5,A3780&lt;=9),INDEX(Demand!$C$3:$C$26,C3780),INDEX(Demand!$B$3:$B$26,C3780))</f>
        <v>350</v>
      </c>
      <c r="T3780" s="7">
        <f t="shared" si="529"/>
        <v>0</v>
      </c>
      <c r="U3780" s="7">
        <f t="shared" si="530"/>
        <v>0</v>
      </c>
    </row>
    <row r="3781" spans="1:21" x14ac:dyDescent="0.2">
      <c r="A3781" s="1">
        <v>6</v>
      </c>
      <c r="B3781" s="1">
        <v>7</v>
      </c>
      <c r="C3781" s="1">
        <v>5</v>
      </c>
      <c r="D3781">
        <v>17.5</v>
      </c>
      <c r="E3781">
        <v>17</v>
      </c>
      <c r="F3781">
        <v>97</v>
      </c>
      <c r="G3781">
        <v>9</v>
      </c>
      <c r="H3781">
        <v>0</v>
      </c>
      <c r="I3781">
        <v>9</v>
      </c>
      <c r="J3781" s="4">
        <f t="shared" si="525"/>
        <v>61.851869507862347</v>
      </c>
      <c r="K3781" s="4">
        <f t="shared" si="526"/>
        <v>6.8484467449365098</v>
      </c>
      <c r="L3781" s="5">
        <f t="shared" si="531"/>
        <v>0</v>
      </c>
      <c r="M3781" s="5">
        <f t="shared" si="532"/>
        <v>27.15155325506349</v>
      </c>
      <c r="N3781" s="6">
        <f t="shared" si="524"/>
        <v>0</v>
      </c>
      <c r="O3781" s="6">
        <f t="shared" si="527"/>
        <v>8.2306690764976871</v>
      </c>
      <c r="P3781" s="6">
        <f>FORECAST(J3781,Inputs!$B$10:$B$18,Inputs!$A$10:$A$18)</f>
        <v>31.128258050998724</v>
      </c>
      <c r="Q3781" s="6">
        <f>IF(Inputs!$D$10="Yes",IF('Hourly Calcs'!P3781&gt;'Hourly Calcs'!K3781,'Hourly Calcs'!O3781,N3781+O3781),N3781+O3781)</f>
        <v>8.2306690764976871</v>
      </c>
      <c r="R3781" s="12">
        <f t="shared" si="528"/>
        <v>39.11213945151701</v>
      </c>
      <c r="S3781" s="1">
        <f>IF(AND(A3781&gt;=5,A3781&lt;=9),INDEX(Demand!$C$3:$C$26,C3781),INDEX(Demand!$B$3:$B$26,C3781))</f>
        <v>350</v>
      </c>
      <c r="T3781" s="7">
        <f t="shared" si="529"/>
        <v>39.11213945151701</v>
      </c>
      <c r="U3781" s="7">
        <f t="shared" si="530"/>
        <v>0</v>
      </c>
    </row>
    <row r="3782" spans="1:21" x14ac:dyDescent="0.2">
      <c r="A3782" s="1">
        <v>6</v>
      </c>
      <c r="B3782" s="1">
        <v>7</v>
      </c>
      <c r="C3782" s="1">
        <v>6</v>
      </c>
      <c r="D3782">
        <v>15.9</v>
      </c>
      <c r="E3782">
        <v>14.8</v>
      </c>
      <c r="F3782">
        <v>93</v>
      </c>
      <c r="G3782">
        <v>50</v>
      </c>
      <c r="H3782">
        <v>0</v>
      </c>
      <c r="I3782">
        <v>50</v>
      </c>
      <c r="J3782" s="4">
        <f t="shared" si="525"/>
        <v>72.768287198750954</v>
      </c>
      <c r="K3782" s="4">
        <f t="shared" si="526"/>
        <v>15.529585975461643</v>
      </c>
      <c r="L3782" s="5">
        <f t="shared" si="531"/>
        <v>0</v>
      </c>
      <c r="M3782" s="5">
        <f t="shared" si="532"/>
        <v>18.470414024538357</v>
      </c>
      <c r="N3782" s="6">
        <f t="shared" si="524"/>
        <v>0</v>
      </c>
      <c r="O3782" s="6">
        <f t="shared" si="527"/>
        <v>45.72593931387604</v>
      </c>
      <c r="P3782" s="6">
        <f>FORECAST(J3782,Inputs!$B$10:$B$18,Inputs!$A$10:$A$18)</f>
        <v>31.229335992581024</v>
      </c>
      <c r="Q3782" s="6">
        <f>IF(Inputs!$D$10="Yes",IF('Hourly Calcs'!P3782&gt;'Hourly Calcs'!K3782,'Hourly Calcs'!O3782,N3782+O3782),N3782+O3782)</f>
        <v>45.72593931387604</v>
      </c>
      <c r="R3782" s="12">
        <f t="shared" si="528"/>
        <v>217.28966361953894</v>
      </c>
      <c r="S3782" s="1">
        <f>IF(AND(A3782&gt;=5,A3782&lt;=9),INDEX(Demand!$C$3:$C$26,C3782),INDEX(Demand!$B$3:$B$26,C3782))</f>
        <v>350</v>
      </c>
      <c r="T3782" s="7">
        <f t="shared" si="529"/>
        <v>217.28966361953894</v>
      </c>
      <c r="U3782" s="7">
        <f t="shared" si="530"/>
        <v>0</v>
      </c>
    </row>
    <row r="3783" spans="1:21" x14ac:dyDescent="0.2">
      <c r="A3783" s="1">
        <v>6</v>
      </c>
      <c r="B3783" s="1">
        <v>7</v>
      </c>
      <c r="C3783" s="1">
        <v>7</v>
      </c>
      <c r="D3783">
        <v>15.8</v>
      </c>
      <c r="E3783">
        <v>14.9</v>
      </c>
      <c r="F3783">
        <v>94</v>
      </c>
      <c r="G3783">
        <v>206</v>
      </c>
      <c r="H3783">
        <v>179</v>
      </c>
      <c r="I3783">
        <v>143</v>
      </c>
      <c r="J3783" s="4">
        <f t="shared" si="525"/>
        <v>83.693616698617916</v>
      </c>
      <c r="K3783" s="4">
        <f t="shared" si="526"/>
        <v>24.78884538266469</v>
      </c>
      <c r="L3783" s="5">
        <f t="shared" si="531"/>
        <v>81.306383301382084</v>
      </c>
      <c r="M3783" s="5">
        <f t="shared" si="532"/>
        <v>9.2111546173353105</v>
      </c>
      <c r="N3783" s="6">
        <f t="shared" si="524"/>
        <v>75.954969750124462</v>
      </c>
      <c r="O3783" s="6">
        <f t="shared" si="527"/>
        <v>130.77618643768548</v>
      </c>
      <c r="P3783" s="6">
        <f>FORECAST(J3783,Inputs!$B$10:$B$18,Inputs!$A$10:$A$18)</f>
        <v>31.330496450913127</v>
      </c>
      <c r="Q3783" s="6">
        <f>IF(Inputs!$D$10="Yes",IF('Hourly Calcs'!P3783&gt;'Hourly Calcs'!K3783,'Hourly Calcs'!O3783,N3783+O3783),N3783+O3783)</f>
        <v>130.77618643768548</v>
      </c>
      <c r="R3783" s="12">
        <f t="shared" si="528"/>
        <v>621.44843795188137</v>
      </c>
      <c r="S3783" s="1">
        <f>IF(AND(A3783&gt;=5,A3783&lt;=9),INDEX(Demand!$C$3:$C$26,C3783),INDEX(Demand!$B$3:$B$26,C3783))</f>
        <v>350</v>
      </c>
      <c r="T3783" s="7">
        <f t="shared" si="529"/>
        <v>350</v>
      </c>
      <c r="U3783" s="7">
        <f t="shared" si="530"/>
        <v>271.44843795188137</v>
      </c>
    </row>
    <row r="3784" spans="1:21" x14ac:dyDescent="0.2">
      <c r="A3784" s="1">
        <v>6</v>
      </c>
      <c r="B3784" s="1">
        <v>7</v>
      </c>
      <c r="C3784" s="1">
        <v>8</v>
      </c>
      <c r="D3784">
        <v>16.7</v>
      </c>
      <c r="E3784">
        <v>15.8</v>
      </c>
      <c r="F3784">
        <v>94</v>
      </c>
      <c r="G3784">
        <v>364</v>
      </c>
      <c r="H3784">
        <v>315</v>
      </c>
      <c r="I3784">
        <v>205</v>
      </c>
      <c r="J3784" s="4">
        <f t="shared" si="525"/>
        <v>95.280059663885424</v>
      </c>
      <c r="K3784" s="4">
        <f t="shared" si="526"/>
        <v>34.257290749922134</v>
      </c>
      <c r="L3784" s="5">
        <f t="shared" si="531"/>
        <v>69.719940336114576</v>
      </c>
      <c r="M3784" s="5">
        <f t="shared" si="532"/>
        <v>0.25729074992213441</v>
      </c>
      <c r="N3784" s="6">
        <f t="shared" si="524"/>
        <v>197.4642205949618</v>
      </c>
      <c r="O3784" s="6">
        <f t="shared" si="527"/>
        <v>187.47635118689178</v>
      </c>
      <c r="P3784" s="6">
        <f>FORECAST(J3784,Inputs!$B$10:$B$18,Inputs!$A$10:$A$18)</f>
        <v>31.43777833022116</v>
      </c>
      <c r="Q3784" s="6">
        <f>IF(Inputs!$D$10="Yes",IF('Hourly Calcs'!P3784&gt;'Hourly Calcs'!K3784,'Hourly Calcs'!O3784,N3784+O3784),N3784+O3784)</f>
        <v>384.94057178185358</v>
      </c>
      <c r="R3784" s="12">
        <f t="shared" si="528"/>
        <v>1829.2375971073682</v>
      </c>
      <c r="S3784" s="1">
        <f>IF(AND(A3784&gt;=5,A3784&lt;=9),INDEX(Demand!$C$3:$C$26,C3784),INDEX(Demand!$B$3:$B$26,C3784))</f>
        <v>350</v>
      </c>
      <c r="T3784" s="7">
        <f t="shared" si="529"/>
        <v>350</v>
      </c>
      <c r="U3784" s="7">
        <f t="shared" si="530"/>
        <v>1479.2375971073682</v>
      </c>
    </row>
    <row r="3785" spans="1:21" x14ac:dyDescent="0.2">
      <c r="A3785" s="1">
        <v>6</v>
      </c>
      <c r="B3785" s="1">
        <v>7</v>
      </c>
      <c r="C3785" s="1">
        <v>9</v>
      </c>
      <c r="D3785">
        <v>20.2</v>
      </c>
      <c r="E3785">
        <v>18</v>
      </c>
      <c r="F3785">
        <v>87</v>
      </c>
      <c r="G3785">
        <v>563</v>
      </c>
      <c r="H3785">
        <v>600</v>
      </c>
      <c r="I3785">
        <v>177</v>
      </c>
      <c r="J3785" s="4">
        <f t="shared" si="525"/>
        <v>108.49146841888108</v>
      </c>
      <c r="K3785" s="4">
        <f t="shared" si="526"/>
        <v>43.529207895676699</v>
      </c>
      <c r="L3785" s="5">
        <f t="shared" si="531"/>
        <v>56.508531581118916</v>
      </c>
      <c r="M3785" s="5">
        <f t="shared" si="532"/>
        <v>9.5292078956766986</v>
      </c>
      <c r="N3785" s="6">
        <f t="shared" ref="N3785:N3848" si="533">H3785*MAX(0,COS(2*ASIN(SQRT(SIN(RADIANS($B$4))^2+COS(RADIANS($K3785))^2-2*SIN(RADIANS($B$4))*COS(RADIANS($K3785))*COS(RADIANS($J3785-$B$5))+(SIN(RADIANS($K3785))-COS(RADIANS($B$4)))^2)/2)))</f>
        <v>476.81916808626846</v>
      </c>
      <c r="O3785" s="6">
        <f t="shared" si="527"/>
        <v>161.86982517112119</v>
      </c>
      <c r="P3785" s="6">
        <f>FORECAST(J3785,Inputs!$B$10:$B$18,Inputs!$A$10:$A$18)</f>
        <v>31.560106189063713</v>
      </c>
      <c r="Q3785" s="6">
        <f>IF(Inputs!$D$10="Yes",IF('Hourly Calcs'!P3785&gt;'Hourly Calcs'!K3785,'Hourly Calcs'!O3785,N3785+O3785),N3785+O3785)</f>
        <v>638.68899325738971</v>
      </c>
      <c r="R3785" s="12">
        <f t="shared" si="528"/>
        <v>3035.0500959591159</v>
      </c>
      <c r="S3785" s="1">
        <f>IF(AND(A3785&gt;=5,A3785&lt;=9),INDEX(Demand!$C$3:$C$26,C3785),INDEX(Demand!$B$3:$B$26,C3785))</f>
        <v>350</v>
      </c>
      <c r="T3785" s="7">
        <f t="shared" si="529"/>
        <v>350</v>
      </c>
      <c r="U3785" s="7">
        <f t="shared" si="530"/>
        <v>2685.0500959591159</v>
      </c>
    </row>
    <row r="3786" spans="1:21" x14ac:dyDescent="0.2">
      <c r="A3786" s="1">
        <v>6</v>
      </c>
      <c r="B3786" s="1">
        <v>7</v>
      </c>
      <c r="C3786" s="1">
        <v>10</v>
      </c>
      <c r="D3786">
        <v>21</v>
      </c>
      <c r="E3786">
        <v>18.399999999999999</v>
      </c>
      <c r="F3786">
        <v>85</v>
      </c>
      <c r="G3786">
        <v>432</v>
      </c>
      <c r="H3786">
        <v>109</v>
      </c>
      <c r="I3786">
        <v>349</v>
      </c>
      <c r="J3786" s="4">
        <f t="shared" ref="J3786:J3849" si="534">solarazimuth($B$2,$B$3,$B$1,A3786,B3786,C3786,0,0,0,0)</f>
        <v>124.81895689795832</v>
      </c>
      <c r="K3786" s="4">
        <f t="shared" ref="K3786:K3849" si="535">solarelevation($B$2,$B$3,$B$1,A3786,B3786,C3786,0,0,0,0)</f>
        <v>52.008789788430342</v>
      </c>
      <c r="L3786" s="5">
        <f t="shared" si="531"/>
        <v>40.181043102041684</v>
      </c>
      <c r="M3786" s="5">
        <f t="shared" si="532"/>
        <v>18.008789788430342</v>
      </c>
      <c r="N3786" s="6">
        <f t="shared" si="533"/>
        <v>99.881651519762244</v>
      </c>
      <c r="O3786" s="6">
        <f t="shared" ref="O3786:O3849" si="536">$I3786*(1+COS(RADIANS($B$4)))/2</f>
        <v>319.16705641085474</v>
      </c>
      <c r="P3786" s="6">
        <f>FORECAST(J3786,Inputs!$B$10:$B$18,Inputs!$A$10:$A$18)</f>
        <v>31.711286637944056</v>
      </c>
      <c r="Q3786" s="6">
        <f>IF(Inputs!$D$10="Yes",IF('Hourly Calcs'!P3786&gt;'Hourly Calcs'!K3786,'Hourly Calcs'!O3786,N3786+O3786),N3786+O3786)</f>
        <v>419.04870793061696</v>
      </c>
      <c r="R3786" s="12">
        <f t="shared" ref="R3786:R3849" si="537">$B$6*$E$1*Q3786</f>
        <v>1991.3194600862917</v>
      </c>
      <c r="S3786" s="1">
        <f>IF(AND(A3786&gt;=5,A3786&lt;=9),INDEX(Demand!$C$3:$C$26,C3786),INDEX(Demand!$B$3:$B$26,C3786))</f>
        <v>600</v>
      </c>
      <c r="T3786" s="7">
        <f t="shared" ref="T3786:T3849" si="538">S3786-MAX(0,S3786-R3786)</f>
        <v>600</v>
      </c>
      <c r="U3786" s="7">
        <f t="shared" ref="U3786:U3849" si="539">MAX(0,R3786-S3786)</f>
        <v>1391.3194600862917</v>
      </c>
    </row>
    <row r="3787" spans="1:21" x14ac:dyDescent="0.2">
      <c r="A3787" s="1">
        <v>6</v>
      </c>
      <c r="B3787" s="1">
        <v>7</v>
      </c>
      <c r="C3787" s="1">
        <v>11</v>
      </c>
      <c r="D3787">
        <v>22.9</v>
      </c>
      <c r="E3787">
        <v>19.5</v>
      </c>
      <c r="F3787">
        <v>81</v>
      </c>
      <c r="G3787">
        <v>651</v>
      </c>
      <c r="H3787">
        <v>322</v>
      </c>
      <c r="I3787">
        <v>379</v>
      </c>
      <c r="J3787" s="4">
        <f t="shared" si="534"/>
        <v>146.26899659357125</v>
      </c>
      <c r="K3787" s="4">
        <f t="shared" si="535"/>
        <v>58.678939874834505</v>
      </c>
      <c r="L3787" s="5">
        <f t="shared" si="531"/>
        <v>18.731003406428755</v>
      </c>
      <c r="M3787" s="5">
        <f t="shared" si="532"/>
        <v>24.678939874834505</v>
      </c>
      <c r="N3787" s="6">
        <f t="shared" si="533"/>
        <v>316.69065955797305</v>
      </c>
      <c r="O3787" s="6">
        <f t="shared" si="536"/>
        <v>346.60261999918038</v>
      </c>
      <c r="P3787" s="6">
        <f>FORECAST(J3787,Inputs!$B$10:$B$18,Inputs!$A$10:$A$18)</f>
        <v>31.909898116607138</v>
      </c>
      <c r="Q3787" s="6">
        <f>IF(Inputs!$D$10="Yes",IF('Hourly Calcs'!P3787&gt;'Hourly Calcs'!K3787,'Hourly Calcs'!O3787,N3787+O3787),N3787+O3787)</f>
        <v>663.29327955715348</v>
      </c>
      <c r="R3787" s="12">
        <f t="shared" si="537"/>
        <v>3151.9696644555934</v>
      </c>
      <c r="S3787" s="1">
        <f>IF(AND(A3787&gt;=5,A3787&lt;=9),INDEX(Demand!$C$3:$C$26,C3787),INDEX(Demand!$B$3:$B$26,C3787))</f>
        <v>600</v>
      </c>
      <c r="T3787" s="7">
        <f t="shared" si="538"/>
        <v>600</v>
      </c>
      <c r="U3787" s="7">
        <f t="shared" si="539"/>
        <v>2551.9696644555934</v>
      </c>
    </row>
    <row r="3788" spans="1:21" x14ac:dyDescent="0.2">
      <c r="A3788" s="1">
        <v>6</v>
      </c>
      <c r="B3788" s="1">
        <v>7</v>
      </c>
      <c r="C3788" s="1">
        <v>12</v>
      </c>
      <c r="D3788">
        <v>23.6</v>
      </c>
      <c r="E3788">
        <v>20.5</v>
      </c>
      <c r="F3788">
        <v>83</v>
      </c>
      <c r="G3788">
        <v>529</v>
      </c>
      <c r="H3788">
        <v>126</v>
      </c>
      <c r="I3788">
        <v>417</v>
      </c>
      <c r="J3788" s="4">
        <f t="shared" si="534"/>
        <v>173.60615814779024</v>
      </c>
      <c r="K3788" s="4">
        <f t="shared" si="535"/>
        <v>61.969933168979175</v>
      </c>
      <c r="L3788" s="5">
        <f t="shared" si="531"/>
        <v>8.6061581477902394</v>
      </c>
      <c r="M3788" s="5">
        <f t="shared" si="532"/>
        <v>27.969933168979175</v>
      </c>
      <c r="N3788" s="6">
        <f t="shared" si="533"/>
        <v>124.94383532018662</v>
      </c>
      <c r="O3788" s="6">
        <f t="shared" si="536"/>
        <v>381.35433387772616</v>
      </c>
      <c r="P3788" s="6">
        <f>FORECAST(J3788,Inputs!$B$10:$B$18,Inputs!$A$10:$A$18)</f>
        <v>32.16301998284991</v>
      </c>
      <c r="Q3788" s="6">
        <f>IF(Inputs!$D$10="Yes",IF('Hourly Calcs'!P3788&gt;'Hourly Calcs'!K3788,'Hourly Calcs'!O3788,N3788+O3788),N3788+O3788)</f>
        <v>506.29816919791278</v>
      </c>
      <c r="R3788" s="12">
        <f t="shared" si="537"/>
        <v>2405.9289000284816</v>
      </c>
      <c r="S3788" s="1">
        <f>IF(AND(A3788&gt;=5,A3788&lt;=9),INDEX(Demand!$C$3:$C$26,C3788),INDEX(Demand!$B$3:$B$26,C3788))</f>
        <v>600</v>
      </c>
      <c r="T3788" s="7">
        <f t="shared" si="538"/>
        <v>600</v>
      </c>
      <c r="U3788" s="7">
        <f t="shared" si="539"/>
        <v>1805.9289000284816</v>
      </c>
    </row>
    <row r="3789" spans="1:21" x14ac:dyDescent="0.2">
      <c r="A3789" s="1">
        <v>6</v>
      </c>
      <c r="B3789" s="1">
        <v>7</v>
      </c>
      <c r="C3789" s="1">
        <v>13</v>
      </c>
      <c r="D3789">
        <v>24.6</v>
      </c>
      <c r="E3789">
        <v>20.8</v>
      </c>
      <c r="F3789">
        <v>79</v>
      </c>
      <c r="G3789">
        <v>532</v>
      </c>
      <c r="H3789">
        <v>77</v>
      </c>
      <c r="I3789">
        <v>463</v>
      </c>
      <c r="J3789" s="4">
        <f t="shared" si="534"/>
        <v>202.48232128943701</v>
      </c>
      <c r="K3789" s="4">
        <f t="shared" si="535"/>
        <v>60.629957727294908</v>
      </c>
      <c r="L3789" s="5">
        <f t="shared" si="531"/>
        <v>37.48232128943701</v>
      </c>
      <c r="M3789" s="5">
        <f t="shared" si="532"/>
        <v>26.629957727294908</v>
      </c>
      <c r="N3789" s="6">
        <f t="shared" si="533"/>
        <v>72.388809302885832</v>
      </c>
      <c r="O3789" s="6">
        <f t="shared" si="536"/>
        <v>423.42219804649216</v>
      </c>
      <c r="P3789" s="6">
        <f>FORECAST(J3789,Inputs!$B$10:$B$18,Inputs!$A$10:$A$18)</f>
        <v>32.43039186379108</v>
      </c>
      <c r="Q3789" s="6">
        <f>IF(Inputs!$D$10="Yes",IF('Hourly Calcs'!P3789&gt;'Hourly Calcs'!K3789,'Hourly Calcs'!O3789,N3789+O3789),N3789+O3789)</f>
        <v>495.81100734937797</v>
      </c>
      <c r="R3789" s="12">
        <f t="shared" si="537"/>
        <v>2356.093906924244</v>
      </c>
      <c r="S3789" s="1">
        <f>IF(AND(A3789&gt;=5,A3789&lt;=9),INDEX(Demand!$C$3:$C$26,C3789),INDEX(Demand!$B$3:$B$26,C3789))</f>
        <v>600</v>
      </c>
      <c r="T3789" s="7">
        <f t="shared" si="538"/>
        <v>600</v>
      </c>
      <c r="U3789" s="7">
        <f t="shared" si="539"/>
        <v>1756.093906924244</v>
      </c>
    </row>
    <row r="3790" spans="1:21" x14ac:dyDescent="0.2">
      <c r="A3790" s="1">
        <v>6</v>
      </c>
      <c r="B3790" s="1">
        <v>7</v>
      </c>
      <c r="C3790" s="1">
        <v>14</v>
      </c>
      <c r="D3790">
        <v>25.8</v>
      </c>
      <c r="E3790">
        <v>19.3</v>
      </c>
      <c r="F3790">
        <v>67</v>
      </c>
      <c r="G3790">
        <v>827</v>
      </c>
      <c r="H3790">
        <v>685</v>
      </c>
      <c r="I3790">
        <v>241</v>
      </c>
      <c r="J3790" s="4">
        <f t="shared" si="534"/>
        <v>226.62580575996105</v>
      </c>
      <c r="K3790" s="4">
        <f t="shared" si="535"/>
        <v>55.219901937638035</v>
      </c>
      <c r="L3790" s="5">
        <f t="shared" si="531"/>
        <v>61.625805759961054</v>
      </c>
      <c r="M3790" s="5">
        <f t="shared" si="532"/>
        <v>21.219901937638035</v>
      </c>
      <c r="N3790" s="6">
        <f t="shared" si="533"/>
        <v>570.27333361448177</v>
      </c>
      <c r="O3790" s="6">
        <f t="shared" si="536"/>
        <v>220.39902749288251</v>
      </c>
      <c r="P3790" s="6">
        <f>FORECAST(J3790,Inputs!$B$10:$B$18,Inputs!$A$10:$A$18)</f>
        <v>32.653942645925561</v>
      </c>
      <c r="Q3790" s="6">
        <f>IF(Inputs!$D$10="Yes",IF('Hourly Calcs'!P3790&gt;'Hourly Calcs'!K3790,'Hourly Calcs'!O3790,N3790+O3790),N3790+O3790)</f>
        <v>790.67236110736428</v>
      </c>
      <c r="R3790" s="12">
        <f t="shared" si="537"/>
        <v>3757.2750599821948</v>
      </c>
      <c r="S3790" s="1">
        <f>IF(AND(A3790&gt;=5,A3790&lt;=9),INDEX(Demand!$C$3:$C$26,C3790),INDEX(Demand!$B$3:$B$26,C3790))</f>
        <v>600</v>
      </c>
      <c r="T3790" s="7">
        <f t="shared" si="538"/>
        <v>600</v>
      </c>
      <c r="U3790" s="7">
        <f t="shared" si="539"/>
        <v>3157.2750599821948</v>
      </c>
    </row>
    <row r="3791" spans="1:21" x14ac:dyDescent="0.2">
      <c r="A3791" s="1">
        <v>6</v>
      </c>
      <c r="B3791" s="1">
        <v>7</v>
      </c>
      <c r="C3791" s="1">
        <v>15</v>
      </c>
      <c r="D3791">
        <v>24.6</v>
      </c>
      <c r="E3791">
        <v>18.2</v>
      </c>
      <c r="F3791">
        <v>68</v>
      </c>
      <c r="G3791">
        <v>673</v>
      </c>
      <c r="H3791">
        <v>531</v>
      </c>
      <c r="I3791">
        <v>258</v>
      </c>
      <c r="J3791" s="4">
        <f t="shared" si="534"/>
        <v>244.93421739261731</v>
      </c>
      <c r="K3791" s="4">
        <f t="shared" si="535"/>
        <v>47.37133333769679</v>
      </c>
      <c r="L3791" s="5">
        <f t="shared" si="531"/>
        <v>79.934217392617313</v>
      </c>
      <c r="M3791" s="5">
        <f t="shared" si="532"/>
        <v>13.37133333769679</v>
      </c>
      <c r="N3791" s="6">
        <f t="shared" si="533"/>
        <v>359.04190837734336</v>
      </c>
      <c r="O3791" s="6">
        <f t="shared" si="536"/>
        <v>235.94584685960038</v>
      </c>
      <c r="P3791" s="6">
        <f>FORECAST(J3791,Inputs!$B$10:$B$18,Inputs!$A$10:$A$18)</f>
        <v>32.823464975857569</v>
      </c>
      <c r="Q3791" s="6">
        <f>IF(Inputs!$D$10="Yes",IF('Hourly Calcs'!P3791&gt;'Hourly Calcs'!K3791,'Hourly Calcs'!O3791,N3791+O3791),N3791+O3791)</f>
        <v>594.98775523694371</v>
      </c>
      <c r="R3791" s="12">
        <f t="shared" si="537"/>
        <v>2827.3818128859566</v>
      </c>
      <c r="S3791" s="1">
        <f>IF(AND(A3791&gt;=5,A3791&lt;=9),INDEX(Demand!$C$3:$C$26,C3791),INDEX(Demand!$B$3:$B$26,C3791))</f>
        <v>600</v>
      </c>
      <c r="T3791" s="7">
        <f t="shared" si="538"/>
        <v>600</v>
      </c>
      <c r="U3791" s="7">
        <f t="shared" si="539"/>
        <v>2227.3818128859566</v>
      </c>
    </row>
    <row r="3792" spans="1:21" x14ac:dyDescent="0.2">
      <c r="A3792" s="1">
        <v>6</v>
      </c>
      <c r="B3792" s="1">
        <v>7</v>
      </c>
      <c r="C3792" s="1">
        <v>16</v>
      </c>
      <c r="D3792">
        <v>23.5</v>
      </c>
      <c r="E3792">
        <v>18.2</v>
      </c>
      <c r="F3792">
        <v>72</v>
      </c>
      <c r="G3792">
        <v>550</v>
      </c>
      <c r="H3792">
        <v>502</v>
      </c>
      <c r="I3792">
        <v>212</v>
      </c>
      <c r="J3792" s="4">
        <f t="shared" si="534"/>
        <v>259.28217539605328</v>
      </c>
      <c r="K3792" s="4">
        <f t="shared" si="535"/>
        <v>38.356534188406066</v>
      </c>
      <c r="L3792" s="5">
        <f t="shared" si="531"/>
        <v>0</v>
      </c>
      <c r="M3792" s="5">
        <f t="shared" si="532"/>
        <v>4.3565341884060658</v>
      </c>
      <c r="N3792" s="6">
        <f t="shared" si="533"/>
        <v>241.82330815161689</v>
      </c>
      <c r="O3792" s="6">
        <f t="shared" si="536"/>
        <v>193.87798269083441</v>
      </c>
      <c r="P3792" s="6">
        <f>FORECAST(J3792,Inputs!$B$10:$B$18,Inputs!$A$10:$A$18)</f>
        <v>32.95631643885234</v>
      </c>
      <c r="Q3792" s="6">
        <f>IF(Inputs!$D$10="Yes",IF('Hourly Calcs'!P3792&gt;'Hourly Calcs'!K3792,'Hourly Calcs'!O3792,N3792+O3792),N3792+O3792)</f>
        <v>435.70129084245127</v>
      </c>
      <c r="R3792" s="12">
        <f t="shared" si="537"/>
        <v>2070.4525340833284</v>
      </c>
      <c r="S3792" s="1">
        <f>IF(AND(A3792&gt;=5,A3792&lt;=9),INDEX(Demand!$C$3:$C$26,C3792),INDEX(Demand!$B$3:$B$26,C3792))</f>
        <v>900</v>
      </c>
      <c r="T3792" s="7">
        <f t="shared" si="538"/>
        <v>900</v>
      </c>
      <c r="U3792" s="7">
        <f t="shared" si="539"/>
        <v>1170.4525340833284</v>
      </c>
    </row>
    <row r="3793" spans="1:21" x14ac:dyDescent="0.2">
      <c r="A3793" s="1">
        <v>6</v>
      </c>
      <c r="B3793" s="1">
        <v>7</v>
      </c>
      <c r="C3793" s="1">
        <v>17</v>
      </c>
      <c r="D3793">
        <v>21</v>
      </c>
      <c r="E3793">
        <v>17.100000000000001</v>
      </c>
      <c r="F3793">
        <v>78</v>
      </c>
      <c r="G3793">
        <v>268</v>
      </c>
      <c r="H3793">
        <v>83</v>
      </c>
      <c r="I3793">
        <v>223</v>
      </c>
      <c r="J3793" s="4">
        <f t="shared" si="534"/>
        <v>271.43394456913666</v>
      </c>
      <c r="K3793" s="4">
        <f t="shared" si="535"/>
        <v>28.921829763564411</v>
      </c>
      <c r="L3793" s="5">
        <f t="shared" si="531"/>
        <v>0</v>
      </c>
      <c r="M3793" s="5">
        <f t="shared" si="532"/>
        <v>5.0781702364355894</v>
      </c>
      <c r="N3793" s="6">
        <f t="shared" si="533"/>
        <v>21.784629958325645</v>
      </c>
      <c r="O3793" s="6">
        <f t="shared" si="536"/>
        <v>203.93768933988713</v>
      </c>
      <c r="P3793" s="6">
        <f>FORECAST(J3793,Inputs!$B$10:$B$18,Inputs!$A$10:$A$18)</f>
        <v>33.068832820084594</v>
      </c>
      <c r="Q3793" s="6">
        <f>IF(Inputs!$D$10="Yes",IF('Hourly Calcs'!P3793&gt;'Hourly Calcs'!K3793,'Hourly Calcs'!O3793,N3793+O3793),N3793+O3793)</f>
        <v>203.93768933988713</v>
      </c>
      <c r="R3793" s="12">
        <f t="shared" si="537"/>
        <v>969.11189974314357</v>
      </c>
      <c r="S3793" s="1">
        <f>IF(AND(A3793&gt;=5,A3793&lt;=9),INDEX(Demand!$C$3:$C$26,C3793),INDEX(Demand!$B$3:$B$26,C3793))</f>
        <v>900</v>
      </c>
      <c r="T3793" s="7">
        <f t="shared" si="538"/>
        <v>900</v>
      </c>
      <c r="U3793" s="7">
        <f t="shared" si="539"/>
        <v>69.111899743143567</v>
      </c>
    </row>
    <row r="3794" spans="1:21" x14ac:dyDescent="0.2">
      <c r="A3794" s="1">
        <v>6</v>
      </c>
      <c r="B3794" s="1">
        <v>7</v>
      </c>
      <c r="C3794" s="1">
        <v>18</v>
      </c>
      <c r="D3794">
        <v>22.2</v>
      </c>
      <c r="E3794">
        <v>17.5</v>
      </c>
      <c r="F3794">
        <v>75</v>
      </c>
      <c r="G3794">
        <v>162</v>
      </c>
      <c r="H3794">
        <v>42</v>
      </c>
      <c r="I3794">
        <v>146</v>
      </c>
      <c r="J3794" s="4">
        <f t="shared" si="534"/>
        <v>282.55479701981608</v>
      </c>
      <c r="K3794" s="4">
        <f t="shared" si="535"/>
        <v>19.533671043763434</v>
      </c>
      <c r="L3794" s="5">
        <f t="shared" si="531"/>
        <v>0</v>
      </c>
      <c r="M3794" s="5">
        <f t="shared" si="532"/>
        <v>14.466328956236566</v>
      </c>
      <c r="N3794" s="6">
        <f t="shared" si="533"/>
        <v>1.4030167602642778</v>
      </c>
      <c r="O3794" s="6">
        <f t="shared" si="536"/>
        <v>133.51974279651805</v>
      </c>
      <c r="P3794" s="6">
        <f>FORECAST(J3794,Inputs!$B$10:$B$18,Inputs!$A$10:$A$18)</f>
        <v>33.171803676109406</v>
      </c>
      <c r="Q3794" s="6">
        <f>IF(Inputs!$D$10="Yes",IF('Hourly Calcs'!P3794&gt;'Hourly Calcs'!K3794,'Hourly Calcs'!O3794,N3794+O3794),N3794+O3794)</f>
        <v>133.51974279651805</v>
      </c>
      <c r="R3794" s="12">
        <f t="shared" si="537"/>
        <v>634.48581776905371</v>
      </c>
      <c r="S3794" s="1">
        <f>IF(AND(A3794&gt;=5,A3794&lt;=9),INDEX(Demand!$C$3:$C$26,C3794),INDEX(Demand!$B$3:$B$26,C3794))</f>
        <v>900</v>
      </c>
      <c r="T3794" s="7">
        <f t="shared" si="538"/>
        <v>634.48581776905371</v>
      </c>
      <c r="U3794" s="7">
        <f t="shared" si="539"/>
        <v>0</v>
      </c>
    </row>
    <row r="3795" spans="1:21" x14ac:dyDescent="0.2">
      <c r="A3795" s="1">
        <v>6</v>
      </c>
      <c r="B3795" s="1">
        <v>7</v>
      </c>
      <c r="C3795" s="1">
        <v>19</v>
      </c>
      <c r="D3795">
        <v>22</v>
      </c>
      <c r="E3795">
        <v>18</v>
      </c>
      <c r="F3795">
        <v>78</v>
      </c>
      <c r="G3795">
        <v>68</v>
      </c>
      <c r="H3795">
        <v>0</v>
      </c>
      <c r="I3795">
        <v>68</v>
      </c>
      <c r="J3795" s="4">
        <f t="shared" si="534"/>
        <v>293.41020609190042</v>
      </c>
      <c r="K3795" s="4">
        <f t="shared" si="535"/>
        <v>10.559381413758473</v>
      </c>
      <c r="L3795" s="5">
        <f t="shared" si="531"/>
        <v>0</v>
      </c>
      <c r="M3795" s="5">
        <f t="shared" si="532"/>
        <v>23.440618586241527</v>
      </c>
      <c r="N3795" s="6">
        <f t="shared" si="533"/>
        <v>0</v>
      </c>
      <c r="O3795" s="6">
        <f t="shared" si="536"/>
        <v>62.187277466871414</v>
      </c>
      <c r="P3795" s="6">
        <f>FORECAST(J3795,Inputs!$B$10:$B$18,Inputs!$A$10:$A$18)</f>
        <v>33.272316723073146</v>
      </c>
      <c r="Q3795" s="6">
        <f>IF(Inputs!$D$10="Yes",IF('Hourly Calcs'!P3795&gt;'Hourly Calcs'!K3795,'Hourly Calcs'!O3795,N3795+O3795),N3795+O3795)</f>
        <v>62.187277466871414</v>
      </c>
      <c r="R3795" s="12">
        <f t="shared" si="537"/>
        <v>295.51394252257296</v>
      </c>
      <c r="S3795" s="1">
        <f>IF(AND(A3795&gt;=5,A3795&lt;=9),INDEX(Demand!$C$3:$C$26,C3795),INDEX(Demand!$B$3:$B$26,C3795))</f>
        <v>900</v>
      </c>
      <c r="T3795" s="7">
        <f t="shared" si="538"/>
        <v>295.51394252257296</v>
      </c>
      <c r="U3795" s="7">
        <f t="shared" si="539"/>
        <v>0</v>
      </c>
    </row>
    <row r="3796" spans="1:21" x14ac:dyDescent="0.2">
      <c r="A3796" s="1">
        <v>6</v>
      </c>
      <c r="B3796" s="1">
        <v>7</v>
      </c>
      <c r="C3796" s="1">
        <v>20</v>
      </c>
      <c r="D3796">
        <v>21</v>
      </c>
      <c r="E3796">
        <v>16.8</v>
      </c>
      <c r="F3796">
        <v>77</v>
      </c>
      <c r="G3796">
        <v>17</v>
      </c>
      <c r="H3796">
        <v>0</v>
      </c>
      <c r="I3796">
        <v>17</v>
      </c>
      <c r="J3796" s="4">
        <f t="shared" si="534"/>
        <v>304.53975354402161</v>
      </c>
      <c r="K3796" s="4">
        <f t="shared" si="535"/>
        <v>2.4548358486237305</v>
      </c>
      <c r="L3796" s="5">
        <f t="shared" si="531"/>
        <v>0</v>
      </c>
      <c r="M3796" s="5">
        <f t="shared" si="532"/>
        <v>31.54516415137627</v>
      </c>
      <c r="N3796" s="6">
        <f t="shared" si="533"/>
        <v>0</v>
      </c>
      <c r="O3796" s="6">
        <f t="shared" si="536"/>
        <v>15.546819366717854</v>
      </c>
      <c r="P3796" s="6">
        <f>FORECAST(J3796,Inputs!$B$10:$B$18,Inputs!$A$10:$A$18)</f>
        <v>33.375368088370571</v>
      </c>
      <c r="Q3796" s="6">
        <f>IF(Inputs!$D$10="Yes",IF('Hourly Calcs'!P3796&gt;'Hourly Calcs'!K3796,'Hourly Calcs'!O3796,N3796+O3796),N3796+O3796)</f>
        <v>15.546819366717854</v>
      </c>
      <c r="R3796" s="12">
        <f t="shared" si="537"/>
        <v>73.87848563064324</v>
      </c>
      <c r="S3796" s="1">
        <f>IF(AND(A3796&gt;=5,A3796&lt;=9),INDEX(Demand!$C$3:$C$26,C3796),INDEX(Demand!$B$3:$B$26,C3796))</f>
        <v>800</v>
      </c>
      <c r="T3796" s="7">
        <f t="shared" si="538"/>
        <v>73.87848563064324</v>
      </c>
      <c r="U3796" s="7">
        <f t="shared" si="539"/>
        <v>0</v>
      </c>
    </row>
    <row r="3797" spans="1:21" x14ac:dyDescent="0.2">
      <c r="A3797" s="1">
        <v>6</v>
      </c>
      <c r="B3797" s="1">
        <v>7</v>
      </c>
      <c r="C3797" s="1">
        <v>21</v>
      </c>
      <c r="D3797">
        <v>15.3</v>
      </c>
      <c r="E3797">
        <v>14.1</v>
      </c>
      <c r="F3797">
        <v>93</v>
      </c>
      <c r="G3797">
        <v>0</v>
      </c>
      <c r="H3797">
        <v>0</v>
      </c>
      <c r="I3797">
        <v>0</v>
      </c>
      <c r="J3797" s="4">
        <f t="shared" si="534"/>
        <v>316.3326868970322</v>
      </c>
      <c r="K3797" s="4">
        <f t="shared" si="535"/>
        <v>-4.9687924657716991</v>
      </c>
      <c r="L3797" s="5">
        <f t="shared" si="531"/>
        <v>0</v>
      </c>
      <c r="M3797" s="5">
        <f t="shared" si="532"/>
        <v>0</v>
      </c>
      <c r="N3797" s="6">
        <f t="shared" si="533"/>
        <v>0</v>
      </c>
      <c r="O3797" s="6">
        <f t="shared" si="536"/>
        <v>0</v>
      </c>
      <c r="P3797" s="6">
        <f>FORECAST(J3797,Inputs!$B$10:$B$18,Inputs!$A$10:$A$18)</f>
        <v>33.484561915713257</v>
      </c>
      <c r="Q3797" s="6">
        <f>IF(Inputs!$D$10="Yes",IF('Hourly Calcs'!P3797&gt;'Hourly Calcs'!K3797,'Hourly Calcs'!O3797,N3797+O3797),N3797+O3797)</f>
        <v>0</v>
      </c>
      <c r="R3797" s="12">
        <f t="shared" si="537"/>
        <v>0</v>
      </c>
      <c r="S3797" s="1">
        <f>IF(AND(A3797&gt;=5,A3797&lt;=9),INDEX(Demand!$C$3:$C$26,C3797),INDEX(Demand!$B$3:$B$26,C3797))</f>
        <v>700</v>
      </c>
      <c r="T3797" s="7">
        <f t="shared" si="538"/>
        <v>0</v>
      </c>
      <c r="U3797" s="7">
        <f t="shared" si="539"/>
        <v>0</v>
      </c>
    </row>
    <row r="3798" spans="1:21" x14ac:dyDescent="0.2">
      <c r="A3798" s="1">
        <v>6</v>
      </c>
      <c r="B3798" s="1">
        <v>7</v>
      </c>
      <c r="C3798" s="1">
        <v>22</v>
      </c>
      <c r="D3798">
        <v>13.4</v>
      </c>
      <c r="E3798">
        <v>13.2</v>
      </c>
      <c r="F3798">
        <v>99</v>
      </c>
      <c r="G3798">
        <v>0</v>
      </c>
      <c r="H3798">
        <v>0</v>
      </c>
      <c r="I3798">
        <v>0</v>
      </c>
      <c r="J3798" s="4">
        <f t="shared" si="534"/>
        <v>329.02138839937948</v>
      </c>
      <c r="K3798" s="4">
        <f t="shared" si="535"/>
        <v>-10.755156139871474</v>
      </c>
      <c r="L3798" s="5">
        <f t="shared" si="531"/>
        <v>0</v>
      </c>
      <c r="M3798" s="5">
        <f t="shared" si="532"/>
        <v>0</v>
      </c>
      <c r="N3798" s="6">
        <f t="shared" si="533"/>
        <v>0</v>
      </c>
      <c r="O3798" s="6">
        <f t="shared" si="536"/>
        <v>0</v>
      </c>
      <c r="P3798" s="6">
        <f>FORECAST(J3798,Inputs!$B$10:$B$18,Inputs!$A$10:$A$18)</f>
        <v>33.602049892586848</v>
      </c>
      <c r="Q3798" s="6">
        <f>IF(Inputs!$D$10="Yes",IF('Hourly Calcs'!P3798&gt;'Hourly Calcs'!K3798,'Hourly Calcs'!O3798,N3798+O3798),N3798+O3798)</f>
        <v>0</v>
      </c>
      <c r="R3798" s="12">
        <f t="shared" si="537"/>
        <v>0</v>
      </c>
      <c r="S3798" s="1">
        <f>IF(AND(A3798&gt;=5,A3798&lt;=9),INDEX(Demand!$C$3:$C$26,C3798),INDEX(Demand!$B$3:$B$26,C3798))</f>
        <v>600</v>
      </c>
      <c r="T3798" s="7">
        <f t="shared" si="538"/>
        <v>0</v>
      </c>
      <c r="U3798" s="7">
        <f t="shared" si="539"/>
        <v>0</v>
      </c>
    </row>
    <row r="3799" spans="1:21" x14ac:dyDescent="0.2">
      <c r="A3799" s="1">
        <v>6</v>
      </c>
      <c r="B3799" s="1">
        <v>7</v>
      </c>
      <c r="C3799" s="1">
        <v>23</v>
      </c>
      <c r="D3799">
        <v>12.8</v>
      </c>
      <c r="E3799">
        <v>12.8</v>
      </c>
      <c r="F3799">
        <v>100</v>
      </c>
      <c r="G3799">
        <v>0</v>
      </c>
      <c r="H3799">
        <v>0</v>
      </c>
      <c r="I3799">
        <v>0</v>
      </c>
      <c r="J3799" s="4">
        <f t="shared" si="534"/>
        <v>342.61754297246205</v>
      </c>
      <c r="K3799" s="4">
        <f t="shared" si="535"/>
        <v>-14.649701016126627</v>
      </c>
      <c r="L3799" s="5">
        <f t="shared" si="531"/>
        <v>0</v>
      </c>
      <c r="M3799" s="5">
        <f t="shared" si="532"/>
        <v>0</v>
      </c>
      <c r="N3799" s="6">
        <f t="shared" si="533"/>
        <v>0</v>
      </c>
      <c r="O3799" s="6">
        <f t="shared" si="536"/>
        <v>0</v>
      </c>
      <c r="P3799" s="6">
        <f>FORECAST(J3799,Inputs!$B$10:$B$18,Inputs!$A$10:$A$18)</f>
        <v>33.727940212707978</v>
      </c>
      <c r="Q3799" s="6">
        <f>IF(Inputs!$D$10="Yes",IF('Hourly Calcs'!P3799&gt;'Hourly Calcs'!K3799,'Hourly Calcs'!O3799,N3799+O3799),N3799+O3799)</f>
        <v>0</v>
      </c>
      <c r="R3799" s="12">
        <f t="shared" si="537"/>
        <v>0</v>
      </c>
      <c r="S3799" s="1">
        <f>IF(AND(A3799&gt;=5,A3799&lt;=9),INDEX(Demand!$C$3:$C$26,C3799),INDEX(Demand!$B$3:$B$26,C3799))</f>
        <v>500</v>
      </c>
      <c r="T3799" s="7">
        <f t="shared" si="538"/>
        <v>0</v>
      </c>
      <c r="U3799" s="7">
        <f t="shared" si="539"/>
        <v>0</v>
      </c>
    </row>
    <row r="3800" spans="1:21" x14ac:dyDescent="0.2">
      <c r="A3800" s="1">
        <v>6</v>
      </c>
      <c r="B3800" s="1">
        <v>7</v>
      </c>
      <c r="C3800" s="1">
        <v>24</v>
      </c>
      <c r="D3800">
        <v>12.3</v>
      </c>
      <c r="E3800">
        <v>12.3</v>
      </c>
      <c r="F3800">
        <v>100</v>
      </c>
      <c r="G3800">
        <v>0</v>
      </c>
      <c r="H3800">
        <v>0</v>
      </c>
      <c r="I3800">
        <v>0</v>
      </c>
      <c r="J3800" s="4">
        <f t="shared" si="534"/>
        <v>356.85081627273644</v>
      </c>
      <c r="K3800" s="4">
        <f t="shared" si="535"/>
        <v>-16.341509796899842</v>
      </c>
      <c r="L3800" s="5">
        <f t="shared" si="531"/>
        <v>0</v>
      </c>
      <c r="M3800" s="5">
        <f t="shared" si="532"/>
        <v>0</v>
      </c>
      <c r="N3800" s="6">
        <f t="shared" si="533"/>
        <v>0</v>
      </c>
      <c r="O3800" s="6">
        <f t="shared" si="536"/>
        <v>0</v>
      </c>
      <c r="P3800" s="6">
        <f>FORECAST(J3800,Inputs!$B$10:$B$18,Inputs!$A$10:$A$18)</f>
        <v>33.859729780303113</v>
      </c>
      <c r="Q3800" s="6">
        <f>IF(Inputs!$D$10="Yes",IF('Hourly Calcs'!P3800&gt;'Hourly Calcs'!K3800,'Hourly Calcs'!O3800,N3800+O3800),N3800+O3800)</f>
        <v>0</v>
      </c>
      <c r="R3800" s="12">
        <f t="shared" si="537"/>
        <v>0</v>
      </c>
      <c r="S3800" s="1">
        <f>IF(AND(A3800&gt;=5,A3800&lt;=9),INDEX(Demand!$C$3:$C$26,C3800),INDEX(Demand!$B$3:$B$26,C3800))</f>
        <v>400</v>
      </c>
      <c r="T3800" s="7">
        <f t="shared" si="538"/>
        <v>0</v>
      </c>
      <c r="U3800" s="7">
        <f t="shared" si="539"/>
        <v>0</v>
      </c>
    </row>
    <row r="3801" spans="1:21" x14ac:dyDescent="0.2">
      <c r="A3801" s="1">
        <v>6</v>
      </c>
      <c r="B3801" s="1">
        <v>8</v>
      </c>
      <c r="C3801" s="1">
        <v>1</v>
      </c>
      <c r="D3801">
        <v>12.6</v>
      </c>
      <c r="E3801">
        <v>12.6</v>
      </c>
      <c r="F3801">
        <v>100</v>
      </c>
      <c r="G3801">
        <v>0</v>
      </c>
      <c r="H3801">
        <v>0</v>
      </c>
      <c r="I3801">
        <v>0</v>
      </c>
      <c r="J3801" s="4">
        <f t="shared" si="534"/>
        <v>11.21003793645491</v>
      </c>
      <c r="K3801" s="4">
        <f t="shared" si="535"/>
        <v>-15.66908594040936</v>
      </c>
      <c r="L3801" s="5">
        <f t="shared" si="531"/>
        <v>0</v>
      </c>
      <c r="M3801" s="5">
        <f t="shared" si="532"/>
        <v>0</v>
      </c>
      <c r="N3801" s="6">
        <f t="shared" si="533"/>
        <v>0</v>
      </c>
      <c r="O3801" s="6">
        <f t="shared" si="536"/>
        <v>0</v>
      </c>
      <c r="P3801" s="6">
        <f>FORECAST(J3801,Inputs!$B$10:$B$18,Inputs!$A$10:$A$18)</f>
        <v>30.659352203115322</v>
      </c>
      <c r="Q3801" s="6">
        <f>IF(Inputs!$D$10="Yes",IF('Hourly Calcs'!P3801&gt;'Hourly Calcs'!K3801,'Hourly Calcs'!O3801,N3801+O3801),N3801+O3801)</f>
        <v>0</v>
      </c>
      <c r="R3801" s="12">
        <f t="shared" si="537"/>
        <v>0</v>
      </c>
      <c r="S3801" s="1">
        <f>IF(AND(A3801&gt;=5,A3801&lt;=9),INDEX(Demand!$C$3:$C$26,C3801),INDEX(Demand!$B$3:$B$26,C3801))</f>
        <v>350</v>
      </c>
      <c r="T3801" s="7">
        <f t="shared" si="538"/>
        <v>0</v>
      </c>
      <c r="U3801" s="7">
        <f t="shared" si="539"/>
        <v>0</v>
      </c>
    </row>
    <row r="3802" spans="1:21" x14ac:dyDescent="0.2">
      <c r="A3802" s="1">
        <v>6</v>
      </c>
      <c r="B3802" s="1">
        <v>8</v>
      </c>
      <c r="C3802" s="1">
        <v>2</v>
      </c>
      <c r="D3802">
        <v>12.6</v>
      </c>
      <c r="E3802">
        <v>12.6</v>
      </c>
      <c r="F3802">
        <v>100</v>
      </c>
      <c r="G3802">
        <v>0</v>
      </c>
      <c r="H3802">
        <v>0</v>
      </c>
      <c r="I3802">
        <v>0</v>
      </c>
      <c r="J3802" s="4">
        <f t="shared" si="534"/>
        <v>25.131808389716468</v>
      </c>
      <c r="K3802" s="4">
        <f t="shared" si="535"/>
        <v>-12.698301423044484</v>
      </c>
      <c r="L3802" s="5">
        <f t="shared" si="531"/>
        <v>0</v>
      </c>
      <c r="M3802" s="5">
        <f t="shared" si="532"/>
        <v>0</v>
      </c>
      <c r="N3802" s="6">
        <f t="shared" si="533"/>
        <v>0</v>
      </c>
      <c r="O3802" s="6">
        <f t="shared" si="536"/>
        <v>0</v>
      </c>
      <c r="P3802" s="6">
        <f>FORECAST(J3802,Inputs!$B$10:$B$18,Inputs!$A$10:$A$18)</f>
        <v>30.788257485089964</v>
      </c>
      <c r="Q3802" s="6">
        <f>IF(Inputs!$D$10="Yes",IF('Hourly Calcs'!P3802&gt;'Hourly Calcs'!K3802,'Hourly Calcs'!O3802,N3802+O3802),N3802+O3802)</f>
        <v>0</v>
      </c>
      <c r="R3802" s="12">
        <f t="shared" si="537"/>
        <v>0</v>
      </c>
      <c r="S3802" s="1">
        <f>IF(AND(A3802&gt;=5,A3802&lt;=9),INDEX(Demand!$C$3:$C$26,C3802),INDEX(Demand!$B$3:$B$26,C3802))</f>
        <v>350</v>
      </c>
      <c r="T3802" s="7">
        <f t="shared" si="538"/>
        <v>0</v>
      </c>
      <c r="U3802" s="7">
        <f t="shared" si="539"/>
        <v>0</v>
      </c>
    </row>
    <row r="3803" spans="1:21" x14ac:dyDescent="0.2">
      <c r="A3803" s="1">
        <v>6</v>
      </c>
      <c r="B3803" s="1">
        <v>8</v>
      </c>
      <c r="C3803" s="1">
        <v>3</v>
      </c>
      <c r="D3803">
        <v>12.4</v>
      </c>
      <c r="E3803">
        <v>12.4</v>
      </c>
      <c r="F3803">
        <v>100</v>
      </c>
      <c r="G3803">
        <v>0</v>
      </c>
      <c r="H3803">
        <v>0</v>
      </c>
      <c r="I3803">
        <v>0</v>
      </c>
      <c r="J3803" s="4">
        <f t="shared" si="534"/>
        <v>38.226819298258391</v>
      </c>
      <c r="K3803" s="4">
        <f t="shared" si="535"/>
        <v>-7.6922540812772553</v>
      </c>
      <c r="L3803" s="5">
        <f t="shared" si="531"/>
        <v>0</v>
      </c>
      <c r="M3803" s="5">
        <f t="shared" si="532"/>
        <v>0</v>
      </c>
      <c r="N3803" s="6">
        <f t="shared" si="533"/>
        <v>0</v>
      </c>
      <c r="O3803" s="6">
        <f t="shared" si="536"/>
        <v>0</v>
      </c>
      <c r="P3803" s="6">
        <f>FORECAST(J3803,Inputs!$B$10:$B$18,Inputs!$A$10:$A$18)</f>
        <v>30.909507586094982</v>
      </c>
      <c r="Q3803" s="6">
        <f>IF(Inputs!$D$10="Yes",IF('Hourly Calcs'!P3803&gt;'Hourly Calcs'!K3803,'Hourly Calcs'!O3803,N3803+O3803),N3803+O3803)</f>
        <v>0</v>
      </c>
      <c r="R3803" s="12">
        <f t="shared" si="537"/>
        <v>0</v>
      </c>
      <c r="S3803" s="1">
        <f>IF(AND(A3803&gt;=5,A3803&lt;=9),INDEX(Demand!$C$3:$C$26,C3803),INDEX(Demand!$B$3:$B$26,C3803))</f>
        <v>350</v>
      </c>
      <c r="T3803" s="7">
        <f t="shared" si="538"/>
        <v>0</v>
      </c>
      <c r="U3803" s="7">
        <f t="shared" si="539"/>
        <v>0</v>
      </c>
    </row>
    <row r="3804" spans="1:21" x14ac:dyDescent="0.2">
      <c r="A3804" s="1">
        <v>6</v>
      </c>
      <c r="B3804" s="1">
        <v>8</v>
      </c>
      <c r="C3804" s="1">
        <v>4</v>
      </c>
      <c r="D3804">
        <v>12.5</v>
      </c>
      <c r="E3804">
        <v>12.5</v>
      </c>
      <c r="F3804">
        <v>100</v>
      </c>
      <c r="G3804">
        <v>0</v>
      </c>
      <c r="H3804">
        <v>0</v>
      </c>
      <c r="I3804">
        <v>0</v>
      </c>
      <c r="J3804" s="4">
        <f t="shared" si="534"/>
        <v>50.38799429279203</v>
      </c>
      <c r="K3804" s="4">
        <f t="shared" si="535"/>
        <v>-0.80439988879898294</v>
      </c>
      <c r="L3804" s="5">
        <f t="shared" si="531"/>
        <v>0</v>
      </c>
      <c r="M3804" s="5">
        <f t="shared" si="532"/>
        <v>0</v>
      </c>
      <c r="N3804" s="6">
        <f t="shared" si="533"/>
        <v>0</v>
      </c>
      <c r="O3804" s="6">
        <f t="shared" si="536"/>
        <v>0</v>
      </c>
      <c r="P3804" s="6">
        <f>FORECAST(J3804,Inputs!$B$10:$B$18,Inputs!$A$10:$A$18)</f>
        <v>31.022111058266592</v>
      </c>
      <c r="Q3804" s="6">
        <f>IF(Inputs!$D$10="Yes",IF('Hourly Calcs'!P3804&gt;'Hourly Calcs'!K3804,'Hourly Calcs'!O3804,N3804+O3804),N3804+O3804)</f>
        <v>0</v>
      </c>
      <c r="R3804" s="12">
        <f t="shared" si="537"/>
        <v>0</v>
      </c>
      <c r="S3804" s="1">
        <f>IF(AND(A3804&gt;=5,A3804&lt;=9),INDEX(Demand!$C$3:$C$26,C3804),INDEX(Demand!$B$3:$B$26,C3804))</f>
        <v>350</v>
      </c>
      <c r="T3804" s="7">
        <f t="shared" si="538"/>
        <v>0</v>
      </c>
      <c r="U3804" s="7">
        <f t="shared" si="539"/>
        <v>0</v>
      </c>
    </row>
    <row r="3805" spans="1:21" x14ac:dyDescent="0.2">
      <c r="A3805" s="1">
        <v>6</v>
      </c>
      <c r="B3805" s="1">
        <v>8</v>
      </c>
      <c r="C3805" s="1">
        <v>5</v>
      </c>
      <c r="D3805">
        <v>12.1</v>
      </c>
      <c r="E3805">
        <v>12.1</v>
      </c>
      <c r="F3805">
        <v>100</v>
      </c>
      <c r="G3805">
        <v>3</v>
      </c>
      <c r="H3805">
        <v>0</v>
      </c>
      <c r="I3805">
        <v>3</v>
      </c>
      <c r="J3805" s="4">
        <f t="shared" si="534"/>
        <v>61.761235067236797</v>
      </c>
      <c r="K3805" s="4">
        <f t="shared" si="535"/>
        <v>6.8938703169839641</v>
      </c>
      <c r="L3805" s="5">
        <f t="shared" si="531"/>
        <v>0</v>
      </c>
      <c r="M3805" s="5">
        <f t="shared" si="532"/>
        <v>27.106129683016036</v>
      </c>
      <c r="N3805" s="6">
        <f t="shared" si="533"/>
        <v>0</v>
      </c>
      <c r="O3805" s="6">
        <f t="shared" si="536"/>
        <v>2.7435563588325627</v>
      </c>
      <c r="P3805" s="6">
        <f>FORECAST(J3805,Inputs!$B$10:$B$18,Inputs!$A$10:$A$18)</f>
        <v>31.127418843215153</v>
      </c>
      <c r="Q3805" s="6">
        <f>IF(Inputs!$D$10="Yes",IF('Hourly Calcs'!P3805&gt;'Hourly Calcs'!K3805,'Hourly Calcs'!O3805,N3805+O3805),N3805+O3805)</f>
        <v>2.7435563588325627</v>
      </c>
      <c r="R3805" s="12">
        <f t="shared" si="537"/>
        <v>13.037379817172337</v>
      </c>
      <c r="S3805" s="1">
        <f>IF(AND(A3805&gt;=5,A3805&lt;=9),INDEX(Demand!$C$3:$C$26,C3805),INDEX(Demand!$B$3:$B$26,C3805))</f>
        <v>350</v>
      </c>
      <c r="T3805" s="7">
        <f t="shared" si="538"/>
        <v>13.037379817172337</v>
      </c>
      <c r="U3805" s="7">
        <f t="shared" si="539"/>
        <v>0</v>
      </c>
    </row>
    <row r="3806" spans="1:21" x14ac:dyDescent="0.2">
      <c r="A3806" s="1">
        <v>6</v>
      </c>
      <c r="B3806" s="1">
        <v>8</v>
      </c>
      <c r="C3806" s="1">
        <v>6</v>
      </c>
      <c r="D3806">
        <v>11.8</v>
      </c>
      <c r="E3806">
        <v>11.8</v>
      </c>
      <c r="F3806">
        <v>100</v>
      </c>
      <c r="G3806">
        <v>25</v>
      </c>
      <c r="H3806">
        <v>0</v>
      </c>
      <c r="I3806">
        <v>25</v>
      </c>
      <c r="J3806" s="4">
        <f t="shared" si="534"/>
        <v>72.672125208484445</v>
      </c>
      <c r="K3806" s="4">
        <f t="shared" si="535"/>
        <v>15.569402898362583</v>
      </c>
      <c r="L3806" s="5">
        <f t="shared" si="531"/>
        <v>0</v>
      </c>
      <c r="M3806" s="5">
        <f t="shared" si="532"/>
        <v>18.430597101637417</v>
      </c>
      <c r="N3806" s="6">
        <f t="shared" si="533"/>
        <v>0</v>
      </c>
      <c r="O3806" s="6">
        <f t="shared" si="536"/>
        <v>22.86296965693802</v>
      </c>
      <c r="P3806" s="6">
        <f>FORECAST(J3806,Inputs!$B$10:$B$18,Inputs!$A$10:$A$18)</f>
        <v>31.228445603782262</v>
      </c>
      <c r="Q3806" s="6">
        <f>IF(Inputs!$D$10="Yes",IF('Hourly Calcs'!P3806&gt;'Hourly Calcs'!K3806,'Hourly Calcs'!O3806,N3806+O3806),N3806+O3806)</f>
        <v>22.86296965693802</v>
      </c>
      <c r="R3806" s="12">
        <f t="shared" si="537"/>
        <v>108.64483180976947</v>
      </c>
      <c r="S3806" s="1">
        <f>IF(AND(A3806&gt;=5,A3806&lt;=9),INDEX(Demand!$C$3:$C$26,C3806),INDEX(Demand!$B$3:$B$26,C3806))</f>
        <v>350</v>
      </c>
      <c r="T3806" s="7">
        <f t="shared" si="538"/>
        <v>108.64483180976947</v>
      </c>
      <c r="U3806" s="7">
        <f t="shared" si="539"/>
        <v>0</v>
      </c>
    </row>
    <row r="3807" spans="1:21" x14ac:dyDescent="0.2">
      <c r="A3807" s="1">
        <v>6</v>
      </c>
      <c r="B3807" s="1">
        <v>8</v>
      </c>
      <c r="C3807" s="1">
        <v>7</v>
      </c>
      <c r="D3807">
        <v>12</v>
      </c>
      <c r="E3807">
        <v>12</v>
      </c>
      <c r="F3807">
        <v>100</v>
      </c>
      <c r="G3807">
        <v>139</v>
      </c>
      <c r="H3807">
        <v>19</v>
      </c>
      <c r="I3807">
        <v>132</v>
      </c>
      <c r="J3807" s="4">
        <f t="shared" si="534"/>
        <v>83.590212212671148</v>
      </c>
      <c r="K3807" s="4">
        <f t="shared" si="535"/>
        <v>24.825156478669342</v>
      </c>
      <c r="L3807" s="5">
        <f t="shared" si="531"/>
        <v>81.409787787328852</v>
      </c>
      <c r="M3807" s="5">
        <f t="shared" si="532"/>
        <v>9.1748435213306578</v>
      </c>
      <c r="N3807" s="6">
        <f t="shared" si="533"/>
        <v>8.0536884515478011</v>
      </c>
      <c r="O3807" s="6">
        <f t="shared" si="536"/>
        <v>120.71647978863275</v>
      </c>
      <c r="P3807" s="6">
        <f>FORECAST(J3807,Inputs!$B$10:$B$18,Inputs!$A$10:$A$18)</f>
        <v>31.329539001969174</v>
      </c>
      <c r="Q3807" s="6">
        <f>IF(Inputs!$D$10="Yes",IF('Hourly Calcs'!P3807&gt;'Hourly Calcs'!K3807,'Hourly Calcs'!O3807,N3807+O3807),N3807+O3807)</f>
        <v>120.71647978863275</v>
      </c>
      <c r="R3807" s="12">
        <f t="shared" si="537"/>
        <v>573.64471195558281</v>
      </c>
      <c r="S3807" s="1">
        <f>IF(AND(A3807&gt;=5,A3807&lt;=9),INDEX(Demand!$C$3:$C$26,C3807),INDEX(Demand!$B$3:$B$26,C3807))</f>
        <v>350</v>
      </c>
      <c r="T3807" s="7">
        <f t="shared" si="538"/>
        <v>350</v>
      </c>
      <c r="U3807" s="7">
        <f t="shared" si="539"/>
        <v>223.64471195558281</v>
      </c>
    </row>
    <row r="3808" spans="1:21" x14ac:dyDescent="0.2">
      <c r="A3808" s="1">
        <v>6</v>
      </c>
      <c r="B3808" s="1">
        <v>8</v>
      </c>
      <c r="C3808" s="1">
        <v>8</v>
      </c>
      <c r="D3808">
        <v>12.6</v>
      </c>
      <c r="E3808">
        <v>12.6</v>
      </c>
      <c r="F3808">
        <v>100</v>
      </c>
      <c r="G3808">
        <v>244</v>
      </c>
      <c r="H3808">
        <v>60</v>
      </c>
      <c r="I3808">
        <v>214</v>
      </c>
      <c r="J3808" s="4">
        <f t="shared" si="534"/>
        <v>95.166581253094293</v>
      </c>
      <c r="K3808" s="4">
        <f t="shared" si="535"/>
        <v>34.293216736207171</v>
      </c>
      <c r="L3808" s="5">
        <f t="shared" si="531"/>
        <v>69.833418746905707</v>
      </c>
      <c r="M3808" s="5">
        <f t="shared" si="532"/>
        <v>0.29321673620717092</v>
      </c>
      <c r="N3808" s="6">
        <f t="shared" si="533"/>
        <v>37.582384005319149</v>
      </c>
      <c r="O3808" s="6">
        <f t="shared" si="536"/>
        <v>195.70702026338947</v>
      </c>
      <c r="P3808" s="6">
        <f>FORECAST(J3808,Inputs!$B$10:$B$18,Inputs!$A$10:$A$18)</f>
        <v>31.436727604195315</v>
      </c>
      <c r="Q3808" s="6">
        <f>IF(Inputs!$D$10="Yes",IF('Hourly Calcs'!P3808&gt;'Hourly Calcs'!K3808,'Hourly Calcs'!O3808,N3808+O3808),N3808+O3808)</f>
        <v>233.28940426870861</v>
      </c>
      <c r="R3808" s="12">
        <f t="shared" si="537"/>
        <v>1108.5912490849032</v>
      </c>
      <c r="S3808" s="1">
        <f>IF(AND(A3808&gt;=5,A3808&lt;=9),INDEX(Demand!$C$3:$C$26,C3808),INDEX(Demand!$B$3:$B$26,C3808))</f>
        <v>350</v>
      </c>
      <c r="T3808" s="7">
        <f t="shared" si="538"/>
        <v>350</v>
      </c>
      <c r="U3808" s="7">
        <f t="shared" si="539"/>
        <v>758.59124908490321</v>
      </c>
    </row>
    <row r="3809" spans="1:21" x14ac:dyDescent="0.2">
      <c r="A3809" s="1">
        <v>6</v>
      </c>
      <c r="B3809" s="1">
        <v>8</v>
      </c>
      <c r="C3809" s="1">
        <v>9</v>
      </c>
      <c r="D3809">
        <v>13.9</v>
      </c>
      <c r="E3809">
        <v>13.7</v>
      </c>
      <c r="F3809">
        <v>99</v>
      </c>
      <c r="G3809">
        <v>552</v>
      </c>
      <c r="H3809">
        <v>500</v>
      </c>
      <c r="I3809">
        <v>231</v>
      </c>
      <c r="J3809" s="4">
        <f t="shared" si="534"/>
        <v>108.36457388687724</v>
      </c>
      <c r="K3809" s="4">
        <f t="shared" si="535"/>
        <v>43.568945767505888</v>
      </c>
      <c r="L3809" s="5">
        <f t="shared" si="531"/>
        <v>56.635426113122762</v>
      </c>
      <c r="M3809" s="5">
        <f t="shared" si="532"/>
        <v>9.5689457675058875</v>
      </c>
      <c r="N3809" s="6">
        <f t="shared" si="533"/>
        <v>397.1095104611403</v>
      </c>
      <c r="O3809" s="6">
        <f t="shared" si="536"/>
        <v>211.25383963010731</v>
      </c>
      <c r="P3809" s="6">
        <f>FORECAST(J3809,Inputs!$B$10:$B$18,Inputs!$A$10:$A$18)</f>
        <v>31.558931239693305</v>
      </c>
      <c r="Q3809" s="6">
        <f>IF(Inputs!$D$10="Yes",IF('Hourly Calcs'!P3809&gt;'Hourly Calcs'!K3809,'Hourly Calcs'!O3809,N3809+O3809),N3809+O3809)</f>
        <v>608.36335009124764</v>
      </c>
      <c r="R3809" s="12">
        <f t="shared" si="537"/>
        <v>2890.9426396336085</v>
      </c>
      <c r="S3809" s="1">
        <f>IF(AND(A3809&gt;=5,A3809&lt;=9),INDEX(Demand!$C$3:$C$26,C3809),INDEX(Demand!$B$3:$B$26,C3809))</f>
        <v>350</v>
      </c>
      <c r="T3809" s="7">
        <f t="shared" si="538"/>
        <v>350</v>
      </c>
      <c r="U3809" s="7">
        <f t="shared" si="539"/>
        <v>2540.9426396336085</v>
      </c>
    </row>
    <row r="3810" spans="1:21" x14ac:dyDescent="0.2">
      <c r="A3810" s="1">
        <v>6</v>
      </c>
      <c r="B3810" s="1">
        <v>8</v>
      </c>
      <c r="C3810" s="1">
        <v>10</v>
      </c>
      <c r="D3810">
        <v>17.100000000000001</v>
      </c>
      <c r="E3810">
        <v>13</v>
      </c>
      <c r="F3810">
        <v>77</v>
      </c>
      <c r="G3810">
        <v>717</v>
      </c>
      <c r="H3810">
        <v>704</v>
      </c>
      <c r="I3810">
        <v>183</v>
      </c>
      <c r="J3810" s="4">
        <f t="shared" si="534"/>
        <v>124.67765973415061</v>
      </c>
      <c r="K3810" s="4">
        <f t="shared" si="535"/>
        <v>52.058138535866398</v>
      </c>
      <c r="L3810" s="5">
        <f t="shared" si="531"/>
        <v>40.322340265849391</v>
      </c>
      <c r="M3810" s="5">
        <f t="shared" si="532"/>
        <v>18.058138535866398</v>
      </c>
      <c r="N3810" s="6">
        <f t="shared" si="533"/>
        <v>644.82650398482531</v>
      </c>
      <c r="O3810" s="6">
        <f t="shared" si="536"/>
        <v>167.35693788878632</v>
      </c>
      <c r="P3810" s="6">
        <f>FORECAST(J3810,Inputs!$B$10:$B$18,Inputs!$A$10:$A$18)</f>
        <v>31.709978330871763</v>
      </c>
      <c r="Q3810" s="6">
        <f>IF(Inputs!$D$10="Yes",IF('Hourly Calcs'!P3810&gt;'Hourly Calcs'!K3810,'Hourly Calcs'!O3810,N3810+O3810),N3810+O3810)</f>
        <v>812.18344187361163</v>
      </c>
      <c r="R3810" s="12">
        <f t="shared" si="537"/>
        <v>3859.4957157834024</v>
      </c>
      <c r="S3810" s="1">
        <f>IF(AND(A3810&gt;=5,A3810&lt;=9),INDEX(Demand!$C$3:$C$26,C3810),INDEX(Demand!$B$3:$B$26,C3810))</f>
        <v>600</v>
      </c>
      <c r="T3810" s="7">
        <f t="shared" si="538"/>
        <v>600</v>
      </c>
      <c r="U3810" s="7">
        <f t="shared" si="539"/>
        <v>3259.4957157834024</v>
      </c>
    </row>
    <row r="3811" spans="1:21" x14ac:dyDescent="0.2">
      <c r="A3811" s="1">
        <v>6</v>
      </c>
      <c r="B3811" s="1">
        <v>8</v>
      </c>
      <c r="C3811" s="1">
        <v>11</v>
      </c>
      <c r="D3811">
        <v>17.600000000000001</v>
      </c>
      <c r="E3811">
        <v>13</v>
      </c>
      <c r="F3811">
        <v>74</v>
      </c>
      <c r="G3811">
        <v>824</v>
      </c>
      <c r="H3811">
        <v>775</v>
      </c>
      <c r="I3811">
        <v>172</v>
      </c>
      <c r="J3811" s="4">
        <f t="shared" si="534"/>
        <v>146.12492685557103</v>
      </c>
      <c r="K3811" s="4">
        <f t="shared" si="535"/>
        <v>58.744870133736271</v>
      </c>
      <c r="L3811" s="5">
        <f t="shared" ref="L3811:L3874" si="540">IF(ABS($B$5-J3811)&gt;90,0,ABS($B$5-J3811))</f>
        <v>18.875073144428967</v>
      </c>
      <c r="M3811" s="5">
        <f t="shared" ref="M3811:M3874" si="541">IF(K3811&gt;0,ABS($B$4-K3811),0)</f>
        <v>24.744870133736271</v>
      </c>
      <c r="N3811" s="6">
        <f t="shared" si="533"/>
        <v>762.01944738819941</v>
      </c>
      <c r="O3811" s="6">
        <f t="shared" si="536"/>
        <v>157.29723123973358</v>
      </c>
      <c r="P3811" s="6">
        <f>FORECAST(J3811,Inputs!$B$10:$B$18,Inputs!$A$10:$A$18)</f>
        <v>31.908564137551583</v>
      </c>
      <c r="Q3811" s="6">
        <f>IF(Inputs!$D$10="Yes",IF('Hourly Calcs'!P3811&gt;'Hourly Calcs'!K3811,'Hourly Calcs'!O3811,N3811+O3811),N3811+O3811)</f>
        <v>919.31667862793302</v>
      </c>
      <c r="R3811" s="12">
        <f t="shared" si="537"/>
        <v>4368.5928568399377</v>
      </c>
      <c r="S3811" s="1">
        <f>IF(AND(A3811&gt;=5,A3811&lt;=9),INDEX(Demand!$C$3:$C$26,C3811),INDEX(Demand!$B$3:$B$26,C3811))</f>
        <v>600</v>
      </c>
      <c r="T3811" s="7">
        <f t="shared" si="538"/>
        <v>600</v>
      </c>
      <c r="U3811" s="7">
        <f t="shared" si="539"/>
        <v>3768.5928568399377</v>
      </c>
    </row>
    <row r="3812" spans="1:21" x14ac:dyDescent="0.2">
      <c r="A3812" s="1">
        <v>6</v>
      </c>
      <c r="B3812" s="1">
        <v>8</v>
      </c>
      <c r="C3812" s="1">
        <v>12</v>
      </c>
      <c r="D3812">
        <v>17.600000000000001</v>
      </c>
      <c r="E3812">
        <v>12.8</v>
      </c>
      <c r="F3812">
        <v>73</v>
      </c>
      <c r="G3812">
        <v>852</v>
      </c>
      <c r="H3812">
        <v>689</v>
      </c>
      <c r="I3812">
        <v>240</v>
      </c>
      <c r="J3812" s="4">
        <f t="shared" si="534"/>
        <v>173.49803232781906</v>
      </c>
      <c r="K3812" s="4">
        <f t="shared" si="535"/>
        <v>62.055513178452458</v>
      </c>
      <c r="L3812" s="5">
        <f t="shared" si="540"/>
        <v>8.498032327819061</v>
      </c>
      <c r="M3812" s="5">
        <f t="shared" si="541"/>
        <v>28.055513178452458</v>
      </c>
      <c r="N3812" s="6">
        <f t="shared" si="533"/>
        <v>683.17321372847402</v>
      </c>
      <c r="O3812" s="6">
        <f t="shared" si="536"/>
        <v>219.484508706605</v>
      </c>
      <c r="P3812" s="6">
        <f>FORECAST(J3812,Inputs!$B$10:$B$18,Inputs!$A$10:$A$18)</f>
        <v>32.162018817850175</v>
      </c>
      <c r="Q3812" s="6">
        <f>IF(Inputs!$D$10="Yes",IF('Hourly Calcs'!P3812&gt;'Hourly Calcs'!K3812,'Hourly Calcs'!O3812,N3812+O3812),N3812+O3812)</f>
        <v>902.65772243507899</v>
      </c>
      <c r="R3812" s="12">
        <f t="shared" si="537"/>
        <v>4289.4294970114952</v>
      </c>
      <c r="S3812" s="1">
        <f>IF(AND(A3812&gt;=5,A3812&lt;=9),INDEX(Demand!$C$3:$C$26,C3812),INDEX(Demand!$B$3:$B$26,C3812))</f>
        <v>600</v>
      </c>
      <c r="T3812" s="7">
        <f t="shared" si="538"/>
        <v>600</v>
      </c>
      <c r="U3812" s="7">
        <f t="shared" si="539"/>
        <v>3689.4294970114952</v>
      </c>
    </row>
    <row r="3813" spans="1:21" x14ac:dyDescent="0.2">
      <c r="A3813" s="1">
        <v>6</v>
      </c>
      <c r="B3813" s="1">
        <v>8</v>
      </c>
      <c r="C3813" s="1">
        <v>13</v>
      </c>
      <c r="D3813">
        <v>18.899999999999999</v>
      </c>
      <c r="E3813">
        <v>12.7</v>
      </c>
      <c r="F3813">
        <v>67</v>
      </c>
      <c r="G3813">
        <v>858</v>
      </c>
      <c r="H3813">
        <v>708</v>
      </c>
      <c r="I3813">
        <v>226</v>
      </c>
      <c r="J3813" s="4">
        <f t="shared" si="534"/>
        <v>202.44324578265554</v>
      </c>
      <c r="K3813" s="4">
        <f t="shared" si="535"/>
        <v>60.727352784468749</v>
      </c>
      <c r="L3813" s="5">
        <f t="shared" si="540"/>
        <v>37.443245782655538</v>
      </c>
      <c r="M3813" s="5">
        <f t="shared" si="541"/>
        <v>26.727352784468749</v>
      </c>
      <c r="N3813" s="6">
        <f t="shared" si="533"/>
        <v>665.70428118652808</v>
      </c>
      <c r="O3813" s="6">
        <f t="shared" si="536"/>
        <v>206.68124569871969</v>
      </c>
      <c r="P3813" s="6">
        <f>FORECAST(J3813,Inputs!$B$10:$B$18,Inputs!$A$10:$A$18)</f>
        <v>32.430030053543106</v>
      </c>
      <c r="Q3813" s="6">
        <f>IF(Inputs!$D$10="Yes",IF('Hourly Calcs'!P3813&gt;'Hourly Calcs'!K3813,'Hourly Calcs'!O3813,N3813+O3813),N3813+O3813)</f>
        <v>872.38552688524783</v>
      </c>
      <c r="R3813" s="12">
        <f t="shared" si="537"/>
        <v>4145.5760237586974</v>
      </c>
      <c r="S3813" s="1">
        <f>IF(AND(A3813&gt;=5,A3813&lt;=9),INDEX(Demand!$C$3:$C$26,C3813),INDEX(Demand!$B$3:$B$26,C3813))</f>
        <v>600</v>
      </c>
      <c r="T3813" s="7">
        <f t="shared" si="538"/>
        <v>600</v>
      </c>
      <c r="U3813" s="7">
        <f t="shared" si="539"/>
        <v>3545.5760237586974</v>
      </c>
    </row>
    <row r="3814" spans="1:21" x14ac:dyDescent="0.2">
      <c r="A3814" s="1">
        <v>6</v>
      </c>
      <c r="B3814" s="1">
        <v>8</v>
      </c>
      <c r="C3814" s="1">
        <v>14</v>
      </c>
      <c r="D3814">
        <v>19.100000000000001</v>
      </c>
      <c r="E3814">
        <v>12.9</v>
      </c>
      <c r="F3814">
        <v>67</v>
      </c>
      <c r="G3814">
        <v>765</v>
      </c>
      <c r="H3814">
        <v>530</v>
      </c>
      <c r="I3814">
        <v>311</v>
      </c>
      <c r="J3814" s="4">
        <f t="shared" si="534"/>
        <v>226.63652185245613</v>
      </c>
      <c r="K3814" s="4">
        <f t="shared" si="535"/>
        <v>55.318734120962695</v>
      </c>
      <c r="L3814" s="5">
        <f t="shared" si="540"/>
        <v>61.636521852456127</v>
      </c>
      <c r="M3814" s="5">
        <f t="shared" si="541"/>
        <v>21.318734120962695</v>
      </c>
      <c r="N3814" s="6">
        <f t="shared" si="533"/>
        <v>441.43776863090187</v>
      </c>
      <c r="O3814" s="6">
        <f t="shared" si="536"/>
        <v>284.41534253230896</v>
      </c>
      <c r="P3814" s="6">
        <f>FORECAST(J3814,Inputs!$B$10:$B$18,Inputs!$A$10:$A$18)</f>
        <v>32.654041869004224</v>
      </c>
      <c r="Q3814" s="6">
        <f>IF(Inputs!$D$10="Yes",IF('Hourly Calcs'!P3814&gt;'Hourly Calcs'!K3814,'Hourly Calcs'!O3814,N3814+O3814),N3814+O3814)</f>
        <v>725.85311116321077</v>
      </c>
      <c r="R3814" s="12">
        <f t="shared" si="537"/>
        <v>3449.2539842475776</v>
      </c>
      <c r="S3814" s="1">
        <f>IF(AND(A3814&gt;=5,A3814&lt;=9),INDEX(Demand!$C$3:$C$26,C3814),INDEX(Demand!$B$3:$B$26,C3814))</f>
        <v>600</v>
      </c>
      <c r="T3814" s="7">
        <f t="shared" si="538"/>
        <v>600</v>
      </c>
      <c r="U3814" s="7">
        <f t="shared" si="539"/>
        <v>2849.2539842475776</v>
      </c>
    </row>
    <row r="3815" spans="1:21" x14ac:dyDescent="0.2">
      <c r="A3815" s="1">
        <v>6</v>
      </c>
      <c r="B3815" s="1">
        <v>8</v>
      </c>
      <c r="C3815" s="1">
        <v>15</v>
      </c>
      <c r="D3815">
        <v>18.899999999999999</v>
      </c>
      <c r="E3815">
        <v>13.7</v>
      </c>
      <c r="F3815">
        <v>72</v>
      </c>
      <c r="G3815">
        <v>596</v>
      </c>
      <c r="H3815">
        <v>308</v>
      </c>
      <c r="I3815">
        <v>355</v>
      </c>
      <c r="J3815" s="4">
        <f t="shared" si="534"/>
        <v>244.9645017245781</v>
      </c>
      <c r="K3815" s="4">
        <f t="shared" si="535"/>
        <v>47.467964606445243</v>
      </c>
      <c r="L3815" s="5">
        <f t="shared" si="540"/>
        <v>79.964501724578099</v>
      </c>
      <c r="M3815" s="5">
        <f t="shared" si="541"/>
        <v>13.467964606445243</v>
      </c>
      <c r="N3815" s="6">
        <f t="shared" si="533"/>
        <v>208.4512371162657</v>
      </c>
      <c r="O3815" s="6">
        <f t="shared" si="536"/>
        <v>324.65416912851987</v>
      </c>
      <c r="P3815" s="6">
        <f>FORECAST(J3815,Inputs!$B$10:$B$18,Inputs!$A$10:$A$18)</f>
        <v>32.823745386338686</v>
      </c>
      <c r="Q3815" s="6">
        <f>IF(Inputs!$D$10="Yes",IF('Hourly Calcs'!P3815&gt;'Hourly Calcs'!K3815,'Hourly Calcs'!O3815,N3815+O3815),N3815+O3815)</f>
        <v>533.10540624478563</v>
      </c>
      <c r="R3815" s="12">
        <f t="shared" si="537"/>
        <v>2533.316890475221</v>
      </c>
      <c r="S3815" s="1">
        <f>IF(AND(A3815&gt;=5,A3815&lt;=9),INDEX(Demand!$C$3:$C$26,C3815),INDEX(Demand!$B$3:$B$26,C3815))</f>
        <v>600</v>
      </c>
      <c r="T3815" s="7">
        <f t="shared" si="538"/>
        <v>600</v>
      </c>
      <c r="U3815" s="7">
        <f t="shared" si="539"/>
        <v>1933.316890475221</v>
      </c>
    </row>
    <row r="3816" spans="1:21" x14ac:dyDescent="0.2">
      <c r="A3816" s="1">
        <v>6</v>
      </c>
      <c r="B3816" s="1">
        <v>8</v>
      </c>
      <c r="C3816" s="1">
        <v>16</v>
      </c>
      <c r="D3816">
        <v>18.100000000000001</v>
      </c>
      <c r="E3816">
        <v>12.8</v>
      </c>
      <c r="F3816">
        <v>71</v>
      </c>
      <c r="G3816">
        <v>488</v>
      </c>
      <c r="H3816">
        <v>290</v>
      </c>
      <c r="I3816">
        <v>292</v>
      </c>
      <c r="J3816" s="4">
        <f t="shared" si="534"/>
        <v>259.31651994222455</v>
      </c>
      <c r="K3816" s="4">
        <f t="shared" si="535"/>
        <v>38.451317489393084</v>
      </c>
      <c r="L3816" s="5">
        <f t="shared" si="540"/>
        <v>0</v>
      </c>
      <c r="M3816" s="5">
        <f t="shared" si="541"/>
        <v>4.4513174893930838</v>
      </c>
      <c r="N3816" s="6">
        <f t="shared" si="533"/>
        <v>139.94693199714831</v>
      </c>
      <c r="O3816" s="6">
        <f t="shared" si="536"/>
        <v>267.03948559303609</v>
      </c>
      <c r="P3816" s="6">
        <f>FORECAST(J3816,Inputs!$B$10:$B$18,Inputs!$A$10:$A$18)</f>
        <v>32.956634443909486</v>
      </c>
      <c r="Q3816" s="6">
        <f>IF(Inputs!$D$10="Yes",IF('Hourly Calcs'!P3816&gt;'Hourly Calcs'!K3816,'Hourly Calcs'!O3816,N3816+O3816),N3816+O3816)</f>
        <v>406.98641759018437</v>
      </c>
      <c r="R3816" s="12">
        <f t="shared" si="537"/>
        <v>1933.9994563885562</v>
      </c>
      <c r="S3816" s="1">
        <f>IF(AND(A3816&gt;=5,A3816&lt;=9),INDEX(Demand!$C$3:$C$26,C3816),INDEX(Demand!$B$3:$B$26,C3816))</f>
        <v>900</v>
      </c>
      <c r="T3816" s="7">
        <f t="shared" si="538"/>
        <v>900</v>
      </c>
      <c r="U3816" s="7">
        <f t="shared" si="539"/>
        <v>1033.9994563885562</v>
      </c>
    </row>
    <row r="3817" spans="1:21" x14ac:dyDescent="0.2">
      <c r="A3817" s="1">
        <v>6</v>
      </c>
      <c r="B3817" s="1">
        <v>8</v>
      </c>
      <c r="C3817" s="1">
        <v>17</v>
      </c>
      <c r="D3817">
        <v>18</v>
      </c>
      <c r="E3817">
        <v>13.1</v>
      </c>
      <c r="F3817">
        <v>73</v>
      </c>
      <c r="G3817">
        <v>270</v>
      </c>
      <c r="H3817">
        <v>69</v>
      </c>
      <c r="I3817">
        <v>233</v>
      </c>
      <c r="J3817" s="4">
        <f t="shared" si="534"/>
        <v>271.46618911834514</v>
      </c>
      <c r="K3817" s="4">
        <f t="shared" si="535"/>
        <v>29.015950972749387</v>
      </c>
      <c r="L3817" s="5">
        <f t="shared" si="540"/>
        <v>0</v>
      </c>
      <c r="M3817" s="5">
        <f t="shared" si="541"/>
        <v>4.9840490272506131</v>
      </c>
      <c r="N3817" s="6">
        <f t="shared" si="533"/>
        <v>18.182800082225427</v>
      </c>
      <c r="O3817" s="6">
        <f t="shared" si="536"/>
        <v>213.08287720266236</v>
      </c>
      <c r="P3817" s="6">
        <f>FORECAST(J3817,Inputs!$B$10:$B$18,Inputs!$A$10:$A$18)</f>
        <v>33.069131380725416</v>
      </c>
      <c r="Q3817" s="6">
        <f>IF(Inputs!$D$10="Yes",IF('Hourly Calcs'!P3817&gt;'Hourly Calcs'!K3817,'Hourly Calcs'!O3817,N3817+O3817),N3817+O3817)</f>
        <v>213.08287720266236</v>
      </c>
      <c r="R3817" s="12">
        <f t="shared" si="537"/>
        <v>1012.5698324670515</v>
      </c>
      <c r="S3817" s="1">
        <f>IF(AND(A3817&gt;=5,A3817&lt;=9),INDEX(Demand!$C$3:$C$26,C3817),INDEX(Demand!$B$3:$B$26,C3817))</f>
        <v>900</v>
      </c>
      <c r="T3817" s="7">
        <f t="shared" si="538"/>
        <v>900</v>
      </c>
      <c r="U3817" s="7">
        <f t="shared" si="539"/>
        <v>112.56983246705147</v>
      </c>
    </row>
    <row r="3818" spans="1:21" x14ac:dyDescent="0.2">
      <c r="A3818" s="1">
        <v>6</v>
      </c>
      <c r="B3818" s="1">
        <v>8</v>
      </c>
      <c r="C3818" s="1">
        <v>18</v>
      </c>
      <c r="D3818">
        <v>17.100000000000001</v>
      </c>
      <c r="E3818">
        <v>13</v>
      </c>
      <c r="F3818">
        <v>77</v>
      </c>
      <c r="G3818">
        <v>164</v>
      </c>
      <c r="H3818">
        <v>19</v>
      </c>
      <c r="I3818">
        <v>156</v>
      </c>
      <c r="J3818" s="4">
        <f t="shared" si="534"/>
        <v>282.58229235843515</v>
      </c>
      <c r="K3818" s="4">
        <f t="shared" si="535"/>
        <v>19.6280928844415</v>
      </c>
      <c r="L3818" s="5">
        <f t="shared" si="540"/>
        <v>0</v>
      </c>
      <c r="M3818" s="5">
        <f t="shared" si="541"/>
        <v>14.3719071155585</v>
      </c>
      <c r="N3818" s="6">
        <f t="shared" si="533"/>
        <v>0.65761267619817965</v>
      </c>
      <c r="O3818" s="6">
        <f t="shared" si="536"/>
        <v>142.66493065929325</v>
      </c>
      <c r="P3818" s="6">
        <f>FORECAST(J3818,Inputs!$B$10:$B$18,Inputs!$A$10:$A$18)</f>
        <v>33.172058262578105</v>
      </c>
      <c r="Q3818" s="6">
        <f>IF(Inputs!$D$10="Yes",IF('Hourly Calcs'!P3818&gt;'Hourly Calcs'!K3818,'Hourly Calcs'!O3818,N3818+O3818),N3818+O3818)</f>
        <v>142.66493065929325</v>
      </c>
      <c r="R3818" s="12">
        <f t="shared" si="537"/>
        <v>677.9437504929615</v>
      </c>
      <c r="S3818" s="1">
        <f>IF(AND(A3818&gt;=5,A3818&lt;=9),INDEX(Demand!$C$3:$C$26,C3818),INDEX(Demand!$B$3:$B$26,C3818))</f>
        <v>900</v>
      </c>
      <c r="T3818" s="7">
        <f t="shared" si="538"/>
        <v>677.9437504929615</v>
      </c>
      <c r="U3818" s="7">
        <f t="shared" si="539"/>
        <v>0</v>
      </c>
    </row>
    <row r="3819" spans="1:21" x14ac:dyDescent="0.2">
      <c r="A3819" s="1">
        <v>6</v>
      </c>
      <c r="B3819" s="1">
        <v>8</v>
      </c>
      <c r="C3819" s="1">
        <v>19</v>
      </c>
      <c r="D3819">
        <v>16</v>
      </c>
      <c r="E3819">
        <v>13.3</v>
      </c>
      <c r="F3819">
        <v>84</v>
      </c>
      <c r="G3819">
        <v>69</v>
      </c>
      <c r="H3819">
        <v>0</v>
      </c>
      <c r="I3819">
        <v>69</v>
      </c>
      <c r="J3819" s="4">
        <f t="shared" si="534"/>
        <v>293.43122927065224</v>
      </c>
      <c r="K3819" s="4">
        <f t="shared" si="535"/>
        <v>10.654351534012946</v>
      </c>
      <c r="L3819" s="5">
        <f t="shared" si="540"/>
        <v>0</v>
      </c>
      <c r="M3819" s="5">
        <f t="shared" si="541"/>
        <v>23.345648465987054</v>
      </c>
      <c r="N3819" s="6">
        <f t="shared" si="533"/>
        <v>0</v>
      </c>
      <c r="O3819" s="6">
        <f t="shared" si="536"/>
        <v>63.101796253148933</v>
      </c>
      <c r="P3819" s="6">
        <f>FORECAST(J3819,Inputs!$B$10:$B$18,Inputs!$A$10:$A$18)</f>
        <v>33.272511382135669</v>
      </c>
      <c r="Q3819" s="6">
        <f>IF(Inputs!$D$10="Yes",IF('Hourly Calcs'!P3819&gt;'Hourly Calcs'!K3819,'Hourly Calcs'!O3819,N3819+O3819),N3819+O3819)</f>
        <v>63.101796253148933</v>
      </c>
      <c r="R3819" s="12">
        <f t="shared" si="537"/>
        <v>299.85973579496374</v>
      </c>
      <c r="S3819" s="1">
        <f>IF(AND(A3819&gt;=5,A3819&lt;=9),INDEX(Demand!$C$3:$C$26,C3819),INDEX(Demand!$B$3:$B$26,C3819))</f>
        <v>900</v>
      </c>
      <c r="T3819" s="7">
        <f t="shared" si="538"/>
        <v>299.85973579496374</v>
      </c>
      <c r="U3819" s="7">
        <f t="shared" si="539"/>
        <v>0</v>
      </c>
    </row>
    <row r="3820" spans="1:21" x14ac:dyDescent="0.2">
      <c r="A3820" s="1">
        <v>6</v>
      </c>
      <c r="B3820" s="1">
        <v>8</v>
      </c>
      <c r="C3820" s="1">
        <v>20</v>
      </c>
      <c r="D3820">
        <v>15.7</v>
      </c>
      <c r="E3820">
        <v>13.3</v>
      </c>
      <c r="F3820">
        <v>85</v>
      </c>
      <c r="G3820">
        <v>14</v>
      </c>
      <c r="H3820">
        <v>0</v>
      </c>
      <c r="I3820">
        <v>14</v>
      </c>
      <c r="J3820" s="4">
        <f t="shared" si="534"/>
        <v>304.55247221959911</v>
      </c>
      <c r="K3820" s="4">
        <f t="shared" si="535"/>
        <v>2.5458631516916483</v>
      </c>
      <c r="L3820" s="5">
        <f t="shared" si="540"/>
        <v>0</v>
      </c>
      <c r="M3820" s="5">
        <f t="shared" si="541"/>
        <v>31.454136848308352</v>
      </c>
      <c r="N3820" s="6">
        <f t="shared" si="533"/>
        <v>0</v>
      </c>
      <c r="O3820" s="6">
        <f t="shared" si="536"/>
        <v>12.803263007885292</v>
      </c>
      <c r="P3820" s="6">
        <f>FORECAST(J3820,Inputs!$B$10:$B$18,Inputs!$A$10:$A$18)</f>
        <v>33.375485853885174</v>
      </c>
      <c r="Q3820" s="6">
        <f>IF(Inputs!$D$10="Yes",IF('Hourly Calcs'!P3820&gt;'Hourly Calcs'!K3820,'Hourly Calcs'!O3820,N3820+O3820),N3820+O3820)</f>
        <v>12.803263007885292</v>
      </c>
      <c r="R3820" s="12">
        <f t="shared" si="537"/>
        <v>60.841105813470904</v>
      </c>
      <c r="S3820" s="1">
        <f>IF(AND(A3820&gt;=5,A3820&lt;=9),INDEX(Demand!$C$3:$C$26,C3820),INDEX(Demand!$B$3:$B$26,C3820))</f>
        <v>800</v>
      </c>
      <c r="T3820" s="7">
        <f t="shared" si="538"/>
        <v>60.841105813470904</v>
      </c>
      <c r="U3820" s="7">
        <f t="shared" si="539"/>
        <v>0</v>
      </c>
    </row>
    <row r="3821" spans="1:21" x14ac:dyDescent="0.2">
      <c r="A3821" s="1">
        <v>6</v>
      </c>
      <c r="B3821" s="1">
        <v>8</v>
      </c>
      <c r="C3821" s="1">
        <v>21</v>
      </c>
      <c r="D3821">
        <v>15.5</v>
      </c>
      <c r="E3821">
        <v>13.2</v>
      </c>
      <c r="F3821">
        <v>86</v>
      </c>
      <c r="G3821">
        <v>0</v>
      </c>
      <c r="H3821">
        <v>0</v>
      </c>
      <c r="I3821">
        <v>0</v>
      </c>
      <c r="J3821" s="4">
        <f t="shared" si="534"/>
        <v>316.33479638492645</v>
      </c>
      <c r="K3821" s="4">
        <f t="shared" si="535"/>
        <v>-4.8700718735874915</v>
      </c>
      <c r="L3821" s="5">
        <f t="shared" si="540"/>
        <v>0</v>
      </c>
      <c r="M3821" s="5">
        <f t="shared" si="541"/>
        <v>0</v>
      </c>
      <c r="N3821" s="6">
        <f t="shared" si="533"/>
        <v>0</v>
      </c>
      <c r="O3821" s="6">
        <f t="shared" si="536"/>
        <v>0</v>
      </c>
      <c r="P3821" s="6">
        <f>FORECAST(J3821,Inputs!$B$10:$B$18,Inputs!$A$10:$A$18)</f>
        <v>33.484581448008576</v>
      </c>
      <c r="Q3821" s="6">
        <f>IF(Inputs!$D$10="Yes",IF('Hourly Calcs'!P3821&gt;'Hourly Calcs'!K3821,'Hourly Calcs'!O3821,N3821+O3821),N3821+O3821)</f>
        <v>0</v>
      </c>
      <c r="R3821" s="12">
        <f t="shared" si="537"/>
        <v>0</v>
      </c>
      <c r="S3821" s="1">
        <f>IF(AND(A3821&gt;=5,A3821&lt;=9),INDEX(Demand!$C$3:$C$26,C3821),INDEX(Demand!$B$3:$B$26,C3821))</f>
        <v>700</v>
      </c>
      <c r="T3821" s="7">
        <f t="shared" si="538"/>
        <v>0</v>
      </c>
      <c r="U3821" s="7">
        <f t="shared" si="539"/>
        <v>0</v>
      </c>
    </row>
    <row r="3822" spans="1:21" x14ac:dyDescent="0.2">
      <c r="A3822" s="1">
        <v>6</v>
      </c>
      <c r="B3822" s="1">
        <v>8</v>
      </c>
      <c r="C3822" s="1">
        <v>22</v>
      </c>
      <c r="D3822">
        <v>14.7</v>
      </c>
      <c r="E3822">
        <v>12.7</v>
      </c>
      <c r="F3822">
        <v>88</v>
      </c>
      <c r="G3822">
        <v>0</v>
      </c>
      <c r="H3822">
        <v>0</v>
      </c>
      <c r="I3822">
        <v>0</v>
      </c>
      <c r="J3822" s="4">
        <f t="shared" si="534"/>
        <v>329.01024752632014</v>
      </c>
      <c r="K3822" s="4">
        <f t="shared" si="535"/>
        <v>-10.658280528802365</v>
      </c>
      <c r="L3822" s="5">
        <f t="shared" si="540"/>
        <v>0</v>
      </c>
      <c r="M3822" s="5">
        <f t="shared" si="541"/>
        <v>0</v>
      </c>
      <c r="N3822" s="6">
        <f t="shared" si="533"/>
        <v>0</v>
      </c>
      <c r="O3822" s="6">
        <f t="shared" si="536"/>
        <v>0</v>
      </c>
      <c r="P3822" s="6">
        <f>FORECAST(J3822,Inputs!$B$10:$B$18,Inputs!$A$10:$A$18)</f>
        <v>33.601946736354812</v>
      </c>
      <c r="Q3822" s="6">
        <f>IF(Inputs!$D$10="Yes",IF('Hourly Calcs'!P3822&gt;'Hourly Calcs'!K3822,'Hourly Calcs'!O3822,N3822+O3822),N3822+O3822)</f>
        <v>0</v>
      </c>
      <c r="R3822" s="12">
        <f t="shared" si="537"/>
        <v>0</v>
      </c>
      <c r="S3822" s="1">
        <f>IF(AND(A3822&gt;=5,A3822&lt;=9),INDEX(Demand!$C$3:$C$26,C3822),INDEX(Demand!$B$3:$B$26,C3822))</f>
        <v>600</v>
      </c>
      <c r="T3822" s="7">
        <f t="shared" si="538"/>
        <v>0</v>
      </c>
      <c r="U3822" s="7">
        <f t="shared" si="539"/>
        <v>0</v>
      </c>
    </row>
    <row r="3823" spans="1:21" x14ac:dyDescent="0.2">
      <c r="A3823" s="1">
        <v>6</v>
      </c>
      <c r="B3823" s="1">
        <v>8</v>
      </c>
      <c r="C3823" s="1">
        <v>23</v>
      </c>
      <c r="D3823">
        <v>13.9</v>
      </c>
      <c r="E3823">
        <v>12.2</v>
      </c>
      <c r="F3823">
        <v>89</v>
      </c>
      <c r="G3823">
        <v>0</v>
      </c>
      <c r="H3823">
        <v>0</v>
      </c>
      <c r="I3823">
        <v>0</v>
      </c>
      <c r="J3823" s="4">
        <f t="shared" si="534"/>
        <v>342.59089024865222</v>
      </c>
      <c r="K3823" s="4">
        <f t="shared" si="535"/>
        <v>-14.556061825619921</v>
      </c>
      <c r="L3823" s="5">
        <f t="shared" si="540"/>
        <v>0</v>
      </c>
      <c r="M3823" s="5">
        <f t="shared" si="541"/>
        <v>0</v>
      </c>
      <c r="N3823" s="6">
        <f t="shared" si="533"/>
        <v>0</v>
      </c>
      <c r="O3823" s="6">
        <f t="shared" si="536"/>
        <v>0</v>
      </c>
      <c r="P3823" s="6">
        <f>FORECAST(J3823,Inputs!$B$10:$B$18,Inputs!$A$10:$A$18)</f>
        <v>33.727693428228257</v>
      </c>
      <c r="Q3823" s="6">
        <f>IF(Inputs!$D$10="Yes",IF('Hourly Calcs'!P3823&gt;'Hourly Calcs'!K3823,'Hourly Calcs'!O3823,N3823+O3823),N3823+O3823)</f>
        <v>0</v>
      </c>
      <c r="R3823" s="12">
        <f t="shared" si="537"/>
        <v>0</v>
      </c>
      <c r="S3823" s="1">
        <f>IF(AND(A3823&gt;=5,A3823&lt;=9),INDEX(Demand!$C$3:$C$26,C3823),INDEX(Demand!$B$3:$B$26,C3823))</f>
        <v>500</v>
      </c>
      <c r="T3823" s="7">
        <f t="shared" si="538"/>
        <v>0</v>
      </c>
      <c r="U3823" s="7">
        <f t="shared" si="539"/>
        <v>0</v>
      </c>
    </row>
    <row r="3824" spans="1:21" x14ac:dyDescent="0.2">
      <c r="A3824" s="1">
        <v>6</v>
      </c>
      <c r="B3824" s="1">
        <v>8</v>
      </c>
      <c r="C3824" s="1">
        <v>24</v>
      </c>
      <c r="D3824">
        <v>13</v>
      </c>
      <c r="E3824">
        <v>12.1</v>
      </c>
      <c r="F3824">
        <v>94</v>
      </c>
      <c r="G3824">
        <v>0</v>
      </c>
      <c r="H3824">
        <v>0</v>
      </c>
      <c r="I3824">
        <v>0</v>
      </c>
      <c r="J3824" s="4">
        <f t="shared" si="534"/>
        <v>356.80790147359971</v>
      </c>
      <c r="K3824" s="4">
        <f t="shared" si="535"/>
        <v>-16.253848974565287</v>
      </c>
      <c r="L3824" s="5">
        <f t="shared" si="540"/>
        <v>0</v>
      </c>
      <c r="M3824" s="5">
        <f t="shared" si="541"/>
        <v>0</v>
      </c>
      <c r="N3824" s="6">
        <f t="shared" si="533"/>
        <v>0</v>
      </c>
      <c r="O3824" s="6">
        <f t="shared" si="536"/>
        <v>0</v>
      </c>
      <c r="P3824" s="6">
        <f>FORECAST(J3824,Inputs!$B$10:$B$18,Inputs!$A$10:$A$18)</f>
        <v>33.859332421051846</v>
      </c>
      <c r="Q3824" s="6">
        <f>IF(Inputs!$D$10="Yes",IF('Hourly Calcs'!P3824&gt;'Hourly Calcs'!K3824,'Hourly Calcs'!O3824,N3824+O3824),N3824+O3824)</f>
        <v>0</v>
      </c>
      <c r="R3824" s="12">
        <f t="shared" si="537"/>
        <v>0</v>
      </c>
      <c r="S3824" s="1">
        <f>IF(AND(A3824&gt;=5,A3824&lt;=9),INDEX(Demand!$C$3:$C$26,C3824),INDEX(Demand!$B$3:$B$26,C3824))</f>
        <v>400</v>
      </c>
      <c r="T3824" s="7">
        <f t="shared" si="538"/>
        <v>0</v>
      </c>
      <c r="U3824" s="7">
        <f t="shared" si="539"/>
        <v>0</v>
      </c>
    </row>
    <row r="3825" spans="1:21" x14ac:dyDescent="0.2">
      <c r="A3825" s="1">
        <v>6</v>
      </c>
      <c r="B3825" s="1">
        <v>9</v>
      </c>
      <c r="C3825" s="1">
        <v>1</v>
      </c>
      <c r="D3825">
        <v>13.6</v>
      </c>
      <c r="E3825">
        <v>12.5</v>
      </c>
      <c r="F3825">
        <v>93</v>
      </c>
      <c r="G3825">
        <v>0</v>
      </c>
      <c r="H3825">
        <v>0</v>
      </c>
      <c r="I3825">
        <v>0</v>
      </c>
      <c r="J3825" s="4">
        <f t="shared" si="534"/>
        <v>11.152362704007743</v>
      </c>
      <c r="K3825" s="4">
        <f t="shared" si="535"/>
        <v>-15.590031517584734</v>
      </c>
      <c r="L3825" s="5">
        <f t="shared" si="540"/>
        <v>0</v>
      </c>
      <c r="M3825" s="5">
        <f t="shared" si="541"/>
        <v>0</v>
      </c>
      <c r="N3825" s="6">
        <f t="shared" si="533"/>
        <v>0</v>
      </c>
      <c r="O3825" s="6">
        <f t="shared" si="536"/>
        <v>0</v>
      </c>
      <c r="P3825" s="6">
        <f>FORECAST(J3825,Inputs!$B$10:$B$18,Inputs!$A$10:$A$18)</f>
        <v>30.658818173185256</v>
      </c>
      <c r="Q3825" s="6">
        <f>IF(Inputs!$D$10="Yes",IF('Hourly Calcs'!P3825&gt;'Hourly Calcs'!K3825,'Hourly Calcs'!O3825,N3825+O3825),N3825+O3825)</f>
        <v>0</v>
      </c>
      <c r="R3825" s="12">
        <f t="shared" si="537"/>
        <v>0</v>
      </c>
      <c r="S3825" s="1">
        <f>IF(AND(A3825&gt;=5,A3825&lt;=9),INDEX(Demand!$C$3:$C$26,C3825),INDEX(Demand!$B$3:$B$26,C3825))</f>
        <v>350</v>
      </c>
      <c r="T3825" s="7">
        <f t="shared" si="538"/>
        <v>0</v>
      </c>
      <c r="U3825" s="7">
        <f t="shared" si="539"/>
        <v>0</v>
      </c>
    </row>
    <row r="3826" spans="1:21" x14ac:dyDescent="0.2">
      <c r="A3826" s="1">
        <v>6</v>
      </c>
      <c r="B3826" s="1">
        <v>9</v>
      </c>
      <c r="C3826" s="1">
        <v>2</v>
      </c>
      <c r="D3826">
        <v>13.5</v>
      </c>
      <c r="E3826">
        <v>12.4</v>
      </c>
      <c r="F3826">
        <v>93</v>
      </c>
      <c r="G3826">
        <v>0</v>
      </c>
      <c r="H3826">
        <v>0</v>
      </c>
      <c r="I3826">
        <v>0</v>
      </c>
      <c r="J3826" s="4">
        <f t="shared" si="534"/>
        <v>25.062611606778518</v>
      </c>
      <c r="K3826" s="4">
        <f t="shared" si="535"/>
        <v>-12.629490480423286</v>
      </c>
      <c r="L3826" s="5">
        <f t="shared" si="540"/>
        <v>0</v>
      </c>
      <c r="M3826" s="5">
        <f t="shared" si="541"/>
        <v>0</v>
      </c>
      <c r="N3826" s="6">
        <f t="shared" si="533"/>
        <v>0</v>
      </c>
      <c r="O3826" s="6">
        <f t="shared" si="536"/>
        <v>0</v>
      </c>
      <c r="P3826" s="6">
        <f>FORECAST(J3826,Inputs!$B$10:$B$18,Inputs!$A$10:$A$18)</f>
        <v>30.787616774136836</v>
      </c>
      <c r="Q3826" s="6">
        <f>IF(Inputs!$D$10="Yes",IF('Hourly Calcs'!P3826&gt;'Hourly Calcs'!K3826,'Hourly Calcs'!O3826,N3826+O3826),N3826+O3826)</f>
        <v>0</v>
      </c>
      <c r="R3826" s="12">
        <f t="shared" si="537"/>
        <v>0</v>
      </c>
      <c r="S3826" s="1">
        <f>IF(AND(A3826&gt;=5,A3826&lt;=9),INDEX(Demand!$C$3:$C$26,C3826),INDEX(Demand!$B$3:$B$26,C3826))</f>
        <v>350</v>
      </c>
      <c r="T3826" s="7">
        <f t="shared" si="538"/>
        <v>0</v>
      </c>
      <c r="U3826" s="7">
        <f t="shared" si="539"/>
        <v>0</v>
      </c>
    </row>
    <row r="3827" spans="1:21" x14ac:dyDescent="0.2">
      <c r="A3827" s="1">
        <v>6</v>
      </c>
      <c r="B3827" s="1">
        <v>9</v>
      </c>
      <c r="C3827" s="1">
        <v>3</v>
      </c>
      <c r="D3827">
        <v>13.1</v>
      </c>
      <c r="E3827">
        <v>12.2</v>
      </c>
      <c r="F3827">
        <v>94</v>
      </c>
      <c r="G3827">
        <v>0</v>
      </c>
      <c r="H3827">
        <v>0</v>
      </c>
      <c r="I3827">
        <v>0</v>
      </c>
      <c r="J3827" s="4">
        <f t="shared" si="534"/>
        <v>38.149599923302361</v>
      </c>
      <c r="K3827" s="4">
        <f t="shared" si="535"/>
        <v>-7.6338547908644045</v>
      </c>
      <c r="L3827" s="5">
        <f t="shared" si="540"/>
        <v>0</v>
      </c>
      <c r="M3827" s="5">
        <f t="shared" si="541"/>
        <v>0</v>
      </c>
      <c r="N3827" s="6">
        <f t="shared" si="533"/>
        <v>0</v>
      </c>
      <c r="O3827" s="6">
        <f t="shared" si="536"/>
        <v>0</v>
      </c>
      <c r="P3827" s="6">
        <f>FORECAST(J3827,Inputs!$B$10:$B$18,Inputs!$A$10:$A$18)</f>
        <v>30.908792591882428</v>
      </c>
      <c r="Q3827" s="6">
        <f>IF(Inputs!$D$10="Yes",IF('Hourly Calcs'!P3827&gt;'Hourly Calcs'!K3827,'Hourly Calcs'!O3827,N3827+O3827),N3827+O3827)</f>
        <v>0</v>
      </c>
      <c r="R3827" s="12">
        <f t="shared" si="537"/>
        <v>0</v>
      </c>
      <c r="S3827" s="1">
        <f>IF(AND(A3827&gt;=5,A3827&lt;=9),INDEX(Demand!$C$3:$C$26,C3827),INDEX(Demand!$B$3:$B$26,C3827))</f>
        <v>350</v>
      </c>
      <c r="T3827" s="7">
        <f t="shared" si="538"/>
        <v>0</v>
      </c>
      <c r="U3827" s="7">
        <f t="shared" si="539"/>
        <v>0</v>
      </c>
    </row>
    <row r="3828" spans="1:21" x14ac:dyDescent="0.2">
      <c r="A3828" s="1">
        <v>6</v>
      </c>
      <c r="B3828" s="1">
        <v>9</v>
      </c>
      <c r="C3828" s="1">
        <v>4</v>
      </c>
      <c r="D3828">
        <v>13.4</v>
      </c>
      <c r="E3828">
        <v>12.1</v>
      </c>
      <c r="F3828">
        <v>92</v>
      </c>
      <c r="G3828">
        <v>0</v>
      </c>
      <c r="H3828">
        <v>0</v>
      </c>
      <c r="I3828">
        <v>0</v>
      </c>
      <c r="J3828" s="4">
        <f t="shared" si="534"/>
        <v>50.305232366089029</v>
      </c>
      <c r="K3828" s="4">
        <f t="shared" si="535"/>
        <v>-0.74233725886827528</v>
      </c>
      <c r="L3828" s="5">
        <f t="shared" si="540"/>
        <v>0</v>
      </c>
      <c r="M3828" s="5">
        <f t="shared" si="541"/>
        <v>0</v>
      </c>
      <c r="N3828" s="6">
        <f t="shared" si="533"/>
        <v>0</v>
      </c>
      <c r="O3828" s="6">
        <f t="shared" si="536"/>
        <v>0</v>
      </c>
      <c r="P3828" s="6">
        <f>FORECAST(J3828,Inputs!$B$10:$B$18,Inputs!$A$10:$A$18)</f>
        <v>31.021344744130452</v>
      </c>
      <c r="Q3828" s="6">
        <f>IF(Inputs!$D$10="Yes",IF('Hourly Calcs'!P3828&gt;'Hourly Calcs'!K3828,'Hourly Calcs'!O3828,N3828+O3828),N3828+O3828)</f>
        <v>0</v>
      </c>
      <c r="R3828" s="12">
        <f t="shared" si="537"/>
        <v>0</v>
      </c>
      <c r="S3828" s="1">
        <f>IF(AND(A3828&gt;=5,A3828&lt;=9),INDEX(Demand!$C$3:$C$26,C3828),INDEX(Demand!$B$3:$B$26,C3828))</f>
        <v>350</v>
      </c>
      <c r="T3828" s="7">
        <f t="shared" si="538"/>
        <v>0</v>
      </c>
      <c r="U3828" s="7">
        <f t="shared" si="539"/>
        <v>0</v>
      </c>
    </row>
    <row r="3829" spans="1:21" x14ac:dyDescent="0.2">
      <c r="A3829" s="1">
        <v>6</v>
      </c>
      <c r="B3829" s="1">
        <v>9</v>
      </c>
      <c r="C3829" s="1">
        <v>5</v>
      </c>
      <c r="D3829">
        <v>13.1</v>
      </c>
      <c r="E3829">
        <v>11.7</v>
      </c>
      <c r="F3829">
        <v>91</v>
      </c>
      <c r="G3829">
        <v>7</v>
      </c>
      <c r="H3829">
        <v>0</v>
      </c>
      <c r="I3829">
        <v>7</v>
      </c>
      <c r="J3829" s="4">
        <f t="shared" si="534"/>
        <v>61.673903857682305</v>
      </c>
      <c r="K3829" s="4">
        <f t="shared" si="535"/>
        <v>6.9334864962065126</v>
      </c>
      <c r="L3829" s="5">
        <f t="shared" si="540"/>
        <v>0</v>
      </c>
      <c r="M3829" s="5">
        <f t="shared" si="541"/>
        <v>27.066513503793487</v>
      </c>
      <c r="N3829" s="6">
        <f t="shared" si="533"/>
        <v>0</v>
      </c>
      <c r="O3829" s="6">
        <f t="shared" si="536"/>
        <v>6.4016315039426459</v>
      </c>
      <c r="P3829" s="6">
        <f>FORECAST(J3829,Inputs!$B$10:$B$18,Inputs!$A$10:$A$18)</f>
        <v>31.126610220904464</v>
      </c>
      <c r="Q3829" s="6">
        <f>IF(Inputs!$D$10="Yes",IF('Hourly Calcs'!P3829&gt;'Hourly Calcs'!K3829,'Hourly Calcs'!O3829,N3829+O3829),N3829+O3829)</f>
        <v>6.4016315039426459</v>
      </c>
      <c r="R3829" s="12">
        <f t="shared" si="537"/>
        <v>30.420552906735452</v>
      </c>
      <c r="S3829" s="1">
        <f>IF(AND(A3829&gt;=5,A3829&lt;=9),INDEX(Demand!$C$3:$C$26,C3829),INDEX(Demand!$B$3:$B$26,C3829))</f>
        <v>350</v>
      </c>
      <c r="T3829" s="7">
        <f t="shared" si="538"/>
        <v>30.420552906735452</v>
      </c>
      <c r="U3829" s="7">
        <f t="shared" si="539"/>
        <v>0</v>
      </c>
    </row>
    <row r="3830" spans="1:21" x14ac:dyDescent="0.2">
      <c r="A3830" s="1">
        <v>6</v>
      </c>
      <c r="B3830" s="1">
        <v>9</v>
      </c>
      <c r="C3830" s="1">
        <v>6</v>
      </c>
      <c r="D3830">
        <v>13.4</v>
      </c>
      <c r="E3830">
        <v>12.1</v>
      </c>
      <c r="F3830">
        <v>92</v>
      </c>
      <c r="G3830">
        <v>51</v>
      </c>
      <c r="H3830">
        <v>0</v>
      </c>
      <c r="I3830">
        <v>51</v>
      </c>
      <c r="J3830" s="4">
        <f t="shared" si="534"/>
        <v>72.579744557424007</v>
      </c>
      <c r="K3830" s="4">
        <f t="shared" si="535"/>
        <v>15.603538977537312</v>
      </c>
      <c r="L3830" s="5">
        <f t="shared" si="540"/>
        <v>0</v>
      </c>
      <c r="M3830" s="5">
        <f t="shared" si="541"/>
        <v>18.396461022462688</v>
      </c>
      <c r="N3830" s="6">
        <f t="shared" si="533"/>
        <v>0</v>
      </c>
      <c r="O3830" s="6">
        <f t="shared" si="536"/>
        <v>46.640458100153559</v>
      </c>
      <c r="P3830" s="6">
        <f>FORECAST(J3830,Inputs!$B$10:$B$18,Inputs!$A$10:$A$18)</f>
        <v>31.227590227383555</v>
      </c>
      <c r="Q3830" s="6">
        <f>IF(Inputs!$D$10="Yes",IF('Hourly Calcs'!P3830&gt;'Hourly Calcs'!K3830,'Hourly Calcs'!O3830,N3830+O3830),N3830+O3830)</f>
        <v>46.640458100153559</v>
      </c>
      <c r="R3830" s="12">
        <f t="shared" si="537"/>
        <v>221.63545689192969</v>
      </c>
      <c r="S3830" s="1">
        <f>IF(AND(A3830&gt;=5,A3830&lt;=9),INDEX(Demand!$C$3:$C$26,C3830),INDEX(Demand!$B$3:$B$26,C3830))</f>
        <v>350</v>
      </c>
      <c r="T3830" s="7">
        <f t="shared" si="538"/>
        <v>221.63545689192969</v>
      </c>
      <c r="U3830" s="7">
        <f t="shared" si="539"/>
        <v>0</v>
      </c>
    </row>
    <row r="3831" spans="1:21" x14ac:dyDescent="0.2">
      <c r="A3831" s="1">
        <v>6</v>
      </c>
      <c r="B3831" s="1">
        <v>9</v>
      </c>
      <c r="C3831" s="1">
        <v>7</v>
      </c>
      <c r="D3831">
        <v>13.3</v>
      </c>
      <c r="E3831">
        <v>12.4</v>
      </c>
      <c r="F3831">
        <v>94</v>
      </c>
      <c r="G3831">
        <v>139</v>
      </c>
      <c r="H3831">
        <v>19</v>
      </c>
      <c r="I3831">
        <v>132</v>
      </c>
      <c r="J3831" s="4">
        <f t="shared" si="534"/>
        <v>83.491029025626048</v>
      </c>
      <c r="K3831" s="4">
        <f t="shared" si="535"/>
        <v>24.855883476388655</v>
      </c>
      <c r="L3831" s="5">
        <f t="shared" si="540"/>
        <v>81.508970974373952</v>
      </c>
      <c r="M3831" s="5">
        <f t="shared" si="541"/>
        <v>9.1441165236113449</v>
      </c>
      <c r="N3831" s="6">
        <f t="shared" si="533"/>
        <v>8.0444934984077321</v>
      </c>
      <c r="O3831" s="6">
        <f t="shared" si="536"/>
        <v>120.71647978863275</v>
      </c>
      <c r="P3831" s="6">
        <f>FORECAST(J3831,Inputs!$B$10:$B$18,Inputs!$A$10:$A$18)</f>
        <v>31.328620639126164</v>
      </c>
      <c r="Q3831" s="6">
        <f>IF(Inputs!$D$10="Yes",IF('Hourly Calcs'!P3831&gt;'Hourly Calcs'!K3831,'Hourly Calcs'!O3831,N3831+O3831),N3831+O3831)</f>
        <v>120.71647978863275</v>
      </c>
      <c r="R3831" s="12">
        <f t="shared" si="537"/>
        <v>573.64471195558281</v>
      </c>
      <c r="S3831" s="1">
        <f>IF(AND(A3831&gt;=5,A3831&lt;=9),INDEX(Demand!$C$3:$C$26,C3831),INDEX(Demand!$B$3:$B$26,C3831))</f>
        <v>350</v>
      </c>
      <c r="T3831" s="7">
        <f t="shared" si="538"/>
        <v>350</v>
      </c>
      <c r="U3831" s="7">
        <f t="shared" si="539"/>
        <v>223.64471195558281</v>
      </c>
    </row>
    <row r="3832" spans="1:21" x14ac:dyDescent="0.2">
      <c r="A3832" s="1">
        <v>6</v>
      </c>
      <c r="B3832" s="1">
        <v>9</v>
      </c>
      <c r="C3832" s="1">
        <v>8</v>
      </c>
      <c r="D3832">
        <v>13.4</v>
      </c>
      <c r="E3832">
        <v>12.8</v>
      </c>
      <c r="F3832">
        <v>96</v>
      </c>
      <c r="G3832">
        <v>121</v>
      </c>
      <c r="H3832">
        <v>0</v>
      </c>
      <c r="I3832">
        <v>121</v>
      </c>
      <c r="J3832" s="4">
        <f t="shared" si="534"/>
        <v>95.057730545508733</v>
      </c>
      <c r="K3832" s="4">
        <f t="shared" si="535"/>
        <v>34.323531837252176</v>
      </c>
      <c r="L3832" s="5">
        <f t="shared" si="540"/>
        <v>69.942269454491267</v>
      </c>
      <c r="M3832" s="5">
        <f t="shared" si="541"/>
        <v>0.32353183725217605</v>
      </c>
      <c r="N3832" s="6">
        <f t="shared" si="533"/>
        <v>0</v>
      </c>
      <c r="O3832" s="6">
        <f t="shared" si="536"/>
        <v>110.65677313958003</v>
      </c>
      <c r="P3832" s="6">
        <f>FORECAST(J3832,Inputs!$B$10:$B$18,Inputs!$A$10:$A$18)</f>
        <v>31.435719727273227</v>
      </c>
      <c r="Q3832" s="6">
        <f>IF(Inputs!$D$10="Yes",IF('Hourly Calcs'!P3832&gt;'Hourly Calcs'!K3832,'Hourly Calcs'!O3832,N3832+O3832),N3832+O3832)</f>
        <v>110.65677313958003</v>
      </c>
      <c r="R3832" s="12">
        <f t="shared" si="537"/>
        <v>525.84098595928424</v>
      </c>
      <c r="S3832" s="1">
        <f>IF(AND(A3832&gt;=5,A3832&lt;=9),INDEX(Demand!$C$3:$C$26,C3832),INDEX(Demand!$B$3:$B$26,C3832))</f>
        <v>350</v>
      </c>
      <c r="T3832" s="7">
        <f t="shared" si="538"/>
        <v>350</v>
      </c>
      <c r="U3832" s="7">
        <f t="shared" si="539"/>
        <v>175.84098595928424</v>
      </c>
    </row>
    <row r="3833" spans="1:21" x14ac:dyDescent="0.2">
      <c r="A3833" s="1">
        <v>6</v>
      </c>
      <c r="B3833" s="1">
        <v>9</v>
      </c>
      <c r="C3833" s="1">
        <v>9</v>
      </c>
      <c r="D3833">
        <v>13.7</v>
      </c>
      <c r="E3833">
        <v>12.4</v>
      </c>
      <c r="F3833">
        <v>92</v>
      </c>
      <c r="G3833">
        <v>172</v>
      </c>
      <c r="H3833">
        <v>1</v>
      </c>
      <c r="I3833">
        <v>172</v>
      </c>
      <c r="J3833" s="4">
        <f t="shared" si="534"/>
        <v>108.24257410921439</v>
      </c>
      <c r="K3833" s="4">
        <f t="shared" si="535"/>
        <v>43.602874335373272</v>
      </c>
      <c r="L3833" s="5">
        <f t="shared" si="540"/>
        <v>56.757425890785612</v>
      </c>
      <c r="M3833" s="5">
        <f t="shared" si="541"/>
        <v>9.6028743353732722</v>
      </c>
      <c r="N3833" s="6">
        <f t="shared" si="533"/>
        <v>0.79372844251921815</v>
      </c>
      <c r="O3833" s="6">
        <f t="shared" si="536"/>
        <v>157.29723123973358</v>
      </c>
      <c r="P3833" s="6">
        <f>FORECAST(J3833,Inputs!$B$10:$B$18,Inputs!$A$10:$A$18)</f>
        <v>31.557801612122354</v>
      </c>
      <c r="Q3833" s="6">
        <f>IF(Inputs!$D$10="Yes",IF('Hourly Calcs'!P3833&gt;'Hourly Calcs'!K3833,'Hourly Calcs'!O3833,N3833+O3833),N3833+O3833)</f>
        <v>158.09095968225279</v>
      </c>
      <c r="R3833" s="12">
        <f t="shared" si="537"/>
        <v>751.24824041006525</v>
      </c>
      <c r="S3833" s="1">
        <f>IF(AND(A3833&gt;=5,A3833&lt;=9),INDEX(Demand!$C$3:$C$26,C3833),INDEX(Demand!$B$3:$B$26,C3833))</f>
        <v>350</v>
      </c>
      <c r="T3833" s="7">
        <f t="shared" si="538"/>
        <v>350</v>
      </c>
      <c r="U3833" s="7">
        <f t="shared" si="539"/>
        <v>401.24824041006525</v>
      </c>
    </row>
    <row r="3834" spans="1:21" x14ac:dyDescent="0.2">
      <c r="A3834" s="1">
        <v>6</v>
      </c>
      <c r="B3834" s="1">
        <v>9</v>
      </c>
      <c r="C3834" s="1">
        <v>10</v>
      </c>
      <c r="D3834">
        <v>15.2</v>
      </c>
      <c r="E3834">
        <v>12.1</v>
      </c>
      <c r="F3834">
        <v>82</v>
      </c>
      <c r="G3834">
        <v>436</v>
      </c>
      <c r="H3834">
        <v>92</v>
      </c>
      <c r="I3834">
        <v>366</v>
      </c>
      <c r="J3834" s="4">
        <f t="shared" si="534"/>
        <v>124.54097971266435</v>
      </c>
      <c r="K3834" s="4">
        <f t="shared" si="535"/>
        <v>52.101282822583755</v>
      </c>
      <c r="L3834" s="5">
        <f t="shared" si="540"/>
        <v>40.459020287335647</v>
      </c>
      <c r="M3834" s="5">
        <f t="shared" si="541"/>
        <v>18.101282822583755</v>
      </c>
      <c r="N3834" s="6">
        <f t="shared" si="533"/>
        <v>84.230247210499712</v>
      </c>
      <c r="O3834" s="6">
        <f t="shared" si="536"/>
        <v>334.71387577757264</v>
      </c>
      <c r="P3834" s="6">
        <f>FORECAST(J3834,Inputs!$B$10:$B$18,Inputs!$A$10:$A$18)</f>
        <v>31.708712775117259</v>
      </c>
      <c r="Q3834" s="6">
        <f>IF(Inputs!$D$10="Yes",IF('Hourly Calcs'!P3834&gt;'Hourly Calcs'!K3834,'Hourly Calcs'!O3834,N3834+O3834),N3834+O3834)</f>
        <v>418.94412298807237</v>
      </c>
      <c r="R3834" s="12">
        <f t="shared" si="537"/>
        <v>1990.8224724393199</v>
      </c>
      <c r="S3834" s="1">
        <f>IF(AND(A3834&gt;=5,A3834&lt;=9),INDEX(Demand!$C$3:$C$26,C3834),INDEX(Demand!$B$3:$B$26,C3834))</f>
        <v>600</v>
      </c>
      <c r="T3834" s="7">
        <f t="shared" si="538"/>
        <v>600</v>
      </c>
      <c r="U3834" s="7">
        <f t="shared" si="539"/>
        <v>1390.8224724393199</v>
      </c>
    </row>
    <row r="3835" spans="1:21" x14ac:dyDescent="0.2">
      <c r="A3835" s="1">
        <v>6</v>
      </c>
      <c r="B3835" s="1">
        <v>9</v>
      </c>
      <c r="C3835" s="1">
        <v>11</v>
      </c>
      <c r="D3835">
        <v>15.3</v>
      </c>
      <c r="E3835">
        <v>12.6</v>
      </c>
      <c r="F3835">
        <v>84</v>
      </c>
      <c r="G3835">
        <v>500</v>
      </c>
      <c r="H3835">
        <v>116</v>
      </c>
      <c r="I3835">
        <v>402</v>
      </c>
      <c r="J3835" s="4">
        <f t="shared" si="534"/>
        <v>145.98363977674512</v>
      </c>
      <c r="K3835" s="4">
        <f t="shared" si="535"/>
        <v>58.804109890218378</v>
      </c>
      <c r="L3835" s="5">
        <f t="shared" si="540"/>
        <v>19.016360223254878</v>
      </c>
      <c r="M3835" s="5">
        <f t="shared" si="541"/>
        <v>24.804109890218378</v>
      </c>
      <c r="N3835" s="6">
        <f t="shared" si="533"/>
        <v>114.02748331615614</v>
      </c>
      <c r="O3835" s="6">
        <f t="shared" si="536"/>
        <v>367.63655208356334</v>
      </c>
      <c r="P3835" s="6">
        <f>FORECAST(J3835,Inputs!$B$10:$B$18,Inputs!$A$10:$A$18)</f>
        <v>31.907255923858749</v>
      </c>
      <c r="Q3835" s="6">
        <f>IF(Inputs!$D$10="Yes",IF('Hourly Calcs'!P3835&gt;'Hourly Calcs'!K3835,'Hourly Calcs'!O3835,N3835+O3835),N3835+O3835)</f>
        <v>481.66403539971947</v>
      </c>
      <c r="R3835" s="12">
        <f t="shared" si="537"/>
        <v>2288.8674962194668</v>
      </c>
      <c r="S3835" s="1">
        <f>IF(AND(A3835&gt;=5,A3835&lt;=9),INDEX(Demand!$C$3:$C$26,C3835),INDEX(Demand!$B$3:$B$26,C3835))</f>
        <v>600</v>
      </c>
      <c r="T3835" s="7">
        <f t="shared" si="538"/>
        <v>600</v>
      </c>
      <c r="U3835" s="7">
        <f t="shared" si="539"/>
        <v>1688.8674962194668</v>
      </c>
    </row>
    <row r="3836" spans="1:21" x14ac:dyDescent="0.2">
      <c r="A3836" s="1">
        <v>6</v>
      </c>
      <c r="B3836" s="1">
        <v>9</v>
      </c>
      <c r="C3836" s="1">
        <v>12</v>
      </c>
      <c r="D3836">
        <v>14.8</v>
      </c>
      <c r="E3836">
        <v>12.8</v>
      </c>
      <c r="F3836">
        <v>88</v>
      </c>
      <c r="G3836">
        <v>535</v>
      </c>
      <c r="H3836">
        <v>118</v>
      </c>
      <c r="I3836">
        <v>430</v>
      </c>
      <c r="J3836" s="4">
        <f t="shared" si="534"/>
        <v>173.38847407776049</v>
      </c>
      <c r="K3836" s="4">
        <f t="shared" si="535"/>
        <v>62.134265177249461</v>
      </c>
      <c r="L3836" s="5">
        <f t="shared" si="540"/>
        <v>8.3884740777604918</v>
      </c>
      <c r="M3836" s="5">
        <f t="shared" si="541"/>
        <v>28.134265177249461</v>
      </c>
      <c r="N3836" s="6">
        <f t="shared" si="533"/>
        <v>116.99440740358703</v>
      </c>
      <c r="O3836" s="6">
        <f t="shared" si="536"/>
        <v>393.24307809933396</v>
      </c>
      <c r="P3836" s="6">
        <f>FORECAST(J3836,Inputs!$B$10:$B$18,Inputs!$A$10:$A$18)</f>
        <v>32.161004389608891</v>
      </c>
      <c r="Q3836" s="6">
        <f>IF(Inputs!$D$10="Yes",IF('Hourly Calcs'!P3836&gt;'Hourly Calcs'!K3836,'Hourly Calcs'!O3836,N3836+O3836),N3836+O3836)</f>
        <v>510.237485502921</v>
      </c>
      <c r="R3836" s="12">
        <f t="shared" si="537"/>
        <v>2424.6485311098804</v>
      </c>
      <c r="S3836" s="1">
        <f>IF(AND(A3836&gt;=5,A3836&lt;=9),INDEX(Demand!$C$3:$C$26,C3836),INDEX(Demand!$B$3:$B$26,C3836))</f>
        <v>600</v>
      </c>
      <c r="T3836" s="7">
        <f t="shared" si="538"/>
        <v>600</v>
      </c>
      <c r="U3836" s="7">
        <f t="shared" si="539"/>
        <v>1824.6485311098804</v>
      </c>
    </row>
    <row r="3837" spans="1:21" x14ac:dyDescent="0.2">
      <c r="A3837" s="1">
        <v>6</v>
      </c>
      <c r="B3837" s="1">
        <v>9</v>
      </c>
      <c r="C3837" s="1">
        <v>13</v>
      </c>
      <c r="D3837">
        <v>14.8</v>
      </c>
      <c r="E3837">
        <v>13.1</v>
      </c>
      <c r="F3837">
        <v>90</v>
      </c>
      <c r="G3837">
        <v>539</v>
      </c>
      <c r="H3837">
        <v>118</v>
      </c>
      <c r="I3837">
        <v>433</v>
      </c>
      <c r="J3837" s="4">
        <f t="shared" si="534"/>
        <v>202.39852679308683</v>
      </c>
      <c r="K3837" s="4">
        <f t="shared" si="535"/>
        <v>60.818516921206154</v>
      </c>
      <c r="L3837" s="5">
        <f t="shared" si="540"/>
        <v>37.39852679308683</v>
      </c>
      <c r="M3837" s="5">
        <f t="shared" si="541"/>
        <v>26.818516921206154</v>
      </c>
      <c r="N3837" s="6">
        <f t="shared" si="533"/>
        <v>110.96922852844217</v>
      </c>
      <c r="O3837" s="6">
        <f t="shared" si="536"/>
        <v>395.98663445816652</v>
      </c>
      <c r="P3837" s="6">
        <f>FORECAST(J3837,Inputs!$B$10:$B$18,Inputs!$A$10:$A$18)</f>
        <v>32.429615988824878</v>
      </c>
      <c r="Q3837" s="6">
        <f>IF(Inputs!$D$10="Yes",IF('Hourly Calcs'!P3837&gt;'Hourly Calcs'!K3837,'Hourly Calcs'!O3837,N3837+O3837),N3837+O3837)</f>
        <v>506.95586298660868</v>
      </c>
      <c r="R3837" s="12">
        <f t="shared" si="537"/>
        <v>2409.0542609123645</v>
      </c>
      <c r="S3837" s="1">
        <f>IF(AND(A3837&gt;=5,A3837&lt;=9),INDEX(Demand!$C$3:$C$26,C3837),INDEX(Demand!$B$3:$B$26,C3837))</f>
        <v>600</v>
      </c>
      <c r="T3837" s="7">
        <f t="shared" si="538"/>
        <v>600</v>
      </c>
      <c r="U3837" s="7">
        <f t="shared" si="539"/>
        <v>1809.0542609123645</v>
      </c>
    </row>
    <row r="3838" spans="1:21" x14ac:dyDescent="0.2">
      <c r="A3838" s="1">
        <v>6</v>
      </c>
      <c r="B3838" s="1">
        <v>9</v>
      </c>
      <c r="C3838" s="1">
        <v>14</v>
      </c>
      <c r="D3838">
        <v>14.8</v>
      </c>
      <c r="E3838">
        <v>13.2</v>
      </c>
      <c r="F3838">
        <v>90</v>
      </c>
      <c r="G3838">
        <v>511</v>
      </c>
      <c r="H3838">
        <v>117</v>
      </c>
      <c r="I3838">
        <v>411</v>
      </c>
      <c r="J3838" s="4">
        <f t="shared" si="534"/>
        <v>226.64000628558247</v>
      </c>
      <c r="K3838" s="4">
        <f t="shared" si="535"/>
        <v>55.412223371994706</v>
      </c>
      <c r="L3838" s="5">
        <f t="shared" si="540"/>
        <v>61.640006285582473</v>
      </c>
      <c r="M3838" s="5">
        <f t="shared" si="541"/>
        <v>21.412223371994706</v>
      </c>
      <c r="N3838" s="6">
        <f t="shared" si="533"/>
        <v>97.495705175229418</v>
      </c>
      <c r="O3838" s="6">
        <f t="shared" si="536"/>
        <v>375.86722116006104</v>
      </c>
      <c r="P3838" s="6">
        <f>FORECAST(J3838,Inputs!$B$10:$B$18,Inputs!$A$10:$A$18)</f>
        <v>32.654074132273912</v>
      </c>
      <c r="Q3838" s="6">
        <f>IF(Inputs!$D$10="Yes",IF('Hourly Calcs'!P3838&gt;'Hourly Calcs'!K3838,'Hourly Calcs'!O3838,N3838+O3838),N3838+O3838)</f>
        <v>473.36292633529047</v>
      </c>
      <c r="R3838" s="12">
        <f t="shared" si="537"/>
        <v>2249.4206259453003</v>
      </c>
      <c r="S3838" s="1">
        <f>IF(AND(A3838&gt;=5,A3838&lt;=9),INDEX(Demand!$C$3:$C$26,C3838),INDEX(Demand!$B$3:$B$26,C3838))</f>
        <v>600</v>
      </c>
      <c r="T3838" s="7">
        <f t="shared" si="538"/>
        <v>600</v>
      </c>
      <c r="U3838" s="7">
        <f t="shared" si="539"/>
        <v>1649.4206259453003</v>
      </c>
    </row>
    <row r="3839" spans="1:21" x14ac:dyDescent="0.2">
      <c r="A3839" s="1">
        <v>6</v>
      </c>
      <c r="B3839" s="1">
        <v>9</v>
      </c>
      <c r="C3839" s="1">
        <v>15</v>
      </c>
      <c r="D3839">
        <v>14.4</v>
      </c>
      <c r="E3839">
        <v>13.1</v>
      </c>
      <c r="F3839">
        <v>92</v>
      </c>
      <c r="G3839">
        <v>454</v>
      </c>
      <c r="H3839">
        <v>112</v>
      </c>
      <c r="I3839">
        <v>366</v>
      </c>
      <c r="J3839" s="4">
        <f t="shared" si="534"/>
        <v>244.9876629572872</v>
      </c>
      <c r="K3839" s="4">
        <f t="shared" si="535"/>
        <v>47.559917447864024</v>
      </c>
      <c r="L3839" s="5">
        <f t="shared" si="540"/>
        <v>79.987662957287199</v>
      </c>
      <c r="M3839" s="5">
        <f t="shared" si="541"/>
        <v>13.559917447864024</v>
      </c>
      <c r="N3839" s="6">
        <f t="shared" si="533"/>
        <v>75.871356992482959</v>
      </c>
      <c r="O3839" s="6">
        <f t="shared" si="536"/>
        <v>334.71387577757264</v>
      </c>
      <c r="P3839" s="6">
        <f>FORECAST(J3839,Inputs!$B$10:$B$18,Inputs!$A$10:$A$18)</f>
        <v>32.823959842197098</v>
      </c>
      <c r="Q3839" s="6">
        <f>IF(Inputs!$D$10="Yes",IF('Hourly Calcs'!P3839&gt;'Hourly Calcs'!K3839,'Hourly Calcs'!O3839,N3839+O3839),N3839+O3839)</f>
        <v>410.5852327700556</v>
      </c>
      <c r="R3839" s="12">
        <f t="shared" si="537"/>
        <v>1951.1010261233041</v>
      </c>
      <c r="S3839" s="1">
        <f>IF(AND(A3839&gt;=5,A3839&lt;=9),INDEX(Demand!$C$3:$C$26,C3839),INDEX(Demand!$B$3:$B$26,C3839))</f>
        <v>600</v>
      </c>
      <c r="T3839" s="7">
        <f t="shared" si="538"/>
        <v>600</v>
      </c>
      <c r="U3839" s="7">
        <f t="shared" si="539"/>
        <v>1351.1010261233041</v>
      </c>
    </row>
    <row r="3840" spans="1:21" x14ac:dyDescent="0.2">
      <c r="A3840" s="1">
        <v>6</v>
      </c>
      <c r="B3840" s="1">
        <v>9</v>
      </c>
      <c r="C3840" s="1">
        <v>16</v>
      </c>
      <c r="D3840">
        <v>13.9</v>
      </c>
      <c r="E3840">
        <v>13.2</v>
      </c>
      <c r="F3840">
        <v>96</v>
      </c>
      <c r="G3840">
        <v>184</v>
      </c>
      <c r="H3840">
        <v>5</v>
      </c>
      <c r="I3840">
        <v>181</v>
      </c>
      <c r="J3840" s="4">
        <f t="shared" si="534"/>
        <v>259.34431664567796</v>
      </c>
      <c r="K3840" s="4">
        <f t="shared" si="535"/>
        <v>38.541767217806033</v>
      </c>
      <c r="L3840" s="5">
        <f t="shared" si="540"/>
        <v>0</v>
      </c>
      <c r="M3840" s="5">
        <f t="shared" si="541"/>
        <v>4.5417672178060329</v>
      </c>
      <c r="N3840" s="6">
        <f t="shared" si="533"/>
        <v>2.4171484718043752</v>
      </c>
      <c r="O3840" s="6">
        <f t="shared" si="536"/>
        <v>165.52790031623127</v>
      </c>
      <c r="P3840" s="6">
        <f>FORECAST(J3840,Inputs!$B$10:$B$18,Inputs!$A$10:$A$18)</f>
        <v>32.956891820793309</v>
      </c>
      <c r="Q3840" s="6">
        <f>IF(Inputs!$D$10="Yes",IF('Hourly Calcs'!P3840&gt;'Hourly Calcs'!K3840,'Hourly Calcs'!O3840,N3840+O3840),N3840+O3840)</f>
        <v>167.94504878803565</v>
      </c>
      <c r="R3840" s="12">
        <f t="shared" si="537"/>
        <v>798.07487184074535</v>
      </c>
      <c r="S3840" s="1">
        <f>IF(AND(A3840&gt;=5,A3840&lt;=9),INDEX(Demand!$C$3:$C$26,C3840),INDEX(Demand!$B$3:$B$26,C3840))</f>
        <v>900</v>
      </c>
      <c r="T3840" s="7">
        <f t="shared" si="538"/>
        <v>798.07487184074535</v>
      </c>
      <c r="U3840" s="7">
        <f t="shared" si="539"/>
        <v>0</v>
      </c>
    </row>
    <row r="3841" spans="1:21" x14ac:dyDescent="0.2">
      <c r="A3841" s="1">
        <v>6</v>
      </c>
      <c r="B3841" s="1">
        <v>9</v>
      </c>
      <c r="C3841" s="1">
        <v>17</v>
      </c>
      <c r="D3841">
        <v>13.5</v>
      </c>
      <c r="E3841">
        <v>12.8</v>
      </c>
      <c r="F3841">
        <v>96</v>
      </c>
      <c r="G3841">
        <v>134</v>
      </c>
      <c r="H3841">
        <v>0</v>
      </c>
      <c r="I3841">
        <v>134</v>
      </c>
      <c r="J3841" s="4">
        <f t="shared" si="534"/>
        <v>271.49247380696505</v>
      </c>
      <c r="K3841" s="4">
        <f t="shared" si="535"/>
        <v>29.105823186083626</v>
      </c>
      <c r="L3841" s="5">
        <f t="shared" si="540"/>
        <v>0</v>
      </c>
      <c r="M3841" s="5">
        <f t="shared" si="541"/>
        <v>4.8941768139163742</v>
      </c>
      <c r="N3841" s="6">
        <f t="shared" si="533"/>
        <v>0</v>
      </c>
      <c r="O3841" s="6">
        <f t="shared" si="536"/>
        <v>122.54551736118779</v>
      </c>
      <c r="P3841" s="6">
        <f>FORECAST(J3841,Inputs!$B$10:$B$18,Inputs!$A$10:$A$18)</f>
        <v>33.069374757471898</v>
      </c>
      <c r="Q3841" s="6">
        <f>IF(Inputs!$D$10="Yes",IF('Hourly Calcs'!P3841&gt;'Hourly Calcs'!K3841,'Hourly Calcs'!O3841,N3841+O3841),N3841+O3841)</f>
        <v>122.54551736118779</v>
      </c>
      <c r="R3841" s="12">
        <f t="shared" si="537"/>
        <v>582.33629850036436</v>
      </c>
      <c r="S3841" s="1">
        <f>IF(AND(A3841&gt;=5,A3841&lt;=9),INDEX(Demand!$C$3:$C$26,C3841),INDEX(Demand!$B$3:$B$26,C3841))</f>
        <v>900</v>
      </c>
      <c r="T3841" s="7">
        <f t="shared" si="538"/>
        <v>582.33629850036436</v>
      </c>
      <c r="U3841" s="7">
        <f t="shared" si="539"/>
        <v>0</v>
      </c>
    </row>
    <row r="3842" spans="1:21" x14ac:dyDescent="0.2">
      <c r="A3842" s="1">
        <v>6</v>
      </c>
      <c r="B3842" s="1">
        <v>9</v>
      </c>
      <c r="C3842" s="1">
        <v>18</v>
      </c>
      <c r="D3842">
        <v>13.2</v>
      </c>
      <c r="E3842">
        <v>12.8</v>
      </c>
      <c r="F3842">
        <v>97</v>
      </c>
      <c r="G3842">
        <v>82</v>
      </c>
      <c r="H3842">
        <v>0</v>
      </c>
      <c r="I3842">
        <v>82</v>
      </c>
      <c r="J3842" s="4">
        <f t="shared" si="534"/>
        <v>282.60433725340999</v>
      </c>
      <c r="K3842" s="4">
        <f t="shared" si="535"/>
        <v>19.718157166461992</v>
      </c>
      <c r="L3842" s="5">
        <f t="shared" si="540"/>
        <v>0</v>
      </c>
      <c r="M3842" s="5">
        <f t="shared" si="541"/>
        <v>14.281842833538008</v>
      </c>
      <c r="N3842" s="6">
        <f t="shared" si="533"/>
        <v>0</v>
      </c>
      <c r="O3842" s="6">
        <f t="shared" si="536"/>
        <v>74.990540474756713</v>
      </c>
      <c r="P3842" s="6">
        <f>FORECAST(J3842,Inputs!$B$10:$B$18,Inputs!$A$10:$A$18)</f>
        <v>33.172262381976019</v>
      </c>
      <c r="Q3842" s="6">
        <f>IF(Inputs!$D$10="Yes",IF('Hourly Calcs'!P3842&gt;'Hourly Calcs'!K3842,'Hourly Calcs'!O3842,N3842+O3842),N3842+O3842)</f>
        <v>74.990540474756713</v>
      </c>
      <c r="R3842" s="12">
        <f t="shared" si="537"/>
        <v>356.35504833604386</v>
      </c>
      <c r="S3842" s="1">
        <f>IF(AND(A3842&gt;=5,A3842&lt;=9),INDEX(Demand!$C$3:$C$26,C3842),INDEX(Demand!$B$3:$B$26,C3842))</f>
        <v>900</v>
      </c>
      <c r="T3842" s="7">
        <f t="shared" si="538"/>
        <v>356.35504833604386</v>
      </c>
      <c r="U3842" s="7">
        <f t="shared" si="539"/>
        <v>0</v>
      </c>
    </row>
    <row r="3843" spans="1:21" x14ac:dyDescent="0.2">
      <c r="A3843" s="1">
        <v>6</v>
      </c>
      <c r="B3843" s="1">
        <v>9</v>
      </c>
      <c r="C3843" s="1">
        <v>19</v>
      </c>
      <c r="D3843">
        <v>12.7</v>
      </c>
      <c r="E3843">
        <v>12.7</v>
      </c>
      <c r="F3843">
        <v>100</v>
      </c>
      <c r="G3843">
        <v>35</v>
      </c>
      <c r="H3843">
        <v>0</v>
      </c>
      <c r="I3843">
        <v>35</v>
      </c>
      <c r="J3843" s="4">
        <f t="shared" si="534"/>
        <v>293.44725654448962</v>
      </c>
      <c r="K3843" s="4">
        <f t="shared" si="535"/>
        <v>10.744730070332025</v>
      </c>
      <c r="L3843" s="5">
        <f t="shared" si="540"/>
        <v>0</v>
      </c>
      <c r="M3843" s="5">
        <f t="shared" si="541"/>
        <v>23.255269929667975</v>
      </c>
      <c r="N3843" s="6">
        <f t="shared" si="533"/>
        <v>0</v>
      </c>
      <c r="O3843" s="6">
        <f t="shared" si="536"/>
        <v>32.00815751971323</v>
      </c>
      <c r="P3843" s="6">
        <f>FORECAST(J3843,Inputs!$B$10:$B$18,Inputs!$A$10:$A$18)</f>
        <v>33.272659782819346</v>
      </c>
      <c r="Q3843" s="6">
        <f>IF(Inputs!$D$10="Yes",IF('Hourly Calcs'!P3843&gt;'Hourly Calcs'!K3843,'Hourly Calcs'!O3843,N3843+O3843),N3843+O3843)</f>
        <v>32.00815751971323</v>
      </c>
      <c r="R3843" s="12">
        <f t="shared" si="537"/>
        <v>152.10276453367726</v>
      </c>
      <c r="S3843" s="1">
        <f>IF(AND(A3843&gt;=5,A3843&lt;=9),INDEX(Demand!$C$3:$C$26,C3843),INDEX(Demand!$B$3:$B$26,C3843))</f>
        <v>900</v>
      </c>
      <c r="T3843" s="7">
        <f t="shared" si="538"/>
        <v>152.10276453367726</v>
      </c>
      <c r="U3843" s="7">
        <f t="shared" si="539"/>
        <v>0</v>
      </c>
    </row>
    <row r="3844" spans="1:21" x14ac:dyDescent="0.2">
      <c r="A3844" s="1">
        <v>6</v>
      </c>
      <c r="B3844" s="1">
        <v>9</v>
      </c>
      <c r="C3844" s="1">
        <v>20</v>
      </c>
      <c r="D3844">
        <v>12</v>
      </c>
      <c r="E3844">
        <v>12</v>
      </c>
      <c r="F3844">
        <v>100</v>
      </c>
      <c r="G3844">
        <v>6</v>
      </c>
      <c r="H3844">
        <v>0</v>
      </c>
      <c r="I3844">
        <v>6</v>
      </c>
      <c r="J3844" s="4">
        <f t="shared" si="534"/>
        <v>304.56065771652555</v>
      </c>
      <c r="K3844" s="4">
        <f t="shared" si="535"/>
        <v>2.6323548319348475</v>
      </c>
      <c r="L3844" s="5">
        <f t="shared" si="540"/>
        <v>0</v>
      </c>
      <c r="M3844" s="5">
        <f t="shared" si="541"/>
        <v>31.367645168065152</v>
      </c>
      <c r="N3844" s="6">
        <f t="shared" si="533"/>
        <v>0</v>
      </c>
      <c r="O3844" s="6">
        <f t="shared" si="536"/>
        <v>5.4871127176651253</v>
      </c>
      <c r="P3844" s="6">
        <f>FORECAST(J3844,Inputs!$B$10:$B$18,Inputs!$A$10:$A$18)</f>
        <v>33.375561645523383</v>
      </c>
      <c r="Q3844" s="6">
        <f>IF(Inputs!$D$10="Yes",IF('Hourly Calcs'!P3844&gt;'Hourly Calcs'!K3844,'Hourly Calcs'!O3844,N3844+O3844),N3844+O3844)</f>
        <v>5.4871127176651253</v>
      </c>
      <c r="R3844" s="12">
        <f t="shared" si="537"/>
        <v>26.074759634344673</v>
      </c>
      <c r="S3844" s="1">
        <f>IF(AND(A3844&gt;=5,A3844&lt;=9),INDEX(Demand!$C$3:$C$26,C3844),INDEX(Demand!$B$3:$B$26,C3844))</f>
        <v>800</v>
      </c>
      <c r="T3844" s="7">
        <f t="shared" si="538"/>
        <v>26.074759634344673</v>
      </c>
      <c r="U3844" s="7">
        <f t="shared" si="539"/>
        <v>0</v>
      </c>
    </row>
    <row r="3845" spans="1:21" x14ac:dyDescent="0.2">
      <c r="A3845" s="1">
        <v>6</v>
      </c>
      <c r="B3845" s="1">
        <v>9</v>
      </c>
      <c r="C3845" s="1">
        <v>21</v>
      </c>
      <c r="D3845">
        <v>11.6</v>
      </c>
      <c r="E3845">
        <v>11.6</v>
      </c>
      <c r="F3845">
        <v>100</v>
      </c>
      <c r="G3845">
        <v>0</v>
      </c>
      <c r="H3845">
        <v>0</v>
      </c>
      <c r="I3845">
        <v>0</v>
      </c>
      <c r="J3845" s="4">
        <f t="shared" si="534"/>
        <v>316.33292586836615</v>
      </c>
      <c r="K3845" s="4">
        <f t="shared" si="535"/>
        <v>-4.7768560103236553</v>
      </c>
      <c r="L3845" s="5">
        <f t="shared" si="540"/>
        <v>0</v>
      </c>
      <c r="M3845" s="5">
        <f t="shared" si="541"/>
        <v>0</v>
      </c>
      <c r="N3845" s="6">
        <f t="shared" si="533"/>
        <v>0</v>
      </c>
      <c r="O3845" s="6">
        <f t="shared" si="536"/>
        <v>0</v>
      </c>
      <c r="P3845" s="6">
        <f>FORECAST(J3845,Inputs!$B$10:$B$18,Inputs!$A$10:$A$18)</f>
        <v>33.484564128410796</v>
      </c>
      <c r="Q3845" s="6">
        <f>IF(Inputs!$D$10="Yes",IF('Hourly Calcs'!P3845&gt;'Hourly Calcs'!K3845,'Hourly Calcs'!O3845,N3845+O3845),N3845+O3845)</f>
        <v>0</v>
      </c>
      <c r="R3845" s="12">
        <f t="shared" si="537"/>
        <v>0</v>
      </c>
      <c r="S3845" s="1">
        <f>IF(AND(A3845&gt;=5,A3845&lt;=9),INDEX(Demand!$C$3:$C$26,C3845),INDEX(Demand!$B$3:$B$26,C3845))</f>
        <v>700</v>
      </c>
      <c r="T3845" s="7">
        <f t="shared" si="538"/>
        <v>0</v>
      </c>
      <c r="U3845" s="7">
        <f t="shared" si="539"/>
        <v>0</v>
      </c>
    </row>
    <row r="3846" spans="1:21" x14ac:dyDescent="0.2">
      <c r="A3846" s="1">
        <v>6</v>
      </c>
      <c r="B3846" s="1">
        <v>9</v>
      </c>
      <c r="C3846" s="1">
        <v>22</v>
      </c>
      <c r="D3846">
        <v>11.3</v>
      </c>
      <c r="E3846">
        <v>11.3</v>
      </c>
      <c r="F3846">
        <v>100</v>
      </c>
      <c r="G3846">
        <v>0</v>
      </c>
      <c r="H3846">
        <v>0</v>
      </c>
      <c r="I3846">
        <v>0</v>
      </c>
      <c r="J3846" s="4">
        <f t="shared" si="534"/>
        <v>328.99585526952649</v>
      </c>
      <c r="K3846" s="4">
        <f t="shared" si="535"/>
        <v>-10.567375330671979</v>
      </c>
      <c r="L3846" s="5">
        <f t="shared" si="540"/>
        <v>0</v>
      </c>
      <c r="M3846" s="5">
        <f t="shared" si="541"/>
        <v>0</v>
      </c>
      <c r="N3846" s="6">
        <f t="shared" si="533"/>
        <v>0</v>
      </c>
      <c r="O3846" s="6">
        <f t="shared" si="536"/>
        <v>0</v>
      </c>
      <c r="P3846" s="6">
        <f>FORECAST(J3846,Inputs!$B$10:$B$18,Inputs!$A$10:$A$18)</f>
        <v>33.601813474717837</v>
      </c>
      <c r="Q3846" s="6">
        <f>IF(Inputs!$D$10="Yes",IF('Hourly Calcs'!P3846&gt;'Hourly Calcs'!K3846,'Hourly Calcs'!O3846,N3846+O3846),N3846+O3846)</f>
        <v>0</v>
      </c>
      <c r="R3846" s="12">
        <f t="shared" si="537"/>
        <v>0</v>
      </c>
      <c r="S3846" s="1">
        <f>IF(AND(A3846&gt;=5,A3846&lt;=9),INDEX(Demand!$C$3:$C$26,C3846),INDEX(Demand!$B$3:$B$26,C3846))</f>
        <v>600</v>
      </c>
      <c r="T3846" s="7">
        <f t="shared" si="538"/>
        <v>0</v>
      </c>
      <c r="U3846" s="7">
        <f t="shared" si="539"/>
        <v>0</v>
      </c>
    </row>
    <row r="3847" spans="1:21" x14ac:dyDescent="0.2">
      <c r="A3847" s="1">
        <v>6</v>
      </c>
      <c r="B3847" s="1">
        <v>9</v>
      </c>
      <c r="C3847" s="1">
        <v>23</v>
      </c>
      <c r="D3847">
        <v>11.2</v>
      </c>
      <c r="E3847">
        <v>11.2</v>
      </c>
      <c r="F3847">
        <v>100</v>
      </c>
      <c r="G3847">
        <v>0</v>
      </c>
      <c r="H3847">
        <v>0</v>
      </c>
      <c r="I3847">
        <v>0</v>
      </c>
      <c r="J3847" s="4">
        <f t="shared" si="534"/>
        <v>342.56194153011057</v>
      </c>
      <c r="K3847" s="4">
        <f t="shared" si="535"/>
        <v>-14.468809933386382</v>
      </c>
      <c r="L3847" s="5">
        <f t="shared" si="540"/>
        <v>0</v>
      </c>
      <c r="M3847" s="5">
        <f t="shared" si="541"/>
        <v>0</v>
      </c>
      <c r="N3847" s="6">
        <f t="shared" si="533"/>
        <v>0</v>
      </c>
      <c r="O3847" s="6">
        <f t="shared" si="536"/>
        <v>0</v>
      </c>
      <c r="P3847" s="6">
        <f>FORECAST(J3847,Inputs!$B$10:$B$18,Inputs!$A$10:$A$18)</f>
        <v>33.727425384538058</v>
      </c>
      <c r="Q3847" s="6">
        <f>IF(Inputs!$D$10="Yes",IF('Hourly Calcs'!P3847&gt;'Hourly Calcs'!K3847,'Hourly Calcs'!O3847,N3847+O3847),N3847+O3847)</f>
        <v>0</v>
      </c>
      <c r="R3847" s="12">
        <f t="shared" si="537"/>
        <v>0</v>
      </c>
      <c r="S3847" s="1">
        <f>IF(AND(A3847&gt;=5,A3847&lt;=9),INDEX(Demand!$C$3:$C$26,C3847),INDEX(Demand!$B$3:$B$26,C3847))</f>
        <v>500</v>
      </c>
      <c r="T3847" s="7">
        <f t="shared" si="538"/>
        <v>0</v>
      </c>
      <c r="U3847" s="7">
        <f t="shared" si="539"/>
        <v>0</v>
      </c>
    </row>
    <row r="3848" spans="1:21" x14ac:dyDescent="0.2">
      <c r="A3848" s="1">
        <v>6</v>
      </c>
      <c r="B3848" s="1">
        <v>9</v>
      </c>
      <c r="C3848" s="1">
        <v>24</v>
      </c>
      <c r="D3848">
        <v>11.1</v>
      </c>
      <c r="E3848">
        <v>11.1</v>
      </c>
      <c r="F3848">
        <v>100</v>
      </c>
      <c r="G3848">
        <v>0</v>
      </c>
      <c r="H3848">
        <v>0</v>
      </c>
      <c r="I3848">
        <v>0</v>
      </c>
      <c r="J3848" s="4">
        <f t="shared" si="534"/>
        <v>356.76383994968057</v>
      </c>
      <c r="K3848" s="4">
        <f t="shared" si="535"/>
        <v>-16.172856584174085</v>
      </c>
      <c r="L3848" s="5">
        <f t="shared" si="540"/>
        <v>0</v>
      </c>
      <c r="M3848" s="5">
        <f t="shared" si="541"/>
        <v>0</v>
      </c>
      <c r="N3848" s="6">
        <f t="shared" si="533"/>
        <v>0</v>
      </c>
      <c r="O3848" s="6">
        <f t="shared" si="536"/>
        <v>0</v>
      </c>
      <c r="P3848" s="6">
        <f>FORECAST(J3848,Inputs!$B$10:$B$18,Inputs!$A$10:$A$18)</f>
        <v>33.858924443978523</v>
      </c>
      <c r="Q3848" s="6">
        <f>IF(Inputs!$D$10="Yes",IF('Hourly Calcs'!P3848&gt;'Hourly Calcs'!K3848,'Hourly Calcs'!O3848,N3848+O3848),N3848+O3848)</f>
        <v>0</v>
      </c>
      <c r="R3848" s="12">
        <f t="shared" si="537"/>
        <v>0</v>
      </c>
      <c r="S3848" s="1">
        <f>IF(AND(A3848&gt;=5,A3848&lt;=9),INDEX(Demand!$C$3:$C$26,C3848),INDEX(Demand!$B$3:$B$26,C3848))</f>
        <v>400</v>
      </c>
      <c r="T3848" s="7">
        <f t="shared" si="538"/>
        <v>0</v>
      </c>
      <c r="U3848" s="7">
        <f t="shared" si="539"/>
        <v>0</v>
      </c>
    </row>
    <row r="3849" spans="1:21" x14ac:dyDescent="0.2">
      <c r="A3849" s="1">
        <v>6</v>
      </c>
      <c r="B3849" s="1">
        <v>10</v>
      </c>
      <c r="C3849" s="1">
        <v>1</v>
      </c>
      <c r="D3849">
        <v>11.1</v>
      </c>
      <c r="E3849">
        <v>11.1</v>
      </c>
      <c r="F3849">
        <v>100</v>
      </c>
      <c r="G3849">
        <v>0</v>
      </c>
      <c r="H3849">
        <v>0</v>
      </c>
      <c r="I3849">
        <v>0</v>
      </c>
      <c r="J3849" s="4">
        <f t="shared" si="534"/>
        <v>11.094753390037454</v>
      </c>
      <c r="K3849" s="4">
        <f t="shared" si="535"/>
        <v>-15.517737204500676</v>
      </c>
      <c r="L3849" s="5">
        <f t="shared" si="540"/>
        <v>0</v>
      </c>
      <c r="M3849" s="5">
        <f t="shared" si="541"/>
        <v>0</v>
      </c>
      <c r="N3849" s="6">
        <f t="shared" ref="N3849:N3912" si="542">H3849*MAX(0,COS(2*ASIN(SQRT(SIN(RADIANS($B$4))^2+COS(RADIANS($K3849))^2-2*SIN(RADIANS($B$4))*COS(RADIANS($K3849))*COS(RADIANS($J3849-$B$5))+(SIN(RADIANS($K3849))-COS(RADIANS($B$4)))^2)/2)))</f>
        <v>0</v>
      </c>
      <c r="O3849" s="6">
        <f t="shared" si="536"/>
        <v>0</v>
      </c>
      <c r="P3849" s="6">
        <f>FORECAST(J3849,Inputs!$B$10:$B$18,Inputs!$A$10:$A$18)</f>
        <v>30.658284753611454</v>
      </c>
      <c r="Q3849" s="6">
        <f>IF(Inputs!$D$10="Yes",IF('Hourly Calcs'!P3849&gt;'Hourly Calcs'!K3849,'Hourly Calcs'!O3849,N3849+O3849),N3849+O3849)</f>
        <v>0</v>
      </c>
      <c r="R3849" s="12">
        <f t="shared" si="537"/>
        <v>0</v>
      </c>
      <c r="S3849" s="1">
        <f>IF(AND(A3849&gt;=5,A3849&lt;=9),INDEX(Demand!$C$3:$C$26,C3849),INDEX(Demand!$B$3:$B$26,C3849))</f>
        <v>350</v>
      </c>
      <c r="T3849" s="7">
        <f t="shared" si="538"/>
        <v>0</v>
      </c>
      <c r="U3849" s="7">
        <f t="shared" si="539"/>
        <v>0</v>
      </c>
    </row>
    <row r="3850" spans="1:21" x14ac:dyDescent="0.2">
      <c r="A3850" s="1">
        <v>6</v>
      </c>
      <c r="B3850" s="1">
        <v>10</v>
      </c>
      <c r="C3850" s="1">
        <v>2</v>
      </c>
      <c r="D3850">
        <v>11.1</v>
      </c>
      <c r="E3850">
        <v>11.1</v>
      </c>
      <c r="F3850">
        <v>100</v>
      </c>
      <c r="G3850">
        <v>0</v>
      </c>
      <c r="H3850">
        <v>0</v>
      </c>
      <c r="I3850">
        <v>0</v>
      </c>
      <c r="J3850" s="4">
        <f t="shared" ref="J3850:J3913" si="543">solarazimuth($B$2,$B$3,$B$1,A3850,B3850,C3850,0,0,0,0)</f>
        <v>24.994595703307709</v>
      </c>
      <c r="K3850" s="4">
        <f t="shared" ref="K3850:K3913" si="544">solarelevation($B$2,$B$3,$B$1,A3850,B3850,C3850,0,0,0,0)</f>
        <v>-12.567349133248996</v>
      </c>
      <c r="L3850" s="5">
        <f t="shared" si="540"/>
        <v>0</v>
      </c>
      <c r="M3850" s="5">
        <f t="shared" si="541"/>
        <v>0</v>
      </c>
      <c r="N3850" s="6">
        <f t="shared" si="542"/>
        <v>0</v>
      </c>
      <c r="O3850" s="6">
        <f t="shared" ref="O3850:O3913" si="545">$I3850*(1+COS(RADIANS($B$4)))/2</f>
        <v>0</v>
      </c>
      <c r="P3850" s="6">
        <f>FORECAST(J3850,Inputs!$B$10:$B$18,Inputs!$A$10:$A$18)</f>
        <v>30.786986997252846</v>
      </c>
      <c r="Q3850" s="6">
        <f>IF(Inputs!$D$10="Yes",IF('Hourly Calcs'!P3850&gt;'Hourly Calcs'!K3850,'Hourly Calcs'!O3850,N3850+O3850),N3850+O3850)</f>
        <v>0</v>
      </c>
      <c r="R3850" s="12">
        <f t="shared" ref="R3850:R3913" si="546">$B$6*$E$1*Q3850</f>
        <v>0</v>
      </c>
      <c r="S3850" s="1">
        <f>IF(AND(A3850&gt;=5,A3850&lt;=9),INDEX(Demand!$C$3:$C$26,C3850),INDEX(Demand!$B$3:$B$26,C3850))</f>
        <v>350</v>
      </c>
      <c r="T3850" s="7">
        <f t="shared" ref="T3850:T3913" si="547">S3850-MAX(0,S3850-R3850)</f>
        <v>0</v>
      </c>
      <c r="U3850" s="7">
        <f t="shared" ref="U3850:U3913" si="548">MAX(0,R3850-S3850)</f>
        <v>0</v>
      </c>
    </row>
    <row r="3851" spans="1:21" x14ac:dyDescent="0.2">
      <c r="A3851" s="1">
        <v>6</v>
      </c>
      <c r="B3851" s="1">
        <v>10</v>
      </c>
      <c r="C3851" s="1">
        <v>3</v>
      </c>
      <c r="D3851">
        <v>11.2</v>
      </c>
      <c r="E3851">
        <v>11.2</v>
      </c>
      <c r="F3851">
        <v>100</v>
      </c>
      <c r="G3851">
        <v>0</v>
      </c>
      <c r="H3851">
        <v>0</v>
      </c>
      <c r="I3851">
        <v>0</v>
      </c>
      <c r="J3851" s="4">
        <f t="shared" si="543"/>
        <v>38.074480493287439</v>
      </c>
      <c r="K3851" s="4">
        <f t="shared" si="544"/>
        <v>-7.5819206879541667</v>
      </c>
      <c r="L3851" s="5">
        <f t="shared" si="540"/>
        <v>0</v>
      </c>
      <c r="M3851" s="5">
        <f t="shared" si="541"/>
        <v>0</v>
      </c>
      <c r="N3851" s="6">
        <f t="shared" si="542"/>
        <v>0</v>
      </c>
      <c r="O3851" s="6">
        <f t="shared" si="545"/>
        <v>0</v>
      </c>
      <c r="P3851" s="6">
        <f>FORECAST(J3851,Inputs!$B$10:$B$18,Inputs!$A$10:$A$18)</f>
        <v>30.90809704160451</v>
      </c>
      <c r="Q3851" s="6">
        <f>IF(Inputs!$D$10="Yes",IF('Hourly Calcs'!P3851&gt;'Hourly Calcs'!K3851,'Hourly Calcs'!O3851,N3851+O3851),N3851+O3851)</f>
        <v>0</v>
      </c>
      <c r="R3851" s="12">
        <f t="shared" si="546"/>
        <v>0</v>
      </c>
      <c r="S3851" s="1">
        <f>IF(AND(A3851&gt;=5,A3851&lt;=9),INDEX(Demand!$C$3:$C$26,C3851),INDEX(Demand!$B$3:$B$26,C3851))</f>
        <v>350</v>
      </c>
      <c r="T3851" s="7">
        <f t="shared" si="547"/>
        <v>0</v>
      </c>
      <c r="U3851" s="7">
        <f t="shared" si="548"/>
        <v>0</v>
      </c>
    </row>
    <row r="3852" spans="1:21" x14ac:dyDescent="0.2">
      <c r="A3852" s="1">
        <v>6</v>
      </c>
      <c r="B3852" s="1">
        <v>10</v>
      </c>
      <c r="C3852" s="1">
        <v>4</v>
      </c>
      <c r="D3852">
        <v>11</v>
      </c>
      <c r="E3852">
        <v>11</v>
      </c>
      <c r="F3852">
        <v>100</v>
      </c>
      <c r="G3852">
        <v>0</v>
      </c>
      <c r="H3852">
        <v>0</v>
      </c>
      <c r="I3852">
        <v>0</v>
      </c>
      <c r="J3852" s="4">
        <f t="shared" si="543"/>
        <v>50.225287860058074</v>
      </c>
      <c r="K3852" s="4">
        <f t="shared" si="544"/>
        <v>-0.6871056242289626</v>
      </c>
      <c r="L3852" s="5">
        <f t="shared" si="540"/>
        <v>0</v>
      </c>
      <c r="M3852" s="5">
        <f t="shared" si="541"/>
        <v>0</v>
      </c>
      <c r="N3852" s="6">
        <f t="shared" si="542"/>
        <v>0</v>
      </c>
      <c r="O3852" s="6">
        <f t="shared" si="545"/>
        <v>0</v>
      </c>
      <c r="P3852" s="6">
        <f>FORECAST(J3852,Inputs!$B$10:$B$18,Inputs!$A$10:$A$18)</f>
        <v>31.020604517222758</v>
      </c>
      <c r="Q3852" s="6">
        <f>IF(Inputs!$D$10="Yes",IF('Hourly Calcs'!P3852&gt;'Hourly Calcs'!K3852,'Hourly Calcs'!O3852,N3852+O3852),N3852+O3852)</f>
        <v>0</v>
      </c>
      <c r="R3852" s="12">
        <f t="shared" si="546"/>
        <v>0</v>
      </c>
      <c r="S3852" s="1">
        <f>IF(AND(A3852&gt;=5,A3852&lt;=9),INDEX(Demand!$C$3:$C$26,C3852),INDEX(Demand!$B$3:$B$26,C3852))</f>
        <v>350</v>
      </c>
      <c r="T3852" s="7">
        <f t="shared" si="547"/>
        <v>0</v>
      </c>
      <c r="U3852" s="7">
        <f t="shared" si="548"/>
        <v>0</v>
      </c>
    </row>
    <row r="3853" spans="1:21" x14ac:dyDescent="0.2">
      <c r="A3853" s="1">
        <v>6</v>
      </c>
      <c r="B3853" s="1">
        <v>10</v>
      </c>
      <c r="C3853" s="1">
        <v>5</v>
      </c>
      <c r="D3853">
        <v>11.7</v>
      </c>
      <c r="E3853">
        <v>11.7</v>
      </c>
      <c r="F3853">
        <v>100</v>
      </c>
      <c r="G3853">
        <v>7</v>
      </c>
      <c r="H3853">
        <v>0</v>
      </c>
      <c r="I3853">
        <v>7</v>
      </c>
      <c r="J3853" s="4">
        <f t="shared" si="543"/>
        <v>61.589958146577672</v>
      </c>
      <c r="K3853" s="4">
        <f t="shared" si="544"/>
        <v>6.9673161794781464</v>
      </c>
      <c r="L3853" s="5">
        <f t="shared" si="540"/>
        <v>0</v>
      </c>
      <c r="M3853" s="5">
        <f t="shared" si="541"/>
        <v>27.032683820521854</v>
      </c>
      <c r="N3853" s="6">
        <f t="shared" si="542"/>
        <v>0</v>
      </c>
      <c r="O3853" s="6">
        <f t="shared" si="545"/>
        <v>6.4016315039426459</v>
      </c>
      <c r="P3853" s="6">
        <f>FORECAST(J3853,Inputs!$B$10:$B$18,Inputs!$A$10:$A$18)</f>
        <v>31.125832945801644</v>
      </c>
      <c r="Q3853" s="6">
        <f>IF(Inputs!$D$10="Yes",IF('Hourly Calcs'!P3853&gt;'Hourly Calcs'!K3853,'Hourly Calcs'!O3853,N3853+O3853),N3853+O3853)</f>
        <v>6.4016315039426459</v>
      </c>
      <c r="R3853" s="12">
        <f t="shared" si="546"/>
        <v>30.420552906735452</v>
      </c>
      <c r="S3853" s="1">
        <f>IF(AND(A3853&gt;=5,A3853&lt;=9),INDEX(Demand!$C$3:$C$26,C3853),INDEX(Demand!$B$3:$B$26,C3853))</f>
        <v>350</v>
      </c>
      <c r="T3853" s="7">
        <f t="shared" si="547"/>
        <v>30.420552906735452</v>
      </c>
      <c r="U3853" s="7">
        <f t="shared" si="548"/>
        <v>0</v>
      </c>
    </row>
    <row r="3854" spans="1:21" x14ac:dyDescent="0.2">
      <c r="A3854" s="1">
        <v>6</v>
      </c>
      <c r="B3854" s="1">
        <v>10</v>
      </c>
      <c r="C3854" s="1">
        <v>6</v>
      </c>
      <c r="D3854">
        <v>11.9</v>
      </c>
      <c r="E3854">
        <v>11.9</v>
      </c>
      <c r="F3854">
        <v>100</v>
      </c>
      <c r="G3854">
        <v>51</v>
      </c>
      <c r="H3854">
        <v>0</v>
      </c>
      <c r="I3854">
        <v>51</v>
      </c>
      <c r="J3854" s="4">
        <f t="shared" si="543"/>
        <v>72.491233712258577</v>
      </c>
      <c r="K3854" s="4">
        <f t="shared" si="544"/>
        <v>15.632025831312077</v>
      </c>
      <c r="L3854" s="5">
        <f t="shared" si="540"/>
        <v>0</v>
      </c>
      <c r="M3854" s="5">
        <f t="shared" si="541"/>
        <v>18.367974168687923</v>
      </c>
      <c r="N3854" s="6">
        <f t="shared" si="542"/>
        <v>0</v>
      </c>
      <c r="O3854" s="6">
        <f t="shared" si="545"/>
        <v>46.640458100153559</v>
      </c>
      <c r="P3854" s="6">
        <f>FORECAST(J3854,Inputs!$B$10:$B$18,Inputs!$A$10:$A$18)</f>
        <v>31.226770682520911</v>
      </c>
      <c r="Q3854" s="6">
        <f>IF(Inputs!$D$10="Yes",IF('Hourly Calcs'!P3854&gt;'Hourly Calcs'!K3854,'Hourly Calcs'!O3854,N3854+O3854),N3854+O3854)</f>
        <v>46.640458100153559</v>
      </c>
      <c r="R3854" s="12">
        <f t="shared" si="546"/>
        <v>221.63545689192969</v>
      </c>
      <c r="S3854" s="1">
        <f>IF(AND(A3854&gt;=5,A3854&lt;=9),INDEX(Demand!$C$3:$C$26,C3854),INDEX(Demand!$B$3:$B$26,C3854))</f>
        <v>350</v>
      </c>
      <c r="T3854" s="7">
        <f t="shared" si="547"/>
        <v>221.63545689192969</v>
      </c>
      <c r="U3854" s="7">
        <f t="shared" si="548"/>
        <v>0</v>
      </c>
    </row>
    <row r="3855" spans="1:21" x14ac:dyDescent="0.2">
      <c r="A3855" s="1">
        <v>6</v>
      </c>
      <c r="B3855" s="1">
        <v>10</v>
      </c>
      <c r="C3855" s="1">
        <v>7</v>
      </c>
      <c r="D3855">
        <v>12</v>
      </c>
      <c r="E3855">
        <v>12</v>
      </c>
      <c r="F3855">
        <v>100</v>
      </c>
      <c r="G3855">
        <v>139</v>
      </c>
      <c r="H3855">
        <v>19</v>
      </c>
      <c r="I3855">
        <v>132</v>
      </c>
      <c r="J3855" s="4">
        <f t="shared" si="543"/>
        <v>83.396166251238157</v>
      </c>
      <c r="K3855" s="4">
        <f t="shared" si="544"/>
        <v>24.881064824218356</v>
      </c>
      <c r="L3855" s="5">
        <f t="shared" si="540"/>
        <v>81.603833748761843</v>
      </c>
      <c r="M3855" s="5">
        <f t="shared" si="541"/>
        <v>9.1189351757816439</v>
      </c>
      <c r="N3855" s="6">
        <f t="shared" si="542"/>
        <v>8.0346992631995597</v>
      </c>
      <c r="O3855" s="6">
        <f t="shared" si="545"/>
        <v>120.71647978863275</v>
      </c>
      <c r="P3855" s="6">
        <f>FORECAST(J3855,Inputs!$B$10:$B$18,Inputs!$A$10:$A$18)</f>
        <v>31.327742280104054</v>
      </c>
      <c r="Q3855" s="6">
        <f>IF(Inputs!$D$10="Yes",IF('Hourly Calcs'!P3855&gt;'Hourly Calcs'!K3855,'Hourly Calcs'!O3855,N3855+O3855),N3855+O3855)</f>
        <v>120.71647978863275</v>
      </c>
      <c r="R3855" s="12">
        <f t="shared" si="546"/>
        <v>573.64471195558281</v>
      </c>
      <c r="S3855" s="1">
        <f>IF(AND(A3855&gt;=5,A3855&lt;=9),INDEX(Demand!$C$3:$C$26,C3855),INDEX(Demand!$B$3:$B$26,C3855))</f>
        <v>350</v>
      </c>
      <c r="T3855" s="7">
        <f t="shared" si="547"/>
        <v>350</v>
      </c>
      <c r="U3855" s="7">
        <f t="shared" si="548"/>
        <v>223.64471195558281</v>
      </c>
    </row>
    <row r="3856" spans="1:21" x14ac:dyDescent="0.2">
      <c r="A3856" s="1">
        <v>6</v>
      </c>
      <c r="B3856" s="1">
        <v>10</v>
      </c>
      <c r="C3856" s="1">
        <v>8</v>
      </c>
      <c r="D3856">
        <v>12.1</v>
      </c>
      <c r="E3856">
        <v>12.1</v>
      </c>
      <c r="F3856">
        <v>100</v>
      </c>
      <c r="G3856">
        <v>121</v>
      </c>
      <c r="H3856">
        <v>0</v>
      </c>
      <c r="I3856">
        <v>121</v>
      </c>
      <c r="J3856" s="4">
        <f t="shared" si="543"/>
        <v>94.953624859345013</v>
      </c>
      <c r="K3856" s="4">
        <f t="shared" si="544"/>
        <v>34.348278879583411</v>
      </c>
      <c r="L3856" s="5">
        <f t="shared" si="540"/>
        <v>70.046375140654987</v>
      </c>
      <c r="M3856" s="5">
        <f t="shared" si="541"/>
        <v>0.34827887958341108</v>
      </c>
      <c r="N3856" s="6">
        <f t="shared" si="542"/>
        <v>0</v>
      </c>
      <c r="O3856" s="6">
        <f t="shared" si="545"/>
        <v>110.65677313958003</v>
      </c>
      <c r="P3856" s="6">
        <f>FORECAST(J3856,Inputs!$B$10:$B$18,Inputs!$A$10:$A$18)</f>
        <v>31.434755785734673</v>
      </c>
      <c r="Q3856" s="6">
        <f>IF(Inputs!$D$10="Yes",IF('Hourly Calcs'!P3856&gt;'Hourly Calcs'!K3856,'Hourly Calcs'!O3856,N3856+O3856),N3856+O3856)</f>
        <v>110.65677313958003</v>
      </c>
      <c r="R3856" s="12">
        <f t="shared" si="546"/>
        <v>525.84098595928424</v>
      </c>
      <c r="S3856" s="1">
        <f>IF(AND(A3856&gt;=5,A3856&lt;=9),INDEX(Demand!$C$3:$C$26,C3856),INDEX(Demand!$B$3:$B$26,C3856))</f>
        <v>350</v>
      </c>
      <c r="T3856" s="7">
        <f t="shared" si="547"/>
        <v>350</v>
      </c>
      <c r="U3856" s="7">
        <f t="shared" si="548"/>
        <v>175.84098595928424</v>
      </c>
    </row>
    <row r="3857" spans="1:21" x14ac:dyDescent="0.2">
      <c r="A3857" s="1">
        <v>6</v>
      </c>
      <c r="B3857" s="1">
        <v>10</v>
      </c>
      <c r="C3857" s="1">
        <v>9</v>
      </c>
      <c r="D3857">
        <v>12.4</v>
      </c>
      <c r="E3857">
        <v>12.2</v>
      </c>
      <c r="F3857">
        <v>99</v>
      </c>
      <c r="G3857">
        <v>172</v>
      </c>
      <c r="H3857">
        <v>1</v>
      </c>
      <c r="I3857">
        <v>172</v>
      </c>
      <c r="J3857" s="4">
        <f t="shared" si="543"/>
        <v>108.12561741518192</v>
      </c>
      <c r="K3857" s="4">
        <f t="shared" si="544"/>
        <v>43.631036830151899</v>
      </c>
      <c r="L3857" s="5">
        <f t="shared" si="540"/>
        <v>56.874382584818079</v>
      </c>
      <c r="M3857" s="5">
        <f t="shared" si="541"/>
        <v>9.6310368301518992</v>
      </c>
      <c r="N3857" s="6">
        <f t="shared" si="542"/>
        <v>0.79322806191403239</v>
      </c>
      <c r="O3857" s="6">
        <f t="shared" si="545"/>
        <v>157.29723123973358</v>
      </c>
      <c r="P3857" s="6">
        <f>FORECAST(J3857,Inputs!$B$10:$B$18,Inputs!$A$10:$A$18)</f>
        <v>31.556718679770199</v>
      </c>
      <c r="Q3857" s="6">
        <f>IF(Inputs!$D$10="Yes",IF('Hourly Calcs'!P3857&gt;'Hourly Calcs'!K3857,'Hourly Calcs'!O3857,N3857+O3857),N3857+O3857)</f>
        <v>158.0904593016476</v>
      </c>
      <c r="R3857" s="12">
        <f t="shared" si="546"/>
        <v>751.24586260142939</v>
      </c>
      <c r="S3857" s="1">
        <f>IF(AND(A3857&gt;=5,A3857&lt;=9),INDEX(Demand!$C$3:$C$26,C3857),INDEX(Demand!$B$3:$B$26,C3857))</f>
        <v>350</v>
      </c>
      <c r="T3857" s="7">
        <f t="shared" si="547"/>
        <v>350</v>
      </c>
      <c r="U3857" s="7">
        <f t="shared" si="548"/>
        <v>401.24586260142939</v>
      </c>
    </row>
    <row r="3858" spans="1:21" x14ac:dyDescent="0.2">
      <c r="A3858" s="1">
        <v>6</v>
      </c>
      <c r="B3858" s="1">
        <v>10</v>
      </c>
      <c r="C3858" s="1">
        <v>10</v>
      </c>
      <c r="D3858">
        <v>12.7</v>
      </c>
      <c r="E3858">
        <v>11.5</v>
      </c>
      <c r="F3858">
        <v>92</v>
      </c>
      <c r="G3858">
        <v>216</v>
      </c>
      <c r="H3858">
        <v>3</v>
      </c>
      <c r="I3858">
        <v>214</v>
      </c>
      <c r="J3858" s="4">
        <f t="shared" si="543"/>
        <v>124.40911463119949</v>
      </c>
      <c r="K3858" s="4">
        <f t="shared" si="544"/>
        <v>52.138258248426247</v>
      </c>
      <c r="L3858" s="5">
        <f t="shared" si="540"/>
        <v>40.590885368800514</v>
      </c>
      <c r="M3858" s="5">
        <f t="shared" si="541"/>
        <v>18.138258248426247</v>
      </c>
      <c r="N3858" s="6">
        <f t="shared" si="542"/>
        <v>2.745434085971636</v>
      </c>
      <c r="O3858" s="6">
        <f t="shared" si="545"/>
        <v>195.70702026338947</v>
      </c>
      <c r="P3858" s="6">
        <f>FORECAST(J3858,Inputs!$B$10:$B$18,Inputs!$A$10:$A$18)</f>
        <v>31.707491802140733</v>
      </c>
      <c r="Q3858" s="6">
        <f>IF(Inputs!$D$10="Yes",IF('Hourly Calcs'!P3858&gt;'Hourly Calcs'!K3858,'Hourly Calcs'!O3858,N3858+O3858),N3858+O3858)</f>
        <v>198.45245434936109</v>
      </c>
      <c r="R3858" s="12">
        <f t="shared" si="546"/>
        <v>943.0460630681639</v>
      </c>
      <c r="S3858" s="1">
        <f>IF(AND(A3858&gt;=5,A3858&lt;=9),INDEX(Demand!$C$3:$C$26,C3858),INDEX(Demand!$B$3:$B$26,C3858))</f>
        <v>600</v>
      </c>
      <c r="T3858" s="7">
        <f t="shared" si="547"/>
        <v>600</v>
      </c>
      <c r="U3858" s="7">
        <f t="shared" si="548"/>
        <v>343.0460630681639</v>
      </c>
    </row>
    <row r="3859" spans="1:21" x14ac:dyDescent="0.2">
      <c r="A3859" s="1">
        <v>6</v>
      </c>
      <c r="B3859" s="1">
        <v>10</v>
      </c>
      <c r="C3859" s="1">
        <v>11</v>
      </c>
      <c r="D3859">
        <v>13.2</v>
      </c>
      <c r="E3859">
        <v>11.1</v>
      </c>
      <c r="F3859">
        <v>87</v>
      </c>
      <c r="G3859">
        <v>248</v>
      </c>
      <c r="H3859">
        <v>4</v>
      </c>
      <c r="I3859">
        <v>244</v>
      </c>
      <c r="J3859" s="4">
        <f t="shared" si="543"/>
        <v>145.84538677864742</v>
      </c>
      <c r="K3859" s="4">
        <f t="shared" si="544"/>
        <v>58.856671776238102</v>
      </c>
      <c r="L3859" s="5">
        <f t="shared" si="540"/>
        <v>19.154613221352577</v>
      </c>
      <c r="M3859" s="5">
        <f t="shared" si="541"/>
        <v>24.856671776238102</v>
      </c>
      <c r="N3859" s="6">
        <f t="shared" si="542"/>
        <v>3.9309840884016118</v>
      </c>
      <c r="O3859" s="6">
        <f t="shared" si="545"/>
        <v>223.14258385171507</v>
      </c>
      <c r="P3859" s="6">
        <f>FORECAST(J3859,Inputs!$B$10:$B$18,Inputs!$A$10:$A$18)</f>
        <v>31.905975803505992</v>
      </c>
      <c r="Q3859" s="6">
        <f>IF(Inputs!$D$10="Yes",IF('Hourly Calcs'!P3859&gt;'Hourly Calcs'!K3859,'Hourly Calcs'!O3859,N3859+O3859),N3859+O3859)</f>
        <v>227.07356794011667</v>
      </c>
      <c r="R3859" s="12">
        <f t="shared" si="546"/>
        <v>1079.0535948514344</v>
      </c>
      <c r="S3859" s="1">
        <f>IF(AND(A3859&gt;=5,A3859&lt;=9),INDEX(Demand!$C$3:$C$26,C3859),INDEX(Demand!$B$3:$B$26,C3859))</f>
        <v>600</v>
      </c>
      <c r="T3859" s="7">
        <f t="shared" si="547"/>
        <v>600</v>
      </c>
      <c r="U3859" s="7">
        <f t="shared" si="548"/>
        <v>479.05359485143435</v>
      </c>
    </row>
    <row r="3860" spans="1:21" x14ac:dyDescent="0.2">
      <c r="A3860" s="1">
        <v>6</v>
      </c>
      <c r="B3860" s="1">
        <v>10</v>
      </c>
      <c r="C3860" s="1">
        <v>12</v>
      </c>
      <c r="D3860">
        <v>14</v>
      </c>
      <c r="E3860">
        <v>11.8</v>
      </c>
      <c r="F3860">
        <v>87</v>
      </c>
      <c r="G3860">
        <v>266</v>
      </c>
      <c r="H3860">
        <v>5</v>
      </c>
      <c r="I3860">
        <v>261</v>
      </c>
      <c r="J3860" s="4">
        <f t="shared" si="543"/>
        <v>173.27771237291401</v>
      </c>
      <c r="K3860" s="4">
        <f t="shared" si="544"/>
        <v>62.206163972581585</v>
      </c>
      <c r="L3860" s="5">
        <f t="shared" si="540"/>
        <v>8.2777123729140101</v>
      </c>
      <c r="M3860" s="5">
        <f t="shared" si="541"/>
        <v>28.206163972581585</v>
      </c>
      <c r="N3860" s="6">
        <f t="shared" si="542"/>
        <v>4.957114219740804</v>
      </c>
      <c r="O3860" s="6">
        <f t="shared" si="545"/>
        <v>238.68940321843294</v>
      </c>
      <c r="P3860" s="6">
        <f>FORECAST(J3860,Inputs!$B$10:$B$18,Inputs!$A$10:$A$18)</f>
        <v>32.159978818267717</v>
      </c>
      <c r="Q3860" s="6">
        <f>IF(Inputs!$D$10="Yes",IF('Hourly Calcs'!P3860&gt;'Hourly Calcs'!K3860,'Hourly Calcs'!O3860,N3860+O3860),N3860+O3860)</f>
        <v>243.64651743817376</v>
      </c>
      <c r="R3860" s="12">
        <f t="shared" si="546"/>
        <v>1157.8082508662017</v>
      </c>
      <c r="S3860" s="1">
        <f>IF(AND(A3860&gt;=5,A3860&lt;=9),INDEX(Demand!$C$3:$C$26,C3860),INDEX(Demand!$B$3:$B$26,C3860))</f>
        <v>600</v>
      </c>
      <c r="T3860" s="7">
        <f t="shared" si="547"/>
        <v>600</v>
      </c>
      <c r="U3860" s="7">
        <f t="shared" si="548"/>
        <v>557.80825086620166</v>
      </c>
    </row>
    <row r="3861" spans="1:21" x14ac:dyDescent="0.2">
      <c r="A3861" s="1">
        <v>6</v>
      </c>
      <c r="B3861" s="1">
        <v>10</v>
      </c>
      <c r="C3861" s="1">
        <v>13</v>
      </c>
      <c r="D3861">
        <v>14.1</v>
      </c>
      <c r="E3861">
        <v>11.1</v>
      </c>
      <c r="F3861">
        <v>82</v>
      </c>
      <c r="G3861">
        <v>268</v>
      </c>
      <c r="H3861">
        <v>5</v>
      </c>
      <c r="I3861">
        <v>263</v>
      </c>
      <c r="J3861" s="4">
        <f t="shared" si="543"/>
        <v>202.34827680583379</v>
      </c>
      <c r="K3861" s="4">
        <f t="shared" si="544"/>
        <v>60.903397242853131</v>
      </c>
      <c r="L3861" s="5">
        <f t="shared" si="540"/>
        <v>37.348276805833791</v>
      </c>
      <c r="M3861" s="5">
        <f t="shared" si="541"/>
        <v>26.903397242853131</v>
      </c>
      <c r="N3861" s="6">
        <f t="shared" si="542"/>
        <v>4.7029258178096613</v>
      </c>
      <c r="O3861" s="6">
        <f t="shared" si="545"/>
        <v>240.51844079098797</v>
      </c>
      <c r="P3861" s="6">
        <f>FORECAST(J3861,Inputs!$B$10:$B$18,Inputs!$A$10:$A$18)</f>
        <v>32.429150711165128</v>
      </c>
      <c r="Q3861" s="6">
        <f>IF(Inputs!$D$10="Yes",IF('Hourly Calcs'!P3861&gt;'Hourly Calcs'!K3861,'Hourly Calcs'!O3861,N3861+O3861),N3861+O3861)</f>
        <v>245.22136660879764</v>
      </c>
      <c r="R3861" s="12">
        <f t="shared" si="546"/>
        <v>1165.2919341250063</v>
      </c>
      <c r="S3861" s="1">
        <f>IF(AND(A3861&gt;=5,A3861&lt;=9),INDEX(Demand!$C$3:$C$26,C3861),INDEX(Demand!$B$3:$B$26,C3861))</f>
        <v>600</v>
      </c>
      <c r="T3861" s="7">
        <f t="shared" si="547"/>
        <v>600</v>
      </c>
      <c r="U3861" s="7">
        <f t="shared" si="548"/>
        <v>565.29193412500626</v>
      </c>
    </row>
    <row r="3862" spans="1:21" x14ac:dyDescent="0.2">
      <c r="A3862" s="1">
        <v>6</v>
      </c>
      <c r="B3862" s="1">
        <v>10</v>
      </c>
      <c r="C3862" s="1">
        <v>14</v>
      </c>
      <c r="D3862">
        <v>14</v>
      </c>
      <c r="E3862">
        <v>11.1</v>
      </c>
      <c r="F3862">
        <v>83</v>
      </c>
      <c r="G3862">
        <v>513</v>
      </c>
      <c r="H3862">
        <v>166</v>
      </c>
      <c r="I3862">
        <v>371</v>
      </c>
      <c r="J3862" s="4">
        <f t="shared" si="543"/>
        <v>226.63629691703733</v>
      </c>
      <c r="K3862" s="4">
        <f t="shared" si="544"/>
        <v>55.500307784084697</v>
      </c>
      <c r="L3862" s="5">
        <f t="shared" si="540"/>
        <v>61.636296917037328</v>
      </c>
      <c r="M3862" s="5">
        <f t="shared" si="541"/>
        <v>21.500307784084697</v>
      </c>
      <c r="N3862" s="6">
        <f t="shared" si="542"/>
        <v>138.39436797217465</v>
      </c>
      <c r="O3862" s="6">
        <f t="shared" si="545"/>
        <v>339.28646970896023</v>
      </c>
      <c r="P3862" s="6">
        <f>FORECAST(J3862,Inputs!$B$10:$B$18,Inputs!$A$10:$A$18)</f>
        <v>32.654039786268861</v>
      </c>
      <c r="Q3862" s="6">
        <f>IF(Inputs!$D$10="Yes",IF('Hourly Calcs'!P3862&gt;'Hourly Calcs'!K3862,'Hourly Calcs'!O3862,N3862+O3862),N3862+O3862)</f>
        <v>477.6808376811349</v>
      </c>
      <c r="R3862" s="12">
        <f t="shared" si="546"/>
        <v>2269.9393406607528</v>
      </c>
      <c r="S3862" s="1">
        <f>IF(AND(A3862&gt;=5,A3862&lt;=9),INDEX(Demand!$C$3:$C$26,C3862),INDEX(Demand!$B$3:$B$26,C3862))</f>
        <v>600</v>
      </c>
      <c r="T3862" s="7">
        <f t="shared" si="547"/>
        <v>600</v>
      </c>
      <c r="U3862" s="7">
        <f t="shared" si="548"/>
        <v>1669.9393406607528</v>
      </c>
    </row>
    <row r="3863" spans="1:21" x14ac:dyDescent="0.2">
      <c r="A3863" s="1">
        <v>6</v>
      </c>
      <c r="B3863" s="1">
        <v>10</v>
      </c>
      <c r="C3863" s="1">
        <v>15</v>
      </c>
      <c r="D3863">
        <v>14.7</v>
      </c>
      <c r="E3863">
        <v>10.8</v>
      </c>
      <c r="F3863">
        <v>77</v>
      </c>
      <c r="G3863">
        <v>456</v>
      </c>
      <c r="H3863">
        <v>78</v>
      </c>
      <c r="I3863">
        <v>395</v>
      </c>
      <c r="J3863" s="4">
        <f t="shared" si="543"/>
        <v>245.00371918256462</v>
      </c>
      <c r="K3863" s="4">
        <f t="shared" si="544"/>
        <v>47.647126767939902</v>
      </c>
      <c r="L3863" s="5">
        <f t="shared" si="540"/>
        <v>80.003719182564623</v>
      </c>
      <c r="M3863" s="5">
        <f t="shared" si="541"/>
        <v>13.647126767939902</v>
      </c>
      <c r="N3863" s="6">
        <f t="shared" si="542"/>
        <v>52.88871167485258</v>
      </c>
      <c r="O3863" s="6">
        <f t="shared" si="545"/>
        <v>361.23492057962073</v>
      </c>
      <c r="P3863" s="6">
        <f>FORECAST(J3863,Inputs!$B$10:$B$18,Inputs!$A$10:$A$18)</f>
        <v>32.824108510949671</v>
      </c>
      <c r="Q3863" s="6">
        <f>IF(Inputs!$D$10="Yes",IF('Hourly Calcs'!P3863&gt;'Hourly Calcs'!K3863,'Hourly Calcs'!O3863,N3863+O3863),N3863+O3863)</f>
        <v>414.12363225447331</v>
      </c>
      <c r="R3863" s="12">
        <f t="shared" si="546"/>
        <v>1967.915500473257</v>
      </c>
      <c r="S3863" s="1">
        <f>IF(AND(A3863&gt;=5,A3863&lt;=9),INDEX(Demand!$C$3:$C$26,C3863),INDEX(Demand!$B$3:$B$26,C3863))</f>
        <v>600</v>
      </c>
      <c r="T3863" s="7">
        <f t="shared" si="547"/>
        <v>600</v>
      </c>
      <c r="U3863" s="7">
        <f t="shared" si="548"/>
        <v>1367.915500473257</v>
      </c>
    </row>
    <row r="3864" spans="1:21" x14ac:dyDescent="0.2">
      <c r="A3864" s="1">
        <v>6</v>
      </c>
      <c r="B3864" s="1">
        <v>10</v>
      </c>
      <c r="C3864" s="1">
        <v>16</v>
      </c>
      <c r="D3864">
        <v>14.5</v>
      </c>
      <c r="E3864">
        <v>10.3</v>
      </c>
      <c r="F3864">
        <v>76</v>
      </c>
      <c r="G3864">
        <v>560</v>
      </c>
      <c r="H3864">
        <v>430</v>
      </c>
      <c r="I3864">
        <v>268</v>
      </c>
      <c r="J3864" s="4">
        <f t="shared" si="543"/>
        <v>259.36558299316653</v>
      </c>
      <c r="K3864" s="4">
        <f t="shared" si="544"/>
        <v>38.627815939635013</v>
      </c>
      <c r="L3864" s="5">
        <f t="shared" si="540"/>
        <v>0</v>
      </c>
      <c r="M3864" s="5">
        <f t="shared" si="541"/>
        <v>4.6278159396350134</v>
      </c>
      <c r="N3864" s="6">
        <f t="shared" si="542"/>
        <v>208.24080920991167</v>
      </c>
      <c r="O3864" s="6">
        <f t="shared" si="545"/>
        <v>245.09103472237558</v>
      </c>
      <c r="P3864" s="6">
        <f>FORECAST(J3864,Inputs!$B$10:$B$18,Inputs!$A$10:$A$18)</f>
        <v>32.95708873141821</v>
      </c>
      <c r="Q3864" s="6">
        <f>IF(Inputs!$D$10="Yes",IF('Hourly Calcs'!P3864&gt;'Hourly Calcs'!K3864,'Hourly Calcs'!O3864,N3864+O3864),N3864+O3864)</f>
        <v>453.33184393228726</v>
      </c>
      <c r="R3864" s="12">
        <f t="shared" si="546"/>
        <v>2154.2329223662291</v>
      </c>
      <c r="S3864" s="1">
        <f>IF(AND(A3864&gt;=5,A3864&lt;=9),INDEX(Demand!$C$3:$C$26,C3864),INDEX(Demand!$B$3:$B$26,C3864))</f>
        <v>900</v>
      </c>
      <c r="T3864" s="7">
        <f t="shared" si="547"/>
        <v>900</v>
      </c>
      <c r="U3864" s="7">
        <f t="shared" si="548"/>
        <v>1254.2329223662291</v>
      </c>
    </row>
    <row r="3865" spans="1:21" x14ac:dyDescent="0.2">
      <c r="A3865" s="1">
        <v>6</v>
      </c>
      <c r="B3865" s="1">
        <v>10</v>
      </c>
      <c r="C3865" s="1">
        <v>17</v>
      </c>
      <c r="D3865">
        <v>13.5</v>
      </c>
      <c r="E3865">
        <v>11.1</v>
      </c>
      <c r="F3865">
        <v>85</v>
      </c>
      <c r="G3865">
        <v>409</v>
      </c>
      <c r="H3865">
        <v>388</v>
      </c>
      <c r="I3865">
        <v>198</v>
      </c>
      <c r="J3865" s="4">
        <f t="shared" si="543"/>
        <v>271.51282084320508</v>
      </c>
      <c r="K3865" s="4">
        <f t="shared" si="544"/>
        <v>29.191377240969288</v>
      </c>
      <c r="L3865" s="5">
        <f t="shared" si="540"/>
        <v>0</v>
      </c>
      <c r="M3865" s="5">
        <f t="shared" si="541"/>
        <v>4.8086227590307118</v>
      </c>
      <c r="N3865" s="6">
        <f t="shared" si="542"/>
        <v>103.0495981147269</v>
      </c>
      <c r="O3865" s="6">
        <f t="shared" si="545"/>
        <v>181.07471968294911</v>
      </c>
      <c r="P3865" s="6">
        <f>FORECAST(J3865,Inputs!$B$10:$B$18,Inputs!$A$10:$A$18)</f>
        <v>33.069563155955599</v>
      </c>
      <c r="Q3865" s="6">
        <f>IF(Inputs!$D$10="Yes",IF('Hourly Calcs'!P3865&gt;'Hourly Calcs'!K3865,'Hourly Calcs'!O3865,N3865+O3865),N3865+O3865)</f>
        <v>181.07471968294911</v>
      </c>
      <c r="R3865" s="12">
        <f t="shared" si="546"/>
        <v>860.4670679333741</v>
      </c>
      <c r="S3865" s="1">
        <f>IF(AND(A3865&gt;=5,A3865&lt;=9),INDEX(Demand!$C$3:$C$26,C3865),INDEX(Demand!$B$3:$B$26,C3865))</f>
        <v>900</v>
      </c>
      <c r="T3865" s="7">
        <f t="shared" si="547"/>
        <v>860.4670679333741</v>
      </c>
      <c r="U3865" s="7">
        <f t="shared" si="548"/>
        <v>0</v>
      </c>
    </row>
    <row r="3866" spans="1:21" x14ac:dyDescent="0.2">
      <c r="A3866" s="1">
        <v>6</v>
      </c>
      <c r="B3866" s="1">
        <v>10</v>
      </c>
      <c r="C3866" s="1">
        <v>18</v>
      </c>
      <c r="D3866">
        <v>12.9</v>
      </c>
      <c r="E3866">
        <v>10.8</v>
      </c>
      <c r="F3866">
        <v>87</v>
      </c>
      <c r="G3866">
        <v>264</v>
      </c>
      <c r="H3866">
        <v>308</v>
      </c>
      <c r="I3866">
        <v>143</v>
      </c>
      <c r="J3866" s="4">
        <f t="shared" si="543"/>
        <v>282.62096062335121</v>
      </c>
      <c r="K3866" s="4">
        <f t="shared" si="544"/>
        <v>19.803793967079699</v>
      </c>
      <c r="L3866" s="5">
        <f t="shared" si="540"/>
        <v>0</v>
      </c>
      <c r="M3866" s="5">
        <f t="shared" si="541"/>
        <v>14.196206032920301</v>
      </c>
      <c r="N3866" s="6">
        <f t="shared" si="542"/>
        <v>11.382954973386369</v>
      </c>
      <c r="O3866" s="6">
        <f t="shared" si="545"/>
        <v>130.77618643768548</v>
      </c>
      <c r="P3866" s="6">
        <f>FORECAST(J3866,Inputs!$B$10:$B$18,Inputs!$A$10:$A$18)</f>
        <v>33.172416302068065</v>
      </c>
      <c r="Q3866" s="6">
        <f>IF(Inputs!$D$10="Yes",IF('Hourly Calcs'!P3866&gt;'Hourly Calcs'!K3866,'Hourly Calcs'!O3866,N3866+O3866),N3866+O3866)</f>
        <v>130.77618643768548</v>
      </c>
      <c r="R3866" s="12">
        <f t="shared" si="546"/>
        <v>621.44843795188137</v>
      </c>
      <c r="S3866" s="1">
        <f>IF(AND(A3866&gt;=5,A3866&lt;=9),INDEX(Demand!$C$3:$C$26,C3866),INDEX(Demand!$B$3:$B$26,C3866))</f>
        <v>900</v>
      </c>
      <c r="T3866" s="7">
        <f t="shared" si="547"/>
        <v>621.44843795188137</v>
      </c>
      <c r="U3866" s="7">
        <f t="shared" si="548"/>
        <v>0</v>
      </c>
    </row>
    <row r="3867" spans="1:21" x14ac:dyDescent="0.2">
      <c r="A3867" s="1">
        <v>6</v>
      </c>
      <c r="B3867" s="1">
        <v>10</v>
      </c>
      <c r="C3867" s="1">
        <v>19</v>
      </c>
      <c r="D3867">
        <v>12.3</v>
      </c>
      <c r="E3867">
        <v>10.4</v>
      </c>
      <c r="F3867">
        <v>88</v>
      </c>
      <c r="G3867">
        <v>93</v>
      </c>
      <c r="H3867">
        <v>28</v>
      </c>
      <c r="I3867">
        <v>87</v>
      </c>
      <c r="J3867" s="4">
        <f t="shared" si="543"/>
        <v>293.45832485069519</v>
      </c>
      <c r="K3867" s="4">
        <f t="shared" si="544"/>
        <v>10.830446826074635</v>
      </c>
      <c r="L3867" s="5">
        <f t="shared" si="540"/>
        <v>0</v>
      </c>
      <c r="M3867" s="5">
        <f t="shared" si="541"/>
        <v>23.169553173925365</v>
      </c>
      <c r="N3867" s="6">
        <f t="shared" si="542"/>
        <v>0</v>
      </c>
      <c r="O3867" s="6">
        <f t="shared" si="545"/>
        <v>79.563134406144314</v>
      </c>
      <c r="P3867" s="6">
        <f>FORECAST(J3867,Inputs!$B$10:$B$18,Inputs!$A$10:$A$18)</f>
        <v>33.272762267136066</v>
      </c>
      <c r="Q3867" s="6">
        <f>IF(Inputs!$D$10="Yes",IF('Hourly Calcs'!P3867&gt;'Hourly Calcs'!K3867,'Hourly Calcs'!O3867,N3867+O3867),N3867+O3867)</f>
        <v>79.563134406144314</v>
      </c>
      <c r="R3867" s="12">
        <f t="shared" si="546"/>
        <v>378.08401469799776</v>
      </c>
      <c r="S3867" s="1">
        <f>IF(AND(A3867&gt;=5,A3867&lt;=9),INDEX(Demand!$C$3:$C$26,C3867),INDEX(Demand!$B$3:$B$26,C3867))</f>
        <v>900</v>
      </c>
      <c r="T3867" s="7">
        <f t="shared" si="547"/>
        <v>378.08401469799776</v>
      </c>
      <c r="U3867" s="7">
        <f t="shared" si="548"/>
        <v>0</v>
      </c>
    </row>
    <row r="3868" spans="1:21" x14ac:dyDescent="0.2">
      <c r="A3868" s="1">
        <v>6</v>
      </c>
      <c r="B3868" s="1">
        <v>10</v>
      </c>
      <c r="C3868" s="1">
        <v>20</v>
      </c>
      <c r="D3868">
        <v>11.4</v>
      </c>
      <c r="E3868">
        <v>10.6</v>
      </c>
      <c r="F3868">
        <v>95</v>
      </c>
      <c r="G3868">
        <v>18</v>
      </c>
      <c r="H3868">
        <v>0</v>
      </c>
      <c r="I3868">
        <v>18</v>
      </c>
      <c r="J3868" s="4">
        <f t="shared" si="543"/>
        <v>304.56435603761281</v>
      </c>
      <c r="K3868" s="4">
        <f t="shared" si="544"/>
        <v>2.714211952607485</v>
      </c>
      <c r="L3868" s="5">
        <f t="shared" si="540"/>
        <v>0</v>
      </c>
      <c r="M3868" s="5">
        <f t="shared" si="541"/>
        <v>31.285788047392515</v>
      </c>
      <c r="N3868" s="6">
        <f t="shared" si="542"/>
        <v>0</v>
      </c>
      <c r="O3868" s="6">
        <f t="shared" si="545"/>
        <v>16.461338152995374</v>
      </c>
      <c r="P3868" s="6">
        <f>FORECAST(J3868,Inputs!$B$10:$B$18,Inputs!$A$10:$A$18)</f>
        <v>33.375595889237154</v>
      </c>
      <c r="Q3868" s="6">
        <f>IF(Inputs!$D$10="Yes",IF('Hourly Calcs'!P3868&gt;'Hourly Calcs'!K3868,'Hourly Calcs'!O3868,N3868+O3868),N3868+O3868)</f>
        <v>16.461338152995374</v>
      </c>
      <c r="R3868" s="12">
        <f t="shared" si="546"/>
        <v>78.224278903034019</v>
      </c>
      <c r="S3868" s="1">
        <f>IF(AND(A3868&gt;=5,A3868&lt;=9),INDEX(Demand!$C$3:$C$26,C3868),INDEX(Demand!$B$3:$B$26,C3868))</f>
        <v>800</v>
      </c>
      <c r="T3868" s="7">
        <f t="shared" si="547"/>
        <v>78.224278903034019</v>
      </c>
      <c r="U3868" s="7">
        <f t="shared" si="548"/>
        <v>0</v>
      </c>
    </row>
    <row r="3869" spans="1:21" x14ac:dyDescent="0.2">
      <c r="A3869" s="1">
        <v>6</v>
      </c>
      <c r="B3869" s="1">
        <v>10</v>
      </c>
      <c r="C3869" s="1">
        <v>21</v>
      </c>
      <c r="D3869">
        <v>10.7</v>
      </c>
      <c r="E3869">
        <v>10.5</v>
      </c>
      <c r="F3869">
        <v>99</v>
      </c>
      <c r="G3869">
        <v>0</v>
      </c>
      <c r="H3869">
        <v>0</v>
      </c>
      <c r="I3869">
        <v>0</v>
      </c>
      <c r="J3869" s="4">
        <f t="shared" si="543"/>
        <v>316.32713089558661</v>
      </c>
      <c r="K3869" s="4">
        <f t="shared" si="544"/>
        <v>-4.6892121317420816</v>
      </c>
      <c r="L3869" s="5">
        <f t="shared" si="540"/>
        <v>0</v>
      </c>
      <c r="M3869" s="5">
        <f t="shared" si="541"/>
        <v>0</v>
      </c>
      <c r="N3869" s="6">
        <f t="shared" si="542"/>
        <v>0</v>
      </c>
      <c r="O3869" s="6">
        <f t="shared" si="545"/>
        <v>0</v>
      </c>
      <c r="P3869" s="6">
        <f>FORECAST(J3869,Inputs!$B$10:$B$18,Inputs!$A$10:$A$18)</f>
        <v>33.484510471255433</v>
      </c>
      <c r="Q3869" s="6">
        <f>IF(Inputs!$D$10="Yes",IF('Hourly Calcs'!P3869&gt;'Hourly Calcs'!K3869,'Hourly Calcs'!O3869,N3869+O3869),N3869+O3869)</f>
        <v>0</v>
      </c>
      <c r="R3869" s="12">
        <f t="shared" si="546"/>
        <v>0</v>
      </c>
      <c r="S3869" s="1">
        <f>IF(AND(A3869&gt;=5,A3869&lt;=9),INDEX(Demand!$C$3:$C$26,C3869),INDEX(Demand!$B$3:$B$26,C3869))</f>
        <v>700</v>
      </c>
      <c r="T3869" s="7">
        <f t="shared" si="547"/>
        <v>0</v>
      </c>
      <c r="U3869" s="7">
        <f t="shared" si="548"/>
        <v>0</v>
      </c>
    </row>
    <row r="3870" spans="1:21" x14ac:dyDescent="0.2">
      <c r="A3870" s="1">
        <v>6</v>
      </c>
      <c r="B3870" s="1">
        <v>10</v>
      </c>
      <c r="C3870" s="1">
        <v>22</v>
      </c>
      <c r="D3870">
        <v>10.199999999999999</v>
      </c>
      <c r="E3870">
        <v>10.199999999999999</v>
      </c>
      <c r="F3870">
        <v>100</v>
      </c>
      <c r="G3870">
        <v>0</v>
      </c>
      <c r="H3870">
        <v>0</v>
      </c>
      <c r="I3870">
        <v>0</v>
      </c>
      <c r="J3870" s="4">
        <f t="shared" si="543"/>
        <v>328.97827605416649</v>
      </c>
      <c r="K3870" s="4">
        <f t="shared" si="544"/>
        <v>-10.482493872334587</v>
      </c>
      <c r="L3870" s="5">
        <f t="shared" si="540"/>
        <v>0</v>
      </c>
      <c r="M3870" s="5">
        <f t="shared" si="541"/>
        <v>0</v>
      </c>
      <c r="N3870" s="6">
        <f t="shared" si="542"/>
        <v>0</v>
      </c>
      <c r="O3870" s="6">
        <f t="shared" si="545"/>
        <v>0</v>
      </c>
      <c r="P3870" s="6">
        <f>FORECAST(J3870,Inputs!$B$10:$B$18,Inputs!$A$10:$A$18)</f>
        <v>33.601650704205241</v>
      </c>
      <c r="Q3870" s="6">
        <f>IF(Inputs!$D$10="Yes",IF('Hourly Calcs'!P3870&gt;'Hourly Calcs'!K3870,'Hourly Calcs'!O3870,N3870+O3870),N3870+O3870)</f>
        <v>0</v>
      </c>
      <c r="R3870" s="12">
        <f t="shared" si="546"/>
        <v>0</v>
      </c>
      <c r="S3870" s="1">
        <f>IF(AND(A3870&gt;=5,A3870&lt;=9),INDEX(Demand!$C$3:$C$26,C3870),INDEX(Demand!$B$3:$B$26,C3870))</f>
        <v>600</v>
      </c>
      <c r="T3870" s="7">
        <f t="shared" si="547"/>
        <v>0</v>
      </c>
      <c r="U3870" s="7">
        <f t="shared" si="548"/>
        <v>0</v>
      </c>
    </row>
    <row r="3871" spans="1:21" x14ac:dyDescent="0.2">
      <c r="A3871" s="1">
        <v>6</v>
      </c>
      <c r="B3871" s="1">
        <v>10</v>
      </c>
      <c r="C3871" s="1">
        <v>23</v>
      </c>
      <c r="D3871">
        <v>10.9</v>
      </c>
      <c r="E3871">
        <v>10.9</v>
      </c>
      <c r="F3871">
        <v>100</v>
      </c>
      <c r="G3871">
        <v>0</v>
      </c>
      <c r="H3871">
        <v>0</v>
      </c>
      <c r="I3871">
        <v>0</v>
      </c>
      <c r="J3871" s="4">
        <f t="shared" si="543"/>
        <v>342.53076798402742</v>
      </c>
      <c r="K3871" s="4">
        <f t="shared" si="544"/>
        <v>-14.387987579113968</v>
      </c>
      <c r="L3871" s="5">
        <f t="shared" si="540"/>
        <v>0</v>
      </c>
      <c r="M3871" s="5">
        <f t="shared" si="541"/>
        <v>0</v>
      </c>
      <c r="N3871" s="6">
        <f t="shared" si="542"/>
        <v>0</v>
      </c>
      <c r="O3871" s="6">
        <f t="shared" si="545"/>
        <v>0</v>
      </c>
      <c r="P3871" s="6">
        <f>FORECAST(J3871,Inputs!$B$10:$B$18,Inputs!$A$10:$A$18)</f>
        <v>33.727136740592847</v>
      </c>
      <c r="Q3871" s="6">
        <f>IF(Inputs!$D$10="Yes",IF('Hourly Calcs'!P3871&gt;'Hourly Calcs'!K3871,'Hourly Calcs'!O3871,N3871+O3871),N3871+O3871)</f>
        <v>0</v>
      </c>
      <c r="R3871" s="12">
        <f t="shared" si="546"/>
        <v>0</v>
      </c>
      <c r="S3871" s="1">
        <f>IF(AND(A3871&gt;=5,A3871&lt;=9),INDEX(Demand!$C$3:$C$26,C3871),INDEX(Demand!$B$3:$B$26,C3871))</f>
        <v>500</v>
      </c>
      <c r="T3871" s="7">
        <f t="shared" si="547"/>
        <v>0</v>
      </c>
      <c r="U3871" s="7">
        <f t="shared" si="548"/>
        <v>0</v>
      </c>
    </row>
    <row r="3872" spans="1:21" x14ac:dyDescent="0.2">
      <c r="A3872" s="1">
        <v>6</v>
      </c>
      <c r="B3872" s="1">
        <v>10</v>
      </c>
      <c r="C3872" s="1">
        <v>24</v>
      </c>
      <c r="D3872">
        <v>10.8</v>
      </c>
      <c r="E3872">
        <v>10.8</v>
      </c>
      <c r="F3872">
        <v>100</v>
      </c>
      <c r="G3872">
        <v>0</v>
      </c>
      <c r="H3872">
        <v>0</v>
      </c>
      <c r="I3872">
        <v>0</v>
      </c>
      <c r="J3872" s="4">
        <f t="shared" si="543"/>
        <v>356.71870662944161</v>
      </c>
      <c r="K3872" s="4">
        <f t="shared" si="544"/>
        <v>-16.098562626640899</v>
      </c>
      <c r="L3872" s="5">
        <f t="shared" si="540"/>
        <v>0</v>
      </c>
      <c r="M3872" s="5">
        <f t="shared" si="541"/>
        <v>0</v>
      </c>
      <c r="N3872" s="6">
        <f t="shared" si="542"/>
        <v>0</v>
      </c>
      <c r="O3872" s="6">
        <f t="shared" si="545"/>
        <v>0</v>
      </c>
      <c r="P3872" s="6">
        <f>FORECAST(J3872,Inputs!$B$10:$B$18,Inputs!$A$10:$A$18)</f>
        <v>33.8585065428652</v>
      </c>
      <c r="Q3872" s="6">
        <f>IF(Inputs!$D$10="Yes",IF('Hourly Calcs'!P3872&gt;'Hourly Calcs'!K3872,'Hourly Calcs'!O3872,N3872+O3872),N3872+O3872)</f>
        <v>0</v>
      </c>
      <c r="R3872" s="12">
        <f t="shared" si="546"/>
        <v>0</v>
      </c>
      <c r="S3872" s="1">
        <f>IF(AND(A3872&gt;=5,A3872&lt;=9),INDEX(Demand!$C$3:$C$26,C3872),INDEX(Demand!$B$3:$B$26,C3872))</f>
        <v>400</v>
      </c>
      <c r="T3872" s="7">
        <f t="shared" si="547"/>
        <v>0</v>
      </c>
      <c r="U3872" s="7">
        <f t="shared" si="548"/>
        <v>0</v>
      </c>
    </row>
    <row r="3873" spans="1:21" x14ac:dyDescent="0.2">
      <c r="A3873" s="1">
        <v>6</v>
      </c>
      <c r="B3873" s="1">
        <v>11</v>
      </c>
      <c r="C3873" s="1">
        <v>1</v>
      </c>
      <c r="D3873">
        <v>11.1</v>
      </c>
      <c r="E3873">
        <v>11.1</v>
      </c>
      <c r="F3873">
        <v>100</v>
      </c>
      <c r="G3873">
        <v>0</v>
      </c>
      <c r="H3873">
        <v>0</v>
      </c>
      <c r="I3873">
        <v>0</v>
      </c>
      <c r="J3873" s="4">
        <f t="shared" si="543"/>
        <v>11.037286253721533</v>
      </c>
      <c r="K3873" s="4">
        <f t="shared" si="544"/>
        <v>-15.4522204040491</v>
      </c>
      <c r="L3873" s="5">
        <f t="shared" si="540"/>
        <v>0</v>
      </c>
      <c r="M3873" s="5">
        <f t="shared" si="541"/>
        <v>0</v>
      </c>
      <c r="N3873" s="6">
        <f t="shared" si="542"/>
        <v>0</v>
      </c>
      <c r="O3873" s="6">
        <f t="shared" si="545"/>
        <v>0</v>
      </c>
      <c r="P3873" s="6">
        <f>FORECAST(J3873,Inputs!$B$10:$B$18,Inputs!$A$10:$A$18)</f>
        <v>30.657752650497418</v>
      </c>
      <c r="Q3873" s="6">
        <f>IF(Inputs!$D$10="Yes",IF('Hourly Calcs'!P3873&gt;'Hourly Calcs'!K3873,'Hourly Calcs'!O3873,N3873+O3873),N3873+O3873)</f>
        <v>0</v>
      </c>
      <c r="R3873" s="12">
        <f t="shared" si="546"/>
        <v>0</v>
      </c>
      <c r="S3873" s="1">
        <f>IF(AND(A3873&gt;=5,A3873&lt;=9),INDEX(Demand!$C$3:$C$26,C3873),INDEX(Demand!$B$3:$B$26,C3873))</f>
        <v>350</v>
      </c>
      <c r="T3873" s="7">
        <f t="shared" si="547"/>
        <v>0</v>
      </c>
      <c r="U3873" s="7">
        <f t="shared" si="548"/>
        <v>0</v>
      </c>
    </row>
    <row r="3874" spans="1:21" x14ac:dyDescent="0.2">
      <c r="A3874" s="1">
        <v>6</v>
      </c>
      <c r="B3874" s="1">
        <v>11</v>
      </c>
      <c r="C3874" s="1">
        <v>2</v>
      </c>
      <c r="D3874">
        <v>11</v>
      </c>
      <c r="E3874">
        <v>10.8</v>
      </c>
      <c r="F3874">
        <v>99</v>
      </c>
      <c r="G3874">
        <v>0</v>
      </c>
      <c r="H3874">
        <v>0</v>
      </c>
      <c r="I3874">
        <v>0</v>
      </c>
      <c r="J3874" s="4">
        <f t="shared" si="543"/>
        <v>24.927837260602786</v>
      </c>
      <c r="K3874" s="4">
        <f t="shared" si="544"/>
        <v>-12.511882657349446</v>
      </c>
      <c r="L3874" s="5">
        <f t="shared" si="540"/>
        <v>0</v>
      </c>
      <c r="M3874" s="5">
        <f t="shared" si="541"/>
        <v>0</v>
      </c>
      <c r="N3874" s="6">
        <f t="shared" si="542"/>
        <v>0</v>
      </c>
      <c r="O3874" s="6">
        <f t="shared" si="545"/>
        <v>0</v>
      </c>
      <c r="P3874" s="6">
        <f>FORECAST(J3874,Inputs!$B$10:$B$18,Inputs!$A$10:$A$18)</f>
        <v>30.786368863524096</v>
      </c>
      <c r="Q3874" s="6">
        <f>IF(Inputs!$D$10="Yes",IF('Hourly Calcs'!P3874&gt;'Hourly Calcs'!K3874,'Hourly Calcs'!O3874,N3874+O3874),N3874+O3874)</f>
        <v>0</v>
      </c>
      <c r="R3874" s="12">
        <f t="shared" si="546"/>
        <v>0</v>
      </c>
      <c r="S3874" s="1">
        <f>IF(AND(A3874&gt;=5,A3874&lt;=9),INDEX(Demand!$C$3:$C$26,C3874),INDEX(Demand!$B$3:$B$26,C3874))</f>
        <v>350</v>
      </c>
      <c r="T3874" s="7">
        <f t="shared" si="547"/>
        <v>0</v>
      </c>
      <c r="U3874" s="7">
        <f t="shared" si="548"/>
        <v>0</v>
      </c>
    </row>
    <row r="3875" spans="1:21" x14ac:dyDescent="0.2">
      <c r="A3875" s="1">
        <v>6</v>
      </c>
      <c r="B3875" s="1">
        <v>11</v>
      </c>
      <c r="C3875" s="1">
        <v>3</v>
      </c>
      <c r="D3875">
        <v>10.9</v>
      </c>
      <c r="E3875">
        <v>10.7</v>
      </c>
      <c r="F3875">
        <v>99</v>
      </c>
      <c r="G3875">
        <v>0</v>
      </c>
      <c r="H3875">
        <v>0</v>
      </c>
      <c r="I3875">
        <v>0</v>
      </c>
      <c r="J3875" s="4">
        <f t="shared" si="543"/>
        <v>38.001538094966349</v>
      </c>
      <c r="K3875" s="4">
        <f t="shared" si="544"/>
        <v>-7.5364465008883457</v>
      </c>
      <c r="L3875" s="5">
        <f t="shared" ref="L3875:L3938" si="549">IF(ABS($B$5-J3875)&gt;90,0,ABS($B$5-J3875))</f>
        <v>0</v>
      </c>
      <c r="M3875" s="5">
        <f t="shared" ref="M3875:M3938" si="550">IF(K3875&gt;0,ABS($B$4-K3875),0)</f>
        <v>0</v>
      </c>
      <c r="N3875" s="6">
        <f t="shared" si="542"/>
        <v>0</v>
      </c>
      <c r="O3875" s="6">
        <f t="shared" si="545"/>
        <v>0</v>
      </c>
      <c r="P3875" s="6">
        <f>FORECAST(J3875,Inputs!$B$10:$B$18,Inputs!$A$10:$A$18)</f>
        <v>30.907421649027466</v>
      </c>
      <c r="Q3875" s="6">
        <f>IF(Inputs!$D$10="Yes",IF('Hourly Calcs'!P3875&gt;'Hourly Calcs'!K3875,'Hourly Calcs'!O3875,N3875+O3875),N3875+O3875)</f>
        <v>0</v>
      </c>
      <c r="R3875" s="12">
        <f t="shared" si="546"/>
        <v>0</v>
      </c>
      <c r="S3875" s="1">
        <f>IF(AND(A3875&gt;=5,A3875&lt;=9),INDEX(Demand!$C$3:$C$26,C3875),INDEX(Demand!$B$3:$B$26,C3875))</f>
        <v>350</v>
      </c>
      <c r="T3875" s="7">
        <f t="shared" si="547"/>
        <v>0</v>
      </c>
      <c r="U3875" s="7">
        <f t="shared" si="548"/>
        <v>0</v>
      </c>
    </row>
    <row r="3876" spans="1:21" x14ac:dyDescent="0.2">
      <c r="A3876" s="1">
        <v>6</v>
      </c>
      <c r="B3876" s="1">
        <v>11</v>
      </c>
      <c r="C3876" s="1">
        <v>4</v>
      </c>
      <c r="D3876">
        <v>11</v>
      </c>
      <c r="E3876">
        <v>10.8</v>
      </c>
      <c r="F3876">
        <v>99</v>
      </c>
      <c r="G3876">
        <v>0</v>
      </c>
      <c r="H3876">
        <v>0</v>
      </c>
      <c r="I3876">
        <v>0</v>
      </c>
      <c r="J3876" s="4">
        <f t="shared" si="543"/>
        <v>50.14823926960625</v>
      </c>
      <c r="K3876" s="4">
        <f t="shared" si="544"/>
        <v>-0.63901590549318144</v>
      </c>
      <c r="L3876" s="5">
        <f t="shared" si="549"/>
        <v>0</v>
      </c>
      <c r="M3876" s="5">
        <f t="shared" si="550"/>
        <v>0</v>
      </c>
      <c r="N3876" s="6">
        <f t="shared" si="542"/>
        <v>0</v>
      </c>
      <c r="O3876" s="6">
        <f t="shared" si="545"/>
        <v>0</v>
      </c>
      <c r="P3876" s="6">
        <f>FORECAST(J3876,Inputs!$B$10:$B$18,Inputs!$A$10:$A$18)</f>
        <v>31.019891104348204</v>
      </c>
      <c r="Q3876" s="6">
        <f>IF(Inputs!$D$10="Yes",IF('Hourly Calcs'!P3876&gt;'Hourly Calcs'!K3876,'Hourly Calcs'!O3876,N3876+O3876),N3876+O3876)</f>
        <v>0</v>
      </c>
      <c r="R3876" s="12">
        <f t="shared" si="546"/>
        <v>0</v>
      </c>
      <c r="S3876" s="1">
        <f>IF(AND(A3876&gt;=5,A3876&lt;=9),INDEX(Demand!$C$3:$C$26,C3876),INDEX(Demand!$B$3:$B$26,C3876))</f>
        <v>350</v>
      </c>
      <c r="T3876" s="7">
        <f t="shared" si="547"/>
        <v>0</v>
      </c>
      <c r="U3876" s="7">
        <f t="shared" si="548"/>
        <v>0</v>
      </c>
    </row>
    <row r="3877" spans="1:21" x14ac:dyDescent="0.2">
      <c r="A3877" s="1">
        <v>6</v>
      </c>
      <c r="B3877" s="1">
        <v>11</v>
      </c>
      <c r="C3877" s="1">
        <v>5</v>
      </c>
      <c r="D3877">
        <v>10.9</v>
      </c>
      <c r="E3877">
        <v>10.7</v>
      </c>
      <c r="F3877">
        <v>99</v>
      </c>
      <c r="G3877">
        <v>7</v>
      </c>
      <c r="H3877">
        <v>0</v>
      </c>
      <c r="I3877">
        <v>7</v>
      </c>
      <c r="J3877" s="4">
        <f t="shared" si="543"/>
        <v>61.509479414906963</v>
      </c>
      <c r="K3877" s="4">
        <f t="shared" si="544"/>
        <v>6.9953832965870504</v>
      </c>
      <c r="L3877" s="5">
        <f t="shared" si="549"/>
        <v>0</v>
      </c>
      <c r="M3877" s="5">
        <f t="shared" si="550"/>
        <v>27.00461670341295</v>
      </c>
      <c r="N3877" s="6">
        <f t="shared" si="542"/>
        <v>0</v>
      </c>
      <c r="O3877" s="6">
        <f t="shared" si="545"/>
        <v>6.4016315039426459</v>
      </c>
      <c r="P3877" s="6">
        <f>FORECAST(J3877,Inputs!$B$10:$B$18,Inputs!$A$10:$A$18)</f>
        <v>31.125087772360249</v>
      </c>
      <c r="Q3877" s="6">
        <f>IF(Inputs!$D$10="Yes",IF('Hourly Calcs'!P3877&gt;'Hourly Calcs'!K3877,'Hourly Calcs'!O3877,N3877+O3877),N3877+O3877)</f>
        <v>6.4016315039426459</v>
      </c>
      <c r="R3877" s="12">
        <f t="shared" si="546"/>
        <v>30.420552906735452</v>
      </c>
      <c r="S3877" s="1">
        <f>IF(AND(A3877&gt;=5,A3877&lt;=9),INDEX(Demand!$C$3:$C$26,C3877),INDEX(Demand!$B$3:$B$26,C3877))</f>
        <v>350</v>
      </c>
      <c r="T3877" s="7">
        <f t="shared" si="547"/>
        <v>30.420552906735452</v>
      </c>
      <c r="U3877" s="7">
        <f t="shared" si="548"/>
        <v>0</v>
      </c>
    </row>
    <row r="3878" spans="1:21" x14ac:dyDescent="0.2">
      <c r="A3878" s="1">
        <v>6</v>
      </c>
      <c r="B3878" s="1">
        <v>11</v>
      </c>
      <c r="C3878" s="1">
        <v>6</v>
      </c>
      <c r="D3878">
        <v>11.8</v>
      </c>
      <c r="E3878">
        <v>11.2</v>
      </c>
      <c r="F3878">
        <v>96</v>
      </c>
      <c r="G3878">
        <v>52</v>
      </c>
      <c r="H3878">
        <v>0</v>
      </c>
      <c r="I3878">
        <v>52</v>
      </c>
      <c r="J3878" s="4">
        <f t="shared" si="543"/>
        <v>72.406679747926901</v>
      </c>
      <c r="K3878" s="4">
        <f t="shared" si="544"/>
        <v>15.654897659733521</v>
      </c>
      <c r="L3878" s="5">
        <f t="shared" si="549"/>
        <v>0</v>
      </c>
      <c r="M3878" s="5">
        <f t="shared" si="550"/>
        <v>18.345102340266479</v>
      </c>
      <c r="N3878" s="6">
        <f t="shared" si="542"/>
        <v>0</v>
      </c>
      <c r="O3878" s="6">
        <f t="shared" si="545"/>
        <v>47.554976886431085</v>
      </c>
      <c r="P3878" s="6">
        <f>FORECAST(J3878,Inputs!$B$10:$B$18,Inputs!$A$10:$A$18)</f>
        <v>31.225987775443766</v>
      </c>
      <c r="Q3878" s="6">
        <f>IF(Inputs!$D$10="Yes",IF('Hourly Calcs'!P3878&gt;'Hourly Calcs'!K3878,'Hourly Calcs'!O3878,N3878+O3878),N3878+O3878)</f>
        <v>47.554976886431085</v>
      </c>
      <c r="R3878" s="12">
        <f t="shared" si="546"/>
        <v>225.9812501643205</v>
      </c>
      <c r="S3878" s="1">
        <f>IF(AND(A3878&gt;=5,A3878&lt;=9),INDEX(Demand!$C$3:$C$26,C3878),INDEX(Demand!$B$3:$B$26,C3878))</f>
        <v>350</v>
      </c>
      <c r="T3878" s="7">
        <f t="shared" si="547"/>
        <v>225.9812501643205</v>
      </c>
      <c r="U3878" s="7">
        <f t="shared" si="548"/>
        <v>0</v>
      </c>
    </row>
    <row r="3879" spans="1:21" x14ac:dyDescent="0.2">
      <c r="A3879" s="1">
        <v>6</v>
      </c>
      <c r="B3879" s="1">
        <v>11</v>
      </c>
      <c r="C3879" s="1">
        <v>7</v>
      </c>
      <c r="D3879">
        <v>13</v>
      </c>
      <c r="E3879">
        <v>10.9</v>
      </c>
      <c r="F3879">
        <v>87</v>
      </c>
      <c r="G3879">
        <v>183</v>
      </c>
      <c r="H3879">
        <v>118</v>
      </c>
      <c r="I3879">
        <v>142</v>
      </c>
      <c r="J3879" s="4">
        <f t="shared" si="543"/>
        <v>83.305720907650482</v>
      </c>
      <c r="K3879" s="4">
        <f t="shared" si="544"/>
        <v>24.900741414450479</v>
      </c>
      <c r="L3879" s="5">
        <f t="shared" si="549"/>
        <v>81.694279092349518</v>
      </c>
      <c r="M3879" s="5">
        <f t="shared" si="550"/>
        <v>9.0992585855495207</v>
      </c>
      <c r="N3879" s="6">
        <f t="shared" si="542"/>
        <v>49.835316821898736</v>
      </c>
      <c r="O3879" s="6">
        <f t="shared" si="545"/>
        <v>129.86166765140794</v>
      </c>
      <c r="P3879" s="6">
        <f>FORECAST(J3879,Inputs!$B$10:$B$18,Inputs!$A$10:$A$18)</f>
        <v>31.326904823218985</v>
      </c>
      <c r="Q3879" s="6">
        <f>IF(Inputs!$D$10="Yes",IF('Hourly Calcs'!P3879&gt;'Hourly Calcs'!K3879,'Hourly Calcs'!O3879,N3879+O3879),N3879+O3879)</f>
        <v>129.86166765140794</v>
      </c>
      <c r="R3879" s="12">
        <f t="shared" si="546"/>
        <v>617.10264467949048</v>
      </c>
      <c r="S3879" s="1">
        <f>IF(AND(A3879&gt;=5,A3879&lt;=9),INDEX(Demand!$C$3:$C$26,C3879),INDEX(Demand!$B$3:$B$26,C3879))</f>
        <v>350</v>
      </c>
      <c r="T3879" s="7">
        <f t="shared" si="547"/>
        <v>350</v>
      </c>
      <c r="U3879" s="7">
        <f t="shared" si="548"/>
        <v>267.10264467949048</v>
      </c>
    </row>
    <row r="3880" spans="1:21" x14ac:dyDescent="0.2">
      <c r="A3880" s="1">
        <v>6</v>
      </c>
      <c r="B3880" s="1">
        <v>11</v>
      </c>
      <c r="C3880" s="1">
        <v>8</v>
      </c>
      <c r="D3880">
        <v>13.9</v>
      </c>
      <c r="E3880">
        <v>9.6</v>
      </c>
      <c r="F3880">
        <v>75</v>
      </c>
      <c r="G3880">
        <v>368</v>
      </c>
      <c r="H3880">
        <v>326</v>
      </c>
      <c r="I3880">
        <v>203</v>
      </c>
      <c r="J3880" s="4">
        <f t="shared" si="543"/>
        <v>94.854378571042957</v>
      </c>
      <c r="K3880" s="4">
        <f t="shared" si="544"/>
        <v>34.367503067133761</v>
      </c>
      <c r="L3880" s="5">
        <f t="shared" si="549"/>
        <v>70.145621428957043</v>
      </c>
      <c r="M3880" s="5">
        <f t="shared" si="550"/>
        <v>0.36750306713376091</v>
      </c>
      <c r="N3880" s="6">
        <f t="shared" si="542"/>
        <v>203.67060774733906</v>
      </c>
      <c r="O3880" s="6">
        <f t="shared" si="545"/>
        <v>185.64731361433672</v>
      </c>
      <c r="P3880" s="6">
        <f>FORECAST(J3880,Inputs!$B$10:$B$18,Inputs!$A$10:$A$18)</f>
        <v>31.433836838620767</v>
      </c>
      <c r="Q3880" s="6">
        <f>IF(Inputs!$D$10="Yes",IF('Hourly Calcs'!P3880&gt;'Hourly Calcs'!K3880,'Hourly Calcs'!O3880,N3880+O3880),N3880+O3880)</f>
        <v>389.31792136167576</v>
      </c>
      <c r="R3880" s="12">
        <f t="shared" si="546"/>
        <v>1850.0387623106831</v>
      </c>
      <c r="S3880" s="1">
        <f>IF(AND(A3880&gt;=5,A3880&lt;=9),INDEX(Demand!$C$3:$C$26,C3880),INDEX(Demand!$B$3:$B$26,C3880))</f>
        <v>350</v>
      </c>
      <c r="T3880" s="7">
        <f t="shared" si="547"/>
        <v>350</v>
      </c>
      <c r="U3880" s="7">
        <f t="shared" si="548"/>
        <v>1500.0387623106831</v>
      </c>
    </row>
    <row r="3881" spans="1:21" x14ac:dyDescent="0.2">
      <c r="A3881" s="1">
        <v>6</v>
      </c>
      <c r="B3881" s="1">
        <v>11</v>
      </c>
      <c r="C3881" s="1">
        <v>9</v>
      </c>
      <c r="D3881">
        <v>14.3</v>
      </c>
      <c r="E3881">
        <v>10.5</v>
      </c>
      <c r="F3881">
        <v>78</v>
      </c>
      <c r="G3881">
        <v>523</v>
      </c>
      <c r="H3881">
        <v>438</v>
      </c>
      <c r="I3881">
        <v>240</v>
      </c>
      <c r="J3881" s="4">
        <f t="shared" si="543"/>
        <v>108.0138482450235</v>
      </c>
      <c r="K3881" s="4">
        <f t="shared" si="544"/>
        <v>43.653478934174764</v>
      </c>
      <c r="L3881" s="5">
        <f t="shared" si="549"/>
        <v>56.986151754976504</v>
      </c>
      <c r="M3881" s="5">
        <f t="shared" si="550"/>
        <v>9.653478934174764</v>
      </c>
      <c r="N3881" s="6">
        <f t="shared" si="542"/>
        <v>347.21094212049519</v>
      </c>
      <c r="O3881" s="6">
        <f t="shared" si="545"/>
        <v>219.484508706605</v>
      </c>
      <c r="P3881" s="6">
        <f>FORECAST(J3881,Inputs!$B$10:$B$18,Inputs!$A$10:$A$18)</f>
        <v>31.555683780046511</v>
      </c>
      <c r="Q3881" s="6">
        <f>IF(Inputs!$D$10="Yes",IF('Hourly Calcs'!P3881&gt;'Hourly Calcs'!K3881,'Hourly Calcs'!O3881,N3881+O3881),N3881+O3881)</f>
        <v>566.69545082710022</v>
      </c>
      <c r="R3881" s="12">
        <f t="shared" si="546"/>
        <v>2692.9367823303801</v>
      </c>
      <c r="S3881" s="1">
        <f>IF(AND(A3881&gt;=5,A3881&lt;=9),INDEX(Demand!$C$3:$C$26,C3881),INDEX(Demand!$B$3:$B$26,C3881))</f>
        <v>350</v>
      </c>
      <c r="T3881" s="7">
        <f t="shared" si="547"/>
        <v>350</v>
      </c>
      <c r="U3881" s="7">
        <f t="shared" si="548"/>
        <v>2342.9367823303801</v>
      </c>
    </row>
    <row r="3882" spans="1:21" x14ac:dyDescent="0.2">
      <c r="A3882" s="1">
        <v>6</v>
      </c>
      <c r="B3882" s="1">
        <v>11</v>
      </c>
      <c r="C3882" s="1">
        <v>10</v>
      </c>
      <c r="D3882">
        <v>14.7</v>
      </c>
      <c r="E3882">
        <v>10.5</v>
      </c>
      <c r="F3882">
        <v>76</v>
      </c>
      <c r="G3882">
        <v>696</v>
      </c>
      <c r="H3882">
        <v>593</v>
      </c>
      <c r="I3882">
        <v>245</v>
      </c>
      <c r="J3882" s="4">
        <f t="shared" si="543"/>
        <v>124.28225794949741</v>
      </c>
      <c r="K3882" s="4">
        <f t="shared" si="544"/>
        <v>52.169103205334189</v>
      </c>
      <c r="L3882" s="5">
        <f t="shared" si="549"/>
        <v>40.717742050502594</v>
      </c>
      <c r="M3882" s="5">
        <f t="shared" si="550"/>
        <v>18.169103205334189</v>
      </c>
      <c r="N3882" s="6">
        <f t="shared" si="542"/>
        <v>542.44277073586659</v>
      </c>
      <c r="O3882" s="6">
        <f t="shared" si="545"/>
        <v>224.05710263799259</v>
      </c>
      <c r="P3882" s="6">
        <f>FORECAST(J3882,Inputs!$B$10:$B$18,Inputs!$A$10:$A$18)</f>
        <v>31.706317203236086</v>
      </c>
      <c r="Q3882" s="6">
        <f>IF(Inputs!$D$10="Yes",IF('Hourly Calcs'!P3882&gt;'Hourly Calcs'!K3882,'Hourly Calcs'!O3882,N3882+O3882),N3882+O3882)</f>
        <v>766.49987337385915</v>
      </c>
      <c r="R3882" s="12">
        <f t="shared" si="546"/>
        <v>3642.4073982725786</v>
      </c>
      <c r="S3882" s="1">
        <f>IF(AND(A3882&gt;=5,A3882&lt;=9),INDEX(Demand!$C$3:$C$26,C3882),INDEX(Demand!$B$3:$B$26,C3882))</f>
        <v>600</v>
      </c>
      <c r="T3882" s="7">
        <f t="shared" si="547"/>
        <v>600</v>
      </c>
      <c r="U3882" s="7">
        <f t="shared" si="548"/>
        <v>3042.4073982725786</v>
      </c>
    </row>
    <row r="3883" spans="1:21" x14ac:dyDescent="0.2">
      <c r="A3883" s="1">
        <v>6</v>
      </c>
      <c r="B3883" s="1">
        <v>11</v>
      </c>
      <c r="C3883" s="1">
        <v>11</v>
      </c>
      <c r="D3883">
        <v>15.1</v>
      </c>
      <c r="E3883">
        <v>10.4</v>
      </c>
      <c r="F3883">
        <v>73</v>
      </c>
      <c r="G3883">
        <v>752</v>
      </c>
      <c r="H3883">
        <v>489</v>
      </c>
      <c r="I3883">
        <v>339</v>
      </c>
      <c r="J3883" s="4">
        <f t="shared" si="543"/>
        <v>145.71041750622601</v>
      </c>
      <c r="K3883" s="4">
        <f t="shared" si="544"/>
        <v>58.902571767698078</v>
      </c>
      <c r="L3883" s="5">
        <f t="shared" si="549"/>
        <v>19.289582493773992</v>
      </c>
      <c r="M3883" s="5">
        <f t="shared" si="550"/>
        <v>24.902571767698078</v>
      </c>
      <c r="N3883" s="6">
        <f t="shared" si="542"/>
        <v>480.44397300480057</v>
      </c>
      <c r="O3883" s="6">
        <f t="shared" si="545"/>
        <v>310.02186854807957</v>
      </c>
      <c r="P3883" s="6">
        <f>FORECAST(J3883,Inputs!$B$10:$B$18,Inputs!$A$10:$A$18)</f>
        <v>31.90472608802061</v>
      </c>
      <c r="Q3883" s="6">
        <f>IF(Inputs!$D$10="Yes",IF('Hourly Calcs'!P3883&gt;'Hourly Calcs'!K3883,'Hourly Calcs'!O3883,N3883+O3883),N3883+O3883)</f>
        <v>790.46584155288019</v>
      </c>
      <c r="R3883" s="12">
        <f t="shared" si="546"/>
        <v>3756.2936790592867</v>
      </c>
      <c r="S3883" s="1">
        <f>IF(AND(A3883&gt;=5,A3883&lt;=9),INDEX(Demand!$C$3:$C$26,C3883),INDEX(Demand!$B$3:$B$26,C3883))</f>
        <v>600</v>
      </c>
      <c r="T3883" s="7">
        <f t="shared" si="547"/>
        <v>600</v>
      </c>
      <c r="U3883" s="7">
        <f t="shared" si="548"/>
        <v>3156.2936790592867</v>
      </c>
    </row>
    <row r="3884" spans="1:21" x14ac:dyDescent="0.2">
      <c r="A3884" s="1">
        <v>6</v>
      </c>
      <c r="B3884" s="1">
        <v>11</v>
      </c>
      <c r="C3884" s="1">
        <v>12</v>
      </c>
      <c r="D3884">
        <v>15.4</v>
      </c>
      <c r="E3884">
        <v>11.8</v>
      </c>
      <c r="F3884">
        <v>79</v>
      </c>
      <c r="G3884">
        <v>854</v>
      </c>
      <c r="H3884">
        <v>656</v>
      </c>
      <c r="I3884">
        <v>271</v>
      </c>
      <c r="J3884" s="4">
        <f t="shared" si="543"/>
        <v>173.16598248173108</v>
      </c>
      <c r="K3884" s="4">
        <f t="shared" si="544"/>
        <v>62.271187527885999</v>
      </c>
      <c r="L3884" s="5">
        <f t="shared" si="549"/>
        <v>8.1659824817310778</v>
      </c>
      <c r="M3884" s="5">
        <f t="shared" si="550"/>
        <v>28.271187527885999</v>
      </c>
      <c r="N3884" s="6">
        <f t="shared" si="542"/>
        <v>650.34391880257874</v>
      </c>
      <c r="O3884" s="6">
        <f t="shared" si="545"/>
        <v>247.83459108120815</v>
      </c>
      <c r="P3884" s="6">
        <f>FORECAST(J3884,Inputs!$B$10:$B$18,Inputs!$A$10:$A$18)</f>
        <v>32.158944282238252</v>
      </c>
      <c r="Q3884" s="6">
        <f>IF(Inputs!$D$10="Yes",IF('Hourly Calcs'!P3884&gt;'Hourly Calcs'!K3884,'Hourly Calcs'!O3884,N3884+O3884),N3884+O3884)</f>
        <v>898.17850988378689</v>
      </c>
      <c r="R3884" s="12">
        <f t="shared" si="546"/>
        <v>4268.1442789677549</v>
      </c>
      <c r="S3884" s="1">
        <f>IF(AND(A3884&gt;=5,A3884&lt;=9),INDEX(Demand!$C$3:$C$26,C3884),INDEX(Demand!$B$3:$B$26,C3884))</f>
        <v>600</v>
      </c>
      <c r="T3884" s="7">
        <f t="shared" si="547"/>
        <v>600</v>
      </c>
      <c r="U3884" s="7">
        <f t="shared" si="548"/>
        <v>3668.1442789677549</v>
      </c>
    </row>
    <row r="3885" spans="1:21" x14ac:dyDescent="0.2">
      <c r="A3885" s="1">
        <v>6</v>
      </c>
      <c r="B3885" s="1">
        <v>11</v>
      </c>
      <c r="C3885" s="1">
        <v>13</v>
      </c>
      <c r="D3885">
        <v>15.6</v>
      </c>
      <c r="E3885">
        <v>10.9</v>
      </c>
      <c r="F3885">
        <v>74</v>
      </c>
      <c r="G3885">
        <v>892</v>
      </c>
      <c r="H3885">
        <v>769</v>
      </c>
      <c r="I3885">
        <v>205</v>
      </c>
      <c r="J3885" s="4">
        <f t="shared" si="543"/>
        <v>202.29261988081677</v>
      </c>
      <c r="K3885" s="4">
        <f t="shared" si="544"/>
        <v>60.98194246504579</v>
      </c>
      <c r="L3885" s="5">
        <f t="shared" si="549"/>
        <v>37.292619880816773</v>
      </c>
      <c r="M3885" s="5">
        <f t="shared" si="550"/>
        <v>26.98194246504579</v>
      </c>
      <c r="N3885" s="6">
        <f t="shared" si="542"/>
        <v>723.44766711158945</v>
      </c>
      <c r="O3885" s="6">
        <f t="shared" si="545"/>
        <v>187.47635118689178</v>
      </c>
      <c r="P3885" s="6">
        <f>FORECAST(J3885,Inputs!$B$10:$B$18,Inputs!$A$10:$A$18)</f>
        <v>32.428635369266821</v>
      </c>
      <c r="Q3885" s="6">
        <f>IF(Inputs!$D$10="Yes",IF('Hourly Calcs'!P3885&gt;'Hourly Calcs'!K3885,'Hourly Calcs'!O3885,N3885+O3885),N3885+O3885)</f>
        <v>910.9240182984812</v>
      </c>
      <c r="R3885" s="12">
        <f t="shared" si="546"/>
        <v>4328.7109349543825</v>
      </c>
      <c r="S3885" s="1">
        <f>IF(AND(A3885&gt;=5,A3885&lt;=9),INDEX(Demand!$C$3:$C$26,C3885),INDEX(Demand!$B$3:$B$26,C3885))</f>
        <v>600</v>
      </c>
      <c r="T3885" s="7">
        <f t="shared" si="547"/>
        <v>600</v>
      </c>
      <c r="U3885" s="7">
        <f t="shared" si="548"/>
        <v>3728.7109349543825</v>
      </c>
    </row>
    <row r="3886" spans="1:21" x14ac:dyDescent="0.2">
      <c r="A3886" s="1">
        <v>6</v>
      </c>
      <c r="B3886" s="1">
        <v>11</v>
      </c>
      <c r="C3886" s="1">
        <v>14</v>
      </c>
      <c r="D3886">
        <v>15.8</v>
      </c>
      <c r="E3886">
        <v>10.5</v>
      </c>
      <c r="F3886">
        <v>71</v>
      </c>
      <c r="G3886">
        <v>840</v>
      </c>
      <c r="H3886">
        <v>757</v>
      </c>
      <c r="I3886">
        <v>189</v>
      </c>
      <c r="J3886" s="4">
        <f t="shared" si="543"/>
        <v>226.62544163334545</v>
      </c>
      <c r="K3886" s="4">
        <f t="shared" si="544"/>
        <v>55.582925772888352</v>
      </c>
      <c r="L3886" s="5">
        <f t="shared" si="549"/>
        <v>61.625441633345446</v>
      </c>
      <c r="M3886" s="5">
        <f t="shared" si="550"/>
        <v>21.582925772888352</v>
      </c>
      <c r="N3886" s="6">
        <f t="shared" si="542"/>
        <v>631.42447953929889</v>
      </c>
      <c r="O3886" s="6">
        <f t="shared" si="545"/>
        <v>172.84405060645145</v>
      </c>
      <c r="P3886" s="6">
        <f>FORECAST(J3886,Inputs!$B$10:$B$18,Inputs!$A$10:$A$18)</f>
        <v>32.653939274382829</v>
      </c>
      <c r="Q3886" s="6">
        <f>IF(Inputs!$D$10="Yes",IF('Hourly Calcs'!P3886&gt;'Hourly Calcs'!K3886,'Hourly Calcs'!O3886,N3886+O3886),N3886+O3886)</f>
        <v>804.26853014575033</v>
      </c>
      <c r="R3886" s="12">
        <f t="shared" si="546"/>
        <v>3821.8840552526053</v>
      </c>
      <c r="S3886" s="1">
        <f>IF(AND(A3886&gt;=5,A3886&lt;=9),INDEX(Demand!$C$3:$C$26,C3886),INDEX(Demand!$B$3:$B$26,C3886))</f>
        <v>600</v>
      </c>
      <c r="T3886" s="7">
        <f t="shared" si="547"/>
        <v>600</v>
      </c>
      <c r="U3886" s="7">
        <f t="shared" si="548"/>
        <v>3221.8840552526053</v>
      </c>
    </row>
    <row r="3887" spans="1:21" x14ac:dyDescent="0.2">
      <c r="A3887" s="1">
        <v>6</v>
      </c>
      <c r="B3887" s="1">
        <v>11</v>
      </c>
      <c r="C3887" s="1">
        <v>15</v>
      </c>
      <c r="D3887">
        <v>16.100000000000001</v>
      </c>
      <c r="E3887">
        <v>10.7</v>
      </c>
      <c r="F3887">
        <v>70</v>
      </c>
      <c r="G3887">
        <v>753</v>
      </c>
      <c r="H3887">
        <v>748</v>
      </c>
      <c r="I3887">
        <v>165</v>
      </c>
      <c r="J3887" s="4">
        <f t="shared" si="543"/>
        <v>245.01269582013936</v>
      </c>
      <c r="K3887" s="4">
        <f t="shared" si="544"/>
        <v>47.729527375586343</v>
      </c>
      <c r="L3887" s="5">
        <f t="shared" si="549"/>
        <v>80.012695820139356</v>
      </c>
      <c r="M3887" s="5">
        <f t="shared" si="550"/>
        <v>13.729527375586343</v>
      </c>
      <c r="N3887" s="6">
        <f t="shared" si="542"/>
        <v>507.66890498454381</v>
      </c>
      <c r="O3887" s="6">
        <f t="shared" si="545"/>
        <v>150.89559973579094</v>
      </c>
      <c r="P3887" s="6">
        <f>FORECAST(J3887,Inputs!$B$10:$B$18,Inputs!$A$10:$A$18)</f>
        <v>32.824191627964254</v>
      </c>
      <c r="Q3887" s="6">
        <f>IF(Inputs!$D$10="Yes",IF('Hourly Calcs'!P3887&gt;'Hourly Calcs'!K3887,'Hourly Calcs'!O3887,N3887+O3887),N3887+O3887)</f>
        <v>658.56450472033475</v>
      </c>
      <c r="R3887" s="12">
        <f t="shared" si="546"/>
        <v>3129.4985264310308</v>
      </c>
      <c r="S3887" s="1">
        <f>IF(AND(A3887&gt;=5,A3887&lt;=9),INDEX(Demand!$C$3:$C$26,C3887),INDEX(Demand!$B$3:$B$26,C3887))</f>
        <v>600</v>
      </c>
      <c r="T3887" s="7">
        <f t="shared" si="547"/>
        <v>600</v>
      </c>
      <c r="U3887" s="7">
        <f t="shared" si="548"/>
        <v>2529.4985264310308</v>
      </c>
    </row>
    <row r="3888" spans="1:21" x14ac:dyDescent="0.2">
      <c r="A3888" s="1">
        <v>6</v>
      </c>
      <c r="B3888" s="1">
        <v>11</v>
      </c>
      <c r="C3888" s="1">
        <v>16</v>
      </c>
      <c r="D3888">
        <v>15.8</v>
      </c>
      <c r="E3888">
        <v>10.1</v>
      </c>
      <c r="F3888">
        <v>69</v>
      </c>
      <c r="G3888">
        <v>618</v>
      </c>
      <c r="H3888">
        <v>658</v>
      </c>
      <c r="I3888">
        <v>171</v>
      </c>
      <c r="J3888" s="4">
        <f t="shared" si="543"/>
        <v>259.38034191736745</v>
      </c>
      <c r="K3888" s="4">
        <f t="shared" si="544"/>
        <v>38.709396195825022</v>
      </c>
      <c r="L3888" s="5">
        <f t="shared" si="549"/>
        <v>0</v>
      </c>
      <c r="M3888" s="5">
        <f t="shared" si="550"/>
        <v>4.7093961958250219</v>
      </c>
      <c r="N3888" s="6">
        <f t="shared" si="542"/>
        <v>319.21447794480173</v>
      </c>
      <c r="O3888" s="6">
        <f t="shared" si="545"/>
        <v>156.38271245345607</v>
      </c>
      <c r="P3888" s="6">
        <f>FORECAST(J3888,Inputs!$B$10:$B$18,Inputs!$A$10:$A$18)</f>
        <v>32.957225388123774</v>
      </c>
      <c r="Q3888" s="6">
        <f>IF(Inputs!$D$10="Yes",IF('Hourly Calcs'!P3888&gt;'Hourly Calcs'!K3888,'Hourly Calcs'!O3888,N3888+O3888),N3888+O3888)</f>
        <v>475.59719039825779</v>
      </c>
      <c r="R3888" s="12">
        <f t="shared" si="546"/>
        <v>2260.0378487725211</v>
      </c>
      <c r="S3888" s="1">
        <f>IF(AND(A3888&gt;=5,A3888&lt;=9),INDEX(Demand!$C$3:$C$26,C3888),INDEX(Demand!$B$3:$B$26,C3888))</f>
        <v>900</v>
      </c>
      <c r="T3888" s="7">
        <f t="shared" si="547"/>
        <v>900</v>
      </c>
      <c r="U3888" s="7">
        <f t="shared" si="548"/>
        <v>1360.0378487725211</v>
      </c>
    </row>
    <row r="3889" spans="1:21" x14ac:dyDescent="0.2">
      <c r="A3889" s="1">
        <v>6</v>
      </c>
      <c r="B3889" s="1">
        <v>11</v>
      </c>
      <c r="C3889" s="1">
        <v>17</v>
      </c>
      <c r="D3889">
        <v>15.1</v>
      </c>
      <c r="E3889">
        <v>9.6999999999999993</v>
      </c>
      <c r="F3889">
        <v>70</v>
      </c>
      <c r="G3889">
        <v>452</v>
      </c>
      <c r="H3889">
        <v>521</v>
      </c>
      <c r="I3889">
        <v>168</v>
      </c>
      <c r="J3889" s="4">
        <f t="shared" si="543"/>
        <v>271.5272566904685</v>
      </c>
      <c r="K3889" s="4">
        <f t="shared" si="544"/>
        <v>29.272544231263772</v>
      </c>
      <c r="L3889" s="5">
        <f t="shared" si="549"/>
        <v>0</v>
      </c>
      <c r="M3889" s="5">
        <f t="shared" si="550"/>
        <v>4.7274557687362275</v>
      </c>
      <c r="N3889" s="6">
        <f t="shared" si="542"/>
        <v>138.90315994328782</v>
      </c>
      <c r="O3889" s="6">
        <f t="shared" si="545"/>
        <v>153.6391560946235</v>
      </c>
      <c r="P3889" s="6">
        <f>FORECAST(J3889,Inputs!$B$10:$B$18,Inputs!$A$10:$A$18)</f>
        <v>33.069696821208041</v>
      </c>
      <c r="Q3889" s="6">
        <f>IF(Inputs!$D$10="Yes",IF('Hourly Calcs'!P3889&gt;'Hourly Calcs'!K3889,'Hourly Calcs'!O3889,N3889+O3889),N3889+O3889)</f>
        <v>153.6391560946235</v>
      </c>
      <c r="R3889" s="12">
        <f t="shared" si="546"/>
        <v>730.09326976165084</v>
      </c>
      <c r="S3889" s="1">
        <f>IF(AND(A3889&gt;=5,A3889&lt;=9),INDEX(Demand!$C$3:$C$26,C3889),INDEX(Demand!$B$3:$B$26,C3889))</f>
        <v>900</v>
      </c>
      <c r="T3889" s="7">
        <f t="shared" si="547"/>
        <v>730.09326976165084</v>
      </c>
      <c r="U3889" s="7">
        <f t="shared" si="548"/>
        <v>0</v>
      </c>
    </row>
    <row r="3890" spans="1:21" x14ac:dyDescent="0.2">
      <c r="A3890" s="1">
        <v>6</v>
      </c>
      <c r="B3890" s="1">
        <v>11</v>
      </c>
      <c r="C3890" s="1">
        <v>18</v>
      </c>
      <c r="D3890">
        <v>14.3</v>
      </c>
      <c r="E3890">
        <v>10.1</v>
      </c>
      <c r="F3890">
        <v>76</v>
      </c>
      <c r="G3890">
        <v>220</v>
      </c>
      <c r="H3890">
        <v>147</v>
      </c>
      <c r="I3890">
        <v>162</v>
      </c>
      <c r="J3890" s="4">
        <f t="shared" si="543"/>
        <v>282.63219484019089</v>
      </c>
      <c r="K3890" s="4">
        <f t="shared" si="544"/>
        <v>19.884933993683205</v>
      </c>
      <c r="L3890" s="5">
        <f t="shared" si="549"/>
        <v>0</v>
      </c>
      <c r="M3890" s="5">
        <f t="shared" si="550"/>
        <v>14.115066006316795</v>
      </c>
      <c r="N3890" s="6">
        <f t="shared" si="542"/>
        <v>5.6000034170076791</v>
      </c>
      <c r="O3890" s="6">
        <f t="shared" si="545"/>
        <v>148.15204337695837</v>
      </c>
      <c r="P3890" s="6">
        <f>FORECAST(J3890,Inputs!$B$10:$B$18,Inputs!$A$10:$A$18)</f>
        <v>33.172520322594359</v>
      </c>
      <c r="Q3890" s="6">
        <f>IF(Inputs!$D$10="Yes",IF('Hourly Calcs'!P3890&gt;'Hourly Calcs'!K3890,'Hourly Calcs'!O3890,N3890+O3890),N3890+O3890)</f>
        <v>148.15204337695837</v>
      </c>
      <c r="R3890" s="12">
        <f t="shared" si="546"/>
        <v>704.01851012730617</v>
      </c>
      <c r="S3890" s="1">
        <f>IF(AND(A3890&gt;=5,A3890&lt;=9),INDEX(Demand!$C$3:$C$26,C3890),INDEX(Demand!$B$3:$B$26,C3890))</f>
        <v>900</v>
      </c>
      <c r="T3890" s="7">
        <f t="shared" si="547"/>
        <v>704.01851012730617</v>
      </c>
      <c r="U3890" s="7">
        <f t="shared" si="548"/>
        <v>0</v>
      </c>
    </row>
    <row r="3891" spans="1:21" x14ac:dyDescent="0.2">
      <c r="A3891" s="1">
        <v>6</v>
      </c>
      <c r="B3891" s="1">
        <v>11</v>
      </c>
      <c r="C3891" s="1">
        <v>19</v>
      </c>
      <c r="D3891">
        <v>13.5</v>
      </c>
      <c r="E3891">
        <v>10.4</v>
      </c>
      <c r="F3891">
        <v>82</v>
      </c>
      <c r="G3891">
        <v>94</v>
      </c>
      <c r="H3891">
        <v>21</v>
      </c>
      <c r="I3891">
        <v>89</v>
      </c>
      <c r="J3891" s="4">
        <f t="shared" si="543"/>
        <v>293.46447397231213</v>
      </c>
      <c r="K3891" s="4">
        <f t="shared" si="544"/>
        <v>10.911432728843693</v>
      </c>
      <c r="L3891" s="5">
        <f t="shared" si="549"/>
        <v>0</v>
      </c>
      <c r="M3891" s="5">
        <f t="shared" si="550"/>
        <v>23.088567271156307</v>
      </c>
      <c r="N3891" s="6">
        <f t="shared" si="542"/>
        <v>0</v>
      </c>
      <c r="O3891" s="6">
        <f t="shared" si="545"/>
        <v>81.392171978699352</v>
      </c>
      <c r="P3891" s="6">
        <f>FORECAST(J3891,Inputs!$B$10:$B$18,Inputs!$A$10:$A$18)</f>
        <v>33.272819203447334</v>
      </c>
      <c r="Q3891" s="6">
        <f>IF(Inputs!$D$10="Yes",IF('Hourly Calcs'!P3891&gt;'Hourly Calcs'!K3891,'Hourly Calcs'!O3891,N3891+O3891),N3891+O3891)</f>
        <v>81.392171978699352</v>
      </c>
      <c r="R3891" s="12">
        <f t="shared" si="546"/>
        <v>386.77560124277932</v>
      </c>
      <c r="S3891" s="1">
        <f>IF(AND(A3891&gt;=5,A3891&lt;=9),INDEX(Demand!$C$3:$C$26,C3891),INDEX(Demand!$B$3:$B$26,C3891))</f>
        <v>900</v>
      </c>
      <c r="T3891" s="7">
        <f t="shared" si="547"/>
        <v>386.77560124277932</v>
      </c>
      <c r="U3891" s="7">
        <f t="shared" si="548"/>
        <v>0</v>
      </c>
    </row>
    <row r="3892" spans="1:21" x14ac:dyDescent="0.2">
      <c r="A3892" s="1">
        <v>6</v>
      </c>
      <c r="B3892" s="1">
        <v>11</v>
      </c>
      <c r="C3892" s="1">
        <v>20</v>
      </c>
      <c r="D3892">
        <v>13</v>
      </c>
      <c r="E3892">
        <v>10.5</v>
      </c>
      <c r="F3892">
        <v>85</v>
      </c>
      <c r="G3892">
        <v>18</v>
      </c>
      <c r="H3892">
        <v>0</v>
      </c>
      <c r="I3892">
        <v>18</v>
      </c>
      <c r="J3892" s="4">
        <f t="shared" si="543"/>
        <v>304.5636155100479</v>
      </c>
      <c r="K3892" s="4">
        <f t="shared" si="544"/>
        <v>2.791340745920067</v>
      </c>
      <c r="L3892" s="5">
        <f t="shared" si="549"/>
        <v>0</v>
      </c>
      <c r="M3892" s="5">
        <f t="shared" si="550"/>
        <v>31.208659254079933</v>
      </c>
      <c r="N3892" s="6">
        <f t="shared" si="542"/>
        <v>0</v>
      </c>
      <c r="O3892" s="6">
        <f t="shared" si="545"/>
        <v>16.461338152995374</v>
      </c>
      <c r="P3892" s="6">
        <f>FORECAST(J3892,Inputs!$B$10:$B$18,Inputs!$A$10:$A$18)</f>
        <v>33.375589032500443</v>
      </c>
      <c r="Q3892" s="6">
        <f>IF(Inputs!$D$10="Yes",IF('Hourly Calcs'!P3892&gt;'Hourly Calcs'!K3892,'Hourly Calcs'!O3892,N3892+O3892),N3892+O3892)</f>
        <v>16.461338152995374</v>
      </c>
      <c r="R3892" s="12">
        <f t="shared" si="546"/>
        <v>78.224278903034019</v>
      </c>
      <c r="S3892" s="1">
        <f>IF(AND(A3892&gt;=5,A3892&lt;=9),INDEX(Demand!$C$3:$C$26,C3892),INDEX(Demand!$B$3:$B$26,C3892))</f>
        <v>800</v>
      </c>
      <c r="T3892" s="7">
        <f t="shared" si="547"/>
        <v>78.224278903034019</v>
      </c>
      <c r="U3892" s="7">
        <f t="shared" si="548"/>
        <v>0</v>
      </c>
    </row>
    <row r="3893" spans="1:21" x14ac:dyDescent="0.2">
      <c r="A3893" s="1">
        <v>6</v>
      </c>
      <c r="B3893" s="1">
        <v>11</v>
      </c>
      <c r="C3893" s="1">
        <v>21</v>
      </c>
      <c r="D3893">
        <v>12.8</v>
      </c>
      <c r="E3893">
        <v>10.9</v>
      </c>
      <c r="F3893">
        <v>88</v>
      </c>
      <c r="G3893">
        <v>0</v>
      </c>
      <c r="H3893">
        <v>0</v>
      </c>
      <c r="I3893">
        <v>0</v>
      </c>
      <c r="J3893" s="4">
        <f t="shared" si="543"/>
        <v>316.31746885822906</v>
      </c>
      <c r="K3893" s="4">
        <f t="shared" si="544"/>
        <v>-4.607206085661204</v>
      </c>
      <c r="L3893" s="5">
        <f t="shared" si="549"/>
        <v>0</v>
      </c>
      <c r="M3893" s="5">
        <f t="shared" si="550"/>
        <v>0</v>
      </c>
      <c r="N3893" s="6">
        <f t="shared" si="542"/>
        <v>0</v>
      </c>
      <c r="O3893" s="6">
        <f t="shared" si="545"/>
        <v>0</v>
      </c>
      <c r="P3893" s="6">
        <f>FORECAST(J3893,Inputs!$B$10:$B$18,Inputs!$A$10:$A$18)</f>
        <v>33.484421007946565</v>
      </c>
      <c r="Q3893" s="6">
        <f>IF(Inputs!$D$10="Yes",IF('Hourly Calcs'!P3893&gt;'Hourly Calcs'!K3893,'Hourly Calcs'!O3893,N3893+O3893),N3893+O3893)</f>
        <v>0</v>
      </c>
      <c r="R3893" s="12">
        <f t="shared" si="546"/>
        <v>0</v>
      </c>
      <c r="S3893" s="1">
        <f>IF(AND(A3893&gt;=5,A3893&lt;=9),INDEX(Demand!$C$3:$C$26,C3893),INDEX(Demand!$B$3:$B$26,C3893))</f>
        <v>700</v>
      </c>
      <c r="T3893" s="7">
        <f t="shared" si="547"/>
        <v>0</v>
      </c>
      <c r="U3893" s="7">
        <f t="shared" si="548"/>
        <v>0</v>
      </c>
    </row>
    <row r="3894" spans="1:21" x14ac:dyDescent="0.2">
      <c r="A3894" s="1">
        <v>6</v>
      </c>
      <c r="B3894" s="1">
        <v>11</v>
      </c>
      <c r="C3894" s="1">
        <v>22</v>
      </c>
      <c r="D3894">
        <v>11.5</v>
      </c>
      <c r="E3894">
        <v>10.5</v>
      </c>
      <c r="F3894">
        <v>94</v>
      </c>
      <c r="G3894">
        <v>0</v>
      </c>
      <c r="H3894">
        <v>0</v>
      </c>
      <c r="I3894">
        <v>0</v>
      </c>
      <c r="J3894" s="4">
        <f t="shared" si="543"/>
        <v>328.95757571871036</v>
      </c>
      <c r="K3894" s="4">
        <f t="shared" si="544"/>
        <v>-10.403687452336357</v>
      </c>
      <c r="L3894" s="5">
        <f t="shared" si="549"/>
        <v>0</v>
      </c>
      <c r="M3894" s="5">
        <f t="shared" si="550"/>
        <v>0</v>
      </c>
      <c r="N3894" s="6">
        <f t="shared" si="542"/>
        <v>0</v>
      </c>
      <c r="O3894" s="6">
        <f t="shared" si="545"/>
        <v>0</v>
      </c>
      <c r="P3894" s="6">
        <f>FORECAST(J3894,Inputs!$B$10:$B$18,Inputs!$A$10:$A$18)</f>
        <v>33.601459034432501</v>
      </c>
      <c r="Q3894" s="6">
        <f>IF(Inputs!$D$10="Yes",IF('Hourly Calcs'!P3894&gt;'Hourly Calcs'!K3894,'Hourly Calcs'!O3894,N3894+O3894),N3894+O3894)</f>
        <v>0</v>
      </c>
      <c r="R3894" s="12">
        <f t="shared" si="546"/>
        <v>0</v>
      </c>
      <c r="S3894" s="1">
        <f>IF(AND(A3894&gt;=5,A3894&lt;=9),INDEX(Demand!$C$3:$C$26,C3894),INDEX(Demand!$B$3:$B$26,C3894))</f>
        <v>600</v>
      </c>
      <c r="T3894" s="7">
        <f t="shared" si="547"/>
        <v>0</v>
      </c>
      <c r="U3894" s="7">
        <f t="shared" si="548"/>
        <v>0</v>
      </c>
    </row>
    <row r="3895" spans="1:21" x14ac:dyDescent="0.2">
      <c r="A3895" s="1">
        <v>6</v>
      </c>
      <c r="B3895" s="1">
        <v>11</v>
      </c>
      <c r="C3895" s="1">
        <v>23</v>
      </c>
      <c r="D3895">
        <v>10.9</v>
      </c>
      <c r="E3895">
        <v>10.199999999999999</v>
      </c>
      <c r="F3895">
        <v>95</v>
      </c>
      <c r="G3895">
        <v>0</v>
      </c>
      <c r="H3895">
        <v>0</v>
      </c>
      <c r="I3895">
        <v>0</v>
      </c>
      <c r="J3895" s="4">
        <f t="shared" si="543"/>
        <v>342.49744185868678</v>
      </c>
      <c r="K3895" s="4">
        <f t="shared" si="544"/>
        <v>-14.313634766025743</v>
      </c>
      <c r="L3895" s="5">
        <f t="shared" si="549"/>
        <v>0</v>
      </c>
      <c r="M3895" s="5">
        <f t="shared" si="550"/>
        <v>0</v>
      </c>
      <c r="N3895" s="6">
        <f t="shared" si="542"/>
        <v>0</v>
      </c>
      <c r="O3895" s="6">
        <f t="shared" si="545"/>
        <v>0</v>
      </c>
      <c r="P3895" s="6">
        <f>FORECAST(J3895,Inputs!$B$10:$B$18,Inputs!$A$10:$A$18)</f>
        <v>33.726828165358206</v>
      </c>
      <c r="Q3895" s="6">
        <f>IF(Inputs!$D$10="Yes",IF('Hourly Calcs'!P3895&gt;'Hourly Calcs'!K3895,'Hourly Calcs'!O3895,N3895+O3895),N3895+O3895)</f>
        <v>0</v>
      </c>
      <c r="R3895" s="12">
        <f t="shared" si="546"/>
        <v>0</v>
      </c>
      <c r="S3895" s="1">
        <f>IF(AND(A3895&gt;=5,A3895&lt;=9),INDEX(Demand!$C$3:$C$26,C3895),INDEX(Demand!$B$3:$B$26,C3895))</f>
        <v>500</v>
      </c>
      <c r="T3895" s="7">
        <f t="shared" si="547"/>
        <v>0</v>
      </c>
      <c r="U3895" s="7">
        <f t="shared" si="548"/>
        <v>0</v>
      </c>
    </row>
    <row r="3896" spans="1:21" x14ac:dyDescent="0.2">
      <c r="A3896" s="1">
        <v>6</v>
      </c>
      <c r="B3896" s="1">
        <v>11</v>
      </c>
      <c r="C3896" s="1">
        <v>24</v>
      </c>
      <c r="D3896">
        <v>10.7</v>
      </c>
      <c r="E3896">
        <v>10.199999999999999</v>
      </c>
      <c r="F3896">
        <v>97</v>
      </c>
      <c r="G3896">
        <v>0</v>
      </c>
      <c r="H3896">
        <v>0</v>
      </c>
      <c r="I3896">
        <v>0</v>
      </c>
      <c r="J3896" s="4">
        <f t="shared" si="543"/>
        <v>356.67257730760855</v>
      </c>
      <c r="K3896" s="4">
        <f t="shared" si="544"/>
        <v>-16.030994707918467</v>
      </c>
      <c r="L3896" s="5">
        <f t="shared" si="549"/>
        <v>0</v>
      </c>
      <c r="M3896" s="5">
        <f t="shared" si="550"/>
        <v>0</v>
      </c>
      <c r="N3896" s="6">
        <f t="shared" si="542"/>
        <v>0</v>
      </c>
      <c r="O3896" s="6">
        <f t="shared" si="545"/>
        <v>0</v>
      </c>
      <c r="P3896" s="6">
        <f>FORECAST(J3896,Inputs!$B$10:$B$18,Inputs!$A$10:$A$18)</f>
        <v>33.858079419514894</v>
      </c>
      <c r="Q3896" s="6">
        <f>IF(Inputs!$D$10="Yes",IF('Hourly Calcs'!P3896&gt;'Hourly Calcs'!K3896,'Hourly Calcs'!O3896,N3896+O3896),N3896+O3896)</f>
        <v>0</v>
      </c>
      <c r="R3896" s="12">
        <f t="shared" si="546"/>
        <v>0</v>
      </c>
      <c r="S3896" s="1">
        <f>IF(AND(A3896&gt;=5,A3896&lt;=9),INDEX(Demand!$C$3:$C$26,C3896),INDEX(Demand!$B$3:$B$26,C3896))</f>
        <v>400</v>
      </c>
      <c r="T3896" s="7">
        <f t="shared" si="547"/>
        <v>0</v>
      </c>
      <c r="U3896" s="7">
        <f t="shared" si="548"/>
        <v>0</v>
      </c>
    </row>
    <row r="3897" spans="1:21" x14ac:dyDescent="0.2">
      <c r="A3897" s="1">
        <v>6</v>
      </c>
      <c r="B3897" s="1">
        <v>12</v>
      </c>
      <c r="C3897" s="1">
        <v>1</v>
      </c>
      <c r="D3897">
        <v>11.9</v>
      </c>
      <c r="E3897">
        <v>11</v>
      </c>
      <c r="F3897">
        <v>94</v>
      </c>
      <c r="G3897">
        <v>0</v>
      </c>
      <c r="H3897">
        <v>0</v>
      </c>
      <c r="I3897">
        <v>0</v>
      </c>
      <c r="J3897" s="4">
        <f t="shared" si="543"/>
        <v>10.980038254102965</v>
      </c>
      <c r="K3897" s="4">
        <f t="shared" si="544"/>
        <v>-15.393495985643312</v>
      </c>
      <c r="L3897" s="5">
        <f t="shared" si="549"/>
        <v>0</v>
      </c>
      <c r="M3897" s="5">
        <f t="shared" si="550"/>
        <v>0</v>
      </c>
      <c r="N3897" s="6">
        <f t="shared" si="542"/>
        <v>0</v>
      </c>
      <c r="O3897" s="6">
        <f t="shared" si="545"/>
        <v>0</v>
      </c>
      <c r="P3897" s="6">
        <f>FORECAST(J3897,Inputs!$B$10:$B$18,Inputs!$A$10:$A$18)</f>
        <v>30.657222576426879</v>
      </c>
      <c r="Q3897" s="6">
        <f>IF(Inputs!$D$10="Yes",IF('Hourly Calcs'!P3897&gt;'Hourly Calcs'!K3897,'Hourly Calcs'!O3897,N3897+O3897),N3897+O3897)</f>
        <v>0</v>
      </c>
      <c r="R3897" s="12">
        <f t="shared" si="546"/>
        <v>0</v>
      </c>
      <c r="S3897" s="1">
        <f>IF(AND(A3897&gt;=5,A3897&lt;=9),INDEX(Demand!$C$3:$C$26,C3897),INDEX(Demand!$B$3:$B$26,C3897))</f>
        <v>350</v>
      </c>
      <c r="T3897" s="7">
        <f t="shared" si="547"/>
        <v>0</v>
      </c>
      <c r="U3897" s="7">
        <f t="shared" si="548"/>
        <v>0</v>
      </c>
    </row>
    <row r="3898" spans="1:21" x14ac:dyDescent="0.2">
      <c r="A3898" s="1">
        <v>6</v>
      </c>
      <c r="B3898" s="1">
        <v>12</v>
      </c>
      <c r="C3898" s="1">
        <v>2</v>
      </c>
      <c r="D3898">
        <v>12</v>
      </c>
      <c r="E3898">
        <v>10.7</v>
      </c>
      <c r="F3898">
        <v>92</v>
      </c>
      <c r="G3898">
        <v>0</v>
      </c>
      <c r="H3898">
        <v>0</v>
      </c>
      <c r="I3898">
        <v>0</v>
      </c>
      <c r="J3898" s="4">
        <f t="shared" si="543"/>
        <v>24.862413327741478</v>
      </c>
      <c r="K3898" s="4">
        <f t="shared" si="544"/>
        <v>-12.463093668525289</v>
      </c>
      <c r="L3898" s="5">
        <f t="shared" si="549"/>
        <v>0</v>
      </c>
      <c r="M3898" s="5">
        <f t="shared" si="550"/>
        <v>0</v>
      </c>
      <c r="N3898" s="6">
        <f t="shared" si="542"/>
        <v>0</v>
      </c>
      <c r="O3898" s="6">
        <f t="shared" si="545"/>
        <v>0</v>
      </c>
      <c r="P3898" s="6">
        <f>FORECAST(J3898,Inputs!$B$10:$B$18,Inputs!$A$10:$A$18)</f>
        <v>30.785763086367975</v>
      </c>
      <c r="Q3898" s="6">
        <f>IF(Inputs!$D$10="Yes",IF('Hourly Calcs'!P3898&gt;'Hourly Calcs'!K3898,'Hourly Calcs'!O3898,N3898+O3898),N3898+O3898)</f>
        <v>0</v>
      </c>
      <c r="R3898" s="12">
        <f t="shared" si="546"/>
        <v>0</v>
      </c>
      <c r="S3898" s="1">
        <f>IF(AND(A3898&gt;=5,A3898&lt;=9),INDEX(Demand!$C$3:$C$26,C3898),INDEX(Demand!$B$3:$B$26,C3898))</f>
        <v>350</v>
      </c>
      <c r="T3898" s="7">
        <f t="shared" si="547"/>
        <v>0</v>
      </c>
      <c r="U3898" s="7">
        <f t="shared" si="548"/>
        <v>0</v>
      </c>
    </row>
    <row r="3899" spans="1:21" x14ac:dyDescent="0.2">
      <c r="A3899" s="1">
        <v>6</v>
      </c>
      <c r="B3899" s="1">
        <v>12</v>
      </c>
      <c r="C3899" s="1">
        <v>3</v>
      </c>
      <c r="D3899">
        <v>12</v>
      </c>
      <c r="E3899">
        <v>10.8</v>
      </c>
      <c r="F3899">
        <v>92</v>
      </c>
      <c r="G3899">
        <v>0</v>
      </c>
      <c r="H3899">
        <v>0</v>
      </c>
      <c r="I3899">
        <v>0</v>
      </c>
      <c r="J3899" s="4">
        <f t="shared" si="543"/>
        <v>37.930849926420848</v>
      </c>
      <c r="K3899" s="4">
        <f t="shared" si="544"/>
        <v>-7.4974241269120654</v>
      </c>
      <c r="L3899" s="5">
        <f t="shared" si="549"/>
        <v>0</v>
      </c>
      <c r="M3899" s="5">
        <f t="shared" si="550"/>
        <v>0</v>
      </c>
      <c r="N3899" s="6">
        <f t="shared" si="542"/>
        <v>0</v>
      </c>
      <c r="O3899" s="6">
        <f t="shared" si="545"/>
        <v>0</v>
      </c>
      <c r="P3899" s="6">
        <f>FORECAST(J3899,Inputs!$B$10:$B$18,Inputs!$A$10:$A$18)</f>
        <v>30.906767128948339</v>
      </c>
      <c r="Q3899" s="6">
        <f>IF(Inputs!$D$10="Yes",IF('Hourly Calcs'!P3899&gt;'Hourly Calcs'!K3899,'Hourly Calcs'!O3899,N3899+O3899),N3899+O3899)</f>
        <v>0</v>
      </c>
      <c r="R3899" s="12">
        <f t="shared" si="546"/>
        <v>0</v>
      </c>
      <c r="S3899" s="1">
        <f>IF(AND(A3899&gt;=5,A3899&lt;=9),INDEX(Demand!$C$3:$C$26,C3899),INDEX(Demand!$B$3:$B$26,C3899))</f>
        <v>350</v>
      </c>
      <c r="T3899" s="7">
        <f t="shared" si="547"/>
        <v>0</v>
      </c>
      <c r="U3899" s="7">
        <f t="shared" si="548"/>
        <v>0</v>
      </c>
    </row>
    <row r="3900" spans="1:21" x14ac:dyDescent="0.2">
      <c r="A3900" s="1">
        <v>6</v>
      </c>
      <c r="B3900" s="1">
        <v>12</v>
      </c>
      <c r="C3900" s="1">
        <v>4</v>
      </c>
      <c r="D3900">
        <v>12.1</v>
      </c>
      <c r="E3900">
        <v>10.8</v>
      </c>
      <c r="F3900">
        <v>92</v>
      </c>
      <c r="G3900">
        <v>0</v>
      </c>
      <c r="H3900">
        <v>0</v>
      </c>
      <c r="I3900">
        <v>0</v>
      </c>
      <c r="J3900" s="4">
        <f t="shared" si="543"/>
        <v>50.074164734655852</v>
      </c>
      <c r="K3900" s="4">
        <f t="shared" si="544"/>
        <v>-0.59838960710706601</v>
      </c>
      <c r="L3900" s="5">
        <f t="shared" si="549"/>
        <v>0</v>
      </c>
      <c r="M3900" s="5">
        <f t="shared" si="550"/>
        <v>0</v>
      </c>
      <c r="N3900" s="6">
        <f t="shared" si="542"/>
        <v>0</v>
      </c>
      <c r="O3900" s="6">
        <f t="shared" si="545"/>
        <v>0</v>
      </c>
      <c r="P3900" s="6">
        <f>FORECAST(J3900,Inputs!$B$10:$B$18,Inputs!$A$10:$A$18)</f>
        <v>31.019205229024589</v>
      </c>
      <c r="Q3900" s="6">
        <f>IF(Inputs!$D$10="Yes",IF('Hourly Calcs'!P3900&gt;'Hourly Calcs'!K3900,'Hourly Calcs'!O3900,N3900+O3900),N3900+O3900)</f>
        <v>0</v>
      </c>
      <c r="R3900" s="12">
        <f t="shared" si="546"/>
        <v>0</v>
      </c>
      <c r="S3900" s="1">
        <f>IF(AND(A3900&gt;=5,A3900&lt;=9),INDEX(Demand!$C$3:$C$26,C3900),INDEX(Demand!$B$3:$B$26,C3900))</f>
        <v>350</v>
      </c>
      <c r="T3900" s="7">
        <f t="shared" si="547"/>
        <v>0</v>
      </c>
      <c r="U3900" s="7">
        <f t="shared" si="548"/>
        <v>0</v>
      </c>
    </row>
    <row r="3901" spans="1:21" x14ac:dyDescent="0.2">
      <c r="A3901" s="1">
        <v>6</v>
      </c>
      <c r="B3901" s="1">
        <v>12</v>
      </c>
      <c r="C3901" s="1">
        <v>5</v>
      </c>
      <c r="D3901">
        <v>12.3</v>
      </c>
      <c r="E3901">
        <v>11.1</v>
      </c>
      <c r="F3901">
        <v>92</v>
      </c>
      <c r="G3901">
        <v>7</v>
      </c>
      <c r="H3901">
        <v>0</v>
      </c>
      <c r="I3901">
        <v>7</v>
      </c>
      <c r="J3901" s="4">
        <f t="shared" si="543"/>
        <v>61.432548244100147</v>
      </c>
      <c r="K3901" s="4">
        <f t="shared" si="544"/>
        <v>7.0177147414295291</v>
      </c>
      <c r="L3901" s="5">
        <f t="shared" si="549"/>
        <v>0</v>
      </c>
      <c r="M3901" s="5">
        <f t="shared" si="550"/>
        <v>26.982285258570471</v>
      </c>
      <c r="N3901" s="6">
        <f t="shared" si="542"/>
        <v>0</v>
      </c>
      <c r="O3901" s="6">
        <f t="shared" si="545"/>
        <v>6.4016315039426459</v>
      </c>
      <c r="P3901" s="6">
        <f>FORECAST(J3901,Inputs!$B$10:$B$18,Inputs!$A$10:$A$18)</f>
        <v>31.124375446704629</v>
      </c>
      <c r="Q3901" s="6">
        <f>IF(Inputs!$D$10="Yes",IF('Hourly Calcs'!P3901&gt;'Hourly Calcs'!K3901,'Hourly Calcs'!O3901,N3901+O3901),N3901+O3901)</f>
        <v>6.4016315039426459</v>
      </c>
      <c r="R3901" s="12">
        <f t="shared" si="546"/>
        <v>30.420552906735452</v>
      </c>
      <c r="S3901" s="1">
        <f>IF(AND(A3901&gt;=5,A3901&lt;=9),INDEX(Demand!$C$3:$C$26,C3901),INDEX(Demand!$B$3:$B$26,C3901))</f>
        <v>350</v>
      </c>
      <c r="T3901" s="7">
        <f t="shared" si="547"/>
        <v>30.420552906735452</v>
      </c>
      <c r="U3901" s="7">
        <f t="shared" si="548"/>
        <v>0</v>
      </c>
    </row>
    <row r="3902" spans="1:21" x14ac:dyDescent="0.2">
      <c r="A3902" s="1">
        <v>6</v>
      </c>
      <c r="B3902" s="1">
        <v>12</v>
      </c>
      <c r="C3902" s="1">
        <v>6</v>
      </c>
      <c r="D3902">
        <v>12.1</v>
      </c>
      <c r="E3902">
        <v>11.7</v>
      </c>
      <c r="F3902">
        <v>97</v>
      </c>
      <c r="G3902">
        <v>26</v>
      </c>
      <c r="H3902">
        <v>0</v>
      </c>
      <c r="I3902">
        <v>26</v>
      </c>
      <c r="J3902" s="4">
        <f t="shared" si="543"/>
        <v>72.32616822145981</v>
      </c>
      <c r="K3902" s="4">
        <f t="shared" si="544"/>
        <v>15.67219117996207</v>
      </c>
      <c r="L3902" s="5">
        <f t="shared" si="549"/>
        <v>0</v>
      </c>
      <c r="M3902" s="5">
        <f t="shared" si="550"/>
        <v>18.32780882003793</v>
      </c>
      <c r="N3902" s="6">
        <f t="shared" si="542"/>
        <v>0</v>
      </c>
      <c r="O3902" s="6">
        <f t="shared" si="545"/>
        <v>23.777488443215542</v>
      </c>
      <c r="P3902" s="6">
        <f>FORECAST(J3902,Inputs!$B$10:$B$18,Inputs!$A$10:$A$18)</f>
        <v>31.225242298346849</v>
      </c>
      <c r="Q3902" s="6">
        <f>IF(Inputs!$D$10="Yes",IF('Hourly Calcs'!P3902&gt;'Hourly Calcs'!K3902,'Hourly Calcs'!O3902,N3902+O3902),N3902+O3902)</f>
        <v>23.777488443215542</v>
      </c>
      <c r="R3902" s="12">
        <f t="shared" si="546"/>
        <v>112.99062508216025</v>
      </c>
      <c r="S3902" s="1">
        <f>IF(AND(A3902&gt;=5,A3902&lt;=9),INDEX(Demand!$C$3:$C$26,C3902),INDEX(Demand!$B$3:$B$26,C3902))</f>
        <v>350</v>
      </c>
      <c r="T3902" s="7">
        <f t="shared" si="547"/>
        <v>112.99062508216025</v>
      </c>
      <c r="U3902" s="7">
        <f t="shared" si="548"/>
        <v>0</v>
      </c>
    </row>
    <row r="3903" spans="1:21" x14ac:dyDescent="0.2">
      <c r="A3903" s="1">
        <v>6</v>
      </c>
      <c r="B3903" s="1">
        <v>12</v>
      </c>
      <c r="C3903" s="1">
        <v>7</v>
      </c>
      <c r="D3903">
        <v>12.2</v>
      </c>
      <c r="E3903">
        <v>12.2</v>
      </c>
      <c r="F3903">
        <v>100</v>
      </c>
      <c r="G3903">
        <v>69</v>
      </c>
      <c r="H3903">
        <v>0</v>
      </c>
      <c r="I3903">
        <v>69</v>
      </c>
      <c r="J3903" s="4">
        <f t="shared" si="543"/>
        <v>83.219787770140414</v>
      </c>
      <c r="K3903" s="4">
        <f t="shared" si="544"/>
        <v>24.914956502365754</v>
      </c>
      <c r="L3903" s="5">
        <f t="shared" si="549"/>
        <v>81.780212229859586</v>
      </c>
      <c r="M3903" s="5">
        <f t="shared" si="550"/>
        <v>9.0850434976342456</v>
      </c>
      <c r="N3903" s="6">
        <f t="shared" si="542"/>
        <v>0</v>
      </c>
      <c r="O3903" s="6">
        <f t="shared" si="545"/>
        <v>63.101796253148933</v>
      </c>
      <c r="P3903" s="6">
        <f>FORECAST(J3903,Inputs!$B$10:$B$18,Inputs!$A$10:$A$18)</f>
        <v>31.326109146019817</v>
      </c>
      <c r="Q3903" s="6">
        <f>IF(Inputs!$D$10="Yes",IF('Hourly Calcs'!P3903&gt;'Hourly Calcs'!K3903,'Hourly Calcs'!O3903,N3903+O3903),N3903+O3903)</f>
        <v>63.101796253148933</v>
      </c>
      <c r="R3903" s="12">
        <f t="shared" si="546"/>
        <v>299.85973579496374</v>
      </c>
      <c r="S3903" s="1">
        <f>IF(AND(A3903&gt;=5,A3903&lt;=9),INDEX(Demand!$C$3:$C$26,C3903),INDEX(Demand!$B$3:$B$26,C3903))</f>
        <v>350</v>
      </c>
      <c r="T3903" s="7">
        <f t="shared" si="547"/>
        <v>299.85973579496374</v>
      </c>
      <c r="U3903" s="7">
        <f t="shared" si="548"/>
        <v>0</v>
      </c>
    </row>
    <row r="3904" spans="1:21" x14ac:dyDescent="0.2">
      <c r="A3904" s="1">
        <v>6</v>
      </c>
      <c r="B3904" s="1">
        <v>12</v>
      </c>
      <c r="C3904" s="1">
        <v>8</v>
      </c>
      <c r="D3904">
        <v>12.4</v>
      </c>
      <c r="E3904">
        <v>12.4</v>
      </c>
      <c r="F3904">
        <v>100</v>
      </c>
      <c r="G3904">
        <v>121</v>
      </c>
      <c r="H3904">
        <v>0</v>
      </c>
      <c r="I3904">
        <v>121</v>
      </c>
      <c r="J3904" s="4">
        <f t="shared" si="543"/>
        <v>94.760102928093175</v>
      </c>
      <c r="K3904" s="4">
        <f t="shared" si="544"/>
        <v>34.381251882489494</v>
      </c>
      <c r="L3904" s="5">
        <f t="shared" si="549"/>
        <v>70.239897071906825</v>
      </c>
      <c r="M3904" s="5">
        <f t="shared" si="550"/>
        <v>0.38125188248949371</v>
      </c>
      <c r="N3904" s="6">
        <f t="shared" si="542"/>
        <v>0</v>
      </c>
      <c r="O3904" s="6">
        <f t="shared" si="545"/>
        <v>110.65677313958003</v>
      </c>
      <c r="P3904" s="6">
        <f>FORECAST(J3904,Inputs!$B$10:$B$18,Inputs!$A$10:$A$18)</f>
        <v>31.432963916000862</v>
      </c>
      <c r="Q3904" s="6">
        <f>IF(Inputs!$D$10="Yes",IF('Hourly Calcs'!P3904&gt;'Hourly Calcs'!K3904,'Hourly Calcs'!O3904,N3904+O3904),N3904+O3904)</f>
        <v>110.65677313958003</v>
      </c>
      <c r="R3904" s="12">
        <f t="shared" si="546"/>
        <v>525.84098595928424</v>
      </c>
      <c r="S3904" s="1">
        <f>IF(AND(A3904&gt;=5,A3904&lt;=9),INDEX(Demand!$C$3:$C$26,C3904),INDEX(Demand!$B$3:$B$26,C3904))</f>
        <v>350</v>
      </c>
      <c r="T3904" s="7">
        <f t="shared" si="547"/>
        <v>350</v>
      </c>
      <c r="U3904" s="7">
        <f t="shared" si="548"/>
        <v>175.84098595928424</v>
      </c>
    </row>
    <row r="3905" spans="1:21" x14ac:dyDescent="0.2">
      <c r="A3905" s="1">
        <v>6</v>
      </c>
      <c r="B3905" s="1">
        <v>12</v>
      </c>
      <c r="C3905" s="1">
        <v>9</v>
      </c>
      <c r="D3905">
        <v>12.5</v>
      </c>
      <c r="E3905">
        <v>12.5</v>
      </c>
      <c r="F3905">
        <v>100</v>
      </c>
      <c r="G3905">
        <v>172</v>
      </c>
      <c r="H3905">
        <v>1</v>
      </c>
      <c r="I3905">
        <v>172</v>
      </c>
      <c r="J3905" s="4">
        <f t="shared" si="543"/>
        <v>107.9074068781987</v>
      </c>
      <c r="K3905" s="4">
        <f t="shared" si="544"/>
        <v>43.670248666167289</v>
      </c>
      <c r="L3905" s="5">
        <f t="shared" si="549"/>
        <v>57.092593121801301</v>
      </c>
      <c r="M3905" s="5">
        <f t="shared" si="550"/>
        <v>9.6702486661672893</v>
      </c>
      <c r="N3905" s="6">
        <f t="shared" si="542"/>
        <v>0.79220254318460848</v>
      </c>
      <c r="O3905" s="6">
        <f t="shared" si="545"/>
        <v>157.29723123973358</v>
      </c>
      <c r="P3905" s="6">
        <f>FORECAST(J3905,Inputs!$B$10:$B$18,Inputs!$A$10:$A$18)</f>
        <v>31.55469821183517</v>
      </c>
      <c r="Q3905" s="6">
        <f>IF(Inputs!$D$10="Yes",IF('Hourly Calcs'!P3905&gt;'Hourly Calcs'!K3905,'Hourly Calcs'!O3905,N3905+O3905),N3905+O3905)</f>
        <v>158.08943378291818</v>
      </c>
      <c r="R3905" s="12">
        <f t="shared" si="546"/>
        <v>751.24098933642711</v>
      </c>
      <c r="S3905" s="1">
        <f>IF(AND(A3905&gt;=5,A3905&lt;=9),INDEX(Demand!$C$3:$C$26,C3905),INDEX(Demand!$B$3:$B$26,C3905))</f>
        <v>350</v>
      </c>
      <c r="T3905" s="7">
        <f t="shared" si="547"/>
        <v>350</v>
      </c>
      <c r="U3905" s="7">
        <f t="shared" si="548"/>
        <v>401.24098933642711</v>
      </c>
    </row>
    <row r="3906" spans="1:21" x14ac:dyDescent="0.2">
      <c r="A3906" s="1">
        <v>6</v>
      </c>
      <c r="B3906" s="1">
        <v>12</v>
      </c>
      <c r="C3906" s="1">
        <v>10</v>
      </c>
      <c r="D3906">
        <v>12.4</v>
      </c>
      <c r="E3906">
        <v>12.2</v>
      </c>
      <c r="F3906">
        <v>99</v>
      </c>
      <c r="G3906">
        <v>216</v>
      </c>
      <c r="H3906">
        <v>3</v>
      </c>
      <c r="I3906">
        <v>214</v>
      </c>
      <c r="J3906" s="4">
        <f t="shared" si="543"/>
        <v>124.16059833364847</v>
      </c>
      <c r="K3906" s="4">
        <f t="shared" si="544"/>
        <v>52.193858758727977</v>
      </c>
      <c r="L3906" s="5">
        <f t="shared" si="549"/>
        <v>40.839401666351534</v>
      </c>
      <c r="M3906" s="5">
        <f t="shared" si="550"/>
        <v>18.193858758727977</v>
      </c>
      <c r="N3906" s="6">
        <f t="shared" si="542"/>
        <v>2.7430286419526384</v>
      </c>
      <c r="O3906" s="6">
        <f t="shared" si="545"/>
        <v>195.70702026338947</v>
      </c>
      <c r="P3906" s="6">
        <f>FORECAST(J3906,Inputs!$B$10:$B$18,Inputs!$A$10:$A$18)</f>
        <v>31.705190725311557</v>
      </c>
      <c r="Q3906" s="6">
        <f>IF(Inputs!$D$10="Yes",IF('Hourly Calcs'!P3906&gt;'Hourly Calcs'!K3906,'Hourly Calcs'!O3906,N3906+O3906),N3906+O3906)</f>
        <v>198.4500489053421</v>
      </c>
      <c r="R3906" s="12">
        <f t="shared" si="546"/>
        <v>943.03463239818564</v>
      </c>
      <c r="S3906" s="1">
        <f>IF(AND(A3906&gt;=5,A3906&lt;=9),INDEX(Demand!$C$3:$C$26,C3906),INDEX(Demand!$B$3:$B$26,C3906))</f>
        <v>600</v>
      </c>
      <c r="T3906" s="7">
        <f t="shared" si="547"/>
        <v>600</v>
      </c>
      <c r="U3906" s="7">
        <f t="shared" si="548"/>
        <v>343.03463239818564</v>
      </c>
    </row>
    <row r="3907" spans="1:21" x14ac:dyDescent="0.2">
      <c r="A3907" s="1">
        <v>6</v>
      </c>
      <c r="B3907" s="1">
        <v>12</v>
      </c>
      <c r="C3907" s="1">
        <v>11</v>
      </c>
      <c r="D3907">
        <v>12.5</v>
      </c>
      <c r="E3907">
        <v>11.1</v>
      </c>
      <c r="F3907">
        <v>91</v>
      </c>
      <c r="G3907">
        <v>501</v>
      </c>
      <c r="H3907">
        <v>165</v>
      </c>
      <c r="I3907">
        <v>363</v>
      </c>
      <c r="J3907" s="4">
        <f t="shared" si="543"/>
        <v>145.57897907820902</v>
      </c>
      <c r="K3907" s="4">
        <f t="shared" si="544"/>
        <v>58.941829111873751</v>
      </c>
      <c r="L3907" s="5">
        <f t="shared" si="549"/>
        <v>19.421020921790983</v>
      </c>
      <c r="M3907" s="5">
        <f t="shared" si="550"/>
        <v>24.941829111873751</v>
      </c>
      <c r="N3907" s="6">
        <f t="shared" si="542"/>
        <v>162.0740820042399</v>
      </c>
      <c r="O3907" s="6">
        <f t="shared" si="545"/>
        <v>331.97031941874008</v>
      </c>
      <c r="P3907" s="6">
        <f>FORECAST(J3907,Inputs!$B$10:$B$18,Inputs!$A$10:$A$18)</f>
        <v>31.903509065538969</v>
      </c>
      <c r="Q3907" s="6">
        <f>IF(Inputs!$D$10="Yes",IF('Hourly Calcs'!P3907&gt;'Hourly Calcs'!K3907,'Hourly Calcs'!O3907,N3907+O3907),N3907+O3907)</f>
        <v>494.04440142297994</v>
      </c>
      <c r="R3907" s="12">
        <f t="shared" si="546"/>
        <v>2347.6989955620006</v>
      </c>
      <c r="S3907" s="1">
        <f>IF(AND(A3907&gt;=5,A3907&lt;=9),INDEX(Demand!$C$3:$C$26,C3907),INDEX(Demand!$B$3:$B$26,C3907))</f>
        <v>600</v>
      </c>
      <c r="T3907" s="7">
        <f t="shared" si="547"/>
        <v>600</v>
      </c>
      <c r="U3907" s="7">
        <f t="shared" si="548"/>
        <v>1747.6989955620006</v>
      </c>
    </row>
    <row r="3908" spans="1:21" x14ac:dyDescent="0.2">
      <c r="A3908" s="1">
        <v>6</v>
      </c>
      <c r="B3908" s="1">
        <v>12</v>
      </c>
      <c r="C3908" s="1">
        <v>12</v>
      </c>
      <c r="D3908">
        <v>13.3</v>
      </c>
      <c r="E3908">
        <v>11.4</v>
      </c>
      <c r="F3908">
        <v>88</v>
      </c>
      <c r="G3908">
        <v>537</v>
      </c>
      <c r="H3908">
        <v>119</v>
      </c>
      <c r="I3908">
        <v>431</v>
      </c>
      <c r="J3908" s="4">
        <f t="shared" si="543"/>
        <v>173.0535252494364</v>
      </c>
      <c r="K3908" s="4">
        <f t="shared" si="544"/>
        <v>62.329317008995474</v>
      </c>
      <c r="L3908" s="5">
        <f t="shared" si="549"/>
        <v>8.0535252494364045</v>
      </c>
      <c r="M3908" s="5">
        <f t="shared" si="550"/>
        <v>28.329317008995474</v>
      </c>
      <c r="N3908" s="6">
        <f t="shared" si="542"/>
        <v>117.96988659056461</v>
      </c>
      <c r="O3908" s="6">
        <f t="shared" si="545"/>
        <v>394.1575968856115</v>
      </c>
      <c r="P3908" s="6">
        <f>FORECAST(J3908,Inputs!$B$10:$B$18,Inputs!$A$10:$A$18)</f>
        <v>32.157903011568855</v>
      </c>
      <c r="Q3908" s="6">
        <f>IF(Inputs!$D$10="Yes",IF('Hourly Calcs'!P3908&gt;'Hourly Calcs'!K3908,'Hourly Calcs'!O3908,N3908+O3908),N3908+O3908)</f>
        <v>512.12748347617617</v>
      </c>
      <c r="R3908" s="12">
        <f t="shared" si="546"/>
        <v>2433.629801478789</v>
      </c>
      <c r="S3908" s="1">
        <f>IF(AND(A3908&gt;=5,A3908&lt;=9),INDEX(Demand!$C$3:$C$26,C3908),INDEX(Demand!$B$3:$B$26,C3908))</f>
        <v>600</v>
      </c>
      <c r="T3908" s="7">
        <f t="shared" si="547"/>
        <v>600</v>
      </c>
      <c r="U3908" s="7">
        <f t="shared" si="548"/>
        <v>1833.629801478789</v>
      </c>
    </row>
    <row r="3909" spans="1:21" x14ac:dyDescent="0.2">
      <c r="A3909" s="1">
        <v>6</v>
      </c>
      <c r="B3909" s="1">
        <v>12</v>
      </c>
      <c r="C3909" s="1">
        <v>13</v>
      </c>
      <c r="D3909">
        <v>12.4</v>
      </c>
      <c r="E3909">
        <v>10.3</v>
      </c>
      <c r="F3909">
        <v>87</v>
      </c>
      <c r="G3909">
        <v>542</v>
      </c>
      <c r="H3909">
        <v>82</v>
      </c>
      <c r="I3909">
        <v>469</v>
      </c>
      <c r="J3909" s="4">
        <f t="shared" si="543"/>
        <v>202.23169147729817</v>
      </c>
      <c r="K3909" s="4">
        <f t="shared" si="544"/>
        <v>61.05410302882737</v>
      </c>
      <c r="L3909" s="5">
        <f t="shared" si="549"/>
        <v>37.23169147729817</v>
      </c>
      <c r="M3909" s="5">
        <f t="shared" si="550"/>
        <v>27.05410302882737</v>
      </c>
      <c r="N3909" s="6">
        <f t="shared" si="542"/>
        <v>77.158247826980599</v>
      </c>
      <c r="O3909" s="6">
        <f t="shared" si="545"/>
        <v>428.90931076415728</v>
      </c>
      <c r="P3909" s="6">
        <f>FORECAST(J3909,Inputs!$B$10:$B$18,Inputs!$A$10:$A$18)</f>
        <v>32.428071217382389</v>
      </c>
      <c r="Q3909" s="6">
        <f>IF(Inputs!$D$10="Yes",IF('Hourly Calcs'!P3909&gt;'Hourly Calcs'!K3909,'Hourly Calcs'!O3909,N3909+O3909),N3909+O3909)</f>
        <v>506.06755859113787</v>
      </c>
      <c r="R3909" s="12">
        <f t="shared" si="546"/>
        <v>2404.8330384250871</v>
      </c>
      <c r="S3909" s="1">
        <f>IF(AND(A3909&gt;=5,A3909&lt;=9),INDEX(Demand!$C$3:$C$26,C3909),INDEX(Demand!$B$3:$B$26,C3909))</f>
        <v>600</v>
      </c>
      <c r="T3909" s="7">
        <f t="shared" si="547"/>
        <v>600</v>
      </c>
      <c r="U3909" s="7">
        <f t="shared" si="548"/>
        <v>1804.8330384250871</v>
      </c>
    </row>
    <row r="3910" spans="1:21" x14ac:dyDescent="0.2">
      <c r="A3910" s="1">
        <v>6</v>
      </c>
      <c r="B3910" s="1">
        <v>12</v>
      </c>
      <c r="C3910" s="1">
        <v>14</v>
      </c>
      <c r="D3910">
        <v>12.2</v>
      </c>
      <c r="E3910">
        <v>10.199999999999999</v>
      </c>
      <c r="F3910">
        <v>88</v>
      </c>
      <c r="G3910">
        <v>515</v>
      </c>
      <c r="H3910">
        <v>81</v>
      </c>
      <c r="I3910">
        <v>445</v>
      </c>
      <c r="J3910" s="4">
        <f t="shared" si="543"/>
        <v>226.60749841113505</v>
      </c>
      <c r="K3910" s="4">
        <f t="shared" si="544"/>
        <v>55.660016184779131</v>
      </c>
      <c r="L3910" s="5">
        <f t="shared" si="549"/>
        <v>61.607498411135055</v>
      </c>
      <c r="M3910" s="5">
        <f t="shared" si="550"/>
        <v>21.660016184779131</v>
      </c>
      <c r="N3910" s="6">
        <f t="shared" si="542"/>
        <v>67.597407836676467</v>
      </c>
      <c r="O3910" s="6">
        <f t="shared" si="545"/>
        <v>406.96085989349677</v>
      </c>
      <c r="P3910" s="6">
        <f>FORECAST(J3910,Inputs!$B$10:$B$18,Inputs!$A$10:$A$18)</f>
        <v>32.653773133436431</v>
      </c>
      <c r="Q3910" s="6">
        <f>IF(Inputs!$D$10="Yes",IF('Hourly Calcs'!P3910&gt;'Hourly Calcs'!K3910,'Hourly Calcs'!O3910,N3910+O3910),N3910+O3910)</f>
        <v>474.55826773017327</v>
      </c>
      <c r="R3910" s="12">
        <f t="shared" si="546"/>
        <v>2255.1008882537831</v>
      </c>
      <c r="S3910" s="1">
        <f>IF(AND(A3910&gt;=5,A3910&lt;=9),INDEX(Demand!$C$3:$C$26,C3910),INDEX(Demand!$B$3:$B$26,C3910))</f>
        <v>600</v>
      </c>
      <c r="T3910" s="7">
        <f t="shared" si="547"/>
        <v>600</v>
      </c>
      <c r="U3910" s="7">
        <f t="shared" si="548"/>
        <v>1655.1008882537831</v>
      </c>
    </row>
    <row r="3911" spans="1:21" x14ac:dyDescent="0.2">
      <c r="A3911" s="1">
        <v>6</v>
      </c>
      <c r="B3911" s="1">
        <v>12</v>
      </c>
      <c r="C3911" s="1">
        <v>15</v>
      </c>
      <c r="D3911">
        <v>12.7</v>
      </c>
      <c r="E3911">
        <v>10.5</v>
      </c>
      <c r="F3911">
        <v>86</v>
      </c>
      <c r="G3911">
        <v>458</v>
      </c>
      <c r="H3911">
        <v>78</v>
      </c>
      <c r="I3911">
        <v>396</v>
      </c>
      <c r="J3911" s="4">
        <f t="shared" si="543"/>
        <v>245.01462568229076</v>
      </c>
      <c r="K3911" s="4">
        <f t="shared" si="544"/>
        <v>47.80705407997354</v>
      </c>
      <c r="L3911" s="5">
        <f t="shared" si="549"/>
        <v>80.014625682290756</v>
      </c>
      <c r="M3911" s="5">
        <f t="shared" si="550"/>
        <v>13.80705407997354</v>
      </c>
      <c r="N3911" s="6">
        <f t="shared" si="542"/>
        <v>52.988995605625043</v>
      </c>
      <c r="O3911" s="6">
        <f t="shared" si="545"/>
        <v>362.14943936589822</v>
      </c>
      <c r="P3911" s="6">
        <f>FORECAST(J3911,Inputs!$B$10:$B$18,Inputs!$A$10:$A$18)</f>
        <v>32.824209497058249</v>
      </c>
      <c r="Q3911" s="6">
        <f>IF(Inputs!$D$10="Yes",IF('Hourly Calcs'!P3911&gt;'Hourly Calcs'!K3911,'Hourly Calcs'!O3911,N3911+O3911),N3911+O3911)</f>
        <v>415.13843497152328</v>
      </c>
      <c r="R3911" s="12">
        <f t="shared" si="546"/>
        <v>1972.7378429846785</v>
      </c>
      <c r="S3911" s="1">
        <f>IF(AND(A3911&gt;=5,A3911&lt;=9),INDEX(Demand!$C$3:$C$26,C3911),INDEX(Demand!$B$3:$B$26,C3911))</f>
        <v>600</v>
      </c>
      <c r="T3911" s="7">
        <f t="shared" si="547"/>
        <v>600</v>
      </c>
      <c r="U3911" s="7">
        <f t="shared" si="548"/>
        <v>1372.7378429846785</v>
      </c>
    </row>
    <row r="3912" spans="1:21" x14ac:dyDescent="0.2">
      <c r="A3912" s="1">
        <v>6</v>
      </c>
      <c r="B3912" s="1">
        <v>12</v>
      </c>
      <c r="C3912" s="1">
        <v>16</v>
      </c>
      <c r="D3912">
        <v>12.9</v>
      </c>
      <c r="E3912">
        <v>10.8</v>
      </c>
      <c r="F3912">
        <v>87</v>
      </c>
      <c r="G3912">
        <v>375</v>
      </c>
      <c r="H3912">
        <v>104</v>
      </c>
      <c r="I3912">
        <v>304</v>
      </c>
      <c r="J3912" s="4">
        <f t="shared" si="543"/>
        <v>259.38862182992784</v>
      </c>
      <c r="K3912" s="4">
        <f t="shared" si="544"/>
        <v>38.786440594712687</v>
      </c>
      <c r="L3912" s="5">
        <f t="shared" si="549"/>
        <v>0</v>
      </c>
      <c r="M3912" s="5">
        <f t="shared" si="550"/>
        <v>4.7864405947126869</v>
      </c>
      <c r="N3912" s="6">
        <f t="shared" si="542"/>
        <v>50.540979566490719</v>
      </c>
      <c r="O3912" s="6">
        <f t="shared" si="545"/>
        <v>278.01371102836634</v>
      </c>
      <c r="P3912" s="6">
        <f>FORECAST(J3912,Inputs!$B$10:$B$18,Inputs!$A$10:$A$18)</f>
        <v>32.957302053980811</v>
      </c>
      <c r="Q3912" s="6">
        <f>IF(Inputs!$D$10="Yes",IF('Hourly Calcs'!P3912&gt;'Hourly Calcs'!K3912,'Hourly Calcs'!O3912,N3912+O3912),N3912+O3912)</f>
        <v>328.55469059485705</v>
      </c>
      <c r="R3912" s="12">
        <f t="shared" si="546"/>
        <v>1561.2918897067607</v>
      </c>
      <c r="S3912" s="1">
        <f>IF(AND(A3912&gt;=5,A3912&lt;=9),INDEX(Demand!$C$3:$C$26,C3912),INDEX(Demand!$B$3:$B$26,C3912))</f>
        <v>900</v>
      </c>
      <c r="T3912" s="7">
        <f t="shared" si="547"/>
        <v>900</v>
      </c>
      <c r="U3912" s="7">
        <f t="shared" si="548"/>
        <v>661.29188970676068</v>
      </c>
    </row>
    <row r="3913" spans="1:21" x14ac:dyDescent="0.2">
      <c r="A3913" s="1">
        <v>6</v>
      </c>
      <c r="B3913" s="1">
        <v>12</v>
      </c>
      <c r="C3913" s="1">
        <v>17</v>
      </c>
      <c r="D3913">
        <v>13.4</v>
      </c>
      <c r="E3913">
        <v>10.7</v>
      </c>
      <c r="F3913">
        <v>84</v>
      </c>
      <c r="G3913">
        <v>438</v>
      </c>
      <c r="H3913">
        <v>380</v>
      </c>
      <c r="I3913">
        <v>230</v>
      </c>
      <c r="J3913" s="4">
        <f t="shared" si="543"/>
        <v>271.53581207269212</v>
      </c>
      <c r="K3913" s="4">
        <f t="shared" si="544"/>
        <v>29.349255596626698</v>
      </c>
      <c r="L3913" s="5">
        <f t="shared" si="549"/>
        <v>0</v>
      </c>
      <c r="M3913" s="5">
        <f t="shared" si="550"/>
        <v>4.6507444033733023</v>
      </c>
      <c r="N3913" s="6">
        <f t="shared" ref="N3913:N3976" si="551">H3913*MAX(0,COS(2*ASIN(SQRT(SIN(RADIANS($B$4))^2+COS(RADIANS($K3913))^2-2*SIN(RADIANS($B$4))*COS(RADIANS($K3913))*COS(RADIANS($J3913-$B$5))+(SIN(RADIANS($K3913))-COS(RADIANS($B$4)))^2)/2)))</f>
        <v>101.69222203867321</v>
      </c>
      <c r="O3913" s="6">
        <f t="shared" si="545"/>
        <v>210.3393208438298</v>
      </c>
      <c r="P3913" s="6">
        <f>FORECAST(J3913,Inputs!$B$10:$B$18,Inputs!$A$10:$A$18)</f>
        <v>33.069776037710113</v>
      </c>
      <c r="Q3913" s="6">
        <f>IF(Inputs!$D$10="Yes",IF('Hourly Calcs'!P3913&gt;'Hourly Calcs'!K3913,'Hourly Calcs'!O3913,N3913+O3913),N3913+O3913)</f>
        <v>210.3393208438298</v>
      </c>
      <c r="R3913" s="12">
        <f t="shared" si="546"/>
        <v>999.53245264987913</v>
      </c>
      <c r="S3913" s="1">
        <f>IF(AND(A3913&gt;=5,A3913&lt;=9),INDEX(Demand!$C$3:$C$26,C3913),INDEX(Demand!$B$3:$B$26,C3913))</f>
        <v>900</v>
      </c>
      <c r="T3913" s="7">
        <f t="shared" si="547"/>
        <v>900</v>
      </c>
      <c r="U3913" s="7">
        <f t="shared" si="548"/>
        <v>99.532452649879133</v>
      </c>
    </row>
    <row r="3914" spans="1:21" x14ac:dyDescent="0.2">
      <c r="A3914" s="1">
        <v>6</v>
      </c>
      <c r="B3914" s="1">
        <v>12</v>
      </c>
      <c r="C3914" s="1">
        <v>18</v>
      </c>
      <c r="D3914">
        <v>13.4</v>
      </c>
      <c r="E3914">
        <v>11.1</v>
      </c>
      <c r="F3914">
        <v>86</v>
      </c>
      <c r="G3914">
        <v>276</v>
      </c>
      <c r="H3914">
        <v>358</v>
      </c>
      <c r="I3914">
        <v>134</v>
      </c>
      <c r="J3914" s="4">
        <f t="shared" ref="J3914:J3977" si="552">solarazimuth($B$2,$B$3,$B$1,A3914,B3914,C3914,0,0,0,0)</f>
        <v>282.63807571268035</v>
      </c>
      <c r="K3914" s="4">
        <f t="shared" ref="K3914:K3977" si="553">solarelevation($B$2,$B$3,$B$1,A3914,B3914,C3914,0,0,0,0)</f>
        <v>19.961508668984777</v>
      </c>
      <c r="L3914" s="5">
        <f t="shared" si="549"/>
        <v>0</v>
      </c>
      <c r="M3914" s="5">
        <f t="shared" si="550"/>
        <v>14.038491331015223</v>
      </c>
      <c r="N3914" s="6">
        <f t="shared" si="551"/>
        <v>14.036199187599539</v>
      </c>
      <c r="O3914" s="6">
        <f t="shared" ref="O3914:O3977" si="554">$I3914*(1+COS(RADIANS($B$4)))/2</f>
        <v>122.54551736118779</v>
      </c>
      <c r="P3914" s="6">
        <f>FORECAST(J3914,Inputs!$B$10:$B$18,Inputs!$A$10:$A$18)</f>
        <v>33.172574775117411</v>
      </c>
      <c r="Q3914" s="6">
        <f>IF(Inputs!$D$10="Yes",IF('Hourly Calcs'!P3914&gt;'Hourly Calcs'!K3914,'Hourly Calcs'!O3914,N3914+O3914),N3914+O3914)</f>
        <v>122.54551736118779</v>
      </c>
      <c r="R3914" s="12">
        <f t="shared" ref="R3914:R3977" si="555">$B$6*$E$1*Q3914</f>
        <v>582.33629850036436</v>
      </c>
      <c r="S3914" s="1">
        <f>IF(AND(A3914&gt;=5,A3914&lt;=9),INDEX(Demand!$C$3:$C$26,C3914),INDEX(Demand!$B$3:$B$26,C3914))</f>
        <v>900</v>
      </c>
      <c r="T3914" s="7">
        <f t="shared" ref="T3914:T3977" si="556">S3914-MAX(0,S3914-R3914)</f>
        <v>582.33629850036436</v>
      </c>
      <c r="U3914" s="7">
        <f t="shared" ref="U3914:U3977" si="557">MAX(0,R3914-S3914)</f>
        <v>0</v>
      </c>
    </row>
    <row r="3915" spans="1:21" x14ac:dyDescent="0.2">
      <c r="A3915" s="1">
        <v>6</v>
      </c>
      <c r="B3915" s="1">
        <v>12</v>
      </c>
      <c r="C3915" s="1">
        <v>19</v>
      </c>
      <c r="D3915">
        <v>12.6</v>
      </c>
      <c r="E3915">
        <v>10.9</v>
      </c>
      <c r="F3915">
        <v>89</v>
      </c>
      <c r="G3915">
        <v>120</v>
      </c>
      <c r="H3915">
        <v>101</v>
      </c>
      <c r="I3915">
        <v>95</v>
      </c>
      <c r="J3915" s="4">
        <f t="shared" si="552"/>
        <v>293.4657465041895</v>
      </c>
      <c r="K3915" s="4">
        <f t="shared" si="553"/>
        <v>10.987619903992297</v>
      </c>
      <c r="L3915" s="5">
        <f t="shared" si="549"/>
        <v>0</v>
      </c>
      <c r="M3915" s="5">
        <f t="shared" si="550"/>
        <v>23.012380096007703</v>
      </c>
      <c r="N3915" s="6">
        <f t="shared" si="551"/>
        <v>0</v>
      </c>
      <c r="O3915" s="6">
        <f t="shared" si="554"/>
        <v>86.879284696364479</v>
      </c>
      <c r="P3915" s="6">
        <f>FORECAST(J3915,Inputs!$B$10:$B$18,Inputs!$A$10:$A$18)</f>
        <v>33.272830986149899</v>
      </c>
      <c r="Q3915" s="6">
        <f>IF(Inputs!$D$10="Yes",IF('Hourly Calcs'!P3915&gt;'Hourly Calcs'!K3915,'Hourly Calcs'!O3915,N3915+O3915),N3915+O3915)</f>
        <v>86.879284696364479</v>
      </c>
      <c r="R3915" s="12">
        <f t="shared" si="555"/>
        <v>412.85036087712399</v>
      </c>
      <c r="S3915" s="1">
        <f>IF(AND(A3915&gt;=5,A3915&lt;=9),INDEX(Demand!$C$3:$C$26,C3915),INDEX(Demand!$B$3:$B$26,C3915))</f>
        <v>900</v>
      </c>
      <c r="T3915" s="7">
        <f t="shared" si="556"/>
        <v>412.85036087712399</v>
      </c>
      <c r="U3915" s="7">
        <f t="shared" si="557"/>
        <v>0</v>
      </c>
    </row>
    <row r="3916" spans="1:21" x14ac:dyDescent="0.2">
      <c r="A3916" s="1">
        <v>6</v>
      </c>
      <c r="B3916" s="1">
        <v>12</v>
      </c>
      <c r="C3916" s="1">
        <v>20</v>
      </c>
      <c r="D3916">
        <v>11.6</v>
      </c>
      <c r="E3916">
        <v>10.8</v>
      </c>
      <c r="F3916">
        <v>95</v>
      </c>
      <c r="G3916">
        <v>21</v>
      </c>
      <c r="H3916">
        <v>0</v>
      </c>
      <c r="I3916">
        <v>21</v>
      </c>
      <c r="J3916" s="4">
        <f t="shared" si="552"/>
        <v>304.55848673779354</v>
      </c>
      <c r="K3916" s="4">
        <f t="shared" si="553"/>
        <v>2.8636523107173986</v>
      </c>
      <c r="L3916" s="5">
        <f t="shared" si="549"/>
        <v>0</v>
      </c>
      <c r="M3916" s="5">
        <f t="shared" si="550"/>
        <v>31.136347689282601</v>
      </c>
      <c r="N3916" s="6">
        <f t="shared" si="551"/>
        <v>0</v>
      </c>
      <c r="O3916" s="6">
        <f t="shared" si="554"/>
        <v>19.204894511827938</v>
      </c>
      <c r="P3916" s="6">
        <f>FORECAST(J3916,Inputs!$B$10:$B$18,Inputs!$A$10:$A$18)</f>
        <v>33.375541543868458</v>
      </c>
      <c r="Q3916" s="6">
        <f>IF(Inputs!$D$10="Yes",IF('Hourly Calcs'!P3916&gt;'Hourly Calcs'!K3916,'Hourly Calcs'!O3916,N3916+O3916),N3916+O3916)</f>
        <v>19.204894511827938</v>
      </c>
      <c r="R3916" s="12">
        <f t="shared" si="555"/>
        <v>91.261658720206356</v>
      </c>
      <c r="S3916" s="1">
        <f>IF(AND(A3916&gt;=5,A3916&lt;=9),INDEX(Demand!$C$3:$C$26,C3916),INDEX(Demand!$B$3:$B$26,C3916))</f>
        <v>800</v>
      </c>
      <c r="T3916" s="7">
        <f t="shared" si="556"/>
        <v>91.261658720206356</v>
      </c>
      <c r="U3916" s="7">
        <f t="shared" si="557"/>
        <v>0</v>
      </c>
    </row>
    <row r="3917" spans="1:21" x14ac:dyDescent="0.2">
      <c r="A3917" s="1">
        <v>6</v>
      </c>
      <c r="B3917" s="1">
        <v>12</v>
      </c>
      <c r="C3917" s="1">
        <v>21</v>
      </c>
      <c r="D3917">
        <v>10.9</v>
      </c>
      <c r="E3917">
        <v>10.4</v>
      </c>
      <c r="F3917">
        <v>97</v>
      </c>
      <c r="G3917">
        <v>0</v>
      </c>
      <c r="H3917">
        <v>0</v>
      </c>
      <c r="I3917">
        <v>0</v>
      </c>
      <c r="J3917" s="4">
        <f t="shared" si="552"/>
        <v>316.30399893410163</v>
      </c>
      <c r="K3917" s="4">
        <f t="shared" si="553"/>
        <v>-4.5309021887137391</v>
      </c>
      <c r="L3917" s="5">
        <f t="shared" si="549"/>
        <v>0</v>
      </c>
      <c r="M3917" s="5">
        <f t="shared" si="550"/>
        <v>0</v>
      </c>
      <c r="N3917" s="6">
        <f t="shared" si="551"/>
        <v>0</v>
      </c>
      <c r="O3917" s="6">
        <f t="shared" si="554"/>
        <v>0</v>
      </c>
      <c r="P3917" s="6">
        <f>FORECAST(J3917,Inputs!$B$10:$B$18,Inputs!$A$10:$A$18)</f>
        <v>33.484296286426869</v>
      </c>
      <c r="Q3917" s="6">
        <f>IF(Inputs!$D$10="Yes",IF('Hourly Calcs'!P3917&gt;'Hourly Calcs'!K3917,'Hourly Calcs'!O3917,N3917+O3917),N3917+O3917)</f>
        <v>0</v>
      </c>
      <c r="R3917" s="12">
        <f t="shared" si="555"/>
        <v>0</v>
      </c>
      <c r="S3917" s="1">
        <f>IF(AND(A3917&gt;=5,A3917&lt;=9),INDEX(Demand!$C$3:$C$26,C3917),INDEX(Demand!$B$3:$B$26,C3917))</f>
        <v>700</v>
      </c>
      <c r="T3917" s="7">
        <f t="shared" si="556"/>
        <v>0</v>
      </c>
      <c r="U3917" s="7">
        <f t="shared" si="557"/>
        <v>0</v>
      </c>
    </row>
    <row r="3918" spans="1:21" x14ac:dyDescent="0.2">
      <c r="A3918" s="1">
        <v>6</v>
      </c>
      <c r="B3918" s="1">
        <v>12</v>
      </c>
      <c r="C3918" s="1">
        <v>22</v>
      </c>
      <c r="D3918">
        <v>10.6</v>
      </c>
      <c r="E3918">
        <v>10.1</v>
      </c>
      <c r="F3918">
        <v>97</v>
      </c>
      <c r="G3918">
        <v>0</v>
      </c>
      <c r="H3918">
        <v>0</v>
      </c>
      <c r="I3918">
        <v>0</v>
      </c>
      <c r="J3918" s="4">
        <f t="shared" si="552"/>
        <v>328.93382145191185</v>
      </c>
      <c r="K3918" s="4">
        <f t="shared" si="553"/>
        <v>-10.331005285141742</v>
      </c>
      <c r="L3918" s="5">
        <f t="shared" si="549"/>
        <v>0</v>
      </c>
      <c r="M3918" s="5">
        <f t="shared" si="550"/>
        <v>0</v>
      </c>
      <c r="N3918" s="6">
        <f t="shared" si="551"/>
        <v>0</v>
      </c>
      <c r="O3918" s="6">
        <f t="shared" si="554"/>
        <v>0</v>
      </c>
      <c r="P3918" s="6">
        <f>FORECAST(J3918,Inputs!$B$10:$B$18,Inputs!$A$10:$A$18)</f>
        <v>33.601239087517698</v>
      </c>
      <c r="Q3918" s="6">
        <f>IF(Inputs!$D$10="Yes",IF('Hourly Calcs'!P3918&gt;'Hourly Calcs'!K3918,'Hourly Calcs'!O3918,N3918+O3918),N3918+O3918)</f>
        <v>0</v>
      </c>
      <c r="R3918" s="12">
        <f t="shared" si="555"/>
        <v>0</v>
      </c>
      <c r="S3918" s="1">
        <f>IF(AND(A3918&gt;=5,A3918&lt;=9),INDEX(Demand!$C$3:$C$26,C3918),INDEX(Demand!$B$3:$B$26,C3918))</f>
        <v>600</v>
      </c>
      <c r="T3918" s="7">
        <f t="shared" si="556"/>
        <v>0</v>
      </c>
      <c r="U3918" s="7">
        <f t="shared" si="557"/>
        <v>0</v>
      </c>
    </row>
    <row r="3919" spans="1:21" x14ac:dyDescent="0.2">
      <c r="A3919" s="1">
        <v>6</v>
      </c>
      <c r="B3919" s="1">
        <v>12</v>
      </c>
      <c r="C3919" s="1">
        <v>23</v>
      </c>
      <c r="D3919">
        <v>10.7</v>
      </c>
      <c r="E3919">
        <v>10.3</v>
      </c>
      <c r="F3919">
        <v>97</v>
      </c>
      <c r="G3919">
        <v>0</v>
      </c>
      <c r="H3919">
        <v>0</v>
      </c>
      <c r="I3919">
        <v>0</v>
      </c>
      <c r="J3919" s="4">
        <f t="shared" si="552"/>
        <v>342.4620364167838</v>
      </c>
      <c r="K3919" s="4">
        <f t="shared" si="553"/>
        <v>-14.245789221748424</v>
      </c>
      <c r="L3919" s="5">
        <f t="shared" si="549"/>
        <v>0</v>
      </c>
      <c r="M3919" s="5">
        <f t="shared" si="550"/>
        <v>0</v>
      </c>
      <c r="N3919" s="6">
        <f t="shared" si="551"/>
        <v>0</v>
      </c>
      <c r="O3919" s="6">
        <f t="shared" si="554"/>
        <v>0</v>
      </c>
      <c r="P3919" s="6">
        <f>FORECAST(J3919,Inputs!$B$10:$B$18,Inputs!$A$10:$A$18)</f>
        <v>33.726500337192441</v>
      </c>
      <c r="Q3919" s="6">
        <f>IF(Inputs!$D$10="Yes",IF('Hourly Calcs'!P3919&gt;'Hourly Calcs'!K3919,'Hourly Calcs'!O3919,N3919+O3919),N3919+O3919)</f>
        <v>0</v>
      </c>
      <c r="R3919" s="12">
        <f t="shared" si="555"/>
        <v>0</v>
      </c>
      <c r="S3919" s="1">
        <f>IF(AND(A3919&gt;=5,A3919&lt;=9),INDEX(Demand!$C$3:$C$26,C3919),INDEX(Demand!$B$3:$B$26,C3919))</f>
        <v>500</v>
      </c>
      <c r="T3919" s="7">
        <f t="shared" si="556"/>
        <v>0</v>
      </c>
      <c r="U3919" s="7">
        <f t="shared" si="557"/>
        <v>0</v>
      </c>
    </row>
    <row r="3920" spans="1:21" x14ac:dyDescent="0.2">
      <c r="A3920" s="1">
        <v>6</v>
      </c>
      <c r="B3920" s="1">
        <v>12</v>
      </c>
      <c r="C3920" s="1">
        <v>24</v>
      </c>
      <c r="D3920">
        <v>10.8</v>
      </c>
      <c r="E3920">
        <v>10.4</v>
      </c>
      <c r="F3920">
        <v>97</v>
      </c>
      <c r="G3920">
        <v>0</v>
      </c>
      <c r="H3920">
        <v>0</v>
      </c>
      <c r="I3920">
        <v>0</v>
      </c>
      <c r="J3920" s="4">
        <f t="shared" si="552"/>
        <v>356.62552857406138</v>
      </c>
      <c r="K3920" s="4">
        <f t="shared" si="553"/>
        <v>-15.970178012759305</v>
      </c>
      <c r="L3920" s="5">
        <f t="shared" si="549"/>
        <v>0</v>
      </c>
      <c r="M3920" s="5">
        <f t="shared" si="550"/>
        <v>0</v>
      </c>
      <c r="N3920" s="6">
        <f t="shared" si="551"/>
        <v>0</v>
      </c>
      <c r="O3920" s="6">
        <f t="shared" si="554"/>
        <v>0</v>
      </c>
      <c r="P3920" s="6">
        <f>FORECAST(J3920,Inputs!$B$10:$B$18,Inputs!$A$10:$A$18)</f>
        <v>33.85764378309316</v>
      </c>
      <c r="Q3920" s="6">
        <f>IF(Inputs!$D$10="Yes",IF('Hourly Calcs'!P3920&gt;'Hourly Calcs'!K3920,'Hourly Calcs'!O3920,N3920+O3920),N3920+O3920)</f>
        <v>0</v>
      </c>
      <c r="R3920" s="12">
        <f t="shared" si="555"/>
        <v>0</v>
      </c>
      <c r="S3920" s="1">
        <f>IF(AND(A3920&gt;=5,A3920&lt;=9),INDEX(Demand!$C$3:$C$26,C3920),INDEX(Demand!$B$3:$B$26,C3920))</f>
        <v>400</v>
      </c>
      <c r="T3920" s="7">
        <f t="shared" si="556"/>
        <v>0</v>
      </c>
      <c r="U3920" s="7">
        <f t="shared" si="557"/>
        <v>0</v>
      </c>
    </row>
    <row r="3921" spans="1:21" x14ac:dyDescent="0.2">
      <c r="A3921" s="1">
        <v>6</v>
      </c>
      <c r="B3921" s="1">
        <v>13</v>
      </c>
      <c r="C3921" s="1">
        <v>1</v>
      </c>
      <c r="D3921">
        <v>10.5</v>
      </c>
      <c r="E3921">
        <v>10.3</v>
      </c>
      <c r="F3921">
        <v>99</v>
      </c>
      <c r="G3921">
        <v>0</v>
      </c>
      <c r="H3921">
        <v>0</v>
      </c>
      <c r="I3921">
        <v>0</v>
      </c>
      <c r="J3921" s="4">
        <f t="shared" si="552"/>
        <v>10.923086972302059</v>
      </c>
      <c r="K3921" s="4">
        <f t="shared" si="553"/>
        <v>-15.341576271339477</v>
      </c>
      <c r="L3921" s="5">
        <f t="shared" si="549"/>
        <v>0</v>
      </c>
      <c r="M3921" s="5">
        <f t="shared" si="550"/>
        <v>0</v>
      </c>
      <c r="N3921" s="6">
        <f t="shared" si="551"/>
        <v>0</v>
      </c>
      <c r="O3921" s="6">
        <f t="shared" si="554"/>
        <v>0</v>
      </c>
      <c r="P3921" s="6">
        <f>FORECAST(J3921,Inputs!$B$10:$B$18,Inputs!$A$10:$A$18)</f>
        <v>30.656695249743535</v>
      </c>
      <c r="Q3921" s="6">
        <f>IF(Inputs!$D$10="Yes",IF('Hourly Calcs'!P3921&gt;'Hourly Calcs'!K3921,'Hourly Calcs'!O3921,N3921+O3921),N3921+O3921)</f>
        <v>0</v>
      </c>
      <c r="R3921" s="12">
        <f t="shared" si="555"/>
        <v>0</v>
      </c>
      <c r="S3921" s="1">
        <f>IF(AND(A3921&gt;=5,A3921&lt;=9),INDEX(Demand!$C$3:$C$26,C3921),INDEX(Demand!$B$3:$B$26,C3921))</f>
        <v>350</v>
      </c>
      <c r="T3921" s="7">
        <f t="shared" si="556"/>
        <v>0</v>
      </c>
      <c r="U3921" s="7">
        <f t="shared" si="557"/>
        <v>0</v>
      </c>
    </row>
    <row r="3922" spans="1:21" x14ac:dyDescent="0.2">
      <c r="A3922" s="1">
        <v>6</v>
      </c>
      <c r="B3922" s="1">
        <v>13</v>
      </c>
      <c r="C3922" s="1">
        <v>2</v>
      </c>
      <c r="D3922">
        <v>10.4</v>
      </c>
      <c r="E3922">
        <v>10.199999999999999</v>
      </c>
      <c r="F3922">
        <v>99</v>
      </c>
      <c r="G3922">
        <v>0</v>
      </c>
      <c r="H3922">
        <v>0</v>
      </c>
      <c r="I3922">
        <v>0</v>
      </c>
      <c r="J3922" s="4">
        <f t="shared" si="552"/>
        <v>24.798401335680097</v>
      </c>
      <c r="K3922" s="4">
        <f t="shared" si="553"/>
        <v>-12.420982120908448</v>
      </c>
      <c r="L3922" s="5">
        <f t="shared" si="549"/>
        <v>0</v>
      </c>
      <c r="M3922" s="5">
        <f t="shared" si="550"/>
        <v>0</v>
      </c>
      <c r="N3922" s="6">
        <f t="shared" si="551"/>
        <v>0</v>
      </c>
      <c r="O3922" s="6">
        <f t="shared" si="554"/>
        <v>0</v>
      </c>
      <c r="P3922" s="6">
        <f>FORECAST(J3922,Inputs!$B$10:$B$18,Inputs!$A$10:$A$18)</f>
        <v>30.785170382737778</v>
      </c>
      <c r="Q3922" s="6">
        <f>IF(Inputs!$D$10="Yes",IF('Hourly Calcs'!P3922&gt;'Hourly Calcs'!K3922,'Hourly Calcs'!O3922,N3922+O3922),N3922+O3922)</f>
        <v>0</v>
      </c>
      <c r="R3922" s="12">
        <f t="shared" si="555"/>
        <v>0</v>
      </c>
      <c r="S3922" s="1">
        <f>IF(AND(A3922&gt;=5,A3922&lt;=9),INDEX(Demand!$C$3:$C$26,C3922),INDEX(Demand!$B$3:$B$26,C3922))</f>
        <v>350</v>
      </c>
      <c r="T3922" s="7">
        <f t="shared" si="556"/>
        <v>0</v>
      </c>
      <c r="U3922" s="7">
        <f t="shared" si="557"/>
        <v>0</v>
      </c>
    </row>
    <row r="3923" spans="1:21" x14ac:dyDescent="0.2">
      <c r="A3923" s="1">
        <v>6</v>
      </c>
      <c r="B3923" s="1">
        <v>13</v>
      </c>
      <c r="C3923" s="1">
        <v>3</v>
      </c>
      <c r="D3923">
        <v>10.5</v>
      </c>
      <c r="E3923">
        <v>10.3</v>
      </c>
      <c r="F3923">
        <v>99</v>
      </c>
      <c r="G3923">
        <v>0</v>
      </c>
      <c r="H3923">
        <v>0</v>
      </c>
      <c r="I3923">
        <v>0</v>
      </c>
      <c r="J3923" s="4">
        <f t="shared" si="552"/>
        <v>37.862493202938481</v>
      </c>
      <c r="K3923" s="4">
        <f t="shared" si="553"/>
        <v>-7.4648426334565556</v>
      </c>
      <c r="L3923" s="5">
        <f t="shared" si="549"/>
        <v>0</v>
      </c>
      <c r="M3923" s="5">
        <f t="shared" si="550"/>
        <v>0</v>
      </c>
      <c r="N3923" s="6">
        <f t="shared" si="551"/>
        <v>0</v>
      </c>
      <c r="O3923" s="6">
        <f t="shared" si="554"/>
        <v>0</v>
      </c>
      <c r="P3923" s="6">
        <f>FORECAST(J3923,Inputs!$B$10:$B$18,Inputs!$A$10:$A$18)</f>
        <v>30.906134196323503</v>
      </c>
      <c r="Q3923" s="6">
        <f>IF(Inputs!$D$10="Yes",IF('Hourly Calcs'!P3923&gt;'Hourly Calcs'!K3923,'Hourly Calcs'!O3923,N3923+O3923),N3923+O3923)</f>
        <v>0</v>
      </c>
      <c r="R3923" s="12">
        <f t="shared" si="555"/>
        <v>0</v>
      </c>
      <c r="S3923" s="1">
        <f>IF(AND(A3923&gt;=5,A3923&lt;=9),INDEX(Demand!$C$3:$C$26,C3923),INDEX(Demand!$B$3:$B$26,C3923))</f>
        <v>350</v>
      </c>
      <c r="T3923" s="7">
        <f t="shared" si="556"/>
        <v>0</v>
      </c>
      <c r="U3923" s="7">
        <f t="shared" si="557"/>
        <v>0</v>
      </c>
    </row>
    <row r="3924" spans="1:21" x14ac:dyDescent="0.2">
      <c r="A3924" s="1">
        <v>6</v>
      </c>
      <c r="B3924" s="1">
        <v>13</v>
      </c>
      <c r="C3924" s="1">
        <v>4</v>
      </c>
      <c r="D3924">
        <v>11.1</v>
      </c>
      <c r="E3924">
        <v>10.6</v>
      </c>
      <c r="F3924">
        <v>97</v>
      </c>
      <c r="G3924">
        <v>0</v>
      </c>
      <c r="H3924">
        <v>0</v>
      </c>
      <c r="I3924">
        <v>0</v>
      </c>
      <c r="J3924" s="4">
        <f t="shared" si="552"/>
        <v>50.003141938007133</v>
      </c>
      <c r="K3924" s="4">
        <f t="shared" si="553"/>
        <v>-0.56553888884620562</v>
      </c>
      <c r="L3924" s="5">
        <f t="shared" si="549"/>
        <v>0</v>
      </c>
      <c r="M3924" s="5">
        <f t="shared" si="550"/>
        <v>0</v>
      </c>
      <c r="N3924" s="6">
        <f t="shared" si="551"/>
        <v>0</v>
      </c>
      <c r="O3924" s="6">
        <f t="shared" si="554"/>
        <v>0</v>
      </c>
      <c r="P3924" s="6">
        <f>FORECAST(J3924,Inputs!$B$10:$B$18,Inputs!$A$10:$A$18)</f>
        <v>31.018547610537102</v>
      </c>
      <c r="Q3924" s="6">
        <f>IF(Inputs!$D$10="Yes",IF('Hourly Calcs'!P3924&gt;'Hourly Calcs'!K3924,'Hourly Calcs'!O3924,N3924+O3924),N3924+O3924)</f>
        <v>0</v>
      </c>
      <c r="R3924" s="12">
        <f t="shared" si="555"/>
        <v>0</v>
      </c>
      <c r="S3924" s="1">
        <f>IF(AND(A3924&gt;=5,A3924&lt;=9),INDEX(Demand!$C$3:$C$26,C3924),INDEX(Demand!$B$3:$B$26,C3924))</f>
        <v>350</v>
      </c>
      <c r="T3924" s="7">
        <f t="shared" si="556"/>
        <v>0</v>
      </c>
      <c r="U3924" s="7">
        <f t="shared" si="557"/>
        <v>0</v>
      </c>
    </row>
    <row r="3925" spans="1:21" x14ac:dyDescent="0.2">
      <c r="A3925" s="1">
        <v>6</v>
      </c>
      <c r="B3925" s="1">
        <v>13</v>
      </c>
      <c r="C3925" s="1">
        <v>5</v>
      </c>
      <c r="D3925">
        <v>11.2</v>
      </c>
      <c r="E3925">
        <v>11</v>
      </c>
      <c r="F3925">
        <v>99</v>
      </c>
      <c r="G3925">
        <v>9</v>
      </c>
      <c r="H3925">
        <v>0</v>
      </c>
      <c r="I3925">
        <v>9</v>
      </c>
      <c r="J3925" s="4">
        <f t="shared" si="552"/>
        <v>61.359244205225124</v>
      </c>
      <c r="K3925" s="4">
        <f t="shared" si="553"/>
        <v>7.0343403039331776</v>
      </c>
      <c r="L3925" s="5">
        <f t="shared" si="549"/>
        <v>0</v>
      </c>
      <c r="M3925" s="5">
        <f t="shared" si="550"/>
        <v>26.965659696066822</v>
      </c>
      <c r="N3925" s="6">
        <f t="shared" si="551"/>
        <v>0</v>
      </c>
      <c r="O3925" s="6">
        <f t="shared" si="554"/>
        <v>8.2306690764976871</v>
      </c>
      <c r="P3925" s="6">
        <f>FORECAST(J3925,Inputs!$B$10:$B$18,Inputs!$A$10:$A$18)</f>
        <v>31.123696705603933</v>
      </c>
      <c r="Q3925" s="6">
        <f>IF(Inputs!$D$10="Yes",IF('Hourly Calcs'!P3925&gt;'Hourly Calcs'!K3925,'Hourly Calcs'!O3925,N3925+O3925),N3925+O3925)</f>
        <v>8.2306690764976871</v>
      </c>
      <c r="R3925" s="12">
        <f t="shared" si="555"/>
        <v>39.11213945151701</v>
      </c>
      <c r="S3925" s="1">
        <f>IF(AND(A3925&gt;=5,A3925&lt;=9),INDEX(Demand!$C$3:$C$26,C3925),INDEX(Demand!$B$3:$B$26,C3925))</f>
        <v>350</v>
      </c>
      <c r="T3925" s="7">
        <f t="shared" si="556"/>
        <v>39.11213945151701</v>
      </c>
      <c r="U3925" s="7">
        <f t="shared" si="557"/>
        <v>0</v>
      </c>
    </row>
    <row r="3926" spans="1:21" x14ac:dyDescent="0.2">
      <c r="A3926" s="1">
        <v>6</v>
      </c>
      <c r="B3926" s="1">
        <v>13</v>
      </c>
      <c r="C3926" s="1">
        <v>6</v>
      </c>
      <c r="D3926">
        <v>11.5</v>
      </c>
      <c r="E3926">
        <v>11.1</v>
      </c>
      <c r="F3926">
        <v>97</v>
      </c>
      <c r="G3926">
        <v>85</v>
      </c>
      <c r="H3926">
        <v>78</v>
      </c>
      <c r="I3926">
        <v>70</v>
      </c>
      <c r="J3926" s="4">
        <f t="shared" si="552"/>
        <v>72.249783049646922</v>
      </c>
      <c r="K3926" s="4">
        <f t="shared" si="553"/>
        <v>15.683945559404449</v>
      </c>
      <c r="L3926" s="5">
        <f t="shared" si="549"/>
        <v>0</v>
      </c>
      <c r="M3926" s="5">
        <f t="shared" si="550"/>
        <v>18.316054440595551</v>
      </c>
      <c r="N3926" s="6">
        <f t="shared" si="551"/>
        <v>15.466007061337471</v>
      </c>
      <c r="O3926" s="6">
        <f t="shared" si="554"/>
        <v>64.016315039426459</v>
      </c>
      <c r="P3926" s="6">
        <f>FORECAST(J3926,Inputs!$B$10:$B$18,Inputs!$A$10:$A$18)</f>
        <v>31.224535028237469</v>
      </c>
      <c r="Q3926" s="6">
        <f>IF(Inputs!$D$10="Yes",IF('Hourly Calcs'!P3926&gt;'Hourly Calcs'!K3926,'Hourly Calcs'!O3926,N3926+O3926),N3926+O3926)</f>
        <v>64.016315039426459</v>
      </c>
      <c r="R3926" s="12">
        <f t="shared" si="555"/>
        <v>304.20552906735452</v>
      </c>
      <c r="S3926" s="1">
        <f>IF(AND(A3926&gt;=5,A3926&lt;=9),INDEX(Demand!$C$3:$C$26,C3926),INDEX(Demand!$B$3:$B$26,C3926))</f>
        <v>350</v>
      </c>
      <c r="T3926" s="7">
        <f t="shared" si="556"/>
        <v>304.20552906735452</v>
      </c>
      <c r="U3926" s="7">
        <f t="shared" si="557"/>
        <v>0</v>
      </c>
    </row>
    <row r="3927" spans="1:21" x14ac:dyDescent="0.2">
      <c r="A3927" s="1">
        <v>6</v>
      </c>
      <c r="B3927" s="1">
        <v>13</v>
      </c>
      <c r="C3927" s="1">
        <v>7</v>
      </c>
      <c r="D3927">
        <v>12.3</v>
      </c>
      <c r="E3927">
        <v>11.2</v>
      </c>
      <c r="F3927">
        <v>93</v>
      </c>
      <c r="G3927">
        <v>230</v>
      </c>
      <c r="H3927">
        <v>267</v>
      </c>
      <c r="I3927">
        <v>135</v>
      </c>
      <c r="J3927" s="4">
        <f t="shared" si="552"/>
        <v>83.138459229845452</v>
      </c>
      <c r="K3927" s="4">
        <f t="shared" si="553"/>
        <v>24.923755622996623</v>
      </c>
      <c r="L3927" s="5">
        <f t="shared" si="549"/>
        <v>81.861540770154548</v>
      </c>
      <c r="M3927" s="5">
        <f t="shared" si="550"/>
        <v>9.0762443770033769</v>
      </c>
      <c r="N3927" s="6">
        <f t="shared" si="551"/>
        <v>112.44874745964073</v>
      </c>
      <c r="O3927" s="6">
        <f t="shared" si="554"/>
        <v>123.4600361474653</v>
      </c>
      <c r="P3927" s="6">
        <f>FORECAST(J3927,Inputs!$B$10:$B$18,Inputs!$A$10:$A$18)</f>
        <v>31.325356103980049</v>
      </c>
      <c r="Q3927" s="6">
        <f>IF(Inputs!$D$10="Yes",IF('Hourly Calcs'!P3927&gt;'Hourly Calcs'!K3927,'Hourly Calcs'!O3927,N3927+O3927),N3927+O3927)</f>
        <v>123.4600361474653</v>
      </c>
      <c r="R3927" s="12">
        <f t="shared" si="555"/>
        <v>586.68209177275514</v>
      </c>
      <c r="S3927" s="1">
        <f>IF(AND(A3927&gt;=5,A3927&lt;=9),INDEX(Demand!$C$3:$C$26,C3927),INDEX(Demand!$B$3:$B$26,C3927))</f>
        <v>350</v>
      </c>
      <c r="T3927" s="7">
        <f t="shared" si="556"/>
        <v>350</v>
      </c>
      <c r="U3927" s="7">
        <f t="shared" si="557"/>
        <v>236.68209177275514</v>
      </c>
    </row>
    <row r="3928" spans="1:21" x14ac:dyDescent="0.2">
      <c r="A3928" s="1">
        <v>6</v>
      </c>
      <c r="B3928" s="1">
        <v>13</v>
      </c>
      <c r="C3928" s="1">
        <v>8</v>
      </c>
      <c r="D3928">
        <v>12.8</v>
      </c>
      <c r="E3928">
        <v>11.1</v>
      </c>
      <c r="F3928">
        <v>89</v>
      </c>
      <c r="G3928">
        <v>323</v>
      </c>
      <c r="H3928">
        <v>187</v>
      </c>
      <c r="I3928">
        <v>228</v>
      </c>
      <c r="J3928" s="4">
        <f t="shared" si="552"/>
        <v>94.67090587112682</v>
      </c>
      <c r="K3928" s="4">
        <f t="shared" si="553"/>
        <v>34.389574985775184</v>
      </c>
      <c r="L3928" s="5">
        <f t="shared" si="549"/>
        <v>70.32909412887318</v>
      </c>
      <c r="M3928" s="5">
        <f t="shared" si="550"/>
        <v>0.38957498577518379</v>
      </c>
      <c r="N3928" s="6">
        <f t="shared" si="551"/>
        <v>116.61097417232945</v>
      </c>
      <c r="O3928" s="6">
        <f t="shared" si="554"/>
        <v>208.51028327127474</v>
      </c>
      <c r="P3928" s="6">
        <f>FORECAST(J3928,Inputs!$B$10:$B$18,Inputs!$A$10:$A$18)</f>
        <v>31.432138017325247</v>
      </c>
      <c r="Q3928" s="6">
        <f>IF(Inputs!$D$10="Yes",IF('Hourly Calcs'!P3928&gt;'Hourly Calcs'!K3928,'Hourly Calcs'!O3928,N3928+O3928),N3928+O3928)</f>
        <v>325.12125744360418</v>
      </c>
      <c r="R3928" s="12">
        <f t="shared" si="555"/>
        <v>1544.9762153720069</v>
      </c>
      <c r="S3928" s="1">
        <f>IF(AND(A3928&gt;=5,A3928&lt;=9),INDEX(Demand!$C$3:$C$26,C3928),INDEX(Demand!$B$3:$B$26,C3928))</f>
        <v>350</v>
      </c>
      <c r="T3928" s="7">
        <f t="shared" si="556"/>
        <v>350</v>
      </c>
      <c r="U3928" s="7">
        <f t="shared" si="557"/>
        <v>1194.9762153720069</v>
      </c>
    </row>
    <row r="3929" spans="1:21" x14ac:dyDescent="0.2">
      <c r="A3929" s="1">
        <v>6</v>
      </c>
      <c r="B3929" s="1">
        <v>13</v>
      </c>
      <c r="C3929" s="1">
        <v>9</v>
      </c>
      <c r="D3929">
        <v>13.1</v>
      </c>
      <c r="E3929">
        <v>11</v>
      </c>
      <c r="F3929">
        <v>87</v>
      </c>
      <c r="G3929">
        <v>575</v>
      </c>
      <c r="H3929">
        <v>516</v>
      </c>
      <c r="I3929">
        <v>242</v>
      </c>
      <c r="J3929" s="4">
        <f t="shared" si="552"/>
        <v>107.80642917588284</v>
      </c>
      <c r="K3929" s="4">
        <f t="shared" si="553"/>
        <v>43.681396263341895</v>
      </c>
      <c r="L3929" s="5">
        <f t="shared" si="549"/>
        <v>57.19357082411716</v>
      </c>
      <c r="M3929" s="5">
        <f t="shared" si="550"/>
        <v>9.6813962633418953</v>
      </c>
      <c r="N3929" s="6">
        <f t="shared" si="551"/>
        <v>408.5067162388998</v>
      </c>
      <c r="O3929" s="6">
        <f t="shared" si="554"/>
        <v>221.31354627916005</v>
      </c>
      <c r="P3929" s="6">
        <f>FORECAST(J3929,Inputs!$B$10:$B$18,Inputs!$A$10:$A$18)</f>
        <v>31.553763233110026</v>
      </c>
      <c r="Q3929" s="6">
        <f>IF(Inputs!$D$10="Yes",IF('Hourly Calcs'!P3929&gt;'Hourly Calcs'!K3929,'Hourly Calcs'!O3929,N3929+O3929),N3929+O3929)</f>
        <v>629.82026251805985</v>
      </c>
      <c r="R3929" s="12">
        <f t="shared" si="555"/>
        <v>2992.9058874858201</v>
      </c>
      <c r="S3929" s="1">
        <f>IF(AND(A3929&gt;=5,A3929&lt;=9),INDEX(Demand!$C$3:$C$26,C3929),INDEX(Demand!$B$3:$B$26,C3929))</f>
        <v>350</v>
      </c>
      <c r="T3929" s="7">
        <f t="shared" si="556"/>
        <v>350</v>
      </c>
      <c r="U3929" s="7">
        <f t="shared" si="557"/>
        <v>2642.9058874858201</v>
      </c>
    </row>
    <row r="3930" spans="1:21" x14ac:dyDescent="0.2">
      <c r="A3930" s="1">
        <v>6</v>
      </c>
      <c r="B3930" s="1">
        <v>13</v>
      </c>
      <c r="C3930" s="1">
        <v>10</v>
      </c>
      <c r="D3930">
        <v>14</v>
      </c>
      <c r="E3930">
        <v>10.199999999999999</v>
      </c>
      <c r="F3930">
        <v>78</v>
      </c>
      <c r="G3930">
        <v>722</v>
      </c>
      <c r="H3930">
        <v>709</v>
      </c>
      <c r="I3930">
        <v>183</v>
      </c>
      <c r="J3930" s="4">
        <f t="shared" si="552"/>
        <v>124.04431921975277</v>
      </c>
      <c r="K3930" s="4">
        <f t="shared" si="553"/>
        <v>52.212568524274729</v>
      </c>
      <c r="L3930" s="5">
        <f t="shared" si="549"/>
        <v>40.955680780247235</v>
      </c>
      <c r="M3930" s="5">
        <f t="shared" si="550"/>
        <v>18.212568524274729</v>
      </c>
      <c r="N3930" s="6">
        <f t="shared" si="551"/>
        <v>647.98655923643037</v>
      </c>
      <c r="O3930" s="6">
        <f t="shared" si="554"/>
        <v>167.35693788878632</v>
      </c>
      <c r="P3930" s="6">
        <f>FORECAST(J3930,Inputs!$B$10:$B$18,Inputs!$A$10:$A$18)</f>
        <v>31.704114066849559</v>
      </c>
      <c r="Q3930" s="6">
        <f>IF(Inputs!$D$10="Yes",IF('Hourly Calcs'!P3930&gt;'Hourly Calcs'!K3930,'Hourly Calcs'!O3930,N3930+O3930),N3930+O3930)</f>
        <v>815.34349712521669</v>
      </c>
      <c r="R3930" s="12">
        <f t="shared" si="555"/>
        <v>3874.5122983390297</v>
      </c>
      <c r="S3930" s="1">
        <f>IF(AND(A3930&gt;=5,A3930&lt;=9),INDEX(Demand!$C$3:$C$26,C3930),INDEX(Demand!$B$3:$B$26,C3930))</f>
        <v>600</v>
      </c>
      <c r="T3930" s="7">
        <f t="shared" si="556"/>
        <v>600</v>
      </c>
      <c r="U3930" s="7">
        <f t="shared" si="557"/>
        <v>3274.5122983390297</v>
      </c>
    </row>
    <row r="3931" spans="1:21" x14ac:dyDescent="0.2">
      <c r="A3931" s="1">
        <v>6</v>
      </c>
      <c r="B3931" s="1">
        <v>13</v>
      </c>
      <c r="C3931" s="1">
        <v>11</v>
      </c>
      <c r="D3931">
        <v>13.7</v>
      </c>
      <c r="E3931">
        <v>10.5</v>
      </c>
      <c r="F3931">
        <v>81</v>
      </c>
      <c r="G3931">
        <v>827</v>
      </c>
      <c r="H3931">
        <v>774</v>
      </c>
      <c r="I3931">
        <v>174</v>
      </c>
      <c r="J3931" s="4">
        <f t="shared" si="552"/>
        <v>145.45131534670315</v>
      </c>
      <c r="K3931" s="4">
        <f t="shared" si="553"/>
        <v>58.974466246678915</v>
      </c>
      <c r="L3931" s="5">
        <f t="shared" si="549"/>
        <v>19.548684653296846</v>
      </c>
      <c r="M3931" s="5">
        <f t="shared" si="550"/>
        <v>24.974466246678915</v>
      </c>
      <c r="N3931" s="6">
        <f t="shared" si="551"/>
        <v>760.0982529103527</v>
      </c>
      <c r="O3931" s="6">
        <f t="shared" si="554"/>
        <v>159.12626881228863</v>
      </c>
      <c r="P3931" s="6">
        <f>FORECAST(J3931,Inputs!$B$10:$B$18,Inputs!$A$10:$A$18)</f>
        <v>31.902326993950954</v>
      </c>
      <c r="Q3931" s="6">
        <f>IF(Inputs!$D$10="Yes",IF('Hourly Calcs'!P3931&gt;'Hourly Calcs'!K3931,'Hourly Calcs'!O3931,N3931+O3931),N3931+O3931)</f>
        <v>919.22452172264138</v>
      </c>
      <c r="R3931" s="12">
        <f t="shared" si="555"/>
        <v>4368.1549272259917</v>
      </c>
      <c r="S3931" s="1">
        <f>IF(AND(A3931&gt;=5,A3931&lt;=9),INDEX(Demand!$C$3:$C$26,C3931),INDEX(Demand!$B$3:$B$26,C3931))</f>
        <v>600</v>
      </c>
      <c r="T3931" s="7">
        <f t="shared" si="556"/>
        <v>600</v>
      </c>
      <c r="U3931" s="7">
        <f t="shared" si="557"/>
        <v>3768.1549272259917</v>
      </c>
    </row>
    <row r="3932" spans="1:21" x14ac:dyDescent="0.2">
      <c r="A3932" s="1">
        <v>6</v>
      </c>
      <c r="B3932" s="1">
        <v>13</v>
      </c>
      <c r="C3932" s="1">
        <v>12</v>
      </c>
      <c r="D3932">
        <v>14.5</v>
      </c>
      <c r="E3932">
        <v>9.5</v>
      </c>
      <c r="F3932">
        <v>72</v>
      </c>
      <c r="G3932">
        <v>889</v>
      </c>
      <c r="H3932">
        <v>799</v>
      </c>
      <c r="I3932">
        <v>178</v>
      </c>
      <c r="J3932" s="4">
        <f t="shared" si="552"/>
        <v>172.94058634407469</v>
      </c>
      <c r="K3932" s="4">
        <f t="shared" si="553"/>
        <v>62.380536822780947</v>
      </c>
      <c r="L3932" s="5">
        <f t="shared" si="549"/>
        <v>7.9405863440746884</v>
      </c>
      <c r="M3932" s="5">
        <f t="shared" si="550"/>
        <v>28.380536822780947</v>
      </c>
      <c r="N3932" s="6">
        <f t="shared" si="551"/>
        <v>792.06475565244978</v>
      </c>
      <c r="O3932" s="6">
        <f t="shared" si="554"/>
        <v>162.7843439573987</v>
      </c>
      <c r="P3932" s="6">
        <f>FORECAST(J3932,Inputs!$B$10:$B$18,Inputs!$A$10:$A$18)</f>
        <v>32.156857280963649</v>
      </c>
      <c r="Q3932" s="6">
        <f>IF(Inputs!$D$10="Yes",IF('Hourly Calcs'!P3932&gt;'Hourly Calcs'!K3932,'Hourly Calcs'!O3932,N3932+O3932),N3932+O3932)</f>
        <v>954.84909960984851</v>
      </c>
      <c r="R3932" s="12">
        <f t="shared" si="555"/>
        <v>4537.4429213459998</v>
      </c>
      <c r="S3932" s="1">
        <f>IF(AND(A3932&gt;=5,A3932&lt;=9),INDEX(Demand!$C$3:$C$26,C3932),INDEX(Demand!$B$3:$B$26,C3932))</f>
        <v>600</v>
      </c>
      <c r="T3932" s="7">
        <f t="shared" si="556"/>
        <v>600</v>
      </c>
      <c r="U3932" s="7">
        <f t="shared" si="557"/>
        <v>3937.4429213459998</v>
      </c>
    </row>
    <row r="3933" spans="1:21" x14ac:dyDescent="0.2">
      <c r="A3933" s="1">
        <v>6</v>
      </c>
      <c r="B3933" s="1">
        <v>13</v>
      </c>
      <c r="C3933" s="1">
        <v>13</v>
      </c>
      <c r="D3933">
        <v>15.2</v>
      </c>
      <c r="E3933">
        <v>8.9</v>
      </c>
      <c r="F3933">
        <v>66</v>
      </c>
      <c r="G3933">
        <v>896</v>
      </c>
      <c r="H3933">
        <v>798</v>
      </c>
      <c r="I3933">
        <v>181</v>
      </c>
      <c r="J3933" s="4">
        <f t="shared" si="552"/>
        <v>202.16563822639276</v>
      </c>
      <c r="K3933" s="4">
        <f t="shared" si="553"/>
        <v>61.119831216381584</v>
      </c>
      <c r="L3933" s="5">
        <f t="shared" si="549"/>
        <v>37.165638226392758</v>
      </c>
      <c r="M3933" s="5">
        <f t="shared" si="550"/>
        <v>27.119831216381584</v>
      </c>
      <c r="N3933" s="6">
        <f t="shared" si="551"/>
        <v>751.04185689267615</v>
      </c>
      <c r="O3933" s="6">
        <f t="shared" si="554"/>
        <v>165.52790031623127</v>
      </c>
      <c r="P3933" s="6">
        <f>FORECAST(J3933,Inputs!$B$10:$B$18,Inputs!$A$10:$A$18)</f>
        <v>32.42745961320734</v>
      </c>
      <c r="Q3933" s="6">
        <f>IF(Inputs!$D$10="Yes",IF('Hourly Calcs'!P3933&gt;'Hourly Calcs'!K3933,'Hourly Calcs'!O3933,N3933+O3933),N3933+O3933)</f>
        <v>916.56975720890739</v>
      </c>
      <c r="R3933" s="12">
        <f t="shared" si="555"/>
        <v>4355.5394862567273</v>
      </c>
      <c r="S3933" s="1">
        <f>IF(AND(A3933&gt;=5,A3933&lt;=9),INDEX(Demand!$C$3:$C$26,C3933),INDEX(Demand!$B$3:$B$26,C3933))</f>
        <v>600</v>
      </c>
      <c r="T3933" s="7">
        <f t="shared" si="556"/>
        <v>600</v>
      </c>
      <c r="U3933" s="7">
        <f t="shared" si="557"/>
        <v>3755.5394862567273</v>
      </c>
    </row>
    <row r="3934" spans="1:21" x14ac:dyDescent="0.2">
      <c r="A3934" s="1">
        <v>6</v>
      </c>
      <c r="B3934" s="1">
        <v>13</v>
      </c>
      <c r="C3934" s="1">
        <v>14</v>
      </c>
      <c r="D3934">
        <v>14.8</v>
      </c>
      <c r="E3934">
        <v>8.1</v>
      </c>
      <c r="F3934">
        <v>64</v>
      </c>
      <c r="G3934">
        <v>680</v>
      </c>
      <c r="H3934">
        <v>334</v>
      </c>
      <c r="I3934">
        <v>393</v>
      </c>
      <c r="J3934" s="4">
        <f t="shared" si="552"/>
        <v>226.58253534904608</v>
      </c>
      <c r="K3934" s="4">
        <f t="shared" si="553"/>
        <v>55.73151840966797</v>
      </c>
      <c r="L3934" s="5">
        <f t="shared" si="549"/>
        <v>61.582535349046083</v>
      </c>
      <c r="M3934" s="5">
        <f t="shared" si="550"/>
        <v>21.73151840966797</v>
      </c>
      <c r="N3934" s="6">
        <f t="shared" si="551"/>
        <v>278.87849046078179</v>
      </c>
      <c r="O3934" s="6">
        <f t="shared" si="554"/>
        <v>359.40588300706565</v>
      </c>
      <c r="P3934" s="6">
        <f>FORECAST(J3934,Inputs!$B$10:$B$18,Inputs!$A$10:$A$18)</f>
        <v>32.653541993972645</v>
      </c>
      <c r="Q3934" s="6">
        <f>IF(Inputs!$D$10="Yes",IF('Hourly Calcs'!P3934&gt;'Hourly Calcs'!K3934,'Hourly Calcs'!O3934,N3934+O3934),N3934+O3934)</f>
        <v>638.28437346784744</v>
      </c>
      <c r="R3934" s="12">
        <f t="shared" si="555"/>
        <v>3033.1273427192109</v>
      </c>
      <c r="S3934" s="1">
        <f>IF(AND(A3934&gt;=5,A3934&lt;=9),INDEX(Demand!$C$3:$C$26,C3934),INDEX(Demand!$B$3:$B$26,C3934))</f>
        <v>600</v>
      </c>
      <c r="T3934" s="7">
        <f t="shared" si="556"/>
        <v>600</v>
      </c>
      <c r="U3934" s="7">
        <f t="shared" si="557"/>
        <v>2433.1273427192109</v>
      </c>
    </row>
    <row r="3935" spans="1:21" x14ac:dyDescent="0.2">
      <c r="A3935" s="1">
        <v>6</v>
      </c>
      <c r="B3935" s="1">
        <v>13</v>
      </c>
      <c r="C3935" s="1">
        <v>15</v>
      </c>
      <c r="D3935">
        <v>15.1</v>
      </c>
      <c r="E3935">
        <v>7.6</v>
      </c>
      <c r="F3935">
        <v>61</v>
      </c>
      <c r="G3935">
        <v>732</v>
      </c>
      <c r="H3935">
        <v>611</v>
      </c>
      <c r="I3935">
        <v>251</v>
      </c>
      <c r="J3935" s="4">
        <f t="shared" si="552"/>
        <v>245.00954902324685</v>
      </c>
      <c r="K3935" s="4">
        <f t="shared" si="553"/>
        <v>47.879641791912896</v>
      </c>
      <c r="L3935" s="5">
        <f t="shared" si="549"/>
        <v>80.009549023246848</v>
      </c>
      <c r="M3935" s="5">
        <f t="shared" si="550"/>
        <v>13.879641791912896</v>
      </c>
      <c r="N3935" s="6">
        <f t="shared" si="551"/>
        <v>415.47552893259342</v>
      </c>
      <c r="O3935" s="6">
        <f t="shared" si="554"/>
        <v>229.54421535565771</v>
      </c>
      <c r="P3935" s="6">
        <f>FORECAST(J3935,Inputs!$B$10:$B$18,Inputs!$A$10:$A$18)</f>
        <v>32.824162490955985</v>
      </c>
      <c r="Q3935" s="6">
        <f>IF(Inputs!$D$10="Yes",IF('Hourly Calcs'!P3935&gt;'Hourly Calcs'!K3935,'Hourly Calcs'!O3935,N3935+O3935),N3935+O3935)</f>
        <v>645.0197442882511</v>
      </c>
      <c r="R3935" s="12">
        <f t="shared" si="555"/>
        <v>3065.133824857769</v>
      </c>
      <c r="S3935" s="1">
        <f>IF(AND(A3935&gt;=5,A3935&lt;=9),INDEX(Demand!$C$3:$C$26,C3935),INDEX(Demand!$B$3:$B$26,C3935))</f>
        <v>600</v>
      </c>
      <c r="T3935" s="7">
        <f t="shared" si="556"/>
        <v>600</v>
      </c>
      <c r="U3935" s="7">
        <f t="shared" si="557"/>
        <v>2465.133824857769</v>
      </c>
    </row>
    <row r="3936" spans="1:21" x14ac:dyDescent="0.2">
      <c r="A3936" s="1">
        <v>6</v>
      </c>
      <c r="B3936" s="1">
        <v>13</v>
      </c>
      <c r="C3936" s="1">
        <v>16</v>
      </c>
      <c r="D3936">
        <v>15.5</v>
      </c>
      <c r="E3936">
        <v>7.9</v>
      </c>
      <c r="F3936">
        <v>61</v>
      </c>
      <c r="G3936">
        <v>616</v>
      </c>
      <c r="H3936">
        <v>668</v>
      </c>
      <c r="I3936">
        <v>162</v>
      </c>
      <c r="J3936" s="4">
        <f t="shared" si="552"/>
        <v>259.39045664515572</v>
      </c>
      <c r="K3936" s="4">
        <f t="shared" si="553"/>
        <v>38.858881907294432</v>
      </c>
      <c r="L3936" s="5">
        <f t="shared" si="549"/>
        <v>0</v>
      </c>
      <c r="M3936" s="5">
        <f t="shared" si="550"/>
        <v>4.8588819072944318</v>
      </c>
      <c r="N3936" s="6">
        <f t="shared" si="551"/>
        <v>325.18747743029024</v>
      </c>
      <c r="O3936" s="6">
        <f t="shared" si="554"/>
        <v>148.15204337695837</v>
      </c>
      <c r="P3936" s="6">
        <f>FORECAST(J3936,Inputs!$B$10:$B$18,Inputs!$A$10:$A$18)</f>
        <v>32.957319043010699</v>
      </c>
      <c r="Q3936" s="6">
        <f>IF(Inputs!$D$10="Yes",IF('Hourly Calcs'!P3936&gt;'Hourly Calcs'!K3936,'Hourly Calcs'!O3936,N3936+O3936),N3936+O3936)</f>
        <v>473.33952080724862</v>
      </c>
      <c r="R3936" s="12">
        <f t="shared" si="555"/>
        <v>2249.3094028760452</v>
      </c>
      <c r="S3936" s="1">
        <f>IF(AND(A3936&gt;=5,A3936&lt;=9),INDEX(Demand!$C$3:$C$26,C3936),INDEX(Demand!$B$3:$B$26,C3936))</f>
        <v>900</v>
      </c>
      <c r="T3936" s="7">
        <f t="shared" si="556"/>
        <v>900</v>
      </c>
      <c r="U3936" s="7">
        <f t="shared" si="557"/>
        <v>1349.3094028760452</v>
      </c>
    </row>
    <row r="3937" spans="1:21" x14ac:dyDescent="0.2">
      <c r="A3937" s="1">
        <v>6</v>
      </c>
      <c r="B3937" s="1">
        <v>13</v>
      </c>
      <c r="C3937" s="1">
        <v>17</v>
      </c>
      <c r="D3937">
        <v>15.1</v>
      </c>
      <c r="E3937">
        <v>7.5</v>
      </c>
      <c r="F3937">
        <v>60</v>
      </c>
      <c r="G3937">
        <v>441</v>
      </c>
      <c r="H3937">
        <v>459</v>
      </c>
      <c r="I3937">
        <v>189</v>
      </c>
      <c r="J3937" s="4">
        <f t="shared" si="552"/>
        <v>271.53852197299864</v>
      </c>
      <c r="K3937" s="4">
        <f t="shared" si="553"/>
        <v>29.421443213521215</v>
      </c>
      <c r="L3937" s="5">
        <f t="shared" si="549"/>
        <v>0</v>
      </c>
      <c r="M3937" s="5">
        <f t="shared" si="550"/>
        <v>4.5785567864787851</v>
      </c>
      <c r="N3937" s="6">
        <f t="shared" si="551"/>
        <v>123.28627281896118</v>
      </c>
      <c r="O3937" s="6">
        <f t="shared" si="554"/>
        <v>172.84405060645145</v>
      </c>
      <c r="P3937" s="6">
        <f>FORECAST(J3937,Inputs!$B$10:$B$18,Inputs!$A$10:$A$18)</f>
        <v>33.069801129379613</v>
      </c>
      <c r="Q3937" s="6">
        <f>IF(Inputs!$D$10="Yes",IF('Hourly Calcs'!P3937&gt;'Hourly Calcs'!K3937,'Hourly Calcs'!O3937,N3937+O3937),N3937+O3937)</f>
        <v>172.84405060645145</v>
      </c>
      <c r="R3937" s="12">
        <f t="shared" si="555"/>
        <v>821.3549284818572</v>
      </c>
      <c r="S3937" s="1">
        <f>IF(AND(A3937&gt;=5,A3937&lt;=9),INDEX(Demand!$C$3:$C$26,C3937),INDEX(Demand!$B$3:$B$26,C3937))</f>
        <v>900</v>
      </c>
      <c r="T3937" s="7">
        <f t="shared" si="556"/>
        <v>821.3549284818572</v>
      </c>
      <c r="U3937" s="7">
        <f t="shared" si="557"/>
        <v>0</v>
      </c>
    </row>
    <row r="3938" spans="1:21" x14ac:dyDescent="0.2">
      <c r="A3938" s="1">
        <v>6</v>
      </c>
      <c r="B3938" s="1">
        <v>13</v>
      </c>
      <c r="C3938" s="1">
        <v>18</v>
      </c>
      <c r="D3938">
        <v>14.3</v>
      </c>
      <c r="E3938">
        <v>8.6</v>
      </c>
      <c r="F3938">
        <v>69</v>
      </c>
      <c r="G3938">
        <v>269</v>
      </c>
      <c r="H3938">
        <v>292</v>
      </c>
      <c r="I3938">
        <v>153</v>
      </c>
      <c r="J3938" s="4">
        <f t="shared" si="552"/>
        <v>282.63864246469905</v>
      </c>
      <c r="K3938" s="4">
        <f t="shared" si="553"/>
        <v>20.033450216889108</v>
      </c>
      <c r="L3938" s="5">
        <f t="shared" si="549"/>
        <v>0</v>
      </c>
      <c r="M3938" s="5">
        <f t="shared" si="550"/>
        <v>13.966549783110892</v>
      </c>
      <c r="N3938" s="6">
        <f t="shared" si="551"/>
        <v>11.765332315563342</v>
      </c>
      <c r="O3938" s="6">
        <f t="shared" si="554"/>
        <v>139.92137430046068</v>
      </c>
      <c r="P3938" s="6">
        <f>FORECAST(J3938,Inputs!$B$10:$B$18,Inputs!$A$10:$A$18)</f>
        <v>33.172580022821286</v>
      </c>
      <c r="Q3938" s="6">
        <f>IF(Inputs!$D$10="Yes",IF('Hourly Calcs'!P3938&gt;'Hourly Calcs'!K3938,'Hourly Calcs'!O3938,N3938+O3938),N3938+O3938)</f>
        <v>139.92137430046068</v>
      </c>
      <c r="R3938" s="12">
        <f t="shared" si="555"/>
        <v>664.90637067578916</v>
      </c>
      <c r="S3938" s="1">
        <f>IF(AND(A3938&gt;=5,A3938&lt;=9),INDEX(Demand!$C$3:$C$26,C3938),INDEX(Demand!$B$3:$B$26,C3938))</f>
        <v>900</v>
      </c>
      <c r="T3938" s="7">
        <f t="shared" si="556"/>
        <v>664.90637067578916</v>
      </c>
      <c r="U3938" s="7">
        <f t="shared" si="557"/>
        <v>0</v>
      </c>
    </row>
    <row r="3939" spans="1:21" x14ac:dyDescent="0.2">
      <c r="A3939" s="1">
        <v>6</v>
      </c>
      <c r="B3939" s="1">
        <v>13</v>
      </c>
      <c r="C3939" s="1">
        <v>19</v>
      </c>
      <c r="D3939">
        <v>13.5</v>
      </c>
      <c r="E3939">
        <v>9.4</v>
      </c>
      <c r="F3939">
        <v>76</v>
      </c>
      <c r="G3939">
        <v>117</v>
      </c>
      <c r="H3939">
        <v>88</v>
      </c>
      <c r="I3939">
        <v>95</v>
      </c>
      <c r="J3939" s="4">
        <f t="shared" si="552"/>
        <v>293.46218781489165</v>
      </c>
      <c r="K3939" s="4">
        <f t="shared" si="553"/>
        <v>11.058941748596894</v>
      </c>
      <c r="L3939" s="5">
        <f t="shared" ref="L3939:L4002" si="558">IF(ABS($B$5-J3939)&gt;90,0,ABS($B$5-J3939))</f>
        <v>0</v>
      </c>
      <c r="M3939" s="5">
        <f t="shared" ref="M3939:M4002" si="559">IF(K3939&gt;0,ABS($B$4-K3939),0)</f>
        <v>22.941058251403106</v>
      </c>
      <c r="N3939" s="6">
        <f t="shared" si="551"/>
        <v>0</v>
      </c>
      <c r="O3939" s="6">
        <f t="shared" si="554"/>
        <v>86.879284696364479</v>
      </c>
      <c r="P3939" s="6">
        <f>FORECAST(J3939,Inputs!$B$10:$B$18,Inputs!$A$10:$A$18)</f>
        <v>33.272798035323071</v>
      </c>
      <c r="Q3939" s="6">
        <f>IF(Inputs!$D$10="Yes",IF('Hourly Calcs'!P3939&gt;'Hourly Calcs'!K3939,'Hourly Calcs'!O3939,N3939+O3939),N3939+O3939)</f>
        <v>86.879284696364479</v>
      </c>
      <c r="R3939" s="12">
        <f t="shared" si="555"/>
        <v>412.85036087712399</v>
      </c>
      <c r="S3939" s="1">
        <f>IF(AND(A3939&gt;=5,A3939&lt;=9),INDEX(Demand!$C$3:$C$26,C3939),INDEX(Demand!$B$3:$B$26,C3939))</f>
        <v>900</v>
      </c>
      <c r="T3939" s="7">
        <f t="shared" si="556"/>
        <v>412.85036087712399</v>
      </c>
      <c r="U3939" s="7">
        <f t="shared" si="557"/>
        <v>0</v>
      </c>
    </row>
    <row r="3940" spans="1:21" x14ac:dyDescent="0.2">
      <c r="A3940" s="1">
        <v>6</v>
      </c>
      <c r="B3940" s="1">
        <v>13</v>
      </c>
      <c r="C3940" s="1">
        <v>20</v>
      </c>
      <c r="D3940">
        <v>12.4</v>
      </c>
      <c r="E3940">
        <v>9.5</v>
      </c>
      <c r="F3940">
        <v>82</v>
      </c>
      <c r="G3940">
        <v>21</v>
      </c>
      <c r="H3940">
        <v>0</v>
      </c>
      <c r="I3940">
        <v>21</v>
      </c>
      <c r="J3940" s="4">
        <f t="shared" si="552"/>
        <v>304.54902255071443</v>
      </c>
      <c r="K3940" s="4">
        <f t="shared" si="553"/>
        <v>2.9310623473377433</v>
      </c>
      <c r="L3940" s="5">
        <f t="shared" si="558"/>
        <v>0</v>
      </c>
      <c r="M3940" s="5">
        <f t="shared" si="559"/>
        <v>31.068937652662257</v>
      </c>
      <c r="N3940" s="6">
        <f t="shared" si="551"/>
        <v>0</v>
      </c>
      <c r="O3940" s="6">
        <f t="shared" si="554"/>
        <v>19.204894511827938</v>
      </c>
      <c r="P3940" s="6">
        <f>FORECAST(J3940,Inputs!$B$10:$B$18,Inputs!$A$10:$A$18)</f>
        <v>33.375453912506615</v>
      </c>
      <c r="Q3940" s="6">
        <f>IF(Inputs!$D$10="Yes",IF('Hourly Calcs'!P3940&gt;'Hourly Calcs'!K3940,'Hourly Calcs'!O3940,N3940+O3940),N3940+O3940)</f>
        <v>19.204894511827938</v>
      </c>
      <c r="R3940" s="12">
        <f t="shared" si="555"/>
        <v>91.261658720206356</v>
      </c>
      <c r="S3940" s="1">
        <f>IF(AND(A3940&gt;=5,A3940&lt;=9),INDEX(Demand!$C$3:$C$26,C3940),INDEX(Demand!$B$3:$B$26,C3940))</f>
        <v>800</v>
      </c>
      <c r="T3940" s="7">
        <f t="shared" si="556"/>
        <v>91.261658720206356</v>
      </c>
      <c r="U3940" s="7">
        <f t="shared" si="557"/>
        <v>0</v>
      </c>
    </row>
    <row r="3941" spans="1:21" x14ac:dyDescent="0.2">
      <c r="A3941" s="1">
        <v>6</v>
      </c>
      <c r="B3941" s="1">
        <v>13</v>
      </c>
      <c r="C3941" s="1">
        <v>21</v>
      </c>
      <c r="D3941">
        <v>12.4</v>
      </c>
      <c r="E3941">
        <v>9.3000000000000007</v>
      </c>
      <c r="F3941">
        <v>81</v>
      </c>
      <c r="G3941">
        <v>0</v>
      </c>
      <c r="H3941">
        <v>0</v>
      </c>
      <c r="I3941">
        <v>0</v>
      </c>
      <c r="J3941" s="4">
        <f t="shared" si="552"/>
        <v>316.28678202740156</v>
      </c>
      <c r="K3941" s="4">
        <f t="shared" si="553"/>
        <v>-4.4603630909899152</v>
      </c>
      <c r="L3941" s="5">
        <f t="shared" si="558"/>
        <v>0</v>
      </c>
      <c r="M3941" s="5">
        <f t="shared" si="559"/>
        <v>0</v>
      </c>
      <c r="N3941" s="6">
        <f t="shared" si="551"/>
        <v>0</v>
      </c>
      <c r="O3941" s="6">
        <f t="shared" si="554"/>
        <v>0</v>
      </c>
      <c r="P3941" s="6">
        <f>FORECAST(J3941,Inputs!$B$10:$B$18,Inputs!$A$10:$A$18)</f>
        <v>33.484136870624084</v>
      </c>
      <c r="Q3941" s="6">
        <f>IF(Inputs!$D$10="Yes",IF('Hourly Calcs'!P3941&gt;'Hourly Calcs'!K3941,'Hourly Calcs'!O3941,N3941+O3941),N3941+O3941)</f>
        <v>0</v>
      </c>
      <c r="R3941" s="12">
        <f t="shared" si="555"/>
        <v>0</v>
      </c>
      <c r="S3941" s="1">
        <f>IF(AND(A3941&gt;=5,A3941&lt;=9),INDEX(Demand!$C$3:$C$26,C3941),INDEX(Demand!$B$3:$B$26,C3941))</f>
        <v>700</v>
      </c>
      <c r="T3941" s="7">
        <f t="shared" si="556"/>
        <v>0</v>
      </c>
      <c r="U3941" s="7">
        <f t="shared" si="557"/>
        <v>0</v>
      </c>
    </row>
    <row r="3942" spans="1:21" x14ac:dyDescent="0.2">
      <c r="A3942" s="1">
        <v>6</v>
      </c>
      <c r="B3942" s="1">
        <v>13</v>
      </c>
      <c r="C3942" s="1">
        <v>22</v>
      </c>
      <c r="D3942">
        <v>13.3</v>
      </c>
      <c r="E3942">
        <v>9.4</v>
      </c>
      <c r="F3942">
        <v>77</v>
      </c>
      <c r="G3942">
        <v>0</v>
      </c>
      <c r="H3942">
        <v>0</v>
      </c>
      <c r="I3942">
        <v>0</v>
      </c>
      <c r="J3942" s="4">
        <f t="shared" si="552"/>
        <v>328.90708172786094</v>
      </c>
      <c r="K3942" s="4">
        <f t="shared" si="553"/>
        <v>-10.264494446885863</v>
      </c>
      <c r="L3942" s="5">
        <f t="shared" si="558"/>
        <v>0</v>
      </c>
      <c r="M3942" s="5">
        <f t="shared" si="559"/>
        <v>0</v>
      </c>
      <c r="N3942" s="6">
        <f t="shared" si="551"/>
        <v>0</v>
      </c>
      <c r="O3942" s="6">
        <f t="shared" si="554"/>
        <v>0</v>
      </c>
      <c r="P3942" s="6">
        <f>FORECAST(J3942,Inputs!$B$10:$B$18,Inputs!$A$10:$A$18)</f>
        <v>33.600991497480194</v>
      </c>
      <c r="Q3942" s="6">
        <f>IF(Inputs!$D$10="Yes",IF('Hourly Calcs'!P3942&gt;'Hourly Calcs'!K3942,'Hourly Calcs'!O3942,N3942+O3942),N3942+O3942)</f>
        <v>0</v>
      </c>
      <c r="R3942" s="12">
        <f t="shared" si="555"/>
        <v>0</v>
      </c>
      <c r="S3942" s="1">
        <f>IF(AND(A3942&gt;=5,A3942&lt;=9),INDEX(Demand!$C$3:$C$26,C3942),INDEX(Demand!$B$3:$B$26,C3942))</f>
        <v>600</v>
      </c>
      <c r="T3942" s="7">
        <f t="shared" si="556"/>
        <v>0</v>
      </c>
      <c r="U3942" s="7">
        <f t="shared" si="557"/>
        <v>0</v>
      </c>
    </row>
    <row r="3943" spans="1:21" x14ac:dyDescent="0.2">
      <c r="A3943" s="1">
        <v>6</v>
      </c>
      <c r="B3943" s="1">
        <v>13</v>
      </c>
      <c r="C3943" s="1">
        <v>23</v>
      </c>
      <c r="D3943">
        <v>13.2</v>
      </c>
      <c r="E3943">
        <v>9.9</v>
      </c>
      <c r="F3943">
        <v>80</v>
      </c>
      <c r="G3943">
        <v>0</v>
      </c>
      <c r="H3943">
        <v>0</v>
      </c>
      <c r="I3943">
        <v>0</v>
      </c>
      <c r="J3943" s="4">
        <f t="shared" si="552"/>
        <v>342.42462586733836</v>
      </c>
      <c r="K3943" s="4">
        <f t="shared" si="553"/>
        <v>-14.184486361168553</v>
      </c>
      <c r="L3943" s="5">
        <f t="shared" si="558"/>
        <v>0</v>
      </c>
      <c r="M3943" s="5">
        <f t="shared" si="559"/>
        <v>0</v>
      </c>
      <c r="N3943" s="6">
        <f t="shared" si="551"/>
        <v>0</v>
      </c>
      <c r="O3943" s="6">
        <f t="shared" si="554"/>
        <v>0</v>
      </c>
      <c r="P3943" s="6">
        <f>FORECAST(J3943,Inputs!$B$10:$B$18,Inputs!$A$10:$A$18)</f>
        <v>33.72615394321609</v>
      </c>
      <c r="Q3943" s="6">
        <f>IF(Inputs!$D$10="Yes",IF('Hourly Calcs'!P3943&gt;'Hourly Calcs'!K3943,'Hourly Calcs'!O3943,N3943+O3943),N3943+O3943)</f>
        <v>0</v>
      </c>
      <c r="R3943" s="12">
        <f t="shared" si="555"/>
        <v>0</v>
      </c>
      <c r="S3943" s="1">
        <f>IF(AND(A3943&gt;=5,A3943&lt;=9),INDEX(Demand!$C$3:$C$26,C3943),INDEX(Demand!$B$3:$B$26,C3943))</f>
        <v>500</v>
      </c>
      <c r="T3943" s="7">
        <f t="shared" si="556"/>
        <v>0</v>
      </c>
      <c r="U3943" s="7">
        <f t="shared" si="557"/>
        <v>0</v>
      </c>
    </row>
    <row r="3944" spans="1:21" x14ac:dyDescent="0.2">
      <c r="A3944" s="1">
        <v>6</v>
      </c>
      <c r="B3944" s="1">
        <v>13</v>
      </c>
      <c r="C3944" s="1">
        <v>24</v>
      </c>
      <c r="D3944">
        <v>12.1</v>
      </c>
      <c r="E3944">
        <v>11.5</v>
      </c>
      <c r="F3944">
        <v>96</v>
      </c>
      <c r="G3944">
        <v>0</v>
      </c>
      <c r="H3944">
        <v>0</v>
      </c>
      <c r="I3944">
        <v>0</v>
      </c>
      <c r="J3944" s="4">
        <f t="shared" si="552"/>
        <v>356.5776377418469</v>
      </c>
      <c r="K3944" s="4">
        <f t="shared" si="553"/>
        <v>-15.916135280674524</v>
      </c>
      <c r="L3944" s="5">
        <f t="shared" si="558"/>
        <v>0</v>
      </c>
      <c r="M3944" s="5">
        <f t="shared" si="559"/>
        <v>0</v>
      </c>
      <c r="N3944" s="6">
        <f t="shared" si="551"/>
        <v>0</v>
      </c>
      <c r="O3944" s="6">
        <f t="shared" si="554"/>
        <v>0</v>
      </c>
      <c r="P3944" s="6">
        <f>FORECAST(J3944,Inputs!$B$10:$B$18,Inputs!$A$10:$A$18)</f>
        <v>33.857200349461543</v>
      </c>
      <c r="Q3944" s="6">
        <f>IF(Inputs!$D$10="Yes",IF('Hourly Calcs'!P3944&gt;'Hourly Calcs'!K3944,'Hourly Calcs'!O3944,N3944+O3944),N3944+O3944)</f>
        <v>0</v>
      </c>
      <c r="R3944" s="12">
        <f t="shared" si="555"/>
        <v>0</v>
      </c>
      <c r="S3944" s="1">
        <f>IF(AND(A3944&gt;=5,A3944&lt;=9),INDEX(Demand!$C$3:$C$26,C3944),INDEX(Demand!$B$3:$B$26,C3944))</f>
        <v>400</v>
      </c>
      <c r="T3944" s="7">
        <f t="shared" si="556"/>
        <v>0</v>
      </c>
      <c r="U3944" s="7">
        <f t="shared" si="557"/>
        <v>0</v>
      </c>
    </row>
    <row r="3945" spans="1:21" x14ac:dyDescent="0.2">
      <c r="A3945" s="1">
        <v>6</v>
      </c>
      <c r="B3945" s="1">
        <v>14</v>
      </c>
      <c r="C3945" s="1">
        <v>1</v>
      </c>
      <c r="D3945">
        <v>12</v>
      </c>
      <c r="E3945">
        <v>11.8</v>
      </c>
      <c r="F3945">
        <v>99</v>
      </c>
      <c r="G3945">
        <v>0</v>
      </c>
      <c r="H3945">
        <v>0</v>
      </c>
      <c r="I3945">
        <v>0</v>
      </c>
      <c r="J3945" s="4">
        <f t="shared" si="552"/>
        <v>10.8665105333707</v>
      </c>
      <c r="K3945" s="4">
        <f t="shared" si="553"/>
        <v>-15.296471024331908</v>
      </c>
      <c r="L3945" s="5">
        <f t="shared" si="558"/>
        <v>0</v>
      </c>
      <c r="M3945" s="5">
        <f t="shared" si="559"/>
        <v>0</v>
      </c>
      <c r="N3945" s="6">
        <f t="shared" si="551"/>
        <v>0</v>
      </c>
      <c r="O3945" s="6">
        <f t="shared" si="554"/>
        <v>0</v>
      </c>
      <c r="P3945" s="6">
        <f>FORECAST(J3945,Inputs!$B$10:$B$18,Inputs!$A$10:$A$18)</f>
        <v>30.656171393827506</v>
      </c>
      <c r="Q3945" s="6">
        <f>IF(Inputs!$D$10="Yes",IF('Hourly Calcs'!P3945&gt;'Hourly Calcs'!K3945,'Hourly Calcs'!O3945,N3945+O3945),N3945+O3945)</f>
        <v>0</v>
      </c>
      <c r="R3945" s="12">
        <f t="shared" si="555"/>
        <v>0</v>
      </c>
      <c r="S3945" s="1">
        <f>IF(AND(A3945&gt;=5,A3945&lt;=9),INDEX(Demand!$C$3:$C$26,C3945),INDEX(Demand!$B$3:$B$26,C3945))</f>
        <v>350</v>
      </c>
      <c r="T3945" s="7">
        <f t="shared" si="556"/>
        <v>0</v>
      </c>
      <c r="U3945" s="7">
        <f t="shared" si="557"/>
        <v>0</v>
      </c>
    </row>
    <row r="3946" spans="1:21" x14ac:dyDescent="0.2">
      <c r="A3946" s="1">
        <v>6</v>
      </c>
      <c r="B3946" s="1">
        <v>14</v>
      </c>
      <c r="C3946" s="1">
        <v>2</v>
      </c>
      <c r="D3946">
        <v>12.6</v>
      </c>
      <c r="E3946">
        <v>12.2</v>
      </c>
      <c r="F3946">
        <v>97</v>
      </c>
      <c r="G3946">
        <v>0</v>
      </c>
      <c r="H3946">
        <v>0</v>
      </c>
      <c r="I3946">
        <v>0</v>
      </c>
      <c r="J3946" s="4">
        <f t="shared" si="552"/>
        <v>24.735879011523963</v>
      </c>
      <c r="K3946" s="4">
        <f t="shared" si="553"/>
        <v>-12.385545307969807</v>
      </c>
      <c r="L3946" s="5">
        <f t="shared" si="558"/>
        <v>0</v>
      </c>
      <c r="M3946" s="5">
        <f t="shared" si="559"/>
        <v>0</v>
      </c>
      <c r="N3946" s="6">
        <f t="shared" si="551"/>
        <v>0</v>
      </c>
      <c r="O3946" s="6">
        <f t="shared" si="554"/>
        <v>0</v>
      </c>
      <c r="P3946" s="6">
        <f>FORECAST(J3946,Inputs!$B$10:$B$18,Inputs!$A$10:$A$18)</f>
        <v>30.784591472328923</v>
      </c>
      <c r="Q3946" s="6">
        <f>IF(Inputs!$D$10="Yes",IF('Hourly Calcs'!P3946&gt;'Hourly Calcs'!K3946,'Hourly Calcs'!O3946,N3946+O3946),N3946+O3946)</f>
        <v>0</v>
      </c>
      <c r="R3946" s="12">
        <f t="shared" si="555"/>
        <v>0</v>
      </c>
      <c r="S3946" s="1">
        <f>IF(AND(A3946&gt;=5,A3946&lt;=9),INDEX(Demand!$C$3:$C$26,C3946),INDEX(Demand!$B$3:$B$26,C3946))</f>
        <v>350</v>
      </c>
      <c r="T3946" s="7">
        <f t="shared" si="556"/>
        <v>0</v>
      </c>
      <c r="U3946" s="7">
        <f t="shared" si="557"/>
        <v>0</v>
      </c>
    </row>
    <row r="3947" spans="1:21" x14ac:dyDescent="0.2">
      <c r="A3947" s="1">
        <v>6</v>
      </c>
      <c r="B3947" s="1">
        <v>14</v>
      </c>
      <c r="C3947" s="1">
        <v>3</v>
      </c>
      <c r="D3947">
        <v>12.6</v>
      </c>
      <c r="E3947">
        <v>12.4</v>
      </c>
      <c r="F3947">
        <v>99</v>
      </c>
      <c r="G3947">
        <v>0</v>
      </c>
      <c r="H3947">
        <v>0</v>
      </c>
      <c r="I3947">
        <v>0</v>
      </c>
      <c r="J3947" s="4">
        <f t="shared" si="552"/>
        <v>37.796545063637694</v>
      </c>
      <c r="K3947" s="4">
        <f t="shared" si="553"/>
        <v>-7.438688263698765</v>
      </c>
      <c r="L3947" s="5">
        <f t="shared" si="558"/>
        <v>0</v>
      </c>
      <c r="M3947" s="5">
        <f t="shared" si="559"/>
        <v>0</v>
      </c>
      <c r="N3947" s="6">
        <f t="shared" si="551"/>
        <v>0</v>
      </c>
      <c r="O3947" s="6">
        <f t="shared" si="554"/>
        <v>0</v>
      </c>
      <c r="P3947" s="6">
        <f>FORECAST(J3947,Inputs!$B$10:$B$18,Inputs!$A$10:$A$18)</f>
        <v>30.905523565404049</v>
      </c>
      <c r="Q3947" s="6">
        <f>IF(Inputs!$D$10="Yes",IF('Hourly Calcs'!P3947&gt;'Hourly Calcs'!K3947,'Hourly Calcs'!O3947,N3947+O3947),N3947+O3947)</f>
        <v>0</v>
      </c>
      <c r="R3947" s="12">
        <f t="shared" si="555"/>
        <v>0</v>
      </c>
      <c r="S3947" s="1">
        <f>IF(AND(A3947&gt;=5,A3947&lt;=9),INDEX(Demand!$C$3:$C$26,C3947),INDEX(Demand!$B$3:$B$26,C3947))</f>
        <v>350</v>
      </c>
      <c r="T3947" s="7">
        <f t="shared" si="556"/>
        <v>0</v>
      </c>
      <c r="U3947" s="7">
        <f t="shared" si="557"/>
        <v>0</v>
      </c>
    </row>
    <row r="3948" spans="1:21" x14ac:dyDescent="0.2">
      <c r="A3948" s="1">
        <v>6</v>
      </c>
      <c r="B3948" s="1">
        <v>14</v>
      </c>
      <c r="C3948" s="1">
        <v>4</v>
      </c>
      <c r="D3948">
        <v>12.1</v>
      </c>
      <c r="E3948">
        <v>11.7</v>
      </c>
      <c r="F3948">
        <v>97</v>
      </c>
      <c r="G3948">
        <v>0</v>
      </c>
      <c r="H3948">
        <v>0</v>
      </c>
      <c r="I3948">
        <v>0</v>
      </c>
      <c r="J3948" s="4">
        <f t="shared" si="552"/>
        <v>49.935248004705841</v>
      </c>
      <c r="K3948" s="4">
        <f t="shared" si="553"/>
        <v>-0.54074317224265656</v>
      </c>
      <c r="L3948" s="5">
        <f t="shared" si="558"/>
        <v>0</v>
      </c>
      <c r="M3948" s="5">
        <f t="shared" si="559"/>
        <v>0</v>
      </c>
      <c r="N3948" s="6">
        <f t="shared" si="551"/>
        <v>0</v>
      </c>
      <c r="O3948" s="6">
        <f t="shared" si="554"/>
        <v>0</v>
      </c>
      <c r="P3948" s="6">
        <f>FORECAST(J3948,Inputs!$B$10:$B$18,Inputs!$A$10:$A$18)</f>
        <v>31.017918963006533</v>
      </c>
      <c r="Q3948" s="6">
        <f>IF(Inputs!$D$10="Yes",IF('Hourly Calcs'!P3948&gt;'Hourly Calcs'!K3948,'Hourly Calcs'!O3948,N3948+O3948),N3948+O3948)</f>
        <v>0</v>
      </c>
      <c r="R3948" s="12">
        <f t="shared" si="555"/>
        <v>0</v>
      </c>
      <c r="S3948" s="1">
        <f>IF(AND(A3948&gt;=5,A3948&lt;=9),INDEX(Demand!$C$3:$C$26,C3948),INDEX(Demand!$B$3:$B$26,C3948))</f>
        <v>350</v>
      </c>
      <c r="T3948" s="7">
        <f t="shared" si="556"/>
        <v>0</v>
      </c>
      <c r="U3948" s="7">
        <f t="shared" si="557"/>
        <v>0</v>
      </c>
    </row>
    <row r="3949" spans="1:21" x14ac:dyDescent="0.2">
      <c r="A3949" s="1">
        <v>6</v>
      </c>
      <c r="B3949" s="1">
        <v>14</v>
      </c>
      <c r="C3949" s="1">
        <v>5</v>
      </c>
      <c r="D3949">
        <v>11.8</v>
      </c>
      <c r="E3949">
        <v>11.4</v>
      </c>
      <c r="F3949">
        <v>97</v>
      </c>
      <c r="G3949">
        <v>7</v>
      </c>
      <c r="H3949">
        <v>0</v>
      </c>
      <c r="I3949">
        <v>7</v>
      </c>
      <c r="J3949" s="4">
        <f t="shared" si="552"/>
        <v>61.289645750747198</v>
      </c>
      <c r="K3949" s="4">
        <f t="shared" si="553"/>
        <v>7.0452926025067342</v>
      </c>
      <c r="L3949" s="5">
        <f t="shared" si="558"/>
        <v>0</v>
      </c>
      <c r="M3949" s="5">
        <f t="shared" si="559"/>
        <v>26.954707397493266</v>
      </c>
      <c r="N3949" s="6">
        <f t="shared" si="551"/>
        <v>0</v>
      </c>
      <c r="O3949" s="6">
        <f t="shared" si="554"/>
        <v>6.4016315039426459</v>
      </c>
      <c r="P3949" s="6">
        <f>FORECAST(J3949,Inputs!$B$10:$B$18,Inputs!$A$10:$A$18)</f>
        <v>31.123052275469881</v>
      </c>
      <c r="Q3949" s="6">
        <f>IF(Inputs!$D$10="Yes",IF('Hourly Calcs'!P3949&gt;'Hourly Calcs'!K3949,'Hourly Calcs'!O3949,N3949+O3949),N3949+O3949)</f>
        <v>6.4016315039426459</v>
      </c>
      <c r="R3949" s="12">
        <f t="shared" si="555"/>
        <v>30.420552906735452</v>
      </c>
      <c r="S3949" s="1">
        <f>IF(AND(A3949&gt;=5,A3949&lt;=9),INDEX(Demand!$C$3:$C$26,C3949),INDEX(Demand!$B$3:$B$26,C3949))</f>
        <v>350</v>
      </c>
      <c r="T3949" s="7">
        <f t="shared" si="556"/>
        <v>30.420552906735452</v>
      </c>
      <c r="U3949" s="7">
        <f t="shared" si="557"/>
        <v>0</v>
      </c>
    </row>
    <row r="3950" spans="1:21" x14ac:dyDescent="0.2">
      <c r="A3950" s="1">
        <v>6</v>
      </c>
      <c r="B3950" s="1">
        <v>14</v>
      </c>
      <c r="C3950" s="1">
        <v>6</v>
      </c>
      <c r="D3950">
        <v>11.6</v>
      </c>
      <c r="E3950">
        <v>10.199999999999999</v>
      </c>
      <c r="F3950">
        <v>91</v>
      </c>
      <c r="G3950">
        <v>52</v>
      </c>
      <c r="H3950">
        <v>0</v>
      </c>
      <c r="I3950">
        <v>52</v>
      </c>
      <c r="J3950" s="4">
        <f t="shared" si="552"/>
        <v>72.177606390780028</v>
      </c>
      <c r="K3950" s="4">
        <f t="shared" si="553"/>
        <v>15.690202346694207</v>
      </c>
      <c r="L3950" s="5">
        <f t="shared" si="558"/>
        <v>0</v>
      </c>
      <c r="M3950" s="5">
        <f t="shared" si="559"/>
        <v>18.309797653305793</v>
      </c>
      <c r="N3950" s="6">
        <f t="shared" si="551"/>
        <v>0</v>
      </c>
      <c r="O3950" s="6">
        <f t="shared" si="554"/>
        <v>47.554976886431085</v>
      </c>
      <c r="P3950" s="6">
        <f>FORECAST(J3950,Inputs!$B$10:$B$18,Inputs!$A$10:$A$18)</f>
        <v>31.223866725840555</v>
      </c>
      <c r="Q3950" s="6">
        <f>IF(Inputs!$D$10="Yes",IF('Hourly Calcs'!P3950&gt;'Hourly Calcs'!K3950,'Hourly Calcs'!O3950,N3950+O3950),N3950+O3950)</f>
        <v>47.554976886431085</v>
      </c>
      <c r="R3950" s="12">
        <f t="shared" si="555"/>
        <v>225.9812501643205</v>
      </c>
      <c r="S3950" s="1">
        <f>IF(AND(A3950&gt;=5,A3950&lt;=9),INDEX(Demand!$C$3:$C$26,C3950),INDEX(Demand!$B$3:$B$26,C3950))</f>
        <v>350</v>
      </c>
      <c r="T3950" s="7">
        <f t="shared" si="556"/>
        <v>225.9812501643205</v>
      </c>
      <c r="U3950" s="7">
        <f t="shared" si="557"/>
        <v>0</v>
      </c>
    </row>
    <row r="3951" spans="1:21" x14ac:dyDescent="0.2">
      <c r="A3951" s="1">
        <v>6</v>
      </c>
      <c r="B3951" s="1">
        <v>14</v>
      </c>
      <c r="C3951" s="1">
        <v>7</v>
      </c>
      <c r="D3951">
        <v>11.9</v>
      </c>
      <c r="E3951">
        <v>9.5</v>
      </c>
      <c r="F3951">
        <v>85</v>
      </c>
      <c r="G3951">
        <v>140</v>
      </c>
      <c r="H3951">
        <v>21</v>
      </c>
      <c r="I3951">
        <v>133</v>
      </c>
      <c r="J3951" s="4">
        <f t="shared" si="552"/>
        <v>83.06182515877012</v>
      </c>
      <c r="K3951" s="4">
        <f t="shared" si="553"/>
        <v>24.927186505746448</v>
      </c>
      <c r="L3951" s="5">
        <f t="shared" si="558"/>
        <v>81.93817484122988</v>
      </c>
      <c r="M3951" s="5">
        <f t="shared" si="559"/>
        <v>9.0728134942535519</v>
      </c>
      <c r="N3951" s="6">
        <f t="shared" si="551"/>
        <v>8.8310856847302066</v>
      </c>
      <c r="O3951" s="6">
        <f t="shared" si="554"/>
        <v>121.63099857491027</v>
      </c>
      <c r="P3951" s="6">
        <f>FORECAST(J3951,Inputs!$B$10:$B$18,Inputs!$A$10:$A$18)</f>
        <v>31.324646529247868</v>
      </c>
      <c r="Q3951" s="6">
        <f>IF(Inputs!$D$10="Yes",IF('Hourly Calcs'!P3951&gt;'Hourly Calcs'!K3951,'Hourly Calcs'!O3951,N3951+O3951),N3951+O3951)</f>
        <v>121.63099857491027</v>
      </c>
      <c r="R3951" s="12">
        <f t="shared" si="555"/>
        <v>577.99050522797359</v>
      </c>
      <c r="S3951" s="1">
        <f>IF(AND(A3951&gt;=5,A3951&lt;=9),INDEX(Demand!$C$3:$C$26,C3951),INDEX(Demand!$B$3:$B$26,C3951))</f>
        <v>350</v>
      </c>
      <c r="T3951" s="7">
        <f t="shared" si="556"/>
        <v>350</v>
      </c>
      <c r="U3951" s="7">
        <f t="shared" si="557"/>
        <v>227.99050522797359</v>
      </c>
    </row>
    <row r="3952" spans="1:21" x14ac:dyDescent="0.2">
      <c r="A3952" s="1">
        <v>6</v>
      </c>
      <c r="B3952" s="1">
        <v>14</v>
      </c>
      <c r="C3952" s="1">
        <v>8</v>
      </c>
      <c r="D3952">
        <v>12.3</v>
      </c>
      <c r="E3952">
        <v>9</v>
      </c>
      <c r="F3952">
        <v>80</v>
      </c>
      <c r="G3952">
        <v>392</v>
      </c>
      <c r="H3952">
        <v>352</v>
      </c>
      <c r="I3952">
        <v>214</v>
      </c>
      <c r="J3952" s="4">
        <f t="shared" si="552"/>
        <v>94.586891865679959</v>
      </c>
      <c r="K3952" s="4">
        <f t="shared" si="553"/>
        <v>34.392524111451856</v>
      </c>
      <c r="L3952" s="5">
        <f t="shared" si="558"/>
        <v>70.413108134320041</v>
      </c>
      <c r="M3952" s="5">
        <f t="shared" si="559"/>
        <v>0.39252411145185562</v>
      </c>
      <c r="N3952" s="6">
        <f t="shared" si="551"/>
        <v>219.28915002971686</v>
      </c>
      <c r="O3952" s="6">
        <f t="shared" si="554"/>
        <v>195.70702026338947</v>
      </c>
      <c r="P3952" s="6">
        <f>FORECAST(J3952,Inputs!$B$10:$B$18,Inputs!$A$10:$A$18)</f>
        <v>31.431360109867406</v>
      </c>
      <c r="Q3952" s="6">
        <f>IF(Inputs!$D$10="Yes",IF('Hourly Calcs'!P3952&gt;'Hourly Calcs'!K3952,'Hourly Calcs'!O3952,N3952+O3952),N3952+O3952)</f>
        <v>414.99617029310633</v>
      </c>
      <c r="R3952" s="12">
        <f t="shared" si="555"/>
        <v>1972.0618012328412</v>
      </c>
      <c r="S3952" s="1">
        <f>IF(AND(A3952&gt;=5,A3952&lt;=9),INDEX(Demand!$C$3:$C$26,C3952),INDEX(Demand!$B$3:$B$26,C3952))</f>
        <v>350</v>
      </c>
      <c r="T3952" s="7">
        <f t="shared" si="556"/>
        <v>350</v>
      </c>
      <c r="U3952" s="7">
        <f t="shared" si="557"/>
        <v>1622.0618012328412</v>
      </c>
    </row>
    <row r="3953" spans="1:21" x14ac:dyDescent="0.2">
      <c r="A3953" s="1">
        <v>6</v>
      </c>
      <c r="B3953" s="1">
        <v>14</v>
      </c>
      <c r="C3953" s="1">
        <v>9</v>
      </c>
      <c r="D3953">
        <v>13</v>
      </c>
      <c r="E3953">
        <v>6.8</v>
      </c>
      <c r="F3953">
        <v>66</v>
      </c>
      <c r="G3953">
        <v>579</v>
      </c>
      <c r="H3953">
        <v>591</v>
      </c>
      <c r="I3953">
        <v>197</v>
      </c>
      <c r="J3953" s="4">
        <f t="shared" si="552"/>
        <v>107.71104633843694</v>
      </c>
      <c r="K3953" s="4">
        <f t="shared" si="553"/>
        <v>43.686974061050641</v>
      </c>
      <c r="L3953" s="5">
        <f t="shared" si="558"/>
        <v>57.288953661563056</v>
      </c>
      <c r="M3953" s="5">
        <f t="shared" si="559"/>
        <v>9.6869740610506412</v>
      </c>
      <c r="N3953" s="6">
        <f t="shared" si="551"/>
        <v>467.57057922614734</v>
      </c>
      <c r="O3953" s="6">
        <f t="shared" si="554"/>
        <v>180.1602008966716</v>
      </c>
      <c r="P3953" s="6">
        <f>FORECAST(J3953,Inputs!$B$10:$B$18,Inputs!$A$10:$A$18)</f>
        <v>31.55288005868923</v>
      </c>
      <c r="Q3953" s="6">
        <f>IF(Inputs!$D$10="Yes",IF('Hourly Calcs'!P3953&gt;'Hourly Calcs'!K3953,'Hourly Calcs'!O3953,N3953+O3953),N3953+O3953)</f>
        <v>647.73078012281894</v>
      </c>
      <c r="R3953" s="12">
        <f t="shared" si="555"/>
        <v>3078.0166671436355</v>
      </c>
      <c r="S3953" s="1">
        <f>IF(AND(A3953&gt;=5,A3953&lt;=9),INDEX(Demand!$C$3:$C$26,C3953),INDEX(Demand!$B$3:$B$26,C3953))</f>
        <v>350</v>
      </c>
      <c r="T3953" s="7">
        <f t="shared" si="556"/>
        <v>350</v>
      </c>
      <c r="U3953" s="7">
        <f t="shared" si="557"/>
        <v>2728.0166671436355</v>
      </c>
    </row>
    <row r="3954" spans="1:21" x14ac:dyDescent="0.2">
      <c r="A3954" s="1">
        <v>6</v>
      </c>
      <c r="B3954" s="1">
        <v>14</v>
      </c>
      <c r="C3954" s="1">
        <v>10</v>
      </c>
      <c r="D3954">
        <v>13.5</v>
      </c>
      <c r="E3954">
        <v>7.4</v>
      </c>
      <c r="F3954">
        <v>67</v>
      </c>
      <c r="G3954">
        <v>725</v>
      </c>
      <c r="H3954">
        <v>718</v>
      </c>
      <c r="I3954">
        <v>178</v>
      </c>
      <c r="J3954" s="4">
        <f t="shared" si="552"/>
        <v>123.93359839872345</v>
      </c>
      <c r="K3954" s="4">
        <f t="shared" si="553"/>
        <v>52.225278540561341</v>
      </c>
      <c r="L3954" s="5">
        <f t="shared" si="558"/>
        <v>41.066401601276553</v>
      </c>
      <c r="M3954" s="5">
        <f t="shared" si="559"/>
        <v>18.225278540561341</v>
      </c>
      <c r="N3954" s="6">
        <f t="shared" si="551"/>
        <v>655.92791890466594</v>
      </c>
      <c r="O3954" s="6">
        <f t="shared" si="554"/>
        <v>162.7843439573987</v>
      </c>
      <c r="P3954" s="6">
        <f>FORECAST(J3954,Inputs!$B$10:$B$18,Inputs!$A$10:$A$18)</f>
        <v>31.703088874062253</v>
      </c>
      <c r="Q3954" s="6">
        <f>IF(Inputs!$D$10="Yes",IF('Hourly Calcs'!P3954&gt;'Hourly Calcs'!K3954,'Hourly Calcs'!O3954,N3954+O3954),N3954+O3954)</f>
        <v>818.71226286206468</v>
      </c>
      <c r="R3954" s="12">
        <f t="shared" si="555"/>
        <v>3890.5206731205312</v>
      </c>
      <c r="S3954" s="1">
        <f>IF(AND(A3954&gt;=5,A3954&lt;=9),INDEX(Demand!$C$3:$C$26,C3954),INDEX(Demand!$B$3:$B$26,C3954))</f>
        <v>600</v>
      </c>
      <c r="T3954" s="7">
        <f t="shared" si="556"/>
        <v>600</v>
      </c>
      <c r="U3954" s="7">
        <f t="shared" si="557"/>
        <v>3290.5206731205312</v>
      </c>
    </row>
    <row r="3955" spans="1:21" x14ac:dyDescent="0.2">
      <c r="A3955" s="1">
        <v>6</v>
      </c>
      <c r="B3955" s="1">
        <v>14</v>
      </c>
      <c r="C3955" s="1">
        <v>11</v>
      </c>
      <c r="D3955">
        <v>13.6</v>
      </c>
      <c r="E3955">
        <v>7.5</v>
      </c>
      <c r="F3955">
        <v>67</v>
      </c>
      <c r="G3955">
        <v>832</v>
      </c>
      <c r="H3955">
        <v>767</v>
      </c>
      <c r="I3955">
        <v>185</v>
      </c>
      <c r="J3955" s="4">
        <f t="shared" si="552"/>
        <v>145.32766617033343</v>
      </c>
      <c r="K3955" s="4">
        <f t="shared" si="553"/>
        <v>59.000508712157895</v>
      </c>
      <c r="L3955" s="5">
        <f t="shared" si="558"/>
        <v>19.67233382966657</v>
      </c>
      <c r="M3955" s="5">
        <f t="shared" si="559"/>
        <v>25.000508712157895</v>
      </c>
      <c r="N3955" s="6">
        <f t="shared" si="551"/>
        <v>753.05544375977877</v>
      </c>
      <c r="O3955" s="6">
        <f t="shared" si="554"/>
        <v>169.18597546134134</v>
      </c>
      <c r="P3955" s="6">
        <f>FORECAST(J3955,Inputs!$B$10:$B$18,Inputs!$A$10:$A$18)</f>
        <v>31.901182094169751</v>
      </c>
      <c r="Q3955" s="6">
        <f>IF(Inputs!$D$10="Yes",IF('Hourly Calcs'!P3955&gt;'Hourly Calcs'!K3955,'Hourly Calcs'!O3955,N3955+O3955),N3955+O3955)</f>
        <v>922.24141922112017</v>
      </c>
      <c r="R3955" s="12">
        <f t="shared" si="555"/>
        <v>4382.4912241387628</v>
      </c>
      <c r="S3955" s="1">
        <f>IF(AND(A3955&gt;=5,A3955&lt;=9),INDEX(Demand!$C$3:$C$26,C3955),INDEX(Demand!$B$3:$B$26,C3955))</f>
        <v>600</v>
      </c>
      <c r="T3955" s="7">
        <f t="shared" si="556"/>
        <v>600</v>
      </c>
      <c r="U3955" s="7">
        <f t="shared" si="557"/>
        <v>3782.4912241387628</v>
      </c>
    </row>
    <row r="3956" spans="1:21" x14ac:dyDescent="0.2">
      <c r="A3956" s="1">
        <v>6</v>
      </c>
      <c r="B3956" s="1">
        <v>14</v>
      </c>
      <c r="C3956" s="1">
        <v>12</v>
      </c>
      <c r="D3956">
        <v>14</v>
      </c>
      <c r="E3956">
        <v>8</v>
      </c>
      <c r="F3956">
        <v>67</v>
      </c>
      <c r="G3956">
        <v>891</v>
      </c>
      <c r="H3956">
        <v>804</v>
      </c>
      <c r="I3956">
        <v>175</v>
      </c>
      <c r="J3956" s="4">
        <f t="shared" si="552"/>
        <v>172.82741546932951</v>
      </c>
      <c r="K3956" s="4">
        <f t="shared" si="553"/>
        <v>62.424834647900909</v>
      </c>
      <c r="L3956" s="5">
        <f t="shared" si="558"/>
        <v>7.8274154693295088</v>
      </c>
      <c r="M3956" s="5">
        <f t="shared" si="559"/>
        <v>28.424834647900909</v>
      </c>
      <c r="N3956" s="6">
        <f t="shared" si="551"/>
        <v>797.01137816142989</v>
      </c>
      <c r="O3956" s="6">
        <f t="shared" si="554"/>
        <v>160.04078759856614</v>
      </c>
      <c r="P3956" s="6">
        <f>FORECAST(J3956,Inputs!$B$10:$B$18,Inputs!$A$10:$A$18)</f>
        <v>32.155809402493787</v>
      </c>
      <c r="Q3956" s="6">
        <f>IF(Inputs!$D$10="Yes",IF('Hourly Calcs'!P3956&gt;'Hourly Calcs'!K3956,'Hourly Calcs'!O3956,N3956+O3956),N3956+O3956)</f>
        <v>957.052165759996</v>
      </c>
      <c r="R3956" s="12">
        <f t="shared" si="555"/>
        <v>4547.9118916915004</v>
      </c>
      <c r="S3956" s="1">
        <f>IF(AND(A3956&gt;=5,A3956&lt;=9),INDEX(Demand!$C$3:$C$26,C3956),INDEX(Demand!$B$3:$B$26,C3956))</f>
        <v>600</v>
      </c>
      <c r="T3956" s="7">
        <f t="shared" si="556"/>
        <v>600</v>
      </c>
      <c r="U3956" s="7">
        <f t="shared" si="557"/>
        <v>3947.9118916915004</v>
      </c>
    </row>
    <row r="3957" spans="1:21" x14ac:dyDescent="0.2">
      <c r="A3957" s="1">
        <v>6</v>
      </c>
      <c r="B3957" s="1">
        <v>14</v>
      </c>
      <c r="C3957" s="1">
        <v>13</v>
      </c>
      <c r="D3957">
        <v>13.6</v>
      </c>
      <c r="E3957">
        <v>7</v>
      </c>
      <c r="F3957">
        <v>64</v>
      </c>
      <c r="G3957">
        <v>900</v>
      </c>
      <c r="H3957">
        <v>810</v>
      </c>
      <c r="I3957">
        <v>174</v>
      </c>
      <c r="J3957" s="4">
        <f t="shared" si="552"/>
        <v>202.09461765103168</v>
      </c>
      <c r="K3957" s="4">
        <f t="shared" si="553"/>
        <v>61.179081266771547</v>
      </c>
      <c r="L3957" s="5">
        <f t="shared" si="558"/>
        <v>37.094617651031683</v>
      </c>
      <c r="M3957" s="5">
        <f t="shared" si="559"/>
        <v>27.179081266771547</v>
      </c>
      <c r="N3957" s="6">
        <f t="shared" si="551"/>
        <v>762.50724246025482</v>
      </c>
      <c r="O3957" s="6">
        <f t="shared" si="554"/>
        <v>159.12626881228863</v>
      </c>
      <c r="P3957" s="6">
        <f>FORECAST(J3957,Inputs!$B$10:$B$18,Inputs!$A$10:$A$18)</f>
        <v>32.426802015287329</v>
      </c>
      <c r="Q3957" s="6">
        <f>IF(Inputs!$D$10="Yes",IF('Hourly Calcs'!P3957&gt;'Hourly Calcs'!K3957,'Hourly Calcs'!O3957,N3957+O3957),N3957+O3957)</f>
        <v>921.6335112725435</v>
      </c>
      <c r="R3957" s="12">
        <f t="shared" si="555"/>
        <v>4379.6024455671268</v>
      </c>
      <c r="S3957" s="1">
        <f>IF(AND(A3957&gt;=5,A3957&lt;=9),INDEX(Demand!$C$3:$C$26,C3957),INDEX(Demand!$B$3:$B$26,C3957))</f>
        <v>600</v>
      </c>
      <c r="T3957" s="7">
        <f t="shared" si="556"/>
        <v>600</v>
      </c>
      <c r="U3957" s="7">
        <f t="shared" si="557"/>
        <v>3779.6024455671268</v>
      </c>
    </row>
    <row r="3958" spans="1:21" x14ac:dyDescent="0.2">
      <c r="A3958" s="1">
        <v>6</v>
      </c>
      <c r="B3958" s="1">
        <v>14</v>
      </c>
      <c r="C3958" s="1">
        <v>14</v>
      </c>
      <c r="D3958">
        <v>13.6</v>
      </c>
      <c r="E3958">
        <v>7</v>
      </c>
      <c r="F3958">
        <v>64</v>
      </c>
      <c r="G3958">
        <v>855</v>
      </c>
      <c r="H3958">
        <v>798</v>
      </c>
      <c r="I3958">
        <v>168</v>
      </c>
      <c r="J3958" s="4">
        <f t="shared" si="552"/>
        <v>226.55063066876298</v>
      </c>
      <c r="K3958" s="4">
        <f t="shared" si="553"/>
        <v>55.797372497898614</v>
      </c>
      <c r="L3958" s="5">
        <f t="shared" si="558"/>
        <v>61.550630668762977</v>
      </c>
      <c r="M3958" s="5">
        <f t="shared" si="559"/>
        <v>21.797372497898614</v>
      </c>
      <c r="N3958" s="6">
        <f t="shared" si="551"/>
        <v>666.65133384103478</v>
      </c>
      <c r="O3958" s="6">
        <f t="shared" si="554"/>
        <v>153.6391560946235</v>
      </c>
      <c r="P3958" s="6">
        <f>FORECAST(J3958,Inputs!$B$10:$B$18,Inputs!$A$10:$A$18)</f>
        <v>32.65324658026632</v>
      </c>
      <c r="Q3958" s="6">
        <f>IF(Inputs!$D$10="Yes",IF('Hourly Calcs'!P3958&gt;'Hourly Calcs'!K3958,'Hourly Calcs'!O3958,N3958+O3958),N3958+O3958)</f>
        <v>820.29048993565834</v>
      </c>
      <c r="R3958" s="12">
        <f t="shared" si="555"/>
        <v>3898.0204081742481</v>
      </c>
      <c r="S3958" s="1">
        <f>IF(AND(A3958&gt;=5,A3958&lt;=9),INDEX(Demand!$C$3:$C$26,C3958),INDEX(Demand!$B$3:$B$26,C3958))</f>
        <v>600</v>
      </c>
      <c r="T3958" s="7">
        <f t="shared" si="556"/>
        <v>600</v>
      </c>
      <c r="U3958" s="7">
        <f t="shared" si="557"/>
        <v>3298.0204081742481</v>
      </c>
    </row>
    <row r="3959" spans="1:21" x14ac:dyDescent="0.2">
      <c r="A3959" s="1">
        <v>6</v>
      </c>
      <c r="B3959" s="1">
        <v>14</v>
      </c>
      <c r="C3959" s="1">
        <v>15</v>
      </c>
      <c r="D3959">
        <v>13.9</v>
      </c>
      <c r="E3959">
        <v>6.7</v>
      </c>
      <c r="F3959">
        <v>62</v>
      </c>
      <c r="G3959">
        <v>761</v>
      </c>
      <c r="H3959">
        <v>767</v>
      </c>
      <c r="I3959">
        <v>156</v>
      </c>
      <c r="J3959" s="4">
        <f t="shared" si="552"/>
        <v>244.99751357238409</v>
      </c>
      <c r="K3959" s="4">
        <f t="shared" si="553"/>
        <v>47.947225629099329</v>
      </c>
      <c r="L3959" s="5">
        <f t="shared" si="558"/>
        <v>79.997513572384094</v>
      </c>
      <c r="M3959" s="5">
        <f t="shared" si="559"/>
        <v>13.947225629099329</v>
      </c>
      <c r="N3959" s="6">
        <f t="shared" si="551"/>
        <v>522.0514045071867</v>
      </c>
      <c r="O3959" s="6">
        <f t="shared" si="554"/>
        <v>142.66493065929325</v>
      </c>
      <c r="P3959" s="6">
        <f>FORECAST(J3959,Inputs!$B$10:$B$18,Inputs!$A$10:$A$18)</f>
        <v>32.824051051596143</v>
      </c>
      <c r="Q3959" s="6">
        <f>IF(Inputs!$D$10="Yes",IF('Hourly Calcs'!P3959&gt;'Hourly Calcs'!K3959,'Hourly Calcs'!O3959,N3959+O3959),N3959+O3959)</f>
        <v>664.71633516647989</v>
      </c>
      <c r="R3959" s="12">
        <f t="shared" si="555"/>
        <v>3158.7320247111124</v>
      </c>
      <c r="S3959" s="1">
        <f>IF(AND(A3959&gt;=5,A3959&lt;=9),INDEX(Demand!$C$3:$C$26,C3959),INDEX(Demand!$B$3:$B$26,C3959))</f>
        <v>600</v>
      </c>
      <c r="T3959" s="7">
        <f t="shared" si="556"/>
        <v>600</v>
      </c>
      <c r="U3959" s="7">
        <f t="shared" si="557"/>
        <v>2558.7320247111124</v>
      </c>
    </row>
    <row r="3960" spans="1:21" x14ac:dyDescent="0.2">
      <c r="A3960" s="1">
        <v>6</v>
      </c>
      <c r="B3960" s="1">
        <v>14</v>
      </c>
      <c r="C3960" s="1">
        <v>16</v>
      </c>
      <c r="D3960">
        <v>13.9</v>
      </c>
      <c r="E3960">
        <v>7.7</v>
      </c>
      <c r="F3960">
        <v>66</v>
      </c>
      <c r="G3960">
        <v>624</v>
      </c>
      <c r="H3960">
        <v>669</v>
      </c>
      <c r="I3960">
        <v>168</v>
      </c>
      <c r="J3960" s="4">
        <f t="shared" si="552"/>
        <v>259.38588579380814</v>
      </c>
      <c r="K3960" s="4">
        <f t="shared" si="553"/>
        <v>38.926653165168673</v>
      </c>
      <c r="L3960" s="5">
        <f t="shared" si="558"/>
        <v>0</v>
      </c>
      <c r="M3960" s="5">
        <f t="shared" si="559"/>
        <v>4.9266531651686734</v>
      </c>
      <c r="N3960" s="6">
        <f t="shared" si="551"/>
        <v>326.22930529677308</v>
      </c>
      <c r="O3960" s="6">
        <f t="shared" si="554"/>
        <v>153.6391560946235</v>
      </c>
      <c r="P3960" s="6">
        <f>FORECAST(J3960,Inputs!$B$10:$B$18,Inputs!$A$10:$A$18)</f>
        <v>32.957276720313033</v>
      </c>
      <c r="Q3960" s="6">
        <f>IF(Inputs!$D$10="Yes",IF('Hourly Calcs'!P3960&gt;'Hourly Calcs'!K3960,'Hourly Calcs'!O3960,N3960+O3960),N3960+O3960)</f>
        <v>479.86846139139658</v>
      </c>
      <c r="R3960" s="12">
        <f t="shared" si="555"/>
        <v>2280.3349285319164</v>
      </c>
      <c r="S3960" s="1">
        <f>IF(AND(A3960&gt;=5,A3960&lt;=9),INDEX(Demand!$C$3:$C$26,C3960),INDEX(Demand!$B$3:$B$26,C3960))</f>
        <v>900</v>
      </c>
      <c r="T3960" s="7">
        <f t="shared" si="556"/>
        <v>900</v>
      </c>
      <c r="U3960" s="7">
        <f t="shared" si="557"/>
        <v>1380.3349285319164</v>
      </c>
    </row>
    <row r="3961" spans="1:21" x14ac:dyDescent="0.2">
      <c r="A3961" s="1">
        <v>6</v>
      </c>
      <c r="B3961" s="1">
        <v>14</v>
      </c>
      <c r="C3961" s="1">
        <v>17</v>
      </c>
      <c r="D3961">
        <v>13.4</v>
      </c>
      <c r="E3961">
        <v>8</v>
      </c>
      <c r="F3961">
        <v>70</v>
      </c>
      <c r="G3961">
        <v>458</v>
      </c>
      <c r="H3961">
        <v>532</v>
      </c>
      <c r="I3961">
        <v>166</v>
      </c>
      <c r="J3961" s="4">
        <f t="shared" si="552"/>
        <v>271.53542562534216</v>
      </c>
      <c r="K3961" s="4">
        <f t="shared" si="553"/>
        <v>29.489039487727034</v>
      </c>
      <c r="L3961" s="5">
        <f t="shared" si="558"/>
        <v>0</v>
      </c>
      <c r="M3961" s="5">
        <f t="shared" si="559"/>
        <v>4.5109605122729661</v>
      </c>
      <c r="N3961" s="6">
        <f t="shared" si="551"/>
        <v>143.40951741038376</v>
      </c>
      <c r="O3961" s="6">
        <f t="shared" si="554"/>
        <v>151.81011852206845</v>
      </c>
      <c r="P3961" s="6">
        <f>FORECAST(J3961,Inputs!$B$10:$B$18,Inputs!$A$10:$A$18)</f>
        <v>33.069772459493905</v>
      </c>
      <c r="Q3961" s="6">
        <f>IF(Inputs!$D$10="Yes",IF('Hourly Calcs'!P3961&gt;'Hourly Calcs'!K3961,'Hourly Calcs'!O3961,N3961+O3961),N3961+O3961)</f>
        <v>151.81011852206845</v>
      </c>
      <c r="R3961" s="12">
        <f t="shared" si="555"/>
        <v>721.40168321686929</v>
      </c>
      <c r="S3961" s="1">
        <f>IF(AND(A3961&gt;=5,A3961&lt;=9),INDEX(Demand!$C$3:$C$26,C3961),INDEX(Demand!$B$3:$B$26,C3961))</f>
        <v>900</v>
      </c>
      <c r="T3961" s="7">
        <f t="shared" si="556"/>
        <v>721.40168321686929</v>
      </c>
      <c r="U3961" s="7">
        <f t="shared" si="557"/>
        <v>0</v>
      </c>
    </row>
    <row r="3962" spans="1:21" x14ac:dyDescent="0.2">
      <c r="A3962" s="1">
        <v>6</v>
      </c>
      <c r="B3962" s="1">
        <v>14</v>
      </c>
      <c r="C3962" s="1">
        <v>18</v>
      </c>
      <c r="D3962">
        <v>12.8</v>
      </c>
      <c r="E3962">
        <v>8.8000000000000007</v>
      </c>
      <c r="F3962">
        <v>77</v>
      </c>
      <c r="G3962">
        <v>280</v>
      </c>
      <c r="H3962">
        <v>331</v>
      </c>
      <c r="I3962">
        <v>148</v>
      </c>
      <c r="J3962" s="4">
        <f t="shared" si="552"/>
        <v>282.63393770819079</v>
      </c>
      <c r="K3962" s="4">
        <f t="shared" si="553"/>
        <v>20.100691748906215</v>
      </c>
      <c r="L3962" s="5">
        <f t="shared" si="558"/>
        <v>0</v>
      </c>
      <c r="M3962" s="5">
        <f t="shared" si="559"/>
        <v>13.899308251093785</v>
      </c>
      <c r="N3962" s="6">
        <f t="shared" si="551"/>
        <v>13.686444032084168</v>
      </c>
      <c r="O3962" s="6">
        <f t="shared" si="554"/>
        <v>135.34878036907307</v>
      </c>
      <c r="P3962" s="6">
        <f>FORECAST(J3962,Inputs!$B$10:$B$18,Inputs!$A$10:$A$18)</f>
        <v>33.172536460261021</v>
      </c>
      <c r="Q3962" s="6">
        <f>IF(Inputs!$D$10="Yes",IF('Hourly Calcs'!P3962&gt;'Hourly Calcs'!K3962,'Hourly Calcs'!O3962,N3962+O3962),N3962+O3962)</f>
        <v>135.34878036907307</v>
      </c>
      <c r="R3962" s="12">
        <f t="shared" si="555"/>
        <v>643.17740431383515</v>
      </c>
      <c r="S3962" s="1">
        <f>IF(AND(A3962&gt;=5,A3962&lt;=9),INDEX(Demand!$C$3:$C$26,C3962),INDEX(Demand!$B$3:$B$26,C3962))</f>
        <v>900</v>
      </c>
      <c r="T3962" s="7">
        <f t="shared" si="556"/>
        <v>643.17740431383515</v>
      </c>
      <c r="U3962" s="7">
        <f t="shared" si="557"/>
        <v>0</v>
      </c>
    </row>
    <row r="3963" spans="1:21" x14ac:dyDescent="0.2">
      <c r="A3963" s="1">
        <v>6</v>
      </c>
      <c r="B3963" s="1">
        <v>14</v>
      </c>
      <c r="C3963" s="1">
        <v>19</v>
      </c>
      <c r="D3963">
        <v>12.4</v>
      </c>
      <c r="E3963">
        <v>9.6</v>
      </c>
      <c r="F3963">
        <v>83</v>
      </c>
      <c r="G3963">
        <v>122</v>
      </c>
      <c r="H3963">
        <v>104</v>
      </c>
      <c r="I3963">
        <v>97</v>
      </c>
      <c r="J3963" s="4">
        <f t="shared" si="552"/>
        <v>293.45384600437535</v>
      </c>
      <c r="K3963" s="4">
        <f t="shared" si="553"/>
        <v>11.125333005731122</v>
      </c>
      <c r="L3963" s="5">
        <f t="shared" si="558"/>
        <v>0</v>
      </c>
      <c r="M3963" s="5">
        <f t="shared" si="559"/>
        <v>22.874666994268878</v>
      </c>
      <c r="N3963" s="6">
        <f t="shared" si="551"/>
        <v>0</v>
      </c>
      <c r="O3963" s="6">
        <f t="shared" si="554"/>
        <v>88.708322268919517</v>
      </c>
      <c r="P3963" s="6">
        <f>FORECAST(J3963,Inputs!$B$10:$B$18,Inputs!$A$10:$A$18)</f>
        <v>33.272720796336806</v>
      </c>
      <c r="Q3963" s="6">
        <f>IF(Inputs!$D$10="Yes",IF('Hourly Calcs'!P3963&gt;'Hourly Calcs'!K3963,'Hourly Calcs'!O3963,N3963+O3963),N3963+O3963)</f>
        <v>88.708322268919517</v>
      </c>
      <c r="R3963" s="12">
        <f t="shared" si="555"/>
        <v>421.54194742190555</v>
      </c>
      <c r="S3963" s="1">
        <f>IF(AND(A3963&gt;=5,A3963&lt;=9),INDEX(Demand!$C$3:$C$26,C3963),INDEX(Demand!$B$3:$B$26,C3963))</f>
        <v>900</v>
      </c>
      <c r="T3963" s="7">
        <f t="shared" si="556"/>
        <v>421.54194742190555</v>
      </c>
      <c r="U3963" s="7">
        <f t="shared" si="557"/>
        <v>0</v>
      </c>
    </row>
    <row r="3964" spans="1:21" x14ac:dyDescent="0.2">
      <c r="A3964" s="1">
        <v>6</v>
      </c>
      <c r="B3964" s="1">
        <v>14</v>
      </c>
      <c r="C3964" s="1">
        <v>20</v>
      </c>
      <c r="D3964">
        <v>11.7</v>
      </c>
      <c r="E3964">
        <v>9.6999999999999993</v>
      </c>
      <c r="F3964">
        <v>88</v>
      </c>
      <c r="G3964">
        <v>22</v>
      </c>
      <c r="H3964">
        <v>0</v>
      </c>
      <c r="I3964">
        <v>22</v>
      </c>
      <c r="J3964" s="4">
        <f t="shared" si="552"/>
        <v>304.53527795038826</v>
      </c>
      <c r="K3964" s="4">
        <f t="shared" si="553"/>
        <v>2.9934909279983941</v>
      </c>
      <c r="L3964" s="5">
        <f t="shared" si="558"/>
        <v>0</v>
      </c>
      <c r="M3964" s="5">
        <f t="shared" si="559"/>
        <v>31.006509072001606</v>
      </c>
      <c r="N3964" s="6">
        <f t="shared" si="551"/>
        <v>0</v>
      </c>
      <c r="O3964" s="6">
        <f t="shared" si="554"/>
        <v>20.119413298105457</v>
      </c>
      <c r="P3964" s="6">
        <f>FORECAST(J3964,Inputs!$B$10:$B$18,Inputs!$A$10:$A$18)</f>
        <v>33.37532664768878</v>
      </c>
      <c r="Q3964" s="6">
        <f>IF(Inputs!$D$10="Yes",IF('Hourly Calcs'!P3964&gt;'Hourly Calcs'!K3964,'Hourly Calcs'!O3964,N3964+O3964),N3964+O3964)</f>
        <v>20.119413298105457</v>
      </c>
      <c r="R3964" s="12">
        <f t="shared" si="555"/>
        <v>95.60745199259712</v>
      </c>
      <c r="S3964" s="1">
        <f>IF(AND(A3964&gt;=5,A3964&lt;=9),INDEX(Demand!$C$3:$C$26,C3964),INDEX(Demand!$B$3:$B$26,C3964))</f>
        <v>800</v>
      </c>
      <c r="T3964" s="7">
        <f t="shared" si="556"/>
        <v>95.607451992597134</v>
      </c>
      <c r="U3964" s="7">
        <f t="shared" si="557"/>
        <v>0</v>
      </c>
    </row>
    <row r="3965" spans="1:21" x14ac:dyDescent="0.2">
      <c r="A3965" s="1">
        <v>6</v>
      </c>
      <c r="B3965" s="1">
        <v>14</v>
      </c>
      <c r="C3965" s="1">
        <v>21</v>
      </c>
      <c r="D3965">
        <v>11.2</v>
      </c>
      <c r="E3965">
        <v>9.8000000000000007</v>
      </c>
      <c r="F3965">
        <v>91</v>
      </c>
      <c r="G3965">
        <v>0</v>
      </c>
      <c r="H3965">
        <v>0</v>
      </c>
      <c r="I3965">
        <v>0</v>
      </c>
      <c r="J3965" s="4">
        <f t="shared" si="552"/>
        <v>316.26588070639389</v>
      </c>
      <c r="K3965" s="4">
        <f t="shared" si="553"/>
        <v>-4.3956496289877691</v>
      </c>
      <c r="L3965" s="5">
        <f t="shared" si="558"/>
        <v>0</v>
      </c>
      <c r="M3965" s="5">
        <f t="shared" si="559"/>
        <v>0</v>
      </c>
      <c r="N3965" s="6">
        <f t="shared" si="551"/>
        <v>0</v>
      </c>
      <c r="O3965" s="6">
        <f t="shared" si="554"/>
        <v>0</v>
      </c>
      <c r="P3965" s="6">
        <f>FORECAST(J3965,Inputs!$B$10:$B$18,Inputs!$A$10:$A$18)</f>
        <v>33.483943339874017</v>
      </c>
      <c r="Q3965" s="6">
        <f>IF(Inputs!$D$10="Yes",IF('Hourly Calcs'!P3965&gt;'Hourly Calcs'!K3965,'Hourly Calcs'!O3965,N3965+O3965),N3965+O3965)</f>
        <v>0</v>
      </c>
      <c r="R3965" s="12">
        <f t="shared" si="555"/>
        <v>0</v>
      </c>
      <c r="S3965" s="1">
        <f>IF(AND(A3965&gt;=5,A3965&lt;=9),INDEX(Demand!$C$3:$C$26,C3965),INDEX(Demand!$B$3:$B$26,C3965))</f>
        <v>700</v>
      </c>
      <c r="T3965" s="7">
        <f t="shared" si="556"/>
        <v>0</v>
      </c>
      <c r="U3965" s="7">
        <f t="shared" si="557"/>
        <v>0</v>
      </c>
    </row>
    <row r="3966" spans="1:21" x14ac:dyDescent="0.2">
      <c r="A3966" s="1">
        <v>6</v>
      </c>
      <c r="B3966" s="1">
        <v>14</v>
      </c>
      <c r="C3966" s="1">
        <v>22</v>
      </c>
      <c r="D3966">
        <v>11.1</v>
      </c>
      <c r="E3966">
        <v>9.9</v>
      </c>
      <c r="F3966">
        <v>92</v>
      </c>
      <c r="G3966">
        <v>0</v>
      </c>
      <c r="H3966">
        <v>0</v>
      </c>
      <c r="I3966">
        <v>0</v>
      </c>
      <c r="J3966" s="4">
        <f t="shared" si="552"/>
        <v>328.8774262391297</v>
      </c>
      <c r="K3966" s="4">
        <f t="shared" si="553"/>
        <v>-10.204199822828457</v>
      </c>
      <c r="L3966" s="5">
        <f t="shared" si="558"/>
        <v>0</v>
      </c>
      <c r="M3966" s="5">
        <f t="shared" si="559"/>
        <v>0</v>
      </c>
      <c r="N3966" s="6">
        <f t="shared" si="551"/>
        <v>0</v>
      </c>
      <c r="O3966" s="6">
        <f t="shared" si="554"/>
        <v>0</v>
      </c>
      <c r="P3966" s="6">
        <f>FORECAST(J3966,Inputs!$B$10:$B$18,Inputs!$A$10:$A$18)</f>
        <v>33.600716909621568</v>
      </c>
      <c r="Q3966" s="6">
        <f>IF(Inputs!$D$10="Yes",IF('Hourly Calcs'!P3966&gt;'Hourly Calcs'!K3966,'Hourly Calcs'!O3966,N3966+O3966),N3966+O3966)</f>
        <v>0</v>
      </c>
      <c r="R3966" s="12">
        <f t="shared" si="555"/>
        <v>0</v>
      </c>
      <c r="S3966" s="1">
        <f>IF(AND(A3966&gt;=5,A3966&lt;=9),INDEX(Demand!$C$3:$C$26,C3966),INDEX(Demand!$B$3:$B$26,C3966))</f>
        <v>600</v>
      </c>
      <c r="T3966" s="7">
        <f t="shared" si="556"/>
        <v>0</v>
      </c>
      <c r="U3966" s="7">
        <f t="shared" si="557"/>
        <v>0</v>
      </c>
    </row>
    <row r="3967" spans="1:21" x14ac:dyDescent="0.2">
      <c r="A3967" s="1">
        <v>6</v>
      </c>
      <c r="B3967" s="1">
        <v>14</v>
      </c>
      <c r="C3967" s="1">
        <v>23</v>
      </c>
      <c r="D3967">
        <v>11</v>
      </c>
      <c r="E3967">
        <v>9.6</v>
      </c>
      <c r="F3967">
        <v>91</v>
      </c>
      <c r="G3967">
        <v>0</v>
      </c>
      <c r="H3967">
        <v>0</v>
      </c>
      <c r="I3967">
        <v>0</v>
      </c>
      <c r="J3967" s="4">
        <f t="shared" si="552"/>
        <v>342.38528529624455</v>
      </c>
      <c r="K3967" s="4">
        <f t="shared" si="553"/>
        <v>-14.129759251376697</v>
      </c>
      <c r="L3967" s="5">
        <f t="shared" si="558"/>
        <v>0</v>
      </c>
      <c r="M3967" s="5">
        <f t="shared" si="559"/>
        <v>0</v>
      </c>
      <c r="N3967" s="6">
        <f t="shared" si="551"/>
        <v>0</v>
      </c>
      <c r="O3967" s="6">
        <f t="shared" si="554"/>
        <v>0</v>
      </c>
      <c r="P3967" s="6">
        <f>FORECAST(J3967,Inputs!$B$10:$B$18,Inputs!$A$10:$A$18)</f>
        <v>33.725789678668932</v>
      </c>
      <c r="Q3967" s="6">
        <f>IF(Inputs!$D$10="Yes",IF('Hourly Calcs'!P3967&gt;'Hourly Calcs'!K3967,'Hourly Calcs'!O3967,N3967+O3967),N3967+O3967)</f>
        <v>0</v>
      </c>
      <c r="R3967" s="12">
        <f t="shared" si="555"/>
        <v>0</v>
      </c>
      <c r="S3967" s="1">
        <f>IF(AND(A3967&gt;=5,A3967&lt;=9),INDEX(Demand!$C$3:$C$26,C3967),INDEX(Demand!$B$3:$B$26,C3967))</f>
        <v>500</v>
      </c>
      <c r="T3967" s="7">
        <f t="shared" si="556"/>
        <v>0</v>
      </c>
      <c r="U3967" s="7">
        <f t="shared" si="557"/>
        <v>0</v>
      </c>
    </row>
    <row r="3968" spans="1:21" x14ac:dyDescent="0.2">
      <c r="A3968" s="1">
        <v>6</v>
      </c>
      <c r="B3968" s="1">
        <v>14</v>
      </c>
      <c r="C3968" s="1">
        <v>24</v>
      </c>
      <c r="D3968">
        <v>10.8</v>
      </c>
      <c r="E3968">
        <v>8.8000000000000007</v>
      </c>
      <c r="F3968">
        <v>87</v>
      </c>
      <c r="G3968">
        <v>0</v>
      </c>
      <c r="H3968">
        <v>0</v>
      </c>
      <c r="I3968">
        <v>0</v>
      </c>
      <c r="J3968" s="4">
        <f t="shared" si="552"/>
        <v>356.52898277435531</v>
      </c>
      <c r="K3968" s="4">
        <f t="shared" si="553"/>
        <v>-15.868886784167614</v>
      </c>
      <c r="L3968" s="5">
        <f t="shared" si="558"/>
        <v>0</v>
      </c>
      <c r="M3968" s="5">
        <f t="shared" si="559"/>
        <v>0</v>
      </c>
      <c r="N3968" s="6">
        <f t="shared" si="551"/>
        <v>0</v>
      </c>
      <c r="O3968" s="6">
        <f t="shared" si="554"/>
        <v>0</v>
      </c>
      <c r="P3968" s="6">
        <f>FORECAST(J3968,Inputs!$B$10:$B$18,Inputs!$A$10:$A$18)</f>
        <v>33.856749840503291</v>
      </c>
      <c r="Q3968" s="6">
        <f>IF(Inputs!$D$10="Yes",IF('Hourly Calcs'!P3968&gt;'Hourly Calcs'!K3968,'Hourly Calcs'!O3968,N3968+O3968),N3968+O3968)</f>
        <v>0</v>
      </c>
      <c r="R3968" s="12">
        <f t="shared" si="555"/>
        <v>0</v>
      </c>
      <c r="S3968" s="1">
        <f>IF(AND(A3968&gt;=5,A3968&lt;=9),INDEX(Demand!$C$3:$C$26,C3968),INDEX(Demand!$B$3:$B$26,C3968))</f>
        <v>400</v>
      </c>
      <c r="T3968" s="7">
        <f t="shared" si="556"/>
        <v>0</v>
      </c>
      <c r="U3968" s="7">
        <f t="shared" si="557"/>
        <v>0</v>
      </c>
    </row>
    <row r="3969" spans="1:21" x14ac:dyDescent="0.2">
      <c r="A3969" s="1">
        <v>6</v>
      </c>
      <c r="B3969" s="1">
        <v>15</v>
      </c>
      <c r="C3969" s="1">
        <v>1</v>
      </c>
      <c r="D3969">
        <v>10.5</v>
      </c>
      <c r="E3969">
        <v>9.1</v>
      </c>
      <c r="F3969">
        <v>91</v>
      </c>
      <c r="G3969">
        <v>0</v>
      </c>
      <c r="H3969">
        <v>0</v>
      </c>
      <c r="I3969">
        <v>0</v>
      </c>
      <c r="J3969" s="4">
        <f t="shared" si="552"/>
        <v>10.810387527881488</v>
      </c>
      <c r="K3969" s="4">
        <f t="shared" si="553"/>
        <v>-15.258187439887379</v>
      </c>
      <c r="L3969" s="5">
        <f t="shared" si="558"/>
        <v>0</v>
      </c>
      <c r="M3969" s="5">
        <f t="shared" si="559"/>
        <v>0</v>
      </c>
      <c r="N3969" s="6">
        <f t="shared" si="551"/>
        <v>0</v>
      </c>
      <c r="O3969" s="6">
        <f t="shared" si="554"/>
        <v>0</v>
      </c>
      <c r="P3969" s="6">
        <f>FORECAST(J3969,Inputs!$B$10:$B$18,Inputs!$A$10:$A$18)</f>
        <v>30.655651736369272</v>
      </c>
      <c r="Q3969" s="6">
        <f>IF(Inputs!$D$10="Yes",IF('Hourly Calcs'!P3969&gt;'Hourly Calcs'!K3969,'Hourly Calcs'!O3969,N3969+O3969),N3969+O3969)</f>
        <v>0</v>
      </c>
      <c r="R3969" s="12">
        <f t="shared" si="555"/>
        <v>0</v>
      </c>
      <c r="S3969" s="1">
        <f>IF(AND(A3969&gt;=5,A3969&lt;=9),INDEX(Demand!$C$3:$C$26,C3969),INDEX(Demand!$B$3:$B$26,C3969))</f>
        <v>350</v>
      </c>
      <c r="T3969" s="7">
        <f t="shared" si="556"/>
        <v>0</v>
      </c>
      <c r="U3969" s="7">
        <f t="shared" si="557"/>
        <v>0</v>
      </c>
    </row>
    <row r="3970" spans="1:21" x14ac:dyDescent="0.2">
      <c r="A3970" s="1">
        <v>6</v>
      </c>
      <c r="B3970" s="1">
        <v>15</v>
      </c>
      <c r="C3970" s="1">
        <v>2</v>
      </c>
      <c r="D3970">
        <v>10.5</v>
      </c>
      <c r="E3970">
        <v>9.1</v>
      </c>
      <c r="F3970">
        <v>91</v>
      </c>
      <c r="G3970">
        <v>0</v>
      </c>
      <c r="H3970">
        <v>0</v>
      </c>
      <c r="I3970">
        <v>0</v>
      </c>
      <c r="J3970" s="4">
        <f t="shared" si="552"/>
        <v>24.674924293086235</v>
      </c>
      <c r="K3970" s="4">
        <f t="shared" si="553"/>
        <v>-12.356777866242368</v>
      </c>
      <c r="L3970" s="5">
        <f t="shared" si="558"/>
        <v>0</v>
      </c>
      <c r="M3970" s="5">
        <f t="shared" si="559"/>
        <v>0</v>
      </c>
      <c r="N3970" s="6">
        <f t="shared" si="551"/>
        <v>0</v>
      </c>
      <c r="O3970" s="6">
        <f t="shared" si="554"/>
        <v>0</v>
      </c>
      <c r="P3970" s="6">
        <f>FORECAST(J3970,Inputs!$B$10:$B$18,Inputs!$A$10:$A$18)</f>
        <v>30.784027076787833</v>
      </c>
      <c r="Q3970" s="6">
        <f>IF(Inputs!$D$10="Yes",IF('Hourly Calcs'!P3970&gt;'Hourly Calcs'!K3970,'Hourly Calcs'!O3970,N3970+O3970),N3970+O3970)</f>
        <v>0</v>
      </c>
      <c r="R3970" s="12">
        <f t="shared" si="555"/>
        <v>0</v>
      </c>
      <c r="S3970" s="1">
        <f>IF(AND(A3970&gt;=5,A3970&lt;=9),INDEX(Demand!$C$3:$C$26,C3970),INDEX(Demand!$B$3:$B$26,C3970))</f>
        <v>350</v>
      </c>
      <c r="T3970" s="7">
        <f t="shared" si="556"/>
        <v>0</v>
      </c>
      <c r="U3970" s="7">
        <f t="shared" si="557"/>
        <v>0</v>
      </c>
    </row>
    <row r="3971" spans="1:21" x14ac:dyDescent="0.2">
      <c r="A3971" s="1">
        <v>6</v>
      </c>
      <c r="B3971" s="1">
        <v>15</v>
      </c>
      <c r="C3971" s="1">
        <v>3</v>
      </c>
      <c r="D3971">
        <v>10.4</v>
      </c>
      <c r="E3971">
        <v>9.4</v>
      </c>
      <c r="F3971">
        <v>94</v>
      </c>
      <c r="G3971">
        <v>0</v>
      </c>
      <c r="H3971">
        <v>0</v>
      </c>
      <c r="I3971">
        <v>0</v>
      </c>
      <c r="J3971" s="4">
        <f t="shared" si="552"/>
        <v>37.733082478984386</v>
      </c>
      <c r="K3971" s="4">
        <f t="shared" si="553"/>
        <v>-7.4189444467017438</v>
      </c>
      <c r="L3971" s="5">
        <f t="shared" si="558"/>
        <v>0</v>
      </c>
      <c r="M3971" s="5">
        <f t="shared" si="559"/>
        <v>0</v>
      </c>
      <c r="N3971" s="6">
        <f t="shared" si="551"/>
        <v>0</v>
      </c>
      <c r="O3971" s="6">
        <f t="shared" si="554"/>
        <v>0</v>
      </c>
      <c r="P3971" s="6">
        <f>FORECAST(J3971,Inputs!$B$10:$B$18,Inputs!$A$10:$A$18)</f>
        <v>30.904935948879483</v>
      </c>
      <c r="Q3971" s="6">
        <f>IF(Inputs!$D$10="Yes",IF('Hourly Calcs'!P3971&gt;'Hourly Calcs'!K3971,'Hourly Calcs'!O3971,N3971+O3971),N3971+O3971)</f>
        <v>0</v>
      </c>
      <c r="R3971" s="12">
        <f t="shared" si="555"/>
        <v>0</v>
      </c>
      <c r="S3971" s="1">
        <f>IF(AND(A3971&gt;=5,A3971&lt;=9),INDEX(Demand!$C$3:$C$26,C3971),INDEX(Demand!$B$3:$B$26,C3971))</f>
        <v>350</v>
      </c>
      <c r="T3971" s="7">
        <f t="shared" si="556"/>
        <v>0</v>
      </c>
      <c r="U3971" s="7">
        <f t="shared" si="557"/>
        <v>0</v>
      </c>
    </row>
    <row r="3972" spans="1:21" x14ac:dyDescent="0.2">
      <c r="A3972" s="1">
        <v>6</v>
      </c>
      <c r="B3972" s="1">
        <v>15</v>
      </c>
      <c r="C3972" s="1">
        <v>4</v>
      </c>
      <c r="D3972">
        <v>10.3</v>
      </c>
      <c r="E3972">
        <v>9.3000000000000007</v>
      </c>
      <c r="F3972">
        <v>94</v>
      </c>
      <c r="G3972">
        <v>0</v>
      </c>
      <c r="H3972">
        <v>0</v>
      </c>
      <c r="I3972">
        <v>0</v>
      </c>
      <c r="J3972" s="4">
        <f t="shared" si="552"/>
        <v>49.870559403085792</v>
      </c>
      <c r="K3972" s="4">
        <f t="shared" si="553"/>
        <v>-0.52422484329247254</v>
      </c>
      <c r="L3972" s="5">
        <f t="shared" si="558"/>
        <v>0</v>
      </c>
      <c r="M3972" s="5">
        <f t="shared" si="559"/>
        <v>0</v>
      </c>
      <c r="N3972" s="6">
        <f t="shared" si="551"/>
        <v>0</v>
      </c>
      <c r="O3972" s="6">
        <f t="shared" si="554"/>
        <v>0</v>
      </c>
      <c r="P3972" s="6">
        <f>FORECAST(J3972,Inputs!$B$10:$B$18,Inputs!$A$10:$A$18)</f>
        <v>31.017319994473013</v>
      </c>
      <c r="Q3972" s="6">
        <f>IF(Inputs!$D$10="Yes",IF('Hourly Calcs'!P3972&gt;'Hourly Calcs'!K3972,'Hourly Calcs'!O3972,N3972+O3972),N3972+O3972)</f>
        <v>0</v>
      </c>
      <c r="R3972" s="12">
        <f t="shared" si="555"/>
        <v>0</v>
      </c>
      <c r="S3972" s="1">
        <f>IF(AND(A3972&gt;=5,A3972&lt;=9),INDEX(Demand!$C$3:$C$26,C3972),INDEX(Demand!$B$3:$B$26,C3972))</f>
        <v>350</v>
      </c>
      <c r="T3972" s="7">
        <f t="shared" si="556"/>
        <v>0</v>
      </c>
      <c r="U3972" s="7">
        <f t="shared" si="557"/>
        <v>0</v>
      </c>
    </row>
    <row r="3973" spans="1:21" x14ac:dyDescent="0.2">
      <c r="A3973" s="1">
        <v>6</v>
      </c>
      <c r="B3973" s="1">
        <v>15</v>
      </c>
      <c r="C3973" s="1">
        <v>5</v>
      </c>
      <c r="D3973">
        <v>10.6</v>
      </c>
      <c r="E3973">
        <v>9.4</v>
      </c>
      <c r="F3973">
        <v>92</v>
      </c>
      <c r="G3973">
        <v>12</v>
      </c>
      <c r="H3973">
        <v>0</v>
      </c>
      <c r="I3973">
        <v>12</v>
      </c>
      <c r="J3973" s="4">
        <f t="shared" si="552"/>
        <v>61.223830109054362</v>
      </c>
      <c r="K3973" s="4">
        <f t="shared" si="553"/>
        <v>7.0506070168577963</v>
      </c>
      <c r="L3973" s="5">
        <f t="shared" si="558"/>
        <v>0</v>
      </c>
      <c r="M3973" s="5">
        <f t="shared" si="559"/>
        <v>26.949392983142204</v>
      </c>
      <c r="N3973" s="6">
        <f t="shared" si="551"/>
        <v>0</v>
      </c>
      <c r="O3973" s="6">
        <f t="shared" si="554"/>
        <v>10.974225435330251</v>
      </c>
      <c r="P3973" s="6">
        <f>FORECAST(J3973,Inputs!$B$10:$B$18,Inputs!$A$10:$A$18)</f>
        <v>31.12244287138013</v>
      </c>
      <c r="Q3973" s="6">
        <f>IF(Inputs!$D$10="Yes",IF('Hourly Calcs'!P3973&gt;'Hourly Calcs'!K3973,'Hourly Calcs'!O3973,N3973+O3973),N3973+O3973)</f>
        <v>10.974225435330251</v>
      </c>
      <c r="R3973" s="12">
        <f t="shared" si="555"/>
        <v>52.149519268689346</v>
      </c>
      <c r="S3973" s="1">
        <f>IF(AND(A3973&gt;=5,A3973&lt;=9),INDEX(Demand!$C$3:$C$26,C3973),INDEX(Demand!$B$3:$B$26,C3973))</f>
        <v>350</v>
      </c>
      <c r="T3973" s="7">
        <f t="shared" si="556"/>
        <v>52.149519268689346</v>
      </c>
      <c r="U3973" s="7">
        <f t="shared" si="557"/>
        <v>0</v>
      </c>
    </row>
    <row r="3974" spans="1:21" x14ac:dyDescent="0.2">
      <c r="A3974" s="1">
        <v>6</v>
      </c>
      <c r="B3974" s="1">
        <v>15</v>
      </c>
      <c r="C3974" s="1">
        <v>6</v>
      </c>
      <c r="D3974">
        <v>11.5</v>
      </c>
      <c r="E3974">
        <v>9.5</v>
      </c>
      <c r="F3974">
        <v>88</v>
      </c>
      <c r="G3974">
        <v>86</v>
      </c>
      <c r="H3974">
        <v>64</v>
      </c>
      <c r="I3974">
        <v>73</v>
      </c>
      <c r="J3974" s="4">
        <f t="shared" si="552"/>
        <v>72.109718530699226</v>
      </c>
      <c r="K3974" s="4">
        <f t="shared" si="553"/>
        <v>15.691005400631596</v>
      </c>
      <c r="L3974" s="5">
        <f t="shared" si="558"/>
        <v>0</v>
      </c>
      <c r="M3974" s="5">
        <f t="shared" si="559"/>
        <v>18.308994599368404</v>
      </c>
      <c r="N3974" s="6">
        <f t="shared" si="551"/>
        <v>12.61228309485174</v>
      </c>
      <c r="O3974" s="6">
        <f t="shared" si="554"/>
        <v>66.759871398259023</v>
      </c>
      <c r="P3974" s="6">
        <f>FORECAST(J3974,Inputs!$B$10:$B$18,Inputs!$A$10:$A$18)</f>
        <v>31.223238134543511</v>
      </c>
      <c r="Q3974" s="6">
        <f>IF(Inputs!$D$10="Yes",IF('Hourly Calcs'!P3974&gt;'Hourly Calcs'!K3974,'Hourly Calcs'!O3974,N3974+O3974),N3974+O3974)</f>
        <v>66.759871398259023</v>
      </c>
      <c r="R3974" s="12">
        <f t="shared" si="555"/>
        <v>317.24290888452686</v>
      </c>
      <c r="S3974" s="1">
        <f>IF(AND(A3974&gt;=5,A3974&lt;=9),INDEX(Demand!$C$3:$C$26,C3974),INDEX(Demand!$B$3:$B$26,C3974))</f>
        <v>350</v>
      </c>
      <c r="T3974" s="7">
        <f t="shared" si="556"/>
        <v>317.24290888452686</v>
      </c>
      <c r="U3974" s="7">
        <f t="shared" si="557"/>
        <v>0</v>
      </c>
    </row>
    <row r="3975" spans="1:21" x14ac:dyDescent="0.2">
      <c r="A3975" s="1">
        <v>6</v>
      </c>
      <c r="B3975" s="1">
        <v>15</v>
      </c>
      <c r="C3975" s="1">
        <v>7</v>
      </c>
      <c r="D3975">
        <v>12.1</v>
      </c>
      <c r="E3975">
        <v>9.6</v>
      </c>
      <c r="F3975">
        <v>85</v>
      </c>
      <c r="G3975">
        <v>231</v>
      </c>
      <c r="H3975">
        <v>273</v>
      </c>
      <c r="I3975">
        <v>134</v>
      </c>
      <c r="J3975" s="4">
        <f t="shared" si="552"/>
        <v>82.989972781338551</v>
      </c>
      <c r="K3975" s="4">
        <f t="shared" si="553"/>
        <v>24.925298987051022</v>
      </c>
      <c r="L3975" s="5">
        <f t="shared" si="558"/>
        <v>82.010027218661449</v>
      </c>
      <c r="M3975" s="5">
        <f t="shared" si="559"/>
        <v>9.074701012948978</v>
      </c>
      <c r="N3975" s="6">
        <f t="shared" si="551"/>
        <v>114.62573726741343</v>
      </c>
      <c r="O3975" s="6">
        <f t="shared" si="554"/>
        <v>122.54551736118779</v>
      </c>
      <c r="P3975" s="6">
        <f>FORECAST(J3975,Inputs!$B$10:$B$18,Inputs!$A$10:$A$18)</f>
        <v>31.323981229456837</v>
      </c>
      <c r="Q3975" s="6">
        <f>IF(Inputs!$D$10="Yes",IF('Hourly Calcs'!P3975&gt;'Hourly Calcs'!K3975,'Hourly Calcs'!O3975,N3975+O3975),N3975+O3975)</f>
        <v>122.54551736118779</v>
      </c>
      <c r="R3975" s="12">
        <f t="shared" si="555"/>
        <v>582.33629850036436</v>
      </c>
      <c r="S3975" s="1">
        <f>IF(AND(A3975&gt;=5,A3975&lt;=9),INDEX(Demand!$C$3:$C$26,C3975),INDEX(Demand!$B$3:$B$26,C3975))</f>
        <v>350</v>
      </c>
      <c r="T3975" s="7">
        <f t="shared" si="556"/>
        <v>350</v>
      </c>
      <c r="U3975" s="7">
        <f t="shared" si="557"/>
        <v>232.33629850036436</v>
      </c>
    </row>
    <row r="3976" spans="1:21" x14ac:dyDescent="0.2">
      <c r="A3976" s="1">
        <v>6</v>
      </c>
      <c r="B3976" s="1">
        <v>15</v>
      </c>
      <c r="C3976" s="1">
        <v>8</v>
      </c>
      <c r="D3976">
        <v>12.1</v>
      </c>
      <c r="E3976">
        <v>9.5</v>
      </c>
      <c r="F3976">
        <v>84</v>
      </c>
      <c r="G3976">
        <v>405</v>
      </c>
      <c r="H3976">
        <v>449</v>
      </c>
      <c r="I3976">
        <v>178</v>
      </c>
      <c r="J3976" s="4">
        <f t="shared" si="552"/>
        <v>94.508161743983194</v>
      </c>
      <c r="K3976" s="4">
        <f t="shared" si="553"/>
        <v>34.390152963303038</v>
      </c>
      <c r="L3976" s="5">
        <f t="shared" si="558"/>
        <v>70.491838256016806</v>
      </c>
      <c r="M3976" s="5">
        <f t="shared" si="559"/>
        <v>0.39015296330303784</v>
      </c>
      <c r="N3976" s="6">
        <f t="shared" si="551"/>
        <v>279.43922457392404</v>
      </c>
      <c r="O3976" s="6">
        <f t="shared" si="554"/>
        <v>162.7843439573987</v>
      </c>
      <c r="P3976" s="6">
        <f>FORECAST(J3976,Inputs!$B$10:$B$18,Inputs!$A$10:$A$18)</f>
        <v>31.430631127259101</v>
      </c>
      <c r="Q3976" s="6">
        <f>IF(Inputs!$D$10="Yes",IF('Hourly Calcs'!P3976&gt;'Hourly Calcs'!K3976,'Hourly Calcs'!O3976,N3976+O3976),N3976+O3976)</f>
        <v>442.22356853132271</v>
      </c>
      <c r="R3976" s="12">
        <f t="shared" si="555"/>
        <v>2101.4463976608454</v>
      </c>
      <c r="S3976" s="1">
        <f>IF(AND(A3976&gt;=5,A3976&lt;=9),INDEX(Demand!$C$3:$C$26,C3976),INDEX(Demand!$B$3:$B$26,C3976))</f>
        <v>350</v>
      </c>
      <c r="T3976" s="7">
        <f t="shared" si="556"/>
        <v>350</v>
      </c>
      <c r="U3976" s="7">
        <f t="shared" si="557"/>
        <v>1751.4463976608454</v>
      </c>
    </row>
    <row r="3977" spans="1:21" x14ac:dyDescent="0.2">
      <c r="A3977" s="1">
        <v>6</v>
      </c>
      <c r="B3977" s="1">
        <v>15</v>
      </c>
      <c r="C3977" s="1">
        <v>9</v>
      </c>
      <c r="D3977">
        <v>12.7</v>
      </c>
      <c r="E3977">
        <v>9</v>
      </c>
      <c r="F3977">
        <v>78</v>
      </c>
      <c r="G3977">
        <v>524</v>
      </c>
      <c r="H3977">
        <v>444</v>
      </c>
      <c r="I3977">
        <v>237</v>
      </c>
      <c r="J3977" s="4">
        <f t="shared" si="552"/>
        <v>107.62138467847392</v>
      </c>
      <c r="K3977" s="4">
        <f t="shared" si="553"/>
        <v>43.687036370393464</v>
      </c>
      <c r="L3977" s="5">
        <f t="shared" si="558"/>
        <v>57.378615321526084</v>
      </c>
      <c r="M3977" s="5">
        <f t="shared" si="559"/>
        <v>9.6870363703934643</v>
      </c>
      <c r="N3977" s="6">
        <f t="shared" ref="N3977:N4040" si="560">H3977*MAX(0,COS(2*ASIN(SQRT(SIN(RADIANS($B$4))^2+COS(RADIANS($K3977))^2-2*SIN(RADIANS($B$4))*COS(RADIANS($K3977))*COS(RADIANS($J3977-$B$5))+(SIN(RADIANS($K3977))-COS(RADIANS($B$4)))^2)/2)))</f>
        <v>351.03496826810249</v>
      </c>
      <c r="O3977" s="6">
        <f t="shared" si="554"/>
        <v>216.74095234777243</v>
      </c>
      <c r="P3977" s="6">
        <f>FORECAST(J3977,Inputs!$B$10:$B$18,Inputs!$A$10:$A$18)</f>
        <v>31.552049858134016</v>
      </c>
      <c r="Q3977" s="6">
        <f>IF(Inputs!$D$10="Yes",IF('Hourly Calcs'!P3977&gt;'Hourly Calcs'!K3977,'Hourly Calcs'!O3977,N3977+O3977),N3977+O3977)</f>
        <v>567.77592061587495</v>
      </c>
      <c r="R3977" s="12">
        <f t="shared" si="555"/>
        <v>2698.0711747666378</v>
      </c>
      <c r="S3977" s="1">
        <f>IF(AND(A3977&gt;=5,A3977&lt;=9),INDEX(Demand!$C$3:$C$26,C3977),INDEX(Demand!$B$3:$B$26,C3977))</f>
        <v>350</v>
      </c>
      <c r="T3977" s="7">
        <f t="shared" si="556"/>
        <v>350</v>
      </c>
      <c r="U3977" s="7">
        <f t="shared" si="557"/>
        <v>2348.0711747666378</v>
      </c>
    </row>
    <row r="3978" spans="1:21" x14ac:dyDescent="0.2">
      <c r="A3978" s="1">
        <v>6</v>
      </c>
      <c r="B3978" s="1">
        <v>15</v>
      </c>
      <c r="C3978" s="1">
        <v>10</v>
      </c>
      <c r="D3978">
        <v>13.8</v>
      </c>
      <c r="E3978">
        <v>7.5</v>
      </c>
      <c r="F3978">
        <v>66</v>
      </c>
      <c r="G3978">
        <v>699</v>
      </c>
      <c r="H3978">
        <v>600</v>
      </c>
      <c r="I3978">
        <v>242</v>
      </c>
      <c r="J3978" s="4">
        <f t="shared" ref="J3978:J4041" si="561">solarazimuth($B$2,$B$3,$B$1,A3978,B3978,C3978,0,0,0,0)</f>
        <v>123.82860762383572</v>
      </c>
      <c r="K3978" s="4">
        <f t="shared" ref="K3978:K4041" si="562">solarelevation($B$2,$B$3,$B$1,A3978,B3978,C3978,0,0,0,0)</f>
        <v>52.232037138210778</v>
      </c>
      <c r="L3978" s="5">
        <f t="shared" si="558"/>
        <v>41.171392376164277</v>
      </c>
      <c r="M3978" s="5">
        <f t="shared" si="559"/>
        <v>18.232037138210778</v>
      </c>
      <c r="N3978" s="6">
        <f t="shared" si="560"/>
        <v>547.89390471131685</v>
      </c>
      <c r="O3978" s="6">
        <f t="shared" ref="O3978:O4041" si="563">$I3978*(1+COS(RADIANS($B$4)))/2</f>
        <v>221.31354627916005</v>
      </c>
      <c r="P3978" s="6">
        <f>FORECAST(J3978,Inputs!$B$10:$B$18,Inputs!$A$10:$A$18)</f>
        <v>31.702116737257736</v>
      </c>
      <c r="Q3978" s="6">
        <f>IF(Inputs!$D$10="Yes",IF('Hourly Calcs'!P3978&gt;'Hourly Calcs'!K3978,'Hourly Calcs'!O3978,N3978+O3978),N3978+O3978)</f>
        <v>769.2074509904769</v>
      </c>
      <c r="R3978" s="12">
        <f t="shared" ref="R3978:R4041" si="564">$B$6*$E$1*Q3978</f>
        <v>3655.2738071067461</v>
      </c>
      <c r="S3978" s="1">
        <f>IF(AND(A3978&gt;=5,A3978&lt;=9),INDEX(Demand!$C$3:$C$26,C3978),INDEX(Demand!$B$3:$B$26,C3978))</f>
        <v>600</v>
      </c>
      <c r="T3978" s="7">
        <f t="shared" ref="T3978:T4041" si="565">S3978-MAX(0,S3978-R3978)</f>
        <v>600</v>
      </c>
      <c r="U3978" s="7">
        <f t="shared" ref="U3978:U4041" si="566">MAX(0,R3978-S3978)</f>
        <v>3055.2738071067461</v>
      </c>
    </row>
    <row r="3979" spans="1:21" x14ac:dyDescent="0.2">
      <c r="A3979" s="1">
        <v>6</v>
      </c>
      <c r="B3979" s="1">
        <v>15</v>
      </c>
      <c r="C3979" s="1">
        <v>11</v>
      </c>
      <c r="D3979">
        <v>13.7</v>
      </c>
      <c r="E3979">
        <v>8</v>
      </c>
      <c r="F3979">
        <v>68</v>
      </c>
      <c r="G3979">
        <v>802</v>
      </c>
      <c r="H3979">
        <v>689</v>
      </c>
      <c r="I3979">
        <v>220</v>
      </c>
      <c r="J3979" s="4">
        <f t="shared" si="561"/>
        <v>145.20826670511229</v>
      </c>
      <c r="K3979" s="4">
        <f t="shared" si="562"/>
        <v>59.019985054647336</v>
      </c>
      <c r="L3979" s="5">
        <f t="shared" si="558"/>
        <v>19.791733294887706</v>
      </c>
      <c r="M3979" s="5">
        <f t="shared" si="559"/>
        <v>25.019985054647336</v>
      </c>
      <c r="N3979" s="6">
        <f t="shared" si="560"/>
        <v>676.32825458865057</v>
      </c>
      <c r="O3979" s="6">
        <f t="shared" si="563"/>
        <v>201.19413298105457</v>
      </c>
      <c r="P3979" s="6">
        <f>FORECAST(J3979,Inputs!$B$10:$B$18,Inputs!$A$10:$A$18)</f>
        <v>31.900076543565852</v>
      </c>
      <c r="Q3979" s="6">
        <f>IF(Inputs!$D$10="Yes",IF('Hourly Calcs'!P3979&gt;'Hourly Calcs'!K3979,'Hourly Calcs'!O3979,N3979+O3979),N3979+O3979)</f>
        <v>877.52238756970519</v>
      </c>
      <c r="R3979" s="12">
        <f t="shared" si="564"/>
        <v>4169.9863857312384</v>
      </c>
      <c r="S3979" s="1">
        <f>IF(AND(A3979&gt;=5,A3979&lt;=9),INDEX(Demand!$C$3:$C$26,C3979),INDEX(Demand!$B$3:$B$26,C3979))</f>
        <v>600</v>
      </c>
      <c r="T3979" s="7">
        <f t="shared" si="565"/>
        <v>600</v>
      </c>
      <c r="U3979" s="7">
        <f t="shared" si="566"/>
        <v>3569.9863857312384</v>
      </c>
    </row>
    <row r="3980" spans="1:21" x14ac:dyDescent="0.2">
      <c r="A3980" s="1">
        <v>6</v>
      </c>
      <c r="B3980" s="1">
        <v>15</v>
      </c>
      <c r="C3980" s="1">
        <v>12</v>
      </c>
      <c r="D3980">
        <v>13.7</v>
      </c>
      <c r="E3980">
        <v>7.6</v>
      </c>
      <c r="F3980">
        <v>67</v>
      </c>
      <c r="G3980">
        <v>860</v>
      </c>
      <c r="H3980">
        <v>704</v>
      </c>
      <c r="I3980">
        <v>233</v>
      </c>
      <c r="J3980" s="4">
        <f t="shared" si="561"/>
        <v>172.71426554880259</v>
      </c>
      <c r="K3980" s="4">
        <f t="shared" si="562"/>
        <v>62.462201457346644</v>
      </c>
      <c r="L3980" s="5">
        <f t="shared" si="558"/>
        <v>7.7142655488025866</v>
      </c>
      <c r="M3980" s="5">
        <f t="shared" si="559"/>
        <v>28.462201457346644</v>
      </c>
      <c r="N3980" s="6">
        <f t="shared" si="560"/>
        <v>697.87980497378567</v>
      </c>
      <c r="O3980" s="6">
        <f t="shared" si="563"/>
        <v>213.08287720266236</v>
      </c>
      <c r="P3980" s="6">
        <f>FORECAST(J3980,Inputs!$B$10:$B$18,Inputs!$A$10:$A$18)</f>
        <v>32.154761718044469</v>
      </c>
      <c r="Q3980" s="6">
        <f>IF(Inputs!$D$10="Yes",IF('Hourly Calcs'!P3980&gt;'Hourly Calcs'!K3980,'Hourly Calcs'!O3980,N3980+O3980),N3980+O3980)</f>
        <v>910.96268217644797</v>
      </c>
      <c r="R3980" s="12">
        <f t="shared" si="564"/>
        <v>4328.8946657024808</v>
      </c>
      <c r="S3980" s="1">
        <f>IF(AND(A3980&gt;=5,A3980&lt;=9),INDEX(Demand!$C$3:$C$26,C3980),INDEX(Demand!$B$3:$B$26,C3980))</f>
        <v>600</v>
      </c>
      <c r="T3980" s="7">
        <f t="shared" si="565"/>
        <v>600</v>
      </c>
      <c r="U3980" s="7">
        <f t="shared" si="566"/>
        <v>3728.8946657024808</v>
      </c>
    </row>
    <row r="3981" spans="1:21" x14ac:dyDescent="0.2">
      <c r="A3981" s="1">
        <v>6</v>
      </c>
      <c r="B3981" s="1">
        <v>15</v>
      </c>
      <c r="C3981" s="1">
        <v>13</v>
      </c>
      <c r="D3981">
        <v>14.3</v>
      </c>
      <c r="E3981">
        <v>7.4</v>
      </c>
      <c r="F3981">
        <v>63</v>
      </c>
      <c r="G3981">
        <v>868</v>
      </c>
      <c r="H3981">
        <v>706</v>
      </c>
      <c r="I3981">
        <v>235</v>
      </c>
      <c r="J3981" s="4">
        <f t="shared" si="561"/>
        <v>202.01879783325563</v>
      </c>
      <c r="K3981" s="4">
        <f t="shared" si="562"/>
        <v>61.231809491053426</v>
      </c>
      <c r="L3981" s="5">
        <f t="shared" si="558"/>
        <v>37.018797833255633</v>
      </c>
      <c r="M3981" s="5">
        <f t="shared" si="559"/>
        <v>27.231809491053426</v>
      </c>
      <c r="N3981" s="6">
        <f t="shared" si="560"/>
        <v>664.76207242623514</v>
      </c>
      <c r="O3981" s="6">
        <f t="shared" si="563"/>
        <v>214.91191477521738</v>
      </c>
      <c r="P3981" s="6">
        <f>FORECAST(J3981,Inputs!$B$10:$B$18,Inputs!$A$10:$A$18)</f>
        <v>32.426099979937547</v>
      </c>
      <c r="Q3981" s="6">
        <f>IF(Inputs!$D$10="Yes",IF('Hourly Calcs'!P3981&gt;'Hourly Calcs'!K3981,'Hourly Calcs'!O3981,N3981+O3981),N3981+O3981)</f>
        <v>879.67398720145252</v>
      </c>
      <c r="R3981" s="12">
        <f t="shared" si="564"/>
        <v>4180.2107871813023</v>
      </c>
      <c r="S3981" s="1">
        <f>IF(AND(A3981&gt;=5,A3981&lt;=9),INDEX(Demand!$C$3:$C$26,C3981),INDEX(Demand!$B$3:$B$26,C3981))</f>
        <v>600</v>
      </c>
      <c r="T3981" s="7">
        <f t="shared" si="565"/>
        <v>600</v>
      </c>
      <c r="U3981" s="7">
        <f t="shared" si="566"/>
        <v>3580.2107871813023</v>
      </c>
    </row>
    <row r="3982" spans="1:21" x14ac:dyDescent="0.2">
      <c r="A3982" s="1">
        <v>6</v>
      </c>
      <c r="B3982" s="1">
        <v>15</v>
      </c>
      <c r="C3982" s="1">
        <v>14</v>
      </c>
      <c r="D3982">
        <v>14.3</v>
      </c>
      <c r="E3982">
        <v>8.6</v>
      </c>
      <c r="F3982">
        <v>69</v>
      </c>
      <c r="G3982">
        <v>775</v>
      </c>
      <c r="H3982">
        <v>504</v>
      </c>
      <c r="I3982">
        <v>340</v>
      </c>
      <c r="J3982" s="4">
        <f t="shared" si="561"/>
        <v>226.51187268378186</v>
      </c>
      <c r="K3982" s="4">
        <f t="shared" si="562"/>
        <v>55.857519280852635</v>
      </c>
      <c r="L3982" s="5">
        <f t="shared" si="558"/>
        <v>61.51187268378186</v>
      </c>
      <c r="M3982" s="5">
        <f t="shared" si="559"/>
        <v>21.857519280852635</v>
      </c>
      <c r="N3982" s="6">
        <f t="shared" si="560"/>
        <v>421.26677331192394</v>
      </c>
      <c r="O3982" s="6">
        <f t="shared" si="563"/>
        <v>310.93638733435705</v>
      </c>
      <c r="P3982" s="6">
        <f>FORECAST(J3982,Inputs!$B$10:$B$18,Inputs!$A$10:$A$18)</f>
        <v>32.652887710035017</v>
      </c>
      <c r="Q3982" s="6">
        <f>IF(Inputs!$D$10="Yes",IF('Hourly Calcs'!P3982&gt;'Hourly Calcs'!K3982,'Hourly Calcs'!O3982,N3982+O3982),N3982+O3982)</f>
        <v>732.20316064628105</v>
      </c>
      <c r="R3982" s="12">
        <f t="shared" si="564"/>
        <v>3479.4294193911273</v>
      </c>
      <c r="S3982" s="1">
        <f>IF(AND(A3982&gt;=5,A3982&lt;=9),INDEX(Demand!$C$3:$C$26,C3982),INDEX(Demand!$B$3:$B$26,C3982))</f>
        <v>600</v>
      </c>
      <c r="T3982" s="7">
        <f t="shared" si="565"/>
        <v>600</v>
      </c>
      <c r="U3982" s="7">
        <f t="shared" si="566"/>
        <v>2879.4294193911273</v>
      </c>
    </row>
    <row r="3983" spans="1:21" x14ac:dyDescent="0.2">
      <c r="A3983" s="1">
        <v>6</v>
      </c>
      <c r="B3983" s="1">
        <v>15</v>
      </c>
      <c r="C3983" s="1">
        <v>15</v>
      </c>
      <c r="D3983">
        <v>13.9</v>
      </c>
      <c r="E3983">
        <v>8.3000000000000007</v>
      </c>
      <c r="F3983">
        <v>69</v>
      </c>
      <c r="G3983">
        <v>690</v>
      </c>
      <c r="H3983">
        <v>520</v>
      </c>
      <c r="I3983">
        <v>280</v>
      </c>
      <c r="J3983" s="4">
        <f t="shared" si="561"/>
        <v>244.97857455030612</v>
      </c>
      <c r="K3983" s="4">
        <f t="shared" si="562"/>
        <v>48.009741024993097</v>
      </c>
      <c r="L3983" s="5">
        <f t="shared" si="558"/>
        <v>79.978574550306121</v>
      </c>
      <c r="M3983" s="5">
        <f t="shared" si="559"/>
        <v>14.009741024993097</v>
      </c>
      <c r="N3983" s="6">
        <f t="shared" si="560"/>
        <v>354.27041226346347</v>
      </c>
      <c r="O3983" s="6">
        <f t="shared" si="563"/>
        <v>256.06526015770584</v>
      </c>
      <c r="P3983" s="6">
        <f>FORECAST(J3983,Inputs!$B$10:$B$18,Inputs!$A$10:$A$18)</f>
        <v>32.823875690280609</v>
      </c>
      <c r="Q3983" s="6">
        <f>IF(Inputs!$D$10="Yes",IF('Hourly Calcs'!P3983&gt;'Hourly Calcs'!K3983,'Hourly Calcs'!O3983,N3983+O3983),N3983+O3983)</f>
        <v>610.33567242116931</v>
      </c>
      <c r="R3983" s="12">
        <f t="shared" si="564"/>
        <v>2900.3151153453964</v>
      </c>
      <c r="S3983" s="1">
        <f>IF(AND(A3983&gt;=5,A3983&lt;=9),INDEX(Demand!$C$3:$C$26,C3983),INDEX(Demand!$B$3:$B$26,C3983))</f>
        <v>600</v>
      </c>
      <c r="T3983" s="7">
        <f t="shared" si="565"/>
        <v>600</v>
      </c>
      <c r="U3983" s="7">
        <f t="shared" si="566"/>
        <v>2300.3151153453964</v>
      </c>
    </row>
    <row r="3984" spans="1:21" x14ac:dyDescent="0.2">
      <c r="A3984" s="1">
        <v>6</v>
      </c>
      <c r="B3984" s="1">
        <v>15</v>
      </c>
      <c r="C3984" s="1">
        <v>16</v>
      </c>
      <c r="D3984">
        <v>14.1</v>
      </c>
      <c r="E3984">
        <v>8.3000000000000007</v>
      </c>
      <c r="F3984">
        <v>68</v>
      </c>
      <c r="G3984">
        <v>602</v>
      </c>
      <c r="H3984">
        <v>580</v>
      </c>
      <c r="I3984">
        <v>206</v>
      </c>
      <c r="J3984" s="4">
        <f t="shared" si="561"/>
        <v>259.37495422644241</v>
      </c>
      <c r="K3984" s="4">
        <f t="shared" si="562"/>
        <v>38.989687760984424</v>
      </c>
      <c r="L3984" s="5">
        <f t="shared" si="558"/>
        <v>0</v>
      </c>
      <c r="M3984" s="5">
        <f t="shared" si="559"/>
        <v>4.9896877609844239</v>
      </c>
      <c r="N3984" s="6">
        <f t="shared" si="560"/>
        <v>283.30606090337182</v>
      </c>
      <c r="O3984" s="6">
        <f t="shared" si="563"/>
        <v>188.39086997316929</v>
      </c>
      <c r="P3984" s="6">
        <f>FORECAST(J3984,Inputs!$B$10:$B$18,Inputs!$A$10:$A$18)</f>
        <v>32.957175502096689</v>
      </c>
      <c r="Q3984" s="6">
        <f>IF(Inputs!$D$10="Yes",IF('Hourly Calcs'!P3984&gt;'Hourly Calcs'!K3984,'Hourly Calcs'!O3984,N3984+O3984),N3984+O3984)</f>
        <v>471.6969308765411</v>
      </c>
      <c r="R3984" s="12">
        <f t="shared" si="564"/>
        <v>2241.5038155253233</v>
      </c>
      <c r="S3984" s="1">
        <f>IF(AND(A3984&gt;=5,A3984&lt;=9),INDEX(Demand!$C$3:$C$26,C3984),INDEX(Demand!$B$3:$B$26,C3984))</f>
        <v>900</v>
      </c>
      <c r="T3984" s="7">
        <f t="shared" si="565"/>
        <v>900</v>
      </c>
      <c r="U3984" s="7">
        <f t="shared" si="566"/>
        <v>1341.5038155253233</v>
      </c>
    </row>
    <row r="3985" spans="1:21" x14ac:dyDescent="0.2">
      <c r="A3985" s="1">
        <v>6</v>
      </c>
      <c r="B3985" s="1">
        <v>15</v>
      </c>
      <c r="C3985" s="1">
        <v>17</v>
      </c>
      <c r="D3985">
        <v>13.2</v>
      </c>
      <c r="E3985">
        <v>7</v>
      </c>
      <c r="F3985">
        <v>66</v>
      </c>
      <c r="G3985">
        <v>443</v>
      </c>
      <c r="H3985">
        <v>463</v>
      </c>
      <c r="I3985">
        <v>188</v>
      </c>
      <c r="J3985" s="4">
        <f t="shared" si="561"/>
        <v>271.52656649884068</v>
      </c>
      <c r="K3985" s="4">
        <f t="shared" si="562"/>
        <v>29.551977448216846</v>
      </c>
      <c r="L3985" s="5">
        <f t="shared" si="558"/>
        <v>0</v>
      </c>
      <c r="M3985" s="5">
        <f t="shared" si="559"/>
        <v>4.4480225517831542</v>
      </c>
      <c r="N3985" s="6">
        <f t="shared" si="560"/>
        <v>125.24958469510135</v>
      </c>
      <c r="O3985" s="6">
        <f t="shared" si="563"/>
        <v>171.92953182017391</v>
      </c>
      <c r="P3985" s="6">
        <f>FORECAST(J3985,Inputs!$B$10:$B$18,Inputs!$A$10:$A$18)</f>
        <v>33.069690430544817</v>
      </c>
      <c r="Q3985" s="6">
        <f>IF(Inputs!$D$10="Yes",IF('Hourly Calcs'!P3985&gt;'Hourly Calcs'!K3985,'Hourly Calcs'!O3985,N3985+O3985),N3985+O3985)</f>
        <v>171.92953182017391</v>
      </c>
      <c r="R3985" s="12">
        <f t="shared" si="564"/>
        <v>817.00913520946642</v>
      </c>
      <c r="S3985" s="1">
        <f>IF(AND(A3985&gt;=5,A3985&lt;=9),INDEX(Demand!$C$3:$C$26,C3985),INDEX(Demand!$B$3:$B$26,C3985))</f>
        <v>900</v>
      </c>
      <c r="T3985" s="7">
        <f t="shared" si="565"/>
        <v>817.00913520946642</v>
      </c>
      <c r="U3985" s="7">
        <f t="shared" si="566"/>
        <v>0</v>
      </c>
    </row>
    <row r="3986" spans="1:21" x14ac:dyDescent="0.2">
      <c r="A3986" s="1">
        <v>6</v>
      </c>
      <c r="B3986" s="1">
        <v>15</v>
      </c>
      <c r="C3986" s="1">
        <v>18</v>
      </c>
      <c r="D3986">
        <v>12.5</v>
      </c>
      <c r="E3986">
        <v>7.6</v>
      </c>
      <c r="F3986">
        <v>72</v>
      </c>
      <c r="G3986">
        <v>171</v>
      </c>
      <c r="H3986">
        <v>66</v>
      </c>
      <c r="I3986">
        <v>144</v>
      </c>
      <c r="J3986" s="4">
        <f t="shared" si="561"/>
        <v>282.62400741055575</v>
      </c>
      <c r="K3986" s="4">
        <f t="shared" si="562"/>
        <v>20.163167350973978</v>
      </c>
      <c r="L3986" s="5">
        <f t="shared" si="558"/>
        <v>0</v>
      </c>
      <c r="M3986" s="5">
        <f t="shared" si="559"/>
        <v>13.836832649026022</v>
      </c>
      <c r="N3986" s="6">
        <f t="shared" si="560"/>
        <v>2.7967811419651567</v>
      </c>
      <c r="O3986" s="6">
        <f t="shared" si="563"/>
        <v>131.69070522396299</v>
      </c>
      <c r="P3986" s="6">
        <f>FORECAST(J3986,Inputs!$B$10:$B$18,Inputs!$A$10:$A$18)</f>
        <v>33.172444513060697</v>
      </c>
      <c r="Q3986" s="6">
        <f>IF(Inputs!$D$10="Yes",IF('Hourly Calcs'!P3986&gt;'Hourly Calcs'!K3986,'Hourly Calcs'!O3986,N3986+O3986),N3986+O3986)</f>
        <v>131.69070522396299</v>
      </c>
      <c r="R3986" s="12">
        <f t="shared" si="564"/>
        <v>625.79423122427215</v>
      </c>
      <c r="S3986" s="1">
        <f>IF(AND(A3986&gt;=5,A3986&lt;=9),INDEX(Demand!$C$3:$C$26,C3986),INDEX(Demand!$B$3:$B$26,C3986))</f>
        <v>900</v>
      </c>
      <c r="T3986" s="7">
        <f t="shared" si="565"/>
        <v>625.79423122427215</v>
      </c>
      <c r="U3986" s="7">
        <f t="shared" si="566"/>
        <v>0</v>
      </c>
    </row>
    <row r="3987" spans="1:21" x14ac:dyDescent="0.2">
      <c r="A3987" s="1">
        <v>6</v>
      </c>
      <c r="B3987" s="1">
        <v>15</v>
      </c>
      <c r="C3987" s="1">
        <v>19</v>
      </c>
      <c r="D3987">
        <v>11.9</v>
      </c>
      <c r="E3987">
        <v>8.1999999999999993</v>
      </c>
      <c r="F3987">
        <v>78</v>
      </c>
      <c r="G3987">
        <v>75</v>
      </c>
      <c r="H3987">
        <v>0</v>
      </c>
      <c r="I3987">
        <v>75</v>
      </c>
      <c r="J3987" s="4">
        <f t="shared" si="561"/>
        <v>293.44077185734511</v>
      </c>
      <c r="K3987" s="4">
        <f t="shared" si="562"/>
        <v>11.186729838879671</v>
      </c>
      <c r="L3987" s="5">
        <f t="shared" si="558"/>
        <v>0</v>
      </c>
      <c r="M3987" s="5">
        <f t="shared" si="559"/>
        <v>22.813270161120329</v>
      </c>
      <c r="N3987" s="6">
        <f t="shared" si="560"/>
        <v>0</v>
      </c>
      <c r="O3987" s="6">
        <f t="shared" si="563"/>
        <v>68.58890897081406</v>
      </c>
      <c r="P3987" s="6">
        <f>FORECAST(J3987,Inputs!$B$10:$B$18,Inputs!$A$10:$A$18)</f>
        <v>33.27259973941986</v>
      </c>
      <c r="Q3987" s="6">
        <f>IF(Inputs!$D$10="Yes",IF('Hourly Calcs'!P3987&gt;'Hourly Calcs'!K3987,'Hourly Calcs'!O3987,N3987+O3987),N3987+O3987)</f>
        <v>68.58890897081406</v>
      </c>
      <c r="R3987" s="12">
        <f t="shared" si="564"/>
        <v>325.93449542930841</v>
      </c>
      <c r="S3987" s="1">
        <f>IF(AND(A3987&gt;=5,A3987&lt;=9),INDEX(Demand!$C$3:$C$26,C3987),INDEX(Demand!$B$3:$B$26,C3987))</f>
        <v>900</v>
      </c>
      <c r="T3987" s="7">
        <f t="shared" si="565"/>
        <v>325.93449542930841</v>
      </c>
      <c r="U3987" s="7">
        <f t="shared" si="566"/>
        <v>0</v>
      </c>
    </row>
    <row r="3988" spans="1:21" x14ac:dyDescent="0.2">
      <c r="A3988" s="1">
        <v>6</v>
      </c>
      <c r="B3988" s="1">
        <v>15</v>
      </c>
      <c r="C3988" s="1">
        <v>20</v>
      </c>
      <c r="D3988">
        <v>11.4</v>
      </c>
      <c r="E3988">
        <v>8.6</v>
      </c>
      <c r="F3988">
        <v>83</v>
      </c>
      <c r="G3988">
        <v>14</v>
      </c>
      <c r="H3988">
        <v>0</v>
      </c>
      <c r="I3988">
        <v>14</v>
      </c>
      <c r="J3988" s="4">
        <f t="shared" si="561"/>
        <v>304.51731005256676</v>
      </c>
      <c r="K3988" s="4">
        <f t="shared" si="562"/>
        <v>3.0508623008712448</v>
      </c>
      <c r="L3988" s="5">
        <f t="shared" si="558"/>
        <v>0</v>
      </c>
      <c r="M3988" s="5">
        <f t="shared" si="559"/>
        <v>30.949137699128755</v>
      </c>
      <c r="N3988" s="6">
        <f t="shared" si="560"/>
        <v>0</v>
      </c>
      <c r="O3988" s="6">
        <f t="shared" si="563"/>
        <v>12.803263007885292</v>
      </c>
      <c r="P3988" s="6">
        <f>FORECAST(J3988,Inputs!$B$10:$B$18,Inputs!$A$10:$A$18)</f>
        <v>33.375160278264502</v>
      </c>
      <c r="Q3988" s="6">
        <f>IF(Inputs!$D$10="Yes",IF('Hourly Calcs'!P3988&gt;'Hourly Calcs'!K3988,'Hourly Calcs'!O3988,N3988+O3988),N3988+O3988)</f>
        <v>12.803263007885292</v>
      </c>
      <c r="R3988" s="12">
        <f t="shared" si="564"/>
        <v>60.841105813470904</v>
      </c>
      <c r="S3988" s="1">
        <f>IF(AND(A3988&gt;=5,A3988&lt;=9),INDEX(Demand!$C$3:$C$26,C3988),INDEX(Demand!$B$3:$B$26,C3988))</f>
        <v>800</v>
      </c>
      <c r="T3988" s="7">
        <f t="shared" si="565"/>
        <v>60.841105813470904</v>
      </c>
      <c r="U3988" s="7">
        <f t="shared" si="566"/>
        <v>0</v>
      </c>
    </row>
    <row r="3989" spans="1:21" x14ac:dyDescent="0.2">
      <c r="A3989" s="1">
        <v>6</v>
      </c>
      <c r="B3989" s="1">
        <v>15</v>
      </c>
      <c r="C3989" s="1">
        <v>21</v>
      </c>
      <c r="D3989">
        <v>10.7</v>
      </c>
      <c r="E3989">
        <v>8.9</v>
      </c>
      <c r="F3989">
        <v>89</v>
      </c>
      <c r="G3989">
        <v>0</v>
      </c>
      <c r="H3989">
        <v>0</v>
      </c>
      <c r="I3989">
        <v>0</v>
      </c>
      <c r="J3989" s="4">
        <f t="shared" si="561"/>
        <v>316.24135913854582</v>
      </c>
      <c r="K3989" s="4">
        <f t="shared" si="562"/>
        <v>-4.3368206678759975</v>
      </c>
      <c r="L3989" s="5">
        <f t="shared" si="558"/>
        <v>0</v>
      </c>
      <c r="M3989" s="5">
        <f t="shared" si="559"/>
        <v>0</v>
      </c>
      <c r="N3989" s="6">
        <f t="shared" si="560"/>
        <v>0</v>
      </c>
      <c r="O3989" s="6">
        <f t="shared" si="563"/>
        <v>0</v>
      </c>
      <c r="P3989" s="6">
        <f>FORECAST(J3989,Inputs!$B$10:$B$18,Inputs!$A$10:$A$18)</f>
        <v>33.483716288319869</v>
      </c>
      <c r="Q3989" s="6">
        <f>IF(Inputs!$D$10="Yes",IF('Hourly Calcs'!P3989&gt;'Hourly Calcs'!K3989,'Hourly Calcs'!O3989,N3989+O3989),N3989+O3989)</f>
        <v>0</v>
      </c>
      <c r="R3989" s="12">
        <f t="shared" si="564"/>
        <v>0</v>
      </c>
      <c r="S3989" s="1">
        <f>IF(AND(A3989&gt;=5,A3989&lt;=9),INDEX(Demand!$C$3:$C$26,C3989),INDEX(Demand!$B$3:$B$26,C3989))</f>
        <v>700</v>
      </c>
      <c r="T3989" s="7">
        <f t="shared" si="565"/>
        <v>0</v>
      </c>
      <c r="U3989" s="7">
        <f t="shared" si="566"/>
        <v>0</v>
      </c>
    </row>
    <row r="3990" spans="1:21" x14ac:dyDescent="0.2">
      <c r="A3990" s="1">
        <v>6</v>
      </c>
      <c r="B3990" s="1">
        <v>15</v>
      </c>
      <c r="C3990" s="1">
        <v>22</v>
      </c>
      <c r="D3990">
        <v>10.6</v>
      </c>
      <c r="E3990">
        <v>8.8000000000000007</v>
      </c>
      <c r="F3990">
        <v>89</v>
      </c>
      <c r="G3990">
        <v>0</v>
      </c>
      <c r="H3990">
        <v>0</v>
      </c>
      <c r="I3990">
        <v>0</v>
      </c>
      <c r="J3990" s="4">
        <f t="shared" si="561"/>
        <v>328.84492582803387</v>
      </c>
      <c r="K3990" s="4">
        <f t="shared" si="562"/>
        <v>-10.150164056686904</v>
      </c>
      <c r="L3990" s="5">
        <f t="shared" si="558"/>
        <v>0</v>
      </c>
      <c r="M3990" s="5">
        <f t="shared" si="559"/>
        <v>0</v>
      </c>
      <c r="N3990" s="6">
        <f t="shared" si="560"/>
        <v>0</v>
      </c>
      <c r="O3990" s="6">
        <f t="shared" si="563"/>
        <v>0</v>
      </c>
      <c r="P3990" s="6">
        <f>FORECAST(J3990,Inputs!$B$10:$B$18,Inputs!$A$10:$A$18)</f>
        <v>33.600415979889199</v>
      </c>
      <c r="Q3990" s="6">
        <f>IF(Inputs!$D$10="Yes",IF('Hourly Calcs'!P3990&gt;'Hourly Calcs'!K3990,'Hourly Calcs'!O3990,N3990+O3990),N3990+O3990)</f>
        <v>0</v>
      </c>
      <c r="R3990" s="12">
        <f t="shared" si="564"/>
        <v>0</v>
      </c>
      <c r="S3990" s="1">
        <f>IF(AND(A3990&gt;=5,A3990&lt;=9),INDEX(Demand!$C$3:$C$26,C3990),INDEX(Demand!$B$3:$B$26,C3990))</f>
        <v>600</v>
      </c>
      <c r="T3990" s="7">
        <f t="shared" si="565"/>
        <v>0</v>
      </c>
      <c r="U3990" s="7">
        <f t="shared" si="566"/>
        <v>0</v>
      </c>
    </row>
    <row r="3991" spans="1:21" x14ac:dyDescent="0.2">
      <c r="A3991" s="1">
        <v>6</v>
      </c>
      <c r="B3991" s="1">
        <v>15</v>
      </c>
      <c r="C3991" s="1">
        <v>23</v>
      </c>
      <c r="D3991">
        <v>10.4</v>
      </c>
      <c r="E3991">
        <v>9.1</v>
      </c>
      <c r="F3991">
        <v>92</v>
      </c>
      <c r="G3991">
        <v>0</v>
      </c>
      <c r="H3991">
        <v>0</v>
      </c>
      <c r="I3991">
        <v>0</v>
      </c>
      <c r="J3991" s="4">
        <f t="shared" si="561"/>
        <v>342.3440905955041</v>
      </c>
      <c r="K3991" s="4">
        <f t="shared" si="562"/>
        <v>-14.081638578795562</v>
      </c>
      <c r="L3991" s="5">
        <f t="shared" si="558"/>
        <v>0</v>
      </c>
      <c r="M3991" s="5">
        <f t="shared" si="559"/>
        <v>0</v>
      </c>
      <c r="N3991" s="6">
        <f t="shared" si="560"/>
        <v>0</v>
      </c>
      <c r="O3991" s="6">
        <f t="shared" si="563"/>
        <v>0</v>
      </c>
      <c r="P3991" s="6">
        <f>FORECAST(J3991,Inputs!$B$10:$B$18,Inputs!$A$10:$A$18)</f>
        <v>33.725408246254666</v>
      </c>
      <c r="Q3991" s="6">
        <f>IF(Inputs!$D$10="Yes",IF('Hourly Calcs'!P3991&gt;'Hourly Calcs'!K3991,'Hourly Calcs'!O3991,N3991+O3991),N3991+O3991)</f>
        <v>0</v>
      </c>
      <c r="R3991" s="12">
        <f t="shared" si="564"/>
        <v>0</v>
      </c>
      <c r="S3991" s="1">
        <f>IF(AND(A3991&gt;=5,A3991&lt;=9),INDEX(Demand!$C$3:$C$26,C3991),INDEX(Demand!$B$3:$B$26,C3991))</f>
        <v>500</v>
      </c>
      <c r="T3991" s="7">
        <f t="shared" si="565"/>
        <v>0</v>
      </c>
      <c r="U3991" s="7">
        <f t="shared" si="566"/>
        <v>0</v>
      </c>
    </row>
    <row r="3992" spans="1:21" x14ac:dyDescent="0.2">
      <c r="A3992" s="1">
        <v>6</v>
      </c>
      <c r="B3992" s="1">
        <v>15</v>
      </c>
      <c r="C3992" s="1">
        <v>24</v>
      </c>
      <c r="D3992">
        <v>10</v>
      </c>
      <c r="E3992">
        <v>9</v>
      </c>
      <c r="F3992">
        <v>93</v>
      </c>
      <c r="G3992">
        <v>0</v>
      </c>
      <c r="H3992">
        <v>0</v>
      </c>
      <c r="I3992">
        <v>0</v>
      </c>
      <c r="J3992" s="4">
        <f t="shared" si="561"/>
        <v>356.47964221174811</v>
      </c>
      <c r="K3992" s="4">
        <f t="shared" si="562"/>
        <v>-15.828450309314533</v>
      </c>
      <c r="L3992" s="5">
        <f t="shared" si="558"/>
        <v>0</v>
      </c>
      <c r="M3992" s="5">
        <f t="shared" si="559"/>
        <v>0</v>
      </c>
      <c r="N3992" s="6">
        <f t="shared" si="560"/>
        <v>0</v>
      </c>
      <c r="O3992" s="6">
        <f t="shared" si="563"/>
        <v>0</v>
      </c>
      <c r="P3992" s="6">
        <f>FORECAST(J3992,Inputs!$B$10:$B$18,Inputs!$A$10:$A$18)</f>
        <v>33.85629298344211</v>
      </c>
      <c r="Q3992" s="6">
        <f>IF(Inputs!$D$10="Yes",IF('Hourly Calcs'!P3992&gt;'Hourly Calcs'!K3992,'Hourly Calcs'!O3992,N3992+O3992),N3992+O3992)</f>
        <v>0</v>
      </c>
      <c r="R3992" s="12">
        <f t="shared" si="564"/>
        <v>0</v>
      </c>
      <c r="S3992" s="1">
        <f>IF(AND(A3992&gt;=5,A3992&lt;=9),INDEX(Demand!$C$3:$C$26,C3992),INDEX(Demand!$B$3:$B$26,C3992))</f>
        <v>400</v>
      </c>
      <c r="T3992" s="7">
        <f t="shared" si="565"/>
        <v>0</v>
      </c>
      <c r="U3992" s="7">
        <f t="shared" si="566"/>
        <v>0</v>
      </c>
    </row>
    <row r="3993" spans="1:21" x14ac:dyDescent="0.2">
      <c r="A3993" s="1">
        <v>6</v>
      </c>
      <c r="B3993" s="1">
        <v>16</v>
      </c>
      <c r="C3993" s="1">
        <v>1</v>
      </c>
      <c r="D3993">
        <v>9.5</v>
      </c>
      <c r="E3993">
        <v>9</v>
      </c>
      <c r="F3993">
        <v>97</v>
      </c>
      <c r="G3993">
        <v>0</v>
      </c>
      <c r="H3993">
        <v>0</v>
      </c>
      <c r="I3993">
        <v>0</v>
      </c>
      <c r="J3993" s="4">
        <f t="shared" si="561"/>
        <v>10.754796933342192</v>
      </c>
      <c r="K3993" s="4">
        <f t="shared" si="562"/>
        <v>-15.226730138775267</v>
      </c>
      <c r="L3993" s="5">
        <f t="shared" si="558"/>
        <v>0</v>
      </c>
      <c r="M3993" s="5">
        <f t="shared" si="559"/>
        <v>0</v>
      </c>
      <c r="N3993" s="6">
        <f t="shared" si="560"/>
        <v>0</v>
      </c>
      <c r="O3993" s="6">
        <f t="shared" si="563"/>
        <v>0</v>
      </c>
      <c r="P3993" s="6">
        <f>FORECAST(J3993,Inputs!$B$10:$B$18,Inputs!$A$10:$A$18)</f>
        <v>30.655137008642054</v>
      </c>
      <c r="Q3993" s="6">
        <f>IF(Inputs!$D$10="Yes",IF('Hourly Calcs'!P3993&gt;'Hourly Calcs'!K3993,'Hourly Calcs'!O3993,N3993+O3993),N3993+O3993)</f>
        <v>0</v>
      </c>
      <c r="R3993" s="12">
        <f t="shared" si="564"/>
        <v>0</v>
      </c>
      <c r="S3993" s="1">
        <f>IF(AND(A3993&gt;=5,A3993&lt;=9),INDEX(Demand!$C$3:$C$26,C3993),INDEX(Demand!$B$3:$B$26,C3993))</f>
        <v>350</v>
      </c>
      <c r="T3993" s="7">
        <f t="shared" si="565"/>
        <v>0</v>
      </c>
      <c r="U3993" s="7">
        <f t="shared" si="566"/>
        <v>0</v>
      </c>
    </row>
    <row r="3994" spans="1:21" x14ac:dyDescent="0.2">
      <c r="A3994" s="1">
        <v>6</v>
      </c>
      <c r="B3994" s="1">
        <v>16</v>
      </c>
      <c r="C3994" s="1">
        <v>2</v>
      </c>
      <c r="D3994">
        <v>8.9</v>
      </c>
      <c r="E3994">
        <v>8.3000000000000007</v>
      </c>
      <c r="F3994">
        <v>96</v>
      </c>
      <c r="G3994">
        <v>0</v>
      </c>
      <c r="H3994">
        <v>0</v>
      </c>
      <c r="I3994">
        <v>0</v>
      </c>
      <c r="J3994" s="4">
        <f t="shared" si="561"/>
        <v>24.61561524384598</v>
      </c>
      <c r="K3994" s="4">
        <f t="shared" si="562"/>
        <v>-12.334671781816382</v>
      </c>
      <c r="L3994" s="5">
        <f t="shared" si="558"/>
        <v>0</v>
      </c>
      <c r="M3994" s="5">
        <f t="shared" si="559"/>
        <v>0</v>
      </c>
      <c r="N3994" s="6">
        <f t="shared" si="560"/>
        <v>0</v>
      </c>
      <c r="O3994" s="6">
        <f t="shared" si="563"/>
        <v>0</v>
      </c>
      <c r="P3994" s="6">
        <f>FORECAST(J3994,Inputs!$B$10:$B$18,Inputs!$A$10:$A$18)</f>
        <v>30.783477918924497</v>
      </c>
      <c r="Q3994" s="6">
        <f>IF(Inputs!$D$10="Yes",IF('Hourly Calcs'!P3994&gt;'Hourly Calcs'!K3994,'Hourly Calcs'!O3994,N3994+O3994),N3994+O3994)</f>
        <v>0</v>
      </c>
      <c r="R3994" s="12">
        <f t="shared" si="564"/>
        <v>0</v>
      </c>
      <c r="S3994" s="1">
        <f>IF(AND(A3994&gt;=5,A3994&lt;=9),INDEX(Demand!$C$3:$C$26,C3994),INDEX(Demand!$B$3:$B$26,C3994))</f>
        <v>350</v>
      </c>
      <c r="T3994" s="7">
        <f t="shared" si="565"/>
        <v>0</v>
      </c>
      <c r="U3994" s="7">
        <f t="shared" si="566"/>
        <v>0</v>
      </c>
    </row>
    <row r="3995" spans="1:21" x14ac:dyDescent="0.2">
      <c r="A3995" s="1">
        <v>6</v>
      </c>
      <c r="B3995" s="1">
        <v>16</v>
      </c>
      <c r="C3995" s="1">
        <v>3</v>
      </c>
      <c r="D3995">
        <v>8.1999999999999993</v>
      </c>
      <c r="E3995">
        <v>8</v>
      </c>
      <c r="F3995">
        <v>99</v>
      </c>
      <c r="G3995">
        <v>0</v>
      </c>
      <c r="H3995">
        <v>0</v>
      </c>
      <c r="I3995">
        <v>0</v>
      </c>
      <c r="J3995" s="4">
        <f t="shared" si="561"/>
        <v>37.672182159334909</v>
      </c>
      <c r="K3995" s="4">
        <f t="shared" si="562"/>
        <v>-7.4055918123888915</v>
      </c>
      <c r="L3995" s="5">
        <f t="shared" si="558"/>
        <v>0</v>
      </c>
      <c r="M3995" s="5">
        <f t="shared" si="559"/>
        <v>0</v>
      </c>
      <c r="N3995" s="6">
        <f t="shared" si="560"/>
        <v>0</v>
      </c>
      <c r="O3995" s="6">
        <f t="shared" si="563"/>
        <v>0</v>
      </c>
      <c r="P3995" s="6">
        <f>FORECAST(J3995,Inputs!$B$10:$B$18,Inputs!$A$10:$A$18)</f>
        <v>30.904372057030876</v>
      </c>
      <c r="Q3995" s="6">
        <f>IF(Inputs!$D$10="Yes",IF('Hourly Calcs'!P3995&gt;'Hourly Calcs'!K3995,'Hourly Calcs'!O3995,N3995+O3995),N3995+O3995)</f>
        <v>0</v>
      </c>
      <c r="R3995" s="12">
        <f t="shared" si="564"/>
        <v>0</v>
      </c>
      <c r="S3995" s="1">
        <f>IF(AND(A3995&gt;=5,A3995&lt;=9),INDEX(Demand!$C$3:$C$26,C3995),INDEX(Demand!$B$3:$B$26,C3995))</f>
        <v>350</v>
      </c>
      <c r="T3995" s="7">
        <f t="shared" si="565"/>
        <v>0</v>
      </c>
      <c r="U3995" s="7">
        <f t="shared" si="566"/>
        <v>0</v>
      </c>
    </row>
    <row r="3996" spans="1:21" x14ac:dyDescent="0.2">
      <c r="A3996" s="1">
        <v>6</v>
      </c>
      <c r="B3996" s="1">
        <v>16</v>
      </c>
      <c r="C3996" s="1">
        <v>4</v>
      </c>
      <c r="D3996">
        <v>8.5</v>
      </c>
      <c r="E3996">
        <v>8.5</v>
      </c>
      <c r="F3996">
        <v>100</v>
      </c>
      <c r="G3996">
        <v>0</v>
      </c>
      <c r="H3996">
        <v>0</v>
      </c>
      <c r="I3996">
        <v>0</v>
      </c>
      <c r="J3996" s="4">
        <f t="shared" si="561"/>
        <v>49.809151847645808</v>
      </c>
      <c r="K3996" s="4">
        <f t="shared" si="562"/>
        <v>-0.5161273655893126</v>
      </c>
      <c r="L3996" s="5">
        <f t="shared" si="558"/>
        <v>0</v>
      </c>
      <c r="M3996" s="5">
        <f t="shared" si="559"/>
        <v>0</v>
      </c>
      <c r="N3996" s="6">
        <f t="shared" si="560"/>
        <v>0</v>
      </c>
      <c r="O3996" s="6">
        <f t="shared" si="563"/>
        <v>0</v>
      </c>
      <c r="P3996" s="6">
        <f>FORECAST(J3996,Inputs!$B$10:$B$18,Inputs!$A$10:$A$18)</f>
        <v>31.016751405996718</v>
      </c>
      <c r="Q3996" s="6">
        <f>IF(Inputs!$D$10="Yes",IF('Hourly Calcs'!P3996&gt;'Hourly Calcs'!K3996,'Hourly Calcs'!O3996,N3996+O3996),N3996+O3996)</f>
        <v>0</v>
      </c>
      <c r="R3996" s="12">
        <f t="shared" si="564"/>
        <v>0</v>
      </c>
      <c r="S3996" s="1">
        <f>IF(AND(A3996&gt;=5,A3996&lt;=9),INDEX(Demand!$C$3:$C$26,C3996),INDEX(Demand!$B$3:$B$26,C3996))</f>
        <v>350</v>
      </c>
      <c r="T3996" s="7">
        <f t="shared" si="565"/>
        <v>0</v>
      </c>
      <c r="U3996" s="7">
        <f t="shared" si="566"/>
        <v>0</v>
      </c>
    </row>
    <row r="3997" spans="1:21" x14ac:dyDescent="0.2">
      <c r="A3997" s="1">
        <v>6</v>
      </c>
      <c r="B3997" s="1">
        <v>16</v>
      </c>
      <c r="C3997" s="1">
        <v>5</v>
      </c>
      <c r="D3997">
        <v>9.8000000000000007</v>
      </c>
      <c r="E3997">
        <v>9.4</v>
      </c>
      <c r="F3997">
        <v>97</v>
      </c>
      <c r="G3997">
        <v>7</v>
      </c>
      <c r="H3997">
        <v>0</v>
      </c>
      <c r="I3997">
        <v>7</v>
      </c>
      <c r="J3997" s="4">
        <f t="shared" si="561"/>
        <v>61.161873181928357</v>
      </c>
      <c r="K3997" s="4">
        <f t="shared" si="562"/>
        <v>7.0503216210583446</v>
      </c>
      <c r="L3997" s="5">
        <f t="shared" si="558"/>
        <v>0</v>
      </c>
      <c r="M3997" s="5">
        <f t="shared" si="559"/>
        <v>26.949678378941655</v>
      </c>
      <c r="N3997" s="6">
        <f t="shared" si="560"/>
        <v>0</v>
      </c>
      <c r="O3997" s="6">
        <f t="shared" si="563"/>
        <v>6.4016315039426459</v>
      </c>
      <c r="P3997" s="6">
        <f>FORECAST(J3997,Inputs!$B$10:$B$18,Inputs!$A$10:$A$18)</f>
        <v>31.121869196128966</v>
      </c>
      <c r="Q3997" s="6">
        <f>IF(Inputs!$D$10="Yes",IF('Hourly Calcs'!P3997&gt;'Hourly Calcs'!K3997,'Hourly Calcs'!O3997,N3997+O3997),N3997+O3997)</f>
        <v>6.4016315039426459</v>
      </c>
      <c r="R3997" s="12">
        <f t="shared" si="564"/>
        <v>30.420552906735452</v>
      </c>
      <c r="S3997" s="1">
        <f>IF(AND(A3997&gt;=5,A3997&lt;=9),INDEX(Demand!$C$3:$C$26,C3997),INDEX(Demand!$B$3:$B$26,C3997))</f>
        <v>350</v>
      </c>
      <c r="T3997" s="7">
        <f t="shared" si="565"/>
        <v>30.420552906735452</v>
      </c>
      <c r="U3997" s="7">
        <f t="shared" si="566"/>
        <v>0</v>
      </c>
    </row>
    <row r="3998" spans="1:21" x14ac:dyDescent="0.2">
      <c r="A3998" s="1">
        <v>6</v>
      </c>
      <c r="B3998" s="1">
        <v>16</v>
      </c>
      <c r="C3998" s="1">
        <v>6</v>
      </c>
      <c r="D3998">
        <v>10.9</v>
      </c>
      <c r="E3998">
        <v>10.3</v>
      </c>
      <c r="F3998">
        <v>96</v>
      </c>
      <c r="G3998">
        <v>52</v>
      </c>
      <c r="H3998">
        <v>0</v>
      </c>
      <c r="I3998">
        <v>52</v>
      </c>
      <c r="J3998" s="4">
        <f t="shared" si="561"/>
        <v>72.046197773340637</v>
      </c>
      <c r="K3998" s="4">
        <f t="shared" si="562"/>
        <v>15.686400817197082</v>
      </c>
      <c r="L3998" s="5">
        <f t="shared" si="558"/>
        <v>0</v>
      </c>
      <c r="M3998" s="5">
        <f t="shared" si="559"/>
        <v>18.313599182802918</v>
      </c>
      <c r="N3998" s="6">
        <f t="shared" si="560"/>
        <v>0</v>
      </c>
      <c r="O3998" s="6">
        <f t="shared" si="563"/>
        <v>47.554976886431085</v>
      </c>
      <c r="P3998" s="6">
        <f>FORECAST(J3998,Inputs!$B$10:$B$18,Inputs!$A$10:$A$18)</f>
        <v>31.22264997938278</v>
      </c>
      <c r="Q3998" s="6">
        <f>IF(Inputs!$D$10="Yes",IF('Hourly Calcs'!P3998&gt;'Hourly Calcs'!K3998,'Hourly Calcs'!O3998,N3998+O3998),N3998+O3998)</f>
        <v>47.554976886431085</v>
      </c>
      <c r="R3998" s="12">
        <f t="shared" si="564"/>
        <v>225.9812501643205</v>
      </c>
      <c r="S3998" s="1">
        <f>IF(AND(A3998&gt;=5,A3998&lt;=9),INDEX(Demand!$C$3:$C$26,C3998),INDEX(Demand!$B$3:$B$26,C3998))</f>
        <v>350</v>
      </c>
      <c r="T3998" s="7">
        <f t="shared" si="565"/>
        <v>225.9812501643205</v>
      </c>
      <c r="U3998" s="7">
        <f t="shared" si="566"/>
        <v>0</v>
      </c>
    </row>
    <row r="3999" spans="1:21" x14ac:dyDescent="0.2">
      <c r="A3999" s="1">
        <v>6</v>
      </c>
      <c r="B3999" s="1">
        <v>16</v>
      </c>
      <c r="C3999" s="1">
        <v>7</v>
      </c>
      <c r="D3999">
        <v>12.5</v>
      </c>
      <c r="E3999">
        <v>11.4</v>
      </c>
      <c r="F3999">
        <v>93</v>
      </c>
      <c r="G3999">
        <v>140</v>
      </c>
      <c r="H3999">
        <v>19</v>
      </c>
      <c r="I3999">
        <v>133</v>
      </c>
      <c r="J3999" s="4">
        <f t="shared" si="561"/>
        <v>82.922986552717546</v>
      </c>
      <c r="K3999" s="4">
        <f t="shared" si="562"/>
        <v>24.918144921268237</v>
      </c>
      <c r="L3999" s="5">
        <f t="shared" si="558"/>
        <v>82.077013447282454</v>
      </c>
      <c r="M3999" s="5">
        <f t="shared" si="559"/>
        <v>9.0818550787317633</v>
      </c>
      <c r="N3999" s="6">
        <f t="shared" si="560"/>
        <v>7.9647526141122924</v>
      </c>
      <c r="O3999" s="6">
        <f t="shared" si="563"/>
        <v>121.63099857491027</v>
      </c>
      <c r="P3999" s="6">
        <f>FORECAST(J3999,Inputs!$B$10:$B$18,Inputs!$A$10:$A$18)</f>
        <v>31.323360986599234</v>
      </c>
      <c r="Q3999" s="6">
        <f>IF(Inputs!$D$10="Yes",IF('Hourly Calcs'!P3999&gt;'Hourly Calcs'!K3999,'Hourly Calcs'!O3999,N3999+O3999),N3999+O3999)</f>
        <v>121.63099857491027</v>
      </c>
      <c r="R3999" s="12">
        <f t="shared" si="564"/>
        <v>577.99050522797359</v>
      </c>
      <c r="S3999" s="1">
        <f>IF(AND(A3999&gt;=5,A3999&lt;=9),INDEX(Demand!$C$3:$C$26,C3999),INDEX(Demand!$B$3:$B$26,C3999))</f>
        <v>350</v>
      </c>
      <c r="T3999" s="7">
        <f t="shared" si="565"/>
        <v>350</v>
      </c>
      <c r="U3999" s="7">
        <f t="shared" si="566"/>
        <v>227.99050522797359</v>
      </c>
    </row>
    <row r="4000" spans="1:21" x14ac:dyDescent="0.2">
      <c r="A4000" s="1">
        <v>6</v>
      </c>
      <c r="B4000" s="1">
        <v>16</v>
      </c>
      <c r="C4000" s="1">
        <v>8</v>
      </c>
      <c r="D4000">
        <v>13.4</v>
      </c>
      <c r="E4000">
        <v>9.9</v>
      </c>
      <c r="F4000">
        <v>79</v>
      </c>
      <c r="G4000">
        <v>391</v>
      </c>
      <c r="H4000">
        <v>350</v>
      </c>
      <c r="I4000">
        <v>214</v>
      </c>
      <c r="J4000" s="4">
        <f t="shared" si="561"/>
        <v>94.434812557061861</v>
      </c>
      <c r="K4000" s="4">
        <f t="shared" si="562"/>
        <v>34.382517107881029</v>
      </c>
      <c r="L4000" s="5">
        <f t="shared" si="558"/>
        <v>70.565187442938139</v>
      </c>
      <c r="M4000" s="5">
        <f t="shared" si="559"/>
        <v>0.38251710788102855</v>
      </c>
      <c r="N4000" s="6">
        <f t="shared" si="560"/>
        <v>217.6037299991203</v>
      </c>
      <c r="O4000" s="6">
        <f t="shared" si="563"/>
        <v>195.70702026338947</v>
      </c>
      <c r="P4000" s="6">
        <f>FORECAST(J4000,Inputs!$B$10:$B$18,Inputs!$A$10:$A$18)</f>
        <v>31.429951968120942</v>
      </c>
      <c r="Q4000" s="6">
        <f>IF(Inputs!$D$10="Yes",IF('Hourly Calcs'!P4000&gt;'Hourly Calcs'!K4000,'Hourly Calcs'!O4000,N4000+O4000),N4000+O4000)</f>
        <v>413.31075026250977</v>
      </c>
      <c r="R4000" s="12">
        <f t="shared" si="564"/>
        <v>1964.0526852474463</v>
      </c>
      <c r="S4000" s="1">
        <f>IF(AND(A4000&gt;=5,A4000&lt;=9),INDEX(Demand!$C$3:$C$26,C4000),INDEX(Demand!$B$3:$B$26,C4000))</f>
        <v>350</v>
      </c>
      <c r="T4000" s="7">
        <f t="shared" si="565"/>
        <v>350</v>
      </c>
      <c r="U4000" s="7">
        <f t="shared" si="566"/>
        <v>1614.0526852474463</v>
      </c>
    </row>
    <row r="4001" spans="1:21" x14ac:dyDescent="0.2">
      <c r="A4001" s="1">
        <v>6</v>
      </c>
      <c r="B4001" s="1">
        <v>16</v>
      </c>
      <c r="C4001" s="1">
        <v>9</v>
      </c>
      <c r="D4001">
        <v>14.2</v>
      </c>
      <c r="E4001">
        <v>9.4</v>
      </c>
      <c r="F4001">
        <v>73</v>
      </c>
      <c r="G4001">
        <v>524</v>
      </c>
      <c r="H4001">
        <v>475</v>
      </c>
      <c r="I4001">
        <v>217</v>
      </c>
      <c r="J4001" s="4">
        <f t="shared" si="561"/>
        <v>107.53756541003345</v>
      </c>
      <c r="K4001" s="4">
        <f t="shared" si="562"/>
        <v>43.681639354177712</v>
      </c>
      <c r="L4001" s="5">
        <f t="shared" si="558"/>
        <v>57.462434589966549</v>
      </c>
      <c r="M4001" s="5">
        <f t="shared" si="559"/>
        <v>9.6816393541777117</v>
      </c>
      <c r="N4001" s="6">
        <f t="shared" si="560"/>
        <v>375.28986277668599</v>
      </c>
      <c r="O4001" s="6">
        <f t="shared" si="563"/>
        <v>198.45057662222203</v>
      </c>
      <c r="P4001" s="6">
        <f>FORECAST(J4001,Inputs!$B$10:$B$18,Inputs!$A$10:$A$18)</f>
        <v>31.551273753796604</v>
      </c>
      <c r="Q4001" s="6">
        <f>IF(Inputs!$D$10="Yes",IF('Hourly Calcs'!P4001&gt;'Hourly Calcs'!K4001,'Hourly Calcs'!O4001,N4001+O4001),N4001+O4001)</f>
        <v>573.74043939890805</v>
      </c>
      <c r="R4001" s="12">
        <f t="shared" si="564"/>
        <v>2726.4145680236111</v>
      </c>
      <c r="S4001" s="1">
        <f>IF(AND(A4001&gt;=5,A4001&lt;=9),INDEX(Demand!$C$3:$C$26,C4001),INDEX(Demand!$B$3:$B$26,C4001))</f>
        <v>350</v>
      </c>
      <c r="T4001" s="7">
        <f t="shared" si="565"/>
        <v>350</v>
      </c>
      <c r="U4001" s="7">
        <f t="shared" si="566"/>
        <v>2376.4145680236111</v>
      </c>
    </row>
    <row r="4002" spans="1:21" x14ac:dyDescent="0.2">
      <c r="A4002" s="1">
        <v>6</v>
      </c>
      <c r="B4002" s="1">
        <v>16</v>
      </c>
      <c r="C4002" s="1">
        <v>10</v>
      </c>
      <c r="D4002">
        <v>14.4</v>
      </c>
      <c r="E4002">
        <v>9.1</v>
      </c>
      <c r="F4002">
        <v>70</v>
      </c>
      <c r="G4002">
        <v>438</v>
      </c>
      <c r="H4002">
        <v>121</v>
      </c>
      <c r="I4002">
        <v>346</v>
      </c>
      <c r="J4002" s="4">
        <f t="shared" si="561"/>
        <v>123.72951224243022</v>
      </c>
      <c r="K4002" s="4">
        <f t="shared" si="562"/>
        <v>52.232894805988884</v>
      </c>
      <c r="L4002" s="5">
        <f t="shared" si="558"/>
        <v>41.270487757569782</v>
      </c>
      <c r="M4002" s="5">
        <f t="shared" si="559"/>
        <v>18.232894805988884</v>
      </c>
      <c r="N4002" s="6">
        <f t="shared" si="560"/>
        <v>110.44502500489239</v>
      </c>
      <c r="O4002" s="6">
        <f t="shared" si="563"/>
        <v>316.42350005202218</v>
      </c>
      <c r="P4002" s="6">
        <f>FORECAST(J4002,Inputs!$B$10:$B$18,Inputs!$A$10:$A$18)</f>
        <v>31.701199187429907</v>
      </c>
      <c r="Q4002" s="6">
        <f>IF(Inputs!$D$10="Yes",IF('Hourly Calcs'!P4002&gt;'Hourly Calcs'!K4002,'Hourly Calcs'!O4002,N4002+O4002),N4002+O4002)</f>
        <v>426.86852505691456</v>
      </c>
      <c r="R4002" s="12">
        <f t="shared" si="564"/>
        <v>2028.4792310704579</v>
      </c>
      <c r="S4002" s="1">
        <f>IF(AND(A4002&gt;=5,A4002&lt;=9),INDEX(Demand!$C$3:$C$26,C4002),INDEX(Demand!$B$3:$B$26,C4002))</f>
        <v>600</v>
      </c>
      <c r="T4002" s="7">
        <f t="shared" si="565"/>
        <v>600</v>
      </c>
      <c r="U4002" s="7">
        <f t="shared" si="566"/>
        <v>1428.4792310704579</v>
      </c>
    </row>
    <row r="4003" spans="1:21" x14ac:dyDescent="0.2">
      <c r="A4003" s="1">
        <v>6</v>
      </c>
      <c r="B4003" s="1">
        <v>16</v>
      </c>
      <c r="C4003" s="1">
        <v>11</v>
      </c>
      <c r="D4003">
        <v>14.2</v>
      </c>
      <c r="E4003">
        <v>8.1999999999999993</v>
      </c>
      <c r="F4003">
        <v>67</v>
      </c>
      <c r="G4003">
        <v>504</v>
      </c>
      <c r="H4003">
        <v>81</v>
      </c>
      <c r="I4003">
        <v>435</v>
      </c>
      <c r="J4003" s="4">
        <f t="shared" si="561"/>
        <v>145.09334671703743</v>
      </c>
      <c r="K4003" s="4">
        <f t="shared" si="562"/>
        <v>59.032926724099042</v>
      </c>
      <c r="L4003" s="5">
        <f t="shared" ref="L4003:L4066" si="567">IF(ABS($B$5-J4003)&gt;90,0,ABS($B$5-J4003))</f>
        <v>19.906653282962566</v>
      </c>
      <c r="M4003" s="5">
        <f t="shared" ref="M4003:M4066" si="568">IF(K4003&gt;0,ABS($B$4-K4003),0)</f>
        <v>25.032926724099042</v>
      </c>
      <c r="N4003" s="6">
        <f t="shared" si="560"/>
        <v>79.493968120421499</v>
      </c>
      <c r="O4003" s="6">
        <f t="shared" si="563"/>
        <v>397.81567203072154</v>
      </c>
      <c r="P4003" s="6">
        <f>FORECAST(J4003,Inputs!$B$10:$B$18,Inputs!$A$10:$A$18)</f>
        <v>31.899012469602198</v>
      </c>
      <c r="Q4003" s="6">
        <f>IF(Inputs!$D$10="Yes",IF('Hourly Calcs'!P4003&gt;'Hourly Calcs'!K4003,'Hourly Calcs'!O4003,N4003+O4003),N4003+O4003)</f>
        <v>477.30964015114307</v>
      </c>
      <c r="R4003" s="12">
        <f t="shared" si="564"/>
        <v>2268.1754099982318</v>
      </c>
      <c r="S4003" s="1">
        <f>IF(AND(A4003&gt;=5,A4003&lt;=9),INDEX(Demand!$C$3:$C$26,C4003),INDEX(Demand!$B$3:$B$26,C4003))</f>
        <v>600</v>
      </c>
      <c r="T4003" s="7">
        <f t="shared" si="565"/>
        <v>600</v>
      </c>
      <c r="U4003" s="7">
        <f t="shared" si="566"/>
        <v>1668.1754099982318</v>
      </c>
    </row>
    <row r="4004" spans="1:21" x14ac:dyDescent="0.2">
      <c r="A4004" s="1">
        <v>6</v>
      </c>
      <c r="B4004" s="1">
        <v>16</v>
      </c>
      <c r="C4004" s="1">
        <v>12</v>
      </c>
      <c r="D4004">
        <v>14.2</v>
      </c>
      <c r="E4004">
        <v>9.6</v>
      </c>
      <c r="F4004">
        <v>74</v>
      </c>
      <c r="G4004">
        <v>539</v>
      </c>
      <c r="H4004">
        <v>82</v>
      </c>
      <c r="I4004">
        <v>466</v>
      </c>
      <c r="J4004" s="4">
        <f t="shared" si="561"/>
        <v>172.60139188679844</v>
      </c>
      <c r="K4004" s="4">
        <f t="shared" si="562"/>
        <v>62.492631532534773</v>
      </c>
      <c r="L4004" s="5">
        <f t="shared" si="567"/>
        <v>7.6013918867984387</v>
      </c>
      <c r="M4004" s="5">
        <f t="shared" si="568"/>
        <v>28.492631532534773</v>
      </c>
      <c r="N4004" s="6">
        <f t="shared" si="560"/>
        <v>81.287978470614448</v>
      </c>
      <c r="O4004" s="6">
        <f t="shared" si="563"/>
        <v>426.16575440532472</v>
      </c>
      <c r="P4004" s="6">
        <f>FORECAST(J4004,Inputs!$B$10:$B$18,Inputs!$A$10:$A$18)</f>
        <v>32.153716591544431</v>
      </c>
      <c r="Q4004" s="6">
        <f>IF(Inputs!$D$10="Yes",IF('Hourly Calcs'!P4004&gt;'Hourly Calcs'!K4004,'Hourly Calcs'!O4004,N4004+O4004),N4004+O4004)</f>
        <v>507.45373287593918</v>
      </c>
      <c r="R4004" s="12">
        <f t="shared" si="564"/>
        <v>2411.4201386264631</v>
      </c>
      <c r="S4004" s="1">
        <f>IF(AND(A4004&gt;=5,A4004&lt;=9),INDEX(Demand!$C$3:$C$26,C4004),INDEX(Demand!$B$3:$B$26,C4004))</f>
        <v>600</v>
      </c>
      <c r="T4004" s="7">
        <f t="shared" si="565"/>
        <v>600</v>
      </c>
      <c r="U4004" s="7">
        <f t="shared" si="566"/>
        <v>1811.4201386264631</v>
      </c>
    </row>
    <row r="4005" spans="1:21" x14ac:dyDescent="0.2">
      <c r="A4005" s="1">
        <v>6</v>
      </c>
      <c r="B4005" s="1">
        <v>16</v>
      </c>
      <c r="C4005" s="1">
        <v>13</v>
      </c>
      <c r="D4005">
        <v>13.7</v>
      </c>
      <c r="E4005">
        <v>7.9</v>
      </c>
      <c r="F4005">
        <v>68</v>
      </c>
      <c r="G4005">
        <v>270</v>
      </c>
      <c r="H4005">
        <v>2</v>
      </c>
      <c r="I4005">
        <v>268</v>
      </c>
      <c r="J4005" s="4">
        <f t="shared" si="561"/>
        <v>201.93835702915365</v>
      </c>
      <c r="K4005" s="4">
        <f t="shared" si="562"/>
        <v>61.277974386118139</v>
      </c>
      <c r="L4005" s="5">
        <f t="shared" si="567"/>
        <v>36.93835702915365</v>
      </c>
      <c r="M4005" s="5">
        <f t="shared" si="568"/>
        <v>27.277974386118139</v>
      </c>
      <c r="N4005" s="6">
        <f t="shared" si="560"/>
        <v>1.8836442153629795</v>
      </c>
      <c r="O4005" s="6">
        <f t="shared" si="563"/>
        <v>245.09103472237558</v>
      </c>
      <c r="P4005" s="6">
        <f>FORECAST(J4005,Inputs!$B$10:$B$18,Inputs!$A$10:$A$18)</f>
        <v>32.425355157677345</v>
      </c>
      <c r="Q4005" s="6">
        <f>IF(Inputs!$D$10="Yes",IF('Hourly Calcs'!P4005&gt;'Hourly Calcs'!K4005,'Hourly Calcs'!O4005,N4005+O4005),N4005+O4005)</f>
        <v>246.97467893773856</v>
      </c>
      <c r="R4005" s="12">
        <f t="shared" si="564"/>
        <v>1173.6236743121335</v>
      </c>
      <c r="S4005" s="1">
        <f>IF(AND(A4005&gt;=5,A4005&lt;=9),INDEX(Demand!$C$3:$C$26,C4005),INDEX(Demand!$B$3:$B$26,C4005))</f>
        <v>600</v>
      </c>
      <c r="T4005" s="7">
        <f t="shared" si="565"/>
        <v>600</v>
      </c>
      <c r="U4005" s="7">
        <f t="shared" si="566"/>
        <v>573.62367431213352</v>
      </c>
    </row>
    <row r="4006" spans="1:21" x14ac:dyDescent="0.2">
      <c r="A4006" s="1">
        <v>6</v>
      </c>
      <c r="B4006" s="1">
        <v>16</v>
      </c>
      <c r="C4006" s="1">
        <v>14</v>
      </c>
      <c r="D4006">
        <v>15.8</v>
      </c>
      <c r="E4006">
        <v>9.5</v>
      </c>
      <c r="F4006">
        <v>66</v>
      </c>
      <c r="G4006">
        <v>256</v>
      </c>
      <c r="H4006">
        <v>2</v>
      </c>
      <c r="I4006">
        <v>255</v>
      </c>
      <c r="J4006" s="4">
        <f t="shared" si="561"/>
        <v>226.46635973466934</v>
      </c>
      <c r="K4006" s="4">
        <f t="shared" si="562"/>
        <v>55.911900494863787</v>
      </c>
      <c r="L4006" s="5">
        <f t="shared" si="567"/>
        <v>61.466359734669339</v>
      </c>
      <c r="M4006" s="5">
        <f t="shared" si="568"/>
        <v>21.911900494863787</v>
      </c>
      <c r="N4006" s="6">
        <f t="shared" si="560"/>
        <v>1.672594539367332</v>
      </c>
      <c r="O4006" s="6">
        <f t="shared" si="563"/>
        <v>233.20229050076782</v>
      </c>
      <c r="P4006" s="6">
        <f>FORECAST(J4006,Inputs!$B$10:$B$18,Inputs!$A$10:$A$18)</f>
        <v>32.652466293839531</v>
      </c>
      <c r="Q4006" s="6">
        <f>IF(Inputs!$D$10="Yes",IF('Hourly Calcs'!P4006&gt;'Hourly Calcs'!K4006,'Hourly Calcs'!O4006,N4006+O4006),N4006+O4006)</f>
        <v>234.87488504013515</v>
      </c>
      <c r="R4006" s="12">
        <f t="shared" si="564"/>
        <v>1116.1254537107222</v>
      </c>
      <c r="S4006" s="1">
        <f>IF(AND(A4006&gt;=5,A4006&lt;=9),INDEX(Demand!$C$3:$C$26,C4006),INDEX(Demand!$B$3:$B$26,C4006))</f>
        <v>600</v>
      </c>
      <c r="T4006" s="7">
        <f t="shared" si="565"/>
        <v>600</v>
      </c>
      <c r="U4006" s="7">
        <f t="shared" si="566"/>
        <v>516.12545371072224</v>
      </c>
    </row>
    <row r="4007" spans="1:21" x14ac:dyDescent="0.2">
      <c r="A4007" s="1">
        <v>6</v>
      </c>
      <c r="B4007" s="1">
        <v>16</v>
      </c>
      <c r="C4007" s="1">
        <v>15</v>
      </c>
      <c r="D4007">
        <v>13.8</v>
      </c>
      <c r="E4007">
        <v>9.6</v>
      </c>
      <c r="F4007">
        <v>76</v>
      </c>
      <c r="G4007">
        <v>228</v>
      </c>
      <c r="H4007">
        <v>1</v>
      </c>
      <c r="I4007">
        <v>227</v>
      </c>
      <c r="J4007" s="4">
        <f t="shared" si="561"/>
        <v>244.95279466692142</v>
      </c>
      <c r="K4007" s="4">
        <f t="shared" si="562"/>
        <v>48.067123841101591</v>
      </c>
      <c r="L4007" s="5">
        <f t="shared" si="567"/>
        <v>79.95279466692142</v>
      </c>
      <c r="M4007" s="5">
        <f t="shared" si="568"/>
        <v>14.067123841101591</v>
      </c>
      <c r="N4007" s="6">
        <f t="shared" si="560"/>
        <v>0.68193751514755963</v>
      </c>
      <c r="O4007" s="6">
        <f t="shared" si="563"/>
        <v>207.59576448499723</v>
      </c>
      <c r="P4007" s="6">
        <f>FORECAST(J4007,Inputs!$B$10:$B$18,Inputs!$A$10:$A$18)</f>
        <v>32.823636987656677</v>
      </c>
      <c r="Q4007" s="6">
        <f>IF(Inputs!$D$10="Yes",IF('Hourly Calcs'!P4007&gt;'Hourly Calcs'!K4007,'Hourly Calcs'!O4007,N4007+O4007),N4007+O4007)</f>
        <v>208.27770200014479</v>
      </c>
      <c r="R4007" s="12">
        <f t="shared" si="564"/>
        <v>989.73563990468801</v>
      </c>
      <c r="S4007" s="1">
        <f>IF(AND(A4007&gt;=5,A4007&lt;=9),INDEX(Demand!$C$3:$C$26,C4007),INDEX(Demand!$B$3:$B$26,C4007))</f>
        <v>600</v>
      </c>
      <c r="T4007" s="7">
        <f t="shared" si="565"/>
        <v>600</v>
      </c>
      <c r="U4007" s="7">
        <f t="shared" si="566"/>
        <v>389.73563990468801</v>
      </c>
    </row>
    <row r="4008" spans="1:21" x14ac:dyDescent="0.2">
      <c r="A4008" s="1">
        <v>6</v>
      </c>
      <c r="B4008" s="1">
        <v>16</v>
      </c>
      <c r="C4008" s="1">
        <v>16</v>
      </c>
      <c r="D4008">
        <v>13.3</v>
      </c>
      <c r="E4008">
        <v>8.5</v>
      </c>
      <c r="F4008">
        <v>73</v>
      </c>
      <c r="G4008">
        <v>188</v>
      </c>
      <c r="H4008">
        <v>1</v>
      </c>
      <c r="I4008">
        <v>187</v>
      </c>
      <c r="J4008" s="4">
        <f t="shared" si="561"/>
        <v>259.3577124058171</v>
      </c>
      <c r="K4008" s="4">
        <f t="shared" si="562"/>
        <v>39.047919551216573</v>
      </c>
      <c r="L4008" s="5">
        <f t="shared" si="567"/>
        <v>0</v>
      </c>
      <c r="M4008" s="5">
        <f t="shared" si="568"/>
        <v>5.0479195512165731</v>
      </c>
      <c r="N4008" s="6">
        <f t="shared" si="560"/>
        <v>0.48927096174775964</v>
      </c>
      <c r="O4008" s="6">
        <f t="shared" si="563"/>
        <v>171.01501303389639</v>
      </c>
      <c r="P4008" s="6">
        <f>FORECAST(J4008,Inputs!$B$10:$B$18,Inputs!$A$10:$A$18)</f>
        <v>32.957015855609413</v>
      </c>
      <c r="Q4008" s="6">
        <f>IF(Inputs!$D$10="Yes",IF('Hourly Calcs'!P4008&gt;'Hourly Calcs'!K4008,'Hourly Calcs'!O4008,N4008+O4008),N4008+O4008)</f>
        <v>171.50428399564416</v>
      </c>
      <c r="R4008" s="12">
        <f t="shared" si="564"/>
        <v>814.98835754730101</v>
      </c>
      <c r="S4008" s="1">
        <f>IF(AND(A4008&gt;=5,A4008&lt;=9),INDEX(Demand!$C$3:$C$26,C4008),INDEX(Demand!$B$3:$B$26,C4008))</f>
        <v>900</v>
      </c>
      <c r="T4008" s="7">
        <f t="shared" si="565"/>
        <v>814.98835754730101</v>
      </c>
      <c r="U4008" s="7">
        <f t="shared" si="566"/>
        <v>0</v>
      </c>
    </row>
    <row r="4009" spans="1:21" x14ac:dyDescent="0.2">
      <c r="A4009" s="1">
        <v>6</v>
      </c>
      <c r="B4009" s="1">
        <v>16</v>
      </c>
      <c r="C4009" s="1">
        <v>17</v>
      </c>
      <c r="D4009">
        <v>12.5</v>
      </c>
      <c r="E4009">
        <v>9.3000000000000007</v>
      </c>
      <c r="F4009">
        <v>81</v>
      </c>
      <c r="G4009">
        <v>138</v>
      </c>
      <c r="H4009">
        <v>0</v>
      </c>
      <c r="I4009">
        <v>138</v>
      </c>
      <c r="J4009" s="4">
        <f t="shared" si="561"/>
        <v>271.51199227450041</v>
      </c>
      <c r="K4009" s="4">
        <f t="shared" si="562"/>
        <v>29.610190842243775</v>
      </c>
      <c r="L4009" s="5">
        <f t="shared" si="567"/>
        <v>0</v>
      </c>
      <c r="M4009" s="5">
        <f t="shared" si="568"/>
        <v>4.3898091577562255</v>
      </c>
      <c r="N4009" s="6">
        <f t="shared" si="560"/>
        <v>0</v>
      </c>
      <c r="O4009" s="6">
        <f t="shared" si="563"/>
        <v>126.20359250629787</v>
      </c>
      <c r="P4009" s="6">
        <f>FORECAST(J4009,Inputs!$B$10:$B$18,Inputs!$A$10:$A$18)</f>
        <v>33.069555484023148</v>
      </c>
      <c r="Q4009" s="6">
        <f>IF(Inputs!$D$10="Yes",IF('Hourly Calcs'!P4009&gt;'Hourly Calcs'!K4009,'Hourly Calcs'!O4009,N4009+O4009),N4009+O4009)</f>
        <v>126.20359250629787</v>
      </c>
      <c r="R4009" s="12">
        <f t="shared" si="564"/>
        <v>599.71947158992748</v>
      </c>
      <c r="S4009" s="1">
        <f>IF(AND(A4009&gt;=5,A4009&lt;=9),INDEX(Demand!$C$3:$C$26,C4009),INDEX(Demand!$B$3:$B$26,C4009))</f>
        <v>900</v>
      </c>
      <c r="T4009" s="7">
        <f t="shared" si="565"/>
        <v>599.71947158992748</v>
      </c>
      <c r="U4009" s="7">
        <f t="shared" si="566"/>
        <v>0</v>
      </c>
    </row>
    <row r="4010" spans="1:21" x14ac:dyDescent="0.2">
      <c r="A4010" s="1">
        <v>6</v>
      </c>
      <c r="B4010" s="1">
        <v>16</v>
      </c>
      <c r="C4010" s="1">
        <v>18</v>
      </c>
      <c r="D4010">
        <v>12.2</v>
      </c>
      <c r="E4010">
        <v>10.8</v>
      </c>
      <c r="F4010">
        <v>91</v>
      </c>
      <c r="G4010">
        <v>85</v>
      </c>
      <c r="H4010">
        <v>0</v>
      </c>
      <c r="I4010">
        <v>85</v>
      </c>
      <c r="J4010" s="4">
        <f t="shared" si="561"/>
        <v>282.60890085633599</v>
      </c>
      <c r="K4010" s="4">
        <f t="shared" si="562"/>
        <v>20.220812170554751</v>
      </c>
      <c r="L4010" s="5">
        <f t="shared" si="567"/>
        <v>0</v>
      </c>
      <c r="M4010" s="5">
        <f t="shared" si="568"/>
        <v>13.779187829445249</v>
      </c>
      <c r="N4010" s="6">
        <f t="shared" si="560"/>
        <v>0</v>
      </c>
      <c r="O4010" s="6">
        <f t="shared" si="563"/>
        <v>77.734096833589263</v>
      </c>
      <c r="P4010" s="6">
        <f>FORECAST(J4010,Inputs!$B$10:$B$18,Inputs!$A$10:$A$18)</f>
        <v>33.172304637558668</v>
      </c>
      <c r="Q4010" s="6">
        <f>IF(Inputs!$D$10="Yes",IF('Hourly Calcs'!P4010&gt;'Hourly Calcs'!K4010,'Hourly Calcs'!O4010,N4010+O4010),N4010+O4010)</f>
        <v>77.734096833589263</v>
      </c>
      <c r="R4010" s="12">
        <f t="shared" si="564"/>
        <v>369.39242815321614</v>
      </c>
      <c r="S4010" s="1">
        <f>IF(AND(A4010&gt;=5,A4010&lt;=9),INDEX(Demand!$C$3:$C$26,C4010),INDEX(Demand!$B$3:$B$26,C4010))</f>
        <v>900</v>
      </c>
      <c r="T4010" s="7">
        <f t="shared" si="565"/>
        <v>369.39242815321609</v>
      </c>
      <c r="U4010" s="7">
        <f t="shared" si="566"/>
        <v>0</v>
      </c>
    </row>
    <row r="4011" spans="1:21" x14ac:dyDescent="0.2">
      <c r="A4011" s="1">
        <v>6</v>
      </c>
      <c r="B4011" s="1">
        <v>16</v>
      </c>
      <c r="C4011" s="1">
        <v>19</v>
      </c>
      <c r="D4011">
        <v>12.4</v>
      </c>
      <c r="E4011">
        <v>11.3</v>
      </c>
      <c r="F4011">
        <v>93</v>
      </c>
      <c r="G4011">
        <v>37</v>
      </c>
      <c r="H4011">
        <v>0</v>
      </c>
      <c r="I4011">
        <v>37</v>
      </c>
      <c r="J4011" s="4">
        <f t="shared" si="561"/>
        <v>293.42301879220815</v>
      </c>
      <c r="K4011" s="4">
        <f t="shared" si="562"/>
        <v>11.243069906339812</v>
      </c>
      <c r="L4011" s="5">
        <f t="shared" si="567"/>
        <v>0</v>
      </c>
      <c r="M4011" s="5">
        <f t="shared" si="568"/>
        <v>22.756930093660188</v>
      </c>
      <c r="N4011" s="6">
        <f t="shared" si="560"/>
        <v>0</v>
      </c>
      <c r="O4011" s="6">
        <f t="shared" si="563"/>
        <v>33.837195092268267</v>
      </c>
      <c r="P4011" s="6">
        <f>FORECAST(J4011,Inputs!$B$10:$B$18,Inputs!$A$10:$A$18)</f>
        <v>33.272435359187114</v>
      </c>
      <c r="Q4011" s="6">
        <f>IF(Inputs!$D$10="Yes",IF('Hourly Calcs'!P4011&gt;'Hourly Calcs'!K4011,'Hourly Calcs'!O4011,N4011+O4011),N4011+O4011)</f>
        <v>33.837195092268267</v>
      </c>
      <c r="R4011" s="12">
        <f t="shared" si="564"/>
        <v>160.79435107845879</v>
      </c>
      <c r="S4011" s="1">
        <f>IF(AND(A4011&gt;=5,A4011&lt;=9),INDEX(Demand!$C$3:$C$26,C4011),INDEX(Demand!$B$3:$B$26,C4011))</f>
        <v>900</v>
      </c>
      <c r="T4011" s="7">
        <f t="shared" si="565"/>
        <v>160.79435107845882</v>
      </c>
      <c r="U4011" s="7">
        <f t="shared" si="566"/>
        <v>0</v>
      </c>
    </row>
    <row r="4012" spans="1:21" x14ac:dyDescent="0.2">
      <c r="A4012" s="1">
        <v>6</v>
      </c>
      <c r="B4012" s="1">
        <v>16</v>
      </c>
      <c r="C4012" s="1">
        <v>20</v>
      </c>
      <c r="D4012">
        <v>11.8</v>
      </c>
      <c r="E4012">
        <v>10.8</v>
      </c>
      <c r="F4012">
        <v>94</v>
      </c>
      <c r="G4012">
        <v>7</v>
      </c>
      <c r="H4012">
        <v>0</v>
      </c>
      <c r="I4012">
        <v>7</v>
      </c>
      <c r="J4012" s="4">
        <f t="shared" si="561"/>
        <v>304.49517802625701</v>
      </c>
      <c r="K4012" s="4">
        <f t="shared" si="562"/>
        <v>3.103104725871944</v>
      </c>
      <c r="L4012" s="5">
        <f t="shared" si="567"/>
        <v>0</v>
      </c>
      <c r="M4012" s="5">
        <f t="shared" si="568"/>
        <v>30.896895274128056</v>
      </c>
      <c r="N4012" s="6">
        <f t="shared" si="560"/>
        <v>0</v>
      </c>
      <c r="O4012" s="6">
        <f t="shared" si="563"/>
        <v>6.4016315039426459</v>
      </c>
      <c r="P4012" s="6">
        <f>FORECAST(J4012,Inputs!$B$10:$B$18,Inputs!$A$10:$A$18)</f>
        <v>33.374955352094972</v>
      </c>
      <c r="Q4012" s="6">
        <f>IF(Inputs!$D$10="Yes",IF('Hourly Calcs'!P4012&gt;'Hourly Calcs'!K4012,'Hourly Calcs'!O4012,N4012+O4012),N4012+O4012)</f>
        <v>6.4016315039426459</v>
      </c>
      <c r="R4012" s="12">
        <f t="shared" si="564"/>
        <v>30.420552906735452</v>
      </c>
      <c r="S4012" s="1">
        <f>IF(AND(A4012&gt;=5,A4012&lt;=9),INDEX(Demand!$C$3:$C$26,C4012),INDEX(Demand!$B$3:$B$26,C4012))</f>
        <v>800</v>
      </c>
      <c r="T4012" s="7">
        <f t="shared" si="565"/>
        <v>30.420552906735452</v>
      </c>
      <c r="U4012" s="7">
        <f t="shared" si="566"/>
        <v>0</v>
      </c>
    </row>
    <row r="4013" spans="1:21" x14ac:dyDescent="0.2">
      <c r="A4013" s="1">
        <v>6</v>
      </c>
      <c r="B4013" s="1">
        <v>16</v>
      </c>
      <c r="C4013" s="1">
        <v>21</v>
      </c>
      <c r="D4013">
        <v>11.7</v>
      </c>
      <c r="E4013">
        <v>10.1</v>
      </c>
      <c r="F4013">
        <v>90</v>
      </c>
      <c r="G4013">
        <v>0</v>
      </c>
      <c r="H4013">
        <v>0</v>
      </c>
      <c r="I4013">
        <v>0</v>
      </c>
      <c r="J4013" s="4">
        <f t="shared" si="561"/>
        <v>316.213283023119</v>
      </c>
      <c r="K4013" s="4">
        <f t="shared" si="562"/>
        <v>-4.2839329347118422</v>
      </c>
      <c r="L4013" s="5">
        <f t="shared" si="567"/>
        <v>0</v>
      </c>
      <c r="M4013" s="5">
        <f t="shared" si="568"/>
        <v>0</v>
      </c>
      <c r="N4013" s="6">
        <f t="shared" si="560"/>
        <v>0</v>
      </c>
      <c r="O4013" s="6">
        <f t="shared" si="563"/>
        <v>0</v>
      </c>
      <c r="P4013" s="6">
        <f>FORECAST(J4013,Inputs!$B$10:$B$18,Inputs!$A$10:$A$18)</f>
        <v>33.483456324288134</v>
      </c>
      <c r="Q4013" s="6">
        <f>IF(Inputs!$D$10="Yes",IF('Hourly Calcs'!P4013&gt;'Hourly Calcs'!K4013,'Hourly Calcs'!O4013,N4013+O4013),N4013+O4013)</f>
        <v>0</v>
      </c>
      <c r="R4013" s="12">
        <f t="shared" si="564"/>
        <v>0</v>
      </c>
      <c r="S4013" s="1">
        <f>IF(AND(A4013&gt;=5,A4013&lt;=9),INDEX(Demand!$C$3:$C$26,C4013),INDEX(Demand!$B$3:$B$26,C4013))</f>
        <v>700</v>
      </c>
      <c r="T4013" s="7">
        <f t="shared" si="565"/>
        <v>0</v>
      </c>
      <c r="U4013" s="7">
        <f t="shared" si="566"/>
        <v>0</v>
      </c>
    </row>
    <row r="4014" spans="1:21" x14ac:dyDescent="0.2">
      <c r="A4014" s="1">
        <v>6</v>
      </c>
      <c r="B4014" s="1">
        <v>16</v>
      </c>
      <c r="C4014" s="1">
        <v>22</v>
      </c>
      <c r="D4014">
        <v>11.7</v>
      </c>
      <c r="E4014">
        <v>9.6999999999999993</v>
      </c>
      <c r="F4014">
        <v>88</v>
      </c>
      <c r="G4014">
        <v>0</v>
      </c>
      <c r="H4014">
        <v>0</v>
      </c>
      <c r="I4014">
        <v>0</v>
      </c>
      <c r="J4014" s="4">
        <f t="shared" si="561"/>
        <v>328.80965241603872</v>
      </c>
      <c r="K4014" s="4">
        <f t="shared" si="562"/>
        <v>-10.102427502027894</v>
      </c>
      <c r="L4014" s="5">
        <f t="shared" si="567"/>
        <v>0</v>
      </c>
      <c r="M4014" s="5">
        <f t="shared" si="568"/>
        <v>0</v>
      </c>
      <c r="N4014" s="6">
        <f t="shared" si="560"/>
        <v>0</v>
      </c>
      <c r="O4014" s="6">
        <f t="shared" si="563"/>
        <v>0</v>
      </c>
      <c r="P4014" s="6">
        <f>FORECAST(J4014,Inputs!$B$10:$B$18,Inputs!$A$10:$A$18)</f>
        <v>33.600089374222577</v>
      </c>
      <c r="Q4014" s="6">
        <f>IF(Inputs!$D$10="Yes",IF('Hourly Calcs'!P4014&gt;'Hourly Calcs'!K4014,'Hourly Calcs'!O4014,N4014+O4014),N4014+O4014)</f>
        <v>0</v>
      </c>
      <c r="R4014" s="12">
        <f t="shared" si="564"/>
        <v>0</v>
      </c>
      <c r="S4014" s="1">
        <f>IF(AND(A4014&gt;=5,A4014&lt;=9),INDEX(Demand!$C$3:$C$26,C4014),INDEX(Demand!$B$3:$B$26,C4014))</f>
        <v>600</v>
      </c>
      <c r="T4014" s="7">
        <f t="shared" si="565"/>
        <v>0</v>
      </c>
      <c r="U4014" s="7">
        <f t="shared" si="566"/>
        <v>0</v>
      </c>
    </row>
    <row r="4015" spans="1:21" x14ac:dyDescent="0.2">
      <c r="A4015" s="1">
        <v>6</v>
      </c>
      <c r="B4015" s="1">
        <v>16</v>
      </c>
      <c r="C4015" s="1">
        <v>23</v>
      </c>
      <c r="D4015">
        <v>11.5</v>
      </c>
      <c r="E4015">
        <v>8.9</v>
      </c>
      <c r="F4015">
        <v>84</v>
      </c>
      <c r="G4015">
        <v>0</v>
      </c>
      <c r="H4015">
        <v>0</v>
      </c>
      <c r="I4015">
        <v>0</v>
      </c>
      <c r="J4015" s="4">
        <f t="shared" si="561"/>
        <v>342.30111839119354</v>
      </c>
      <c r="K4015" s="4">
        <f t="shared" si="562"/>
        <v>-14.040152618581416</v>
      </c>
      <c r="L4015" s="5">
        <f t="shared" si="567"/>
        <v>0</v>
      </c>
      <c r="M4015" s="5">
        <f t="shared" si="568"/>
        <v>0</v>
      </c>
      <c r="N4015" s="6">
        <f t="shared" si="560"/>
        <v>0</v>
      </c>
      <c r="O4015" s="6">
        <f t="shared" si="563"/>
        <v>0</v>
      </c>
      <c r="P4015" s="6">
        <f>FORECAST(J4015,Inputs!$B$10:$B$18,Inputs!$A$10:$A$18)</f>
        <v>33.725010355474012</v>
      </c>
      <c r="Q4015" s="6">
        <f>IF(Inputs!$D$10="Yes",IF('Hourly Calcs'!P4015&gt;'Hourly Calcs'!K4015,'Hourly Calcs'!O4015,N4015+O4015),N4015+O4015)</f>
        <v>0</v>
      </c>
      <c r="R4015" s="12">
        <f t="shared" si="564"/>
        <v>0</v>
      </c>
      <c r="S4015" s="1">
        <f>IF(AND(A4015&gt;=5,A4015&lt;=9),INDEX(Demand!$C$3:$C$26,C4015),INDEX(Demand!$B$3:$B$26,C4015))</f>
        <v>500</v>
      </c>
      <c r="T4015" s="7">
        <f t="shared" si="565"/>
        <v>0</v>
      </c>
      <c r="U4015" s="7">
        <f t="shared" si="566"/>
        <v>0</v>
      </c>
    </row>
    <row r="4016" spans="1:21" x14ac:dyDescent="0.2">
      <c r="A4016" s="1">
        <v>6</v>
      </c>
      <c r="B4016" s="1">
        <v>16</v>
      </c>
      <c r="C4016" s="1">
        <v>24</v>
      </c>
      <c r="D4016">
        <v>11</v>
      </c>
      <c r="E4016">
        <v>8</v>
      </c>
      <c r="F4016">
        <v>82</v>
      </c>
      <c r="G4016">
        <v>0</v>
      </c>
      <c r="H4016">
        <v>0</v>
      </c>
      <c r="I4016">
        <v>0</v>
      </c>
      <c r="J4016" s="4">
        <f t="shared" si="561"/>
        <v>356.42969509669621</v>
      </c>
      <c r="K4016" s="4">
        <f t="shared" si="562"/>
        <v>-15.794841138754677</v>
      </c>
      <c r="L4016" s="5">
        <f t="shared" si="567"/>
        <v>0</v>
      </c>
      <c r="M4016" s="5">
        <f t="shared" si="568"/>
        <v>0</v>
      </c>
      <c r="N4016" s="6">
        <f t="shared" si="560"/>
        <v>0</v>
      </c>
      <c r="O4016" s="6">
        <f t="shared" si="563"/>
        <v>0</v>
      </c>
      <c r="P4016" s="6">
        <f>FORECAST(J4016,Inputs!$B$10:$B$18,Inputs!$A$10:$A$18)</f>
        <v>33.85583051015459</v>
      </c>
      <c r="Q4016" s="6">
        <f>IF(Inputs!$D$10="Yes",IF('Hourly Calcs'!P4016&gt;'Hourly Calcs'!K4016,'Hourly Calcs'!O4016,N4016+O4016),N4016+O4016)</f>
        <v>0</v>
      </c>
      <c r="R4016" s="12">
        <f t="shared" si="564"/>
        <v>0</v>
      </c>
      <c r="S4016" s="1">
        <f>IF(AND(A4016&gt;=5,A4016&lt;=9),INDEX(Demand!$C$3:$C$26,C4016),INDEX(Demand!$B$3:$B$26,C4016))</f>
        <v>400</v>
      </c>
      <c r="T4016" s="7">
        <f t="shared" si="565"/>
        <v>0</v>
      </c>
      <c r="U4016" s="7">
        <f t="shared" si="566"/>
        <v>0</v>
      </c>
    </row>
    <row r="4017" spans="1:21" x14ac:dyDescent="0.2">
      <c r="A4017" s="1">
        <v>6</v>
      </c>
      <c r="B4017" s="1">
        <v>17</v>
      </c>
      <c r="C4017" s="1">
        <v>1</v>
      </c>
      <c r="D4017">
        <v>11.1</v>
      </c>
      <c r="E4017">
        <v>7.1</v>
      </c>
      <c r="F4017">
        <v>76</v>
      </c>
      <c r="G4017">
        <v>0</v>
      </c>
      <c r="H4017">
        <v>0</v>
      </c>
      <c r="I4017">
        <v>0</v>
      </c>
      <c r="J4017" s="4">
        <f t="shared" si="561"/>
        <v>10.69981803551903</v>
      </c>
      <c r="K4017" s="4">
        <f t="shared" si="562"/>
        <v>-15.202101163243526</v>
      </c>
      <c r="L4017" s="5">
        <f t="shared" si="567"/>
        <v>0</v>
      </c>
      <c r="M4017" s="5">
        <f t="shared" si="568"/>
        <v>0</v>
      </c>
      <c r="N4017" s="6">
        <f t="shared" si="560"/>
        <v>0</v>
      </c>
      <c r="O4017" s="6">
        <f t="shared" si="563"/>
        <v>0</v>
      </c>
      <c r="P4017" s="6">
        <f>FORECAST(J4017,Inputs!$B$10:$B$18,Inputs!$A$10:$A$18)</f>
        <v>30.654627944773324</v>
      </c>
      <c r="Q4017" s="6">
        <f>IF(Inputs!$D$10="Yes",IF('Hourly Calcs'!P4017&gt;'Hourly Calcs'!K4017,'Hourly Calcs'!O4017,N4017+O4017),N4017+O4017)</f>
        <v>0</v>
      </c>
      <c r="R4017" s="12">
        <f t="shared" si="564"/>
        <v>0</v>
      </c>
      <c r="S4017" s="1">
        <f>IF(AND(A4017&gt;=5,A4017&lt;=9),INDEX(Demand!$C$3:$C$26,C4017),INDEX(Demand!$B$3:$B$26,C4017))</f>
        <v>350</v>
      </c>
      <c r="T4017" s="7">
        <f t="shared" si="565"/>
        <v>0</v>
      </c>
      <c r="U4017" s="7">
        <f t="shared" si="566"/>
        <v>0</v>
      </c>
    </row>
    <row r="4018" spans="1:21" x14ac:dyDescent="0.2">
      <c r="A4018" s="1">
        <v>6</v>
      </c>
      <c r="B4018" s="1">
        <v>17</v>
      </c>
      <c r="C4018" s="1">
        <v>2</v>
      </c>
      <c r="D4018">
        <v>11.4</v>
      </c>
      <c r="E4018">
        <v>7.5</v>
      </c>
      <c r="F4018">
        <v>77</v>
      </c>
      <c r="G4018">
        <v>0</v>
      </c>
      <c r="H4018">
        <v>0</v>
      </c>
      <c r="I4018">
        <v>0</v>
      </c>
      <c r="J4018" s="4">
        <f t="shared" si="561"/>
        <v>24.558029968409585</v>
      </c>
      <c r="K4018" s="4">
        <f t="shared" si="562"/>
        <v>-12.319216399652319</v>
      </c>
      <c r="L4018" s="5">
        <f t="shared" si="567"/>
        <v>0</v>
      </c>
      <c r="M4018" s="5">
        <f t="shared" si="568"/>
        <v>0</v>
      </c>
      <c r="N4018" s="6">
        <f t="shared" si="560"/>
        <v>0</v>
      </c>
      <c r="O4018" s="6">
        <f t="shared" si="563"/>
        <v>0</v>
      </c>
      <c r="P4018" s="6">
        <f>FORECAST(J4018,Inputs!$B$10:$B$18,Inputs!$A$10:$A$18)</f>
        <v>30.782944721929717</v>
      </c>
      <c r="Q4018" s="6">
        <f>IF(Inputs!$D$10="Yes",IF('Hourly Calcs'!P4018&gt;'Hourly Calcs'!K4018,'Hourly Calcs'!O4018,N4018+O4018),N4018+O4018)</f>
        <v>0</v>
      </c>
      <c r="R4018" s="12">
        <f t="shared" si="564"/>
        <v>0</v>
      </c>
      <c r="S4018" s="1">
        <f>IF(AND(A4018&gt;=5,A4018&lt;=9),INDEX(Demand!$C$3:$C$26,C4018),INDEX(Demand!$B$3:$B$26,C4018))</f>
        <v>350</v>
      </c>
      <c r="T4018" s="7">
        <f t="shared" si="565"/>
        <v>0</v>
      </c>
      <c r="U4018" s="7">
        <f t="shared" si="566"/>
        <v>0</v>
      </c>
    </row>
    <row r="4019" spans="1:21" x14ac:dyDescent="0.2">
      <c r="A4019" s="1">
        <v>6</v>
      </c>
      <c r="B4019" s="1">
        <v>17</v>
      </c>
      <c r="C4019" s="1">
        <v>3</v>
      </c>
      <c r="D4019">
        <v>11.4</v>
      </c>
      <c r="E4019">
        <v>7.5</v>
      </c>
      <c r="F4019">
        <v>77</v>
      </c>
      <c r="G4019">
        <v>0</v>
      </c>
      <c r="H4019">
        <v>0</v>
      </c>
      <c r="I4019">
        <v>0</v>
      </c>
      <c r="J4019" s="4">
        <f t="shared" si="561"/>
        <v>37.613920464628393</v>
      </c>
      <c r="K4019" s="4">
        <f t="shared" si="562"/>
        <v>-7.3986082115449676</v>
      </c>
      <c r="L4019" s="5">
        <f t="shared" si="567"/>
        <v>0</v>
      </c>
      <c r="M4019" s="5">
        <f t="shared" si="568"/>
        <v>0</v>
      </c>
      <c r="N4019" s="6">
        <f t="shared" si="560"/>
        <v>0</v>
      </c>
      <c r="O4019" s="6">
        <f t="shared" si="563"/>
        <v>0</v>
      </c>
      <c r="P4019" s="6">
        <f>FORECAST(J4019,Inputs!$B$10:$B$18,Inputs!$A$10:$A$18)</f>
        <v>30.903832596894706</v>
      </c>
      <c r="Q4019" s="6">
        <f>IF(Inputs!$D$10="Yes",IF('Hourly Calcs'!P4019&gt;'Hourly Calcs'!K4019,'Hourly Calcs'!O4019,N4019+O4019),N4019+O4019)</f>
        <v>0</v>
      </c>
      <c r="R4019" s="12">
        <f t="shared" si="564"/>
        <v>0</v>
      </c>
      <c r="S4019" s="1">
        <f>IF(AND(A4019&gt;=5,A4019&lt;=9),INDEX(Demand!$C$3:$C$26,C4019),INDEX(Demand!$B$3:$B$26,C4019))</f>
        <v>350</v>
      </c>
      <c r="T4019" s="7">
        <f t="shared" si="565"/>
        <v>0</v>
      </c>
      <c r="U4019" s="7">
        <f t="shared" si="566"/>
        <v>0</v>
      </c>
    </row>
    <row r="4020" spans="1:21" x14ac:dyDescent="0.2">
      <c r="A4020" s="1">
        <v>6</v>
      </c>
      <c r="B4020" s="1">
        <v>17</v>
      </c>
      <c r="C4020" s="1">
        <v>4</v>
      </c>
      <c r="D4020">
        <v>11.7</v>
      </c>
      <c r="E4020">
        <v>7.5</v>
      </c>
      <c r="F4020">
        <v>75</v>
      </c>
      <c r="G4020">
        <v>0</v>
      </c>
      <c r="H4020">
        <v>0</v>
      </c>
      <c r="I4020">
        <v>0</v>
      </c>
      <c r="J4020" s="4">
        <f t="shared" si="561"/>
        <v>49.751100203904173</v>
      </c>
      <c r="K4020" s="4">
        <f t="shared" si="562"/>
        <v>-0.51649923045340529</v>
      </c>
      <c r="L4020" s="5">
        <f t="shared" si="567"/>
        <v>0</v>
      </c>
      <c r="M4020" s="5">
        <f t="shared" si="568"/>
        <v>0</v>
      </c>
      <c r="N4020" s="6">
        <f t="shared" si="560"/>
        <v>0</v>
      </c>
      <c r="O4020" s="6">
        <f t="shared" si="563"/>
        <v>0</v>
      </c>
      <c r="P4020" s="6">
        <f>FORECAST(J4020,Inputs!$B$10:$B$18,Inputs!$A$10:$A$18)</f>
        <v>31.016213890776889</v>
      </c>
      <c r="Q4020" s="6">
        <f>IF(Inputs!$D$10="Yes",IF('Hourly Calcs'!P4020&gt;'Hourly Calcs'!K4020,'Hourly Calcs'!O4020,N4020+O4020),N4020+O4020)</f>
        <v>0</v>
      </c>
      <c r="R4020" s="12">
        <f t="shared" si="564"/>
        <v>0</v>
      </c>
      <c r="S4020" s="1">
        <f>IF(AND(A4020&gt;=5,A4020&lt;=9),INDEX(Demand!$C$3:$C$26,C4020),INDEX(Demand!$B$3:$B$26,C4020))</f>
        <v>350</v>
      </c>
      <c r="T4020" s="7">
        <f t="shared" si="565"/>
        <v>0</v>
      </c>
      <c r="U4020" s="7">
        <f t="shared" si="566"/>
        <v>0</v>
      </c>
    </row>
    <row r="4021" spans="1:21" x14ac:dyDescent="0.2">
      <c r="A4021" s="1">
        <v>6</v>
      </c>
      <c r="B4021" s="1">
        <v>17</v>
      </c>
      <c r="C4021" s="1">
        <v>5</v>
      </c>
      <c r="D4021">
        <v>11.5</v>
      </c>
      <c r="E4021">
        <v>8.1</v>
      </c>
      <c r="F4021">
        <v>80</v>
      </c>
      <c r="G4021">
        <v>11</v>
      </c>
      <c r="H4021">
        <v>0</v>
      </c>
      <c r="I4021">
        <v>11</v>
      </c>
      <c r="J4021" s="4">
        <f t="shared" si="561"/>
        <v>61.103849445122037</v>
      </c>
      <c r="K4021" s="4">
        <f t="shared" si="562"/>
        <v>7.0444771167731375</v>
      </c>
      <c r="L4021" s="5">
        <f t="shared" si="567"/>
        <v>0</v>
      </c>
      <c r="M4021" s="5">
        <f t="shared" si="568"/>
        <v>26.955522883226863</v>
      </c>
      <c r="N4021" s="6">
        <f t="shared" si="560"/>
        <v>0</v>
      </c>
      <c r="O4021" s="6">
        <f t="shared" si="563"/>
        <v>10.059706649052728</v>
      </c>
      <c r="P4021" s="6">
        <f>FORECAST(J4021,Inputs!$B$10:$B$18,Inputs!$A$10:$A$18)</f>
        <v>31.121331939306682</v>
      </c>
      <c r="Q4021" s="6">
        <f>IF(Inputs!$D$10="Yes",IF('Hourly Calcs'!P4021&gt;'Hourly Calcs'!K4021,'Hourly Calcs'!O4021,N4021+O4021),N4021+O4021)</f>
        <v>10.059706649052728</v>
      </c>
      <c r="R4021" s="12">
        <f t="shared" si="564"/>
        <v>47.80372599629856</v>
      </c>
      <c r="S4021" s="1">
        <f>IF(AND(A4021&gt;=5,A4021&lt;=9),INDEX(Demand!$C$3:$C$26,C4021),INDEX(Demand!$B$3:$B$26,C4021))</f>
        <v>350</v>
      </c>
      <c r="T4021" s="7">
        <f t="shared" si="565"/>
        <v>47.803725996298567</v>
      </c>
      <c r="U4021" s="7">
        <f t="shared" si="566"/>
        <v>0</v>
      </c>
    </row>
    <row r="4022" spans="1:21" x14ac:dyDescent="0.2">
      <c r="A4022" s="1">
        <v>6</v>
      </c>
      <c r="B4022" s="1">
        <v>17</v>
      </c>
      <c r="C4022" s="1">
        <v>6</v>
      </c>
      <c r="D4022">
        <v>11.8</v>
      </c>
      <c r="E4022">
        <v>8.6</v>
      </c>
      <c r="F4022">
        <v>81</v>
      </c>
      <c r="G4022">
        <v>68</v>
      </c>
      <c r="H4022">
        <v>14</v>
      </c>
      <c r="I4022">
        <v>66</v>
      </c>
      <c r="J4022" s="4">
        <f t="shared" si="561"/>
        <v>71.987120335960071</v>
      </c>
      <c r="K4022" s="4">
        <f t="shared" si="562"/>
        <v>15.676436854754385</v>
      </c>
      <c r="L4022" s="5">
        <f t="shared" si="567"/>
        <v>0</v>
      </c>
      <c r="M4022" s="5">
        <f t="shared" si="568"/>
        <v>18.323563145245615</v>
      </c>
      <c r="N4022" s="6">
        <f t="shared" si="560"/>
        <v>2.7399615899440786</v>
      </c>
      <c r="O4022" s="6">
        <f t="shared" si="563"/>
        <v>60.358239894316377</v>
      </c>
      <c r="P4022" s="6">
        <f>FORECAST(J4022,Inputs!$B$10:$B$18,Inputs!$A$10:$A$18)</f>
        <v>31.222102966073702</v>
      </c>
      <c r="Q4022" s="6">
        <f>IF(Inputs!$D$10="Yes",IF('Hourly Calcs'!P4022&gt;'Hourly Calcs'!K4022,'Hourly Calcs'!O4022,N4022+O4022),N4022+O4022)</f>
        <v>60.358239894316377</v>
      </c>
      <c r="R4022" s="12">
        <f t="shared" si="564"/>
        <v>286.8223559777914</v>
      </c>
      <c r="S4022" s="1">
        <f>IF(AND(A4022&gt;=5,A4022&lt;=9),INDEX(Demand!$C$3:$C$26,C4022),INDEX(Demand!$B$3:$B$26,C4022))</f>
        <v>350</v>
      </c>
      <c r="T4022" s="7">
        <f t="shared" si="565"/>
        <v>286.8223559777914</v>
      </c>
      <c r="U4022" s="7">
        <f t="shared" si="566"/>
        <v>0</v>
      </c>
    </row>
    <row r="4023" spans="1:21" x14ac:dyDescent="0.2">
      <c r="A4023" s="1">
        <v>6</v>
      </c>
      <c r="B4023" s="1">
        <v>17</v>
      </c>
      <c r="C4023" s="1">
        <v>7</v>
      </c>
      <c r="D4023">
        <v>12.8</v>
      </c>
      <c r="E4023">
        <v>8.4</v>
      </c>
      <c r="F4023">
        <v>75</v>
      </c>
      <c r="G4023">
        <v>140</v>
      </c>
      <c r="H4023">
        <v>21</v>
      </c>
      <c r="I4023">
        <v>132</v>
      </c>
      <c r="J4023" s="4">
        <f t="shared" si="561"/>
        <v>82.860948044095224</v>
      </c>
      <c r="K4023" s="4">
        <f t="shared" si="562"/>
        <v>24.905778089980615</v>
      </c>
      <c r="L4023" s="5">
        <f t="shared" si="567"/>
        <v>82.139051955904776</v>
      </c>
      <c r="M4023" s="5">
        <f t="shared" si="568"/>
        <v>9.0942219100193853</v>
      </c>
      <c r="N4023" s="6">
        <f t="shared" si="560"/>
        <v>8.7884632851476852</v>
      </c>
      <c r="O4023" s="6">
        <f t="shared" si="563"/>
        <v>120.71647978863275</v>
      </c>
      <c r="P4023" s="6">
        <f>FORECAST(J4023,Inputs!$B$10:$B$18,Inputs!$A$10:$A$18)</f>
        <v>31.322786555963841</v>
      </c>
      <c r="Q4023" s="6">
        <f>IF(Inputs!$D$10="Yes",IF('Hourly Calcs'!P4023&gt;'Hourly Calcs'!K4023,'Hourly Calcs'!O4023,N4023+O4023),N4023+O4023)</f>
        <v>120.71647978863275</v>
      </c>
      <c r="R4023" s="12">
        <f t="shared" si="564"/>
        <v>573.64471195558281</v>
      </c>
      <c r="S4023" s="1">
        <f>IF(AND(A4023&gt;=5,A4023&lt;=9),INDEX(Demand!$C$3:$C$26,C4023),INDEX(Demand!$B$3:$B$26,C4023))</f>
        <v>350</v>
      </c>
      <c r="T4023" s="7">
        <f t="shared" si="565"/>
        <v>350</v>
      </c>
      <c r="U4023" s="7">
        <f t="shared" si="566"/>
        <v>223.64471195558281</v>
      </c>
    </row>
    <row r="4024" spans="1:21" x14ac:dyDescent="0.2">
      <c r="A4024" s="1">
        <v>6</v>
      </c>
      <c r="B4024" s="1">
        <v>17</v>
      </c>
      <c r="C4024" s="1">
        <v>8</v>
      </c>
      <c r="D4024">
        <v>13.5</v>
      </c>
      <c r="E4024">
        <v>8.8000000000000007</v>
      </c>
      <c r="F4024">
        <v>73</v>
      </c>
      <c r="G4024">
        <v>246</v>
      </c>
      <c r="H4024">
        <v>60</v>
      </c>
      <c r="I4024">
        <v>216</v>
      </c>
      <c r="J4024" s="4">
        <f t="shared" si="561"/>
        <v>94.366937437371931</v>
      </c>
      <c r="K4024" s="4">
        <f t="shared" si="562"/>
        <v>34.369673866683542</v>
      </c>
      <c r="L4024" s="5">
        <f t="shared" si="567"/>
        <v>70.633062562628069</v>
      </c>
      <c r="M4024" s="5">
        <f t="shared" si="568"/>
        <v>0.36967386668354152</v>
      </c>
      <c r="N4024" s="6">
        <f t="shared" si="560"/>
        <v>37.264762284145398</v>
      </c>
      <c r="O4024" s="6">
        <f t="shared" si="563"/>
        <v>197.53605783594449</v>
      </c>
      <c r="P4024" s="6">
        <f>FORECAST(J4024,Inputs!$B$10:$B$18,Inputs!$A$10:$A$18)</f>
        <v>31.429323494790477</v>
      </c>
      <c r="Q4024" s="6">
        <f>IF(Inputs!$D$10="Yes",IF('Hourly Calcs'!P4024&gt;'Hourly Calcs'!K4024,'Hourly Calcs'!O4024,N4024+O4024),N4024+O4024)</f>
        <v>234.8008201200899</v>
      </c>
      <c r="R4024" s="12">
        <f t="shared" si="564"/>
        <v>1115.7734972106671</v>
      </c>
      <c r="S4024" s="1">
        <f>IF(AND(A4024&gt;=5,A4024&lt;=9),INDEX(Demand!$C$3:$C$26,C4024),INDEX(Demand!$B$3:$B$26,C4024))</f>
        <v>350</v>
      </c>
      <c r="T4024" s="7">
        <f t="shared" si="565"/>
        <v>350</v>
      </c>
      <c r="U4024" s="7">
        <f t="shared" si="566"/>
        <v>765.77349721066707</v>
      </c>
    </row>
    <row r="4025" spans="1:21" x14ac:dyDescent="0.2">
      <c r="A4025" s="1">
        <v>6</v>
      </c>
      <c r="B4025" s="1">
        <v>17</v>
      </c>
      <c r="C4025" s="1">
        <v>9</v>
      </c>
      <c r="D4025">
        <v>14.2</v>
      </c>
      <c r="E4025">
        <v>8</v>
      </c>
      <c r="F4025">
        <v>66</v>
      </c>
      <c r="G4025">
        <v>350</v>
      </c>
      <c r="H4025">
        <v>101</v>
      </c>
      <c r="I4025">
        <v>285</v>
      </c>
      <c r="J4025" s="4">
        <f t="shared" si="561"/>
        <v>107.459704454269</v>
      </c>
      <c r="K4025" s="4">
        <f t="shared" si="562"/>
        <v>43.670840901621496</v>
      </c>
      <c r="L4025" s="5">
        <f t="shared" si="567"/>
        <v>57.540295545730999</v>
      </c>
      <c r="M4025" s="5">
        <f t="shared" si="568"/>
        <v>9.6708409016214958</v>
      </c>
      <c r="N4025" s="6">
        <f t="shared" si="560"/>
        <v>79.744194570198303</v>
      </c>
      <c r="O4025" s="6">
        <f t="shared" si="563"/>
        <v>260.63785408909342</v>
      </c>
      <c r="P4025" s="6">
        <f>FORECAST(J4025,Inputs!$B$10:$B$18,Inputs!$A$10:$A$18)</f>
        <v>31.550552819021007</v>
      </c>
      <c r="Q4025" s="6">
        <f>IF(Inputs!$D$10="Yes",IF('Hourly Calcs'!P4025&gt;'Hourly Calcs'!K4025,'Hourly Calcs'!O4025,N4025+O4025),N4025+O4025)</f>
        <v>340.38204865929174</v>
      </c>
      <c r="R4025" s="12">
        <f t="shared" si="564"/>
        <v>1617.4954952289543</v>
      </c>
      <c r="S4025" s="1">
        <f>IF(AND(A4025&gt;=5,A4025&lt;=9),INDEX(Demand!$C$3:$C$26,C4025),INDEX(Demand!$B$3:$B$26,C4025))</f>
        <v>350</v>
      </c>
      <c r="T4025" s="7">
        <f t="shared" si="565"/>
        <v>350</v>
      </c>
      <c r="U4025" s="7">
        <f t="shared" si="566"/>
        <v>1267.4954952289543</v>
      </c>
    </row>
    <row r="4026" spans="1:21" x14ac:dyDescent="0.2">
      <c r="A4026" s="1">
        <v>6</v>
      </c>
      <c r="B4026" s="1">
        <v>17</v>
      </c>
      <c r="C4026" s="1">
        <v>10</v>
      </c>
      <c r="D4026">
        <v>15.3</v>
      </c>
      <c r="E4026">
        <v>7.7</v>
      </c>
      <c r="F4026">
        <v>60</v>
      </c>
      <c r="G4026">
        <v>439</v>
      </c>
      <c r="H4026">
        <v>114</v>
      </c>
      <c r="I4026">
        <v>352</v>
      </c>
      <c r="J4026" s="4">
        <f t="shared" si="561"/>
        <v>123.63647085297471</v>
      </c>
      <c r="K4026" s="4">
        <f t="shared" si="562"/>
        <v>52.227904054454292</v>
      </c>
      <c r="L4026" s="5">
        <f t="shared" si="567"/>
        <v>41.363529147025289</v>
      </c>
      <c r="M4026" s="5">
        <f t="shared" si="568"/>
        <v>18.227904054454292</v>
      </c>
      <c r="N4026" s="6">
        <f t="shared" si="560"/>
        <v>104.01203694443191</v>
      </c>
      <c r="O4026" s="6">
        <f t="shared" si="563"/>
        <v>321.9106127696873</v>
      </c>
      <c r="P4026" s="6">
        <f>FORECAST(J4026,Inputs!$B$10:$B$18,Inputs!$A$10:$A$18)</f>
        <v>31.700337693083096</v>
      </c>
      <c r="Q4026" s="6">
        <f>IF(Inputs!$D$10="Yes",IF('Hourly Calcs'!P4026&gt;'Hourly Calcs'!K4026,'Hourly Calcs'!O4026,N4026+O4026),N4026+O4026)</f>
        <v>425.92264971411919</v>
      </c>
      <c r="R4026" s="12">
        <f t="shared" si="564"/>
        <v>2023.9844314414943</v>
      </c>
      <c r="S4026" s="1">
        <f>IF(AND(A4026&gt;=5,A4026&lt;=9),INDEX(Demand!$C$3:$C$26,C4026),INDEX(Demand!$B$3:$B$26,C4026))</f>
        <v>600</v>
      </c>
      <c r="T4026" s="7">
        <f t="shared" si="565"/>
        <v>600</v>
      </c>
      <c r="U4026" s="7">
        <f t="shared" si="566"/>
        <v>1423.9844314414943</v>
      </c>
    </row>
    <row r="4027" spans="1:21" x14ac:dyDescent="0.2">
      <c r="A4027" s="1">
        <v>6</v>
      </c>
      <c r="B4027" s="1">
        <v>17</v>
      </c>
      <c r="C4027" s="1">
        <v>11</v>
      </c>
      <c r="D4027">
        <v>15.9</v>
      </c>
      <c r="E4027">
        <v>4.4000000000000004</v>
      </c>
      <c r="F4027">
        <v>46</v>
      </c>
      <c r="G4027">
        <v>666</v>
      </c>
      <c r="H4027">
        <v>337</v>
      </c>
      <c r="I4027">
        <v>382</v>
      </c>
      <c r="J4027" s="4">
        <f t="shared" si="561"/>
        <v>144.98312992019555</v>
      </c>
      <c r="K4027" s="4">
        <f t="shared" si="562"/>
        <v>59.039367965101526</v>
      </c>
      <c r="L4027" s="5">
        <f t="shared" si="567"/>
        <v>20.016870079804448</v>
      </c>
      <c r="M4027" s="5">
        <f t="shared" si="568"/>
        <v>25.039367965101526</v>
      </c>
      <c r="N4027" s="6">
        <f t="shared" si="560"/>
        <v>330.66957560117112</v>
      </c>
      <c r="O4027" s="6">
        <f t="shared" si="563"/>
        <v>349.34617635801294</v>
      </c>
      <c r="P4027" s="6">
        <f>FORECAST(J4027,Inputs!$B$10:$B$18,Inputs!$A$10:$A$18)</f>
        <v>31.897991943705513</v>
      </c>
      <c r="Q4027" s="6">
        <f>IF(Inputs!$D$10="Yes",IF('Hourly Calcs'!P4027&gt;'Hourly Calcs'!K4027,'Hourly Calcs'!O4027,N4027+O4027),N4027+O4027)</f>
        <v>680.01575195918406</v>
      </c>
      <c r="R4027" s="12">
        <f t="shared" si="564"/>
        <v>3231.4348533100424</v>
      </c>
      <c r="S4027" s="1">
        <f>IF(AND(A4027&gt;=5,A4027&lt;=9),INDEX(Demand!$C$3:$C$26,C4027),INDEX(Demand!$B$3:$B$26,C4027))</f>
        <v>600</v>
      </c>
      <c r="T4027" s="7">
        <f t="shared" si="565"/>
        <v>600</v>
      </c>
      <c r="U4027" s="7">
        <f t="shared" si="566"/>
        <v>2631.4348533100424</v>
      </c>
    </row>
    <row r="4028" spans="1:21" x14ac:dyDescent="0.2">
      <c r="A4028" s="1">
        <v>6</v>
      </c>
      <c r="B4028" s="1">
        <v>17</v>
      </c>
      <c r="C4028" s="1">
        <v>12</v>
      </c>
      <c r="D4028">
        <v>16.5</v>
      </c>
      <c r="E4028">
        <v>4.2</v>
      </c>
      <c r="F4028">
        <v>44</v>
      </c>
      <c r="G4028">
        <v>714</v>
      </c>
      <c r="H4028">
        <v>344</v>
      </c>
      <c r="I4028">
        <v>407</v>
      </c>
      <c r="J4028" s="4">
        <f t="shared" si="561"/>
        <v>172.48905131092835</v>
      </c>
      <c r="K4028" s="4">
        <f t="shared" si="562"/>
        <v>62.51612246876342</v>
      </c>
      <c r="L4028" s="5">
        <f t="shared" si="567"/>
        <v>7.4890513109283461</v>
      </c>
      <c r="M4028" s="5">
        <f t="shared" si="568"/>
        <v>28.51612246876342</v>
      </c>
      <c r="N4028" s="6">
        <f t="shared" si="560"/>
        <v>341.02047686270203</v>
      </c>
      <c r="O4028" s="6">
        <f t="shared" si="563"/>
        <v>372.20914601495099</v>
      </c>
      <c r="P4028" s="6">
        <f>FORECAST(J4028,Inputs!$B$10:$B$18,Inputs!$A$10:$A$18)</f>
        <v>32.152676401027115</v>
      </c>
      <c r="Q4028" s="6">
        <f>IF(Inputs!$D$10="Yes",IF('Hourly Calcs'!P4028&gt;'Hourly Calcs'!K4028,'Hourly Calcs'!O4028,N4028+O4028),N4028+O4028)</f>
        <v>713.22962287765301</v>
      </c>
      <c r="R4028" s="12">
        <f t="shared" si="564"/>
        <v>3389.2671679146069</v>
      </c>
      <c r="S4028" s="1">
        <f>IF(AND(A4028&gt;=5,A4028&lt;=9),INDEX(Demand!$C$3:$C$26,C4028),INDEX(Demand!$B$3:$B$26,C4028))</f>
        <v>600</v>
      </c>
      <c r="T4028" s="7">
        <f t="shared" si="565"/>
        <v>600</v>
      </c>
      <c r="U4028" s="7">
        <f t="shared" si="566"/>
        <v>2789.2671679146069</v>
      </c>
    </row>
    <row r="4029" spans="1:21" x14ac:dyDescent="0.2">
      <c r="A4029" s="1">
        <v>6</v>
      </c>
      <c r="B4029" s="1">
        <v>17</v>
      </c>
      <c r="C4029" s="1">
        <v>13</v>
      </c>
      <c r="D4029">
        <v>16.7</v>
      </c>
      <c r="E4029">
        <v>4.7</v>
      </c>
      <c r="F4029">
        <v>45</v>
      </c>
      <c r="G4029">
        <v>902</v>
      </c>
      <c r="H4029">
        <v>686</v>
      </c>
      <c r="I4029">
        <v>287</v>
      </c>
      <c r="J4029" s="4">
        <f t="shared" si="561"/>
        <v>201.85348323221407</v>
      </c>
      <c r="K4029" s="4">
        <f t="shared" si="562"/>
        <v>61.317536746603679</v>
      </c>
      <c r="L4029" s="5">
        <f t="shared" si="567"/>
        <v>36.853483232214074</v>
      </c>
      <c r="M4029" s="5">
        <f t="shared" si="568"/>
        <v>27.317536746603679</v>
      </c>
      <c r="N4029" s="6">
        <f t="shared" si="560"/>
        <v>646.25660207638134</v>
      </c>
      <c r="O4029" s="6">
        <f t="shared" si="563"/>
        <v>262.46689166164845</v>
      </c>
      <c r="P4029" s="6">
        <f>FORECAST(J4029,Inputs!$B$10:$B$18,Inputs!$A$10:$A$18)</f>
        <v>32.424569289187168</v>
      </c>
      <c r="Q4029" s="6">
        <f>IF(Inputs!$D$10="Yes",IF('Hourly Calcs'!P4029&gt;'Hourly Calcs'!K4029,'Hourly Calcs'!O4029,N4029+O4029),N4029+O4029)</f>
        <v>908.72349373802979</v>
      </c>
      <c r="R4029" s="12">
        <f t="shared" si="564"/>
        <v>4318.2540422431175</v>
      </c>
      <c r="S4029" s="1">
        <f>IF(AND(A4029&gt;=5,A4029&lt;=9),INDEX(Demand!$C$3:$C$26,C4029),INDEX(Demand!$B$3:$B$26,C4029))</f>
        <v>600</v>
      </c>
      <c r="T4029" s="7">
        <f t="shared" si="565"/>
        <v>600</v>
      </c>
      <c r="U4029" s="7">
        <f t="shared" si="566"/>
        <v>3718.2540422431175</v>
      </c>
    </row>
    <row r="4030" spans="1:21" x14ac:dyDescent="0.2">
      <c r="A4030" s="1">
        <v>6</v>
      </c>
      <c r="B4030" s="1">
        <v>17</v>
      </c>
      <c r="C4030" s="1">
        <v>14</v>
      </c>
      <c r="D4030">
        <v>16.899999999999999</v>
      </c>
      <c r="E4030">
        <v>6.3</v>
      </c>
      <c r="F4030">
        <v>50</v>
      </c>
      <c r="G4030">
        <v>857</v>
      </c>
      <c r="H4030">
        <v>801</v>
      </c>
      <c r="I4030">
        <v>166</v>
      </c>
      <c r="J4030" s="4">
        <f t="shared" si="561"/>
        <v>226.41420008973134</v>
      </c>
      <c r="K4030" s="4">
        <f t="shared" si="562"/>
        <v>55.960458908009464</v>
      </c>
      <c r="L4030" s="5">
        <f t="shared" si="567"/>
        <v>61.414200089731338</v>
      </c>
      <c r="M4030" s="5">
        <f t="shared" si="568"/>
        <v>21.960458908009464</v>
      </c>
      <c r="N4030" s="6">
        <f t="shared" si="560"/>
        <v>670.23960330458419</v>
      </c>
      <c r="O4030" s="6">
        <f t="shared" si="563"/>
        <v>151.81011852206845</v>
      </c>
      <c r="P4030" s="6">
        <f>FORECAST(J4030,Inputs!$B$10:$B$18,Inputs!$A$10:$A$18)</f>
        <v>32.651983334164179</v>
      </c>
      <c r="Q4030" s="6">
        <f>IF(Inputs!$D$10="Yes",IF('Hourly Calcs'!P4030&gt;'Hourly Calcs'!K4030,'Hourly Calcs'!O4030,N4030+O4030),N4030+O4030)</f>
        <v>822.04972182665267</v>
      </c>
      <c r="R4030" s="12">
        <f t="shared" si="564"/>
        <v>3906.3802781202535</v>
      </c>
      <c r="S4030" s="1">
        <f>IF(AND(A4030&gt;=5,A4030&lt;=9),INDEX(Demand!$C$3:$C$26,C4030),INDEX(Demand!$B$3:$B$26,C4030))</f>
        <v>600</v>
      </c>
      <c r="T4030" s="7">
        <f t="shared" si="565"/>
        <v>600</v>
      </c>
      <c r="U4030" s="7">
        <f t="shared" si="566"/>
        <v>3306.3802781202535</v>
      </c>
    </row>
    <row r="4031" spans="1:21" x14ac:dyDescent="0.2">
      <c r="A4031" s="1">
        <v>6</v>
      </c>
      <c r="B4031" s="1">
        <v>17</v>
      </c>
      <c r="C4031" s="1">
        <v>15</v>
      </c>
      <c r="D4031">
        <v>16.100000000000001</v>
      </c>
      <c r="E4031">
        <v>6</v>
      </c>
      <c r="F4031">
        <v>51</v>
      </c>
      <c r="G4031">
        <v>764</v>
      </c>
      <c r="H4031">
        <v>770</v>
      </c>
      <c r="I4031">
        <v>155</v>
      </c>
      <c r="J4031" s="4">
        <f t="shared" si="561"/>
        <v>244.92024410069126</v>
      </c>
      <c r="K4031" s="4">
        <f t="shared" si="562"/>
        <v>48.119310482399797</v>
      </c>
      <c r="L4031" s="5">
        <f t="shared" si="567"/>
        <v>79.920244100691264</v>
      </c>
      <c r="M4031" s="5">
        <f t="shared" si="568"/>
        <v>14.119310482399797</v>
      </c>
      <c r="N4031" s="6">
        <f t="shared" si="560"/>
        <v>525.59010907129641</v>
      </c>
      <c r="O4031" s="6">
        <f t="shared" si="563"/>
        <v>141.75041187301574</v>
      </c>
      <c r="P4031" s="6">
        <f>FORECAST(J4031,Inputs!$B$10:$B$18,Inputs!$A$10:$A$18)</f>
        <v>32.823335593524916</v>
      </c>
      <c r="Q4031" s="6">
        <f>IF(Inputs!$D$10="Yes",IF('Hourly Calcs'!P4031&gt;'Hourly Calcs'!K4031,'Hourly Calcs'!O4031,N4031+O4031),N4031+O4031)</f>
        <v>667.34052094431217</v>
      </c>
      <c r="R4031" s="12">
        <f t="shared" si="564"/>
        <v>3171.2021555273714</v>
      </c>
      <c r="S4031" s="1">
        <f>IF(AND(A4031&gt;=5,A4031&lt;=9),INDEX(Demand!$C$3:$C$26,C4031),INDEX(Demand!$B$3:$B$26,C4031))</f>
        <v>600</v>
      </c>
      <c r="T4031" s="7">
        <f t="shared" si="565"/>
        <v>600</v>
      </c>
      <c r="U4031" s="7">
        <f t="shared" si="566"/>
        <v>2571.2021555273714</v>
      </c>
    </row>
    <row r="4032" spans="1:21" x14ac:dyDescent="0.2">
      <c r="A4032" s="1">
        <v>6</v>
      </c>
      <c r="B4032" s="1">
        <v>17</v>
      </c>
      <c r="C4032" s="1">
        <v>16</v>
      </c>
      <c r="D4032">
        <v>15.7</v>
      </c>
      <c r="E4032">
        <v>7</v>
      </c>
      <c r="F4032">
        <v>56</v>
      </c>
      <c r="G4032">
        <v>626</v>
      </c>
      <c r="H4032">
        <v>669</v>
      </c>
      <c r="I4032">
        <v>168</v>
      </c>
      <c r="J4032" s="4">
        <f t="shared" si="561"/>
        <v>259.33421628785601</v>
      </c>
      <c r="K4032" s="4">
        <f t="shared" si="562"/>
        <v>39.101282961076834</v>
      </c>
      <c r="L4032" s="5">
        <f t="shared" si="567"/>
        <v>0</v>
      </c>
      <c r="M4032" s="5">
        <f t="shared" si="568"/>
        <v>5.1012829610768335</v>
      </c>
      <c r="N4032" s="6">
        <f t="shared" si="560"/>
        <v>327.85869127926793</v>
      </c>
      <c r="O4032" s="6">
        <f t="shared" si="563"/>
        <v>153.6391560946235</v>
      </c>
      <c r="P4032" s="6">
        <f>FORECAST(J4032,Inputs!$B$10:$B$18,Inputs!$A$10:$A$18)</f>
        <v>32.95679829896163</v>
      </c>
      <c r="Q4032" s="6">
        <f>IF(Inputs!$D$10="Yes",IF('Hourly Calcs'!P4032&gt;'Hourly Calcs'!K4032,'Hourly Calcs'!O4032,N4032+O4032),N4032+O4032)</f>
        <v>481.49784737389143</v>
      </c>
      <c r="R4032" s="12">
        <f t="shared" si="564"/>
        <v>2288.0777707207321</v>
      </c>
      <c r="S4032" s="1">
        <f>IF(AND(A4032&gt;=5,A4032&lt;=9),INDEX(Demand!$C$3:$C$26,C4032),INDEX(Demand!$B$3:$B$26,C4032))</f>
        <v>900</v>
      </c>
      <c r="T4032" s="7">
        <f t="shared" si="565"/>
        <v>900</v>
      </c>
      <c r="U4032" s="7">
        <f t="shared" si="566"/>
        <v>1388.0777707207321</v>
      </c>
    </row>
    <row r="4033" spans="1:21" x14ac:dyDescent="0.2">
      <c r="A4033" s="1">
        <v>6</v>
      </c>
      <c r="B4033" s="1">
        <v>17</v>
      </c>
      <c r="C4033" s="1">
        <v>17</v>
      </c>
      <c r="D4033">
        <v>15.9</v>
      </c>
      <c r="E4033">
        <v>6.8</v>
      </c>
      <c r="F4033">
        <v>55</v>
      </c>
      <c r="G4033">
        <v>462</v>
      </c>
      <c r="H4033">
        <v>538</v>
      </c>
      <c r="I4033">
        <v>165</v>
      </c>
      <c r="J4033" s="4">
        <f t="shared" si="561"/>
        <v>271.49175481405848</v>
      </c>
      <c r="K4033" s="4">
        <f t="shared" si="562"/>
        <v>29.663614231481731</v>
      </c>
      <c r="L4033" s="5">
        <f t="shared" si="567"/>
        <v>0</v>
      </c>
      <c r="M4033" s="5">
        <f t="shared" si="568"/>
        <v>4.3363857685182694</v>
      </c>
      <c r="N4033" s="6">
        <f t="shared" si="560"/>
        <v>146.52862997298197</v>
      </c>
      <c r="O4033" s="6">
        <f t="shared" si="563"/>
        <v>150.89559973579094</v>
      </c>
      <c r="P4033" s="6">
        <f>FORECAST(J4033,Inputs!$B$10:$B$18,Inputs!$A$10:$A$18)</f>
        <v>33.06936810013017</v>
      </c>
      <c r="Q4033" s="6">
        <f>IF(Inputs!$D$10="Yes",IF('Hourly Calcs'!P4033&gt;'Hourly Calcs'!K4033,'Hourly Calcs'!O4033,N4033+O4033),N4033+O4033)</f>
        <v>150.89559973579094</v>
      </c>
      <c r="R4033" s="12">
        <f t="shared" si="564"/>
        <v>717.05588994447851</v>
      </c>
      <c r="S4033" s="1">
        <f>IF(AND(A4033&gt;=5,A4033&lt;=9),INDEX(Demand!$C$3:$C$26,C4033),INDEX(Demand!$B$3:$B$26,C4033))</f>
        <v>900</v>
      </c>
      <c r="T4033" s="7">
        <f t="shared" si="565"/>
        <v>717.05588994447851</v>
      </c>
      <c r="U4033" s="7">
        <f t="shared" si="566"/>
        <v>0</v>
      </c>
    </row>
    <row r="4034" spans="1:21" x14ac:dyDescent="0.2">
      <c r="A4034" s="1">
        <v>6</v>
      </c>
      <c r="B4034" s="1">
        <v>17</v>
      </c>
      <c r="C4034" s="1">
        <v>18</v>
      </c>
      <c r="D4034">
        <v>14.9</v>
      </c>
      <c r="E4034">
        <v>6.9</v>
      </c>
      <c r="F4034">
        <v>59</v>
      </c>
      <c r="G4034">
        <v>284</v>
      </c>
      <c r="H4034">
        <v>337</v>
      </c>
      <c r="I4034">
        <v>149</v>
      </c>
      <c r="J4034" s="4">
        <f t="shared" si="561"/>
        <v>282.58867060304732</v>
      </c>
      <c r="K4034" s="4">
        <f t="shared" si="562"/>
        <v>20.273562503869798</v>
      </c>
      <c r="L4034" s="5">
        <f t="shared" si="567"/>
        <v>0</v>
      </c>
      <c r="M4034" s="5">
        <f t="shared" si="568"/>
        <v>13.726437496130202</v>
      </c>
      <c r="N4034" s="6">
        <f t="shared" si="560"/>
        <v>14.940468401252666</v>
      </c>
      <c r="O4034" s="6">
        <f t="shared" si="563"/>
        <v>136.26329915535061</v>
      </c>
      <c r="P4034" s="6">
        <f>FORECAST(J4034,Inputs!$B$10:$B$18,Inputs!$A$10:$A$18)</f>
        <v>33.172117320398584</v>
      </c>
      <c r="Q4034" s="6">
        <f>IF(Inputs!$D$10="Yes",IF('Hourly Calcs'!P4034&gt;'Hourly Calcs'!K4034,'Hourly Calcs'!O4034,N4034+O4034),N4034+O4034)</f>
        <v>136.26329915535061</v>
      </c>
      <c r="R4034" s="12">
        <f t="shared" si="564"/>
        <v>647.52319758622605</v>
      </c>
      <c r="S4034" s="1">
        <f>IF(AND(A4034&gt;=5,A4034&lt;=9),INDEX(Demand!$C$3:$C$26,C4034),INDEX(Demand!$B$3:$B$26,C4034))</f>
        <v>900</v>
      </c>
      <c r="T4034" s="7">
        <f t="shared" si="565"/>
        <v>647.52319758622605</v>
      </c>
      <c r="U4034" s="7">
        <f t="shared" si="566"/>
        <v>0</v>
      </c>
    </row>
    <row r="4035" spans="1:21" x14ac:dyDescent="0.2">
      <c r="A4035" s="1">
        <v>6</v>
      </c>
      <c r="B4035" s="1">
        <v>17</v>
      </c>
      <c r="C4035" s="1">
        <v>19</v>
      </c>
      <c r="D4035">
        <v>14.3</v>
      </c>
      <c r="E4035">
        <v>6.1</v>
      </c>
      <c r="F4035">
        <v>58</v>
      </c>
      <c r="G4035">
        <v>125</v>
      </c>
      <c r="H4035">
        <v>110</v>
      </c>
      <c r="I4035">
        <v>98</v>
      </c>
      <c r="J4035" s="4">
        <f t="shared" si="561"/>
        <v>293.40064280556101</v>
      </c>
      <c r="K4035" s="4">
        <f t="shared" si="562"/>
        <v>11.294292435465294</v>
      </c>
      <c r="L4035" s="5">
        <f t="shared" si="567"/>
        <v>0</v>
      </c>
      <c r="M4035" s="5">
        <f t="shared" si="568"/>
        <v>22.705707564534706</v>
      </c>
      <c r="N4035" s="6">
        <f t="shared" si="560"/>
        <v>0</v>
      </c>
      <c r="O4035" s="6">
        <f t="shared" si="563"/>
        <v>89.622841055197043</v>
      </c>
      <c r="P4035" s="6">
        <f>FORECAST(J4035,Inputs!$B$10:$B$18,Inputs!$A$10:$A$18)</f>
        <v>33.272228174125566</v>
      </c>
      <c r="Q4035" s="6">
        <f>IF(Inputs!$D$10="Yes",IF('Hourly Calcs'!P4035&gt;'Hourly Calcs'!K4035,'Hourly Calcs'!O4035,N4035+O4035),N4035+O4035)</f>
        <v>89.622841055197043</v>
      </c>
      <c r="R4035" s="12">
        <f t="shared" si="564"/>
        <v>425.88774069429633</v>
      </c>
      <c r="S4035" s="1">
        <f>IF(AND(A4035&gt;=5,A4035&lt;=9),INDEX(Demand!$C$3:$C$26,C4035),INDEX(Demand!$B$3:$B$26,C4035))</f>
        <v>900</v>
      </c>
      <c r="T4035" s="7">
        <f t="shared" si="565"/>
        <v>425.88774069429633</v>
      </c>
      <c r="U4035" s="7">
        <f t="shared" si="566"/>
        <v>0</v>
      </c>
    </row>
    <row r="4036" spans="1:21" x14ac:dyDescent="0.2">
      <c r="A4036" s="1">
        <v>6</v>
      </c>
      <c r="B4036" s="1">
        <v>17</v>
      </c>
      <c r="C4036" s="1">
        <v>20</v>
      </c>
      <c r="D4036">
        <v>13.1</v>
      </c>
      <c r="E4036">
        <v>7.9</v>
      </c>
      <c r="F4036">
        <v>71</v>
      </c>
      <c r="G4036">
        <v>23</v>
      </c>
      <c r="H4036">
        <v>0</v>
      </c>
      <c r="I4036">
        <v>23</v>
      </c>
      <c r="J4036" s="4">
        <f t="shared" si="561"/>
        <v>304.46894302940586</v>
      </c>
      <c r="K4036" s="4">
        <f t="shared" si="562"/>
        <v>3.1501503400923241</v>
      </c>
      <c r="L4036" s="5">
        <f t="shared" si="567"/>
        <v>0</v>
      </c>
      <c r="M4036" s="5">
        <f t="shared" si="568"/>
        <v>30.849849659907676</v>
      </c>
      <c r="N4036" s="6">
        <f t="shared" si="560"/>
        <v>0</v>
      </c>
      <c r="O4036" s="6">
        <f t="shared" si="563"/>
        <v>21.033932084382979</v>
      </c>
      <c r="P4036" s="6">
        <f>FORECAST(J4036,Inputs!$B$10:$B$18,Inputs!$A$10:$A$18)</f>
        <v>33.374712435457461</v>
      </c>
      <c r="Q4036" s="6">
        <f>IF(Inputs!$D$10="Yes",IF('Hourly Calcs'!P4036&gt;'Hourly Calcs'!K4036,'Hourly Calcs'!O4036,N4036+O4036),N4036+O4036)</f>
        <v>21.033932084382979</v>
      </c>
      <c r="R4036" s="12">
        <f t="shared" si="564"/>
        <v>99.953245264987913</v>
      </c>
      <c r="S4036" s="1">
        <f>IF(AND(A4036&gt;=5,A4036&lt;=9),INDEX(Demand!$C$3:$C$26,C4036),INDEX(Demand!$B$3:$B$26,C4036))</f>
        <v>800</v>
      </c>
      <c r="T4036" s="7">
        <f t="shared" si="565"/>
        <v>99.953245264987913</v>
      </c>
      <c r="U4036" s="7">
        <f t="shared" si="566"/>
        <v>0</v>
      </c>
    </row>
    <row r="4037" spans="1:21" x14ac:dyDescent="0.2">
      <c r="A4037" s="1">
        <v>6</v>
      </c>
      <c r="B4037" s="1">
        <v>17</v>
      </c>
      <c r="C4037" s="1">
        <v>21</v>
      </c>
      <c r="D4037">
        <v>11.9</v>
      </c>
      <c r="E4037">
        <v>8</v>
      </c>
      <c r="F4037">
        <v>77</v>
      </c>
      <c r="G4037">
        <v>0</v>
      </c>
      <c r="H4037">
        <v>0</v>
      </c>
      <c r="I4037">
        <v>0</v>
      </c>
      <c r="J4037" s="4">
        <f t="shared" si="561"/>
        <v>316.18171952123168</v>
      </c>
      <c r="K4037" s="4">
        <f t="shared" si="562"/>
        <v>-4.2370408449209691</v>
      </c>
      <c r="L4037" s="5">
        <f t="shared" si="567"/>
        <v>0</v>
      </c>
      <c r="M4037" s="5">
        <f t="shared" si="568"/>
        <v>0</v>
      </c>
      <c r="N4037" s="6">
        <f t="shared" si="560"/>
        <v>0</v>
      </c>
      <c r="O4037" s="6">
        <f t="shared" si="563"/>
        <v>0</v>
      </c>
      <c r="P4037" s="6">
        <f>FORECAST(J4037,Inputs!$B$10:$B$18,Inputs!$A$10:$A$18)</f>
        <v>33.483164069641035</v>
      </c>
      <c r="Q4037" s="6">
        <f>IF(Inputs!$D$10="Yes",IF('Hourly Calcs'!P4037&gt;'Hourly Calcs'!K4037,'Hourly Calcs'!O4037,N4037+O4037),N4037+O4037)</f>
        <v>0</v>
      </c>
      <c r="R4037" s="12">
        <f t="shared" si="564"/>
        <v>0</v>
      </c>
      <c r="S4037" s="1">
        <f>IF(AND(A4037&gt;=5,A4037&lt;=9),INDEX(Demand!$C$3:$C$26,C4037),INDEX(Demand!$B$3:$B$26,C4037))</f>
        <v>700</v>
      </c>
      <c r="T4037" s="7">
        <f t="shared" si="565"/>
        <v>0</v>
      </c>
      <c r="U4037" s="7">
        <f t="shared" si="566"/>
        <v>0</v>
      </c>
    </row>
    <row r="4038" spans="1:21" x14ac:dyDescent="0.2">
      <c r="A4038" s="1">
        <v>6</v>
      </c>
      <c r="B4038" s="1">
        <v>17</v>
      </c>
      <c r="C4038" s="1">
        <v>22</v>
      </c>
      <c r="D4038">
        <v>11</v>
      </c>
      <c r="E4038">
        <v>7.3</v>
      </c>
      <c r="F4038">
        <v>78</v>
      </c>
      <c r="G4038">
        <v>0</v>
      </c>
      <c r="H4038">
        <v>0</v>
      </c>
      <c r="I4038">
        <v>0</v>
      </c>
      <c r="J4038" s="4">
        <f t="shared" si="561"/>
        <v>328.77167893133674</v>
      </c>
      <c r="K4038" s="4">
        <f t="shared" si="562"/>
        <v>-10.061028175894904</v>
      </c>
      <c r="L4038" s="5">
        <f t="shared" si="567"/>
        <v>0</v>
      </c>
      <c r="M4038" s="5">
        <f t="shared" si="568"/>
        <v>0</v>
      </c>
      <c r="N4038" s="6">
        <f t="shared" si="560"/>
        <v>0</v>
      </c>
      <c r="O4038" s="6">
        <f t="shared" si="563"/>
        <v>0</v>
      </c>
      <c r="P4038" s="6">
        <f>FORECAST(J4038,Inputs!$B$10:$B$18,Inputs!$A$10:$A$18)</f>
        <v>33.599737767882743</v>
      </c>
      <c r="Q4038" s="6">
        <f>IF(Inputs!$D$10="Yes",IF('Hourly Calcs'!P4038&gt;'Hourly Calcs'!K4038,'Hourly Calcs'!O4038,N4038+O4038),N4038+O4038)</f>
        <v>0</v>
      </c>
      <c r="R4038" s="12">
        <f t="shared" si="564"/>
        <v>0</v>
      </c>
      <c r="S4038" s="1">
        <f>IF(AND(A4038&gt;=5,A4038&lt;=9),INDEX(Demand!$C$3:$C$26,C4038),INDEX(Demand!$B$3:$B$26,C4038))</f>
        <v>600</v>
      </c>
      <c r="T4038" s="7">
        <f t="shared" si="565"/>
        <v>0</v>
      </c>
      <c r="U4038" s="7">
        <f t="shared" si="566"/>
        <v>0</v>
      </c>
    </row>
    <row r="4039" spans="1:21" x14ac:dyDescent="0.2">
      <c r="A4039" s="1">
        <v>6</v>
      </c>
      <c r="B4039" s="1">
        <v>17</v>
      </c>
      <c r="C4039" s="1">
        <v>23</v>
      </c>
      <c r="D4039">
        <v>10.6</v>
      </c>
      <c r="E4039">
        <v>7</v>
      </c>
      <c r="F4039">
        <v>78</v>
      </c>
      <c r="G4039">
        <v>0</v>
      </c>
      <c r="H4039">
        <v>0</v>
      </c>
      <c r="I4039">
        <v>0</v>
      </c>
      <c r="J4039" s="4">
        <f t="shared" si="561"/>
        <v>342.25644597020613</v>
      </c>
      <c r="K4039" s="4">
        <f t="shared" si="562"/>
        <v>-14.005327206380684</v>
      </c>
      <c r="L4039" s="5">
        <f t="shared" si="567"/>
        <v>0</v>
      </c>
      <c r="M4039" s="5">
        <f t="shared" si="568"/>
        <v>0</v>
      </c>
      <c r="N4039" s="6">
        <f t="shared" si="560"/>
        <v>0</v>
      </c>
      <c r="O4039" s="6">
        <f t="shared" si="563"/>
        <v>0</v>
      </c>
      <c r="P4039" s="6">
        <f>FORECAST(J4039,Inputs!$B$10:$B$18,Inputs!$A$10:$A$18)</f>
        <v>33.724596721946348</v>
      </c>
      <c r="Q4039" s="6">
        <f>IF(Inputs!$D$10="Yes",IF('Hourly Calcs'!P4039&gt;'Hourly Calcs'!K4039,'Hourly Calcs'!O4039,N4039+O4039),N4039+O4039)</f>
        <v>0</v>
      </c>
      <c r="R4039" s="12">
        <f t="shared" si="564"/>
        <v>0</v>
      </c>
      <c r="S4039" s="1">
        <f>IF(AND(A4039&gt;=5,A4039&lt;=9),INDEX(Demand!$C$3:$C$26,C4039),INDEX(Demand!$B$3:$B$26,C4039))</f>
        <v>500</v>
      </c>
      <c r="T4039" s="7">
        <f t="shared" si="565"/>
        <v>0</v>
      </c>
      <c r="U4039" s="7">
        <f t="shared" si="566"/>
        <v>0</v>
      </c>
    </row>
    <row r="4040" spans="1:21" x14ac:dyDescent="0.2">
      <c r="A4040" s="1">
        <v>6</v>
      </c>
      <c r="B4040" s="1">
        <v>17</v>
      </c>
      <c r="C4040" s="1">
        <v>24</v>
      </c>
      <c r="D4040">
        <v>10.7</v>
      </c>
      <c r="E4040">
        <v>7.6</v>
      </c>
      <c r="F4040">
        <v>81</v>
      </c>
      <c r="G4040">
        <v>0</v>
      </c>
      <c r="H4040">
        <v>0</v>
      </c>
      <c r="I4040">
        <v>0</v>
      </c>
      <c r="J4040" s="4">
        <f t="shared" si="561"/>
        <v>356.37922089949728</v>
      </c>
      <c r="K4040" s="4">
        <f t="shared" si="562"/>
        <v>-15.768072037149224</v>
      </c>
      <c r="L4040" s="5">
        <f t="shared" si="567"/>
        <v>0</v>
      </c>
      <c r="M4040" s="5">
        <f t="shared" si="568"/>
        <v>0</v>
      </c>
      <c r="N4040" s="6">
        <f t="shared" si="560"/>
        <v>0</v>
      </c>
      <c r="O4040" s="6">
        <f t="shared" si="563"/>
        <v>0</v>
      </c>
      <c r="P4040" s="6">
        <f>FORECAST(J4040,Inputs!$B$10:$B$18,Inputs!$A$10:$A$18)</f>
        <v>33.855363156476827</v>
      </c>
      <c r="Q4040" s="6">
        <f>IF(Inputs!$D$10="Yes",IF('Hourly Calcs'!P4040&gt;'Hourly Calcs'!K4040,'Hourly Calcs'!O4040,N4040+O4040),N4040+O4040)</f>
        <v>0</v>
      </c>
      <c r="R4040" s="12">
        <f t="shared" si="564"/>
        <v>0</v>
      </c>
      <c r="S4040" s="1">
        <f>IF(AND(A4040&gt;=5,A4040&lt;=9),INDEX(Demand!$C$3:$C$26,C4040),INDEX(Demand!$B$3:$B$26,C4040))</f>
        <v>400</v>
      </c>
      <c r="T4040" s="7">
        <f t="shared" si="565"/>
        <v>0</v>
      </c>
      <c r="U4040" s="7">
        <f t="shared" si="566"/>
        <v>0</v>
      </c>
    </row>
    <row r="4041" spans="1:21" x14ac:dyDescent="0.2">
      <c r="A4041" s="1">
        <v>6</v>
      </c>
      <c r="B4041" s="1">
        <v>18</v>
      </c>
      <c r="C4041" s="1">
        <v>1</v>
      </c>
      <c r="D4041">
        <v>9.1</v>
      </c>
      <c r="E4041">
        <v>7.6</v>
      </c>
      <c r="F4041">
        <v>90</v>
      </c>
      <c r="G4041">
        <v>0</v>
      </c>
      <c r="H4041">
        <v>0</v>
      </c>
      <c r="I4041">
        <v>0</v>
      </c>
      <c r="J4041" s="4">
        <f t="shared" si="561"/>
        <v>10.645530349754011</v>
      </c>
      <c r="K4041" s="4">
        <f t="shared" si="562"/>
        <v>-15.184299975582235</v>
      </c>
      <c r="L4041" s="5">
        <f t="shared" si="567"/>
        <v>0</v>
      </c>
      <c r="M4041" s="5">
        <f t="shared" si="568"/>
        <v>0</v>
      </c>
      <c r="N4041" s="6">
        <f t="shared" ref="N4041:N4104" si="569">H4041*MAX(0,COS(2*ASIN(SQRT(SIN(RADIANS($B$4))^2+COS(RADIANS($K4041))^2-2*SIN(RADIANS($B$4))*COS(RADIANS($K4041))*COS(RADIANS($J4041-$B$5))+(SIN(RADIANS($K4041))-COS(RADIANS($B$4)))^2)/2)))</f>
        <v>0</v>
      </c>
      <c r="O4041" s="6">
        <f t="shared" si="563"/>
        <v>0</v>
      </c>
      <c r="P4041" s="6">
        <f>FORECAST(J4041,Inputs!$B$10:$B$18,Inputs!$A$10:$A$18)</f>
        <v>30.654125281016238</v>
      </c>
      <c r="Q4041" s="6">
        <f>IF(Inputs!$D$10="Yes",IF('Hourly Calcs'!P4041&gt;'Hourly Calcs'!K4041,'Hourly Calcs'!O4041,N4041+O4041),N4041+O4041)</f>
        <v>0</v>
      </c>
      <c r="R4041" s="12">
        <f t="shared" si="564"/>
        <v>0</v>
      </c>
      <c r="S4041" s="1">
        <f>IF(AND(A4041&gt;=5,A4041&lt;=9),INDEX(Demand!$C$3:$C$26,C4041),INDEX(Demand!$B$3:$B$26,C4041))</f>
        <v>350</v>
      </c>
      <c r="T4041" s="7">
        <f t="shared" si="565"/>
        <v>0</v>
      </c>
      <c r="U4041" s="7">
        <f t="shared" si="566"/>
        <v>0</v>
      </c>
    </row>
    <row r="4042" spans="1:21" x14ac:dyDescent="0.2">
      <c r="A4042" s="1">
        <v>6</v>
      </c>
      <c r="B4042" s="1">
        <v>18</v>
      </c>
      <c r="C4042" s="1">
        <v>2</v>
      </c>
      <c r="D4042">
        <v>9.1999999999999993</v>
      </c>
      <c r="E4042">
        <v>7.3</v>
      </c>
      <c r="F4042">
        <v>88</v>
      </c>
      <c r="G4042">
        <v>0</v>
      </c>
      <c r="H4042">
        <v>0</v>
      </c>
      <c r="I4042">
        <v>0</v>
      </c>
      <c r="J4042" s="4">
        <f t="shared" ref="J4042:J4105" si="570">solarazimuth($B$2,$B$3,$B$1,A4042,B4042,C4042,0,0,0,0)</f>
        <v>24.502246528573409</v>
      </c>
      <c r="K4042" s="4">
        <f t="shared" ref="K4042:K4105" si="571">solarelevation($B$2,$B$3,$B$1,A4042,B4042,C4042,0,0,0,0)</f>
        <v>-12.310398435744759</v>
      </c>
      <c r="L4042" s="5">
        <f t="shared" si="567"/>
        <v>0</v>
      </c>
      <c r="M4042" s="5">
        <f t="shared" si="568"/>
        <v>0</v>
      </c>
      <c r="N4042" s="6">
        <f t="shared" si="569"/>
        <v>0</v>
      </c>
      <c r="O4042" s="6">
        <f t="shared" ref="O4042:O4105" si="572">$I4042*(1+COS(RADIANS($B$4)))/2</f>
        <v>0</v>
      </c>
      <c r="P4042" s="6">
        <f>FORECAST(J4042,Inputs!$B$10:$B$18,Inputs!$A$10:$A$18)</f>
        <v>30.782428208597899</v>
      </c>
      <c r="Q4042" s="6">
        <f>IF(Inputs!$D$10="Yes",IF('Hourly Calcs'!P4042&gt;'Hourly Calcs'!K4042,'Hourly Calcs'!O4042,N4042+O4042),N4042+O4042)</f>
        <v>0</v>
      </c>
      <c r="R4042" s="12">
        <f t="shared" ref="R4042:R4105" si="573">$B$6*$E$1*Q4042</f>
        <v>0</v>
      </c>
      <c r="S4042" s="1">
        <f>IF(AND(A4042&gt;=5,A4042&lt;=9),INDEX(Demand!$C$3:$C$26,C4042),INDEX(Demand!$B$3:$B$26,C4042))</f>
        <v>350</v>
      </c>
      <c r="T4042" s="7">
        <f t="shared" ref="T4042:T4105" si="574">S4042-MAX(0,S4042-R4042)</f>
        <v>0</v>
      </c>
      <c r="U4042" s="7">
        <f t="shared" ref="U4042:U4105" si="575">MAX(0,R4042-S4042)</f>
        <v>0</v>
      </c>
    </row>
    <row r="4043" spans="1:21" x14ac:dyDescent="0.2">
      <c r="A4043" s="1">
        <v>6</v>
      </c>
      <c r="B4043" s="1">
        <v>18</v>
      </c>
      <c r="C4043" s="1">
        <v>3</v>
      </c>
      <c r="D4043">
        <v>10</v>
      </c>
      <c r="E4043">
        <v>7</v>
      </c>
      <c r="F4043">
        <v>82</v>
      </c>
      <c r="G4043">
        <v>0</v>
      </c>
      <c r="H4043">
        <v>0</v>
      </c>
      <c r="I4043">
        <v>0</v>
      </c>
      <c r="J4043" s="4">
        <f t="shared" si="570"/>
        <v>37.558373315345335</v>
      </c>
      <c r="K4043" s="4">
        <f t="shared" si="571"/>
        <v>-7.3979687409663484</v>
      </c>
      <c r="L4043" s="5">
        <f t="shared" si="567"/>
        <v>0</v>
      </c>
      <c r="M4043" s="5">
        <f t="shared" si="568"/>
        <v>0</v>
      </c>
      <c r="N4043" s="6">
        <f t="shared" si="569"/>
        <v>0</v>
      </c>
      <c r="O4043" s="6">
        <f t="shared" si="572"/>
        <v>0</v>
      </c>
      <c r="P4043" s="6">
        <f>FORECAST(J4043,Inputs!$B$10:$B$18,Inputs!$A$10:$A$18)</f>
        <v>30.90331827143838</v>
      </c>
      <c r="Q4043" s="6">
        <f>IF(Inputs!$D$10="Yes",IF('Hourly Calcs'!P4043&gt;'Hourly Calcs'!K4043,'Hourly Calcs'!O4043,N4043+O4043),N4043+O4043)</f>
        <v>0</v>
      </c>
      <c r="R4043" s="12">
        <f t="shared" si="573"/>
        <v>0</v>
      </c>
      <c r="S4043" s="1">
        <f>IF(AND(A4043&gt;=5,A4043&lt;=9),INDEX(Demand!$C$3:$C$26,C4043),INDEX(Demand!$B$3:$B$26,C4043))</f>
        <v>350</v>
      </c>
      <c r="T4043" s="7">
        <f t="shared" si="574"/>
        <v>0</v>
      </c>
      <c r="U4043" s="7">
        <f t="shared" si="575"/>
        <v>0</v>
      </c>
    </row>
    <row r="4044" spans="1:21" x14ac:dyDescent="0.2">
      <c r="A4044" s="1">
        <v>6</v>
      </c>
      <c r="B4044" s="1">
        <v>18</v>
      </c>
      <c r="C4044" s="1">
        <v>4</v>
      </c>
      <c r="D4044">
        <v>10.8</v>
      </c>
      <c r="E4044">
        <v>7.4</v>
      </c>
      <c r="F4044">
        <v>79</v>
      </c>
      <c r="G4044">
        <v>0</v>
      </c>
      <c r="H4044">
        <v>0</v>
      </c>
      <c r="I4044">
        <v>0</v>
      </c>
      <c r="J4044" s="4">
        <f t="shared" si="570"/>
        <v>49.69647839536205</v>
      </c>
      <c r="K4044" s="4">
        <f t="shared" si="571"/>
        <v>-0.52528647234856862</v>
      </c>
      <c r="L4044" s="5">
        <f t="shared" si="567"/>
        <v>0</v>
      </c>
      <c r="M4044" s="5">
        <f t="shared" si="568"/>
        <v>0</v>
      </c>
      <c r="N4044" s="6">
        <f t="shared" si="569"/>
        <v>0</v>
      </c>
      <c r="O4044" s="6">
        <f t="shared" si="572"/>
        <v>0</v>
      </c>
      <c r="P4044" s="6">
        <f>FORECAST(J4044,Inputs!$B$10:$B$18,Inputs!$A$10:$A$18)</f>
        <v>31.015708133290389</v>
      </c>
      <c r="Q4044" s="6">
        <f>IF(Inputs!$D$10="Yes",IF('Hourly Calcs'!P4044&gt;'Hourly Calcs'!K4044,'Hourly Calcs'!O4044,N4044+O4044),N4044+O4044)</f>
        <v>0</v>
      </c>
      <c r="R4044" s="12">
        <f t="shared" si="573"/>
        <v>0</v>
      </c>
      <c r="S4044" s="1">
        <f>IF(AND(A4044&gt;=5,A4044&lt;=9),INDEX(Demand!$C$3:$C$26,C4044),INDEX(Demand!$B$3:$B$26,C4044))</f>
        <v>350</v>
      </c>
      <c r="T4044" s="7">
        <f t="shared" si="574"/>
        <v>0</v>
      </c>
      <c r="U4044" s="7">
        <f t="shared" si="575"/>
        <v>0</v>
      </c>
    </row>
    <row r="4045" spans="1:21" x14ac:dyDescent="0.2">
      <c r="A4045" s="1">
        <v>6</v>
      </c>
      <c r="B4045" s="1">
        <v>18</v>
      </c>
      <c r="C4045" s="1">
        <v>5</v>
      </c>
      <c r="D4045">
        <v>11.2</v>
      </c>
      <c r="E4045">
        <v>8.6</v>
      </c>
      <c r="F4045">
        <v>84</v>
      </c>
      <c r="G4045">
        <v>7</v>
      </c>
      <c r="H4045">
        <v>0</v>
      </c>
      <c r="I4045">
        <v>7</v>
      </c>
      <c r="J4045" s="4">
        <f t="shared" si="570"/>
        <v>61.049831852185505</v>
      </c>
      <c r="K4045" s="4">
        <f t="shared" si="571"/>
        <v>7.0331167665961658</v>
      </c>
      <c r="L4045" s="5">
        <f t="shared" si="567"/>
        <v>0</v>
      </c>
      <c r="M4045" s="5">
        <f t="shared" si="568"/>
        <v>26.966883233403834</v>
      </c>
      <c r="N4045" s="6">
        <f t="shared" si="569"/>
        <v>0</v>
      </c>
      <c r="O4045" s="6">
        <f t="shared" si="572"/>
        <v>6.4016315039426459</v>
      </c>
      <c r="P4045" s="6">
        <f>FORECAST(J4045,Inputs!$B$10:$B$18,Inputs!$A$10:$A$18)</f>
        <v>31.120831776409123</v>
      </c>
      <c r="Q4045" s="6">
        <f>IF(Inputs!$D$10="Yes",IF('Hourly Calcs'!P4045&gt;'Hourly Calcs'!K4045,'Hourly Calcs'!O4045,N4045+O4045),N4045+O4045)</f>
        <v>6.4016315039426459</v>
      </c>
      <c r="R4045" s="12">
        <f t="shared" si="573"/>
        <v>30.420552906735452</v>
      </c>
      <c r="S4045" s="1">
        <f>IF(AND(A4045&gt;=5,A4045&lt;=9),INDEX(Demand!$C$3:$C$26,C4045),INDEX(Demand!$B$3:$B$26,C4045))</f>
        <v>350</v>
      </c>
      <c r="T4045" s="7">
        <f t="shared" si="574"/>
        <v>30.420552906735452</v>
      </c>
      <c r="U4045" s="7">
        <f t="shared" si="575"/>
        <v>0</v>
      </c>
    </row>
    <row r="4046" spans="1:21" x14ac:dyDescent="0.2">
      <c r="A4046" s="1">
        <v>6</v>
      </c>
      <c r="B4046" s="1">
        <v>18</v>
      </c>
      <c r="C4046" s="1">
        <v>6</v>
      </c>
      <c r="D4046">
        <v>11.6</v>
      </c>
      <c r="E4046">
        <v>9</v>
      </c>
      <c r="F4046">
        <v>84</v>
      </c>
      <c r="G4046">
        <v>68</v>
      </c>
      <c r="H4046">
        <v>14</v>
      </c>
      <c r="I4046">
        <v>66</v>
      </c>
      <c r="J4046" s="4">
        <f t="shared" si="570"/>
        <v>71.932560249177527</v>
      </c>
      <c r="K4046" s="4">
        <f t="shared" si="571"/>
        <v>15.661163857561121</v>
      </c>
      <c r="L4046" s="5">
        <f t="shared" si="567"/>
        <v>0</v>
      </c>
      <c r="M4046" s="5">
        <f t="shared" si="568"/>
        <v>18.338836142438879</v>
      </c>
      <c r="N4046" s="6">
        <f t="shared" si="569"/>
        <v>2.729785016963743</v>
      </c>
      <c r="O4046" s="6">
        <f t="shared" si="572"/>
        <v>60.358239894316377</v>
      </c>
      <c r="P4046" s="6">
        <f>FORECAST(J4046,Inputs!$B$10:$B$18,Inputs!$A$10:$A$18)</f>
        <v>31.221597780084974</v>
      </c>
      <c r="Q4046" s="6">
        <f>IF(Inputs!$D$10="Yes",IF('Hourly Calcs'!P4046&gt;'Hourly Calcs'!K4046,'Hourly Calcs'!O4046,N4046+O4046),N4046+O4046)</f>
        <v>60.358239894316377</v>
      </c>
      <c r="R4046" s="12">
        <f t="shared" si="573"/>
        <v>286.8223559777914</v>
      </c>
      <c r="S4046" s="1">
        <f>IF(AND(A4046&gt;=5,A4046&lt;=9),INDEX(Demand!$C$3:$C$26,C4046),INDEX(Demand!$B$3:$B$26,C4046))</f>
        <v>350</v>
      </c>
      <c r="T4046" s="7">
        <f t="shared" si="574"/>
        <v>286.8223559777914</v>
      </c>
      <c r="U4046" s="7">
        <f t="shared" si="575"/>
        <v>0</v>
      </c>
    </row>
    <row r="4047" spans="1:21" x14ac:dyDescent="0.2">
      <c r="A4047" s="1">
        <v>6</v>
      </c>
      <c r="B4047" s="1">
        <v>18</v>
      </c>
      <c r="C4047" s="1">
        <v>7</v>
      </c>
      <c r="D4047">
        <v>13.1</v>
      </c>
      <c r="E4047">
        <v>9.1</v>
      </c>
      <c r="F4047">
        <v>77</v>
      </c>
      <c r="G4047">
        <v>209</v>
      </c>
      <c r="H4047">
        <v>199</v>
      </c>
      <c r="I4047">
        <v>139</v>
      </c>
      <c r="J4047" s="4">
        <f t="shared" si="570"/>
        <v>82.803935835061836</v>
      </c>
      <c r="K4047" s="4">
        <f t="shared" si="571"/>
        <v>24.88825410989466</v>
      </c>
      <c r="L4047" s="5">
        <f t="shared" si="567"/>
        <v>82.196064164938164</v>
      </c>
      <c r="M4047" s="5">
        <f t="shared" si="568"/>
        <v>9.1117458901053396</v>
      </c>
      <c r="N4047" s="6">
        <f t="shared" si="569"/>
        <v>83.137834017521413</v>
      </c>
      <c r="O4047" s="6">
        <f t="shared" si="572"/>
        <v>127.11811129257539</v>
      </c>
      <c r="P4047" s="6">
        <f>FORECAST(J4047,Inputs!$B$10:$B$18,Inputs!$A$10:$A$18)</f>
        <v>31.322258665139458</v>
      </c>
      <c r="Q4047" s="6">
        <f>IF(Inputs!$D$10="Yes",IF('Hourly Calcs'!P4047&gt;'Hourly Calcs'!K4047,'Hourly Calcs'!O4047,N4047+O4047),N4047+O4047)</f>
        <v>127.11811129257539</v>
      </c>
      <c r="R4047" s="12">
        <f t="shared" si="573"/>
        <v>604.06526486231826</v>
      </c>
      <c r="S4047" s="1">
        <f>IF(AND(A4047&gt;=5,A4047&lt;=9),INDEX(Demand!$C$3:$C$26,C4047),INDEX(Demand!$B$3:$B$26,C4047))</f>
        <v>350</v>
      </c>
      <c r="T4047" s="7">
        <f t="shared" si="574"/>
        <v>350</v>
      </c>
      <c r="U4047" s="7">
        <f t="shared" si="575"/>
        <v>254.06526486231826</v>
      </c>
    </row>
    <row r="4048" spans="1:21" x14ac:dyDescent="0.2">
      <c r="A4048" s="1">
        <v>6</v>
      </c>
      <c r="B4048" s="1">
        <v>18</v>
      </c>
      <c r="C4048" s="1">
        <v>8</v>
      </c>
      <c r="D4048">
        <v>14.2</v>
      </c>
      <c r="E4048">
        <v>8.9</v>
      </c>
      <c r="F4048">
        <v>70</v>
      </c>
      <c r="G4048">
        <v>402</v>
      </c>
      <c r="H4048">
        <v>437</v>
      </c>
      <c r="I4048">
        <v>180</v>
      </c>
      <c r="J4048" s="4">
        <f t="shared" si="570"/>
        <v>94.304625472131988</v>
      </c>
      <c r="K4048" s="4">
        <f t="shared" si="571"/>
        <v>34.351682207326064</v>
      </c>
      <c r="L4048" s="5">
        <f t="shared" si="567"/>
        <v>70.695374527868012</v>
      </c>
      <c r="M4048" s="5">
        <f t="shared" si="568"/>
        <v>0.35168220732606414</v>
      </c>
      <c r="N4048" s="6">
        <f t="shared" si="569"/>
        <v>271.12510126357876</v>
      </c>
      <c r="O4048" s="6">
        <f t="shared" si="572"/>
        <v>164.61338152995376</v>
      </c>
      <c r="P4048" s="6">
        <f>FORECAST(J4048,Inputs!$B$10:$B$18,Inputs!$A$10:$A$18)</f>
        <v>31.428746532149368</v>
      </c>
      <c r="Q4048" s="6">
        <f>IF(Inputs!$D$10="Yes",IF('Hourly Calcs'!P4048&gt;'Hourly Calcs'!K4048,'Hourly Calcs'!O4048,N4048+O4048),N4048+O4048)</f>
        <v>435.73848279353251</v>
      </c>
      <c r="R4048" s="12">
        <f t="shared" si="573"/>
        <v>2070.6292702348665</v>
      </c>
      <c r="S4048" s="1">
        <f>IF(AND(A4048&gt;=5,A4048&lt;=9),INDEX(Demand!$C$3:$C$26,C4048),INDEX(Demand!$B$3:$B$26,C4048))</f>
        <v>350</v>
      </c>
      <c r="T4048" s="7">
        <f t="shared" si="574"/>
        <v>350</v>
      </c>
      <c r="U4048" s="7">
        <f t="shared" si="575"/>
        <v>1720.6292702348665</v>
      </c>
    </row>
    <row r="4049" spans="1:21" x14ac:dyDescent="0.2">
      <c r="A4049" s="1">
        <v>6</v>
      </c>
      <c r="B4049" s="1">
        <v>18</v>
      </c>
      <c r="C4049" s="1">
        <v>9</v>
      </c>
      <c r="D4049">
        <v>15.6</v>
      </c>
      <c r="E4049">
        <v>8.8000000000000007</v>
      </c>
      <c r="F4049">
        <v>64</v>
      </c>
      <c r="G4049">
        <v>576</v>
      </c>
      <c r="H4049">
        <v>605</v>
      </c>
      <c r="I4049">
        <v>186</v>
      </c>
      <c r="J4049" s="4">
        <f t="shared" si="570"/>
        <v>107.38791226194013</v>
      </c>
      <c r="K4049" s="4">
        <f t="shared" si="571"/>
        <v>43.654700502188099</v>
      </c>
      <c r="L4049" s="5">
        <f t="shared" si="567"/>
        <v>57.61208773805987</v>
      </c>
      <c r="M4049" s="5">
        <f t="shared" si="568"/>
        <v>9.6547005021880992</v>
      </c>
      <c r="N4049" s="6">
        <f t="shared" si="569"/>
        <v>477.34983218917938</v>
      </c>
      <c r="O4049" s="6">
        <f t="shared" si="572"/>
        <v>170.10049424761888</v>
      </c>
      <c r="P4049" s="6">
        <f>FORECAST(J4049,Inputs!$B$10:$B$18,Inputs!$A$10:$A$18)</f>
        <v>31.549888076499442</v>
      </c>
      <c r="Q4049" s="6">
        <f>IF(Inputs!$D$10="Yes",IF('Hourly Calcs'!P4049&gt;'Hourly Calcs'!K4049,'Hourly Calcs'!O4049,N4049+O4049),N4049+O4049)</f>
        <v>647.45032643679826</v>
      </c>
      <c r="R4049" s="12">
        <f t="shared" si="573"/>
        <v>3076.6839512276651</v>
      </c>
      <c r="S4049" s="1">
        <f>IF(AND(A4049&gt;=5,A4049&lt;=9),INDEX(Demand!$C$3:$C$26,C4049),INDEX(Demand!$B$3:$B$26,C4049))</f>
        <v>350</v>
      </c>
      <c r="T4049" s="7">
        <f t="shared" si="574"/>
        <v>350</v>
      </c>
      <c r="U4049" s="7">
        <f t="shared" si="575"/>
        <v>2726.6839512276651</v>
      </c>
    </row>
    <row r="4050" spans="1:21" x14ac:dyDescent="0.2">
      <c r="A4050" s="1">
        <v>6</v>
      </c>
      <c r="B4050" s="1">
        <v>18</v>
      </c>
      <c r="C4050" s="1">
        <v>10</v>
      </c>
      <c r="D4050">
        <v>16.100000000000001</v>
      </c>
      <c r="E4050">
        <v>7.3</v>
      </c>
      <c r="F4050">
        <v>56</v>
      </c>
      <c r="G4050">
        <v>723</v>
      </c>
      <c r="H4050">
        <v>714</v>
      </c>
      <c r="I4050">
        <v>180</v>
      </c>
      <c r="J4050" s="4">
        <f t="shared" si="570"/>
        <v>123.54963498848348</v>
      </c>
      <c r="K4050" s="4">
        <f t="shared" si="571"/>
        <v>52.217119277706267</v>
      </c>
      <c r="L4050" s="5">
        <f t="shared" si="567"/>
        <v>41.450365011516524</v>
      </c>
      <c r="M4050" s="5">
        <f t="shared" si="568"/>
        <v>18.217119277706267</v>
      </c>
      <c r="N4050" s="6">
        <f t="shared" si="569"/>
        <v>651.17493226126328</v>
      </c>
      <c r="O4050" s="6">
        <f t="shared" si="572"/>
        <v>164.61338152995376</v>
      </c>
      <c r="P4050" s="6">
        <f>FORECAST(J4050,Inputs!$B$10:$B$18,Inputs!$A$10:$A$18)</f>
        <v>31.699533657300769</v>
      </c>
      <c r="Q4050" s="6">
        <f>IF(Inputs!$D$10="Yes",IF('Hourly Calcs'!P4050&gt;'Hourly Calcs'!K4050,'Hourly Calcs'!O4050,N4050+O4050),N4050+O4050)</f>
        <v>815.78831379121698</v>
      </c>
      <c r="R4050" s="12">
        <f t="shared" si="573"/>
        <v>3876.6260671358627</v>
      </c>
      <c r="S4050" s="1">
        <f>IF(AND(A4050&gt;=5,A4050&lt;=9),INDEX(Demand!$C$3:$C$26,C4050),INDEX(Demand!$B$3:$B$26,C4050))</f>
        <v>600</v>
      </c>
      <c r="T4050" s="7">
        <f t="shared" si="574"/>
        <v>600</v>
      </c>
      <c r="U4050" s="7">
        <f t="shared" si="575"/>
        <v>3276.6260671358627</v>
      </c>
    </row>
    <row r="4051" spans="1:21" x14ac:dyDescent="0.2">
      <c r="A4051" s="1">
        <v>6</v>
      </c>
      <c r="B4051" s="1">
        <v>18</v>
      </c>
      <c r="C4051" s="1">
        <v>11</v>
      </c>
      <c r="D4051">
        <v>16.5</v>
      </c>
      <c r="E4051">
        <v>9.1999999999999993</v>
      </c>
      <c r="F4051">
        <v>62</v>
      </c>
      <c r="G4051">
        <v>830</v>
      </c>
      <c r="H4051">
        <v>783</v>
      </c>
      <c r="I4051">
        <v>169</v>
      </c>
      <c r="J4051" s="4">
        <f t="shared" si="570"/>
        <v>144.877833343882</v>
      </c>
      <c r="K4051" s="4">
        <f t="shared" si="571"/>
        <v>59.039345702175424</v>
      </c>
      <c r="L4051" s="5">
        <f t="shared" si="567"/>
        <v>20.122166656117997</v>
      </c>
      <c r="M4051" s="5">
        <f t="shared" si="568"/>
        <v>25.039345702175424</v>
      </c>
      <c r="N4051" s="6">
        <f t="shared" si="569"/>
        <v>768.14957826024613</v>
      </c>
      <c r="O4051" s="6">
        <f t="shared" si="572"/>
        <v>154.55367488090101</v>
      </c>
      <c r="P4051" s="6">
        <f>FORECAST(J4051,Inputs!$B$10:$B$18,Inputs!$A$10:$A$18)</f>
        <v>31.897016975406313</v>
      </c>
      <c r="Q4051" s="6">
        <f>IF(Inputs!$D$10="Yes",IF('Hourly Calcs'!P4051&gt;'Hourly Calcs'!K4051,'Hourly Calcs'!O4051,N4051+O4051),N4051+O4051)</f>
        <v>922.70325314114712</v>
      </c>
      <c r="R4051" s="12">
        <f t="shared" si="573"/>
        <v>4384.6858589267313</v>
      </c>
      <c r="S4051" s="1">
        <f>IF(AND(A4051&gt;=5,A4051&lt;=9),INDEX(Demand!$C$3:$C$26,C4051),INDEX(Demand!$B$3:$B$26,C4051))</f>
        <v>600</v>
      </c>
      <c r="T4051" s="7">
        <f t="shared" si="574"/>
        <v>600</v>
      </c>
      <c r="U4051" s="7">
        <f t="shared" si="575"/>
        <v>3784.6858589267313</v>
      </c>
    </row>
    <row r="4052" spans="1:21" x14ac:dyDescent="0.2">
      <c r="A4052" s="1">
        <v>6</v>
      </c>
      <c r="B4052" s="1">
        <v>18</v>
      </c>
      <c r="C4052" s="1">
        <v>12</v>
      </c>
      <c r="D4052">
        <v>16</v>
      </c>
      <c r="E4052">
        <v>9.1999999999999993</v>
      </c>
      <c r="F4052">
        <v>64</v>
      </c>
      <c r="G4052">
        <v>889</v>
      </c>
      <c r="H4052">
        <v>795</v>
      </c>
      <c r="I4052">
        <v>180</v>
      </c>
      <c r="J4052" s="4">
        <f t="shared" si="570"/>
        <v>172.37750130208056</v>
      </c>
      <c r="K4052" s="4">
        <f t="shared" si="571"/>
        <v>62.53267517191663</v>
      </c>
      <c r="L4052" s="5">
        <f t="shared" si="567"/>
        <v>7.3775013020805602</v>
      </c>
      <c r="M4052" s="5">
        <f t="shared" si="568"/>
        <v>28.53267517191663</v>
      </c>
      <c r="N4052" s="6">
        <f t="shared" si="569"/>
        <v>788.14070518214032</v>
      </c>
      <c r="O4052" s="6">
        <f t="shared" si="572"/>
        <v>164.61338152995376</v>
      </c>
      <c r="P4052" s="6">
        <f>FORECAST(J4052,Inputs!$B$10:$B$18,Inputs!$A$10:$A$18)</f>
        <v>32.151643530574816</v>
      </c>
      <c r="Q4052" s="6">
        <f>IF(Inputs!$D$10="Yes",IF('Hourly Calcs'!P4052&gt;'Hourly Calcs'!K4052,'Hourly Calcs'!O4052,N4052+O4052),N4052+O4052)</f>
        <v>952.75408671209402</v>
      </c>
      <c r="R4052" s="12">
        <f t="shared" si="573"/>
        <v>4527.4874200558706</v>
      </c>
      <c r="S4052" s="1">
        <f>IF(AND(A4052&gt;=5,A4052&lt;=9),INDEX(Demand!$C$3:$C$26,C4052),INDEX(Demand!$B$3:$B$26,C4052))</f>
        <v>600</v>
      </c>
      <c r="T4052" s="7">
        <f t="shared" si="574"/>
        <v>600</v>
      </c>
      <c r="U4052" s="7">
        <f t="shared" si="575"/>
        <v>3927.4874200558706</v>
      </c>
    </row>
    <row r="4053" spans="1:21" x14ac:dyDescent="0.2">
      <c r="A4053" s="1">
        <v>6</v>
      </c>
      <c r="B4053" s="1">
        <v>18</v>
      </c>
      <c r="C4053" s="1">
        <v>13</v>
      </c>
      <c r="D4053">
        <v>17.100000000000001</v>
      </c>
      <c r="E4053">
        <v>9</v>
      </c>
      <c r="F4053">
        <v>59</v>
      </c>
      <c r="G4053">
        <v>899</v>
      </c>
      <c r="H4053">
        <v>802</v>
      </c>
      <c r="I4053">
        <v>178</v>
      </c>
      <c r="J4053" s="4">
        <f t="shared" si="570"/>
        <v>201.76437368632185</v>
      </c>
      <c r="K4053" s="4">
        <f t="shared" si="571"/>
        <v>61.350459774217292</v>
      </c>
      <c r="L4053" s="5">
        <f t="shared" si="567"/>
        <v>36.764373686321846</v>
      </c>
      <c r="M4053" s="5">
        <f t="shared" si="568"/>
        <v>27.350459774217292</v>
      </c>
      <c r="N4053" s="6">
        <f t="shared" si="569"/>
        <v>755.73884975403485</v>
      </c>
      <c r="O4053" s="6">
        <f t="shared" si="572"/>
        <v>162.7843439573987</v>
      </c>
      <c r="P4053" s="6">
        <f>FORECAST(J4053,Inputs!$B$10:$B$18,Inputs!$A$10:$A$18)</f>
        <v>32.423744200799277</v>
      </c>
      <c r="Q4053" s="6">
        <f>IF(Inputs!$D$10="Yes",IF('Hourly Calcs'!P4053&gt;'Hourly Calcs'!K4053,'Hourly Calcs'!O4053,N4053+O4053),N4053+O4053)</f>
        <v>918.52319371143358</v>
      </c>
      <c r="R4053" s="12">
        <f t="shared" si="573"/>
        <v>4364.8222165167317</v>
      </c>
      <c r="S4053" s="1">
        <f>IF(AND(A4053&gt;=5,A4053&lt;=9),INDEX(Demand!$C$3:$C$26,C4053),INDEX(Demand!$B$3:$B$26,C4053))</f>
        <v>600</v>
      </c>
      <c r="T4053" s="7">
        <f t="shared" si="574"/>
        <v>600</v>
      </c>
      <c r="U4053" s="7">
        <f t="shared" si="575"/>
        <v>3764.8222165167317</v>
      </c>
    </row>
    <row r="4054" spans="1:21" x14ac:dyDescent="0.2">
      <c r="A4054" s="1">
        <v>6</v>
      </c>
      <c r="B4054" s="1">
        <v>18</v>
      </c>
      <c r="C4054" s="1">
        <v>14</v>
      </c>
      <c r="D4054">
        <v>16.8</v>
      </c>
      <c r="E4054">
        <v>9.6</v>
      </c>
      <c r="F4054">
        <v>62</v>
      </c>
      <c r="G4054">
        <v>854</v>
      </c>
      <c r="H4054">
        <v>789</v>
      </c>
      <c r="I4054">
        <v>173</v>
      </c>
      <c r="J4054" s="4">
        <f t="shared" si="570"/>
        <v>226.35551181019997</v>
      </c>
      <c r="K4054" s="4">
        <f t="shared" si="571"/>
        <v>56.003138449314527</v>
      </c>
      <c r="L4054" s="5">
        <f t="shared" si="567"/>
        <v>61.355511810199971</v>
      </c>
      <c r="M4054" s="5">
        <f t="shared" si="568"/>
        <v>22.003138449314527</v>
      </c>
      <c r="N4054" s="6">
        <f t="shared" si="569"/>
        <v>660.56264252969618</v>
      </c>
      <c r="O4054" s="6">
        <f t="shared" si="572"/>
        <v>158.21175002601109</v>
      </c>
      <c r="P4054" s="6">
        <f>FORECAST(J4054,Inputs!$B$10:$B$18,Inputs!$A$10:$A$18)</f>
        <v>32.651439924168514</v>
      </c>
      <c r="Q4054" s="6">
        <f>IF(Inputs!$D$10="Yes",IF('Hourly Calcs'!P4054&gt;'Hourly Calcs'!K4054,'Hourly Calcs'!O4054,N4054+O4054),N4054+O4054)</f>
        <v>818.77439255570721</v>
      </c>
      <c r="R4054" s="12">
        <f t="shared" si="573"/>
        <v>3890.8159134247203</v>
      </c>
      <c r="S4054" s="1">
        <f>IF(AND(A4054&gt;=5,A4054&lt;=9),INDEX(Demand!$C$3:$C$26,C4054),INDEX(Demand!$B$3:$B$26,C4054))</f>
        <v>600</v>
      </c>
      <c r="T4054" s="7">
        <f t="shared" si="574"/>
        <v>600</v>
      </c>
      <c r="U4054" s="7">
        <f t="shared" si="575"/>
        <v>3290.8159134247203</v>
      </c>
    </row>
    <row r="4055" spans="1:21" x14ac:dyDescent="0.2">
      <c r="A4055" s="1">
        <v>6</v>
      </c>
      <c r="B4055" s="1">
        <v>18</v>
      </c>
      <c r="C4055" s="1">
        <v>15</v>
      </c>
      <c r="D4055">
        <v>17.2</v>
      </c>
      <c r="E4055">
        <v>9.1</v>
      </c>
      <c r="F4055">
        <v>59</v>
      </c>
      <c r="G4055">
        <v>762</v>
      </c>
      <c r="H4055">
        <v>759</v>
      </c>
      <c r="I4055">
        <v>161</v>
      </c>
      <c r="J4055" s="4">
        <f t="shared" si="570"/>
        <v>244.88100045828625</v>
      </c>
      <c r="K4055" s="4">
        <f t="shared" si="571"/>
        <v>48.166238015606098</v>
      </c>
      <c r="L4055" s="5">
        <f t="shared" si="567"/>
        <v>79.881000458286252</v>
      </c>
      <c r="M4055" s="5">
        <f t="shared" si="568"/>
        <v>14.166238015606098</v>
      </c>
      <c r="N4055" s="6">
        <f t="shared" si="569"/>
        <v>518.57114679057611</v>
      </c>
      <c r="O4055" s="6">
        <f t="shared" si="572"/>
        <v>147.23752459068086</v>
      </c>
      <c r="P4055" s="6">
        <f>FORECAST(J4055,Inputs!$B$10:$B$18,Inputs!$A$10:$A$18)</f>
        <v>32.822972226465609</v>
      </c>
      <c r="Q4055" s="6">
        <f>IF(Inputs!$D$10="Yes",IF('Hourly Calcs'!P4055&gt;'Hourly Calcs'!K4055,'Hourly Calcs'!O4055,N4055+O4055),N4055+O4055)</f>
        <v>665.808671381257</v>
      </c>
      <c r="R4055" s="12">
        <f t="shared" si="573"/>
        <v>3163.9228064037329</v>
      </c>
      <c r="S4055" s="1">
        <f>IF(AND(A4055&gt;=5,A4055&lt;=9),INDEX(Demand!$C$3:$C$26,C4055),INDEX(Demand!$B$3:$B$26,C4055))</f>
        <v>600</v>
      </c>
      <c r="T4055" s="7">
        <f t="shared" si="574"/>
        <v>600</v>
      </c>
      <c r="U4055" s="7">
        <f t="shared" si="575"/>
        <v>2563.9228064037329</v>
      </c>
    </row>
    <row r="4056" spans="1:21" x14ac:dyDescent="0.2">
      <c r="A4056" s="1">
        <v>6</v>
      </c>
      <c r="B4056" s="1">
        <v>18</v>
      </c>
      <c r="C4056" s="1">
        <v>16</v>
      </c>
      <c r="D4056">
        <v>16.600000000000001</v>
      </c>
      <c r="E4056">
        <v>8.4</v>
      </c>
      <c r="F4056">
        <v>58</v>
      </c>
      <c r="G4056">
        <v>627</v>
      </c>
      <c r="H4056">
        <v>669</v>
      </c>
      <c r="I4056">
        <v>169</v>
      </c>
      <c r="J4056" s="4">
        <f t="shared" si="570"/>
        <v>259.30452729071931</v>
      </c>
      <c r="K4056" s="4">
        <f t="shared" si="571"/>
        <v>39.149713091357079</v>
      </c>
      <c r="L4056" s="5">
        <f t="shared" si="567"/>
        <v>0</v>
      </c>
      <c r="M4056" s="5">
        <f t="shared" si="568"/>
        <v>5.1497130913570786</v>
      </c>
      <c r="N4056" s="6">
        <f t="shared" si="569"/>
        <v>328.38735661454245</v>
      </c>
      <c r="O4056" s="6">
        <f t="shared" si="572"/>
        <v>154.55367488090101</v>
      </c>
      <c r="P4056" s="6">
        <f>FORECAST(J4056,Inputs!$B$10:$B$18,Inputs!$A$10:$A$18)</f>
        <v>32.956523400839991</v>
      </c>
      <c r="Q4056" s="6">
        <f>IF(Inputs!$D$10="Yes",IF('Hourly Calcs'!P4056&gt;'Hourly Calcs'!K4056,'Hourly Calcs'!O4056,N4056+O4056),N4056+O4056)</f>
        <v>482.94103149544344</v>
      </c>
      <c r="R4056" s="12">
        <f t="shared" si="573"/>
        <v>2294.9357816663473</v>
      </c>
      <c r="S4056" s="1">
        <f>IF(AND(A4056&gt;=5,A4056&lt;=9),INDEX(Demand!$C$3:$C$26,C4056),INDEX(Demand!$B$3:$B$26,C4056))</f>
        <v>900</v>
      </c>
      <c r="T4056" s="7">
        <f t="shared" si="574"/>
        <v>900</v>
      </c>
      <c r="U4056" s="7">
        <f t="shared" si="575"/>
        <v>1394.9357816663473</v>
      </c>
    </row>
    <row r="4057" spans="1:21" x14ac:dyDescent="0.2">
      <c r="A4057" s="1">
        <v>6</v>
      </c>
      <c r="B4057" s="1">
        <v>18</v>
      </c>
      <c r="C4057" s="1">
        <v>17</v>
      </c>
      <c r="D4057">
        <v>16.5</v>
      </c>
      <c r="E4057">
        <v>9.9</v>
      </c>
      <c r="F4057">
        <v>65</v>
      </c>
      <c r="G4057">
        <v>461</v>
      </c>
      <c r="H4057">
        <v>531</v>
      </c>
      <c r="I4057">
        <v>167</v>
      </c>
      <c r="J4057" s="4">
        <f t="shared" si="570"/>
        <v>271.46591012068893</v>
      </c>
      <c r="K4057" s="4">
        <f t="shared" si="571"/>
        <v>29.712183089055024</v>
      </c>
      <c r="L4057" s="5">
        <f t="shared" si="567"/>
        <v>0</v>
      </c>
      <c r="M4057" s="5">
        <f t="shared" si="568"/>
        <v>4.2878169109449757</v>
      </c>
      <c r="N4057" s="6">
        <f t="shared" si="569"/>
        <v>145.09324758242835</v>
      </c>
      <c r="O4057" s="6">
        <f t="shared" si="572"/>
        <v>152.72463730834596</v>
      </c>
      <c r="P4057" s="6">
        <f>FORECAST(J4057,Inputs!$B$10:$B$18,Inputs!$A$10:$A$18)</f>
        <v>33.069128797413782</v>
      </c>
      <c r="Q4057" s="6">
        <f>IF(Inputs!$D$10="Yes",IF('Hourly Calcs'!P4057&gt;'Hourly Calcs'!K4057,'Hourly Calcs'!O4057,N4057+O4057),N4057+O4057)</f>
        <v>152.72463730834596</v>
      </c>
      <c r="R4057" s="12">
        <f t="shared" si="573"/>
        <v>725.74747648925995</v>
      </c>
      <c r="S4057" s="1">
        <f>IF(AND(A4057&gt;=5,A4057&lt;=9),INDEX(Demand!$C$3:$C$26,C4057),INDEX(Demand!$B$3:$B$26,C4057))</f>
        <v>900</v>
      </c>
      <c r="T4057" s="7">
        <f t="shared" si="574"/>
        <v>725.74747648925995</v>
      </c>
      <c r="U4057" s="7">
        <f t="shared" si="575"/>
        <v>0</v>
      </c>
    </row>
    <row r="4058" spans="1:21" x14ac:dyDescent="0.2">
      <c r="A4058" s="1">
        <v>6</v>
      </c>
      <c r="B4058" s="1">
        <v>18</v>
      </c>
      <c r="C4058" s="1">
        <v>18</v>
      </c>
      <c r="D4058">
        <v>15.6</v>
      </c>
      <c r="E4058">
        <v>10.3</v>
      </c>
      <c r="F4058">
        <v>71</v>
      </c>
      <c r="G4058">
        <v>284</v>
      </c>
      <c r="H4058">
        <v>333</v>
      </c>
      <c r="I4058">
        <v>150</v>
      </c>
      <c r="J4058" s="4">
        <f t="shared" si="570"/>
        <v>282.56337243102706</v>
      </c>
      <c r="K4058" s="4">
        <f t="shared" si="571"/>
        <v>20.321355883134544</v>
      </c>
      <c r="L4058" s="5">
        <f t="shared" si="567"/>
        <v>0</v>
      </c>
      <c r="M4058" s="5">
        <f t="shared" si="568"/>
        <v>13.678644116865456</v>
      </c>
      <c r="N4058" s="6">
        <f t="shared" si="569"/>
        <v>15.072414559264336</v>
      </c>
      <c r="O4058" s="6">
        <f t="shared" si="572"/>
        <v>137.17781794162812</v>
      </c>
      <c r="P4058" s="6">
        <f>FORECAST(J4058,Inputs!$B$10:$B$18,Inputs!$A$10:$A$18)</f>
        <v>33.171883078065065</v>
      </c>
      <c r="Q4058" s="6">
        <f>IF(Inputs!$D$10="Yes",IF('Hourly Calcs'!P4058&gt;'Hourly Calcs'!K4058,'Hourly Calcs'!O4058,N4058+O4058),N4058+O4058)</f>
        <v>137.17781794162812</v>
      </c>
      <c r="R4058" s="12">
        <f t="shared" si="573"/>
        <v>651.86899085861683</v>
      </c>
      <c r="S4058" s="1">
        <f>IF(AND(A4058&gt;=5,A4058&lt;=9),INDEX(Demand!$C$3:$C$26,C4058),INDEX(Demand!$B$3:$B$26,C4058))</f>
        <v>900</v>
      </c>
      <c r="T4058" s="7">
        <f t="shared" si="574"/>
        <v>651.86899085861683</v>
      </c>
      <c r="U4058" s="7">
        <f t="shared" si="575"/>
        <v>0</v>
      </c>
    </row>
    <row r="4059" spans="1:21" x14ac:dyDescent="0.2">
      <c r="A4059" s="1">
        <v>6</v>
      </c>
      <c r="B4059" s="1">
        <v>18</v>
      </c>
      <c r="C4059" s="1">
        <v>19</v>
      </c>
      <c r="D4059">
        <v>14.5</v>
      </c>
      <c r="E4059">
        <v>9.6999999999999993</v>
      </c>
      <c r="F4059">
        <v>73</v>
      </c>
      <c r="G4059">
        <v>126</v>
      </c>
      <c r="H4059">
        <v>109</v>
      </c>
      <c r="I4059">
        <v>99</v>
      </c>
      <c r="J4059" s="4">
        <f t="shared" si="570"/>
        <v>293.37370241215103</v>
      </c>
      <c r="K4059" s="4">
        <f t="shared" si="571"/>
        <v>11.340338296613709</v>
      </c>
      <c r="L4059" s="5">
        <f t="shared" si="567"/>
        <v>0</v>
      </c>
      <c r="M4059" s="5">
        <f t="shared" si="568"/>
        <v>22.659661703386291</v>
      </c>
      <c r="N4059" s="6">
        <f t="shared" si="569"/>
        <v>0</v>
      </c>
      <c r="O4059" s="6">
        <f t="shared" si="572"/>
        <v>90.537359841474554</v>
      </c>
      <c r="P4059" s="6">
        <f>FORECAST(J4059,Inputs!$B$10:$B$18,Inputs!$A$10:$A$18)</f>
        <v>33.271978726038434</v>
      </c>
      <c r="Q4059" s="6">
        <f>IF(Inputs!$D$10="Yes",IF('Hourly Calcs'!P4059&gt;'Hourly Calcs'!K4059,'Hourly Calcs'!O4059,N4059+O4059),N4059+O4059)</f>
        <v>90.537359841474554</v>
      </c>
      <c r="R4059" s="12">
        <f t="shared" si="573"/>
        <v>430.23353396668705</v>
      </c>
      <c r="S4059" s="1">
        <f>IF(AND(A4059&gt;=5,A4059&lt;=9),INDEX(Demand!$C$3:$C$26,C4059),INDEX(Demand!$B$3:$B$26,C4059))</f>
        <v>900</v>
      </c>
      <c r="T4059" s="7">
        <f t="shared" si="574"/>
        <v>430.23353396668705</v>
      </c>
      <c r="U4059" s="7">
        <f t="shared" si="575"/>
        <v>0</v>
      </c>
    </row>
    <row r="4060" spans="1:21" x14ac:dyDescent="0.2">
      <c r="A4060" s="1">
        <v>6</v>
      </c>
      <c r="B4060" s="1">
        <v>18</v>
      </c>
      <c r="C4060" s="1">
        <v>20</v>
      </c>
      <c r="D4060">
        <v>13</v>
      </c>
      <c r="E4060">
        <v>10.1</v>
      </c>
      <c r="F4060">
        <v>83</v>
      </c>
      <c r="G4060">
        <v>24</v>
      </c>
      <c r="H4060">
        <v>0</v>
      </c>
      <c r="I4060">
        <v>24</v>
      </c>
      <c r="J4060" s="4">
        <f t="shared" si="570"/>
        <v>304.43866814117564</v>
      </c>
      <c r="K4060" s="4">
        <f t="shared" si="571"/>
        <v>3.1919350507605913</v>
      </c>
      <c r="L4060" s="5">
        <f t="shared" si="567"/>
        <v>0</v>
      </c>
      <c r="M4060" s="5">
        <f t="shared" si="568"/>
        <v>30.808064949239409</v>
      </c>
      <c r="N4060" s="6">
        <f t="shared" si="569"/>
        <v>0</v>
      </c>
      <c r="O4060" s="6">
        <f t="shared" si="572"/>
        <v>21.948450870660501</v>
      </c>
      <c r="P4060" s="6">
        <f>FORECAST(J4060,Inputs!$B$10:$B$18,Inputs!$A$10:$A$18)</f>
        <v>33.37443211241829</v>
      </c>
      <c r="Q4060" s="6">
        <f>IF(Inputs!$D$10="Yes",IF('Hourly Calcs'!P4060&gt;'Hourly Calcs'!K4060,'Hourly Calcs'!O4060,N4060+O4060),N4060+O4060)</f>
        <v>21.948450870660501</v>
      </c>
      <c r="R4060" s="12">
        <f t="shared" si="573"/>
        <v>104.29903853737869</v>
      </c>
      <c r="S4060" s="1">
        <f>IF(AND(A4060&gt;=5,A4060&lt;=9),INDEX(Demand!$C$3:$C$26,C4060),INDEX(Demand!$B$3:$B$26,C4060))</f>
        <v>800</v>
      </c>
      <c r="T4060" s="7">
        <f t="shared" si="574"/>
        <v>104.29903853737869</v>
      </c>
      <c r="U4060" s="7">
        <f t="shared" si="575"/>
        <v>0</v>
      </c>
    </row>
    <row r="4061" spans="1:21" x14ac:dyDescent="0.2">
      <c r="A4061" s="1">
        <v>6</v>
      </c>
      <c r="B4061" s="1">
        <v>18</v>
      </c>
      <c r="C4061" s="1">
        <v>21</v>
      </c>
      <c r="D4061">
        <v>12.1</v>
      </c>
      <c r="E4061">
        <v>10.3</v>
      </c>
      <c r="F4061">
        <v>89</v>
      </c>
      <c r="G4061">
        <v>0</v>
      </c>
      <c r="H4061">
        <v>0</v>
      </c>
      <c r="I4061">
        <v>0</v>
      </c>
      <c r="J4061" s="4">
        <f t="shared" si="570"/>
        <v>316.14673718340657</v>
      </c>
      <c r="K4061" s="4">
        <f t="shared" si="571"/>
        <v>-4.1961963249918739</v>
      </c>
      <c r="L4061" s="5">
        <f t="shared" si="567"/>
        <v>0</v>
      </c>
      <c r="M4061" s="5">
        <f t="shared" si="568"/>
        <v>0</v>
      </c>
      <c r="N4061" s="6">
        <f t="shared" si="569"/>
        <v>0</v>
      </c>
      <c r="O4061" s="6">
        <f t="shared" si="572"/>
        <v>0</v>
      </c>
      <c r="P4061" s="6">
        <f>FORECAST(J4061,Inputs!$B$10:$B$18,Inputs!$A$10:$A$18)</f>
        <v>33.482840159105614</v>
      </c>
      <c r="Q4061" s="6">
        <f>IF(Inputs!$D$10="Yes",IF('Hourly Calcs'!P4061&gt;'Hourly Calcs'!K4061,'Hourly Calcs'!O4061,N4061+O4061),N4061+O4061)</f>
        <v>0</v>
      </c>
      <c r="R4061" s="12">
        <f t="shared" si="573"/>
        <v>0</v>
      </c>
      <c r="S4061" s="1">
        <f>IF(AND(A4061&gt;=5,A4061&lt;=9),INDEX(Demand!$C$3:$C$26,C4061),INDEX(Demand!$B$3:$B$26,C4061))</f>
        <v>700</v>
      </c>
      <c r="T4061" s="7">
        <f t="shared" si="574"/>
        <v>0</v>
      </c>
      <c r="U4061" s="7">
        <f t="shared" si="575"/>
        <v>0</v>
      </c>
    </row>
    <row r="4062" spans="1:21" x14ac:dyDescent="0.2">
      <c r="A4062" s="1">
        <v>6</v>
      </c>
      <c r="B4062" s="1">
        <v>18</v>
      </c>
      <c r="C4062" s="1">
        <v>22</v>
      </c>
      <c r="D4062">
        <v>11.8</v>
      </c>
      <c r="E4062">
        <v>10.199999999999999</v>
      </c>
      <c r="F4062">
        <v>90</v>
      </c>
      <c r="G4062">
        <v>0</v>
      </c>
      <c r="H4062">
        <v>0</v>
      </c>
      <c r="I4062">
        <v>0</v>
      </c>
      <c r="J4062" s="4">
        <f t="shared" si="570"/>
        <v>328.73107923463192</v>
      </c>
      <c r="K4062" s="4">
        <f t="shared" si="571"/>
        <v>-10.026001714844099</v>
      </c>
      <c r="L4062" s="5">
        <f t="shared" si="567"/>
        <v>0</v>
      </c>
      <c r="M4062" s="5">
        <f t="shared" si="568"/>
        <v>0</v>
      </c>
      <c r="N4062" s="6">
        <f t="shared" si="569"/>
        <v>0</v>
      </c>
      <c r="O4062" s="6">
        <f t="shared" si="572"/>
        <v>0</v>
      </c>
      <c r="P4062" s="6">
        <f>FORECAST(J4062,Inputs!$B$10:$B$18,Inputs!$A$10:$A$18)</f>
        <v>33.599361844765106</v>
      </c>
      <c r="Q4062" s="6">
        <f>IF(Inputs!$D$10="Yes",IF('Hourly Calcs'!P4062&gt;'Hourly Calcs'!K4062,'Hourly Calcs'!O4062,N4062+O4062),N4062+O4062)</f>
        <v>0</v>
      </c>
      <c r="R4062" s="12">
        <f t="shared" si="573"/>
        <v>0</v>
      </c>
      <c r="S4062" s="1">
        <f>IF(AND(A4062&gt;=5,A4062&lt;=9),INDEX(Demand!$C$3:$C$26,C4062),INDEX(Demand!$B$3:$B$26,C4062))</f>
        <v>600</v>
      </c>
      <c r="T4062" s="7">
        <f t="shared" si="574"/>
        <v>0</v>
      </c>
      <c r="U4062" s="7">
        <f t="shared" si="575"/>
        <v>0</v>
      </c>
    </row>
    <row r="4063" spans="1:21" x14ac:dyDescent="0.2">
      <c r="A4063" s="1">
        <v>6</v>
      </c>
      <c r="B4063" s="1">
        <v>18</v>
      </c>
      <c r="C4063" s="1">
        <v>23</v>
      </c>
      <c r="D4063">
        <v>11.7</v>
      </c>
      <c r="E4063">
        <v>10.3</v>
      </c>
      <c r="F4063">
        <v>91</v>
      </c>
      <c r="G4063">
        <v>0</v>
      </c>
      <c r="H4063">
        <v>0</v>
      </c>
      <c r="I4063">
        <v>0</v>
      </c>
      <c r="J4063" s="4">
        <f t="shared" si="570"/>
        <v>342.21015120582558</v>
      </c>
      <c r="K4063" s="4">
        <f t="shared" si="571"/>
        <v>-13.977185712516302</v>
      </c>
      <c r="L4063" s="5">
        <f t="shared" si="567"/>
        <v>0</v>
      </c>
      <c r="M4063" s="5">
        <f t="shared" si="568"/>
        <v>0</v>
      </c>
      <c r="N4063" s="6">
        <f t="shared" si="569"/>
        <v>0</v>
      </c>
      <c r="O4063" s="6">
        <f t="shared" si="572"/>
        <v>0</v>
      </c>
      <c r="P4063" s="6">
        <f>FORECAST(J4063,Inputs!$B$10:$B$18,Inputs!$A$10:$A$18)</f>
        <v>33.724168066720608</v>
      </c>
      <c r="Q4063" s="6">
        <f>IF(Inputs!$D$10="Yes",IF('Hourly Calcs'!P4063&gt;'Hourly Calcs'!K4063,'Hourly Calcs'!O4063,N4063+O4063),N4063+O4063)</f>
        <v>0</v>
      </c>
      <c r="R4063" s="12">
        <f t="shared" si="573"/>
        <v>0</v>
      </c>
      <c r="S4063" s="1">
        <f>IF(AND(A4063&gt;=5,A4063&lt;=9),INDEX(Demand!$C$3:$C$26,C4063),INDEX(Demand!$B$3:$B$26,C4063))</f>
        <v>500</v>
      </c>
      <c r="T4063" s="7">
        <f t="shared" si="574"/>
        <v>0</v>
      </c>
      <c r="U4063" s="7">
        <f t="shared" si="575"/>
        <v>0</v>
      </c>
    </row>
    <row r="4064" spans="1:21" x14ac:dyDescent="0.2">
      <c r="A4064" s="1">
        <v>6</v>
      </c>
      <c r="B4064" s="1">
        <v>18</v>
      </c>
      <c r="C4064" s="1">
        <v>24</v>
      </c>
      <c r="D4064">
        <v>11.8</v>
      </c>
      <c r="E4064">
        <v>9.8000000000000007</v>
      </c>
      <c r="F4064">
        <v>88</v>
      </c>
      <c r="G4064">
        <v>0</v>
      </c>
      <c r="H4064">
        <v>0</v>
      </c>
      <c r="I4064">
        <v>0</v>
      </c>
      <c r="J4064" s="4">
        <f t="shared" si="570"/>
        <v>356.32829944263324</v>
      </c>
      <c r="K4064" s="4">
        <f t="shared" si="571"/>
        <v>-15.748153239155599</v>
      </c>
      <c r="L4064" s="5">
        <f t="shared" si="567"/>
        <v>0</v>
      </c>
      <c r="M4064" s="5">
        <f t="shared" si="568"/>
        <v>0</v>
      </c>
      <c r="N4064" s="6">
        <f t="shared" si="569"/>
        <v>0</v>
      </c>
      <c r="O4064" s="6">
        <f t="shared" si="572"/>
        <v>0</v>
      </c>
      <c r="P4064" s="6">
        <f>FORECAST(J4064,Inputs!$B$10:$B$18,Inputs!$A$10:$A$18)</f>
        <v>33.85489166150586</v>
      </c>
      <c r="Q4064" s="6">
        <f>IF(Inputs!$D$10="Yes",IF('Hourly Calcs'!P4064&gt;'Hourly Calcs'!K4064,'Hourly Calcs'!O4064,N4064+O4064),N4064+O4064)</f>
        <v>0</v>
      </c>
      <c r="R4064" s="12">
        <f t="shared" si="573"/>
        <v>0</v>
      </c>
      <c r="S4064" s="1">
        <f>IF(AND(A4064&gt;=5,A4064&lt;=9),INDEX(Demand!$C$3:$C$26,C4064),INDEX(Demand!$B$3:$B$26,C4064))</f>
        <v>400</v>
      </c>
      <c r="T4064" s="7">
        <f t="shared" si="574"/>
        <v>0</v>
      </c>
      <c r="U4064" s="7">
        <f t="shared" si="575"/>
        <v>0</v>
      </c>
    </row>
    <row r="4065" spans="1:21" x14ac:dyDescent="0.2">
      <c r="A4065" s="1">
        <v>6</v>
      </c>
      <c r="B4065" s="1">
        <v>19</v>
      </c>
      <c r="C4065" s="1">
        <v>1</v>
      </c>
      <c r="D4065">
        <v>11.7</v>
      </c>
      <c r="E4065">
        <v>9.6</v>
      </c>
      <c r="F4065">
        <v>87</v>
      </c>
      <c r="G4065">
        <v>0</v>
      </c>
      <c r="H4065">
        <v>0</v>
      </c>
      <c r="I4065">
        <v>0</v>
      </c>
      <c r="J4065" s="4">
        <f t="shared" si="570"/>
        <v>10.592013542351083</v>
      </c>
      <c r="K4065" s="4">
        <f t="shared" si="571"/>
        <v>-15.173323459306729</v>
      </c>
      <c r="L4065" s="5">
        <f t="shared" si="567"/>
        <v>0</v>
      </c>
      <c r="M4065" s="5">
        <f t="shared" si="568"/>
        <v>0</v>
      </c>
      <c r="N4065" s="6">
        <f t="shared" si="569"/>
        <v>0</v>
      </c>
      <c r="O4065" s="6">
        <f t="shared" si="572"/>
        <v>0</v>
      </c>
      <c r="P4065" s="6">
        <f>FORECAST(J4065,Inputs!$B$10:$B$18,Inputs!$A$10:$A$18)</f>
        <v>30.653629755021768</v>
      </c>
      <c r="Q4065" s="6">
        <f>IF(Inputs!$D$10="Yes",IF('Hourly Calcs'!P4065&gt;'Hourly Calcs'!K4065,'Hourly Calcs'!O4065,N4065+O4065),N4065+O4065)</f>
        <v>0</v>
      </c>
      <c r="R4065" s="12">
        <f t="shared" si="573"/>
        <v>0</v>
      </c>
      <c r="S4065" s="1">
        <f>IF(AND(A4065&gt;=5,A4065&lt;=9),INDEX(Demand!$C$3:$C$26,C4065),INDEX(Demand!$B$3:$B$26,C4065))</f>
        <v>350</v>
      </c>
      <c r="T4065" s="7">
        <f t="shared" si="574"/>
        <v>0</v>
      </c>
      <c r="U4065" s="7">
        <f t="shared" si="575"/>
        <v>0</v>
      </c>
    </row>
    <row r="4066" spans="1:21" x14ac:dyDescent="0.2">
      <c r="A4066" s="1">
        <v>6</v>
      </c>
      <c r="B4066" s="1">
        <v>19</v>
      </c>
      <c r="C4066" s="1">
        <v>2</v>
      </c>
      <c r="D4066">
        <v>11.6</v>
      </c>
      <c r="E4066">
        <v>9.4</v>
      </c>
      <c r="F4066">
        <v>86</v>
      </c>
      <c r="G4066">
        <v>0</v>
      </c>
      <c r="H4066">
        <v>0</v>
      </c>
      <c r="I4066">
        <v>0</v>
      </c>
      <c r="J4066" s="4">
        <f t="shared" si="570"/>
        <v>24.448342860077872</v>
      </c>
      <c r="K4066" s="4">
        <f t="shared" si="571"/>
        <v>-12.30820199215843</v>
      </c>
      <c r="L4066" s="5">
        <f t="shared" si="567"/>
        <v>0</v>
      </c>
      <c r="M4066" s="5">
        <f t="shared" si="568"/>
        <v>0</v>
      </c>
      <c r="N4066" s="6">
        <f t="shared" si="569"/>
        <v>0</v>
      </c>
      <c r="O4066" s="6">
        <f t="shared" si="572"/>
        <v>0</v>
      </c>
      <c r="P4066" s="6">
        <f>FORECAST(J4066,Inputs!$B$10:$B$18,Inputs!$A$10:$A$18)</f>
        <v>30.781929100556276</v>
      </c>
      <c r="Q4066" s="6">
        <f>IF(Inputs!$D$10="Yes",IF('Hourly Calcs'!P4066&gt;'Hourly Calcs'!K4066,'Hourly Calcs'!O4066,N4066+O4066),N4066+O4066)</f>
        <v>0</v>
      </c>
      <c r="R4066" s="12">
        <f t="shared" si="573"/>
        <v>0</v>
      </c>
      <c r="S4066" s="1">
        <f>IF(AND(A4066&gt;=5,A4066&lt;=9),INDEX(Demand!$C$3:$C$26,C4066),INDEX(Demand!$B$3:$B$26,C4066))</f>
        <v>350</v>
      </c>
      <c r="T4066" s="7">
        <f t="shared" si="574"/>
        <v>0</v>
      </c>
      <c r="U4066" s="7">
        <f t="shared" si="575"/>
        <v>0</v>
      </c>
    </row>
    <row r="4067" spans="1:21" x14ac:dyDescent="0.2">
      <c r="A4067" s="1">
        <v>6</v>
      </c>
      <c r="B4067" s="1">
        <v>19</v>
      </c>
      <c r="C4067" s="1">
        <v>3</v>
      </c>
      <c r="D4067">
        <v>11.5</v>
      </c>
      <c r="E4067">
        <v>9.5</v>
      </c>
      <c r="F4067">
        <v>88</v>
      </c>
      <c r="G4067">
        <v>0</v>
      </c>
      <c r="H4067">
        <v>0</v>
      </c>
      <c r="I4067">
        <v>0</v>
      </c>
      <c r="J4067" s="4">
        <f t="shared" si="570"/>
        <v>37.50561610483544</v>
      </c>
      <c r="K4067" s="4">
        <f t="shared" si="571"/>
        <v>-7.403645773810311</v>
      </c>
      <c r="L4067" s="5">
        <f t="shared" ref="L4067:L4130" si="576">IF(ABS($B$5-J4067)&gt;90,0,ABS($B$5-J4067))</f>
        <v>0</v>
      </c>
      <c r="M4067" s="5">
        <f t="shared" ref="M4067:M4130" si="577">IF(K4067&gt;0,ABS($B$4-K4067),0)</f>
        <v>0</v>
      </c>
      <c r="N4067" s="6">
        <f t="shared" si="569"/>
        <v>0</v>
      </c>
      <c r="O4067" s="6">
        <f t="shared" si="572"/>
        <v>0</v>
      </c>
      <c r="P4067" s="6">
        <f>FORECAST(J4067,Inputs!$B$10:$B$18,Inputs!$A$10:$A$18)</f>
        <v>30.902829778748476</v>
      </c>
      <c r="Q4067" s="6">
        <f>IF(Inputs!$D$10="Yes",IF('Hourly Calcs'!P4067&gt;'Hourly Calcs'!K4067,'Hourly Calcs'!O4067,N4067+O4067),N4067+O4067)</f>
        <v>0</v>
      </c>
      <c r="R4067" s="12">
        <f t="shared" si="573"/>
        <v>0</v>
      </c>
      <c r="S4067" s="1">
        <f>IF(AND(A4067&gt;=5,A4067&lt;=9),INDEX(Demand!$C$3:$C$26,C4067),INDEX(Demand!$B$3:$B$26,C4067))</f>
        <v>350</v>
      </c>
      <c r="T4067" s="7">
        <f t="shared" si="574"/>
        <v>0</v>
      </c>
      <c r="U4067" s="7">
        <f t="shared" si="575"/>
        <v>0</v>
      </c>
    </row>
    <row r="4068" spans="1:21" x14ac:dyDescent="0.2">
      <c r="A4068" s="1">
        <v>6</v>
      </c>
      <c r="B4068" s="1">
        <v>19</v>
      </c>
      <c r="C4068" s="1">
        <v>4</v>
      </c>
      <c r="D4068">
        <v>11.2</v>
      </c>
      <c r="E4068">
        <v>9.4</v>
      </c>
      <c r="F4068">
        <v>89</v>
      </c>
      <c r="G4068">
        <v>0</v>
      </c>
      <c r="H4068">
        <v>0</v>
      </c>
      <c r="I4068">
        <v>0</v>
      </c>
      <c r="J4068" s="4">
        <f t="shared" si="570"/>
        <v>49.645359312693074</v>
      </c>
      <c r="K4068" s="4">
        <f t="shared" si="571"/>
        <v>-0.54233506048235824</v>
      </c>
      <c r="L4068" s="5">
        <f t="shared" si="576"/>
        <v>0</v>
      </c>
      <c r="M4068" s="5">
        <f t="shared" si="577"/>
        <v>0</v>
      </c>
      <c r="N4068" s="6">
        <f t="shared" si="569"/>
        <v>0</v>
      </c>
      <c r="O4068" s="6">
        <f t="shared" si="572"/>
        <v>0</v>
      </c>
      <c r="P4068" s="6">
        <f>FORECAST(J4068,Inputs!$B$10:$B$18,Inputs!$A$10:$A$18)</f>
        <v>31.01523480845086</v>
      </c>
      <c r="Q4068" s="6">
        <f>IF(Inputs!$D$10="Yes",IF('Hourly Calcs'!P4068&gt;'Hourly Calcs'!K4068,'Hourly Calcs'!O4068,N4068+O4068),N4068+O4068)</f>
        <v>0</v>
      </c>
      <c r="R4068" s="12">
        <f t="shared" si="573"/>
        <v>0</v>
      </c>
      <c r="S4068" s="1">
        <f>IF(AND(A4068&gt;=5,A4068&lt;=9),INDEX(Demand!$C$3:$C$26,C4068),INDEX(Demand!$B$3:$B$26,C4068))</f>
        <v>350</v>
      </c>
      <c r="T4068" s="7">
        <f t="shared" si="574"/>
        <v>0</v>
      </c>
      <c r="U4068" s="7">
        <f t="shared" si="575"/>
        <v>0</v>
      </c>
    </row>
    <row r="4069" spans="1:21" x14ac:dyDescent="0.2">
      <c r="A4069" s="1">
        <v>6</v>
      </c>
      <c r="B4069" s="1">
        <v>19</v>
      </c>
      <c r="C4069" s="1">
        <v>5</v>
      </c>
      <c r="D4069">
        <v>11.4</v>
      </c>
      <c r="E4069">
        <v>9.9</v>
      </c>
      <c r="F4069">
        <v>90</v>
      </c>
      <c r="G4069">
        <v>12</v>
      </c>
      <c r="H4069">
        <v>0</v>
      </c>
      <c r="I4069">
        <v>12</v>
      </c>
      <c r="J4069" s="4">
        <f t="shared" si="570"/>
        <v>60.999891741664626</v>
      </c>
      <c r="K4069" s="4">
        <f t="shared" si="571"/>
        <v>7.0162863274724145</v>
      </c>
      <c r="L4069" s="5">
        <f t="shared" si="576"/>
        <v>0</v>
      </c>
      <c r="M4069" s="5">
        <f t="shared" si="577"/>
        <v>26.983713672527585</v>
      </c>
      <c r="N4069" s="6">
        <f t="shared" si="569"/>
        <v>0</v>
      </c>
      <c r="O4069" s="6">
        <f t="shared" si="572"/>
        <v>10.974225435330251</v>
      </c>
      <c r="P4069" s="6">
        <f>FORECAST(J4069,Inputs!$B$10:$B$18,Inputs!$A$10:$A$18)</f>
        <v>31.120369367978373</v>
      </c>
      <c r="Q4069" s="6">
        <f>IF(Inputs!$D$10="Yes",IF('Hourly Calcs'!P4069&gt;'Hourly Calcs'!K4069,'Hourly Calcs'!O4069,N4069+O4069),N4069+O4069)</f>
        <v>10.974225435330251</v>
      </c>
      <c r="R4069" s="12">
        <f t="shared" si="573"/>
        <v>52.149519268689346</v>
      </c>
      <c r="S4069" s="1">
        <f>IF(AND(A4069&gt;=5,A4069&lt;=9),INDEX(Demand!$C$3:$C$26,C4069),INDEX(Demand!$B$3:$B$26,C4069))</f>
        <v>350</v>
      </c>
      <c r="T4069" s="7">
        <f t="shared" si="574"/>
        <v>52.149519268689346</v>
      </c>
      <c r="U4069" s="7">
        <f t="shared" si="575"/>
        <v>0</v>
      </c>
    </row>
    <row r="4070" spans="1:21" x14ac:dyDescent="0.2">
      <c r="A4070" s="1">
        <v>6</v>
      </c>
      <c r="B4070" s="1">
        <v>19</v>
      </c>
      <c r="C4070" s="1">
        <v>6</v>
      </c>
      <c r="D4070">
        <v>12.1</v>
      </c>
      <c r="E4070">
        <v>10.1</v>
      </c>
      <c r="F4070">
        <v>88</v>
      </c>
      <c r="G4070">
        <v>85</v>
      </c>
      <c r="H4070">
        <v>63</v>
      </c>
      <c r="I4070">
        <v>73</v>
      </c>
      <c r="J4070" s="4">
        <f t="shared" si="570"/>
        <v>71.88258926196427</v>
      </c>
      <c r="K4070" s="4">
        <f t="shared" si="571"/>
        <v>15.640634177707042</v>
      </c>
      <c r="L4070" s="5">
        <f t="shared" si="576"/>
        <v>0</v>
      </c>
      <c r="M4070" s="5">
        <f t="shared" si="577"/>
        <v>18.359365822292958</v>
      </c>
      <c r="N4070" s="6">
        <f t="shared" si="569"/>
        <v>12.236285287037571</v>
      </c>
      <c r="O4070" s="6">
        <f t="shared" si="572"/>
        <v>66.759871398259023</v>
      </c>
      <c r="P4070" s="6">
        <f>FORECAST(J4070,Inputs!$B$10:$B$18,Inputs!$A$10:$A$18)</f>
        <v>31.221135085758927</v>
      </c>
      <c r="Q4070" s="6">
        <f>IF(Inputs!$D$10="Yes",IF('Hourly Calcs'!P4070&gt;'Hourly Calcs'!K4070,'Hourly Calcs'!O4070,N4070+O4070),N4070+O4070)</f>
        <v>66.759871398259023</v>
      </c>
      <c r="R4070" s="12">
        <f t="shared" si="573"/>
        <v>317.24290888452686</v>
      </c>
      <c r="S4070" s="1">
        <f>IF(AND(A4070&gt;=5,A4070&lt;=9),INDEX(Demand!$C$3:$C$26,C4070),INDEX(Demand!$B$3:$B$26,C4070))</f>
        <v>350</v>
      </c>
      <c r="T4070" s="7">
        <f t="shared" si="574"/>
        <v>317.24290888452686</v>
      </c>
      <c r="U4070" s="7">
        <f t="shared" si="575"/>
        <v>0</v>
      </c>
    </row>
    <row r="4071" spans="1:21" x14ac:dyDescent="0.2">
      <c r="A4071" s="1">
        <v>6</v>
      </c>
      <c r="B4071" s="1">
        <v>19</v>
      </c>
      <c r="C4071" s="1">
        <v>7</v>
      </c>
      <c r="D4071">
        <v>13.5</v>
      </c>
      <c r="E4071">
        <v>10.6</v>
      </c>
      <c r="F4071">
        <v>83</v>
      </c>
      <c r="G4071">
        <v>230</v>
      </c>
      <c r="H4071">
        <v>270</v>
      </c>
      <c r="I4071">
        <v>134</v>
      </c>
      <c r="J4071" s="4">
        <f t="shared" si="570"/>
        <v>82.752025413200101</v>
      </c>
      <c r="K4071" s="4">
        <f t="shared" si="571"/>
        <v>24.865630339519129</v>
      </c>
      <c r="L4071" s="5">
        <f t="shared" si="576"/>
        <v>82.247974586799899</v>
      </c>
      <c r="M4071" s="5">
        <f t="shared" si="577"/>
        <v>9.1343696604808713</v>
      </c>
      <c r="N4071" s="6">
        <f t="shared" si="569"/>
        <v>112.60032913556911</v>
      </c>
      <c r="O4071" s="6">
        <f t="shared" si="572"/>
        <v>122.54551736118779</v>
      </c>
      <c r="P4071" s="6">
        <f>FORECAST(J4071,Inputs!$B$10:$B$18,Inputs!$A$10:$A$18)</f>
        <v>31.321778013085183</v>
      </c>
      <c r="Q4071" s="6">
        <f>IF(Inputs!$D$10="Yes",IF('Hourly Calcs'!P4071&gt;'Hourly Calcs'!K4071,'Hourly Calcs'!O4071,N4071+O4071),N4071+O4071)</f>
        <v>122.54551736118779</v>
      </c>
      <c r="R4071" s="12">
        <f t="shared" si="573"/>
        <v>582.33629850036436</v>
      </c>
      <c r="S4071" s="1">
        <f>IF(AND(A4071&gt;=5,A4071&lt;=9),INDEX(Demand!$C$3:$C$26,C4071),INDEX(Demand!$B$3:$B$26,C4071))</f>
        <v>350</v>
      </c>
      <c r="T4071" s="7">
        <f t="shared" si="574"/>
        <v>350</v>
      </c>
      <c r="U4071" s="7">
        <f t="shared" si="575"/>
        <v>232.33629850036436</v>
      </c>
    </row>
    <row r="4072" spans="1:21" x14ac:dyDescent="0.2">
      <c r="A4072" s="1">
        <v>6</v>
      </c>
      <c r="B4072" s="1">
        <v>19</v>
      </c>
      <c r="C4072" s="1">
        <v>8</v>
      </c>
      <c r="D4072">
        <v>14.8</v>
      </c>
      <c r="E4072">
        <v>11</v>
      </c>
      <c r="F4072">
        <v>78</v>
      </c>
      <c r="G4072">
        <v>404</v>
      </c>
      <c r="H4072">
        <v>443</v>
      </c>
      <c r="I4072">
        <v>179</v>
      </c>
      <c r="J4072" s="4">
        <f t="shared" si="570"/>
        <v>94.247961587452323</v>
      </c>
      <c r="K4072" s="4">
        <f t="shared" si="571"/>
        <v>34.328602633971272</v>
      </c>
      <c r="L4072" s="5">
        <f t="shared" si="576"/>
        <v>70.752038412547677</v>
      </c>
      <c r="M4072" s="5">
        <f t="shared" si="577"/>
        <v>0.32860263397127198</v>
      </c>
      <c r="N4072" s="6">
        <f t="shared" si="569"/>
        <v>274.55312294486004</v>
      </c>
      <c r="O4072" s="6">
        <f t="shared" si="572"/>
        <v>163.69886274367622</v>
      </c>
      <c r="P4072" s="6">
        <f>FORECAST(J4072,Inputs!$B$10:$B$18,Inputs!$A$10:$A$18)</f>
        <v>31.428221866550484</v>
      </c>
      <c r="Q4072" s="6">
        <f>IF(Inputs!$D$10="Yes",IF('Hourly Calcs'!P4072&gt;'Hourly Calcs'!K4072,'Hourly Calcs'!O4072,N4072+O4072),N4072+O4072)</f>
        <v>438.25198568853625</v>
      </c>
      <c r="R4072" s="12">
        <f t="shared" si="573"/>
        <v>2082.5734359919243</v>
      </c>
      <c r="S4072" s="1">
        <f>IF(AND(A4072&gt;=5,A4072&lt;=9),INDEX(Demand!$C$3:$C$26,C4072),INDEX(Demand!$B$3:$B$26,C4072))</f>
        <v>350</v>
      </c>
      <c r="T4072" s="7">
        <f t="shared" si="574"/>
        <v>350</v>
      </c>
      <c r="U4072" s="7">
        <f t="shared" si="575"/>
        <v>1732.5734359919243</v>
      </c>
    </row>
    <row r="4073" spans="1:21" x14ac:dyDescent="0.2">
      <c r="A4073" s="1">
        <v>6</v>
      </c>
      <c r="B4073" s="1">
        <v>19</v>
      </c>
      <c r="C4073" s="1">
        <v>9</v>
      </c>
      <c r="D4073">
        <v>16.100000000000001</v>
      </c>
      <c r="E4073">
        <v>11.5</v>
      </c>
      <c r="F4073">
        <v>74</v>
      </c>
      <c r="G4073">
        <v>574</v>
      </c>
      <c r="H4073">
        <v>638</v>
      </c>
      <c r="I4073">
        <v>162</v>
      </c>
      <c r="J4073" s="4">
        <f t="shared" si="570"/>
        <v>107.32229365289531</v>
      </c>
      <c r="K4073" s="4">
        <f t="shared" si="571"/>
        <v>43.633279118930538</v>
      </c>
      <c r="L4073" s="5">
        <f t="shared" si="576"/>
        <v>57.677706347104689</v>
      </c>
      <c r="M4073" s="5">
        <f t="shared" si="577"/>
        <v>9.6332791189305382</v>
      </c>
      <c r="N4073" s="6">
        <f t="shared" si="569"/>
        <v>503.04349283163577</v>
      </c>
      <c r="O4073" s="6">
        <f t="shared" si="572"/>
        <v>148.15204337695837</v>
      </c>
      <c r="P4073" s="6">
        <f>FORECAST(J4073,Inputs!$B$10:$B$18,Inputs!$A$10:$A$18)</f>
        <v>31.549280496786064</v>
      </c>
      <c r="Q4073" s="6">
        <f>IF(Inputs!$D$10="Yes",IF('Hourly Calcs'!P4073&gt;'Hourly Calcs'!K4073,'Hourly Calcs'!O4073,N4073+O4073),N4073+O4073)</f>
        <v>651.19553620859415</v>
      </c>
      <c r="R4073" s="12">
        <f t="shared" si="573"/>
        <v>3094.4811880632392</v>
      </c>
      <c r="S4073" s="1">
        <f>IF(AND(A4073&gt;=5,A4073&lt;=9),INDEX(Demand!$C$3:$C$26,C4073),INDEX(Demand!$B$3:$B$26,C4073))</f>
        <v>350</v>
      </c>
      <c r="T4073" s="7">
        <f t="shared" si="574"/>
        <v>350</v>
      </c>
      <c r="U4073" s="7">
        <f t="shared" si="575"/>
        <v>2744.4811880632392</v>
      </c>
    </row>
    <row r="4074" spans="1:21" x14ac:dyDescent="0.2">
      <c r="A4074" s="1">
        <v>6</v>
      </c>
      <c r="B4074" s="1">
        <v>19</v>
      </c>
      <c r="C4074" s="1">
        <v>10</v>
      </c>
      <c r="D4074">
        <v>16.8</v>
      </c>
      <c r="E4074">
        <v>11.9</v>
      </c>
      <c r="F4074">
        <v>73</v>
      </c>
      <c r="G4074">
        <v>720</v>
      </c>
      <c r="H4074">
        <v>723</v>
      </c>
      <c r="I4074">
        <v>170</v>
      </c>
      <c r="J4074" s="4">
        <f t="shared" si="570"/>
        <v>123.46914882708317</v>
      </c>
      <c r="K4074" s="4">
        <f t="shared" si="571"/>
        <v>52.200596613782125</v>
      </c>
      <c r="L4074" s="5">
        <f t="shared" si="576"/>
        <v>41.530851172916826</v>
      </c>
      <c r="M4074" s="5">
        <f t="shared" si="577"/>
        <v>18.200596613782125</v>
      </c>
      <c r="N4074" s="6">
        <f t="shared" si="569"/>
        <v>659.11555066421352</v>
      </c>
      <c r="O4074" s="6">
        <f t="shared" si="572"/>
        <v>155.46819366717853</v>
      </c>
      <c r="P4074" s="6">
        <f>FORECAST(J4074,Inputs!$B$10:$B$18,Inputs!$A$10:$A$18)</f>
        <v>31.698788415065582</v>
      </c>
      <c r="Q4074" s="6">
        <f>IF(Inputs!$D$10="Yes",IF('Hourly Calcs'!P4074&gt;'Hourly Calcs'!K4074,'Hourly Calcs'!O4074,N4074+O4074),N4074+O4074)</f>
        <v>814.58374433139204</v>
      </c>
      <c r="R4074" s="12">
        <f t="shared" si="573"/>
        <v>3870.9019530627747</v>
      </c>
      <c r="S4074" s="1">
        <f>IF(AND(A4074&gt;=5,A4074&lt;=9),INDEX(Demand!$C$3:$C$26,C4074),INDEX(Demand!$B$3:$B$26,C4074))</f>
        <v>600</v>
      </c>
      <c r="T4074" s="7">
        <f t="shared" si="574"/>
        <v>600</v>
      </c>
      <c r="U4074" s="7">
        <f t="shared" si="575"/>
        <v>3270.9019530627747</v>
      </c>
    </row>
    <row r="4075" spans="1:21" x14ac:dyDescent="0.2">
      <c r="A4075" s="1">
        <v>6</v>
      </c>
      <c r="B4075" s="1">
        <v>19</v>
      </c>
      <c r="C4075" s="1">
        <v>11</v>
      </c>
      <c r="D4075">
        <v>17.399999999999999</v>
      </c>
      <c r="E4075">
        <v>11.9</v>
      </c>
      <c r="F4075">
        <v>70</v>
      </c>
      <c r="G4075">
        <v>827</v>
      </c>
      <c r="H4075">
        <v>776</v>
      </c>
      <c r="I4075">
        <v>171</v>
      </c>
      <c r="J4075" s="4">
        <f t="shared" si="570"/>
        <v>144.77766673195248</v>
      </c>
      <c r="K4075" s="4">
        <f t="shared" si="571"/>
        <v>59.032899419952699</v>
      </c>
      <c r="L4075" s="5">
        <f t="shared" si="576"/>
        <v>20.222333268047521</v>
      </c>
      <c r="M4075" s="5">
        <f t="shared" si="577"/>
        <v>25.032899419952699</v>
      </c>
      <c r="N4075" s="6">
        <f t="shared" si="569"/>
        <v>761.14980188382299</v>
      </c>
      <c r="O4075" s="6">
        <f t="shared" si="572"/>
        <v>156.38271245345607</v>
      </c>
      <c r="P4075" s="6">
        <f>FORECAST(J4075,Inputs!$B$10:$B$18,Inputs!$A$10:$A$18)</f>
        <v>31.896089506777336</v>
      </c>
      <c r="Q4075" s="6">
        <f>IF(Inputs!$D$10="Yes",IF('Hourly Calcs'!P4075&gt;'Hourly Calcs'!K4075,'Hourly Calcs'!O4075,N4075+O4075),N4075+O4075)</f>
        <v>917.53251433727905</v>
      </c>
      <c r="R4075" s="12">
        <f t="shared" si="573"/>
        <v>4360.1145081307495</v>
      </c>
      <c r="S4075" s="1">
        <f>IF(AND(A4075&gt;=5,A4075&lt;=9),INDEX(Demand!$C$3:$C$26,C4075),INDEX(Demand!$B$3:$B$26,C4075))</f>
        <v>600</v>
      </c>
      <c r="T4075" s="7">
        <f t="shared" si="574"/>
        <v>600</v>
      </c>
      <c r="U4075" s="7">
        <f t="shared" si="575"/>
        <v>3760.1145081307495</v>
      </c>
    </row>
    <row r="4076" spans="1:21" x14ac:dyDescent="0.2">
      <c r="A4076" s="1">
        <v>6</v>
      </c>
      <c r="B4076" s="1">
        <v>19</v>
      </c>
      <c r="C4076" s="1">
        <v>12</v>
      </c>
      <c r="D4076">
        <v>17.5</v>
      </c>
      <c r="E4076">
        <v>11.7</v>
      </c>
      <c r="F4076">
        <v>69</v>
      </c>
      <c r="G4076">
        <v>887</v>
      </c>
      <c r="H4076">
        <v>813</v>
      </c>
      <c r="I4076">
        <v>162</v>
      </c>
      <c r="J4076" s="4">
        <f t="shared" si="570"/>
        <v>172.26699911743512</v>
      </c>
      <c r="K4076" s="4">
        <f t="shared" si="571"/>
        <v>62.542293846370981</v>
      </c>
      <c r="L4076" s="5">
        <f t="shared" si="576"/>
        <v>7.2669991174351196</v>
      </c>
      <c r="M4076" s="5">
        <f t="shared" si="577"/>
        <v>28.542293846370981</v>
      </c>
      <c r="N4076" s="6">
        <f t="shared" si="569"/>
        <v>806.02194808650086</v>
      </c>
      <c r="O4076" s="6">
        <f t="shared" si="572"/>
        <v>148.15204337695837</v>
      </c>
      <c r="P4076" s="6">
        <f>FORECAST(J4076,Inputs!$B$10:$B$18,Inputs!$A$10:$A$18)</f>
        <v>32.150620362198474</v>
      </c>
      <c r="Q4076" s="6">
        <f>IF(Inputs!$D$10="Yes",IF('Hourly Calcs'!P4076&gt;'Hourly Calcs'!K4076,'Hourly Calcs'!O4076,N4076+O4076),N4076+O4076)</f>
        <v>954.17399146345929</v>
      </c>
      <c r="R4076" s="12">
        <f t="shared" si="573"/>
        <v>4534.2348074343581</v>
      </c>
      <c r="S4076" s="1">
        <f>IF(AND(A4076&gt;=5,A4076&lt;=9),INDEX(Demand!$C$3:$C$26,C4076),INDEX(Demand!$B$3:$B$26,C4076))</f>
        <v>600</v>
      </c>
      <c r="T4076" s="7">
        <f t="shared" si="574"/>
        <v>600</v>
      </c>
      <c r="U4076" s="7">
        <f t="shared" si="575"/>
        <v>3934.2348074343581</v>
      </c>
    </row>
    <row r="4077" spans="1:21" x14ac:dyDescent="0.2">
      <c r="A4077" s="1">
        <v>6</v>
      </c>
      <c r="B4077" s="1">
        <v>19</v>
      </c>
      <c r="C4077" s="1">
        <v>13</v>
      </c>
      <c r="D4077">
        <v>18.2</v>
      </c>
      <c r="E4077">
        <v>10.6</v>
      </c>
      <c r="F4077">
        <v>61</v>
      </c>
      <c r="G4077">
        <v>897</v>
      </c>
      <c r="H4077">
        <v>796</v>
      </c>
      <c r="I4077">
        <v>182</v>
      </c>
      <c r="J4077" s="4">
        <f t="shared" si="570"/>
        <v>201.67123435010467</v>
      </c>
      <c r="K4077" s="4">
        <f t="shared" si="571"/>
        <v>61.376709183808757</v>
      </c>
      <c r="L4077" s="5">
        <f t="shared" si="576"/>
        <v>36.671234350104669</v>
      </c>
      <c r="M4077" s="5">
        <f t="shared" si="577"/>
        <v>27.376709183808757</v>
      </c>
      <c r="N4077" s="6">
        <f t="shared" si="569"/>
        <v>750.2936938580109</v>
      </c>
      <c r="O4077" s="6">
        <f t="shared" si="572"/>
        <v>166.44241910250878</v>
      </c>
      <c r="P4077" s="6">
        <f>FORECAST(J4077,Inputs!$B$10:$B$18,Inputs!$A$10:$A$18)</f>
        <v>32.422881799538004</v>
      </c>
      <c r="Q4077" s="6">
        <f>IF(Inputs!$D$10="Yes",IF('Hourly Calcs'!P4077&gt;'Hourly Calcs'!K4077,'Hourly Calcs'!O4077,N4077+O4077),N4077+O4077)</f>
        <v>916.73611296051968</v>
      </c>
      <c r="R4077" s="12">
        <f t="shared" si="573"/>
        <v>4356.330008788389</v>
      </c>
      <c r="S4077" s="1">
        <f>IF(AND(A4077&gt;=5,A4077&lt;=9),INDEX(Demand!$C$3:$C$26,C4077),INDEX(Demand!$B$3:$B$26,C4077))</f>
        <v>600</v>
      </c>
      <c r="T4077" s="7">
        <f t="shared" si="574"/>
        <v>600</v>
      </c>
      <c r="U4077" s="7">
        <f t="shared" si="575"/>
        <v>3756.330008788389</v>
      </c>
    </row>
    <row r="4078" spans="1:21" x14ac:dyDescent="0.2">
      <c r="A4078" s="1">
        <v>6</v>
      </c>
      <c r="B4078" s="1">
        <v>19</v>
      </c>
      <c r="C4078" s="1">
        <v>14</v>
      </c>
      <c r="D4078">
        <v>18.100000000000001</v>
      </c>
      <c r="E4078">
        <v>8</v>
      </c>
      <c r="F4078">
        <v>52</v>
      </c>
      <c r="G4078">
        <v>856</v>
      </c>
      <c r="H4078">
        <v>794</v>
      </c>
      <c r="I4078">
        <v>170</v>
      </c>
      <c r="J4078" s="4">
        <f t="shared" si="570"/>
        <v>226.29042257924925</v>
      </c>
      <c r="K4078" s="4">
        <f t="shared" si="571"/>
        <v>56.039884339874277</v>
      </c>
      <c r="L4078" s="5">
        <f t="shared" si="576"/>
        <v>61.290422579249253</v>
      </c>
      <c r="M4078" s="5">
        <f t="shared" si="577"/>
        <v>22.039884339874277</v>
      </c>
      <c r="N4078" s="6">
        <f t="shared" si="569"/>
        <v>665.11866259699877</v>
      </c>
      <c r="O4078" s="6">
        <f t="shared" si="572"/>
        <v>155.46819366717853</v>
      </c>
      <c r="P4078" s="6">
        <f>FORECAST(J4078,Inputs!$B$10:$B$18,Inputs!$A$10:$A$18)</f>
        <v>32.65083724610416</v>
      </c>
      <c r="Q4078" s="6">
        <f>IF(Inputs!$D$10="Yes",IF('Hourly Calcs'!P4078&gt;'Hourly Calcs'!K4078,'Hourly Calcs'!O4078,N4078+O4078),N4078+O4078)</f>
        <v>820.5868562641773</v>
      </c>
      <c r="R4078" s="12">
        <f t="shared" si="573"/>
        <v>3899.4287409673702</v>
      </c>
      <c r="S4078" s="1">
        <f>IF(AND(A4078&gt;=5,A4078&lt;=9),INDEX(Demand!$C$3:$C$26,C4078),INDEX(Demand!$B$3:$B$26,C4078))</f>
        <v>600</v>
      </c>
      <c r="T4078" s="7">
        <f t="shared" si="574"/>
        <v>600</v>
      </c>
      <c r="U4078" s="7">
        <f t="shared" si="575"/>
        <v>3299.4287409673702</v>
      </c>
    </row>
    <row r="4079" spans="1:21" x14ac:dyDescent="0.2">
      <c r="A4079" s="1">
        <v>6</v>
      </c>
      <c r="B4079" s="1">
        <v>19</v>
      </c>
      <c r="C4079" s="1">
        <v>15</v>
      </c>
      <c r="D4079">
        <v>18.8</v>
      </c>
      <c r="E4079">
        <v>8.1999999999999993</v>
      </c>
      <c r="F4079">
        <v>50</v>
      </c>
      <c r="G4079">
        <v>763</v>
      </c>
      <c r="H4079">
        <v>763</v>
      </c>
      <c r="I4079">
        <v>159</v>
      </c>
      <c r="J4079" s="4">
        <f t="shared" si="570"/>
        <v>244.83514871396102</v>
      </c>
      <c r="K4079" s="4">
        <f t="shared" si="571"/>
        <v>48.207844290008424</v>
      </c>
      <c r="L4079" s="5">
        <f t="shared" si="576"/>
        <v>79.835148713961019</v>
      </c>
      <c r="M4079" s="5">
        <f t="shared" si="577"/>
        <v>14.207844290008424</v>
      </c>
      <c r="N4079" s="6">
        <f t="shared" si="569"/>
        <v>521.7937288905614</v>
      </c>
      <c r="O4079" s="6">
        <f t="shared" si="572"/>
        <v>145.40848701812581</v>
      </c>
      <c r="P4079" s="6">
        <f>FORECAST(J4079,Inputs!$B$10:$B$18,Inputs!$A$10:$A$18)</f>
        <v>32.822547673277413</v>
      </c>
      <c r="Q4079" s="6">
        <f>IF(Inputs!$D$10="Yes",IF('Hourly Calcs'!P4079&gt;'Hourly Calcs'!K4079,'Hourly Calcs'!O4079,N4079+O4079),N4079+O4079)</f>
        <v>667.20221590868721</v>
      </c>
      <c r="R4079" s="12">
        <f t="shared" si="573"/>
        <v>3170.5449299980814</v>
      </c>
      <c r="S4079" s="1">
        <f>IF(AND(A4079&gt;=5,A4079&lt;=9),INDEX(Demand!$C$3:$C$26,C4079),INDEX(Demand!$B$3:$B$26,C4079))</f>
        <v>600</v>
      </c>
      <c r="T4079" s="7">
        <f t="shared" si="574"/>
        <v>600</v>
      </c>
      <c r="U4079" s="7">
        <f t="shared" si="575"/>
        <v>2570.5449299980814</v>
      </c>
    </row>
    <row r="4080" spans="1:21" x14ac:dyDescent="0.2">
      <c r="A4080" s="1">
        <v>6</v>
      </c>
      <c r="B4080" s="1">
        <v>19</v>
      </c>
      <c r="C4080" s="1">
        <v>16</v>
      </c>
      <c r="D4080">
        <v>18.7</v>
      </c>
      <c r="E4080">
        <v>7.1</v>
      </c>
      <c r="F4080">
        <v>47</v>
      </c>
      <c r="G4080">
        <v>629</v>
      </c>
      <c r="H4080">
        <v>673</v>
      </c>
      <c r="I4080">
        <v>167</v>
      </c>
      <c r="J4080" s="4">
        <f t="shared" si="570"/>
        <v>259.26871225156299</v>
      </c>
      <c r="K4080" s="4">
        <f t="shared" si="571"/>
        <v>39.193145826989976</v>
      </c>
      <c r="L4080" s="5">
        <f t="shared" si="576"/>
        <v>0</v>
      </c>
      <c r="M4080" s="5">
        <f t="shared" si="577"/>
        <v>5.1931458269899764</v>
      </c>
      <c r="N4080" s="6">
        <f t="shared" si="569"/>
        <v>330.87403496760408</v>
      </c>
      <c r="O4080" s="6">
        <f t="shared" si="572"/>
        <v>152.72463730834596</v>
      </c>
      <c r="P4080" s="6">
        <f>FORECAST(J4080,Inputs!$B$10:$B$18,Inputs!$A$10:$A$18)</f>
        <v>32.956191780107062</v>
      </c>
      <c r="Q4080" s="6">
        <f>IF(Inputs!$D$10="Yes",IF('Hourly Calcs'!P4080&gt;'Hourly Calcs'!K4080,'Hourly Calcs'!O4080,N4080+O4080),N4080+O4080)</f>
        <v>483.59867227595004</v>
      </c>
      <c r="R4080" s="12">
        <f t="shared" si="573"/>
        <v>2298.0608906553143</v>
      </c>
      <c r="S4080" s="1">
        <f>IF(AND(A4080&gt;=5,A4080&lt;=9),INDEX(Demand!$C$3:$C$26,C4080),INDEX(Demand!$B$3:$B$26,C4080))</f>
        <v>900</v>
      </c>
      <c r="T4080" s="7">
        <f t="shared" si="574"/>
        <v>900</v>
      </c>
      <c r="U4080" s="7">
        <f t="shared" si="575"/>
        <v>1398.0608906553143</v>
      </c>
    </row>
    <row r="4081" spans="1:21" x14ac:dyDescent="0.2">
      <c r="A4081" s="1">
        <v>6</v>
      </c>
      <c r="B4081" s="1">
        <v>19</v>
      </c>
      <c r="C4081" s="1">
        <v>17</v>
      </c>
      <c r="D4081">
        <v>18.2</v>
      </c>
      <c r="E4081">
        <v>5.9</v>
      </c>
      <c r="F4081">
        <v>44</v>
      </c>
      <c r="G4081">
        <v>464</v>
      </c>
      <c r="H4081">
        <v>541</v>
      </c>
      <c r="I4081">
        <v>164</v>
      </c>
      <c r="J4081" s="4">
        <f t="shared" si="570"/>
        <v>271.43451829134284</v>
      </c>
      <c r="K4081" s="4">
        <f t="shared" si="571"/>
        <v>29.755833897288881</v>
      </c>
      <c r="L4081" s="5">
        <f t="shared" si="576"/>
        <v>0</v>
      </c>
      <c r="M4081" s="5">
        <f t="shared" si="577"/>
        <v>4.2441661027111195</v>
      </c>
      <c r="N4081" s="6">
        <f t="shared" si="569"/>
        <v>148.29281467914012</v>
      </c>
      <c r="O4081" s="6">
        <f t="shared" si="572"/>
        <v>149.98108094951343</v>
      </c>
      <c r="P4081" s="6">
        <f>FORECAST(J4081,Inputs!$B$10:$B$18,Inputs!$A$10:$A$18)</f>
        <v>33.068838132327244</v>
      </c>
      <c r="Q4081" s="6">
        <f>IF(Inputs!$D$10="Yes",IF('Hourly Calcs'!P4081&gt;'Hourly Calcs'!K4081,'Hourly Calcs'!O4081,N4081+O4081),N4081+O4081)</f>
        <v>149.98108094951343</v>
      </c>
      <c r="R4081" s="12">
        <f t="shared" si="573"/>
        <v>712.71009667208773</v>
      </c>
      <c r="S4081" s="1">
        <f>IF(AND(A4081&gt;=5,A4081&lt;=9),INDEX(Demand!$C$3:$C$26,C4081),INDEX(Demand!$B$3:$B$26,C4081))</f>
        <v>900</v>
      </c>
      <c r="T4081" s="7">
        <f t="shared" si="574"/>
        <v>712.71009667208773</v>
      </c>
      <c r="U4081" s="7">
        <f t="shared" si="575"/>
        <v>0</v>
      </c>
    </row>
    <row r="4082" spans="1:21" x14ac:dyDescent="0.2">
      <c r="A4082" s="1">
        <v>6</v>
      </c>
      <c r="B4082" s="1">
        <v>19</v>
      </c>
      <c r="C4082" s="1">
        <v>18</v>
      </c>
      <c r="D4082">
        <v>18.2</v>
      </c>
      <c r="E4082">
        <v>10.199999999999999</v>
      </c>
      <c r="F4082">
        <v>60</v>
      </c>
      <c r="G4082">
        <v>285</v>
      </c>
      <c r="H4082">
        <v>333</v>
      </c>
      <c r="I4082">
        <v>150</v>
      </c>
      <c r="J4082" s="4">
        <f t="shared" si="570"/>
        <v>282.53306528718389</v>
      </c>
      <c r="K4082" s="4">
        <f t="shared" si="571"/>
        <v>20.364131163656637</v>
      </c>
      <c r="L4082" s="5">
        <f t="shared" si="576"/>
        <v>0</v>
      </c>
      <c r="M4082" s="5">
        <f t="shared" si="577"/>
        <v>13.635868836343363</v>
      </c>
      <c r="N4082" s="6">
        <f t="shared" si="569"/>
        <v>15.369900158559647</v>
      </c>
      <c r="O4082" s="6">
        <f t="shared" si="572"/>
        <v>137.17781794162812</v>
      </c>
      <c r="P4082" s="6">
        <f>FORECAST(J4082,Inputs!$B$10:$B$18,Inputs!$A$10:$A$18)</f>
        <v>33.171602456362812</v>
      </c>
      <c r="Q4082" s="6">
        <f>IF(Inputs!$D$10="Yes",IF('Hourly Calcs'!P4082&gt;'Hourly Calcs'!K4082,'Hourly Calcs'!O4082,N4082+O4082),N4082+O4082)</f>
        <v>137.17781794162812</v>
      </c>
      <c r="R4082" s="12">
        <f t="shared" si="573"/>
        <v>651.86899085861683</v>
      </c>
      <c r="S4082" s="1">
        <f>IF(AND(A4082&gt;=5,A4082&lt;=9),INDEX(Demand!$C$3:$C$26,C4082),INDEX(Demand!$B$3:$B$26,C4082))</f>
        <v>900</v>
      </c>
      <c r="T4082" s="7">
        <f t="shared" si="574"/>
        <v>651.86899085861683</v>
      </c>
      <c r="U4082" s="7">
        <f t="shared" si="575"/>
        <v>0</v>
      </c>
    </row>
    <row r="4083" spans="1:21" x14ac:dyDescent="0.2">
      <c r="A4083" s="1">
        <v>6</v>
      </c>
      <c r="B4083" s="1">
        <v>19</v>
      </c>
      <c r="C4083" s="1">
        <v>19</v>
      </c>
      <c r="D4083">
        <v>15.7</v>
      </c>
      <c r="E4083">
        <v>8.9</v>
      </c>
      <c r="F4083">
        <v>64</v>
      </c>
      <c r="G4083">
        <v>126</v>
      </c>
      <c r="H4083">
        <v>110</v>
      </c>
      <c r="I4083">
        <v>99</v>
      </c>
      <c r="J4083" s="4">
        <f t="shared" si="570"/>
        <v>293.34225858027287</v>
      </c>
      <c r="K4083" s="4">
        <f t="shared" si="571"/>
        <v>11.381150076664284</v>
      </c>
      <c r="L4083" s="5">
        <f t="shared" si="576"/>
        <v>0</v>
      </c>
      <c r="M4083" s="5">
        <f t="shared" si="577"/>
        <v>22.618849923335716</v>
      </c>
      <c r="N4083" s="6">
        <f t="shared" si="569"/>
        <v>0</v>
      </c>
      <c r="O4083" s="6">
        <f t="shared" si="572"/>
        <v>90.537359841474554</v>
      </c>
      <c r="P4083" s="6">
        <f>FORECAST(J4083,Inputs!$B$10:$B$18,Inputs!$A$10:$A$18)</f>
        <v>33.271687579446969</v>
      </c>
      <c r="Q4083" s="6">
        <f>IF(Inputs!$D$10="Yes",IF('Hourly Calcs'!P4083&gt;'Hourly Calcs'!K4083,'Hourly Calcs'!O4083,N4083+O4083),N4083+O4083)</f>
        <v>90.537359841474554</v>
      </c>
      <c r="R4083" s="12">
        <f t="shared" si="573"/>
        <v>430.23353396668705</v>
      </c>
      <c r="S4083" s="1">
        <f>IF(AND(A4083&gt;=5,A4083&lt;=9),INDEX(Demand!$C$3:$C$26,C4083),INDEX(Demand!$B$3:$B$26,C4083))</f>
        <v>900</v>
      </c>
      <c r="T4083" s="7">
        <f t="shared" si="574"/>
        <v>430.23353396668705</v>
      </c>
      <c r="U4083" s="7">
        <f t="shared" si="575"/>
        <v>0</v>
      </c>
    </row>
    <row r="4084" spans="1:21" x14ac:dyDescent="0.2">
      <c r="A4084" s="1">
        <v>6</v>
      </c>
      <c r="B4084" s="1">
        <v>19</v>
      </c>
      <c r="C4084" s="1">
        <v>20</v>
      </c>
      <c r="D4084">
        <v>14.2</v>
      </c>
      <c r="E4084">
        <v>8.5</v>
      </c>
      <c r="F4084">
        <v>69</v>
      </c>
      <c r="G4084">
        <v>24</v>
      </c>
      <c r="H4084">
        <v>0</v>
      </c>
      <c r="I4084">
        <v>24</v>
      </c>
      <c r="J4084" s="4">
        <f t="shared" si="570"/>
        <v>304.40441829081163</v>
      </c>
      <c r="K4084" s="4">
        <f t="shared" si="571"/>
        <v>3.2283984536213666</v>
      </c>
      <c r="L4084" s="5">
        <f t="shared" si="576"/>
        <v>0</v>
      </c>
      <c r="M4084" s="5">
        <f t="shared" si="577"/>
        <v>30.771601546378633</v>
      </c>
      <c r="N4084" s="6">
        <f t="shared" si="569"/>
        <v>0</v>
      </c>
      <c r="O4084" s="6">
        <f t="shared" si="572"/>
        <v>21.948450870660501</v>
      </c>
      <c r="P4084" s="6">
        <f>FORECAST(J4084,Inputs!$B$10:$B$18,Inputs!$A$10:$A$18)</f>
        <v>33.374114984174177</v>
      </c>
      <c r="Q4084" s="6">
        <f>IF(Inputs!$D$10="Yes",IF('Hourly Calcs'!P4084&gt;'Hourly Calcs'!K4084,'Hourly Calcs'!O4084,N4084+O4084),N4084+O4084)</f>
        <v>21.948450870660501</v>
      </c>
      <c r="R4084" s="12">
        <f t="shared" si="573"/>
        <v>104.29903853737869</v>
      </c>
      <c r="S4084" s="1">
        <f>IF(AND(A4084&gt;=5,A4084&lt;=9),INDEX(Demand!$C$3:$C$26,C4084),INDEX(Demand!$B$3:$B$26,C4084))</f>
        <v>800</v>
      </c>
      <c r="T4084" s="7">
        <f t="shared" si="574"/>
        <v>104.29903853737869</v>
      </c>
      <c r="U4084" s="7">
        <f t="shared" si="575"/>
        <v>0</v>
      </c>
    </row>
    <row r="4085" spans="1:21" x14ac:dyDescent="0.2">
      <c r="A4085" s="1">
        <v>6</v>
      </c>
      <c r="B4085" s="1">
        <v>19</v>
      </c>
      <c r="C4085" s="1">
        <v>21</v>
      </c>
      <c r="D4085">
        <v>13.7</v>
      </c>
      <c r="E4085">
        <v>9.6</v>
      </c>
      <c r="F4085">
        <v>76</v>
      </c>
      <c r="G4085">
        <v>0</v>
      </c>
      <c r="H4085">
        <v>0</v>
      </c>
      <c r="I4085">
        <v>0</v>
      </c>
      <c r="J4085" s="4">
        <f t="shared" si="570"/>
        <v>316.108405874629</v>
      </c>
      <c r="K4085" s="4">
        <f t="shared" si="571"/>
        <v>-4.1614486349192532</v>
      </c>
      <c r="L4085" s="5">
        <f t="shared" si="576"/>
        <v>0</v>
      </c>
      <c r="M4085" s="5">
        <f t="shared" si="577"/>
        <v>0</v>
      </c>
      <c r="N4085" s="6">
        <f t="shared" si="569"/>
        <v>0</v>
      </c>
      <c r="O4085" s="6">
        <f t="shared" si="572"/>
        <v>0</v>
      </c>
      <c r="P4085" s="6">
        <f>FORECAST(J4085,Inputs!$B$10:$B$18,Inputs!$A$10:$A$18)</f>
        <v>33.482485239579894</v>
      </c>
      <c r="Q4085" s="6">
        <f>IF(Inputs!$D$10="Yes",IF('Hourly Calcs'!P4085&gt;'Hourly Calcs'!K4085,'Hourly Calcs'!O4085,N4085+O4085),N4085+O4085)</f>
        <v>0</v>
      </c>
      <c r="R4085" s="12">
        <f t="shared" si="573"/>
        <v>0</v>
      </c>
      <c r="S4085" s="1">
        <f>IF(AND(A4085&gt;=5,A4085&lt;=9),INDEX(Demand!$C$3:$C$26,C4085),INDEX(Demand!$B$3:$B$26,C4085))</f>
        <v>700</v>
      </c>
      <c r="T4085" s="7">
        <f t="shared" si="574"/>
        <v>0</v>
      </c>
      <c r="U4085" s="7">
        <f t="shared" si="575"/>
        <v>0</v>
      </c>
    </row>
    <row r="4086" spans="1:21" x14ac:dyDescent="0.2">
      <c r="A4086" s="1">
        <v>6</v>
      </c>
      <c r="B4086" s="1">
        <v>19</v>
      </c>
      <c r="C4086" s="1">
        <v>22</v>
      </c>
      <c r="D4086">
        <v>13.5</v>
      </c>
      <c r="E4086">
        <v>10</v>
      </c>
      <c r="F4086">
        <v>79</v>
      </c>
      <c r="G4086">
        <v>0</v>
      </c>
      <c r="H4086">
        <v>0</v>
      </c>
      <c r="I4086">
        <v>0</v>
      </c>
      <c r="J4086" s="4">
        <f t="shared" si="570"/>
        <v>328.68792804317184</v>
      </c>
      <c r="K4086" s="4">
        <f t="shared" si="571"/>
        <v>-9.9973813335554098</v>
      </c>
      <c r="L4086" s="5">
        <f t="shared" si="576"/>
        <v>0</v>
      </c>
      <c r="M4086" s="5">
        <f t="shared" si="577"/>
        <v>0</v>
      </c>
      <c r="N4086" s="6">
        <f t="shared" si="569"/>
        <v>0</v>
      </c>
      <c r="O4086" s="6">
        <f t="shared" si="572"/>
        <v>0</v>
      </c>
      <c r="P4086" s="6">
        <f>FORECAST(J4086,Inputs!$B$10:$B$18,Inputs!$A$10:$A$18)</f>
        <v>33.59896229669603</v>
      </c>
      <c r="Q4086" s="6">
        <f>IF(Inputs!$D$10="Yes",IF('Hourly Calcs'!P4086&gt;'Hourly Calcs'!K4086,'Hourly Calcs'!O4086,N4086+O4086),N4086+O4086)</f>
        <v>0</v>
      </c>
      <c r="R4086" s="12">
        <f t="shared" si="573"/>
        <v>0</v>
      </c>
      <c r="S4086" s="1">
        <f>IF(AND(A4086&gt;=5,A4086&lt;=9),INDEX(Demand!$C$3:$C$26,C4086),INDEX(Demand!$B$3:$B$26,C4086))</f>
        <v>600</v>
      </c>
      <c r="T4086" s="7">
        <f t="shared" si="574"/>
        <v>0</v>
      </c>
      <c r="U4086" s="7">
        <f t="shared" si="575"/>
        <v>0</v>
      </c>
    </row>
    <row r="4087" spans="1:21" x14ac:dyDescent="0.2">
      <c r="A4087" s="1">
        <v>6</v>
      </c>
      <c r="B4087" s="1">
        <v>19</v>
      </c>
      <c r="C4087" s="1">
        <v>23</v>
      </c>
      <c r="D4087">
        <v>13.2</v>
      </c>
      <c r="E4087">
        <v>9.9</v>
      </c>
      <c r="F4087">
        <v>80</v>
      </c>
      <c r="G4087">
        <v>0</v>
      </c>
      <c r="H4087">
        <v>0</v>
      </c>
      <c r="I4087">
        <v>0</v>
      </c>
      <c r="J4087" s="4">
        <f t="shared" si="570"/>
        <v>342.16231248217866</v>
      </c>
      <c r="K4087" s="4">
        <f t="shared" si="571"/>
        <v>-13.955749018669181</v>
      </c>
      <c r="L4087" s="5">
        <f t="shared" si="576"/>
        <v>0</v>
      </c>
      <c r="M4087" s="5">
        <f t="shared" si="577"/>
        <v>0</v>
      </c>
      <c r="N4087" s="6">
        <f t="shared" si="569"/>
        <v>0</v>
      </c>
      <c r="O4087" s="6">
        <f t="shared" si="572"/>
        <v>0</v>
      </c>
      <c r="P4087" s="6">
        <f>FORECAST(J4087,Inputs!$B$10:$B$18,Inputs!$A$10:$A$18)</f>
        <v>33.723725115575725</v>
      </c>
      <c r="Q4087" s="6">
        <f>IF(Inputs!$D$10="Yes",IF('Hourly Calcs'!P4087&gt;'Hourly Calcs'!K4087,'Hourly Calcs'!O4087,N4087+O4087),N4087+O4087)</f>
        <v>0</v>
      </c>
      <c r="R4087" s="12">
        <f t="shared" si="573"/>
        <v>0</v>
      </c>
      <c r="S4087" s="1">
        <f>IF(AND(A4087&gt;=5,A4087&lt;=9),INDEX(Demand!$C$3:$C$26,C4087),INDEX(Demand!$B$3:$B$26,C4087))</f>
        <v>500</v>
      </c>
      <c r="T4087" s="7">
        <f t="shared" si="574"/>
        <v>0</v>
      </c>
      <c r="U4087" s="7">
        <f t="shared" si="575"/>
        <v>0</v>
      </c>
    </row>
    <row r="4088" spans="1:21" x14ac:dyDescent="0.2">
      <c r="A4088" s="1">
        <v>6</v>
      </c>
      <c r="B4088" s="1">
        <v>19</v>
      </c>
      <c r="C4088" s="1">
        <v>24</v>
      </c>
      <c r="D4088">
        <v>12.8</v>
      </c>
      <c r="E4088">
        <v>10.1</v>
      </c>
      <c r="F4088">
        <v>84</v>
      </c>
      <c r="G4088">
        <v>0</v>
      </c>
      <c r="H4088">
        <v>0</v>
      </c>
      <c r="I4088">
        <v>0</v>
      </c>
      <c r="J4088" s="4">
        <f t="shared" si="570"/>
        <v>356.27701082483577</v>
      </c>
      <c r="K4088" s="4">
        <f t="shared" si="571"/>
        <v>-15.735092439957342</v>
      </c>
      <c r="L4088" s="5">
        <f t="shared" si="576"/>
        <v>0</v>
      </c>
      <c r="M4088" s="5">
        <f t="shared" si="577"/>
        <v>0</v>
      </c>
      <c r="N4088" s="6">
        <f t="shared" si="569"/>
        <v>0</v>
      </c>
      <c r="O4088" s="6">
        <f t="shared" si="572"/>
        <v>0</v>
      </c>
      <c r="P4088" s="6">
        <f>FORECAST(J4088,Inputs!$B$10:$B$18,Inputs!$A$10:$A$18)</f>
        <v>33.854416766896627</v>
      </c>
      <c r="Q4088" s="6">
        <f>IF(Inputs!$D$10="Yes",IF('Hourly Calcs'!P4088&gt;'Hourly Calcs'!K4088,'Hourly Calcs'!O4088,N4088+O4088),N4088+O4088)</f>
        <v>0</v>
      </c>
      <c r="R4088" s="12">
        <f t="shared" si="573"/>
        <v>0</v>
      </c>
      <c r="S4088" s="1">
        <f>IF(AND(A4088&gt;=5,A4088&lt;=9),INDEX(Demand!$C$3:$C$26,C4088),INDEX(Demand!$B$3:$B$26,C4088))</f>
        <v>400</v>
      </c>
      <c r="T4088" s="7">
        <f t="shared" si="574"/>
        <v>0</v>
      </c>
      <c r="U4088" s="7">
        <f t="shared" si="575"/>
        <v>0</v>
      </c>
    </row>
    <row r="4089" spans="1:21" x14ac:dyDescent="0.2">
      <c r="A4089" s="1">
        <v>6</v>
      </c>
      <c r="B4089" s="1">
        <v>20</v>
      </c>
      <c r="C4089" s="1">
        <v>1</v>
      </c>
      <c r="D4089">
        <v>12.4</v>
      </c>
      <c r="E4089">
        <v>10.3</v>
      </c>
      <c r="F4089">
        <v>87</v>
      </c>
      <c r="G4089">
        <v>0</v>
      </c>
      <c r="H4089">
        <v>0</v>
      </c>
      <c r="I4089">
        <v>0</v>
      </c>
      <c r="J4089" s="4">
        <f t="shared" si="570"/>
        <v>10.539347352105011</v>
      </c>
      <c r="K4089" s="4">
        <f t="shared" si="571"/>
        <v>-15.169165922984035</v>
      </c>
      <c r="L4089" s="5">
        <f t="shared" si="576"/>
        <v>0</v>
      </c>
      <c r="M4089" s="5">
        <f t="shared" si="577"/>
        <v>0</v>
      </c>
      <c r="N4089" s="6">
        <f t="shared" si="569"/>
        <v>0</v>
      </c>
      <c r="O4089" s="6">
        <f t="shared" si="572"/>
        <v>0</v>
      </c>
      <c r="P4089" s="6">
        <f>FORECAST(J4089,Inputs!$B$10:$B$18,Inputs!$A$10:$A$18)</f>
        <v>30.653142105112082</v>
      </c>
      <c r="Q4089" s="6">
        <f>IF(Inputs!$D$10="Yes",IF('Hourly Calcs'!P4089&gt;'Hourly Calcs'!K4089,'Hourly Calcs'!O4089,N4089+O4089),N4089+O4089)</f>
        <v>0</v>
      </c>
      <c r="R4089" s="12">
        <f t="shared" si="573"/>
        <v>0</v>
      </c>
      <c r="S4089" s="1">
        <f>IF(AND(A4089&gt;=5,A4089&lt;=9),INDEX(Demand!$C$3:$C$26,C4089),INDEX(Demand!$B$3:$B$26,C4089))</f>
        <v>350</v>
      </c>
      <c r="T4089" s="7">
        <f t="shared" si="574"/>
        <v>0</v>
      </c>
      <c r="U4089" s="7">
        <f t="shared" si="575"/>
        <v>0</v>
      </c>
    </row>
    <row r="4090" spans="1:21" x14ac:dyDescent="0.2">
      <c r="A4090" s="1">
        <v>6</v>
      </c>
      <c r="B4090" s="1">
        <v>20</v>
      </c>
      <c r="C4090" s="1">
        <v>2</v>
      </c>
      <c r="D4090">
        <v>12.1</v>
      </c>
      <c r="E4090">
        <v>10.6</v>
      </c>
      <c r="F4090">
        <v>90</v>
      </c>
      <c r="G4090">
        <v>0</v>
      </c>
      <c r="H4090">
        <v>0</v>
      </c>
      <c r="I4090">
        <v>0</v>
      </c>
      <c r="J4090" s="4">
        <f t="shared" si="570"/>
        <v>24.396396690139113</v>
      </c>
      <c r="K4090" s="4">
        <f t="shared" si="571"/>
        <v>-12.312608574943184</v>
      </c>
      <c r="L4090" s="5">
        <f t="shared" si="576"/>
        <v>0</v>
      </c>
      <c r="M4090" s="5">
        <f t="shared" si="577"/>
        <v>0</v>
      </c>
      <c r="N4090" s="6">
        <f t="shared" si="569"/>
        <v>0</v>
      </c>
      <c r="O4090" s="6">
        <f t="shared" si="572"/>
        <v>0</v>
      </c>
      <c r="P4090" s="6">
        <f>FORECAST(J4090,Inputs!$B$10:$B$18,Inputs!$A$10:$A$18)</f>
        <v>30.781448117501284</v>
      </c>
      <c r="Q4090" s="6">
        <f>IF(Inputs!$D$10="Yes",IF('Hourly Calcs'!P4090&gt;'Hourly Calcs'!K4090,'Hourly Calcs'!O4090,N4090+O4090),N4090+O4090)</f>
        <v>0</v>
      </c>
      <c r="R4090" s="12">
        <f t="shared" si="573"/>
        <v>0</v>
      </c>
      <c r="S4090" s="1">
        <f>IF(AND(A4090&gt;=5,A4090&lt;=9),INDEX(Demand!$C$3:$C$26,C4090),INDEX(Demand!$B$3:$B$26,C4090))</f>
        <v>350</v>
      </c>
      <c r="T4090" s="7">
        <f t="shared" si="574"/>
        <v>0</v>
      </c>
      <c r="U4090" s="7">
        <f t="shared" si="575"/>
        <v>0</v>
      </c>
    </row>
    <row r="4091" spans="1:21" x14ac:dyDescent="0.2">
      <c r="A4091" s="1">
        <v>6</v>
      </c>
      <c r="B4091" s="1">
        <v>20</v>
      </c>
      <c r="C4091" s="1">
        <v>3</v>
      </c>
      <c r="D4091">
        <v>11.9</v>
      </c>
      <c r="E4091">
        <v>10.8</v>
      </c>
      <c r="F4091">
        <v>93</v>
      </c>
      <c r="G4091">
        <v>0</v>
      </c>
      <c r="H4091">
        <v>0</v>
      </c>
      <c r="I4091">
        <v>0</v>
      </c>
      <c r="J4091" s="4">
        <f t="shared" si="570"/>
        <v>37.455723613111161</v>
      </c>
      <c r="K4091" s="4">
        <f t="shared" si="571"/>
        <v>-7.4156089951152637</v>
      </c>
      <c r="L4091" s="5">
        <f t="shared" si="576"/>
        <v>0</v>
      </c>
      <c r="M4091" s="5">
        <f t="shared" si="577"/>
        <v>0</v>
      </c>
      <c r="N4091" s="6">
        <f t="shared" si="569"/>
        <v>0</v>
      </c>
      <c r="O4091" s="6">
        <f t="shared" si="572"/>
        <v>0</v>
      </c>
      <c r="P4091" s="6">
        <f>FORECAST(J4091,Inputs!$B$10:$B$18,Inputs!$A$10:$A$18)</f>
        <v>30.902367811232509</v>
      </c>
      <c r="Q4091" s="6">
        <f>IF(Inputs!$D$10="Yes",IF('Hourly Calcs'!P4091&gt;'Hourly Calcs'!K4091,'Hourly Calcs'!O4091,N4091+O4091),N4091+O4091)</f>
        <v>0</v>
      </c>
      <c r="R4091" s="12">
        <f t="shared" si="573"/>
        <v>0</v>
      </c>
      <c r="S4091" s="1">
        <f>IF(AND(A4091&gt;=5,A4091&lt;=9),INDEX(Demand!$C$3:$C$26,C4091),INDEX(Demand!$B$3:$B$26,C4091))</f>
        <v>350</v>
      </c>
      <c r="T4091" s="7">
        <f t="shared" si="574"/>
        <v>0</v>
      </c>
      <c r="U4091" s="7">
        <f t="shared" si="575"/>
        <v>0</v>
      </c>
    </row>
    <row r="4092" spans="1:21" x14ac:dyDescent="0.2">
      <c r="A4092" s="1">
        <v>6</v>
      </c>
      <c r="B4092" s="1">
        <v>20</v>
      </c>
      <c r="C4092" s="1">
        <v>4</v>
      </c>
      <c r="D4092">
        <v>11.9</v>
      </c>
      <c r="E4092">
        <v>11</v>
      </c>
      <c r="F4092">
        <v>94</v>
      </c>
      <c r="G4092">
        <v>0</v>
      </c>
      <c r="H4092">
        <v>0</v>
      </c>
      <c r="I4092">
        <v>0</v>
      </c>
      <c r="J4092" s="4">
        <f t="shared" si="570"/>
        <v>49.597814725263277</v>
      </c>
      <c r="K4092" s="4">
        <f t="shared" si="571"/>
        <v>-0.5674026994136625</v>
      </c>
      <c r="L4092" s="5">
        <f t="shared" si="576"/>
        <v>0</v>
      </c>
      <c r="M4092" s="5">
        <f t="shared" si="577"/>
        <v>0</v>
      </c>
      <c r="N4092" s="6">
        <f t="shared" si="569"/>
        <v>0</v>
      </c>
      <c r="O4092" s="6">
        <f t="shared" si="572"/>
        <v>0</v>
      </c>
      <c r="P4092" s="6">
        <f>FORECAST(J4092,Inputs!$B$10:$B$18,Inputs!$A$10:$A$18)</f>
        <v>31.014794580789474</v>
      </c>
      <c r="Q4092" s="6">
        <f>IF(Inputs!$D$10="Yes",IF('Hourly Calcs'!P4092&gt;'Hourly Calcs'!K4092,'Hourly Calcs'!O4092,N4092+O4092),N4092+O4092)</f>
        <v>0</v>
      </c>
      <c r="R4092" s="12">
        <f t="shared" si="573"/>
        <v>0</v>
      </c>
      <c r="S4092" s="1">
        <f>IF(AND(A4092&gt;=5,A4092&lt;=9),INDEX(Demand!$C$3:$C$26,C4092),INDEX(Demand!$B$3:$B$26,C4092))</f>
        <v>350</v>
      </c>
      <c r="T4092" s="7">
        <f t="shared" si="574"/>
        <v>0</v>
      </c>
      <c r="U4092" s="7">
        <f t="shared" si="575"/>
        <v>0</v>
      </c>
    </row>
    <row r="4093" spans="1:21" x14ac:dyDescent="0.2">
      <c r="A4093" s="1">
        <v>6</v>
      </c>
      <c r="B4093" s="1">
        <v>20</v>
      </c>
      <c r="C4093" s="1">
        <v>5</v>
      </c>
      <c r="D4093">
        <v>12</v>
      </c>
      <c r="E4093">
        <v>11.4</v>
      </c>
      <c r="F4093">
        <v>96</v>
      </c>
      <c r="G4093">
        <v>9</v>
      </c>
      <c r="H4093">
        <v>0</v>
      </c>
      <c r="I4093">
        <v>9</v>
      </c>
      <c r="J4093" s="4">
        <f t="shared" si="570"/>
        <v>60.954098747777408</v>
      </c>
      <c r="K4093" s="4">
        <f t="shared" si="571"/>
        <v>6.9940339842065384</v>
      </c>
      <c r="L4093" s="5">
        <f t="shared" si="576"/>
        <v>0</v>
      </c>
      <c r="M4093" s="5">
        <f t="shared" si="577"/>
        <v>27.005966015793462</v>
      </c>
      <c r="N4093" s="6">
        <f t="shared" si="569"/>
        <v>0</v>
      </c>
      <c r="O4093" s="6">
        <f t="shared" si="572"/>
        <v>8.2306690764976871</v>
      </c>
      <c r="P4093" s="6">
        <f>FORECAST(J4093,Inputs!$B$10:$B$18,Inputs!$A$10:$A$18)</f>
        <v>31.119945358775716</v>
      </c>
      <c r="Q4093" s="6">
        <f>IF(Inputs!$D$10="Yes",IF('Hourly Calcs'!P4093&gt;'Hourly Calcs'!K4093,'Hourly Calcs'!O4093,N4093+O4093),N4093+O4093)</f>
        <v>8.2306690764976871</v>
      </c>
      <c r="R4093" s="12">
        <f t="shared" si="573"/>
        <v>39.11213945151701</v>
      </c>
      <c r="S4093" s="1">
        <f>IF(AND(A4093&gt;=5,A4093&lt;=9),INDEX(Demand!$C$3:$C$26,C4093),INDEX(Demand!$B$3:$B$26,C4093))</f>
        <v>350</v>
      </c>
      <c r="T4093" s="7">
        <f t="shared" si="574"/>
        <v>39.11213945151701</v>
      </c>
      <c r="U4093" s="7">
        <f t="shared" si="575"/>
        <v>0</v>
      </c>
    </row>
    <row r="4094" spans="1:21" x14ac:dyDescent="0.2">
      <c r="A4094" s="1">
        <v>6</v>
      </c>
      <c r="B4094" s="1">
        <v>20</v>
      </c>
      <c r="C4094" s="1">
        <v>6</v>
      </c>
      <c r="D4094">
        <v>12</v>
      </c>
      <c r="E4094">
        <v>11.8</v>
      </c>
      <c r="F4094">
        <v>99</v>
      </c>
      <c r="G4094">
        <v>25</v>
      </c>
      <c r="H4094">
        <v>0</v>
      </c>
      <c r="I4094">
        <v>25</v>
      </c>
      <c r="J4094" s="4">
        <f t="shared" si="570"/>
        <v>71.83727675166574</v>
      </c>
      <c r="K4094" s="4">
        <f t="shared" si="571"/>
        <v>15.614902095600613</v>
      </c>
      <c r="L4094" s="5">
        <f t="shared" si="576"/>
        <v>0</v>
      </c>
      <c r="M4094" s="5">
        <f t="shared" si="577"/>
        <v>18.385097904399387</v>
      </c>
      <c r="N4094" s="6">
        <f t="shared" si="569"/>
        <v>0</v>
      </c>
      <c r="O4094" s="6">
        <f t="shared" si="572"/>
        <v>22.86296965693802</v>
      </c>
      <c r="P4094" s="6">
        <f>FORECAST(J4094,Inputs!$B$10:$B$18,Inputs!$A$10:$A$18)</f>
        <v>31.220715525478383</v>
      </c>
      <c r="Q4094" s="6">
        <f>IF(Inputs!$D$10="Yes",IF('Hourly Calcs'!P4094&gt;'Hourly Calcs'!K4094,'Hourly Calcs'!O4094,N4094+O4094),N4094+O4094)</f>
        <v>22.86296965693802</v>
      </c>
      <c r="R4094" s="12">
        <f t="shared" si="573"/>
        <v>108.64483180976947</v>
      </c>
      <c r="S4094" s="1">
        <f>IF(AND(A4094&gt;=5,A4094&lt;=9),INDEX(Demand!$C$3:$C$26,C4094),INDEX(Demand!$B$3:$B$26,C4094))</f>
        <v>350</v>
      </c>
      <c r="T4094" s="7">
        <f t="shared" si="574"/>
        <v>108.64483180976947</v>
      </c>
      <c r="U4094" s="7">
        <f t="shared" si="575"/>
        <v>0</v>
      </c>
    </row>
    <row r="4095" spans="1:21" x14ac:dyDescent="0.2">
      <c r="A4095" s="1">
        <v>6</v>
      </c>
      <c r="B4095" s="1">
        <v>20</v>
      </c>
      <c r="C4095" s="1">
        <v>7</v>
      </c>
      <c r="D4095">
        <v>11.9</v>
      </c>
      <c r="E4095">
        <v>11.9</v>
      </c>
      <c r="F4095">
        <v>100</v>
      </c>
      <c r="G4095">
        <v>69</v>
      </c>
      <c r="H4095">
        <v>0</v>
      </c>
      <c r="I4095">
        <v>69</v>
      </c>
      <c r="J4095" s="4">
        <f t="shared" si="570"/>
        <v>82.705289080955211</v>
      </c>
      <c r="K4095" s="4">
        <f t="shared" si="571"/>
        <v>24.837965784801725</v>
      </c>
      <c r="L4095" s="5">
        <f t="shared" si="576"/>
        <v>82.294710919044789</v>
      </c>
      <c r="M4095" s="5">
        <f t="shared" si="577"/>
        <v>9.1620342151982754</v>
      </c>
      <c r="N4095" s="6">
        <f t="shared" si="569"/>
        <v>0</v>
      </c>
      <c r="O4095" s="6">
        <f t="shared" si="572"/>
        <v>63.101796253148933</v>
      </c>
      <c r="P4095" s="6">
        <f>FORECAST(J4095,Inputs!$B$10:$B$18,Inputs!$A$10:$A$18)</f>
        <v>31.3213452692681</v>
      </c>
      <c r="Q4095" s="6">
        <f>IF(Inputs!$D$10="Yes",IF('Hourly Calcs'!P4095&gt;'Hourly Calcs'!K4095,'Hourly Calcs'!O4095,N4095+O4095),N4095+O4095)</f>
        <v>63.101796253148933</v>
      </c>
      <c r="R4095" s="12">
        <f t="shared" si="573"/>
        <v>299.85973579496374</v>
      </c>
      <c r="S4095" s="1">
        <f>IF(AND(A4095&gt;=5,A4095&lt;=9),INDEX(Demand!$C$3:$C$26,C4095),INDEX(Demand!$B$3:$B$26,C4095))</f>
        <v>350</v>
      </c>
      <c r="T4095" s="7">
        <f t="shared" si="574"/>
        <v>299.85973579496374</v>
      </c>
      <c r="U4095" s="7">
        <f t="shared" si="575"/>
        <v>0</v>
      </c>
    </row>
    <row r="4096" spans="1:21" x14ac:dyDescent="0.2">
      <c r="A4096" s="1">
        <v>6</v>
      </c>
      <c r="B4096" s="1">
        <v>20</v>
      </c>
      <c r="C4096" s="1">
        <v>8</v>
      </c>
      <c r="D4096">
        <v>12.5</v>
      </c>
      <c r="E4096">
        <v>12.1</v>
      </c>
      <c r="F4096">
        <v>97</v>
      </c>
      <c r="G4096">
        <v>121</v>
      </c>
      <c r="H4096">
        <v>0</v>
      </c>
      <c r="I4096">
        <v>121</v>
      </c>
      <c r="J4096" s="4">
        <f t="shared" si="570"/>
        <v>94.197026443302903</v>
      </c>
      <c r="K4096" s="4">
        <f t="shared" si="571"/>
        <v>34.300497077270414</v>
      </c>
      <c r="L4096" s="5">
        <f t="shared" si="576"/>
        <v>70.802973556697097</v>
      </c>
      <c r="M4096" s="5">
        <f t="shared" si="577"/>
        <v>0.30049707727041408</v>
      </c>
      <c r="N4096" s="6">
        <f t="shared" si="569"/>
        <v>0</v>
      </c>
      <c r="O4096" s="6">
        <f t="shared" si="572"/>
        <v>110.65677313958003</v>
      </c>
      <c r="P4096" s="6">
        <f>FORECAST(J4096,Inputs!$B$10:$B$18,Inputs!$A$10:$A$18)</f>
        <v>31.427750244845395</v>
      </c>
      <c r="Q4096" s="6">
        <f>IF(Inputs!$D$10="Yes",IF('Hourly Calcs'!P4096&gt;'Hourly Calcs'!K4096,'Hourly Calcs'!O4096,N4096+O4096),N4096+O4096)</f>
        <v>110.65677313958003</v>
      </c>
      <c r="R4096" s="12">
        <f t="shared" si="573"/>
        <v>525.84098595928424</v>
      </c>
      <c r="S4096" s="1">
        <f>IF(AND(A4096&gt;=5,A4096&lt;=9),INDEX(Demand!$C$3:$C$26,C4096),INDEX(Demand!$B$3:$B$26,C4096))</f>
        <v>350</v>
      </c>
      <c r="T4096" s="7">
        <f t="shared" si="574"/>
        <v>350</v>
      </c>
      <c r="U4096" s="7">
        <f t="shared" si="575"/>
        <v>175.84098595928424</v>
      </c>
    </row>
    <row r="4097" spans="1:21" x14ac:dyDescent="0.2">
      <c r="A4097" s="1">
        <v>6</v>
      </c>
      <c r="B4097" s="1">
        <v>20</v>
      </c>
      <c r="C4097" s="1">
        <v>9</v>
      </c>
      <c r="D4097">
        <v>13.6</v>
      </c>
      <c r="E4097">
        <v>12.5</v>
      </c>
      <c r="F4097">
        <v>93</v>
      </c>
      <c r="G4097">
        <v>172</v>
      </c>
      <c r="H4097">
        <v>1</v>
      </c>
      <c r="I4097">
        <v>171</v>
      </c>
      <c r="J4097" s="4">
        <f t="shared" si="570"/>
        <v>107.26294767262621</v>
      </c>
      <c r="K4097" s="4">
        <f t="shared" si="571"/>
        <v>43.60663906171709</v>
      </c>
      <c r="L4097" s="5">
        <f t="shared" si="576"/>
        <v>57.737052327373789</v>
      </c>
      <c r="M4097" s="5">
        <f t="shared" si="577"/>
        <v>9.6066390617170896</v>
      </c>
      <c r="N4097" s="6">
        <f t="shared" si="569"/>
        <v>0.78793174914871345</v>
      </c>
      <c r="O4097" s="6">
        <f t="shared" si="572"/>
        <v>156.38271245345607</v>
      </c>
      <c r="P4097" s="6">
        <f>FORECAST(J4097,Inputs!$B$10:$B$18,Inputs!$A$10:$A$18)</f>
        <v>31.548730996968761</v>
      </c>
      <c r="Q4097" s="6">
        <f>IF(Inputs!$D$10="Yes",IF('Hourly Calcs'!P4097&gt;'Hourly Calcs'!K4097,'Hourly Calcs'!O4097,N4097+O4097),N4097+O4097)</f>
        <v>157.17064420260479</v>
      </c>
      <c r="R4097" s="12">
        <f t="shared" si="573"/>
        <v>746.87490125077795</v>
      </c>
      <c r="S4097" s="1">
        <f>IF(AND(A4097&gt;=5,A4097&lt;=9),INDEX(Demand!$C$3:$C$26,C4097),INDEX(Demand!$B$3:$B$26,C4097))</f>
        <v>350</v>
      </c>
      <c r="T4097" s="7">
        <f t="shared" si="574"/>
        <v>350</v>
      </c>
      <c r="U4097" s="7">
        <f t="shared" si="575"/>
        <v>396.87490125077795</v>
      </c>
    </row>
    <row r="4098" spans="1:21" x14ac:dyDescent="0.2">
      <c r="A4098" s="1">
        <v>6</v>
      </c>
      <c r="B4098" s="1">
        <v>20</v>
      </c>
      <c r="C4098" s="1">
        <v>10</v>
      </c>
      <c r="D4098">
        <v>14.1</v>
      </c>
      <c r="E4098">
        <v>12.5</v>
      </c>
      <c r="F4098">
        <v>90</v>
      </c>
      <c r="G4098">
        <v>435</v>
      </c>
      <c r="H4098">
        <v>91</v>
      </c>
      <c r="I4098">
        <v>366</v>
      </c>
      <c r="J4098" s="4">
        <f t="shared" si="570"/>
        <v>123.39514893030744</v>
      </c>
      <c r="K4098" s="4">
        <f t="shared" si="571"/>
        <v>52.178393804250689</v>
      </c>
      <c r="L4098" s="5">
        <f t="shared" si="576"/>
        <v>41.604851069692558</v>
      </c>
      <c r="M4098" s="5">
        <f t="shared" si="577"/>
        <v>18.178393804250689</v>
      </c>
      <c r="N4098" s="6">
        <f t="shared" si="569"/>
        <v>82.926218547647707</v>
      </c>
      <c r="O4098" s="6">
        <f t="shared" si="572"/>
        <v>334.71387577757264</v>
      </c>
      <c r="P4098" s="6">
        <f>FORECAST(J4098,Inputs!$B$10:$B$18,Inputs!$A$10:$A$18)</f>
        <v>31.698103230836178</v>
      </c>
      <c r="Q4098" s="6">
        <f>IF(Inputs!$D$10="Yes",IF('Hourly Calcs'!P4098&gt;'Hourly Calcs'!K4098,'Hourly Calcs'!O4098,N4098+O4098),N4098+O4098)</f>
        <v>417.64009432522033</v>
      </c>
      <c r="R4098" s="12">
        <f t="shared" si="573"/>
        <v>1984.625728233447</v>
      </c>
      <c r="S4098" s="1">
        <f>IF(AND(A4098&gt;=5,A4098&lt;=9),INDEX(Demand!$C$3:$C$26,C4098),INDEX(Demand!$B$3:$B$26,C4098))</f>
        <v>600</v>
      </c>
      <c r="T4098" s="7">
        <f t="shared" si="574"/>
        <v>600</v>
      </c>
      <c r="U4098" s="7">
        <f t="shared" si="575"/>
        <v>1384.625728233447</v>
      </c>
    </row>
    <row r="4099" spans="1:21" x14ac:dyDescent="0.2">
      <c r="A4099" s="1">
        <v>6</v>
      </c>
      <c r="B4099" s="1">
        <v>20</v>
      </c>
      <c r="C4099" s="1">
        <v>11</v>
      </c>
      <c r="D4099">
        <v>14.5</v>
      </c>
      <c r="E4099">
        <v>12.7</v>
      </c>
      <c r="F4099">
        <v>89</v>
      </c>
      <c r="G4099">
        <v>500</v>
      </c>
      <c r="H4099">
        <v>116</v>
      </c>
      <c r="I4099">
        <v>402</v>
      </c>
      <c r="J4099" s="4">
        <f t="shared" si="570"/>
        <v>144.68283197730219</v>
      </c>
      <c r="K4099" s="4">
        <f t="shared" si="571"/>
        <v>59.020071038876452</v>
      </c>
      <c r="L4099" s="5">
        <f t="shared" si="576"/>
        <v>20.317168022697814</v>
      </c>
      <c r="M4099" s="5">
        <f t="shared" si="577"/>
        <v>25.020071038876452</v>
      </c>
      <c r="N4099" s="6">
        <f t="shared" si="569"/>
        <v>113.76158265180527</v>
      </c>
      <c r="O4099" s="6">
        <f t="shared" si="572"/>
        <v>367.63655208356334</v>
      </c>
      <c r="P4099" s="6">
        <f>FORECAST(J4099,Inputs!$B$10:$B$18,Inputs!$A$10:$A$18)</f>
        <v>31.895211407197241</v>
      </c>
      <c r="Q4099" s="6">
        <f>IF(Inputs!$D$10="Yes",IF('Hourly Calcs'!P4099&gt;'Hourly Calcs'!K4099,'Hourly Calcs'!O4099,N4099+O4099),N4099+O4099)</f>
        <v>481.39813473536861</v>
      </c>
      <c r="R4099" s="12">
        <f t="shared" si="573"/>
        <v>2287.6039362624715</v>
      </c>
      <c r="S4099" s="1">
        <f>IF(AND(A4099&gt;=5,A4099&lt;=9),INDEX(Demand!$C$3:$C$26,C4099),INDEX(Demand!$B$3:$B$26,C4099))</f>
        <v>600</v>
      </c>
      <c r="T4099" s="7">
        <f t="shared" si="574"/>
        <v>600</v>
      </c>
      <c r="U4099" s="7">
        <f t="shared" si="575"/>
        <v>1687.6039362624715</v>
      </c>
    </row>
    <row r="4100" spans="1:21" x14ac:dyDescent="0.2">
      <c r="A4100" s="1">
        <v>6</v>
      </c>
      <c r="B4100" s="1">
        <v>20</v>
      </c>
      <c r="C4100" s="1">
        <v>12</v>
      </c>
      <c r="D4100">
        <v>15.1</v>
      </c>
      <c r="E4100">
        <v>12.4</v>
      </c>
      <c r="F4100">
        <v>84</v>
      </c>
      <c r="G4100">
        <v>537</v>
      </c>
      <c r="H4100">
        <v>118</v>
      </c>
      <c r="I4100">
        <v>432</v>
      </c>
      <c r="J4100" s="4">
        <f t="shared" si="570"/>
        <v>172.15780091232136</v>
      </c>
      <c r="K4100" s="4">
        <f t="shared" si="571"/>
        <v>62.544985974130739</v>
      </c>
      <c r="L4100" s="5">
        <f t="shared" si="576"/>
        <v>7.1578009123213633</v>
      </c>
      <c r="M4100" s="5">
        <f t="shared" si="577"/>
        <v>28.544985974130739</v>
      </c>
      <c r="N4100" s="6">
        <f t="shared" si="569"/>
        <v>116.99386508301046</v>
      </c>
      <c r="O4100" s="6">
        <f t="shared" si="572"/>
        <v>395.07211567188898</v>
      </c>
      <c r="P4100" s="6">
        <f>FORECAST(J4100,Inputs!$B$10:$B$18,Inputs!$A$10:$A$18)</f>
        <v>32.14960926770668</v>
      </c>
      <c r="Q4100" s="6">
        <f>IF(Inputs!$D$10="Yes",IF('Hourly Calcs'!P4100&gt;'Hourly Calcs'!K4100,'Hourly Calcs'!O4100,N4100+O4100),N4100+O4100)</f>
        <v>512.06598075489944</v>
      </c>
      <c r="R4100" s="12">
        <f t="shared" si="573"/>
        <v>2433.3375405472821</v>
      </c>
      <c r="S4100" s="1">
        <f>IF(AND(A4100&gt;=5,A4100&lt;=9),INDEX(Demand!$C$3:$C$26,C4100),INDEX(Demand!$B$3:$B$26,C4100))</f>
        <v>600</v>
      </c>
      <c r="T4100" s="7">
        <f t="shared" si="574"/>
        <v>600</v>
      </c>
      <c r="U4100" s="7">
        <f t="shared" si="575"/>
        <v>1833.3375405472821</v>
      </c>
    </row>
    <row r="4101" spans="1:21" x14ac:dyDescent="0.2">
      <c r="A4101" s="1">
        <v>6</v>
      </c>
      <c r="B4101" s="1">
        <v>20</v>
      </c>
      <c r="C4101" s="1">
        <v>13</v>
      </c>
      <c r="D4101">
        <v>14.5</v>
      </c>
      <c r="E4101">
        <v>12.9</v>
      </c>
      <c r="F4101">
        <v>90</v>
      </c>
      <c r="G4101">
        <v>894</v>
      </c>
      <c r="H4101">
        <v>535</v>
      </c>
      <c r="I4101">
        <v>413</v>
      </c>
      <c r="J4101" s="4">
        <f t="shared" si="570"/>
        <v>201.57427931480441</v>
      </c>
      <c r="K4101" s="4">
        <f t="shared" si="571"/>
        <v>61.396253305544491</v>
      </c>
      <c r="L4101" s="5">
        <f t="shared" si="576"/>
        <v>36.574279314804414</v>
      </c>
      <c r="M4101" s="5">
        <f t="shared" si="577"/>
        <v>27.396253305544491</v>
      </c>
      <c r="N4101" s="6">
        <f t="shared" si="569"/>
        <v>504.42549100516101</v>
      </c>
      <c r="O4101" s="6">
        <f t="shared" si="572"/>
        <v>377.69625873261612</v>
      </c>
      <c r="P4101" s="6">
        <f>FORECAST(J4101,Inputs!$B$10:$B$18,Inputs!$A$10:$A$18)</f>
        <v>32.421984067729667</v>
      </c>
      <c r="Q4101" s="6">
        <f>IF(Inputs!$D$10="Yes",IF('Hourly Calcs'!P4101&gt;'Hourly Calcs'!K4101,'Hourly Calcs'!O4101,N4101+O4101),N4101+O4101)</f>
        <v>882.12174973777712</v>
      </c>
      <c r="R4101" s="12">
        <f t="shared" si="573"/>
        <v>4191.8425547539164</v>
      </c>
      <c r="S4101" s="1">
        <f>IF(AND(A4101&gt;=5,A4101&lt;=9),INDEX(Demand!$C$3:$C$26,C4101),INDEX(Demand!$B$3:$B$26,C4101))</f>
        <v>600</v>
      </c>
      <c r="T4101" s="7">
        <f t="shared" si="574"/>
        <v>600</v>
      </c>
      <c r="U4101" s="7">
        <f t="shared" si="575"/>
        <v>3591.8425547539164</v>
      </c>
    </row>
    <row r="4102" spans="1:21" x14ac:dyDescent="0.2">
      <c r="A4102" s="1">
        <v>6</v>
      </c>
      <c r="B4102" s="1">
        <v>20</v>
      </c>
      <c r="C4102" s="1">
        <v>14</v>
      </c>
      <c r="D4102">
        <v>16.8</v>
      </c>
      <c r="E4102">
        <v>12.7</v>
      </c>
      <c r="F4102">
        <v>77</v>
      </c>
      <c r="G4102">
        <v>851</v>
      </c>
      <c r="H4102">
        <v>800</v>
      </c>
      <c r="I4102">
        <v>160</v>
      </c>
      <c r="J4102" s="4">
        <f t="shared" si="570"/>
        <v>226.21906949437982</v>
      </c>
      <c r="K4102" s="4">
        <f t="shared" si="571"/>
        <v>56.070643225375072</v>
      </c>
      <c r="L4102" s="5">
        <f t="shared" si="576"/>
        <v>61.219069494379823</v>
      </c>
      <c r="M4102" s="5">
        <f t="shared" si="577"/>
        <v>22.070643225375072</v>
      </c>
      <c r="N4102" s="6">
        <f t="shared" si="569"/>
        <v>670.52050195577817</v>
      </c>
      <c r="O4102" s="6">
        <f t="shared" si="572"/>
        <v>146.32300580440332</v>
      </c>
      <c r="P4102" s="6">
        <f>FORECAST(J4102,Inputs!$B$10:$B$18,Inputs!$A$10:$A$18)</f>
        <v>32.6501765693924</v>
      </c>
      <c r="Q4102" s="6">
        <f>IF(Inputs!$D$10="Yes",IF('Hourly Calcs'!P4102&gt;'Hourly Calcs'!K4102,'Hourly Calcs'!O4102,N4102+O4102),N4102+O4102)</f>
        <v>816.84350776018152</v>
      </c>
      <c r="R4102" s="12">
        <f t="shared" si="573"/>
        <v>3881.6403488763826</v>
      </c>
      <c r="S4102" s="1">
        <f>IF(AND(A4102&gt;=5,A4102&lt;=9),INDEX(Demand!$C$3:$C$26,C4102),INDEX(Demand!$B$3:$B$26,C4102))</f>
        <v>600</v>
      </c>
      <c r="T4102" s="7">
        <f t="shared" si="574"/>
        <v>600</v>
      </c>
      <c r="U4102" s="7">
        <f t="shared" si="575"/>
        <v>3281.6403488763826</v>
      </c>
    </row>
    <row r="4103" spans="1:21" x14ac:dyDescent="0.2">
      <c r="A4103" s="1">
        <v>6</v>
      </c>
      <c r="B4103" s="1">
        <v>20</v>
      </c>
      <c r="C4103" s="1">
        <v>15</v>
      </c>
      <c r="D4103">
        <v>16.600000000000001</v>
      </c>
      <c r="E4103">
        <v>12.6</v>
      </c>
      <c r="F4103">
        <v>77</v>
      </c>
      <c r="G4103">
        <v>759</v>
      </c>
      <c r="H4103">
        <v>769</v>
      </c>
      <c r="I4103">
        <v>150</v>
      </c>
      <c r="J4103" s="4">
        <f t="shared" si="570"/>
        <v>244.78278112804526</v>
      </c>
      <c r="K4103" s="4">
        <f t="shared" si="571"/>
        <v>48.244068060514415</v>
      </c>
      <c r="L4103" s="5">
        <f t="shared" si="576"/>
        <v>79.782781128045258</v>
      </c>
      <c r="M4103" s="5">
        <f t="shared" si="577"/>
        <v>14.244068060514415</v>
      </c>
      <c r="N4103" s="6">
        <f t="shared" si="569"/>
        <v>526.38730526963218</v>
      </c>
      <c r="O4103" s="6">
        <f t="shared" si="572"/>
        <v>137.17781794162812</v>
      </c>
      <c r="P4103" s="6">
        <f>FORECAST(J4103,Inputs!$B$10:$B$18,Inputs!$A$10:$A$18)</f>
        <v>32.822062788222638</v>
      </c>
      <c r="Q4103" s="6">
        <f>IF(Inputs!$D$10="Yes",IF('Hourly Calcs'!P4103&gt;'Hourly Calcs'!K4103,'Hourly Calcs'!O4103,N4103+O4103),N4103+O4103)</f>
        <v>663.56512321126024</v>
      </c>
      <c r="R4103" s="12">
        <f t="shared" si="573"/>
        <v>3153.2614654999084</v>
      </c>
      <c r="S4103" s="1">
        <f>IF(AND(A4103&gt;=5,A4103&lt;=9),INDEX(Demand!$C$3:$C$26,C4103),INDEX(Demand!$B$3:$B$26,C4103))</f>
        <v>600</v>
      </c>
      <c r="T4103" s="7">
        <f t="shared" si="574"/>
        <v>600</v>
      </c>
      <c r="U4103" s="7">
        <f t="shared" si="575"/>
        <v>2553.2614654999084</v>
      </c>
    </row>
    <row r="4104" spans="1:21" x14ac:dyDescent="0.2">
      <c r="A4104" s="1">
        <v>6</v>
      </c>
      <c r="B4104" s="1">
        <v>20</v>
      </c>
      <c r="C4104" s="1">
        <v>16</v>
      </c>
      <c r="D4104">
        <v>16.600000000000001</v>
      </c>
      <c r="E4104">
        <v>12.5</v>
      </c>
      <c r="F4104">
        <v>77</v>
      </c>
      <c r="G4104">
        <v>625</v>
      </c>
      <c r="H4104">
        <v>676</v>
      </c>
      <c r="I4104">
        <v>161</v>
      </c>
      <c r="J4104" s="4">
        <f t="shared" si="570"/>
        <v>259.22684337061105</v>
      </c>
      <c r="K4104" s="4">
        <f t="shared" si="571"/>
        <v>39.231517947099718</v>
      </c>
      <c r="L4104" s="5">
        <f t="shared" si="576"/>
        <v>0</v>
      </c>
      <c r="M4104" s="5">
        <f t="shared" si="577"/>
        <v>5.231517947099718</v>
      </c>
      <c r="N4104" s="6">
        <f t="shared" si="569"/>
        <v>332.86506101850443</v>
      </c>
      <c r="O4104" s="6">
        <f t="shared" si="572"/>
        <v>147.23752459068086</v>
      </c>
      <c r="P4104" s="6">
        <f>FORECAST(J4104,Inputs!$B$10:$B$18,Inputs!$A$10:$A$18)</f>
        <v>32.955804105283434</v>
      </c>
      <c r="Q4104" s="6">
        <f>IF(Inputs!$D$10="Yes",IF('Hourly Calcs'!P4104&gt;'Hourly Calcs'!K4104,'Hourly Calcs'!O4104,N4104+O4104),N4104+O4104)</f>
        <v>480.10258560918533</v>
      </c>
      <c r="R4104" s="12">
        <f t="shared" si="573"/>
        <v>2281.4474868148486</v>
      </c>
      <c r="S4104" s="1">
        <f>IF(AND(A4104&gt;=5,A4104&lt;=9),INDEX(Demand!$C$3:$C$26,C4104),INDEX(Demand!$B$3:$B$26,C4104))</f>
        <v>900</v>
      </c>
      <c r="T4104" s="7">
        <f t="shared" si="574"/>
        <v>900</v>
      </c>
      <c r="U4104" s="7">
        <f t="shared" si="575"/>
        <v>1381.4474868148486</v>
      </c>
    </row>
    <row r="4105" spans="1:21" x14ac:dyDescent="0.2">
      <c r="A4105" s="1">
        <v>6</v>
      </c>
      <c r="B4105" s="1">
        <v>20</v>
      </c>
      <c r="C4105" s="1">
        <v>17</v>
      </c>
      <c r="D4105">
        <v>16.8</v>
      </c>
      <c r="E4105">
        <v>12.8</v>
      </c>
      <c r="F4105">
        <v>77</v>
      </c>
      <c r="G4105">
        <v>460</v>
      </c>
      <c r="H4105">
        <v>560</v>
      </c>
      <c r="I4105">
        <v>150</v>
      </c>
      <c r="J4105" s="4">
        <f t="shared" si="570"/>
        <v>271.39764346052061</v>
      </c>
      <c r="K4105" s="4">
        <f t="shared" si="571"/>
        <v>29.794504246005673</v>
      </c>
      <c r="L4105" s="5">
        <f t="shared" si="576"/>
        <v>0</v>
      </c>
      <c r="M4105" s="5">
        <f t="shared" si="577"/>
        <v>4.2054957539943274</v>
      </c>
      <c r="N4105" s="6">
        <f t="shared" ref="N4105:N4168" si="578">H4105*MAX(0,COS(2*ASIN(SQRT(SIN(RADIANS($B$4))^2+COS(RADIANS($K4105))^2-2*SIN(RADIANS($B$4))*COS(RADIANS($K4105))*COS(RADIANS($J4105-$B$5))+(SIN(RADIANS($K4105))-COS(RADIANS($B$4)))^2)/2)))</f>
        <v>153.97031640071015</v>
      </c>
      <c r="O4105" s="6">
        <f t="shared" si="572"/>
        <v>137.17781794162812</v>
      </c>
      <c r="P4105" s="6">
        <f>FORECAST(J4105,Inputs!$B$10:$B$18,Inputs!$A$10:$A$18)</f>
        <v>33.068496698708522</v>
      </c>
      <c r="Q4105" s="6">
        <f>IF(Inputs!$D$10="Yes",IF('Hourly Calcs'!P4105&gt;'Hourly Calcs'!K4105,'Hourly Calcs'!O4105,N4105+O4105),N4105+O4105)</f>
        <v>137.17781794162812</v>
      </c>
      <c r="R4105" s="12">
        <f t="shared" si="573"/>
        <v>651.86899085861683</v>
      </c>
      <c r="S4105" s="1">
        <f>IF(AND(A4105&gt;=5,A4105&lt;=9),INDEX(Demand!$C$3:$C$26,C4105),INDEX(Demand!$B$3:$B$26,C4105))</f>
        <v>900</v>
      </c>
      <c r="T4105" s="7">
        <f t="shared" si="574"/>
        <v>651.86899085861683</v>
      </c>
      <c r="U4105" s="7">
        <f t="shared" si="575"/>
        <v>0</v>
      </c>
    </row>
    <row r="4106" spans="1:21" x14ac:dyDescent="0.2">
      <c r="A4106" s="1">
        <v>6</v>
      </c>
      <c r="B4106" s="1">
        <v>20</v>
      </c>
      <c r="C4106" s="1">
        <v>18</v>
      </c>
      <c r="D4106">
        <v>17.100000000000001</v>
      </c>
      <c r="E4106">
        <v>13.2</v>
      </c>
      <c r="F4106">
        <v>78</v>
      </c>
      <c r="G4106">
        <v>284</v>
      </c>
      <c r="H4106">
        <v>365</v>
      </c>
      <c r="I4106">
        <v>137</v>
      </c>
      <c r="J4106" s="4">
        <f t="shared" ref="J4106:J4169" si="579">solarazimuth($B$2,$B$3,$B$1,A4106,B4106,C4106,0,0,0,0)</f>
        <v>282.49781122255774</v>
      </c>
      <c r="K4106" s="4">
        <f t="shared" ref="K4106:K4169" si="580">solarelevation($B$2,$B$3,$B$1,A4106,B4106,C4106,0,0,0,0)</f>
        <v>20.401828610657333</v>
      </c>
      <c r="L4106" s="5">
        <f t="shared" si="576"/>
        <v>0</v>
      </c>
      <c r="M4106" s="5">
        <f t="shared" si="577"/>
        <v>13.598171389342667</v>
      </c>
      <c r="N4106" s="6">
        <f t="shared" si="578"/>
        <v>17.159529302815773</v>
      </c>
      <c r="O4106" s="6">
        <f t="shared" ref="O4106:O4169" si="581">$I4106*(1+COS(RADIANS($B$4)))/2</f>
        <v>125.28907372002035</v>
      </c>
      <c r="P4106" s="6">
        <f>FORECAST(J4106,Inputs!$B$10:$B$18,Inputs!$A$10:$A$18)</f>
        <v>33.171276029838495</v>
      </c>
      <c r="Q4106" s="6">
        <f>IF(Inputs!$D$10="Yes",IF('Hourly Calcs'!P4106&gt;'Hourly Calcs'!K4106,'Hourly Calcs'!O4106,N4106+O4106),N4106+O4106)</f>
        <v>125.28907372002035</v>
      </c>
      <c r="R4106" s="12">
        <f t="shared" ref="R4106:R4169" si="582">$B$6*$E$1*Q4106</f>
        <v>595.3736783175367</v>
      </c>
      <c r="S4106" s="1">
        <f>IF(AND(A4106&gt;=5,A4106&lt;=9),INDEX(Demand!$C$3:$C$26,C4106),INDEX(Demand!$B$3:$B$26,C4106))</f>
        <v>900</v>
      </c>
      <c r="T4106" s="7">
        <f t="shared" ref="T4106:T4169" si="583">S4106-MAX(0,S4106-R4106)</f>
        <v>595.3736783175367</v>
      </c>
      <c r="U4106" s="7">
        <f t="shared" ref="U4106:U4169" si="584">MAX(0,R4106-S4106)</f>
        <v>0</v>
      </c>
    </row>
    <row r="4107" spans="1:21" x14ac:dyDescent="0.2">
      <c r="A4107" s="1">
        <v>6</v>
      </c>
      <c r="B4107" s="1">
        <v>20</v>
      </c>
      <c r="C4107" s="1">
        <v>19</v>
      </c>
      <c r="D4107">
        <v>16.5</v>
      </c>
      <c r="E4107">
        <v>12.7</v>
      </c>
      <c r="F4107">
        <v>78</v>
      </c>
      <c r="G4107">
        <v>126</v>
      </c>
      <c r="H4107">
        <v>131</v>
      </c>
      <c r="I4107">
        <v>94</v>
      </c>
      <c r="J4107" s="4">
        <f t="shared" si="579"/>
        <v>293.30637466257122</v>
      </c>
      <c r="K4107" s="4">
        <f t="shared" si="580"/>
        <v>11.416672151979796</v>
      </c>
      <c r="L4107" s="5">
        <f t="shared" si="576"/>
        <v>0</v>
      </c>
      <c r="M4107" s="5">
        <f t="shared" si="577"/>
        <v>22.583327848020204</v>
      </c>
      <c r="N4107" s="6">
        <f t="shared" si="578"/>
        <v>0</v>
      </c>
      <c r="O4107" s="6">
        <f t="shared" si="581"/>
        <v>85.964765910086953</v>
      </c>
      <c r="P4107" s="6">
        <f>FORECAST(J4107,Inputs!$B$10:$B$18,Inputs!$A$10:$A$18)</f>
        <v>33.271355320949731</v>
      </c>
      <c r="Q4107" s="6">
        <f>IF(Inputs!$D$10="Yes",IF('Hourly Calcs'!P4107&gt;'Hourly Calcs'!K4107,'Hourly Calcs'!O4107,N4107+O4107),N4107+O4107)</f>
        <v>85.964765910086953</v>
      </c>
      <c r="R4107" s="12">
        <f t="shared" si="582"/>
        <v>408.50456760473321</v>
      </c>
      <c r="S4107" s="1">
        <f>IF(AND(A4107&gt;=5,A4107&lt;=9),INDEX(Demand!$C$3:$C$26,C4107),INDEX(Demand!$B$3:$B$26,C4107))</f>
        <v>900</v>
      </c>
      <c r="T4107" s="7">
        <f t="shared" si="583"/>
        <v>408.50456760473321</v>
      </c>
      <c r="U4107" s="7">
        <f t="shared" si="584"/>
        <v>0</v>
      </c>
    </row>
    <row r="4108" spans="1:21" x14ac:dyDescent="0.2">
      <c r="A4108" s="1">
        <v>6</v>
      </c>
      <c r="B4108" s="1">
        <v>20</v>
      </c>
      <c r="C4108" s="1">
        <v>20</v>
      </c>
      <c r="D4108">
        <v>16</v>
      </c>
      <c r="E4108">
        <v>11.8</v>
      </c>
      <c r="F4108">
        <v>76</v>
      </c>
      <c r="G4108">
        <v>24</v>
      </c>
      <c r="H4108">
        <v>0</v>
      </c>
      <c r="I4108">
        <v>24</v>
      </c>
      <c r="J4108" s="4">
        <f t="shared" si="579"/>
        <v>304.36626018311529</v>
      </c>
      <c r="K4108" s="4">
        <f t="shared" si="580"/>
        <v>3.25948377468616</v>
      </c>
      <c r="L4108" s="5">
        <f t="shared" si="576"/>
        <v>0</v>
      </c>
      <c r="M4108" s="5">
        <f t="shared" si="577"/>
        <v>30.74051622531384</v>
      </c>
      <c r="N4108" s="6">
        <f t="shared" si="578"/>
        <v>0</v>
      </c>
      <c r="O4108" s="6">
        <f t="shared" si="581"/>
        <v>21.948450870660501</v>
      </c>
      <c r="P4108" s="6">
        <f>FORECAST(J4108,Inputs!$B$10:$B$18,Inputs!$A$10:$A$18)</f>
        <v>33.373761668362178</v>
      </c>
      <c r="Q4108" s="6">
        <f>IF(Inputs!$D$10="Yes",IF('Hourly Calcs'!P4108&gt;'Hourly Calcs'!K4108,'Hourly Calcs'!O4108,N4108+O4108),N4108+O4108)</f>
        <v>21.948450870660501</v>
      </c>
      <c r="R4108" s="12">
        <f t="shared" si="582"/>
        <v>104.29903853737869</v>
      </c>
      <c r="S4108" s="1">
        <f>IF(AND(A4108&gt;=5,A4108&lt;=9),INDEX(Demand!$C$3:$C$26,C4108),INDEX(Demand!$B$3:$B$26,C4108))</f>
        <v>800</v>
      </c>
      <c r="T4108" s="7">
        <f t="shared" si="583"/>
        <v>104.29903853737869</v>
      </c>
      <c r="U4108" s="7">
        <f t="shared" si="584"/>
        <v>0</v>
      </c>
    </row>
    <row r="4109" spans="1:21" x14ac:dyDescent="0.2">
      <c r="A4109" s="1">
        <v>6</v>
      </c>
      <c r="B4109" s="1">
        <v>20</v>
      </c>
      <c r="C4109" s="1">
        <v>21</v>
      </c>
      <c r="D4109">
        <v>15.2</v>
      </c>
      <c r="E4109">
        <v>11.1</v>
      </c>
      <c r="F4109">
        <v>76</v>
      </c>
      <c r="G4109">
        <v>1</v>
      </c>
      <c r="H4109">
        <v>0</v>
      </c>
      <c r="I4109">
        <v>1</v>
      </c>
      <c r="J4109" s="4">
        <f t="shared" si="579"/>
        <v>316.06679669694688</v>
      </c>
      <c r="K4109" s="4">
        <f t="shared" si="580"/>
        <v>-4.132844194399496</v>
      </c>
      <c r="L4109" s="5">
        <f t="shared" si="576"/>
        <v>0</v>
      </c>
      <c r="M4109" s="5">
        <f t="shared" si="577"/>
        <v>0</v>
      </c>
      <c r="N4109" s="6">
        <f t="shared" si="578"/>
        <v>0</v>
      </c>
      <c r="O4109" s="6">
        <f t="shared" si="581"/>
        <v>0.91451878627752081</v>
      </c>
      <c r="P4109" s="6">
        <f>FORECAST(J4109,Inputs!$B$10:$B$18,Inputs!$A$10:$A$18)</f>
        <v>33.482099969416176</v>
      </c>
      <c r="Q4109" s="6">
        <f>IF(Inputs!$D$10="Yes",IF('Hourly Calcs'!P4109&gt;'Hourly Calcs'!K4109,'Hourly Calcs'!O4109,N4109+O4109),N4109+O4109)</f>
        <v>0.91451878627752081</v>
      </c>
      <c r="R4109" s="12">
        <f t="shared" si="582"/>
        <v>4.3457932723907788</v>
      </c>
      <c r="S4109" s="1">
        <f>IF(AND(A4109&gt;=5,A4109&lt;=9),INDEX(Demand!$C$3:$C$26,C4109),INDEX(Demand!$B$3:$B$26,C4109))</f>
        <v>700</v>
      </c>
      <c r="T4109" s="7">
        <f t="shared" si="583"/>
        <v>4.3457932723907788</v>
      </c>
      <c r="U4109" s="7">
        <f t="shared" si="584"/>
        <v>0</v>
      </c>
    </row>
    <row r="4110" spans="1:21" x14ac:dyDescent="0.2">
      <c r="A4110" s="1">
        <v>6</v>
      </c>
      <c r="B4110" s="1">
        <v>20</v>
      </c>
      <c r="C4110" s="1">
        <v>22</v>
      </c>
      <c r="D4110">
        <v>14.8</v>
      </c>
      <c r="E4110">
        <v>11.1</v>
      </c>
      <c r="F4110">
        <v>78</v>
      </c>
      <c r="G4110">
        <v>0</v>
      </c>
      <c r="H4110">
        <v>0</v>
      </c>
      <c r="I4110">
        <v>0</v>
      </c>
      <c r="J4110" s="4">
        <f t="shared" si="579"/>
        <v>328.64230085306974</v>
      </c>
      <c r="K4110" s="4">
        <f t="shared" si="580"/>
        <v>-9.9751977861736236</v>
      </c>
      <c r="L4110" s="5">
        <f t="shared" si="576"/>
        <v>0</v>
      </c>
      <c r="M4110" s="5">
        <f t="shared" si="577"/>
        <v>0</v>
      </c>
      <c r="N4110" s="6">
        <f t="shared" si="578"/>
        <v>0</v>
      </c>
      <c r="O4110" s="6">
        <f t="shared" si="581"/>
        <v>0</v>
      </c>
      <c r="P4110" s="6">
        <f>FORECAST(J4110,Inputs!$B$10:$B$18,Inputs!$A$10:$A$18)</f>
        <v>33.598539822713605</v>
      </c>
      <c r="Q4110" s="6">
        <f>IF(Inputs!$D$10="Yes",IF('Hourly Calcs'!P4110&gt;'Hourly Calcs'!K4110,'Hourly Calcs'!O4110,N4110+O4110),N4110+O4110)</f>
        <v>0</v>
      </c>
      <c r="R4110" s="12">
        <f t="shared" si="582"/>
        <v>0</v>
      </c>
      <c r="S4110" s="1">
        <f>IF(AND(A4110&gt;=5,A4110&lt;=9),INDEX(Demand!$C$3:$C$26,C4110),INDEX(Demand!$B$3:$B$26,C4110))</f>
        <v>600</v>
      </c>
      <c r="T4110" s="7">
        <f t="shared" si="583"/>
        <v>0</v>
      </c>
      <c r="U4110" s="7">
        <f t="shared" si="584"/>
        <v>0</v>
      </c>
    </row>
    <row r="4111" spans="1:21" x14ac:dyDescent="0.2">
      <c r="A4111" s="1">
        <v>6</v>
      </c>
      <c r="B4111" s="1">
        <v>20</v>
      </c>
      <c r="C4111" s="1">
        <v>23</v>
      </c>
      <c r="D4111">
        <v>15.1</v>
      </c>
      <c r="E4111">
        <v>11</v>
      </c>
      <c r="F4111">
        <v>76</v>
      </c>
      <c r="G4111">
        <v>0</v>
      </c>
      <c r="H4111">
        <v>0</v>
      </c>
      <c r="I4111">
        <v>0</v>
      </c>
      <c r="J4111" s="4">
        <f t="shared" si="579"/>
        <v>342.11300861762402</v>
      </c>
      <c r="K4111" s="4">
        <f t="shared" si="580"/>
        <v>-13.941035497111102</v>
      </c>
      <c r="L4111" s="5">
        <f t="shared" si="576"/>
        <v>0</v>
      </c>
      <c r="M4111" s="5">
        <f t="shared" si="577"/>
        <v>0</v>
      </c>
      <c r="N4111" s="6">
        <f t="shared" si="578"/>
        <v>0</v>
      </c>
      <c r="O4111" s="6">
        <f t="shared" si="581"/>
        <v>0</v>
      </c>
      <c r="P4111" s="6">
        <f>FORECAST(J4111,Inputs!$B$10:$B$18,Inputs!$A$10:$A$18)</f>
        <v>33.723268598311329</v>
      </c>
      <c r="Q4111" s="6">
        <f>IF(Inputs!$D$10="Yes",IF('Hourly Calcs'!P4111&gt;'Hourly Calcs'!K4111,'Hourly Calcs'!O4111,N4111+O4111),N4111+O4111)</f>
        <v>0</v>
      </c>
      <c r="R4111" s="12">
        <f t="shared" si="582"/>
        <v>0</v>
      </c>
      <c r="S4111" s="1">
        <f>IF(AND(A4111&gt;=5,A4111&lt;=9),INDEX(Demand!$C$3:$C$26,C4111),INDEX(Demand!$B$3:$B$26,C4111))</f>
        <v>500</v>
      </c>
      <c r="T4111" s="7">
        <f t="shared" si="583"/>
        <v>0</v>
      </c>
      <c r="U4111" s="7">
        <f t="shared" si="584"/>
        <v>0</v>
      </c>
    </row>
    <row r="4112" spans="1:21" x14ac:dyDescent="0.2">
      <c r="A4112" s="1">
        <v>6</v>
      </c>
      <c r="B4112" s="1">
        <v>20</v>
      </c>
      <c r="C4112" s="1">
        <v>24</v>
      </c>
      <c r="D4112">
        <v>15</v>
      </c>
      <c r="E4112">
        <v>10.9</v>
      </c>
      <c r="F4112">
        <v>76</v>
      </c>
      <c r="G4112">
        <v>0</v>
      </c>
      <c r="H4112">
        <v>0</v>
      </c>
      <c r="I4112">
        <v>0</v>
      </c>
      <c r="J4112" s="4">
        <f t="shared" si="579"/>
        <v>356.22543534472248</v>
      </c>
      <c r="K4112" s="4">
        <f t="shared" si="580"/>
        <v>-15.728894788380174</v>
      </c>
      <c r="L4112" s="5">
        <f t="shared" si="576"/>
        <v>0</v>
      </c>
      <c r="M4112" s="5">
        <f t="shared" si="577"/>
        <v>0</v>
      </c>
      <c r="N4112" s="6">
        <f t="shared" si="578"/>
        <v>0</v>
      </c>
      <c r="O4112" s="6">
        <f t="shared" si="581"/>
        <v>0</v>
      </c>
      <c r="P4112" s="6">
        <f>FORECAST(J4112,Inputs!$B$10:$B$18,Inputs!$A$10:$A$18)</f>
        <v>33.853939216154835</v>
      </c>
      <c r="Q4112" s="6">
        <f>IF(Inputs!$D$10="Yes",IF('Hourly Calcs'!P4112&gt;'Hourly Calcs'!K4112,'Hourly Calcs'!O4112,N4112+O4112),N4112+O4112)</f>
        <v>0</v>
      </c>
      <c r="R4112" s="12">
        <f t="shared" si="582"/>
        <v>0</v>
      </c>
      <c r="S4112" s="1">
        <f>IF(AND(A4112&gt;=5,A4112&lt;=9),INDEX(Demand!$C$3:$C$26,C4112),INDEX(Demand!$B$3:$B$26,C4112))</f>
        <v>400</v>
      </c>
      <c r="T4112" s="7">
        <f t="shared" si="583"/>
        <v>0</v>
      </c>
      <c r="U4112" s="7">
        <f t="shared" si="584"/>
        <v>0</v>
      </c>
    </row>
    <row r="4113" spans="1:21" x14ac:dyDescent="0.2">
      <c r="A4113" s="1">
        <v>6</v>
      </c>
      <c r="B4113" s="1">
        <v>21</v>
      </c>
      <c r="C4113" s="1">
        <v>1</v>
      </c>
      <c r="D4113">
        <v>15</v>
      </c>
      <c r="E4113">
        <v>10.9</v>
      </c>
      <c r="F4113">
        <v>76</v>
      </c>
      <c r="G4113">
        <v>0</v>
      </c>
      <c r="H4113">
        <v>0</v>
      </c>
      <c r="I4113">
        <v>0</v>
      </c>
      <c r="J4113" s="4">
        <f t="shared" si="579"/>
        <v>10.48761151204971</v>
      </c>
      <c r="K4113" s="4">
        <f t="shared" si="580"/>
        <v>-15.17181910671556</v>
      </c>
      <c r="L4113" s="5">
        <f t="shared" si="576"/>
        <v>0</v>
      </c>
      <c r="M4113" s="5">
        <f t="shared" si="577"/>
        <v>0</v>
      </c>
      <c r="N4113" s="6">
        <f t="shared" si="578"/>
        <v>0</v>
      </c>
      <c r="O4113" s="6">
        <f t="shared" si="581"/>
        <v>0</v>
      </c>
      <c r="P4113" s="6">
        <f>FORECAST(J4113,Inputs!$B$10:$B$18,Inputs!$A$10:$A$18)</f>
        <v>30.652663069556013</v>
      </c>
      <c r="Q4113" s="6">
        <f>IF(Inputs!$D$10="Yes",IF('Hourly Calcs'!P4113&gt;'Hourly Calcs'!K4113,'Hourly Calcs'!O4113,N4113+O4113),N4113+O4113)</f>
        <v>0</v>
      </c>
      <c r="R4113" s="12">
        <f t="shared" si="582"/>
        <v>0</v>
      </c>
      <c r="S4113" s="1">
        <f>IF(AND(A4113&gt;=5,A4113&lt;=9),INDEX(Demand!$C$3:$C$26,C4113),INDEX(Demand!$B$3:$B$26,C4113))</f>
        <v>350</v>
      </c>
      <c r="T4113" s="7">
        <f t="shared" si="583"/>
        <v>0</v>
      </c>
      <c r="U4113" s="7">
        <f t="shared" si="584"/>
        <v>0</v>
      </c>
    </row>
    <row r="4114" spans="1:21" x14ac:dyDescent="0.2">
      <c r="A4114" s="1">
        <v>6</v>
      </c>
      <c r="B4114" s="1">
        <v>21</v>
      </c>
      <c r="C4114" s="1">
        <v>2</v>
      </c>
      <c r="D4114">
        <v>14.7</v>
      </c>
      <c r="E4114">
        <v>11.1</v>
      </c>
      <c r="F4114">
        <v>79</v>
      </c>
      <c r="G4114">
        <v>0</v>
      </c>
      <c r="H4114">
        <v>0</v>
      </c>
      <c r="I4114">
        <v>0</v>
      </c>
      <c r="J4114" s="4">
        <f t="shared" si="579"/>
        <v>24.346485455835364</v>
      </c>
      <c r="K4114" s="4">
        <f t="shared" si="580"/>
        <v>-12.323597114921469</v>
      </c>
      <c r="L4114" s="5">
        <f t="shared" si="576"/>
        <v>0</v>
      </c>
      <c r="M4114" s="5">
        <f t="shared" si="577"/>
        <v>0</v>
      </c>
      <c r="N4114" s="6">
        <f t="shared" si="578"/>
        <v>0</v>
      </c>
      <c r="O4114" s="6">
        <f t="shared" si="581"/>
        <v>0</v>
      </c>
      <c r="P4114" s="6">
        <f>FORECAST(J4114,Inputs!$B$10:$B$18,Inputs!$A$10:$A$18)</f>
        <v>30.780985976442917</v>
      </c>
      <c r="Q4114" s="6">
        <f>IF(Inputs!$D$10="Yes",IF('Hourly Calcs'!P4114&gt;'Hourly Calcs'!K4114,'Hourly Calcs'!O4114,N4114+O4114),N4114+O4114)</f>
        <v>0</v>
      </c>
      <c r="R4114" s="12">
        <f t="shared" si="582"/>
        <v>0</v>
      </c>
      <c r="S4114" s="1">
        <f>IF(AND(A4114&gt;=5,A4114&lt;=9),INDEX(Demand!$C$3:$C$26,C4114),INDEX(Demand!$B$3:$B$26,C4114))</f>
        <v>350</v>
      </c>
      <c r="T4114" s="7">
        <f t="shared" si="583"/>
        <v>0</v>
      </c>
      <c r="U4114" s="7">
        <f t="shared" si="584"/>
        <v>0</v>
      </c>
    </row>
    <row r="4115" spans="1:21" x14ac:dyDescent="0.2">
      <c r="A4115" s="1">
        <v>6</v>
      </c>
      <c r="B4115" s="1">
        <v>21</v>
      </c>
      <c r="C4115" s="1">
        <v>3</v>
      </c>
      <c r="D4115">
        <v>14.2</v>
      </c>
      <c r="E4115">
        <v>11.4</v>
      </c>
      <c r="F4115">
        <v>83</v>
      </c>
      <c r="G4115">
        <v>0</v>
      </c>
      <c r="H4115">
        <v>0</v>
      </c>
      <c r="I4115">
        <v>0</v>
      </c>
      <c r="J4115" s="4">
        <f t="shared" si="579"/>
        <v>37.408769922192391</v>
      </c>
      <c r="K4115" s="4">
        <f t="shared" si="580"/>
        <v>-7.4338254423866772</v>
      </c>
      <c r="L4115" s="5">
        <f t="shared" si="576"/>
        <v>0</v>
      </c>
      <c r="M4115" s="5">
        <f t="shared" si="577"/>
        <v>0</v>
      </c>
      <c r="N4115" s="6">
        <f t="shared" si="578"/>
        <v>0</v>
      </c>
      <c r="O4115" s="6">
        <f t="shared" si="581"/>
        <v>0</v>
      </c>
      <c r="P4115" s="6">
        <f>FORECAST(J4115,Inputs!$B$10:$B$18,Inputs!$A$10:$A$18)</f>
        <v>30.901933054835112</v>
      </c>
      <c r="Q4115" s="6">
        <f>IF(Inputs!$D$10="Yes",IF('Hourly Calcs'!P4115&gt;'Hourly Calcs'!K4115,'Hourly Calcs'!O4115,N4115+O4115),N4115+O4115)</f>
        <v>0</v>
      </c>
      <c r="R4115" s="12">
        <f t="shared" si="582"/>
        <v>0</v>
      </c>
      <c r="S4115" s="1">
        <f>IF(AND(A4115&gt;=5,A4115&lt;=9),INDEX(Demand!$C$3:$C$26,C4115),INDEX(Demand!$B$3:$B$26,C4115))</f>
        <v>350</v>
      </c>
      <c r="T4115" s="7">
        <f t="shared" si="583"/>
        <v>0</v>
      </c>
      <c r="U4115" s="7">
        <f t="shared" si="584"/>
        <v>0</v>
      </c>
    </row>
    <row r="4116" spans="1:21" x14ac:dyDescent="0.2">
      <c r="A4116" s="1">
        <v>6</v>
      </c>
      <c r="B4116" s="1">
        <v>21</v>
      </c>
      <c r="C4116" s="1">
        <v>4</v>
      </c>
      <c r="D4116">
        <v>13.4</v>
      </c>
      <c r="E4116">
        <v>11.5</v>
      </c>
      <c r="F4116">
        <v>88</v>
      </c>
      <c r="G4116">
        <v>0</v>
      </c>
      <c r="H4116">
        <v>0</v>
      </c>
      <c r="I4116">
        <v>0</v>
      </c>
      <c r="J4116" s="4">
        <f t="shared" si="579"/>
        <v>49.553915195071056</v>
      </c>
      <c r="K4116" s="4">
        <f t="shared" si="580"/>
        <v>-0.60017793270188236</v>
      </c>
      <c r="L4116" s="5">
        <f t="shared" si="576"/>
        <v>0</v>
      </c>
      <c r="M4116" s="5">
        <f t="shared" si="577"/>
        <v>0</v>
      </c>
      <c r="N4116" s="6">
        <f t="shared" si="578"/>
        <v>0</v>
      </c>
      <c r="O4116" s="6">
        <f t="shared" si="581"/>
        <v>0</v>
      </c>
      <c r="P4116" s="6">
        <f>FORECAST(J4116,Inputs!$B$10:$B$18,Inputs!$A$10:$A$18)</f>
        <v>31.014388103658064</v>
      </c>
      <c r="Q4116" s="6">
        <f>IF(Inputs!$D$10="Yes",IF('Hourly Calcs'!P4116&gt;'Hourly Calcs'!K4116,'Hourly Calcs'!O4116,N4116+O4116),N4116+O4116)</f>
        <v>0</v>
      </c>
      <c r="R4116" s="12">
        <f t="shared" si="582"/>
        <v>0</v>
      </c>
      <c r="S4116" s="1">
        <f>IF(AND(A4116&gt;=5,A4116&lt;=9),INDEX(Demand!$C$3:$C$26,C4116),INDEX(Demand!$B$3:$B$26,C4116))</f>
        <v>350</v>
      </c>
      <c r="T4116" s="7">
        <f t="shared" si="583"/>
        <v>0</v>
      </c>
      <c r="U4116" s="7">
        <f t="shared" si="584"/>
        <v>0</v>
      </c>
    </row>
    <row r="4117" spans="1:21" x14ac:dyDescent="0.2">
      <c r="A4117" s="1">
        <v>6</v>
      </c>
      <c r="B4117" s="1">
        <v>21</v>
      </c>
      <c r="C4117" s="1">
        <v>5</v>
      </c>
      <c r="D4117">
        <v>13.9</v>
      </c>
      <c r="E4117">
        <v>12</v>
      </c>
      <c r="F4117">
        <v>88</v>
      </c>
      <c r="G4117">
        <v>9</v>
      </c>
      <c r="H4117">
        <v>0</v>
      </c>
      <c r="I4117">
        <v>9</v>
      </c>
      <c r="J4117" s="4">
        <f t="shared" si="579"/>
        <v>60.912520714653652</v>
      </c>
      <c r="K4117" s="4">
        <f t="shared" si="580"/>
        <v>6.9664102830878818</v>
      </c>
      <c r="L4117" s="5">
        <f t="shared" si="576"/>
        <v>0</v>
      </c>
      <c r="M4117" s="5">
        <f t="shared" si="577"/>
        <v>27.033589716912118</v>
      </c>
      <c r="N4117" s="6">
        <f t="shared" si="578"/>
        <v>0</v>
      </c>
      <c r="O4117" s="6">
        <f t="shared" si="581"/>
        <v>8.2306690764976871</v>
      </c>
      <c r="P4117" s="6">
        <f>FORECAST(J4117,Inputs!$B$10:$B$18,Inputs!$A$10:$A$18)</f>
        <v>31.119560376987533</v>
      </c>
      <c r="Q4117" s="6">
        <f>IF(Inputs!$D$10="Yes",IF('Hourly Calcs'!P4117&gt;'Hourly Calcs'!K4117,'Hourly Calcs'!O4117,N4117+O4117),N4117+O4117)</f>
        <v>8.2306690764976871</v>
      </c>
      <c r="R4117" s="12">
        <f t="shared" si="582"/>
        <v>39.11213945151701</v>
      </c>
      <c r="S4117" s="1">
        <f>IF(AND(A4117&gt;=5,A4117&lt;=9),INDEX(Demand!$C$3:$C$26,C4117),INDEX(Demand!$B$3:$B$26,C4117))</f>
        <v>350</v>
      </c>
      <c r="T4117" s="7">
        <f t="shared" si="583"/>
        <v>39.11213945151701</v>
      </c>
      <c r="U4117" s="7">
        <f t="shared" si="584"/>
        <v>0</v>
      </c>
    </row>
    <row r="4118" spans="1:21" x14ac:dyDescent="0.2">
      <c r="A4118" s="1">
        <v>6</v>
      </c>
      <c r="B4118" s="1">
        <v>21</v>
      </c>
      <c r="C4118" s="1">
        <v>6</v>
      </c>
      <c r="D4118">
        <v>14.2</v>
      </c>
      <c r="E4118">
        <v>12.3</v>
      </c>
      <c r="F4118">
        <v>88</v>
      </c>
      <c r="G4118">
        <v>67</v>
      </c>
      <c r="H4118">
        <v>18</v>
      </c>
      <c r="I4118">
        <v>64</v>
      </c>
      <c r="J4118" s="4">
        <f t="shared" si="579"/>
        <v>71.79668963913042</v>
      </c>
      <c r="K4118" s="4">
        <f t="shared" si="580"/>
        <v>15.584023739127517</v>
      </c>
      <c r="L4118" s="5">
        <f t="shared" si="576"/>
        <v>0</v>
      </c>
      <c r="M4118" s="5">
        <f t="shared" si="577"/>
        <v>18.415976260872483</v>
      </c>
      <c r="N4118" s="6">
        <f t="shared" si="578"/>
        <v>3.4672221703424331</v>
      </c>
      <c r="O4118" s="6">
        <f t="shared" si="581"/>
        <v>58.529202321761332</v>
      </c>
      <c r="P4118" s="6">
        <f>FORECAST(J4118,Inputs!$B$10:$B$18,Inputs!$A$10:$A$18)</f>
        <v>31.220339718880837</v>
      </c>
      <c r="Q4118" s="6">
        <f>IF(Inputs!$D$10="Yes",IF('Hourly Calcs'!P4118&gt;'Hourly Calcs'!K4118,'Hourly Calcs'!O4118,N4118+O4118),N4118+O4118)</f>
        <v>58.529202321761332</v>
      </c>
      <c r="R4118" s="12">
        <f t="shared" si="582"/>
        <v>278.13076943300985</v>
      </c>
      <c r="S4118" s="1">
        <f>IF(AND(A4118&gt;=5,A4118&lt;=9),INDEX(Demand!$C$3:$C$26,C4118),INDEX(Demand!$B$3:$B$26,C4118))</f>
        <v>350</v>
      </c>
      <c r="T4118" s="7">
        <f t="shared" si="583"/>
        <v>278.13076943300985</v>
      </c>
      <c r="U4118" s="7">
        <f t="shared" si="584"/>
        <v>0</v>
      </c>
    </row>
    <row r="4119" spans="1:21" x14ac:dyDescent="0.2">
      <c r="A4119" s="1">
        <v>6</v>
      </c>
      <c r="B4119" s="1">
        <v>21</v>
      </c>
      <c r="C4119" s="1">
        <v>7</v>
      </c>
      <c r="D4119">
        <v>15.2</v>
      </c>
      <c r="E4119">
        <v>12.7</v>
      </c>
      <c r="F4119">
        <v>85</v>
      </c>
      <c r="G4119">
        <v>182</v>
      </c>
      <c r="H4119">
        <v>110</v>
      </c>
      <c r="I4119">
        <v>143</v>
      </c>
      <c r="J4119" s="4">
        <f t="shared" si="579"/>
        <v>82.66379586981833</v>
      </c>
      <c r="K4119" s="4">
        <f t="shared" si="580"/>
        <v>24.805321003902762</v>
      </c>
      <c r="L4119" s="5">
        <f t="shared" si="576"/>
        <v>82.33620413018167</v>
      </c>
      <c r="M4119" s="5">
        <f t="shared" si="577"/>
        <v>9.1946789960972382</v>
      </c>
      <c r="N4119" s="6">
        <f t="shared" si="578"/>
        <v>45.705558225500155</v>
      </c>
      <c r="O4119" s="6">
        <f t="shared" si="581"/>
        <v>130.77618643768548</v>
      </c>
      <c r="P4119" s="6">
        <f>FORECAST(J4119,Inputs!$B$10:$B$18,Inputs!$A$10:$A$18)</f>
        <v>31.320961072868688</v>
      </c>
      <c r="Q4119" s="6">
        <f>IF(Inputs!$D$10="Yes",IF('Hourly Calcs'!P4119&gt;'Hourly Calcs'!K4119,'Hourly Calcs'!O4119,N4119+O4119),N4119+O4119)</f>
        <v>130.77618643768548</v>
      </c>
      <c r="R4119" s="12">
        <f t="shared" si="582"/>
        <v>621.44843795188137</v>
      </c>
      <c r="S4119" s="1">
        <f>IF(AND(A4119&gt;=5,A4119&lt;=9),INDEX(Demand!$C$3:$C$26,C4119),INDEX(Demand!$B$3:$B$26,C4119))</f>
        <v>350</v>
      </c>
      <c r="T4119" s="7">
        <f t="shared" si="583"/>
        <v>350</v>
      </c>
      <c r="U4119" s="7">
        <f t="shared" si="584"/>
        <v>271.44843795188137</v>
      </c>
    </row>
    <row r="4120" spans="1:21" x14ac:dyDescent="0.2">
      <c r="A4120" s="1">
        <v>6</v>
      </c>
      <c r="B4120" s="1">
        <v>21</v>
      </c>
      <c r="C4120" s="1">
        <v>8</v>
      </c>
      <c r="D4120">
        <v>15.4</v>
      </c>
      <c r="E4120">
        <v>12.8</v>
      </c>
      <c r="F4120">
        <v>84</v>
      </c>
      <c r="G4120">
        <v>320</v>
      </c>
      <c r="H4120">
        <v>184</v>
      </c>
      <c r="I4120">
        <v>227</v>
      </c>
      <c r="J4120" s="4">
        <f t="shared" si="579"/>
        <v>94.151896339304415</v>
      </c>
      <c r="K4120" s="4">
        <f t="shared" si="580"/>
        <v>34.267428784066283</v>
      </c>
      <c r="L4120" s="5">
        <f t="shared" si="576"/>
        <v>70.848103660695585</v>
      </c>
      <c r="M4120" s="5">
        <f t="shared" si="577"/>
        <v>0.26742878406628279</v>
      </c>
      <c r="N4120" s="6">
        <f t="shared" si="578"/>
        <v>113.78682930046516</v>
      </c>
      <c r="O4120" s="6">
        <f t="shared" si="581"/>
        <v>207.59576448499723</v>
      </c>
      <c r="P4120" s="6">
        <f>FORECAST(J4120,Inputs!$B$10:$B$18,Inputs!$A$10:$A$18)</f>
        <v>31.427332373512076</v>
      </c>
      <c r="Q4120" s="6">
        <f>IF(Inputs!$D$10="Yes",IF('Hourly Calcs'!P4120&gt;'Hourly Calcs'!K4120,'Hourly Calcs'!O4120,N4120+O4120),N4120+O4120)</f>
        <v>321.3825937854624</v>
      </c>
      <c r="R4120" s="12">
        <f t="shared" si="582"/>
        <v>1527.2100856685172</v>
      </c>
      <c r="S4120" s="1">
        <f>IF(AND(A4120&gt;=5,A4120&lt;=9),INDEX(Demand!$C$3:$C$26,C4120),INDEX(Demand!$B$3:$B$26,C4120))</f>
        <v>350</v>
      </c>
      <c r="T4120" s="7">
        <f t="shared" si="583"/>
        <v>350</v>
      </c>
      <c r="U4120" s="7">
        <f t="shared" si="584"/>
        <v>1177.2100856685172</v>
      </c>
    </row>
    <row r="4121" spans="1:21" x14ac:dyDescent="0.2">
      <c r="A4121" s="1">
        <v>6</v>
      </c>
      <c r="B4121" s="1">
        <v>21</v>
      </c>
      <c r="C4121" s="1">
        <v>9</v>
      </c>
      <c r="D4121">
        <v>16.8</v>
      </c>
      <c r="E4121">
        <v>13.3</v>
      </c>
      <c r="F4121">
        <v>80</v>
      </c>
      <c r="G4121">
        <v>552</v>
      </c>
      <c r="H4121">
        <v>498</v>
      </c>
      <c r="I4121">
        <v>231</v>
      </c>
      <c r="J4121" s="4">
        <f t="shared" si="579"/>
        <v>107.2099674658722</v>
      </c>
      <c r="K4121" s="4">
        <f t="shared" si="580"/>
        <v>43.574843860697179</v>
      </c>
      <c r="L4121" s="5">
        <f t="shared" si="576"/>
        <v>57.790032534127803</v>
      </c>
      <c r="M4121" s="5">
        <f t="shared" si="577"/>
        <v>9.5748438606971789</v>
      </c>
      <c r="N4121" s="6">
        <f t="shared" si="578"/>
        <v>392.12315208569208</v>
      </c>
      <c r="O4121" s="6">
        <f t="shared" si="581"/>
        <v>211.25383963010731</v>
      </c>
      <c r="P4121" s="6">
        <f>FORECAST(J4121,Inputs!$B$10:$B$18,Inputs!$A$10:$A$18)</f>
        <v>31.548240439498816</v>
      </c>
      <c r="Q4121" s="6">
        <f>IF(Inputs!$D$10="Yes",IF('Hourly Calcs'!P4121&gt;'Hourly Calcs'!K4121,'Hourly Calcs'!O4121,N4121+O4121),N4121+O4121)</f>
        <v>603.37699171579936</v>
      </c>
      <c r="R4121" s="12">
        <f t="shared" si="582"/>
        <v>2867.2474646334786</v>
      </c>
      <c r="S4121" s="1">
        <f>IF(AND(A4121&gt;=5,A4121&lt;=9),INDEX(Demand!$C$3:$C$26,C4121),INDEX(Demand!$B$3:$B$26,C4121))</f>
        <v>350</v>
      </c>
      <c r="T4121" s="7">
        <f t="shared" si="583"/>
        <v>350</v>
      </c>
      <c r="U4121" s="7">
        <f t="shared" si="584"/>
        <v>2517.2474646334786</v>
      </c>
    </row>
    <row r="4122" spans="1:21" x14ac:dyDescent="0.2">
      <c r="A4122" s="1">
        <v>6</v>
      </c>
      <c r="B4122" s="1">
        <v>21</v>
      </c>
      <c r="C4122" s="1">
        <v>10</v>
      </c>
      <c r="D4122">
        <v>16.5</v>
      </c>
      <c r="E4122">
        <v>13.1</v>
      </c>
      <c r="F4122">
        <v>80</v>
      </c>
      <c r="G4122">
        <v>572</v>
      </c>
      <c r="H4122">
        <v>290</v>
      </c>
      <c r="I4122">
        <v>352</v>
      </c>
      <c r="J4122" s="4">
        <f t="shared" si="579"/>
        <v>123.32776400949629</v>
      </c>
      <c r="K4122" s="4">
        <f t="shared" si="580"/>
        <v>52.150570053537685</v>
      </c>
      <c r="L4122" s="5">
        <f t="shared" si="576"/>
        <v>41.672235990503708</v>
      </c>
      <c r="M4122" s="5">
        <f t="shared" si="577"/>
        <v>18.150570053537685</v>
      </c>
      <c r="N4122" s="6">
        <f t="shared" si="578"/>
        <v>264.16750270598158</v>
      </c>
      <c r="O4122" s="6">
        <f t="shared" si="581"/>
        <v>321.9106127696873</v>
      </c>
      <c r="P4122" s="6">
        <f>FORECAST(J4122,Inputs!$B$10:$B$18,Inputs!$A$10:$A$18)</f>
        <v>31.697479296384223</v>
      </c>
      <c r="Q4122" s="6">
        <f>IF(Inputs!$D$10="Yes",IF('Hourly Calcs'!P4122&gt;'Hourly Calcs'!K4122,'Hourly Calcs'!O4122,N4122+O4122),N4122+O4122)</f>
        <v>586.07811547566894</v>
      </c>
      <c r="R4122" s="12">
        <f t="shared" si="582"/>
        <v>2785.0432047403788</v>
      </c>
      <c r="S4122" s="1">
        <f>IF(AND(A4122&gt;=5,A4122&lt;=9),INDEX(Demand!$C$3:$C$26,C4122),INDEX(Demand!$B$3:$B$26,C4122))</f>
        <v>600</v>
      </c>
      <c r="T4122" s="7">
        <f t="shared" si="583"/>
        <v>600</v>
      </c>
      <c r="U4122" s="7">
        <f t="shared" si="584"/>
        <v>2185.0432047403788</v>
      </c>
    </row>
    <row r="4123" spans="1:21" x14ac:dyDescent="0.2">
      <c r="A4123" s="1">
        <v>6</v>
      </c>
      <c r="B4123" s="1">
        <v>21</v>
      </c>
      <c r="C4123" s="1">
        <v>11</v>
      </c>
      <c r="D4123">
        <v>16.399999999999999</v>
      </c>
      <c r="E4123">
        <v>13</v>
      </c>
      <c r="F4123">
        <v>80</v>
      </c>
      <c r="G4123">
        <v>500</v>
      </c>
      <c r="H4123">
        <v>133</v>
      </c>
      <c r="I4123">
        <v>388</v>
      </c>
      <c r="J4123" s="4">
        <f t="shared" si="579"/>
        <v>144.59352259401905</v>
      </c>
      <c r="K4123" s="4">
        <f t="shared" si="580"/>
        <v>59.000904787079151</v>
      </c>
      <c r="L4123" s="5">
        <f t="shared" si="576"/>
        <v>20.406477405980951</v>
      </c>
      <c r="M4123" s="5">
        <f t="shared" si="577"/>
        <v>25.000904787079151</v>
      </c>
      <c r="N4123" s="6">
        <f t="shared" si="578"/>
        <v>130.41377397666997</v>
      </c>
      <c r="O4123" s="6">
        <f t="shared" si="581"/>
        <v>354.83328907567807</v>
      </c>
      <c r="P4123" s="6">
        <f>FORECAST(J4123,Inputs!$B$10:$B$18,Inputs!$A$10:$A$18)</f>
        <v>31.894384468463137</v>
      </c>
      <c r="Q4123" s="6">
        <f>IF(Inputs!$D$10="Yes",IF('Hourly Calcs'!P4123&gt;'Hourly Calcs'!K4123,'Hourly Calcs'!O4123,N4123+O4123),N4123+O4123)</f>
        <v>485.24706305234804</v>
      </c>
      <c r="R4123" s="12">
        <f t="shared" si="582"/>
        <v>2305.8940436247576</v>
      </c>
      <c r="S4123" s="1">
        <f>IF(AND(A4123&gt;=5,A4123&lt;=9),INDEX(Demand!$C$3:$C$26,C4123),INDEX(Demand!$B$3:$B$26,C4123))</f>
        <v>600</v>
      </c>
      <c r="T4123" s="7">
        <f t="shared" si="583"/>
        <v>600</v>
      </c>
      <c r="U4123" s="7">
        <f t="shared" si="584"/>
        <v>1705.8940436247576</v>
      </c>
    </row>
    <row r="4124" spans="1:21" x14ac:dyDescent="0.2">
      <c r="A4124" s="1">
        <v>6</v>
      </c>
      <c r="B4124" s="1">
        <v>21</v>
      </c>
      <c r="C4124" s="1">
        <v>12</v>
      </c>
      <c r="D4124">
        <v>17.2</v>
      </c>
      <c r="E4124">
        <v>13.1</v>
      </c>
      <c r="F4124">
        <v>77</v>
      </c>
      <c r="G4124">
        <v>876</v>
      </c>
      <c r="H4124">
        <v>642</v>
      </c>
      <c r="I4124">
        <v>304</v>
      </c>
      <c r="J4124" s="4">
        <f t="shared" si="579"/>
        <v>172.05016086670719</v>
      </c>
      <c r="K4124" s="4">
        <f t="shared" si="580"/>
        <v>62.540762285287933</v>
      </c>
      <c r="L4124" s="5">
        <f t="shared" si="576"/>
        <v>7.0501608667071878</v>
      </c>
      <c r="M4124" s="5">
        <f t="shared" si="577"/>
        <v>28.540762285287933</v>
      </c>
      <c r="N4124" s="6">
        <f t="shared" si="578"/>
        <v>636.56961502359445</v>
      </c>
      <c r="O4124" s="6">
        <f t="shared" si="581"/>
        <v>278.01371102836634</v>
      </c>
      <c r="P4124" s="6">
        <f>FORECAST(J4124,Inputs!$B$10:$B$18,Inputs!$A$10:$A$18)</f>
        <v>32.14861260061766</v>
      </c>
      <c r="Q4124" s="6">
        <f>IF(Inputs!$D$10="Yes",IF('Hourly Calcs'!P4124&gt;'Hourly Calcs'!K4124,'Hourly Calcs'!O4124,N4124+O4124),N4124+O4124)</f>
        <v>914.58332605196074</v>
      </c>
      <c r="R4124" s="12">
        <f t="shared" si="582"/>
        <v>4346.0999653989174</v>
      </c>
      <c r="S4124" s="1">
        <f>IF(AND(A4124&gt;=5,A4124&lt;=9),INDEX(Demand!$C$3:$C$26,C4124),INDEX(Demand!$B$3:$B$26,C4124))</f>
        <v>600</v>
      </c>
      <c r="T4124" s="7">
        <f t="shared" si="583"/>
        <v>600</v>
      </c>
      <c r="U4124" s="7">
        <f t="shared" si="584"/>
        <v>3746.0999653989174</v>
      </c>
    </row>
    <row r="4125" spans="1:21" x14ac:dyDescent="0.2">
      <c r="A4125" s="1">
        <v>6</v>
      </c>
      <c r="B4125" s="1">
        <v>21</v>
      </c>
      <c r="C4125" s="1">
        <v>13</v>
      </c>
      <c r="D4125">
        <v>17.5</v>
      </c>
      <c r="E4125">
        <v>13.1</v>
      </c>
      <c r="F4125">
        <v>75</v>
      </c>
      <c r="G4125">
        <v>811</v>
      </c>
      <c r="H4125">
        <v>526</v>
      </c>
      <c r="I4125">
        <v>338</v>
      </c>
      <c r="J4125" s="4">
        <f t="shared" si="579"/>
        <v>201.4737301783091</v>
      </c>
      <c r="K4125" s="4">
        <f t="shared" si="580"/>
        <v>61.409063182548721</v>
      </c>
      <c r="L4125" s="5">
        <f t="shared" si="576"/>
        <v>36.473730178309097</v>
      </c>
      <c r="M4125" s="5">
        <f t="shared" si="577"/>
        <v>27.409063182548721</v>
      </c>
      <c r="N4125" s="6">
        <f t="shared" si="578"/>
        <v>496.08714218603274</v>
      </c>
      <c r="O4125" s="6">
        <f t="shared" si="581"/>
        <v>309.10734976180203</v>
      </c>
      <c r="P4125" s="6">
        <f>FORECAST(J4125,Inputs!$B$10:$B$18,Inputs!$A$10:$A$18)</f>
        <v>32.421053057206564</v>
      </c>
      <c r="Q4125" s="6">
        <f>IF(Inputs!$D$10="Yes",IF('Hourly Calcs'!P4125&gt;'Hourly Calcs'!K4125,'Hourly Calcs'!O4125,N4125+O4125),N4125+O4125)</f>
        <v>805.19449194783476</v>
      </c>
      <c r="R4125" s="12">
        <f t="shared" si="582"/>
        <v>3826.2842257361108</v>
      </c>
      <c r="S4125" s="1">
        <f>IF(AND(A4125&gt;=5,A4125&lt;=9),INDEX(Demand!$C$3:$C$26,C4125),INDEX(Demand!$B$3:$B$26,C4125))</f>
        <v>600</v>
      </c>
      <c r="T4125" s="7">
        <f t="shared" si="583"/>
        <v>600</v>
      </c>
      <c r="U4125" s="7">
        <f t="shared" si="584"/>
        <v>3226.2842257361108</v>
      </c>
    </row>
    <row r="4126" spans="1:21" x14ac:dyDescent="0.2">
      <c r="A4126" s="1">
        <v>6</v>
      </c>
      <c r="B4126" s="1">
        <v>21</v>
      </c>
      <c r="C4126" s="1">
        <v>14</v>
      </c>
      <c r="D4126">
        <v>18.399999999999999</v>
      </c>
      <c r="E4126">
        <v>13.7</v>
      </c>
      <c r="F4126">
        <v>74</v>
      </c>
      <c r="G4126">
        <v>677</v>
      </c>
      <c r="H4126">
        <v>321</v>
      </c>
      <c r="I4126">
        <v>400</v>
      </c>
      <c r="J4126" s="4">
        <f t="shared" si="579"/>
        <v>226.14159882295155</v>
      </c>
      <c r="K4126" s="4">
        <f t="shared" si="580"/>
        <v>56.095363309467338</v>
      </c>
      <c r="L4126" s="5">
        <f t="shared" si="576"/>
        <v>61.141598822951551</v>
      </c>
      <c r="M4126" s="5">
        <f t="shared" si="577"/>
        <v>22.095363309467338</v>
      </c>
      <c r="N4126" s="6">
        <f t="shared" si="578"/>
        <v>269.19809203023158</v>
      </c>
      <c r="O4126" s="6">
        <f t="shared" si="581"/>
        <v>365.80751451100832</v>
      </c>
      <c r="P4126" s="6">
        <f>FORECAST(J4126,Inputs!$B$10:$B$18,Inputs!$A$10:$A$18)</f>
        <v>32.649459248360657</v>
      </c>
      <c r="Q4126" s="6">
        <f>IF(Inputs!$D$10="Yes",IF('Hourly Calcs'!P4126&gt;'Hourly Calcs'!K4126,'Hourly Calcs'!O4126,N4126+O4126),N4126+O4126)</f>
        <v>635.0056065412399</v>
      </c>
      <c r="R4126" s="12">
        <f t="shared" si="582"/>
        <v>3017.5466422839718</v>
      </c>
      <c r="S4126" s="1">
        <f>IF(AND(A4126&gt;=5,A4126&lt;=9),INDEX(Demand!$C$3:$C$26,C4126),INDEX(Demand!$B$3:$B$26,C4126))</f>
        <v>600</v>
      </c>
      <c r="T4126" s="7">
        <f t="shared" si="583"/>
        <v>600</v>
      </c>
      <c r="U4126" s="7">
        <f t="shared" si="584"/>
        <v>2417.5466422839718</v>
      </c>
    </row>
    <row r="4127" spans="1:21" x14ac:dyDescent="0.2">
      <c r="A4127" s="1">
        <v>6</v>
      </c>
      <c r="B4127" s="1">
        <v>21</v>
      </c>
      <c r="C4127" s="1">
        <v>15</v>
      </c>
      <c r="D4127">
        <v>19.100000000000001</v>
      </c>
      <c r="E4127">
        <v>13.7</v>
      </c>
      <c r="F4127">
        <v>71</v>
      </c>
      <c r="G4127">
        <v>604</v>
      </c>
      <c r="H4127">
        <v>271</v>
      </c>
      <c r="I4127">
        <v>389</v>
      </c>
      <c r="J4127" s="4">
        <f t="shared" si="579"/>
        <v>244.72399714404293</v>
      </c>
      <c r="K4127" s="4">
        <f t="shared" si="580"/>
        <v>48.274849112578536</v>
      </c>
      <c r="L4127" s="5">
        <f t="shared" si="576"/>
        <v>79.723997144042926</v>
      </c>
      <c r="M4127" s="5">
        <f t="shared" si="577"/>
        <v>14.274849112578536</v>
      </c>
      <c r="N4127" s="6">
        <f t="shared" si="578"/>
        <v>185.67330818500238</v>
      </c>
      <c r="O4127" s="6">
        <f t="shared" si="581"/>
        <v>355.74780786195561</v>
      </c>
      <c r="P4127" s="6">
        <f>FORECAST(J4127,Inputs!$B$10:$B$18,Inputs!$A$10:$A$18)</f>
        <v>32.821518492074468</v>
      </c>
      <c r="Q4127" s="6">
        <f>IF(Inputs!$D$10="Yes",IF('Hourly Calcs'!P4127&gt;'Hourly Calcs'!K4127,'Hourly Calcs'!O4127,N4127+O4127),N4127+O4127)</f>
        <v>541.42111604695799</v>
      </c>
      <c r="R4127" s="12">
        <f t="shared" si="582"/>
        <v>2572.8331434551442</v>
      </c>
      <c r="S4127" s="1">
        <f>IF(AND(A4127&gt;=5,A4127&lt;=9),INDEX(Demand!$C$3:$C$26,C4127),INDEX(Demand!$B$3:$B$26,C4127))</f>
        <v>600</v>
      </c>
      <c r="T4127" s="7">
        <f t="shared" si="583"/>
        <v>600</v>
      </c>
      <c r="U4127" s="7">
        <f t="shared" si="584"/>
        <v>1972.8331434551442</v>
      </c>
    </row>
    <row r="4128" spans="1:21" x14ac:dyDescent="0.2">
      <c r="A4128" s="1">
        <v>6</v>
      </c>
      <c r="B4128" s="1">
        <v>21</v>
      </c>
      <c r="C4128" s="1">
        <v>16</v>
      </c>
      <c r="D4128">
        <v>17.7</v>
      </c>
      <c r="E4128">
        <v>12.9</v>
      </c>
      <c r="F4128">
        <v>73</v>
      </c>
      <c r="G4128">
        <v>498</v>
      </c>
      <c r="H4128">
        <v>292</v>
      </c>
      <c r="I4128">
        <v>298</v>
      </c>
      <c r="J4128" s="4">
        <f t="shared" si="579"/>
        <v>259.1789981422138</v>
      </c>
      <c r="K4128" s="4">
        <f t="shared" si="580"/>
        <v>39.264767236302639</v>
      </c>
      <c r="L4128" s="5">
        <f t="shared" si="576"/>
        <v>0</v>
      </c>
      <c r="M4128" s="5">
        <f t="shared" si="577"/>
        <v>5.2647672363026388</v>
      </c>
      <c r="N4128" s="6">
        <f t="shared" si="578"/>
        <v>144.00044180265613</v>
      </c>
      <c r="O4128" s="6">
        <f t="shared" si="581"/>
        <v>272.52659831070122</v>
      </c>
      <c r="P4128" s="6">
        <f>FORECAST(J4128,Inputs!$B$10:$B$18,Inputs!$A$10:$A$18)</f>
        <v>32.955361093909389</v>
      </c>
      <c r="Q4128" s="6">
        <f>IF(Inputs!$D$10="Yes",IF('Hourly Calcs'!P4128&gt;'Hourly Calcs'!K4128,'Hourly Calcs'!O4128,N4128+O4128),N4128+O4128)</f>
        <v>416.52704011335732</v>
      </c>
      <c r="R4128" s="12">
        <f t="shared" si="582"/>
        <v>1979.3364946186739</v>
      </c>
      <c r="S4128" s="1">
        <f>IF(AND(A4128&gt;=5,A4128&lt;=9),INDEX(Demand!$C$3:$C$26,C4128),INDEX(Demand!$B$3:$B$26,C4128))</f>
        <v>900</v>
      </c>
      <c r="T4128" s="7">
        <f t="shared" si="583"/>
        <v>900</v>
      </c>
      <c r="U4128" s="7">
        <f t="shared" si="584"/>
        <v>1079.3364946186739</v>
      </c>
    </row>
    <row r="4129" spans="1:21" x14ac:dyDescent="0.2">
      <c r="A4129" s="1">
        <v>6</v>
      </c>
      <c r="B4129" s="1">
        <v>21</v>
      </c>
      <c r="C4129" s="1">
        <v>17</v>
      </c>
      <c r="D4129">
        <v>18</v>
      </c>
      <c r="E4129">
        <v>13.2</v>
      </c>
      <c r="F4129">
        <v>74</v>
      </c>
      <c r="G4129">
        <v>418</v>
      </c>
      <c r="H4129">
        <v>390</v>
      </c>
      <c r="I4129">
        <v>202</v>
      </c>
      <c r="J4129" s="4">
        <f t="shared" si="579"/>
        <v>271.35535373530558</v>
      </c>
      <c r="K4129" s="4">
        <f t="shared" si="580"/>
        <v>29.828132931186644</v>
      </c>
      <c r="L4129" s="5">
        <f t="shared" si="576"/>
        <v>0</v>
      </c>
      <c r="M4129" s="5">
        <f t="shared" si="577"/>
        <v>4.1718670688133557</v>
      </c>
      <c r="N4129" s="6">
        <f t="shared" si="578"/>
        <v>107.54592594732387</v>
      </c>
      <c r="O4129" s="6">
        <f t="shared" si="581"/>
        <v>184.73279482805921</v>
      </c>
      <c r="P4129" s="6">
        <f>FORECAST(J4129,Inputs!$B$10:$B$18,Inputs!$A$10:$A$18)</f>
        <v>33.068105127178754</v>
      </c>
      <c r="Q4129" s="6">
        <f>IF(Inputs!$D$10="Yes",IF('Hourly Calcs'!P4129&gt;'Hourly Calcs'!K4129,'Hourly Calcs'!O4129,N4129+O4129),N4129+O4129)</f>
        <v>184.73279482805921</v>
      </c>
      <c r="R4129" s="12">
        <f t="shared" si="582"/>
        <v>877.85024102293733</v>
      </c>
      <c r="S4129" s="1">
        <f>IF(AND(A4129&gt;=5,A4129&lt;=9),INDEX(Demand!$C$3:$C$26,C4129),INDEX(Demand!$B$3:$B$26,C4129))</f>
        <v>900</v>
      </c>
      <c r="T4129" s="7">
        <f t="shared" si="583"/>
        <v>877.85024102293733</v>
      </c>
      <c r="U4129" s="7">
        <f t="shared" si="584"/>
        <v>0</v>
      </c>
    </row>
    <row r="4130" spans="1:21" x14ac:dyDescent="0.2">
      <c r="A4130" s="1">
        <v>6</v>
      </c>
      <c r="B4130" s="1">
        <v>21</v>
      </c>
      <c r="C4130" s="1">
        <v>18</v>
      </c>
      <c r="D4130">
        <v>16.600000000000001</v>
      </c>
      <c r="E4130">
        <v>12.8</v>
      </c>
      <c r="F4130">
        <v>78</v>
      </c>
      <c r="G4130">
        <v>259</v>
      </c>
      <c r="H4130">
        <v>218</v>
      </c>
      <c r="I4130">
        <v>171</v>
      </c>
      <c r="J4130" s="4">
        <f t="shared" si="579"/>
        <v>282.4576753236185</v>
      </c>
      <c r="K4130" s="4">
        <f t="shared" si="580"/>
        <v>20.434389985676049</v>
      </c>
      <c r="L4130" s="5">
        <f t="shared" si="576"/>
        <v>0</v>
      </c>
      <c r="M4130" s="5">
        <f t="shared" si="577"/>
        <v>13.565610014323951</v>
      </c>
      <c r="N4130" s="6">
        <f t="shared" si="578"/>
        <v>10.427114344784817</v>
      </c>
      <c r="O4130" s="6">
        <f t="shared" si="581"/>
        <v>156.38271245345607</v>
      </c>
      <c r="P4130" s="6">
        <f>FORECAST(J4130,Inputs!$B$10:$B$18,Inputs!$A$10:$A$18)</f>
        <v>33.170904401144611</v>
      </c>
      <c r="Q4130" s="6">
        <f>IF(Inputs!$D$10="Yes",IF('Hourly Calcs'!P4130&gt;'Hourly Calcs'!K4130,'Hourly Calcs'!O4130,N4130+O4130),N4130+O4130)</f>
        <v>156.38271245345607</v>
      </c>
      <c r="R4130" s="12">
        <f t="shared" si="582"/>
        <v>743.13064957882318</v>
      </c>
      <c r="S4130" s="1">
        <f>IF(AND(A4130&gt;=5,A4130&lt;=9),INDEX(Demand!$C$3:$C$26,C4130),INDEX(Demand!$B$3:$B$26,C4130))</f>
        <v>900</v>
      </c>
      <c r="T4130" s="7">
        <f t="shared" si="583"/>
        <v>743.13064957882318</v>
      </c>
      <c r="U4130" s="7">
        <f t="shared" si="584"/>
        <v>0</v>
      </c>
    </row>
    <row r="4131" spans="1:21" x14ac:dyDescent="0.2">
      <c r="A4131" s="1">
        <v>6</v>
      </c>
      <c r="B4131" s="1">
        <v>21</v>
      </c>
      <c r="C4131" s="1">
        <v>19</v>
      </c>
      <c r="D4131">
        <v>16.100000000000001</v>
      </c>
      <c r="E4131">
        <v>12.3</v>
      </c>
      <c r="F4131">
        <v>78</v>
      </c>
      <c r="G4131">
        <v>101</v>
      </c>
      <c r="H4131">
        <v>37</v>
      </c>
      <c r="I4131">
        <v>92</v>
      </c>
      <c r="J4131" s="4">
        <f t="shared" si="579"/>
        <v>293.26611632224217</v>
      </c>
      <c r="K4131" s="4">
        <f t="shared" si="580"/>
        <v>11.446850760690793</v>
      </c>
      <c r="L4131" s="5">
        <f t="shared" ref="L4131:L4194" si="585">IF(ABS($B$5-J4131)&gt;90,0,ABS($B$5-J4131))</f>
        <v>0</v>
      </c>
      <c r="M4131" s="5">
        <f t="shared" ref="M4131:M4194" si="586">IF(K4131&gt;0,ABS($B$4-K4131),0)</f>
        <v>22.553149239309207</v>
      </c>
      <c r="N4131" s="6">
        <f t="shared" si="578"/>
        <v>0</v>
      </c>
      <c r="O4131" s="6">
        <f t="shared" si="581"/>
        <v>84.135728337531916</v>
      </c>
      <c r="P4131" s="6">
        <f>FORECAST(J4131,Inputs!$B$10:$B$18,Inputs!$A$10:$A$18)</f>
        <v>33.270982558539274</v>
      </c>
      <c r="Q4131" s="6">
        <f>IF(Inputs!$D$10="Yes",IF('Hourly Calcs'!P4131&gt;'Hourly Calcs'!K4131,'Hourly Calcs'!O4131,N4131+O4131),N4131+O4131)</f>
        <v>84.135728337531916</v>
      </c>
      <c r="R4131" s="12">
        <f t="shared" si="582"/>
        <v>399.81298105995165</v>
      </c>
      <c r="S4131" s="1">
        <f>IF(AND(A4131&gt;=5,A4131&lt;=9),INDEX(Demand!$C$3:$C$26,C4131),INDEX(Demand!$B$3:$B$26,C4131))</f>
        <v>900</v>
      </c>
      <c r="T4131" s="7">
        <f t="shared" si="583"/>
        <v>399.81298105995165</v>
      </c>
      <c r="U4131" s="7">
        <f t="shared" si="584"/>
        <v>0</v>
      </c>
    </row>
    <row r="4132" spans="1:21" x14ac:dyDescent="0.2">
      <c r="A4132" s="1">
        <v>6</v>
      </c>
      <c r="B4132" s="1">
        <v>21</v>
      </c>
      <c r="C4132" s="1">
        <v>20</v>
      </c>
      <c r="D4132">
        <v>15.2</v>
      </c>
      <c r="E4132">
        <v>12.3</v>
      </c>
      <c r="F4132">
        <v>83</v>
      </c>
      <c r="G4132">
        <v>20</v>
      </c>
      <c r="H4132">
        <v>0</v>
      </c>
      <c r="I4132">
        <v>20</v>
      </c>
      <c r="J4132" s="4">
        <f t="shared" si="579"/>
        <v>304.32426222054369</v>
      </c>
      <c r="K4132" s="4">
        <f t="shared" si="580"/>
        <v>3.285137833421615</v>
      </c>
      <c r="L4132" s="5">
        <f t="shared" si="585"/>
        <v>0</v>
      </c>
      <c r="M4132" s="5">
        <f t="shared" si="586"/>
        <v>30.714862166578385</v>
      </c>
      <c r="N4132" s="6">
        <f t="shared" si="578"/>
        <v>0</v>
      </c>
      <c r="O4132" s="6">
        <f t="shared" si="581"/>
        <v>18.290375725550415</v>
      </c>
      <c r="P4132" s="6">
        <f>FORECAST(J4132,Inputs!$B$10:$B$18,Inputs!$A$10:$A$18)</f>
        <v>33.373372798338366</v>
      </c>
      <c r="Q4132" s="6">
        <f>IF(Inputs!$D$10="Yes",IF('Hourly Calcs'!P4132&gt;'Hourly Calcs'!K4132,'Hourly Calcs'!O4132,N4132+O4132),N4132+O4132)</f>
        <v>18.290375725550415</v>
      </c>
      <c r="R4132" s="12">
        <f t="shared" si="582"/>
        <v>86.915865447815577</v>
      </c>
      <c r="S4132" s="1">
        <f>IF(AND(A4132&gt;=5,A4132&lt;=9),INDEX(Demand!$C$3:$C$26,C4132),INDEX(Demand!$B$3:$B$26,C4132))</f>
        <v>800</v>
      </c>
      <c r="T4132" s="7">
        <f t="shared" si="583"/>
        <v>86.915865447815577</v>
      </c>
      <c r="U4132" s="7">
        <f t="shared" si="584"/>
        <v>0</v>
      </c>
    </row>
    <row r="4133" spans="1:21" x14ac:dyDescent="0.2">
      <c r="A4133" s="1">
        <v>6</v>
      </c>
      <c r="B4133" s="1">
        <v>21</v>
      </c>
      <c r="C4133" s="1">
        <v>21</v>
      </c>
      <c r="D4133">
        <v>13.8</v>
      </c>
      <c r="E4133">
        <v>12.3</v>
      </c>
      <c r="F4133">
        <v>91</v>
      </c>
      <c r="G4133">
        <v>1</v>
      </c>
      <c r="H4133">
        <v>0</v>
      </c>
      <c r="I4133">
        <v>1</v>
      </c>
      <c r="J4133" s="4">
        <f t="shared" si="579"/>
        <v>316.0219819096564</v>
      </c>
      <c r="K4133" s="4">
        <f t="shared" si="580"/>
        <v>-4.1104264170861313</v>
      </c>
      <c r="L4133" s="5">
        <f t="shared" si="585"/>
        <v>0</v>
      </c>
      <c r="M4133" s="5">
        <f t="shared" si="586"/>
        <v>0</v>
      </c>
      <c r="N4133" s="6">
        <f t="shared" si="578"/>
        <v>0</v>
      </c>
      <c r="O4133" s="6">
        <f t="shared" si="581"/>
        <v>0.91451878627752081</v>
      </c>
      <c r="P4133" s="6">
        <f>FORECAST(J4133,Inputs!$B$10:$B$18,Inputs!$A$10:$A$18)</f>
        <v>33.481685017682004</v>
      </c>
      <c r="Q4133" s="6">
        <f>IF(Inputs!$D$10="Yes",IF('Hourly Calcs'!P4133&gt;'Hourly Calcs'!K4133,'Hourly Calcs'!O4133,N4133+O4133),N4133+O4133)</f>
        <v>0.91451878627752081</v>
      </c>
      <c r="R4133" s="12">
        <f t="shared" si="582"/>
        <v>4.3457932723907788</v>
      </c>
      <c r="S4133" s="1">
        <f>IF(AND(A4133&gt;=5,A4133&lt;=9),INDEX(Demand!$C$3:$C$26,C4133),INDEX(Demand!$B$3:$B$26,C4133))</f>
        <v>700</v>
      </c>
      <c r="T4133" s="7">
        <f t="shared" si="583"/>
        <v>4.3457932723907788</v>
      </c>
      <c r="U4133" s="7">
        <f t="shared" si="584"/>
        <v>0</v>
      </c>
    </row>
    <row r="4134" spans="1:21" x14ac:dyDescent="0.2">
      <c r="A4134" s="1">
        <v>6</v>
      </c>
      <c r="B4134" s="1">
        <v>21</v>
      </c>
      <c r="C4134" s="1">
        <v>22</v>
      </c>
      <c r="D4134">
        <v>13.1</v>
      </c>
      <c r="E4134">
        <v>12.2</v>
      </c>
      <c r="F4134">
        <v>94</v>
      </c>
      <c r="G4134">
        <v>0</v>
      </c>
      <c r="H4134">
        <v>0</v>
      </c>
      <c r="I4134">
        <v>0</v>
      </c>
      <c r="J4134" s="4">
        <f t="shared" si="579"/>
        <v>328.59427385996946</v>
      </c>
      <c r="K4134" s="4">
        <f t="shared" si="580"/>
        <v>-9.9594793305223561</v>
      </c>
      <c r="L4134" s="5">
        <f t="shared" si="585"/>
        <v>0</v>
      </c>
      <c r="M4134" s="5">
        <f t="shared" si="586"/>
        <v>0</v>
      </c>
      <c r="N4134" s="6">
        <f t="shared" si="578"/>
        <v>0</v>
      </c>
      <c r="O4134" s="6">
        <f t="shared" si="581"/>
        <v>0</v>
      </c>
      <c r="P4134" s="6">
        <f>FORECAST(J4134,Inputs!$B$10:$B$18,Inputs!$A$10:$A$18)</f>
        <v>33.59809512833305</v>
      </c>
      <c r="Q4134" s="6">
        <f>IF(Inputs!$D$10="Yes",IF('Hourly Calcs'!P4134&gt;'Hourly Calcs'!K4134,'Hourly Calcs'!O4134,N4134+O4134),N4134+O4134)</f>
        <v>0</v>
      </c>
      <c r="R4134" s="12">
        <f t="shared" si="582"/>
        <v>0</v>
      </c>
      <c r="S4134" s="1">
        <f>IF(AND(A4134&gt;=5,A4134&lt;=9),INDEX(Demand!$C$3:$C$26,C4134),INDEX(Demand!$B$3:$B$26,C4134))</f>
        <v>600</v>
      </c>
      <c r="T4134" s="7">
        <f t="shared" si="583"/>
        <v>0</v>
      </c>
      <c r="U4134" s="7">
        <f t="shared" si="584"/>
        <v>0</v>
      </c>
    </row>
    <row r="4135" spans="1:21" x14ac:dyDescent="0.2">
      <c r="A4135" s="1">
        <v>6</v>
      </c>
      <c r="B4135" s="1">
        <v>21</v>
      </c>
      <c r="C4135" s="1">
        <v>23</v>
      </c>
      <c r="D4135">
        <v>12.9</v>
      </c>
      <c r="E4135">
        <v>12.1</v>
      </c>
      <c r="F4135">
        <v>95</v>
      </c>
      <c r="G4135">
        <v>0</v>
      </c>
      <c r="H4135">
        <v>0</v>
      </c>
      <c r="I4135">
        <v>0</v>
      </c>
      <c r="J4135" s="4">
        <f t="shared" si="579"/>
        <v>342.06231878713351</v>
      </c>
      <c r="K4135" s="4">
        <f t="shared" si="580"/>
        <v>-13.933060992535317</v>
      </c>
      <c r="L4135" s="5">
        <f t="shared" si="585"/>
        <v>0</v>
      </c>
      <c r="M4135" s="5">
        <f t="shared" si="586"/>
        <v>0</v>
      </c>
      <c r="N4135" s="6">
        <f t="shared" si="578"/>
        <v>0</v>
      </c>
      <c r="O4135" s="6">
        <f t="shared" si="581"/>
        <v>0</v>
      </c>
      <c r="P4135" s="6">
        <f>FORECAST(J4135,Inputs!$B$10:$B$18,Inputs!$A$10:$A$18)</f>
        <v>33.722799248029013</v>
      </c>
      <c r="Q4135" s="6">
        <f>IF(Inputs!$D$10="Yes",IF('Hourly Calcs'!P4135&gt;'Hourly Calcs'!K4135,'Hourly Calcs'!O4135,N4135+O4135),N4135+O4135)</f>
        <v>0</v>
      </c>
      <c r="R4135" s="12">
        <f t="shared" si="582"/>
        <v>0</v>
      </c>
      <c r="S4135" s="1">
        <f>IF(AND(A4135&gt;=5,A4135&lt;=9),INDEX(Demand!$C$3:$C$26,C4135),INDEX(Demand!$B$3:$B$26,C4135))</f>
        <v>500</v>
      </c>
      <c r="T4135" s="7">
        <f t="shared" si="583"/>
        <v>0</v>
      </c>
      <c r="U4135" s="7">
        <f t="shared" si="584"/>
        <v>0</v>
      </c>
    </row>
    <row r="4136" spans="1:21" x14ac:dyDescent="0.2">
      <c r="A4136" s="1">
        <v>6</v>
      </c>
      <c r="B4136" s="1">
        <v>21</v>
      </c>
      <c r="C4136" s="1">
        <v>24</v>
      </c>
      <c r="D4136">
        <v>12.8</v>
      </c>
      <c r="E4136">
        <v>12.1</v>
      </c>
      <c r="F4136">
        <v>96</v>
      </c>
      <c r="G4136">
        <v>0</v>
      </c>
      <c r="H4136">
        <v>0</v>
      </c>
      <c r="I4136">
        <v>0</v>
      </c>
      <c r="J4136" s="4">
        <f t="shared" si="579"/>
        <v>356.17365342406293</v>
      </c>
      <c r="K4136" s="4">
        <f t="shared" si="580"/>
        <v>-15.729562882615213</v>
      </c>
      <c r="L4136" s="5">
        <f t="shared" si="585"/>
        <v>0</v>
      </c>
      <c r="M4136" s="5">
        <f t="shared" si="586"/>
        <v>0</v>
      </c>
      <c r="N4136" s="6">
        <f t="shared" si="578"/>
        <v>0</v>
      </c>
      <c r="O4136" s="6">
        <f t="shared" si="581"/>
        <v>0</v>
      </c>
      <c r="P4136" s="6">
        <f>FORECAST(J4136,Inputs!$B$10:$B$18,Inputs!$A$10:$A$18)</f>
        <v>33.853459753926508</v>
      </c>
      <c r="Q4136" s="6">
        <f>IF(Inputs!$D$10="Yes",IF('Hourly Calcs'!P4136&gt;'Hourly Calcs'!K4136,'Hourly Calcs'!O4136,N4136+O4136),N4136+O4136)</f>
        <v>0</v>
      </c>
      <c r="R4136" s="12">
        <f t="shared" si="582"/>
        <v>0</v>
      </c>
      <c r="S4136" s="1">
        <f>IF(AND(A4136&gt;=5,A4136&lt;=9),INDEX(Demand!$C$3:$C$26,C4136),INDEX(Demand!$B$3:$B$26,C4136))</f>
        <v>400</v>
      </c>
      <c r="T4136" s="7">
        <f t="shared" si="583"/>
        <v>0</v>
      </c>
      <c r="U4136" s="7">
        <f t="shared" si="584"/>
        <v>0</v>
      </c>
    </row>
    <row r="4137" spans="1:21" x14ac:dyDescent="0.2">
      <c r="A4137" s="1">
        <v>6</v>
      </c>
      <c r="B4137" s="1">
        <v>22</v>
      </c>
      <c r="C4137" s="1">
        <v>1</v>
      </c>
      <c r="D4137">
        <v>12.6</v>
      </c>
      <c r="E4137">
        <v>12</v>
      </c>
      <c r="F4137">
        <v>96</v>
      </c>
      <c r="G4137">
        <v>0</v>
      </c>
      <c r="H4137">
        <v>0</v>
      </c>
      <c r="I4137">
        <v>0</v>
      </c>
      <c r="J4137" s="4">
        <f t="shared" si="579"/>
        <v>10.43688567148854</v>
      </c>
      <c r="K4137" s="4">
        <f t="shared" si="580"/>
        <v>-15.181272191279504</v>
      </c>
      <c r="L4137" s="5">
        <f t="shared" si="585"/>
        <v>0</v>
      </c>
      <c r="M4137" s="5">
        <f t="shared" si="586"/>
        <v>0</v>
      </c>
      <c r="N4137" s="6">
        <f t="shared" si="578"/>
        <v>0</v>
      </c>
      <c r="O4137" s="6">
        <f t="shared" si="581"/>
        <v>0</v>
      </c>
      <c r="P4137" s="6">
        <f>FORECAST(J4137,Inputs!$B$10:$B$18,Inputs!$A$10:$A$18)</f>
        <v>30.652193385847113</v>
      </c>
      <c r="Q4137" s="6">
        <f>IF(Inputs!$D$10="Yes",IF('Hourly Calcs'!P4137&gt;'Hourly Calcs'!K4137,'Hourly Calcs'!O4137,N4137+O4137),N4137+O4137)</f>
        <v>0</v>
      </c>
      <c r="R4137" s="12">
        <f t="shared" si="582"/>
        <v>0</v>
      </c>
      <c r="S4137" s="1">
        <f>IF(AND(A4137&gt;=5,A4137&lt;=9),INDEX(Demand!$C$3:$C$26,C4137),INDEX(Demand!$B$3:$B$26,C4137))</f>
        <v>350</v>
      </c>
      <c r="T4137" s="7">
        <f t="shared" si="583"/>
        <v>0</v>
      </c>
      <c r="U4137" s="7">
        <f t="shared" si="584"/>
        <v>0</v>
      </c>
    </row>
    <row r="4138" spans="1:21" x14ac:dyDescent="0.2">
      <c r="A4138" s="1">
        <v>6</v>
      </c>
      <c r="B4138" s="1">
        <v>22</v>
      </c>
      <c r="C4138" s="1">
        <v>2</v>
      </c>
      <c r="D4138">
        <v>12.6</v>
      </c>
      <c r="E4138">
        <v>11.8</v>
      </c>
      <c r="F4138">
        <v>95</v>
      </c>
      <c r="G4138">
        <v>0</v>
      </c>
      <c r="H4138">
        <v>0</v>
      </c>
      <c r="I4138">
        <v>0</v>
      </c>
      <c r="J4138" s="4">
        <f t="shared" si="579"/>
        <v>24.29868622342255</v>
      </c>
      <c r="K4138" s="4">
        <f t="shared" si="580"/>
        <v>-12.341143991327073</v>
      </c>
      <c r="L4138" s="5">
        <f t="shared" si="585"/>
        <v>0</v>
      </c>
      <c r="M4138" s="5">
        <f t="shared" si="586"/>
        <v>0</v>
      </c>
      <c r="N4138" s="6">
        <f t="shared" si="578"/>
        <v>0</v>
      </c>
      <c r="O4138" s="6">
        <f t="shared" si="581"/>
        <v>0</v>
      </c>
      <c r="P4138" s="6">
        <f>FORECAST(J4138,Inputs!$B$10:$B$18,Inputs!$A$10:$A$18)</f>
        <v>30.780543390957614</v>
      </c>
      <c r="Q4138" s="6">
        <f>IF(Inputs!$D$10="Yes",IF('Hourly Calcs'!P4138&gt;'Hourly Calcs'!K4138,'Hourly Calcs'!O4138,N4138+O4138),N4138+O4138)</f>
        <v>0</v>
      </c>
      <c r="R4138" s="12">
        <f t="shared" si="582"/>
        <v>0</v>
      </c>
      <c r="S4138" s="1">
        <f>IF(AND(A4138&gt;=5,A4138&lt;=9),INDEX(Demand!$C$3:$C$26,C4138),INDEX(Demand!$B$3:$B$26,C4138))</f>
        <v>350</v>
      </c>
      <c r="T4138" s="7">
        <f t="shared" si="583"/>
        <v>0</v>
      </c>
      <c r="U4138" s="7">
        <f t="shared" si="584"/>
        <v>0</v>
      </c>
    </row>
    <row r="4139" spans="1:21" x14ac:dyDescent="0.2">
      <c r="A4139" s="1">
        <v>6</v>
      </c>
      <c r="B4139" s="1">
        <v>22</v>
      </c>
      <c r="C4139" s="1">
        <v>3</v>
      </c>
      <c r="D4139">
        <v>13.3</v>
      </c>
      <c r="E4139">
        <v>12.4</v>
      </c>
      <c r="F4139">
        <v>94</v>
      </c>
      <c r="G4139">
        <v>0</v>
      </c>
      <c r="H4139">
        <v>0</v>
      </c>
      <c r="I4139">
        <v>0</v>
      </c>
      <c r="J4139" s="4">
        <f t="shared" si="579"/>
        <v>37.364828333080197</v>
      </c>
      <c r="K4139" s="4">
        <f t="shared" si="580"/>
        <v>-7.4582595510706398</v>
      </c>
      <c r="L4139" s="5">
        <f t="shared" si="585"/>
        <v>0</v>
      </c>
      <c r="M4139" s="5">
        <f t="shared" si="586"/>
        <v>0</v>
      </c>
      <c r="N4139" s="6">
        <f t="shared" si="578"/>
        <v>0</v>
      </c>
      <c r="O4139" s="6">
        <f t="shared" si="581"/>
        <v>0</v>
      </c>
      <c r="P4139" s="6">
        <f>FORECAST(J4139,Inputs!$B$10:$B$18,Inputs!$A$10:$A$18)</f>
        <v>30.901526188269258</v>
      </c>
      <c r="Q4139" s="6">
        <f>IF(Inputs!$D$10="Yes",IF('Hourly Calcs'!P4139&gt;'Hourly Calcs'!K4139,'Hourly Calcs'!O4139,N4139+O4139),N4139+O4139)</f>
        <v>0</v>
      </c>
      <c r="R4139" s="12">
        <f t="shared" si="582"/>
        <v>0</v>
      </c>
      <c r="S4139" s="1">
        <f>IF(AND(A4139&gt;=5,A4139&lt;=9),INDEX(Demand!$C$3:$C$26,C4139),INDEX(Demand!$B$3:$B$26,C4139))</f>
        <v>350</v>
      </c>
      <c r="T4139" s="7">
        <f t="shared" si="583"/>
        <v>0</v>
      </c>
      <c r="U4139" s="7">
        <f t="shared" si="584"/>
        <v>0</v>
      </c>
    </row>
    <row r="4140" spans="1:21" x14ac:dyDescent="0.2">
      <c r="A4140" s="1">
        <v>6</v>
      </c>
      <c r="B4140" s="1">
        <v>22</v>
      </c>
      <c r="C4140" s="1">
        <v>4</v>
      </c>
      <c r="D4140">
        <v>13.1</v>
      </c>
      <c r="E4140">
        <v>12.5</v>
      </c>
      <c r="F4140">
        <v>96</v>
      </c>
      <c r="G4140">
        <v>0</v>
      </c>
      <c r="H4140">
        <v>0</v>
      </c>
      <c r="I4140">
        <v>0</v>
      </c>
      <c r="J4140" s="4">
        <f t="shared" si="579"/>
        <v>49.513729993186303</v>
      </c>
      <c r="K4140" s="4">
        <f t="shared" si="580"/>
        <v>-0.64030338629896733</v>
      </c>
      <c r="L4140" s="5">
        <f t="shared" si="585"/>
        <v>0</v>
      </c>
      <c r="M4140" s="5">
        <f t="shared" si="586"/>
        <v>0</v>
      </c>
      <c r="N4140" s="6">
        <f t="shared" si="578"/>
        <v>0</v>
      </c>
      <c r="O4140" s="6">
        <f t="shared" si="581"/>
        <v>0</v>
      </c>
      <c r="P4140" s="6">
        <f>FORECAST(J4140,Inputs!$B$10:$B$18,Inputs!$A$10:$A$18)</f>
        <v>31.014016018455425</v>
      </c>
      <c r="Q4140" s="6">
        <f>IF(Inputs!$D$10="Yes",IF('Hourly Calcs'!P4140&gt;'Hourly Calcs'!K4140,'Hourly Calcs'!O4140,N4140+O4140),N4140+O4140)</f>
        <v>0</v>
      </c>
      <c r="R4140" s="12">
        <f t="shared" si="582"/>
        <v>0</v>
      </c>
      <c r="S4140" s="1">
        <f>IF(AND(A4140&gt;=5,A4140&lt;=9),INDEX(Demand!$C$3:$C$26,C4140),INDEX(Demand!$B$3:$B$26,C4140))</f>
        <v>350</v>
      </c>
      <c r="T4140" s="7">
        <f t="shared" si="583"/>
        <v>0</v>
      </c>
      <c r="U4140" s="7">
        <f t="shared" si="584"/>
        <v>0</v>
      </c>
    </row>
    <row r="4141" spans="1:21" x14ac:dyDescent="0.2">
      <c r="A4141" s="1">
        <v>6</v>
      </c>
      <c r="B4141" s="1">
        <v>22</v>
      </c>
      <c r="C4141" s="1">
        <v>5</v>
      </c>
      <c r="D4141">
        <v>13</v>
      </c>
      <c r="E4141">
        <v>12.6</v>
      </c>
      <c r="F4141">
        <v>97</v>
      </c>
      <c r="G4141">
        <v>12</v>
      </c>
      <c r="H4141">
        <v>0</v>
      </c>
      <c r="I4141">
        <v>12</v>
      </c>
      <c r="J4141" s="4">
        <f t="shared" si="579"/>
        <v>60.875223614209631</v>
      </c>
      <c r="K4141" s="4">
        <f t="shared" si="580"/>
        <v>6.9334680656859007</v>
      </c>
      <c r="L4141" s="5">
        <f t="shared" si="585"/>
        <v>0</v>
      </c>
      <c r="M4141" s="5">
        <f t="shared" si="586"/>
        <v>27.066531934314099</v>
      </c>
      <c r="N4141" s="6">
        <f t="shared" si="578"/>
        <v>0</v>
      </c>
      <c r="O4141" s="6">
        <f t="shared" si="581"/>
        <v>10.974225435330251</v>
      </c>
      <c r="P4141" s="6">
        <f>FORECAST(J4141,Inputs!$B$10:$B$18,Inputs!$A$10:$A$18)</f>
        <v>31.119215033464901</v>
      </c>
      <c r="Q4141" s="6">
        <f>IF(Inputs!$D$10="Yes",IF('Hourly Calcs'!P4141&gt;'Hourly Calcs'!K4141,'Hourly Calcs'!O4141,N4141+O4141),N4141+O4141)</f>
        <v>10.974225435330251</v>
      </c>
      <c r="R4141" s="12">
        <f t="shared" si="582"/>
        <v>52.149519268689346</v>
      </c>
      <c r="S4141" s="1">
        <f>IF(AND(A4141&gt;=5,A4141&lt;=9),INDEX(Demand!$C$3:$C$26,C4141),INDEX(Demand!$B$3:$B$26,C4141))</f>
        <v>350</v>
      </c>
      <c r="T4141" s="7">
        <f t="shared" si="583"/>
        <v>52.149519268689346</v>
      </c>
      <c r="U4141" s="7">
        <f t="shared" si="584"/>
        <v>0</v>
      </c>
    </row>
    <row r="4142" spans="1:21" x14ac:dyDescent="0.2">
      <c r="A4142" s="1">
        <v>6</v>
      </c>
      <c r="B4142" s="1">
        <v>22</v>
      </c>
      <c r="C4142" s="1">
        <v>6</v>
      </c>
      <c r="D4142">
        <v>14.4</v>
      </c>
      <c r="E4142">
        <v>13.5</v>
      </c>
      <c r="F4142">
        <v>94</v>
      </c>
      <c r="G4142">
        <v>84</v>
      </c>
      <c r="H4142">
        <v>74</v>
      </c>
      <c r="I4142">
        <v>69</v>
      </c>
      <c r="J4142" s="4">
        <f t="shared" si="579"/>
        <v>71.760892308988716</v>
      </c>
      <c r="K4142" s="4">
        <f t="shared" si="580"/>
        <v>15.548057001604761</v>
      </c>
      <c r="L4142" s="5">
        <f t="shared" si="585"/>
        <v>0</v>
      </c>
      <c r="M4142" s="5">
        <f t="shared" si="586"/>
        <v>18.451942998395239</v>
      </c>
      <c r="N4142" s="6">
        <f t="shared" si="578"/>
        <v>14.191779450908767</v>
      </c>
      <c r="O4142" s="6">
        <f t="shared" si="581"/>
        <v>63.101796253148933</v>
      </c>
      <c r="P4142" s="6">
        <f>FORECAST(J4142,Inputs!$B$10:$B$18,Inputs!$A$10:$A$18)</f>
        <v>31.220008262120263</v>
      </c>
      <c r="Q4142" s="6">
        <f>IF(Inputs!$D$10="Yes",IF('Hourly Calcs'!P4142&gt;'Hourly Calcs'!K4142,'Hourly Calcs'!O4142,N4142+O4142),N4142+O4142)</f>
        <v>63.101796253148933</v>
      </c>
      <c r="R4142" s="12">
        <f t="shared" si="582"/>
        <v>299.85973579496374</v>
      </c>
      <c r="S4142" s="1">
        <f>IF(AND(A4142&gt;=5,A4142&lt;=9),INDEX(Demand!$C$3:$C$26,C4142),INDEX(Demand!$B$3:$B$26,C4142))</f>
        <v>350</v>
      </c>
      <c r="T4142" s="7">
        <f t="shared" si="583"/>
        <v>299.85973579496374</v>
      </c>
      <c r="U4142" s="7">
        <f t="shared" si="584"/>
        <v>0</v>
      </c>
    </row>
    <row r="4143" spans="1:21" x14ac:dyDescent="0.2">
      <c r="A4143" s="1">
        <v>6</v>
      </c>
      <c r="B4143" s="1">
        <v>22</v>
      </c>
      <c r="C4143" s="1">
        <v>7</v>
      </c>
      <c r="D4143">
        <v>16.7</v>
      </c>
      <c r="E4143">
        <v>14.6</v>
      </c>
      <c r="F4143">
        <v>87</v>
      </c>
      <c r="G4143">
        <v>225</v>
      </c>
      <c r="H4143">
        <v>252</v>
      </c>
      <c r="I4143">
        <v>136</v>
      </c>
      <c r="J4143" s="4">
        <f t="shared" si="579"/>
        <v>82.627611461822283</v>
      </c>
      <c r="K4143" s="4">
        <f t="shared" si="580"/>
        <v>24.767758011280478</v>
      </c>
      <c r="L4143" s="5">
        <f t="shared" si="585"/>
        <v>82.372388538177717</v>
      </c>
      <c r="M4143" s="5">
        <f t="shared" si="586"/>
        <v>9.2322419887195224</v>
      </c>
      <c r="N4143" s="6">
        <f t="shared" si="578"/>
        <v>104.50800663696995</v>
      </c>
      <c r="O4143" s="6">
        <f t="shared" si="581"/>
        <v>124.37455493374283</v>
      </c>
      <c r="P4143" s="6">
        <f>FORECAST(J4143,Inputs!$B$10:$B$18,Inputs!$A$10:$A$18)</f>
        <v>31.320626032053909</v>
      </c>
      <c r="Q4143" s="6">
        <f>IF(Inputs!$D$10="Yes",IF('Hourly Calcs'!P4143&gt;'Hourly Calcs'!K4143,'Hourly Calcs'!O4143,N4143+O4143),N4143+O4143)</f>
        <v>124.37455493374283</v>
      </c>
      <c r="R4143" s="12">
        <f t="shared" si="582"/>
        <v>591.02788504514592</v>
      </c>
      <c r="S4143" s="1">
        <f>IF(AND(A4143&gt;=5,A4143&lt;=9),INDEX(Demand!$C$3:$C$26,C4143),INDEX(Demand!$B$3:$B$26,C4143))</f>
        <v>350</v>
      </c>
      <c r="T4143" s="7">
        <f t="shared" si="583"/>
        <v>350</v>
      </c>
      <c r="U4143" s="7">
        <f t="shared" si="584"/>
        <v>241.02788504514592</v>
      </c>
    </row>
    <row r="4144" spans="1:21" x14ac:dyDescent="0.2">
      <c r="A4144" s="1">
        <v>6</v>
      </c>
      <c r="B4144" s="1">
        <v>22</v>
      </c>
      <c r="C4144" s="1">
        <v>8</v>
      </c>
      <c r="D4144">
        <v>17.2</v>
      </c>
      <c r="E4144">
        <v>14.4</v>
      </c>
      <c r="F4144">
        <v>84</v>
      </c>
      <c r="G4144">
        <v>363</v>
      </c>
      <c r="H4144">
        <v>350</v>
      </c>
      <c r="I4144">
        <v>186</v>
      </c>
      <c r="J4144" s="4">
        <f t="shared" si="579"/>
        <v>94.112643131273927</v>
      </c>
      <c r="K4144" s="4">
        <f t="shared" si="580"/>
        <v>34.229462207099587</v>
      </c>
      <c r="L4144" s="5">
        <f t="shared" si="585"/>
        <v>70.887356868726073</v>
      </c>
      <c r="M4144" s="5">
        <f t="shared" si="586"/>
        <v>0.22946220709958709</v>
      </c>
      <c r="N4144" s="6">
        <f t="shared" si="578"/>
        <v>216.2026114303919</v>
      </c>
      <c r="O4144" s="6">
        <f t="shared" si="581"/>
        <v>170.10049424761888</v>
      </c>
      <c r="P4144" s="6">
        <f>FORECAST(J4144,Inputs!$B$10:$B$18,Inputs!$A$10:$A$18)</f>
        <v>31.426968917882164</v>
      </c>
      <c r="Q4144" s="6">
        <f>IF(Inputs!$D$10="Yes",IF('Hourly Calcs'!P4144&gt;'Hourly Calcs'!K4144,'Hourly Calcs'!O4144,N4144+O4144),N4144+O4144)</f>
        <v>386.30310567801075</v>
      </c>
      <c r="R4144" s="12">
        <f t="shared" si="582"/>
        <v>1835.7123581819071</v>
      </c>
      <c r="S4144" s="1">
        <f>IF(AND(A4144&gt;=5,A4144&lt;=9),INDEX(Demand!$C$3:$C$26,C4144),INDEX(Demand!$B$3:$B$26,C4144))</f>
        <v>350</v>
      </c>
      <c r="T4144" s="7">
        <f t="shared" si="583"/>
        <v>350</v>
      </c>
      <c r="U4144" s="7">
        <f t="shared" si="584"/>
        <v>1485.7123581819071</v>
      </c>
    </row>
    <row r="4145" spans="1:21" x14ac:dyDescent="0.2">
      <c r="A4145" s="1">
        <v>6</v>
      </c>
      <c r="B4145" s="1">
        <v>22</v>
      </c>
      <c r="C4145" s="1">
        <v>9</v>
      </c>
      <c r="D4145">
        <v>18.8</v>
      </c>
      <c r="E4145">
        <v>15.4</v>
      </c>
      <c r="F4145">
        <v>81</v>
      </c>
      <c r="G4145">
        <v>517</v>
      </c>
      <c r="H4145">
        <v>418</v>
      </c>
      <c r="I4145">
        <v>248</v>
      </c>
      <c r="J4145" s="4">
        <f t="shared" si="579"/>
        <v>107.16344016716081</v>
      </c>
      <c r="K4145" s="4">
        <f t="shared" si="580"/>
        <v>43.537958140356231</v>
      </c>
      <c r="L4145" s="5">
        <f t="shared" si="585"/>
        <v>57.836559832839185</v>
      </c>
      <c r="M4145" s="5">
        <f t="shared" si="586"/>
        <v>9.5379581403562312</v>
      </c>
      <c r="N4145" s="6">
        <f t="shared" si="578"/>
        <v>328.90862387498242</v>
      </c>
      <c r="O4145" s="6">
        <f t="shared" si="581"/>
        <v>226.80065899682515</v>
      </c>
      <c r="P4145" s="6">
        <f>FORECAST(J4145,Inputs!$B$10:$B$18,Inputs!$A$10:$A$18)</f>
        <v>31.547809631177412</v>
      </c>
      <c r="Q4145" s="6">
        <f>IF(Inputs!$D$10="Yes",IF('Hourly Calcs'!P4145&gt;'Hourly Calcs'!K4145,'Hourly Calcs'!O4145,N4145+O4145),N4145+O4145)</f>
        <v>555.70928287180755</v>
      </c>
      <c r="R4145" s="12">
        <f t="shared" si="582"/>
        <v>2640.7305122068292</v>
      </c>
      <c r="S4145" s="1">
        <f>IF(AND(A4145&gt;=5,A4145&lt;=9),INDEX(Demand!$C$3:$C$26,C4145),INDEX(Demand!$B$3:$B$26,C4145))</f>
        <v>350</v>
      </c>
      <c r="T4145" s="7">
        <f t="shared" si="583"/>
        <v>350</v>
      </c>
      <c r="U4145" s="7">
        <f t="shared" si="584"/>
        <v>2290.7305122068292</v>
      </c>
    </row>
    <row r="4146" spans="1:21" x14ac:dyDescent="0.2">
      <c r="A4146" s="1">
        <v>6</v>
      </c>
      <c r="B4146" s="1">
        <v>22</v>
      </c>
      <c r="C4146" s="1">
        <v>10</v>
      </c>
      <c r="D4146">
        <v>18.399999999999999</v>
      </c>
      <c r="E4146">
        <v>14.6</v>
      </c>
      <c r="F4146">
        <v>79</v>
      </c>
      <c r="G4146">
        <v>708</v>
      </c>
      <c r="H4146">
        <v>629</v>
      </c>
      <c r="I4146">
        <v>230</v>
      </c>
      <c r="J4146" s="4">
        <f t="shared" si="579"/>
        <v>123.26711472048056</v>
      </c>
      <c r="K4146" s="4">
        <f t="shared" si="580"/>
        <v>52.117185888507485</v>
      </c>
      <c r="L4146" s="5">
        <f t="shared" si="585"/>
        <v>41.732885279519436</v>
      </c>
      <c r="M4146" s="5">
        <f t="shared" si="586"/>
        <v>18.117185888507485</v>
      </c>
      <c r="N4146" s="6">
        <f t="shared" si="578"/>
        <v>572.75245971753441</v>
      </c>
      <c r="O4146" s="6">
        <f t="shared" si="581"/>
        <v>210.3393208438298</v>
      </c>
      <c r="P4146" s="6">
        <f>FORECAST(J4146,Inputs!$B$10:$B$18,Inputs!$A$10:$A$18)</f>
        <v>31.696917728893336</v>
      </c>
      <c r="Q4146" s="6">
        <f>IF(Inputs!$D$10="Yes",IF('Hourly Calcs'!P4146&gt;'Hourly Calcs'!K4146,'Hourly Calcs'!O4146,N4146+O4146),N4146+O4146)</f>
        <v>783.0917805613642</v>
      </c>
      <c r="R4146" s="12">
        <f t="shared" si="582"/>
        <v>3721.2521412276024</v>
      </c>
      <c r="S4146" s="1">
        <f>IF(AND(A4146&gt;=5,A4146&lt;=9),INDEX(Demand!$C$3:$C$26,C4146),INDEX(Demand!$B$3:$B$26,C4146))</f>
        <v>600</v>
      </c>
      <c r="T4146" s="7">
        <f t="shared" si="583"/>
        <v>600</v>
      </c>
      <c r="U4146" s="7">
        <f t="shared" si="584"/>
        <v>3121.2521412276024</v>
      </c>
    </row>
    <row r="4147" spans="1:21" x14ac:dyDescent="0.2">
      <c r="A4147" s="1">
        <v>6</v>
      </c>
      <c r="B4147" s="1">
        <v>22</v>
      </c>
      <c r="C4147" s="1">
        <v>11</v>
      </c>
      <c r="D4147">
        <v>18</v>
      </c>
      <c r="E4147">
        <v>14.8</v>
      </c>
      <c r="F4147">
        <v>82</v>
      </c>
      <c r="G4147">
        <v>821</v>
      </c>
      <c r="H4147">
        <v>760</v>
      </c>
      <c r="I4147">
        <v>180</v>
      </c>
      <c r="J4147" s="4">
        <f t="shared" si="579"/>
        <v>144.50992322940007</v>
      </c>
      <c r="K4147" s="4">
        <f t="shared" si="580"/>
        <v>58.975447069112562</v>
      </c>
      <c r="L4147" s="5">
        <f t="shared" si="585"/>
        <v>20.490076770599927</v>
      </c>
      <c r="M4147" s="5">
        <f t="shared" si="586"/>
        <v>24.975447069112562</v>
      </c>
      <c r="N4147" s="6">
        <f t="shared" si="578"/>
        <v>745.11735698913321</v>
      </c>
      <c r="O4147" s="6">
        <f t="shared" si="581"/>
        <v>164.61338152995376</v>
      </c>
      <c r="P4147" s="6">
        <f>FORECAST(J4147,Inputs!$B$10:$B$18,Inputs!$A$10:$A$18)</f>
        <v>31.89361040027222</v>
      </c>
      <c r="Q4147" s="6">
        <f>IF(Inputs!$D$10="Yes",IF('Hourly Calcs'!P4147&gt;'Hourly Calcs'!K4147,'Hourly Calcs'!O4147,N4147+O4147),N4147+O4147)</f>
        <v>909.73073851908703</v>
      </c>
      <c r="R4147" s="12">
        <f t="shared" si="582"/>
        <v>4323.0404694427016</v>
      </c>
      <c r="S4147" s="1">
        <f>IF(AND(A4147&gt;=5,A4147&lt;=9),INDEX(Demand!$C$3:$C$26,C4147),INDEX(Demand!$B$3:$B$26,C4147))</f>
        <v>600</v>
      </c>
      <c r="T4147" s="7">
        <f t="shared" si="583"/>
        <v>600</v>
      </c>
      <c r="U4147" s="7">
        <f t="shared" si="584"/>
        <v>3723.0404694427016</v>
      </c>
    </row>
    <row r="4148" spans="1:21" x14ac:dyDescent="0.2">
      <c r="A4148" s="1">
        <v>6</v>
      </c>
      <c r="B4148" s="1">
        <v>22</v>
      </c>
      <c r="C4148" s="1">
        <v>12</v>
      </c>
      <c r="D4148">
        <v>19.100000000000001</v>
      </c>
      <c r="E4148">
        <v>14.5</v>
      </c>
      <c r="F4148">
        <v>75</v>
      </c>
      <c r="G4148">
        <v>883</v>
      </c>
      <c r="H4148">
        <v>802</v>
      </c>
      <c r="I4148">
        <v>169</v>
      </c>
      <c r="J4148" s="4">
        <f t="shared" si="579"/>
        <v>171.94433032208144</v>
      </c>
      <c r="K4148" s="4">
        <f t="shared" si="580"/>
        <v>62.529636719974803</v>
      </c>
      <c r="L4148" s="5">
        <f t="shared" si="585"/>
        <v>6.9443303220814414</v>
      </c>
      <c r="M4148" s="5">
        <f t="shared" si="586"/>
        <v>28.529636719974803</v>
      </c>
      <c r="N4148" s="6">
        <f t="shared" si="578"/>
        <v>795.2799383894552</v>
      </c>
      <c r="O4148" s="6">
        <f t="shared" si="581"/>
        <v>154.55367488090101</v>
      </c>
      <c r="P4148" s="6">
        <f>FORECAST(J4148,Inputs!$B$10:$B$18,Inputs!$A$10:$A$18)</f>
        <v>32.14763268816742</v>
      </c>
      <c r="Q4148" s="6">
        <f>IF(Inputs!$D$10="Yes",IF('Hourly Calcs'!P4148&gt;'Hourly Calcs'!K4148,'Hourly Calcs'!O4148,N4148+O4148),N4148+O4148)</f>
        <v>949.83361327035618</v>
      </c>
      <c r="R4148" s="12">
        <f t="shared" si="582"/>
        <v>4513.6093302607323</v>
      </c>
      <c r="S4148" s="1">
        <f>IF(AND(A4148&gt;=5,A4148&lt;=9),INDEX(Demand!$C$3:$C$26,C4148),INDEX(Demand!$B$3:$B$26,C4148))</f>
        <v>600</v>
      </c>
      <c r="T4148" s="7">
        <f t="shared" si="583"/>
        <v>600</v>
      </c>
      <c r="U4148" s="7">
        <f t="shared" si="584"/>
        <v>3913.6093302607323</v>
      </c>
    </row>
    <row r="4149" spans="1:21" x14ac:dyDescent="0.2">
      <c r="A4149" s="1">
        <v>6</v>
      </c>
      <c r="B4149" s="1">
        <v>22</v>
      </c>
      <c r="C4149" s="1">
        <v>13</v>
      </c>
      <c r="D4149">
        <v>19.8</v>
      </c>
      <c r="E4149">
        <v>14.3</v>
      </c>
      <c r="F4149">
        <v>71</v>
      </c>
      <c r="G4149">
        <v>893</v>
      </c>
      <c r="H4149">
        <v>805</v>
      </c>
      <c r="I4149">
        <v>169</v>
      </c>
      <c r="J4149" s="4">
        <f t="shared" si="579"/>
        <v>201.36981537842664</v>
      </c>
      <c r="K4149" s="4">
        <f t="shared" si="580"/>
        <v>61.415112663399576</v>
      </c>
      <c r="L4149" s="5">
        <f t="shared" si="585"/>
        <v>36.369815378426637</v>
      </c>
      <c r="M4149" s="5">
        <f t="shared" si="586"/>
        <v>27.415112663399576</v>
      </c>
      <c r="N4149" s="6">
        <f t="shared" si="578"/>
        <v>759.45289704409709</v>
      </c>
      <c r="O4149" s="6">
        <f t="shared" si="581"/>
        <v>154.55367488090101</v>
      </c>
      <c r="P4149" s="6">
        <f>FORECAST(J4149,Inputs!$B$10:$B$18,Inputs!$A$10:$A$18)</f>
        <v>32.420090883133575</v>
      </c>
      <c r="Q4149" s="6">
        <f>IF(Inputs!$D$10="Yes",IF('Hourly Calcs'!P4149&gt;'Hourly Calcs'!K4149,'Hourly Calcs'!O4149,N4149+O4149),N4149+O4149)</f>
        <v>914.00657192499807</v>
      </c>
      <c r="R4149" s="12">
        <f t="shared" si="582"/>
        <v>4343.3592297875903</v>
      </c>
      <c r="S4149" s="1">
        <f>IF(AND(A4149&gt;=5,A4149&lt;=9),INDEX(Demand!$C$3:$C$26,C4149),INDEX(Demand!$B$3:$B$26,C4149))</f>
        <v>600</v>
      </c>
      <c r="T4149" s="7">
        <f t="shared" si="583"/>
        <v>600</v>
      </c>
      <c r="U4149" s="7">
        <f t="shared" si="584"/>
        <v>3743.3592297875903</v>
      </c>
    </row>
    <row r="4150" spans="1:21" x14ac:dyDescent="0.2">
      <c r="A4150" s="1">
        <v>6</v>
      </c>
      <c r="B4150" s="1">
        <v>22</v>
      </c>
      <c r="C4150" s="1">
        <v>14</v>
      </c>
      <c r="D4150">
        <v>19.8</v>
      </c>
      <c r="E4150">
        <v>13.4</v>
      </c>
      <c r="F4150">
        <v>67</v>
      </c>
      <c r="G4150">
        <v>851</v>
      </c>
      <c r="H4150">
        <v>797</v>
      </c>
      <c r="I4150">
        <v>161</v>
      </c>
      <c r="J4150" s="4">
        <f t="shared" si="579"/>
        <v>226.05816572090183</v>
      </c>
      <c r="K4150" s="4">
        <f t="shared" si="580"/>
        <v>56.113994487424137</v>
      </c>
      <c r="L4150" s="5">
        <f t="shared" si="585"/>
        <v>61.058165720901826</v>
      </c>
      <c r="M4150" s="5">
        <f t="shared" si="586"/>
        <v>22.113994487424137</v>
      </c>
      <c r="N4150" s="6">
        <f t="shared" si="578"/>
        <v>668.76133854184127</v>
      </c>
      <c r="O4150" s="6">
        <f t="shared" si="581"/>
        <v>147.23752459068086</v>
      </c>
      <c r="P4150" s="6">
        <f>FORECAST(J4150,Inputs!$B$10:$B$18,Inputs!$A$10:$A$18)</f>
        <v>32.648686719637979</v>
      </c>
      <c r="Q4150" s="6">
        <f>IF(Inputs!$D$10="Yes",IF('Hourly Calcs'!P4150&gt;'Hourly Calcs'!K4150,'Hourly Calcs'!O4150,N4150+O4150),N4150+O4150)</f>
        <v>815.99886313252216</v>
      </c>
      <c r="R4150" s="12">
        <f t="shared" si="582"/>
        <v>3877.6265976057452</v>
      </c>
      <c r="S4150" s="1">
        <f>IF(AND(A4150&gt;=5,A4150&lt;=9),INDEX(Demand!$C$3:$C$26,C4150),INDEX(Demand!$B$3:$B$26,C4150))</f>
        <v>600</v>
      </c>
      <c r="T4150" s="7">
        <f t="shared" si="583"/>
        <v>600</v>
      </c>
      <c r="U4150" s="7">
        <f t="shared" si="584"/>
        <v>3277.6265976057452</v>
      </c>
    </row>
    <row r="4151" spans="1:21" x14ac:dyDescent="0.2">
      <c r="A4151" s="1">
        <v>6</v>
      </c>
      <c r="B4151" s="1">
        <v>22</v>
      </c>
      <c r="C4151" s="1">
        <v>15</v>
      </c>
      <c r="D4151">
        <v>20.399999999999999</v>
      </c>
      <c r="E4151">
        <v>14.5</v>
      </c>
      <c r="F4151">
        <v>69</v>
      </c>
      <c r="G4151">
        <v>758</v>
      </c>
      <c r="H4151">
        <v>762</v>
      </c>
      <c r="I4151">
        <v>154</v>
      </c>
      <c r="J4151" s="4">
        <f t="shared" si="579"/>
        <v>244.65890326393998</v>
      </c>
      <c r="K4151" s="4">
        <f t="shared" si="580"/>
        <v>48.300128388638477</v>
      </c>
      <c r="L4151" s="5">
        <f t="shared" si="585"/>
        <v>79.658903263939976</v>
      </c>
      <c r="M4151" s="5">
        <f t="shared" si="586"/>
        <v>14.300128388638477</v>
      </c>
      <c r="N4151" s="6">
        <f t="shared" si="578"/>
        <v>522.55497787062404</v>
      </c>
      <c r="O4151" s="6">
        <f t="shared" si="581"/>
        <v>140.8358930867382</v>
      </c>
      <c r="P4151" s="6">
        <f>FORECAST(J4151,Inputs!$B$10:$B$18,Inputs!$A$10:$A$18)</f>
        <v>32.820915770962408</v>
      </c>
      <c r="Q4151" s="6">
        <f>IF(Inputs!$D$10="Yes",IF('Hourly Calcs'!P4151&gt;'Hourly Calcs'!K4151,'Hourly Calcs'!O4151,N4151+O4151),N4151+O4151)</f>
        <v>663.39087095736227</v>
      </c>
      <c r="R4151" s="12">
        <f t="shared" si="582"/>
        <v>3152.4334187893855</v>
      </c>
      <c r="S4151" s="1">
        <f>IF(AND(A4151&gt;=5,A4151&lt;=9),INDEX(Demand!$C$3:$C$26,C4151),INDEX(Demand!$B$3:$B$26,C4151))</f>
        <v>600</v>
      </c>
      <c r="T4151" s="7">
        <f t="shared" si="583"/>
        <v>600</v>
      </c>
      <c r="U4151" s="7">
        <f t="shared" si="584"/>
        <v>2552.4334187893855</v>
      </c>
    </row>
    <row r="4152" spans="1:21" x14ac:dyDescent="0.2">
      <c r="A4152" s="1">
        <v>6</v>
      </c>
      <c r="B4152" s="1">
        <v>22</v>
      </c>
      <c r="C4152" s="1">
        <v>16</v>
      </c>
      <c r="D4152">
        <v>19.600000000000001</v>
      </c>
      <c r="E4152">
        <v>17</v>
      </c>
      <c r="F4152">
        <v>85</v>
      </c>
      <c r="G4152">
        <v>616</v>
      </c>
      <c r="H4152">
        <v>690</v>
      </c>
      <c r="I4152">
        <v>141</v>
      </c>
      <c r="J4152" s="4">
        <f t="shared" si="579"/>
        <v>259.12525927261788</v>
      </c>
      <c r="K4152" s="4">
        <f t="shared" si="580"/>
        <v>39.292832597006822</v>
      </c>
      <c r="L4152" s="5">
        <f t="shared" si="585"/>
        <v>0</v>
      </c>
      <c r="M4152" s="5">
        <f t="shared" si="586"/>
        <v>5.2928325970068215</v>
      </c>
      <c r="N4152" s="6">
        <f t="shared" si="578"/>
        <v>340.77997197570318</v>
      </c>
      <c r="O4152" s="6">
        <f t="shared" si="581"/>
        <v>128.94714886513043</v>
      </c>
      <c r="P4152" s="6">
        <f>FORECAST(J4152,Inputs!$B$10:$B$18,Inputs!$A$10:$A$18)</f>
        <v>32.9548635117835</v>
      </c>
      <c r="Q4152" s="6">
        <f>IF(Inputs!$D$10="Yes",IF('Hourly Calcs'!P4152&gt;'Hourly Calcs'!K4152,'Hourly Calcs'!O4152,N4152+O4152),N4152+O4152)</f>
        <v>469.72712084083361</v>
      </c>
      <c r="R4152" s="12">
        <f t="shared" si="582"/>
        <v>2232.143278235641</v>
      </c>
      <c r="S4152" s="1">
        <f>IF(AND(A4152&gt;=5,A4152&lt;=9),INDEX(Demand!$C$3:$C$26,C4152),INDEX(Demand!$B$3:$B$26,C4152))</f>
        <v>900</v>
      </c>
      <c r="T4152" s="7">
        <f t="shared" si="583"/>
        <v>900</v>
      </c>
      <c r="U4152" s="7">
        <f t="shared" si="584"/>
        <v>1332.143278235641</v>
      </c>
    </row>
    <row r="4153" spans="1:21" x14ac:dyDescent="0.2">
      <c r="A4153" s="1">
        <v>6</v>
      </c>
      <c r="B4153" s="1">
        <v>22</v>
      </c>
      <c r="C4153" s="1">
        <v>17</v>
      </c>
      <c r="D4153">
        <v>18.5</v>
      </c>
      <c r="E4153">
        <v>12.6</v>
      </c>
      <c r="F4153">
        <v>68</v>
      </c>
      <c r="G4153">
        <v>368</v>
      </c>
      <c r="H4153">
        <v>213</v>
      </c>
      <c r="I4153">
        <v>250</v>
      </c>
      <c r="J4153" s="4">
        <f t="shared" si="579"/>
        <v>271.30772112152204</v>
      </c>
      <c r="K4153" s="4">
        <f t="shared" si="580"/>
        <v>29.856660053812803</v>
      </c>
      <c r="L4153" s="5">
        <f t="shared" si="585"/>
        <v>0</v>
      </c>
      <c r="M4153" s="5">
        <f t="shared" si="586"/>
        <v>4.1433399461871971</v>
      </c>
      <c r="N4153" s="6">
        <f t="shared" si="578"/>
        <v>58.903605155054144</v>
      </c>
      <c r="O4153" s="6">
        <f t="shared" si="581"/>
        <v>228.6296965693802</v>
      </c>
      <c r="P4153" s="6">
        <f>FORECAST(J4153,Inputs!$B$10:$B$18,Inputs!$A$10:$A$18)</f>
        <v>33.067664084458535</v>
      </c>
      <c r="Q4153" s="6">
        <f>IF(Inputs!$D$10="Yes",IF('Hourly Calcs'!P4153&gt;'Hourly Calcs'!K4153,'Hourly Calcs'!O4153,N4153+O4153),N4153+O4153)</f>
        <v>228.6296965693802</v>
      </c>
      <c r="R4153" s="12">
        <f t="shared" si="582"/>
        <v>1086.4483180976947</v>
      </c>
      <c r="S4153" s="1">
        <f>IF(AND(A4153&gt;=5,A4153&lt;=9),INDEX(Demand!$C$3:$C$26,C4153),INDEX(Demand!$B$3:$B$26,C4153))</f>
        <v>900</v>
      </c>
      <c r="T4153" s="7">
        <f t="shared" si="583"/>
        <v>900</v>
      </c>
      <c r="U4153" s="7">
        <f t="shared" si="584"/>
        <v>186.44831809769471</v>
      </c>
    </row>
    <row r="4154" spans="1:21" x14ac:dyDescent="0.2">
      <c r="A4154" s="1">
        <v>6</v>
      </c>
      <c r="B4154" s="1">
        <v>22</v>
      </c>
      <c r="C4154" s="1">
        <v>18</v>
      </c>
      <c r="D4154">
        <v>18.100000000000001</v>
      </c>
      <c r="E4154">
        <v>13.9</v>
      </c>
      <c r="F4154">
        <v>76</v>
      </c>
      <c r="G4154">
        <v>228</v>
      </c>
      <c r="H4154">
        <v>133</v>
      </c>
      <c r="I4154">
        <v>174</v>
      </c>
      <c r="J4154" s="4">
        <f t="shared" si="579"/>
        <v>282.4127256372584</v>
      </c>
      <c r="K4154" s="4">
        <f t="shared" si="580"/>
        <v>20.461758632415496</v>
      </c>
      <c r="L4154" s="5">
        <f t="shared" si="585"/>
        <v>0</v>
      </c>
      <c r="M4154" s="5">
        <f t="shared" si="586"/>
        <v>13.538241367584504</v>
      </c>
      <c r="N4154" s="6">
        <f t="shared" si="578"/>
        <v>6.4650869489244034</v>
      </c>
      <c r="O4154" s="6">
        <f t="shared" si="581"/>
        <v>159.12626881228863</v>
      </c>
      <c r="P4154" s="6">
        <f>FORECAST(J4154,Inputs!$B$10:$B$18,Inputs!$A$10:$A$18)</f>
        <v>33.170488200344984</v>
      </c>
      <c r="Q4154" s="6">
        <f>IF(Inputs!$D$10="Yes",IF('Hourly Calcs'!P4154&gt;'Hourly Calcs'!K4154,'Hourly Calcs'!O4154,N4154+O4154),N4154+O4154)</f>
        <v>159.12626881228863</v>
      </c>
      <c r="R4154" s="12">
        <f t="shared" si="582"/>
        <v>756.16802939599552</v>
      </c>
      <c r="S4154" s="1">
        <f>IF(AND(A4154&gt;=5,A4154&lt;=9),INDEX(Demand!$C$3:$C$26,C4154),INDEX(Demand!$B$3:$B$26,C4154))</f>
        <v>900</v>
      </c>
      <c r="T4154" s="7">
        <f t="shared" si="583"/>
        <v>756.16802939599552</v>
      </c>
      <c r="U4154" s="7">
        <f t="shared" si="584"/>
        <v>0</v>
      </c>
    </row>
    <row r="4155" spans="1:21" x14ac:dyDescent="0.2">
      <c r="A4155" s="1">
        <v>6</v>
      </c>
      <c r="B4155" s="1">
        <v>22</v>
      </c>
      <c r="C4155" s="1">
        <v>19</v>
      </c>
      <c r="D4155">
        <v>16.600000000000001</v>
      </c>
      <c r="E4155">
        <v>13.6</v>
      </c>
      <c r="F4155">
        <v>82</v>
      </c>
      <c r="G4155">
        <v>101</v>
      </c>
      <c r="H4155">
        <v>18</v>
      </c>
      <c r="I4155">
        <v>97</v>
      </c>
      <c r="J4155" s="4">
        <f t="shared" si="579"/>
        <v>293.2215514546395</v>
      </c>
      <c r="K4155" s="4">
        <f t="shared" si="580"/>
        <v>11.471634074187151</v>
      </c>
      <c r="L4155" s="5">
        <f t="shared" si="585"/>
        <v>0</v>
      </c>
      <c r="M4155" s="5">
        <f t="shared" si="586"/>
        <v>22.528365925812849</v>
      </c>
      <c r="N4155" s="6">
        <f t="shared" si="578"/>
        <v>0</v>
      </c>
      <c r="O4155" s="6">
        <f t="shared" si="581"/>
        <v>88.708322268919517</v>
      </c>
      <c r="P4155" s="6">
        <f>FORECAST(J4155,Inputs!$B$10:$B$18,Inputs!$A$10:$A$18)</f>
        <v>33.270569920876291</v>
      </c>
      <c r="Q4155" s="6">
        <f>IF(Inputs!$D$10="Yes",IF('Hourly Calcs'!P4155&gt;'Hourly Calcs'!K4155,'Hourly Calcs'!O4155,N4155+O4155),N4155+O4155)</f>
        <v>88.708322268919517</v>
      </c>
      <c r="R4155" s="12">
        <f t="shared" si="582"/>
        <v>421.54194742190555</v>
      </c>
      <c r="S4155" s="1">
        <f>IF(AND(A4155&gt;=5,A4155&lt;=9),INDEX(Demand!$C$3:$C$26,C4155),INDEX(Demand!$B$3:$B$26,C4155))</f>
        <v>900</v>
      </c>
      <c r="T4155" s="7">
        <f t="shared" si="583"/>
        <v>421.54194742190555</v>
      </c>
      <c r="U4155" s="7">
        <f t="shared" si="584"/>
        <v>0</v>
      </c>
    </row>
    <row r="4156" spans="1:21" x14ac:dyDescent="0.2">
      <c r="A4156" s="1">
        <v>6</v>
      </c>
      <c r="B4156" s="1">
        <v>22</v>
      </c>
      <c r="C4156" s="1">
        <v>20</v>
      </c>
      <c r="D4156">
        <v>15.3</v>
      </c>
      <c r="E4156">
        <v>13.4</v>
      </c>
      <c r="F4156">
        <v>88</v>
      </c>
      <c r="G4156">
        <v>15</v>
      </c>
      <c r="H4156">
        <v>0</v>
      </c>
      <c r="I4156">
        <v>15</v>
      </c>
      <c r="J4156" s="4">
        <f t="shared" si="579"/>
        <v>304.27849442197726</v>
      </c>
      <c r="K4156" s="4">
        <f t="shared" si="580"/>
        <v>3.3053110256108624</v>
      </c>
      <c r="L4156" s="5">
        <f t="shared" si="585"/>
        <v>0</v>
      </c>
      <c r="M4156" s="5">
        <f t="shared" si="586"/>
        <v>30.694688974389138</v>
      </c>
      <c r="N4156" s="6">
        <f t="shared" si="578"/>
        <v>0</v>
      </c>
      <c r="O4156" s="6">
        <f t="shared" si="581"/>
        <v>13.717781794162812</v>
      </c>
      <c r="P4156" s="6">
        <f>FORECAST(J4156,Inputs!$B$10:$B$18,Inputs!$A$10:$A$18)</f>
        <v>33.372949022425715</v>
      </c>
      <c r="Q4156" s="6">
        <f>IF(Inputs!$D$10="Yes",IF('Hourly Calcs'!P4156&gt;'Hourly Calcs'!K4156,'Hourly Calcs'!O4156,N4156+O4156),N4156+O4156)</f>
        <v>13.717781794162812</v>
      </c>
      <c r="R4156" s="12">
        <f t="shared" si="582"/>
        <v>65.186899085861683</v>
      </c>
      <c r="S4156" s="1">
        <f>IF(AND(A4156&gt;=5,A4156&lt;=9),INDEX(Demand!$C$3:$C$26,C4156),INDEX(Demand!$B$3:$B$26,C4156))</f>
        <v>800</v>
      </c>
      <c r="T4156" s="7">
        <f t="shared" si="583"/>
        <v>65.186899085861683</v>
      </c>
      <c r="U4156" s="7">
        <f t="shared" si="584"/>
        <v>0</v>
      </c>
    </row>
    <row r="4157" spans="1:21" x14ac:dyDescent="0.2">
      <c r="A4157" s="1">
        <v>6</v>
      </c>
      <c r="B4157" s="1">
        <v>22</v>
      </c>
      <c r="C4157" s="1">
        <v>21</v>
      </c>
      <c r="D4157">
        <v>15</v>
      </c>
      <c r="E4157">
        <v>13.4</v>
      </c>
      <c r="F4157">
        <v>90</v>
      </c>
      <c r="G4157">
        <v>0</v>
      </c>
      <c r="H4157">
        <v>0</v>
      </c>
      <c r="I4157">
        <v>0</v>
      </c>
      <c r="J4157" s="4">
        <f t="shared" si="579"/>
        <v>315.97403484712288</v>
      </c>
      <c r="K4157" s="4">
        <f t="shared" si="580"/>
        <v>-4.0942355573127855</v>
      </c>
      <c r="L4157" s="5">
        <f t="shared" si="585"/>
        <v>0</v>
      </c>
      <c r="M4157" s="5">
        <f t="shared" si="586"/>
        <v>0</v>
      </c>
      <c r="N4157" s="6">
        <f t="shared" si="578"/>
        <v>0</v>
      </c>
      <c r="O4157" s="6">
        <f t="shared" si="581"/>
        <v>0</v>
      </c>
      <c r="P4157" s="6">
        <f>FORECAST(J4157,Inputs!$B$10:$B$18,Inputs!$A$10:$A$18)</f>
        <v>33.481241063399281</v>
      </c>
      <c r="Q4157" s="6">
        <f>IF(Inputs!$D$10="Yes",IF('Hourly Calcs'!P4157&gt;'Hourly Calcs'!K4157,'Hourly Calcs'!O4157,N4157+O4157),N4157+O4157)</f>
        <v>0</v>
      </c>
      <c r="R4157" s="12">
        <f t="shared" si="582"/>
        <v>0</v>
      </c>
      <c r="S4157" s="1">
        <f>IF(AND(A4157&gt;=5,A4157&lt;=9),INDEX(Demand!$C$3:$C$26,C4157),INDEX(Demand!$B$3:$B$26,C4157))</f>
        <v>700</v>
      </c>
      <c r="T4157" s="7">
        <f t="shared" si="583"/>
        <v>0</v>
      </c>
      <c r="U4157" s="7">
        <f t="shared" si="584"/>
        <v>0</v>
      </c>
    </row>
    <row r="4158" spans="1:21" x14ac:dyDescent="0.2">
      <c r="A4158" s="1">
        <v>6</v>
      </c>
      <c r="B4158" s="1">
        <v>22</v>
      </c>
      <c r="C4158" s="1">
        <v>22</v>
      </c>
      <c r="D4158">
        <v>15.1</v>
      </c>
      <c r="E4158">
        <v>13.8</v>
      </c>
      <c r="F4158">
        <v>92</v>
      </c>
      <c r="G4158">
        <v>0</v>
      </c>
      <c r="H4158">
        <v>0</v>
      </c>
      <c r="I4158">
        <v>0</v>
      </c>
      <c r="J4158" s="4">
        <f t="shared" si="579"/>
        <v>328.54392387810924</v>
      </c>
      <c r="K4158" s="4">
        <f t="shared" si="580"/>
        <v>-9.9502516953170073</v>
      </c>
      <c r="L4158" s="5">
        <f t="shared" si="585"/>
        <v>0</v>
      </c>
      <c r="M4158" s="5">
        <f t="shared" si="586"/>
        <v>0</v>
      </c>
      <c r="N4158" s="6">
        <f t="shared" si="578"/>
        <v>0</v>
      </c>
      <c r="O4158" s="6">
        <f t="shared" si="581"/>
        <v>0</v>
      </c>
      <c r="P4158" s="6">
        <f>FORECAST(J4158,Inputs!$B$10:$B$18,Inputs!$A$10:$A$18)</f>
        <v>33.597628924797306</v>
      </c>
      <c r="Q4158" s="6">
        <f>IF(Inputs!$D$10="Yes",IF('Hourly Calcs'!P4158&gt;'Hourly Calcs'!K4158,'Hourly Calcs'!O4158,N4158+O4158),N4158+O4158)</f>
        <v>0</v>
      </c>
      <c r="R4158" s="12">
        <f t="shared" si="582"/>
        <v>0</v>
      </c>
      <c r="S4158" s="1">
        <f>IF(AND(A4158&gt;=5,A4158&lt;=9),INDEX(Demand!$C$3:$C$26,C4158),INDEX(Demand!$B$3:$B$26,C4158))</f>
        <v>600</v>
      </c>
      <c r="T4158" s="7">
        <f t="shared" si="583"/>
        <v>0</v>
      </c>
      <c r="U4158" s="7">
        <f t="shared" si="584"/>
        <v>0</v>
      </c>
    </row>
    <row r="4159" spans="1:21" x14ac:dyDescent="0.2">
      <c r="A4159" s="1">
        <v>6</v>
      </c>
      <c r="B4159" s="1">
        <v>22</v>
      </c>
      <c r="C4159" s="1">
        <v>23</v>
      </c>
      <c r="D4159">
        <v>15.1</v>
      </c>
      <c r="E4159">
        <v>14</v>
      </c>
      <c r="F4159">
        <v>93</v>
      </c>
      <c r="G4159">
        <v>0</v>
      </c>
      <c r="H4159">
        <v>0</v>
      </c>
      <c r="I4159">
        <v>0</v>
      </c>
      <c r="J4159" s="4">
        <f t="shared" si="579"/>
        <v>342.01032244372931</v>
      </c>
      <c r="K4159" s="4">
        <f t="shared" si="580"/>
        <v>-13.931838806520673</v>
      </c>
      <c r="L4159" s="5">
        <f t="shared" si="585"/>
        <v>0</v>
      </c>
      <c r="M4159" s="5">
        <f t="shared" si="586"/>
        <v>0</v>
      </c>
      <c r="N4159" s="6">
        <f t="shared" si="578"/>
        <v>0</v>
      </c>
      <c r="O4159" s="6">
        <f t="shared" si="581"/>
        <v>0</v>
      </c>
      <c r="P4159" s="6">
        <f>FORECAST(J4159,Inputs!$B$10:$B$18,Inputs!$A$10:$A$18)</f>
        <v>33.722317800404902</v>
      </c>
      <c r="Q4159" s="6">
        <f>IF(Inputs!$D$10="Yes",IF('Hourly Calcs'!P4159&gt;'Hourly Calcs'!K4159,'Hourly Calcs'!O4159,N4159+O4159),N4159+O4159)</f>
        <v>0</v>
      </c>
      <c r="R4159" s="12">
        <f t="shared" si="582"/>
        <v>0</v>
      </c>
      <c r="S4159" s="1">
        <f>IF(AND(A4159&gt;=5,A4159&lt;=9),INDEX(Demand!$C$3:$C$26,C4159),INDEX(Demand!$B$3:$B$26,C4159))</f>
        <v>500</v>
      </c>
      <c r="T4159" s="7">
        <f t="shared" si="583"/>
        <v>0</v>
      </c>
      <c r="U4159" s="7">
        <f t="shared" si="584"/>
        <v>0</v>
      </c>
    </row>
    <row r="4160" spans="1:21" x14ac:dyDescent="0.2">
      <c r="A4160" s="1">
        <v>6</v>
      </c>
      <c r="B4160" s="1">
        <v>22</v>
      </c>
      <c r="C4160" s="1">
        <v>24</v>
      </c>
      <c r="D4160">
        <v>14.7</v>
      </c>
      <c r="E4160">
        <v>14.2</v>
      </c>
      <c r="F4160">
        <v>97</v>
      </c>
      <c r="G4160">
        <v>0</v>
      </c>
      <c r="H4160">
        <v>0</v>
      </c>
      <c r="I4160">
        <v>0</v>
      </c>
      <c r="J4160" s="4">
        <f t="shared" si="579"/>
        <v>356.12174553075397</v>
      </c>
      <c r="K4160" s="4">
        <f t="shared" si="580"/>
        <v>-15.737096768560534</v>
      </c>
      <c r="L4160" s="5">
        <f t="shared" si="585"/>
        <v>0</v>
      </c>
      <c r="M4160" s="5">
        <f t="shared" si="586"/>
        <v>0</v>
      </c>
      <c r="N4160" s="6">
        <f t="shared" si="578"/>
        <v>0</v>
      </c>
      <c r="O4160" s="6">
        <f t="shared" si="581"/>
        <v>0</v>
      </c>
      <c r="P4160" s="6">
        <f>FORECAST(J4160,Inputs!$B$10:$B$18,Inputs!$A$10:$A$18)</f>
        <v>33.852979125284755</v>
      </c>
      <c r="Q4160" s="6">
        <f>IF(Inputs!$D$10="Yes",IF('Hourly Calcs'!P4160&gt;'Hourly Calcs'!K4160,'Hourly Calcs'!O4160,N4160+O4160),N4160+O4160)</f>
        <v>0</v>
      </c>
      <c r="R4160" s="12">
        <f t="shared" si="582"/>
        <v>0</v>
      </c>
      <c r="S4160" s="1">
        <f>IF(AND(A4160&gt;=5,A4160&lt;=9),INDEX(Demand!$C$3:$C$26,C4160),INDEX(Demand!$B$3:$B$26,C4160))</f>
        <v>400</v>
      </c>
      <c r="T4160" s="7">
        <f t="shared" si="583"/>
        <v>0</v>
      </c>
      <c r="U4160" s="7">
        <f t="shared" si="584"/>
        <v>0</v>
      </c>
    </row>
    <row r="4161" spans="1:21" x14ac:dyDescent="0.2">
      <c r="A4161" s="1">
        <v>6</v>
      </c>
      <c r="B4161" s="1">
        <v>23</v>
      </c>
      <c r="C4161" s="1">
        <v>1</v>
      </c>
      <c r="D4161">
        <v>14.4</v>
      </c>
      <c r="E4161">
        <v>13.7</v>
      </c>
      <c r="F4161">
        <v>96</v>
      </c>
      <c r="G4161">
        <v>0</v>
      </c>
      <c r="H4161">
        <v>0</v>
      </c>
      <c r="I4161">
        <v>0</v>
      </c>
      <c r="J4161" s="4">
        <f t="shared" si="579"/>
        <v>10.387249318379446</v>
      </c>
      <c r="K4161" s="4">
        <f t="shared" si="580"/>
        <v>-15.197511809925672</v>
      </c>
      <c r="L4161" s="5">
        <f t="shared" si="585"/>
        <v>0</v>
      </c>
      <c r="M4161" s="5">
        <f t="shared" si="586"/>
        <v>0</v>
      </c>
      <c r="N4161" s="6">
        <f t="shared" si="578"/>
        <v>0</v>
      </c>
      <c r="O4161" s="6">
        <f t="shared" si="581"/>
        <v>0</v>
      </c>
      <c r="P4161" s="6">
        <f>FORECAST(J4161,Inputs!$B$10:$B$18,Inputs!$A$10:$A$18)</f>
        <v>30.651733789984991</v>
      </c>
      <c r="Q4161" s="6">
        <f>IF(Inputs!$D$10="Yes",IF('Hourly Calcs'!P4161&gt;'Hourly Calcs'!K4161,'Hourly Calcs'!O4161,N4161+O4161),N4161+O4161)</f>
        <v>0</v>
      </c>
      <c r="R4161" s="12">
        <f t="shared" si="582"/>
        <v>0</v>
      </c>
      <c r="S4161" s="1">
        <f>IF(AND(A4161&gt;=5,A4161&lt;=9),INDEX(Demand!$C$3:$C$26,C4161),INDEX(Demand!$B$3:$B$26,C4161))</f>
        <v>350</v>
      </c>
      <c r="T4161" s="7">
        <f t="shared" si="583"/>
        <v>0</v>
      </c>
      <c r="U4161" s="7">
        <f t="shared" si="584"/>
        <v>0</v>
      </c>
    </row>
    <row r="4162" spans="1:21" x14ac:dyDescent="0.2">
      <c r="A4162" s="1">
        <v>6</v>
      </c>
      <c r="B4162" s="1">
        <v>23</v>
      </c>
      <c r="C4162" s="1">
        <v>2</v>
      </c>
      <c r="D4162">
        <v>14</v>
      </c>
      <c r="E4162">
        <v>13.4</v>
      </c>
      <c r="F4162">
        <v>96</v>
      </c>
      <c r="G4162">
        <v>0</v>
      </c>
      <c r="H4162">
        <v>0</v>
      </c>
      <c r="I4162">
        <v>0</v>
      </c>
      <c r="J4162" s="4">
        <f t="shared" si="579"/>
        <v>24.253075608645418</v>
      </c>
      <c r="K4162" s="4">
        <f t="shared" si="580"/>
        <v>-12.365223058260156</v>
      </c>
      <c r="L4162" s="5">
        <f t="shared" si="585"/>
        <v>0</v>
      </c>
      <c r="M4162" s="5">
        <f t="shared" si="586"/>
        <v>0</v>
      </c>
      <c r="N4162" s="6">
        <f t="shared" si="578"/>
        <v>0</v>
      </c>
      <c r="O4162" s="6">
        <f t="shared" si="581"/>
        <v>0</v>
      </c>
      <c r="P4162" s="6">
        <f>FORECAST(J4162,Inputs!$B$10:$B$18,Inputs!$A$10:$A$18)</f>
        <v>30.78012107045042</v>
      </c>
      <c r="Q4162" s="6">
        <f>IF(Inputs!$D$10="Yes",IF('Hourly Calcs'!P4162&gt;'Hourly Calcs'!K4162,'Hourly Calcs'!O4162,N4162+O4162),N4162+O4162)</f>
        <v>0</v>
      </c>
      <c r="R4162" s="12">
        <f t="shared" si="582"/>
        <v>0</v>
      </c>
      <c r="S4162" s="1">
        <f>IF(AND(A4162&gt;=5,A4162&lt;=9),INDEX(Demand!$C$3:$C$26,C4162),INDEX(Demand!$B$3:$B$26,C4162))</f>
        <v>350</v>
      </c>
      <c r="T4162" s="7">
        <f t="shared" si="583"/>
        <v>0</v>
      </c>
      <c r="U4162" s="7">
        <f t="shared" si="584"/>
        <v>0</v>
      </c>
    </row>
    <row r="4163" spans="1:21" x14ac:dyDescent="0.2">
      <c r="A4163" s="1">
        <v>6</v>
      </c>
      <c r="B4163" s="1">
        <v>23</v>
      </c>
      <c r="C4163" s="1">
        <v>3</v>
      </c>
      <c r="D4163">
        <v>13.9</v>
      </c>
      <c r="E4163">
        <v>13.9</v>
      </c>
      <c r="F4163">
        <v>100</v>
      </c>
      <c r="G4163">
        <v>0</v>
      </c>
      <c r="H4163">
        <v>0</v>
      </c>
      <c r="I4163">
        <v>0</v>
      </c>
      <c r="J4163" s="4">
        <f t="shared" si="579"/>
        <v>37.323971284427529</v>
      </c>
      <c r="K4163" s="4">
        <f t="shared" si="580"/>
        <v>-7.4888732046682946</v>
      </c>
      <c r="L4163" s="5">
        <f t="shared" si="585"/>
        <v>0</v>
      </c>
      <c r="M4163" s="5">
        <f t="shared" si="586"/>
        <v>0</v>
      </c>
      <c r="N4163" s="6">
        <f t="shared" si="578"/>
        <v>0</v>
      </c>
      <c r="O4163" s="6">
        <f t="shared" si="581"/>
        <v>0</v>
      </c>
      <c r="P4163" s="6">
        <f>FORECAST(J4163,Inputs!$B$10:$B$18,Inputs!$A$10:$A$18)</f>
        <v>30.901147882263217</v>
      </c>
      <c r="Q4163" s="6">
        <f>IF(Inputs!$D$10="Yes",IF('Hourly Calcs'!P4163&gt;'Hourly Calcs'!K4163,'Hourly Calcs'!O4163,N4163+O4163),N4163+O4163)</f>
        <v>0</v>
      </c>
      <c r="R4163" s="12">
        <f t="shared" si="582"/>
        <v>0</v>
      </c>
      <c r="S4163" s="1">
        <f>IF(AND(A4163&gt;=5,A4163&lt;=9),INDEX(Demand!$C$3:$C$26,C4163),INDEX(Demand!$B$3:$B$26,C4163))</f>
        <v>350</v>
      </c>
      <c r="T4163" s="7">
        <f t="shared" si="583"/>
        <v>0</v>
      </c>
      <c r="U4163" s="7">
        <f t="shared" si="584"/>
        <v>0</v>
      </c>
    </row>
    <row r="4164" spans="1:21" x14ac:dyDescent="0.2">
      <c r="A4164" s="1">
        <v>6</v>
      </c>
      <c r="B4164" s="1">
        <v>23</v>
      </c>
      <c r="C4164" s="1">
        <v>4</v>
      </c>
      <c r="D4164">
        <v>13.9</v>
      </c>
      <c r="E4164">
        <v>13.9</v>
      </c>
      <c r="F4164">
        <v>100</v>
      </c>
      <c r="G4164">
        <v>0</v>
      </c>
      <c r="H4164">
        <v>0</v>
      </c>
      <c r="I4164">
        <v>0</v>
      </c>
      <c r="J4164" s="4">
        <f t="shared" si="579"/>
        <v>49.477327018754124</v>
      </c>
      <c r="K4164" s="4">
        <f t="shared" si="580"/>
        <v>-0.68739972912641178</v>
      </c>
      <c r="L4164" s="5">
        <f t="shared" si="585"/>
        <v>0</v>
      </c>
      <c r="M4164" s="5">
        <f t="shared" si="586"/>
        <v>0</v>
      </c>
      <c r="N4164" s="6">
        <f t="shared" si="578"/>
        <v>0</v>
      </c>
      <c r="O4164" s="6">
        <f t="shared" si="581"/>
        <v>0</v>
      </c>
      <c r="P4164" s="6">
        <f>FORECAST(J4164,Inputs!$B$10:$B$18,Inputs!$A$10:$A$18)</f>
        <v>31.013678953877353</v>
      </c>
      <c r="Q4164" s="6">
        <f>IF(Inputs!$D$10="Yes",IF('Hourly Calcs'!P4164&gt;'Hourly Calcs'!K4164,'Hourly Calcs'!O4164,N4164+O4164),N4164+O4164)</f>
        <v>0</v>
      </c>
      <c r="R4164" s="12">
        <f t="shared" si="582"/>
        <v>0</v>
      </c>
      <c r="S4164" s="1">
        <f>IF(AND(A4164&gt;=5,A4164&lt;=9),INDEX(Demand!$C$3:$C$26,C4164),INDEX(Demand!$B$3:$B$26,C4164))</f>
        <v>350</v>
      </c>
      <c r="T4164" s="7">
        <f t="shared" si="583"/>
        <v>0</v>
      </c>
      <c r="U4164" s="7">
        <f t="shared" si="584"/>
        <v>0</v>
      </c>
    </row>
    <row r="4165" spans="1:21" x14ac:dyDescent="0.2">
      <c r="A4165" s="1">
        <v>6</v>
      </c>
      <c r="B4165" s="1">
        <v>23</v>
      </c>
      <c r="C4165" s="1">
        <v>5</v>
      </c>
      <c r="D4165">
        <v>13.9</v>
      </c>
      <c r="E4165">
        <v>13.9</v>
      </c>
      <c r="F4165">
        <v>100</v>
      </c>
      <c r="G4165">
        <v>5</v>
      </c>
      <c r="H4165">
        <v>0</v>
      </c>
      <c r="I4165">
        <v>5</v>
      </c>
      <c r="J4165" s="4">
        <f t="shared" si="579"/>
        <v>60.842271467707931</v>
      </c>
      <c r="K4165" s="4">
        <f t="shared" si="580"/>
        <v>6.8952624028939482</v>
      </c>
      <c r="L4165" s="5">
        <f t="shared" si="585"/>
        <v>0</v>
      </c>
      <c r="M4165" s="5">
        <f t="shared" si="586"/>
        <v>27.104737597106052</v>
      </c>
      <c r="N4165" s="6">
        <f t="shared" si="578"/>
        <v>0</v>
      </c>
      <c r="O4165" s="6">
        <f t="shared" si="581"/>
        <v>4.5725939313876038</v>
      </c>
      <c r="P4165" s="6">
        <f>FORECAST(J4165,Inputs!$B$10:$B$18,Inputs!$A$10:$A$18)</f>
        <v>31.118909920997293</v>
      </c>
      <c r="Q4165" s="6">
        <f>IF(Inputs!$D$10="Yes",IF('Hourly Calcs'!P4165&gt;'Hourly Calcs'!K4165,'Hourly Calcs'!O4165,N4165+O4165),N4165+O4165)</f>
        <v>4.5725939313876038</v>
      </c>
      <c r="R4165" s="12">
        <f t="shared" si="582"/>
        <v>21.728966361953894</v>
      </c>
      <c r="S4165" s="1">
        <f>IF(AND(A4165&gt;=5,A4165&lt;=9),INDEX(Demand!$C$3:$C$26,C4165),INDEX(Demand!$B$3:$B$26,C4165))</f>
        <v>350</v>
      </c>
      <c r="T4165" s="7">
        <f t="shared" si="583"/>
        <v>21.728966361953894</v>
      </c>
      <c r="U4165" s="7">
        <f t="shared" si="584"/>
        <v>0</v>
      </c>
    </row>
    <row r="4166" spans="1:21" x14ac:dyDescent="0.2">
      <c r="A4166" s="1">
        <v>6</v>
      </c>
      <c r="B4166" s="1">
        <v>23</v>
      </c>
      <c r="C4166" s="1">
        <v>6</v>
      </c>
      <c r="D4166">
        <v>13.9</v>
      </c>
      <c r="E4166">
        <v>13.9</v>
      </c>
      <c r="F4166">
        <v>100</v>
      </c>
      <c r="G4166">
        <v>51</v>
      </c>
      <c r="H4166">
        <v>0</v>
      </c>
      <c r="I4166">
        <v>51</v>
      </c>
      <c r="J4166" s="4">
        <f t="shared" si="579"/>
        <v>71.729946535103963</v>
      </c>
      <c r="K4166" s="4">
        <f t="shared" si="580"/>
        <v>15.507061458656338</v>
      </c>
      <c r="L4166" s="5">
        <f t="shared" si="585"/>
        <v>0</v>
      </c>
      <c r="M4166" s="5">
        <f t="shared" si="586"/>
        <v>18.492938541343662</v>
      </c>
      <c r="N4166" s="6">
        <f t="shared" si="578"/>
        <v>0</v>
      </c>
      <c r="O4166" s="6">
        <f t="shared" si="581"/>
        <v>46.640458100153559</v>
      </c>
      <c r="P4166" s="6">
        <f>FORECAST(J4166,Inputs!$B$10:$B$18,Inputs!$A$10:$A$18)</f>
        <v>31.219721727176886</v>
      </c>
      <c r="Q4166" s="6">
        <f>IF(Inputs!$D$10="Yes",IF('Hourly Calcs'!P4166&gt;'Hourly Calcs'!K4166,'Hourly Calcs'!O4166,N4166+O4166),N4166+O4166)</f>
        <v>46.640458100153559</v>
      </c>
      <c r="R4166" s="12">
        <f t="shared" si="582"/>
        <v>221.63545689192969</v>
      </c>
      <c r="S4166" s="1">
        <f>IF(AND(A4166&gt;=5,A4166&lt;=9),INDEX(Demand!$C$3:$C$26,C4166),INDEX(Demand!$B$3:$B$26,C4166))</f>
        <v>350</v>
      </c>
      <c r="T4166" s="7">
        <f t="shared" si="583"/>
        <v>221.63545689192969</v>
      </c>
      <c r="U4166" s="7">
        <f t="shared" si="584"/>
        <v>0</v>
      </c>
    </row>
    <row r="4167" spans="1:21" x14ac:dyDescent="0.2">
      <c r="A4167" s="1">
        <v>6</v>
      </c>
      <c r="B4167" s="1">
        <v>23</v>
      </c>
      <c r="C4167" s="1">
        <v>7</v>
      </c>
      <c r="D4167">
        <v>15.1</v>
      </c>
      <c r="E4167">
        <v>14.7</v>
      </c>
      <c r="F4167">
        <v>97</v>
      </c>
      <c r="G4167">
        <v>137</v>
      </c>
      <c r="H4167">
        <v>18</v>
      </c>
      <c r="I4167">
        <v>131</v>
      </c>
      <c r="J4167" s="4">
        <f t="shared" si="579"/>
        <v>82.596798118315149</v>
      </c>
      <c r="K4167" s="4">
        <f t="shared" si="580"/>
        <v>24.7253401812617</v>
      </c>
      <c r="L4167" s="5">
        <f t="shared" si="585"/>
        <v>82.403201881684851</v>
      </c>
      <c r="M4167" s="5">
        <f t="shared" si="586"/>
        <v>9.2746598187383</v>
      </c>
      <c r="N4167" s="6">
        <f t="shared" si="578"/>
        <v>7.4503649117698449</v>
      </c>
      <c r="O4167" s="6">
        <f t="shared" si="581"/>
        <v>119.80196100235523</v>
      </c>
      <c r="P4167" s="6">
        <f>FORECAST(J4167,Inputs!$B$10:$B$18,Inputs!$A$10:$A$18)</f>
        <v>31.320340723317731</v>
      </c>
      <c r="Q4167" s="6">
        <f>IF(Inputs!$D$10="Yes",IF('Hourly Calcs'!P4167&gt;'Hourly Calcs'!K4167,'Hourly Calcs'!O4167,N4167+O4167),N4167+O4167)</f>
        <v>119.80196100235523</v>
      </c>
      <c r="R4167" s="12">
        <f t="shared" si="582"/>
        <v>569.29891868319203</v>
      </c>
      <c r="S4167" s="1">
        <f>IF(AND(A4167&gt;=5,A4167&lt;=9),INDEX(Demand!$C$3:$C$26,C4167),INDEX(Demand!$B$3:$B$26,C4167))</f>
        <v>350</v>
      </c>
      <c r="T4167" s="7">
        <f t="shared" si="583"/>
        <v>350</v>
      </c>
      <c r="U4167" s="7">
        <f t="shared" si="584"/>
        <v>219.29891868319203</v>
      </c>
    </row>
    <row r="4168" spans="1:21" x14ac:dyDescent="0.2">
      <c r="A4168" s="1">
        <v>6</v>
      </c>
      <c r="B4168" s="1">
        <v>23</v>
      </c>
      <c r="C4168" s="1">
        <v>8</v>
      </c>
      <c r="D4168">
        <v>15.2</v>
      </c>
      <c r="E4168">
        <v>14.6</v>
      </c>
      <c r="F4168">
        <v>96</v>
      </c>
      <c r="G4168">
        <v>318</v>
      </c>
      <c r="H4168">
        <v>189</v>
      </c>
      <c r="I4168">
        <v>223</v>
      </c>
      <c r="J4168" s="4">
        <f t="shared" si="579"/>
        <v>94.079334158404208</v>
      </c>
      <c r="K4168" s="4">
        <f t="shared" si="580"/>
        <v>34.18666289495436</v>
      </c>
      <c r="L4168" s="5">
        <f t="shared" si="585"/>
        <v>70.920665841595792</v>
      </c>
      <c r="M4168" s="5">
        <f t="shared" si="586"/>
        <v>0.18666289495435961</v>
      </c>
      <c r="N4168" s="6">
        <f t="shared" si="578"/>
        <v>116.61911861899719</v>
      </c>
      <c r="O4168" s="6">
        <f t="shared" si="581"/>
        <v>203.93768933988713</v>
      </c>
      <c r="P4168" s="6">
        <f>FORECAST(J4168,Inputs!$B$10:$B$18,Inputs!$A$10:$A$18)</f>
        <v>31.426660501466703</v>
      </c>
      <c r="Q4168" s="6">
        <f>IF(Inputs!$D$10="Yes",IF('Hourly Calcs'!P4168&gt;'Hourly Calcs'!K4168,'Hourly Calcs'!O4168,N4168+O4168),N4168+O4168)</f>
        <v>320.55680795888429</v>
      </c>
      <c r="R4168" s="12">
        <f t="shared" si="582"/>
        <v>1523.2859514206182</v>
      </c>
      <c r="S4168" s="1">
        <f>IF(AND(A4168&gt;=5,A4168&lt;=9),INDEX(Demand!$C$3:$C$26,C4168),INDEX(Demand!$B$3:$B$26,C4168))</f>
        <v>350</v>
      </c>
      <c r="T4168" s="7">
        <f t="shared" si="583"/>
        <v>350</v>
      </c>
      <c r="U4168" s="7">
        <f t="shared" si="584"/>
        <v>1173.2859514206182</v>
      </c>
    </row>
    <row r="4169" spans="1:21" x14ac:dyDescent="0.2">
      <c r="A4169" s="1">
        <v>6</v>
      </c>
      <c r="B4169" s="1">
        <v>23</v>
      </c>
      <c r="C4169" s="1">
        <v>9</v>
      </c>
      <c r="D4169">
        <v>14.7</v>
      </c>
      <c r="E4169">
        <v>14.5</v>
      </c>
      <c r="F4169">
        <v>99</v>
      </c>
      <c r="G4169">
        <v>345</v>
      </c>
      <c r="H4169">
        <v>86</v>
      </c>
      <c r="I4169">
        <v>290</v>
      </c>
      <c r="J4169" s="4">
        <f t="shared" si="579"/>
        <v>107.12344680807537</v>
      </c>
      <c r="K4169" s="4">
        <f t="shared" si="580"/>
        <v>43.496047494493695</v>
      </c>
      <c r="L4169" s="5">
        <f t="shared" si="585"/>
        <v>57.876553191924629</v>
      </c>
      <c r="M4169" s="5">
        <f t="shared" si="586"/>
        <v>9.4960474944936948</v>
      </c>
      <c r="N4169" s="6">
        <f t="shared" ref="N4169:N4232" si="587">H4169*MAX(0,COS(2*ASIN(SQRT(SIN(RADIANS($B$4))^2+COS(RADIANS($K4169))^2-2*SIN(RADIANS($B$4))*COS(RADIANS($K4169))*COS(RADIANS($J4169-$B$5))+(SIN(RADIANS($K4169))-COS(RADIANS($B$4)))^2)/2)))</f>
        <v>67.624651808846167</v>
      </c>
      <c r="O4169" s="6">
        <f t="shared" si="581"/>
        <v>265.21044802048101</v>
      </c>
      <c r="P4169" s="6">
        <f>FORECAST(J4169,Inputs!$B$10:$B$18,Inputs!$A$10:$A$18)</f>
        <v>31.547439322296992</v>
      </c>
      <c r="Q4169" s="6">
        <f>IF(Inputs!$D$10="Yes",IF('Hourly Calcs'!P4169&gt;'Hourly Calcs'!K4169,'Hourly Calcs'!O4169,N4169+O4169),N4169+O4169)</f>
        <v>332.83509982932719</v>
      </c>
      <c r="R4169" s="12">
        <f t="shared" si="582"/>
        <v>1581.6323943889627</v>
      </c>
      <c r="S4169" s="1">
        <f>IF(AND(A4169&gt;=5,A4169&lt;=9),INDEX(Demand!$C$3:$C$26,C4169),INDEX(Demand!$B$3:$B$26,C4169))</f>
        <v>350</v>
      </c>
      <c r="T4169" s="7">
        <f t="shared" si="583"/>
        <v>350</v>
      </c>
      <c r="U4169" s="7">
        <f t="shared" si="584"/>
        <v>1231.6323943889627</v>
      </c>
    </row>
    <row r="4170" spans="1:21" x14ac:dyDescent="0.2">
      <c r="A4170" s="1">
        <v>6</v>
      </c>
      <c r="B4170" s="1">
        <v>23</v>
      </c>
      <c r="C4170" s="1">
        <v>10</v>
      </c>
      <c r="D4170">
        <v>15.1</v>
      </c>
      <c r="E4170">
        <v>14.6</v>
      </c>
      <c r="F4170">
        <v>97</v>
      </c>
      <c r="G4170">
        <v>433</v>
      </c>
      <c r="H4170">
        <v>91</v>
      </c>
      <c r="I4170">
        <v>364</v>
      </c>
      <c r="J4170" s="4">
        <f t="shared" ref="J4170:J4233" si="588">solarazimuth($B$2,$B$3,$B$1,A4170,B4170,C4170,0,0,0,0)</f>
        <v>123.21331348653493</v>
      </c>
      <c r="K4170" s="4">
        <f t="shared" ref="K4170:K4233" si="589">solarelevation($B$2,$B$3,$B$1,A4170,B4170,C4170,0,0,0,0)</f>
        <v>52.078303018808072</v>
      </c>
      <c r="L4170" s="5">
        <f t="shared" si="585"/>
        <v>41.786686513465071</v>
      </c>
      <c r="M4170" s="5">
        <f t="shared" si="586"/>
        <v>18.078303018808072</v>
      </c>
      <c r="N4170" s="6">
        <f t="shared" si="587"/>
        <v>82.831763106315492</v>
      </c>
      <c r="O4170" s="6">
        <f t="shared" ref="O4170:O4233" si="590">$I4170*(1+COS(RADIANS($B$4)))/2</f>
        <v>332.88483820501756</v>
      </c>
      <c r="P4170" s="6">
        <f>FORECAST(J4170,Inputs!$B$10:$B$18,Inputs!$A$10:$A$18)</f>
        <v>31.696419569319765</v>
      </c>
      <c r="Q4170" s="6">
        <f>IF(Inputs!$D$10="Yes",IF('Hourly Calcs'!P4170&gt;'Hourly Calcs'!K4170,'Hourly Calcs'!O4170,N4170+O4170),N4170+O4170)</f>
        <v>415.71660131133308</v>
      </c>
      <c r="R4170" s="12">
        <f t="shared" ref="R4170:R4233" si="591">$B$6*$E$1*Q4170</f>
        <v>1975.4852894314547</v>
      </c>
      <c r="S4170" s="1">
        <f>IF(AND(A4170&gt;=5,A4170&lt;=9),INDEX(Demand!$C$3:$C$26,C4170),INDEX(Demand!$B$3:$B$26,C4170))</f>
        <v>600</v>
      </c>
      <c r="T4170" s="7">
        <f t="shared" ref="T4170:T4233" si="592">S4170-MAX(0,S4170-R4170)</f>
        <v>600</v>
      </c>
      <c r="U4170" s="7">
        <f t="shared" ref="U4170:U4233" si="593">MAX(0,R4170-S4170)</f>
        <v>1375.4852894314547</v>
      </c>
    </row>
    <row r="4171" spans="1:21" x14ac:dyDescent="0.2">
      <c r="A4171" s="1">
        <v>6</v>
      </c>
      <c r="B4171" s="1">
        <v>23</v>
      </c>
      <c r="C4171" s="1">
        <v>11</v>
      </c>
      <c r="D4171">
        <v>17.7</v>
      </c>
      <c r="E4171">
        <v>15.3</v>
      </c>
      <c r="F4171">
        <v>86</v>
      </c>
      <c r="G4171">
        <v>655</v>
      </c>
      <c r="H4171">
        <v>308</v>
      </c>
      <c r="I4171">
        <v>395</v>
      </c>
      <c r="J4171" s="4">
        <f t="shared" si="588"/>
        <v>144.43220921764436</v>
      </c>
      <c r="K4171" s="4">
        <f t="shared" si="589"/>
        <v>58.943746332210878</v>
      </c>
      <c r="L4171" s="5">
        <f t="shared" si="585"/>
        <v>20.567790782355644</v>
      </c>
      <c r="M4171" s="5">
        <f t="shared" si="586"/>
        <v>24.943746332210878</v>
      </c>
      <c r="N4171" s="6">
        <f t="shared" si="587"/>
        <v>301.92998426603731</v>
      </c>
      <c r="O4171" s="6">
        <f t="shared" si="590"/>
        <v>361.23492057962073</v>
      </c>
      <c r="P4171" s="6">
        <f>FORECAST(J4171,Inputs!$B$10:$B$18,Inputs!$A$10:$A$18)</f>
        <v>31.892890826089296</v>
      </c>
      <c r="Q4171" s="6">
        <f>IF(Inputs!$D$10="Yes",IF('Hourly Calcs'!P4171&gt;'Hourly Calcs'!K4171,'Hourly Calcs'!O4171,N4171+O4171),N4171+O4171)</f>
        <v>663.16490484565804</v>
      </c>
      <c r="R4171" s="12">
        <f t="shared" si="591"/>
        <v>3151.3596278265668</v>
      </c>
      <c r="S4171" s="1">
        <f>IF(AND(A4171&gt;=5,A4171&lt;=9),INDEX(Demand!$C$3:$C$26,C4171),INDEX(Demand!$B$3:$B$26,C4171))</f>
        <v>600</v>
      </c>
      <c r="T4171" s="7">
        <f t="shared" si="592"/>
        <v>600</v>
      </c>
      <c r="U4171" s="7">
        <f t="shared" si="593"/>
        <v>2551.3596278265668</v>
      </c>
    </row>
    <row r="4172" spans="1:21" x14ac:dyDescent="0.2">
      <c r="A4172" s="1">
        <v>6</v>
      </c>
      <c r="B4172" s="1">
        <v>23</v>
      </c>
      <c r="C4172" s="1">
        <v>12</v>
      </c>
      <c r="D4172">
        <v>17.8</v>
      </c>
      <c r="E4172">
        <v>14.4</v>
      </c>
      <c r="F4172">
        <v>80</v>
      </c>
      <c r="G4172">
        <v>535</v>
      </c>
      <c r="H4172">
        <v>134</v>
      </c>
      <c r="I4172">
        <v>415</v>
      </c>
      <c r="J4172" s="4">
        <f t="shared" si="588"/>
        <v>171.84055693435673</v>
      </c>
      <c r="K4172" s="4">
        <f t="shared" si="589"/>
        <v>62.511626382044184</v>
      </c>
      <c r="L4172" s="5">
        <f t="shared" si="585"/>
        <v>6.8405569343567265</v>
      </c>
      <c r="M4172" s="5">
        <f t="shared" si="586"/>
        <v>28.511626382044184</v>
      </c>
      <c r="N4172" s="6">
        <f t="shared" si="587"/>
        <v>132.88934417109519</v>
      </c>
      <c r="O4172" s="6">
        <f t="shared" si="590"/>
        <v>379.52529630517114</v>
      </c>
      <c r="P4172" s="6">
        <f>FORECAST(J4172,Inputs!$B$10:$B$18,Inputs!$A$10:$A$18)</f>
        <v>32.146671823466264</v>
      </c>
      <c r="Q4172" s="6">
        <f>IF(Inputs!$D$10="Yes",IF('Hourly Calcs'!P4172&gt;'Hourly Calcs'!K4172,'Hourly Calcs'!O4172,N4172+O4172),N4172+O4172)</f>
        <v>512.4146404762663</v>
      </c>
      <c r="R4172" s="12">
        <f t="shared" si="591"/>
        <v>2434.9943715432173</v>
      </c>
      <c r="S4172" s="1">
        <f>IF(AND(A4172&gt;=5,A4172&lt;=9),INDEX(Demand!$C$3:$C$26,C4172),INDEX(Demand!$B$3:$B$26,C4172))</f>
        <v>600</v>
      </c>
      <c r="T4172" s="7">
        <f t="shared" si="592"/>
        <v>600</v>
      </c>
      <c r="U4172" s="7">
        <f t="shared" si="593"/>
        <v>1834.9943715432173</v>
      </c>
    </row>
    <row r="4173" spans="1:21" x14ac:dyDescent="0.2">
      <c r="A4173" s="1">
        <v>6</v>
      </c>
      <c r="B4173" s="1">
        <v>23</v>
      </c>
      <c r="C4173" s="1">
        <v>13</v>
      </c>
      <c r="D4173">
        <v>17.399999999999999</v>
      </c>
      <c r="E4173">
        <v>14.1</v>
      </c>
      <c r="F4173">
        <v>81</v>
      </c>
      <c r="G4173">
        <v>810</v>
      </c>
      <c r="H4173">
        <v>496</v>
      </c>
      <c r="I4173">
        <v>365</v>
      </c>
      <c r="J4173" s="4">
        <f t="shared" si="588"/>
        <v>201.26276948891211</v>
      </c>
      <c r="K4173" s="4">
        <f t="shared" si="589"/>
        <v>61.414378488897142</v>
      </c>
      <c r="L4173" s="5">
        <f t="shared" si="585"/>
        <v>36.262769488912113</v>
      </c>
      <c r="M4173" s="5">
        <f t="shared" si="586"/>
        <v>27.414378488897142</v>
      </c>
      <c r="N4173" s="6">
        <f t="shared" si="587"/>
        <v>468.08302738216253</v>
      </c>
      <c r="O4173" s="6">
        <f t="shared" si="590"/>
        <v>333.7993569912951</v>
      </c>
      <c r="P4173" s="6">
        <f>FORECAST(J4173,Inputs!$B$10:$B$18,Inputs!$A$10:$A$18)</f>
        <v>32.419099717489928</v>
      </c>
      <c r="Q4173" s="6">
        <f>IF(Inputs!$D$10="Yes",IF('Hourly Calcs'!P4173&gt;'Hourly Calcs'!K4173,'Hourly Calcs'!O4173,N4173+O4173),N4173+O4173)</f>
        <v>801.88238437345763</v>
      </c>
      <c r="R4173" s="12">
        <f t="shared" si="591"/>
        <v>3810.5450905426706</v>
      </c>
      <c r="S4173" s="1">
        <f>IF(AND(A4173&gt;=5,A4173&lt;=9),INDEX(Demand!$C$3:$C$26,C4173),INDEX(Demand!$B$3:$B$26,C4173))</f>
        <v>600</v>
      </c>
      <c r="T4173" s="7">
        <f t="shared" si="592"/>
        <v>600</v>
      </c>
      <c r="U4173" s="7">
        <f t="shared" si="593"/>
        <v>3210.5450905426706</v>
      </c>
    </row>
    <row r="4174" spans="1:21" x14ac:dyDescent="0.2">
      <c r="A4174" s="1">
        <v>6</v>
      </c>
      <c r="B4174" s="1">
        <v>23</v>
      </c>
      <c r="C4174" s="1">
        <v>14</v>
      </c>
      <c r="D4174">
        <v>19</v>
      </c>
      <c r="E4174">
        <v>14.7</v>
      </c>
      <c r="F4174">
        <v>76</v>
      </c>
      <c r="G4174">
        <v>849</v>
      </c>
      <c r="H4174">
        <v>733</v>
      </c>
      <c r="I4174">
        <v>216</v>
      </c>
      <c r="J4174" s="4">
        <f t="shared" si="588"/>
        <v>225.96893391496002</v>
      </c>
      <c r="K4174" s="4">
        <f t="shared" si="589"/>
        <v>56.126488479499997</v>
      </c>
      <c r="L4174" s="5">
        <f t="shared" si="585"/>
        <v>60.968933914960019</v>
      </c>
      <c r="M4174" s="5">
        <f t="shared" si="586"/>
        <v>22.126488479499997</v>
      </c>
      <c r="N4174" s="6">
        <f t="shared" si="587"/>
        <v>615.4082337472986</v>
      </c>
      <c r="O4174" s="6">
        <f t="shared" si="590"/>
        <v>197.53605783594449</v>
      </c>
      <c r="P4174" s="6">
        <f>FORECAST(J4174,Inputs!$B$10:$B$18,Inputs!$A$10:$A$18)</f>
        <v>32.647860499212591</v>
      </c>
      <c r="Q4174" s="6">
        <f>IF(Inputs!$D$10="Yes",IF('Hourly Calcs'!P4174&gt;'Hourly Calcs'!K4174,'Hourly Calcs'!O4174,N4174+O4174),N4174+O4174)</f>
        <v>812.94429158324306</v>
      </c>
      <c r="R4174" s="12">
        <f t="shared" si="591"/>
        <v>3863.1112736035707</v>
      </c>
      <c r="S4174" s="1">
        <f>IF(AND(A4174&gt;=5,A4174&lt;=9),INDEX(Demand!$C$3:$C$26,C4174),INDEX(Demand!$B$3:$B$26,C4174))</f>
        <v>600</v>
      </c>
      <c r="T4174" s="7">
        <f t="shared" si="592"/>
        <v>600</v>
      </c>
      <c r="U4174" s="7">
        <f t="shared" si="593"/>
        <v>3263.1112736035707</v>
      </c>
    </row>
    <row r="4175" spans="1:21" x14ac:dyDescent="0.2">
      <c r="A4175" s="1">
        <v>6</v>
      </c>
      <c r="B4175" s="1">
        <v>23</v>
      </c>
      <c r="C4175" s="1">
        <v>15</v>
      </c>
      <c r="D4175">
        <v>19.8</v>
      </c>
      <c r="E4175">
        <v>15.7</v>
      </c>
      <c r="F4175">
        <v>77</v>
      </c>
      <c r="G4175">
        <v>755</v>
      </c>
      <c r="H4175">
        <v>753</v>
      </c>
      <c r="I4175">
        <v>158</v>
      </c>
      <c r="J4175" s="4">
        <f t="shared" si="588"/>
        <v>244.58761290143457</v>
      </c>
      <c r="K4175" s="4">
        <f t="shared" si="589"/>
        <v>48.319848115674979</v>
      </c>
      <c r="L4175" s="5">
        <f t="shared" si="585"/>
        <v>79.587612901434568</v>
      </c>
      <c r="M4175" s="5">
        <f t="shared" si="586"/>
        <v>14.319848115674979</v>
      </c>
      <c r="N4175" s="6">
        <f t="shared" si="587"/>
        <v>516.84923661353002</v>
      </c>
      <c r="O4175" s="6">
        <f t="shared" si="590"/>
        <v>144.4939682318483</v>
      </c>
      <c r="P4175" s="6">
        <f>FORECAST(J4175,Inputs!$B$10:$B$18,Inputs!$A$10:$A$18)</f>
        <v>32.820255675013279</v>
      </c>
      <c r="Q4175" s="6">
        <f>IF(Inputs!$D$10="Yes",IF('Hourly Calcs'!P4175&gt;'Hourly Calcs'!K4175,'Hourly Calcs'!O4175,N4175+O4175),N4175+O4175)</f>
        <v>661.3432048453783</v>
      </c>
      <c r="R4175" s="12">
        <f t="shared" si="591"/>
        <v>3142.7029094252375</v>
      </c>
      <c r="S4175" s="1">
        <f>IF(AND(A4175&gt;=5,A4175&lt;=9),INDEX(Demand!$C$3:$C$26,C4175),INDEX(Demand!$B$3:$B$26,C4175))</f>
        <v>600</v>
      </c>
      <c r="T4175" s="7">
        <f t="shared" si="592"/>
        <v>600</v>
      </c>
      <c r="U4175" s="7">
        <f t="shared" si="593"/>
        <v>2542.7029094252375</v>
      </c>
    </row>
    <row r="4176" spans="1:21" x14ac:dyDescent="0.2">
      <c r="A4176" s="1">
        <v>6</v>
      </c>
      <c r="B4176" s="1">
        <v>23</v>
      </c>
      <c r="C4176" s="1">
        <v>16</v>
      </c>
      <c r="D4176">
        <v>18.3</v>
      </c>
      <c r="E4176">
        <v>15.4</v>
      </c>
      <c r="F4176">
        <v>83</v>
      </c>
      <c r="G4176">
        <v>624</v>
      </c>
      <c r="H4176">
        <v>668</v>
      </c>
      <c r="I4176">
        <v>165</v>
      </c>
      <c r="J4176" s="4">
        <f t="shared" si="588"/>
        <v>259.06571458423497</v>
      </c>
      <c r="K4176" s="4">
        <f t="shared" si="589"/>
        <v>39.315654162446364</v>
      </c>
      <c r="L4176" s="5">
        <f t="shared" si="585"/>
        <v>0</v>
      </c>
      <c r="M4176" s="5">
        <f t="shared" si="586"/>
        <v>5.3156541624463642</v>
      </c>
      <c r="N4176" s="6">
        <f t="shared" si="587"/>
        <v>330.39156231086292</v>
      </c>
      <c r="O4176" s="6">
        <f t="shared" si="590"/>
        <v>150.89559973579094</v>
      </c>
      <c r="P4176" s="6">
        <f>FORECAST(J4176,Inputs!$B$10:$B$18,Inputs!$A$10:$A$18)</f>
        <v>32.95431217207625</v>
      </c>
      <c r="Q4176" s="6">
        <f>IF(Inputs!$D$10="Yes",IF('Hourly Calcs'!P4176&gt;'Hourly Calcs'!K4176,'Hourly Calcs'!O4176,N4176+O4176),N4176+O4176)</f>
        <v>481.28716204665386</v>
      </c>
      <c r="R4176" s="12">
        <f t="shared" si="591"/>
        <v>2287.076594045699</v>
      </c>
      <c r="S4176" s="1">
        <f>IF(AND(A4176&gt;=5,A4176&lt;=9),INDEX(Demand!$C$3:$C$26,C4176),INDEX(Demand!$B$3:$B$26,C4176))</f>
        <v>900</v>
      </c>
      <c r="T4176" s="7">
        <f t="shared" si="592"/>
        <v>900</v>
      </c>
      <c r="U4176" s="7">
        <f t="shared" si="593"/>
        <v>1387.076594045699</v>
      </c>
    </row>
    <row r="4177" spans="1:21" x14ac:dyDescent="0.2">
      <c r="A4177" s="1">
        <v>6</v>
      </c>
      <c r="B4177" s="1">
        <v>23</v>
      </c>
      <c r="C4177" s="1">
        <v>17</v>
      </c>
      <c r="D4177">
        <v>17.5</v>
      </c>
      <c r="E4177">
        <v>14.6</v>
      </c>
      <c r="F4177">
        <v>83</v>
      </c>
      <c r="G4177">
        <v>456</v>
      </c>
      <c r="H4177">
        <v>535</v>
      </c>
      <c r="I4177">
        <v>159</v>
      </c>
      <c r="J4177" s="4">
        <f t="shared" si="588"/>
        <v>271.25482144091757</v>
      </c>
      <c r="K4177" s="4">
        <f t="shared" si="589"/>
        <v>29.880027118692638</v>
      </c>
      <c r="L4177" s="5">
        <f t="shared" si="585"/>
        <v>0</v>
      </c>
      <c r="M4177" s="5">
        <f t="shared" si="586"/>
        <v>4.1199728813073619</v>
      </c>
      <c r="N4177" s="6">
        <f t="shared" si="587"/>
        <v>148.35418501613904</v>
      </c>
      <c r="O4177" s="6">
        <f t="shared" si="590"/>
        <v>145.40848701812581</v>
      </c>
      <c r="P4177" s="6">
        <f>FORECAST(J4177,Inputs!$B$10:$B$18,Inputs!$A$10:$A$18)</f>
        <v>33.067174272601086</v>
      </c>
      <c r="Q4177" s="6">
        <f>IF(Inputs!$D$10="Yes",IF('Hourly Calcs'!P4177&gt;'Hourly Calcs'!K4177,'Hourly Calcs'!O4177,N4177+O4177),N4177+O4177)</f>
        <v>145.40848701812581</v>
      </c>
      <c r="R4177" s="12">
        <f t="shared" si="591"/>
        <v>690.98113031013384</v>
      </c>
      <c r="S4177" s="1">
        <f>IF(AND(A4177&gt;=5,A4177&lt;=9),INDEX(Demand!$C$3:$C$26,C4177),INDEX(Demand!$B$3:$B$26,C4177))</f>
        <v>900</v>
      </c>
      <c r="T4177" s="7">
        <f t="shared" si="592"/>
        <v>690.98113031013384</v>
      </c>
      <c r="U4177" s="7">
        <f t="shared" si="593"/>
        <v>0</v>
      </c>
    </row>
    <row r="4178" spans="1:21" x14ac:dyDescent="0.2">
      <c r="A4178" s="1">
        <v>6</v>
      </c>
      <c r="B4178" s="1">
        <v>23</v>
      </c>
      <c r="C4178" s="1">
        <v>18</v>
      </c>
      <c r="D4178">
        <v>16.2</v>
      </c>
      <c r="E4178">
        <v>14.1</v>
      </c>
      <c r="F4178">
        <v>87</v>
      </c>
      <c r="G4178">
        <v>228</v>
      </c>
      <c r="H4178">
        <v>138</v>
      </c>
      <c r="I4178">
        <v>172</v>
      </c>
      <c r="J4178" s="4">
        <f t="shared" si="588"/>
        <v>282.3630330894556</v>
      </c>
      <c r="K4178" s="4">
        <f t="shared" si="589"/>
        <v>20.483879561885004</v>
      </c>
      <c r="L4178" s="5">
        <f t="shared" si="585"/>
        <v>0</v>
      </c>
      <c r="M4178" s="5">
        <f t="shared" si="586"/>
        <v>13.516120438114996</v>
      </c>
      <c r="N4178" s="6">
        <f t="shared" si="587"/>
        <v>6.8099826847355942</v>
      </c>
      <c r="O4178" s="6">
        <f t="shared" si="590"/>
        <v>157.29723123973358</v>
      </c>
      <c r="P4178" s="6">
        <f>FORECAST(J4178,Inputs!$B$10:$B$18,Inputs!$A$10:$A$18)</f>
        <v>33.170028084161622</v>
      </c>
      <c r="Q4178" s="6">
        <f>IF(Inputs!$D$10="Yes",IF('Hourly Calcs'!P4178&gt;'Hourly Calcs'!K4178,'Hourly Calcs'!O4178,N4178+O4178),N4178+O4178)</f>
        <v>157.29723123973358</v>
      </c>
      <c r="R4178" s="12">
        <f t="shared" si="591"/>
        <v>747.47644285121396</v>
      </c>
      <c r="S4178" s="1">
        <f>IF(AND(A4178&gt;=5,A4178&lt;=9),INDEX(Demand!$C$3:$C$26,C4178),INDEX(Demand!$B$3:$B$26,C4178))</f>
        <v>900</v>
      </c>
      <c r="T4178" s="7">
        <f t="shared" si="592"/>
        <v>747.47644285121396</v>
      </c>
      <c r="U4178" s="7">
        <f t="shared" si="593"/>
        <v>0</v>
      </c>
    </row>
    <row r="4179" spans="1:21" x14ac:dyDescent="0.2">
      <c r="A4179" s="1">
        <v>6</v>
      </c>
      <c r="B4179" s="1">
        <v>23</v>
      </c>
      <c r="C4179" s="1">
        <v>19</v>
      </c>
      <c r="D4179">
        <v>15.1</v>
      </c>
      <c r="E4179">
        <v>14</v>
      </c>
      <c r="F4179">
        <v>93</v>
      </c>
      <c r="G4179">
        <v>77</v>
      </c>
      <c r="H4179">
        <v>0</v>
      </c>
      <c r="I4179">
        <v>77</v>
      </c>
      <c r="J4179" s="4">
        <f t="shared" si="588"/>
        <v>293.17275010431445</v>
      </c>
      <c r="K4179" s="4">
        <f t="shared" si="589"/>
        <v>11.490972267704976</v>
      </c>
      <c r="L4179" s="5">
        <f t="shared" si="585"/>
        <v>0</v>
      </c>
      <c r="M4179" s="5">
        <f t="shared" si="586"/>
        <v>22.509027732295024</v>
      </c>
      <c r="N4179" s="6">
        <f t="shared" si="587"/>
        <v>0</v>
      </c>
      <c r="O4179" s="6">
        <f t="shared" si="590"/>
        <v>70.417946543369098</v>
      </c>
      <c r="P4179" s="6">
        <f>FORECAST(J4179,Inputs!$B$10:$B$18,Inputs!$A$10:$A$18)</f>
        <v>33.270118056521426</v>
      </c>
      <c r="Q4179" s="6">
        <f>IF(Inputs!$D$10="Yes",IF('Hourly Calcs'!P4179&gt;'Hourly Calcs'!K4179,'Hourly Calcs'!O4179,N4179+O4179),N4179+O4179)</f>
        <v>70.417946543369098</v>
      </c>
      <c r="R4179" s="12">
        <f t="shared" si="591"/>
        <v>334.62608197408991</v>
      </c>
      <c r="S4179" s="1">
        <f>IF(AND(A4179&gt;=5,A4179&lt;=9),INDEX(Demand!$C$3:$C$26,C4179),INDEX(Demand!$B$3:$B$26,C4179))</f>
        <v>900</v>
      </c>
      <c r="T4179" s="7">
        <f t="shared" si="592"/>
        <v>334.62608197408986</v>
      </c>
      <c r="U4179" s="7">
        <f t="shared" si="593"/>
        <v>0</v>
      </c>
    </row>
    <row r="4180" spans="1:21" x14ac:dyDescent="0.2">
      <c r="A4180" s="1">
        <v>6</v>
      </c>
      <c r="B4180" s="1">
        <v>23</v>
      </c>
      <c r="C4180" s="1">
        <v>20</v>
      </c>
      <c r="D4180">
        <v>14.8</v>
      </c>
      <c r="E4180">
        <v>13.9</v>
      </c>
      <c r="F4180">
        <v>94</v>
      </c>
      <c r="G4180">
        <v>15</v>
      </c>
      <c r="H4180">
        <v>0</v>
      </c>
      <c r="I4180">
        <v>15</v>
      </c>
      <c r="J4180" s="4">
        <f t="shared" si="588"/>
        <v>304.22902833820501</v>
      </c>
      <c r="K4180" s="4">
        <f t="shared" si="589"/>
        <v>3.3199573243496161</v>
      </c>
      <c r="L4180" s="5">
        <f t="shared" si="585"/>
        <v>0</v>
      </c>
      <c r="M4180" s="5">
        <f t="shared" si="586"/>
        <v>30.680042675650384</v>
      </c>
      <c r="N4180" s="6">
        <f t="shared" si="587"/>
        <v>0</v>
      </c>
      <c r="O4180" s="6">
        <f t="shared" si="590"/>
        <v>13.717781794162812</v>
      </c>
      <c r="P4180" s="6">
        <f>FORECAST(J4180,Inputs!$B$10:$B$18,Inputs!$A$10:$A$18)</f>
        <v>33.372491003131529</v>
      </c>
      <c r="Q4180" s="6">
        <f>IF(Inputs!$D$10="Yes",IF('Hourly Calcs'!P4180&gt;'Hourly Calcs'!K4180,'Hourly Calcs'!O4180,N4180+O4180),N4180+O4180)</f>
        <v>13.717781794162812</v>
      </c>
      <c r="R4180" s="12">
        <f t="shared" si="591"/>
        <v>65.186899085861683</v>
      </c>
      <c r="S4180" s="1">
        <f>IF(AND(A4180&gt;=5,A4180&lt;=9),INDEX(Demand!$C$3:$C$26,C4180),INDEX(Demand!$B$3:$B$26,C4180))</f>
        <v>800</v>
      </c>
      <c r="T4180" s="7">
        <f t="shared" si="592"/>
        <v>65.186899085861683</v>
      </c>
      <c r="U4180" s="7">
        <f t="shared" si="593"/>
        <v>0</v>
      </c>
    </row>
    <row r="4181" spans="1:21" x14ac:dyDescent="0.2">
      <c r="A4181" s="1">
        <v>6</v>
      </c>
      <c r="B4181" s="1">
        <v>23</v>
      </c>
      <c r="C4181" s="1">
        <v>21</v>
      </c>
      <c r="D4181">
        <v>15.1</v>
      </c>
      <c r="E4181">
        <v>14</v>
      </c>
      <c r="F4181">
        <v>93</v>
      </c>
      <c r="G4181">
        <v>0</v>
      </c>
      <c r="H4181">
        <v>0</v>
      </c>
      <c r="I4181">
        <v>0</v>
      </c>
      <c r="J4181" s="4">
        <f t="shared" si="588"/>
        <v>315.92302983430056</v>
      </c>
      <c r="K4181" s="4">
        <f t="shared" si="589"/>
        <v>-4.0843085735564983</v>
      </c>
      <c r="L4181" s="5">
        <f t="shared" si="585"/>
        <v>0</v>
      </c>
      <c r="M4181" s="5">
        <f t="shared" si="586"/>
        <v>0</v>
      </c>
      <c r="N4181" s="6">
        <f t="shared" si="587"/>
        <v>0</v>
      </c>
      <c r="O4181" s="6">
        <f t="shared" si="590"/>
        <v>0</v>
      </c>
      <c r="P4181" s="6">
        <f>FORECAST(J4181,Inputs!$B$10:$B$18,Inputs!$A$10:$A$18)</f>
        <v>33.480768794762042</v>
      </c>
      <c r="Q4181" s="6">
        <f>IF(Inputs!$D$10="Yes",IF('Hourly Calcs'!P4181&gt;'Hourly Calcs'!K4181,'Hourly Calcs'!O4181,N4181+O4181),N4181+O4181)</f>
        <v>0</v>
      </c>
      <c r="R4181" s="12">
        <f t="shared" si="591"/>
        <v>0</v>
      </c>
      <c r="S4181" s="1">
        <f>IF(AND(A4181&gt;=5,A4181&lt;=9),INDEX(Demand!$C$3:$C$26,C4181),INDEX(Demand!$B$3:$B$26,C4181))</f>
        <v>700</v>
      </c>
      <c r="T4181" s="7">
        <f t="shared" si="592"/>
        <v>0</v>
      </c>
      <c r="U4181" s="7">
        <f t="shared" si="593"/>
        <v>0</v>
      </c>
    </row>
    <row r="4182" spans="1:21" x14ac:dyDescent="0.2">
      <c r="A4182" s="1">
        <v>6</v>
      </c>
      <c r="B4182" s="1">
        <v>23</v>
      </c>
      <c r="C4182" s="1">
        <v>22</v>
      </c>
      <c r="D4182">
        <v>16.3</v>
      </c>
      <c r="E4182">
        <v>14.5</v>
      </c>
      <c r="F4182">
        <v>89</v>
      </c>
      <c r="G4182">
        <v>0</v>
      </c>
      <c r="H4182">
        <v>0</v>
      </c>
      <c r="I4182">
        <v>0</v>
      </c>
      <c r="J4182" s="4">
        <f t="shared" si="588"/>
        <v>328.49132825785102</v>
      </c>
      <c r="K4182" s="4">
        <f t="shared" si="589"/>
        <v>-9.9475380504842406</v>
      </c>
      <c r="L4182" s="5">
        <f t="shared" si="585"/>
        <v>0</v>
      </c>
      <c r="M4182" s="5">
        <f t="shared" si="586"/>
        <v>0</v>
      </c>
      <c r="N4182" s="6">
        <f t="shared" si="587"/>
        <v>0</v>
      </c>
      <c r="O4182" s="6">
        <f t="shared" si="590"/>
        <v>0</v>
      </c>
      <c r="P4182" s="6">
        <f>FORECAST(J4182,Inputs!$B$10:$B$18,Inputs!$A$10:$A$18)</f>
        <v>33.597141928313434</v>
      </c>
      <c r="Q4182" s="6">
        <f>IF(Inputs!$D$10="Yes",IF('Hourly Calcs'!P4182&gt;'Hourly Calcs'!K4182,'Hourly Calcs'!O4182,N4182+O4182),N4182+O4182)</f>
        <v>0</v>
      </c>
      <c r="R4182" s="12">
        <f t="shared" si="591"/>
        <v>0</v>
      </c>
      <c r="S4182" s="1">
        <f>IF(AND(A4182&gt;=5,A4182&lt;=9),INDEX(Demand!$C$3:$C$26,C4182),INDEX(Demand!$B$3:$B$26,C4182))</f>
        <v>600</v>
      </c>
      <c r="T4182" s="7">
        <f t="shared" si="592"/>
        <v>0</v>
      </c>
      <c r="U4182" s="7">
        <f t="shared" si="593"/>
        <v>0</v>
      </c>
    </row>
    <row r="4183" spans="1:21" x14ac:dyDescent="0.2">
      <c r="A4183" s="1">
        <v>6</v>
      </c>
      <c r="B4183" s="1">
        <v>23</v>
      </c>
      <c r="C4183" s="1">
        <v>23</v>
      </c>
      <c r="D4183">
        <v>15.8</v>
      </c>
      <c r="E4183">
        <v>14.4</v>
      </c>
      <c r="F4183">
        <v>91</v>
      </c>
      <c r="G4183">
        <v>0</v>
      </c>
      <c r="H4183">
        <v>0</v>
      </c>
      <c r="I4183">
        <v>0</v>
      </c>
      <c r="J4183" s="4">
        <f t="shared" si="588"/>
        <v>341.95709923904178</v>
      </c>
      <c r="K4183" s="4">
        <f t="shared" si="589"/>
        <v>-13.937379684654189</v>
      </c>
      <c r="L4183" s="5">
        <f t="shared" si="585"/>
        <v>0</v>
      </c>
      <c r="M4183" s="5">
        <f t="shared" si="586"/>
        <v>0</v>
      </c>
      <c r="N4183" s="6">
        <f t="shared" si="587"/>
        <v>0</v>
      </c>
      <c r="O4183" s="6">
        <f t="shared" si="590"/>
        <v>0</v>
      </c>
      <c r="P4183" s="6">
        <f>FORECAST(J4183,Inputs!$B$10:$B$18,Inputs!$A$10:$A$18)</f>
        <v>33.72182499295409</v>
      </c>
      <c r="Q4183" s="6">
        <f>IF(Inputs!$D$10="Yes",IF('Hourly Calcs'!P4183&gt;'Hourly Calcs'!K4183,'Hourly Calcs'!O4183,N4183+O4183),N4183+O4183)</f>
        <v>0</v>
      </c>
      <c r="R4183" s="12">
        <f t="shared" si="591"/>
        <v>0</v>
      </c>
      <c r="S4183" s="1">
        <f>IF(AND(A4183&gt;=5,A4183&lt;=9),INDEX(Demand!$C$3:$C$26,C4183),INDEX(Demand!$B$3:$B$26,C4183))</f>
        <v>500</v>
      </c>
      <c r="T4183" s="7">
        <f t="shared" si="592"/>
        <v>0</v>
      </c>
      <c r="U4183" s="7">
        <f t="shared" si="593"/>
        <v>0</v>
      </c>
    </row>
    <row r="4184" spans="1:21" x14ac:dyDescent="0.2">
      <c r="A4184" s="1">
        <v>6</v>
      </c>
      <c r="B4184" s="1">
        <v>23</v>
      </c>
      <c r="C4184" s="1">
        <v>24</v>
      </c>
      <c r="D4184">
        <v>15.2</v>
      </c>
      <c r="E4184">
        <v>14.2</v>
      </c>
      <c r="F4184">
        <v>94</v>
      </c>
      <c r="G4184">
        <v>0</v>
      </c>
      <c r="H4184">
        <v>0</v>
      </c>
      <c r="I4184">
        <v>0</v>
      </c>
      <c r="J4184" s="4">
        <f t="shared" si="588"/>
        <v>356.06979210155089</v>
      </c>
      <c r="K4184" s="4">
        <f t="shared" si="589"/>
        <v>-15.751493940782638</v>
      </c>
      <c r="L4184" s="5">
        <f t="shared" si="585"/>
        <v>0</v>
      </c>
      <c r="M4184" s="5">
        <f t="shared" si="586"/>
        <v>0</v>
      </c>
      <c r="N4184" s="6">
        <f t="shared" si="587"/>
        <v>0</v>
      </c>
      <c r="O4184" s="6">
        <f t="shared" si="590"/>
        <v>0</v>
      </c>
      <c r="P4184" s="6">
        <f>FORECAST(J4184,Inputs!$B$10:$B$18,Inputs!$A$10:$A$18)</f>
        <v>33.85249807501436</v>
      </c>
      <c r="Q4184" s="6">
        <f>IF(Inputs!$D$10="Yes",IF('Hourly Calcs'!P4184&gt;'Hourly Calcs'!K4184,'Hourly Calcs'!O4184,N4184+O4184),N4184+O4184)</f>
        <v>0</v>
      </c>
      <c r="R4184" s="12">
        <f t="shared" si="591"/>
        <v>0</v>
      </c>
      <c r="S4184" s="1">
        <f>IF(AND(A4184&gt;=5,A4184&lt;=9),INDEX(Demand!$C$3:$C$26,C4184),INDEX(Demand!$B$3:$B$26,C4184))</f>
        <v>400</v>
      </c>
      <c r="T4184" s="7">
        <f t="shared" si="592"/>
        <v>0</v>
      </c>
      <c r="U4184" s="7">
        <f t="shared" si="593"/>
        <v>0</v>
      </c>
    </row>
    <row r="4185" spans="1:21" x14ac:dyDescent="0.2">
      <c r="A4185" s="1">
        <v>6</v>
      </c>
      <c r="B4185" s="1">
        <v>24</v>
      </c>
      <c r="C4185" s="1">
        <v>1</v>
      </c>
      <c r="D4185">
        <v>15.1</v>
      </c>
      <c r="E4185">
        <v>14.3</v>
      </c>
      <c r="F4185">
        <v>95</v>
      </c>
      <c r="G4185">
        <v>0</v>
      </c>
      <c r="H4185">
        <v>0</v>
      </c>
      <c r="I4185">
        <v>0</v>
      </c>
      <c r="J4185" s="4">
        <f t="shared" si="588"/>
        <v>10.338781702135151</v>
      </c>
      <c r="K4185" s="4">
        <f t="shared" si="589"/>
        <v>-15.220522062805927</v>
      </c>
      <c r="L4185" s="5">
        <f t="shared" si="585"/>
        <v>0</v>
      </c>
      <c r="M4185" s="5">
        <f t="shared" si="586"/>
        <v>0</v>
      </c>
      <c r="N4185" s="6">
        <f t="shared" si="587"/>
        <v>0</v>
      </c>
      <c r="O4185" s="6">
        <f t="shared" si="590"/>
        <v>0</v>
      </c>
      <c r="P4185" s="6">
        <f>FORECAST(J4185,Inputs!$B$10:$B$18,Inputs!$A$10:$A$18)</f>
        <v>30.651285015760507</v>
      </c>
      <c r="Q4185" s="6">
        <f>IF(Inputs!$D$10="Yes",IF('Hourly Calcs'!P4185&gt;'Hourly Calcs'!K4185,'Hourly Calcs'!O4185,N4185+O4185),N4185+O4185)</f>
        <v>0</v>
      </c>
      <c r="R4185" s="12">
        <f t="shared" si="591"/>
        <v>0</v>
      </c>
      <c r="S4185" s="1">
        <f>IF(AND(A4185&gt;=5,A4185&lt;=9),INDEX(Demand!$C$3:$C$26,C4185),INDEX(Demand!$B$3:$B$26,C4185))</f>
        <v>350</v>
      </c>
      <c r="T4185" s="7">
        <f t="shared" si="592"/>
        <v>0</v>
      </c>
      <c r="U4185" s="7">
        <f t="shared" si="593"/>
        <v>0</v>
      </c>
    </row>
    <row r="4186" spans="1:21" x14ac:dyDescent="0.2">
      <c r="A4186" s="1">
        <v>6</v>
      </c>
      <c r="B4186" s="1">
        <v>24</v>
      </c>
      <c r="C4186" s="1">
        <v>2</v>
      </c>
      <c r="D4186">
        <v>14.4</v>
      </c>
      <c r="E4186">
        <v>14</v>
      </c>
      <c r="F4186">
        <v>97</v>
      </c>
      <c r="G4186">
        <v>0</v>
      </c>
      <c r="H4186">
        <v>0</v>
      </c>
      <c r="I4186">
        <v>0</v>
      </c>
      <c r="J4186" s="4">
        <f t="shared" si="588"/>
        <v>24.209729698108788</v>
      </c>
      <c r="K4186" s="4">
        <f t="shared" si="589"/>
        <v>-12.395805673909436</v>
      </c>
      <c r="L4186" s="5">
        <f t="shared" si="585"/>
        <v>0</v>
      </c>
      <c r="M4186" s="5">
        <f t="shared" si="586"/>
        <v>0</v>
      </c>
      <c r="N4186" s="6">
        <f t="shared" si="587"/>
        <v>0</v>
      </c>
      <c r="O4186" s="6">
        <f t="shared" si="590"/>
        <v>0</v>
      </c>
      <c r="P4186" s="6">
        <f>FORECAST(J4186,Inputs!$B$10:$B$18,Inputs!$A$10:$A$18)</f>
        <v>30.779719719426932</v>
      </c>
      <c r="Q4186" s="6">
        <f>IF(Inputs!$D$10="Yes",IF('Hourly Calcs'!P4186&gt;'Hourly Calcs'!K4186,'Hourly Calcs'!O4186,N4186+O4186),N4186+O4186)</f>
        <v>0</v>
      </c>
      <c r="R4186" s="12">
        <f t="shared" si="591"/>
        <v>0</v>
      </c>
      <c r="S4186" s="1">
        <f>IF(AND(A4186&gt;=5,A4186&lt;=9),INDEX(Demand!$C$3:$C$26,C4186),INDEX(Demand!$B$3:$B$26,C4186))</f>
        <v>350</v>
      </c>
      <c r="T4186" s="7">
        <f t="shared" si="592"/>
        <v>0</v>
      </c>
      <c r="U4186" s="7">
        <f t="shared" si="593"/>
        <v>0</v>
      </c>
    </row>
    <row r="4187" spans="1:21" x14ac:dyDescent="0.2">
      <c r="A4187" s="1">
        <v>6</v>
      </c>
      <c r="B4187" s="1">
        <v>24</v>
      </c>
      <c r="C4187" s="1">
        <v>3</v>
      </c>
      <c r="D4187">
        <v>14.4</v>
      </c>
      <c r="E4187">
        <v>14.2</v>
      </c>
      <c r="F4187">
        <v>99</v>
      </c>
      <c r="G4187">
        <v>0</v>
      </c>
      <c r="H4187">
        <v>0</v>
      </c>
      <c r="I4187">
        <v>0</v>
      </c>
      <c r="J4187" s="4">
        <f t="shared" si="588"/>
        <v>37.286270272967812</v>
      </c>
      <c r="K4187" s="4">
        <f t="shared" si="589"/>
        <v>-7.5256257891859235</v>
      </c>
      <c r="L4187" s="5">
        <f t="shared" si="585"/>
        <v>0</v>
      </c>
      <c r="M4187" s="5">
        <f t="shared" si="586"/>
        <v>0</v>
      </c>
      <c r="N4187" s="6">
        <f t="shared" si="587"/>
        <v>0</v>
      </c>
      <c r="O4187" s="6">
        <f t="shared" si="590"/>
        <v>0</v>
      </c>
      <c r="P4187" s="6">
        <f>FORECAST(J4187,Inputs!$B$10:$B$18,Inputs!$A$10:$A$18)</f>
        <v>30.900798798823775</v>
      </c>
      <c r="Q4187" s="6">
        <f>IF(Inputs!$D$10="Yes",IF('Hourly Calcs'!P4187&gt;'Hourly Calcs'!K4187,'Hourly Calcs'!O4187,N4187+O4187),N4187+O4187)</f>
        <v>0</v>
      </c>
      <c r="R4187" s="12">
        <f t="shared" si="591"/>
        <v>0</v>
      </c>
      <c r="S4187" s="1">
        <f>IF(AND(A4187&gt;=5,A4187&lt;=9),INDEX(Demand!$C$3:$C$26,C4187),INDEX(Demand!$B$3:$B$26,C4187))</f>
        <v>350</v>
      </c>
      <c r="T4187" s="7">
        <f t="shared" si="592"/>
        <v>0</v>
      </c>
      <c r="U4187" s="7">
        <f t="shared" si="593"/>
        <v>0</v>
      </c>
    </row>
    <row r="4188" spans="1:21" x14ac:dyDescent="0.2">
      <c r="A4188" s="1">
        <v>6</v>
      </c>
      <c r="B4188" s="1">
        <v>24</v>
      </c>
      <c r="C4188" s="1">
        <v>4</v>
      </c>
      <c r="D4188">
        <v>14.8</v>
      </c>
      <c r="E4188">
        <v>14.6</v>
      </c>
      <c r="F4188">
        <v>99</v>
      </c>
      <c r="G4188">
        <v>0</v>
      </c>
      <c r="H4188">
        <v>0</v>
      </c>
      <c r="I4188">
        <v>0</v>
      </c>
      <c r="J4188" s="4">
        <f t="shared" si="588"/>
        <v>49.444772720617692</v>
      </c>
      <c r="K4188" s="4">
        <f t="shared" si="589"/>
        <v>-0.74108740561851505</v>
      </c>
      <c r="L4188" s="5">
        <f t="shared" si="585"/>
        <v>0</v>
      </c>
      <c r="M4188" s="5">
        <f t="shared" si="586"/>
        <v>0</v>
      </c>
      <c r="N4188" s="6">
        <f t="shared" si="587"/>
        <v>0</v>
      </c>
      <c r="O4188" s="6">
        <f t="shared" si="590"/>
        <v>0</v>
      </c>
      <c r="P4188" s="6">
        <f>FORECAST(J4188,Inputs!$B$10:$B$18,Inputs!$A$10:$A$18)</f>
        <v>31.013377525190904</v>
      </c>
      <c r="Q4188" s="6">
        <f>IF(Inputs!$D$10="Yes",IF('Hourly Calcs'!P4188&gt;'Hourly Calcs'!K4188,'Hourly Calcs'!O4188,N4188+O4188),N4188+O4188)</f>
        <v>0</v>
      </c>
      <c r="R4188" s="12">
        <f t="shared" si="591"/>
        <v>0</v>
      </c>
      <c r="S4188" s="1">
        <f>IF(AND(A4188&gt;=5,A4188&lt;=9),INDEX(Demand!$C$3:$C$26,C4188),INDEX(Demand!$B$3:$B$26,C4188))</f>
        <v>350</v>
      </c>
      <c r="T4188" s="7">
        <f t="shared" si="592"/>
        <v>0</v>
      </c>
      <c r="U4188" s="7">
        <f t="shared" si="593"/>
        <v>0</v>
      </c>
    </row>
    <row r="4189" spans="1:21" x14ac:dyDescent="0.2">
      <c r="A4189" s="1">
        <v>6</v>
      </c>
      <c r="B4189" s="1">
        <v>24</v>
      </c>
      <c r="C4189" s="1">
        <v>5</v>
      </c>
      <c r="D4189">
        <v>15.2</v>
      </c>
      <c r="E4189">
        <v>14.7</v>
      </c>
      <c r="F4189">
        <v>97</v>
      </c>
      <c r="G4189">
        <v>7</v>
      </c>
      <c r="H4189">
        <v>0</v>
      </c>
      <c r="I4189">
        <v>7</v>
      </c>
      <c r="J4189" s="4">
        <f t="shared" si="588"/>
        <v>60.81372627104119</v>
      </c>
      <c r="K4189" s="4">
        <f t="shared" si="589"/>
        <v>6.8518505293248069</v>
      </c>
      <c r="L4189" s="5">
        <f t="shared" si="585"/>
        <v>0</v>
      </c>
      <c r="M4189" s="5">
        <f t="shared" si="586"/>
        <v>27.148149470675193</v>
      </c>
      <c r="N4189" s="6">
        <f t="shared" si="587"/>
        <v>0</v>
      </c>
      <c r="O4189" s="6">
        <f t="shared" si="590"/>
        <v>6.4016315039426459</v>
      </c>
      <c r="P4189" s="6">
        <f>FORECAST(J4189,Inputs!$B$10:$B$18,Inputs!$A$10:$A$18)</f>
        <v>31.11864561362075</v>
      </c>
      <c r="Q4189" s="6">
        <f>IF(Inputs!$D$10="Yes",IF('Hourly Calcs'!P4189&gt;'Hourly Calcs'!K4189,'Hourly Calcs'!O4189,N4189+O4189),N4189+O4189)</f>
        <v>6.4016315039426459</v>
      </c>
      <c r="R4189" s="12">
        <f t="shared" si="591"/>
        <v>30.420552906735452</v>
      </c>
      <c r="S4189" s="1">
        <f>IF(AND(A4189&gt;=5,A4189&lt;=9),INDEX(Demand!$C$3:$C$26,C4189),INDEX(Demand!$B$3:$B$26,C4189))</f>
        <v>350</v>
      </c>
      <c r="T4189" s="7">
        <f t="shared" si="592"/>
        <v>30.420552906735452</v>
      </c>
      <c r="U4189" s="7">
        <f t="shared" si="593"/>
        <v>0</v>
      </c>
    </row>
    <row r="4190" spans="1:21" x14ac:dyDescent="0.2">
      <c r="A4190" s="1">
        <v>6</v>
      </c>
      <c r="B4190" s="1">
        <v>24</v>
      </c>
      <c r="C4190" s="1">
        <v>6</v>
      </c>
      <c r="D4190">
        <v>15</v>
      </c>
      <c r="E4190">
        <v>14.6</v>
      </c>
      <c r="F4190">
        <v>97</v>
      </c>
      <c r="G4190">
        <v>25</v>
      </c>
      <c r="H4190">
        <v>0</v>
      </c>
      <c r="I4190">
        <v>25</v>
      </c>
      <c r="J4190" s="4">
        <f t="shared" si="588"/>
        <v>71.703911411195293</v>
      </c>
      <c r="K4190" s="4">
        <f t="shared" si="589"/>
        <v>15.461098284137947</v>
      </c>
      <c r="L4190" s="5">
        <f t="shared" si="585"/>
        <v>0</v>
      </c>
      <c r="M4190" s="5">
        <f t="shared" si="586"/>
        <v>18.538901715862053</v>
      </c>
      <c r="N4190" s="6">
        <f t="shared" si="587"/>
        <v>0</v>
      </c>
      <c r="O4190" s="6">
        <f t="shared" si="590"/>
        <v>22.86296965693802</v>
      </c>
      <c r="P4190" s="6">
        <f>FORECAST(J4190,Inputs!$B$10:$B$18,Inputs!$A$10:$A$18)</f>
        <v>31.219480661214771</v>
      </c>
      <c r="Q4190" s="6">
        <f>IF(Inputs!$D$10="Yes",IF('Hourly Calcs'!P4190&gt;'Hourly Calcs'!K4190,'Hourly Calcs'!O4190,N4190+O4190),N4190+O4190)</f>
        <v>22.86296965693802</v>
      </c>
      <c r="R4190" s="12">
        <f t="shared" si="591"/>
        <v>108.64483180976947</v>
      </c>
      <c r="S4190" s="1">
        <f>IF(AND(A4190&gt;=5,A4190&lt;=9),INDEX(Demand!$C$3:$C$26,C4190),INDEX(Demand!$B$3:$B$26,C4190))</f>
        <v>350</v>
      </c>
      <c r="T4190" s="7">
        <f t="shared" si="592"/>
        <v>108.64483180976947</v>
      </c>
      <c r="U4190" s="7">
        <f t="shared" si="593"/>
        <v>0</v>
      </c>
    </row>
    <row r="4191" spans="1:21" x14ac:dyDescent="0.2">
      <c r="A4191" s="1">
        <v>6</v>
      </c>
      <c r="B4191" s="1">
        <v>24</v>
      </c>
      <c r="C4191" s="1">
        <v>7</v>
      </c>
      <c r="D4191">
        <v>14.4</v>
      </c>
      <c r="E4191">
        <v>14</v>
      </c>
      <c r="F4191">
        <v>97</v>
      </c>
      <c r="G4191">
        <v>68</v>
      </c>
      <c r="H4191">
        <v>0</v>
      </c>
      <c r="I4191">
        <v>68</v>
      </c>
      <c r="J4191" s="4">
        <f t="shared" si="588"/>
        <v>82.571414615946438</v>
      </c>
      <c r="K4191" s="4">
        <f t="shared" si="589"/>
        <v>24.678132151267235</v>
      </c>
      <c r="L4191" s="5">
        <f t="shared" si="585"/>
        <v>82.428585384053562</v>
      </c>
      <c r="M4191" s="5">
        <f t="shared" si="586"/>
        <v>9.3218678487327651</v>
      </c>
      <c r="N4191" s="6">
        <f t="shared" si="587"/>
        <v>0</v>
      </c>
      <c r="O4191" s="6">
        <f t="shared" si="590"/>
        <v>62.187277466871414</v>
      </c>
      <c r="P4191" s="6">
        <f>FORECAST(J4191,Inputs!$B$10:$B$18,Inputs!$A$10:$A$18)</f>
        <v>31.32010569088839</v>
      </c>
      <c r="Q4191" s="6">
        <f>IF(Inputs!$D$10="Yes",IF('Hourly Calcs'!P4191&gt;'Hourly Calcs'!K4191,'Hourly Calcs'!O4191,N4191+O4191),N4191+O4191)</f>
        <v>62.187277466871414</v>
      </c>
      <c r="R4191" s="12">
        <f t="shared" si="591"/>
        <v>295.51394252257296</v>
      </c>
      <c r="S4191" s="1">
        <f>IF(AND(A4191&gt;=5,A4191&lt;=9),INDEX(Demand!$C$3:$C$26,C4191),INDEX(Demand!$B$3:$B$26,C4191))</f>
        <v>350</v>
      </c>
      <c r="T4191" s="7">
        <f t="shared" si="592"/>
        <v>295.51394252257296</v>
      </c>
      <c r="U4191" s="7">
        <f t="shared" si="593"/>
        <v>0</v>
      </c>
    </row>
    <row r="4192" spans="1:21" x14ac:dyDescent="0.2">
      <c r="A4192" s="1">
        <v>6</v>
      </c>
      <c r="B4192" s="1">
        <v>24</v>
      </c>
      <c r="C4192" s="1">
        <v>8</v>
      </c>
      <c r="D4192">
        <v>14.8</v>
      </c>
      <c r="E4192">
        <v>14.3</v>
      </c>
      <c r="F4192">
        <v>97</v>
      </c>
      <c r="G4192">
        <v>120</v>
      </c>
      <c r="H4192">
        <v>0</v>
      </c>
      <c r="I4192">
        <v>120</v>
      </c>
      <c r="J4192" s="4">
        <f t="shared" si="588"/>
        <v>94.052032180909663</v>
      </c>
      <c r="K4192" s="4">
        <f t="shared" si="589"/>
        <v>34.139097382469991</v>
      </c>
      <c r="L4192" s="5">
        <f t="shared" si="585"/>
        <v>70.947967819090337</v>
      </c>
      <c r="M4192" s="5">
        <f t="shared" si="586"/>
        <v>0.13909738246999126</v>
      </c>
      <c r="N4192" s="6">
        <f t="shared" si="587"/>
        <v>0</v>
      </c>
      <c r="O4192" s="6">
        <f t="shared" si="590"/>
        <v>109.7422543533025</v>
      </c>
      <c r="P4192" s="6">
        <f>FORECAST(J4192,Inputs!$B$10:$B$18,Inputs!$A$10:$A$18)</f>
        <v>31.426407705378793</v>
      </c>
      <c r="Q4192" s="6">
        <f>IF(Inputs!$D$10="Yes",IF('Hourly Calcs'!P4192&gt;'Hourly Calcs'!K4192,'Hourly Calcs'!O4192,N4192+O4192),N4192+O4192)</f>
        <v>109.7422543533025</v>
      </c>
      <c r="R4192" s="12">
        <f t="shared" si="591"/>
        <v>521.49519268689346</v>
      </c>
      <c r="S4192" s="1">
        <f>IF(AND(A4192&gt;=5,A4192&lt;=9),INDEX(Demand!$C$3:$C$26,C4192),INDEX(Demand!$B$3:$B$26,C4192))</f>
        <v>350</v>
      </c>
      <c r="T4192" s="7">
        <f t="shared" si="592"/>
        <v>350</v>
      </c>
      <c r="U4192" s="7">
        <f t="shared" si="593"/>
        <v>171.49519268689346</v>
      </c>
    </row>
    <row r="4193" spans="1:21" x14ac:dyDescent="0.2">
      <c r="A4193" s="1">
        <v>6</v>
      </c>
      <c r="B4193" s="1">
        <v>24</v>
      </c>
      <c r="C4193" s="1">
        <v>9</v>
      </c>
      <c r="D4193">
        <v>14.8</v>
      </c>
      <c r="E4193">
        <v>14.4</v>
      </c>
      <c r="F4193">
        <v>97</v>
      </c>
      <c r="G4193">
        <v>171</v>
      </c>
      <c r="H4193">
        <v>1</v>
      </c>
      <c r="I4193">
        <v>170</v>
      </c>
      <c r="J4193" s="4">
        <f t="shared" si="588"/>
        <v>107.09006224096078</v>
      </c>
      <c r="K4193" s="4">
        <f t="shared" si="589"/>
        <v>43.449178362445984</v>
      </c>
      <c r="L4193" s="5">
        <f t="shared" si="585"/>
        <v>57.909937759039224</v>
      </c>
      <c r="M4193" s="5">
        <f t="shared" si="586"/>
        <v>9.4491783624459842</v>
      </c>
      <c r="N4193" s="6">
        <f t="shared" si="587"/>
        <v>0.78580799243423716</v>
      </c>
      <c r="O4193" s="6">
        <f t="shared" si="590"/>
        <v>155.46819366717853</v>
      </c>
      <c r="P4193" s="6">
        <f>FORECAST(J4193,Inputs!$B$10:$B$18,Inputs!$A$10:$A$18)</f>
        <v>31.54713020593482</v>
      </c>
      <c r="Q4193" s="6">
        <f>IF(Inputs!$D$10="Yes",IF('Hourly Calcs'!P4193&gt;'Hourly Calcs'!K4193,'Hourly Calcs'!O4193,N4193+O4193),N4193+O4193)</f>
        <v>156.25400165961275</v>
      </c>
      <c r="R4193" s="12">
        <f t="shared" si="591"/>
        <v>742.51901588647979</v>
      </c>
      <c r="S4193" s="1">
        <f>IF(AND(A4193&gt;=5,A4193&lt;=9),INDEX(Demand!$C$3:$C$26,C4193),INDEX(Demand!$B$3:$B$26,C4193))</f>
        <v>350</v>
      </c>
      <c r="T4193" s="7">
        <f t="shared" si="592"/>
        <v>350</v>
      </c>
      <c r="U4193" s="7">
        <f t="shared" si="593"/>
        <v>392.51901588647979</v>
      </c>
    </row>
    <row r="4194" spans="1:21" x14ac:dyDescent="0.2">
      <c r="A4194" s="1">
        <v>6</v>
      </c>
      <c r="B4194" s="1">
        <v>24</v>
      </c>
      <c r="C4194" s="1">
        <v>10</v>
      </c>
      <c r="D4194">
        <v>14.6</v>
      </c>
      <c r="E4194">
        <v>14.4</v>
      </c>
      <c r="F4194">
        <v>99</v>
      </c>
      <c r="G4194">
        <v>214</v>
      </c>
      <c r="H4194">
        <v>3</v>
      </c>
      <c r="I4194">
        <v>212</v>
      </c>
      <c r="J4194" s="4">
        <f t="shared" si="588"/>
        <v>123.16646434940569</v>
      </c>
      <c r="K4194" s="4">
        <f t="shared" si="589"/>
        <v>52.033984198469497</v>
      </c>
      <c r="L4194" s="5">
        <f t="shared" si="585"/>
        <v>41.833535650594314</v>
      </c>
      <c r="M4194" s="5">
        <f t="shared" si="586"/>
        <v>18.033984198469497</v>
      </c>
      <c r="N4194" s="6">
        <f t="shared" si="587"/>
        <v>2.7297349841338581</v>
      </c>
      <c r="O4194" s="6">
        <f t="shared" si="590"/>
        <v>193.87798269083441</v>
      </c>
      <c r="P4194" s="6">
        <f>FORECAST(J4194,Inputs!$B$10:$B$18,Inputs!$A$10:$A$18)</f>
        <v>31.695985781013015</v>
      </c>
      <c r="Q4194" s="6">
        <f>IF(Inputs!$D$10="Yes",IF('Hourly Calcs'!P4194&gt;'Hourly Calcs'!K4194,'Hourly Calcs'!O4194,N4194+O4194),N4194+O4194)</f>
        <v>196.60771767496828</v>
      </c>
      <c r="R4194" s="12">
        <f t="shared" si="591"/>
        <v>934.2798743914492</v>
      </c>
      <c r="S4194" s="1">
        <f>IF(AND(A4194&gt;=5,A4194&lt;=9),INDEX(Demand!$C$3:$C$26,C4194),INDEX(Demand!$B$3:$B$26,C4194))</f>
        <v>600</v>
      </c>
      <c r="T4194" s="7">
        <f t="shared" si="592"/>
        <v>600</v>
      </c>
      <c r="U4194" s="7">
        <f t="shared" si="593"/>
        <v>334.2798743914492</v>
      </c>
    </row>
    <row r="4195" spans="1:21" x14ac:dyDescent="0.2">
      <c r="A4195" s="1">
        <v>6</v>
      </c>
      <c r="B4195" s="1">
        <v>24</v>
      </c>
      <c r="C4195" s="1">
        <v>11</v>
      </c>
      <c r="D4195">
        <v>15.6</v>
      </c>
      <c r="E4195">
        <v>15.2</v>
      </c>
      <c r="F4195">
        <v>97</v>
      </c>
      <c r="G4195">
        <v>497</v>
      </c>
      <c r="H4195">
        <v>160</v>
      </c>
      <c r="I4195">
        <v>362</v>
      </c>
      <c r="J4195" s="4">
        <f t="shared" si="588"/>
        <v>144.36054617665798</v>
      </c>
      <c r="K4195" s="4">
        <f t="shared" si="589"/>
        <v>58.905852930771275</v>
      </c>
      <c r="L4195" s="5">
        <f t="shared" ref="L4195:L4258" si="594">IF(ABS($B$5-J4195)&gt;90,0,ABS($B$5-J4195))</f>
        <v>20.639453823342023</v>
      </c>
      <c r="M4195" s="5">
        <f t="shared" ref="M4195:M4258" si="595">IF(K4195&gt;0,ABS($B$4-K4195),0)</f>
        <v>24.905852930771275</v>
      </c>
      <c r="N4195" s="6">
        <f t="shared" si="587"/>
        <v>156.82857634610852</v>
      </c>
      <c r="O4195" s="6">
        <f t="shared" si="590"/>
        <v>331.05580063246254</v>
      </c>
      <c r="P4195" s="6">
        <f>FORECAST(J4195,Inputs!$B$10:$B$18,Inputs!$A$10:$A$18)</f>
        <v>31.892227279413497</v>
      </c>
      <c r="Q4195" s="6">
        <f>IF(Inputs!$D$10="Yes",IF('Hourly Calcs'!P4195&gt;'Hourly Calcs'!K4195,'Hourly Calcs'!O4195,N4195+O4195),N4195+O4195)</f>
        <v>487.88437697857103</v>
      </c>
      <c r="R4195" s="12">
        <f t="shared" si="591"/>
        <v>2318.4265594021695</v>
      </c>
      <c r="S4195" s="1">
        <f>IF(AND(A4195&gt;=5,A4195&lt;=9),INDEX(Demand!$C$3:$C$26,C4195),INDEX(Demand!$B$3:$B$26,C4195))</f>
        <v>600</v>
      </c>
      <c r="T4195" s="7">
        <f t="shared" si="592"/>
        <v>600</v>
      </c>
      <c r="U4195" s="7">
        <f t="shared" si="593"/>
        <v>1718.4265594021695</v>
      </c>
    </row>
    <row r="4196" spans="1:21" x14ac:dyDescent="0.2">
      <c r="A4196" s="1">
        <v>6</v>
      </c>
      <c r="B4196" s="1">
        <v>24</v>
      </c>
      <c r="C4196" s="1">
        <v>12</v>
      </c>
      <c r="D4196">
        <v>16.100000000000001</v>
      </c>
      <c r="E4196">
        <v>14.7</v>
      </c>
      <c r="F4196">
        <v>91</v>
      </c>
      <c r="G4196">
        <v>535</v>
      </c>
      <c r="H4196">
        <v>116</v>
      </c>
      <c r="I4196">
        <v>431</v>
      </c>
      <c r="J4196" s="4">
        <f t="shared" si="588"/>
        <v>171.73908384825114</v>
      </c>
      <c r="K4196" s="4">
        <f t="shared" si="589"/>
        <v>62.486751484779603</v>
      </c>
      <c r="L4196" s="5">
        <f t="shared" si="594"/>
        <v>6.7390838482511413</v>
      </c>
      <c r="M4196" s="5">
        <f t="shared" si="595"/>
        <v>28.486751484779603</v>
      </c>
      <c r="N4196" s="6">
        <f t="shared" si="587"/>
        <v>115.05033357144391</v>
      </c>
      <c r="O4196" s="6">
        <f t="shared" si="590"/>
        <v>394.1575968856115</v>
      </c>
      <c r="P4196" s="6">
        <f>FORECAST(J4196,Inputs!$B$10:$B$18,Inputs!$A$10:$A$18)</f>
        <v>32.145732257854178</v>
      </c>
      <c r="Q4196" s="6">
        <f>IF(Inputs!$D$10="Yes",IF('Hourly Calcs'!P4196&gt;'Hourly Calcs'!K4196,'Hourly Calcs'!O4196,N4196+O4196),N4196+O4196)</f>
        <v>509.2079304570554</v>
      </c>
      <c r="R4196" s="12">
        <f t="shared" si="591"/>
        <v>2419.7560855319271</v>
      </c>
      <c r="S4196" s="1">
        <f>IF(AND(A4196&gt;=5,A4196&lt;=9),INDEX(Demand!$C$3:$C$26,C4196),INDEX(Demand!$B$3:$B$26,C4196))</f>
        <v>600</v>
      </c>
      <c r="T4196" s="7">
        <f t="shared" si="592"/>
        <v>600</v>
      </c>
      <c r="U4196" s="7">
        <f t="shared" si="593"/>
        <v>1819.7560855319271</v>
      </c>
    </row>
    <row r="4197" spans="1:21" x14ac:dyDescent="0.2">
      <c r="A4197" s="1">
        <v>6</v>
      </c>
      <c r="B4197" s="1">
        <v>24</v>
      </c>
      <c r="C4197" s="1">
        <v>13</v>
      </c>
      <c r="D4197">
        <v>16.5</v>
      </c>
      <c r="E4197">
        <v>14.9</v>
      </c>
      <c r="F4197">
        <v>90</v>
      </c>
      <c r="G4197">
        <v>540</v>
      </c>
      <c r="H4197">
        <v>117</v>
      </c>
      <c r="I4197">
        <v>435</v>
      </c>
      <c r="J4197" s="4">
        <f t="shared" si="588"/>
        <v>201.15283248214709</v>
      </c>
      <c r="K4197" s="4">
        <f t="shared" si="589"/>
        <v>61.406840372556545</v>
      </c>
      <c r="L4197" s="5">
        <f t="shared" si="594"/>
        <v>36.15283248214709</v>
      </c>
      <c r="M4197" s="5">
        <f t="shared" si="595"/>
        <v>27.406840372556545</v>
      </c>
      <c r="N4197" s="6">
        <f t="shared" si="587"/>
        <v>110.45022407747031</v>
      </c>
      <c r="O4197" s="6">
        <f t="shared" si="590"/>
        <v>397.81567203072154</v>
      </c>
      <c r="P4197" s="6">
        <f>FORECAST(J4197,Inputs!$B$10:$B$18,Inputs!$A$10:$A$18)</f>
        <v>32.418081782242098</v>
      </c>
      <c r="Q4197" s="6">
        <f>IF(Inputs!$D$10="Yes",IF('Hourly Calcs'!P4197&gt;'Hourly Calcs'!K4197,'Hourly Calcs'!O4197,N4197+O4197),N4197+O4197)</f>
        <v>508.26589610819184</v>
      </c>
      <c r="R4197" s="12">
        <f t="shared" si="591"/>
        <v>2415.2795383061275</v>
      </c>
      <c r="S4197" s="1">
        <f>IF(AND(A4197&gt;=5,A4197&lt;=9),INDEX(Demand!$C$3:$C$26,C4197),INDEX(Demand!$B$3:$B$26,C4197))</f>
        <v>600</v>
      </c>
      <c r="T4197" s="7">
        <f t="shared" si="592"/>
        <v>600</v>
      </c>
      <c r="U4197" s="7">
        <f t="shared" si="593"/>
        <v>1815.2795383061275</v>
      </c>
    </row>
    <row r="4198" spans="1:21" x14ac:dyDescent="0.2">
      <c r="A4198" s="1">
        <v>6</v>
      </c>
      <c r="B4198" s="1">
        <v>24</v>
      </c>
      <c r="C4198" s="1">
        <v>14</v>
      </c>
      <c r="D4198">
        <v>15.3</v>
      </c>
      <c r="E4198">
        <v>14.4</v>
      </c>
      <c r="F4198">
        <v>94</v>
      </c>
      <c r="G4198">
        <v>515</v>
      </c>
      <c r="H4198">
        <v>116</v>
      </c>
      <c r="I4198">
        <v>415</v>
      </c>
      <c r="J4198" s="4">
        <f t="shared" si="588"/>
        <v>225.87407534894339</v>
      </c>
      <c r="K4198" s="4">
        <f t="shared" si="589"/>
        <v>56.132798963391799</v>
      </c>
      <c r="L4198" s="5">
        <f t="shared" si="594"/>
        <v>60.874075348943393</v>
      </c>
      <c r="M4198" s="5">
        <f t="shared" si="595"/>
        <v>22.132798963391799</v>
      </c>
      <c r="N4198" s="6">
        <f t="shared" si="587"/>
        <v>97.445989335321826</v>
      </c>
      <c r="O4198" s="6">
        <f t="shared" si="590"/>
        <v>379.52529630517114</v>
      </c>
      <c r="P4198" s="6">
        <f>FORECAST(J4198,Inputs!$B$10:$B$18,Inputs!$A$10:$A$18)</f>
        <v>32.646982179156879</v>
      </c>
      <c r="Q4198" s="6">
        <f>IF(Inputs!$D$10="Yes",IF('Hourly Calcs'!P4198&gt;'Hourly Calcs'!K4198,'Hourly Calcs'!O4198,N4198+O4198),N4198+O4198)</f>
        <v>476.97128564049297</v>
      </c>
      <c r="R4198" s="12">
        <f t="shared" si="591"/>
        <v>2266.5675493636227</v>
      </c>
      <c r="S4198" s="1">
        <f>IF(AND(A4198&gt;=5,A4198&lt;=9),INDEX(Demand!$C$3:$C$26,C4198),INDEX(Demand!$B$3:$B$26,C4198))</f>
        <v>600</v>
      </c>
      <c r="T4198" s="7">
        <f t="shared" si="592"/>
        <v>600</v>
      </c>
      <c r="U4198" s="7">
        <f t="shared" si="593"/>
        <v>1666.5675493636227</v>
      </c>
    </row>
    <row r="4199" spans="1:21" x14ac:dyDescent="0.2">
      <c r="A4199" s="1">
        <v>6</v>
      </c>
      <c r="B4199" s="1">
        <v>24</v>
      </c>
      <c r="C4199" s="1">
        <v>15</v>
      </c>
      <c r="D4199">
        <v>16</v>
      </c>
      <c r="E4199">
        <v>15</v>
      </c>
      <c r="F4199">
        <v>94</v>
      </c>
      <c r="G4199">
        <v>459</v>
      </c>
      <c r="H4199">
        <v>111</v>
      </c>
      <c r="I4199">
        <v>371</v>
      </c>
      <c r="J4199" s="4">
        <f t="shared" si="588"/>
        <v>244.51024621292987</v>
      </c>
      <c r="K4199" s="4">
        <f t="shared" si="589"/>
        <v>48.333951933490653</v>
      </c>
      <c r="L4199" s="5">
        <f t="shared" si="594"/>
        <v>79.510246212929871</v>
      </c>
      <c r="M4199" s="5">
        <f t="shared" si="595"/>
        <v>14.333951933490653</v>
      </c>
      <c r="N4199" s="6">
        <f t="shared" si="587"/>
        <v>76.256723753944058</v>
      </c>
      <c r="O4199" s="6">
        <f t="shared" si="590"/>
        <v>339.28646970896023</v>
      </c>
      <c r="P4199" s="6">
        <f>FORECAST(J4199,Inputs!$B$10:$B$18,Inputs!$A$10:$A$18)</f>
        <v>32.819539316786383</v>
      </c>
      <c r="Q4199" s="6">
        <f>IF(Inputs!$D$10="Yes",IF('Hourly Calcs'!P4199&gt;'Hourly Calcs'!K4199,'Hourly Calcs'!O4199,N4199+O4199),N4199+O4199)</f>
        <v>415.5431934629043</v>
      </c>
      <c r="R4199" s="12">
        <f t="shared" si="591"/>
        <v>1974.6612553357211</v>
      </c>
      <c r="S4199" s="1">
        <f>IF(AND(A4199&gt;=5,A4199&lt;=9),INDEX(Demand!$C$3:$C$26,C4199),INDEX(Demand!$B$3:$B$26,C4199))</f>
        <v>600</v>
      </c>
      <c r="T4199" s="7">
        <f t="shared" si="592"/>
        <v>600</v>
      </c>
      <c r="U4199" s="7">
        <f t="shared" si="593"/>
        <v>1374.6612553357211</v>
      </c>
    </row>
    <row r="4200" spans="1:21" x14ac:dyDescent="0.2">
      <c r="A4200" s="1">
        <v>6</v>
      </c>
      <c r="B4200" s="1">
        <v>24</v>
      </c>
      <c r="C4200" s="1">
        <v>16</v>
      </c>
      <c r="D4200">
        <v>16.5</v>
      </c>
      <c r="E4200">
        <v>14.8</v>
      </c>
      <c r="F4200">
        <v>90</v>
      </c>
      <c r="G4200">
        <v>378</v>
      </c>
      <c r="H4200">
        <v>86</v>
      </c>
      <c r="I4200">
        <v>320</v>
      </c>
      <c r="J4200" s="4">
        <f t="shared" si="588"/>
        <v>259.00045690625745</v>
      </c>
      <c r="K4200" s="4">
        <f t="shared" si="589"/>
        <v>39.333173410175931</v>
      </c>
      <c r="L4200" s="5">
        <f t="shared" si="594"/>
        <v>0</v>
      </c>
      <c r="M4200" s="5">
        <f t="shared" si="595"/>
        <v>5.3331734101759309</v>
      </c>
      <c r="N4200" s="6">
        <f t="shared" si="587"/>
        <v>42.595226310547844</v>
      </c>
      <c r="O4200" s="6">
        <f t="shared" si="590"/>
        <v>292.64601160880665</v>
      </c>
      <c r="P4200" s="6">
        <f>FORECAST(J4200,Inputs!$B$10:$B$18,Inputs!$A$10:$A$18)</f>
        <v>32.953707934317194</v>
      </c>
      <c r="Q4200" s="6">
        <f>IF(Inputs!$D$10="Yes",IF('Hourly Calcs'!P4200&gt;'Hourly Calcs'!K4200,'Hourly Calcs'!O4200,N4200+O4200),N4200+O4200)</f>
        <v>335.24123791935449</v>
      </c>
      <c r="R4200" s="12">
        <f t="shared" si="591"/>
        <v>1593.0663625927725</v>
      </c>
      <c r="S4200" s="1">
        <f>IF(AND(A4200&gt;=5,A4200&lt;=9),INDEX(Demand!$C$3:$C$26,C4200),INDEX(Demand!$B$3:$B$26,C4200))</f>
        <v>900</v>
      </c>
      <c r="T4200" s="7">
        <f t="shared" si="592"/>
        <v>900</v>
      </c>
      <c r="U4200" s="7">
        <f t="shared" si="593"/>
        <v>693.06636259277252</v>
      </c>
    </row>
    <row r="4201" spans="1:21" x14ac:dyDescent="0.2">
      <c r="A4201" s="1">
        <v>6</v>
      </c>
      <c r="B4201" s="1">
        <v>24</v>
      </c>
      <c r="C4201" s="1">
        <v>17</v>
      </c>
      <c r="D4201">
        <v>15.9</v>
      </c>
      <c r="E4201">
        <v>14.3</v>
      </c>
      <c r="F4201">
        <v>90</v>
      </c>
      <c r="G4201">
        <v>280</v>
      </c>
      <c r="H4201">
        <v>44</v>
      </c>
      <c r="I4201">
        <v>255</v>
      </c>
      <c r="J4201" s="4">
        <f t="shared" si="588"/>
        <v>271.19673423930885</v>
      </c>
      <c r="K4201" s="4">
        <f t="shared" si="589"/>
        <v>29.898177133078534</v>
      </c>
      <c r="L4201" s="5">
        <f t="shared" si="594"/>
        <v>0</v>
      </c>
      <c r="M4201" s="5">
        <f t="shared" si="595"/>
        <v>4.1018228669214665</v>
      </c>
      <c r="N4201" s="6">
        <f t="shared" si="587"/>
        <v>12.232960589764881</v>
      </c>
      <c r="O4201" s="6">
        <f t="shared" si="590"/>
        <v>233.20229050076782</v>
      </c>
      <c r="P4201" s="6">
        <f>FORECAST(J4201,Inputs!$B$10:$B$18,Inputs!$A$10:$A$18)</f>
        <v>33.066636428141749</v>
      </c>
      <c r="Q4201" s="6">
        <f>IF(Inputs!$D$10="Yes",IF('Hourly Calcs'!P4201&gt;'Hourly Calcs'!K4201,'Hourly Calcs'!O4201,N4201+O4201),N4201+O4201)</f>
        <v>233.20229050076782</v>
      </c>
      <c r="R4201" s="12">
        <f t="shared" si="591"/>
        <v>1108.1772844596487</v>
      </c>
      <c r="S4201" s="1">
        <f>IF(AND(A4201&gt;=5,A4201&lt;=9),INDEX(Demand!$C$3:$C$26,C4201),INDEX(Demand!$B$3:$B$26,C4201))</f>
        <v>900</v>
      </c>
      <c r="T4201" s="7">
        <f t="shared" si="592"/>
        <v>900</v>
      </c>
      <c r="U4201" s="7">
        <f t="shared" si="593"/>
        <v>208.17728445964872</v>
      </c>
    </row>
    <row r="4202" spans="1:21" x14ac:dyDescent="0.2">
      <c r="A4202" s="1">
        <v>6</v>
      </c>
      <c r="B4202" s="1">
        <v>24</v>
      </c>
      <c r="C4202" s="1">
        <v>18</v>
      </c>
      <c r="D4202">
        <v>15.8</v>
      </c>
      <c r="E4202">
        <v>14.4</v>
      </c>
      <c r="F4202">
        <v>91</v>
      </c>
      <c r="G4202">
        <v>173</v>
      </c>
      <c r="H4202">
        <v>21</v>
      </c>
      <c r="I4202">
        <v>165</v>
      </c>
      <c r="J4202" s="4">
        <f t="shared" si="588"/>
        <v>282.30867139761801</v>
      </c>
      <c r="K4202" s="4">
        <f t="shared" si="589"/>
        <v>20.500699536695478</v>
      </c>
      <c r="L4202" s="5">
        <f t="shared" si="594"/>
        <v>0</v>
      </c>
      <c r="M4202" s="5">
        <f t="shared" si="595"/>
        <v>13.499300463304522</v>
      </c>
      <c r="N4202" s="6">
        <f t="shared" si="587"/>
        <v>1.0509145515893534</v>
      </c>
      <c r="O4202" s="6">
        <f t="shared" si="590"/>
        <v>150.89559973579094</v>
      </c>
      <c r="P4202" s="6">
        <f>FORECAST(J4202,Inputs!$B$10:$B$18,Inputs!$A$10:$A$18)</f>
        <v>33.169524735163129</v>
      </c>
      <c r="Q4202" s="6">
        <f>IF(Inputs!$D$10="Yes",IF('Hourly Calcs'!P4202&gt;'Hourly Calcs'!K4202,'Hourly Calcs'!O4202,N4202+O4202),N4202+O4202)</f>
        <v>150.89559973579094</v>
      </c>
      <c r="R4202" s="12">
        <f t="shared" si="591"/>
        <v>717.05588994447851</v>
      </c>
      <c r="S4202" s="1">
        <f>IF(AND(A4202&gt;=5,A4202&lt;=9),INDEX(Demand!$C$3:$C$26,C4202),INDEX(Demand!$B$3:$B$26,C4202))</f>
        <v>900</v>
      </c>
      <c r="T4202" s="7">
        <f t="shared" si="592"/>
        <v>717.05588994447851</v>
      </c>
      <c r="U4202" s="7">
        <f t="shared" si="593"/>
        <v>0</v>
      </c>
    </row>
    <row r="4203" spans="1:21" x14ac:dyDescent="0.2">
      <c r="A4203" s="1">
        <v>6</v>
      </c>
      <c r="B4203" s="1">
        <v>24</v>
      </c>
      <c r="C4203" s="1">
        <v>19</v>
      </c>
      <c r="D4203">
        <v>15.1</v>
      </c>
      <c r="E4203">
        <v>13.9</v>
      </c>
      <c r="F4203">
        <v>93</v>
      </c>
      <c r="G4203">
        <v>38</v>
      </c>
      <c r="H4203">
        <v>0</v>
      </c>
      <c r="I4203">
        <v>38</v>
      </c>
      <c r="J4203" s="4">
        <f t="shared" si="588"/>
        <v>293.11978437753538</v>
      </c>
      <c r="K4203" s="4">
        <f t="shared" si="589"/>
        <v>11.504817589904349</v>
      </c>
      <c r="L4203" s="5">
        <f t="shared" si="594"/>
        <v>0</v>
      </c>
      <c r="M4203" s="5">
        <f t="shared" si="595"/>
        <v>22.495182410095651</v>
      </c>
      <c r="N4203" s="6">
        <f t="shared" si="587"/>
        <v>0</v>
      </c>
      <c r="O4203" s="6">
        <f t="shared" si="590"/>
        <v>34.751713878545793</v>
      </c>
      <c r="P4203" s="6">
        <f>FORECAST(J4203,Inputs!$B$10:$B$18,Inputs!$A$10:$A$18)</f>
        <v>33.269627633125324</v>
      </c>
      <c r="Q4203" s="6">
        <f>IF(Inputs!$D$10="Yes",IF('Hourly Calcs'!P4203&gt;'Hourly Calcs'!K4203,'Hourly Calcs'!O4203,N4203+O4203),N4203+O4203)</f>
        <v>34.751713878545793</v>
      </c>
      <c r="R4203" s="12">
        <f t="shared" si="591"/>
        <v>165.1401443508496</v>
      </c>
      <c r="S4203" s="1">
        <f>IF(AND(A4203&gt;=5,A4203&lt;=9),INDEX(Demand!$C$3:$C$26,C4203),INDEX(Demand!$B$3:$B$26,C4203))</f>
        <v>900</v>
      </c>
      <c r="T4203" s="7">
        <f t="shared" si="592"/>
        <v>165.1401443508496</v>
      </c>
      <c r="U4203" s="7">
        <f t="shared" si="593"/>
        <v>0</v>
      </c>
    </row>
    <row r="4204" spans="1:21" x14ac:dyDescent="0.2">
      <c r="A4204" s="1">
        <v>6</v>
      </c>
      <c r="B4204" s="1">
        <v>24</v>
      </c>
      <c r="C4204" s="1">
        <v>20</v>
      </c>
      <c r="D4204">
        <v>14.2</v>
      </c>
      <c r="E4204">
        <v>13.4</v>
      </c>
      <c r="F4204">
        <v>95</v>
      </c>
      <c r="G4204">
        <v>8</v>
      </c>
      <c r="H4204">
        <v>0</v>
      </c>
      <c r="I4204">
        <v>8</v>
      </c>
      <c r="J4204" s="4">
        <f t="shared" si="588"/>
        <v>304.1759369641951</v>
      </c>
      <c r="K4204" s="4">
        <f t="shared" si="589"/>
        <v>3.3290342979177296</v>
      </c>
      <c r="L4204" s="5">
        <f t="shared" si="594"/>
        <v>0</v>
      </c>
      <c r="M4204" s="5">
        <f t="shared" si="595"/>
        <v>30.67096570208227</v>
      </c>
      <c r="N4204" s="6">
        <f t="shared" si="587"/>
        <v>0</v>
      </c>
      <c r="O4204" s="6">
        <f t="shared" si="590"/>
        <v>7.3161502902201665</v>
      </c>
      <c r="P4204" s="6">
        <f>FORECAST(J4204,Inputs!$B$10:$B$18,Inputs!$A$10:$A$18)</f>
        <v>33.371999416335136</v>
      </c>
      <c r="Q4204" s="6">
        <f>IF(Inputs!$D$10="Yes",IF('Hourly Calcs'!P4204&gt;'Hourly Calcs'!K4204,'Hourly Calcs'!O4204,N4204+O4204),N4204+O4204)</f>
        <v>7.3161502902201665</v>
      </c>
      <c r="R4204" s="12">
        <f t="shared" si="591"/>
        <v>34.766346179126231</v>
      </c>
      <c r="S4204" s="1">
        <f>IF(AND(A4204&gt;=5,A4204&lt;=9),INDEX(Demand!$C$3:$C$26,C4204),INDEX(Demand!$B$3:$B$26,C4204))</f>
        <v>800</v>
      </c>
      <c r="T4204" s="7">
        <f t="shared" si="592"/>
        <v>34.766346179126231</v>
      </c>
      <c r="U4204" s="7">
        <f t="shared" si="593"/>
        <v>0</v>
      </c>
    </row>
    <row r="4205" spans="1:21" x14ac:dyDescent="0.2">
      <c r="A4205" s="1">
        <v>6</v>
      </c>
      <c r="B4205" s="1">
        <v>24</v>
      </c>
      <c r="C4205" s="1">
        <v>21</v>
      </c>
      <c r="D4205">
        <v>14</v>
      </c>
      <c r="E4205">
        <v>12.9</v>
      </c>
      <c r="F4205">
        <v>93</v>
      </c>
      <c r="G4205">
        <v>0</v>
      </c>
      <c r="H4205">
        <v>0</v>
      </c>
      <c r="I4205">
        <v>0</v>
      </c>
      <c r="J4205" s="4">
        <f t="shared" si="588"/>
        <v>315.86904210002353</v>
      </c>
      <c r="K4205" s="4">
        <f t="shared" si="589"/>
        <v>-4.0806790125317747</v>
      </c>
      <c r="L4205" s="5">
        <f t="shared" si="594"/>
        <v>0</v>
      </c>
      <c r="M4205" s="5">
        <f t="shared" si="595"/>
        <v>0</v>
      </c>
      <c r="N4205" s="6">
        <f t="shared" si="587"/>
        <v>0</v>
      </c>
      <c r="O4205" s="6">
        <f t="shared" si="590"/>
        <v>0</v>
      </c>
      <c r="P4205" s="6">
        <f>FORECAST(J4205,Inputs!$B$10:$B$18,Inputs!$A$10:$A$18)</f>
        <v>33.480268908333549</v>
      </c>
      <c r="Q4205" s="6">
        <f>IF(Inputs!$D$10="Yes",IF('Hourly Calcs'!P4205&gt;'Hourly Calcs'!K4205,'Hourly Calcs'!O4205,N4205+O4205),N4205+O4205)</f>
        <v>0</v>
      </c>
      <c r="R4205" s="12">
        <f t="shared" si="591"/>
        <v>0</v>
      </c>
      <c r="S4205" s="1">
        <f>IF(AND(A4205&gt;=5,A4205&lt;=9),INDEX(Demand!$C$3:$C$26,C4205),INDEX(Demand!$B$3:$B$26,C4205))</f>
        <v>700</v>
      </c>
      <c r="T4205" s="7">
        <f t="shared" si="592"/>
        <v>0</v>
      </c>
      <c r="U4205" s="7">
        <f t="shared" si="593"/>
        <v>0</v>
      </c>
    </row>
    <row r="4206" spans="1:21" x14ac:dyDescent="0.2">
      <c r="A4206" s="1">
        <v>6</v>
      </c>
      <c r="B4206" s="1">
        <v>24</v>
      </c>
      <c r="C4206" s="1">
        <v>22</v>
      </c>
      <c r="D4206">
        <v>13.5</v>
      </c>
      <c r="E4206">
        <v>12.6</v>
      </c>
      <c r="F4206">
        <v>94</v>
      </c>
      <c r="G4206">
        <v>0</v>
      </c>
      <c r="H4206">
        <v>0</v>
      </c>
      <c r="I4206">
        <v>0</v>
      </c>
      <c r="J4206" s="4">
        <f t="shared" si="588"/>
        <v>328.43656480174661</v>
      </c>
      <c r="K4206" s="4">
        <f t="shared" si="589"/>
        <v>-9.9513589806747689</v>
      </c>
      <c r="L4206" s="5">
        <f t="shared" si="594"/>
        <v>0</v>
      </c>
      <c r="M4206" s="5">
        <f t="shared" si="595"/>
        <v>0</v>
      </c>
      <c r="N4206" s="6">
        <f t="shared" si="587"/>
        <v>0</v>
      </c>
      <c r="O4206" s="6">
        <f t="shared" si="590"/>
        <v>0</v>
      </c>
      <c r="P4206" s="6">
        <f>FORECAST(J4206,Inputs!$B$10:$B$18,Inputs!$A$10:$A$18)</f>
        <v>33.596634859275426</v>
      </c>
      <c r="Q4206" s="6">
        <f>IF(Inputs!$D$10="Yes",IF('Hourly Calcs'!P4206&gt;'Hourly Calcs'!K4206,'Hourly Calcs'!O4206,N4206+O4206),N4206+O4206)</f>
        <v>0</v>
      </c>
      <c r="R4206" s="12">
        <f t="shared" si="591"/>
        <v>0</v>
      </c>
      <c r="S4206" s="1">
        <f>IF(AND(A4206&gt;=5,A4206&lt;=9),INDEX(Demand!$C$3:$C$26,C4206),INDEX(Demand!$B$3:$B$26,C4206))</f>
        <v>600</v>
      </c>
      <c r="T4206" s="7">
        <f t="shared" si="592"/>
        <v>0</v>
      </c>
      <c r="U4206" s="7">
        <f t="shared" si="593"/>
        <v>0</v>
      </c>
    </row>
    <row r="4207" spans="1:21" x14ac:dyDescent="0.2">
      <c r="A4207" s="1">
        <v>6</v>
      </c>
      <c r="B4207" s="1">
        <v>24</v>
      </c>
      <c r="C4207" s="1">
        <v>23</v>
      </c>
      <c r="D4207">
        <v>13.3</v>
      </c>
      <c r="E4207">
        <v>12.7</v>
      </c>
      <c r="F4207">
        <v>96</v>
      </c>
      <c r="G4207">
        <v>0</v>
      </c>
      <c r="H4207">
        <v>0</v>
      </c>
      <c r="I4207">
        <v>0</v>
      </c>
      <c r="J4207" s="4">
        <f t="shared" si="588"/>
        <v>341.90272894306008</v>
      </c>
      <c r="K4207" s="4">
        <f t="shared" si="589"/>
        <v>-13.949691806326626</v>
      </c>
      <c r="L4207" s="5">
        <f t="shared" si="594"/>
        <v>0</v>
      </c>
      <c r="M4207" s="5">
        <f t="shared" si="595"/>
        <v>0</v>
      </c>
      <c r="N4207" s="6">
        <f t="shared" si="587"/>
        <v>0</v>
      </c>
      <c r="O4207" s="6">
        <f t="shared" si="590"/>
        <v>0</v>
      </c>
      <c r="P4207" s="6">
        <f>FORECAST(J4207,Inputs!$B$10:$B$18,Inputs!$A$10:$A$18)</f>
        <v>33.721321564287592</v>
      </c>
      <c r="Q4207" s="6">
        <f>IF(Inputs!$D$10="Yes",IF('Hourly Calcs'!P4207&gt;'Hourly Calcs'!K4207,'Hourly Calcs'!O4207,N4207+O4207),N4207+O4207)</f>
        <v>0</v>
      </c>
      <c r="R4207" s="12">
        <f t="shared" si="591"/>
        <v>0</v>
      </c>
      <c r="S4207" s="1">
        <f>IF(AND(A4207&gt;=5,A4207&lt;=9),INDEX(Demand!$C$3:$C$26,C4207),INDEX(Demand!$B$3:$B$26,C4207))</f>
        <v>500</v>
      </c>
      <c r="T4207" s="7">
        <f t="shared" si="592"/>
        <v>0</v>
      </c>
      <c r="U4207" s="7">
        <f t="shared" si="593"/>
        <v>0</v>
      </c>
    </row>
    <row r="4208" spans="1:21" x14ac:dyDescent="0.2">
      <c r="A4208" s="1">
        <v>6</v>
      </c>
      <c r="B4208" s="1">
        <v>24</v>
      </c>
      <c r="C4208" s="1">
        <v>24</v>
      </c>
      <c r="D4208">
        <v>13.6</v>
      </c>
      <c r="E4208">
        <v>12.7</v>
      </c>
      <c r="F4208">
        <v>94</v>
      </c>
      <c r="G4208">
        <v>0</v>
      </c>
      <c r="H4208">
        <v>0</v>
      </c>
      <c r="I4208">
        <v>0</v>
      </c>
      <c r="J4208" s="4">
        <f t="shared" si="588"/>
        <v>356.01787346464306</v>
      </c>
      <c r="K4208" s="4">
        <f t="shared" si="589"/>
        <v>-15.772749346089356</v>
      </c>
      <c r="L4208" s="5">
        <f t="shared" si="594"/>
        <v>0</v>
      </c>
      <c r="M4208" s="5">
        <f t="shared" si="595"/>
        <v>0</v>
      </c>
      <c r="N4208" s="6">
        <f t="shared" si="587"/>
        <v>0</v>
      </c>
      <c r="O4208" s="6">
        <f t="shared" si="590"/>
        <v>0</v>
      </c>
      <c r="P4208" s="6">
        <f>FORECAST(J4208,Inputs!$B$10:$B$18,Inputs!$A$10:$A$18)</f>
        <v>33.85201734689484</v>
      </c>
      <c r="Q4208" s="6">
        <f>IF(Inputs!$D$10="Yes",IF('Hourly Calcs'!P4208&gt;'Hourly Calcs'!K4208,'Hourly Calcs'!O4208,N4208+O4208),N4208+O4208)</f>
        <v>0</v>
      </c>
      <c r="R4208" s="12">
        <f t="shared" si="591"/>
        <v>0</v>
      </c>
      <c r="S4208" s="1">
        <f>IF(AND(A4208&gt;=5,A4208&lt;=9),INDEX(Demand!$C$3:$C$26,C4208),INDEX(Demand!$B$3:$B$26,C4208))</f>
        <v>400</v>
      </c>
      <c r="T4208" s="7">
        <f t="shared" si="592"/>
        <v>0</v>
      </c>
      <c r="U4208" s="7">
        <f t="shared" si="593"/>
        <v>0</v>
      </c>
    </row>
    <row r="4209" spans="1:21" x14ac:dyDescent="0.2">
      <c r="A4209" s="1">
        <v>6</v>
      </c>
      <c r="B4209" s="1">
        <v>25</v>
      </c>
      <c r="C4209" s="1">
        <v>1</v>
      </c>
      <c r="D4209">
        <v>13.6</v>
      </c>
      <c r="E4209">
        <v>12.7</v>
      </c>
      <c r="F4209">
        <v>94</v>
      </c>
      <c r="G4209">
        <v>0</v>
      </c>
      <c r="H4209">
        <v>0</v>
      </c>
      <c r="I4209">
        <v>0</v>
      </c>
      <c r="J4209" s="4">
        <f t="shared" si="588"/>
        <v>10.291561756905935</v>
      </c>
      <c r="K4209" s="4">
        <f t="shared" si="589"/>
        <v>-15.250284534012081</v>
      </c>
      <c r="L4209" s="5">
        <f t="shared" si="594"/>
        <v>0</v>
      </c>
      <c r="M4209" s="5">
        <f t="shared" si="595"/>
        <v>0</v>
      </c>
      <c r="N4209" s="6">
        <f t="shared" si="587"/>
        <v>0</v>
      </c>
      <c r="O4209" s="6">
        <f t="shared" si="590"/>
        <v>0</v>
      </c>
      <c r="P4209" s="6">
        <f>FORECAST(J4209,Inputs!$B$10:$B$18,Inputs!$A$10:$A$18)</f>
        <v>30.650847794045422</v>
      </c>
      <c r="Q4209" s="6">
        <f>IF(Inputs!$D$10="Yes",IF('Hourly Calcs'!P4209&gt;'Hourly Calcs'!K4209,'Hourly Calcs'!O4209,N4209+O4209),N4209+O4209)</f>
        <v>0</v>
      </c>
      <c r="R4209" s="12">
        <f t="shared" si="591"/>
        <v>0</v>
      </c>
      <c r="S4209" s="1">
        <f>IF(AND(A4209&gt;=5,A4209&lt;=9),INDEX(Demand!$C$3:$C$26,C4209),INDEX(Demand!$B$3:$B$26,C4209))</f>
        <v>350</v>
      </c>
      <c r="T4209" s="7">
        <f t="shared" si="592"/>
        <v>0</v>
      </c>
      <c r="U4209" s="7">
        <f t="shared" si="593"/>
        <v>0</v>
      </c>
    </row>
    <row r="4210" spans="1:21" x14ac:dyDescent="0.2">
      <c r="A4210" s="1">
        <v>6</v>
      </c>
      <c r="B4210" s="1">
        <v>25</v>
      </c>
      <c r="C4210" s="1">
        <v>2</v>
      </c>
      <c r="D4210">
        <v>13.5</v>
      </c>
      <c r="E4210">
        <v>12.8</v>
      </c>
      <c r="F4210">
        <v>96</v>
      </c>
      <c r="G4210">
        <v>0</v>
      </c>
      <c r="H4210">
        <v>0</v>
      </c>
      <c r="I4210">
        <v>0</v>
      </c>
      <c r="J4210" s="4">
        <f t="shared" si="588"/>
        <v>24.168723971766354</v>
      </c>
      <c r="K4210" s="4">
        <f t="shared" si="589"/>
        <v>-12.432860732479469</v>
      </c>
      <c r="L4210" s="5">
        <f t="shared" si="594"/>
        <v>0</v>
      </c>
      <c r="M4210" s="5">
        <f t="shared" si="595"/>
        <v>0</v>
      </c>
      <c r="N4210" s="6">
        <f t="shared" si="587"/>
        <v>0</v>
      </c>
      <c r="O4210" s="6">
        <f t="shared" si="590"/>
        <v>0</v>
      </c>
      <c r="P4210" s="6">
        <f>FORECAST(J4210,Inputs!$B$10:$B$18,Inputs!$A$10:$A$18)</f>
        <v>30.779340036775611</v>
      </c>
      <c r="Q4210" s="6">
        <f>IF(Inputs!$D$10="Yes",IF('Hourly Calcs'!P4210&gt;'Hourly Calcs'!K4210,'Hourly Calcs'!O4210,N4210+O4210),N4210+O4210)</f>
        <v>0</v>
      </c>
      <c r="R4210" s="12">
        <f t="shared" si="591"/>
        <v>0</v>
      </c>
      <c r="S4210" s="1">
        <f>IF(AND(A4210&gt;=5,A4210&lt;=9),INDEX(Demand!$C$3:$C$26,C4210),INDEX(Demand!$B$3:$B$26,C4210))</f>
        <v>350</v>
      </c>
      <c r="T4210" s="7">
        <f t="shared" si="592"/>
        <v>0</v>
      </c>
      <c r="U4210" s="7">
        <f t="shared" si="593"/>
        <v>0</v>
      </c>
    </row>
    <row r="4211" spans="1:21" x14ac:dyDescent="0.2">
      <c r="A4211" s="1">
        <v>6</v>
      </c>
      <c r="B4211" s="1">
        <v>25</v>
      </c>
      <c r="C4211" s="1">
        <v>3</v>
      </c>
      <c r="D4211">
        <v>13.6</v>
      </c>
      <c r="E4211">
        <v>12.6</v>
      </c>
      <c r="F4211">
        <v>94</v>
      </c>
      <c r="G4211">
        <v>0</v>
      </c>
      <c r="H4211">
        <v>0</v>
      </c>
      <c r="I4211">
        <v>0</v>
      </c>
      <c r="J4211" s="4">
        <f t="shared" si="588"/>
        <v>37.251795775754573</v>
      </c>
      <c r="K4211" s="4">
        <f t="shared" si="589"/>
        <v>-7.5684742515643961</v>
      </c>
      <c r="L4211" s="5">
        <f t="shared" si="594"/>
        <v>0</v>
      </c>
      <c r="M4211" s="5">
        <f t="shared" si="595"/>
        <v>0</v>
      </c>
      <c r="N4211" s="6">
        <f t="shared" si="587"/>
        <v>0</v>
      </c>
      <c r="O4211" s="6">
        <f t="shared" si="590"/>
        <v>0</v>
      </c>
      <c r="P4211" s="6">
        <f>FORECAST(J4211,Inputs!$B$10:$B$18,Inputs!$A$10:$A$18)</f>
        <v>30.900479590516245</v>
      </c>
      <c r="Q4211" s="6">
        <f>IF(Inputs!$D$10="Yes",IF('Hourly Calcs'!P4211&gt;'Hourly Calcs'!K4211,'Hourly Calcs'!O4211,N4211+O4211),N4211+O4211)</f>
        <v>0</v>
      </c>
      <c r="R4211" s="12">
        <f t="shared" si="591"/>
        <v>0</v>
      </c>
      <c r="S4211" s="1">
        <f>IF(AND(A4211&gt;=5,A4211&lt;=9),INDEX(Demand!$C$3:$C$26,C4211),INDEX(Demand!$B$3:$B$26,C4211))</f>
        <v>350</v>
      </c>
      <c r="T4211" s="7">
        <f t="shared" si="592"/>
        <v>0</v>
      </c>
      <c r="U4211" s="7">
        <f t="shared" si="593"/>
        <v>0</v>
      </c>
    </row>
    <row r="4212" spans="1:21" x14ac:dyDescent="0.2">
      <c r="A4212" s="1">
        <v>6</v>
      </c>
      <c r="B4212" s="1">
        <v>25</v>
      </c>
      <c r="C4212" s="1">
        <v>4</v>
      </c>
      <c r="D4212">
        <v>13.4</v>
      </c>
      <c r="E4212">
        <v>12.8</v>
      </c>
      <c r="F4212">
        <v>96</v>
      </c>
      <c r="G4212">
        <v>0</v>
      </c>
      <c r="H4212">
        <v>0</v>
      </c>
      <c r="I4212">
        <v>0</v>
      </c>
      <c r="J4212" s="4">
        <f t="shared" si="588"/>
        <v>49.416132021602436</v>
      </c>
      <c r="K4212" s="4">
        <f t="shared" si="589"/>
        <v>-0.8010041419527596</v>
      </c>
      <c r="L4212" s="5">
        <f t="shared" si="594"/>
        <v>0</v>
      </c>
      <c r="M4212" s="5">
        <f t="shared" si="595"/>
        <v>0</v>
      </c>
      <c r="N4212" s="6">
        <f t="shared" si="587"/>
        <v>0</v>
      </c>
      <c r="O4212" s="6">
        <f t="shared" si="590"/>
        <v>0</v>
      </c>
      <c r="P4212" s="6">
        <f>FORECAST(J4212,Inputs!$B$10:$B$18,Inputs!$A$10:$A$18)</f>
        <v>31.013112333533353</v>
      </c>
      <c r="Q4212" s="6">
        <f>IF(Inputs!$D$10="Yes",IF('Hourly Calcs'!P4212&gt;'Hourly Calcs'!K4212,'Hourly Calcs'!O4212,N4212+O4212),N4212+O4212)</f>
        <v>0</v>
      </c>
      <c r="R4212" s="12">
        <f t="shared" si="591"/>
        <v>0</v>
      </c>
      <c r="S4212" s="1">
        <f>IF(AND(A4212&gt;=5,A4212&lt;=9),INDEX(Demand!$C$3:$C$26,C4212),INDEX(Demand!$B$3:$B$26,C4212))</f>
        <v>350</v>
      </c>
      <c r="T4212" s="7">
        <f t="shared" si="592"/>
        <v>0</v>
      </c>
      <c r="U4212" s="7">
        <f t="shared" si="593"/>
        <v>0</v>
      </c>
    </row>
    <row r="4213" spans="1:21" x14ac:dyDescent="0.2">
      <c r="A4213" s="1">
        <v>6</v>
      </c>
      <c r="B4213" s="1">
        <v>25</v>
      </c>
      <c r="C4213" s="1">
        <v>5</v>
      </c>
      <c r="D4213">
        <v>13.2</v>
      </c>
      <c r="E4213">
        <v>12.8</v>
      </c>
      <c r="F4213">
        <v>97</v>
      </c>
      <c r="G4213">
        <v>3</v>
      </c>
      <c r="H4213">
        <v>0</v>
      </c>
      <c r="I4213">
        <v>3</v>
      </c>
      <c r="J4213" s="4">
        <f t="shared" si="588"/>
        <v>60.789647923759887</v>
      </c>
      <c r="K4213" s="4">
        <f t="shared" si="589"/>
        <v>6.8032917781859226</v>
      </c>
      <c r="L4213" s="5">
        <f t="shared" si="594"/>
        <v>0</v>
      </c>
      <c r="M4213" s="5">
        <f t="shared" si="595"/>
        <v>27.196708221814077</v>
      </c>
      <c r="N4213" s="6">
        <f t="shared" si="587"/>
        <v>0</v>
      </c>
      <c r="O4213" s="6">
        <f t="shared" si="590"/>
        <v>2.7435563588325627</v>
      </c>
      <c r="P4213" s="6">
        <f>FORECAST(J4213,Inputs!$B$10:$B$18,Inputs!$A$10:$A$18)</f>
        <v>31.118422665960736</v>
      </c>
      <c r="Q4213" s="6">
        <f>IF(Inputs!$D$10="Yes",IF('Hourly Calcs'!P4213&gt;'Hourly Calcs'!K4213,'Hourly Calcs'!O4213,N4213+O4213),N4213+O4213)</f>
        <v>2.7435563588325627</v>
      </c>
      <c r="R4213" s="12">
        <f t="shared" si="591"/>
        <v>13.037379817172337</v>
      </c>
      <c r="S4213" s="1">
        <f>IF(AND(A4213&gt;=5,A4213&lt;=9),INDEX(Demand!$C$3:$C$26,C4213),INDEX(Demand!$B$3:$B$26,C4213))</f>
        <v>350</v>
      </c>
      <c r="T4213" s="7">
        <f t="shared" si="592"/>
        <v>13.037379817172337</v>
      </c>
      <c r="U4213" s="7">
        <f t="shared" si="593"/>
        <v>0</v>
      </c>
    </row>
    <row r="4214" spans="1:21" x14ac:dyDescent="0.2">
      <c r="A4214" s="1">
        <v>6</v>
      </c>
      <c r="B4214" s="1">
        <v>25</v>
      </c>
      <c r="C4214" s="1">
        <v>6</v>
      </c>
      <c r="D4214">
        <v>13.4</v>
      </c>
      <c r="E4214">
        <v>12.7</v>
      </c>
      <c r="F4214">
        <v>96</v>
      </c>
      <c r="G4214">
        <v>25</v>
      </c>
      <c r="H4214">
        <v>0</v>
      </c>
      <c r="I4214">
        <v>25</v>
      </c>
      <c r="J4214" s="4">
        <f t="shared" si="588"/>
        <v>71.682843286610876</v>
      </c>
      <c r="K4214" s="4">
        <f t="shared" si="589"/>
        <v>15.410230165239497</v>
      </c>
      <c r="L4214" s="5">
        <f t="shared" si="594"/>
        <v>0</v>
      </c>
      <c r="M4214" s="5">
        <f t="shared" si="595"/>
        <v>18.589769834760503</v>
      </c>
      <c r="N4214" s="6">
        <f t="shared" si="587"/>
        <v>0</v>
      </c>
      <c r="O4214" s="6">
        <f t="shared" si="590"/>
        <v>22.86296965693802</v>
      </c>
      <c r="P4214" s="6">
        <f>FORECAST(J4214,Inputs!$B$10:$B$18,Inputs!$A$10:$A$18)</f>
        <v>31.219285585987137</v>
      </c>
      <c r="Q4214" s="6">
        <f>IF(Inputs!$D$10="Yes",IF('Hourly Calcs'!P4214&gt;'Hourly Calcs'!K4214,'Hourly Calcs'!O4214,N4214+O4214),N4214+O4214)</f>
        <v>22.86296965693802</v>
      </c>
      <c r="R4214" s="12">
        <f t="shared" si="591"/>
        <v>108.64483180976947</v>
      </c>
      <c r="S4214" s="1">
        <f>IF(AND(A4214&gt;=5,A4214&lt;=9),INDEX(Demand!$C$3:$C$26,C4214),INDEX(Demand!$B$3:$B$26,C4214))</f>
        <v>350</v>
      </c>
      <c r="T4214" s="7">
        <f t="shared" si="592"/>
        <v>108.64483180976947</v>
      </c>
      <c r="U4214" s="7">
        <f t="shared" si="593"/>
        <v>0</v>
      </c>
    </row>
    <row r="4215" spans="1:21" x14ac:dyDescent="0.2">
      <c r="A4215" s="1">
        <v>6</v>
      </c>
      <c r="B4215" s="1">
        <v>25</v>
      </c>
      <c r="C4215" s="1">
        <v>7</v>
      </c>
      <c r="D4215">
        <v>13.4</v>
      </c>
      <c r="E4215">
        <v>12.7</v>
      </c>
      <c r="F4215">
        <v>96</v>
      </c>
      <c r="G4215">
        <v>68</v>
      </c>
      <c r="H4215">
        <v>0</v>
      </c>
      <c r="I4215">
        <v>68</v>
      </c>
      <c r="J4215" s="4">
        <f t="shared" si="588"/>
        <v>82.551516189771078</v>
      </c>
      <c r="K4215" s="4">
        <f t="shared" si="589"/>
        <v>24.626199724860896</v>
      </c>
      <c r="L4215" s="5">
        <f t="shared" si="594"/>
        <v>82.448483810228922</v>
      </c>
      <c r="M4215" s="5">
        <f t="shared" si="595"/>
        <v>9.3738002751391036</v>
      </c>
      <c r="N4215" s="6">
        <f t="shared" si="587"/>
        <v>0</v>
      </c>
      <c r="O4215" s="6">
        <f t="shared" si="590"/>
        <v>62.187277466871414</v>
      </c>
      <c r="P4215" s="6">
        <f>FORECAST(J4215,Inputs!$B$10:$B$18,Inputs!$A$10:$A$18)</f>
        <v>31.319921446201583</v>
      </c>
      <c r="Q4215" s="6">
        <f>IF(Inputs!$D$10="Yes",IF('Hourly Calcs'!P4215&gt;'Hourly Calcs'!K4215,'Hourly Calcs'!O4215,N4215+O4215),N4215+O4215)</f>
        <v>62.187277466871414</v>
      </c>
      <c r="R4215" s="12">
        <f t="shared" si="591"/>
        <v>295.51394252257296</v>
      </c>
      <c r="S4215" s="1">
        <f>IF(AND(A4215&gt;=5,A4215&lt;=9),INDEX(Demand!$C$3:$C$26,C4215),INDEX(Demand!$B$3:$B$26,C4215))</f>
        <v>350</v>
      </c>
      <c r="T4215" s="7">
        <f t="shared" si="592"/>
        <v>295.51394252257296</v>
      </c>
      <c r="U4215" s="7">
        <f t="shared" si="593"/>
        <v>0</v>
      </c>
    </row>
    <row r="4216" spans="1:21" x14ac:dyDescent="0.2">
      <c r="A4216" s="1">
        <v>6</v>
      </c>
      <c r="B4216" s="1">
        <v>25</v>
      </c>
      <c r="C4216" s="1">
        <v>8</v>
      </c>
      <c r="D4216">
        <v>13.8</v>
      </c>
      <c r="E4216">
        <v>12.5</v>
      </c>
      <c r="F4216">
        <v>92</v>
      </c>
      <c r="G4216">
        <v>120</v>
      </c>
      <c r="H4216">
        <v>0</v>
      </c>
      <c r="I4216">
        <v>120</v>
      </c>
      <c r="J4216" s="4">
        <f t="shared" si="588"/>
        <v>94.030795327927265</v>
      </c>
      <c r="K4216" s="4">
        <f t="shared" si="589"/>
        <v>34.086833081840339</v>
      </c>
      <c r="L4216" s="5">
        <f t="shared" si="594"/>
        <v>70.969204672072735</v>
      </c>
      <c r="M4216" s="5">
        <f t="shared" si="595"/>
        <v>8.6833081840339332E-2</v>
      </c>
      <c r="N4216" s="6">
        <f t="shared" si="587"/>
        <v>0</v>
      </c>
      <c r="O4216" s="6">
        <f t="shared" si="590"/>
        <v>109.7422543533025</v>
      </c>
      <c r="P4216" s="6">
        <f>FORECAST(J4216,Inputs!$B$10:$B$18,Inputs!$A$10:$A$18)</f>
        <v>31.426211067851177</v>
      </c>
      <c r="Q4216" s="6">
        <f>IF(Inputs!$D$10="Yes",IF('Hourly Calcs'!P4216&gt;'Hourly Calcs'!K4216,'Hourly Calcs'!O4216,N4216+O4216),N4216+O4216)</f>
        <v>109.7422543533025</v>
      </c>
      <c r="R4216" s="12">
        <f t="shared" si="591"/>
        <v>521.49519268689346</v>
      </c>
      <c r="S4216" s="1">
        <f>IF(AND(A4216&gt;=5,A4216&lt;=9),INDEX(Demand!$C$3:$C$26,C4216),INDEX(Demand!$B$3:$B$26,C4216))</f>
        <v>350</v>
      </c>
      <c r="T4216" s="7">
        <f t="shared" si="592"/>
        <v>350</v>
      </c>
      <c r="U4216" s="7">
        <f t="shared" si="593"/>
        <v>171.49519268689346</v>
      </c>
    </row>
    <row r="4217" spans="1:21" x14ac:dyDescent="0.2">
      <c r="A4217" s="1">
        <v>6</v>
      </c>
      <c r="B4217" s="1">
        <v>25</v>
      </c>
      <c r="C4217" s="1">
        <v>9</v>
      </c>
      <c r="D4217">
        <v>13.9</v>
      </c>
      <c r="E4217">
        <v>12.8</v>
      </c>
      <c r="F4217">
        <v>93</v>
      </c>
      <c r="G4217">
        <v>171</v>
      </c>
      <c r="H4217">
        <v>1</v>
      </c>
      <c r="I4217">
        <v>170</v>
      </c>
      <c r="J4217" s="4">
        <f t="shared" si="588"/>
        <v>107.06335507869835</v>
      </c>
      <c r="K4217" s="4">
        <f t="shared" si="589"/>
        <v>43.397417906860596</v>
      </c>
      <c r="L4217" s="5">
        <f t="shared" si="594"/>
        <v>57.936644921301649</v>
      </c>
      <c r="M4217" s="5">
        <f t="shared" si="595"/>
        <v>9.3974179068605963</v>
      </c>
      <c r="N4217" s="6">
        <f t="shared" si="587"/>
        <v>0.78528803154384752</v>
      </c>
      <c r="O4217" s="6">
        <f t="shared" si="590"/>
        <v>155.46819366717853</v>
      </c>
      <c r="P4217" s="6">
        <f>FORECAST(J4217,Inputs!$B$10:$B$18,Inputs!$A$10:$A$18)</f>
        <v>31.546882917395354</v>
      </c>
      <c r="Q4217" s="6">
        <f>IF(Inputs!$D$10="Yes",IF('Hourly Calcs'!P4217&gt;'Hourly Calcs'!K4217,'Hourly Calcs'!O4217,N4217+O4217),N4217+O4217)</f>
        <v>156.25348169872237</v>
      </c>
      <c r="R4217" s="12">
        <f t="shared" si="591"/>
        <v>742.51654503232862</v>
      </c>
      <c r="S4217" s="1">
        <f>IF(AND(A4217&gt;=5,A4217&lt;=9),INDEX(Demand!$C$3:$C$26,C4217),INDEX(Demand!$B$3:$B$26,C4217))</f>
        <v>350</v>
      </c>
      <c r="T4217" s="7">
        <f t="shared" si="592"/>
        <v>350</v>
      </c>
      <c r="U4217" s="7">
        <f t="shared" si="593"/>
        <v>392.51654503232862</v>
      </c>
    </row>
    <row r="4218" spans="1:21" x14ac:dyDescent="0.2">
      <c r="A4218" s="1">
        <v>6</v>
      </c>
      <c r="B4218" s="1">
        <v>25</v>
      </c>
      <c r="C4218" s="1">
        <v>10</v>
      </c>
      <c r="D4218">
        <v>14</v>
      </c>
      <c r="E4218">
        <v>12.7</v>
      </c>
      <c r="F4218">
        <v>92</v>
      </c>
      <c r="G4218">
        <v>215</v>
      </c>
      <c r="H4218">
        <v>3</v>
      </c>
      <c r="I4218">
        <v>212</v>
      </c>
      <c r="J4218" s="4">
        <f t="shared" si="588"/>
        <v>123.12666284804558</v>
      </c>
      <c r="K4218" s="4">
        <f t="shared" si="589"/>
        <v>51.984293089224273</v>
      </c>
      <c r="L4218" s="5">
        <f t="shared" si="594"/>
        <v>41.873337151954416</v>
      </c>
      <c r="M4218" s="5">
        <f t="shared" si="595"/>
        <v>17.984293089224273</v>
      </c>
      <c r="N4218" s="6">
        <f t="shared" si="587"/>
        <v>2.7287827293216163</v>
      </c>
      <c r="O4218" s="6">
        <f t="shared" si="590"/>
        <v>193.87798269083441</v>
      </c>
      <c r="P4218" s="6">
        <f>FORECAST(J4218,Inputs!$B$10:$B$18,Inputs!$A$10:$A$18)</f>
        <v>31.695617248593013</v>
      </c>
      <c r="Q4218" s="6">
        <f>IF(Inputs!$D$10="Yes",IF('Hourly Calcs'!P4218&gt;'Hourly Calcs'!K4218,'Hourly Calcs'!O4218,N4218+O4218),N4218+O4218)</f>
        <v>196.60676542015602</v>
      </c>
      <c r="R4218" s="12">
        <f t="shared" si="591"/>
        <v>934.27534927658132</v>
      </c>
      <c r="S4218" s="1">
        <f>IF(AND(A4218&gt;=5,A4218&lt;=9),INDEX(Demand!$C$3:$C$26,C4218),INDEX(Demand!$B$3:$B$26,C4218))</f>
        <v>600</v>
      </c>
      <c r="T4218" s="7">
        <f t="shared" si="592"/>
        <v>600</v>
      </c>
      <c r="U4218" s="7">
        <f t="shared" si="593"/>
        <v>334.27534927658132</v>
      </c>
    </row>
    <row r="4219" spans="1:21" x14ac:dyDescent="0.2">
      <c r="A4219" s="1">
        <v>6</v>
      </c>
      <c r="B4219" s="1">
        <v>25</v>
      </c>
      <c r="C4219" s="1">
        <v>11</v>
      </c>
      <c r="D4219">
        <v>14.7</v>
      </c>
      <c r="E4219">
        <v>12.8</v>
      </c>
      <c r="F4219">
        <v>88</v>
      </c>
      <c r="G4219">
        <v>247</v>
      </c>
      <c r="H4219">
        <v>4</v>
      </c>
      <c r="I4219">
        <v>243</v>
      </c>
      <c r="J4219" s="4">
        <f t="shared" si="588"/>
        <v>144.29508964902888</v>
      </c>
      <c r="K4219" s="4">
        <f t="shared" si="589"/>
        <v>58.861818989732711</v>
      </c>
      <c r="L4219" s="5">
        <f t="shared" si="594"/>
        <v>20.704910350971119</v>
      </c>
      <c r="M4219" s="5">
        <f t="shared" si="595"/>
        <v>24.861818989732711</v>
      </c>
      <c r="N4219" s="6">
        <f t="shared" si="587"/>
        <v>3.9203081375840281</v>
      </c>
      <c r="O4219" s="6">
        <f t="shared" si="590"/>
        <v>222.22806506543756</v>
      </c>
      <c r="P4219" s="6">
        <f>FORECAST(J4219,Inputs!$B$10:$B$18,Inputs!$A$10:$A$18)</f>
        <v>31.891621200453969</v>
      </c>
      <c r="Q4219" s="6">
        <f>IF(Inputs!$D$10="Yes",IF('Hourly Calcs'!P4219&gt;'Hourly Calcs'!K4219,'Hourly Calcs'!O4219,N4219+O4219),N4219+O4219)</f>
        <v>226.14837320302158</v>
      </c>
      <c r="R4219" s="12">
        <f t="shared" si="591"/>
        <v>1074.6570694607585</v>
      </c>
      <c r="S4219" s="1">
        <f>IF(AND(A4219&gt;=5,A4219&lt;=9),INDEX(Demand!$C$3:$C$26,C4219),INDEX(Demand!$B$3:$B$26,C4219))</f>
        <v>600</v>
      </c>
      <c r="T4219" s="7">
        <f t="shared" si="592"/>
        <v>600</v>
      </c>
      <c r="U4219" s="7">
        <f t="shared" si="593"/>
        <v>474.65706946075852</v>
      </c>
    </row>
    <row r="4220" spans="1:21" x14ac:dyDescent="0.2">
      <c r="A4220" s="1">
        <v>6</v>
      </c>
      <c r="B4220" s="1">
        <v>25</v>
      </c>
      <c r="C4220" s="1">
        <v>12</v>
      </c>
      <c r="D4220">
        <v>14.4</v>
      </c>
      <c r="E4220">
        <v>12.5</v>
      </c>
      <c r="F4220">
        <v>88</v>
      </c>
      <c r="G4220">
        <v>265</v>
      </c>
      <c r="H4220">
        <v>5</v>
      </c>
      <c r="I4220">
        <v>261</v>
      </c>
      <c r="J4220" s="4">
        <f t="shared" si="588"/>
        <v>171.64014889834624</v>
      </c>
      <c r="K4220" s="4">
        <f t="shared" si="589"/>
        <v>62.455035288998232</v>
      </c>
      <c r="L4220" s="5">
        <f t="shared" si="594"/>
        <v>6.64014889834624</v>
      </c>
      <c r="M4220" s="5">
        <f t="shared" si="595"/>
        <v>28.455035288998232</v>
      </c>
      <c r="N4220" s="6">
        <f t="shared" si="587"/>
        <v>4.9596286235870197</v>
      </c>
      <c r="O4220" s="6">
        <f t="shared" si="590"/>
        <v>238.68940321843294</v>
      </c>
      <c r="P4220" s="6">
        <f>FORECAST(J4220,Inputs!$B$10:$B$18,Inputs!$A$10:$A$18)</f>
        <v>32.144816193503203</v>
      </c>
      <c r="Q4220" s="6">
        <f>IF(Inputs!$D$10="Yes",IF('Hourly Calcs'!P4220&gt;'Hourly Calcs'!K4220,'Hourly Calcs'!O4220,N4220+O4220),N4220+O4220)</f>
        <v>243.64903184201995</v>
      </c>
      <c r="R4220" s="12">
        <f t="shared" si="591"/>
        <v>1157.8201993132789</v>
      </c>
      <c r="S4220" s="1">
        <f>IF(AND(A4220&gt;=5,A4220&lt;=9),INDEX(Demand!$C$3:$C$26,C4220),INDEX(Demand!$B$3:$B$26,C4220))</f>
        <v>600</v>
      </c>
      <c r="T4220" s="7">
        <f t="shared" si="592"/>
        <v>600</v>
      </c>
      <c r="U4220" s="7">
        <f t="shared" si="593"/>
        <v>557.82019931327886</v>
      </c>
    </row>
    <row r="4221" spans="1:21" x14ac:dyDescent="0.2">
      <c r="A4221" s="1">
        <v>6</v>
      </c>
      <c r="B4221" s="1">
        <v>25</v>
      </c>
      <c r="C4221" s="1">
        <v>13</v>
      </c>
      <c r="D4221">
        <v>15</v>
      </c>
      <c r="E4221">
        <v>13.1</v>
      </c>
      <c r="F4221">
        <v>88</v>
      </c>
      <c r="G4221">
        <v>541</v>
      </c>
      <c r="H4221">
        <v>165</v>
      </c>
      <c r="I4221">
        <v>393</v>
      </c>
      <c r="J4221" s="4">
        <f t="shared" si="588"/>
        <v>201.04024896273302</v>
      </c>
      <c r="K4221" s="4">
        <f t="shared" si="589"/>
        <v>61.392481074320209</v>
      </c>
      <c r="L4221" s="5">
        <f t="shared" si="594"/>
        <v>36.040248962733017</v>
      </c>
      <c r="M4221" s="5">
        <f t="shared" si="595"/>
        <v>27.392481074320209</v>
      </c>
      <c r="N4221" s="6">
        <f t="shared" si="587"/>
        <v>155.81426112821754</v>
      </c>
      <c r="O4221" s="6">
        <f t="shared" si="590"/>
        <v>359.40588300706565</v>
      </c>
      <c r="P4221" s="6">
        <f>FORECAST(J4221,Inputs!$B$10:$B$18,Inputs!$A$10:$A$18)</f>
        <v>32.417039342247527</v>
      </c>
      <c r="Q4221" s="6">
        <f>IF(Inputs!$D$10="Yes",IF('Hourly Calcs'!P4221&gt;'Hourly Calcs'!K4221,'Hourly Calcs'!O4221,N4221+O4221),N4221+O4221)</f>
        <v>515.22014413528314</v>
      </c>
      <c r="R4221" s="12">
        <f t="shared" si="591"/>
        <v>2448.3261249308653</v>
      </c>
      <c r="S4221" s="1">
        <f>IF(AND(A4221&gt;=5,A4221&lt;=9),INDEX(Demand!$C$3:$C$26,C4221),INDEX(Demand!$B$3:$B$26,C4221))</f>
        <v>600</v>
      </c>
      <c r="T4221" s="7">
        <f t="shared" si="592"/>
        <v>600</v>
      </c>
      <c r="U4221" s="7">
        <f t="shared" si="593"/>
        <v>1848.3261249308653</v>
      </c>
    </row>
    <row r="4222" spans="1:21" x14ac:dyDescent="0.2">
      <c r="A4222" s="1">
        <v>6</v>
      </c>
      <c r="B4222" s="1">
        <v>25</v>
      </c>
      <c r="C4222" s="1">
        <v>14</v>
      </c>
      <c r="D4222">
        <v>15.3</v>
      </c>
      <c r="E4222">
        <v>12.9</v>
      </c>
      <c r="F4222">
        <v>86</v>
      </c>
      <c r="G4222">
        <v>255</v>
      </c>
      <c r="H4222">
        <v>4</v>
      </c>
      <c r="I4222">
        <v>252</v>
      </c>
      <c r="J4222" s="4">
        <f t="shared" si="588"/>
        <v>225.77376979501094</v>
      </c>
      <c r="K4222" s="4">
        <f t="shared" si="589"/>
        <v>56.132881705193121</v>
      </c>
      <c r="L4222" s="5">
        <f t="shared" si="594"/>
        <v>60.773769795010935</v>
      </c>
      <c r="M4222" s="5">
        <f t="shared" si="595"/>
        <v>22.132881705193121</v>
      </c>
      <c r="N4222" s="6">
        <f t="shared" si="587"/>
        <v>3.3621132007017729</v>
      </c>
      <c r="O4222" s="6">
        <f t="shared" si="590"/>
        <v>230.45873414193525</v>
      </c>
      <c r="P4222" s="6">
        <f>FORECAST(J4222,Inputs!$B$10:$B$18,Inputs!$A$10:$A$18)</f>
        <v>32.646053424027876</v>
      </c>
      <c r="Q4222" s="6">
        <f>IF(Inputs!$D$10="Yes",IF('Hourly Calcs'!P4222&gt;'Hourly Calcs'!K4222,'Hourly Calcs'!O4222,N4222+O4222),N4222+O4222)</f>
        <v>233.82084734263702</v>
      </c>
      <c r="R4222" s="12">
        <f t="shared" si="591"/>
        <v>1111.116666572211</v>
      </c>
      <c r="S4222" s="1">
        <f>IF(AND(A4222&gt;=5,A4222&lt;=9),INDEX(Demand!$C$3:$C$26,C4222),INDEX(Demand!$B$3:$B$26,C4222))</f>
        <v>600</v>
      </c>
      <c r="T4222" s="7">
        <f t="shared" si="592"/>
        <v>600</v>
      </c>
      <c r="U4222" s="7">
        <f t="shared" si="593"/>
        <v>511.11666657221099</v>
      </c>
    </row>
    <row r="4223" spans="1:21" x14ac:dyDescent="0.2">
      <c r="A4223" s="1">
        <v>6</v>
      </c>
      <c r="B4223" s="1">
        <v>25</v>
      </c>
      <c r="C4223" s="1">
        <v>15</v>
      </c>
      <c r="D4223">
        <v>15.2</v>
      </c>
      <c r="E4223">
        <v>12.6</v>
      </c>
      <c r="F4223">
        <v>84</v>
      </c>
      <c r="G4223">
        <v>228</v>
      </c>
      <c r="H4223">
        <v>4</v>
      </c>
      <c r="I4223">
        <v>225</v>
      </c>
      <c r="J4223" s="4">
        <f t="shared" si="588"/>
        <v>244.42692990626125</v>
      </c>
      <c r="K4223" s="4">
        <f t="shared" si="589"/>
        <v>48.342385023288017</v>
      </c>
      <c r="L4223" s="5">
        <f t="shared" si="594"/>
        <v>79.42692990626125</v>
      </c>
      <c r="M4223" s="5">
        <f t="shared" si="595"/>
        <v>14.342385023288017</v>
      </c>
      <c r="N4223" s="6">
        <f t="shared" si="587"/>
        <v>2.7503952200452928</v>
      </c>
      <c r="O4223" s="6">
        <f t="shared" si="590"/>
        <v>205.76672691244218</v>
      </c>
      <c r="P4223" s="6">
        <f>FORECAST(J4223,Inputs!$B$10:$B$18,Inputs!$A$10:$A$18)</f>
        <v>32.818767869502416</v>
      </c>
      <c r="Q4223" s="6">
        <f>IF(Inputs!$D$10="Yes",IF('Hourly Calcs'!P4223&gt;'Hourly Calcs'!K4223,'Hourly Calcs'!O4223,N4223+O4223),N4223+O4223)</f>
        <v>208.51712213248749</v>
      </c>
      <c r="R4223" s="12">
        <f t="shared" si="591"/>
        <v>990.87336437358044</v>
      </c>
      <c r="S4223" s="1">
        <f>IF(AND(A4223&gt;=5,A4223&lt;=9),INDEX(Demand!$C$3:$C$26,C4223),INDEX(Demand!$B$3:$B$26,C4223))</f>
        <v>600</v>
      </c>
      <c r="T4223" s="7">
        <f t="shared" si="592"/>
        <v>600</v>
      </c>
      <c r="U4223" s="7">
        <f t="shared" si="593"/>
        <v>390.87336437358044</v>
      </c>
    </row>
    <row r="4224" spans="1:21" x14ac:dyDescent="0.2">
      <c r="A4224" s="1">
        <v>6</v>
      </c>
      <c r="B4224" s="1">
        <v>25</v>
      </c>
      <c r="C4224" s="1">
        <v>16</v>
      </c>
      <c r="D4224">
        <v>15.4</v>
      </c>
      <c r="E4224">
        <v>12.4</v>
      </c>
      <c r="F4224">
        <v>82</v>
      </c>
      <c r="G4224">
        <v>188</v>
      </c>
      <c r="H4224">
        <v>2</v>
      </c>
      <c r="I4224">
        <v>187</v>
      </c>
      <c r="J4224" s="4">
        <f t="shared" si="588"/>
        <v>258.92958395153983</v>
      </c>
      <c r="K4224" s="4">
        <f t="shared" si="589"/>
        <v>39.345333275739371</v>
      </c>
      <c r="L4224" s="5">
        <f t="shared" si="594"/>
        <v>0</v>
      </c>
      <c r="M4224" s="5">
        <f t="shared" si="595"/>
        <v>5.345333275739371</v>
      </c>
      <c r="N4224" s="6">
        <f t="shared" si="587"/>
        <v>0.99193659181652061</v>
      </c>
      <c r="O4224" s="6">
        <f t="shared" si="590"/>
        <v>171.01501303389639</v>
      </c>
      <c r="P4224" s="6">
        <f>FORECAST(J4224,Inputs!$B$10:$B$18,Inputs!$A$10:$A$18)</f>
        <v>32.953051703254999</v>
      </c>
      <c r="Q4224" s="6">
        <f>IF(Inputs!$D$10="Yes",IF('Hourly Calcs'!P4224&gt;'Hourly Calcs'!K4224,'Hourly Calcs'!O4224,N4224+O4224),N4224+O4224)</f>
        <v>172.00694962571291</v>
      </c>
      <c r="R4224" s="12">
        <f t="shared" si="591"/>
        <v>817.3770246213877</v>
      </c>
      <c r="S4224" s="1">
        <f>IF(AND(A4224&gt;=5,A4224&lt;=9),INDEX(Demand!$C$3:$C$26,C4224),INDEX(Demand!$B$3:$B$26,C4224))</f>
        <v>900</v>
      </c>
      <c r="T4224" s="7">
        <f t="shared" si="592"/>
        <v>817.3770246213877</v>
      </c>
      <c r="U4224" s="7">
        <f t="shared" si="593"/>
        <v>0</v>
      </c>
    </row>
    <row r="4225" spans="1:21" x14ac:dyDescent="0.2">
      <c r="A4225" s="1">
        <v>6</v>
      </c>
      <c r="B4225" s="1">
        <v>25</v>
      </c>
      <c r="C4225" s="1">
        <v>17</v>
      </c>
      <c r="D4225">
        <v>14.7</v>
      </c>
      <c r="E4225">
        <v>12.3</v>
      </c>
      <c r="F4225">
        <v>86</v>
      </c>
      <c r="G4225">
        <v>139</v>
      </c>
      <c r="H4225">
        <v>0</v>
      </c>
      <c r="I4225">
        <v>139</v>
      </c>
      <c r="J4225" s="4">
        <f t="shared" si="588"/>
        <v>271.13354268567394</v>
      </c>
      <c r="K4225" s="4">
        <f t="shared" si="589"/>
        <v>29.911054704868029</v>
      </c>
      <c r="L4225" s="5">
        <f t="shared" si="594"/>
        <v>0</v>
      </c>
      <c r="M4225" s="5">
        <f t="shared" si="595"/>
        <v>4.0889452951319711</v>
      </c>
      <c r="N4225" s="6">
        <f t="shared" si="587"/>
        <v>0</v>
      </c>
      <c r="O4225" s="6">
        <f t="shared" si="590"/>
        <v>127.11811129257539</v>
      </c>
      <c r="P4225" s="6">
        <f>FORECAST(J4225,Inputs!$B$10:$B$18,Inputs!$A$10:$A$18)</f>
        <v>33.066051321163648</v>
      </c>
      <c r="Q4225" s="6">
        <f>IF(Inputs!$D$10="Yes",IF('Hourly Calcs'!P4225&gt;'Hourly Calcs'!K4225,'Hourly Calcs'!O4225,N4225+O4225),N4225+O4225)</f>
        <v>127.11811129257539</v>
      </c>
      <c r="R4225" s="12">
        <f t="shared" si="591"/>
        <v>604.06526486231826</v>
      </c>
      <c r="S4225" s="1">
        <f>IF(AND(A4225&gt;=5,A4225&lt;=9),INDEX(Demand!$C$3:$C$26,C4225),INDEX(Demand!$B$3:$B$26,C4225))</f>
        <v>900</v>
      </c>
      <c r="T4225" s="7">
        <f t="shared" si="592"/>
        <v>604.06526486231826</v>
      </c>
      <c r="U4225" s="7">
        <f t="shared" si="593"/>
        <v>0</v>
      </c>
    </row>
    <row r="4226" spans="1:21" x14ac:dyDescent="0.2">
      <c r="A4226" s="1">
        <v>6</v>
      </c>
      <c r="B4226" s="1">
        <v>25</v>
      </c>
      <c r="C4226" s="1">
        <v>18</v>
      </c>
      <c r="D4226">
        <v>14.3</v>
      </c>
      <c r="E4226">
        <v>12.1</v>
      </c>
      <c r="F4226">
        <v>87</v>
      </c>
      <c r="G4226">
        <v>174</v>
      </c>
      <c r="H4226">
        <v>31</v>
      </c>
      <c r="I4226">
        <v>162</v>
      </c>
      <c r="J4226" s="4">
        <f t="shared" si="588"/>
        <v>282.24971697664245</v>
      </c>
      <c r="K4226" s="4">
        <f t="shared" si="589"/>
        <v>20.512167154360441</v>
      </c>
      <c r="L4226" s="5">
        <f t="shared" si="594"/>
        <v>0</v>
      </c>
      <c r="M4226" s="5">
        <f t="shared" si="595"/>
        <v>13.487832845639559</v>
      </c>
      <c r="N4226" s="6">
        <f t="shared" si="587"/>
        <v>1.5715734937833026</v>
      </c>
      <c r="O4226" s="6">
        <f t="shared" si="590"/>
        <v>148.15204337695837</v>
      </c>
      <c r="P4226" s="6">
        <f>FORECAST(J4226,Inputs!$B$10:$B$18,Inputs!$A$10:$A$18)</f>
        <v>33.168978860894839</v>
      </c>
      <c r="Q4226" s="6">
        <f>IF(Inputs!$D$10="Yes",IF('Hourly Calcs'!P4226&gt;'Hourly Calcs'!K4226,'Hourly Calcs'!O4226,N4226+O4226),N4226+O4226)</f>
        <v>148.15204337695837</v>
      </c>
      <c r="R4226" s="12">
        <f t="shared" si="591"/>
        <v>704.01851012730617</v>
      </c>
      <c r="S4226" s="1">
        <f>IF(AND(A4226&gt;=5,A4226&lt;=9),INDEX(Demand!$C$3:$C$26,C4226),INDEX(Demand!$B$3:$B$26,C4226))</f>
        <v>900</v>
      </c>
      <c r="T4226" s="7">
        <f t="shared" si="592"/>
        <v>704.01851012730617</v>
      </c>
      <c r="U4226" s="7">
        <f t="shared" si="593"/>
        <v>0</v>
      </c>
    </row>
    <row r="4227" spans="1:21" x14ac:dyDescent="0.2">
      <c r="A4227" s="1">
        <v>6</v>
      </c>
      <c r="B4227" s="1">
        <v>25</v>
      </c>
      <c r="C4227" s="1">
        <v>19</v>
      </c>
      <c r="D4227">
        <v>14</v>
      </c>
      <c r="E4227">
        <v>12.4</v>
      </c>
      <c r="F4227">
        <v>90</v>
      </c>
      <c r="G4227">
        <v>102</v>
      </c>
      <c r="H4227">
        <v>18</v>
      </c>
      <c r="I4227">
        <v>98</v>
      </c>
      <c r="J4227" s="4">
        <f t="shared" si="588"/>
        <v>293.06272835035639</v>
      </c>
      <c r="K4227" s="4">
        <f t="shared" si="589"/>
        <v>11.513124431336109</v>
      </c>
      <c r="L4227" s="5">
        <f t="shared" si="594"/>
        <v>0</v>
      </c>
      <c r="M4227" s="5">
        <f t="shared" si="595"/>
        <v>22.486875568663891</v>
      </c>
      <c r="N4227" s="6">
        <f t="shared" si="587"/>
        <v>0</v>
      </c>
      <c r="O4227" s="6">
        <f t="shared" si="590"/>
        <v>89.622841055197043</v>
      </c>
      <c r="P4227" s="6">
        <f>FORECAST(J4227,Inputs!$B$10:$B$18,Inputs!$A$10:$A$18)</f>
        <v>33.269099336577369</v>
      </c>
      <c r="Q4227" s="6">
        <f>IF(Inputs!$D$10="Yes",IF('Hourly Calcs'!P4227&gt;'Hourly Calcs'!K4227,'Hourly Calcs'!O4227,N4227+O4227),N4227+O4227)</f>
        <v>89.622841055197043</v>
      </c>
      <c r="R4227" s="12">
        <f t="shared" si="591"/>
        <v>425.88774069429633</v>
      </c>
      <c r="S4227" s="1">
        <f>IF(AND(A4227&gt;=5,A4227&lt;=9),INDEX(Demand!$C$3:$C$26,C4227),INDEX(Demand!$B$3:$B$26,C4227))</f>
        <v>900</v>
      </c>
      <c r="T4227" s="7">
        <f t="shared" si="592"/>
        <v>425.88774069429633</v>
      </c>
      <c r="U4227" s="7">
        <f t="shared" si="593"/>
        <v>0</v>
      </c>
    </row>
    <row r="4228" spans="1:21" x14ac:dyDescent="0.2">
      <c r="A4228" s="1">
        <v>6</v>
      </c>
      <c r="B4228" s="1">
        <v>25</v>
      </c>
      <c r="C4228" s="1">
        <v>20</v>
      </c>
      <c r="D4228">
        <v>13</v>
      </c>
      <c r="E4228">
        <v>12.1</v>
      </c>
      <c r="F4228">
        <v>94</v>
      </c>
      <c r="G4228">
        <v>20</v>
      </c>
      <c r="H4228">
        <v>0</v>
      </c>
      <c r="I4228">
        <v>20</v>
      </c>
      <c r="J4228" s="4">
        <f t="shared" si="588"/>
        <v>304.11929464823424</v>
      </c>
      <c r="K4228" s="4">
        <f t="shared" si="589"/>
        <v>3.3325031435972505</v>
      </c>
      <c r="L4228" s="5">
        <f t="shared" si="594"/>
        <v>0</v>
      </c>
      <c r="M4228" s="5">
        <f t="shared" si="595"/>
        <v>30.667496856402749</v>
      </c>
      <c r="N4228" s="6">
        <f t="shared" si="587"/>
        <v>0</v>
      </c>
      <c r="O4228" s="6">
        <f t="shared" si="590"/>
        <v>18.290375725550415</v>
      </c>
      <c r="P4228" s="6">
        <f>FORECAST(J4228,Inputs!$B$10:$B$18,Inputs!$A$10:$A$18)</f>
        <v>33.371474950446611</v>
      </c>
      <c r="Q4228" s="6">
        <f>IF(Inputs!$D$10="Yes",IF('Hourly Calcs'!P4228&gt;'Hourly Calcs'!K4228,'Hourly Calcs'!O4228,N4228+O4228),N4228+O4228)</f>
        <v>18.290375725550415</v>
      </c>
      <c r="R4228" s="12">
        <f t="shared" si="591"/>
        <v>86.915865447815577</v>
      </c>
      <c r="S4228" s="1">
        <f>IF(AND(A4228&gt;=5,A4228&lt;=9),INDEX(Demand!$C$3:$C$26,C4228),INDEX(Demand!$B$3:$B$26,C4228))</f>
        <v>800</v>
      </c>
      <c r="T4228" s="7">
        <f t="shared" si="592"/>
        <v>86.915865447815577</v>
      </c>
      <c r="U4228" s="7">
        <f t="shared" si="593"/>
        <v>0</v>
      </c>
    </row>
    <row r="4229" spans="1:21" x14ac:dyDescent="0.2">
      <c r="A4229" s="1">
        <v>6</v>
      </c>
      <c r="B4229" s="1">
        <v>25</v>
      </c>
      <c r="C4229" s="1">
        <v>21</v>
      </c>
      <c r="D4229">
        <v>13</v>
      </c>
      <c r="E4229">
        <v>12.3</v>
      </c>
      <c r="F4229">
        <v>96</v>
      </c>
      <c r="G4229">
        <v>0</v>
      </c>
      <c r="H4229">
        <v>0</v>
      </c>
      <c r="I4229">
        <v>0</v>
      </c>
      <c r="J4229" s="4">
        <f t="shared" si="588"/>
        <v>315.81214768815323</v>
      </c>
      <c r="K4229" s="4">
        <f t="shared" si="589"/>
        <v>-4.0833769171832301</v>
      </c>
      <c r="L4229" s="5">
        <f t="shared" si="594"/>
        <v>0</v>
      </c>
      <c r="M4229" s="5">
        <f t="shared" si="595"/>
        <v>0</v>
      </c>
      <c r="N4229" s="6">
        <f t="shared" si="587"/>
        <v>0</v>
      </c>
      <c r="O4229" s="6">
        <f t="shared" si="590"/>
        <v>0</v>
      </c>
      <c r="P4229" s="6">
        <f>FORECAST(J4229,Inputs!$B$10:$B$18,Inputs!$A$10:$A$18)</f>
        <v>33.47974210822364</v>
      </c>
      <c r="Q4229" s="6">
        <f>IF(Inputs!$D$10="Yes",IF('Hourly Calcs'!P4229&gt;'Hourly Calcs'!K4229,'Hourly Calcs'!O4229,N4229+O4229),N4229+O4229)</f>
        <v>0</v>
      </c>
      <c r="R4229" s="12">
        <f t="shared" si="591"/>
        <v>0</v>
      </c>
      <c r="S4229" s="1">
        <f>IF(AND(A4229&gt;=5,A4229&lt;=9),INDEX(Demand!$C$3:$C$26,C4229),INDEX(Demand!$B$3:$B$26,C4229))</f>
        <v>700</v>
      </c>
      <c r="T4229" s="7">
        <f t="shared" si="592"/>
        <v>0</v>
      </c>
      <c r="U4229" s="7">
        <f t="shared" si="593"/>
        <v>0</v>
      </c>
    </row>
    <row r="4230" spans="1:21" x14ac:dyDescent="0.2">
      <c r="A4230" s="1">
        <v>6</v>
      </c>
      <c r="B4230" s="1">
        <v>25</v>
      </c>
      <c r="C4230" s="1">
        <v>22</v>
      </c>
      <c r="D4230">
        <v>13</v>
      </c>
      <c r="E4230">
        <v>12.3</v>
      </c>
      <c r="F4230">
        <v>96</v>
      </c>
      <c r="G4230">
        <v>0</v>
      </c>
      <c r="H4230">
        <v>0</v>
      </c>
      <c r="I4230">
        <v>0</v>
      </c>
      <c r="J4230" s="4">
        <f t="shared" si="588"/>
        <v>328.37971167922228</v>
      </c>
      <c r="K4230" s="4">
        <f t="shared" si="589"/>
        <v>-9.9617324620322876</v>
      </c>
      <c r="L4230" s="5">
        <f t="shared" si="594"/>
        <v>0</v>
      </c>
      <c r="M4230" s="5">
        <f t="shared" si="595"/>
        <v>0</v>
      </c>
      <c r="N4230" s="6">
        <f t="shared" si="587"/>
        <v>0</v>
      </c>
      <c r="O4230" s="6">
        <f t="shared" si="590"/>
        <v>0</v>
      </c>
      <c r="P4230" s="6">
        <f>FORECAST(J4230,Inputs!$B$10:$B$18,Inputs!$A$10:$A$18)</f>
        <v>33.596108441474279</v>
      </c>
      <c r="Q4230" s="6">
        <f>IF(Inputs!$D$10="Yes",IF('Hourly Calcs'!P4230&gt;'Hourly Calcs'!K4230,'Hourly Calcs'!O4230,N4230+O4230),N4230+O4230)</f>
        <v>0</v>
      </c>
      <c r="R4230" s="12">
        <f t="shared" si="591"/>
        <v>0</v>
      </c>
      <c r="S4230" s="1">
        <f>IF(AND(A4230&gt;=5,A4230&lt;=9),INDEX(Demand!$C$3:$C$26,C4230),INDEX(Demand!$B$3:$B$26,C4230))</f>
        <v>600</v>
      </c>
      <c r="T4230" s="7">
        <f t="shared" si="592"/>
        <v>0</v>
      </c>
      <c r="U4230" s="7">
        <f t="shared" si="593"/>
        <v>0</v>
      </c>
    </row>
    <row r="4231" spans="1:21" x14ac:dyDescent="0.2">
      <c r="A4231" s="1">
        <v>6</v>
      </c>
      <c r="B4231" s="1">
        <v>25</v>
      </c>
      <c r="C4231" s="1">
        <v>23</v>
      </c>
      <c r="D4231">
        <v>12.9</v>
      </c>
      <c r="E4231">
        <v>12.1</v>
      </c>
      <c r="F4231">
        <v>95</v>
      </c>
      <c r="G4231">
        <v>0</v>
      </c>
      <c r="H4231">
        <v>0</v>
      </c>
      <c r="I4231">
        <v>0</v>
      </c>
      <c r="J4231" s="4">
        <f t="shared" si="588"/>
        <v>341.84729136314911</v>
      </c>
      <c r="K4231" s="4">
        <f t="shared" si="589"/>
        <v>-13.968780777203591</v>
      </c>
      <c r="L4231" s="5">
        <f t="shared" si="594"/>
        <v>0</v>
      </c>
      <c r="M4231" s="5">
        <f t="shared" si="595"/>
        <v>0</v>
      </c>
      <c r="N4231" s="6">
        <f t="shared" si="587"/>
        <v>0</v>
      </c>
      <c r="O4231" s="6">
        <f t="shared" si="590"/>
        <v>0</v>
      </c>
      <c r="P4231" s="6">
        <f>FORECAST(J4231,Inputs!$B$10:$B$18,Inputs!$A$10:$A$18)</f>
        <v>33.720808253362492</v>
      </c>
      <c r="Q4231" s="6">
        <f>IF(Inputs!$D$10="Yes",IF('Hourly Calcs'!P4231&gt;'Hourly Calcs'!K4231,'Hourly Calcs'!O4231,N4231+O4231),N4231+O4231)</f>
        <v>0</v>
      </c>
      <c r="R4231" s="12">
        <f t="shared" si="591"/>
        <v>0</v>
      </c>
      <c r="S4231" s="1">
        <f>IF(AND(A4231&gt;=5,A4231&lt;=9),INDEX(Demand!$C$3:$C$26,C4231),INDEX(Demand!$B$3:$B$26,C4231))</f>
        <v>500</v>
      </c>
      <c r="T4231" s="7">
        <f t="shared" si="592"/>
        <v>0</v>
      </c>
      <c r="U4231" s="7">
        <f t="shared" si="593"/>
        <v>0</v>
      </c>
    </row>
    <row r="4232" spans="1:21" x14ac:dyDescent="0.2">
      <c r="A4232" s="1">
        <v>6</v>
      </c>
      <c r="B4232" s="1">
        <v>25</v>
      </c>
      <c r="C4232" s="1">
        <v>24</v>
      </c>
      <c r="D4232">
        <v>12.6</v>
      </c>
      <c r="E4232">
        <v>12</v>
      </c>
      <c r="F4232">
        <v>96</v>
      </c>
      <c r="G4232">
        <v>0</v>
      </c>
      <c r="H4232">
        <v>0</v>
      </c>
      <c r="I4232">
        <v>0</v>
      </c>
      <c r="J4232" s="4">
        <f t="shared" si="588"/>
        <v>355.96606976212576</v>
      </c>
      <c r="K4232" s="4">
        <f t="shared" si="589"/>
        <v>-15.800855389695968</v>
      </c>
      <c r="L4232" s="5">
        <f t="shared" si="594"/>
        <v>0</v>
      </c>
      <c r="M4232" s="5">
        <f t="shared" si="595"/>
        <v>0</v>
      </c>
      <c r="N4232" s="6">
        <f t="shared" si="587"/>
        <v>0</v>
      </c>
      <c r="O4232" s="6">
        <f t="shared" si="590"/>
        <v>0</v>
      </c>
      <c r="P4232" s="6">
        <f>FORECAST(J4232,Inputs!$B$10:$B$18,Inputs!$A$10:$A$18)</f>
        <v>33.851537682982645</v>
      </c>
      <c r="Q4232" s="6">
        <f>IF(Inputs!$D$10="Yes",IF('Hourly Calcs'!P4232&gt;'Hourly Calcs'!K4232,'Hourly Calcs'!O4232,N4232+O4232),N4232+O4232)</f>
        <v>0</v>
      </c>
      <c r="R4232" s="12">
        <f t="shared" si="591"/>
        <v>0</v>
      </c>
      <c r="S4232" s="1">
        <f>IF(AND(A4232&gt;=5,A4232&lt;=9),INDEX(Demand!$C$3:$C$26,C4232),INDEX(Demand!$B$3:$B$26,C4232))</f>
        <v>400</v>
      </c>
      <c r="T4232" s="7">
        <f t="shared" si="592"/>
        <v>0</v>
      </c>
      <c r="U4232" s="7">
        <f t="shared" si="593"/>
        <v>0</v>
      </c>
    </row>
    <row r="4233" spans="1:21" x14ac:dyDescent="0.2">
      <c r="A4233" s="1">
        <v>6</v>
      </c>
      <c r="B4233" s="1">
        <v>26</v>
      </c>
      <c r="C4233" s="1">
        <v>1</v>
      </c>
      <c r="D4233">
        <v>12.3</v>
      </c>
      <c r="E4233">
        <v>11.7</v>
      </c>
      <c r="F4233">
        <v>96</v>
      </c>
      <c r="G4233">
        <v>0</v>
      </c>
      <c r="H4233">
        <v>0</v>
      </c>
      <c r="I4233">
        <v>0</v>
      </c>
      <c r="J4233" s="4">
        <f t="shared" si="588"/>
        <v>10.245668025406189</v>
      </c>
      <c r="K4233" s="4">
        <f t="shared" si="589"/>
        <v>-15.286778311183909</v>
      </c>
      <c r="L4233" s="5">
        <f t="shared" si="594"/>
        <v>0</v>
      </c>
      <c r="M4233" s="5">
        <f t="shared" si="595"/>
        <v>0</v>
      </c>
      <c r="N4233" s="6">
        <f t="shared" ref="N4233:N4296" si="596">H4233*MAX(0,COS(2*ASIN(SQRT(SIN(RADIANS($B$4))^2+COS(RADIANS($K4233))^2-2*SIN(RADIANS($B$4))*COS(RADIANS($K4233))*COS(RADIANS($J4233-$B$5))+(SIN(RADIANS($K4233))-COS(RADIANS($B$4)))^2)/2)))</f>
        <v>0</v>
      </c>
      <c r="O4233" s="6">
        <f t="shared" si="590"/>
        <v>0</v>
      </c>
      <c r="P4233" s="6">
        <f>FORECAST(J4233,Inputs!$B$10:$B$18,Inputs!$A$10:$A$18)</f>
        <v>30.650422852087093</v>
      </c>
      <c r="Q4233" s="6">
        <f>IF(Inputs!$D$10="Yes",IF('Hourly Calcs'!P4233&gt;'Hourly Calcs'!K4233,'Hourly Calcs'!O4233,N4233+O4233),N4233+O4233)</f>
        <v>0</v>
      </c>
      <c r="R4233" s="12">
        <f t="shared" si="591"/>
        <v>0</v>
      </c>
      <c r="S4233" s="1">
        <f>IF(AND(A4233&gt;=5,A4233&lt;=9),INDEX(Demand!$C$3:$C$26,C4233),INDEX(Demand!$B$3:$B$26,C4233))</f>
        <v>350</v>
      </c>
      <c r="T4233" s="7">
        <f t="shared" si="592"/>
        <v>0</v>
      </c>
      <c r="U4233" s="7">
        <f t="shared" si="593"/>
        <v>0</v>
      </c>
    </row>
    <row r="4234" spans="1:21" x14ac:dyDescent="0.2">
      <c r="A4234" s="1">
        <v>6</v>
      </c>
      <c r="B4234" s="1">
        <v>26</v>
      </c>
      <c r="C4234" s="1">
        <v>2</v>
      </c>
      <c r="D4234">
        <v>12.4</v>
      </c>
      <c r="E4234">
        <v>12</v>
      </c>
      <c r="F4234">
        <v>97</v>
      </c>
      <c r="G4234">
        <v>0</v>
      </c>
      <c r="H4234">
        <v>0</v>
      </c>
      <c r="I4234">
        <v>0</v>
      </c>
      <c r="J4234" s="4">
        <f t="shared" ref="J4234:J4297" si="597">solarazimuth($B$2,$B$3,$B$1,A4234,B4234,C4234,0,0,0,0)</f>
        <v>24.130133226582785</v>
      </c>
      <c r="K4234" s="4">
        <f t="shared" ref="K4234:K4297" si="598">solarelevation($B$2,$B$3,$B$1,A4234,B4234,C4234,0,0,0,0)</f>
        <v>-12.476354698747926</v>
      </c>
      <c r="L4234" s="5">
        <f t="shared" si="594"/>
        <v>0</v>
      </c>
      <c r="M4234" s="5">
        <f t="shared" si="595"/>
        <v>0</v>
      </c>
      <c r="N4234" s="6">
        <f t="shared" si="596"/>
        <v>0</v>
      </c>
      <c r="O4234" s="6">
        <f t="shared" ref="O4234:O4297" si="599">$I4234*(1+COS(RADIANS($B$4)))/2</f>
        <v>0</v>
      </c>
      <c r="P4234" s="6">
        <f>FORECAST(J4234,Inputs!$B$10:$B$18,Inputs!$A$10:$A$18)</f>
        <v>30.778982715060948</v>
      </c>
      <c r="Q4234" s="6">
        <f>IF(Inputs!$D$10="Yes",IF('Hourly Calcs'!P4234&gt;'Hourly Calcs'!K4234,'Hourly Calcs'!O4234,N4234+O4234),N4234+O4234)</f>
        <v>0</v>
      </c>
      <c r="R4234" s="12">
        <f t="shared" ref="R4234:R4297" si="600">$B$6*$E$1*Q4234</f>
        <v>0</v>
      </c>
      <c r="S4234" s="1">
        <f>IF(AND(A4234&gt;=5,A4234&lt;=9),INDEX(Demand!$C$3:$C$26,C4234),INDEX(Demand!$B$3:$B$26,C4234))</f>
        <v>350</v>
      </c>
      <c r="T4234" s="7">
        <f t="shared" ref="T4234:T4297" si="601">S4234-MAX(0,S4234-R4234)</f>
        <v>0</v>
      </c>
      <c r="U4234" s="7">
        <f t="shared" ref="U4234:U4297" si="602">MAX(0,R4234-S4234)</f>
        <v>0</v>
      </c>
    </row>
    <row r="4235" spans="1:21" x14ac:dyDescent="0.2">
      <c r="A4235" s="1">
        <v>6</v>
      </c>
      <c r="B4235" s="1">
        <v>26</v>
      </c>
      <c r="C4235" s="1">
        <v>3</v>
      </c>
      <c r="D4235">
        <v>12.4</v>
      </c>
      <c r="E4235">
        <v>12.2</v>
      </c>
      <c r="F4235">
        <v>99</v>
      </c>
      <c r="G4235">
        <v>0</v>
      </c>
      <c r="H4235">
        <v>0</v>
      </c>
      <c r="I4235">
        <v>0</v>
      </c>
      <c r="J4235" s="4">
        <f t="shared" si="597"/>
        <v>37.220617174259587</v>
      </c>
      <c r="K4235" s="4">
        <f t="shared" si="598"/>
        <v>-7.6173731616955251</v>
      </c>
      <c r="L4235" s="5">
        <f t="shared" si="594"/>
        <v>0</v>
      </c>
      <c r="M4235" s="5">
        <f t="shared" si="595"/>
        <v>0</v>
      </c>
      <c r="N4235" s="6">
        <f t="shared" si="596"/>
        <v>0</v>
      </c>
      <c r="O4235" s="6">
        <f t="shared" si="599"/>
        <v>0</v>
      </c>
      <c r="P4235" s="6">
        <f>FORECAST(J4235,Inputs!$B$10:$B$18,Inputs!$A$10:$A$18)</f>
        <v>30.900190899761661</v>
      </c>
      <c r="Q4235" s="6">
        <f>IF(Inputs!$D$10="Yes",IF('Hourly Calcs'!P4235&gt;'Hourly Calcs'!K4235,'Hourly Calcs'!O4235,N4235+O4235),N4235+O4235)</f>
        <v>0</v>
      </c>
      <c r="R4235" s="12">
        <f t="shared" si="600"/>
        <v>0</v>
      </c>
      <c r="S4235" s="1">
        <f>IF(AND(A4235&gt;=5,A4235&lt;=9),INDEX(Demand!$C$3:$C$26,C4235),INDEX(Demand!$B$3:$B$26,C4235))</f>
        <v>350</v>
      </c>
      <c r="T4235" s="7">
        <f t="shared" si="601"/>
        <v>0</v>
      </c>
      <c r="U4235" s="7">
        <f t="shared" si="602"/>
        <v>0</v>
      </c>
    </row>
    <row r="4236" spans="1:21" x14ac:dyDescent="0.2">
      <c r="A4236" s="1">
        <v>6</v>
      </c>
      <c r="B4236" s="1">
        <v>26</v>
      </c>
      <c r="C4236" s="1">
        <v>4</v>
      </c>
      <c r="D4236">
        <v>12.4</v>
      </c>
      <c r="E4236">
        <v>12</v>
      </c>
      <c r="F4236">
        <v>97</v>
      </c>
      <c r="G4236">
        <v>0</v>
      </c>
      <c r="H4236">
        <v>0</v>
      </c>
      <c r="I4236">
        <v>0</v>
      </c>
      <c r="J4236" s="4">
        <f t="shared" si="597"/>
        <v>49.391468245497407</v>
      </c>
      <c r="K4236" s="4">
        <f t="shared" si="598"/>
        <v>-0.86681731017475272</v>
      </c>
      <c r="L4236" s="5">
        <f t="shared" si="594"/>
        <v>0</v>
      </c>
      <c r="M4236" s="5">
        <f t="shared" si="595"/>
        <v>0</v>
      </c>
      <c r="N4236" s="6">
        <f t="shared" si="596"/>
        <v>0</v>
      </c>
      <c r="O4236" s="6">
        <f t="shared" si="599"/>
        <v>0</v>
      </c>
      <c r="P4236" s="6">
        <f>FORECAST(J4236,Inputs!$B$10:$B$18,Inputs!$A$10:$A$18)</f>
        <v>31.012883965236085</v>
      </c>
      <c r="Q4236" s="6">
        <f>IF(Inputs!$D$10="Yes",IF('Hourly Calcs'!P4236&gt;'Hourly Calcs'!K4236,'Hourly Calcs'!O4236,N4236+O4236),N4236+O4236)</f>
        <v>0</v>
      </c>
      <c r="R4236" s="12">
        <f t="shared" si="600"/>
        <v>0</v>
      </c>
      <c r="S4236" s="1">
        <f>IF(AND(A4236&gt;=5,A4236&lt;=9),INDEX(Demand!$C$3:$C$26,C4236),INDEX(Demand!$B$3:$B$26,C4236))</f>
        <v>350</v>
      </c>
      <c r="T4236" s="7">
        <f t="shared" si="601"/>
        <v>0</v>
      </c>
      <c r="U4236" s="7">
        <f t="shared" si="602"/>
        <v>0</v>
      </c>
    </row>
    <row r="4237" spans="1:21" x14ac:dyDescent="0.2">
      <c r="A4237" s="1">
        <v>6</v>
      </c>
      <c r="B4237" s="1">
        <v>26</v>
      </c>
      <c r="C4237" s="1">
        <v>5</v>
      </c>
      <c r="D4237">
        <v>12.6</v>
      </c>
      <c r="E4237">
        <v>12.2</v>
      </c>
      <c r="F4237">
        <v>97</v>
      </c>
      <c r="G4237">
        <v>7</v>
      </c>
      <c r="H4237">
        <v>0</v>
      </c>
      <c r="I4237">
        <v>7</v>
      </c>
      <c r="J4237" s="4">
        <f t="shared" si="597"/>
        <v>60.770094161852086</v>
      </c>
      <c r="K4237" s="4">
        <f t="shared" si="598"/>
        <v>6.7496475167894232</v>
      </c>
      <c r="L4237" s="5">
        <f t="shared" si="594"/>
        <v>0</v>
      </c>
      <c r="M4237" s="5">
        <f t="shared" si="595"/>
        <v>27.250352483210577</v>
      </c>
      <c r="N4237" s="6">
        <f t="shared" si="596"/>
        <v>0</v>
      </c>
      <c r="O4237" s="6">
        <f t="shared" si="599"/>
        <v>6.4016315039426459</v>
      </c>
      <c r="P4237" s="6">
        <f>FORECAST(J4237,Inputs!$B$10:$B$18,Inputs!$A$10:$A$18)</f>
        <v>31.11824161260974</v>
      </c>
      <c r="Q4237" s="6">
        <f>IF(Inputs!$D$10="Yes",IF('Hourly Calcs'!P4237&gt;'Hourly Calcs'!K4237,'Hourly Calcs'!O4237,N4237+O4237),N4237+O4237)</f>
        <v>6.4016315039426459</v>
      </c>
      <c r="R4237" s="12">
        <f t="shared" si="600"/>
        <v>30.420552906735452</v>
      </c>
      <c r="S4237" s="1">
        <f>IF(AND(A4237&gt;=5,A4237&lt;=9),INDEX(Demand!$C$3:$C$26,C4237),INDEX(Demand!$B$3:$B$26,C4237))</f>
        <v>350</v>
      </c>
      <c r="T4237" s="7">
        <f t="shared" si="601"/>
        <v>30.420552906735452</v>
      </c>
      <c r="U4237" s="7">
        <f t="shared" si="602"/>
        <v>0</v>
      </c>
    </row>
    <row r="4238" spans="1:21" x14ac:dyDescent="0.2">
      <c r="A4238" s="1">
        <v>6</v>
      </c>
      <c r="B4238" s="1">
        <v>26</v>
      </c>
      <c r="C4238" s="1">
        <v>6</v>
      </c>
      <c r="D4238">
        <v>13.2</v>
      </c>
      <c r="E4238">
        <v>12.6</v>
      </c>
      <c r="F4238">
        <v>96</v>
      </c>
      <c r="G4238">
        <v>65</v>
      </c>
      <c r="H4238">
        <v>11</v>
      </c>
      <c r="I4238">
        <v>63</v>
      </c>
      <c r="J4238" s="4">
        <f t="shared" si="597"/>
        <v>71.666795707211421</v>
      </c>
      <c r="K4238" s="4">
        <f t="shared" si="598"/>
        <v>15.354521216896174</v>
      </c>
      <c r="L4238" s="5">
        <f t="shared" si="594"/>
        <v>0</v>
      </c>
      <c r="M4238" s="5">
        <f t="shared" si="595"/>
        <v>18.645478783103826</v>
      </c>
      <c r="N4238" s="6">
        <f t="shared" si="596"/>
        <v>2.0698601647582713</v>
      </c>
      <c r="O4238" s="6">
        <f t="shared" si="599"/>
        <v>57.614683535483813</v>
      </c>
      <c r="P4238" s="6">
        <f>FORECAST(J4238,Inputs!$B$10:$B$18,Inputs!$A$10:$A$18)</f>
        <v>31.219136997288992</v>
      </c>
      <c r="Q4238" s="6">
        <f>IF(Inputs!$D$10="Yes",IF('Hourly Calcs'!P4238&gt;'Hourly Calcs'!K4238,'Hourly Calcs'!O4238,N4238+O4238),N4238+O4238)</f>
        <v>57.614683535483813</v>
      </c>
      <c r="R4238" s="12">
        <f t="shared" si="600"/>
        <v>273.78497616061907</v>
      </c>
      <c r="S4238" s="1">
        <f>IF(AND(A4238&gt;=5,A4238&lt;=9),INDEX(Demand!$C$3:$C$26,C4238),INDEX(Demand!$B$3:$B$26,C4238))</f>
        <v>350</v>
      </c>
      <c r="T4238" s="7">
        <f t="shared" si="601"/>
        <v>273.78497616061907</v>
      </c>
      <c r="U4238" s="7">
        <f t="shared" si="602"/>
        <v>0</v>
      </c>
    </row>
    <row r="4239" spans="1:21" x14ac:dyDescent="0.2">
      <c r="A4239" s="1">
        <v>6</v>
      </c>
      <c r="B4239" s="1">
        <v>26</v>
      </c>
      <c r="C4239" s="1">
        <v>7</v>
      </c>
      <c r="D4239">
        <v>14.2</v>
      </c>
      <c r="E4239">
        <v>12.7</v>
      </c>
      <c r="F4239">
        <v>91</v>
      </c>
      <c r="G4239">
        <v>136</v>
      </c>
      <c r="H4239">
        <v>7</v>
      </c>
      <c r="I4239">
        <v>133</v>
      </c>
      <c r="J4239" s="4">
        <f t="shared" si="597"/>
        <v>82.537154483350221</v>
      </c>
      <c r="K4239" s="4">
        <f t="shared" si="598"/>
        <v>24.569609774786628</v>
      </c>
      <c r="L4239" s="5">
        <f t="shared" si="594"/>
        <v>82.462845516649779</v>
      </c>
      <c r="M4239" s="5">
        <f t="shared" si="595"/>
        <v>9.4303902252133724</v>
      </c>
      <c r="N4239" s="6">
        <f t="shared" si="596"/>
        <v>2.8799409394935549</v>
      </c>
      <c r="O4239" s="6">
        <f t="shared" si="599"/>
        <v>121.63099857491027</v>
      </c>
      <c r="P4239" s="6">
        <f>FORECAST(J4239,Inputs!$B$10:$B$18,Inputs!$A$10:$A$18)</f>
        <v>31.319788467438425</v>
      </c>
      <c r="Q4239" s="6">
        <f>IF(Inputs!$D$10="Yes",IF('Hourly Calcs'!P4239&gt;'Hourly Calcs'!K4239,'Hourly Calcs'!O4239,N4239+O4239),N4239+O4239)</f>
        <v>121.63099857491027</v>
      </c>
      <c r="R4239" s="12">
        <f t="shared" si="600"/>
        <v>577.99050522797359</v>
      </c>
      <c r="S4239" s="1">
        <f>IF(AND(A4239&gt;=5,A4239&lt;=9),INDEX(Demand!$C$3:$C$26,C4239),INDEX(Demand!$B$3:$B$26,C4239))</f>
        <v>350</v>
      </c>
      <c r="T4239" s="7">
        <f t="shared" si="601"/>
        <v>350</v>
      </c>
      <c r="U4239" s="7">
        <f t="shared" si="602"/>
        <v>227.99050522797359</v>
      </c>
    </row>
    <row r="4240" spans="1:21" x14ac:dyDescent="0.2">
      <c r="A4240" s="1">
        <v>6</v>
      </c>
      <c r="B4240" s="1">
        <v>26</v>
      </c>
      <c r="C4240" s="1">
        <v>8</v>
      </c>
      <c r="D4240">
        <v>15.3</v>
      </c>
      <c r="E4240">
        <v>12.7</v>
      </c>
      <c r="F4240">
        <v>84</v>
      </c>
      <c r="G4240">
        <v>241</v>
      </c>
      <c r="H4240">
        <v>33</v>
      </c>
      <c r="I4240">
        <v>224</v>
      </c>
      <c r="J4240" s="4">
        <f t="shared" si="597"/>
        <v>94.015677055420838</v>
      </c>
      <c r="K4240" s="4">
        <f t="shared" si="598"/>
        <v>34.029938174612013</v>
      </c>
      <c r="L4240" s="5">
        <f t="shared" si="594"/>
        <v>70.984322944579162</v>
      </c>
      <c r="M4240" s="5">
        <f t="shared" si="595"/>
        <v>2.9938174612013313E-2</v>
      </c>
      <c r="N4240" s="6">
        <f t="shared" si="596"/>
        <v>20.293298322749315</v>
      </c>
      <c r="O4240" s="6">
        <f t="shared" si="599"/>
        <v>204.85220812616467</v>
      </c>
      <c r="P4240" s="6">
        <f>FORECAST(J4240,Inputs!$B$10:$B$18,Inputs!$A$10:$A$18)</f>
        <v>31.426071083846487</v>
      </c>
      <c r="Q4240" s="6">
        <f>IF(Inputs!$D$10="Yes",IF('Hourly Calcs'!P4240&gt;'Hourly Calcs'!K4240,'Hourly Calcs'!O4240,N4240+O4240),N4240+O4240)</f>
        <v>225.14550644891398</v>
      </c>
      <c r="R4240" s="12">
        <f t="shared" si="600"/>
        <v>1069.8914466452391</v>
      </c>
      <c r="S4240" s="1">
        <f>IF(AND(A4240&gt;=5,A4240&lt;=9),INDEX(Demand!$C$3:$C$26,C4240),INDEX(Demand!$B$3:$B$26,C4240))</f>
        <v>350</v>
      </c>
      <c r="T4240" s="7">
        <f t="shared" si="601"/>
        <v>350</v>
      </c>
      <c r="U4240" s="7">
        <f t="shared" si="602"/>
        <v>719.89144664523906</v>
      </c>
    </row>
    <row r="4241" spans="1:21" x14ac:dyDescent="0.2">
      <c r="A4241" s="1">
        <v>6</v>
      </c>
      <c r="B4241" s="1">
        <v>26</v>
      </c>
      <c r="C4241" s="1">
        <v>9</v>
      </c>
      <c r="D4241">
        <v>16.399999999999999</v>
      </c>
      <c r="E4241">
        <v>12.8</v>
      </c>
      <c r="F4241">
        <v>79</v>
      </c>
      <c r="G4241">
        <v>344</v>
      </c>
      <c r="H4241">
        <v>81</v>
      </c>
      <c r="I4241">
        <v>292</v>
      </c>
      <c r="J4241" s="4">
        <f t="shared" si="597"/>
        <v>107.04338765011114</v>
      </c>
      <c r="K4241" s="4">
        <f t="shared" si="598"/>
        <v>43.340833893313061</v>
      </c>
      <c r="L4241" s="5">
        <f t="shared" si="594"/>
        <v>57.956612349888857</v>
      </c>
      <c r="M4241" s="5">
        <f t="shared" si="595"/>
        <v>9.3408338933130608</v>
      </c>
      <c r="N4241" s="6">
        <f t="shared" si="596"/>
        <v>63.566697498331528</v>
      </c>
      <c r="O4241" s="6">
        <f t="shared" si="599"/>
        <v>267.03948559303609</v>
      </c>
      <c r="P4241" s="6">
        <f>FORECAST(J4241,Inputs!$B$10:$B$18,Inputs!$A$10:$A$18)</f>
        <v>31.546698033797323</v>
      </c>
      <c r="Q4241" s="6">
        <f>IF(Inputs!$D$10="Yes",IF('Hourly Calcs'!P4241&gt;'Hourly Calcs'!K4241,'Hourly Calcs'!O4241,N4241+O4241),N4241+O4241)</f>
        <v>330.6061830913676</v>
      </c>
      <c r="R4241" s="12">
        <f t="shared" si="600"/>
        <v>1571.0405820501787</v>
      </c>
      <c r="S4241" s="1">
        <f>IF(AND(A4241&gt;=5,A4241&lt;=9),INDEX(Demand!$C$3:$C$26,C4241),INDEX(Demand!$B$3:$B$26,C4241))</f>
        <v>350</v>
      </c>
      <c r="T4241" s="7">
        <f t="shared" si="601"/>
        <v>350</v>
      </c>
      <c r="U4241" s="7">
        <f t="shared" si="602"/>
        <v>1221.0405820501787</v>
      </c>
    </row>
    <row r="4242" spans="1:21" x14ac:dyDescent="0.2">
      <c r="A4242" s="1">
        <v>6</v>
      </c>
      <c r="B4242" s="1">
        <v>26</v>
      </c>
      <c r="C4242" s="1">
        <v>10</v>
      </c>
      <c r="D4242">
        <v>17.399999999999999</v>
      </c>
      <c r="E4242">
        <v>13.4</v>
      </c>
      <c r="F4242">
        <v>77</v>
      </c>
      <c r="G4242">
        <v>433</v>
      </c>
      <c r="H4242">
        <v>92</v>
      </c>
      <c r="I4242">
        <v>363</v>
      </c>
      <c r="J4242" s="4">
        <f t="shared" si="597"/>
        <v>123.09399592452974</v>
      </c>
      <c r="K4242" s="4">
        <f t="shared" si="598"/>
        <v>51.929294125996108</v>
      </c>
      <c r="L4242" s="5">
        <f t="shared" si="594"/>
        <v>41.906004075470264</v>
      </c>
      <c r="M4242" s="5">
        <f t="shared" si="595"/>
        <v>17.929294125996108</v>
      </c>
      <c r="N4242" s="6">
        <f t="shared" si="596"/>
        <v>83.654434976758694</v>
      </c>
      <c r="O4242" s="6">
        <f t="shared" si="599"/>
        <v>331.97031941874008</v>
      </c>
      <c r="P4242" s="6">
        <f>FORECAST(J4242,Inputs!$B$10:$B$18,Inputs!$A$10:$A$18)</f>
        <v>31.695314777078977</v>
      </c>
      <c r="Q4242" s="6">
        <f>IF(Inputs!$D$10="Yes",IF('Hourly Calcs'!P4242&gt;'Hourly Calcs'!K4242,'Hourly Calcs'!O4242,N4242+O4242),N4242+O4242)</f>
        <v>415.62475439549877</v>
      </c>
      <c r="R4242" s="12">
        <f t="shared" si="600"/>
        <v>1975.0488328874101</v>
      </c>
      <c r="S4242" s="1">
        <f>IF(AND(A4242&gt;=5,A4242&lt;=9),INDEX(Demand!$C$3:$C$26,C4242),INDEX(Demand!$B$3:$B$26,C4242))</f>
        <v>600</v>
      </c>
      <c r="T4242" s="7">
        <f t="shared" si="601"/>
        <v>600</v>
      </c>
      <c r="U4242" s="7">
        <f t="shared" si="602"/>
        <v>1375.0488328874101</v>
      </c>
    </row>
    <row r="4243" spans="1:21" x14ac:dyDescent="0.2">
      <c r="A4243" s="1">
        <v>6</v>
      </c>
      <c r="B4243" s="1">
        <v>26</v>
      </c>
      <c r="C4243" s="1">
        <v>11</v>
      </c>
      <c r="D4243">
        <v>19</v>
      </c>
      <c r="E4243">
        <v>13.8</v>
      </c>
      <c r="F4243">
        <v>72</v>
      </c>
      <c r="G4243">
        <v>745</v>
      </c>
      <c r="H4243">
        <v>497</v>
      </c>
      <c r="I4243">
        <v>326</v>
      </c>
      <c r="J4243" s="4">
        <f t="shared" si="597"/>
        <v>144.23598478785311</v>
      </c>
      <c r="K4243" s="4">
        <f t="shared" si="598"/>
        <v>58.811698267524676</v>
      </c>
      <c r="L4243" s="5">
        <f t="shared" si="594"/>
        <v>20.764015212146887</v>
      </c>
      <c r="M4243" s="5">
        <f t="shared" si="595"/>
        <v>24.811698267524676</v>
      </c>
      <c r="N4243" s="6">
        <f t="shared" si="596"/>
        <v>487.05380437558227</v>
      </c>
      <c r="O4243" s="6">
        <f t="shared" si="599"/>
        <v>298.13312432647177</v>
      </c>
      <c r="P4243" s="6">
        <f>FORECAST(J4243,Inputs!$B$10:$B$18,Inputs!$A$10:$A$18)</f>
        <v>31.891073933220859</v>
      </c>
      <c r="Q4243" s="6">
        <f>IF(Inputs!$D$10="Yes",IF('Hourly Calcs'!P4243&gt;'Hourly Calcs'!K4243,'Hourly Calcs'!O4243,N4243+O4243),N4243+O4243)</f>
        <v>785.18692870205405</v>
      </c>
      <c r="R4243" s="12">
        <f t="shared" si="600"/>
        <v>3731.2082851921605</v>
      </c>
      <c r="S4243" s="1">
        <f>IF(AND(A4243&gt;=5,A4243&lt;=9),INDEX(Demand!$C$3:$C$26,C4243),INDEX(Demand!$B$3:$B$26,C4243))</f>
        <v>600</v>
      </c>
      <c r="T4243" s="7">
        <f t="shared" si="601"/>
        <v>600</v>
      </c>
      <c r="U4243" s="7">
        <f t="shared" si="602"/>
        <v>3131.2082851921605</v>
      </c>
    </row>
    <row r="4244" spans="1:21" x14ac:dyDescent="0.2">
      <c r="A4244" s="1">
        <v>6</v>
      </c>
      <c r="B4244" s="1">
        <v>26</v>
      </c>
      <c r="C4244" s="1">
        <v>12</v>
      </c>
      <c r="D4244">
        <v>19.3</v>
      </c>
      <c r="E4244">
        <v>13.2</v>
      </c>
      <c r="F4244">
        <v>68</v>
      </c>
      <c r="G4244">
        <v>704</v>
      </c>
      <c r="H4244">
        <v>325</v>
      </c>
      <c r="I4244">
        <v>414</v>
      </c>
      <c r="J4244" s="4">
        <f t="shared" si="597"/>
        <v>171.54398384172637</v>
      </c>
      <c r="K4244" s="4">
        <f t="shared" si="598"/>
        <v>62.416504033968188</v>
      </c>
      <c r="L4244" s="5">
        <f t="shared" si="594"/>
        <v>6.5439838417263729</v>
      </c>
      <c r="M4244" s="5">
        <f t="shared" si="595"/>
        <v>28.416504033968188</v>
      </c>
      <c r="N4244" s="6">
        <f t="shared" si="596"/>
        <v>322.41584650862484</v>
      </c>
      <c r="O4244" s="6">
        <f t="shared" si="599"/>
        <v>378.6107775188936</v>
      </c>
      <c r="P4244" s="6">
        <f>FORECAST(J4244,Inputs!$B$10:$B$18,Inputs!$A$10:$A$18)</f>
        <v>32.14392577631228</v>
      </c>
      <c r="Q4244" s="6">
        <f>IF(Inputs!$D$10="Yes",IF('Hourly Calcs'!P4244&gt;'Hourly Calcs'!K4244,'Hourly Calcs'!O4244,N4244+O4244),N4244+O4244)</f>
        <v>701.02662402751844</v>
      </c>
      <c r="R4244" s="12">
        <f t="shared" si="600"/>
        <v>3331.2785173787674</v>
      </c>
      <c r="S4244" s="1">
        <f>IF(AND(A4244&gt;=5,A4244&lt;=9),INDEX(Demand!$C$3:$C$26,C4244),INDEX(Demand!$B$3:$B$26,C4244))</f>
        <v>600</v>
      </c>
      <c r="T4244" s="7">
        <f t="shared" si="601"/>
        <v>600</v>
      </c>
      <c r="U4244" s="7">
        <f t="shared" si="602"/>
        <v>2731.2785173787674</v>
      </c>
    </row>
    <row r="4245" spans="1:21" x14ac:dyDescent="0.2">
      <c r="A4245" s="1">
        <v>6</v>
      </c>
      <c r="B4245" s="1">
        <v>26</v>
      </c>
      <c r="C4245" s="1">
        <v>13</v>
      </c>
      <c r="D4245">
        <v>19.8</v>
      </c>
      <c r="E4245">
        <v>13.8</v>
      </c>
      <c r="F4245">
        <v>68</v>
      </c>
      <c r="G4245">
        <v>883</v>
      </c>
      <c r="H4245">
        <v>682</v>
      </c>
      <c r="I4245">
        <v>271</v>
      </c>
      <c r="J4245" s="4">
        <f t="shared" si="597"/>
        <v>200.92526737657968</v>
      </c>
      <c r="K4245" s="4">
        <f t="shared" si="598"/>
        <v>61.371286467031062</v>
      </c>
      <c r="L4245" s="5">
        <f t="shared" si="594"/>
        <v>35.925267376579683</v>
      </c>
      <c r="M4245" s="5">
        <f t="shared" si="595"/>
        <v>27.371286467031062</v>
      </c>
      <c r="N4245" s="6">
        <f t="shared" si="596"/>
        <v>644.24768878618579</v>
      </c>
      <c r="O4245" s="6">
        <f t="shared" si="599"/>
        <v>247.83459108120815</v>
      </c>
      <c r="P4245" s="6">
        <f>FORECAST(J4245,Inputs!$B$10:$B$18,Inputs!$A$10:$A$18)</f>
        <v>32.41597469793129</v>
      </c>
      <c r="Q4245" s="6">
        <f>IF(Inputs!$D$10="Yes",IF('Hourly Calcs'!P4245&gt;'Hourly Calcs'!K4245,'Hourly Calcs'!O4245,N4245+O4245),N4245+O4245)</f>
        <v>892.08227986739394</v>
      </c>
      <c r="R4245" s="12">
        <f t="shared" si="600"/>
        <v>4239.1749939298561</v>
      </c>
      <c r="S4245" s="1">
        <f>IF(AND(A4245&gt;=5,A4245&lt;=9),INDEX(Demand!$C$3:$C$26,C4245),INDEX(Demand!$B$3:$B$26,C4245))</f>
        <v>600</v>
      </c>
      <c r="T4245" s="7">
        <f t="shared" si="601"/>
        <v>600</v>
      </c>
      <c r="U4245" s="7">
        <f t="shared" si="602"/>
        <v>3639.1749939298561</v>
      </c>
    </row>
    <row r="4246" spans="1:21" x14ac:dyDescent="0.2">
      <c r="A4246" s="1">
        <v>6</v>
      </c>
      <c r="B4246" s="1">
        <v>26</v>
      </c>
      <c r="C4246" s="1">
        <v>14</v>
      </c>
      <c r="D4246">
        <v>18.7</v>
      </c>
      <c r="E4246">
        <v>14.4</v>
      </c>
      <c r="F4246">
        <v>76</v>
      </c>
      <c r="G4246">
        <v>849</v>
      </c>
      <c r="H4246">
        <v>792</v>
      </c>
      <c r="I4246">
        <v>164</v>
      </c>
      <c r="J4246" s="4">
        <f t="shared" si="597"/>
        <v>225.66820443104004</v>
      </c>
      <c r="K4246" s="4">
        <f t="shared" si="598"/>
        <v>56.126694688228341</v>
      </c>
      <c r="L4246" s="5">
        <f t="shared" si="594"/>
        <v>60.668204431040039</v>
      </c>
      <c r="M4246" s="5">
        <f t="shared" si="595"/>
        <v>22.126694688228341</v>
      </c>
      <c r="N4246" s="6">
        <f t="shared" si="596"/>
        <v>666.07498536632568</v>
      </c>
      <c r="O4246" s="6">
        <f t="shared" si="599"/>
        <v>149.98108094951343</v>
      </c>
      <c r="P4246" s="6">
        <f>FORECAST(J4246,Inputs!$B$10:$B$18,Inputs!$A$10:$A$18)</f>
        <v>32.645075966954074</v>
      </c>
      <c r="Q4246" s="6">
        <f>IF(Inputs!$D$10="Yes",IF('Hourly Calcs'!P4246&gt;'Hourly Calcs'!K4246,'Hourly Calcs'!O4246,N4246+O4246),N4246+O4246)</f>
        <v>816.05606631583908</v>
      </c>
      <c r="R4246" s="12">
        <f t="shared" si="600"/>
        <v>3877.8984271328673</v>
      </c>
      <c r="S4246" s="1">
        <f>IF(AND(A4246&gt;=5,A4246&lt;=9),INDEX(Demand!$C$3:$C$26,C4246),INDEX(Demand!$B$3:$B$26,C4246))</f>
        <v>600</v>
      </c>
      <c r="T4246" s="7">
        <f t="shared" si="601"/>
        <v>600</v>
      </c>
      <c r="U4246" s="7">
        <f t="shared" si="602"/>
        <v>3277.8984271328673</v>
      </c>
    </row>
    <row r="4247" spans="1:21" x14ac:dyDescent="0.2">
      <c r="A4247" s="1">
        <v>6</v>
      </c>
      <c r="B4247" s="1">
        <v>26</v>
      </c>
      <c r="C4247" s="1">
        <v>15</v>
      </c>
      <c r="D4247">
        <v>18.5</v>
      </c>
      <c r="E4247">
        <v>14.5</v>
      </c>
      <c r="F4247">
        <v>78</v>
      </c>
      <c r="G4247">
        <v>227</v>
      </c>
      <c r="H4247">
        <v>9</v>
      </c>
      <c r="I4247">
        <v>221</v>
      </c>
      <c r="J4247" s="4">
        <f t="shared" si="597"/>
        <v>244.33779702726923</v>
      </c>
      <c r="K4247" s="4">
        <f t="shared" si="598"/>
        <v>48.345094236111912</v>
      </c>
      <c r="L4247" s="5">
        <f t="shared" si="594"/>
        <v>79.337797027269232</v>
      </c>
      <c r="M4247" s="5">
        <f t="shared" si="595"/>
        <v>14.345094236111912</v>
      </c>
      <c r="N4247" s="6">
        <f t="shared" si="596"/>
        <v>6.1937056678545597</v>
      </c>
      <c r="O4247" s="6">
        <f t="shared" si="599"/>
        <v>202.10865176733211</v>
      </c>
      <c r="P4247" s="6">
        <f>FORECAST(J4247,Inputs!$B$10:$B$18,Inputs!$A$10:$A$18)</f>
        <v>32.817942565067305</v>
      </c>
      <c r="Q4247" s="6">
        <f>IF(Inputs!$D$10="Yes",IF('Hourly Calcs'!P4247&gt;'Hourly Calcs'!K4247,'Hourly Calcs'!O4247,N4247+O4247),N4247+O4247)</f>
        <v>208.30235743518668</v>
      </c>
      <c r="R4247" s="12">
        <f t="shared" si="600"/>
        <v>989.8528025320071</v>
      </c>
      <c r="S4247" s="1">
        <f>IF(AND(A4247&gt;=5,A4247&lt;=9),INDEX(Demand!$C$3:$C$26,C4247),INDEX(Demand!$B$3:$B$26,C4247))</f>
        <v>600</v>
      </c>
      <c r="T4247" s="7">
        <f t="shared" si="601"/>
        <v>600</v>
      </c>
      <c r="U4247" s="7">
        <f t="shared" si="602"/>
        <v>389.8528025320071</v>
      </c>
    </row>
    <row r="4248" spans="1:21" x14ac:dyDescent="0.2">
      <c r="A4248" s="1">
        <v>6</v>
      </c>
      <c r="B4248" s="1">
        <v>26</v>
      </c>
      <c r="C4248" s="1">
        <v>16</v>
      </c>
      <c r="D4248">
        <v>18.600000000000001</v>
      </c>
      <c r="E4248">
        <v>13.7</v>
      </c>
      <c r="F4248">
        <v>73</v>
      </c>
      <c r="G4248">
        <v>568</v>
      </c>
      <c r="H4248">
        <v>390</v>
      </c>
      <c r="I4248">
        <v>299</v>
      </c>
      <c r="J4248" s="4">
        <f t="shared" si="597"/>
        <v>258.85319817973743</v>
      </c>
      <c r="K4248" s="4">
        <f t="shared" si="598"/>
        <v>39.352078266216004</v>
      </c>
      <c r="L4248" s="5">
        <f t="shared" si="594"/>
        <v>0</v>
      </c>
      <c r="M4248" s="5">
        <f t="shared" si="595"/>
        <v>5.3520782662160045</v>
      </c>
      <c r="N4248" s="6">
        <f t="shared" si="596"/>
        <v>193.68249107688521</v>
      </c>
      <c r="O4248" s="6">
        <f t="shared" si="599"/>
        <v>273.4411170969787</v>
      </c>
      <c r="P4248" s="6">
        <f>FORECAST(J4248,Inputs!$B$10:$B$18,Inputs!$A$10:$A$18)</f>
        <v>32.952344427590162</v>
      </c>
      <c r="Q4248" s="6">
        <f>IF(Inputs!$D$10="Yes",IF('Hourly Calcs'!P4248&gt;'Hourly Calcs'!K4248,'Hourly Calcs'!O4248,N4248+O4248),N4248+O4248)</f>
        <v>467.12360817386389</v>
      </c>
      <c r="R4248" s="12">
        <f t="shared" si="600"/>
        <v>2219.7713860422009</v>
      </c>
      <c r="S4248" s="1">
        <f>IF(AND(A4248&gt;=5,A4248&lt;=9),INDEX(Demand!$C$3:$C$26,C4248),INDEX(Demand!$B$3:$B$26,C4248))</f>
        <v>900</v>
      </c>
      <c r="T4248" s="7">
        <f t="shared" si="601"/>
        <v>900</v>
      </c>
      <c r="U4248" s="7">
        <f t="shared" si="602"/>
        <v>1319.7713860422009</v>
      </c>
    </row>
    <row r="4249" spans="1:21" x14ac:dyDescent="0.2">
      <c r="A4249" s="1">
        <v>6</v>
      </c>
      <c r="B4249" s="1">
        <v>26</v>
      </c>
      <c r="C4249" s="1">
        <v>17</v>
      </c>
      <c r="D4249">
        <v>18.899999999999999</v>
      </c>
      <c r="E4249">
        <v>12.9</v>
      </c>
      <c r="F4249">
        <v>68</v>
      </c>
      <c r="G4249">
        <v>420</v>
      </c>
      <c r="H4249">
        <v>391</v>
      </c>
      <c r="I4249">
        <v>203</v>
      </c>
      <c r="J4249" s="4">
        <f t="shared" si="597"/>
        <v>271.06533346221545</v>
      </c>
      <c r="K4249" s="4">
        <f t="shared" si="598"/>
        <v>29.918606140180856</v>
      </c>
      <c r="L4249" s="5">
        <f t="shared" si="594"/>
        <v>0</v>
      </c>
      <c r="M4249" s="5">
        <f t="shared" si="595"/>
        <v>4.0813938598191442</v>
      </c>
      <c r="N4249" s="6">
        <f t="shared" si="596"/>
        <v>109.23506362269073</v>
      </c>
      <c r="O4249" s="6">
        <f t="shared" si="599"/>
        <v>185.64731361433672</v>
      </c>
      <c r="P4249" s="6">
        <f>FORECAST(J4249,Inputs!$B$10:$B$18,Inputs!$A$10:$A$18)</f>
        <v>33.065419754279773</v>
      </c>
      <c r="Q4249" s="6">
        <f>IF(Inputs!$D$10="Yes",IF('Hourly Calcs'!P4249&gt;'Hourly Calcs'!K4249,'Hourly Calcs'!O4249,N4249+O4249),N4249+O4249)</f>
        <v>185.64731361433672</v>
      </c>
      <c r="R4249" s="12">
        <f t="shared" si="600"/>
        <v>882.1960342953281</v>
      </c>
      <c r="S4249" s="1">
        <f>IF(AND(A4249&gt;=5,A4249&lt;=9),INDEX(Demand!$C$3:$C$26,C4249),INDEX(Demand!$B$3:$B$26,C4249))</f>
        <v>900</v>
      </c>
      <c r="T4249" s="7">
        <f t="shared" si="601"/>
        <v>882.1960342953281</v>
      </c>
      <c r="U4249" s="7">
        <f t="shared" si="602"/>
        <v>0</v>
      </c>
    </row>
    <row r="4250" spans="1:21" x14ac:dyDescent="0.2">
      <c r="A4250" s="1">
        <v>6</v>
      </c>
      <c r="B4250" s="1">
        <v>26</v>
      </c>
      <c r="C4250" s="1">
        <v>18</v>
      </c>
      <c r="D4250">
        <v>16.399999999999999</v>
      </c>
      <c r="E4250">
        <v>13</v>
      </c>
      <c r="F4250">
        <v>80</v>
      </c>
      <c r="G4250">
        <v>261</v>
      </c>
      <c r="H4250">
        <v>218</v>
      </c>
      <c r="I4250">
        <v>172</v>
      </c>
      <c r="J4250" s="4">
        <f t="shared" si="597"/>
        <v>282.18624883875464</v>
      </c>
      <c r="K4250" s="4">
        <f t="shared" si="598"/>
        <v>20.518232929454442</v>
      </c>
      <c r="L4250" s="5">
        <f t="shared" si="594"/>
        <v>0</v>
      </c>
      <c r="M4250" s="5">
        <f t="shared" si="595"/>
        <v>13.481767070545558</v>
      </c>
      <c r="N4250" s="6">
        <f t="shared" si="596"/>
        <v>11.184167552535568</v>
      </c>
      <c r="O4250" s="6">
        <f t="shared" si="599"/>
        <v>157.29723123973358</v>
      </c>
      <c r="P4250" s="6">
        <f>FORECAST(J4250,Inputs!$B$10:$B$18,Inputs!$A$10:$A$18)</f>
        <v>33.168391192951432</v>
      </c>
      <c r="Q4250" s="6">
        <f>IF(Inputs!$D$10="Yes",IF('Hourly Calcs'!P4250&gt;'Hourly Calcs'!K4250,'Hourly Calcs'!O4250,N4250+O4250),N4250+O4250)</f>
        <v>157.29723123973358</v>
      </c>
      <c r="R4250" s="12">
        <f t="shared" si="600"/>
        <v>747.47644285121396</v>
      </c>
      <c r="S4250" s="1">
        <f>IF(AND(A4250&gt;=5,A4250&lt;=9),INDEX(Demand!$C$3:$C$26,C4250),INDEX(Demand!$B$3:$B$26,C4250))</f>
        <v>900</v>
      </c>
      <c r="T4250" s="7">
        <f t="shared" si="601"/>
        <v>747.47644285121396</v>
      </c>
      <c r="U4250" s="7">
        <f t="shared" si="602"/>
        <v>0</v>
      </c>
    </row>
    <row r="4251" spans="1:21" x14ac:dyDescent="0.2">
      <c r="A4251" s="1">
        <v>6</v>
      </c>
      <c r="B4251" s="1">
        <v>26</v>
      </c>
      <c r="C4251" s="1">
        <v>19</v>
      </c>
      <c r="D4251">
        <v>15.6</v>
      </c>
      <c r="E4251">
        <v>13.1</v>
      </c>
      <c r="F4251">
        <v>85</v>
      </c>
      <c r="G4251">
        <v>102</v>
      </c>
      <c r="H4251">
        <v>38</v>
      </c>
      <c r="I4251">
        <v>93</v>
      </c>
      <c r="J4251" s="4">
        <f t="shared" si="597"/>
        <v>293.00165797232472</v>
      </c>
      <c r="K4251" s="4">
        <f t="shared" si="598"/>
        <v>11.515849391701735</v>
      </c>
      <c r="L4251" s="5">
        <f t="shared" si="594"/>
        <v>0</v>
      </c>
      <c r="M4251" s="5">
        <f t="shared" si="595"/>
        <v>22.484150608298265</v>
      </c>
      <c r="N4251" s="6">
        <f t="shared" si="596"/>
        <v>0</v>
      </c>
      <c r="O4251" s="6">
        <f t="shared" si="599"/>
        <v>85.050247123809442</v>
      </c>
      <c r="P4251" s="6">
        <f>FORECAST(J4251,Inputs!$B$10:$B$18,Inputs!$A$10:$A$18)</f>
        <v>33.268533870114112</v>
      </c>
      <c r="Q4251" s="6">
        <f>IF(Inputs!$D$10="Yes",IF('Hourly Calcs'!P4251&gt;'Hourly Calcs'!K4251,'Hourly Calcs'!O4251,N4251+O4251),N4251+O4251)</f>
        <v>85.050247123809442</v>
      </c>
      <c r="R4251" s="12">
        <f t="shared" si="600"/>
        <v>404.15877433234243</v>
      </c>
      <c r="S4251" s="1">
        <f>IF(AND(A4251&gt;=5,A4251&lt;=9),INDEX(Demand!$C$3:$C$26,C4251),INDEX(Demand!$B$3:$B$26,C4251))</f>
        <v>900</v>
      </c>
      <c r="T4251" s="7">
        <f t="shared" si="601"/>
        <v>404.15877433234243</v>
      </c>
      <c r="U4251" s="7">
        <f t="shared" si="602"/>
        <v>0</v>
      </c>
    </row>
    <row r="4252" spans="1:21" x14ac:dyDescent="0.2">
      <c r="A4252" s="1">
        <v>6</v>
      </c>
      <c r="B4252" s="1">
        <v>26</v>
      </c>
      <c r="C4252" s="1">
        <v>20</v>
      </c>
      <c r="D4252">
        <v>14.1</v>
      </c>
      <c r="E4252">
        <v>13.3</v>
      </c>
      <c r="F4252">
        <v>95</v>
      </c>
      <c r="G4252">
        <v>23</v>
      </c>
      <c r="H4252">
        <v>0</v>
      </c>
      <c r="I4252">
        <v>23</v>
      </c>
      <c r="J4252" s="4">
        <f t="shared" si="597"/>
        <v>304.05917699803427</v>
      </c>
      <c r="K4252" s="4">
        <f t="shared" si="598"/>
        <v>3.3303287368913885</v>
      </c>
      <c r="L4252" s="5">
        <f t="shared" si="594"/>
        <v>0</v>
      </c>
      <c r="M4252" s="5">
        <f t="shared" si="595"/>
        <v>30.669671263108611</v>
      </c>
      <c r="N4252" s="6">
        <f t="shared" si="596"/>
        <v>0</v>
      </c>
      <c r="O4252" s="6">
        <f t="shared" si="599"/>
        <v>21.033932084382979</v>
      </c>
      <c r="P4252" s="6">
        <f>FORECAST(J4252,Inputs!$B$10:$B$18,Inputs!$A$10:$A$18)</f>
        <v>33.370918305537352</v>
      </c>
      <c r="Q4252" s="6">
        <f>IF(Inputs!$D$10="Yes",IF('Hourly Calcs'!P4252&gt;'Hourly Calcs'!K4252,'Hourly Calcs'!O4252,N4252+O4252),N4252+O4252)</f>
        <v>21.033932084382979</v>
      </c>
      <c r="R4252" s="12">
        <f t="shared" si="600"/>
        <v>99.953245264987913</v>
      </c>
      <c r="S4252" s="1">
        <f>IF(AND(A4252&gt;=5,A4252&lt;=9),INDEX(Demand!$C$3:$C$26,C4252),INDEX(Demand!$B$3:$B$26,C4252))</f>
        <v>800</v>
      </c>
      <c r="T4252" s="7">
        <f t="shared" si="601"/>
        <v>99.953245264987913</v>
      </c>
      <c r="U4252" s="7">
        <f t="shared" si="602"/>
        <v>0</v>
      </c>
    </row>
    <row r="4253" spans="1:21" x14ac:dyDescent="0.2">
      <c r="A4253" s="1">
        <v>6</v>
      </c>
      <c r="B4253" s="1">
        <v>26</v>
      </c>
      <c r="C4253" s="1">
        <v>21</v>
      </c>
      <c r="D4253">
        <v>13.7</v>
      </c>
      <c r="E4253">
        <v>13.3</v>
      </c>
      <c r="F4253">
        <v>97</v>
      </c>
      <c r="G4253">
        <v>0</v>
      </c>
      <c r="H4253">
        <v>0</v>
      </c>
      <c r="I4253">
        <v>0</v>
      </c>
      <c r="J4253" s="4">
        <f t="shared" si="597"/>
        <v>315.75242336667895</v>
      </c>
      <c r="K4253" s="4">
        <f t="shared" si="598"/>
        <v>-4.0924287610089323</v>
      </c>
      <c r="L4253" s="5">
        <f t="shared" si="594"/>
        <v>0</v>
      </c>
      <c r="M4253" s="5">
        <f t="shared" si="595"/>
        <v>0</v>
      </c>
      <c r="N4253" s="6">
        <f t="shared" si="596"/>
        <v>0</v>
      </c>
      <c r="O4253" s="6">
        <f t="shared" si="599"/>
        <v>0</v>
      </c>
      <c r="P4253" s="6">
        <f>FORECAST(J4253,Inputs!$B$10:$B$18,Inputs!$A$10:$A$18)</f>
        <v>33.479189105247023</v>
      </c>
      <c r="Q4253" s="6">
        <f>IF(Inputs!$D$10="Yes",IF('Hourly Calcs'!P4253&gt;'Hourly Calcs'!K4253,'Hourly Calcs'!O4253,N4253+O4253),N4253+O4253)</f>
        <v>0</v>
      </c>
      <c r="R4253" s="12">
        <f t="shared" si="600"/>
        <v>0</v>
      </c>
      <c r="S4253" s="1">
        <f>IF(AND(A4253&gt;=5,A4253&lt;=9),INDEX(Demand!$C$3:$C$26,C4253),INDEX(Demand!$B$3:$B$26,C4253))</f>
        <v>700</v>
      </c>
      <c r="T4253" s="7">
        <f t="shared" si="601"/>
        <v>0</v>
      </c>
      <c r="U4253" s="7">
        <f t="shared" si="602"/>
        <v>0</v>
      </c>
    </row>
    <row r="4254" spans="1:21" x14ac:dyDescent="0.2">
      <c r="A4254" s="1">
        <v>6</v>
      </c>
      <c r="B4254" s="1">
        <v>26</v>
      </c>
      <c r="C4254" s="1">
        <v>22</v>
      </c>
      <c r="D4254">
        <v>13.9</v>
      </c>
      <c r="E4254">
        <v>13.7</v>
      </c>
      <c r="F4254">
        <v>99</v>
      </c>
      <c r="G4254">
        <v>0</v>
      </c>
      <c r="H4254">
        <v>0</v>
      </c>
      <c r="I4254">
        <v>0</v>
      </c>
      <c r="J4254" s="4">
        <f t="shared" si="597"/>
        <v>328.32084733997232</v>
      </c>
      <c r="K4254" s="4">
        <f t="shared" si="598"/>
        <v>-9.9786738422590986</v>
      </c>
      <c r="L4254" s="5">
        <f t="shared" si="594"/>
        <v>0</v>
      </c>
      <c r="M4254" s="5">
        <f t="shared" si="595"/>
        <v>0</v>
      </c>
      <c r="N4254" s="6">
        <f t="shared" si="596"/>
        <v>0</v>
      </c>
      <c r="O4254" s="6">
        <f t="shared" si="599"/>
        <v>0</v>
      </c>
      <c r="P4254" s="6">
        <f>FORECAST(J4254,Inputs!$B$10:$B$18,Inputs!$A$10:$A$18)</f>
        <v>33.59556340129604</v>
      </c>
      <c r="Q4254" s="6">
        <f>IF(Inputs!$D$10="Yes",IF('Hourly Calcs'!P4254&gt;'Hourly Calcs'!K4254,'Hourly Calcs'!O4254,N4254+O4254),N4254+O4254)</f>
        <v>0</v>
      </c>
      <c r="R4254" s="12">
        <f t="shared" si="600"/>
        <v>0</v>
      </c>
      <c r="S4254" s="1">
        <f>IF(AND(A4254&gt;=5,A4254&lt;=9),INDEX(Demand!$C$3:$C$26,C4254),INDEX(Demand!$B$3:$B$26,C4254))</f>
        <v>600</v>
      </c>
      <c r="T4254" s="7">
        <f t="shared" si="601"/>
        <v>0</v>
      </c>
      <c r="U4254" s="7">
        <f t="shared" si="602"/>
        <v>0</v>
      </c>
    </row>
    <row r="4255" spans="1:21" x14ac:dyDescent="0.2">
      <c r="A4255" s="1">
        <v>6</v>
      </c>
      <c r="B4255" s="1">
        <v>26</v>
      </c>
      <c r="C4255" s="1">
        <v>23</v>
      </c>
      <c r="D4255">
        <v>13.8</v>
      </c>
      <c r="E4255">
        <v>13.6</v>
      </c>
      <c r="F4255">
        <v>99</v>
      </c>
      <c r="G4255">
        <v>0</v>
      </c>
      <c r="H4255">
        <v>0</v>
      </c>
      <c r="I4255">
        <v>0</v>
      </c>
      <c r="J4255" s="4">
        <f t="shared" si="597"/>
        <v>341.790866262419</v>
      </c>
      <c r="K4255" s="4">
        <f t="shared" si="598"/>
        <v>-13.994649624365152</v>
      </c>
      <c r="L4255" s="5">
        <f t="shared" si="594"/>
        <v>0</v>
      </c>
      <c r="M4255" s="5">
        <f t="shared" si="595"/>
        <v>0</v>
      </c>
      <c r="N4255" s="6">
        <f t="shared" si="596"/>
        <v>0</v>
      </c>
      <c r="O4255" s="6">
        <f t="shared" si="599"/>
        <v>0</v>
      </c>
      <c r="P4255" s="6">
        <f>FORECAST(J4255,Inputs!$B$10:$B$18,Inputs!$A$10:$A$18)</f>
        <v>33.720285798726103</v>
      </c>
      <c r="Q4255" s="6">
        <f>IF(Inputs!$D$10="Yes",IF('Hourly Calcs'!P4255&gt;'Hourly Calcs'!K4255,'Hourly Calcs'!O4255,N4255+O4255),N4255+O4255)</f>
        <v>0</v>
      </c>
      <c r="R4255" s="12">
        <f t="shared" si="600"/>
        <v>0</v>
      </c>
      <c r="S4255" s="1">
        <f>IF(AND(A4255&gt;=5,A4255&lt;=9),INDEX(Demand!$C$3:$C$26,C4255),INDEX(Demand!$B$3:$B$26,C4255))</f>
        <v>500</v>
      </c>
      <c r="T4255" s="7">
        <f t="shared" si="601"/>
        <v>0</v>
      </c>
      <c r="U4255" s="7">
        <f t="shared" si="602"/>
        <v>0</v>
      </c>
    </row>
    <row r="4256" spans="1:21" x14ac:dyDescent="0.2">
      <c r="A4256" s="1">
        <v>6</v>
      </c>
      <c r="B4256" s="1">
        <v>26</v>
      </c>
      <c r="C4256" s="1">
        <v>24</v>
      </c>
      <c r="D4256">
        <v>13.4</v>
      </c>
      <c r="E4256">
        <v>13.4</v>
      </c>
      <c r="F4256">
        <v>100</v>
      </c>
      <c r="G4256">
        <v>0</v>
      </c>
      <c r="H4256">
        <v>0</v>
      </c>
      <c r="I4256">
        <v>0</v>
      </c>
      <c r="J4256" s="4">
        <f t="shared" si="597"/>
        <v>355.91446087246106</v>
      </c>
      <c r="K4256" s="4">
        <f t="shared" si="598"/>
        <v>-15.835801943957279</v>
      </c>
      <c r="L4256" s="5">
        <f t="shared" si="594"/>
        <v>0</v>
      </c>
      <c r="M4256" s="5">
        <f t="shared" si="595"/>
        <v>0</v>
      </c>
      <c r="N4256" s="6">
        <f t="shared" si="596"/>
        <v>0</v>
      </c>
      <c r="O4256" s="6">
        <f t="shared" si="599"/>
        <v>0</v>
      </c>
      <c r="P4256" s="6">
        <f>FORECAST(J4256,Inputs!$B$10:$B$18,Inputs!$A$10:$A$18)</f>
        <v>33.851059822893156</v>
      </c>
      <c r="Q4256" s="6">
        <f>IF(Inputs!$D$10="Yes",IF('Hourly Calcs'!P4256&gt;'Hourly Calcs'!K4256,'Hourly Calcs'!O4256,N4256+O4256),N4256+O4256)</f>
        <v>0</v>
      </c>
      <c r="R4256" s="12">
        <f t="shared" si="600"/>
        <v>0</v>
      </c>
      <c r="S4256" s="1">
        <f>IF(AND(A4256&gt;=5,A4256&lt;=9),INDEX(Demand!$C$3:$C$26,C4256),INDEX(Demand!$B$3:$B$26,C4256))</f>
        <v>400</v>
      </c>
      <c r="T4256" s="7">
        <f t="shared" si="601"/>
        <v>0</v>
      </c>
      <c r="U4256" s="7">
        <f t="shared" si="602"/>
        <v>0</v>
      </c>
    </row>
    <row r="4257" spans="1:21" x14ac:dyDescent="0.2">
      <c r="A4257" s="1">
        <v>6</v>
      </c>
      <c r="B4257" s="1">
        <v>27</v>
      </c>
      <c r="C4257" s="1">
        <v>1</v>
      </c>
      <c r="D4257">
        <v>13.1</v>
      </c>
      <c r="E4257">
        <v>12.7</v>
      </c>
      <c r="F4257">
        <v>97</v>
      </c>
      <c r="G4257">
        <v>0</v>
      </c>
      <c r="H4257">
        <v>0</v>
      </c>
      <c r="I4257">
        <v>0</v>
      </c>
      <c r="J4257" s="4">
        <f t="shared" si="597"/>
        <v>10.201178583348849</v>
      </c>
      <c r="K4257" s="4">
        <f t="shared" si="598"/>
        <v>-15.329980007640131</v>
      </c>
      <c r="L4257" s="5">
        <f t="shared" si="594"/>
        <v>0</v>
      </c>
      <c r="M4257" s="5">
        <f t="shared" si="595"/>
        <v>0</v>
      </c>
      <c r="N4257" s="6">
        <f t="shared" si="596"/>
        <v>0</v>
      </c>
      <c r="O4257" s="6">
        <f t="shared" si="599"/>
        <v>0</v>
      </c>
      <c r="P4257" s="6">
        <f>FORECAST(J4257,Inputs!$B$10:$B$18,Inputs!$A$10:$A$18)</f>
        <v>30.650010912808785</v>
      </c>
      <c r="Q4257" s="6">
        <f>IF(Inputs!$D$10="Yes",IF('Hourly Calcs'!P4257&gt;'Hourly Calcs'!K4257,'Hourly Calcs'!O4257,N4257+O4257),N4257+O4257)</f>
        <v>0</v>
      </c>
      <c r="R4257" s="12">
        <f t="shared" si="600"/>
        <v>0</v>
      </c>
      <c r="S4257" s="1">
        <f>IF(AND(A4257&gt;=5,A4257&lt;=9),INDEX(Demand!$C$3:$C$26,C4257),INDEX(Demand!$B$3:$B$26,C4257))</f>
        <v>350</v>
      </c>
      <c r="T4257" s="7">
        <f t="shared" si="601"/>
        <v>0</v>
      </c>
      <c r="U4257" s="7">
        <f t="shared" si="602"/>
        <v>0</v>
      </c>
    </row>
    <row r="4258" spans="1:21" x14ac:dyDescent="0.2">
      <c r="A4258" s="1">
        <v>6</v>
      </c>
      <c r="B4258" s="1">
        <v>27</v>
      </c>
      <c r="C4258" s="1">
        <v>2</v>
      </c>
      <c r="D4258">
        <v>13.1</v>
      </c>
      <c r="E4258">
        <v>12.4</v>
      </c>
      <c r="F4258">
        <v>96</v>
      </c>
      <c r="G4258">
        <v>0</v>
      </c>
      <c r="H4258">
        <v>0</v>
      </c>
      <c r="I4258">
        <v>0</v>
      </c>
      <c r="J4258" s="4">
        <f t="shared" si="597"/>
        <v>24.094031501420915</v>
      </c>
      <c r="K4258" s="4">
        <f t="shared" si="598"/>
        <v>-12.526251645166084</v>
      </c>
      <c r="L4258" s="5">
        <f t="shared" si="594"/>
        <v>0</v>
      </c>
      <c r="M4258" s="5">
        <f t="shared" si="595"/>
        <v>0</v>
      </c>
      <c r="N4258" s="6">
        <f t="shared" si="596"/>
        <v>0</v>
      </c>
      <c r="O4258" s="6">
        <f t="shared" si="599"/>
        <v>0</v>
      </c>
      <c r="P4258" s="6">
        <f>FORECAST(J4258,Inputs!$B$10:$B$18,Inputs!$A$10:$A$18)</f>
        <v>30.778648439827968</v>
      </c>
      <c r="Q4258" s="6">
        <f>IF(Inputs!$D$10="Yes",IF('Hourly Calcs'!P4258&gt;'Hourly Calcs'!K4258,'Hourly Calcs'!O4258,N4258+O4258),N4258+O4258)</f>
        <v>0</v>
      </c>
      <c r="R4258" s="12">
        <f t="shared" si="600"/>
        <v>0</v>
      </c>
      <c r="S4258" s="1">
        <f>IF(AND(A4258&gt;=5,A4258&lt;=9),INDEX(Demand!$C$3:$C$26,C4258),INDEX(Demand!$B$3:$B$26,C4258))</f>
        <v>350</v>
      </c>
      <c r="T4258" s="7">
        <f t="shared" si="601"/>
        <v>0</v>
      </c>
      <c r="U4258" s="7">
        <f t="shared" si="602"/>
        <v>0</v>
      </c>
    </row>
    <row r="4259" spans="1:21" x14ac:dyDescent="0.2">
      <c r="A4259" s="1">
        <v>6</v>
      </c>
      <c r="B4259" s="1">
        <v>27</v>
      </c>
      <c r="C4259" s="1">
        <v>3</v>
      </c>
      <c r="D4259">
        <v>12.8</v>
      </c>
      <c r="E4259">
        <v>12.4</v>
      </c>
      <c r="F4259">
        <v>97</v>
      </c>
      <c r="G4259">
        <v>0</v>
      </c>
      <c r="H4259">
        <v>0</v>
      </c>
      <c r="I4259">
        <v>0</v>
      </c>
      <c r="J4259" s="4">
        <f t="shared" si="597"/>
        <v>37.192802680368487</v>
      </c>
      <c r="K4259" s="4">
        <f t="shared" si="598"/>
        <v>-7.6722747776050966</v>
      </c>
      <c r="L4259" s="5">
        <f t="shared" ref="L4259:L4322" si="603">IF(ABS($B$5-J4259)&gt;90,0,ABS($B$5-J4259))</f>
        <v>0</v>
      </c>
      <c r="M4259" s="5">
        <f t="shared" ref="M4259:M4322" si="604">IF(K4259&gt;0,ABS($B$4-K4259),0)</f>
        <v>0</v>
      </c>
      <c r="N4259" s="6">
        <f t="shared" si="596"/>
        <v>0</v>
      </c>
      <c r="O4259" s="6">
        <f t="shared" si="599"/>
        <v>0</v>
      </c>
      <c r="P4259" s="6">
        <f>FORECAST(J4259,Inputs!$B$10:$B$18,Inputs!$A$10:$A$18)</f>
        <v>30.899933358151557</v>
      </c>
      <c r="Q4259" s="6">
        <f>IF(Inputs!$D$10="Yes",IF('Hourly Calcs'!P4259&gt;'Hourly Calcs'!K4259,'Hourly Calcs'!O4259,N4259+O4259),N4259+O4259)</f>
        <v>0</v>
      </c>
      <c r="R4259" s="12">
        <f t="shared" si="600"/>
        <v>0</v>
      </c>
      <c r="S4259" s="1">
        <f>IF(AND(A4259&gt;=5,A4259&lt;=9),INDEX(Demand!$C$3:$C$26,C4259),INDEX(Demand!$B$3:$B$26,C4259))</f>
        <v>350</v>
      </c>
      <c r="T4259" s="7">
        <f t="shared" si="601"/>
        <v>0</v>
      </c>
      <c r="U4259" s="7">
        <f t="shared" si="602"/>
        <v>0</v>
      </c>
    </row>
    <row r="4260" spans="1:21" x14ac:dyDescent="0.2">
      <c r="A4260" s="1">
        <v>6</v>
      </c>
      <c r="B4260" s="1">
        <v>27</v>
      </c>
      <c r="C4260" s="1">
        <v>4</v>
      </c>
      <c r="D4260">
        <v>12.9</v>
      </c>
      <c r="E4260">
        <v>12.7</v>
      </c>
      <c r="F4260">
        <v>99</v>
      </c>
      <c r="G4260">
        <v>0</v>
      </c>
      <c r="H4260">
        <v>0</v>
      </c>
      <c r="I4260">
        <v>0</v>
      </c>
      <c r="J4260" s="4">
        <f t="shared" si="597"/>
        <v>49.370843046755539</v>
      </c>
      <c r="K4260" s="4">
        <f t="shared" si="598"/>
        <v>-0.93823117738142514</v>
      </c>
      <c r="L4260" s="5">
        <f t="shared" si="603"/>
        <v>0</v>
      </c>
      <c r="M4260" s="5">
        <f t="shared" si="604"/>
        <v>0</v>
      </c>
      <c r="N4260" s="6">
        <f t="shared" si="596"/>
        <v>0</v>
      </c>
      <c r="O4260" s="6">
        <f t="shared" si="599"/>
        <v>0</v>
      </c>
      <c r="P4260" s="6">
        <f>FORECAST(J4260,Inputs!$B$10:$B$18,Inputs!$A$10:$A$18)</f>
        <v>31.012692991173662</v>
      </c>
      <c r="Q4260" s="6">
        <f>IF(Inputs!$D$10="Yes",IF('Hourly Calcs'!P4260&gt;'Hourly Calcs'!K4260,'Hourly Calcs'!O4260,N4260+O4260),N4260+O4260)</f>
        <v>0</v>
      </c>
      <c r="R4260" s="12">
        <f t="shared" si="600"/>
        <v>0</v>
      </c>
      <c r="S4260" s="1">
        <f>IF(AND(A4260&gt;=5,A4260&lt;=9),INDEX(Demand!$C$3:$C$26,C4260),INDEX(Demand!$B$3:$B$26,C4260))</f>
        <v>350</v>
      </c>
      <c r="T4260" s="7">
        <f t="shared" si="601"/>
        <v>0</v>
      </c>
      <c r="U4260" s="7">
        <f t="shared" si="602"/>
        <v>0</v>
      </c>
    </row>
    <row r="4261" spans="1:21" x14ac:dyDescent="0.2">
      <c r="A4261" s="1">
        <v>6</v>
      </c>
      <c r="B4261" s="1">
        <v>27</v>
      </c>
      <c r="C4261" s="1">
        <v>5</v>
      </c>
      <c r="D4261">
        <v>13.3</v>
      </c>
      <c r="E4261">
        <v>13</v>
      </c>
      <c r="F4261">
        <v>98</v>
      </c>
      <c r="G4261">
        <v>3</v>
      </c>
      <c r="H4261">
        <v>0</v>
      </c>
      <c r="I4261">
        <v>3</v>
      </c>
      <c r="J4261" s="4">
        <f t="shared" si="597"/>
        <v>60.755120494269875</v>
      </c>
      <c r="K4261" s="4">
        <f t="shared" si="598"/>
        <v>6.6909810828805973</v>
      </c>
      <c r="L4261" s="5">
        <f t="shared" si="603"/>
        <v>0</v>
      </c>
      <c r="M4261" s="5">
        <f t="shared" si="604"/>
        <v>27.309018917119403</v>
      </c>
      <c r="N4261" s="6">
        <f t="shared" si="596"/>
        <v>0</v>
      </c>
      <c r="O4261" s="6">
        <f t="shared" si="599"/>
        <v>2.7435563588325627</v>
      </c>
      <c r="P4261" s="6">
        <f>FORECAST(J4261,Inputs!$B$10:$B$18,Inputs!$A$10:$A$18)</f>
        <v>31.118102967539535</v>
      </c>
      <c r="Q4261" s="6">
        <f>IF(Inputs!$D$10="Yes",IF('Hourly Calcs'!P4261&gt;'Hourly Calcs'!K4261,'Hourly Calcs'!O4261,N4261+O4261),N4261+O4261)</f>
        <v>2.7435563588325627</v>
      </c>
      <c r="R4261" s="12">
        <f t="shared" si="600"/>
        <v>13.037379817172337</v>
      </c>
      <c r="S4261" s="1">
        <f>IF(AND(A4261&gt;=5,A4261&lt;=9),INDEX(Demand!$C$3:$C$26,C4261),INDEX(Demand!$B$3:$B$26,C4261))</f>
        <v>350</v>
      </c>
      <c r="T4261" s="7">
        <f t="shared" si="601"/>
        <v>13.037379817172337</v>
      </c>
      <c r="U4261" s="7">
        <f t="shared" si="602"/>
        <v>0</v>
      </c>
    </row>
    <row r="4262" spans="1:21" x14ac:dyDescent="0.2">
      <c r="A4262" s="1">
        <v>6</v>
      </c>
      <c r="B4262" s="1">
        <v>27</v>
      </c>
      <c r="C4262" s="1">
        <v>6</v>
      </c>
      <c r="D4262">
        <v>13.5</v>
      </c>
      <c r="E4262">
        <v>13.1</v>
      </c>
      <c r="F4262">
        <v>97</v>
      </c>
      <c r="G4262">
        <v>65</v>
      </c>
      <c r="H4262">
        <v>10</v>
      </c>
      <c r="I4262">
        <v>63</v>
      </c>
      <c r="J4262" s="4">
        <f t="shared" si="597"/>
        <v>71.655819361305902</v>
      </c>
      <c r="K4262" s="4">
        <f t="shared" si="598"/>
        <v>15.294036895640389</v>
      </c>
      <c r="L4262" s="5">
        <f t="shared" si="603"/>
        <v>0</v>
      </c>
      <c r="M4262" s="5">
        <f t="shared" si="604"/>
        <v>18.705963104359611</v>
      </c>
      <c r="N4262" s="6">
        <f t="shared" si="596"/>
        <v>1.8721282037238671</v>
      </c>
      <c r="O4262" s="6">
        <f t="shared" si="599"/>
        <v>57.614683535483813</v>
      </c>
      <c r="P4262" s="6">
        <f>FORECAST(J4262,Inputs!$B$10:$B$18,Inputs!$A$10:$A$18)</f>
        <v>31.219035364456534</v>
      </c>
      <c r="Q4262" s="6">
        <f>IF(Inputs!$D$10="Yes",IF('Hourly Calcs'!P4262&gt;'Hourly Calcs'!K4262,'Hourly Calcs'!O4262,N4262+O4262),N4262+O4262)</f>
        <v>57.614683535483813</v>
      </c>
      <c r="R4262" s="12">
        <f t="shared" si="600"/>
        <v>273.78497616061907</v>
      </c>
      <c r="S4262" s="1">
        <f>IF(AND(A4262&gt;=5,A4262&lt;=9),INDEX(Demand!$C$3:$C$26,C4262),INDEX(Demand!$B$3:$B$26,C4262))</f>
        <v>350</v>
      </c>
      <c r="T4262" s="7">
        <f t="shared" si="601"/>
        <v>273.78497616061907</v>
      </c>
      <c r="U4262" s="7">
        <f t="shared" si="602"/>
        <v>0</v>
      </c>
    </row>
    <row r="4263" spans="1:21" x14ac:dyDescent="0.2">
      <c r="A4263" s="1">
        <v>6</v>
      </c>
      <c r="B4263" s="1">
        <v>27</v>
      </c>
      <c r="C4263" s="1">
        <v>7</v>
      </c>
      <c r="D4263">
        <v>14.5</v>
      </c>
      <c r="E4263">
        <v>13.4</v>
      </c>
      <c r="F4263">
        <v>93</v>
      </c>
      <c r="G4263">
        <v>135</v>
      </c>
      <c r="H4263">
        <v>7</v>
      </c>
      <c r="I4263">
        <v>133</v>
      </c>
      <c r="J4263" s="4">
        <f t="shared" si="597"/>
        <v>82.528377505703617</v>
      </c>
      <c r="K4263" s="4">
        <f t="shared" si="598"/>
        <v>24.508430146157338</v>
      </c>
      <c r="L4263" s="5">
        <f t="shared" si="603"/>
        <v>82.471622494296383</v>
      </c>
      <c r="M4263" s="5">
        <f t="shared" si="604"/>
        <v>9.4915698538426625</v>
      </c>
      <c r="N4263" s="6">
        <f t="shared" si="596"/>
        <v>2.8739907864326115</v>
      </c>
      <c r="O4263" s="6">
        <f t="shared" si="599"/>
        <v>121.63099857491027</v>
      </c>
      <c r="P4263" s="6">
        <f>FORECAST(J4263,Inputs!$B$10:$B$18,Inputs!$A$10:$A$18)</f>
        <v>31.319707199126885</v>
      </c>
      <c r="Q4263" s="6">
        <f>IF(Inputs!$D$10="Yes",IF('Hourly Calcs'!P4263&gt;'Hourly Calcs'!K4263,'Hourly Calcs'!O4263,N4263+O4263),N4263+O4263)</f>
        <v>121.63099857491027</v>
      </c>
      <c r="R4263" s="12">
        <f t="shared" si="600"/>
        <v>577.99050522797359</v>
      </c>
      <c r="S4263" s="1">
        <f>IF(AND(A4263&gt;=5,A4263&lt;=9),INDEX(Demand!$C$3:$C$26,C4263),INDEX(Demand!$B$3:$B$26,C4263))</f>
        <v>350</v>
      </c>
      <c r="T4263" s="7">
        <f t="shared" si="601"/>
        <v>350</v>
      </c>
      <c r="U4263" s="7">
        <f t="shared" si="602"/>
        <v>227.99050522797359</v>
      </c>
    </row>
    <row r="4264" spans="1:21" x14ac:dyDescent="0.2">
      <c r="A4264" s="1">
        <v>6</v>
      </c>
      <c r="B4264" s="1">
        <v>27</v>
      </c>
      <c r="C4264" s="1">
        <v>8</v>
      </c>
      <c r="D4264">
        <v>14.8</v>
      </c>
      <c r="E4264">
        <v>13.1</v>
      </c>
      <c r="F4264">
        <v>90</v>
      </c>
      <c r="G4264">
        <v>240</v>
      </c>
      <c r="H4264">
        <v>33</v>
      </c>
      <c r="I4264">
        <v>224</v>
      </c>
      <c r="J4264" s="4">
        <f t="shared" si="597"/>
        <v>94.006726113802088</v>
      </c>
      <c r="K4264" s="4">
        <f t="shared" si="598"/>
        <v>33.968481504787334</v>
      </c>
      <c r="L4264" s="5">
        <f t="shared" si="603"/>
        <v>70.993273886197912</v>
      </c>
      <c r="M4264" s="5">
        <f t="shared" si="604"/>
        <v>3.1518495212665698E-2</v>
      </c>
      <c r="N4264" s="6">
        <f t="shared" si="596"/>
        <v>20.270315798997569</v>
      </c>
      <c r="O4264" s="6">
        <f t="shared" si="599"/>
        <v>204.85220812616467</v>
      </c>
      <c r="P4264" s="6">
        <f>FORECAST(J4264,Inputs!$B$10:$B$18,Inputs!$A$10:$A$18)</f>
        <v>31.425988204757424</v>
      </c>
      <c r="Q4264" s="6">
        <f>IF(Inputs!$D$10="Yes",IF('Hourly Calcs'!P4264&gt;'Hourly Calcs'!K4264,'Hourly Calcs'!O4264,N4264+O4264),N4264+O4264)</f>
        <v>225.12252392516223</v>
      </c>
      <c r="R4264" s="12">
        <f t="shared" si="600"/>
        <v>1069.7822336923709</v>
      </c>
      <c r="S4264" s="1">
        <f>IF(AND(A4264&gt;=5,A4264&lt;=9),INDEX(Demand!$C$3:$C$26,C4264),INDEX(Demand!$B$3:$B$26,C4264))</f>
        <v>350</v>
      </c>
      <c r="T4264" s="7">
        <f t="shared" si="601"/>
        <v>350</v>
      </c>
      <c r="U4264" s="7">
        <f t="shared" si="602"/>
        <v>719.78223369237094</v>
      </c>
    </row>
    <row r="4265" spans="1:21" x14ac:dyDescent="0.2">
      <c r="A4265" s="1">
        <v>6</v>
      </c>
      <c r="B4265" s="1">
        <v>27</v>
      </c>
      <c r="C4265" s="1">
        <v>9</v>
      </c>
      <c r="D4265">
        <v>15.1</v>
      </c>
      <c r="E4265">
        <v>13.4</v>
      </c>
      <c r="F4265">
        <v>90</v>
      </c>
      <c r="G4265">
        <v>170</v>
      </c>
      <c r="H4265">
        <v>2</v>
      </c>
      <c r="I4265">
        <v>168</v>
      </c>
      <c r="J4265" s="4">
        <f t="shared" si="597"/>
        <v>107.03021597049919</v>
      </c>
      <c r="K4265" s="4">
        <f t="shared" si="598"/>
        <v>43.279494572043149</v>
      </c>
      <c r="L4265" s="5">
        <f t="shared" si="603"/>
        <v>57.969784029500815</v>
      </c>
      <c r="M4265" s="5">
        <f t="shared" si="604"/>
        <v>9.2794945720431485</v>
      </c>
      <c r="N4265" s="6">
        <f t="shared" si="596"/>
        <v>1.5685335154388731</v>
      </c>
      <c r="O4265" s="6">
        <f t="shared" si="599"/>
        <v>153.6391560946235</v>
      </c>
      <c r="P4265" s="6">
        <f>FORECAST(J4265,Inputs!$B$10:$B$18,Inputs!$A$10:$A$18)</f>
        <v>31.546576073800917</v>
      </c>
      <c r="Q4265" s="6">
        <f>IF(Inputs!$D$10="Yes",IF('Hourly Calcs'!P4265&gt;'Hourly Calcs'!K4265,'Hourly Calcs'!O4265,N4265+O4265),N4265+O4265)</f>
        <v>155.20768961006237</v>
      </c>
      <c r="R4265" s="12">
        <f t="shared" si="600"/>
        <v>737.54694102701637</v>
      </c>
      <c r="S4265" s="1">
        <f>IF(AND(A4265&gt;=5,A4265&lt;=9),INDEX(Demand!$C$3:$C$26,C4265),INDEX(Demand!$B$3:$B$26,C4265))</f>
        <v>350</v>
      </c>
      <c r="T4265" s="7">
        <f t="shared" si="601"/>
        <v>350</v>
      </c>
      <c r="U4265" s="7">
        <f t="shared" si="602"/>
        <v>387.54694102701637</v>
      </c>
    </row>
    <row r="4266" spans="1:21" x14ac:dyDescent="0.2">
      <c r="A4266" s="1">
        <v>6</v>
      </c>
      <c r="B4266" s="1">
        <v>27</v>
      </c>
      <c r="C4266" s="1">
        <v>10</v>
      </c>
      <c r="D4266">
        <v>14.8</v>
      </c>
      <c r="E4266">
        <v>11.9</v>
      </c>
      <c r="F4266">
        <v>83</v>
      </c>
      <c r="G4266">
        <v>433</v>
      </c>
      <c r="H4266">
        <v>91</v>
      </c>
      <c r="I4266">
        <v>364</v>
      </c>
      <c r="J4266" s="4">
        <f t="shared" si="597"/>
        <v>123.06854185648177</v>
      </c>
      <c r="K4266" s="4">
        <f t="shared" si="598"/>
        <v>51.869052384979028</v>
      </c>
      <c r="L4266" s="5">
        <f t="shared" si="603"/>
        <v>41.931458143518228</v>
      </c>
      <c r="M4266" s="5">
        <f t="shared" si="604"/>
        <v>17.869052384979028</v>
      </c>
      <c r="N4266" s="6">
        <f t="shared" si="596"/>
        <v>82.718211781982475</v>
      </c>
      <c r="O4266" s="6">
        <f t="shared" si="599"/>
        <v>332.88483820501756</v>
      </c>
      <c r="P4266" s="6">
        <f>FORECAST(J4266,Inputs!$B$10:$B$18,Inputs!$A$10:$A$18)</f>
        <v>31.695079091263718</v>
      </c>
      <c r="Q4266" s="6">
        <f>IF(Inputs!$D$10="Yes",IF('Hourly Calcs'!P4266&gt;'Hourly Calcs'!K4266,'Hourly Calcs'!O4266,N4266+O4266),N4266+O4266)</f>
        <v>415.60304998700002</v>
      </c>
      <c r="R4266" s="12">
        <f t="shared" si="600"/>
        <v>1974.9456935382241</v>
      </c>
      <c r="S4266" s="1">
        <f>IF(AND(A4266&gt;=5,A4266&lt;=9),INDEX(Demand!$C$3:$C$26,C4266),INDEX(Demand!$B$3:$B$26,C4266))</f>
        <v>600</v>
      </c>
      <c r="T4266" s="7">
        <f t="shared" si="601"/>
        <v>600</v>
      </c>
      <c r="U4266" s="7">
        <f t="shared" si="602"/>
        <v>1374.9456935382241</v>
      </c>
    </row>
    <row r="4267" spans="1:21" x14ac:dyDescent="0.2">
      <c r="A4267" s="1">
        <v>6</v>
      </c>
      <c r="B4267" s="1">
        <v>27</v>
      </c>
      <c r="C4267" s="1">
        <v>11</v>
      </c>
      <c r="D4267">
        <v>14.3</v>
      </c>
      <c r="E4267">
        <v>11.9</v>
      </c>
      <c r="F4267">
        <v>85</v>
      </c>
      <c r="G4267">
        <v>247</v>
      </c>
      <c r="H4267">
        <v>4</v>
      </c>
      <c r="I4267">
        <v>243</v>
      </c>
      <c r="J4267" s="4">
        <f t="shared" si="597"/>
        <v>144.18336608772967</v>
      </c>
      <c r="K4267" s="4">
        <f t="shared" si="598"/>
        <v>58.755546019243084</v>
      </c>
      <c r="L4267" s="5">
        <f t="shared" si="603"/>
        <v>20.816633912270333</v>
      </c>
      <c r="M4267" s="5">
        <f t="shared" si="604"/>
        <v>24.755546019243084</v>
      </c>
      <c r="N4267" s="6">
        <f t="shared" si="596"/>
        <v>3.9196405553878049</v>
      </c>
      <c r="O4267" s="6">
        <f t="shared" si="599"/>
        <v>222.22806506543756</v>
      </c>
      <c r="P4267" s="6">
        <f>FORECAST(J4267,Inputs!$B$10:$B$18,Inputs!$A$10:$A$18)</f>
        <v>31.890586723034531</v>
      </c>
      <c r="Q4267" s="6">
        <f>IF(Inputs!$D$10="Yes",IF('Hourly Calcs'!P4267&gt;'Hourly Calcs'!K4267,'Hourly Calcs'!O4267,N4267+O4267),N4267+O4267)</f>
        <v>226.14770562082538</v>
      </c>
      <c r="R4267" s="12">
        <f t="shared" si="600"/>
        <v>1074.6538971101622</v>
      </c>
      <c r="S4267" s="1">
        <f>IF(AND(A4267&gt;=5,A4267&lt;=9),INDEX(Demand!$C$3:$C$26,C4267),INDEX(Demand!$B$3:$B$26,C4267))</f>
        <v>600</v>
      </c>
      <c r="T4267" s="7">
        <f t="shared" si="601"/>
        <v>600</v>
      </c>
      <c r="U4267" s="7">
        <f t="shared" si="602"/>
        <v>474.65389711016223</v>
      </c>
    </row>
    <row r="4268" spans="1:21" x14ac:dyDescent="0.2">
      <c r="A4268" s="1">
        <v>6</v>
      </c>
      <c r="B4268" s="1">
        <v>27</v>
      </c>
      <c r="C4268" s="1">
        <v>12</v>
      </c>
      <c r="D4268">
        <v>15.7</v>
      </c>
      <c r="E4268">
        <v>11.4</v>
      </c>
      <c r="F4268">
        <v>76</v>
      </c>
      <c r="G4268">
        <v>876</v>
      </c>
      <c r="H4268">
        <v>517</v>
      </c>
      <c r="I4268">
        <v>415</v>
      </c>
      <c r="J4268" s="4">
        <f t="shared" si="597"/>
        <v>171.45081362673949</v>
      </c>
      <c r="K4268" s="4">
        <f t="shared" si="598"/>
        <v>62.371186861613673</v>
      </c>
      <c r="L4268" s="5">
        <f t="shared" si="603"/>
        <v>6.4508136267394889</v>
      </c>
      <c r="M4268" s="5">
        <f t="shared" si="604"/>
        <v>28.371186861613673</v>
      </c>
      <c r="N4268" s="6">
        <f t="shared" si="596"/>
        <v>512.9580953197185</v>
      </c>
      <c r="O4268" s="6">
        <f t="shared" si="599"/>
        <v>379.52529630517114</v>
      </c>
      <c r="P4268" s="6">
        <f>FORECAST(J4268,Inputs!$B$10:$B$18,Inputs!$A$10:$A$18)</f>
        <v>32.143063089136476</v>
      </c>
      <c r="Q4268" s="6">
        <f>IF(Inputs!$D$10="Yes",IF('Hourly Calcs'!P4268&gt;'Hourly Calcs'!K4268,'Hourly Calcs'!O4268,N4268+O4268),N4268+O4268)</f>
        <v>892.48339162488969</v>
      </c>
      <c r="R4268" s="12">
        <f t="shared" si="600"/>
        <v>4241.0810770014759</v>
      </c>
      <c r="S4268" s="1">
        <f>IF(AND(A4268&gt;=5,A4268&lt;=9),INDEX(Demand!$C$3:$C$26,C4268),INDEX(Demand!$B$3:$B$26,C4268))</f>
        <v>600</v>
      </c>
      <c r="T4268" s="7">
        <f t="shared" si="601"/>
        <v>600</v>
      </c>
      <c r="U4268" s="7">
        <f t="shared" si="602"/>
        <v>3641.0810770014759</v>
      </c>
    </row>
    <row r="4269" spans="1:21" x14ac:dyDescent="0.2">
      <c r="A4269" s="1">
        <v>6</v>
      </c>
      <c r="B4269" s="1">
        <v>27</v>
      </c>
      <c r="C4269" s="1">
        <v>13</v>
      </c>
      <c r="D4269">
        <v>15.7</v>
      </c>
      <c r="E4269">
        <v>10.4</v>
      </c>
      <c r="F4269">
        <v>71</v>
      </c>
      <c r="G4269">
        <v>896</v>
      </c>
      <c r="H4269">
        <v>795</v>
      </c>
      <c r="I4269">
        <v>182</v>
      </c>
      <c r="J4269" s="4">
        <f t="shared" si="597"/>
        <v>200.80813920032884</v>
      </c>
      <c r="K4269" s="4">
        <f t="shared" si="598"/>
        <v>61.34324559526172</v>
      </c>
      <c r="L4269" s="5">
        <f t="shared" si="603"/>
        <v>35.808139200328839</v>
      </c>
      <c r="M4269" s="5">
        <f t="shared" si="604"/>
        <v>27.34324559526172</v>
      </c>
      <c r="N4269" s="6">
        <f t="shared" si="596"/>
        <v>751.24789627307064</v>
      </c>
      <c r="O4269" s="6">
        <f t="shared" si="599"/>
        <v>166.44241910250878</v>
      </c>
      <c r="P4269" s="6">
        <f>FORECAST(J4269,Inputs!$B$10:$B$18,Inputs!$A$10:$A$18)</f>
        <v>32.414890177780819</v>
      </c>
      <c r="Q4269" s="6">
        <f>IF(Inputs!$D$10="Yes",IF('Hourly Calcs'!P4269&gt;'Hourly Calcs'!K4269,'Hourly Calcs'!O4269,N4269+O4269),N4269+O4269)</f>
        <v>917.69031537557942</v>
      </c>
      <c r="R4269" s="12">
        <f t="shared" si="600"/>
        <v>4360.8643786647535</v>
      </c>
      <c r="S4269" s="1">
        <f>IF(AND(A4269&gt;=5,A4269&lt;=9),INDEX(Demand!$C$3:$C$26,C4269),INDEX(Demand!$B$3:$B$26,C4269))</f>
        <v>600</v>
      </c>
      <c r="T4269" s="7">
        <f t="shared" si="601"/>
        <v>600</v>
      </c>
      <c r="U4269" s="7">
        <f t="shared" si="602"/>
        <v>3760.8643786647535</v>
      </c>
    </row>
    <row r="4270" spans="1:21" x14ac:dyDescent="0.2">
      <c r="A4270" s="1">
        <v>6</v>
      </c>
      <c r="B4270" s="1">
        <v>27</v>
      </c>
      <c r="C4270" s="1">
        <v>14</v>
      </c>
      <c r="D4270">
        <v>16.8</v>
      </c>
      <c r="E4270">
        <v>10</v>
      </c>
      <c r="F4270">
        <v>64</v>
      </c>
      <c r="G4270">
        <v>854</v>
      </c>
      <c r="H4270">
        <v>786</v>
      </c>
      <c r="I4270">
        <v>175</v>
      </c>
      <c r="J4270" s="4">
        <f t="shared" si="597"/>
        <v>225.55757338557765</v>
      </c>
      <c r="K4270" s="4">
        <f t="shared" si="598"/>
        <v>56.114198239153502</v>
      </c>
      <c r="L4270" s="5">
        <f t="shared" si="603"/>
        <v>60.557573385577655</v>
      </c>
      <c r="M4270" s="5">
        <f t="shared" si="604"/>
        <v>22.114198239153502</v>
      </c>
      <c r="N4270" s="6">
        <f t="shared" si="596"/>
        <v>661.40100513822199</v>
      </c>
      <c r="O4270" s="6">
        <f t="shared" si="599"/>
        <v>160.04078759856614</v>
      </c>
      <c r="P4270" s="6">
        <f>FORECAST(J4270,Inputs!$B$10:$B$18,Inputs!$A$10:$A$18)</f>
        <v>32.644051605422014</v>
      </c>
      <c r="Q4270" s="6">
        <f>IF(Inputs!$D$10="Yes",IF('Hourly Calcs'!P4270&gt;'Hourly Calcs'!K4270,'Hourly Calcs'!O4270,N4270+O4270),N4270+O4270)</f>
        <v>821.4417927367881</v>
      </c>
      <c r="R4270" s="12">
        <f t="shared" si="600"/>
        <v>3903.4913990852169</v>
      </c>
      <c r="S4270" s="1">
        <f>IF(AND(A4270&gt;=5,A4270&lt;=9),INDEX(Demand!$C$3:$C$26,C4270),INDEX(Demand!$B$3:$B$26,C4270))</f>
        <v>600</v>
      </c>
      <c r="T4270" s="7">
        <f t="shared" si="601"/>
        <v>600</v>
      </c>
      <c r="U4270" s="7">
        <f t="shared" si="602"/>
        <v>3303.4913990852169</v>
      </c>
    </row>
    <row r="4271" spans="1:21" x14ac:dyDescent="0.2">
      <c r="A4271" s="1">
        <v>6</v>
      </c>
      <c r="B4271" s="1">
        <v>27</v>
      </c>
      <c r="C4271" s="1">
        <v>15</v>
      </c>
      <c r="D4271">
        <v>16.100000000000001</v>
      </c>
      <c r="E4271">
        <v>9.1999999999999993</v>
      </c>
      <c r="F4271">
        <v>64</v>
      </c>
      <c r="G4271">
        <v>764</v>
      </c>
      <c r="H4271">
        <v>758</v>
      </c>
      <c r="I4271">
        <v>162</v>
      </c>
      <c r="J4271" s="4">
        <f t="shared" si="597"/>
        <v>244.24298672447455</v>
      </c>
      <c r="K4271" s="4">
        <f t="shared" si="598"/>
        <v>48.342028220709629</v>
      </c>
      <c r="L4271" s="5">
        <f t="shared" si="603"/>
        <v>79.242986724474548</v>
      </c>
      <c r="M4271" s="5">
        <f t="shared" si="604"/>
        <v>14.342028220709629</v>
      </c>
      <c r="N4271" s="6">
        <f t="shared" si="596"/>
        <v>522.08652518822169</v>
      </c>
      <c r="O4271" s="6">
        <f t="shared" si="599"/>
        <v>148.15204337695837</v>
      </c>
      <c r="P4271" s="6">
        <f>FORECAST(J4271,Inputs!$B$10:$B$18,Inputs!$A$10:$A$18)</f>
        <v>32.817064691893279</v>
      </c>
      <c r="Q4271" s="6">
        <f>IF(Inputs!$D$10="Yes",IF('Hourly Calcs'!P4271&gt;'Hourly Calcs'!K4271,'Hourly Calcs'!O4271,N4271+O4271),N4271+O4271)</f>
        <v>670.23856856518</v>
      </c>
      <c r="R4271" s="12">
        <f t="shared" si="600"/>
        <v>3184.9736778217352</v>
      </c>
      <c r="S4271" s="1">
        <f>IF(AND(A4271&gt;=5,A4271&lt;=9),INDEX(Demand!$C$3:$C$26,C4271),INDEX(Demand!$B$3:$B$26,C4271))</f>
        <v>600</v>
      </c>
      <c r="T4271" s="7">
        <f t="shared" si="601"/>
        <v>600</v>
      </c>
      <c r="U4271" s="7">
        <f t="shared" si="602"/>
        <v>2584.9736778217352</v>
      </c>
    </row>
    <row r="4272" spans="1:21" x14ac:dyDescent="0.2">
      <c r="A4272" s="1">
        <v>6</v>
      </c>
      <c r="B4272" s="1">
        <v>27</v>
      </c>
      <c r="C4272" s="1">
        <v>16</v>
      </c>
      <c r="D4272">
        <v>15.4</v>
      </c>
      <c r="E4272">
        <v>8.6</v>
      </c>
      <c r="F4272">
        <v>64</v>
      </c>
      <c r="G4272">
        <v>629</v>
      </c>
      <c r="H4272">
        <v>665</v>
      </c>
      <c r="I4272">
        <v>172</v>
      </c>
      <c r="J4272" s="4">
        <f t="shared" si="597"/>
        <v>258.77140664676682</v>
      </c>
      <c r="K4272" s="4">
        <f t="shared" si="598"/>
        <v>39.353354573339615</v>
      </c>
      <c r="L4272" s="5">
        <f t="shared" si="603"/>
        <v>0</v>
      </c>
      <c r="M4272" s="5">
        <f t="shared" si="604"/>
        <v>5.3533545733396153</v>
      </c>
      <c r="N4272" s="6">
        <f t="shared" si="596"/>
        <v>330.67289640842097</v>
      </c>
      <c r="O4272" s="6">
        <f t="shared" si="599"/>
        <v>157.29723123973358</v>
      </c>
      <c r="P4272" s="6">
        <f>FORECAST(J4272,Inputs!$B$10:$B$18,Inputs!$A$10:$A$18)</f>
        <v>32.951587098581172</v>
      </c>
      <c r="Q4272" s="6">
        <f>IF(Inputs!$D$10="Yes",IF('Hourly Calcs'!P4272&gt;'Hourly Calcs'!K4272,'Hourly Calcs'!O4272,N4272+O4272),N4272+O4272)</f>
        <v>487.97012764815452</v>
      </c>
      <c r="R4272" s="12">
        <f t="shared" si="600"/>
        <v>2318.8340465840301</v>
      </c>
      <c r="S4272" s="1">
        <f>IF(AND(A4272&gt;=5,A4272&lt;=9),INDEX(Demand!$C$3:$C$26,C4272),INDEX(Demand!$B$3:$B$26,C4272))</f>
        <v>900</v>
      </c>
      <c r="T4272" s="7">
        <f t="shared" si="601"/>
        <v>900</v>
      </c>
      <c r="U4272" s="7">
        <f t="shared" si="602"/>
        <v>1418.8340465840301</v>
      </c>
    </row>
    <row r="4273" spans="1:21" x14ac:dyDescent="0.2">
      <c r="A4273" s="1">
        <v>6</v>
      </c>
      <c r="B4273" s="1">
        <v>27</v>
      </c>
      <c r="C4273" s="1">
        <v>17</v>
      </c>
      <c r="D4273">
        <v>14.9</v>
      </c>
      <c r="E4273">
        <v>8.6</v>
      </c>
      <c r="F4273">
        <v>66</v>
      </c>
      <c r="G4273">
        <v>371</v>
      </c>
      <c r="H4273">
        <v>235</v>
      </c>
      <c r="I4273">
        <v>240</v>
      </c>
      <c r="J4273" s="4">
        <f t="shared" si="597"/>
        <v>270.99219664546865</v>
      </c>
      <c r="K4273" s="4">
        <f t="shared" si="598"/>
        <v>29.920779540096909</v>
      </c>
      <c r="L4273" s="5">
        <f t="shared" si="603"/>
        <v>0</v>
      </c>
      <c r="M4273" s="5">
        <f t="shared" si="604"/>
        <v>4.079220459903091</v>
      </c>
      <c r="N4273" s="6">
        <f t="shared" si="596"/>
        <v>65.799613887009698</v>
      </c>
      <c r="O4273" s="6">
        <f t="shared" si="599"/>
        <v>219.484508706605</v>
      </c>
      <c r="P4273" s="6">
        <f>FORECAST(J4273,Inputs!$B$10:$B$18,Inputs!$A$10:$A$18)</f>
        <v>33.064742561532114</v>
      </c>
      <c r="Q4273" s="6">
        <f>IF(Inputs!$D$10="Yes",IF('Hourly Calcs'!P4273&gt;'Hourly Calcs'!K4273,'Hourly Calcs'!O4273,N4273+O4273),N4273+O4273)</f>
        <v>219.484508706605</v>
      </c>
      <c r="R4273" s="12">
        <f t="shared" si="600"/>
        <v>1042.9903853737869</v>
      </c>
      <c r="S4273" s="1">
        <f>IF(AND(A4273&gt;=5,A4273&lt;=9),INDEX(Demand!$C$3:$C$26,C4273),INDEX(Demand!$B$3:$B$26,C4273))</f>
        <v>900</v>
      </c>
      <c r="T4273" s="7">
        <f t="shared" si="601"/>
        <v>900</v>
      </c>
      <c r="U4273" s="7">
        <f t="shared" si="602"/>
        <v>142.99038537378692</v>
      </c>
    </row>
    <row r="4274" spans="1:21" x14ac:dyDescent="0.2">
      <c r="A4274" s="1">
        <v>6</v>
      </c>
      <c r="B4274" s="1">
        <v>27</v>
      </c>
      <c r="C4274" s="1">
        <v>18</v>
      </c>
      <c r="D4274">
        <v>14.4</v>
      </c>
      <c r="E4274">
        <v>9.1</v>
      </c>
      <c r="F4274">
        <v>70</v>
      </c>
      <c r="G4274">
        <v>230</v>
      </c>
      <c r="H4274">
        <v>133</v>
      </c>
      <c r="I4274">
        <v>176</v>
      </c>
      <c r="J4274" s="4">
        <f t="shared" si="597"/>
        <v>282.11834848722975</v>
      </c>
      <c r="K4274" s="4">
        <f t="shared" si="598"/>
        <v>20.518849374478364</v>
      </c>
      <c r="L4274" s="5">
        <f t="shared" si="603"/>
        <v>0</v>
      </c>
      <c r="M4274" s="5">
        <f t="shared" si="604"/>
        <v>13.481150625521636</v>
      </c>
      <c r="N4274" s="6">
        <f t="shared" si="596"/>
        <v>6.8980567549593186</v>
      </c>
      <c r="O4274" s="6">
        <f t="shared" si="599"/>
        <v>160.95530638484365</v>
      </c>
      <c r="P4274" s="6">
        <f>FORECAST(J4274,Inputs!$B$10:$B$18,Inputs!$A$10:$A$18)</f>
        <v>33.167762485992867</v>
      </c>
      <c r="Q4274" s="6">
        <f>IF(Inputs!$D$10="Yes",IF('Hourly Calcs'!P4274&gt;'Hourly Calcs'!K4274,'Hourly Calcs'!O4274,N4274+O4274),N4274+O4274)</f>
        <v>160.95530638484365</v>
      </c>
      <c r="R4274" s="12">
        <f t="shared" si="600"/>
        <v>764.85961594077696</v>
      </c>
      <c r="S4274" s="1">
        <f>IF(AND(A4274&gt;=5,A4274&lt;=9),INDEX(Demand!$C$3:$C$26,C4274),INDEX(Demand!$B$3:$B$26,C4274))</f>
        <v>900</v>
      </c>
      <c r="T4274" s="7">
        <f t="shared" si="601"/>
        <v>764.85961594077696</v>
      </c>
      <c r="U4274" s="7">
        <f t="shared" si="602"/>
        <v>0</v>
      </c>
    </row>
    <row r="4275" spans="1:21" x14ac:dyDescent="0.2">
      <c r="A4275" s="1">
        <v>6</v>
      </c>
      <c r="B4275" s="1">
        <v>27</v>
      </c>
      <c r="C4275" s="1">
        <v>19</v>
      </c>
      <c r="D4275">
        <v>13.5</v>
      </c>
      <c r="E4275">
        <v>9.6</v>
      </c>
      <c r="F4275">
        <v>77</v>
      </c>
      <c r="G4275">
        <v>103</v>
      </c>
      <c r="H4275">
        <v>26</v>
      </c>
      <c r="I4275">
        <v>96</v>
      </c>
      <c r="J4275" s="4">
        <f t="shared" si="597"/>
        <v>292.93665096593986</v>
      </c>
      <c r="K4275" s="4">
        <f t="shared" si="598"/>
        <v>11.512951345815125</v>
      </c>
      <c r="L4275" s="5">
        <f t="shared" si="603"/>
        <v>0</v>
      </c>
      <c r="M4275" s="5">
        <f t="shared" si="604"/>
        <v>22.487048654184875</v>
      </c>
      <c r="N4275" s="6">
        <f t="shared" si="596"/>
        <v>0</v>
      </c>
      <c r="O4275" s="6">
        <f t="shared" si="599"/>
        <v>87.793803482642005</v>
      </c>
      <c r="P4275" s="6">
        <f>FORECAST(J4275,Inputs!$B$10:$B$18,Inputs!$A$10:$A$18)</f>
        <v>33.267931953388327</v>
      </c>
      <c r="Q4275" s="6">
        <f>IF(Inputs!$D$10="Yes",IF('Hourly Calcs'!P4275&gt;'Hourly Calcs'!K4275,'Hourly Calcs'!O4275,N4275+O4275),N4275+O4275)</f>
        <v>87.793803482642005</v>
      </c>
      <c r="R4275" s="12">
        <f t="shared" si="600"/>
        <v>417.19615414951477</v>
      </c>
      <c r="S4275" s="1">
        <f>IF(AND(A4275&gt;=5,A4275&lt;=9),INDEX(Demand!$C$3:$C$26,C4275),INDEX(Demand!$B$3:$B$26,C4275))</f>
        <v>900</v>
      </c>
      <c r="T4275" s="7">
        <f t="shared" si="601"/>
        <v>417.19615414951477</v>
      </c>
      <c r="U4275" s="7">
        <f t="shared" si="602"/>
        <v>0</v>
      </c>
    </row>
    <row r="4276" spans="1:21" x14ac:dyDescent="0.2">
      <c r="A4276" s="1">
        <v>6</v>
      </c>
      <c r="B4276" s="1">
        <v>27</v>
      </c>
      <c r="C4276" s="1">
        <v>20</v>
      </c>
      <c r="D4276">
        <v>13.1</v>
      </c>
      <c r="E4276">
        <v>9</v>
      </c>
      <c r="F4276">
        <v>76</v>
      </c>
      <c r="G4276">
        <v>23</v>
      </c>
      <c r="H4276">
        <v>0</v>
      </c>
      <c r="I4276">
        <v>23</v>
      </c>
      <c r="J4276" s="4">
        <f t="shared" si="597"/>
        <v>303.99566078392087</v>
      </c>
      <c r="K4276" s="4">
        <f t="shared" si="598"/>
        <v>3.322479696025141</v>
      </c>
      <c r="L4276" s="5">
        <f t="shared" si="603"/>
        <v>0</v>
      </c>
      <c r="M4276" s="5">
        <f t="shared" si="604"/>
        <v>30.677520303974859</v>
      </c>
      <c r="N4276" s="6">
        <f t="shared" si="596"/>
        <v>0</v>
      </c>
      <c r="O4276" s="6">
        <f t="shared" si="599"/>
        <v>21.033932084382979</v>
      </c>
      <c r="P4276" s="6">
        <f>FORECAST(J4276,Inputs!$B$10:$B$18,Inputs!$A$10:$A$18)</f>
        <v>33.37033019244371</v>
      </c>
      <c r="Q4276" s="6">
        <f>IF(Inputs!$D$10="Yes",IF('Hourly Calcs'!P4276&gt;'Hourly Calcs'!K4276,'Hourly Calcs'!O4276,N4276+O4276),N4276+O4276)</f>
        <v>21.033932084382979</v>
      </c>
      <c r="R4276" s="12">
        <f t="shared" si="600"/>
        <v>99.953245264987913</v>
      </c>
      <c r="S4276" s="1">
        <f>IF(AND(A4276&gt;=5,A4276&lt;=9),INDEX(Demand!$C$3:$C$26,C4276),INDEX(Demand!$B$3:$B$26,C4276))</f>
        <v>800</v>
      </c>
      <c r="T4276" s="7">
        <f t="shared" si="601"/>
        <v>99.953245264987913</v>
      </c>
      <c r="U4276" s="7">
        <f t="shared" si="602"/>
        <v>0</v>
      </c>
    </row>
    <row r="4277" spans="1:21" x14ac:dyDescent="0.2">
      <c r="A4277" s="1">
        <v>6</v>
      </c>
      <c r="B4277" s="1">
        <v>27</v>
      </c>
      <c r="C4277" s="1">
        <v>21</v>
      </c>
      <c r="D4277">
        <v>12.9</v>
      </c>
      <c r="E4277">
        <v>9.8000000000000007</v>
      </c>
      <c r="F4277">
        <v>81</v>
      </c>
      <c r="G4277">
        <v>1</v>
      </c>
      <c r="H4277">
        <v>0</v>
      </c>
      <c r="I4277">
        <v>1</v>
      </c>
      <c r="J4277" s="4">
        <f t="shared" si="597"/>
        <v>315.6899465348821</v>
      </c>
      <c r="K4277" s="4">
        <f t="shared" si="598"/>
        <v>-4.1078574101491085</v>
      </c>
      <c r="L4277" s="5">
        <f t="shared" si="603"/>
        <v>0</v>
      </c>
      <c r="M4277" s="5">
        <f t="shared" si="604"/>
        <v>0</v>
      </c>
      <c r="N4277" s="6">
        <f t="shared" si="596"/>
        <v>0</v>
      </c>
      <c r="O4277" s="6">
        <f t="shared" si="599"/>
        <v>0.91451878627752081</v>
      </c>
      <c r="P4277" s="6">
        <f>FORECAST(J4277,Inputs!$B$10:$B$18,Inputs!$A$10:$A$18)</f>
        <v>33.478610616063719</v>
      </c>
      <c r="Q4277" s="6">
        <f>IF(Inputs!$D$10="Yes",IF('Hourly Calcs'!P4277&gt;'Hourly Calcs'!K4277,'Hourly Calcs'!O4277,N4277+O4277),N4277+O4277)</f>
        <v>0.91451878627752081</v>
      </c>
      <c r="R4277" s="12">
        <f t="shared" si="600"/>
        <v>4.3457932723907788</v>
      </c>
      <c r="S4277" s="1">
        <f>IF(AND(A4277&gt;=5,A4277&lt;=9),INDEX(Demand!$C$3:$C$26,C4277),INDEX(Demand!$B$3:$B$26,C4277))</f>
        <v>700</v>
      </c>
      <c r="T4277" s="7">
        <f t="shared" si="601"/>
        <v>4.3457932723907788</v>
      </c>
      <c r="U4277" s="7">
        <f t="shared" si="602"/>
        <v>0</v>
      </c>
    </row>
    <row r="4278" spans="1:21" x14ac:dyDescent="0.2">
      <c r="A4278" s="1">
        <v>6</v>
      </c>
      <c r="B4278" s="1">
        <v>27</v>
      </c>
      <c r="C4278" s="1">
        <v>22</v>
      </c>
      <c r="D4278">
        <v>12.9</v>
      </c>
      <c r="E4278">
        <v>10.199999999999999</v>
      </c>
      <c r="F4278">
        <v>84</v>
      </c>
      <c r="G4278">
        <v>0</v>
      </c>
      <c r="H4278">
        <v>0</v>
      </c>
      <c r="I4278">
        <v>0</v>
      </c>
      <c r="J4278" s="4">
        <f t="shared" si="597"/>
        <v>328.26005042615907</v>
      </c>
      <c r="K4278" s="4">
        <f t="shared" si="598"/>
        <v>-10.002195823991826</v>
      </c>
      <c r="L4278" s="5">
        <f t="shared" si="603"/>
        <v>0</v>
      </c>
      <c r="M4278" s="5">
        <f t="shared" si="604"/>
        <v>0</v>
      </c>
      <c r="N4278" s="6">
        <f t="shared" si="596"/>
        <v>0</v>
      </c>
      <c r="O4278" s="6">
        <f t="shared" si="599"/>
        <v>0</v>
      </c>
      <c r="P4278" s="6">
        <f>FORECAST(J4278,Inputs!$B$10:$B$18,Inputs!$A$10:$A$18)</f>
        <v>33.595000466908878</v>
      </c>
      <c r="Q4278" s="6">
        <f>IF(Inputs!$D$10="Yes",IF('Hourly Calcs'!P4278&gt;'Hourly Calcs'!K4278,'Hourly Calcs'!O4278,N4278+O4278),N4278+O4278)</f>
        <v>0</v>
      </c>
      <c r="R4278" s="12">
        <f t="shared" si="600"/>
        <v>0</v>
      </c>
      <c r="S4278" s="1">
        <f>IF(AND(A4278&gt;=5,A4278&lt;=9),INDEX(Demand!$C$3:$C$26,C4278),INDEX(Demand!$B$3:$B$26,C4278))</f>
        <v>600</v>
      </c>
      <c r="T4278" s="7">
        <f t="shared" si="601"/>
        <v>0</v>
      </c>
      <c r="U4278" s="7">
        <f t="shared" si="602"/>
        <v>0</v>
      </c>
    </row>
    <row r="4279" spans="1:21" x14ac:dyDescent="0.2">
      <c r="A4279" s="1">
        <v>6</v>
      </c>
      <c r="B4279" s="1">
        <v>27</v>
      </c>
      <c r="C4279" s="1">
        <v>23</v>
      </c>
      <c r="D4279">
        <v>12.8</v>
      </c>
      <c r="E4279">
        <v>10.1</v>
      </c>
      <c r="F4279">
        <v>84</v>
      </c>
      <c r="G4279">
        <v>0</v>
      </c>
      <c r="H4279">
        <v>0</v>
      </c>
      <c r="I4279">
        <v>0</v>
      </c>
      <c r="J4279" s="4">
        <f t="shared" si="597"/>
        <v>341.73353327752926</v>
      </c>
      <c r="K4279" s="4">
        <f t="shared" si="598"/>
        <v>-14.02729879409442</v>
      </c>
      <c r="L4279" s="5">
        <f t="shared" si="603"/>
        <v>0</v>
      </c>
      <c r="M4279" s="5">
        <f t="shared" si="604"/>
        <v>0</v>
      </c>
      <c r="N4279" s="6">
        <f t="shared" si="596"/>
        <v>0</v>
      </c>
      <c r="O4279" s="6">
        <f t="shared" si="599"/>
        <v>0</v>
      </c>
      <c r="P4279" s="6">
        <f>FORECAST(J4279,Inputs!$B$10:$B$18,Inputs!$A$10:$A$18)</f>
        <v>33.7197549377549</v>
      </c>
      <c r="Q4279" s="6">
        <f>IF(Inputs!$D$10="Yes",IF('Hourly Calcs'!P4279&gt;'Hourly Calcs'!K4279,'Hourly Calcs'!O4279,N4279+O4279),N4279+O4279)</f>
        <v>0</v>
      </c>
      <c r="R4279" s="12">
        <f t="shared" si="600"/>
        <v>0</v>
      </c>
      <c r="S4279" s="1">
        <f>IF(AND(A4279&gt;=5,A4279&lt;=9),INDEX(Demand!$C$3:$C$26,C4279),INDEX(Demand!$B$3:$B$26,C4279))</f>
        <v>500</v>
      </c>
      <c r="T4279" s="7">
        <f t="shared" si="601"/>
        <v>0</v>
      </c>
      <c r="U4279" s="7">
        <f t="shared" si="602"/>
        <v>0</v>
      </c>
    </row>
    <row r="4280" spans="1:21" x14ac:dyDescent="0.2">
      <c r="A4280" s="1">
        <v>6</v>
      </c>
      <c r="B4280" s="1">
        <v>27</v>
      </c>
      <c r="C4280" s="1">
        <v>24</v>
      </c>
      <c r="D4280">
        <v>12.8</v>
      </c>
      <c r="E4280">
        <v>10.3</v>
      </c>
      <c r="F4280">
        <v>85</v>
      </c>
      <c r="G4280">
        <v>0</v>
      </c>
      <c r="H4280">
        <v>0</v>
      </c>
      <c r="I4280">
        <v>0</v>
      </c>
      <c r="J4280" s="4">
        <f t="shared" si="597"/>
        <v>355.86312633298132</v>
      </c>
      <c r="K4280" s="4">
        <f t="shared" si="598"/>
        <v>-15.877576359628208</v>
      </c>
      <c r="L4280" s="5">
        <f t="shared" si="603"/>
        <v>0</v>
      </c>
      <c r="M4280" s="5">
        <f t="shared" si="604"/>
        <v>0</v>
      </c>
      <c r="N4280" s="6">
        <f t="shared" si="596"/>
        <v>0</v>
      </c>
      <c r="O4280" s="6">
        <f t="shared" si="599"/>
        <v>0</v>
      </c>
      <c r="P4280" s="6">
        <f>FORECAST(J4280,Inputs!$B$10:$B$18,Inputs!$A$10:$A$18)</f>
        <v>33.850584503083155</v>
      </c>
      <c r="Q4280" s="6">
        <f>IF(Inputs!$D$10="Yes",IF('Hourly Calcs'!P4280&gt;'Hourly Calcs'!K4280,'Hourly Calcs'!O4280,N4280+O4280),N4280+O4280)</f>
        <v>0</v>
      </c>
      <c r="R4280" s="12">
        <f t="shared" si="600"/>
        <v>0</v>
      </c>
      <c r="S4280" s="1">
        <f>IF(AND(A4280&gt;=5,A4280&lt;=9),INDEX(Demand!$C$3:$C$26,C4280),INDEX(Demand!$B$3:$B$26,C4280))</f>
        <v>400</v>
      </c>
      <c r="T4280" s="7">
        <f t="shared" si="601"/>
        <v>0</v>
      </c>
      <c r="U4280" s="7">
        <f t="shared" si="602"/>
        <v>0</v>
      </c>
    </row>
    <row r="4281" spans="1:21" x14ac:dyDescent="0.2">
      <c r="A4281" s="1">
        <v>6</v>
      </c>
      <c r="B4281" s="1">
        <v>28</v>
      </c>
      <c r="C4281" s="1">
        <v>1</v>
      </c>
      <c r="D4281">
        <v>12.6</v>
      </c>
      <c r="E4281">
        <v>10.4</v>
      </c>
      <c r="F4281">
        <v>86</v>
      </c>
      <c r="G4281">
        <v>0</v>
      </c>
      <c r="H4281">
        <v>0</v>
      </c>
      <c r="I4281">
        <v>0</v>
      </c>
      <c r="J4281" s="4">
        <f t="shared" si="597"/>
        <v>10.158170964551061</v>
      </c>
      <c r="K4281" s="4">
        <f t="shared" si="598"/>
        <v>-15.379863786975321</v>
      </c>
      <c r="L4281" s="5">
        <f t="shared" si="603"/>
        <v>0</v>
      </c>
      <c r="M4281" s="5">
        <f t="shared" si="604"/>
        <v>0</v>
      </c>
      <c r="N4281" s="6">
        <f t="shared" si="596"/>
        <v>0</v>
      </c>
      <c r="O4281" s="6">
        <f t="shared" si="599"/>
        <v>0</v>
      </c>
      <c r="P4281" s="6">
        <f>FORECAST(J4281,Inputs!$B$10:$B$18,Inputs!$A$10:$A$18)</f>
        <v>30.649612694116211</v>
      </c>
      <c r="Q4281" s="6">
        <f>IF(Inputs!$D$10="Yes",IF('Hourly Calcs'!P4281&gt;'Hourly Calcs'!K4281,'Hourly Calcs'!O4281,N4281+O4281),N4281+O4281)</f>
        <v>0</v>
      </c>
      <c r="R4281" s="12">
        <f t="shared" si="600"/>
        <v>0</v>
      </c>
      <c r="S4281" s="1">
        <f>IF(AND(A4281&gt;=5,A4281&lt;=9),INDEX(Demand!$C$3:$C$26,C4281),INDEX(Demand!$B$3:$B$26,C4281))</f>
        <v>350</v>
      </c>
      <c r="T4281" s="7">
        <f t="shared" si="601"/>
        <v>0</v>
      </c>
      <c r="U4281" s="7">
        <f t="shared" si="602"/>
        <v>0</v>
      </c>
    </row>
    <row r="4282" spans="1:21" x14ac:dyDescent="0.2">
      <c r="A4282" s="1">
        <v>6</v>
      </c>
      <c r="B4282" s="1">
        <v>28</v>
      </c>
      <c r="C4282" s="1">
        <v>2</v>
      </c>
      <c r="D4282">
        <v>12.4</v>
      </c>
      <c r="E4282">
        <v>11.1</v>
      </c>
      <c r="F4282">
        <v>92</v>
      </c>
      <c r="G4282">
        <v>0</v>
      </c>
      <c r="H4282">
        <v>0</v>
      </c>
      <c r="I4282">
        <v>0</v>
      </c>
      <c r="J4282" s="4">
        <f t="shared" si="597"/>
        <v>24.060492003203962</v>
      </c>
      <c r="K4282" s="4">
        <f t="shared" si="598"/>
        <v>-12.582513291405448</v>
      </c>
      <c r="L4282" s="5">
        <f t="shared" si="603"/>
        <v>0</v>
      </c>
      <c r="M4282" s="5">
        <f t="shared" si="604"/>
        <v>0</v>
      </c>
      <c r="N4282" s="6">
        <f t="shared" si="596"/>
        <v>0</v>
      </c>
      <c r="O4282" s="6">
        <f t="shared" si="599"/>
        <v>0</v>
      </c>
      <c r="P4282" s="6">
        <f>FORECAST(J4282,Inputs!$B$10:$B$18,Inputs!$A$10:$A$18)</f>
        <v>30.778337888918553</v>
      </c>
      <c r="Q4282" s="6">
        <f>IF(Inputs!$D$10="Yes",IF('Hourly Calcs'!P4282&gt;'Hourly Calcs'!K4282,'Hourly Calcs'!O4282,N4282+O4282),N4282+O4282)</f>
        <v>0</v>
      </c>
      <c r="R4282" s="12">
        <f t="shared" si="600"/>
        <v>0</v>
      </c>
      <c r="S4282" s="1">
        <f>IF(AND(A4282&gt;=5,A4282&lt;=9),INDEX(Demand!$C$3:$C$26,C4282),INDEX(Demand!$B$3:$B$26,C4282))</f>
        <v>350</v>
      </c>
      <c r="T4282" s="7">
        <f t="shared" si="601"/>
        <v>0</v>
      </c>
      <c r="U4282" s="7">
        <f t="shared" si="602"/>
        <v>0</v>
      </c>
    </row>
    <row r="4283" spans="1:21" x14ac:dyDescent="0.2">
      <c r="A4283" s="1">
        <v>6</v>
      </c>
      <c r="B4283" s="1">
        <v>28</v>
      </c>
      <c r="C4283" s="1">
        <v>3</v>
      </c>
      <c r="D4283">
        <v>12.3</v>
      </c>
      <c r="E4283">
        <v>10.4</v>
      </c>
      <c r="F4283">
        <v>88</v>
      </c>
      <c r="G4283">
        <v>0</v>
      </c>
      <c r="H4283">
        <v>0</v>
      </c>
      <c r="I4283">
        <v>0</v>
      </c>
      <c r="J4283" s="4">
        <f t="shared" si="597"/>
        <v>37.16841926431016</v>
      </c>
      <c r="K4283" s="4">
        <f t="shared" si="598"/>
        <v>-7.733129113370353</v>
      </c>
      <c r="L4283" s="5">
        <f t="shared" si="603"/>
        <v>0</v>
      </c>
      <c r="M4283" s="5">
        <f t="shared" si="604"/>
        <v>0</v>
      </c>
      <c r="N4283" s="6">
        <f t="shared" si="596"/>
        <v>0</v>
      </c>
      <c r="O4283" s="6">
        <f t="shared" si="599"/>
        <v>0</v>
      </c>
      <c r="P4283" s="6">
        <f>FORECAST(J4283,Inputs!$B$10:$B$18,Inputs!$A$10:$A$18)</f>
        <v>30.899707585780646</v>
      </c>
      <c r="Q4283" s="6">
        <f>IF(Inputs!$D$10="Yes",IF('Hourly Calcs'!P4283&gt;'Hourly Calcs'!K4283,'Hourly Calcs'!O4283,N4283+O4283),N4283+O4283)</f>
        <v>0</v>
      </c>
      <c r="R4283" s="12">
        <f t="shared" si="600"/>
        <v>0</v>
      </c>
      <c r="S4283" s="1">
        <f>IF(AND(A4283&gt;=5,A4283&lt;=9),INDEX(Demand!$C$3:$C$26,C4283),INDEX(Demand!$B$3:$B$26,C4283))</f>
        <v>350</v>
      </c>
      <c r="T4283" s="7">
        <f t="shared" si="601"/>
        <v>0</v>
      </c>
      <c r="U4283" s="7">
        <f t="shared" si="602"/>
        <v>0</v>
      </c>
    </row>
    <row r="4284" spans="1:21" x14ac:dyDescent="0.2">
      <c r="A4284" s="1">
        <v>6</v>
      </c>
      <c r="B4284" s="1">
        <v>28</v>
      </c>
      <c r="C4284" s="1">
        <v>4</v>
      </c>
      <c r="D4284">
        <v>12.3</v>
      </c>
      <c r="E4284">
        <v>10.4</v>
      </c>
      <c r="F4284">
        <v>88</v>
      </c>
      <c r="G4284">
        <v>0</v>
      </c>
      <c r="H4284">
        <v>0</v>
      </c>
      <c r="I4284">
        <v>0</v>
      </c>
      <c r="J4284" s="4">
        <f t="shared" si="597"/>
        <v>49.354316342930019</v>
      </c>
      <c r="K4284" s="4">
        <f t="shared" si="598"/>
        <v>-1.0149897190275823</v>
      </c>
      <c r="L4284" s="5">
        <f t="shared" si="603"/>
        <v>0</v>
      </c>
      <c r="M4284" s="5">
        <f t="shared" si="604"/>
        <v>0</v>
      </c>
      <c r="N4284" s="6">
        <f t="shared" si="596"/>
        <v>0</v>
      </c>
      <c r="O4284" s="6">
        <f t="shared" si="599"/>
        <v>0</v>
      </c>
      <c r="P4284" s="6">
        <f>FORECAST(J4284,Inputs!$B$10:$B$18,Inputs!$A$10:$A$18)</f>
        <v>31.012539966138238</v>
      </c>
      <c r="Q4284" s="6">
        <f>IF(Inputs!$D$10="Yes",IF('Hourly Calcs'!P4284&gt;'Hourly Calcs'!K4284,'Hourly Calcs'!O4284,N4284+O4284),N4284+O4284)</f>
        <v>0</v>
      </c>
      <c r="R4284" s="12">
        <f t="shared" si="600"/>
        <v>0</v>
      </c>
      <c r="S4284" s="1">
        <f>IF(AND(A4284&gt;=5,A4284&lt;=9),INDEX(Demand!$C$3:$C$26,C4284),INDEX(Demand!$B$3:$B$26,C4284))</f>
        <v>350</v>
      </c>
      <c r="T4284" s="7">
        <f t="shared" si="601"/>
        <v>0</v>
      </c>
      <c r="U4284" s="7">
        <f t="shared" si="602"/>
        <v>0</v>
      </c>
    </row>
    <row r="4285" spans="1:21" x14ac:dyDescent="0.2">
      <c r="A4285" s="1">
        <v>6</v>
      </c>
      <c r="B4285" s="1">
        <v>28</v>
      </c>
      <c r="C4285" s="1">
        <v>5</v>
      </c>
      <c r="D4285">
        <v>12.2</v>
      </c>
      <c r="E4285">
        <v>10.3</v>
      </c>
      <c r="F4285">
        <v>88</v>
      </c>
      <c r="G4285">
        <v>6</v>
      </c>
      <c r="H4285">
        <v>0</v>
      </c>
      <c r="I4285">
        <v>6</v>
      </c>
      <c r="J4285" s="4">
        <f t="shared" si="597"/>
        <v>60.744780143184769</v>
      </c>
      <c r="K4285" s="4">
        <f t="shared" si="598"/>
        <v>6.6273577220025572</v>
      </c>
      <c r="L4285" s="5">
        <f t="shared" si="603"/>
        <v>0</v>
      </c>
      <c r="M4285" s="5">
        <f t="shared" si="604"/>
        <v>27.372642277997443</v>
      </c>
      <c r="N4285" s="6">
        <f t="shared" si="596"/>
        <v>0</v>
      </c>
      <c r="O4285" s="6">
        <f t="shared" si="599"/>
        <v>5.4871127176651253</v>
      </c>
      <c r="P4285" s="6">
        <f>FORECAST(J4285,Inputs!$B$10:$B$18,Inputs!$A$10:$A$18)</f>
        <v>31.118007223548005</v>
      </c>
      <c r="Q4285" s="6">
        <f>IF(Inputs!$D$10="Yes",IF('Hourly Calcs'!P4285&gt;'Hourly Calcs'!K4285,'Hourly Calcs'!O4285,N4285+O4285),N4285+O4285)</f>
        <v>5.4871127176651253</v>
      </c>
      <c r="R4285" s="12">
        <f t="shared" si="600"/>
        <v>26.074759634344673</v>
      </c>
      <c r="S4285" s="1">
        <f>IF(AND(A4285&gt;=5,A4285&lt;=9),INDEX(Demand!$C$3:$C$26,C4285),INDEX(Demand!$B$3:$B$26,C4285))</f>
        <v>350</v>
      </c>
      <c r="T4285" s="7">
        <f t="shared" si="601"/>
        <v>26.074759634344673</v>
      </c>
      <c r="U4285" s="7">
        <f t="shared" si="602"/>
        <v>0</v>
      </c>
    </row>
    <row r="4286" spans="1:21" x14ac:dyDescent="0.2">
      <c r="A4286" s="1">
        <v>6</v>
      </c>
      <c r="B4286" s="1">
        <v>28</v>
      </c>
      <c r="C4286" s="1">
        <v>6</v>
      </c>
      <c r="D4286">
        <v>12.4</v>
      </c>
      <c r="E4286">
        <v>10.5</v>
      </c>
      <c r="F4286">
        <v>88</v>
      </c>
      <c r="G4286">
        <v>49</v>
      </c>
      <c r="H4286">
        <v>0</v>
      </c>
      <c r="I4286">
        <v>49</v>
      </c>
      <c r="J4286" s="4">
        <f t="shared" si="597"/>
        <v>71.649962030566016</v>
      </c>
      <c r="K4286" s="4">
        <f t="shared" si="598"/>
        <v>15.228843913029024</v>
      </c>
      <c r="L4286" s="5">
        <f t="shared" si="603"/>
        <v>0</v>
      </c>
      <c r="M4286" s="5">
        <f t="shared" si="604"/>
        <v>18.771156086970976</v>
      </c>
      <c r="N4286" s="6">
        <f t="shared" si="596"/>
        <v>0</v>
      </c>
      <c r="O4286" s="6">
        <f t="shared" si="599"/>
        <v>44.811420527598521</v>
      </c>
      <c r="P4286" s="6">
        <f>FORECAST(J4286,Inputs!$B$10:$B$18,Inputs!$A$10:$A$18)</f>
        <v>31.218981129912645</v>
      </c>
      <c r="Q4286" s="6">
        <f>IF(Inputs!$D$10="Yes",IF('Hourly Calcs'!P4286&gt;'Hourly Calcs'!K4286,'Hourly Calcs'!O4286,N4286+O4286),N4286+O4286)</f>
        <v>44.811420527598521</v>
      </c>
      <c r="R4286" s="12">
        <f t="shared" si="600"/>
        <v>212.94387034714816</v>
      </c>
      <c r="S4286" s="1">
        <f>IF(AND(A4286&gt;=5,A4286&lt;=9),INDEX(Demand!$C$3:$C$26,C4286),INDEX(Demand!$B$3:$B$26,C4286))</f>
        <v>350</v>
      </c>
      <c r="T4286" s="7">
        <f t="shared" si="601"/>
        <v>212.94387034714816</v>
      </c>
      <c r="U4286" s="7">
        <f t="shared" si="602"/>
        <v>0</v>
      </c>
    </row>
    <row r="4287" spans="1:21" x14ac:dyDescent="0.2">
      <c r="A4287" s="1">
        <v>6</v>
      </c>
      <c r="B4287" s="1">
        <v>28</v>
      </c>
      <c r="C4287" s="1">
        <v>7</v>
      </c>
      <c r="D4287">
        <v>13</v>
      </c>
      <c r="E4287">
        <v>10.7</v>
      </c>
      <c r="F4287">
        <v>86</v>
      </c>
      <c r="G4287">
        <v>135</v>
      </c>
      <c r="H4287">
        <v>18</v>
      </c>
      <c r="I4287">
        <v>128</v>
      </c>
      <c r="J4287" s="4">
        <f t="shared" si="597"/>
        <v>82.52522959494577</v>
      </c>
      <c r="K4287" s="4">
        <f t="shared" si="598"/>
        <v>24.442729559955779</v>
      </c>
      <c r="L4287" s="5">
        <f t="shared" si="603"/>
        <v>82.47477040505423</v>
      </c>
      <c r="M4287" s="5">
        <f t="shared" si="604"/>
        <v>9.5572704400442205</v>
      </c>
      <c r="N4287" s="6">
        <f t="shared" si="596"/>
        <v>7.37481541211279</v>
      </c>
      <c r="O4287" s="6">
        <f t="shared" si="599"/>
        <v>117.05840464352266</v>
      </c>
      <c r="P4287" s="6">
        <f>FORECAST(J4287,Inputs!$B$10:$B$18,Inputs!$A$10:$A$18)</f>
        <v>31.319678051805052</v>
      </c>
      <c r="Q4287" s="6">
        <f>IF(Inputs!$D$10="Yes",IF('Hourly Calcs'!P4287&gt;'Hourly Calcs'!K4287,'Hourly Calcs'!O4287,N4287+O4287),N4287+O4287)</f>
        <v>117.05840464352266</v>
      </c>
      <c r="R4287" s="12">
        <f t="shared" si="600"/>
        <v>556.26153886601969</v>
      </c>
      <c r="S4287" s="1">
        <f>IF(AND(A4287&gt;=5,A4287&lt;=9),INDEX(Demand!$C$3:$C$26,C4287),INDEX(Demand!$B$3:$B$26,C4287))</f>
        <v>350</v>
      </c>
      <c r="T4287" s="7">
        <f t="shared" si="601"/>
        <v>350</v>
      </c>
      <c r="U4287" s="7">
        <f t="shared" si="602"/>
        <v>206.26153886601969</v>
      </c>
    </row>
    <row r="4288" spans="1:21" x14ac:dyDescent="0.2">
      <c r="A4288" s="1">
        <v>6</v>
      </c>
      <c r="B4288" s="1">
        <v>28</v>
      </c>
      <c r="C4288" s="1">
        <v>8</v>
      </c>
      <c r="D4288">
        <v>13.6</v>
      </c>
      <c r="E4288">
        <v>10.9</v>
      </c>
      <c r="F4288">
        <v>84</v>
      </c>
      <c r="G4288">
        <v>240</v>
      </c>
      <c r="H4288">
        <v>57</v>
      </c>
      <c r="I4288">
        <v>211</v>
      </c>
      <c r="J4288" s="4">
        <f t="shared" si="597"/>
        <v>94.003986524949369</v>
      </c>
      <c r="K4288" s="4">
        <f t="shared" si="598"/>
        <v>33.902532473228504</v>
      </c>
      <c r="L4288" s="5">
        <f t="shared" si="603"/>
        <v>70.996013475050631</v>
      </c>
      <c r="M4288" s="5">
        <f t="shared" si="604"/>
        <v>9.7467526771495727E-2</v>
      </c>
      <c r="N4288" s="6">
        <f t="shared" si="596"/>
        <v>34.972710809381866</v>
      </c>
      <c r="O4288" s="6">
        <f t="shared" si="599"/>
        <v>192.9634639045569</v>
      </c>
      <c r="P4288" s="6">
        <f>FORECAST(J4288,Inputs!$B$10:$B$18,Inputs!$A$10:$A$18)</f>
        <v>31.425962838193975</v>
      </c>
      <c r="Q4288" s="6">
        <f>IF(Inputs!$D$10="Yes",IF('Hourly Calcs'!P4288&gt;'Hourly Calcs'!K4288,'Hourly Calcs'!O4288,N4288+O4288),N4288+O4288)</f>
        <v>227.93617471393878</v>
      </c>
      <c r="R4288" s="12">
        <f t="shared" si="600"/>
        <v>1083.1527022406372</v>
      </c>
      <c r="S4288" s="1">
        <f>IF(AND(A4288&gt;=5,A4288&lt;=9),INDEX(Demand!$C$3:$C$26,C4288),INDEX(Demand!$B$3:$B$26,C4288))</f>
        <v>350</v>
      </c>
      <c r="T4288" s="7">
        <f t="shared" si="601"/>
        <v>350</v>
      </c>
      <c r="U4288" s="7">
        <f t="shared" si="602"/>
        <v>733.15270224063715</v>
      </c>
    </row>
    <row r="4289" spans="1:21" x14ac:dyDescent="0.2">
      <c r="A4289" s="1">
        <v>6</v>
      </c>
      <c r="B4289" s="1">
        <v>28</v>
      </c>
      <c r="C4289" s="1">
        <v>9</v>
      </c>
      <c r="D4289">
        <v>14.6</v>
      </c>
      <c r="E4289">
        <v>11.3</v>
      </c>
      <c r="F4289">
        <v>81</v>
      </c>
      <c r="G4289">
        <v>452</v>
      </c>
      <c r="H4289">
        <v>244</v>
      </c>
      <c r="I4289">
        <v>296</v>
      </c>
      <c r="J4289" s="4">
        <f t="shared" si="597"/>
        <v>107.02388972674689</v>
      </c>
      <c r="K4289" s="4">
        <f t="shared" si="598"/>
        <v>43.213468562070389</v>
      </c>
      <c r="L4289" s="5">
        <f t="shared" si="603"/>
        <v>57.976110273253113</v>
      </c>
      <c r="M4289" s="5">
        <f t="shared" si="604"/>
        <v>9.2134685620703891</v>
      </c>
      <c r="N4289" s="6">
        <f t="shared" si="596"/>
        <v>191.23911621809211</v>
      </c>
      <c r="O4289" s="6">
        <f t="shared" si="599"/>
        <v>270.69756073814614</v>
      </c>
      <c r="P4289" s="6">
        <f>FORECAST(J4289,Inputs!$B$10:$B$18,Inputs!$A$10:$A$18)</f>
        <v>31.546517497469878</v>
      </c>
      <c r="Q4289" s="6">
        <f>IF(Inputs!$D$10="Yes",IF('Hourly Calcs'!P4289&gt;'Hourly Calcs'!K4289,'Hourly Calcs'!O4289,N4289+O4289),N4289+O4289)</f>
        <v>461.93667695623822</v>
      </c>
      <c r="R4289" s="12">
        <f t="shared" si="600"/>
        <v>2195.123088896044</v>
      </c>
      <c r="S4289" s="1">
        <f>IF(AND(A4289&gt;=5,A4289&lt;=9),INDEX(Demand!$C$3:$C$26,C4289),INDEX(Demand!$B$3:$B$26,C4289))</f>
        <v>350</v>
      </c>
      <c r="T4289" s="7">
        <f t="shared" si="601"/>
        <v>350</v>
      </c>
      <c r="U4289" s="7">
        <f t="shared" si="602"/>
        <v>1845.123088896044</v>
      </c>
    </row>
    <row r="4290" spans="1:21" x14ac:dyDescent="0.2">
      <c r="A4290" s="1">
        <v>6</v>
      </c>
      <c r="B4290" s="1">
        <v>28</v>
      </c>
      <c r="C4290" s="1">
        <v>10</v>
      </c>
      <c r="D4290">
        <v>15.3</v>
      </c>
      <c r="E4290">
        <v>11.2</v>
      </c>
      <c r="F4290">
        <v>77</v>
      </c>
      <c r="G4290">
        <v>713</v>
      </c>
      <c r="H4290">
        <v>569</v>
      </c>
      <c r="I4290">
        <v>282</v>
      </c>
      <c r="J4290" s="4">
        <f t="shared" si="597"/>
        <v>123.05037021520762</v>
      </c>
      <c r="K4290" s="4">
        <f t="shared" si="598"/>
        <v>51.803633454703473</v>
      </c>
      <c r="L4290" s="5">
        <f t="shared" si="603"/>
        <v>41.949629784792378</v>
      </c>
      <c r="M4290" s="5">
        <f t="shared" si="604"/>
        <v>17.803633454703473</v>
      </c>
      <c r="N4290" s="6">
        <f t="shared" si="596"/>
        <v>517.05405714611572</v>
      </c>
      <c r="O4290" s="6">
        <f t="shared" si="599"/>
        <v>257.89429773026086</v>
      </c>
      <c r="P4290" s="6">
        <f>FORECAST(J4290,Inputs!$B$10:$B$18,Inputs!$A$10:$A$18)</f>
        <v>31.694910835325995</v>
      </c>
      <c r="Q4290" s="6">
        <f>IF(Inputs!$D$10="Yes",IF('Hourly Calcs'!P4290&gt;'Hourly Calcs'!K4290,'Hourly Calcs'!O4290,N4290+O4290),N4290+O4290)</f>
        <v>774.94835487637658</v>
      </c>
      <c r="R4290" s="12">
        <f t="shared" si="600"/>
        <v>3682.5545823725415</v>
      </c>
      <c r="S4290" s="1">
        <f>IF(AND(A4290&gt;=5,A4290&lt;=9),INDEX(Demand!$C$3:$C$26,C4290),INDEX(Demand!$B$3:$B$26,C4290))</f>
        <v>600</v>
      </c>
      <c r="T4290" s="7">
        <f t="shared" si="601"/>
        <v>600</v>
      </c>
      <c r="U4290" s="7">
        <f t="shared" si="602"/>
        <v>3082.5545823725415</v>
      </c>
    </row>
    <row r="4291" spans="1:21" x14ac:dyDescent="0.2">
      <c r="A4291" s="1">
        <v>6</v>
      </c>
      <c r="B4291" s="1">
        <v>28</v>
      </c>
      <c r="C4291" s="1">
        <v>11</v>
      </c>
      <c r="D4291">
        <v>16.100000000000001</v>
      </c>
      <c r="E4291">
        <v>11.9</v>
      </c>
      <c r="F4291">
        <v>76</v>
      </c>
      <c r="G4291">
        <v>814</v>
      </c>
      <c r="H4291">
        <v>764</v>
      </c>
      <c r="I4291">
        <v>171</v>
      </c>
      <c r="J4291" s="4">
        <f t="shared" si="597"/>
        <v>144.1373571608917</v>
      </c>
      <c r="K4291" s="4">
        <f t="shared" si="598"/>
        <v>58.693418860691523</v>
      </c>
      <c r="L4291" s="5">
        <f t="shared" si="603"/>
        <v>20.862642839108304</v>
      </c>
      <c r="M4291" s="5">
        <f t="shared" si="604"/>
        <v>24.693418860691523</v>
      </c>
      <c r="N4291" s="6">
        <f t="shared" si="596"/>
        <v>748.60146123219499</v>
      </c>
      <c r="O4291" s="6">
        <f t="shared" si="599"/>
        <v>156.38271245345607</v>
      </c>
      <c r="P4291" s="6">
        <f>FORECAST(J4291,Inputs!$B$10:$B$18,Inputs!$A$10:$A$18)</f>
        <v>31.890160714452698</v>
      </c>
      <c r="Q4291" s="6">
        <f>IF(Inputs!$D$10="Yes",IF('Hourly Calcs'!P4291&gt;'Hourly Calcs'!K4291,'Hourly Calcs'!O4291,N4291+O4291),N4291+O4291)</f>
        <v>904.98417368565106</v>
      </c>
      <c r="R4291" s="12">
        <f t="shared" si="600"/>
        <v>4300.4847933542133</v>
      </c>
      <c r="S4291" s="1">
        <f>IF(AND(A4291&gt;=5,A4291&lt;=9),INDEX(Demand!$C$3:$C$26,C4291),INDEX(Demand!$B$3:$B$26,C4291))</f>
        <v>600</v>
      </c>
      <c r="T4291" s="7">
        <f t="shared" si="601"/>
        <v>600</v>
      </c>
      <c r="U4291" s="7">
        <f t="shared" si="602"/>
        <v>3700.4847933542133</v>
      </c>
    </row>
    <row r="4292" spans="1:21" x14ac:dyDescent="0.2">
      <c r="A4292" s="1">
        <v>6</v>
      </c>
      <c r="B4292" s="1">
        <v>28</v>
      </c>
      <c r="C4292" s="1">
        <v>12</v>
      </c>
      <c r="D4292">
        <v>16.2</v>
      </c>
      <c r="E4292">
        <v>10.6</v>
      </c>
      <c r="F4292">
        <v>69</v>
      </c>
      <c r="G4292">
        <v>876</v>
      </c>
      <c r="H4292">
        <v>763</v>
      </c>
      <c r="I4292">
        <v>197</v>
      </c>
      <c r="J4292" s="4">
        <f t="shared" si="597"/>
        <v>171.36085570202459</v>
      </c>
      <c r="K4292" s="4">
        <f t="shared" si="598"/>
        <v>62.319115734528367</v>
      </c>
      <c r="L4292" s="5">
        <f t="shared" si="603"/>
        <v>6.3608557020245939</v>
      </c>
      <c r="M4292" s="5">
        <f t="shared" si="604"/>
        <v>28.319115734528367</v>
      </c>
      <c r="N4292" s="6">
        <f t="shared" si="596"/>
        <v>757.14404895217535</v>
      </c>
      <c r="O4292" s="6">
        <f t="shared" si="599"/>
        <v>180.1602008966716</v>
      </c>
      <c r="P4292" s="6">
        <f>FORECAST(J4292,Inputs!$B$10:$B$18,Inputs!$A$10:$A$18)</f>
        <v>32.142230145389114</v>
      </c>
      <c r="Q4292" s="6">
        <f>IF(Inputs!$D$10="Yes",IF('Hourly Calcs'!P4292&gt;'Hourly Calcs'!K4292,'Hourly Calcs'!O4292,N4292+O4292),N4292+O4292)</f>
        <v>937.30424984884689</v>
      </c>
      <c r="R4292" s="12">
        <f t="shared" si="600"/>
        <v>4454.06979528172</v>
      </c>
      <c r="S4292" s="1">
        <f>IF(AND(A4292&gt;=5,A4292&lt;=9),INDEX(Demand!$C$3:$C$26,C4292),INDEX(Demand!$B$3:$B$26,C4292))</f>
        <v>600</v>
      </c>
      <c r="T4292" s="7">
        <f t="shared" si="601"/>
        <v>600</v>
      </c>
      <c r="U4292" s="7">
        <f t="shared" si="602"/>
        <v>3854.06979528172</v>
      </c>
    </row>
    <row r="4293" spans="1:21" x14ac:dyDescent="0.2">
      <c r="A4293" s="1">
        <v>6</v>
      </c>
      <c r="B4293" s="1">
        <v>28</v>
      </c>
      <c r="C4293" s="1">
        <v>13</v>
      </c>
      <c r="D4293">
        <v>15.9</v>
      </c>
      <c r="E4293">
        <v>9.8000000000000007</v>
      </c>
      <c r="F4293">
        <v>67</v>
      </c>
      <c r="G4293">
        <v>887</v>
      </c>
      <c r="H4293">
        <v>769</v>
      </c>
      <c r="I4293">
        <v>197</v>
      </c>
      <c r="J4293" s="4">
        <f t="shared" si="597"/>
        <v>200.68911811618349</v>
      </c>
      <c r="K4293" s="4">
        <f t="shared" si="598"/>
        <v>61.308350726150564</v>
      </c>
      <c r="L4293" s="5">
        <f t="shared" si="603"/>
        <v>35.689118116183494</v>
      </c>
      <c r="M4293" s="5">
        <f t="shared" si="604"/>
        <v>27.308350726150564</v>
      </c>
      <c r="N4293" s="6">
        <f t="shared" si="596"/>
        <v>726.92937547552788</v>
      </c>
      <c r="O4293" s="6">
        <f t="shared" si="599"/>
        <v>180.1602008966716</v>
      </c>
      <c r="P4293" s="6">
        <f>FORECAST(J4293,Inputs!$B$10:$B$18,Inputs!$A$10:$A$18)</f>
        <v>32.413788130705399</v>
      </c>
      <c r="Q4293" s="6">
        <f>IF(Inputs!$D$10="Yes",IF('Hourly Calcs'!P4293&gt;'Hourly Calcs'!K4293,'Hourly Calcs'!O4293,N4293+O4293),N4293+O4293)</f>
        <v>907.08957637219942</v>
      </c>
      <c r="R4293" s="12">
        <f t="shared" si="600"/>
        <v>4310.489666920691</v>
      </c>
      <c r="S4293" s="1">
        <f>IF(AND(A4293&gt;=5,A4293&lt;=9),INDEX(Demand!$C$3:$C$26,C4293),INDEX(Demand!$B$3:$B$26,C4293))</f>
        <v>600</v>
      </c>
      <c r="T4293" s="7">
        <f t="shared" si="601"/>
        <v>600</v>
      </c>
      <c r="U4293" s="7">
        <f t="shared" si="602"/>
        <v>3710.489666920691</v>
      </c>
    </row>
    <row r="4294" spans="1:21" x14ac:dyDescent="0.2">
      <c r="A4294" s="1">
        <v>6</v>
      </c>
      <c r="B4294" s="1">
        <v>28</v>
      </c>
      <c r="C4294" s="1">
        <v>14</v>
      </c>
      <c r="D4294">
        <v>16.2</v>
      </c>
      <c r="E4294">
        <v>10.199999999999999</v>
      </c>
      <c r="F4294">
        <v>68</v>
      </c>
      <c r="G4294">
        <v>824</v>
      </c>
      <c r="H4294">
        <v>665</v>
      </c>
      <c r="I4294">
        <v>248</v>
      </c>
      <c r="J4294" s="4">
        <f t="shared" si="597"/>
        <v>225.44207725210737</v>
      </c>
      <c r="K4294" s="4">
        <f t="shared" si="598"/>
        <v>56.095355150714461</v>
      </c>
      <c r="L4294" s="5">
        <f t="shared" si="603"/>
        <v>60.442077252107367</v>
      </c>
      <c r="M4294" s="5">
        <f t="shared" si="604"/>
        <v>22.095355150714461</v>
      </c>
      <c r="N4294" s="6">
        <f t="shared" si="596"/>
        <v>559.89498615102059</v>
      </c>
      <c r="O4294" s="6">
        <f t="shared" si="599"/>
        <v>226.80065899682515</v>
      </c>
      <c r="P4294" s="6">
        <f>FORECAST(J4294,Inputs!$B$10:$B$18,Inputs!$A$10:$A$18)</f>
        <v>32.642982196778767</v>
      </c>
      <c r="Q4294" s="6">
        <f>IF(Inputs!$D$10="Yes",IF('Hourly Calcs'!P4294&gt;'Hourly Calcs'!K4294,'Hourly Calcs'!O4294,N4294+O4294),N4294+O4294)</f>
        <v>786.69564514784577</v>
      </c>
      <c r="R4294" s="12">
        <f t="shared" si="600"/>
        <v>3738.3777057425627</v>
      </c>
      <c r="S4294" s="1">
        <f>IF(AND(A4294&gt;=5,A4294&lt;=9),INDEX(Demand!$C$3:$C$26,C4294),INDEX(Demand!$B$3:$B$26,C4294))</f>
        <v>600</v>
      </c>
      <c r="T4294" s="7">
        <f t="shared" si="601"/>
        <v>600</v>
      </c>
      <c r="U4294" s="7">
        <f t="shared" si="602"/>
        <v>3138.3777057425627</v>
      </c>
    </row>
    <row r="4295" spans="1:21" x14ac:dyDescent="0.2">
      <c r="A4295" s="1">
        <v>6</v>
      </c>
      <c r="B4295" s="1">
        <v>28</v>
      </c>
      <c r="C4295" s="1">
        <v>15</v>
      </c>
      <c r="D4295">
        <v>15.7</v>
      </c>
      <c r="E4295">
        <v>10.6</v>
      </c>
      <c r="F4295">
        <v>72</v>
      </c>
      <c r="G4295">
        <v>692</v>
      </c>
      <c r="H4295">
        <v>494</v>
      </c>
      <c r="I4295">
        <v>299</v>
      </c>
      <c r="J4295" s="4">
        <f t="shared" si="597"/>
        <v>244.14264399226067</v>
      </c>
      <c r="K4295" s="4">
        <f t="shared" si="598"/>
        <v>48.333137550352355</v>
      </c>
      <c r="L4295" s="5">
        <f t="shared" si="603"/>
        <v>79.142643992260673</v>
      </c>
      <c r="M4295" s="5">
        <f t="shared" si="604"/>
        <v>14.333137550352355</v>
      </c>
      <c r="N4295" s="6">
        <f t="shared" si="596"/>
        <v>340.53128812385756</v>
      </c>
      <c r="O4295" s="6">
        <f t="shared" si="599"/>
        <v>273.4411170969787</v>
      </c>
      <c r="P4295" s="6">
        <f>FORECAST(J4295,Inputs!$B$10:$B$18,Inputs!$A$10:$A$18)</f>
        <v>32.816135592520929</v>
      </c>
      <c r="Q4295" s="6">
        <f>IF(Inputs!$D$10="Yes",IF('Hourly Calcs'!P4295&gt;'Hourly Calcs'!K4295,'Hourly Calcs'!O4295,N4295+O4295),N4295+O4295)</f>
        <v>613.97240522083621</v>
      </c>
      <c r="R4295" s="12">
        <f t="shared" si="600"/>
        <v>2917.5968696094137</v>
      </c>
      <c r="S4295" s="1">
        <f>IF(AND(A4295&gt;=5,A4295&lt;=9),INDEX(Demand!$C$3:$C$26,C4295),INDEX(Demand!$B$3:$B$26,C4295))</f>
        <v>600</v>
      </c>
      <c r="T4295" s="7">
        <f t="shared" si="601"/>
        <v>600</v>
      </c>
      <c r="U4295" s="7">
        <f t="shared" si="602"/>
        <v>2317.5968696094137</v>
      </c>
    </row>
    <row r="4296" spans="1:21" x14ac:dyDescent="0.2">
      <c r="A4296" s="1">
        <v>6</v>
      </c>
      <c r="B4296" s="1">
        <v>28</v>
      </c>
      <c r="C4296" s="1">
        <v>16</v>
      </c>
      <c r="D4296">
        <v>15.3</v>
      </c>
      <c r="E4296">
        <v>9.1</v>
      </c>
      <c r="F4296">
        <v>66</v>
      </c>
      <c r="G4296">
        <v>608</v>
      </c>
      <c r="H4296">
        <v>579</v>
      </c>
      <c r="I4296">
        <v>209</v>
      </c>
      <c r="J4296" s="4">
        <f t="shared" si="597"/>
        <v>258.68432084073584</v>
      </c>
      <c r="K4296" s="4">
        <f t="shared" si="598"/>
        <v>39.349110185875737</v>
      </c>
      <c r="L4296" s="5">
        <f t="shared" si="603"/>
        <v>0</v>
      </c>
      <c r="M4296" s="5">
        <f t="shared" si="604"/>
        <v>5.3491101858757375</v>
      </c>
      <c r="N4296" s="6">
        <f t="shared" si="596"/>
        <v>288.26043100639276</v>
      </c>
      <c r="O4296" s="6">
        <f t="shared" si="599"/>
        <v>191.13442633200185</v>
      </c>
      <c r="P4296" s="6">
        <f>FORECAST(J4296,Inputs!$B$10:$B$18,Inputs!$A$10:$A$18)</f>
        <v>32.950780748525332</v>
      </c>
      <c r="Q4296" s="6">
        <f>IF(Inputs!$D$10="Yes",IF('Hourly Calcs'!P4296&gt;'Hourly Calcs'!K4296,'Hourly Calcs'!O4296,N4296+O4296),N4296+O4296)</f>
        <v>479.39485733839462</v>
      </c>
      <c r="R4296" s="12">
        <f t="shared" si="600"/>
        <v>2278.0843620720511</v>
      </c>
      <c r="S4296" s="1">
        <f>IF(AND(A4296&gt;=5,A4296&lt;=9),INDEX(Demand!$C$3:$C$26,C4296),INDEX(Demand!$B$3:$B$26,C4296))</f>
        <v>900</v>
      </c>
      <c r="T4296" s="7">
        <f t="shared" si="601"/>
        <v>900</v>
      </c>
      <c r="U4296" s="7">
        <f t="shared" si="602"/>
        <v>1378.0843620720511</v>
      </c>
    </row>
    <row r="4297" spans="1:21" x14ac:dyDescent="0.2">
      <c r="A4297" s="1">
        <v>6</v>
      </c>
      <c r="B4297" s="1">
        <v>28</v>
      </c>
      <c r="C4297" s="1">
        <v>17</v>
      </c>
      <c r="D4297">
        <v>14.8</v>
      </c>
      <c r="E4297">
        <v>10.8</v>
      </c>
      <c r="F4297">
        <v>77</v>
      </c>
      <c r="G4297">
        <v>422</v>
      </c>
      <c r="H4297">
        <v>356</v>
      </c>
      <c r="I4297">
        <v>223</v>
      </c>
      <c r="J4297" s="4">
        <f t="shared" si="597"/>
        <v>270.91422557857317</v>
      </c>
      <c r="K4297" s="4">
        <f t="shared" si="598"/>
        <v>29.917524896336467</v>
      </c>
      <c r="L4297" s="5">
        <f t="shared" si="603"/>
        <v>0</v>
      </c>
      <c r="M4297" s="5">
        <f t="shared" si="604"/>
        <v>4.0824751036635334</v>
      </c>
      <c r="N4297" s="6">
        <f t="shared" ref="N4297:N4360" si="605">H4297*MAX(0,COS(2*ASIN(SQRT(SIN(RADIANS($B$4))^2+COS(RADIANS($K4297))^2-2*SIN(RADIANS($B$4))*COS(RADIANS($K4297))*COS(RADIANS($J4297-$B$5))+(SIN(RADIANS($K4297))-COS(RADIANS($B$4)))^2)/2)))</f>
        <v>99.889095363687005</v>
      </c>
      <c r="O4297" s="6">
        <f t="shared" si="599"/>
        <v>203.93768933988713</v>
      </c>
      <c r="P4297" s="6">
        <f>FORECAST(J4297,Inputs!$B$10:$B$18,Inputs!$A$10:$A$18)</f>
        <v>33.064020607209009</v>
      </c>
      <c r="Q4297" s="6">
        <f>IF(Inputs!$D$10="Yes",IF('Hourly Calcs'!P4297&gt;'Hourly Calcs'!K4297,'Hourly Calcs'!O4297,N4297+O4297),N4297+O4297)</f>
        <v>203.93768933988713</v>
      </c>
      <c r="R4297" s="12">
        <f t="shared" si="600"/>
        <v>969.11189974314357</v>
      </c>
      <c r="S4297" s="1">
        <f>IF(AND(A4297&gt;=5,A4297&lt;=9),INDEX(Demand!$C$3:$C$26,C4297),INDEX(Demand!$B$3:$B$26,C4297))</f>
        <v>900</v>
      </c>
      <c r="T4297" s="7">
        <f t="shared" si="601"/>
        <v>900</v>
      </c>
      <c r="U4297" s="7">
        <f t="shared" si="602"/>
        <v>69.111899743143567</v>
      </c>
    </row>
    <row r="4298" spans="1:21" x14ac:dyDescent="0.2">
      <c r="A4298" s="1">
        <v>6</v>
      </c>
      <c r="B4298" s="1">
        <v>28</v>
      </c>
      <c r="C4298" s="1">
        <v>18</v>
      </c>
      <c r="D4298">
        <v>14.3</v>
      </c>
      <c r="E4298">
        <v>11.3</v>
      </c>
      <c r="F4298">
        <v>82</v>
      </c>
      <c r="G4298">
        <v>230</v>
      </c>
      <c r="H4298">
        <v>146</v>
      </c>
      <c r="I4298">
        <v>170</v>
      </c>
      <c r="J4298" s="4">
        <f t="shared" ref="J4298:J4361" si="606">solarazimuth($B$2,$B$3,$B$1,A4298,B4298,C4298,0,0,0,0)</f>
        <v>282.0460998041205</v>
      </c>
      <c r="K4298" s="4">
        <f t="shared" ref="K4298:K4361" si="607">solarelevation($B$2,$B$3,$B$1,A4298,B4298,C4298,0,0,0,0)</f>
        <v>20.513971079281234</v>
      </c>
      <c r="L4298" s="5">
        <f t="shared" si="603"/>
        <v>0</v>
      </c>
      <c r="M4298" s="5">
        <f t="shared" si="604"/>
        <v>13.486028920718766</v>
      </c>
      <c r="N4298" s="6">
        <f t="shared" si="605"/>
        <v>7.6473889505376107</v>
      </c>
      <c r="O4298" s="6">
        <f t="shared" ref="O4298:O4361" si="608">$I4298*(1+COS(RADIANS($B$4)))/2</f>
        <v>155.46819366717853</v>
      </c>
      <c r="P4298" s="6">
        <f>FORECAST(J4298,Inputs!$B$10:$B$18,Inputs!$A$10:$A$18)</f>
        <v>33.167093516704817</v>
      </c>
      <c r="Q4298" s="6">
        <f>IF(Inputs!$D$10="Yes",IF('Hourly Calcs'!P4298&gt;'Hourly Calcs'!K4298,'Hourly Calcs'!O4298,N4298+O4298),N4298+O4298)</f>
        <v>155.46819366717853</v>
      </c>
      <c r="R4298" s="12">
        <f t="shared" ref="R4298:R4361" si="609">$B$6*$E$1*Q4298</f>
        <v>738.78485630643229</v>
      </c>
      <c r="S4298" s="1">
        <f>IF(AND(A4298&gt;=5,A4298&lt;=9),INDEX(Demand!$C$3:$C$26,C4298),INDEX(Demand!$B$3:$B$26,C4298))</f>
        <v>900</v>
      </c>
      <c r="T4298" s="7">
        <f t="shared" ref="T4298:T4361" si="610">S4298-MAX(0,S4298-R4298)</f>
        <v>738.78485630643229</v>
      </c>
      <c r="U4298" s="7">
        <f t="shared" ref="U4298:U4361" si="611">MAX(0,R4298-S4298)</f>
        <v>0</v>
      </c>
    </row>
    <row r="4299" spans="1:21" x14ac:dyDescent="0.2">
      <c r="A4299" s="1">
        <v>6</v>
      </c>
      <c r="B4299" s="1">
        <v>28</v>
      </c>
      <c r="C4299" s="1">
        <v>19</v>
      </c>
      <c r="D4299">
        <v>13.8</v>
      </c>
      <c r="E4299">
        <v>11.8</v>
      </c>
      <c r="F4299">
        <v>88</v>
      </c>
      <c r="G4299">
        <v>103</v>
      </c>
      <c r="H4299">
        <v>19</v>
      </c>
      <c r="I4299">
        <v>98</v>
      </c>
      <c r="J4299" s="4">
        <f t="shared" si="606"/>
        <v>292.86778672200006</v>
      </c>
      <c r="K4299" s="4">
        <f t="shared" si="607"/>
        <v>11.504391508179893</v>
      </c>
      <c r="L4299" s="5">
        <f t="shared" si="603"/>
        <v>0</v>
      </c>
      <c r="M4299" s="5">
        <f t="shared" si="604"/>
        <v>22.495608491820107</v>
      </c>
      <c r="N4299" s="6">
        <f t="shared" si="605"/>
        <v>0</v>
      </c>
      <c r="O4299" s="6">
        <f t="shared" si="608"/>
        <v>89.622841055197043</v>
      </c>
      <c r="P4299" s="6">
        <f>FORECAST(J4299,Inputs!$B$10:$B$18,Inputs!$A$10:$A$18)</f>
        <v>33.267294321499996</v>
      </c>
      <c r="Q4299" s="6">
        <f>IF(Inputs!$D$10="Yes",IF('Hourly Calcs'!P4299&gt;'Hourly Calcs'!K4299,'Hourly Calcs'!O4299,N4299+O4299),N4299+O4299)</f>
        <v>89.622841055197043</v>
      </c>
      <c r="R4299" s="12">
        <f t="shared" si="609"/>
        <v>425.88774069429633</v>
      </c>
      <c r="S4299" s="1">
        <f>IF(AND(A4299&gt;=5,A4299&lt;=9),INDEX(Demand!$C$3:$C$26,C4299),INDEX(Demand!$B$3:$B$26,C4299))</f>
        <v>900</v>
      </c>
      <c r="T4299" s="7">
        <f t="shared" si="610"/>
        <v>425.88774069429633</v>
      </c>
      <c r="U4299" s="7">
        <f t="shared" si="611"/>
        <v>0</v>
      </c>
    </row>
    <row r="4300" spans="1:21" x14ac:dyDescent="0.2">
      <c r="A4300" s="1">
        <v>6</v>
      </c>
      <c r="B4300" s="1">
        <v>28</v>
      </c>
      <c r="C4300" s="1">
        <v>20</v>
      </c>
      <c r="D4300">
        <v>13.1</v>
      </c>
      <c r="E4300">
        <v>12.5</v>
      </c>
      <c r="F4300">
        <v>96</v>
      </c>
      <c r="G4300">
        <v>16</v>
      </c>
      <c r="H4300">
        <v>0</v>
      </c>
      <c r="I4300">
        <v>16</v>
      </c>
      <c r="J4300" s="4">
        <f t="shared" si="606"/>
        <v>303.9288238392387</v>
      </c>
      <c r="K4300" s="4">
        <f t="shared" si="607"/>
        <v>3.3089284620796917</v>
      </c>
      <c r="L4300" s="5">
        <f t="shared" si="603"/>
        <v>0</v>
      </c>
      <c r="M4300" s="5">
        <f t="shared" si="604"/>
        <v>30.691071537920308</v>
      </c>
      <c r="N4300" s="6">
        <f t="shared" si="605"/>
        <v>0</v>
      </c>
      <c r="O4300" s="6">
        <f t="shared" si="608"/>
        <v>14.632300580440333</v>
      </c>
      <c r="P4300" s="6">
        <f>FORECAST(J4300,Inputs!$B$10:$B$18,Inputs!$A$10:$A$18)</f>
        <v>33.369711331844798</v>
      </c>
      <c r="Q4300" s="6">
        <f>IF(Inputs!$D$10="Yes",IF('Hourly Calcs'!P4300&gt;'Hourly Calcs'!K4300,'Hourly Calcs'!O4300,N4300+O4300),N4300+O4300)</f>
        <v>14.632300580440333</v>
      </c>
      <c r="R4300" s="12">
        <f t="shared" si="609"/>
        <v>69.532692358252461</v>
      </c>
      <c r="S4300" s="1">
        <f>IF(AND(A4300&gt;=5,A4300&lt;=9),INDEX(Demand!$C$3:$C$26,C4300),INDEX(Demand!$B$3:$B$26,C4300))</f>
        <v>800</v>
      </c>
      <c r="T4300" s="7">
        <f t="shared" si="610"/>
        <v>69.532692358252461</v>
      </c>
      <c r="U4300" s="7">
        <f t="shared" si="611"/>
        <v>0</v>
      </c>
    </row>
    <row r="4301" spans="1:21" x14ac:dyDescent="0.2">
      <c r="A4301" s="1">
        <v>6</v>
      </c>
      <c r="B4301" s="1">
        <v>28</v>
      </c>
      <c r="C4301" s="1">
        <v>21</v>
      </c>
      <c r="D4301">
        <v>12.6</v>
      </c>
      <c r="E4301">
        <v>12.2</v>
      </c>
      <c r="F4301">
        <v>97</v>
      </c>
      <c r="G4301">
        <v>1</v>
      </c>
      <c r="H4301">
        <v>0</v>
      </c>
      <c r="I4301">
        <v>1</v>
      </c>
      <c r="J4301" s="4">
        <f t="shared" si="606"/>
        <v>315.62479512868356</v>
      </c>
      <c r="K4301" s="4">
        <f t="shared" si="607"/>
        <v>-4.1296821135767345</v>
      </c>
      <c r="L4301" s="5">
        <f t="shared" si="603"/>
        <v>0</v>
      </c>
      <c r="M4301" s="5">
        <f t="shared" si="604"/>
        <v>0</v>
      </c>
      <c r="N4301" s="6">
        <f t="shared" si="605"/>
        <v>0</v>
      </c>
      <c r="O4301" s="6">
        <f t="shared" si="608"/>
        <v>0.91451878627752081</v>
      </c>
      <c r="P4301" s="6">
        <f>FORECAST(J4301,Inputs!$B$10:$B$18,Inputs!$A$10:$A$18)</f>
        <v>33.47800736230262</v>
      </c>
      <c r="Q4301" s="6">
        <f>IF(Inputs!$D$10="Yes",IF('Hourly Calcs'!P4301&gt;'Hourly Calcs'!K4301,'Hourly Calcs'!O4301,N4301+O4301),N4301+O4301)</f>
        <v>0.91451878627752081</v>
      </c>
      <c r="R4301" s="12">
        <f t="shared" si="609"/>
        <v>4.3457932723907788</v>
      </c>
      <c r="S4301" s="1">
        <f>IF(AND(A4301&gt;=5,A4301&lt;=9),INDEX(Demand!$C$3:$C$26,C4301),INDEX(Demand!$B$3:$B$26,C4301))</f>
        <v>700</v>
      </c>
      <c r="T4301" s="7">
        <f t="shared" si="610"/>
        <v>4.3457932723907788</v>
      </c>
      <c r="U4301" s="7">
        <f t="shared" si="611"/>
        <v>0</v>
      </c>
    </row>
    <row r="4302" spans="1:21" x14ac:dyDescent="0.2">
      <c r="A4302" s="1">
        <v>6</v>
      </c>
      <c r="B4302" s="1">
        <v>28</v>
      </c>
      <c r="C4302" s="1">
        <v>22</v>
      </c>
      <c r="D4302">
        <v>12.4</v>
      </c>
      <c r="E4302">
        <v>12.2</v>
      </c>
      <c r="F4302">
        <v>99</v>
      </c>
      <c r="G4302">
        <v>0</v>
      </c>
      <c r="H4302">
        <v>0</v>
      </c>
      <c r="I4302">
        <v>0</v>
      </c>
      <c r="J4302" s="4">
        <f t="shared" si="606"/>
        <v>328.19739968352764</v>
      </c>
      <c r="K4302" s="4">
        <f t="shared" si="607"/>
        <v>-10.032308451477434</v>
      </c>
      <c r="L4302" s="5">
        <f t="shared" si="603"/>
        <v>0</v>
      </c>
      <c r="M4302" s="5">
        <f t="shared" si="604"/>
        <v>0</v>
      </c>
      <c r="N4302" s="6">
        <f t="shared" si="605"/>
        <v>0</v>
      </c>
      <c r="O4302" s="6">
        <f t="shared" si="608"/>
        <v>0</v>
      </c>
      <c r="P4302" s="6">
        <f>FORECAST(J4302,Inputs!$B$10:$B$18,Inputs!$A$10:$A$18)</f>
        <v>33.594420367440065</v>
      </c>
      <c r="Q4302" s="6">
        <f>IF(Inputs!$D$10="Yes",IF('Hourly Calcs'!P4302&gt;'Hourly Calcs'!K4302,'Hourly Calcs'!O4302,N4302+O4302),N4302+O4302)</f>
        <v>0</v>
      </c>
      <c r="R4302" s="12">
        <f t="shared" si="609"/>
        <v>0</v>
      </c>
      <c r="S4302" s="1">
        <f>IF(AND(A4302&gt;=5,A4302&lt;=9),INDEX(Demand!$C$3:$C$26,C4302),INDEX(Demand!$B$3:$B$26,C4302))</f>
        <v>600</v>
      </c>
      <c r="T4302" s="7">
        <f t="shared" si="610"/>
        <v>0</v>
      </c>
      <c r="U4302" s="7">
        <f t="shared" si="611"/>
        <v>0</v>
      </c>
    </row>
    <row r="4303" spans="1:21" x14ac:dyDescent="0.2">
      <c r="A4303" s="1">
        <v>6</v>
      </c>
      <c r="B4303" s="1">
        <v>28</v>
      </c>
      <c r="C4303" s="1">
        <v>23</v>
      </c>
      <c r="D4303">
        <v>12.3</v>
      </c>
      <c r="E4303">
        <v>12.1</v>
      </c>
      <c r="F4303">
        <v>99</v>
      </c>
      <c r="G4303">
        <v>0</v>
      </c>
      <c r="H4303">
        <v>0</v>
      </c>
      <c r="I4303">
        <v>0</v>
      </c>
      <c r="J4303" s="4">
        <f t="shared" si="606"/>
        <v>341.67537183602531</v>
      </c>
      <c r="K4303" s="4">
        <f t="shared" si="607"/>
        <v>-14.066726152287274</v>
      </c>
      <c r="L4303" s="5">
        <f t="shared" si="603"/>
        <v>0</v>
      </c>
      <c r="M4303" s="5">
        <f t="shared" si="604"/>
        <v>0</v>
      </c>
      <c r="N4303" s="6">
        <f t="shared" si="605"/>
        <v>0</v>
      </c>
      <c r="O4303" s="6">
        <f t="shared" si="608"/>
        <v>0</v>
      </c>
      <c r="P4303" s="6">
        <f>FORECAST(J4303,Inputs!$B$10:$B$18,Inputs!$A$10:$A$18)</f>
        <v>33.719216405889121</v>
      </c>
      <c r="Q4303" s="6">
        <f>IF(Inputs!$D$10="Yes",IF('Hourly Calcs'!P4303&gt;'Hourly Calcs'!K4303,'Hourly Calcs'!O4303,N4303+O4303),N4303+O4303)</f>
        <v>0</v>
      </c>
      <c r="R4303" s="12">
        <f t="shared" si="609"/>
        <v>0</v>
      </c>
      <c r="S4303" s="1">
        <f>IF(AND(A4303&gt;=5,A4303&lt;=9),INDEX(Demand!$C$3:$C$26,C4303),INDEX(Demand!$B$3:$B$26,C4303))</f>
        <v>500</v>
      </c>
      <c r="T4303" s="7">
        <f t="shared" si="610"/>
        <v>0</v>
      </c>
      <c r="U4303" s="7">
        <f t="shared" si="611"/>
        <v>0</v>
      </c>
    </row>
    <row r="4304" spans="1:21" x14ac:dyDescent="0.2">
      <c r="A4304" s="1">
        <v>6</v>
      </c>
      <c r="B4304" s="1">
        <v>28</v>
      </c>
      <c r="C4304" s="1">
        <v>24</v>
      </c>
      <c r="D4304">
        <v>12.3</v>
      </c>
      <c r="E4304">
        <v>12.3</v>
      </c>
      <c r="F4304">
        <v>100</v>
      </c>
      <c r="G4304">
        <v>0</v>
      </c>
      <c r="H4304">
        <v>0</v>
      </c>
      <c r="I4304">
        <v>0</v>
      </c>
      <c r="J4304" s="4">
        <f t="shared" si="606"/>
        <v>355.81214526253734</v>
      </c>
      <c r="K4304" s="4">
        <f t="shared" si="607"/>
        <v>-15.926163479607965</v>
      </c>
      <c r="L4304" s="5">
        <f t="shared" si="603"/>
        <v>0</v>
      </c>
      <c r="M4304" s="5">
        <f t="shared" si="604"/>
        <v>0</v>
      </c>
      <c r="N4304" s="6">
        <f t="shared" si="605"/>
        <v>0</v>
      </c>
      <c r="O4304" s="6">
        <f t="shared" si="608"/>
        <v>0</v>
      </c>
      <c r="P4304" s="6">
        <f>FORECAST(J4304,Inputs!$B$10:$B$18,Inputs!$A$10:$A$18)</f>
        <v>33.850112456134603</v>
      </c>
      <c r="Q4304" s="6">
        <f>IF(Inputs!$D$10="Yes",IF('Hourly Calcs'!P4304&gt;'Hourly Calcs'!K4304,'Hourly Calcs'!O4304,N4304+O4304),N4304+O4304)</f>
        <v>0</v>
      </c>
      <c r="R4304" s="12">
        <f t="shared" si="609"/>
        <v>0</v>
      </c>
      <c r="S4304" s="1">
        <f>IF(AND(A4304&gt;=5,A4304&lt;=9),INDEX(Demand!$C$3:$C$26,C4304),INDEX(Demand!$B$3:$B$26,C4304))</f>
        <v>400</v>
      </c>
      <c r="T4304" s="7">
        <f t="shared" si="610"/>
        <v>0</v>
      </c>
      <c r="U4304" s="7">
        <f t="shared" si="611"/>
        <v>0</v>
      </c>
    </row>
    <row r="4305" spans="1:21" x14ac:dyDescent="0.2">
      <c r="A4305" s="1">
        <v>6</v>
      </c>
      <c r="B4305" s="1">
        <v>29</v>
      </c>
      <c r="C4305" s="1">
        <v>1</v>
      </c>
      <c r="D4305">
        <v>12.7</v>
      </c>
      <c r="E4305">
        <v>12.7</v>
      </c>
      <c r="F4305">
        <v>100</v>
      </c>
      <c r="G4305">
        <v>0</v>
      </c>
      <c r="H4305">
        <v>0</v>
      </c>
      <c r="I4305">
        <v>0</v>
      </c>
      <c r="J4305" s="4">
        <f t="shared" si="606"/>
        <v>10.116722086772683</v>
      </c>
      <c r="K4305" s="4">
        <f t="shared" si="607"/>
        <v>-15.436401390057725</v>
      </c>
      <c r="L4305" s="5">
        <f t="shared" si="603"/>
        <v>0</v>
      </c>
      <c r="M4305" s="5">
        <f t="shared" si="604"/>
        <v>0</v>
      </c>
      <c r="N4305" s="6">
        <f t="shared" si="605"/>
        <v>0</v>
      </c>
      <c r="O4305" s="6">
        <f t="shared" si="608"/>
        <v>0</v>
      </c>
      <c r="P4305" s="6">
        <f>FORECAST(J4305,Inputs!$B$10:$B$18,Inputs!$A$10:$A$18)</f>
        <v>30.649228908210855</v>
      </c>
      <c r="Q4305" s="6">
        <f>IF(Inputs!$D$10="Yes",IF('Hourly Calcs'!P4305&gt;'Hourly Calcs'!K4305,'Hourly Calcs'!O4305,N4305+O4305),N4305+O4305)</f>
        <v>0</v>
      </c>
      <c r="R4305" s="12">
        <f t="shared" si="609"/>
        <v>0</v>
      </c>
      <c r="S4305" s="1">
        <f>IF(AND(A4305&gt;=5,A4305&lt;=9),INDEX(Demand!$C$3:$C$26,C4305),INDEX(Demand!$B$3:$B$26,C4305))</f>
        <v>350</v>
      </c>
      <c r="T4305" s="7">
        <f t="shared" si="610"/>
        <v>0</v>
      </c>
      <c r="U4305" s="7">
        <f t="shared" si="611"/>
        <v>0</v>
      </c>
    </row>
    <row r="4306" spans="1:21" x14ac:dyDescent="0.2">
      <c r="A4306" s="1">
        <v>6</v>
      </c>
      <c r="B4306" s="1">
        <v>29</v>
      </c>
      <c r="C4306" s="1">
        <v>2</v>
      </c>
      <c r="D4306">
        <v>13.1</v>
      </c>
      <c r="E4306">
        <v>13.1</v>
      </c>
      <c r="F4306">
        <v>100</v>
      </c>
      <c r="G4306">
        <v>0</v>
      </c>
      <c r="H4306">
        <v>0</v>
      </c>
      <c r="I4306">
        <v>0</v>
      </c>
      <c r="J4306" s="4">
        <f t="shared" si="606"/>
        <v>24.02958703439856</v>
      </c>
      <c r="K4306" s="4">
        <f t="shared" si="607"/>
        <v>-12.645099046243672</v>
      </c>
      <c r="L4306" s="5">
        <f t="shared" si="603"/>
        <v>0</v>
      </c>
      <c r="M4306" s="5">
        <f t="shared" si="604"/>
        <v>0</v>
      </c>
      <c r="N4306" s="6">
        <f t="shared" si="605"/>
        <v>0</v>
      </c>
      <c r="O4306" s="6">
        <f t="shared" si="608"/>
        <v>0</v>
      </c>
      <c r="P4306" s="6">
        <f>FORECAST(J4306,Inputs!$B$10:$B$18,Inputs!$A$10:$A$18)</f>
        <v>30.778051731799984</v>
      </c>
      <c r="Q4306" s="6">
        <f>IF(Inputs!$D$10="Yes",IF('Hourly Calcs'!P4306&gt;'Hourly Calcs'!K4306,'Hourly Calcs'!O4306,N4306+O4306),N4306+O4306)</f>
        <v>0</v>
      </c>
      <c r="R4306" s="12">
        <f t="shared" si="609"/>
        <v>0</v>
      </c>
      <c r="S4306" s="1">
        <f>IF(AND(A4306&gt;=5,A4306&lt;=9),INDEX(Demand!$C$3:$C$26,C4306),INDEX(Demand!$B$3:$B$26,C4306))</f>
        <v>350</v>
      </c>
      <c r="T4306" s="7">
        <f t="shared" si="610"/>
        <v>0</v>
      </c>
      <c r="U4306" s="7">
        <f t="shared" si="611"/>
        <v>0</v>
      </c>
    </row>
    <row r="4307" spans="1:21" x14ac:dyDescent="0.2">
      <c r="A4307" s="1">
        <v>6</v>
      </c>
      <c r="B4307" s="1">
        <v>29</v>
      </c>
      <c r="C4307" s="1">
        <v>3</v>
      </c>
      <c r="D4307">
        <v>13.2</v>
      </c>
      <c r="E4307">
        <v>13.2</v>
      </c>
      <c r="F4307">
        <v>100</v>
      </c>
      <c r="G4307">
        <v>0</v>
      </c>
      <c r="H4307">
        <v>0</v>
      </c>
      <c r="I4307">
        <v>0</v>
      </c>
      <c r="J4307" s="4">
        <f t="shared" si="606"/>
        <v>37.147532584550277</v>
      </c>
      <c r="K4307" s="4">
        <f t="shared" si="607"/>
        <v>-7.7998840093359973</v>
      </c>
      <c r="L4307" s="5">
        <f t="shared" si="603"/>
        <v>0</v>
      </c>
      <c r="M4307" s="5">
        <f t="shared" si="604"/>
        <v>0</v>
      </c>
      <c r="N4307" s="6">
        <f t="shared" si="605"/>
        <v>0</v>
      </c>
      <c r="O4307" s="6">
        <f t="shared" si="608"/>
        <v>0</v>
      </c>
      <c r="P4307" s="6">
        <f>FORECAST(J4307,Inputs!$B$10:$B$18,Inputs!$A$10:$A$18)</f>
        <v>30.899514190597685</v>
      </c>
      <c r="Q4307" s="6">
        <f>IF(Inputs!$D$10="Yes",IF('Hourly Calcs'!P4307&gt;'Hourly Calcs'!K4307,'Hourly Calcs'!O4307,N4307+O4307),N4307+O4307)</f>
        <v>0</v>
      </c>
      <c r="R4307" s="12">
        <f t="shared" si="609"/>
        <v>0</v>
      </c>
      <c r="S4307" s="1">
        <f>IF(AND(A4307&gt;=5,A4307&lt;=9),INDEX(Demand!$C$3:$C$26,C4307),INDEX(Demand!$B$3:$B$26,C4307))</f>
        <v>350</v>
      </c>
      <c r="T4307" s="7">
        <f t="shared" si="610"/>
        <v>0</v>
      </c>
      <c r="U4307" s="7">
        <f t="shared" si="611"/>
        <v>0</v>
      </c>
    </row>
    <row r="4308" spans="1:21" x14ac:dyDescent="0.2">
      <c r="A4308" s="1">
        <v>6</v>
      </c>
      <c r="B4308" s="1">
        <v>29</v>
      </c>
      <c r="C4308" s="1">
        <v>4</v>
      </c>
      <c r="D4308">
        <v>13.1</v>
      </c>
      <c r="E4308">
        <v>13.1</v>
      </c>
      <c r="F4308">
        <v>100</v>
      </c>
      <c r="G4308">
        <v>0</v>
      </c>
      <c r="H4308">
        <v>0</v>
      </c>
      <c r="I4308">
        <v>0</v>
      </c>
      <c r="J4308" s="4">
        <f t="shared" si="606"/>
        <v>49.341946249854686</v>
      </c>
      <c r="K4308" s="4">
        <f t="shared" si="607"/>
        <v>-1.0968760077686852</v>
      </c>
      <c r="L4308" s="5">
        <f t="shared" si="603"/>
        <v>0</v>
      </c>
      <c r="M4308" s="5">
        <f t="shared" si="604"/>
        <v>0</v>
      </c>
      <c r="N4308" s="6">
        <f t="shared" si="605"/>
        <v>0</v>
      </c>
      <c r="O4308" s="6">
        <f t="shared" si="608"/>
        <v>0</v>
      </c>
      <c r="P4308" s="6">
        <f>FORECAST(J4308,Inputs!$B$10:$B$18,Inputs!$A$10:$A$18)</f>
        <v>31.012425428239393</v>
      </c>
      <c r="Q4308" s="6">
        <f>IF(Inputs!$D$10="Yes",IF('Hourly Calcs'!P4308&gt;'Hourly Calcs'!K4308,'Hourly Calcs'!O4308,N4308+O4308),N4308+O4308)</f>
        <v>0</v>
      </c>
      <c r="R4308" s="12">
        <f t="shared" si="609"/>
        <v>0</v>
      </c>
      <c r="S4308" s="1">
        <f>IF(AND(A4308&gt;=5,A4308&lt;=9),INDEX(Demand!$C$3:$C$26,C4308),INDEX(Demand!$B$3:$B$26,C4308))</f>
        <v>350</v>
      </c>
      <c r="T4308" s="7">
        <f t="shared" si="610"/>
        <v>0</v>
      </c>
      <c r="U4308" s="7">
        <f t="shared" si="611"/>
        <v>0</v>
      </c>
    </row>
    <row r="4309" spans="1:21" x14ac:dyDescent="0.2">
      <c r="A4309" s="1">
        <v>6</v>
      </c>
      <c r="B4309" s="1">
        <v>29</v>
      </c>
      <c r="C4309" s="1">
        <v>5</v>
      </c>
      <c r="D4309">
        <v>13</v>
      </c>
      <c r="E4309">
        <v>13</v>
      </c>
      <c r="F4309">
        <v>100</v>
      </c>
      <c r="G4309">
        <v>6</v>
      </c>
      <c r="H4309">
        <v>0</v>
      </c>
      <c r="I4309">
        <v>6</v>
      </c>
      <c r="J4309" s="4">
        <f t="shared" si="606"/>
        <v>60.739123987944836</v>
      </c>
      <c r="K4309" s="4">
        <f t="shared" si="607"/>
        <v>6.5588445261536066</v>
      </c>
      <c r="L4309" s="5">
        <f t="shared" si="603"/>
        <v>0</v>
      </c>
      <c r="M4309" s="5">
        <f t="shared" si="604"/>
        <v>27.441155473846393</v>
      </c>
      <c r="N4309" s="6">
        <f t="shared" si="605"/>
        <v>0</v>
      </c>
      <c r="O4309" s="6">
        <f t="shared" si="608"/>
        <v>5.4871127176651253</v>
      </c>
      <c r="P4309" s="6">
        <f>FORECAST(J4309,Inputs!$B$10:$B$18,Inputs!$A$10:$A$18)</f>
        <v>31.11795485174023</v>
      </c>
      <c r="Q4309" s="6">
        <f>IF(Inputs!$D$10="Yes",IF('Hourly Calcs'!P4309&gt;'Hourly Calcs'!K4309,'Hourly Calcs'!O4309,N4309+O4309),N4309+O4309)</f>
        <v>5.4871127176651253</v>
      </c>
      <c r="R4309" s="12">
        <f t="shared" si="609"/>
        <v>26.074759634344673</v>
      </c>
      <c r="S4309" s="1">
        <f>IF(AND(A4309&gt;=5,A4309&lt;=9),INDEX(Demand!$C$3:$C$26,C4309),INDEX(Demand!$B$3:$B$26,C4309))</f>
        <v>350</v>
      </c>
      <c r="T4309" s="7">
        <f t="shared" si="610"/>
        <v>26.074759634344673</v>
      </c>
      <c r="U4309" s="7">
        <f t="shared" si="611"/>
        <v>0</v>
      </c>
    </row>
    <row r="4310" spans="1:21" x14ac:dyDescent="0.2">
      <c r="A4310" s="1">
        <v>6</v>
      </c>
      <c r="B4310" s="1">
        <v>29</v>
      </c>
      <c r="C4310" s="1">
        <v>6</v>
      </c>
      <c r="D4310">
        <v>12.8</v>
      </c>
      <c r="E4310">
        <v>12.8</v>
      </c>
      <c r="F4310">
        <v>100</v>
      </c>
      <c r="G4310">
        <v>48</v>
      </c>
      <c r="H4310">
        <v>0</v>
      </c>
      <c r="I4310">
        <v>48</v>
      </c>
      <c r="J4310" s="4">
        <f t="shared" si="606"/>
        <v>71.649268545829912</v>
      </c>
      <c r="K4310" s="4">
        <f t="shared" si="607"/>
        <v>15.159010148782244</v>
      </c>
      <c r="L4310" s="5">
        <f t="shared" si="603"/>
        <v>0</v>
      </c>
      <c r="M4310" s="5">
        <f t="shared" si="604"/>
        <v>18.840989851217756</v>
      </c>
      <c r="N4310" s="6">
        <f t="shared" si="605"/>
        <v>0</v>
      </c>
      <c r="O4310" s="6">
        <f t="shared" si="608"/>
        <v>43.896901741321003</v>
      </c>
      <c r="P4310" s="6">
        <f>FORECAST(J4310,Inputs!$B$10:$B$18,Inputs!$A$10:$A$18)</f>
        <v>31.218974708757681</v>
      </c>
      <c r="Q4310" s="6">
        <f>IF(Inputs!$D$10="Yes",IF('Hourly Calcs'!P4310&gt;'Hourly Calcs'!K4310,'Hourly Calcs'!O4310,N4310+O4310),N4310+O4310)</f>
        <v>43.896901741321003</v>
      </c>
      <c r="R4310" s="12">
        <f t="shared" si="609"/>
        <v>208.59807707475738</v>
      </c>
      <c r="S4310" s="1">
        <f>IF(AND(A4310&gt;=5,A4310&lt;=9),INDEX(Demand!$C$3:$C$26,C4310),INDEX(Demand!$B$3:$B$26,C4310))</f>
        <v>350</v>
      </c>
      <c r="T4310" s="7">
        <f t="shared" si="610"/>
        <v>208.59807707475738</v>
      </c>
      <c r="U4310" s="7">
        <f t="shared" si="611"/>
        <v>0</v>
      </c>
    </row>
    <row r="4311" spans="1:21" x14ac:dyDescent="0.2">
      <c r="A4311" s="1">
        <v>6</v>
      </c>
      <c r="B4311" s="1">
        <v>29</v>
      </c>
      <c r="C4311" s="1">
        <v>7</v>
      </c>
      <c r="D4311">
        <v>12.6</v>
      </c>
      <c r="E4311">
        <v>12.4</v>
      </c>
      <c r="F4311">
        <v>99</v>
      </c>
      <c r="G4311">
        <v>66</v>
      </c>
      <c r="H4311">
        <v>0</v>
      </c>
      <c r="I4311">
        <v>66</v>
      </c>
      <c r="J4311" s="4">
        <f t="shared" si="606"/>
        <v>82.527751388419773</v>
      </c>
      <c r="K4311" s="4">
        <f t="shared" si="607"/>
        <v>24.372577517005666</v>
      </c>
      <c r="L4311" s="5">
        <f t="shared" si="603"/>
        <v>82.472248611580227</v>
      </c>
      <c r="M4311" s="5">
        <f t="shared" si="604"/>
        <v>9.6274224829943336</v>
      </c>
      <c r="N4311" s="6">
        <f t="shared" si="605"/>
        <v>0</v>
      </c>
      <c r="O4311" s="6">
        <f t="shared" si="608"/>
        <v>60.358239894316377</v>
      </c>
      <c r="P4311" s="6">
        <f>FORECAST(J4311,Inputs!$B$10:$B$18,Inputs!$A$10:$A$18)</f>
        <v>31.319701401744627</v>
      </c>
      <c r="Q4311" s="6">
        <f>IF(Inputs!$D$10="Yes",IF('Hourly Calcs'!P4311&gt;'Hourly Calcs'!K4311,'Hourly Calcs'!O4311,N4311+O4311),N4311+O4311)</f>
        <v>60.358239894316377</v>
      </c>
      <c r="R4311" s="12">
        <f t="shared" si="609"/>
        <v>286.8223559777914</v>
      </c>
      <c r="S4311" s="1">
        <f>IF(AND(A4311&gt;=5,A4311&lt;=9),INDEX(Demand!$C$3:$C$26,C4311),INDEX(Demand!$B$3:$B$26,C4311))</f>
        <v>350</v>
      </c>
      <c r="T4311" s="7">
        <f t="shared" si="610"/>
        <v>286.8223559777914</v>
      </c>
      <c r="U4311" s="7">
        <f t="shared" si="611"/>
        <v>0</v>
      </c>
    </row>
    <row r="4312" spans="1:21" x14ac:dyDescent="0.2">
      <c r="A4312" s="1">
        <v>6</v>
      </c>
      <c r="B4312" s="1">
        <v>29</v>
      </c>
      <c r="C4312" s="1">
        <v>8</v>
      </c>
      <c r="D4312">
        <v>12.8</v>
      </c>
      <c r="E4312">
        <v>12.1</v>
      </c>
      <c r="F4312">
        <v>96</v>
      </c>
      <c r="G4312">
        <v>118</v>
      </c>
      <c r="H4312">
        <v>0</v>
      </c>
      <c r="I4312">
        <v>118</v>
      </c>
      <c r="J4312" s="4">
        <f t="shared" si="606"/>
        <v>94.007497568278197</v>
      </c>
      <c r="K4312" s="4">
        <f t="shared" si="607"/>
        <v>33.832160933553212</v>
      </c>
      <c r="L4312" s="5">
        <f t="shared" si="603"/>
        <v>70.992502431721803</v>
      </c>
      <c r="M4312" s="5">
        <f t="shared" si="604"/>
        <v>0.16783906644678837</v>
      </c>
      <c r="N4312" s="6">
        <f t="shared" si="605"/>
        <v>0</v>
      </c>
      <c r="O4312" s="6">
        <f t="shared" si="608"/>
        <v>107.91321678074746</v>
      </c>
      <c r="P4312" s="6">
        <f>FORECAST(J4312,Inputs!$B$10:$B$18,Inputs!$A$10:$A$18)</f>
        <v>31.425995347854425</v>
      </c>
      <c r="Q4312" s="6">
        <f>IF(Inputs!$D$10="Yes",IF('Hourly Calcs'!P4312&gt;'Hourly Calcs'!K4312,'Hourly Calcs'!O4312,N4312+O4312),N4312+O4312)</f>
        <v>107.91321678074746</v>
      </c>
      <c r="R4312" s="12">
        <f t="shared" si="609"/>
        <v>512.8036061421119</v>
      </c>
      <c r="S4312" s="1">
        <f>IF(AND(A4312&gt;=5,A4312&lt;=9),INDEX(Demand!$C$3:$C$26,C4312),INDEX(Demand!$B$3:$B$26,C4312))</f>
        <v>350</v>
      </c>
      <c r="T4312" s="7">
        <f t="shared" si="610"/>
        <v>350</v>
      </c>
      <c r="U4312" s="7">
        <f t="shared" si="611"/>
        <v>162.8036061421119</v>
      </c>
    </row>
    <row r="4313" spans="1:21" x14ac:dyDescent="0.2">
      <c r="A4313" s="1">
        <v>6</v>
      </c>
      <c r="B4313" s="1">
        <v>29</v>
      </c>
      <c r="C4313" s="1">
        <v>9</v>
      </c>
      <c r="D4313">
        <v>13.4</v>
      </c>
      <c r="E4313">
        <v>12.1</v>
      </c>
      <c r="F4313">
        <v>92</v>
      </c>
      <c r="G4313">
        <v>170</v>
      </c>
      <c r="H4313">
        <v>1</v>
      </c>
      <c r="I4313">
        <v>169</v>
      </c>
      <c r="J4313" s="4">
        <f t="shared" si="606"/>
        <v>107.02445227639943</v>
      </c>
      <c r="K4313" s="4">
        <f t="shared" si="607"/>
        <v>43.142824737934589</v>
      </c>
      <c r="L4313" s="5">
        <f t="shared" si="603"/>
        <v>57.97554772360057</v>
      </c>
      <c r="M4313" s="5">
        <f t="shared" si="604"/>
        <v>9.1428247379345891</v>
      </c>
      <c r="N4313" s="6">
        <f t="shared" si="605"/>
        <v>0.78327503739204718</v>
      </c>
      <c r="O4313" s="6">
        <f t="shared" si="608"/>
        <v>154.55367488090101</v>
      </c>
      <c r="P4313" s="6">
        <f>FORECAST(J4313,Inputs!$B$10:$B$18,Inputs!$A$10:$A$18)</f>
        <v>31.546522706262955</v>
      </c>
      <c r="Q4313" s="6">
        <f>IF(Inputs!$D$10="Yes",IF('Hourly Calcs'!P4313&gt;'Hourly Calcs'!K4313,'Hourly Calcs'!O4313,N4313+O4313),N4313+O4313)</f>
        <v>155.33694991829307</v>
      </c>
      <c r="R4313" s="12">
        <f t="shared" si="609"/>
        <v>738.16118601172866</v>
      </c>
      <c r="S4313" s="1">
        <f>IF(AND(A4313&gt;=5,A4313&lt;=9),INDEX(Demand!$C$3:$C$26,C4313),INDEX(Demand!$B$3:$B$26,C4313))</f>
        <v>350</v>
      </c>
      <c r="T4313" s="7">
        <f t="shared" si="610"/>
        <v>350</v>
      </c>
      <c r="U4313" s="7">
        <f t="shared" si="611"/>
        <v>388.16118601172866</v>
      </c>
    </row>
    <row r="4314" spans="1:21" x14ac:dyDescent="0.2">
      <c r="A4314" s="1">
        <v>6</v>
      </c>
      <c r="B4314" s="1">
        <v>29</v>
      </c>
      <c r="C4314" s="1">
        <v>10</v>
      </c>
      <c r="D4314">
        <v>13.9</v>
      </c>
      <c r="E4314">
        <v>12.2</v>
      </c>
      <c r="F4314">
        <v>89</v>
      </c>
      <c r="G4314">
        <v>214</v>
      </c>
      <c r="H4314">
        <v>3</v>
      </c>
      <c r="I4314">
        <v>211</v>
      </c>
      <c r="J4314" s="4">
        <f t="shared" si="606"/>
        <v>123.03954184861878</v>
      </c>
      <c r="K4314" s="4">
        <f t="shared" si="607"/>
        <v>51.733103310459313</v>
      </c>
      <c r="L4314" s="5">
        <f t="shared" si="603"/>
        <v>41.960458151381218</v>
      </c>
      <c r="M4314" s="5">
        <f t="shared" si="604"/>
        <v>17.733103310459313</v>
      </c>
      <c r="N4314" s="6">
        <f t="shared" si="605"/>
        <v>2.7253003356910819</v>
      </c>
      <c r="O4314" s="6">
        <f t="shared" si="608"/>
        <v>192.9634639045569</v>
      </c>
      <c r="P4314" s="6">
        <f>FORECAST(J4314,Inputs!$B$10:$B$18,Inputs!$A$10:$A$18)</f>
        <v>31.694810572672395</v>
      </c>
      <c r="Q4314" s="6">
        <f>IF(Inputs!$D$10="Yes",IF('Hourly Calcs'!P4314&gt;'Hourly Calcs'!K4314,'Hourly Calcs'!O4314,N4314+O4314),N4314+O4314)</f>
        <v>195.68876424024799</v>
      </c>
      <c r="R4314" s="12">
        <f t="shared" si="609"/>
        <v>929.91300766965844</v>
      </c>
      <c r="S4314" s="1">
        <f>IF(AND(A4314&gt;=5,A4314&lt;=9),INDEX(Demand!$C$3:$C$26,C4314),INDEX(Demand!$B$3:$B$26,C4314))</f>
        <v>600</v>
      </c>
      <c r="T4314" s="7">
        <f t="shared" si="610"/>
        <v>600</v>
      </c>
      <c r="U4314" s="7">
        <f t="shared" si="611"/>
        <v>329.91300766965844</v>
      </c>
    </row>
    <row r="4315" spans="1:21" x14ac:dyDescent="0.2">
      <c r="A4315" s="1">
        <v>6</v>
      </c>
      <c r="B4315" s="1">
        <v>29</v>
      </c>
      <c r="C4315" s="1">
        <v>11</v>
      </c>
      <c r="D4315">
        <v>14.1</v>
      </c>
      <c r="E4315">
        <v>12.4</v>
      </c>
      <c r="F4315">
        <v>89</v>
      </c>
      <c r="G4315">
        <v>246</v>
      </c>
      <c r="H4315">
        <v>4</v>
      </c>
      <c r="I4315">
        <v>243</v>
      </c>
      <c r="J4315" s="4">
        <f t="shared" si="606"/>
        <v>144.09807055810595</v>
      </c>
      <c r="K4315" s="4">
        <f t="shared" si="607"/>
        <v>58.62537463390187</v>
      </c>
      <c r="L4315" s="5">
        <f t="shared" si="603"/>
        <v>20.901929441894055</v>
      </c>
      <c r="M4315" s="5">
        <f t="shared" si="604"/>
        <v>24.62537463390187</v>
      </c>
      <c r="N4315" s="6">
        <f t="shared" si="605"/>
        <v>3.9191664161802788</v>
      </c>
      <c r="O4315" s="6">
        <f t="shared" si="608"/>
        <v>222.22806506543756</v>
      </c>
      <c r="P4315" s="6">
        <f>FORECAST(J4315,Inputs!$B$10:$B$18,Inputs!$A$10:$A$18)</f>
        <v>31.889796949612091</v>
      </c>
      <c r="Q4315" s="6">
        <f>IF(Inputs!$D$10="Yes",IF('Hourly Calcs'!P4315&gt;'Hourly Calcs'!K4315,'Hourly Calcs'!O4315,N4315+O4315),N4315+O4315)</f>
        <v>226.14723148161784</v>
      </c>
      <c r="R4315" s="12">
        <f t="shared" si="609"/>
        <v>1074.6516440006478</v>
      </c>
      <c r="S4315" s="1">
        <f>IF(AND(A4315&gt;=5,A4315&lt;=9),INDEX(Demand!$C$3:$C$26,C4315),INDEX(Demand!$B$3:$B$26,C4315))</f>
        <v>600</v>
      </c>
      <c r="T4315" s="7">
        <f t="shared" si="610"/>
        <v>600</v>
      </c>
      <c r="U4315" s="7">
        <f t="shared" si="611"/>
        <v>474.65164400064782</v>
      </c>
    </row>
    <row r="4316" spans="1:21" x14ac:dyDescent="0.2">
      <c r="A4316" s="1">
        <v>6</v>
      </c>
      <c r="B4316" s="1">
        <v>29</v>
      </c>
      <c r="C4316" s="1">
        <v>12</v>
      </c>
      <c r="D4316">
        <v>14.3</v>
      </c>
      <c r="E4316">
        <v>12.5</v>
      </c>
      <c r="F4316">
        <v>89</v>
      </c>
      <c r="G4316">
        <v>535</v>
      </c>
      <c r="H4316">
        <v>165</v>
      </c>
      <c r="I4316">
        <v>388</v>
      </c>
      <c r="J4316" s="4">
        <f t="shared" si="606"/>
        <v>171.27431936950177</v>
      </c>
      <c r="K4316" s="4">
        <f t="shared" si="607"/>
        <v>62.26032534835803</v>
      </c>
      <c r="L4316" s="5">
        <f t="shared" si="603"/>
        <v>6.2743193695017681</v>
      </c>
      <c r="M4316" s="5">
        <f t="shared" si="604"/>
        <v>28.26032534835803</v>
      </c>
      <c r="N4316" s="6">
        <f t="shared" si="605"/>
        <v>163.75881081391279</v>
      </c>
      <c r="O4316" s="6">
        <f t="shared" si="608"/>
        <v>354.83328907567807</v>
      </c>
      <c r="P4316" s="6">
        <f>FORECAST(J4316,Inputs!$B$10:$B$18,Inputs!$A$10:$A$18)</f>
        <v>32.141428883050942</v>
      </c>
      <c r="Q4316" s="6">
        <f>IF(Inputs!$D$10="Yes",IF('Hourly Calcs'!P4316&gt;'Hourly Calcs'!K4316,'Hourly Calcs'!O4316,N4316+O4316),N4316+O4316)</f>
        <v>518.59209988959083</v>
      </c>
      <c r="R4316" s="12">
        <f t="shared" si="609"/>
        <v>2464.3496586753354</v>
      </c>
      <c r="S4316" s="1">
        <f>IF(AND(A4316&gt;=5,A4316&lt;=9),INDEX(Demand!$C$3:$C$26,C4316),INDEX(Demand!$B$3:$B$26,C4316))</f>
        <v>600</v>
      </c>
      <c r="T4316" s="7">
        <f t="shared" si="610"/>
        <v>600</v>
      </c>
      <c r="U4316" s="7">
        <f t="shared" si="611"/>
        <v>1864.3496586753354</v>
      </c>
    </row>
    <row r="4317" spans="1:21" x14ac:dyDescent="0.2">
      <c r="A4317" s="1">
        <v>6</v>
      </c>
      <c r="B4317" s="1">
        <v>29</v>
      </c>
      <c r="C4317" s="1">
        <v>13</v>
      </c>
      <c r="D4317">
        <v>14.6</v>
      </c>
      <c r="E4317">
        <v>12.6</v>
      </c>
      <c r="F4317">
        <v>88</v>
      </c>
      <c r="G4317">
        <v>541</v>
      </c>
      <c r="H4317">
        <v>118</v>
      </c>
      <c r="I4317">
        <v>435</v>
      </c>
      <c r="J4317" s="4">
        <f t="shared" si="606"/>
        <v>200.56845917735606</v>
      </c>
      <c r="K4317" s="4">
        <f t="shared" si="607"/>
        <v>61.266597391958527</v>
      </c>
      <c r="L4317" s="5">
        <f t="shared" si="603"/>
        <v>35.568459177356061</v>
      </c>
      <c r="M4317" s="5">
        <f t="shared" si="604"/>
        <v>27.266597391958527</v>
      </c>
      <c r="N4317" s="6">
        <f t="shared" si="605"/>
        <v>111.58334747068572</v>
      </c>
      <c r="O4317" s="6">
        <f t="shared" si="608"/>
        <v>397.81567203072154</v>
      </c>
      <c r="P4317" s="6">
        <f>FORECAST(J4317,Inputs!$B$10:$B$18,Inputs!$A$10:$A$18)</f>
        <v>32.412670918308848</v>
      </c>
      <c r="Q4317" s="6">
        <f>IF(Inputs!$D$10="Yes",IF('Hourly Calcs'!P4317&gt;'Hourly Calcs'!K4317,'Hourly Calcs'!O4317,N4317+O4317),N4317+O4317)</f>
        <v>509.39901950140728</v>
      </c>
      <c r="R4317" s="12">
        <f t="shared" si="609"/>
        <v>2420.6641406706872</v>
      </c>
      <c r="S4317" s="1">
        <f>IF(AND(A4317&gt;=5,A4317&lt;=9),INDEX(Demand!$C$3:$C$26,C4317),INDEX(Demand!$B$3:$B$26,C4317))</f>
        <v>600</v>
      </c>
      <c r="T4317" s="7">
        <f t="shared" si="610"/>
        <v>600</v>
      </c>
      <c r="U4317" s="7">
        <f t="shared" si="611"/>
        <v>1820.6641406706872</v>
      </c>
    </row>
    <row r="4318" spans="1:21" x14ac:dyDescent="0.2">
      <c r="A4318" s="1">
        <v>6</v>
      </c>
      <c r="B4318" s="1">
        <v>29</v>
      </c>
      <c r="C4318" s="1">
        <v>14</v>
      </c>
      <c r="D4318">
        <v>14.4</v>
      </c>
      <c r="E4318">
        <v>13</v>
      </c>
      <c r="F4318">
        <v>91</v>
      </c>
      <c r="G4318">
        <v>255</v>
      </c>
      <c r="H4318">
        <v>4</v>
      </c>
      <c r="I4318">
        <v>251</v>
      </c>
      <c r="J4318" s="4">
        <f t="shared" si="606"/>
        <v>225.32192257464612</v>
      </c>
      <c r="K4318" s="4">
        <f t="shared" si="607"/>
        <v>56.070130800563987</v>
      </c>
      <c r="L4318" s="5">
        <f t="shared" si="603"/>
        <v>60.321922574646123</v>
      </c>
      <c r="M4318" s="5">
        <f t="shared" si="604"/>
        <v>22.070130800563987</v>
      </c>
      <c r="N4318" s="6">
        <f t="shared" si="605"/>
        <v>3.3696540270081483</v>
      </c>
      <c r="O4318" s="6">
        <f t="shared" si="608"/>
        <v>229.54421535565771</v>
      </c>
      <c r="P4318" s="6">
        <f>FORECAST(J4318,Inputs!$B$10:$B$18,Inputs!$A$10:$A$18)</f>
        <v>32.641869653468945</v>
      </c>
      <c r="Q4318" s="6">
        <f>IF(Inputs!$D$10="Yes",IF('Hourly Calcs'!P4318&gt;'Hourly Calcs'!K4318,'Hourly Calcs'!O4318,N4318+O4318),N4318+O4318)</f>
        <v>232.91386938266587</v>
      </c>
      <c r="R4318" s="12">
        <f t="shared" si="609"/>
        <v>1106.8067073064281</v>
      </c>
      <c r="S4318" s="1">
        <f>IF(AND(A4318&gt;=5,A4318&lt;=9),INDEX(Demand!$C$3:$C$26,C4318),INDEX(Demand!$B$3:$B$26,C4318))</f>
        <v>600</v>
      </c>
      <c r="T4318" s="7">
        <f t="shared" si="610"/>
        <v>600</v>
      </c>
      <c r="U4318" s="7">
        <f t="shared" si="611"/>
        <v>506.80670730642805</v>
      </c>
    </row>
    <row r="4319" spans="1:21" x14ac:dyDescent="0.2">
      <c r="A4319" s="1">
        <v>6</v>
      </c>
      <c r="B4319" s="1">
        <v>29</v>
      </c>
      <c r="C4319" s="1">
        <v>15</v>
      </c>
      <c r="D4319">
        <v>15.2</v>
      </c>
      <c r="E4319">
        <v>13.6</v>
      </c>
      <c r="F4319">
        <v>90</v>
      </c>
      <c r="G4319">
        <v>460</v>
      </c>
      <c r="H4319">
        <v>157</v>
      </c>
      <c r="I4319">
        <v>335</v>
      </c>
      <c r="J4319" s="4">
        <f t="shared" si="606"/>
        <v>244.03691939312108</v>
      </c>
      <c r="K4319" s="4">
        <f t="shared" si="607"/>
        <v>48.318374848153404</v>
      </c>
      <c r="L4319" s="5">
        <f t="shared" si="603"/>
        <v>79.036919393121082</v>
      </c>
      <c r="M4319" s="5">
        <f t="shared" si="604"/>
        <v>14.318374848153404</v>
      </c>
      <c r="N4319" s="6">
        <f t="shared" si="605"/>
        <v>108.31219651454077</v>
      </c>
      <c r="O4319" s="6">
        <f t="shared" si="608"/>
        <v>306.36379340296946</v>
      </c>
      <c r="P4319" s="6">
        <f>FORECAST(J4319,Inputs!$B$10:$B$18,Inputs!$A$10:$A$18)</f>
        <v>32.815156661047418</v>
      </c>
      <c r="Q4319" s="6">
        <f>IF(Inputs!$D$10="Yes",IF('Hourly Calcs'!P4319&gt;'Hourly Calcs'!K4319,'Hourly Calcs'!O4319,N4319+O4319),N4319+O4319)</f>
        <v>414.67598991751026</v>
      </c>
      <c r="R4319" s="12">
        <f t="shared" si="609"/>
        <v>1970.5403040880087</v>
      </c>
      <c r="S4319" s="1">
        <f>IF(AND(A4319&gt;=5,A4319&lt;=9),INDEX(Demand!$C$3:$C$26,C4319),INDEX(Demand!$B$3:$B$26,C4319))</f>
        <v>600</v>
      </c>
      <c r="T4319" s="7">
        <f t="shared" si="610"/>
        <v>600</v>
      </c>
      <c r="U4319" s="7">
        <f t="shared" si="611"/>
        <v>1370.5403040880087</v>
      </c>
    </row>
    <row r="4320" spans="1:21" x14ac:dyDescent="0.2">
      <c r="A4320" s="1">
        <v>6</v>
      </c>
      <c r="B4320" s="1">
        <v>29</v>
      </c>
      <c r="C4320" s="1">
        <v>16</v>
      </c>
      <c r="D4320">
        <v>14.8</v>
      </c>
      <c r="E4320">
        <v>13.4</v>
      </c>
      <c r="F4320">
        <v>91</v>
      </c>
      <c r="G4320">
        <v>379</v>
      </c>
      <c r="H4320">
        <v>86</v>
      </c>
      <c r="I4320">
        <v>320</v>
      </c>
      <c r="J4320" s="4">
        <f t="shared" si="606"/>
        <v>258.59205650456931</v>
      </c>
      <c r="K4320" s="4">
        <f t="shared" si="607"/>
        <v>39.339295000936126</v>
      </c>
      <c r="L4320" s="5">
        <f t="shared" si="603"/>
        <v>0</v>
      </c>
      <c r="M4320" s="5">
        <f t="shared" si="604"/>
        <v>5.3392950009361257</v>
      </c>
      <c r="N4320" s="6">
        <f t="shared" si="605"/>
        <v>42.865875917289067</v>
      </c>
      <c r="O4320" s="6">
        <f t="shared" si="608"/>
        <v>292.64601160880665</v>
      </c>
      <c r="P4320" s="6">
        <f>FORECAST(J4320,Inputs!$B$10:$B$18,Inputs!$A$10:$A$18)</f>
        <v>32.949926449116383</v>
      </c>
      <c r="Q4320" s="6">
        <f>IF(Inputs!$D$10="Yes",IF('Hourly Calcs'!P4320&gt;'Hourly Calcs'!K4320,'Hourly Calcs'!O4320,N4320+O4320),N4320+O4320)</f>
        <v>335.51188752609573</v>
      </c>
      <c r="R4320" s="12">
        <f t="shared" si="609"/>
        <v>1594.3524895240068</v>
      </c>
      <c r="S4320" s="1">
        <f>IF(AND(A4320&gt;=5,A4320&lt;=9),INDEX(Demand!$C$3:$C$26,C4320),INDEX(Demand!$B$3:$B$26,C4320))</f>
        <v>900</v>
      </c>
      <c r="T4320" s="7">
        <f t="shared" si="610"/>
        <v>900</v>
      </c>
      <c r="U4320" s="7">
        <f t="shared" si="611"/>
        <v>694.35248952400684</v>
      </c>
    </row>
    <row r="4321" spans="1:21" x14ac:dyDescent="0.2">
      <c r="A4321" s="1">
        <v>6</v>
      </c>
      <c r="B4321" s="1">
        <v>29</v>
      </c>
      <c r="C4321" s="1">
        <v>17</v>
      </c>
      <c r="D4321">
        <v>14</v>
      </c>
      <c r="E4321">
        <v>13.3</v>
      </c>
      <c r="F4321">
        <v>96</v>
      </c>
      <c r="G4321">
        <v>139</v>
      </c>
      <c r="H4321">
        <v>0</v>
      </c>
      <c r="I4321">
        <v>139</v>
      </c>
      <c r="J4321" s="4">
        <f t="shared" si="606"/>
        <v>270.83151673487947</v>
      </c>
      <c r="K4321" s="4">
        <f t="shared" si="607"/>
        <v>29.908794185658863</v>
      </c>
      <c r="L4321" s="5">
        <f t="shared" si="603"/>
        <v>0</v>
      </c>
      <c r="M4321" s="5">
        <f t="shared" si="604"/>
        <v>4.0912058143411372</v>
      </c>
      <c r="N4321" s="6">
        <f t="shared" si="605"/>
        <v>0</v>
      </c>
      <c r="O4321" s="6">
        <f t="shared" si="608"/>
        <v>127.11811129257539</v>
      </c>
      <c r="P4321" s="6">
        <f>FORECAST(J4321,Inputs!$B$10:$B$18,Inputs!$A$10:$A$18)</f>
        <v>33.063254784582213</v>
      </c>
      <c r="Q4321" s="6">
        <f>IF(Inputs!$D$10="Yes",IF('Hourly Calcs'!P4321&gt;'Hourly Calcs'!K4321,'Hourly Calcs'!O4321,N4321+O4321),N4321+O4321)</f>
        <v>127.11811129257539</v>
      </c>
      <c r="R4321" s="12">
        <f t="shared" si="609"/>
        <v>604.06526486231826</v>
      </c>
      <c r="S4321" s="1">
        <f>IF(AND(A4321&gt;=5,A4321&lt;=9),INDEX(Demand!$C$3:$C$26,C4321),INDEX(Demand!$B$3:$B$26,C4321))</f>
        <v>900</v>
      </c>
      <c r="T4321" s="7">
        <f t="shared" si="610"/>
        <v>604.06526486231826</v>
      </c>
      <c r="U4321" s="7">
        <f t="shared" si="611"/>
        <v>0</v>
      </c>
    </row>
    <row r="4322" spans="1:21" x14ac:dyDescent="0.2">
      <c r="A4322" s="1">
        <v>6</v>
      </c>
      <c r="B4322" s="1">
        <v>29</v>
      </c>
      <c r="C4322" s="1">
        <v>18</v>
      </c>
      <c r="D4322">
        <v>13.9</v>
      </c>
      <c r="E4322">
        <v>13.5</v>
      </c>
      <c r="F4322">
        <v>97</v>
      </c>
      <c r="G4322">
        <v>86</v>
      </c>
      <c r="H4322">
        <v>0</v>
      </c>
      <c r="I4322">
        <v>86</v>
      </c>
      <c r="J4322" s="4">
        <f t="shared" si="606"/>
        <v>281.96958893215719</v>
      </c>
      <c r="K4322" s="4">
        <f t="shared" si="607"/>
        <v>20.503554788885225</v>
      </c>
      <c r="L4322" s="5">
        <f t="shared" si="603"/>
        <v>0</v>
      </c>
      <c r="M4322" s="5">
        <f t="shared" si="604"/>
        <v>13.496445211114775</v>
      </c>
      <c r="N4322" s="6">
        <f t="shared" si="605"/>
        <v>0</v>
      </c>
      <c r="O4322" s="6">
        <f t="shared" si="608"/>
        <v>78.648615619866789</v>
      </c>
      <c r="P4322" s="6">
        <f>FORECAST(J4322,Inputs!$B$10:$B$18,Inputs!$A$10:$A$18)</f>
        <v>33.166385082705155</v>
      </c>
      <c r="Q4322" s="6">
        <f>IF(Inputs!$D$10="Yes",IF('Hourly Calcs'!P4322&gt;'Hourly Calcs'!K4322,'Hourly Calcs'!O4322,N4322+O4322),N4322+O4322)</f>
        <v>78.648615619866789</v>
      </c>
      <c r="R4322" s="12">
        <f t="shared" si="609"/>
        <v>373.73822142560698</v>
      </c>
      <c r="S4322" s="1">
        <f>IF(AND(A4322&gt;=5,A4322&lt;=9),INDEX(Demand!$C$3:$C$26,C4322),INDEX(Demand!$B$3:$B$26,C4322))</f>
        <v>900</v>
      </c>
      <c r="T4322" s="7">
        <f t="shared" si="610"/>
        <v>373.73822142560698</v>
      </c>
      <c r="U4322" s="7">
        <f t="shared" si="611"/>
        <v>0</v>
      </c>
    </row>
    <row r="4323" spans="1:21" x14ac:dyDescent="0.2">
      <c r="A4323" s="1">
        <v>6</v>
      </c>
      <c r="B4323" s="1">
        <v>29</v>
      </c>
      <c r="C4323" s="1">
        <v>19</v>
      </c>
      <c r="D4323">
        <v>13.6</v>
      </c>
      <c r="E4323">
        <v>13.4</v>
      </c>
      <c r="F4323">
        <v>99</v>
      </c>
      <c r="G4323">
        <v>39</v>
      </c>
      <c r="H4323">
        <v>0</v>
      </c>
      <c r="I4323">
        <v>39</v>
      </c>
      <c r="J4323" s="4">
        <f t="shared" si="606"/>
        <v>292.79514619099501</v>
      </c>
      <c r="K4323" s="4">
        <f t="shared" si="607"/>
        <v>11.490133496100754</v>
      </c>
      <c r="L4323" s="5">
        <f t="shared" ref="L4323:L4386" si="612">IF(ABS($B$5-J4323)&gt;90,0,ABS($B$5-J4323))</f>
        <v>0</v>
      </c>
      <c r="M4323" s="5">
        <f t="shared" ref="M4323:M4386" si="613">IF(K4323&gt;0,ABS($B$4-K4323),0)</f>
        <v>22.509866503899246</v>
      </c>
      <c r="N4323" s="6">
        <f t="shared" si="605"/>
        <v>0</v>
      </c>
      <c r="O4323" s="6">
        <f t="shared" si="608"/>
        <v>35.666232664823312</v>
      </c>
      <c r="P4323" s="6">
        <f>FORECAST(J4323,Inputs!$B$10:$B$18,Inputs!$A$10:$A$18)</f>
        <v>33.266621723990696</v>
      </c>
      <c r="Q4323" s="6">
        <f>IF(Inputs!$D$10="Yes",IF('Hourly Calcs'!P4323&gt;'Hourly Calcs'!K4323,'Hourly Calcs'!O4323,N4323+O4323),N4323+O4323)</f>
        <v>35.666232664823312</v>
      </c>
      <c r="R4323" s="12">
        <f t="shared" si="609"/>
        <v>169.48593762324037</v>
      </c>
      <c r="S4323" s="1">
        <f>IF(AND(A4323&gt;=5,A4323&lt;=9),INDEX(Demand!$C$3:$C$26,C4323),INDEX(Demand!$B$3:$B$26,C4323))</f>
        <v>900</v>
      </c>
      <c r="T4323" s="7">
        <f t="shared" si="610"/>
        <v>169.48593762324037</v>
      </c>
      <c r="U4323" s="7">
        <f t="shared" si="611"/>
        <v>0</v>
      </c>
    </row>
    <row r="4324" spans="1:21" x14ac:dyDescent="0.2">
      <c r="A4324" s="1">
        <v>6</v>
      </c>
      <c r="B4324" s="1">
        <v>29</v>
      </c>
      <c r="C4324" s="1">
        <v>20</v>
      </c>
      <c r="D4324">
        <v>13.5</v>
      </c>
      <c r="E4324">
        <v>13.5</v>
      </c>
      <c r="F4324">
        <v>100</v>
      </c>
      <c r="G4324">
        <v>8</v>
      </c>
      <c r="H4324">
        <v>0</v>
      </c>
      <c r="I4324">
        <v>8</v>
      </c>
      <c r="J4324" s="4">
        <f t="shared" si="606"/>
        <v>303.85874495812016</v>
      </c>
      <c r="K4324" s="4">
        <f t="shared" si="607"/>
        <v>3.2896513956213056</v>
      </c>
      <c r="L4324" s="5">
        <f t="shared" si="612"/>
        <v>0</v>
      </c>
      <c r="M4324" s="5">
        <f t="shared" si="613"/>
        <v>30.710348604378694</v>
      </c>
      <c r="N4324" s="6">
        <f t="shared" si="605"/>
        <v>0</v>
      </c>
      <c r="O4324" s="6">
        <f t="shared" si="608"/>
        <v>7.3161502902201665</v>
      </c>
      <c r="P4324" s="6">
        <f>FORECAST(J4324,Inputs!$B$10:$B$18,Inputs!$A$10:$A$18)</f>
        <v>33.369062453315927</v>
      </c>
      <c r="Q4324" s="6">
        <f>IF(Inputs!$D$10="Yes",IF('Hourly Calcs'!P4324&gt;'Hourly Calcs'!K4324,'Hourly Calcs'!O4324,N4324+O4324),N4324+O4324)</f>
        <v>7.3161502902201665</v>
      </c>
      <c r="R4324" s="12">
        <f t="shared" si="609"/>
        <v>34.766346179126231</v>
      </c>
      <c r="S4324" s="1">
        <f>IF(AND(A4324&gt;=5,A4324&lt;=9),INDEX(Demand!$C$3:$C$26,C4324),INDEX(Demand!$B$3:$B$26,C4324))</f>
        <v>800</v>
      </c>
      <c r="T4324" s="7">
        <f t="shared" si="610"/>
        <v>34.766346179126231</v>
      </c>
      <c r="U4324" s="7">
        <f t="shared" si="611"/>
        <v>0</v>
      </c>
    </row>
    <row r="4325" spans="1:21" x14ac:dyDescent="0.2">
      <c r="A4325" s="1">
        <v>6</v>
      </c>
      <c r="B4325" s="1">
        <v>29</v>
      </c>
      <c r="C4325" s="1">
        <v>21</v>
      </c>
      <c r="D4325">
        <v>13.5</v>
      </c>
      <c r="E4325">
        <v>13.5</v>
      </c>
      <c r="F4325">
        <v>100</v>
      </c>
      <c r="G4325">
        <v>0</v>
      </c>
      <c r="H4325">
        <v>0</v>
      </c>
      <c r="I4325">
        <v>0</v>
      </c>
      <c r="J4325" s="4">
        <f t="shared" si="606"/>
        <v>315.55704752431109</v>
      </c>
      <c r="K4325" s="4">
        <f t="shared" si="607"/>
        <v>-4.1579185206038574</v>
      </c>
      <c r="L4325" s="5">
        <f t="shared" si="612"/>
        <v>0</v>
      </c>
      <c r="M4325" s="5">
        <f t="shared" si="613"/>
        <v>0</v>
      </c>
      <c r="N4325" s="6">
        <f t="shared" si="605"/>
        <v>0</v>
      </c>
      <c r="O4325" s="6">
        <f t="shared" si="608"/>
        <v>0</v>
      </c>
      <c r="P4325" s="6">
        <f>FORECAST(J4325,Inputs!$B$10:$B$18,Inputs!$A$10:$A$18)</f>
        <v>33.477380069669543</v>
      </c>
      <c r="Q4325" s="6">
        <f>IF(Inputs!$D$10="Yes",IF('Hourly Calcs'!P4325&gt;'Hourly Calcs'!K4325,'Hourly Calcs'!O4325,N4325+O4325),N4325+O4325)</f>
        <v>0</v>
      </c>
      <c r="R4325" s="12">
        <f t="shared" si="609"/>
        <v>0</v>
      </c>
      <c r="S4325" s="1">
        <f>IF(AND(A4325&gt;=5,A4325&lt;=9),INDEX(Demand!$C$3:$C$26,C4325),INDEX(Demand!$B$3:$B$26,C4325))</f>
        <v>700</v>
      </c>
      <c r="T4325" s="7">
        <f t="shared" si="610"/>
        <v>0</v>
      </c>
      <c r="U4325" s="7">
        <f t="shared" si="611"/>
        <v>0</v>
      </c>
    </row>
    <row r="4326" spans="1:21" x14ac:dyDescent="0.2">
      <c r="A4326" s="1">
        <v>6</v>
      </c>
      <c r="B4326" s="1">
        <v>29</v>
      </c>
      <c r="C4326" s="1">
        <v>22</v>
      </c>
      <c r="D4326">
        <v>13.4</v>
      </c>
      <c r="E4326">
        <v>13.4</v>
      </c>
      <c r="F4326">
        <v>100</v>
      </c>
      <c r="G4326">
        <v>0</v>
      </c>
      <c r="H4326">
        <v>0</v>
      </c>
      <c r="I4326">
        <v>0</v>
      </c>
      <c r="J4326" s="4">
        <f t="shared" si="606"/>
        <v>328.13297387155274</v>
      </c>
      <c r="K4326" s="4">
        <f t="shared" si="607"/>
        <v>-10.06901910051468</v>
      </c>
      <c r="L4326" s="5">
        <f t="shared" si="612"/>
        <v>0</v>
      </c>
      <c r="M4326" s="5">
        <f t="shared" si="613"/>
        <v>0</v>
      </c>
      <c r="N4326" s="6">
        <f t="shared" si="605"/>
        <v>0</v>
      </c>
      <c r="O4326" s="6">
        <f t="shared" si="608"/>
        <v>0</v>
      </c>
      <c r="P4326" s="6">
        <f>FORECAST(J4326,Inputs!$B$10:$B$18,Inputs!$A$10:$A$18)</f>
        <v>33.593823832144004</v>
      </c>
      <c r="Q4326" s="6">
        <f>IF(Inputs!$D$10="Yes",IF('Hourly Calcs'!P4326&gt;'Hourly Calcs'!K4326,'Hourly Calcs'!O4326,N4326+O4326),N4326+O4326)</f>
        <v>0</v>
      </c>
      <c r="R4326" s="12">
        <f t="shared" si="609"/>
        <v>0</v>
      </c>
      <c r="S4326" s="1">
        <f>IF(AND(A4326&gt;=5,A4326&lt;=9),INDEX(Demand!$C$3:$C$26,C4326),INDEX(Demand!$B$3:$B$26,C4326))</f>
        <v>600</v>
      </c>
      <c r="T4326" s="7">
        <f t="shared" si="610"/>
        <v>0</v>
      </c>
      <c r="U4326" s="7">
        <f t="shared" si="611"/>
        <v>0</v>
      </c>
    </row>
    <row r="4327" spans="1:21" x14ac:dyDescent="0.2">
      <c r="A4327" s="1">
        <v>6</v>
      </c>
      <c r="B4327" s="1">
        <v>29</v>
      </c>
      <c r="C4327" s="1">
        <v>23</v>
      </c>
      <c r="D4327">
        <v>13.4</v>
      </c>
      <c r="E4327">
        <v>13.4</v>
      </c>
      <c r="F4327">
        <v>100</v>
      </c>
      <c r="G4327">
        <v>0</v>
      </c>
      <c r="H4327">
        <v>0</v>
      </c>
      <c r="I4327">
        <v>0</v>
      </c>
      <c r="J4327" s="4">
        <f t="shared" si="606"/>
        <v>341.61646107330643</v>
      </c>
      <c r="K4327" s="4">
        <f t="shared" si="607"/>
        <v>-14.112926987444453</v>
      </c>
      <c r="L4327" s="5">
        <f t="shared" si="612"/>
        <v>0</v>
      </c>
      <c r="M4327" s="5">
        <f t="shared" si="613"/>
        <v>0</v>
      </c>
      <c r="N4327" s="6">
        <f t="shared" si="605"/>
        <v>0</v>
      </c>
      <c r="O4327" s="6">
        <f t="shared" si="608"/>
        <v>0</v>
      </c>
      <c r="P4327" s="6">
        <f>FORECAST(J4327,Inputs!$B$10:$B$18,Inputs!$A$10:$A$18)</f>
        <v>33.718670935863948</v>
      </c>
      <c r="Q4327" s="6">
        <f>IF(Inputs!$D$10="Yes",IF('Hourly Calcs'!P4327&gt;'Hourly Calcs'!K4327,'Hourly Calcs'!O4327,N4327+O4327),N4327+O4327)</f>
        <v>0</v>
      </c>
      <c r="R4327" s="12">
        <f t="shared" si="609"/>
        <v>0</v>
      </c>
      <c r="S4327" s="1">
        <f>IF(AND(A4327&gt;=5,A4327&lt;=9),INDEX(Demand!$C$3:$C$26,C4327),INDEX(Demand!$B$3:$B$26,C4327))</f>
        <v>500</v>
      </c>
      <c r="T4327" s="7">
        <f t="shared" si="610"/>
        <v>0</v>
      </c>
      <c r="U4327" s="7">
        <f t="shared" si="611"/>
        <v>0</v>
      </c>
    </row>
    <row r="4328" spans="1:21" x14ac:dyDescent="0.2">
      <c r="A4328" s="1">
        <v>6</v>
      </c>
      <c r="B4328" s="1">
        <v>29</v>
      </c>
      <c r="C4328" s="1">
        <v>24</v>
      </c>
      <c r="D4328">
        <v>13.3</v>
      </c>
      <c r="E4328">
        <v>13.3</v>
      </c>
      <c r="F4328">
        <v>100</v>
      </c>
      <c r="G4328">
        <v>0</v>
      </c>
      <c r="H4328">
        <v>0</v>
      </c>
      <c r="I4328">
        <v>0</v>
      </c>
      <c r="J4328" s="4">
        <f t="shared" si="606"/>
        <v>355.76159628435732</v>
      </c>
      <c r="K4328" s="4">
        <f t="shared" si="607"/>
        <v>-15.981545655113607</v>
      </c>
      <c r="L4328" s="5">
        <f t="shared" si="612"/>
        <v>0</v>
      </c>
      <c r="M4328" s="5">
        <f t="shared" si="613"/>
        <v>0</v>
      </c>
      <c r="N4328" s="6">
        <f t="shared" si="605"/>
        <v>0</v>
      </c>
      <c r="O4328" s="6">
        <f t="shared" si="608"/>
        <v>0</v>
      </c>
      <c r="P4328" s="6">
        <f>FORECAST(J4328,Inputs!$B$10:$B$18,Inputs!$A$10:$A$18)</f>
        <v>33.849644410040341</v>
      </c>
      <c r="Q4328" s="6">
        <f>IF(Inputs!$D$10="Yes",IF('Hourly Calcs'!P4328&gt;'Hourly Calcs'!K4328,'Hourly Calcs'!O4328,N4328+O4328),N4328+O4328)</f>
        <v>0</v>
      </c>
      <c r="R4328" s="12">
        <f t="shared" si="609"/>
        <v>0</v>
      </c>
      <c r="S4328" s="1">
        <f>IF(AND(A4328&gt;=5,A4328&lt;=9),INDEX(Demand!$C$3:$C$26,C4328),INDEX(Demand!$B$3:$B$26,C4328))</f>
        <v>400</v>
      </c>
      <c r="T4328" s="7">
        <f t="shared" si="610"/>
        <v>0</v>
      </c>
      <c r="U4328" s="7">
        <f t="shared" si="611"/>
        <v>0</v>
      </c>
    </row>
    <row r="4329" spans="1:21" x14ac:dyDescent="0.2">
      <c r="A4329" s="1">
        <v>6</v>
      </c>
      <c r="B4329" s="1">
        <v>30</v>
      </c>
      <c r="C4329" s="1">
        <v>1</v>
      </c>
      <c r="D4329">
        <v>13.4</v>
      </c>
      <c r="E4329">
        <v>13.4</v>
      </c>
      <c r="F4329">
        <v>100</v>
      </c>
      <c r="G4329">
        <v>0</v>
      </c>
      <c r="H4329">
        <v>0</v>
      </c>
      <c r="I4329">
        <v>0</v>
      </c>
      <c r="J4329" s="4">
        <f t="shared" si="606"/>
        <v>10.076908178356661</v>
      </c>
      <c r="K4329" s="4">
        <f t="shared" si="607"/>
        <v>-15.499562164354174</v>
      </c>
      <c r="L4329" s="5">
        <f t="shared" si="612"/>
        <v>0</v>
      </c>
      <c r="M4329" s="5">
        <f t="shared" si="613"/>
        <v>0</v>
      </c>
      <c r="N4329" s="6">
        <f t="shared" si="605"/>
        <v>0</v>
      </c>
      <c r="O4329" s="6">
        <f t="shared" si="608"/>
        <v>0</v>
      </c>
      <c r="P4329" s="6">
        <f>FORECAST(J4329,Inputs!$B$10:$B$18,Inputs!$A$10:$A$18)</f>
        <v>30.648860260910709</v>
      </c>
      <c r="Q4329" s="6">
        <f>IF(Inputs!$D$10="Yes",IF('Hourly Calcs'!P4329&gt;'Hourly Calcs'!K4329,'Hourly Calcs'!O4329,N4329+O4329),N4329+O4329)</f>
        <v>0</v>
      </c>
      <c r="R4329" s="12">
        <f t="shared" si="609"/>
        <v>0</v>
      </c>
      <c r="S4329" s="1">
        <f>IF(AND(A4329&gt;=5,A4329&lt;=9),INDEX(Demand!$C$3:$C$26,C4329),INDEX(Demand!$B$3:$B$26,C4329))</f>
        <v>350</v>
      </c>
      <c r="T4329" s="7">
        <f t="shared" si="610"/>
        <v>0</v>
      </c>
      <c r="U4329" s="7">
        <f t="shared" si="611"/>
        <v>0</v>
      </c>
    </row>
    <row r="4330" spans="1:21" x14ac:dyDescent="0.2">
      <c r="A4330" s="1">
        <v>6</v>
      </c>
      <c r="B4330" s="1">
        <v>30</v>
      </c>
      <c r="C4330" s="1">
        <v>2</v>
      </c>
      <c r="D4330">
        <v>13.3</v>
      </c>
      <c r="E4330">
        <v>13.3</v>
      </c>
      <c r="F4330">
        <v>100</v>
      </c>
      <c r="G4330">
        <v>0</v>
      </c>
      <c r="H4330">
        <v>0</v>
      </c>
      <c r="I4330">
        <v>0</v>
      </c>
      <c r="J4330" s="4">
        <f t="shared" si="606"/>
        <v>24.001387921866069</v>
      </c>
      <c r="K4330" s="4">
        <f t="shared" si="607"/>
        <v>-12.713966051674404</v>
      </c>
      <c r="L4330" s="5">
        <f t="shared" si="612"/>
        <v>0</v>
      </c>
      <c r="M4330" s="5">
        <f t="shared" si="613"/>
        <v>0</v>
      </c>
      <c r="N4330" s="6">
        <f t="shared" si="605"/>
        <v>0</v>
      </c>
      <c r="O4330" s="6">
        <f t="shared" si="608"/>
        <v>0</v>
      </c>
      <c r="P4330" s="6">
        <f>FORECAST(J4330,Inputs!$B$10:$B$18,Inputs!$A$10:$A$18)</f>
        <v>30.777790628906164</v>
      </c>
      <c r="Q4330" s="6">
        <f>IF(Inputs!$D$10="Yes",IF('Hourly Calcs'!P4330&gt;'Hourly Calcs'!K4330,'Hourly Calcs'!O4330,N4330+O4330),N4330+O4330)</f>
        <v>0</v>
      </c>
      <c r="R4330" s="12">
        <f t="shared" si="609"/>
        <v>0</v>
      </c>
      <c r="S4330" s="1">
        <f>IF(AND(A4330&gt;=5,A4330&lt;=9),INDEX(Demand!$C$3:$C$26,C4330),INDEX(Demand!$B$3:$B$26,C4330))</f>
        <v>350</v>
      </c>
      <c r="T4330" s="7">
        <f t="shared" si="610"/>
        <v>0</v>
      </c>
      <c r="U4330" s="7">
        <f t="shared" si="611"/>
        <v>0</v>
      </c>
    </row>
    <row r="4331" spans="1:21" x14ac:dyDescent="0.2">
      <c r="A4331" s="1">
        <v>6</v>
      </c>
      <c r="B4331" s="1">
        <v>30</v>
      </c>
      <c r="C4331" s="1">
        <v>3</v>
      </c>
      <c r="D4331">
        <v>13.1</v>
      </c>
      <c r="E4331">
        <v>13.1</v>
      </c>
      <c r="F4331">
        <v>100</v>
      </c>
      <c r="G4331">
        <v>0</v>
      </c>
      <c r="H4331">
        <v>0</v>
      </c>
      <c r="I4331">
        <v>0</v>
      </c>
      <c r="J4331" s="4">
        <f t="shared" si="606"/>
        <v>37.130206919674805</v>
      </c>
      <c r="K4331" s="4">
        <f t="shared" si="607"/>
        <v>-7.872485204202988</v>
      </c>
      <c r="L4331" s="5">
        <f t="shared" si="612"/>
        <v>0</v>
      </c>
      <c r="M4331" s="5">
        <f t="shared" si="613"/>
        <v>0</v>
      </c>
      <c r="N4331" s="6">
        <f t="shared" si="605"/>
        <v>0</v>
      </c>
      <c r="O4331" s="6">
        <f t="shared" si="608"/>
        <v>0</v>
      </c>
      <c r="P4331" s="6">
        <f>FORECAST(J4331,Inputs!$B$10:$B$18,Inputs!$A$10:$A$18)</f>
        <v>30.899353767774766</v>
      </c>
      <c r="Q4331" s="6">
        <f>IF(Inputs!$D$10="Yes",IF('Hourly Calcs'!P4331&gt;'Hourly Calcs'!K4331,'Hourly Calcs'!O4331,N4331+O4331),N4331+O4331)</f>
        <v>0</v>
      </c>
      <c r="R4331" s="12">
        <f t="shared" si="609"/>
        <v>0</v>
      </c>
      <c r="S4331" s="1">
        <f>IF(AND(A4331&gt;=5,A4331&lt;=9),INDEX(Demand!$C$3:$C$26,C4331),INDEX(Demand!$B$3:$B$26,C4331))</f>
        <v>350</v>
      </c>
      <c r="T4331" s="7">
        <f t="shared" si="610"/>
        <v>0</v>
      </c>
      <c r="U4331" s="7">
        <f t="shared" si="611"/>
        <v>0</v>
      </c>
    </row>
    <row r="4332" spans="1:21" x14ac:dyDescent="0.2">
      <c r="A4332" s="1">
        <v>6</v>
      </c>
      <c r="B4332" s="1">
        <v>30</v>
      </c>
      <c r="C4332" s="1">
        <v>4</v>
      </c>
      <c r="D4332">
        <v>13.3</v>
      </c>
      <c r="E4332">
        <v>13.1</v>
      </c>
      <c r="F4332">
        <v>99</v>
      </c>
      <c r="G4332">
        <v>0</v>
      </c>
      <c r="H4332">
        <v>0</v>
      </c>
      <c r="I4332">
        <v>0</v>
      </c>
      <c r="J4332" s="4">
        <f t="shared" si="606"/>
        <v>49.33378901957056</v>
      </c>
      <c r="K4332" s="4">
        <f t="shared" si="607"/>
        <v>-1.1837092566734242</v>
      </c>
      <c r="L4332" s="5">
        <f t="shared" si="612"/>
        <v>0</v>
      </c>
      <c r="M4332" s="5">
        <f t="shared" si="613"/>
        <v>0</v>
      </c>
      <c r="N4332" s="6">
        <f t="shared" si="605"/>
        <v>0</v>
      </c>
      <c r="O4332" s="6">
        <f t="shared" si="608"/>
        <v>0</v>
      </c>
      <c r="P4332" s="6">
        <f>FORECAST(J4332,Inputs!$B$10:$B$18,Inputs!$A$10:$A$18)</f>
        <v>31.012349898329354</v>
      </c>
      <c r="Q4332" s="6">
        <f>IF(Inputs!$D$10="Yes",IF('Hourly Calcs'!P4332&gt;'Hourly Calcs'!K4332,'Hourly Calcs'!O4332,N4332+O4332),N4332+O4332)</f>
        <v>0</v>
      </c>
      <c r="R4332" s="12">
        <f t="shared" si="609"/>
        <v>0</v>
      </c>
      <c r="S4332" s="1">
        <f>IF(AND(A4332&gt;=5,A4332&lt;=9),INDEX(Demand!$C$3:$C$26,C4332),INDEX(Demand!$B$3:$B$26,C4332))</f>
        <v>350</v>
      </c>
      <c r="T4332" s="7">
        <f t="shared" si="610"/>
        <v>0</v>
      </c>
      <c r="U4332" s="7">
        <f t="shared" si="611"/>
        <v>0</v>
      </c>
    </row>
    <row r="4333" spans="1:21" x14ac:dyDescent="0.2">
      <c r="A4333" s="1">
        <v>6</v>
      </c>
      <c r="B4333" s="1">
        <v>30</v>
      </c>
      <c r="C4333" s="1">
        <v>5</v>
      </c>
      <c r="D4333">
        <v>13.4</v>
      </c>
      <c r="E4333">
        <v>13.4</v>
      </c>
      <c r="F4333">
        <v>100</v>
      </c>
      <c r="G4333">
        <v>3</v>
      </c>
      <c r="H4333">
        <v>0</v>
      </c>
      <c r="I4333">
        <v>3</v>
      </c>
      <c r="J4333" s="4">
        <f t="shared" si="606"/>
        <v>60.73820051269567</v>
      </c>
      <c r="K4333" s="4">
        <f t="shared" si="607"/>
        <v>6.4855103740435709</v>
      </c>
      <c r="L4333" s="5">
        <f t="shared" si="612"/>
        <v>0</v>
      </c>
      <c r="M4333" s="5">
        <f t="shared" si="613"/>
        <v>27.514489625956429</v>
      </c>
      <c r="N4333" s="6">
        <f t="shared" si="605"/>
        <v>0</v>
      </c>
      <c r="O4333" s="6">
        <f t="shared" si="608"/>
        <v>2.7435563588325627</v>
      </c>
      <c r="P4333" s="6">
        <f>FORECAST(J4333,Inputs!$B$10:$B$18,Inputs!$A$10:$A$18)</f>
        <v>31.117946301043478</v>
      </c>
      <c r="Q4333" s="6">
        <f>IF(Inputs!$D$10="Yes",IF('Hourly Calcs'!P4333&gt;'Hourly Calcs'!K4333,'Hourly Calcs'!O4333,N4333+O4333),N4333+O4333)</f>
        <v>2.7435563588325627</v>
      </c>
      <c r="R4333" s="12">
        <f t="shared" si="609"/>
        <v>13.037379817172337</v>
      </c>
      <c r="S4333" s="1">
        <f>IF(AND(A4333&gt;=5,A4333&lt;=9),INDEX(Demand!$C$3:$C$26,C4333),INDEX(Demand!$B$3:$B$26,C4333))</f>
        <v>350</v>
      </c>
      <c r="T4333" s="7">
        <f t="shared" si="610"/>
        <v>13.037379817172337</v>
      </c>
      <c r="U4333" s="7">
        <f t="shared" si="611"/>
        <v>0</v>
      </c>
    </row>
    <row r="4334" spans="1:21" x14ac:dyDescent="0.2">
      <c r="A4334" s="1">
        <v>6</v>
      </c>
      <c r="B4334" s="1">
        <v>30</v>
      </c>
      <c r="C4334" s="1">
        <v>6</v>
      </c>
      <c r="D4334">
        <v>13.5</v>
      </c>
      <c r="E4334">
        <v>13.5</v>
      </c>
      <c r="F4334">
        <v>100</v>
      </c>
      <c r="G4334">
        <v>24</v>
      </c>
      <c r="H4334">
        <v>0</v>
      </c>
      <c r="I4334">
        <v>24</v>
      </c>
      <c r="J4334" s="4">
        <f t="shared" si="606"/>
        <v>71.653780747695706</v>
      </c>
      <c r="K4334" s="4">
        <f t="shared" si="607"/>
        <v>15.084604563772032</v>
      </c>
      <c r="L4334" s="5">
        <f t="shared" si="612"/>
        <v>0</v>
      </c>
      <c r="M4334" s="5">
        <f t="shared" si="613"/>
        <v>18.915395436227968</v>
      </c>
      <c r="N4334" s="6">
        <f t="shared" si="605"/>
        <v>0</v>
      </c>
      <c r="O4334" s="6">
        <f t="shared" si="608"/>
        <v>21.948450870660501</v>
      </c>
      <c r="P4334" s="6">
        <f>FORECAST(J4334,Inputs!$B$10:$B$18,Inputs!$A$10:$A$18)</f>
        <v>31.219016488404588</v>
      </c>
      <c r="Q4334" s="6">
        <f>IF(Inputs!$D$10="Yes",IF('Hourly Calcs'!P4334&gt;'Hourly Calcs'!K4334,'Hourly Calcs'!O4334,N4334+O4334),N4334+O4334)</f>
        <v>21.948450870660501</v>
      </c>
      <c r="R4334" s="12">
        <f t="shared" si="609"/>
        <v>104.29903853737869</v>
      </c>
      <c r="S4334" s="1">
        <f>IF(AND(A4334&gt;=5,A4334&lt;=9),INDEX(Demand!$C$3:$C$26,C4334),INDEX(Demand!$B$3:$B$26,C4334))</f>
        <v>350</v>
      </c>
      <c r="T4334" s="7">
        <f t="shared" si="610"/>
        <v>104.29903853737869</v>
      </c>
      <c r="U4334" s="7">
        <f t="shared" si="611"/>
        <v>0</v>
      </c>
    </row>
    <row r="4335" spans="1:21" x14ac:dyDescent="0.2">
      <c r="A4335" s="1">
        <v>6</v>
      </c>
      <c r="B4335" s="1">
        <v>30</v>
      </c>
      <c r="C4335" s="1">
        <v>7</v>
      </c>
      <c r="D4335">
        <v>13.4</v>
      </c>
      <c r="E4335">
        <v>13.4</v>
      </c>
      <c r="F4335">
        <v>100</v>
      </c>
      <c r="G4335">
        <v>66</v>
      </c>
      <c r="H4335">
        <v>0</v>
      </c>
      <c r="I4335">
        <v>66</v>
      </c>
      <c r="J4335" s="4">
        <f t="shared" si="606"/>
        <v>82.535979799125911</v>
      </c>
      <c r="K4335" s="4">
        <f t="shared" si="607"/>
        <v>24.298044202570196</v>
      </c>
      <c r="L4335" s="5">
        <f t="shared" si="612"/>
        <v>82.464020200874089</v>
      </c>
      <c r="M4335" s="5">
        <f t="shared" si="613"/>
        <v>9.7019557974298039</v>
      </c>
      <c r="N4335" s="6">
        <f t="shared" si="605"/>
        <v>0</v>
      </c>
      <c r="O4335" s="6">
        <f t="shared" si="608"/>
        <v>60.358239894316377</v>
      </c>
      <c r="P4335" s="6">
        <f>FORECAST(J4335,Inputs!$B$10:$B$18,Inputs!$A$10:$A$18)</f>
        <v>31.319777590732645</v>
      </c>
      <c r="Q4335" s="6">
        <f>IF(Inputs!$D$10="Yes",IF('Hourly Calcs'!P4335&gt;'Hourly Calcs'!K4335,'Hourly Calcs'!O4335,N4335+O4335),N4335+O4335)</f>
        <v>60.358239894316377</v>
      </c>
      <c r="R4335" s="12">
        <f t="shared" si="609"/>
        <v>286.8223559777914</v>
      </c>
      <c r="S4335" s="1">
        <f>IF(AND(A4335&gt;=5,A4335&lt;=9),INDEX(Demand!$C$3:$C$26,C4335),INDEX(Demand!$B$3:$B$26,C4335))</f>
        <v>350</v>
      </c>
      <c r="T4335" s="7">
        <f t="shared" si="610"/>
        <v>286.8223559777914</v>
      </c>
      <c r="U4335" s="7">
        <f t="shared" si="611"/>
        <v>0</v>
      </c>
    </row>
    <row r="4336" spans="1:21" x14ac:dyDescent="0.2">
      <c r="A4336" s="1">
        <v>6</v>
      </c>
      <c r="B4336" s="1">
        <v>30</v>
      </c>
      <c r="C4336" s="1">
        <v>8</v>
      </c>
      <c r="D4336">
        <v>13.4</v>
      </c>
      <c r="E4336">
        <v>13.4</v>
      </c>
      <c r="F4336">
        <v>100</v>
      </c>
      <c r="G4336">
        <v>118</v>
      </c>
      <c r="H4336">
        <v>0</v>
      </c>
      <c r="I4336">
        <v>118</v>
      </c>
      <c r="J4336" s="4">
        <f t="shared" si="606"/>
        <v>94.01729377549421</v>
      </c>
      <c r="K4336" s="4">
        <f t="shared" si="607"/>
        <v>33.7574370897037</v>
      </c>
      <c r="L4336" s="5">
        <f t="shared" si="612"/>
        <v>70.98270622450579</v>
      </c>
      <c r="M4336" s="5">
        <f t="shared" si="613"/>
        <v>0.24256291029630006</v>
      </c>
      <c r="N4336" s="6">
        <f t="shared" si="605"/>
        <v>0</v>
      </c>
      <c r="O4336" s="6">
        <f t="shared" si="608"/>
        <v>107.91321678074746</v>
      </c>
      <c r="P4336" s="6">
        <f>FORECAST(J4336,Inputs!$B$10:$B$18,Inputs!$A$10:$A$18)</f>
        <v>31.426086053476798</v>
      </c>
      <c r="Q4336" s="6">
        <f>IF(Inputs!$D$10="Yes",IF('Hourly Calcs'!P4336&gt;'Hourly Calcs'!K4336,'Hourly Calcs'!O4336,N4336+O4336),N4336+O4336)</f>
        <v>107.91321678074746</v>
      </c>
      <c r="R4336" s="12">
        <f t="shared" si="609"/>
        <v>512.8036061421119</v>
      </c>
      <c r="S4336" s="1">
        <f>IF(AND(A4336&gt;=5,A4336&lt;=9),INDEX(Demand!$C$3:$C$26,C4336),INDEX(Demand!$B$3:$B$26,C4336))</f>
        <v>350</v>
      </c>
      <c r="T4336" s="7">
        <f t="shared" si="610"/>
        <v>350</v>
      </c>
      <c r="U4336" s="7">
        <f t="shared" si="611"/>
        <v>162.8036061421119</v>
      </c>
    </row>
    <row r="4337" spans="1:21" x14ac:dyDescent="0.2">
      <c r="A4337" s="1">
        <v>6</v>
      </c>
      <c r="B4337" s="1">
        <v>30</v>
      </c>
      <c r="C4337" s="1">
        <v>9</v>
      </c>
      <c r="D4337">
        <v>13.2</v>
      </c>
      <c r="E4337">
        <v>13.2</v>
      </c>
      <c r="F4337">
        <v>100</v>
      </c>
      <c r="G4337">
        <v>169</v>
      </c>
      <c r="H4337">
        <v>1</v>
      </c>
      <c r="I4337">
        <v>169</v>
      </c>
      <c r="J4337" s="4">
        <f t="shared" si="606"/>
        <v>107.03194066006449</v>
      </c>
      <c r="K4337" s="4">
        <f t="shared" si="607"/>
        <v>43.067632119290479</v>
      </c>
      <c r="L4337" s="5">
        <f t="shared" si="612"/>
        <v>57.968059339935508</v>
      </c>
      <c r="M4337" s="5">
        <f t="shared" si="613"/>
        <v>9.0676321192904794</v>
      </c>
      <c r="N4337" s="6">
        <f t="shared" si="605"/>
        <v>0.7827918815771967</v>
      </c>
      <c r="O4337" s="6">
        <f t="shared" si="608"/>
        <v>154.55367488090101</v>
      </c>
      <c r="P4337" s="6">
        <f>FORECAST(J4337,Inputs!$B$10:$B$18,Inputs!$A$10:$A$18)</f>
        <v>31.546592043148742</v>
      </c>
      <c r="Q4337" s="6">
        <f>IF(Inputs!$D$10="Yes",IF('Hourly Calcs'!P4337&gt;'Hourly Calcs'!K4337,'Hourly Calcs'!O4337,N4337+O4337),N4337+O4337)</f>
        <v>155.33646676247821</v>
      </c>
      <c r="R4337" s="12">
        <f t="shared" si="609"/>
        <v>738.15889005529641</v>
      </c>
      <c r="S4337" s="1">
        <f>IF(AND(A4337&gt;=5,A4337&lt;=9),INDEX(Demand!$C$3:$C$26,C4337),INDEX(Demand!$B$3:$B$26,C4337))</f>
        <v>350</v>
      </c>
      <c r="T4337" s="7">
        <f t="shared" si="610"/>
        <v>350</v>
      </c>
      <c r="U4337" s="7">
        <f t="shared" si="611"/>
        <v>388.15889005529641</v>
      </c>
    </row>
    <row r="4338" spans="1:21" x14ac:dyDescent="0.2">
      <c r="A4338" s="1">
        <v>6</v>
      </c>
      <c r="B4338" s="1">
        <v>30</v>
      </c>
      <c r="C4338" s="1">
        <v>10</v>
      </c>
      <c r="D4338">
        <v>13.2</v>
      </c>
      <c r="E4338">
        <v>13.2</v>
      </c>
      <c r="F4338">
        <v>100</v>
      </c>
      <c r="G4338">
        <v>213</v>
      </c>
      <c r="H4338">
        <v>3</v>
      </c>
      <c r="I4338">
        <v>211</v>
      </c>
      <c r="J4338" s="4">
        <f t="shared" si="606"/>
        <v>123.03610888792669</v>
      </c>
      <c r="K4338" s="4">
        <f t="shared" si="607"/>
        <v>51.657528192419491</v>
      </c>
      <c r="L4338" s="5">
        <f t="shared" si="612"/>
        <v>41.963891112073313</v>
      </c>
      <c r="M4338" s="5">
        <f t="shared" si="613"/>
        <v>17.657528192419491</v>
      </c>
      <c r="N4338" s="6">
        <f t="shared" si="605"/>
        <v>2.7245164121291898</v>
      </c>
      <c r="O4338" s="6">
        <f t="shared" si="608"/>
        <v>192.9634639045569</v>
      </c>
      <c r="P4338" s="6">
        <f>FORECAST(J4338,Inputs!$B$10:$B$18,Inputs!$A$10:$A$18)</f>
        <v>31.694778785999318</v>
      </c>
      <c r="Q4338" s="6">
        <f>IF(Inputs!$D$10="Yes",IF('Hourly Calcs'!P4338&gt;'Hourly Calcs'!K4338,'Hourly Calcs'!O4338,N4338+O4338),N4338+O4338)</f>
        <v>195.68798031668609</v>
      </c>
      <c r="R4338" s="12">
        <f t="shared" si="609"/>
        <v>929.90928246489227</v>
      </c>
      <c r="S4338" s="1">
        <f>IF(AND(A4338&gt;=5,A4338&lt;=9),INDEX(Demand!$C$3:$C$26,C4338),INDEX(Demand!$B$3:$B$26,C4338))</f>
        <v>600</v>
      </c>
      <c r="T4338" s="7">
        <f t="shared" si="610"/>
        <v>600</v>
      </c>
      <c r="U4338" s="7">
        <f t="shared" si="611"/>
        <v>329.90928246489227</v>
      </c>
    </row>
    <row r="4339" spans="1:21" x14ac:dyDescent="0.2">
      <c r="A4339" s="1">
        <v>6</v>
      </c>
      <c r="B4339" s="1">
        <v>30</v>
      </c>
      <c r="C4339" s="1">
        <v>11</v>
      </c>
      <c r="D4339">
        <v>13.2</v>
      </c>
      <c r="E4339">
        <v>13.2</v>
      </c>
      <c r="F4339">
        <v>100</v>
      </c>
      <c r="G4339">
        <v>246</v>
      </c>
      <c r="H4339">
        <v>4</v>
      </c>
      <c r="I4339">
        <v>242</v>
      </c>
      <c r="J4339" s="4">
        <f t="shared" si="606"/>
        <v>144.06560763366298</v>
      </c>
      <c r="K4339" s="4">
        <f t="shared" si="607"/>
        <v>58.551472274720915</v>
      </c>
      <c r="L4339" s="5">
        <f t="shared" si="612"/>
        <v>20.934392366337022</v>
      </c>
      <c r="M4339" s="5">
        <f t="shared" si="613"/>
        <v>24.551472274720915</v>
      </c>
      <c r="N4339" s="6">
        <f t="shared" si="605"/>
        <v>3.9190013119160123</v>
      </c>
      <c r="O4339" s="6">
        <f t="shared" si="608"/>
        <v>221.31354627916005</v>
      </c>
      <c r="P4339" s="6">
        <f>FORECAST(J4339,Inputs!$B$10:$B$18,Inputs!$A$10:$A$18)</f>
        <v>31.88949636697836</v>
      </c>
      <c r="Q4339" s="6">
        <f>IF(Inputs!$D$10="Yes",IF('Hourly Calcs'!P4339&gt;'Hourly Calcs'!K4339,'Hourly Calcs'!O4339,N4339+O4339),N4339+O4339)</f>
        <v>225.23254759107607</v>
      </c>
      <c r="R4339" s="12">
        <f t="shared" si="609"/>
        <v>1070.3050661527934</v>
      </c>
      <c r="S4339" s="1">
        <f>IF(AND(A4339&gt;=5,A4339&lt;=9),INDEX(Demand!$C$3:$C$26,C4339),INDEX(Demand!$B$3:$B$26,C4339))</f>
        <v>600</v>
      </c>
      <c r="T4339" s="7">
        <f t="shared" si="610"/>
        <v>600</v>
      </c>
      <c r="U4339" s="7">
        <f t="shared" si="611"/>
        <v>470.30506615279342</v>
      </c>
    </row>
    <row r="4340" spans="1:21" x14ac:dyDescent="0.2">
      <c r="A4340" s="1">
        <v>6</v>
      </c>
      <c r="B4340" s="1">
        <v>30</v>
      </c>
      <c r="C4340" s="1">
        <v>12</v>
      </c>
      <c r="D4340">
        <v>13.8</v>
      </c>
      <c r="E4340">
        <v>13.8</v>
      </c>
      <c r="F4340">
        <v>100</v>
      </c>
      <c r="G4340">
        <v>264</v>
      </c>
      <c r="H4340">
        <v>5</v>
      </c>
      <c r="I4340">
        <v>260</v>
      </c>
      <c r="J4340" s="4">
        <f t="shared" si="606"/>
        <v>171.19140518455342</v>
      </c>
      <c r="K4340" s="4">
        <f t="shared" si="607"/>
        <v>62.194853039146523</v>
      </c>
      <c r="L4340" s="5">
        <f t="shared" si="612"/>
        <v>6.1914051845534175</v>
      </c>
      <c r="M4340" s="5">
        <f t="shared" si="613"/>
        <v>28.194853039146523</v>
      </c>
      <c r="N4340" s="6">
        <f t="shared" si="605"/>
        <v>4.9631959778974926</v>
      </c>
      <c r="O4340" s="6">
        <f t="shared" si="608"/>
        <v>237.7748844321554</v>
      </c>
      <c r="P4340" s="6">
        <f>FORECAST(J4340,Inputs!$B$10:$B$18,Inputs!$A$10:$A$18)</f>
        <v>32.140661159116235</v>
      </c>
      <c r="Q4340" s="6">
        <f>IF(Inputs!$D$10="Yes",IF('Hourly Calcs'!P4340&gt;'Hourly Calcs'!K4340,'Hourly Calcs'!O4340,N4340+O4340),N4340+O4340)</f>
        <v>242.7380804100529</v>
      </c>
      <c r="R4340" s="12">
        <f t="shared" si="609"/>
        <v>1153.4913581085714</v>
      </c>
      <c r="S4340" s="1">
        <f>IF(AND(A4340&gt;=5,A4340&lt;=9),INDEX(Demand!$C$3:$C$26,C4340),INDEX(Demand!$B$3:$B$26,C4340))</f>
        <v>600</v>
      </c>
      <c r="T4340" s="7">
        <f t="shared" si="610"/>
        <v>600</v>
      </c>
      <c r="U4340" s="7">
        <f t="shared" si="611"/>
        <v>553.49135810857138</v>
      </c>
    </row>
    <row r="4341" spans="1:21" x14ac:dyDescent="0.2">
      <c r="A4341" s="1">
        <v>6</v>
      </c>
      <c r="B4341" s="1">
        <v>30</v>
      </c>
      <c r="C4341" s="1">
        <v>13</v>
      </c>
      <c r="D4341">
        <v>14.3</v>
      </c>
      <c r="E4341">
        <v>14.1</v>
      </c>
      <c r="F4341">
        <v>99</v>
      </c>
      <c r="G4341">
        <v>539</v>
      </c>
      <c r="H4341">
        <v>164</v>
      </c>
      <c r="I4341">
        <v>392</v>
      </c>
      <c r="J4341" s="4">
        <f t="shared" si="606"/>
        <v>200.44641796946223</v>
      </c>
      <c r="K4341" s="4">
        <f t="shared" si="607"/>
        <v>61.217984424123173</v>
      </c>
      <c r="L4341" s="5">
        <f t="shared" si="612"/>
        <v>35.446417969462232</v>
      </c>
      <c r="M4341" s="5">
        <f t="shared" si="613"/>
        <v>27.217984424123173</v>
      </c>
      <c r="N4341" s="6">
        <f t="shared" si="605"/>
        <v>155.13655295304619</v>
      </c>
      <c r="O4341" s="6">
        <f t="shared" si="608"/>
        <v>358.49136422078817</v>
      </c>
      <c r="P4341" s="6">
        <f>FORECAST(J4341,Inputs!$B$10:$B$18,Inputs!$A$10:$A$18)</f>
        <v>32.411540907124646</v>
      </c>
      <c r="Q4341" s="6">
        <f>IF(Inputs!$D$10="Yes",IF('Hourly Calcs'!P4341&gt;'Hourly Calcs'!K4341,'Hourly Calcs'!O4341,N4341+O4341),N4341+O4341)</f>
        <v>513.62791717383436</v>
      </c>
      <c r="R4341" s="12">
        <f t="shared" si="609"/>
        <v>2440.7598624100606</v>
      </c>
      <c r="S4341" s="1">
        <f>IF(AND(A4341&gt;=5,A4341&lt;=9),INDEX(Demand!$C$3:$C$26,C4341),INDEX(Demand!$B$3:$B$26,C4341))</f>
        <v>600</v>
      </c>
      <c r="T4341" s="7">
        <f t="shared" si="610"/>
        <v>600</v>
      </c>
      <c r="U4341" s="7">
        <f t="shared" si="611"/>
        <v>1840.7598624100606</v>
      </c>
    </row>
    <row r="4342" spans="1:21" x14ac:dyDescent="0.2">
      <c r="A4342" s="1">
        <v>6</v>
      </c>
      <c r="B4342" s="1">
        <v>30</v>
      </c>
      <c r="C4342" s="1">
        <v>14</v>
      </c>
      <c r="D4342">
        <v>15.1</v>
      </c>
      <c r="E4342">
        <v>14.5</v>
      </c>
      <c r="F4342">
        <v>96</v>
      </c>
      <c r="G4342">
        <v>514</v>
      </c>
      <c r="H4342">
        <v>115</v>
      </c>
      <c r="I4342">
        <v>414</v>
      </c>
      <c r="J4342" s="4">
        <f t="shared" si="606"/>
        <v>225.19732130695195</v>
      </c>
      <c r="K4342" s="4">
        <f t="shared" si="607"/>
        <v>56.038493265554294</v>
      </c>
      <c r="L4342" s="5">
        <f t="shared" si="612"/>
        <v>60.197321306951949</v>
      </c>
      <c r="M4342" s="5">
        <f t="shared" si="613"/>
        <v>22.038493265554294</v>
      </c>
      <c r="N4342" s="6">
        <f t="shared" si="605"/>
        <v>96.9305755408148</v>
      </c>
      <c r="O4342" s="6">
        <f t="shared" si="608"/>
        <v>378.6107775188936</v>
      </c>
      <c r="P4342" s="6">
        <f>FORECAST(J4342,Inputs!$B$10:$B$18,Inputs!$A$10:$A$18)</f>
        <v>32.640715938027327</v>
      </c>
      <c r="Q4342" s="6">
        <f>IF(Inputs!$D$10="Yes",IF('Hourly Calcs'!P4342&gt;'Hourly Calcs'!K4342,'Hourly Calcs'!O4342,N4342+O4342),N4342+O4342)</f>
        <v>475.5413530597084</v>
      </c>
      <c r="R4342" s="12">
        <f t="shared" si="609"/>
        <v>2259.7725097397342</v>
      </c>
      <c r="S4342" s="1">
        <f>IF(AND(A4342&gt;=5,A4342&lt;=9),INDEX(Demand!$C$3:$C$26,C4342),INDEX(Demand!$B$3:$B$26,C4342))</f>
        <v>600</v>
      </c>
      <c r="T4342" s="7">
        <f t="shared" si="610"/>
        <v>600</v>
      </c>
      <c r="U4342" s="7">
        <f t="shared" si="611"/>
        <v>1659.7725097397342</v>
      </c>
    </row>
    <row r="4343" spans="1:21" x14ac:dyDescent="0.2">
      <c r="A4343" s="1">
        <v>6</v>
      </c>
      <c r="B4343" s="1">
        <v>30</v>
      </c>
      <c r="C4343" s="1">
        <v>15</v>
      </c>
      <c r="D4343">
        <v>15.4</v>
      </c>
      <c r="E4343">
        <v>14.5</v>
      </c>
      <c r="F4343">
        <v>94</v>
      </c>
      <c r="G4343">
        <v>687</v>
      </c>
      <c r="H4343">
        <v>492</v>
      </c>
      <c r="I4343">
        <v>297</v>
      </c>
      <c r="J4343" s="4">
        <f t="shared" si="606"/>
        <v>243.92596875968113</v>
      </c>
      <c r="K4343" s="4">
        <f t="shared" si="607"/>
        <v>48.297694910415679</v>
      </c>
      <c r="L4343" s="5">
        <f t="shared" si="612"/>
        <v>78.925968759681126</v>
      </c>
      <c r="M4343" s="5">
        <f t="shared" si="613"/>
        <v>14.297694910415679</v>
      </c>
      <c r="N4343" s="6">
        <f t="shared" si="605"/>
        <v>339.68828261351729</v>
      </c>
      <c r="O4343" s="6">
        <f t="shared" si="608"/>
        <v>271.61207952442368</v>
      </c>
      <c r="P4343" s="6">
        <f>FORECAST(J4343,Inputs!$B$10:$B$18,Inputs!$A$10:$A$18)</f>
        <v>32.814129340367415</v>
      </c>
      <c r="Q4343" s="6">
        <f>IF(Inputs!$D$10="Yes",IF('Hourly Calcs'!P4343&gt;'Hourly Calcs'!K4343,'Hourly Calcs'!O4343,N4343+O4343),N4343+O4343)</f>
        <v>611.30036213794097</v>
      </c>
      <c r="R4343" s="12">
        <f t="shared" si="609"/>
        <v>2904.8993208794955</v>
      </c>
      <c r="S4343" s="1">
        <f>IF(AND(A4343&gt;=5,A4343&lt;=9),INDEX(Demand!$C$3:$C$26,C4343),INDEX(Demand!$B$3:$B$26,C4343))</f>
        <v>600</v>
      </c>
      <c r="T4343" s="7">
        <f t="shared" si="610"/>
        <v>600</v>
      </c>
      <c r="U4343" s="7">
        <f t="shared" si="611"/>
        <v>2304.8993208794955</v>
      </c>
    </row>
    <row r="4344" spans="1:21" x14ac:dyDescent="0.2">
      <c r="A4344" s="1">
        <v>6</v>
      </c>
      <c r="B4344" s="1">
        <v>30</v>
      </c>
      <c r="C4344" s="1">
        <v>16</v>
      </c>
      <c r="D4344">
        <v>15.1</v>
      </c>
      <c r="E4344">
        <v>13.8</v>
      </c>
      <c r="F4344">
        <v>92</v>
      </c>
      <c r="G4344">
        <v>379</v>
      </c>
      <c r="H4344">
        <v>85</v>
      </c>
      <c r="I4344">
        <v>321</v>
      </c>
      <c r="J4344" s="4">
        <f t="shared" si="606"/>
        <v>258.49473344563972</v>
      </c>
      <c r="K4344" s="4">
        <f t="shared" si="607"/>
        <v>39.323860933903774</v>
      </c>
      <c r="L4344" s="5">
        <f t="shared" si="612"/>
        <v>0</v>
      </c>
      <c r="M4344" s="5">
        <f t="shared" si="613"/>
        <v>5.3238609339037737</v>
      </c>
      <c r="N4344" s="6">
        <f t="shared" si="605"/>
        <v>42.414581346119355</v>
      </c>
      <c r="O4344" s="6">
        <f t="shared" si="608"/>
        <v>293.56053039508419</v>
      </c>
      <c r="P4344" s="6">
        <f>FORECAST(J4344,Inputs!$B$10:$B$18,Inputs!$A$10:$A$18)</f>
        <v>32.949025309681844</v>
      </c>
      <c r="Q4344" s="6">
        <f>IF(Inputs!$D$10="Yes",IF('Hourly Calcs'!P4344&gt;'Hourly Calcs'!K4344,'Hourly Calcs'!O4344,N4344+O4344),N4344+O4344)</f>
        <v>335.97511174120353</v>
      </c>
      <c r="R4344" s="12">
        <f t="shared" si="609"/>
        <v>1596.5537309941992</v>
      </c>
      <c r="S4344" s="1">
        <f>IF(AND(A4344&gt;=5,A4344&lt;=9),INDEX(Demand!$C$3:$C$26,C4344),INDEX(Demand!$B$3:$B$26,C4344))</f>
        <v>900</v>
      </c>
      <c r="T4344" s="7">
        <f t="shared" si="610"/>
        <v>900</v>
      </c>
      <c r="U4344" s="7">
        <f t="shared" si="611"/>
        <v>696.55373099419921</v>
      </c>
    </row>
    <row r="4345" spans="1:21" x14ac:dyDescent="0.2">
      <c r="A4345" s="1">
        <v>6</v>
      </c>
      <c r="B4345" s="1">
        <v>30</v>
      </c>
      <c r="C4345" s="1">
        <v>17</v>
      </c>
      <c r="D4345">
        <v>15.2</v>
      </c>
      <c r="E4345">
        <v>13.8</v>
      </c>
      <c r="F4345">
        <v>91</v>
      </c>
      <c r="G4345">
        <v>420</v>
      </c>
      <c r="H4345">
        <v>307</v>
      </c>
      <c r="I4345">
        <v>249</v>
      </c>
      <c r="J4345" s="4">
        <f t="shared" si="606"/>
        <v>270.74416957310729</v>
      </c>
      <c r="K4345" s="4">
        <f t="shared" si="607"/>
        <v>29.894541462753224</v>
      </c>
      <c r="L4345" s="5">
        <f t="shared" si="612"/>
        <v>0</v>
      </c>
      <c r="M4345" s="5">
        <f t="shared" si="613"/>
        <v>4.1054585372467756</v>
      </c>
      <c r="N4345" s="6">
        <f t="shared" si="605"/>
        <v>86.467383095047111</v>
      </c>
      <c r="O4345" s="6">
        <f t="shared" si="608"/>
        <v>227.71517778310269</v>
      </c>
      <c r="P4345" s="6">
        <f>FORECAST(J4345,Inputs!$B$10:$B$18,Inputs!$A$10:$A$18)</f>
        <v>33.062446014565808</v>
      </c>
      <c r="Q4345" s="6">
        <f>IF(Inputs!$D$10="Yes",IF('Hourly Calcs'!P4345&gt;'Hourly Calcs'!K4345,'Hourly Calcs'!O4345,N4345+O4345),N4345+O4345)</f>
        <v>227.71517778310269</v>
      </c>
      <c r="R4345" s="12">
        <f t="shared" si="609"/>
        <v>1082.1025248253038</v>
      </c>
      <c r="S4345" s="1">
        <f>IF(AND(A4345&gt;=5,A4345&lt;=9),INDEX(Demand!$C$3:$C$26,C4345),INDEX(Demand!$B$3:$B$26,C4345))</f>
        <v>900</v>
      </c>
      <c r="T4345" s="7">
        <f t="shared" si="610"/>
        <v>900</v>
      </c>
      <c r="U4345" s="7">
        <f t="shared" si="611"/>
        <v>182.10252482530382</v>
      </c>
    </row>
    <row r="4346" spans="1:21" x14ac:dyDescent="0.2">
      <c r="A4346" s="1">
        <v>6</v>
      </c>
      <c r="B4346" s="1">
        <v>30</v>
      </c>
      <c r="C4346" s="1">
        <v>18</v>
      </c>
      <c r="D4346">
        <v>15.3</v>
      </c>
      <c r="E4346">
        <v>13.7</v>
      </c>
      <c r="F4346">
        <v>90</v>
      </c>
      <c r="G4346">
        <v>261</v>
      </c>
      <c r="H4346">
        <v>218</v>
      </c>
      <c r="I4346">
        <v>172</v>
      </c>
      <c r="J4346" s="4">
        <f t="shared" si="606"/>
        <v>281.88890415101434</v>
      </c>
      <c r="K4346" s="4">
        <f t="shared" si="607"/>
        <v>20.487559479560133</v>
      </c>
      <c r="L4346" s="5">
        <f t="shared" si="612"/>
        <v>0</v>
      </c>
      <c r="M4346" s="5">
        <f t="shared" si="613"/>
        <v>13.512440520439867</v>
      </c>
      <c r="N4346" s="6">
        <f t="shared" si="605"/>
        <v>11.610952439949907</v>
      </c>
      <c r="O4346" s="6">
        <f t="shared" si="608"/>
        <v>157.29723123973358</v>
      </c>
      <c r="P4346" s="6">
        <f>FORECAST(J4346,Inputs!$B$10:$B$18,Inputs!$A$10:$A$18)</f>
        <v>33.165638001398278</v>
      </c>
      <c r="Q4346" s="6">
        <f>IF(Inputs!$D$10="Yes",IF('Hourly Calcs'!P4346&gt;'Hourly Calcs'!K4346,'Hourly Calcs'!O4346,N4346+O4346),N4346+O4346)</f>
        <v>157.29723123973358</v>
      </c>
      <c r="R4346" s="12">
        <f t="shared" si="609"/>
        <v>747.47644285121396</v>
      </c>
      <c r="S4346" s="1">
        <f>IF(AND(A4346&gt;=5,A4346&lt;=9),INDEX(Demand!$C$3:$C$26,C4346),INDEX(Demand!$B$3:$B$26,C4346))</f>
        <v>900</v>
      </c>
      <c r="T4346" s="7">
        <f t="shared" si="610"/>
        <v>747.47644285121396</v>
      </c>
      <c r="U4346" s="7">
        <f t="shared" si="611"/>
        <v>0</v>
      </c>
    </row>
    <row r="4347" spans="1:21" x14ac:dyDescent="0.2">
      <c r="A4347" s="1">
        <v>6</v>
      </c>
      <c r="B4347" s="1">
        <v>30</v>
      </c>
      <c r="C4347" s="1">
        <v>19</v>
      </c>
      <c r="D4347">
        <v>14.1</v>
      </c>
      <c r="E4347">
        <v>13</v>
      </c>
      <c r="F4347">
        <v>93</v>
      </c>
      <c r="G4347">
        <v>127</v>
      </c>
      <c r="H4347">
        <v>120</v>
      </c>
      <c r="I4347">
        <v>97</v>
      </c>
      <c r="J4347" s="4">
        <f t="shared" si="606"/>
        <v>292.7188117707264</v>
      </c>
      <c r="K4347" s="4">
        <f t="shared" si="607"/>
        <v>11.470143391253913</v>
      </c>
      <c r="L4347" s="5">
        <f t="shared" si="612"/>
        <v>0</v>
      </c>
      <c r="M4347" s="5">
        <f t="shared" si="613"/>
        <v>22.529856608746087</v>
      </c>
      <c r="N4347" s="6">
        <f t="shared" si="605"/>
        <v>0</v>
      </c>
      <c r="O4347" s="6">
        <f t="shared" si="608"/>
        <v>88.708322268919517</v>
      </c>
      <c r="P4347" s="6">
        <f>FORECAST(J4347,Inputs!$B$10:$B$18,Inputs!$A$10:$A$18)</f>
        <v>33.265914923803024</v>
      </c>
      <c r="Q4347" s="6">
        <f>IF(Inputs!$D$10="Yes",IF('Hourly Calcs'!P4347&gt;'Hourly Calcs'!K4347,'Hourly Calcs'!O4347,N4347+O4347),N4347+O4347)</f>
        <v>88.708322268919517</v>
      </c>
      <c r="R4347" s="12">
        <f t="shared" si="609"/>
        <v>421.54194742190555</v>
      </c>
      <c r="S4347" s="1">
        <f>IF(AND(A4347&gt;=5,A4347&lt;=9),INDEX(Demand!$C$3:$C$26,C4347),INDEX(Demand!$B$3:$B$26,C4347))</f>
        <v>900</v>
      </c>
      <c r="T4347" s="7">
        <f t="shared" si="610"/>
        <v>421.54194742190555</v>
      </c>
      <c r="U4347" s="7">
        <f t="shared" si="611"/>
        <v>0</v>
      </c>
    </row>
    <row r="4348" spans="1:21" x14ac:dyDescent="0.2">
      <c r="A4348" s="1">
        <v>6</v>
      </c>
      <c r="B4348" s="1">
        <v>30</v>
      </c>
      <c r="C4348" s="1">
        <v>20</v>
      </c>
      <c r="D4348">
        <v>13.6</v>
      </c>
      <c r="E4348">
        <v>12.5</v>
      </c>
      <c r="F4348">
        <v>93</v>
      </c>
      <c r="G4348">
        <v>25</v>
      </c>
      <c r="H4348">
        <v>0</v>
      </c>
      <c r="I4348">
        <v>25</v>
      </c>
      <c r="J4348" s="4">
        <f t="shared" si="606"/>
        <v>303.78550379078661</v>
      </c>
      <c r="K4348" s="4">
        <f t="shared" si="607"/>
        <v>3.2646288912246888</v>
      </c>
      <c r="L4348" s="5">
        <f t="shared" si="612"/>
        <v>0</v>
      </c>
      <c r="M4348" s="5">
        <f t="shared" si="613"/>
        <v>30.735371108775311</v>
      </c>
      <c r="N4348" s="6">
        <f t="shared" si="605"/>
        <v>0</v>
      </c>
      <c r="O4348" s="6">
        <f t="shared" si="608"/>
        <v>22.86296965693802</v>
      </c>
      <c r="P4348" s="6">
        <f>FORECAST(J4348,Inputs!$B$10:$B$18,Inputs!$A$10:$A$18)</f>
        <v>33.368384294359132</v>
      </c>
      <c r="Q4348" s="6">
        <f>IF(Inputs!$D$10="Yes",IF('Hourly Calcs'!P4348&gt;'Hourly Calcs'!K4348,'Hourly Calcs'!O4348,N4348+O4348),N4348+O4348)</f>
        <v>22.86296965693802</v>
      </c>
      <c r="R4348" s="12">
        <f t="shared" si="609"/>
        <v>108.64483180976947</v>
      </c>
      <c r="S4348" s="1">
        <f>IF(AND(A4348&gt;=5,A4348&lt;=9),INDEX(Demand!$C$3:$C$26,C4348),INDEX(Demand!$B$3:$B$26,C4348))</f>
        <v>800</v>
      </c>
      <c r="T4348" s="7">
        <f t="shared" si="610"/>
        <v>108.64483180976947</v>
      </c>
      <c r="U4348" s="7">
        <f t="shared" si="611"/>
        <v>0</v>
      </c>
    </row>
    <row r="4349" spans="1:21" x14ac:dyDescent="0.2">
      <c r="A4349" s="1">
        <v>6</v>
      </c>
      <c r="B4349" s="1">
        <v>30</v>
      </c>
      <c r="C4349" s="1">
        <v>21</v>
      </c>
      <c r="D4349">
        <v>13.1</v>
      </c>
      <c r="E4349">
        <v>12</v>
      </c>
      <c r="F4349">
        <v>93</v>
      </c>
      <c r="G4349">
        <v>1</v>
      </c>
      <c r="H4349">
        <v>0</v>
      </c>
      <c r="I4349">
        <v>1</v>
      </c>
      <c r="J4349" s="4">
        <f t="shared" si="606"/>
        <v>315.48678244043282</v>
      </c>
      <c r="K4349" s="4">
        <f t="shared" si="607"/>
        <v>-4.1925787238487686</v>
      </c>
      <c r="L4349" s="5">
        <f t="shared" si="612"/>
        <v>0</v>
      </c>
      <c r="M4349" s="5">
        <f t="shared" si="613"/>
        <v>0</v>
      </c>
      <c r="N4349" s="6">
        <f t="shared" si="605"/>
        <v>0</v>
      </c>
      <c r="O4349" s="6">
        <f t="shared" si="608"/>
        <v>0.91451878627752081</v>
      </c>
      <c r="P4349" s="6">
        <f>FORECAST(J4349,Inputs!$B$10:$B$18,Inputs!$A$10:$A$18)</f>
        <v>33.476729467041039</v>
      </c>
      <c r="Q4349" s="6">
        <f>IF(Inputs!$D$10="Yes",IF('Hourly Calcs'!P4349&gt;'Hourly Calcs'!K4349,'Hourly Calcs'!O4349,N4349+O4349),N4349+O4349)</f>
        <v>0.91451878627752081</v>
      </c>
      <c r="R4349" s="12">
        <f t="shared" si="609"/>
        <v>4.3457932723907788</v>
      </c>
      <c r="S4349" s="1">
        <f>IF(AND(A4349&gt;=5,A4349&lt;=9),INDEX(Demand!$C$3:$C$26,C4349),INDEX(Demand!$B$3:$B$26,C4349))</f>
        <v>700</v>
      </c>
      <c r="T4349" s="7">
        <f t="shared" si="610"/>
        <v>4.3457932723907788</v>
      </c>
      <c r="U4349" s="7">
        <f t="shared" si="611"/>
        <v>0</v>
      </c>
    </row>
    <row r="4350" spans="1:21" x14ac:dyDescent="0.2">
      <c r="A4350" s="1">
        <v>6</v>
      </c>
      <c r="B4350" s="1">
        <v>30</v>
      </c>
      <c r="C4350" s="1">
        <v>22</v>
      </c>
      <c r="D4350">
        <v>12.6</v>
      </c>
      <c r="E4350">
        <v>11.4</v>
      </c>
      <c r="F4350">
        <v>92</v>
      </c>
      <c r="G4350">
        <v>0</v>
      </c>
      <c r="H4350">
        <v>0</v>
      </c>
      <c r="I4350">
        <v>0</v>
      </c>
      <c r="J4350" s="4">
        <f t="shared" si="606"/>
        <v>328.0668516727448</v>
      </c>
      <c r="K4350" s="4">
        <f t="shared" si="607"/>
        <v>-10.112332471603352</v>
      </c>
      <c r="L4350" s="5">
        <f t="shared" si="612"/>
        <v>0</v>
      </c>
      <c r="M4350" s="5">
        <f t="shared" si="613"/>
        <v>0</v>
      </c>
      <c r="N4350" s="6">
        <f t="shared" si="605"/>
        <v>0</v>
      </c>
      <c r="O4350" s="6">
        <f t="shared" si="608"/>
        <v>0</v>
      </c>
      <c r="P4350" s="6">
        <f>FORECAST(J4350,Inputs!$B$10:$B$18,Inputs!$A$10:$A$18)</f>
        <v>33.593211589562451</v>
      </c>
      <c r="Q4350" s="6">
        <f>IF(Inputs!$D$10="Yes",IF('Hourly Calcs'!P4350&gt;'Hourly Calcs'!K4350,'Hourly Calcs'!O4350,N4350+O4350),N4350+O4350)</f>
        <v>0</v>
      </c>
      <c r="R4350" s="12">
        <f t="shared" si="609"/>
        <v>0</v>
      </c>
      <c r="S4350" s="1">
        <f>IF(AND(A4350&gt;=5,A4350&lt;=9),INDEX(Demand!$C$3:$C$26,C4350),INDEX(Demand!$B$3:$B$26,C4350))</f>
        <v>600</v>
      </c>
      <c r="T4350" s="7">
        <f t="shared" si="610"/>
        <v>0</v>
      </c>
      <c r="U4350" s="7">
        <f t="shared" si="611"/>
        <v>0</v>
      </c>
    </row>
    <row r="4351" spans="1:21" x14ac:dyDescent="0.2">
      <c r="A4351" s="1">
        <v>6</v>
      </c>
      <c r="B4351" s="1">
        <v>30</v>
      </c>
      <c r="C4351" s="1">
        <v>23</v>
      </c>
      <c r="D4351">
        <v>12.5</v>
      </c>
      <c r="E4351">
        <v>11.1</v>
      </c>
      <c r="F4351">
        <v>91</v>
      </c>
      <c r="G4351">
        <v>0</v>
      </c>
      <c r="H4351">
        <v>0</v>
      </c>
      <c r="I4351">
        <v>0</v>
      </c>
      <c r="J4351" s="4">
        <f t="shared" si="606"/>
        <v>341.55687974932977</v>
      </c>
      <c r="K4351" s="4">
        <f t="shared" si="607"/>
        <v>-14.165894016197953</v>
      </c>
      <c r="L4351" s="5">
        <f t="shared" si="612"/>
        <v>0</v>
      </c>
      <c r="M4351" s="5">
        <f t="shared" si="613"/>
        <v>0</v>
      </c>
      <c r="N4351" s="6">
        <f t="shared" si="605"/>
        <v>0</v>
      </c>
      <c r="O4351" s="6">
        <f t="shared" si="608"/>
        <v>0</v>
      </c>
      <c r="P4351" s="6">
        <f>FORECAST(J4351,Inputs!$B$10:$B$18,Inputs!$A$10:$A$18)</f>
        <v>33.718119256938238</v>
      </c>
      <c r="Q4351" s="6">
        <f>IF(Inputs!$D$10="Yes",IF('Hourly Calcs'!P4351&gt;'Hourly Calcs'!K4351,'Hourly Calcs'!O4351,N4351+O4351),N4351+O4351)</f>
        <v>0</v>
      </c>
      <c r="R4351" s="12">
        <f t="shared" si="609"/>
        <v>0</v>
      </c>
      <c r="S4351" s="1">
        <f>IF(AND(A4351&gt;=5,A4351&lt;=9),INDEX(Demand!$C$3:$C$26,C4351),INDEX(Demand!$B$3:$B$26,C4351))</f>
        <v>500</v>
      </c>
      <c r="T4351" s="7">
        <f t="shared" si="610"/>
        <v>0</v>
      </c>
      <c r="U4351" s="7">
        <f t="shared" si="611"/>
        <v>0</v>
      </c>
    </row>
    <row r="4352" spans="1:21" x14ac:dyDescent="0.2">
      <c r="A4352" s="1">
        <v>6</v>
      </c>
      <c r="B4352" s="1">
        <v>30</v>
      </c>
      <c r="C4352" s="1">
        <v>24</v>
      </c>
      <c r="D4352">
        <v>12.5</v>
      </c>
      <c r="E4352">
        <v>11.1</v>
      </c>
      <c r="F4352">
        <v>91</v>
      </c>
      <c r="G4352">
        <v>0</v>
      </c>
      <c r="H4352">
        <v>0</v>
      </c>
      <c r="I4352">
        <v>0</v>
      </c>
      <c r="J4352" s="4">
        <f t="shared" si="606"/>
        <v>355.71155744921646</v>
      </c>
      <c r="K4352" s="4">
        <f t="shared" si="607"/>
        <v>-16.04370276422155</v>
      </c>
      <c r="L4352" s="5">
        <f t="shared" si="612"/>
        <v>0</v>
      </c>
      <c r="M4352" s="5">
        <f t="shared" si="613"/>
        <v>0</v>
      </c>
      <c r="N4352" s="6">
        <f t="shared" si="605"/>
        <v>0</v>
      </c>
      <c r="O4352" s="6">
        <f t="shared" si="608"/>
        <v>0</v>
      </c>
      <c r="P4352" s="6">
        <f>FORECAST(J4352,Inputs!$B$10:$B$18,Inputs!$A$10:$A$18)</f>
        <v>33.849181087492745</v>
      </c>
      <c r="Q4352" s="6">
        <f>IF(Inputs!$D$10="Yes",IF('Hourly Calcs'!P4352&gt;'Hourly Calcs'!K4352,'Hourly Calcs'!O4352,N4352+O4352),N4352+O4352)</f>
        <v>0</v>
      </c>
      <c r="R4352" s="12">
        <f t="shared" si="609"/>
        <v>0</v>
      </c>
      <c r="S4352" s="1">
        <f>IF(AND(A4352&gt;=5,A4352&lt;=9),INDEX(Demand!$C$3:$C$26,C4352),INDEX(Demand!$B$3:$B$26,C4352))</f>
        <v>400</v>
      </c>
      <c r="T4352" s="7">
        <f t="shared" si="610"/>
        <v>0</v>
      </c>
      <c r="U4352" s="7">
        <f t="shared" si="611"/>
        <v>0</v>
      </c>
    </row>
    <row r="4353" spans="1:21" x14ac:dyDescent="0.2">
      <c r="A4353" s="1">
        <v>7</v>
      </c>
      <c r="B4353" s="1">
        <v>1</v>
      </c>
      <c r="C4353" s="1">
        <v>1</v>
      </c>
      <c r="D4353">
        <v>12.8</v>
      </c>
      <c r="E4353">
        <v>11.4</v>
      </c>
      <c r="F4353">
        <v>91</v>
      </c>
      <c r="G4353">
        <v>0</v>
      </c>
      <c r="H4353">
        <v>0</v>
      </c>
      <c r="I4353">
        <v>0</v>
      </c>
      <c r="J4353" s="4">
        <f t="shared" si="606"/>
        <v>10.038804705732645</v>
      </c>
      <c r="K4353" s="4">
        <f t="shared" si="607"/>
        <v>-15.569313095500988</v>
      </c>
      <c r="L4353" s="5">
        <f t="shared" si="612"/>
        <v>0</v>
      </c>
      <c r="M4353" s="5">
        <f t="shared" si="613"/>
        <v>0</v>
      </c>
      <c r="N4353" s="6">
        <f t="shared" si="605"/>
        <v>0</v>
      </c>
      <c r="O4353" s="6">
        <f t="shared" si="608"/>
        <v>0</v>
      </c>
      <c r="P4353" s="6">
        <f>FORECAST(J4353,Inputs!$B$10:$B$18,Inputs!$A$10:$A$18)</f>
        <v>30.648507450979004</v>
      </c>
      <c r="Q4353" s="6">
        <f>IF(Inputs!$D$10="Yes",IF('Hourly Calcs'!P4353&gt;'Hourly Calcs'!K4353,'Hourly Calcs'!O4353,N4353+O4353),N4353+O4353)</f>
        <v>0</v>
      </c>
      <c r="R4353" s="12">
        <f t="shared" si="609"/>
        <v>0</v>
      </c>
      <c r="S4353" s="1">
        <f>IF(AND(A4353&gt;=5,A4353&lt;=9),INDEX(Demand!$C$3:$C$26,C4353),INDEX(Demand!$B$3:$B$26,C4353))</f>
        <v>350</v>
      </c>
      <c r="T4353" s="7">
        <f t="shared" si="610"/>
        <v>0</v>
      </c>
      <c r="U4353" s="7">
        <f t="shared" si="611"/>
        <v>0</v>
      </c>
    </row>
    <row r="4354" spans="1:21" x14ac:dyDescent="0.2">
      <c r="A4354" s="1">
        <v>7</v>
      </c>
      <c r="B4354" s="1">
        <v>1</v>
      </c>
      <c r="C4354" s="1">
        <v>2</v>
      </c>
      <c r="D4354">
        <v>13.2</v>
      </c>
      <c r="E4354">
        <v>11.8</v>
      </c>
      <c r="F4354">
        <v>91</v>
      </c>
      <c r="G4354">
        <v>0</v>
      </c>
      <c r="H4354">
        <v>0</v>
      </c>
      <c r="I4354">
        <v>0</v>
      </c>
      <c r="J4354" s="4">
        <f t="shared" si="606"/>
        <v>23.975964947127011</v>
      </c>
      <c r="K4354" s="4">
        <f t="shared" si="607"/>
        <v>-12.789069229119434</v>
      </c>
      <c r="L4354" s="5">
        <f t="shared" si="612"/>
        <v>0</v>
      </c>
      <c r="M4354" s="5">
        <f t="shared" si="613"/>
        <v>0</v>
      </c>
      <c r="N4354" s="6">
        <f t="shared" si="605"/>
        <v>0</v>
      </c>
      <c r="O4354" s="6">
        <f t="shared" si="608"/>
        <v>0</v>
      </c>
      <c r="P4354" s="6">
        <f>FORECAST(J4354,Inputs!$B$10:$B$18,Inputs!$A$10:$A$18)</f>
        <v>30.777555230991915</v>
      </c>
      <c r="Q4354" s="6">
        <f>IF(Inputs!$D$10="Yes",IF('Hourly Calcs'!P4354&gt;'Hourly Calcs'!K4354,'Hourly Calcs'!O4354,N4354+O4354),N4354+O4354)</f>
        <v>0</v>
      </c>
      <c r="R4354" s="12">
        <f t="shared" si="609"/>
        <v>0</v>
      </c>
      <c r="S4354" s="1">
        <f>IF(AND(A4354&gt;=5,A4354&lt;=9),INDEX(Demand!$C$3:$C$26,C4354),INDEX(Demand!$B$3:$B$26,C4354))</f>
        <v>350</v>
      </c>
      <c r="T4354" s="7">
        <f t="shared" si="610"/>
        <v>0</v>
      </c>
      <c r="U4354" s="7">
        <f t="shared" si="611"/>
        <v>0</v>
      </c>
    </row>
    <row r="4355" spans="1:21" x14ac:dyDescent="0.2">
      <c r="A4355" s="1">
        <v>7</v>
      </c>
      <c r="B4355" s="1">
        <v>1</v>
      </c>
      <c r="C4355" s="1">
        <v>3</v>
      </c>
      <c r="D4355">
        <v>13.5</v>
      </c>
      <c r="E4355">
        <v>12.2</v>
      </c>
      <c r="F4355">
        <v>92</v>
      </c>
      <c r="G4355">
        <v>0</v>
      </c>
      <c r="H4355">
        <v>0</v>
      </c>
      <c r="I4355">
        <v>0</v>
      </c>
      <c r="J4355" s="4">
        <f t="shared" si="606"/>
        <v>37.116505102287334</v>
      </c>
      <c r="K4355" s="4">
        <f t="shared" si="607"/>
        <v>-7.9508764085811805</v>
      </c>
      <c r="L4355" s="5">
        <f t="shared" si="612"/>
        <v>0</v>
      </c>
      <c r="M4355" s="5">
        <f t="shared" si="613"/>
        <v>0</v>
      </c>
      <c r="N4355" s="6">
        <f t="shared" si="605"/>
        <v>0</v>
      </c>
      <c r="O4355" s="6">
        <f t="shared" si="608"/>
        <v>0</v>
      </c>
      <c r="P4355" s="6">
        <f>FORECAST(J4355,Inputs!$B$10:$B$18,Inputs!$A$10:$A$18)</f>
        <v>30.89922689909525</v>
      </c>
      <c r="Q4355" s="6">
        <f>IF(Inputs!$D$10="Yes",IF('Hourly Calcs'!P4355&gt;'Hourly Calcs'!K4355,'Hourly Calcs'!O4355,N4355+O4355),N4355+O4355)</f>
        <v>0</v>
      </c>
      <c r="R4355" s="12">
        <f t="shared" si="609"/>
        <v>0</v>
      </c>
      <c r="S4355" s="1">
        <f>IF(AND(A4355&gt;=5,A4355&lt;=9),INDEX(Demand!$C$3:$C$26,C4355),INDEX(Demand!$B$3:$B$26,C4355))</f>
        <v>350</v>
      </c>
      <c r="T4355" s="7">
        <f t="shared" si="610"/>
        <v>0</v>
      </c>
      <c r="U4355" s="7">
        <f t="shared" si="611"/>
        <v>0</v>
      </c>
    </row>
    <row r="4356" spans="1:21" x14ac:dyDescent="0.2">
      <c r="A4356" s="1">
        <v>7</v>
      </c>
      <c r="B4356" s="1">
        <v>1</v>
      </c>
      <c r="C4356" s="1">
        <v>4</v>
      </c>
      <c r="D4356">
        <v>13.6</v>
      </c>
      <c r="E4356">
        <v>12.5</v>
      </c>
      <c r="F4356">
        <v>93</v>
      </c>
      <c r="G4356">
        <v>0</v>
      </c>
      <c r="H4356">
        <v>0</v>
      </c>
      <c r="I4356">
        <v>0</v>
      </c>
      <c r="J4356" s="4">
        <f t="shared" si="606"/>
        <v>49.329898980994614</v>
      </c>
      <c r="K4356" s="4">
        <f t="shared" si="607"/>
        <v>-1.2753404876293359</v>
      </c>
      <c r="L4356" s="5">
        <f t="shared" si="612"/>
        <v>0</v>
      </c>
      <c r="M4356" s="5">
        <f t="shared" si="613"/>
        <v>0</v>
      </c>
      <c r="N4356" s="6">
        <f t="shared" si="605"/>
        <v>0</v>
      </c>
      <c r="O4356" s="6">
        <f t="shared" si="608"/>
        <v>0</v>
      </c>
      <c r="P4356" s="6">
        <f>FORECAST(J4356,Inputs!$B$10:$B$18,Inputs!$A$10:$A$18)</f>
        <v>31.01231387945365</v>
      </c>
      <c r="Q4356" s="6">
        <f>IF(Inputs!$D$10="Yes",IF('Hourly Calcs'!P4356&gt;'Hourly Calcs'!K4356,'Hourly Calcs'!O4356,N4356+O4356),N4356+O4356)</f>
        <v>0</v>
      </c>
      <c r="R4356" s="12">
        <f t="shared" si="609"/>
        <v>0</v>
      </c>
      <c r="S4356" s="1">
        <f>IF(AND(A4356&gt;=5,A4356&lt;=9),INDEX(Demand!$C$3:$C$26,C4356),INDEX(Demand!$B$3:$B$26,C4356))</f>
        <v>350</v>
      </c>
      <c r="T4356" s="7">
        <f t="shared" si="610"/>
        <v>0</v>
      </c>
      <c r="U4356" s="7">
        <f t="shared" si="611"/>
        <v>0</v>
      </c>
    </row>
    <row r="4357" spans="1:21" x14ac:dyDescent="0.2">
      <c r="A4357" s="1">
        <v>7</v>
      </c>
      <c r="B4357" s="1">
        <v>1</v>
      </c>
      <c r="C4357" s="1">
        <v>5</v>
      </c>
      <c r="D4357">
        <v>13.7</v>
      </c>
      <c r="E4357">
        <v>12.5</v>
      </c>
      <c r="F4357">
        <v>93</v>
      </c>
      <c r="G4357">
        <v>6</v>
      </c>
      <c r="H4357">
        <v>0</v>
      </c>
      <c r="I4357">
        <v>6</v>
      </c>
      <c r="J4357" s="4">
        <f t="shared" si="606"/>
        <v>60.742055757620449</v>
      </c>
      <c r="K4357" s="4">
        <f t="shared" si="607"/>
        <v>6.4074258733190135</v>
      </c>
      <c r="L4357" s="5">
        <f t="shared" si="612"/>
        <v>0</v>
      </c>
      <c r="M4357" s="5">
        <f t="shared" si="613"/>
        <v>27.592574126680987</v>
      </c>
      <c r="N4357" s="6">
        <f t="shared" si="605"/>
        <v>0</v>
      </c>
      <c r="O4357" s="6">
        <f t="shared" si="608"/>
        <v>5.4871127176651253</v>
      </c>
      <c r="P4357" s="6">
        <f>FORECAST(J4357,Inputs!$B$10:$B$18,Inputs!$A$10:$A$18)</f>
        <v>31.117981997755741</v>
      </c>
      <c r="Q4357" s="6">
        <f>IF(Inputs!$D$10="Yes",IF('Hourly Calcs'!P4357&gt;'Hourly Calcs'!K4357,'Hourly Calcs'!O4357,N4357+O4357),N4357+O4357)</f>
        <v>5.4871127176651253</v>
      </c>
      <c r="R4357" s="12">
        <f t="shared" si="609"/>
        <v>26.074759634344673</v>
      </c>
      <c r="S4357" s="1">
        <f>IF(AND(A4357&gt;=5,A4357&lt;=9),INDEX(Demand!$C$3:$C$26,C4357),INDEX(Demand!$B$3:$B$26,C4357))</f>
        <v>350</v>
      </c>
      <c r="T4357" s="7">
        <f t="shared" si="610"/>
        <v>26.074759634344673</v>
      </c>
      <c r="U4357" s="7">
        <f t="shared" si="611"/>
        <v>0</v>
      </c>
    </row>
    <row r="4358" spans="1:21" x14ac:dyDescent="0.2">
      <c r="A4358" s="1">
        <v>7</v>
      </c>
      <c r="B4358" s="1">
        <v>1</v>
      </c>
      <c r="C4358" s="1">
        <v>6</v>
      </c>
      <c r="D4358">
        <v>13.8</v>
      </c>
      <c r="E4358">
        <v>12.5</v>
      </c>
      <c r="F4358">
        <v>92</v>
      </c>
      <c r="G4358">
        <v>49</v>
      </c>
      <c r="H4358">
        <v>0</v>
      </c>
      <c r="I4358">
        <v>49</v>
      </c>
      <c r="J4358" s="4">
        <f t="shared" si="606"/>
        <v>71.663537451791996</v>
      </c>
      <c r="K4358" s="4">
        <f t="shared" si="607"/>
        <v>15.005697113001148</v>
      </c>
      <c r="L4358" s="5">
        <f t="shared" si="612"/>
        <v>0</v>
      </c>
      <c r="M4358" s="5">
        <f t="shared" si="613"/>
        <v>18.994302886998852</v>
      </c>
      <c r="N4358" s="6">
        <f t="shared" si="605"/>
        <v>0</v>
      </c>
      <c r="O4358" s="6">
        <f t="shared" si="608"/>
        <v>44.811420527598521</v>
      </c>
      <c r="P4358" s="6">
        <f>FORECAST(J4358,Inputs!$B$10:$B$18,Inputs!$A$10:$A$18)</f>
        <v>31.219106828257331</v>
      </c>
      <c r="Q4358" s="6">
        <f>IF(Inputs!$D$10="Yes",IF('Hourly Calcs'!P4358&gt;'Hourly Calcs'!K4358,'Hourly Calcs'!O4358,N4358+O4358),N4358+O4358)</f>
        <v>44.811420527598521</v>
      </c>
      <c r="R4358" s="12">
        <f t="shared" si="609"/>
        <v>212.94387034714816</v>
      </c>
      <c r="S4358" s="1">
        <f>IF(AND(A4358&gt;=5,A4358&lt;=9),INDEX(Demand!$C$3:$C$26,C4358),INDEX(Demand!$B$3:$B$26,C4358))</f>
        <v>350</v>
      </c>
      <c r="T4358" s="7">
        <f t="shared" si="610"/>
        <v>212.94387034714816</v>
      </c>
      <c r="U4358" s="7">
        <f t="shared" si="611"/>
        <v>0</v>
      </c>
    </row>
    <row r="4359" spans="1:21" x14ac:dyDescent="0.2">
      <c r="A4359" s="1">
        <v>7</v>
      </c>
      <c r="B4359" s="1">
        <v>1</v>
      </c>
      <c r="C4359" s="1">
        <v>7</v>
      </c>
      <c r="D4359">
        <v>14.9</v>
      </c>
      <c r="E4359">
        <v>12.9</v>
      </c>
      <c r="F4359">
        <v>88</v>
      </c>
      <c r="G4359">
        <v>215</v>
      </c>
      <c r="H4359">
        <v>209</v>
      </c>
      <c r="I4359">
        <v>143</v>
      </c>
      <c r="J4359" s="4">
        <f t="shared" si="606"/>
        <v>82.549947998227694</v>
      </c>
      <c r="K4359" s="4">
        <f t="shared" si="607"/>
        <v>24.219200391731476</v>
      </c>
      <c r="L4359" s="5">
        <f t="shared" si="612"/>
        <v>82.450052001772306</v>
      </c>
      <c r="M4359" s="5">
        <f t="shared" si="613"/>
        <v>9.7807996082685236</v>
      </c>
      <c r="N4359" s="6">
        <f t="shared" si="605"/>
        <v>85.084051323704685</v>
      </c>
      <c r="O4359" s="6">
        <f t="shared" si="608"/>
        <v>130.77618643768548</v>
      </c>
      <c r="P4359" s="6">
        <f>FORECAST(J4359,Inputs!$B$10:$B$18,Inputs!$A$10:$A$18)</f>
        <v>31.319906925909514</v>
      </c>
      <c r="Q4359" s="6">
        <f>IF(Inputs!$D$10="Yes",IF('Hourly Calcs'!P4359&gt;'Hourly Calcs'!K4359,'Hourly Calcs'!O4359,N4359+O4359),N4359+O4359)</f>
        <v>130.77618643768548</v>
      </c>
      <c r="R4359" s="12">
        <f t="shared" si="609"/>
        <v>621.44843795188137</v>
      </c>
      <c r="S4359" s="1">
        <f>IF(AND(A4359&gt;=5,A4359&lt;=9),INDEX(Demand!$C$3:$C$26,C4359),INDEX(Demand!$B$3:$B$26,C4359))</f>
        <v>350</v>
      </c>
      <c r="T4359" s="7">
        <f t="shared" si="610"/>
        <v>350</v>
      </c>
      <c r="U4359" s="7">
        <f t="shared" si="611"/>
        <v>271.44843795188137</v>
      </c>
    </row>
    <row r="4360" spans="1:21" x14ac:dyDescent="0.2">
      <c r="A4360" s="1">
        <v>7</v>
      </c>
      <c r="B4360" s="1">
        <v>1</v>
      </c>
      <c r="C4360" s="1">
        <v>8</v>
      </c>
      <c r="D4360">
        <v>16.3</v>
      </c>
      <c r="E4360">
        <v>13.4</v>
      </c>
      <c r="F4360">
        <v>83</v>
      </c>
      <c r="G4360">
        <v>316</v>
      </c>
      <c r="H4360">
        <v>121</v>
      </c>
      <c r="I4360">
        <v>256</v>
      </c>
      <c r="J4360" s="4">
        <f t="shared" si="606"/>
        <v>94.033404933641293</v>
      </c>
      <c r="K4360" s="4">
        <f t="shared" si="607"/>
        <v>33.678431395364875</v>
      </c>
      <c r="L4360" s="5">
        <f t="shared" si="612"/>
        <v>70.966595066358707</v>
      </c>
      <c r="M4360" s="5">
        <f t="shared" si="613"/>
        <v>0.32156860463512515</v>
      </c>
      <c r="N4360" s="6">
        <f t="shared" si="605"/>
        <v>73.989498492632634</v>
      </c>
      <c r="O4360" s="6">
        <f t="shared" si="608"/>
        <v>234.11680928704533</v>
      </c>
      <c r="P4360" s="6">
        <f>FORECAST(J4360,Inputs!$B$10:$B$18,Inputs!$A$10:$A$18)</f>
        <v>31.426235230867047</v>
      </c>
      <c r="Q4360" s="6">
        <f>IF(Inputs!$D$10="Yes",IF('Hourly Calcs'!P4360&gt;'Hourly Calcs'!K4360,'Hourly Calcs'!O4360,N4360+O4360),N4360+O4360)</f>
        <v>308.10630777967799</v>
      </c>
      <c r="R4360" s="12">
        <f t="shared" si="609"/>
        <v>1464.1211745690298</v>
      </c>
      <c r="S4360" s="1">
        <f>IF(AND(A4360&gt;=5,A4360&lt;=9),INDEX(Demand!$C$3:$C$26,C4360),INDEX(Demand!$B$3:$B$26,C4360))</f>
        <v>350</v>
      </c>
      <c r="T4360" s="7">
        <f t="shared" si="610"/>
        <v>350</v>
      </c>
      <c r="U4360" s="7">
        <f t="shared" si="611"/>
        <v>1114.1211745690298</v>
      </c>
    </row>
    <row r="4361" spans="1:21" x14ac:dyDescent="0.2">
      <c r="A4361" s="1">
        <v>7</v>
      </c>
      <c r="B4361" s="1">
        <v>1</v>
      </c>
      <c r="C4361" s="1">
        <v>9</v>
      </c>
      <c r="D4361">
        <v>16.2</v>
      </c>
      <c r="E4361">
        <v>13</v>
      </c>
      <c r="F4361">
        <v>81</v>
      </c>
      <c r="G4361">
        <v>514</v>
      </c>
      <c r="H4361">
        <v>424</v>
      </c>
      <c r="I4361">
        <v>244</v>
      </c>
      <c r="J4361" s="4">
        <f t="shared" si="606"/>
        <v>107.04638562646298</v>
      </c>
      <c r="K4361" s="4">
        <f t="shared" si="607"/>
        <v>42.987959763570871</v>
      </c>
      <c r="L4361" s="5">
        <f t="shared" si="612"/>
        <v>57.953614373537022</v>
      </c>
      <c r="M4361" s="5">
        <f t="shared" si="613"/>
        <v>8.9879597635708706</v>
      </c>
      <c r="N4361" s="6">
        <f t="shared" ref="N4361:N4424" si="614">H4361*MAX(0,COS(2*ASIN(SQRT(SIN(RADIANS($B$4))^2+COS(RADIANS($K4361))^2-2*SIN(RADIANS($B$4))*COS(RADIANS($K4361))*COS(RADIANS($J4361-$B$5))+(SIN(RADIANS($K4361))-COS(RADIANS($B$4)))^2)/2)))</f>
        <v>331.70282578802573</v>
      </c>
      <c r="O4361" s="6">
        <f t="shared" si="608"/>
        <v>223.14258385171507</v>
      </c>
      <c r="P4361" s="6">
        <f>FORECAST(J4361,Inputs!$B$10:$B$18,Inputs!$A$10:$A$18)</f>
        <v>31.54672579283762</v>
      </c>
      <c r="Q4361" s="6">
        <f>IF(Inputs!$D$10="Yes",IF('Hourly Calcs'!P4361&gt;'Hourly Calcs'!K4361,'Hourly Calcs'!O4361,N4361+O4361),N4361+O4361)</f>
        <v>554.84540963974086</v>
      </c>
      <c r="R4361" s="12">
        <f t="shared" si="609"/>
        <v>2636.6253866080483</v>
      </c>
      <c r="S4361" s="1">
        <f>IF(AND(A4361&gt;=5,A4361&lt;=9),INDEX(Demand!$C$3:$C$26,C4361),INDEX(Demand!$B$3:$B$26,C4361))</f>
        <v>350</v>
      </c>
      <c r="T4361" s="7">
        <f t="shared" si="610"/>
        <v>350</v>
      </c>
      <c r="U4361" s="7">
        <f t="shared" si="611"/>
        <v>2286.6253866080483</v>
      </c>
    </row>
    <row r="4362" spans="1:21" x14ac:dyDescent="0.2">
      <c r="A4362" s="1">
        <v>7</v>
      </c>
      <c r="B4362" s="1">
        <v>1</v>
      </c>
      <c r="C4362" s="1">
        <v>10</v>
      </c>
      <c r="D4362">
        <v>16.3</v>
      </c>
      <c r="E4362">
        <v>12.7</v>
      </c>
      <c r="F4362">
        <v>79</v>
      </c>
      <c r="G4362">
        <v>569</v>
      </c>
      <c r="H4362">
        <v>300</v>
      </c>
      <c r="I4362">
        <v>342</v>
      </c>
      <c r="J4362" s="4">
        <f t="shared" ref="J4362:J4425" si="615">solarazimuth($B$2,$B$3,$B$1,A4362,B4362,C4362,0,0,0,0)</f>
        <v>123.04011477700247</v>
      </c>
      <c r="K4362" s="4">
        <f t="shared" ref="K4362:K4425" si="616">solarelevation($B$2,$B$3,$B$1,A4362,B4362,C4362,0,0,0,0)</f>
        <v>51.576974487778799</v>
      </c>
      <c r="L4362" s="5">
        <f t="shared" si="612"/>
        <v>41.959885222997528</v>
      </c>
      <c r="M4362" s="5">
        <f t="shared" si="613"/>
        <v>17.576974487778799</v>
      </c>
      <c r="N4362" s="6">
        <f t="shared" si="614"/>
        <v>272.3768731165365</v>
      </c>
      <c r="O4362" s="6">
        <f t="shared" ref="O4362:O4425" si="617">$I4362*(1+COS(RADIANS($B$4)))/2</f>
        <v>312.76542490691213</v>
      </c>
      <c r="P4362" s="6">
        <f>FORECAST(J4362,Inputs!$B$10:$B$18,Inputs!$A$10:$A$18)</f>
        <v>31.694815877564835</v>
      </c>
      <c r="Q4362" s="6">
        <f>IF(Inputs!$D$10="Yes",IF('Hourly Calcs'!P4362&gt;'Hourly Calcs'!K4362,'Hourly Calcs'!O4362,N4362+O4362),N4362+O4362)</f>
        <v>585.14229802344857</v>
      </c>
      <c r="R4362" s="12">
        <f t="shared" ref="R4362:R4425" si="618">$B$6*$E$1*Q4362</f>
        <v>2780.5962002074275</v>
      </c>
      <c r="S4362" s="1">
        <f>IF(AND(A4362&gt;=5,A4362&lt;=9),INDEX(Demand!$C$3:$C$26,C4362),INDEX(Demand!$B$3:$B$26,C4362))</f>
        <v>600</v>
      </c>
      <c r="T4362" s="7">
        <f t="shared" ref="T4362:T4425" si="619">S4362-MAX(0,S4362-R4362)</f>
        <v>600</v>
      </c>
      <c r="U4362" s="7">
        <f t="shared" ref="U4362:U4425" si="620">MAX(0,R4362-S4362)</f>
        <v>2180.5962002074275</v>
      </c>
    </row>
    <row r="4363" spans="1:21" x14ac:dyDescent="0.2">
      <c r="A4363" s="1">
        <v>7</v>
      </c>
      <c r="B4363" s="1">
        <v>1</v>
      </c>
      <c r="C4363" s="1">
        <v>11</v>
      </c>
      <c r="D4363">
        <v>17.100000000000001</v>
      </c>
      <c r="E4363">
        <v>13.2</v>
      </c>
      <c r="F4363">
        <v>78</v>
      </c>
      <c r="G4363">
        <v>654</v>
      </c>
      <c r="H4363">
        <v>283</v>
      </c>
      <c r="I4363">
        <v>417</v>
      </c>
      <c r="J4363" s="4">
        <f t="shared" si="615"/>
        <v>144.04005845348902</v>
      </c>
      <c r="K4363" s="4">
        <f t="shared" si="616"/>
        <v>58.471771683018005</v>
      </c>
      <c r="L4363" s="5">
        <f t="shared" si="612"/>
        <v>20.959941546510976</v>
      </c>
      <c r="M4363" s="5">
        <f t="shared" si="613"/>
        <v>24.471771683018005</v>
      </c>
      <c r="N4363" s="6">
        <f t="shared" si="614"/>
        <v>277.26101039083454</v>
      </c>
      <c r="O4363" s="6">
        <f t="shared" si="617"/>
        <v>381.35433387772616</v>
      </c>
      <c r="P4363" s="6">
        <f>FORECAST(J4363,Inputs!$B$10:$B$18,Inputs!$A$10:$A$18)</f>
        <v>31.889259800495267</v>
      </c>
      <c r="Q4363" s="6">
        <f>IF(Inputs!$D$10="Yes",IF('Hourly Calcs'!P4363&gt;'Hourly Calcs'!K4363,'Hourly Calcs'!O4363,N4363+O4363),N4363+O4363)</f>
        <v>658.61534426856065</v>
      </c>
      <c r="R4363" s="12">
        <f t="shared" si="618"/>
        <v>3129.7401159642</v>
      </c>
      <c r="S4363" s="1">
        <f>IF(AND(A4363&gt;=5,A4363&lt;=9),INDEX(Demand!$C$3:$C$26,C4363),INDEX(Demand!$B$3:$B$26,C4363))</f>
        <v>600</v>
      </c>
      <c r="T4363" s="7">
        <f t="shared" si="619"/>
        <v>600</v>
      </c>
      <c r="U4363" s="7">
        <f t="shared" si="620"/>
        <v>2529.7401159642</v>
      </c>
    </row>
    <row r="4364" spans="1:21" x14ac:dyDescent="0.2">
      <c r="A4364" s="1">
        <v>7</v>
      </c>
      <c r="B4364" s="1">
        <v>1</v>
      </c>
      <c r="C4364" s="1">
        <v>12</v>
      </c>
      <c r="D4364">
        <v>17.899999999999999</v>
      </c>
      <c r="E4364">
        <v>10.5</v>
      </c>
      <c r="F4364">
        <v>62</v>
      </c>
      <c r="G4364">
        <v>886</v>
      </c>
      <c r="H4364">
        <v>675</v>
      </c>
      <c r="I4364">
        <v>287</v>
      </c>
      <c r="J4364" s="4">
        <f t="shared" si="615"/>
        <v>171.11230440613119</v>
      </c>
      <c r="K4364" s="4">
        <f t="shared" si="616"/>
        <v>62.122738686266842</v>
      </c>
      <c r="L4364" s="5">
        <f t="shared" si="612"/>
        <v>6.1123044061311873</v>
      </c>
      <c r="M4364" s="5">
        <f t="shared" si="613"/>
        <v>28.122738686266842</v>
      </c>
      <c r="N4364" s="6">
        <f t="shared" si="614"/>
        <v>670.14626431104296</v>
      </c>
      <c r="O4364" s="6">
        <f t="shared" si="617"/>
        <v>262.46689166164845</v>
      </c>
      <c r="P4364" s="6">
        <f>FORECAST(J4364,Inputs!$B$10:$B$18,Inputs!$A$10:$A$18)</f>
        <v>32.139928744501212</v>
      </c>
      <c r="Q4364" s="6">
        <f>IF(Inputs!$D$10="Yes",IF('Hourly Calcs'!P4364&gt;'Hourly Calcs'!K4364,'Hourly Calcs'!O4364,N4364+O4364),N4364+O4364)</f>
        <v>932.6131559726914</v>
      </c>
      <c r="R4364" s="12">
        <f t="shared" si="618"/>
        <v>4431.777717182229</v>
      </c>
      <c r="S4364" s="1">
        <f>IF(AND(A4364&gt;=5,A4364&lt;=9),INDEX(Demand!$C$3:$C$26,C4364),INDEX(Demand!$B$3:$B$26,C4364))</f>
        <v>600</v>
      </c>
      <c r="T4364" s="7">
        <f t="shared" si="619"/>
        <v>600</v>
      </c>
      <c r="U4364" s="7">
        <f t="shared" si="620"/>
        <v>3831.777717182229</v>
      </c>
    </row>
    <row r="4365" spans="1:21" x14ac:dyDescent="0.2">
      <c r="A4365" s="1">
        <v>7</v>
      </c>
      <c r="B4365" s="1">
        <v>1</v>
      </c>
      <c r="C4365" s="1">
        <v>13</v>
      </c>
      <c r="D4365">
        <v>18.899999999999999</v>
      </c>
      <c r="E4365">
        <v>8.6</v>
      </c>
      <c r="F4365">
        <v>51</v>
      </c>
      <c r="G4365">
        <v>900</v>
      </c>
      <c r="H4365">
        <v>810</v>
      </c>
      <c r="I4365">
        <v>173</v>
      </c>
      <c r="J4365" s="4">
        <f t="shared" si="615"/>
        <v>200.32324977321775</v>
      </c>
      <c r="K4365" s="4">
        <f t="shared" si="616"/>
        <v>61.162513978654047</v>
      </c>
      <c r="L4365" s="5">
        <f t="shared" si="612"/>
        <v>35.323249773217753</v>
      </c>
      <c r="M4365" s="5">
        <f t="shared" si="613"/>
        <v>27.162513978654047</v>
      </c>
      <c r="N4365" s="6">
        <f t="shared" si="614"/>
        <v>766.49489566688885</v>
      </c>
      <c r="O4365" s="6">
        <f t="shared" si="617"/>
        <v>158.21175002601109</v>
      </c>
      <c r="P4365" s="6">
        <f>FORECAST(J4365,Inputs!$B$10:$B$18,Inputs!$A$10:$A$18)</f>
        <v>32.410400460863123</v>
      </c>
      <c r="Q4365" s="6">
        <f>IF(Inputs!$D$10="Yes",IF('Hourly Calcs'!P4365&gt;'Hourly Calcs'!K4365,'Hourly Calcs'!O4365,N4365+O4365),N4365+O4365)</f>
        <v>924.70664569289988</v>
      </c>
      <c r="R4365" s="12">
        <f t="shared" si="618"/>
        <v>4394.2059803326601</v>
      </c>
      <c r="S4365" s="1">
        <f>IF(AND(A4365&gt;=5,A4365&lt;=9),INDEX(Demand!$C$3:$C$26,C4365),INDEX(Demand!$B$3:$B$26,C4365))</f>
        <v>600</v>
      </c>
      <c r="T4365" s="7">
        <f t="shared" si="619"/>
        <v>600</v>
      </c>
      <c r="U4365" s="7">
        <f t="shared" si="620"/>
        <v>3794.2059803326601</v>
      </c>
    </row>
    <row r="4366" spans="1:21" x14ac:dyDescent="0.2">
      <c r="A4366" s="1">
        <v>7</v>
      </c>
      <c r="B4366" s="1">
        <v>1</v>
      </c>
      <c r="C4366" s="1">
        <v>14</v>
      </c>
      <c r="D4366">
        <v>19.899999999999999</v>
      </c>
      <c r="E4366">
        <v>10.6</v>
      </c>
      <c r="F4366">
        <v>55</v>
      </c>
      <c r="G4366">
        <v>856</v>
      </c>
      <c r="H4366">
        <v>793</v>
      </c>
      <c r="I4366">
        <v>170</v>
      </c>
      <c r="J4366" s="4">
        <f t="shared" si="615"/>
        <v>225.06849024787087</v>
      </c>
      <c r="K4366" s="4">
        <f t="shared" si="616"/>
        <v>56.000413430941983</v>
      </c>
      <c r="L4366" s="5">
        <f t="shared" si="612"/>
        <v>60.068490247870869</v>
      </c>
      <c r="M4366" s="5">
        <f t="shared" si="613"/>
        <v>22.000413430941983</v>
      </c>
      <c r="N4366" s="6">
        <f t="shared" si="614"/>
        <v>668.76029335730789</v>
      </c>
      <c r="O4366" s="6">
        <f t="shared" si="617"/>
        <v>155.46819366717853</v>
      </c>
      <c r="P4366" s="6">
        <f>FORECAST(J4366,Inputs!$B$10:$B$18,Inputs!$A$10:$A$18)</f>
        <v>32.639523057850653</v>
      </c>
      <c r="Q4366" s="6">
        <f>IF(Inputs!$D$10="Yes",IF('Hourly Calcs'!P4366&gt;'Hourly Calcs'!K4366,'Hourly Calcs'!O4366,N4366+O4366),N4366+O4366)</f>
        <v>824.22848702448641</v>
      </c>
      <c r="R4366" s="12">
        <f t="shared" si="618"/>
        <v>3916.7337703403591</v>
      </c>
      <c r="S4366" s="1">
        <f>IF(AND(A4366&gt;=5,A4366&lt;=9),INDEX(Demand!$C$3:$C$26,C4366),INDEX(Demand!$B$3:$B$26,C4366))</f>
        <v>600</v>
      </c>
      <c r="T4366" s="7">
        <f t="shared" si="619"/>
        <v>600</v>
      </c>
      <c r="U4366" s="7">
        <f t="shared" si="620"/>
        <v>3316.7337703403591</v>
      </c>
    </row>
    <row r="4367" spans="1:21" x14ac:dyDescent="0.2">
      <c r="A4367" s="1">
        <v>7</v>
      </c>
      <c r="B4367" s="1">
        <v>1</v>
      </c>
      <c r="C4367" s="1">
        <v>15</v>
      </c>
      <c r="D4367">
        <v>20.7</v>
      </c>
      <c r="E4367">
        <v>11.3</v>
      </c>
      <c r="F4367">
        <v>55</v>
      </c>
      <c r="G4367">
        <v>765</v>
      </c>
      <c r="H4367">
        <v>785</v>
      </c>
      <c r="I4367">
        <v>142</v>
      </c>
      <c r="J4367" s="4">
        <f t="shared" si="615"/>
        <v>243.80995287735823</v>
      </c>
      <c r="K4367" s="4">
        <f t="shared" si="616"/>
        <v>48.271054827537384</v>
      </c>
      <c r="L4367" s="5">
        <f t="shared" si="612"/>
        <v>78.809952877358228</v>
      </c>
      <c r="M4367" s="5">
        <f t="shared" si="613"/>
        <v>14.271054827537384</v>
      </c>
      <c r="N4367" s="6">
        <f t="shared" si="614"/>
        <v>542.39071996922587</v>
      </c>
      <c r="O4367" s="6">
        <f t="shared" si="617"/>
        <v>129.86166765140794</v>
      </c>
      <c r="P4367" s="6">
        <f>FORECAST(J4367,Inputs!$B$10:$B$18,Inputs!$A$10:$A$18)</f>
        <v>32.813055119234797</v>
      </c>
      <c r="Q4367" s="6">
        <f>IF(Inputs!$D$10="Yes",IF('Hourly Calcs'!P4367&gt;'Hourly Calcs'!K4367,'Hourly Calcs'!O4367,N4367+O4367),N4367+O4367)</f>
        <v>672.25238762063384</v>
      </c>
      <c r="R4367" s="12">
        <f t="shared" si="618"/>
        <v>3194.5433459732517</v>
      </c>
      <c r="S4367" s="1">
        <f>IF(AND(A4367&gt;=5,A4367&lt;=9),INDEX(Demand!$C$3:$C$26,C4367),INDEX(Demand!$B$3:$B$26,C4367))</f>
        <v>600</v>
      </c>
      <c r="T4367" s="7">
        <f t="shared" si="619"/>
        <v>600</v>
      </c>
      <c r="U4367" s="7">
        <f t="shared" si="620"/>
        <v>2594.5433459732517</v>
      </c>
    </row>
    <row r="4368" spans="1:21" x14ac:dyDescent="0.2">
      <c r="A4368" s="1">
        <v>7</v>
      </c>
      <c r="B4368" s="1">
        <v>1</v>
      </c>
      <c r="C4368" s="1">
        <v>16</v>
      </c>
      <c r="D4368">
        <v>20</v>
      </c>
      <c r="E4368">
        <v>12.8</v>
      </c>
      <c r="F4368">
        <v>63</v>
      </c>
      <c r="G4368">
        <v>631</v>
      </c>
      <c r="H4368">
        <v>690</v>
      </c>
      <c r="I4368">
        <v>156</v>
      </c>
      <c r="J4368" s="4">
        <f t="shared" si="615"/>
        <v>258.39247533279786</v>
      </c>
      <c r="K4368" s="4">
        <f t="shared" si="616"/>
        <v>39.302762026636721</v>
      </c>
      <c r="L4368" s="5">
        <f t="shared" si="612"/>
        <v>0</v>
      </c>
      <c r="M4368" s="5">
        <f t="shared" si="613"/>
        <v>5.3027620266367208</v>
      </c>
      <c r="N4368" s="6">
        <f t="shared" si="614"/>
        <v>344.67004236690514</v>
      </c>
      <c r="O4368" s="6">
        <f t="shared" si="617"/>
        <v>142.66493065929325</v>
      </c>
      <c r="P4368" s="6">
        <f>FORECAST(J4368,Inputs!$B$10:$B$18,Inputs!$A$10:$A$18)</f>
        <v>32.948078475303682</v>
      </c>
      <c r="Q4368" s="6">
        <f>IF(Inputs!$D$10="Yes",IF('Hourly Calcs'!P4368&gt;'Hourly Calcs'!K4368,'Hourly Calcs'!O4368,N4368+O4368),N4368+O4368)</f>
        <v>487.33497302619838</v>
      </c>
      <c r="R4368" s="12">
        <f t="shared" si="618"/>
        <v>2315.8157918204947</v>
      </c>
      <c r="S4368" s="1">
        <f>IF(AND(A4368&gt;=5,A4368&lt;=9),INDEX(Demand!$C$3:$C$26,C4368),INDEX(Demand!$B$3:$B$26,C4368))</f>
        <v>900</v>
      </c>
      <c r="T4368" s="7">
        <f t="shared" si="619"/>
        <v>900</v>
      </c>
      <c r="U4368" s="7">
        <f t="shared" si="620"/>
        <v>1415.8157918204947</v>
      </c>
    </row>
    <row r="4369" spans="1:21" x14ac:dyDescent="0.2">
      <c r="A4369" s="1">
        <v>7</v>
      </c>
      <c r="B4369" s="1">
        <v>1</v>
      </c>
      <c r="C4369" s="1">
        <v>17</v>
      </c>
      <c r="D4369">
        <v>19.8</v>
      </c>
      <c r="E4369">
        <v>12.7</v>
      </c>
      <c r="F4369">
        <v>64</v>
      </c>
      <c r="G4369">
        <v>467</v>
      </c>
      <c r="H4369">
        <v>580</v>
      </c>
      <c r="I4369">
        <v>144</v>
      </c>
      <c r="J4369" s="4">
        <f t="shared" si="615"/>
        <v>270.65228638432717</v>
      </c>
      <c r="K4369" s="4">
        <f t="shared" si="616"/>
        <v>29.874722951390936</v>
      </c>
      <c r="L4369" s="5">
        <f t="shared" si="612"/>
        <v>0</v>
      </c>
      <c r="M4369" s="5">
        <f t="shared" si="613"/>
        <v>4.125277048609064</v>
      </c>
      <c r="N4369" s="6">
        <f t="shared" si="614"/>
        <v>163.63338183579035</v>
      </c>
      <c r="O4369" s="6">
        <f t="shared" si="617"/>
        <v>131.69070522396299</v>
      </c>
      <c r="P4369" s="6">
        <f>FORECAST(J4369,Inputs!$B$10:$B$18,Inputs!$A$10:$A$18)</f>
        <v>33.061595244299326</v>
      </c>
      <c r="Q4369" s="6">
        <f>IF(Inputs!$D$10="Yes",IF('Hourly Calcs'!P4369&gt;'Hourly Calcs'!K4369,'Hourly Calcs'!O4369,N4369+O4369),N4369+O4369)</f>
        <v>131.69070522396299</v>
      </c>
      <c r="R4369" s="12">
        <f t="shared" si="618"/>
        <v>625.79423122427215</v>
      </c>
      <c r="S4369" s="1">
        <f>IF(AND(A4369&gt;=5,A4369&lt;=9),INDEX(Demand!$C$3:$C$26,C4369),INDEX(Demand!$B$3:$B$26,C4369))</f>
        <v>900</v>
      </c>
      <c r="T4369" s="7">
        <f t="shared" si="619"/>
        <v>625.79423122427215</v>
      </c>
      <c r="U4369" s="7">
        <f t="shared" si="620"/>
        <v>0</v>
      </c>
    </row>
    <row r="4370" spans="1:21" x14ac:dyDescent="0.2">
      <c r="A4370" s="1">
        <v>7</v>
      </c>
      <c r="B4370" s="1">
        <v>1</v>
      </c>
      <c r="C4370" s="1">
        <v>18</v>
      </c>
      <c r="D4370">
        <v>18.5</v>
      </c>
      <c r="E4370">
        <v>12.8</v>
      </c>
      <c r="F4370">
        <v>69</v>
      </c>
      <c r="G4370">
        <v>233</v>
      </c>
      <c r="H4370">
        <v>149</v>
      </c>
      <c r="I4370">
        <v>172</v>
      </c>
      <c r="J4370" s="4">
        <f t="shared" si="615"/>
        <v>281.80413574817152</v>
      </c>
      <c r="K4370" s="4">
        <f t="shared" si="616"/>
        <v>20.465946432994258</v>
      </c>
      <c r="L4370" s="5">
        <f t="shared" si="612"/>
        <v>0</v>
      </c>
      <c r="M4370" s="5">
        <f t="shared" si="613"/>
        <v>13.534053567005742</v>
      </c>
      <c r="N4370" s="6">
        <f t="shared" si="614"/>
        <v>7.9903434396545618</v>
      </c>
      <c r="O4370" s="6">
        <f t="shared" si="617"/>
        <v>157.29723123973358</v>
      </c>
      <c r="P4370" s="6">
        <f>FORECAST(J4370,Inputs!$B$10:$B$18,Inputs!$A$10:$A$18)</f>
        <v>33.164853108779361</v>
      </c>
      <c r="Q4370" s="6">
        <f>IF(Inputs!$D$10="Yes",IF('Hourly Calcs'!P4370&gt;'Hourly Calcs'!K4370,'Hourly Calcs'!O4370,N4370+O4370),N4370+O4370)</f>
        <v>157.29723123973358</v>
      </c>
      <c r="R4370" s="12">
        <f t="shared" si="618"/>
        <v>747.47644285121396</v>
      </c>
      <c r="S4370" s="1">
        <f>IF(AND(A4370&gt;=5,A4370&lt;=9),INDEX(Demand!$C$3:$C$26,C4370),INDEX(Demand!$B$3:$B$26,C4370))</f>
        <v>900</v>
      </c>
      <c r="T4370" s="7">
        <f t="shared" si="619"/>
        <v>747.47644285121396</v>
      </c>
      <c r="U4370" s="7">
        <f t="shared" si="620"/>
        <v>0</v>
      </c>
    </row>
    <row r="4371" spans="1:21" x14ac:dyDescent="0.2">
      <c r="A4371" s="1">
        <v>7</v>
      </c>
      <c r="B4371" s="1">
        <v>1</v>
      </c>
      <c r="C4371" s="1">
        <v>19</v>
      </c>
      <c r="D4371">
        <v>16.5</v>
      </c>
      <c r="E4371">
        <v>13.3</v>
      </c>
      <c r="F4371">
        <v>81</v>
      </c>
      <c r="G4371">
        <v>80</v>
      </c>
      <c r="H4371">
        <v>0</v>
      </c>
      <c r="I4371">
        <v>80</v>
      </c>
      <c r="J4371" s="4">
        <f t="shared" si="615"/>
        <v>292.63886719036128</v>
      </c>
      <c r="K4371" s="4">
        <f t="shared" si="616"/>
        <v>11.444389799646387</v>
      </c>
      <c r="L4371" s="5">
        <f t="shared" si="612"/>
        <v>0</v>
      </c>
      <c r="M4371" s="5">
        <f t="shared" si="613"/>
        <v>22.555610200353613</v>
      </c>
      <c r="N4371" s="6">
        <f t="shared" si="614"/>
        <v>0</v>
      </c>
      <c r="O4371" s="6">
        <f t="shared" si="617"/>
        <v>73.161502902201661</v>
      </c>
      <c r="P4371" s="6">
        <f>FORECAST(J4371,Inputs!$B$10:$B$18,Inputs!$A$10:$A$18)</f>
        <v>33.265174696207048</v>
      </c>
      <c r="Q4371" s="6">
        <f>IF(Inputs!$D$10="Yes",IF('Hourly Calcs'!P4371&gt;'Hourly Calcs'!K4371,'Hourly Calcs'!O4371,N4371+O4371),N4371+O4371)</f>
        <v>73.161502902201661</v>
      </c>
      <c r="R4371" s="12">
        <f t="shared" si="618"/>
        <v>347.66346179126231</v>
      </c>
      <c r="S4371" s="1">
        <f>IF(AND(A4371&gt;=5,A4371&lt;=9),INDEX(Demand!$C$3:$C$26,C4371),INDEX(Demand!$B$3:$B$26,C4371))</f>
        <v>900</v>
      </c>
      <c r="T4371" s="7">
        <f t="shared" si="619"/>
        <v>347.66346179126231</v>
      </c>
      <c r="U4371" s="7">
        <f t="shared" si="620"/>
        <v>0</v>
      </c>
    </row>
    <row r="4372" spans="1:21" x14ac:dyDescent="0.2">
      <c r="A4372" s="1">
        <v>7</v>
      </c>
      <c r="B4372" s="1">
        <v>1</v>
      </c>
      <c r="C4372" s="1">
        <v>20</v>
      </c>
      <c r="D4372">
        <v>15.5</v>
      </c>
      <c r="E4372">
        <v>13.6</v>
      </c>
      <c r="F4372">
        <v>88</v>
      </c>
      <c r="G4372">
        <v>16</v>
      </c>
      <c r="H4372">
        <v>0</v>
      </c>
      <c r="I4372">
        <v>16</v>
      </c>
      <c r="J4372" s="4">
        <f t="shared" si="615"/>
        <v>303.70918073656202</v>
      </c>
      <c r="K4372" s="4">
        <f t="shared" si="616"/>
        <v>3.2338455118596414</v>
      </c>
      <c r="L4372" s="5">
        <f t="shared" si="612"/>
        <v>0</v>
      </c>
      <c r="M4372" s="5">
        <f t="shared" si="613"/>
        <v>30.766154488140359</v>
      </c>
      <c r="N4372" s="6">
        <f t="shared" si="614"/>
        <v>0</v>
      </c>
      <c r="O4372" s="6">
        <f t="shared" si="617"/>
        <v>14.632300580440333</v>
      </c>
      <c r="P4372" s="6">
        <f>FORECAST(J4372,Inputs!$B$10:$B$18,Inputs!$A$10:$A$18)</f>
        <v>33.367677599412609</v>
      </c>
      <c r="Q4372" s="6">
        <f>IF(Inputs!$D$10="Yes",IF('Hourly Calcs'!P4372&gt;'Hourly Calcs'!K4372,'Hourly Calcs'!O4372,N4372+O4372),N4372+O4372)</f>
        <v>14.632300580440333</v>
      </c>
      <c r="R4372" s="12">
        <f t="shared" si="618"/>
        <v>69.532692358252461</v>
      </c>
      <c r="S4372" s="1">
        <f>IF(AND(A4372&gt;=5,A4372&lt;=9),INDEX(Demand!$C$3:$C$26,C4372),INDEX(Demand!$B$3:$B$26,C4372))</f>
        <v>800</v>
      </c>
      <c r="T4372" s="7">
        <f t="shared" si="619"/>
        <v>69.532692358252461</v>
      </c>
      <c r="U4372" s="7">
        <f t="shared" si="620"/>
        <v>0</v>
      </c>
    </row>
    <row r="4373" spans="1:21" x14ac:dyDescent="0.2">
      <c r="A4373" s="1">
        <v>7</v>
      </c>
      <c r="B4373" s="1">
        <v>1</v>
      </c>
      <c r="C4373" s="1">
        <v>21</v>
      </c>
      <c r="D4373">
        <v>15.2</v>
      </c>
      <c r="E4373">
        <v>13.8</v>
      </c>
      <c r="F4373">
        <v>91</v>
      </c>
      <c r="G4373">
        <v>0</v>
      </c>
      <c r="H4373">
        <v>0</v>
      </c>
      <c r="I4373">
        <v>0</v>
      </c>
      <c r="J4373" s="4">
        <f t="shared" si="615"/>
        <v>315.41407883891623</v>
      </c>
      <c r="K4373" s="4">
        <f t="shared" si="616"/>
        <v>-4.2336713248626126</v>
      </c>
      <c r="L4373" s="5">
        <f t="shared" si="612"/>
        <v>0</v>
      </c>
      <c r="M4373" s="5">
        <f t="shared" si="613"/>
        <v>0</v>
      </c>
      <c r="N4373" s="6">
        <f t="shared" si="614"/>
        <v>0</v>
      </c>
      <c r="O4373" s="6">
        <f t="shared" si="617"/>
        <v>0</v>
      </c>
      <c r="P4373" s="6">
        <f>FORECAST(J4373,Inputs!$B$10:$B$18,Inputs!$A$10:$A$18)</f>
        <v>33.476056285545518</v>
      </c>
      <c r="Q4373" s="6">
        <f>IF(Inputs!$D$10="Yes",IF('Hourly Calcs'!P4373&gt;'Hourly Calcs'!K4373,'Hourly Calcs'!O4373,N4373+O4373),N4373+O4373)</f>
        <v>0</v>
      </c>
      <c r="R4373" s="12">
        <f t="shared" si="618"/>
        <v>0</v>
      </c>
      <c r="S4373" s="1">
        <f>IF(AND(A4373&gt;=5,A4373&lt;=9),INDEX(Demand!$C$3:$C$26,C4373),INDEX(Demand!$B$3:$B$26,C4373))</f>
        <v>700</v>
      </c>
      <c r="T4373" s="7">
        <f t="shared" si="619"/>
        <v>0</v>
      </c>
      <c r="U4373" s="7">
        <f t="shared" si="620"/>
        <v>0</v>
      </c>
    </row>
    <row r="4374" spans="1:21" x14ac:dyDescent="0.2">
      <c r="A4374" s="1">
        <v>7</v>
      </c>
      <c r="B4374" s="1">
        <v>1</v>
      </c>
      <c r="C4374" s="1">
        <v>22</v>
      </c>
      <c r="D4374">
        <v>15.1</v>
      </c>
      <c r="E4374">
        <v>13.1</v>
      </c>
      <c r="F4374">
        <v>88</v>
      </c>
      <c r="G4374">
        <v>0</v>
      </c>
      <c r="H4374">
        <v>0</v>
      </c>
      <c r="I4374">
        <v>0</v>
      </c>
      <c r="J4374" s="4">
        <f t="shared" si="615"/>
        <v>327.99911160124867</v>
      </c>
      <c r="K4374" s="4">
        <f t="shared" si="616"/>
        <v>-10.162250586221901</v>
      </c>
      <c r="L4374" s="5">
        <f t="shared" si="612"/>
        <v>0</v>
      </c>
      <c r="M4374" s="5">
        <f t="shared" si="613"/>
        <v>0</v>
      </c>
      <c r="N4374" s="6">
        <f t="shared" si="614"/>
        <v>0</v>
      </c>
      <c r="O4374" s="6">
        <f t="shared" si="617"/>
        <v>0</v>
      </c>
      <c r="P4374" s="6">
        <f>FORECAST(J4374,Inputs!$B$10:$B$18,Inputs!$A$10:$A$18)</f>
        <v>33.592584366678224</v>
      </c>
      <c r="Q4374" s="6">
        <f>IF(Inputs!$D$10="Yes",IF('Hourly Calcs'!P4374&gt;'Hourly Calcs'!K4374,'Hourly Calcs'!O4374,N4374+O4374),N4374+O4374)</f>
        <v>0</v>
      </c>
      <c r="R4374" s="12">
        <f t="shared" si="618"/>
        <v>0</v>
      </c>
      <c r="S4374" s="1">
        <f>IF(AND(A4374&gt;=5,A4374&lt;=9),INDEX(Demand!$C$3:$C$26,C4374),INDEX(Demand!$B$3:$B$26,C4374))</f>
        <v>600</v>
      </c>
      <c r="T4374" s="7">
        <f t="shared" si="619"/>
        <v>0</v>
      </c>
      <c r="U4374" s="7">
        <f t="shared" si="620"/>
        <v>0</v>
      </c>
    </row>
    <row r="4375" spans="1:21" x14ac:dyDescent="0.2">
      <c r="A4375" s="1">
        <v>7</v>
      </c>
      <c r="B4375" s="1">
        <v>1</v>
      </c>
      <c r="C4375" s="1">
        <v>23</v>
      </c>
      <c r="D4375">
        <v>14.9</v>
      </c>
      <c r="E4375">
        <v>14.2</v>
      </c>
      <c r="F4375">
        <v>96</v>
      </c>
      <c r="G4375">
        <v>0</v>
      </c>
      <c r="H4375">
        <v>0</v>
      </c>
      <c r="I4375">
        <v>0</v>
      </c>
      <c r="J4375" s="4">
        <f t="shared" si="615"/>
        <v>341.49670616516767</v>
      </c>
      <c r="K4375" s="4">
        <f t="shared" si="616"/>
        <v>-14.22561739131686</v>
      </c>
      <c r="L4375" s="5">
        <f t="shared" si="612"/>
        <v>0</v>
      </c>
      <c r="M4375" s="5">
        <f t="shared" si="613"/>
        <v>0</v>
      </c>
      <c r="N4375" s="6">
        <f t="shared" si="614"/>
        <v>0</v>
      </c>
      <c r="O4375" s="6">
        <f t="shared" si="617"/>
        <v>0</v>
      </c>
      <c r="P4375" s="6">
        <f>FORECAST(J4375,Inputs!$B$10:$B$18,Inputs!$A$10:$A$18)</f>
        <v>33.717562094121924</v>
      </c>
      <c r="Q4375" s="6">
        <f>IF(Inputs!$D$10="Yes",IF('Hourly Calcs'!P4375&gt;'Hourly Calcs'!K4375,'Hourly Calcs'!O4375,N4375+O4375),N4375+O4375)</f>
        <v>0</v>
      </c>
      <c r="R4375" s="12">
        <f t="shared" si="618"/>
        <v>0</v>
      </c>
      <c r="S4375" s="1">
        <f>IF(AND(A4375&gt;=5,A4375&lt;=9),INDEX(Demand!$C$3:$C$26,C4375),INDEX(Demand!$B$3:$B$26,C4375))</f>
        <v>500</v>
      </c>
      <c r="T4375" s="7">
        <f t="shared" si="619"/>
        <v>0</v>
      </c>
      <c r="U4375" s="7">
        <f t="shared" si="620"/>
        <v>0</v>
      </c>
    </row>
    <row r="4376" spans="1:21" x14ac:dyDescent="0.2">
      <c r="A4376" s="1">
        <v>7</v>
      </c>
      <c r="B4376" s="1">
        <v>1</v>
      </c>
      <c r="C4376" s="1">
        <v>24</v>
      </c>
      <c r="D4376">
        <v>14.4</v>
      </c>
      <c r="E4376">
        <v>14</v>
      </c>
      <c r="F4376">
        <v>97</v>
      </c>
      <c r="G4376">
        <v>0</v>
      </c>
      <c r="H4376">
        <v>0</v>
      </c>
      <c r="I4376">
        <v>0</v>
      </c>
      <c r="J4376" s="4">
        <f t="shared" si="615"/>
        <v>355.66210615899314</v>
      </c>
      <c r="K4376" s="4">
        <f t="shared" si="616"/>
        <v>-16.112612232708685</v>
      </c>
      <c r="L4376" s="5">
        <f t="shared" si="612"/>
        <v>0</v>
      </c>
      <c r="M4376" s="5">
        <f t="shared" si="613"/>
        <v>0</v>
      </c>
      <c r="N4376" s="6">
        <f t="shared" si="614"/>
        <v>0</v>
      </c>
      <c r="O4376" s="6">
        <f t="shared" si="617"/>
        <v>0</v>
      </c>
      <c r="P4376" s="6">
        <f>FORECAST(J4376,Inputs!$B$10:$B$18,Inputs!$A$10:$A$18)</f>
        <v>33.848723205175858</v>
      </c>
      <c r="Q4376" s="6">
        <f>IF(Inputs!$D$10="Yes",IF('Hourly Calcs'!P4376&gt;'Hourly Calcs'!K4376,'Hourly Calcs'!O4376,N4376+O4376),N4376+O4376)</f>
        <v>0</v>
      </c>
      <c r="R4376" s="12">
        <f t="shared" si="618"/>
        <v>0</v>
      </c>
      <c r="S4376" s="1">
        <f>IF(AND(A4376&gt;=5,A4376&lt;=9),INDEX(Demand!$C$3:$C$26,C4376),INDEX(Demand!$B$3:$B$26,C4376))</f>
        <v>400</v>
      </c>
      <c r="T4376" s="7">
        <f t="shared" si="619"/>
        <v>0</v>
      </c>
      <c r="U4376" s="7">
        <f t="shared" si="620"/>
        <v>0</v>
      </c>
    </row>
    <row r="4377" spans="1:21" x14ac:dyDescent="0.2">
      <c r="A4377" s="1">
        <v>7</v>
      </c>
      <c r="B4377" s="1">
        <v>2</v>
      </c>
      <c r="C4377" s="1">
        <v>1</v>
      </c>
      <c r="D4377">
        <v>14.5</v>
      </c>
      <c r="E4377">
        <v>14.3</v>
      </c>
      <c r="F4377">
        <v>99</v>
      </c>
      <c r="G4377">
        <v>0</v>
      </c>
      <c r="H4377">
        <v>0</v>
      </c>
      <c r="I4377">
        <v>0</v>
      </c>
      <c r="J4377" s="4">
        <f t="shared" si="615"/>
        <v>10.002486301857573</v>
      </c>
      <c r="K4377" s="4">
        <f t="shared" si="616"/>
        <v>-15.645618841033254</v>
      </c>
      <c r="L4377" s="5">
        <f t="shared" si="612"/>
        <v>0</v>
      </c>
      <c r="M4377" s="5">
        <f t="shared" si="613"/>
        <v>0</v>
      </c>
      <c r="N4377" s="6">
        <f t="shared" si="614"/>
        <v>0</v>
      </c>
      <c r="O4377" s="6">
        <f t="shared" si="617"/>
        <v>0</v>
      </c>
      <c r="P4377" s="6">
        <f>FORECAST(J4377,Inputs!$B$10:$B$18,Inputs!$A$10:$A$18)</f>
        <v>30.648171169461641</v>
      </c>
      <c r="Q4377" s="6">
        <f>IF(Inputs!$D$10="Yes",IF('Hourly Calcs'!P4377&gt;'Hourly Calcs'!K4377,'Hourly Calcs'!O4377,N4377+O4377),N4377+O4377)</f>
        <v>0</v>
      </c>
      <c r="R4377" s="12">
        <f t="shared" si="618"/>
        <v>0</v>
      </c>
      <c r="S4377" s="1">
        <f>IF(AND(A4377&gt;=5,A4377&lt;=9),INDEX(Demand!$C$3:$C$26,C4377),INDEX(Demand!$B$3:$B$26,C4377))</f>
        <v>350</v>
      </c>
      <c r="T4377" s="7">
        <f t="shared" si="619"/>
        <v>0</v>
      </c>
      <c r="U4377" s="7">
        <f t="shared" si="620"/>
        <v>0</v>
      </c>
    </row>
    <row r="4378" spans="1:21" x14ac:dyDescent="0.2">
      <c r="A4378" s="1">
        <v>7</v>
      </c>
      <c r="B4378" s="1">
        <v>2</v>
      </c>
      <c r="C4378" s="1">
        <v>2</v>
      </c>
      <c r="D4378">
        <v>14.2</v>
      </c>
      <c r="E4378">
        <v>13.8</v>
      </c>
      <c r="F4378">
        <v>97</v>
      </c>
      <c r="G4378">
        <v>0</v>
      </c>
      <c r="H4378">
        <v>0</v>
      </c>
      <c r="I4378">
        <v>0</v>
      </c>
      <c r="J4378" s="4">
        <f t="shared" si="615"/>
        <v>23.953387278081152</v>
      </c>
      <c r="K4378" s="4">
        <f t="shared" si="616"/>
        <v>-12.870361327615541</v>
      </c>
      <c r="L4378" s="5">
        <f t="shared" si="612"/>
        <v>0</v>
      </c>
      <c r="M4378" s="5">
        <f t="shared" si="613"/>
        <v>0</v>
      </c>
      <c r="N4378" s="6">
        <f t="shared" si="614"/>
        <v>0</v>
      </c>
      <c r="O4378" s="6">
        <f t="shared" si="617"/>
        <v>0</v>
      </c>
      <c r="P4378" s="6">
        <f>FORECAST(J4378,Inputs!$B$10:$B$18,Inputs!$A$10:$A$18)</f>
        <v>30.77734617850075</v>
      </c>
      <c r="Q4378" s="6">
        <f>IF(Inputs!$D$10="Yes",IF('Hourly Calcs'!P4378&gt;'Hourly Calcs'!K4378,'Hourly Calcs'!O4378,N4378+O4378),N4378+O4378)</f>
        <v>0</v>
      </c>
      <c r="R4378" s="12">
        <f t="shared" si="618"/>
        <v>0</v>
      </c>
      <c r="S4378" s="1">
        <f>IF(AND(A4378&gt;=5,A4378&lt;=9),INDEX(Demand!$C$3:$C$26,C4378),INDEX(Demand!$B$3:$B$26,C4378))</f>
        <v>350</v>
      </c>
      <c r="T4378" s="7">
        <f t="shared" si="619"/>
        <v>0</v>
      </c>
      <c r="U4378" s="7">
        <f t="shared" si="620"/>
        <v>0</v>
      </c>
    </row>
    <row r="4379" spans="1:21" x14ac:dyDescent="0.2">
      <c r="A4379" s="1">
        <v>7</v>
      </c>
      <c r="B4379" s="1">
        <v>2</v>
      </c>
      <c r="C4379" s="1">
        <v>3</v>
      </c>
      <c r="D4379">
        <v>13.8</v>
      </c>
      <c r="E4379">
        <v>13.6</v>
      </c>
      <c r="F4379">
        <v>99</v>
      </c>
      <c r="G4379">
        <v>0</v>
      </c>
      <c r="H4379">
        <v>0</v>
      </c>
      <c r="I4379">
        <v>0</v>
      </c>
      <c r="J4379" s="4">
        <f t="shared" si="615"/>
        <v>37.106488454941228</v>
      </c>
      <c r="K4379" s="4">
        <f t="shared" si="616"/>
        <v>-8.0349993796235708</v>
      </c>
      <c r="L4379" s="5">
        <f t="shared" si="612"/>
        <v>0</v>
      </c>
      <c r="M4379" s="5">
        <f t="shared" si="613"/>
        <v>0</v>
      </c>
      <c r="N4379" s="6">
        <f t="shared" si="614"/>
        <v>0</v>
      </c>
      <c r="O4379" s="6">
        <f t="shared" si="617"/>
        <v>0</v>
      </c>
      <c r="P4379" s="6">
        <f>FORECAST(J4379,Inputs!$B$10:$B$18,Inputs!$A$10:$A$18)</f>
        <v>30.899134152360563</v>
      </c>
      <c r="Q4379" s="6">
        <f>IF(Inputs!$D$10="Yes",IF('Hourly Calcs'!P4379&gt;'Hourly Calcs'!K4379,'Hourly Calcs'!O4379,N4379+O4379),N4379+O4379)</f>
        <v>0</v>
      </c>
      <c r="R4379" s="12">
        <f t="shared" si="618"/>
        <v>0</v>
      </c>
      <c r="S4379" s="1">
        <f>IF(AND(A4379&gt;=5,A4379&lt;=9),INDEX(Demand!$C$3:$C$26,C4379),INDEX(Demand!$B$3:$B$26,C4379))</f>
        <v>350</v>
      </c>
      <c r="T4379" s="7">
        <f t="shared" si="619"/>
        <v>0</v>
      </c>
      <c r="U4379" s="7">
        <f t="shared" si="620"/>
        <v>0</v>
      </c>
    </row>
    <row r="4380" spans="1:21" x14ac:dyDescent="0.2">
      <c r="A4380" s="1">
        <v>7</v>
      </c>
      <c r="B4380" s="1">
        <v>2</v>
      </c>
      <c r="C4380" s="1">
        <v>4</v>
      </c>
      <c r="D4380">
        <v>13.6</v>
      </c>
      <c r="E4380">
        <v>13.2</v>
      </c>
      <c r="F4380">
        <v>97</v>
      </c>
      <c r="G4380">
        <v>0</v>
      </c>
      <c r="H4380">
        <v>0</v>
      </c>
      <c r="I4380">
        <v>0</v>
      </c>
      <c r="J4380" s="4">
        <f t="shared" si="615"/>
        <v>49.330328483322035</v>
      </c>
      <c r="K4380" s="4">
        <f t="shared" si="616"/>
        <v>-1.3716475998972868</v>
      </c>
      <c r="L4380" s="5">
        <f t="shared" si="612"/>
        <v>0</v>
      </c>
      <c r="M4380" s="5">
        <f t="shared" si="613"/>
        <v>0</v>
      </c>
      <c r="N4380" s="6">
        <f t="shared" si="614"/>
        <v>0</v>
      </c>
      <c r="O4380" s="6">
        <f t="shared" si="617"/>
        <v>0</v>
      </c>
      <c r="P4380" s="6">
        <f>FORECAST(J4380,Inputs!$B$10:$B$18,Inputs!$A$10:$A$18)</f>
        <v>31.012317856327055</v>
      </c>
      <c r="Q4380" s="6">
        <f>IF(Inputs!$D$10="Yes",IF('Hourly Calcs'!P4380&gt;'Hourly Calcs'!K4380,'Hourly Calcs'!O4380,N4380+O4380),N4380+O4380)</f>
        <v>0</v>
      </c>
      <c r="R4380" s="12">
        <f t="shared" si="618"/>
        <v>0</v>
      </c>
      <c r="S4380" s="1">
        <f>IF(AND(A4380&gt;=5,A4380&lt;=9),INDEX(Demand!$C$3:$C$26,C4380),INDEX(Demand!$B$3:$B$26,C4380))</f>
        <v>350</v>
      </c>
      <c r="T4380" s="7">
        <f t="shared" si="619"/>
        <v>0</v>
      </c>
      <c r="U4380" s="7">
        <f t="shared" si="620"/>
        <v>0</v>
      </c>
    </row>
    <row r="4381" spans="1:21" x14ac:dyDescent="0.2">
      <c r="A4381" s="1">
        <v>7</v>
      </c>
      <c r="B4381" s="1">
        <v>2</v>
      </c>
      <c r="C4381" s="1">
        <v>5</v>
      </c>
      <c r="D4381">
        <v>13.4</v>
      </c>
      <c r="E4381">
        <v>13.3</v>
      </c>
      <c r="F4381">
        <v>99</v>
      </c>
      <c r="G4381">
        <v>10</v>
      </c>
      <c r="H4381">
        <v>0</v>
      </c>
      <c r="I4381">
        <v>10</v>
      </c>
      <c r="J4381" s="4">
        <f t="shared" si="615"/>
        <v>60.750733273746633</v>
      </c>
      <c r="K4381" s="4">
        <f t="shared" si="616"/>
        <v>6.3246633052143864</v>
      </c>
      <c r="L4381" s="5">
        <f t="shared" si="612"/>
        <v>0</v>
      </c>
      <c r="M4381" s="5">
        <f t="shared" si="613"/>
        <v>27.675336694785614</v>
      </c>
      <c r="N4381" s="6">
        <f t="shared" si="614"/>
        <v>0</v>
      </c>
      <c r="O4381" s="6">
        <f t="shared" si="617"/>
        <v>9.1451878627752077</v>
      </c>
      <c r="P4381" s="6">
        <f>FORECAST(J4381,Inputs!$B$10:$B$18,Inputs!$A$10:$A$18)</f>
        <v>31.118062345127282</v>
      </c>
      <c r="Q4381" s="6">
        <f>IF(Inputs!$D$10="Yes",IF('Hourly Calcs'!P4381&gt;'Hourly Calcs'!K4381,'Hourly Calcs'!O4381,N4381+O4381),N4381+O4381)</f>
        <v>9.1451878627752077</v>
      </c>
      <c r="R4381" s="12">
        <f t="shared" si="618"/>
        <v>43.457932723907788</v>
      </c>
      <c r="S4381" s="1">
        <f>IF(AND(A4381&gt;=5,A4381&lt;=9),INDEX(Demand!$C$3:$C$26,C4381),INDEX(Demand!$B$3:$B$26,C4381))</f>
        <v>350</v>
      </c>
      <c r="T4381" s="7">
        <f t="shared" si="619"/>
        <v>43.457932723907788</v>
      </c>
      <c r="U4381" s="7">
        <f t="shared" si="620"/>
        <v>0</v>
      </c>
    </row>
    <row r="4382" spans="1:21" x14ac:dyDescent="0.2">
      <c r="A4382" s="1">
        <v>7</v>
      </c>
      <c r="B4382" s="1">
        <v>2</v>
      </c>
      <c r="C4382" s="1">
        <v>6</v>
      </c>
      <c r="D4382">
        <v>13.3</v>
      </c>
      <c r="E4382">
        <v>13.3</v>
      </c>
      <c r="F4382">
        <v>100</v>
      </c>
      <c r="G4382">
        <v>63</v>
      </c>
      <c r="H4382">
        <v>13</v>
      </c>
      <c r="I4382">
        <v>60</v>
      </c>
      <c r="J4382" s="4">
        <f t="shared" si="615"/>
        <v>71.678574418605052</v>
      </c>
      <c r="K4382" s="4">
        <f t="shared" si="616"/>
        <v>14.92235865871497</v>
      </c>
      <c r="L4382" s="5">
        <f t="shared" si="612"/>
        <v>0</v>
      </c>
      <c r="M4382" s="5">
        <f t="shared" si="613"/>
        <v>19.07764134128503</v>
      </c>
      <c r="N4382" s="6">
        <f t="shared" si="614"/>
        <v>2.3683376739551285</v>
      </c>
      <c r="O4382" s="6">
        <f t="shared" si="617"/>
        <v>54.87112717665125</v>
      </c>
      <c r="P4382" s="6">
        <f>FORECAST(J4382,Inputs!$B$10:$B$18,Inputs!$A$10:$A$18)</f>
        <v>31.219246059431526</v>
      </c>
      <c r="Q4382" s="6">
        <f>IF(Inputs!$D$10="Yes",IF('Hourly Calcs'!P4382&gt;'Hourly Calcs'!K4382,'Hourly Calcs'!O4382,N4382+O4382),N4382+O4382)</f>
        <v>54.87112717665125</v>
      </c>
      <c r="R4382" s="12">
        <f t="shared" si="618"/>
        <v>260.74759634344673</v>
      </c>
      <c r="S4382" s="1">
        <f>IF(AND(A4382&gt;=5,A4382&lt;=9),INDEX(Demand!$C$3:$C$26,C4382),INDEX(Demand!$B$3:$B$26,C4382))</f>
        <v>350</v>
      </c>
      <c r="T4382" s="7">
        <f t="shared" si="619"/>
        <v>260.74759634344673</v>
      </c>
      <c r="U4382" s="7">
        <f t="shared" si="620"/>
        <v>0</v>
      </c>
    </row>
    <row r="4383" spans="1:21" x14ac:dyDescent="0.2">
      <c r="A4383" s="1">
        <v>7</v>
      </c>
      <c r="B4383" s="1">
        <v>2</v>
      </c>
      <c r="C4383" s="1">
        <v>7</v>
      </c>
      <c r="D4383">
        <v>14.1</v>
      </c>
      <c r="E4383">
        <v>13.6</v>
      </c>
      <c r="F4383">
        <v>97</v>
      </c>
      <c r="G4383">
        <v>201</v>
      </c>
      <c r="H4383">
        <v>181</v>
      </c>
      <c r="I4383">
        <v>138</v>
      </c>
      <c r="J4383" s="4">
        <f t="shared" si="615"/>
        <v>82.569685403407263</v>
      </c>
      <c r="K4383" s="4">
        <f t="shared" si="616"/>
        <v>24.136117355704002</v>
      </c>
      <c r="L4383" s="5">
        <f t="shared" si="612"/>
        <v>82.430314596592737</v>
      </c>
      <c r="M4383" s="5">
        <f t="shared" si="613"/>
        <v>9.8638826442959981</v>
      </c>
      <c r="N4383" s="6">
        <f t="shared" si="614"/>
        <v>73.526166221710739</v>
      </c>
      <c r="O4383" s="6">
        <f t="shared" si="617"/>
        <v>126.20359250629787</v>
      </c>
      <c r="P4383" s="6">
        <f>FORECAST(J4383,Inputs!$B$10:$B$18,Inputs!$A$10:$A$18)</f>
        <v>31.320089679661177</v>
      </c>
      <c r="Q4383" s="6">
        <f>IF(Inputs!$D$10="Yes",IF('Hourly Calcs'!P4383&gt;'Hourly Calcs'!K4383,'Hourly Calcs'!O4383,N4383+O4383),N4383+O4383)</f>
        <v>126.20359250629787</v>
      </c>
      <c r="R4383" s="12">
        <f t="shared" si="618"/>
        <v>599.71947158992748</v>
      </c>
      <c r="S4383" s="1">
        <f>IF(AND(A4383&gt;=5,A4383&lt;=9),INDEX(Demand!$C$3:$C$26,C4383),INDEX(Demand!$B$3:$B$26,C4383))</f>
        <v>350</v>
      </c>
      <c r="T4383" s="7">
        <f t="shared" si="619"/>
        <v>350</v>
      </c>
      <c r="U4383" s="7">
        <f t="shared" si="620"/>
        <v>249.71947158992748</v>
      </c>
    </row>
    <row r="4384" spans="1:21" x14ac:dyDescent="0.2">
      <c r="A4384" s="1">
        <v>7</v>
      </c>
      <c r="B4384" s="1">
        <v>2</v>
      </c>
      <c r="C4384" s="1">
        <v>8</v>
      </c>
      <c r="D4384">
        <v>15.1</v>
      </c>
      <c r="E4384">
        <v>13.8</v>
      </c>
      <c r="F4384">
        <v>92</v>
      </c>
      <c r="G4384">
        <v>314</v>
      </c>
      <c r="H4384">
        <v>133</v>
      </c>
      <c r="I4384">
        <v>248</v>
      </c>
      <c r="J4384" s="4">
        <f t="shared" si="615"/>
        <v>94.055856096040813</v>
      </c>
      <c r="K4384" s="4">
        <f t="shared" si="616"/>
        <v>33.59521445539901</v>
      </c>
      <c r="L4384" s="5">
        <f t="shared" si="612"/>
        <v>70.944143903959187</v>
      </c>
      <c r="M4384" s="5">
        <f t="shared" si="613"/>
        <v>0.40478554460099048</v>
      </c>
      <c r="N4384" s="6">
        <f t="shared" si="614"/>
        <v>81.236427868903164</v>
      </c>
      <c r="O4384" s="6">
        <f t="shared" si="617"/>
        <v>226.80065899682515</v>
      </c>
      <c r="P4384" s="6">
        <f>FORECAST(J4384,Inputs!$B$10:$B$18,Inputs!$A$10:$A$18)</f>
        <v>31.426443112000374</v>
      </c>
      <c r="Q4384" s="6">
        <f>IF(Inputs!$D$10="Yes",IF('Hourly Calcs'!P4384&gt;'Hourly Calcs'!K4384,'Hourly Calcs'!O4384,N4384+O4384),N4384+O4384)</f>
        <v>308.03708686572833</v>
      </c>
      <c r="R4384" s="12">
        <f t="shared" si="618"/>
        <v>1463.792236785941</v>
      </c>
      <c r="S4384" s="1">
        <f>IF(AND(A4384&gt;=5,A4384&lt;=9),INDEX(Demand!$C$3:$C$26,C4384),INDEX(Demand!$B$3:$B$26,C4384))</f>
        <v>350</v>
      </c>
      <c r="T4384" s="7">
        <f t="shared" si="619"/>
        <v>350</v>
      </c>
      <c r="U4384" s="7">
        <f t="shared" si="620"/>
        <v>1113.792236785941</v>
      </c>
    </row>
    <row r="4385" spans="1:21" x14ac:dyDescent="0.2">
      <c r="A4385" s="1">
        <v>7</v>
      </c>
      <c r="B4385" s="1">
        <v>2</v>
      </c>
      <c r="C4385" s="1">
        <v>9</v>
      </c>
      <c r="D4385">
        <v>16.5</v>
      </c>
      <c r="E4385">
        <v>13.8</v>
      </c>
      <c r="F4385">
        <v>84</v>
      </c>
      <c r="G4385">
        <v>564</v>
      </c>
      <c r="H4385">
        <v>514</v>
      </c>
      <c r="I4385">
        <v>237</v>
      </c>
      <c r="J4385" s="4">
        <f t="shared" si="615"/>
        <v>107.06781166942932</v>
      </c>
      <c r="K4385" s="4">
        <f t="shared" si="616"/>
        <v>42.903876661917458</v>
      </c>
      <c r="L4385" s="5">
        <f t="shared" si="612"/>
        <v>57.932188330570682</v>
      </c>
      <c r="M4385" s="5">
        <f t="shared" si="613"/>
        <v>8.9038766619174581</v>
      </c>
      <c r="N4385" s="6">
        <f t="shared" si="614"/>
        <v>401.87290113142524</v>
      </c>
      <c r="O4385" s="6">
        <f t="shared" si="617"/>
        <v>216.74095234777243</v>
      </c>
      <c r="P4385" s="6">
        <f>FORECAST(J4385,Inputs!$B$10:$B$18,Inputs!$A$10:$A$18)</f>
        <v>31.546924182124343</v>
      </c>
      <c r="Q4385" s="6">
        <f>IF(Inputs!$D$10="Yes",IF('Hourly Calcs'!P4385&gt;'Hourly Calcs'!K4385,'Hourly Calcs'!O4385,N4385+O4385),N4385+O4385)</f>
        <v>618.6138534791977</v>
      </c>
      <c r="R4385" s="12">
        <f t="shared" si="618"/>
        <v>2939.6530317331471</v>
      </c>
      <c r="S4385" s="1">
        <f>IF(AND(A4385&gt;=5,A4385&lt;=9),INDEX(Demand!$C$3:$C$26,C4385),INDEX(Demand!$B$3:$B$26,C4385))</f>
        <v>350</v>
      </c>
      <c r="T4385" s="7">
        <f t="shared" si="619"/>
        <v>350</v>
      </c>
      <c r="U4385" s="7">
        <f t="shared" si="620"/>
        <v>2589.6530317331471</v>
      </c>
    </row>
    <row r="4386" spans="1:21" x14ac:dyDescent="0.2">
      <c r="A4386" s="1">
        <v>7</v>
      </c>
      <c r="B4386" s="1">
        <v>2</v>
      </c>
      <c r="C4386" s="1">
        <v>10</v>
      </c>
      <c r="D4386">
        <v>16.7</v>
      </c>
      <c r="E4386">
        <v>14.1</v>
      </c>
      <c r="F4386">
        <v>85</v>
      </c>
      <c r="G4386">
        <v>645</v>
      </c>
      <c r="H4386">
        <v>494</v>
      </c>
      <c r="I4386">
        <v>273</v>
      </c>
      <c r="J4386" s="4">
        <f t="shared" si="615"/>
        <v>123.05159432322947</v>
      </c>
      <c r="K4386" s="4">
        <f t="shared" si="616"/>
        <v>51.491508617196722</v>
      </c>
      <c r="L4386" s="5">
        <f t="shared" si="612"/>
        <v>41.948405676770534</v>
      </c>
      <c r="M4386" s="5">
        <f t="shared" si="613"/>
        <v>17.491508617196722</v>
      </c>
      <c r="N4386" s="6">
        <f t="shared" si="614"/>
        <v>448.39686087368921</v>
      </c>
      <c r="O4386" s="6">
        <f t="shared" si="617"/>
        <v>249.66362865376317</v>
      </c>
      <c r="P4386" s="6">
        <f>FORECAST(J4386,Inputs!$B$10:$B$18,Inputs!$A$10:$A$18)</f>
        <v>31.694922169659531</v>
      </c>
      <c r="Q4386" s="6">
        <f>IF(Inputs!$D$10="Yes",IF('Hourly Calcs'!P4386&gt;'Hourly Calcs'!K4386,'Hourly Calcs'!O4386,N4386+O4386),N4386+O4386)</f>
        <v>698.06048952745232</v>
      </c>
      <c r="R4386" s="12">
        <f t="shared" si="618"/>
        <v>3317.1834462344532</v>
      </c>
      <c r="S4386" s="1">
        <f>IF(AND(A4386&gt;=5,A4386&lt;=9),INDEX(Demand!$C$3:$C$26,C4386),INDEX(Demand!$B$3:$B$26,C4386))</f>
        <v>600</v>
      </c>
      <c r="T4386" s="7">
        <f t="shared" si="619"/>
        <v>600</v>
      </c>
      <c r="U4386" s="7">
        <f t="shared" si="620"/>
        <v>2717.1834462344532</v>
      </c>
    </row>
    <row r="4387" spans="1:21" x14ac:dyDescent="0.2">
      <c r="A4387" s="1">
        <v>7</v>
      </c>
      <c r="B4387" s="1">
        <v>2</v>
      </c>
      <c r="C4387" s="1">
        <v>11</v>
      </c>
      <c r="D4387">
        <v>15</v>
      </c>
      <c r="E4387">
        <v>13.3</v>
      </c>
      <c r="F4387">
        <v>90</v>
      </c>
      <c r="G4387">
        <v>246</v>
      </c>
      <c r="H4387">
        <v>10</v>
      </c>
      <c r="I4387">
        <v>237</v>
      </c>
      <c r="J4387" s="4">
        <f t="shared" si="615"/>
        <v>144.02150174515339</v>
      </c>
      <c r="K4387" s="4">
        <f t="shared" si="616"/>
        <v>58.386333596035016</v>
      </c>
      <c r="L4387" s="5">
        <f t="shared" ref="L4387:L4450" si="621">IF(ABS($B$5-J4387)&gt;90,0,ABS($B$5-J4387))</f>
        <v>20.978498254846613</v>
      </c>
      <c r="M4387" s="5">
        <f t="shared" ref="M4387:M4450" si="622">IF(K4387&gt;0,ABS($B$4-K4387),0)</f>
        <v>24.386333596035016</v>
      </c>
      <c r="N4387" s="6">
        <f t="shared" si="614"/>
        <v>9.7970310086200474</v>
      </c>
      <c r="O4387" s="6">
        <f t="shared" si="617"/>
        <v>216.74095234777243</v>
      </c>
      <c r="P4387" s="6">
        <f>FORECAST(J4387,Inputs!$B$10:$B$18,Inputs!$A$10:$A$18)</f>
        <v>31.88908797912179</v>
      </c>
      <c r="Q4387" s="6">
        <f>IF(Inputs!$D$10="Yes",IF('Hourly Calcs'!P4387&gt;'Hourly Calcs'!K4387,'Hourly Calcs'!O4387,N4387+O4387),N4387+O4387)</f>
        <v>226.53798335639249</v>
      </c>
      <c r="R4387" s="12">
        <f t="shared" si="618"/>
        <v>1076.5084969095772</v>
      </c>
      <c r="S4387" s="1">
        <f>IF(AND(A4387&gt;=5,A4387&lt;=9),INDEX(Demand!$C$3:$C$26,C4387),INDEX(Demand!$B$3:$B$26,C4387))</f>
        <v>600</v>
      </c>
      <c r="T4387" s="7">
        <f t="shared" si="619"/>
        <v>600</v>
      </c>
      <c r="U4387" s="7">
        <f t="shared" si="620"/>
        <v>476.50849690957716</v>
      </c>
    </row>
    <row r="4388" spans="1:21" x14ac:dyDescent="0.2">
      <c r="A4388" s="1">
        <v>7</v>
      </c>
      <c r="B4388" s="1">
        <v>2</v>
      </c>
      <c r="C4388" s="1">
        <v>12</v>
      </c>
      <c r="D4388">
        <v>15.2</v>
      </c>
      <c r="E4388">
        <v>13.7</v>
      </c>
      <c r="F4388">
        <v>91</v>
      </c>
      <c r="G4388">
        <v>534</v>
      </c>
      <c r="H4388">
        <v>166</v>
      </c>
      <c r="I4388">
        <v>387</v>
      </c>
      <c r="J4388" s="4">
        <f t="shared" si="615"/>
        <v>171.03719849901239</v>
      </c>
      <c r="K4388" s="4">
        <f t="shared" si="616"/>
        <v>62.044024611578791</v>
      </c>
      <c r="L4388" s="5">
        <f t="shared" si="621"/>
        <v>6.0371984990123906</v>
      </c>
      <c r="M4388" s="5">
        <f t="shared" si="622"/>
        <v>28.044024611578791</v>
      </c>
      <c r="N4388" s="6">
        <f t="shared" si="614"/>
        <v>164.83590475393035</v>
      </c>
      <c r="O4388" s="6">
        <f t="shared" si="617"/>
        <v>353.91877028940053</v>
      </c>
      <c r="P4388" s="6">
        <f>FORECAST(J4388,Inputs!$B$10:$B$18,Inputs!$A$10:$A$18)</f>
        <v>32.139233319435299</v>
      </c>
      <c r="Q4388" s="6">
        <f>IF(Inputs!$D$10="Yes",IF('Hourly Calcs'!P4388&gt;'Hourly Calcs'!K4388,'Hourly Calcs'!O4388,N4388+O4388),N4388+O4388)</f>
        <v>518.75467504333085</v>
      </c>
      <c r="R4388" s="12">
        <f t="shared" si="618"/>
        <v>2465.1222158059081</v>
      </c>
      <c r="S4388" s="1">
        <f>IF(AND(A4388&gt;=5,A4388&lt;=9),INDEX(Demand!$C$3:$C$26,C4388),INDEX(Demand!$B$3:$B$26,C4388))</f>
        <v>600</v>
      </c>
      <c r="T4388" s="7">
        <f t="shared" si="619"/>
        <v>600</v>
      </c>
      <c r="U4388" s="7">
        <f t="shared" si="620"/>
        <v>1865.1222158059081</v>
      </c>
    </row>
    <row r="4389" spans="1:21" x14ac:dyDescent="0.2">
      <c r="A4389" s="1">
        <v>7</v>
      </c>
      <c r="B4389" s="1">
        <v>2</v>
      </c>
      <c r="C4389" s="1">
        <v>13</v>
      </c>
      <c r="D4389">
        <v>16.5</v>
      </c>
      <c r="E4389">
        <v>13.8</v>
      </c>
      <c r="F4389">
        <v>84</v>
      </c>
      <c r="G4389">
        <v>540</v>
      </c>
      <c r="H4389">
        <v>118</v>
      </c>
      <c r="I4389">
        <v>434</v>
      </c>
      <c r="J4389" s="4">
        <f t="shared" si="615"/>
        <v>200.19920873377595</v>
      </c>
      <c r="K4389" s="4">
        <f t="shared" si="616"/>
        <v>61.100191552780473</v>
      </c>
      <c r="L4389" s="5">
        <f t="shared" si="621"/>
        <v>35.199208733775947</v>
      </c>
      <c r="M4389" s="5">
        <f t="shared" si="622"/>
        <v>27.100191552780473</v>
      </c>
      <c r="N4389" s="6">
        <f t="shared" si="614"/>
        <v>111.70198350161785</v>
      </c>
      <c r="O4389" s="6">
        <f t="shared" si="617"/>
        <v>396.90115324444406</v>
      </c>
      <c r="P4389" s="6">
        <f>FORECAST(J4389,Inputs!$B$10:$B$18,Inputs!$A$10:$A$18)</f>
        <v>32.409251932720146</v>
      </c>
      <c r="Q4389" s="6">
        <f>IF(Inputs!$D$10="Yes",IF('Hourly Calcs'!P4389&gt;'Hourly Calcs'!K4389,'Hourly Calcs'!O4389,N4389+O4389),N4389+O4389)</f>
        <v>508.60313674606192</v>
      </c>
      <c r="R4389" s="12">
        <f t="shared" si="618"/>
        <v>2416.8821058172862</v>
      </c>
      <c r="S4389" s="1">
        <f>IF(AND(A4389&gt;=5,A4389&lt;=9),INDEX(Demand!$C$3:$C$26,C4389),INDEX(Demand!$B$3:$B$26,C4389))</f>
        <v>600</v>
      </c>
      <c r="T4389" s="7">
        <f t="shared" si="619"/>
        <v>600</v>
      </c>
      <c r="U4389" s="7">
        <f t="shared" si="620"/>
        <v>1816.8821058172862</v>
      </c>
    </row>
    <row r="4390" spans="1:21" x14ac:dyDescent="0.2">
      <c r="A4390" s="1">
        <v>7</v>
      </c>
      <c r="B4390" s="1">
        <v>2</v>
      </c>
      <c r="C4390" s="1">
        <v>14</v>
      </c>
      <c r="D4390">
        <v>17.7</v>
      </c>
      <c r="E4390">
        <v>14.3</v>
      </c>
      <c r="F4390">
        <v>80</v>
      </c>
      <c r="G4390">
        <v>849</v>
      </c>
      <c r="H4390">
        <v>657</v>
      </c>
      <c r="I4390">
        <v>281</v>
      </c>
      <c r="J4390" s="4">
        <f t="shared" si="615"/>
        <v>224.93565045558282</v>
      </c>
      <c r="K4390" s="4">
        <f t="shared" si="616"/>
        <v>55.955865093968143</v>
      </c>
      <c r="L4390" s="5">
        <f t="shared" si="621"/>
        <v>59.935650455582817</v>
      </c>
      <c r="M4390" s="5">
        <f t="shared" si="622"/>
        <v>21.955865093968143</v>
      </c>
      <c r="N4390" s="6">
        <f t="shared" si="614"/>
        <v>554.3616443850301</v>
      </c>
      <c r="O4390" s="6">
        <f t="shared" si="617"/>
        <v>256.97977894398338</v>
      </c>
      <c r="P4390" s="6">
        <f>FORECAST(J4390,Inputs!$B$10:$B$18,Inputs!$A$10:$A$18)</f>
        <v>32.638293059773915</v>
      </c>
      <c r="Q4390" s="6">
        <f>IF(Inputs!$D$10="Yes",IF('Hourly Calcs'!P4390&gt;'Hourly Calcs'!K4390,'Hourly Calcs'!O4390,N4390+O4390),N4390+O4390)</f>
        <v>811.34142332901342</v>
      </c>
      <c r="R4390" s="12">
        <f t="shared" si="618"/>
        <v>3855.4944436594715</v>
      </c>
      <c r="S4390" s="1">
        <f>IF(AND(A4390&gt;=5,A4390&lt;=9),INDEX(Demand!$C$3:$C$26,C4390),INDEX(Demand!$B$3:$B$26,C4390))</f>
        <v>600</v>
      </c>
      <c r="T4390" s="7">
        <f t="shared" si="619"/>
        <v>600</v>
      </c>
      <c r="U4390" s="7">
        <f t="shared" si="620"/>
        <v>3255.4944436594715</v>
      </c>
    </row>
    <row r="4391" spans="1:21" x14ac:dyDescent="0.2">
      <c r="A4391" s="1">
        <v>7</v>
      </c>
      <c r="B4391" s="1">
        <v>2</v>
      </c>
      <c r="C4391" s="1">
        <v>15</v>
      </c>
      <c r="D4391">
        <v>17.3</v>
      </c>
      <c r="E4391">
        <v>14</v>
      </c>
      <c r="F4391">
        <v>81</v>
      </c>
      <c r="G4391">
        <v>690</v>
      </c>
      <c r="H4391">
        <v>511</v>
      </c>
      <c r="I4391">
        <v>285</v>
      </c>
      <c r="J4391" s="4">
        <f t="shared" si="615"/>
        <v>243.68903714867253</v>
      </c>
      <c r="K4391" s="4">
        <f t="shared" si="616"/>
        <v>48.238414102008498</v>
      </c>
      <c r="L4391" s="5">
        <f t="shared" si="621"/>
        <v>78.689037148672526</v>
      </c>
      <c r="M4391" s="5">
        <f t="shared" si="622"/>
        <v>14.238414102008498</v>
      </c>
      <c r="N4391" s="6">
        <f t="shared" si="614"/>
        <v>353.32897898924938</v>
      </c>
      <c r="O4391" s="6">
        <f t="shared" si="617"/>
        <v>260.63785408909342</v>
      </c>
      <c r="P4391" s="6">
        <f>FORECAST(J4391,Inputs!$B$10:$B$18,Inputs!$A$10:$A$18)</f>
        <v>32.811935529154376</v>
      </c>
      <c r="Q4391" s="6">
        <f>IF(Inputs!$D$10="Yes",IF('Hourly Calcs'!P4391&gt;'Hourly Calcs'!K4391,'Hourly Calcs'!O4391,N4391+O4391),N4391+O4391)</f>
        <v>613.9668330783428</v>
      </c>
      <c r="R4391" s="12">
        <f t="shared" si="618"/>
        <v>2917.5703907882848</v>
      </c>
      <c r="S4391" s="1">
        <f>IF(AND(A4391&gt;=5,A4391&lt;=9),INDEX(Demand!$C$3:$C$26,C4391),INDEX(Demand!$B$3:$B$26,C4391))</f>
        <v>600</v>
      </c>
      <c r="T4391" s="7">
        <f t="shared" si="619"/>
        <v>600</v>
      </c>
      <c r="U4391" s="7">
        <f t="shared" si="620"/>
        <v>2317.5703907882848</v>
      </c>
    </row>
    <row r="4392" spans="1:21" x14ac:dyDescent="0.2">
      <c r="A4392" s="1">
        <v>7</v>
      </c>
      <c r="B4392" s="1">
        <v>2</v>
      </c>
      <c r="C4392" s="1">
        <v>16</v>
      </c>
      <c r="D4392">
        <v>17.3</v>
      </c>
      <c r="E4392">
        <v>13.8</v>
      </c>
      <c r="F4392">
        <v>80</v>
      </c>
      <c r="G4392">
        <v>571</v>
      </c>
      <c r="H4392">
        <v>493</v>
      </c>
      <c r="I4392">
        <v>232</v>
      </c>
      <c r="J4392" s="4">
        <f t="shared" si="615"/>
        <v>258.28540948127903</v>
      </c>
      <c r="K4392" s="4">
        <f t="shared" si="616"/>
        <v>39.275954553616899</v>
      </c>
      <c r="L4392" s="5">
        <f t="shared" si="621"/>
        <v>0</v>
      </c>
      <c r="M4392" s="5">
        <f t="shared" si="622"/>
        <v>5.2759545536168986</v>
      </c>
      <c r="N4392" s="6">
        <f t="shared" si="614"/>
        <v>246.50951753593631</v>
      </c>
      <c r="O4392" s="6">
        <f t="shared" si="617"/>
        <v>212.16835841638482</v>
      </c>
      <c r="P4392" s="6">
        <f>FORECAST(J4392,Inputs!$B$10:$B$18,Inputs!$A$10:$A$18)</f>
        <v>32.947087124826652</v>
      </c>
      <c r="Q4392" s="6">
        <f>IF(Inputs!$D$10="Yes",IF('Hourly Calcs'!P4392&gt;'Hourly Calcs'!K4392,'Hourly Calcs'!O4392,N4392+O4392),N4392+O4392)</f>
        <v>458.67787595232113</v>
      </c>
      <c r="R4392" s="12">
        <f t="shared" si="618"/>
        <v>2179.6372665254298</v>
      </c>
      <c r="S4392" s="1">
        <f>IF(AND(A4392&gt;=5,A4392&lt;=9),INDEX(Demand!$C$3:$C$26,C4392),INDEX(Demand!$B$3:$B$26,C4392))</f>
        <v>900</v>
      </c>
      <c r="T4392" s="7">
        <f t="shared" si="619"/>
        <v>900</v>
      </c>
      <c r="U4392" s="7">
        <f t="shared" si="620"/>
        <v>1279.6372665254298</v>
      </c>
    </row>
    <row r="4393" spans="1:21" x14ac:dyDescent="0.2">
      <c r="A4393" s="1">
        <v>7</v>
      </c>
      <c r="B4393" s="1">
        <v>2</v>
      </c>
      <c r="C4393" s="1">
        <v>17</v>
      </c>
      <c r="D4393">
        <v>16.2</v>
      </c>
      <c r="E4393">
        <v>13.2</v>
      </c>
      <c r="F4393">
        <v>82</v>
      </c>
      <c r="G4393">
        <v>451</v>
      </c>
      <c r="H4393">
        <v>490</v>
      </c>
      <c r="I4393">
        <v>178</v>
      </c>
      <c r="J4393" s="4">
        <f t="shared" si="615"/>
        <v>270.55597213108354</v>
      </c>
      <c r="K4393" s="4">
        <f t="shared" si="616"/>
        <v>29.849297133608871</v>
      </c>
      <c r="L4393" s="5">
        <f t="shared" si="621"/>
        <v>0</v>
      </c>
      <c r="M4393" s="5">
        <f t="shared" si="622"/>
        <v>4.1507028663911285</v>
      </c>
      <c r="N4393" s="6">
        <f t="shared" si="614"/>
        <v>138.45409890457876</v>
      </c>
      <c r="O4393" s="6">
        <f t="shared" si="617"/>
        <v>162.7843439573987</v>
      </c>
      <c r="P4393" s="6">
        <f>FORECAST(J4393,Inputs!$B$10:$B$18,Inputs!$A$10:$A$18)</f>
        <v>33.060703445658177</v>
      </c>
      <c r="Q4393" s="6">
        <f>IF(Inputs!$D$10="Yes",IF('Hourly Calcs'!P4393&gt;'Hourly Calcs'!K4393,'Hourly Calcs'!O4393,N4393+O4393),N4393+O4393)</f>
        <v>162.7843439573987</v>
      </c>
      <c r="R4393" s="12">
        <f t="shared" si="618"/>
        <v>773.55120248555863</v>
      </c>
      <c r="S4393" s="1">
        <f>IF(AND(A4393&gt;=5,A4393&lt;=9),INDEX(Demand!$C$3:$C$26,C4393),INDEX(Demand!$B$3:$B$26,C4393))</f>
        <v>900</v>
      </c>
      <c r="T4393" s="7">
        <f t="shared" si="619"/>
        <v>773.55120248555863</v>
      </c>
      <c r="U4393" s="7">
        <f t="shared" si="620"/>
        <v>0</v>
      </c>
    </row>
    <row r="4394" spans="1:21" x14ac:dyDescent="0.2">
      <c r="A4394" s="1">
        <v>7</v>
      </c>
      <c r="B4394" s="1">
        <v>2</v>
      </c>
      <c r="C4394" s="1">
        <v>18</v>
      </c>
      <c r="D4394">
        <v>16.3</v>
      </c>
      <c r="E4394">
        <v>12.3</v>
      </c>
      <c r="F4394">
        <v>77</v>
      </c>
      <c r="G4394">
        <v>265</v>
      </c>
      <c r="H4394">
        <v>250</v>
      </c>
      <c r="I4394">
        <v>163</v>
      </c>
      <c r="J4394" s="4">
        <f t="shared" si="615"/>
        <v>281.71537588463036</v>
      </c>
      <c r="K4394" s="4">
        <f t="shared" si="616"/>
        <v>20.438679308405938</v>
      </c>
      <c r="L4394" s="5">
        <f t="shared" si="621"/>
        <v>0</v>
      </c>
      <c r="M4394" s="5">
        <f t="shared" si="622"/>
        <v>13.561320691594062</v>
      </c>
      <c r="N4394" s="6">
        <f t="shared" si="614"/>
        <v>13.484916931430979</v>
      </c>
      <c r="O4394" s="6">
        <f t="shared" si="617"/>
        <v>149.06656216323589</v>
      </c>
      <c r="P4394" s="6">
        <f>FORECAST(J4394,Inputs!$B$10:$B$18,Inputs!$A$10:$A$18)</f>
        <v>33.164031258191017</v>
      </c>
      <c r="Q4394" s="6">
        <f>IF(Inputs!$D$10="Yes",IF('Hourly Calcs'!P4394&gt;'Hourly Calcs'!K4394,'Hourly Calcs'!O4394,N4394+O4394),N4394+O4394)</f>
        <v>149.06656216323589</v>
      </c>
      <c r="R4394" s="12">
        <f t="shared" si="618"/>
        <v>708.36430339969695</v>
      </c>
      <c r="S4394" s="1">
        <f>IF(AND(A4394&gt;=5,A4394&lt;=9),INDEX(Demand!$C$3:$C$26,C4394),INDEX(Demand!$B$3:$B$26,C4394))</f>
        <v>900</v>
      </c>
      <c r="T4394" s="7">
        <f t="shared" si="619"/>
        <v>708.36430339969695</v>
      </c>
      <c r="U4394" s="7">
        <f t="shared" si="620"/>
        <v>0</v>
      </c>
    </row>
    <row r="4395" spans="1:21" x14ac:dyDescent="0.2">
      <c r="A4395" s="1">
        <v>7</v>
      </c>
      <c r="B4395" s="1">
        <v>2</v>
      </c>
      <c r="C4395" s="1">
        <v>19</v>
      </c>
      <c r="D4395">
        <v>15.6</v>
      </c>
      <c r="E4395">
        <v>11.9</v>
      </c>
      <c r="F4395">
        <v>79</v>
      </c>
      <c r="G4395">
        <v>80</v>
      </c>
      <c r="H4395">
        <v>0</v>
      </c>
      <c r="I4395">
        <v>80</v>
      </c>
      <c r="J4395" s="4">
        <f t="shared" si="615"/>
        <v>292.55539739114624</v>
      </c>
      <c r="K4395" s="4">
        <f t="shared" si="616"/>
        <v>11.412843909901284</v>
      </c>
      <c r="L4395" s="5">
        <f t="shared" si="621"/>
        <v>0</v>
      </c>
      <c r="M4395" s="5">
        <f t="shared" si="622"/>
        <v>22.587156090098716</v>
      </c>
      <c r="N4395" s="6">
        <f t="shared" si="614"/>
        <v>0</v>
      </c>
      <c r="O4395" s="6">
        <f t="shared" si="617"/>
        <v>73.161502902201661</v>
      </c>
      <c r="P4395" s="6">
        <f>FORECAST(J4395,Inputs!$B$10:$B$18,Inputs!$A$10:$A$18)</f>
        <v>33.264401827695799</v>
      </c>
      <c r="Q4395" s="6">
        <f>IF(Inputs!$D$10="Yes",IF('Hourly Calcs'!P4395&gt;'Hourly Calcs'!K4395,'Hourly Calcs'!O4395,N4395+O4395),N4395+O4395)</f>
        <v>73.161502902201661</v>
      </c>
      <c r="R4395" s="12">
        <f t="shared" si="618"/>
        <v>347.66346179126231</v>
      </c>
      <c r="S4395" s="1">
        <f>IF(AND(A4395&gt;=5,A4395&lt;=9),INDEX(Demand!$C$3:$C$26,C4395),INDEX(Demand!$B$3:$B$26,C4395))</f>
        <v>900</v>
      </c>
      <c r="T4395" s="7">
        <f t="shared" si="619"/>
        <v>347.66346179126231</v>
      </c>
      <c r="U4395" s="7">
        <f t="shared" si="620"/>
        <v>0</v>
      </c>
    </row>
    <row r="4396" spans="1:21" x14ac:dyDescent="0.2">
      <c r="A4396" s="1">
        <v>7</v>
      </c>
      <c r="B4396" s="1">
        <v>2</v>
      </c>
      <c r="C4396" s="1">
        <v>20</v>
      </c>
      <c r="D4396">
        <v>14.9</v>
      </c>
      <c r="E4396">
        <v>11.7</v>
      </c>
      <c r="F4396">
        <v>81</v>
      </c>
      <c r="G4396">
        <v>25</v>
      </c>
      <c r="H4396">
        <v>0</v>
      </c>
      <c r="I4396">
        <v>25</v>
      </c>
      <c r="J4396" s="4">
        <f t="shared" si="615"/>
        <v>303.62985683480173</v>
      </c>
      <c r="K4396" s="4">
        <f t="shared" si="616"/>
        <v>3.1972901456919942</v>
      </c>
      <c r="L4396" s="5">
        <f t="shared" si="621"/>
        <v>0</v>
      </c>
      <c r="M4396" s="5">
        <f t="shared" si="622"/>
        <v>30.802709854308006</v>
      </c>
      <c r="N4396" s="6">
        <f t="shared" si="614"/>
        <v>0</v>
      </c>
      <c r="O4396" s="6">
        <f t="shared" si="617"/>
        <v>22.86296965693802</v>
      </c>
      <c r="P4396" s="6">
        <f>FORECAST(J4396,Inputs!$B$10:$B$18,Inputs!$A$10:$A$18)</f>
        <v>33.366943118840751</v>
      </c>
      <c r="Q4396" s="6">
        <f>IF(Inputs!$D$10="Yes",IF('Hourly Calcs'!P4396&gt;'Hourly Calcs'!K4396,'Hourly Calcs'!O4396,N4396+O4396),N4396+O4396)</f>
        <v>22.86296965693802</v>
      </c>
      <c r="R4396" s="12">
        <f t="shared" si="618"/>
        <v>108.64483180976947</v>
      </c>
      <c r="S4396" s="1">
        <f>IF(AND(A4396&gt;=5,A4396&lt;=9),INDEX(Demand!$C$3:$C$26,C4396),INDEX(Demand!$B$3:$B$26,C4396))</f>
        <v>800</v>
      </c>
      <c r="T4396" s="7">
        <f t="shared" si="619"/>
        <v>108.64483180976947</v>
      </c>
      <c r="U4396" s="7">
        <f t="shared" si="620"/>
        <v>0</v>
      </c>
    </row>
    <row r="4397" spans="1:21" x14ac:dyDescent="0.2">
      <c r="A4397" s="1">
        <v>7</v>
      </c>
      <c r="B4397" s="1">
        <v>2</v>
      </c>
      <c r="C4397" s="1">
        <v>21</v>
      </c>
      <c r="D4397">
        <v>14.5</v>
      </c>
      <c r="E4397">
        <v>12.3</v>
      </c>
      <c r="F4397">
        <v>87</v>
      </c>
      <c r="G4397">
        <v>1</v>
      </c>
      <c r="H4397">
        <v>0</v>
      </c>
      <c r="I4397">
        <v>1</v>
      </c>
      <c r="J4397" s="4">
        <f t="shared" si="615"/>
        <v>315.33901582438494</v>
      </c>
      <c r="K4397" s="4">
        <f t="shared" si="616"/>
        <v>-4.2812015188558519</v>
      </c>
      <c r="L4397" s="5">
        <f t="shared" si="621"/>
        <v>0</v>
      </c>
      <c r="M4397" s="5">
        <f t="shared" si="622"/>
        <v>0</v>
      </c>
      <c r="N4397" s="6">
        <f t="shared" si="614"/>
        <v>0</v>
      </c>
      <c r="O4397" s="6">
        <f t="shared" si="617"/>
        <v>0.91451878627752081</v>
      </c>
      <c r="P4397" s="6">
        <f>FORECAST(J4397,Inputs!$B$10:$B$18,Inputs!$A$10:$A$18)</f>
        <v>33.475361257633189</v>
      </c>
      <c r="Q4397" s="6">
        <f>IF(Inputs!$D$10="Yes",IF('Hourly Calcs'!P4397&gt;'Hourly Calcs'!K4397,'Hourly Calcs'!O4397,N4397+O4397),N4397+O4397)</f>
        <v>0.91451878627752081</v>
      </c>
      <c r="R4397" s="12">
        <f t="shared" si="618"/>
        <v>4.3457932723907788</v>
      </c>
      <c r="S4397" s="1">
        <f>IF(AND(A4397&gt;=5,A4397&lt;=9),INDEX(Demand!$C$3:$C$26,C4397),INDEX(Demand!$B$3:$B$26,C4397))</f>
        <v>700</v>
      </c>
      <c r="T4397" s="7">
        <f t="shared" si="619"/>
        <v>4.3457932723907788</v>
      </c>
      <c r="U4397" s="7">
        <f t="shared" si="620"/>
        <v>0</v>
      </c>
    </row>
    <row r="4398" spans="1:21" x14ac:dyDescent="0.2">
      <c r="A4398" s="1">
        <v>7</v>
      </c>
      <c r="B4398" s="1">
        <v>2</v>
      </c>
      <c r="C4398" s="1">
        <v>22</v>
      </c>
      <c r="D4398">
        <v>14.4</v>
      </c>
      <c r="E4398">
        <v>12.1</v>
      </c>
      <c r="F4398">
        <v>86</v>
      </c>
      <c r="G4398">
        <v>0</v>
      </c>
      <c r="H4398">
        <v>0</v>
      </c>
      <c r="I4398">
        <v>0</v>
      </c>
      <c r="J4398" s="4">
        <f t="shared" si="615"/>
        <v>327.92983191088308</v>
      </c>
      <c r="K4398" s="4">
        <f t="shared" si="616"/>
        <v>-10.218772786136469</v>
      </c>
      <c r="L4398" s="5">
        <f t="shared" si="621"/>
        <v>0</v>
      </c>
      <c r="M4398" s="5">
        <f t="shared" si="622"/>
        <v>0</v>
      </c>
      <c r="N4398" s="6">
        <f t="shared" si="614"/>
        <v>0</v>
      </c>
      <c r="O4398" s="6">
        <f t="shared" si="617"/>
        <v>0</v>
      </c>
      <c r="P4398" s="6">
        <f>FORECAST(J4398,Inputs!$B$10:$B$18,Inputs!$A$10:$A$18)</f>
        <v>33.591942888063727</v>
      </c>
      <c r="Q4398" s="6">
        <f>IF(Inputs!$D$10="Yes",IF('Hourly Calcs'!P4398&gt;'Hourly Calcs'!K4398,'Hourly Calcs'!O4398,N4398+O4398),N4398+O4398)</f>
        <v>0</v>
      </c>
      <c r="R4398" s="12">
        <f t="shared" si="618"/>
        <v>0</v>
      </c>
      <c r="S4398" s="1">
        <f>IF(AND(A4398&gt;=5,A4398&lt;=9),INDEX(Demand!$C$3:$C$26,C4398),INDEX(Demand!$B$3:$B$26,C4398))</f>
        <v>600</v>
      </c>
      <c r="T4398" s="7">
        <f t="shared" si="619"/>
        <v>0</v>
      </c>
      <c r="U4398" s="7">
        <f t="shared" si="620"/>
        <v>0</v>
      </c>
    </row>
    <row r="4399" spans="1:21" x14ac:dyDescent="0.2">
      <c r="A4399" s="1">
        <v>7</v>
      </c>
      <c r="B4399" s="1">
        <v>2</v>
      </c>
      <c r="C4399" s="1">
        <v>23</v>
      </c>
      <c r="D4399">
        <v>14.2</v>
      </c>
      <c r="E4399">
        <v>12.3</v>
      </c>
      <c r="F4399">
        <v>88</v>
      </c>
      <c r="G4399">
        <v>0</v>
      </c>
      <c r="H4399">
        <v>0</v>
      </c>
      <c r="I4399">
        <v>0</v>
      </c>
      <c r="J4399" s="4">
        <f t="shared" si="615"/>
        <v>341.43601807953348</v>
      </c>
      <c r="K4399" s="4">
        <f t="shared" si="616"/>
        <v>-14.292084712128258</v>
      </c>
      <c r="L4399" s="5">
        <f t="shared" si="621"/>
        <v>0</v>
      </c>
      <c r="M4399" s="5">
        <f t="shared" si="622"/>
        <v>0</v>
      </c>
      <c r="N4399" s="6">
        <f t="shared" si="614"/>
        <v>0</v>
      </c>
      <c r="O4399" s="6">
        <f t="shared" si="617"/>
        <v>0</v>
      </c>
      <c r="P4399" s="6">
        <f>FORECAST(J4399,Inputs!$B$10:$B$18,Inputs!$A$10:$A$18)</f>
        <v>33.717000167403086</v>
      </c>
      <c r="Q4399" s="6">
        <f>IF(Inputs!$D$10="Yes",IF('Hourly Calcs'!P4399&gt;'Hourly Calcs'!K4399,'Hourly Calcs'!O4399,N4399+O4399),N4399+O4399)</f>
        <v>0</v>
      </c>
      <c r="R4399" s="12">
        <f t="shared" si="618"/>
        <v>0</v>
      </c>
      <c r="S4399" s="1">
        <f>IF(AND(A4399&gt;=5,A4399&lt;=9),INDEX(Demand!$C$3:$C$26,C4399),INDEX(Demand!$B$3:$B$26,C4399))</f>
        <v>500</v>
      </c>
      <c r="T4399" s="7">
        <f t="shared" si="619"/>
        <v>0</v>
      </c>
      <c r="U4399" s="7">
        <f t="shared" si="620"/>
        <v>0</v>
      </c>
    </row>
    <row r="4400" spans="1:21" x14ac:dyDescent="0.2">
      <c r="A4400" s="1">
        <v>7</v>
      </c>
      <c r="B4400" s="1">
        <v>2</v>
      </c>
      <c r="C4400" s="1">
        <v>24</v>
      </c>
      <c r="D4400">
        <v>14.2</v>
      </c>
      <c r="E4400">
        <v>12.3</v>
      </c>
      <c r="F4400">
        <v>88</v>
      </c>
      <c r="G4400">
        <v>0</v>
      </c>
      <c r="H4400">
        <v>0</v>
      </c>
      <c r="I4400">
        <v>0</v>
      </c>
      <c r="J4400" s="4">
        <f t="shared" si="615"/>
        <v>355.6133190907276</v>
      </c>
      <c r="K4400" s="4">
        <f t="shared" si="616"/>
        <v>-16.18824905711854</v>
      </c>
      <c r="L4400" s="5">
        <f t="shared" si="621"/>
        <v>0</v>
      </c>
      <c r="M4400" s="5">
        <f t="shared" si="622"/>
        <v>0</v>
      </c>
      <c r="N4400" s="6">
        <f t="shared" si="614"/>
        <v>0</v>
      </c>
      <c r="O4400" s="6">
        <f t="shared" si="617"/>
        <v>0</v>
      </c>
      <c r="P4400" s="6">
        <f>FORECAST(J4400,Inputs!$B$10:$B$18,Inputs!$A$10:$A$18)</f>
        <v>33.84827147306229</v>
      </c>
      <c r="Q4400" s="6">
        <f>IF(Inputs!$D$10="Yes",IF('Hourly Calcs'!P4400&gt;'Hourly Calcs'!K4400,'Hourly Calcs'!O4400,N4400+O4400),N4400+O4400)</f>
        <v>0</v>
      </c>
      <c r="R4400" s="12">
        <f t="shared" si="618"/>
        <v>0</v>
      </c>
      <c r="S4400" s="1">
        <f>IF(AND(A4400&gt;=5,A4400&lt;=9),INDEX(Demand!$C$3:$C$26,C4400),INDEX(Demand!$B$3:$B$26,C4400))</f>
        <v>400</v>
      </c>
      <c r="T4400" s="7">
        <f t="shared" si="619"/>
        <v>0</v>
      </c>
      <c r="U4400" s="7">
        <f t="shared" si="620"/>
        <v>0</v>
      </c>
    </row>
    <row r="4401" spans="1:21" x14ac:dyDescent="0.2">
      <c r="A4401" s="1">
        <v>7</v>
      </c>
      <c r="B4401" s="1">
        <v>3</v>
      </c>
      <c r="C4401" s="1">
        <v>1</v>
      </c>
      <c r="D4401">
        <v>14</v>
      </c>
      <c r="E4401">
        <v>11.8</v>
      </c>
      <c r="F4401">
        <v>87</v>
      </c>
      <c r="G4401">
        <v>0</v>
      </c>
      <c r="H4401">
        <v>0</v>
      </c>
      <c r="I4401">
        <v>0</v>
      </c>
      <c r="J4401" s="4">
        <f t="shared" si="615"/>
        <v>9.968026695657187</v>
      </c>
      <c r="K4401" s="4">
        <f t="shared" si="616"/>
        <v>-15.728441766178463</v>
      </c>
      <c r="L4401" s="5">
        <f t="shared" si="621"/>
        <v>0</v>
      </c>
      <c r="M4401" s="5">
        <f t="shared" si="622"/>
        <v>0</v>
      </c>
      <c r="N4401" s="6">
        <f t="shared" si="614"/>
        <v>0</v>
      </c>
      <c r="O4401" s="6">
        <f t="shared" si="617"/>
        <v>0</v>
      </c>
      <c r="P4401" s="6">
        <f>FORECAST(J4401,Inputs!$B$10:$B$18,Inputs!$A$10:$A$18)</f>
        <v>30.647852099033862</v>
      </c>
      <c r="Q4401" s="6">
        <f>IF(Inputs!$D$10="Yes",IF('Hourly Calcs'!P4401&gt;'Hourly Calcs'!K4401,'Hourly Calcs'!O4401,N4401+O4401),N4401+O4401)</f>
        <v>0</v>
      </c>
      <c r="R4401" s="12">
        <f t="shared" si="618"/>
        <v>0</v>
      </c>
      <c r="S4401" s="1">
        <f>IF(AND(A4401&gt;=5,A4401&lt;=9),INDEX(Demand!$C$3:$C$26,C4401),INDEX(Demand!$B$3:$B$26,C4401))</f>
        <v>350</v>
      </c>
      <c r="T4401" s="7">
        <f t="shared" si="619"/>
        <v>0</v>
      </c>
      <c r="U4401" s="7">
        <f t="shared" si="620"/>
        <v>0</v>
      </c>
    </row>
    <row r="4402" spans="1:21" x14ac:dyDescent="0.2">
      <c r="A4402" s="1">
        <v>7</v>
      </c>
      <c r="B4402" s="1">
        <v>3</v>
      </c>
      <c r="C4402" s="1">
        <v>2</v>
      </c>
      <c r="D4402">
        <v>13.7</v>
      </c>
      <c r="E4402">
        <v>11.7</v>
      </c>
      <c r="F4402">
        <v>88</v>
      </c>
      <c r="G4402">
        <v>0</v>
      </c>
      <c r="H4402">
        <v>0</v>
      </c>
      <c r="I4402">
        <v>0</v>
      </c>
      <c r="J4402" s="4">
        <f t="shared" si="615"/>
        <v>23.933722902230699</v>
      </c>
      <c r="K4402" s="4">
        <f t="shared" si="616"/>
        <v>-12.957792973843226</v>
      </c>
      <c r="L4402" s="5">
        <f t="shared" si="621"/>
        <v>0</v>
      </c>
      <c r="M4402" s="5">
        <f t="shared" si="622"/>
        <v>0</v>
      </c>
      <c r="N4402" s="6">
        <f t="shared" si="614"/>
        <v>0</v>
      </c>
      <c r="O4402" s="6">
        <f t="shared" si="617"/>
        <v>0</v>
      </c>
      <c r="P4402" s="6">
        <f>FORECAST(J4402,Inputs!$B$10:$B$18,Inputs!$A$10:$A$18)</f>
        <v>30.777164100946578</v>
      </c>
      <c r="Q4402" s="6">
        <f>IF(Inputs!$D$10="Yes",IF('Hourly Calcs'!P4402&gt;'Hourly Calcs'!K4402,'Hourly Calcs'!O4402,N4402+O4402),N4402+O4402)</f>
        <v>0</v>
      </c>
      <c r="R4402" s="12">
        <f t="shared" si="618"/>
        <v>0</v>
      </c>
      <c r="S4402" s="1">
        <f>IF(AND(A4402&gt;=5,A4402&lt;=9),INDEX(Demand!$C$3:$C$26,C4402),INDEX(Demand!$B$3:$B$26,C4402))</f>
        <v>350</v>
      </c>
      <c r="T4402" s="7">
        <f t="shared" si="619"/>
        <v>0</v>
      </c>
      <c r="U4402" s="7">
        <f t="shared" si="620"/>
        <v>0</v>
      </c>
    </row>
    <row r="4403" spans="1:21" x14ac:dyDescent="0.2">
      <c r="A4403" s="1">
        <v>7</v>
      </c>
      <c r="B4403" s="1">
        <v>3</v>
      </c>
      <c r="C4403" s="1">
        <v>3</v>
      </c>
      <c r="D4403">
        <v>13.4</v>
      </c>
      <c r="E4403">
        <v>10.9</v>
      </c>
      <c r="F4403">
        <v>85</v>
      </c>
      <c r="G4403">
        <v>0</v>
      </c>
      <c r="H4403">
        <v>0</v>
      </c>
      <c r="I4403">
        <v>0</v>
      </c>
      <c r="J4403" s="4">
        <f t="shared" si="615"/>
        <v>37.100216728124167</v>
      </c>
      <c r="K4403" s="4">
        <f t="shared" si="616"/>
        <v>-8.1247939963908777</v>
      </c>
      <c r="L4403" s="5">
        <f t="shared" si="621"/>
        <v>0</v>
      </c>
      <c r="M4403" s="5">
        <f t="shared" si="622"/>
        <v>0</v>
      </c>
      <c r="N4403" s="6">
        <f t="shared" si="614"/>
        <v>0</v>
      </c>
      <c r="O4403" s="6">
        <f t="shared" si="617"/>
        <v>0</v>
      </c>
      <c r="P4403" s="6">
        <f>FORECAST(J4403,Inputs!$B$10:$B$18,Inputs!$A$10:$A$18)</f>
        <v>30.899076080815963</v>
      </c>
      <c r="Q4403" s="6">
        <f>IF(Inputs!$D$10="Yes",IF('Hourly Calcs'!P4403&gt;'Hourly Calcs'!K4403,'Hourly Calcs'!O4403,N4403+O4403),N4403+O4403)</f>
        <v>0</v>
      </c>
      <c r="R4403" s="12">
        <f t="shared" si="618"/>
        <v>0</v>
      </c>
      <c r="S4403" s="1">
        <f>IF(AND(A4403&gt;=5,A4403&lt;=9),INDEX(Demand!$C$3:$C$26,C4403),INDEX(Demand!$B$3:$B$26,C4403))</f>
        <v>350</v>
      </c>
      <c r="T4403" s="7">
        <f t="shared" si="619"/>
        <v>0</v>
      </c>
      <c r="U4403" s="7">
        <f t="shared" si="620"/>
        <v>0</v>
      </c>
    </row>
    <row r="4404" spans="1:21" x14ac:dyDescent="0.2">
      <c r="A4404" s="1">
        <v>7</v>
      </c>
      <c r="B4404" s="1">
        <v>3</v>
      </c>
      <c r="C4404" s="1">
        <v>4</v>
      </c>
      <c r="D4404">
        <v>13.1</v>
      </c>
      <c r="E4404">
        <v>10.6</v>
      </c>
      <c r="F4404">
        <v>85</v>
      </c>
      <c r="G4404">
        <v>0</v>
      </c>
      <c r="H4404">
        <v>0</v>
      </c>
      <c r="I4404">
        <v>0</v>
      </c>
      <c r="J4404" s="4">
        <f t="shared" si="615"/>
        <v>49.335127842150769</v>
      </c>
      <c r="K4404" s="4">
        <f t="shared" si="616"/>
        <v>-1.4725303965567349</v>
      </c>
      <c r="L4404" s="5">
        <f t="shared" si="621"/>
        <v>0</v>
      </c>
      <c r="M4404" s="5">
        <f t="shared" si="622"/>
        <v>0</v>
      </c>
      <c r="N4404" s="6">
        <f t="shared" si="614"/>
        <v>0</v>
      </c>
      <c r="O4404" s="6">
        <f t="shared" si="617"/>
        <v>0</v>
      </c>
      <c r="P4404" s="6">
        <f>FORECAST(J4404,Inputs!$B$10:$B$18,Inputs!$A$10:$A$18)</f>
        <v>31.012362294834727</v>
      </c>
      <c r="Q4404" s="6">
        <f>IF(Inputs!$D$10="Yes",IF('Hourly Calcs'!P4404&gt;'Hourly Calcs'!K4404,'Hourly Calcs'!O4404,N4404+O4404),N4404+O4404)</f>
        <v>0</v>
      </c>
      <c r="R4404" s="12">
        <f t="shared" si="618"/>
        <v>0</v>
      </c>
      <c r="S4404" s="1">
        <f>IF(AND(A4404&gt;=5,A4404&lt;=9),INDEX(Demand!$C$3:$C$26,C4404),INDEX(Demand!$B$3:$B$26,C4404))</f>
        <v>350</v>
      </c>
      <c r="T4404" s="7">
        <f t="shared" si="619"/>
        <v>0</v>
      </c>
      <c r="U4404" s="7">
        <f t="shared" si="620"/>
        <v>0</v>
      </c>
    </row>
    <row r="4405" spans="1:21" x14ac:dyDescent="0.2">
      <c r="A4405" s="1">
        <v>7</v>
      </c>
      <c r="B4405" s="1">
        <v>3</v>
      </c>
      <c r="C4405" s="1">
        <v>5</v>
      </c>
      <c r="D4405">
        <v>13</v>
      </c>
      <c r="E4405">
        <v>11.4</v>
      </c>
      <c r="F4405">
        <v>90</v>
      </c>
      <c r="G4405">
        <v>6</v>
      </c>
      <c r="H4405">
        <v>0</v>
      </c>
      <c r="I4405">
        <v>6</v>
      </c>
      <c r="J4405" s="4">
        <f t="shared" si="615"/>
        <v>60.76427408126132</v>
      </c>
      <c r="K4405" s="4">
        <f t="shared" si="616"/>
        <v>6.2372965722065032</v>
      </c>
      <c r="L4405" s="5">
        <f t="shared" si="621"/>
        <v>0</v>
      </c>
      <c r="M4405" s="5">
        <f t="shared" si="622"/>
        <v>27.762703427793497</v>
      </c>
      <c r="N4405" s="6">
        <f t="shared" si="614"/>
        <v>0</v>
      </c>
      <c r="O4405" s="6">
        <f t="shared" si="617"/>
        <v>5.4871127176651253</v>
      </c>
      <c r="P4405" s="6">
        <f>FORECAST(J4405,Inputs!$B$10:$B$18,Inputs!$A$10:$A$18)</f>
        <v>31.118187722974639</v>
      </c>
      <c r="Q4405" s="6">
        <f>IF(Inputs!$D$10="Yes",IF('Hourly Calcs'!P4405&gt;'Hourly Calcs'!K4405,'Hourly Calcs'!O4405,N4405+O4405),N4405+O4405)</f>
        <v>5.4871127176651253</v>
      </c>
      <c r="R4405" s="12">
        <f t="shared" si="618"/>
        <v>26.074759634344673</v>
      </c>
      <c r="S4405" s="1">
        <f>IF(AND(A4405&gt;=5,A4405&lt;=9),INDEX(Demand!$C$3:$C$26,C4405),INDEX(Demand!$B$3:$B$26,C4405))</f>
        <v>350</v>
      </c>
      <c r="T4405" s="7">
        <f t="shared" si="619"/>
        <v>26.074759634344673</v>
      </c>
      <c r="U4405" s="7">
        <f t="shared" si="620"/>
        <v>0</v>
      </c>
    </row>
    <row r="4406" spans="1:21" x14ac:dyDescent="0.2">
      <c r="A4406" s="1">
        <v>7</v>
      </c>
      <c r="B4406" s="1">
        <v>3</v>
      </c>
      <c r="C4406" s="1">
        <v>6</v>
      </c>
      <c r="D4406">
        <v>13.4</v>
      </c>
      <c r="E4406">
        <v>11.6</v>
      </c>
      <c r="F4406">
        <v>89</v>
      </c>
      <c r="G4406">
        <v>47</v>
      </c>
      <c r="H4406">
        <v>0</v>
      </c>
      <c r="I4406">
        <v>47</v>
      </c>
      <c r="J4406" s="4">
        <f t="shared" si="615"/>
        <v>71.698924327734375</v>
      </c>
      <c r="K4406" s="4">
        <f t="shared" si="616"/>
        <v>14.834660883790804</v>
      </c>
      <c r="L4406" s="5">
        <f t="shared" si="621"/>
        <v>0</v>
      </c>
      <c r="M4406" s="5">
        <f t="shared" si="622"/>
        <v>19.165339116209196</v>
      </c>
      <c r="N4406" s="6">
        <f t="shared" si="614"/>
        <v>0</v>
      </c>
      <c r="O4406" s="6">
        <f t="shared" si="617"/>
        <v>42.982382955043477</v>
      </c>
      <c r="P4406" s="6">
        <f>FORECAST(J4406,Inputs!$B$10:$B$18,Inputs!$A$10:$A$18)</f>
        <v>31.219434484516057</v>
      </c>
      <c r="Q4406" s="6">
        <f>IF(Inputs!$D$10="Yes",IF('Hourly Calcs'!P4406&gt;'Hourly Calcs'!K4406,'Hourly Calcs'!O4406,N4406+O4406),N4406+O4406)</f>
        <v>42.982382955043477</v>
      </c>
      <c r="R4406" s="12">
        <f t="shared" si="618"/>
        <v>204.25228380236661</v>
      </c>
      <c r="S4406" s="1">
        <f>IF(AND(A4406&gt;=5,A4406&lt;=9),INDEX(Demand!$C$3:$C$26,C4406),INDEX(Demand!$B$3:$B$26,C4406))</f>
        <v>350</v>
      </c>
      <c r="T4406" s="7">
        <f t="shared" si="619"/>
        <v>204.25228380236661</v>
      </c>
      <c r="U4406" s="7">
        <f t="shared" si="620"/>
        <v>0</v>
      </c>
    </row>
    <row r="4407" spans="1:21" x14ac:dyDescent="0.2">
      <c r="A4407" s="1">
        <v>7</v>
      </c>
      <c r="B4407" s="1">
        <v>3</v>
      </c>
      <c r="C4407" s="1">
        <v>7</v>
      </c>
      <c r="D4407">
        <v>13.7</v>
      </c>
      <c r="E4407">
        <v>11.6</v>
      </c>
      <c r="F4407">
        <v>87</v>
      </c>
      <c r="G4407">
        <v>212</v>
      </c>
      <c r="H4407">
        <v>229</v>
      </c>
      <c r="I4407">
        <v>134</v>
      </c>
      <c r="J4407" s="4">
        <f t="shared" si="615"/>
        <v>82.595217672832121</v>
      </c>
      <c r="K4407" s="4">
        <f t="shared" si="616"/>
        <v>24.048866769232504</v>
      </c>
      <c r="L4407" s="5">
        <f t="shared" si="621"/>
        <v>82.404782327167879</v>
      </c>
      <c r="M4407" s="5">
        <f t="shared" si="622"/>
        <v>9.9511332307674962</v>
      </c>
      <c r="N4407" s="6">
        <f t="shared" si="614"/>
        <v>92.823039279850533</v>
      </c>
      <c r="O4407" s="6">
        <f t="shared" si="617"/>
        <v>122.54551736118779</v>
      </c>
      <c r="P4407" s="6">
        <f>FORECAST(J4407,Inputs!$B$10:$B$18,Inputs!$A$10:$A$18)</f>
        <v>31.32032608956326</v>
      </c>
      <c r="Q4407" s="6">
        <f>IF(Inputs!$D$10="Yes",IF('Hourly Calcs'!P4407&gt;'Hourly Calcs'!K4407,'Hourly Calcs'!O4407,N4407+O4407),N4407+O4407)</f>
        <v>122.54551736118779</v>
      </c>
      <c r="R4407" s="12">
        <f t="shared" si="618"/>
        <v>582.33629850036436</v>
      </c>
      <c r="S4407" s="1">
        <f>IF(AND(A4407&gt;=5,A4407&lt;=9),INDEX(Demand!$C$3:$C$26,C4407),INDEX(Demand!$B$3:$B$26,C4407))</f>
        <v>350</v>
      </c>
      <c r="T4407" s="7">
        <f t="shared" si="619"/>
        <v>350</v>
      </c>
      <c r="U4407" s="7">
        <f t="shared" si="620"/>
        <v>232.33629850036436</v>
      </c>
    </row>
    <row r="4408" spans="1:21" x14ac:dyDescent="0.2">
      <c r="A4408" s="1">
        <v>7</v>
      </c>
      <c r="B4408" s="1">
        <v>3</v>
      </c>
      <c r="C4408" s="1">
        <v>8</v>
      </c>
      <c r="D4408">
        <v>15.6</v>
      </c>
      <c r="E4408">
        <v>11.9</v>
      </c>
      <c r="F4408">
        <v>79</v>
      </c>
      <c r="G4408">
        <v>357</v>
      </c>
      <c r="H4408">
        <v>358</v>
      </c>
      <c r="I4408">
        <v>180</v>
      </c>
      <c r="J4408" s="4">
        <f t="shared" si="615"/>
        <v>94.084667600710077</v>
      </c>
      <c r="K4408" s="4">
        <f t="shared" si="616"/>
        <v>33.507856929459244</v>
      </c>
      <c r="L4408" s="5">
        <f t="shared" si="621"/>
        <v>70.915332399289923</v>
      </c>
      <c r="M4408" s="5">
        <f t="shared" si="622"/>
        <v>0.4921430705407559</v>
      </c>
      <c r="N4408" s="6">
        <f t="shared" si="614"/>
        <v>218.42376014042139</v>
      </c>
      <c r="O4408" s="6">
        <f t="shared" si="617"/>
        <v>164.61338152995376</v>
      </c>
      <c r="P4408" s="6">
        <f>FORECAST(J4408,Inputs!$B$10:$B$18,Inputs!$A$10:$A$18)</f>
        <v>31.426709885191759</v>
      </c>
      <c r="Q4408" s="6">
        <f>IF(Inputs!$D$10="Yes",IF('Hourly Calcs'!P4408&gt;'Hourly Calcs'!K4408,'Hourly Calcs'!O4408,N4408+O4408),N4408+O4408)</f>
        <v>383.03714167037515</v>
      </c>
      <c r="R4408" s="12">
        <f t="shared" si="618"/>
        <v>1820.1924972176225</v>
      </c>
      <c r="S4408" s="1">
        <f>IF(AND(A4408&gt;=5,A4408&lt;=9),INDEX(Demand!$C$3:$C$26,C4408),INDEX(Demand!$B$3:$B$26,C4408))</f>
        <v>350</v>
      </c>
      <c r="T4408" s="7">
        <f t="shared" si="619"/>
        <v>350</v>
      </c>
      <c r="U4408" s="7">
        <f t="shared" si="620"/>
        <v>1470.1924972176225</v>
      </c>
    </row>
    <row r="4409" spans="1:21" x14ac:dyDescent="0.2">
      <c r="A4409" s="1">
        <v>7</v>
      </c>
      <c r="B4409" s="1">
        <v>3</v>
      </c>
      <c r="C4409" s="1">
        <v>9</v>
      </c>
      <c r="D4409">
        <v>15.6</v>
      </c>
      <c r="E4409">
        <v>11.4</v>
      </c>
      <c r="F4409">
        <v>76</v>
      </c>
      <c r="G4409">
        <v>564</v>
      </c>
      <c r="H4409">
        <v>598</v>
      </c>
      <c r="I4409">
        <v>184</v>
      </c>
      <c r="J4409" s="4">
        <f t="shared" si="615"/>
        <v>107.09623707614348</v>
      </c>
      <c r="K4409" s="4">
        <f t="shared" si="616"/>
        <v>42.815451638563992</v>
      </c>
      <c r="L4409" s="5">
        <f t="shared" si="621"/>
        <v>57.903762923856519</v>
      </c>
      <c r="M4409" s="5">
        <f t="shared" si="622"/>
        <v>8.8154516385639923</v>
      </c>
      <c r="N4409" s="6">
        <f t="shared" si="614"/>
        <v>467.27726622052359</v>
      </c>
      <c r="O4409" s="6">
        <f t="shared" si="617"/>
        <v>168.27145667506383</v>
      </c>
      <c r="P4409" s="6">
        <f>FORECAST(J4409,Inputs!$B$10:$B$18,Inputs!$A$10:$A$18)</f>
        <v>31.547187380334659</v>
      </c>
      <c r="Q4409" s="6">
        <f>IF(Inputs!$D$10="Yes",IF('Hourly Calcs'!P4409&gt;'Hourly Calcs'!K4409,'Hourly Calcs'!O4409,N4409+O4409),N4409+O4409)</f>
        <v>635.54872289558739</v>
      </c>
      <c r="R4409" s="12">
        <f t="shared" si="618"/>
        <v>3020.1275311998311</v>
      </c>
      <c r="S4409" s="1">
        <f>IF(AND(A4409&gt;=5,A4409&lt;=9),INDEX(Demand!$C$3:$C$26,C4409),INDEX(Demand!$B$3:$B$26,C4409))</f>
        <v>350</v>
      </c>
      <c r="T4409" s="7">
        <f t="shared" si="619"/>
        <v>350</v>
      </c>
      <c r="U4409" s="7">
        <f t="shared" si="620"/>
        <v>2670.1275311998311</v>
      </c>
    </row>
    <row r="4410" spans="1:21" x14ac:dyDescent="0.2">
      <c r="A4410" s="1">
        <v>7</v>
      </c>
      <c r="B4410" s="1">
        <v>3</v>
      </c>
      <c r="C4410" s="1">
        <v>10</v>
      </c>
      <c r="D4410">
        <v>16.2</v>
      </c>
      <c r="E4410">
        <v>10.199999999999999</v>
      </c>
      <c r="F4410">
        <v>68</v>
      </c>
      <c r="G4410">
        <v>706</v>
      </c>
      <c r="H4410">
        <v>689</v>
      </c>
      <c r="I4410">
        <v>188</v>
      </c>
      <c r="J4410" s="4">
        <f t="shared" si="615"/>
        <v>123.07057376861755</v>
      </c>
      <c r="K4410" s="4">
        <f t="shared" si="616"/>
        <v>51.401196925804101</v>
      </c>
      <c r="L4410" s="5">
        <f t="shared" si="621"/>
        <v>41.92942623138245</v>
      </c>
      <c r="M4410" s="5">
        <f t="shared" si="622"/>
        <v>17.401196925804101</v>
      </c>
      <c r="N4410" s="6">
        <f t="shared" si="614"/>
        <v>625.24091325076574</v>
      </c>
      <c r="O4410" s="6">
        <f t="shared" si="617"/>
        <v>171.92953182017391</v>
      </c>
      <c r="P4410" s="6">
        <f>FORECAST(J4410,Inputs!$B$10:$B$18,Inputs!$A$10:$A$18)</f>
        <v>31.695097905264976</v>
      </c>
      <c r="Q4410" s="6">
        <f>IF(Inputs!$D$10="Yes",IF('Hourly Calcs'!P4410&gt;'Hourly Calcs'!K4410,'Hourly Calcs'!O4410,N4410+O4410),N4410+O4410)</f>
        <v>797.17044507093965</v>
      </c>
      <c r="R4410" s="12">
        <f t="shared" si="618"/>
        <v>3788.1539549771051</v>
      </c>
      <c r="S4410" s="1">
        <f>IF(AND(A4410&gt;=5,A4410&lt;=9),INDEX(Demand!$C$3:$C$26,C4410),INDEX(Demand!$B$3:$B$26,C4410))</f>
        <v>600</v>
      </c>
      <c r="T4410" s="7">
        <f t="shared" si="619"/>
        <v>600</v>
      </c>
      <c r="U4410" s="7">
        <f t="shared" si="620"/>
        <v>3188.1539549771051</v>
      </c>
    </row>
    <row r="4411" spans="1:21" x14ac:dyDescent="0.2">
      <c r="A4411" s="1">
        <v>7</v>
      </c>
      <c r="B4411" s="1">
        <v>3</v>
      </c>
      <c r="C4411" s="1">
        <v>11</v>
      </c>
      <c r="D4411">
        <v>16.899999999999999</v>
      </c>
      <c r="E4411">
        <v>9.3000000000000007</v>
      </c>
      <c r="F4411">
        <v>61</v>
      </c>
      <c r="G4411">
        <v>499</v>
      </c>
      <c r="H4411">
        <v>140</v>
      </c>
      <c r="I4411">
        <v>382</v>
      </c>
      <c r="J4411" s="4">
        <f t="shared" si="615"/>
        <v>144.01000488830456</v>
      </c>
      <c r="K4411" s="4">
        <f t="shared" si="616"/>
        <v>58.295219465362877</v>
      </c>
      <c r="L4411" s="5">
        <f t="shared" si="621"/>
        <v>20.989995111695436</v>
      </c>
      <c r="M4411" s="5">
        <f t="shared" si="622"/>
        <v>24.295219465362877</v>
      </c>
      <c r="N4411" s="6">
        <f t="shared" si="614"/>
        <v>137.15754653282829</v>
      </c>
      <c r="O4411" s="6">
        <f t="shared" si="617"/>
        <v>349.34617635801294</v>
      </c>
      <c r="P4411" s="6">
        <f>FORECAST(J4411,Inputs!$B$10:$B$18,Inputs!$A$10:$A$18)</f>
        <v>31.88898152674356</v>
      </c>
      <c r="Q4411" s="6">
        <f>IF(Inputs!$D$10="Yes",IF('Hourly Calcs'!P4411&gt;'Hourly Calcs'!K4411,'Hourly Calcs'!O4411,N4411+O4411),N4411+O4411)</f>
        <v>486.50372289084123</v>
      </c>
      <c r="R4411" s="12">
        <f t="shared" si="618"/>
        <v>2311.8656911772773</v>
      </c>
      <c r="S4411" s="1">
        <f>IF(AND(A4411&gt;=5,A4411&lt;=9),INDEX(Demand!$C$3:$C$26,C4411),INDEX(Demand!$B$3:$B$26,C4411))</f>
        <v>600</v>
      </c>
      <c r="T4411" s="7">
        <f t="shared" si="619"/>
        <v>600</v>
      </c>
      <c r="U4411" s="7">
        <f t="shared" si="620"/>
        <v>1711.8656911772773</v>
      </c>
    </row>
    <row r="4412" spans="1:21" x14ac:dyDescent="0.2">
      <c r="A4412" s="1">
        <v>7</v>
      </c>
      <c r="B4412" s="1">
        <v>3</v>
      </c>
      <c r="C4412" s="1">
        <v>12</v>
      </c>
      <c r="D4412">
        <v>15.3</v>
      </c>
      <c r="E4412">
        <v>9.8000000000000007</v>
      </c>
      <c r="F4412">
        <v>70</v>
      </c>
      <c r="G4412">
        <v>536</v>
      </c>
      <c r="H4412">
        <v>83</v>
      </c>
      <c r="I4412">
        <v>463</v>
      </c>
      <c r="J4412" s="4">
        <f t="shared" si="615"/>
        <v>170.96625868990728</v>
      </c>
      <c r="K4412" s="4">
        <f t="shared" si="616"/>
        <v>61.958755475466177</v>
      </c>
      <c r="L4412" s="5">
        <f t="shared" si="621"/>
        <v>5.9662586899072778</v>
      </c>
      <c r="M4412" s="5">
        <f t="shared" si="622"/>
        <v>27.958755475466177</v>
      </c>
      <c r="N4412" s="6">
        <f t="shared" si="614"/>
        <v>82.433353395835283</v>
      </c>
      <c r="O4412" s="6">
        <f t="shared" si="617"/>
        <v>423.42219804649216</v>
      </c>
      <c r="P4412" s="6">
        <f>FORECAST(J4412,Inputs!$B$10:$B$18,Inputs!$A$10:$A$18)</f>
        <v>32.138576469350994</v>
      </c>
      <c r="Q4412" s="6">
        <f>IF(Inputs!$D$10="Yes",IF('Hourly Calcs'!P4412&gt;'Hourly Calcs'!K4412,'Hourly Calcs'!O4412,N4412+O4412),N4412+O4412)</f>
        <v>505.85555144232745</v>
      </c>
      <c r="R4412" s="12">
        <f t="shared" si="618"/>
        <v>2403.8255804539399</v>
      </c>
      <c r="S4412" s="1">
        <f>IF(AND(A4412&gt;=5,A4412&lt;=9),INDEX(Demand!$C$3:$C$26,C4412),INDEX(Demand!$B$3:$B$26,C4412))</f>
        <v>600</v>
      </c>
      <c r="T4412" s="7">
        <f t="shared" si="619"/>
        <v>600</v>
      </c>
      <c r="U4412" s="7">
        <f t="shared" si="620"/>
        <v>1803.8255804539399</v>
      </c>
    </row>
    <row r="4413" spans="1:21" x14ac:dyDescent="0.2">
      <c r="A4413" s="1">
        <v>7</v>
      </c>
      <c r="B4413" s="1">
        <v>3</v>
      </c>
      <c r="C4413" s="1">
        <v>13</v>
      </c>
      <c r="D4413">
        <v>14.8</v>
      </c>
      <c r="E4413">
        <v>11.6</v>
      </c>
      <c r="F4413">
        <v>81</v>
      </c>
      <c r="G4413">
        <v>542</v>
      </c>
      <c r="H4413">
        <v>120</v>
      </c>
      <c r="I4413">
        <v>434</v>
      </c>
      <c r="J4413" s="4">
        <f t="shared" si="615"/>
        <v>200.07454704195567</v>
      </c>
      <c r="K4413" s="4">
        <f t="shared" si="616"/>
        <v>61.031025992832106</v>
      </c>
      <c r="L4413" s="5">
        <f t="shared" si="621"/>
        <v>35.074547041955668</v>
      </c>
      <c r="M4413" s="5">
        <f t="shared" si="622"/>
        <v>27.031025992832106</v>
      </c>
      <c r="N4413" s="6">
        <f t="shared" si="614"/>
        <v>113.63576309019932</v>
      </c>
      <c r="O4413" s="6">
        <f t="shared" si="617"/>
        <v>396.90115324444406</v>
      </c>
      <c r="P4413" s="6">
        <f>FORECAST(J4413,Inputs!$B$10:$B$18,Inputs!$A$10:$A$18)</f>
        <v>32.408097657795885</v>
      </c>
      <c r="Q4413" s="6">
        <f>IF(Inputs!$D$10="Yes",IF('Hourly Calcs'!P4413&gt;'Hourly Calcs'!K4413,'Hourly Calcs'!O4413,N4413+O4413),N4413+O4413)</f>
        <v>510.53691633464337</v>
      </c>
      <c r="R4413" s="12">
        <f t="shared" si="618"/>
        <v>2426.0714264222252</v>
      </c>
      <c r="S4413" s="1">
        <f>IF(AND(A4413&gt;=5,A4413&lt;=9),INDEX(Demand!$C$3:$C$26,C4413),INDEX(Demand!$B$3:$B$26,C4413))</f>
        <v>600</v>
      </c>
      <c r="T4413" s="7">
        <f t="shared" si="619"/>
        <v>600</v>
      </c>
      <c r="U4413" s="7">
        <f t="shared" si="620"/>
        <v>1826.0714264222252</v>
      </c>
    </row>
    <row r="4414" spans="1:21" x14ac:dyDescent="0.2">
      <c r="A4414" s="1">
        <v>7</v>
      </c>
      <c r="B4414" s="1">
        <v>3</v>
      </c>
      <c r="C4414" s="1">
        <v>14</v>
      </c>
      <c r="D4414">
        <v>15.1</v>
      </c>
      <c r="E4414">
        <v>12.4</v>
      </c>
      <c r="F4414">
        <v>84</v>
      </c>
      <c r="G4414">
        <v>516</v>
      </c>
      <c r="H4414">
        <v>118</v>
      </c>
      <c r="I4414">
        <v>414</v>
      </c>
      <c r="J4414" s="4">
        <f t="shared" si="615"/>
        <v>224.79902664370783</v>
      </c>
      <c r="K4414" s="4">
        <f t="shared" si="616"/>
        <v>55.904825061307285</v>
      </c>
      <c r="L4414" s="5">
        <f t="shared" si="621"/>
        <v>59.799026643707833</v>
      </c>
      <c r="M4414" s="5">
        <f t="shared" si="622"/>
        <v>21.904825061307285</v>
      </c>
      <c r="N4414" s="6">
        <f t="shared" si="614"/>
        <v>99.617570446611438</v>
      </c>
      <c r="O4414" s="6">
        <f t="shared" si="617"/>
        <v>378.6107775188936</v>
      </c>
      <c r="P4414" s="6">
        <f>FORECAST(J4414,Inputs!$B$10:$B$18,Inputs!$A$10:$A$18)</f>
        <v>32.637028024478774</v>
      </c>
      <c r="Q4414" s="6">
        <f>IF(Inputs!$D$10="Yes",IF('Hourly Calcs'!P4414&gt;'Hourly Calcs'!K4414,'Hourly Calcs'!O4414,N4414+O4414),N4414+O4414)</f>
        <v>478.22834796550501</v>
      </c>
      <c r="R4414" s="12">
        <f t="shared" si="618"/>
        <v>2272.5411095320796</v>
      </c>
      <c r="S4414" s="1">
        <f>IF(AND(A4414&gt;=5,A4414&lt;=9),INDEX(Demand!$C$3:$C$26,C4414),INDEX(Demand!$B$3:$B$26,C4414))</f>
        <v>600</v>
      </c>
      <c r="T4414" s="7">
        <f t="shared" si="619"/>
        <v>600</v>
      </c>
      <c r="U4414" s="7">
        <f t="shared" si="620"/>
        <v>1672.5411095320796</v>
      </c>
    </row>
    <row r="4415" spans="1:21" x14ac:dyDescent="0.2">
      <c r="A4415" s="1">
        <v>7</v>
      </c>
      <c r="B4415" s="1">
        <v>3</v>
      </c>
      <c r="C4415" s="1">
        <v>15</v>
      </c>
      <c r="D4415">
        <v>15.4</v>
      </c>
      <c r="E4415">
        <v>12.9</v>
      </c>
      <c r="F4415">
        <v>85</v>
      </c>
      <c r="G4415">
        <v>607</v>
      </c>
      <c r="H4415">
        <v>314</v>
      </c>
      <c r="I4415">
        <v>358</v>
      </c>
      <c r="J4415" s="4">
        <f t="shared" si="615"/>
        <v>243.56339124036754</v>
      </c>
      <c r="K4415" s="4">
        <f t="shared" si="616"/>
        <v>48.199734763033923</v>
      </c>
      <c r="L4415" s="5">
        <f t="shared" si="621"/>
        <v>78.563391240367537</v>
      </c>
      <c r="M4415" s="5">
        <f t="shared" si="622"/>
        <v>14.199734763033923</v>
      </c>
      <c r="N4415" s="6">
        <f t="shared" si="614"/>
        <v>217.26594473877759</v>
      </c>
      <c r="O4415" s="6">
        <f t="shared" si="617"/>
        <v>327.39772548735243</v>
      </c>
      <c r="P4415" s="6">
        <f>FORECAST(J4415,Inputs!$B$10:$B$18,Inputs!$A$10:$A$18)</f>
        <v>32.810772141114512</v>
      </c>
      <c r="Q4415" s="6">
        <f>IF(Inputs!$D$10="Yes",IF('Hourly Calcs'!P4415&gt;'Hourly Calcs'!K4415,'Hourly Calcs'!O4415,N4415+O4415),N4415+O4415)</f>
        <v>544.66367022613008</v>
      </c>
      <c r="R4415" s="12">
        <f t="shared" si="618"/>
        <v>2588.24176091457</v>
      </c>
      <c r="S4415" s="1">
        <f>IF(AND(A4415&gt;=5,A4415&lt;=9),INDEX(Demand!$C$3:$C$26,C4415),INDEX(Demand!$B$3:$B$26,C4415))</f>
        <v>600</v>
      </c>
      <c r="T4415" s="7">
        <f t="shared" si="619"/>
        <v>600</v>
      </c>
      <c r="U4415" s="7">
        <f t="shared" si="620"/>
        <v>1988.24176091457</v>
      </c>
    </row>
    <row r="4416" spans="1:21" x14ac:dyDescent="0.2">
      <c r="A4416" s="1">
        <v>7</v>
      </c>
      <c r="B4416" s="1">
        <v>3</v>
      </c>
      <c r="C4416" s="1">
        <v>16</v>
      </c>
      <c r="D4416">
        <v>16.5</v>
      </c>
      <c r="E4416">
        <v>12.7</v>
      </c>
      <c r="F4416">
        <v>78</v>
      </c>
      <c r="G4416">
        <v>607</v>
      </c>
      <c r="H4416">
        <v>561</v>
      </c>
      <c r="I4416">
        <v>222</v>
      </c>
      <c r="J4416" s="4">
        <f t="shared" si="615"/>
        <v>258.17366662604604</v>
      </c>
      <c r="K4416" s="4">
        <f t="shared" si="616"/>
        <v>39.243397125708931</v>
      </c>
      <c r="L4416" s="5">
        <f t="shared" si="621"/>
        <v>0</v>
      </c>
      <c r="M4416" s="5">
        <f t="shared" si="622"/>
        <v>5.2433971257089311</v>
      </c>
      <c r="N4416" s="6">
        <f t="shared" si="614"/>
        <v>280.77281560975842</v>
      </c>
      <c r="O4416" s="6">
        <f t="shared" si="617"/>
        <v>203.02317055360962</v>
      </c>
      <c r="P4416" s="6">
        <f>FORECAST(J4416,Inputs!$B$10:$B$18,Inputs!$A$10:$A$18)</f>
        <v>32.946052468759682</v>
      </c>
      <c r="Q4416" s="6">
        <f>IF(Inputs!$D$10="Yes",IF('Hourly Calcs'!P4416&gt;'Hourly Calcs'!K4416,'Hourly Calcs'!O4416,N4416+O4416),N4416+O4416)</f>
        <v>483.79598616336807</v>
      </c>
      <c r="R4416" s="12">
        <f t="shared" si="618"/>
        <v>2298.9985262483251</v>
      </c>
      <c r="S4416" s="1">
        <f>IF(AND(A4416&gt;=5,A4416&lt;=9),INDEX(Demand!$C$3:$C$26,C4416),INDEX(Demand!$B$3:$B$26,C4416))</f>
        <v>900</v>
      </c>
      <c r="T4416" s="7">
        <f t="shared" si="619"/>
        <v>900</v>
      </c>
      <c r="U4416" s="7">
        <f t="shared" si="620"/>
        <v>1398.9985262483251</v>
      </c>
    </row>
    <row r="4417" spans="1:21" x14ac:dyDescent="0.2">
      <c r="A4417" s="1">
        <v>7</v>
      </c>
      <c r="B4417" s="1">
        <v>3</v>
      </c>
      <c r="C4417" s="1">
        <v>17</v>
      </c>
      <c r="D4417">
        <v>15.4</v>
      </c>
      <c r="E4417">
        <v>12.7</v>
      </c>
      <c r="F4417">
        <v>84</v>
      </c>
      <c r="G4417">
        <v>462</v>
      </c>
      <c r="H4417">
        <v>560</v>
      </c>
      <c r="I4417">
        <v>151</v>
      </c>
      <c r="J4417" s="4">
        <f t="shared" si="615"/>
        <v>270.45533427902927</v>
      </c>
      <c r="K4417" s="4">
        <f t="shared" si="616"/>
        <v>29.818224836690533</v>
      </c>
      <c r="L4417" s="5">
        <f t="shared" si="621"/>
        <v>0</v>
      </c>
      <c r="M4417" s="5">
        <f t="shared" si="622"/>
        <v>4.1817751633094673</v>
      </c>
      <c r="N4417" s="6">
        <f t="shared" si="614"/>
        <v>158.45203427546025</v>
      </c>
      <c r="O4417" s="6">
        <f t="shared" si="617"/>
        <v>138.09233672790563</v>
      </c>
      <c r="P4417" s="6">
        <f>FORECAST(J4417,Inputs!$B$10:$B$18,Inputs!$A$10:$A$18)</f>
        <v>33.059771613694714</v>
      </c>
      <c r="Q4417" s="6">
        <f>IF(Inputs!$D$10="Yes",IF('Hourly Calcs'!P4417&gt;'Hourly Calcs'!K4417,'Hourly Calcs'!O4417,N4417+O4417),N4417+O4417)</f>
        <v>138.09233672790563</v>
      </c>
      <c r="R4417" s="12">
        <f t="shared" si="618"/>
        <v>656.21478413100749</v>
      </c>
      <c r="S4417" s="1">
        <f>IF(AND(A4417&gt;=5,A4417&lt;=9),INDEX(Demand!$C$3:$C$26,C4417),INDEX(Demand!$B$3:$B$26,C4417))</f>
        <v>900</v>
      </c>
      <c r="T4417" s="7">
        <f t="shared" si="619"/>
        <v>656.21478413100749</v>
      </c>
      <c r="U4417" s="7">
        <f t="shared" si="620"/>
        <v>0</v>
      </c>
    </row>
    <row r="4418" spans="1:21" x14ac:dyDescent="0.2">
      <c r="A4418" s="1">
        <v>7</v>
      </c>
      <c r="B4418" s="1">
        <v>3</v>
      </c>
      <c r="C4418" s="1">
        <v>18</v>
      </c>
      <c r="D4418">
        <v>15.3</v>
      </c>
      <c r="E4418">
        <v>12.2</v>
      </c>
      <c r="F4418">
        <v>82</v>
      </c>
      <c r="G4418">
        <v>292</v>
      </c>
      <c r="H4418">
        <v>387</v>
      </c>
      <c r="I4418">
        <v>134</v>
      </c>
      <c r="J4418" s="4">
        <f t="shared" si="615"/>
        <v>281.62271845578016</v>
      </c>
      <c r="K4418" s="4">
        <f t="shared" si="616"/>
        <v>20.405724212442578</v>
      </c>
      <c r="L4418" s="5">
        <f t="shared" si="621"/>
        <v>0</v>
      </c>
      <c r="M4418" s="5">
        <f t="shared" si="622"/>
        <v>13.594275787557422</v>
      </c>
      <c r="N4418" s="6">
        <f t="shared" si="614"/>
        <v>20.97529936229348</v>
      </c>
      <c r="O4418" s="6">
        <f t="shared" si="617"/>
        <v>122.54551736118779</v>
      </c>
      <c r="P4418" s="6">
        <f>FORECAST(J4418,Inputs!$B$10:$B$18,Inputs!$A$10:$A$18)</f>
        <v>33.163173319034996</v>
      </c>
      <c r="Q4418" s="6">
        <f>IF(Inputs!$D$10="Yes",IF('Hourly Calcs'!P4418&gt;'Hourly Calcs'!K4418,'Hourly Calcs'!O4418,N4418+O4418),N4418+O4418)</f>
        <v>122.54551736118779</v>
      </c>
      <c r="R4418" s="12">
        <f t="shared" si="618"/>
        <v>582.33629850036436</v>
      </c>
      <c r="S4418" s="1">
        <f>IF(AND(A4418&gt;=5,A4418&lt;=9),INDEX(Demand!$C$3:$C$26,C4418),INDEX(Demand!$B$3:$B$26,C4418))</f>
        <v>900</v>
      </c>
      <c r="T4418" s="7">
        <f t="shared" si="619"/>
        <v>582.33629850036436</v>
      </c>
      <c r="U4418" s="7">
        <f t="shared" si="620"/>
        <v>0</v>
      </c>
    </row>
    <row r="4419" spans="1:21" x14ac:dyDescent="0.2">
      <c r="A4419" s="1">
        <v>7</v>
      </c>
      <c r="B4419" s="1">
        <v>3</v>
      </c>
      <c r="C4419" s="1">
        <v>19</v>
      </c>
      <c r="D4419">
        <v>14.9</v>
      </c>
      <c r="E4419">
        <v>11.9</v>
      </c>
      <c r="F4419">
        <v>82</v>
      </c>
      <c r="G4419">
        <v>131</v>
      </c>
      <c r="H4419">
        <v>147</v>
      </c>
      <c r="I4419">
        <v>94</v>
      </c>
      <c r="J4419" s="4">
        <f t="shared" si="615"/>
        <v>292.46848840403135</v>
      </c>
      <c r="K4419" s="4">
        <f t="shared" si="616"/>
        <v>11.375479549813662</v>
      </c>
      <c r="L4419" s="5">
        <f t="shared" si="621"/>
        <v>0</v>
      </c>
      <c r="M4419" s="5">
        <f t="shared" si="622"/>
        <v>22.624520450186338</v>
      </c>
      <c r="N4419" s="6">
        <f t="shared" si="614"/>
        <v>0</v>
      </c>
      <c r="O4419" s="6">
        <f t="shared" si="617"/>
        <v>85.964765910086953</v>
      </c>
      <c r="P4419" s="6">
        <f>FORECAST(J4419,Inputs!$B$10:$B$18,Inputs!$A$10:$A$18)</f>
        <v>33.263597114852139</v>
      </c>
      <c r="Q4419" s="6">
        <f>IF(Inputs!$D$10="Yes",IF('Hourly Calcs'!P4419&gt;'Hourly Calcs'!K4419,'Hourly Calcs'!O4419,N4419+O4419),N4419+O4419)</f>
        <v>85.964765910086953</v>
      </c>
      <c r="R4419" s="12">
        <f t="shared" si="618"/>
        <v>408.50456760473321</v>
      </c>
      <c r="S4419" s="1">
        <f>IF(AND(A4419&gt;=5,A4419&lt;=9),INDEX(Demand!$C$3:$C$26,C4419),INDEX(Demand!$B$3:$B$26,C4419))</f>
        <v>900</v>
      </c>
      <c r="T4419" s="7">
        <f t="shared" si="619"/>
        <v>408.50456760473321</v>
      </c>
      <c r="U4419" s="7">
        <f t="shared" si="620"/>
        <v>0</v>
      </c>
    </row>
    <row r="4420" spans="1:21" x14ac:dyDescent="0.2">
      <c r="A4420" s="1">
        <v>7</v>
      </c>
      <c r="B4420" s="1">
        <v>3</v>
      </c>
      <c r="C4420" s="1">
        <v>20</v>
      </c>
      <c r="D4420">
        <v>14</v>
      </c>
      <c r="E4420">
        <v>12.2</v>
      </c>
      <c r="F4420">
        <v>89</v>
      </c>
      <c r="G4420">
        <v>26</v>
      </c>
      <c r="H4420">
        <v>0</v>
      </c>
      <c r="I4420">
        <v>26</v>
      </c>
      <c r="J4420" s="4">
        <f t="shared" si="615"/>
        <v>303.54761365394961</v>
      </c>
      <c r="K4420" s="4">
        <f t="shared" si="616"/>
        <v>3.1549561884503703</v>
      </c>
      <c r="L4420" s="5">
        <f t="shared" si="621"/>
        <v>0</v>
      </c>
      <c r="M4420" s="5">
        <f t="shared" si="622"/>
        <v>30.84504381154963</v>
      </c>
      <c r="N4420" s="6">
        <f t="shared" si="614"/>
        <v>0</v>
      </c>
      <c r="O4420" s="6">
        <f t="shared" si="617"/>
        <v>23.777488443215542</v>
      </c>
      <c r="P4420" s="6">
        <f>FORECAST(J4420,Inputs!$B$10:$B$18,Inputs!$A$10:$A$18)</f>
        <v>33.366181607906938</v>
      </c>
      <c r="Q4420" s="6">
        <f>IF(Inputs!$D$10="Yes",IF('Hourly Calcs'!P4420&gt;'Hourly Calcs'!K4420,'Hourly Calcs'!O4420,N4420+O4420),N4420+O4420)</f>
        <v>23.777488443215542</v>
      </c>
      <c r="R4420" s="12">
        <f t="shared" si="618"/>
        <v>112.99062508216025</v>
      </c>
      <c r="S4420" s="1">
        <f>IF(AND(A4420&gt;=5,A4420&lt;=9),INDEX(Demand!$C$3:$C$26,C4420),INDEX(Demand!$B$3:$B$26,C4420))</f>
        <v>800</v>
      </c>
      <c r="T4420" s="7">
        <f t="shared" si="619"/>
        <v>112.99062508216025</v>
      </c>
      <c r="U4420" s="7">
        <f t="shared" si="620"/>
        <v>0</v>
      </c>
    </row>
    <row r="4421" spans="1:21" x14ac:dyDescent="0.2">
      <c r="A4421" s="1">
        <v>7</v>
      </c>
      <c r="B4421" s="1">
        <v>3</v>
      </c>
      <c r="C4421" s="1">
        <v>21</v>
      </c>
      <c r="D4421">
        <v>13.5</v>
      </c>
      <c r="E4421">
        <v>12</v>
      </c>
      <c r="F4421">
        <v>91</v>
      </c>
      <c r="G4421">
        <v>1</v>
      </c>
      <c r="H4421">
        <v>0</v>
      </c>
      <c r="I4421">
        <v>1</v>
      </c>
      <c r="J4421" s="4">
        <f t="shared" si="615"/>
        <v>315.26167254275674</v>
      </c>
      <c r="K4421" s="4">
        <f t="shared" si="616"/>
        <v>-4.3351711944305151</v>
      </c>
      <c r="L4421" s="5">
        <f t="shared" si="621"/>
        <v>0</v>
      </c>
      <c r="M4421" s="5">
        <f t="shared" si="622"/>
        <v>0</v>
      </c>
      <c r="N4421" s="6">
        <f t="shared" si="614"/>
        <v>0</v>
      </c>
      <c r="O4421" s="6">
        <f t="shared" si="617"/>
        <v>0.91451878627752081</v>
      </c>
      <c r="P4421" s="6">
        <f>FORECAST(J4421,Inputs!$B$10:$B$18,Inputs!$A$10:$A$18)</f>
        <v>33.474645116136635</v>
      </c>
      <c r="Q4421" s="6">
        <f>IF(Inputs!$D$10="Yes",IF('Hourly Calcs'!P4421&gt;'Hourly Calcs'!K4421,'Hourly Calcs'!O4421,N4421+O4421),N4421+O4421)</f>
        <v>0.91451878627752081</v>
      </c>
      <c r="R4421" s="12">
        <f t="shared" si="618"/>
        <v>4.3457932723907788</v>
      </c>
      <c r="S4421" s="1">
        <f>IF(AND(A4421&gt;=5,A4421&lt;=9),INDEX(Demand!$C$3:$C$26,C4421),INDEX(Demand!$B$3:$B$26,C4421))</f>
        <v>700</v>
      </c>
      <c r="T4421" s="7">
        <f t="shared" si="619"/>
        <v>4.3457932723907788</v>
      </c>
      <c r="U4421" s="7">
        <f t="shared" si="620"/>
        <v>0</v>
      </c>
    </row>
    <row r="4422" spans="1:21" x14ac:dyDescent="0.2">
      <c r="A4422" s="1">
        <v>7</v>
      </c>
      <c r="B4422" s="1">
        <v>3</v>
      </c>
      <c r="C4422" s="1">
        <v>22</v>
      </c>
      <c r="D4422">
        <v>13.3</v>
      </c>
      <c r="E4422">
        <v>11.2</v>
      </c>
      <c r="F4422">
        <v>87</v>
      </c>
      <c r="G4422">
        <v>0</v>
      </c>
      <c r="H4422">
        <v>0</v>
      </c>
      <c r="I4422">
        <v>0</v>
      </c>
      <c r="J4422" s="4">
        <f t="shared" si="615"/>
        <v>327.85909050277036</v>
      </c>
      <c r="K4422" s="4">
        <f t="shared" si="616"/>
        <v>-10.281895735626634</v>
      </c>
      <c r="L4422" s="5">
        <f t="shared" si="621"/>
        <v>0</v>
      </c>
      <c r="M4422" s="5">
        <f t="shared" si="622"/>
        <v>0</v>
      </c>
      <c r="N4422" s="6">
        <f t="shared" si="614"/>
        <v>0</v>
      </c>
      <c r="O4422" s="6">
        <f t="shared" si="617"/>
        <v>0</v>
      </c>
      <c r="P4422" s="6">
        <f>FORECAST(J4422,Inputs!$B$10:$B$18,Inputs!$A$10:$A$18)</f>
        <v>33.59128787502565</v>
      </c>
      <c r="Q4422" s="6">
        <f>IF(Inputs!$D$10="Yes",IF('Hourly Calcs'!P4422&gt;'Hourly Calcs'!K4422,'Hourly Calcs'!O4422,N4422+O4422),N4422+O4422)</f>
        <v>0</v>
      </c>
      <c r="R4422" s="12">
        <f t="shared" si="618"/>
        <v>0</v>
      </c>
      <c r="S4422" s="1">
        <f>IF(AND(A4422&gt;=5,A4422&lt;=9),INDEX(Demand!$C$3:$C$26,C4422),INDEX(Demand!$B$3:$B$26,C4422))</f>
        <v>600</v>
      </c>
      <c r="T4422" s="7">
        <f t="shared" si="619"/>
        <v>0</v>
      </c>
      <c r="U4422" s="7">
        <f t="shared" si="620"/>
        <v>0</v>
      </c>
    </row>
    <row r="4423" spans="1:21" x14ac:dyDescent="0.2">
      <c r="A4423" s="1">
        <v>7</v>
      </c>
      <c r="B4423" s="1">
        <v>3</v>
      </c>
      <c r="C4423" s="1">
        <v>23</v>
      </c>
      <c r="D4423">
        <v>13.1</v>
      </c>
      <c r="E4423">
        <v>11</v>
      </c>
      <c r="F4423">
        <v>87</v>
      </c>
      <c r="G4423">
        <v>0</v>
      </c>
      <c r="H4423">
        <v>0</v>
      </c>
      <c r="I4423">
        <v>0</v>
      </c>
      <c r="J4423" s="4">
        <f t="shared" si="615"/>
        <v>341.37489262540402</v>
      </c>
      <c r="K4423" s="4">
        <f t="shared" si="616"/>
        <v>-14.365281037284248</v>
      </c>
      <c r="L4423" s="5">
        <f t="shared" si="621"/>
        <v>0</v>
      </c>
      <c r="M4423" s="5">
        <f t="shared" si="622"/>
        <v>0</v>
      </c>
      <c r="N4423" s="6">
        <f t="shared" si="614"/>
        <v>0</v>
      </c>
      <c r="O4423" s="6">
        <f t="shared" si="617"/>
        <v>0</v>
      </c>
      <c r="P4423" s="6">
        <f>FORECAST(J4423,Inputs!$B$10:$B$18,Inputs!$A$10:$A$18)</f>
        <v>33.71643419097596</v>
      </c>
      <c r="Q4423" s="6">
        <f>IF(Inputs!$D$10="Yes",IF('Hourly Calcs'!P4423&gt;'Hourly Calcs'!K4423,'Hourly Calcs'!O4423,N4423+O4423),N4423+O4423)</f>
        <v>0</v>
      </c>
      <c r="R4423" s="12">
        <f t="shared" si="618"/>
        <v>0</v>
      </c>
      <c r="S4423" s="1">
        <f>IF(AND(A4423&gt;=5,A4423&lt;=9),INDEX(Demand!$C$3:$C$26,C4423),INDEX(Demand!$B$3:$B$26,C4423))</f>
        <v>500</v>
      </c>
      <c r="T4423" s="7">
        <f t="shared" si="619"/>
        <v>0</v>
      </c>
      <c r="U4423" s="7">
        <f t="shared" si="620"/>
        <v>0</v>
      </c>
    </row>
    <row r="4424" spans="1:21" x14ac:dyDescent="0.2">
      <c r="A4424" s="1">
        <v>7</v>
      </c>
      <c r="B4424" s="1">
        <v>3</v>
      </c>
      <c r="C4424" s="1">
        <v>24</v>
      </c>
      <c r="D4424">
        <v>12.8</v>
      </c>
      <c r="E4424">
        <v>11.1</v>
      </c>
      <c r="F4424">
        <v>89</v>
      </c>
      <c r="G4424">
        <v>0</v>
      </c>
      <c r="H4424">
        <v>0</v>
      </c>
      <c r="I4424">
        <v>0</v>
      </c>
      <c r="J4424" s="4">
        <f t="shared" si="615"/>
        <v>355.56527212126167</v>
      </c>
      <c r="K4424" s="4">
        <f t="shared" si="616"/>
        <v>-16.270585829971466</v>
      </c>
      <c r="L4424" s="5">
        <f t="shared" si="621"/>
        <v>0</v>
      </c>
      <c r="M4424" s="5">
        <f t="shared" si="622"/>
        <v>0</v>
      </c>
      <c r="N4424" s="6">
        <f t="shared" si="614"/>
        <v>0</v>
      </c>
      <c r="O4424" s="6">
        <f t="shared" si="617"/>
        <v>0</v>
      </c>
      <c r="P4424" s="6">
        <f>FORECAST(J4424,Inputs!$B$10:$B$18,Inputs!$A$10:$A$18)</f>
        <v>33.847826593715382</v>
      </c>
      <c r="Q4424" s="6">
        <f>IF(Inputs!$D$10="Yes",IF('Hourly Calcs'!P4424&gt;'Hourly Calcs'!K4424,'Hourly Calcs'!O4424,N4424+O4424),N4424+O4424)</f>
        <v>0</v>
      </c>
      <c r="R4424" s="12">
        <f t="shared" si="618"/>
        <v>0</v>
      </c>
      <c r="S4424" s="1">
        <f>IF(AND(A4424&gt;=5,A4424&lt;=9),INDEX(Demand!$C$3:$C$26,C4424),INDEX(Demand!$B$3:$B$26,C4424))</f>
        <v>400</v>
      </c>
      <c r="T4424" s="7">
        <f t="shared" si="619"/>
        <v>0</v>
      </c>
      <c r="U4424" s="7">
        <f t="shared" si="620"/>
        <v>0</v>
      </c>
    </row>
    <row r="4425" spans="1:21" x14ac:dyDescent="0.2">
      <c r="A4425" s="1">
        <v>7</v>
      </c>
      <c r="B4425" s="1">
        <v>4</v>
      </c>
      <c r="C4425" s="1">
        <v>1</v>
      </c>
      <c r="D4425">
        <v>12.6</v>
      </c>
      <c r="E4425">
        <v>10.5</v>
      </c>
      <c r="F4425">
        <v>87</v>
      </c>
      <c r="G4425">
        <v>0</v>
      </c>
      <c r="H4425">
        <v>0</v>
      </c>
      <c r="I4425">
        <v>0</v>
      </c>
      <c r="J4425" s="4">
        <f t="shared" si="615"/>
        <v>9.935498642546122</v>
      </c>
      <c r="K4425" s="4">
        <f t="shared" si="616"/>
        <v>-15.817741981615356</v>
      </c>
      <c r="L4425" s="5">
        <f t="shared" si="621"/>
        <v>0</v>
      </c>
      <c r="M4425" s="5">
        <f t="shared" si="622"/>
        <v>0</v>
      </c>
      <c r="N4425" s="6">
        <f t="shared" ref="N4425:N4488" si="623">H4425*MAX(0,COS(2*ASIN(SQRT(SIN(RADIANS($B$4))^2+COS(RADIANS($K4425))^2-2*SIN(RADIANS($B$4))*COS(RADIANS($K4425))*COS(RADIANS($J4425-$B$5))+(SIN(RADIANS($K4425))-COS(RADIANS($B$4)))^2)/2)))</f>
        <v>0</v>
      </c>
      <c r="O4425" s="6">
        <f t="shared" si="617"/>
        <v>0</v>
      </c>
      <c r="P4425" s="6">
        <f>FORECAST(J4425,Inputs!$B$10:$B$18,Inputs!$A$10:$A$18)</f>
        <v>30.647550913356906</v>
      </c>
      <c r="Q4425" s="6">
        <f>IF(Inputs!$D$10="Yes",IF('Hourly Calcs'!P4425&gt;'Hourly Calcs'!K4425,'Hourly Calcs'!O4425,N4425+O4425),N4425+O4425)</f>
        <v>0</v>
      </c>
      <c r="R4425" s="12">
        <f t="shared" si="618"/>
        <v>0</v>
      </c>
      <c r="S4425" s="1">
        <f>IF(AND(A4425&gt;=5,A4425&lt;=9),INDEX(Demand!$C$3:$C$26,C4425),INDEX(Demand!$B$3:$B$26,C4425))</f>
        <v>350</v>
      </c>
      <c r="T4425" s="7">
        <f t="shared" si="619"/>
        <v>0</v>
      </c>
      <c r="U4425" s="7">
        <f t="shared" si="620"/>
        <v>0</v>
      </c>
    </row>
    <row r="4426" spans="1:21" x14ac:dyDescent="0.2">
      <c r="A4426" s="1">
        <v>7</v>
      </c>
      <c r="B4426" s="1">
        <v>4</v>
      </c>
      <c r="C4426" s="1">
        <v>2</v>
      </c>
      <c r="D4426">
        <v>12.3</v>
      </c>
      <c r="E4426">
        <v>10.199999999999999</v>
      </c>
      <c r="F4426">
        <v>87</v>
      </c>
      <c r="G4426">
        <v>0</v>
      </c>
      <c r="H4426">
        <v>0</v>
      </c>
      <c r="I4426">
        <v>0</v>
      </c>
      <c r="J4426" s="4">
        <f t="shared" ref="J4426:J4489" si="624">solarazimuth($B$2,$B$3,$B$1,A4426,B4426,C4426,0,0,0,0)</f>
        <v>23.91703856144855</v>
      </c>
      <c r="K4426" s="4">
        <f t="shared" ref="K4426:K4489" si="625">solarelevation($B$2,$B$3,$B$1,A4426,B4426,C4426,0,0,0,0)</f>
        <v>-13.05131272386356</v>
      </c>
      <c r="L4426" s="5">
        <f t="shared" si="621"/>
        <v>0</v>
      </c>
      <c r="M4426" s="5">
        <f t="shared" si="622"/>
        <v>0</v>
      </c>
      <c r="N4426" s="6">
        <f t="shared" si="623"/>
        <v>0</v>
      </c>
      <c r="O4426" s="6">
        <f t="shared" ref="O4426:O4489" si="626">$I4426*(1+COS(RADIANS($B$4)))/2</f>
        <v>0</v>
      </c>
      <c r="P4426" s="6">
        <f>FORECAST(J4426,Inputs!$B$10:$B$18,Inputs!$A$10:$A$18)</f>
        <v>30.777009616309705</v>
      </c>
      <c r="Q4426" s="6">
        <f>IF(Inputs!$D$10="Yes",IF('Hourly Calcs'!P4426&gt;'Hourly Calcs'!K4426,'Hourly Calcs'!O4426,N4426+O4426),N4426+O4426)</f>
        <v>0</v>
      </c>
      <c r="R4426" s="12">
        <f t="shared" ref="R4426:R4489" si="627">$B$6*$E$1*Q4426</f>
        <v>0</v>
      </c>
      <c r="S4426" s="1">
        <f>IF(AND(A4426&gt;=5,A4426&lt;=9),INDEX(Demand!$C$3:$C$26,C4426),INDEX(Demand!$B$3:$B$26,C4426))</f>
        <v>350</v>
      </c>
      <c r="T4426" s="7">
        <f t="shared" ref="T4426:T4489" si="628">S4426-MAX(0,S4426-R4426)</f>
        <v>0</v>
      </c>
      <c r="U4426" s="7">
        <f t="shared" ref="U4426:U4489" si="629">MAX(0,R4426-S4426)</f>
        <v>0</v>
      </c>
    </row>
    <row r="4427" spans="1:21" x14ac:dyDescent="0.2">
      <c r="A4427" s="1">
        <v>7</v>
      </c>
      <c r="B4427" s="1">
        <v>4</v>
      </c>
      <c r="C4427" s="1">
        <v>3</v>
      </c>
      <c r="D4427">
        <v>12.2</v>
      </c>
      <c r="E4427">
        <v>9.9</v>
      </c>
      <c r="F4427">
        <v>86</v>
      </c>
      <c r="G4427">
        <v>0</v>
      </c>
      <c r="H4427">
        <v>0</v>
      </c>
      <c r="I4427">
        <v>0</v>
      </c>
      <c r="J4427" s="4">
        <f t="shared" si="624"/>
        <v>37.097748040314144</v>
      </c>
      <c r="K4427" s="4">
        <f t="shared" si="625"/>
        <v>-8.2201983356310961</v>
      </c>
      <c r="L4427" s="5">
        <f t="shared" si="621"/>
        <v>0</v>
      </c>
      <c r="M4427" s="5">
        <f t="shared" si="622"/>
        <v>0</v>
      </c>
      <c r="N4427" s="6">
        <f t="shared" si="623"/>
        <v>0</v>
      </c>
      <c r="O4427" s="6">
        <f t="shared" si="626"/>
        <v>0</v>
      </c>
      <c r="P4427" s="6">
        <f>FORECAST(J4427,Inputs!$B$10:$B$18,Inputs!$A$10:$A$18)</f>
        <v>30.899053222595498</v>
      </c>
      <c r="Q4427" s="6">
        <f>IF(Inputs!$D$10="Yes",IF('Hourly Calcs'!P4427&gt;'Hourly Calcs'!K4427,'Hourly Calcs'!O4427,N4427+O4427),N4427+O4427)</f>
        <v>0</v>
      </c>
      <c r="R4427" s="12">
        <f t="shared" si="627"/>
        <v>0</v>
      </c>
      <c r="S4427" s="1">
        <f>IF(AND(A4427&gt;=5,A4427&lt;=9),INDEX(Demand!$C$3:$C$26,C4427),INDEX(Demand!$B$3:$B$26,C4427))</f>
        <v>350</v>
      </c>
      <c r="T4427" s="7">
        <f t="shared" si="628"/>
        <v>0</v>
      </c>
      <c r="U4427" s="7">
        <f t="shared" si="629"/>
        <v>0</v>
      </c>
    </row>
    <row r="4428" spans="1:21" x14ac:dyDescent="0.2">
      <c r="A4428" s="1">
        <v>7</v>
      </c>
      <c r="B4428" s="1">
        <v>4</v>
      </c>
      <c r="C4428" s="1">
        <v>4</v>
      </c>
      <c r="D4428">
        <v>12.5</v>
      </c>
      <c r="E4428">
        <v>10.8</v>
      </c>
      <c r="F4428">
        <v>89</v>
      </c>
      <c r="G4428">
        <v>0</v>
      </c>
      <c r="H4428">
        <v>0</v>
      </c>
      <c r="I4428">
        <v>0</v>
      </c>
      <c r="J4428" s="4">
        <f t="shared" si="624"/>
        <v>49.3443452883117</v>
      </c>
      <c r="K4428" s="4">
        <f t="shared" si="625"/>
        <v>-1.5779059289028794</v>
      </c>
      <c r="L4428" s="5">
        <f t="shared" si="621"/>
        <v>0</v>
      </c>
      <c r="M4428" s="5">
        <f t="shared" si="622"/>
        <v>0</v>
      </c>
      <c r="N4428" s="6">
        <f t="shared" si="623"/>
        <v>0</v>
      </c>
      <c r="O4428" s="6">
        <f t="shared" si="626"/>
        <v>0</v>
      </c>
      <c r="P4428" s="6">
        <f>FORECAST(J4428,Inputs!$B$10:$B$18,Inputs!$A$10:$A$18)</f>
        <v>31.012447641558438</v>
      </c>
      <c r="Q4428" s="6">
        <f>IF(Inputs!$D$10="Yes",IF('Hourly Calcs'!P4428&gt;'Hourly Calcs'!K4428,'Hourly Calcs'!O4428,N4428+O4428),N4428+O4428)</f>
        <v>0</v>
      </c>
      <c r="R4428" s="12">
        <f t="shared" si="627"/>
        <v>0</v>
      </c>
      <c r="S4428" s="1">
        <f>IF(AND(A4428&gt;=5,A4428&lt;=9),INDEX(Demand!$C$3:$C$26,C4428),INDEX(Demand!$B$3:$B$26,C4428))</f>
        <v>350</v>
      </c>
      <c r="T4428" s="7">
        <f t="shared" si="628"/>
        <v>0</v>
      </c>
      <c r="U4428" s="7">
        <f t="shared" si="629"/>
        <v>0</v>
      </c>
    </row>
    <row r="4429" spans="1:21" x14ac:dyDescent="0.2">
      <c r="A4429" s="1">
        <v>7</v>
      </c>
      <c r="B4429" s="1">
        <v>4</v>
      </c>
      <c r="C4429" s="1">
        <v>5</v>
      </c>
      <c r="D4429">
        <v>12.7</v>
      </c>
      <c r="E4429">
        <v>10.7</v>
      </c>
      <c r="F4429">
        <v>87</v>
      </c>
      <c r="G4429">
        <v>9</v>
      </c>
      <c r="H4429">
        <v>0</v>
      </c>
      <c r="I4429">
        <v>9</v>
      </c>
      <c r="J4429" s="4">
        <f t="shared" si="624"/>
        <v>60.782716631272891</v>
      </c>
      <c r="K4429" s="4">
        <f t="shared" si="625"/>
        <v>6.1454011494252825</v>
      </c>
      <c r="L4429" s="5">
        <f t="shared" si="621"/>
        <v>0</v>
      </c>
      <c r="M4429" s="5">
        <f t="shared" si="622"/>
        <v>27.854598850574718</v>
      </c>
      <c r="N4429" s="6">
        <f t="shared" si="623"/>
        <v>0</v>
      </c>
      <c r="O4429" s="6">
        <f t="shared" si="626"/>
        <v>8.2306690764976871</v>
      </c>
      <c r="P4429" s="6">
        <f>FORECAST(J4429,Inputs!$B$10:$B$18,Inputs!$A$10:$A$18)</f>
        <v>31.118358487326599</v>
      </c>
      <c r="Q4429" s="6">
        <f>IF(Inputs!$D$10="Yes",IF('Hourly Calcs'!P4429&gt;'Hourly Calcs'!K4429,'Hourly Calcs'!O4429,N4429+O4429),N4429+O4429)</f>
        <v>8.2306690764976871</v>
      </c>
      <c r="R4429" s="12">
        <f t="shared" si="627"/>
        <v>39.11213945151701</v>
      </c>
      <c r="S4429" s="1">
        <f>IF(AND(A4429&gt;=5,A4429&lt;=9),INDEX(Demand!$C$3:$C$26,C4429),INDEX(Demand!$B$3:$B$26,C4429))</f>
        <v>350</v>
      </c>
      <c r="T4429" s="7">
        <f t="shared" si="628"/>
        <v>39.11213945151701</v>
      </c>
      <c r="U4429" s="7">
        <f t="shared" si="629"/>
        <v>0</v>
      </c>
    </row>
    <row r="4430" spans="1:21" x14ac:dyDescent="0.2">
      <c r="A4430" s="1">
        <v>7</v>
      </c>
      <c r="B4430" s="1">
        <v>4</v>
      </c>
      <c r="C4430" s="1">
        <v>6</v>
      </c>
      <c r="D4430">
        <v>13</v>
      </c>
      <c r="E4430">
        <v>10.5</v>
      </c>
      <c r="F4430">
        <v>85</v>
      </c>
      <c r="G4430">
        <v>61</v>
      </c>
      <c r="H4430">
        <v>5</v>
      </c>
      <c r="I4430">
        <v>60</v>
      </c>
      <c r="J4430" s="4">
        <f t="shared" si="624"/>
        <v>71.724616756441861</v>
      </c>
      <c r="K4430" s="4">
        <f t="shared" si="625"/>
        <v>14.742676205551447</v>
      </c>
      <c r="L4430" s="5">
        <f t="shared" si="621"/>
        <v>0</v>
      </c>
      <c r="M4430" s="5">
        <f t="shared" si="622"/>
        <v>19.257323794448553</v>
      </c>
      <c r="N4430" s="6">
        <f t="shared" si="623"/>
        <v>0.90037195324706087</v>
      </c>
      <c r="O4430" s="6">
        <f t="shared" si="626"/>
        <v>54.87112717665125</v>
      </c>
      <c r="P4430" s="6">
        <f>FORECAST(J4430,Inputs!$B$10:$B$18,Inputs!$A$10:$A$18)</f>
        <v>31.219672377374458</v>
      </c>
      <c r="Q4430" s="6">
        <f>IF(Inputs!$D$10="Yes",IF('Hourly Calcs'!P4430&gt;'Hourly Calcs'!K4430,'Hourly Calcs'!O4430,N4430+O4430),N4430+O4430)</f>
        <v>54.87112717665125</v>
      </c>
      <c r="R4430" s="12">
        <f t="shared" si="627"/>
        <v>260.74759634344673</v>
      </c>
      <c r="S4430" s="1">
        <f>IF(AND(A4430&gt;=5,A4430&lt;=9),INDEX(Demand!$C$3:$C$26,C4430),INDEX(Demand!$B$3:$B$26,C4430))</f>
        <v>350</v>
      </c>
      <c r="T4430" s="7">
        <f t="shared" si="628"/>
        <v>260.74759634344673</v>
      </c>
      <c r="U4430" s="7">
        <f t="shared" si="629"/>
        <v>0</v>
      </c>
    </row>
    <row r="4431" spans="1:21" x14ac:dyDescent="0.2">
      <c r="A4431" s="1">
        <v>7</v>
      </c>
      <c r="B4431" s="1">
        <v>4</v>
      </c>
      <c r="C4431" s="1">
        <v>7</v>
      </c>
      <c r="D4431">
        <v>13.7</v>
      </c>
      <c r="E4431">
        <v>10.8</v>
      </c>
      <c r="F4431">
        <v>83</v>
      </c>
      <c r="G4431">
        <v>174</v>
      </c>
      <c r="H4431">
        <v>93</v>
      </c>
      <c r="I4431">
        <v>142</v>
      </c>
      <c r="J4431" s="4">
        <f t="shared" si="624"/>
        <v>82.626566704490202</v>
      </c>
      <c r="K4431" s="4">
        <f t="shared" si="625"/>
        <v>23.957520619223274</v>
      </c>
      <c r="L4431" s="5">
        <f t="shared" si="621"/>
        <v>82.373433295509798</v>
      </c>
      <c r="M4431" s="5">
        <f t="shared" si="622"/>
        <v>10.042479380776726</v>
      </c>
      <c r="N4431" s="6">
        <f t="shared" si="623"/>
        <v>37.614633553283866</v>
      </c>
      <c r="O4431" s="6">
        <f t="shared" si="626"/>
        <v>129.86166765140794</v>
      </c>
      <c r="P4431" s="6">
        <f>FORECAST(J4431,Inputs!$B$10:$B$18,Inputs!$A$10:$A$18)</f>
        <v>31.320616358374906</v>
      </c>
      <c r="Q4431" s="6">
        <f>IF(Inputs!$D$10="Yes",IF('Hourly Calcs'!P4431&gt;'Hourly Calcs'!K4431,'Hourly Calcs'!O4431,N4431+O4431),N4431+O4431)</f>
        <v>129.86166765140794</v>
      </c>
      <c r="R4431" s="12">
        <f t="shared" si="627"/>
        <v>617.10264467949048</v>
      </c>
      <c r="S4431" s="1">
        <f>IF(AND(A4431&gt;=5,A4431&lt;=9),INDEX(Demand!$C$3:$C$26,C4431),INDEX(Demand!$B$3:$B$26,C4431))</f>
        <v>350</v>
      </c>
      <c r="T4431" s="7">
        <f t="shared" si="628"/>
        <v>350</v>
      </c>
      <c r="U4431" s="7">
        <f t="shared" si="629"/>
        <v>267.10264467949048</v>
      </c>
    </row>
    <row r="4432" spans="1:21" x14ac:dyDescent="0.2">
      <c r="A4432" s="1">
        <v>7</v>
      </c>
      <c r="B4432" s="1">
        <v>4</v>
      </c>
      <c r="C4432" s="1">
        <v>8</v>
      </c>
      <c r="D4432">
        <v>14.4</v>
      </c>
      <c r="E4432">
        <v>12.4</v>
      </c>
      <c r="F4432">
        <v>88</v>
      </c>
      <c r="G4432">
        <v>312</v>
      </c>
      <c r="H4432">
        <v>185</v>
      </c>
      <c r="I4432">
        <v>220</v>
      </c>
      <c r="J4432" s="4">
        <f t="shared" si="624"/>
        <v>94.119855095838702</v>
      </c>
      <c r="K4432" s="4">
        <f t="shared" si="625"/>
        <v>33.416429437936529</v>
      </c>
      <c r="L4432" s="5">
        <f t="shared" si="621"/>
        <v>70.880144904161298</v>
      </c>
      <c r="M4432" s="5">
        <f t="shared" si="622"/>
        <v>0.58357056206347124</v>
      </c>
      <c r="N4432" s="6">
        <f t="shared" si="623"/>
        <v>112.7483124081553</v>
      </c>
      <c r="O4432" s="6">
        <f t="shared" si="626"/>
        <v>201.19413298105457</v>
      </c>
      <c r="P4432" s="6">
        <f>FORECAST(J4432,Inputs!$B$10:$B$18,Inputs!$A$10:$A$18)</f>
        <v>31.427035695331838</v>
      </c>
      <c r="Q4432" s="6">
        <f>IF(Inputs!$D$10="Yes",IF('Hourly Calcs'!P4432&gt;'Hourly Calcs'!K4432,'Hourly Calcs'!O4432,N4432+O4432),N4432+O4432)</f>
        <v>313.94244538920987</v>
      </c>
      <c r="R4432" s="12">
        <f t="shared" si="627"/>
        <v>1491.8545004895252</v>
      </c>
      <c r="S4432" s="1">
        <f>IF(AND(A4432&gt;=5,A4432&lt;=9),INDEX(Demand!$C$3:$C$26,C4432),INDEX(Demand!$B$3:$B$26,C4432))</f>
        <v>350</v>
      </c>
      <c r="T4432" s="7">
        <f t="shared" si="628"/>
        <v>350</v>
      </c>
      <c r="U4432" s="7">
        <f t="shared" si="629"/>
        <v>1141.8545004895252</v>
      </c>
    </row>
    <row r="4433" spans="1:21" x14ac:dyDescent="0.2">
      <c r="A4433" s="1">
        <v>7</v>
      </c>
      <c r="B4433" s="1">
        <v>4</v>
      </c>
      <c r="C4433" s="1">
        <v>9</v>
      </c>
      <c r="D4433">
        <v>14.7</v>
      </c>
      <c r="E4433">
        <v>11.9</v>
      </c>
      <c r="F4433">
        <v>83</v>
      </c>
      <c r="G4433">
        <v>449</v>
      </c>
      <c r="H4433">
        <v>268</v>
      </c>
      <c r="I4433">
        <v>279</v>
      </c>
      <c r="J4433" s="4">
        <f t="shared" si="624"/>
        <v>107.1316739858667</v>
      </c>
      <c r="K4433" s="4">
        <f t="shared" si="625"/>
        <v>42.722753253841553</v>
      </c>
      <c r="L4433" s="5">
        <f t="shared" si="621"/>
        <v>57.868326014133302</v>
      </c>
      <c r="M4433" s="5">
        <f t="shared" si="622"/>
        <v>8.7227532538415531</v>
      </c>
      <c r="N4433" s="6">
        <f t="shared" si="623"/>
        <v>209.29650376876577</v>
      </c>
      <c r="O4433" s="6">
        <f t="shared" si="626"/>
        <v>255.1507413714283</v>
      </c>
      <c r="P4433" s="6">
        <f>FORECAST(J4433,Inputs!$B$10:$B$18,Inputs!$A$10:$A$18)</f>
        <v>31.547515499869135</v>
      </c>
      <c r="Q4433" s="6">
        <f>IF(Inputs!$D$10="Yes",IF('Hourly Calcs'!P4433&gt;'Hourly Calcs'!K4433,'Hourly Calcs'!O4433,N4433+O4433),N4433+O4433)</f>
        <v>464.44724514019407</v>
      </c>
      <c r="R4433" s="12">
        <f t="shared" si="627"/>
        <v>2207.0533089062023</v>
      </c>
      <c r="S4433" s="1">
        <f>IF(AND(A4433&gt;=5,A4433&lt;=9),INDEX(Demand!$C$3:$C$26,C4433),INDEX(Demand!$B$3:$B$26,C4433))</f>
        <v>350</v>
      </c>
      <c r="T4433" s="7">
        <f t="shared" si="628"/>
        <v>350</v>
      </c>
      <c r="U4433" s="7">
        <f t="shared" si="629"/>
        <v>1857.0533089062023</v>
      </c>
    </row>
    <row r="4434" spans="1:21" x14ac:dyDescent="0.2">
      <c r="A4434" s="1">
        <v>7</v>
      </c>
      <c r="B4434" s="1">
        <v>4</v>
      </c>
      <c r="C4434" s="1">
        <v>10</v>
      </c>
      <c r="D4434">
        <v>15.5</v>
      </c>
      <c r="E4434">
        <v>11.8</v>
      </c>
      <c r="F4434">
        <v>79</v>
      </c>
      <c r="G4434">
        <v>430</v>
      </c>
      <c r="H4434">
        <v>99</v>
      </c>
      <c r="I4434">
        <v>356</v>
      </c>
      <c r="J4434" s="4">
        <f t="shared" si="624"/>
        <v>123.09707087991072</v>
      </c>
      <c r="K4434" s="4">
        <f t="shared" si="625"/>
        <v>51.306105579007053</v>
      </c>
      <c r="L4434" s="5">
        <f t="shared" si="621"/>
        <v>41.902929120089283</v>
      </c>
      <c r="M4434" s="5">
        <f t="shared" si="622"/>
        <v>17.306105579007053</v>
      </c>
      <c r="N4434" s="6">
        <f t="shared" si="623"/>
        <v>89.817689910256945</v>
      </c>
      <c r="O4434" s="6">
        <f t="shared" si="626"/>
        <v>325.56868791479741</v>
      </c>
      <c r="P4434" s="6">
        <f>FORECAST(J4434,Inputs!$B$10:$B$18,Inputs!$A$10:$A$18)</f>
        <v>31.695343248888062</v>
      </c>
      <c r="Q4434" s="6">
        <f>IF(Inputs!$D$10="Yes",IF('Hourly Calcs'!P4434&gt;'Hourly Calcs'!K4434,'Hourly Calcs'!O4434,N4434+O4434),N4434+O4434)</f>
        <v>415.38637782505435</v>
      </c>
      <c r="R4434" s="12">
        <f t="shared" si="627"/>
        <v>1973.9160674246582</v>
      </c>
      <c r="S4434" s="1">
        <f>IF(AND(A4434&gt;=5,A4434&lt;=9),INDEX(Demand!$C$3:$C$26,C4434),INDEX(Demand!$B$3:$B$26,C4434))</f>
        <v>600</v>
      </c>
      <c r="T4434" s="7">
        <f t="shared" si="628"/>
        <v>600</v>
      </c>
      <c r="U4434" s="7">
        <f t="shared" si="629"/>
        <v>1373.9160674246582</v>
      </c>
    </row>
    <row r="4435" spans="1:21" x14ac:dyDescent="0.2">
      <c r="A4435" s="1">
        <v>7</v>
      </c>
      <c r="B4435" s="1">
        <v>4</v>
      </c>
      <c r="C4435" s="1">
        <v>11</v>
      </c>
      <c r="D4435">
        <v>15.3</v>
      </c>
      <c r="E4435">
        <v>11.7</v>
      </c>
      <c r="F4435">
        <v>79</v>
      </c>
      <c r="G4435">
        <v>496</v>
      </c>
      <c r="H4435">
        <v>117</v>
      </c>
      <c r="I4435">
        <v>398</v>
      </c>
      <c r="J4435" s="4">
        <f t="shared" si="624"/>
        <v>144.00562394386941</v>
      </c>
      <c r="K4435" s="4">
        <f t="shared" si="625"/>
        <v>58.198491337990319</v>
      </c>
      <c r="L4435" s="5">
        <f t="shared" si="621"/>
        <v>20.994376056130591</v>
      </c>
      <c r="M4435" s="5">
        <f t="shared" si="622"/>
        <v>24.198491337990319</v>
      </c>
      <c r="N4435" s="6">
        <f t="shared" si="623"/>
        <v>114.62508817322831</v>
      </c>
      <c r="O4435" s="6">
        <f t="shared" si="626"/>
        <v>363.9784769384533</v>
      </c>
      <c r="P4435" s="6">
        <f>FORECAST(J4435,Inputs!$B$10:$B$18,Inputs!$A$10:$A$18)</f>
        <v>31.888940962443233</v>
      </c>
      <c r="Q4435" s="6">
        <f>IF(Inputs!$D$10="Yes",IF('Hourly Calcs'!P4435&gt;'Hourly Calcs'!K4435,'Hourly Calcs'!O4435,N4435+O4435),N4435+O4435)</f>
        <v>478.60356511168163</v>
      </c>
      <c r="R4435" s="12">
        <f t="shared" si="627"/>
        <v>2274.324141410711</v>
      </c>
      <c r="S4435" s="1">
        <f>IF(AND(A4435&gt;=5,A4435&lt;=9),INDEX(Demand!$C$3:$C$26,C4435),INDEX(Demand!$B$3:$B$26,C4435))</f>
        <v>600</v>
      </c>
      <c r="T4435" s="7">
        <f t="shared" si="628"/>
        <v>600</v>
      </c>
      <c r="U4435" s="7">
        <f t="shared" si="629"/>
        <v>1674.324141410711</v>
      </c>
    </row>
    <row r="4436" spans="1:21" x14ac:dyDescent="0.2">
      <c r="A4436" s="1">
        <v>7</v>
      </c>
      <c r="B4436" s="1">
        <v>4</v>
      </c>
      <c r="C4436" s="1">
        <v>12</v>
      </c>
      <c r="D4436">
        <v>16</v>
      </c>
      <c r="E4436">
        <v>11.6</v>
      </c>
      <c r="F4436">
        <v>75</v>
      </c>
      <c r="G4436">
        <v>534</v>
      </c>
      <c r="H4436">
        <v>119</v>
      </c>
      <c r="I4436">
        <v>428</v>
      </c>
      <c r="J4436" s="4">
        <f t="shared" si="624"/>
        <v>170.89964557861728</v>
      </c>
      <c r="K4436" s="4">
        <f t="shared" si="625"/>
        <v>61.866978170414171</v>
      </c>
      <c r="L4436" s="5">
        <f t="shared" si="621"/>
        <v>5.8996455786172817</v>
      </c>
      <c r="M4436" s="5">
        <f t="shared" si="622"/>
        <v>27.866978170414171</v>
      </c>
      <c r="N4436" s="6">
        <f t="shared" si="623"/>
        <v>118.21047674184891</v>
      </c>
      <c r="O4436" s="6">
        <f t="shared" si="626"/>
        <v>391.41404052677893</v>
      </c>
      <c r="P4436" s="6">
        <f>FORECAST(J4436,Inputs!$B$10:$B$18,Inputs!$A$10:$A$18)</f>
        <v>32.13795968128349</v>
      </c>
      <c r="Q4436" s="6">
        <f>IF(Inputs!$D$10="Yes",IF('Hourly Calcs'!P4436&gt;'Hourly Calcs'!K4436,'Hourly Calcs'!O4436,N4436+O4436),N4436+O4436)</f>
        <v>509.62451726862787</v>
      </c>
      <c r="R4436" s="12">
        <f t="shared" si="627"/>
        <v>2421.7357060605195</v>
      </c>
      <c r="S4436" s="1">
        <f>IF(AND(A4436&gt;=5,A4436&lt;=9),INDEX(Demand!$C$3:$C$26,C4436),INDEX(Demand!$B$3:$B$26,C4436))</f>
        <v>600</v>
      </c>
      <c r="T4436" s="7">
        <f t="shared" si="628"/>
        <v>600</v>
      </c>
      <c r="U4436" s="7">
        <f t="shared" si="629"/>
        <v>1821.7357060605195</v>
      </c>
    </row>
    <row r="4437" spans="1:21" x14ac:dyDescent="0.2">
      <c r="A4437" s="1">
        <v>7</v>
      </c>
      <c r="B4437" s="1">
        <v>4</v>
      </c>
      <c r="C4437" s="1">
        <v>13</v>
      </c>
      <c r="D4437">
        <v>15.8</v>
      </c>
      <c r="E4437">
        <v>11.1</v>
      </c>
      <c r="F4437">
        <v>74</v>
      </c>
      <c r="G4437">
        <v>542</v>
      </c>
      <c r="H4437">
        <v>120</v>
      </c>
      <c r="I4437">
        <v>434</v>
      </c>
      <c r="J4437" s="4">
        <f t="shared" si="624"/>
        <v>199.94951413246892</v>
      </c>
      <c r="K4437" s="4">
        <f t="shared" si="625"/>
        <v>60.955029493399827</v>
      </c>
      <c r="L4437" s="5">
        <f t="shared" si="621"/>
        <v>34.94951413246892</v>
      </c>
      <c r="M4437" s="5">
        <f t="shared" si="622"/>
        <v>26.955029493399827</v>
      </c>
      <c r="N4437" s="6">
        <f t="shared" si="623"/>
        <v>113.67627051061112</v>
      </c>
      <c r="O4437" s="6">
        <f t="shared" si="626"/>
        <v>396.90115324444406</v>
      </c>
      <c r="P4437" s="6">
        <f>FORECAST(J4437,Inputs!$B$10:$B$18,Inputs!$A$10:$A$18)</f>
        <v>32.406939945671006</v>
      </c>
      <c r="Q4437" s="6">
        <f>IF(Inputs!$D$10="Yes",IF('Hourly Calcs'!P4437&gt;'Hourly Calcs'!K4437,'Hourly Calcs'!O4437,N4437+O4437),N4437+O4437)</f>
        <v>510.57742375505518</v>
      </c>
      <c r="R4437" s="12">
        <f t="shared" si="627"/>
        <v>2426.2639176840221</v>
      </c>
      <c r="S4437" s="1">
        <f>IF(AND(A4437&gt;=5,A4437&lt;=9),INDEX(Demand!$C$3:$C$26,C4437),INDEX(Demand!$B$3:$B$26,C4437))</f>
        <v>600</v>
      </c>
      <c r="T4437" s="7">
        <f t="shared" si="628"/>
        <v>600</v>
      </c>
      <c r="U4437" s="7">
        <f t="shared" si="629"/>
        <v>1826.2639176840221</v>
      </c>
    </row>
    <row r="4438" spans="1:21" x14ac:dyDescent="0.2">
      <c r="A4438" s="1">
        <v>7</v>
      </c>
      <c r="B4438" s="1">
        <v>4</v>
      </c>
      <c r="C4438" s="1">
        <v>14</v>
      </c>
      <c r="D4438">
        <v>15.6</v>
      </c>
      <c r="E4438">
        <v>10.9</v>
      </c>
      <c r="F4438">
        <v>74</v>
      </c>
      <c r="G4438">
        <v>517</v>
      </c>
      <c r="H4438">
        <v>81</v>
      </c>
      <c r="I4438">
        <v>447</v>
      </c>
      <c r="J4438" s="4">
        <f t="shared" si="624"/>
        <v>224.65884656241863</v>
      </c>
      <c r="K4438" s="4">
        <f t="shared" si="625"/>
        <v>55.847273239913548</v>
      </c>
      <c r="L4438" s="5">
        <f t="shared" si="621"/>
        <v>59.658846562418631</v>
      </c>
      <c r="M4438" s="5">
        <f t="shared" si="622"/>
        <v>21.847273239913548</v>
      </c>
      <c r="N4438" s="6">
        <f t="shared" si="623"/>
        <v>68.416389597158343</v>
      </c>
      <c r="O4438" s="6">
        <f t="shared" si="626"/>
        <v>408.7898974660518</v>
      </c>
      <c r="P4438" s="6">
        <f>FORECAST(J4438,Inputs!$B$10:$B$18,Inputs!$A$10:$A$18)</f>
        <v>32.63573006076313</v>
      </c>
      <c r="Q4438" s="6">
        <f>IF(Inputs!$D$10="Yes",IF('Hourly Calcs'!P4438&gt;'Hourly Calcs'!K4438,'Hourly Calcs'!O4438,N4438+O4438),N4438+O4438)</f>
        <v>477.20628706321014</v>
      </c>
      <c r="R4438" s="12">
        <f t="shared" si="627"/>
        <v>2267.6842761243743</v>
      </c>
      <c r="S4438" s="1">
        <f>IF(AND(A4438&gt;=5,A4438&lt;=9),INDEX(Demand!$C$3:$C$26,C4438),INDEX(Demand!$B$3:$B$26,C4438))</f>
        <v>600</v>
      </c>
      <c r="T4438" s="7">
        <f t="shared" si="628"/>
        <v>600</v>
      </c>
      <c r="U4438" s="7">
        <f t="shared" si="629"/>
        <v>1667.6842761243743</v>
      </c>
    </row>
    <row r="4439" spans="1:21" x14ac:dyDescent="0.2">
      <c r="A4439" s="1">
        <v>7</v>
      </c>
      <c r="B4439" s="1">
        <v>4</v>
      </c>
      <c r="C4439" s="1">
        <v>15</v>
      </c>
      <c r="D4439">
        <v>15.2</v>
      </c>
      <c r="E4439">
        <v>11.2</v>
      </c>
      <c r="F4439">
        <v>77</v>
      </c>
      <c r="G4439">
        <v>462</v>
      </c>
      <c r="H4439">
        <v>115</v>
      </c>
      <c r="I4439">
        <v>371</v>
      </c>
      <c r="J4439" s="4">
        <f t="shared" si="624"/>
        <v>243.4331887146401</v>
      </c>
      <c r="K4439" s="4">
        <f t="shared" si="625"/>
        <v>48.154981477328384</v>
      </c>
      <c r="L4439" s="5">
        <f t="shared" si="621"/>
        <v>78.433188714640096</v>
      </c>
      <c r="M4439" s="5">
        <f t="shared" si="622"/>
        <v>14.154981477328384</v>
      </c>
      <c r="N4439" s="6">
        <f t="shared" si="623"/>
        <v>79.625218772690204</v>
      </c>
      <c r="O4439" s="6">
        <f t="shared" si="626"/>
        <v>339.28646970896023</v>
      </c>
      <c r="P4439" s="6">
        <f>FORECAST(J4439,Inputs!$B$10:$B$18,Inputs!$A$10:$A$18)</f>
        <v>32.809566562172591</v>
      </c>
      <c r="Q4439" s="6">
        <f>IF(Inputs!$D$10="Yes",IF('Hourly Calcs'!P4439&gt;'Hourly Calcs'!K4439,'Hourly Calcs'!O4439,N4439+O4439),N4439+O4439)</f>
        <v>418.91168848165046</v>
      </c>
      <c r="R4439" s="12">
        <f t="shared" si="627"/>
        <v>1990.6683436648029</v>
      </c>
      <c r="S4439" s="1">
        <f>IF(AND(A4439&gt;=5,A4439&lt;=9),INDEX(Demand!$C$3:$C$26,C4439),INDEX(Demand!$B$3:$B$26,C4439))</f>
        <v>600</v>
      </c>
      <c r="T4439" s="7">
        <f t="shared" si="628"/>
        <v>600</v>
      </c>
      <c r="U4439" s="7">
        <f t="shared" si="629"/>
        <v>1390.6683436648029</v>
      </c>
    </row>
    <row r="4440" spans="1:21" x14ac:dyDescent="0.2">
      <c r="A4440" s="1">
        <v>7</v>
      </c>
      <c r="B4440" s="1">
        <v>4</v>
      </c>
      <c r="C4440" s="1">
        <v>16</v>
      </c>
      <c r="D4440">
        <v>14.8</v>
      </c>
      <c r="E4440">
        <v>11.4</v>
      </c>
      <c r="F4440">
        <v>80</v>
      </c>
      <c r="G4440">
        <v>382</v>
      </c>
      <c r="H4440">
        <v>89</v>
      </c>
      <c r="I4440">
        <v>321</v>
      </c>
      <c r="J4440" s="4">
        <f t="shared" si="624"/>
        <v>258.05738068421022</v>
      </c>
      <c r="K4440" s="4">
        <f t="shared" si="625"/>
        <v>39.205050791194893</v>
      </c>
      <c r="L4440" s="5">
        <f t="shared" si="621"/>
        <v>0</v>
      </c>
      <c r="M4440" s="5">
        <f t="shared" si="622"/>
        <v>5.2050507911948927</v>
      </c>
      <c r="N4440" s="6">
        <f t="shared" si="623"/>
        <v>44.582014345691803</v>
      </c>
      <c r="O4440" s="6">
        <f t="shared" si="626"/>
        <v>293.56053039508419</v>
      </c>
      <c r="P4440" s="6">
        <f>FORECAST(J4440,Inputs!$B$10:$B$18,Inputs!$A$10:$A$18)</f>
        <v>32.944975747076015</v>
      </c>
      <c r="Q4440" s="6">
        <f>IF(Inputs!$D$10="Yes",IF('Hourly Calcs'!P4440&gt;'Hourly Calcs'!K4440,'Hourly Calcs'!O4440,N4440+O4440),N4440+O4440)</f>
        <v>338.14254474077597</v>
      </c>
      <c r="R4440" s="12">
        <f t="shared" si="627"/>
        <v>1606.8533726081673</v>
      </c>
      <c r="S4440" s="1">
        <f>IF(AND(A4440&gt;=5,A4440&lt;=9),INDEX(Demand!$C$3:$C$26,C4440),INDEX(Demand!$B$3:$B$26,C4440))</f>
        <v>900</v>
      </c>
      <c r="T4440" s="7">
        <f t="shared" si="628"/>
        <v>900</v>
      </c>
      <c r="U4440" s="7">
        <f t="shared" si="629"/>
        <v>706.85337260816732</v>
      </c>
    </row>
    <row r="4441" spans="1:21" x14ac:dyDescent="0.2">
      <c r="A4441" s="1">
        <v>7</v>
      </c>
      <c r="B4441" s="1">
        <v>4</v>
      </c>
      <c r="C4441" s="1">
        <v>17</v>
      </c>
      <c r="D4441">
        <v>14.6</v>
      </c>
      <c r="E4441">
        <v>11.8</v>
      </c>
      <c r="F4441">
        <v>83</v>
      </c>
      <c r="G4441">
        <v>283</v>
      </c>
      <c r="H4441">
        <v>46</v>
      </c>
      <c r="I4441">
        <v>257</v>
      </c>
      <c r="J4441" s="4">
        <f t="shared" si="624"/>
        <v>270.35048262148922</v>
      </c>
      <c r="K4441" s="4">
        <f t="shared" si="625"/>
        <v>29.781469317712208</v>
      </c>
      <c r="L4441" s="5">
        <f t="shared" si="621"/>
        <v>0</v>
      </c>
      <c r="M4441" s="5">
        <f t="shared" si="622"/>
        <v>4.2185306822877919</v>
      </c>
      <c r="N4441" s="6">
        <f t="shared" si="623"/>
        <v>13.031676609731408</v>
      </c>
      <c r="O4441" s="6">
        <f t="shared" si="626"/>
        <v>235.03132807332284</v>
      </c>
      <c r="P4441" s="6">
        <f>FORECAST(J4441,Inputs!$B$10:$B$18,Inputs!$A$10:$A$18)</f>
        <v>33.058800765013785</v>
      </c>
      <c r="Q4441" s="6">
        <f>IF(Inputs!$D$10="Yes",IF('Hourly Calcs'!P4441&gt;'Hourly Calcs'!K4441,'Hourly Calcs'!O4441,N4441+O4441),N4441+O4441)</f>
        <v>235.03132807332284</v>
      </c>
      <c r="R4441" s="12">
        <f t="shared" si="627"/>
        <v>1116.86887100443</v>
      </c>
      <c r="S4441" s="1">
        <f>IF(AND(A4441&gt;=5,A4441&lt;=9),INDEX(Demand!$C$3:$C$26,C4441),INDEX(Demand!$B$3:$B$26,C4441))</f>
        <v>900</v>
      </c>
      <c r="T4441" s="7">
        <f t="shared" si="628"/>
        <v>900</v>
      </c>
      <c r="U4441" s="7">
        <f t="shared" si="629"/>
        <v>216.86887100443005</v>
      </c>
    </row>
    <row r="4442" spans="1:21" x14ac:dyDescent="0.2">
      <c r="A4442" s="1">
        <v>7</v>
      </c>
      <c r="B4442" s="1">
        <v>4</v>
      </c>
      <c r="C4442" s="1">
        <v>18</v>
      </c>
      <c r="D4442">
        <v>14.6</v>
      </c>
      <c r="E4442">
        <v>11.7</v>
      </c>
      <c r="F4442">
        <v>83</v>
      </c>
      <c r="G4442">
        <v>176</v>
      </c>
      <c r="H4442">
        <v>23</v>
      </c>
      <c r="I4442">
        <v>167</v>
      </c>
      <c r="J4442" s="4">
        <f t="shared" si="624"/>
        <v>281.52625894773644</v>
      </c>
      <c r="K4442" s="4">
        <f t="shared" si="625"/>
        <v>20.367049766713691</v>
      </c>
      <c r="L4442" s="5">
        <f t="shared" si="621"/>
        <v>0</v>
      </c>
      <c r="M4442" s="5">
        <f t="shared" si="622"/>
        <v>13.632950233286309</v>
      </c>
      <c r="N4442" s="6">
        <f t="shared" si="623"/>
        <v>1.2513287635530526</v>
      </c>
      <c r="O4442" s="6">
        <f t="shared" si="626"/>
        <v>152.72463730834596</v>
      </c>
      <c r="P4442" s="6">
        <f>FORECAST(J4442,Inputs!$B$10:$B$18,Inputs!$A$10:$A$18)</f>
        <v>33.162280175442</v>
      </c>
      <c r="Q4442" s="6">
        <f>IF(Inputs!$D$10="Yes",IF('Hourly Calcs'!P4442&gt;'Hourly Calcs'!K4442,'Hourly Calcs'!O4442,N4442+O4442),N4442+O4442)</f>
        <v>152.72463730834596</v>
      </c>
      <c r="R4442" s="12">
        <f t="shared" si="627"/>
        <v>725.74747648925995</v>
      </c>
      <c r="S4442" s="1">
        <f>IF(AND(A4442&gt;=5,A4442&lt;=9),INDEX(Demand!$C$3:$C$26,C4442),INDEX(Demand!$B$3:$B$26,C4442))</f>
        <v>900</v>
      </c>
      <c r="T4442" s="7">
        <f t="shared" si="628"/>
        <v>725.74747648925995</v>
      </c>
      <c r="U4442" s="7">
        <f t="shared" si="629"/>
        <v>0</v>
      </c>
    </row>
    <row r="4443" spans="1:21" x14ac:dyDescent="0.2">
      <c r="A4443" s="1">
        <v>7</v>
      </c>
      <c r="B4443" s="1">
        <v>4</v>
      </c>
      <c r="C4443" s="1">
        <v>19</v>
      </c>
      <c r="D4443">
        <v>14.6</v>
      </c>
      <c r="E4443">
        <v>11.9</v>
      </c>
      <c r="F4443">
        <v>84</v>
      </c>
      <c r="G4443">
        <v>79</v>
      </c>
      <c r="H4443">
        <v>0</v>
      </c>
      <c r="I4443">
        <v>79</v>
      </c>
      <c r="J4443" s="4">
        <f t="shared" si="624"/>
        <v>292.37822722447527</v>
      </c>
      <c r="K4443" s="4">
        <f t="shared" si="625"/>
        <v>11.332273241129542</v>
      </c>
      <c r="L4443" s="5">
        <f t="shared" si="621"/>
        <v>0</v>
      </c>
      <c r="M4443" s="5">
        <f t="shared" si="622"/>
        <v>22.667726758870458</v>
      </c>
      <c r="N4443" s="6">
        <f t="shared" si="623"/>
        <v>0</v>
      </c>
      <c r="O4443" s="6">
        <f t="shared" si="626"/>
        <v>72.24698411592415</v>
      </c>
      <c r="P4443" s="6">
        <f>FORECAST(J4443,Inputs!$B$10:$B$18,Inputs!$A$10:$A$18)</f>
        <v>33.262761363189583</v>
      </c>
      <c r="Q4443" s="6">
        <f>IF(Inputs!$D$10="Yes",IF('Hourly Calcs'!P4443&gt;'Hourly Calcs'!K4443,'Hourly Calcs'!O4443,N4443+O4443),N4443+O4443)</f>
        <v>72.24698411592415</v>
      </c>
      <c r="R4443" s="12">
        <f t="shared" si="627"/>
        <v>343.31766851887153</v>
      </c>
      <c r="S4443" s="1">
        <f>IF(AND(A4443&gt;=5,A4443&lt;=9),INDEX(Demand!$C$3:$C$26,C4443),INDEX(Demand!$B$3:$B$26,C4443))</f>
        <v>900</v>
      </c>
      <c r="T4443" s="7">
        <f t="shared" si="628"/>
        <v>343.31766851887153</v>
      </c>
      <c r="U4443" s="7">
        <f t="shared" si="629"/>
        <v>0</v>
      </c>
    </row>
    <row r="4444" spans="1:21" x14ac:dyDescent="0.2">
      <c r="A4444" s="1">
        <v>7</v>
      </c>
      <c r="B4444" s="1">
        <v>4</v>
      </c>
      <c r="C4444" s="1">
        <v>20</v>
      </c>
      <c r="D4444">
        <v>13.8</v>
      </c>
      <c r="E4444">
        <v>11.8</v>
      </c>
      <c r="F4444">
        <v>88</v>
      </c>
      <c r="G4444">
        <v>24</v>
      </c>
      <c r="H4444">
        <v>0</v>
      </c>
      <c r="I4444">
        <v>24</v>
      </c>
      <c r="J4444" s="4">
        <f t="shared" si="624"/>
        <v>303.46253317895412</v>
      </c>
      <c r="K4444" s="4">
        <f t="shared" si="625"/>
        <v>3.1068417551088459</v>
      </c>
      <c r="L4444" s="5">
        <f t="shared" si="621"/>
        <v>0</v>
      </c>
      <c r="M4444" s="5">
        <f t="shared" si="622"/>
        <v>30.893158244891154</v>
      </c>
      <c r="N4444" s="6">
        <f t="shared" si="623"/>
        <v>0</v>
      </c>
      <c r="O4444" s="6">
        <f t="shared" si="626"/>
        <v>21.948450870660501</v>
      </c>
      <c r="P4444" s="6">
        <f>FORECAST(J4444,Inputs!$B$10:$B$18,Inputs!$A$10:$A$18)</f>
        <v>33.365393825731054</v>
      </c>
      <c r="Q4444" s="6">
        <f>IF(Inputs!$D$10="Yes",IF('Hourly Calcs'!P4444&gt;'Hourly Calcs'!K4444,'Hourly Calcs'!O4444,N4444+O4444),N4444+O4444)</f>
        <v>21.948450870660501</v>
      </c>
      <c r="R4444" s="12">
        <f t="shared" si="627"/>
        <v>104.29903853737869</v>
      </c>
      <c r="S4444" s="1">
        <f>IF(AND(A4444&gt;=5,A4444&lt;=9),INDEX(Demand!$C$3:$C$26,C4444),INDEX(Demand!$B$3:$B$26,C4444))</f>
        <v>800</v>
      </c>
      <c r="T4444" s="7">
        <f t="shared" si="628"/>
        <v>104.29903853737869</v>
      </c>
      <c r="U4444" s="7">
        <f t="shared" si="629"/>
        <v>0</v>
      </c>
    </row>
    <row r="4445" spans="1:21" x14ac:dyDescent="0.2">
      <c r="A4445" s="1">
        <v>7</v>
      </c>
      <c r="B4445" s="1">
        <v>4</v>
      </c>
      <c r="C4445" s="1">
        <v>21</v>
      </c>
      <c r="D4445">
        <v>12.8</v>
      </c>
      <c r="E4445">
        <v>11.1</v>
      </c>
      <c r="F4445">
        <v>89</v>
      </c>
      <c r="G4445">
        <v>1</v>
      </c>
      <c r="H4445">
        <v>0</v>
      </c>
      <c r="I4445">
        <v>1</v>
      </c>
      <c r="J4445" s="4">
        <f t="shared" si="624"/>
        <v>315.18212807895657</v>
      </c>
      <c r="K4445" s="4">
        <f t="shared" si="625"/>
        <v>-4.3955790439421207</v>
      </c>
      <c r="L4445" s="5">
        <f t="shared" si="621"/>
        <v>0</v>
      </c>
      <c r="M4445" s="5">
        <f t="shared" si="622"/>
        <v>0</v>
      </c>
      <c r="N4445" s="6">
        <f t="shared" si="623"/>
        <v>0</v>
      </c>
      <c r="O4445" s="6">
        <f t="shared" si="626"/>
        <v>0.91451878627752081</v>
      </c>
      <c r="P4445" s="6">
        <f>FORECAST(J4445,Inputs!$B$10:$B$18,Inputs!$A$10:$A$18)</f>
        <v>33.473908593323671</v>
      </c>
      <c r="Q4445" s="6">
        <f>IF(Inputs!$D$10="Yes",IF('Hourly Calcs'!P4445&gt;'Hourly Calcs'!K4445,'Hourly Calcs'!O4445,N4445+O4445),N4445+O4445)</f>
        <v>0.91451878627752081</v>
      </c>
      <c r="R4445" s="12">
        <f t="shared" si="627"/>
        <v>4.3457932723907788</v>
      </c>
      <c r="S4445" s="1">
        <f>IF(AND(A4445&gt;=5,A4445&lt;=9),INDEX(Demand!$C$3:$C$26,C4445),INDEX(Demand!$B$3:$B$26,C4445))</f>
        <v>700</v>
      </c>
      <c r="T4445" s="7">
        <f t="shared" si="628"/>
        <v>4.3457932723907788</v>
      </c>
      <c r="U4445" s="7">
        <f t="shared" si="629"/>
        <v>0</v>
      </c>
    </row>
    <row r="4446" spans="1:21" x14ac:dyDescent="0.2">
      <c r="A4446" s="1">
        <v>7</v>
      </c>
      <c r="B4446" s="1">
        <v>4</v>
      </c>
      <c r="C4446" s="1">
        <v>22</v>
      </c>
      <c r="D4446">
        <v>13.2</v>
      </c>
      <c r="E4446">
        <v>11.6</v>
      </c>
      <c r="F4446">
        <v>90</v>
      </c>
      <c r="G4446">
        <v>0</v>
      </c>
      <c r="H4446">
        <v>0</v>
      </c>
      <c r="I4446">
        <v>0</v>
      </c>
      <c r="J4446" s="4">
        <f t="shared" si="624"/>
        <v>327.78696483272188</v>
      </c>
      <c r="K4446" s="4">
        <f t="shared" si="625"/>
        <v>-10.351613426501572</v>
      </c>
      <c r="L4446" s="5">
        <f t="shared" si="621"/>
        <v>0</v>
      </c>
      <c r="M4446" s="5">
        <f t="shared" si="622"/>
        <v>0</v>
      </c>
      <c r="N4446" s="6">
        <f t="shared" si="623"/>
        <v>0</v>
      </c>
      <c r="O4446" s="6">
        <f t="shared" si="626"/>
        <v>0</v>
      </c>
      <c r="P4446" s="6">
        <f>FORECAST(J4446,Inputs!$B$10:$B$18,Inputs!$A$10:$A$18)</f>
        <v>33.590620044747425</v>
      </c>
      <c r="Q4446" s="6">
        <f>IF(Inputs!$D$10="Yes",IF('Hourly Calcs'!P4446&gt;'Hourly Calcs'!K4446,'Hourly Calcs'!O4446,N4446+O4446),N4446+O4446)</f>
        <v>0</v>
      </c>
      <c r="R4446" s="12">
        <f t="shared" si="627"/>
        <v>0</v>
      </c>
      <c r="S4446" s="1">
        <f>IF(AND(A4446&gt;=5,A4446&lt;=9),INDEX(Demand!$C$3:$C$26,C4446),INDEX(Demand!$B$3:$B$26,C4446))</f>
        <v>600</v>
      </c>
      <c r="T4446" s="7">
        <f t="shared" si="628"/>
        <v>0</v>
      </c>
      <c r="U4446" s="7">
        <f t="shared" si="629"/>
        <v>0</v>
      </c>
    </row>
    <row r="4447" spans="1:21" x14ac:dyDescent="0.2">
      <c r="A4447" s="1">
        <v>7</v>
      </c>
      <c r="B4447" s="1">
        <v>4</v>
      </c>
      <c r="C4447" s="1">
        <v>23</v>
      </c>
      <c r="D4447">
        <v>13</v>
      </c>
      <c r="E4447">
        <v>11.9</v>
      </c>
      <c r="F4447">
        <v>93</v>
      </c>
      <c r="G4447">
        <v>0</v>
      </c>
      <c r="H4447">
        <v>0</v>
      </c>
      <c r="I4447">
        <v>0</v>
      </c>
      <c r="J4447" s="4">
        <f t="shared" si="624"/>
        <v>341.31340622686952</v>
      </c>
      <c r="K4447" s="4">
        <f t="shared" si="625"/>
        <v>-14.445188899798993</v>
      </c>
      <c r="L4447" s="5">
        <f t="shared" si="621"/>
        <v>0</v>
      </c>
      <c r="M4447" s="5">
        <f t="shared" si="622"/>
        <v>0</v>
      </c>
      <c r="N4447" s="6">
        <f t="shared" si="623"/>
        <v>0</v>
      </c>
      <c r="O4447" s="6">
        <f t="shared" si="626"/>
        <v>0</v>
      </c>
      <c r="P4447" s="6">
        <f>FORECAST(J4447,Inputs!$B$10:$B$18,Inputs!$A$10:$A$18)</f>
        <v>33.715864872471009</v>
      </c>
      <c r="Q4447" s="6">
        <f>IF(Inputs!$D$10="Yes",IF('Hourly Calcs'!P4447&gt;'Hourly Calcs'!K4447,'Hourly Calcs'!O4447,N4447+O4447),N4447+O4447)</f>
        <v>0</v>
      </c>
      <c r="R4447" s="12">
        <f t="shared" si="627"/>
        <v>0</v>
      </c>
      <c r="S4447" s="1">
        <f>IF(AND(A4447&gt;=5,A4447&lt;=9),INDEX(Demand!$C$3:$C$26,C4447),INDEX(Demand!$B$3:$B$26,C4447))</f>
        <v>500</v>
      </c>
      <c r="T4447" s="7">
        <f t="shared" si="628"/>
        <v>0</v>
      </c>
      <c r="U4447" s="7">
        <f t="shared" si="629"/>
        <v>0</v>
      </c>
    </row>
    <row r="4448" spans="1:21" x14ac:dyDescent="0.2">
      <c r="A4448" s="1">
        <v>7</v>
      </c>
      <c r="B4448" s="1">
        <v>4</v>
      </c>
      <c r="C4448" s="1">
        <v>24</v>
      </c>
      <c r="D4448">
        <v>12.7</v>
      </c>
      <c r="E4448">
        <v>12.2</v>
      </c>
      <c r="F4448">
        <v>97</v>
      </c>
      <c r="G4448">
        <v>0</v>
      </c>
      <c r="H4448">
        <v>0</v>
      </c>
      <c r="I4448">
        <v>0</v>
      </c>
      <c r="J4448" s="4">
        <f t="shared" si="624"/>
        <v>355.51804025257866</v>
      </c>
      <c r="K4448" s="4">
        <f t="shared" si="625"/>
        <v>-16.359592767034826</v>
      </c>
      <c r="L4448" s="5">
        <f t="shared" si="621"/>
        <v>0</v>
      </c>
      <c r="M4448" s="5">
        <f t="shared" si="622"/>
        <v>0</v>
      </c>
      <c r="N4448" s="6">
        <f t="shared" si="623"/>
        <v>0</v>
      </c>
      <c r="O4448" s="6">
        <f t="shared" si="626"/>
        <v>0</v>
      </c>
      <c r="P4448" s="6">
        <f>FORECAST(J4448,Inputs!$B$10:$B$18,Inputs!$A$10:$A$18)</f>
        <v>33.847389261597947</v>
      </c>
      <c r="Q4448" s="6">
        <f>IF(Inputs!$D$10="Yes",IF('Hourly Calcs'!P4448&gt;'Hourly Calcs'!K4448,'Hourly Calcs'!O4448,N4448+O4448),N4448+O4448)</f>
        <v>0</v>
      </c>
      <c r="R4448" s="12">
        <f t="shared" si="627"/>
        <v>0</v>
      </c>
      <c r="S4448" s="1">
        <f>IF(AND(A4448&gt;=5,A4448&lt;=9),INDEX(Demand!$C$3:$C$26,C4448),INDEX(Demand!$B$3:$B$26,C4448))</f>
        <v>400</v>
      </c>
      <c r="T4448" s="7">
        <f t="shared" si="628"/>
        <v>0</v>
      </c>
      <c r="U4448" s="7">
        <f t="shared" si="629"/>
        <v>0</v>
      </c>
    </row>
    <row r="4449" spans="1:21" x14ac:dyDescent="0.2">
      <c r="A4449" s="1">
        <v>7</v>
      </c>
      <c r="B4449" s="1">
        <v>5</v>
      </c>
      <c r="C4449" s="1">
        <v>1</v>
      </c>
      <c r="D4449">
        <v>13</v>
      </c>
      <c r="E4449">
        <v>12.1</v>
      </c>
      <c r="F4449">
        <v>94</v>
      </c>
      <c r="G4449">
        <v>0</v>
      </c>
      <c r="H4449">
        <v>0</v>
      </c>
      <c r="I4449">
        <v>0</v>
      </c>
      <c r="J4449" s="4">
        <f t="shared" si="624"/>
        <v>9.9049738560973424</v>
      </c>
      <c r="K4449" s="4">
        <f t="shared" si="625"/>
        <v>-15.913477383094786</v>
      </c>
      <c r="L4449" s="5">
        <f t="shared" si="621"/>
        <v>0</v>
      </c>
      <c r="M4449" s="5">
        <f t="shared" si="622"/>
        <v>0</v>
      </c>
      <c r="N4449" s="6">
        <f t="shared" si="623"/>
        <v>0</v>
      </c>
      <c r="O4449" s="6">
        <f t="shared" si="626"/>
        <v>0</v>
      </c>
      <c r="P4449" s="6">
        <f>FORECAST(J4449,Inputs!$B$10:$B$18,Inputs!$A$10:$A$18)</f>
        <v>30.647268276445345</v>
      </c>
      <c r="Q4449" s="6">
        <f>IF(Inputs!$D$10="Yes",IF('Hourly Calcs'!P4449&gt;'Hourly Calcs'!K4449,'Hourly Calcs'!O4449,N4449+O4449),N4449+O4449)</f>
        <v>0</v>
      </c>
      <c r="R4449" s="12">
        <f t="shared" si="627"/>
        <v>0</v>
      </c>
      <c r="S4449" s="1">
        <f>IF(AND(A4449&gt;=5,A4449&lt;=9),INDEX(Demand!$C$3:$C$26,C4449),INDEX(Demand!$B$3:$B$26,C4449))</f>
        <v>350</v>
      </c>
      <c r="T4449" s="7">
        <f t="shared" si="628"/>
        <v>0</v>
      </c>
      <c r="U4449" s="7">
        <f t="shared" si="629"/>
        <v>0</v>
      </c>
    </row>
    <row r="4450" spans="1:21" x14ac:dyDescent="0.2">
      <c r="A4450" s="1">
        <v>7</v>
      </c>
      <c r="B4450" s="1">
        <v>5</v>
      </c>
      <c r="C4450" s="1">
        <v>2</v>
      </c>
      <c r="D4450">
        <v>13</v>
      </c>
      <c r="E4450">
        <v>12.2</v>
      </c>
      <c r="F4450">
        <v>95</v>
      </c>
      <c r="G4450">
        <v>0</v>
      </c>
      <c r="H4450">
        <v>0</v>
      </c>
      <c r="I4450">
        <v>0</v>
      </c>
      <c r="J4450" s="4">
        <f t="shared" si="624"/>
        <v>23.903399688338396</v>
      </c>
      <c r="K4450" s="4">
        <f t="shared" si="625"/>
        <v>-13.150867116424592</v>
      </c>
      <c r="L4450" s="5">
        <f t="shared" si="621"/>
        <v>0</v>
      </c>
      <c r="M4450" s="5">
        <f t="shared" si="622"/>
        <v>0</v>
      </c>
      <c r="N4450" s="6">
        <f t="shared" si="623"/>
        <v>0</v>
      </c>
      <c r="O4450" s="6">
        <f t="shared" si="626"/>
        <v>0</v>
      </c>
      <c r="P4450" s="6">
        <f>FORECAST(J4450,Inputs!$B$10:$B$18,Inputs!$A$10:$A$18)</f>
        <v>30.776883330447575</v>
      </c>
      <c r="Q4450" s="6">
        <f>IF(Inputs!$D$10="Yes",IF('Hourly Calcs'!P4450&gt;'Hourly Calcs'!K4450,'Hourly Calcs'!O4450,N4450+O4450),N4450+O4450)</f>
        <v>0</v>
      </c>
      <c r="R4450" s="12">
        <f t="shared" si="627"/>
        <v>0</v>
      </c>
      <c r="S4450" s="1">
        <f>IF(AND(A4450&gt;=5,A4450&lt;=9),INDEX(Demand!$C$3:$C$26,C4450),INDEX(Demand!$B$3:$B$26,C4450))</f>
        <v>350</v>
      </c>
      <c r="T4450" s="7">
        <f t="shared" si="628"/>
        <v>0</v>
      </c>
      <c r="U4450" s="7">
        <f t="shared" si="629"/>
        <v>0</v>
      </c>
    </row>
    <row r="4451" spans="1:21" x14ac:dyDescent="0.2">
      <c r="A4451" s="1">
        <v>7</v>
      </c>
      <c r="B4451" s="1">
        <v>5</v>
      </c>
      <c r="C4451" s="1">
        <v>3</v>
      </c>
      <c r="D4451">
        <v>13.5</v>
      </c>
      <c r="E4451">
        <v>12.9</v>
      </c>
      <c r="F4451">
        <v>96</v>
      </c>
      <c r="G4451">
        <v>0</v>
      </c>
      <c r="H4451">
        <v>0</v>
      </c>
      <c r="I4451">
        <v>0</v>
      </c>
      <c r="J4451" s="4">
        <f t="shared" si="624"/>
        <v>37.099138820121766</v>
      </c>
      <c r="K4451" s="4">
        <f t="shared" si="625"/>
        <v>-8.3211487476966965</v>
      </c>
      <c r="L4451" s="5">
        <f t="shared" ref="L4451:L4514" si="630">IF(ABS($B$5-J4451)&gt;90,0,ABS($B$5-J4451))</f>
        <v>0</v>
      </c>
      <c r="M4451" s="5">
        <f t="shared" ref="M4451:M4514" si="631">IF(K4451&gt;0,ABS($B$4-K4451),0)</f>
        <v>0</v>
      </c>
      <c r="N4451" s="6">
        <f t="shared" si="623"/>
        <v>0</v>
      </c>
      <c r="O4451" s="6">
        <f t="shared" si="626"/>
        <v>0</v>
      </c>
      <c r="P4451" s="6">
        <f>FORECAST(J4451,Inputs!$B$10:$B$18,Inputs!$A$10:$A$18)</f>
        <v>30.89906610018631</v>
      </c>
      <c r="Q4451" s="6">
        <f>IF(Inputs!$D$10="Yes",IF('Hourly Calcs'!P4451&gt;'Hourly Calcs'!K4451,'Hourly Calcs'!O4451,N4451+O4451),N4451+O4451)</f>
        <v>0</v>
      </c>
      <c r="R4451" s="12">
        <f t="shared" si="627"/>
        <v>0</v>
      </c>
      <c r="S4451" s="1">
        <f>IF(AND(A4451&gt;=5,A4451&lt;=9),INDEX(Demand!$C$3:$C$26,C4451),INDEX(Demand!$B$3:$B$26,C4451))</f>
        <v>350</v>
      </c>
      <c r="T4451" s="7">
        <f t="shared" si="628"/>
        <v>0</v>
      </c>
      <c r="U4451" s="7">
        <f t="shared" si="629"/>
        <v>0</v>
      </c>
    </row>
    <row r="4452" spans="1:21" x14ac:dyDescent="0.2">
      <c r="A4452" s="1">
        <v>7</v>
      </c>
      <c r="B4452" s="1">
        <v>5</v>
      </c>
      <c r="C4452" s="1">
        <v>4</v>
      </c>
      <c r="D4452">
        <v>13.4</v>
      </c>
      <c r="E4452">
        <v>12.6</v>
      </c>
      <c r="F4452">
        <v>95</v>
      </c>
      <c r="G4452">
        <v>0</v>
      </c>
      <c r="H4452">
        <v>0</v>
      </c>
      <c r="I4452">
        <v>0</v>
      </c>
      <c r="J4452" s="4">
        <f t="shared" si="624"/>
        <v>49.358026919388095</v>
      </c>
      <c r="K4452" s="4">
        <f t="shared" si="625"/>
        <v>-1.687704359789663</v>
      </c>
      <c r="L4452" s="5">
        <f t="shared" si="630"/>
        <v>0</v>
      </c>
      <c r="M4452" s="5">
        <f t="shared" si="631"/>
        <v>0</v>
      </c>
      <c r="N4452" s="6">
        <f t="shared" si="623"/>
        <v>0</v>
      </c>
      <c r="O4452" s="6">
        <f t="shared" si="626"/>
        <v>0</v>
      </c>
      <c r="P4452" s="6">
        <f>FORECAST(J4452,Inputs!$B$10:$B$18,Inputs!$A$10:$A$18)</f>
        <v>31.012574323327666</v>
      </c>
      <c r="Q4452" s="6">
        <f>IF(Inputs!$D$10="Yes",IF('Hourly Calcs'!P4452&gt;'Hourly Calcs'!K4452,'Hourly Calcs'!O4452,N4452+O4452),N4452+O4452)</f>
        <v>0</v>
      </c>
      <c r="R4452" s="12">
        <f t="shared" si="627"/>
        <v>0</v>
      </c>
      <c r="S4452" s="1">
        <f>IF(AND(A4452&gt;=5,A4452&lt;=9),INDEX(Demand!$C$3:$C$26,C4452),INDEX(Demand!$B$3:$B$26,C4452))</f>
        <v>350</v>
      </c>
      <c r="T4452" s="7">
        <f t="shared" si="628"/>
        <v>0</v>
      </c>
      <c r="U4452" s="7">
        <f t="shared" si="629"/>
        <v>0</v>
      </c>
    </row>
    <row r="4453" spans="1:21" x14ac:dyDescent="0.2">
      <c r="A4453" s="1">
        <v>7</v>
      </c>
      <c r="B4453" s="1">
        <v>5</v>
      </c>
      <c r="C4453" s="1">
        <v>5</v>
      </c>
      <c r="D4453">
        <v>13.5</v>
      </c>
      <c r="E4453">
        <v>12.6</v>
      </c>
      <c r="F4453">
        <v>94</v>
      </c>
      <c r="G4453">
        <v>6</v>
      </c>
      <c r="H4453">
        <v>0</v>
      </c>
      <c r="I4453">
        <v>6</v>
      </c>
      <c r="J4453" s="4">
        <f t="shared" si="624"/>
        <v>60.806096770952649</v>
      </c>
      <c r="K4453" s="4">
        <f t="shared" si="625"/>
        <v>6.0490540408295459</v>
      </c>
      <c r="L4453" s="5">
        <f t="shared" si="630"/>
        <v>0</v>
      </c>
      <c r="M4453" s="5">
        <f t="shared" si="631"/>
        <v>27.950945959170454</v>
      </c>
      <c r="N4453" s="6">
        <f t="shared" si="623"/>
        <v>0</v>
      </c>
      <c r="O4453" s="6">
        <f t="shared" si="626"/>
        <v>5.4871127176651253</v>
      </c>
      <c r="P4453" s="6">
        <f>FORECAST(J4453,Inputs!$B$10:$B$18,Inputs!$A$10:$A$18)</f>
        <v>31.118574970101413</v>
      </c>
      <c r="Q4453" s="6">
        <f>IF(Inputs!$D$10="Yes",IF('Hourly Calcs'!P4453&gt;'Hourly Calcs'!K4453,'Hourly Calcs'!O4453,N4453+O4453),N4453+O4453)</f>
        <v>5.4871127176651253</v>
      </c>
      <c r="R4453" s="12">
        <f t="shared" si="627"/>
        <v>26.074759634344673</v>
      </c>
      <c r="S4453" s="1">
        <f>IF(AND(A4453&gt;=5,A4453&lt;=9),INDEX(Demand!$C$3:$C$26,C4453),INDEX(Demand!$B$3:$B$26,C4453))</f>
        <v>350</v>
      </c>
      <c r="T4453" s="7">
        <f t="shared" si="628"/>
        <v>26.074759634344673</v>
      </c>
      <c r="U4453" s="7">
        <f t="shared" si="629"/>
        <v>0</v>
      </c>
    </row>
    <row r="4454" spans="1:21" x14ac:dyDescent="0.2">
      <c r="A4454" s="1">
        <v>7</v>
      </c>
      <c r="B4454" s="1">
        <v>5</v>
      </c>
      <c r="C4454" s="1">
        <v>6</v>
      </c>
      <c r="D4454">
        <v>13.8</v>
      </c>
      <c r="E4454">
        <v>12.6</v>
      </c>
      <c r="F4454">
        <v>92</v>
      </c>
      <c r="G4454">
        <v>46</v>
      </c>
      <c r="H4454">
        <v>0</v>
      </c>
      <c r="I4454">
        <v>46</v>
      </c>
      <c r="J4454" s="4">
        <f t="shared" si="624"/>
        <v>71.755678162356887</v>
      </c>
      <c r="K4454" s="4">
        <f t="shared" si="625"/>
        <v>14.646477690151713</v>
      </c>
      <c r="L4454" s="5">
        <f t="shared" si="630"/>
        <v>0</v>
      </c>
      <c r="M4454" s="5">
        <f t="shared" si="631"/>
        <v>19.353522309848287</v>
      </c>
      <c r="N4454" s="6">
        <f t="shared" si="623"/>
        <v>0</v>
      </c>
      <c r="O4454" s="6">
        <f t="shared" si="626"/>
        <v>42.067864168765958</v>
      </c>
      <c r="P4454" s="6">
        <f>FORECAST(J4454,Inputs!$B$10:$B$18,Inputs!$A$10:$A$18)</f>
        <v>31.219959982984783</v>
      </c>
      <c r="Q4454" s="6">
        <f>IF(Inputs!$D$10="Yes",IF('Hourly Calcs'!P4454&gt;'Hourly Calcs'!K4454,'Hourly Calcs'!O4454,N4454+O4454),N4454+O4454)</f>
        <v>42.067864168765958</v>
      </c>
      <c r="R4454" s="12">
        <f t="shared" si="627"/>
        <v>199.90649052997583</v>
      </c>
      <c r="S4454" s="1">
        <f>IF(AND(A4454&gt;=5,A4454&lt;=9),INDEX(Demand!$C$3:$C$26,C4454),INDEX(Demand!$B$3:$B$26,C4454))</f>
        <v>350</v>
      </c>
      <c r="T4454" s="7">
        <f t="shared" si="628"/>
        <v>199.90649052997583</v>
      </c>
      <c r="U4454" s="7">
        <f t="shared" si="629"/>
        <v>0</v>
      </c>
    </row>
    <row r="4455" spans="1:21" x14ac:dyDescent="0.2">
      <c r="A4455" s="1">
        <v>7</v>
      </c>
      <c r="B4455" s="1">
        <v>5</v>
      </c>
      <c r="C4455" s="1">
        <v>7</v>
      </c>
      <c r="D4455">
        <v>14.3</v>
      </c>
      <c r="E4455">
        <v>13.1</v>
      </c>
      <c r="F4455">
        <v>92</v>
      </c>
      <c r="G4455">
        <v>131</v>
      </c>
      <c r="H4455">
        <v>11</v>
      </c>
      <c r="I4455">
        <v>127</v>
      </c>
      <c r="J4455" s="4">
        <f t="shared" si="624"/>
        <v>82.663750640644025</v>
      </c>
      <c r="K4455" s="4">
        <f t="shared" si="625"/>
        <v>23.862151114756216</v>
      </c>
      <c r="L4455" s="5">
        <f t="shared" si="630"/>
        <v>82.336249359355975</v>
      </c>
      <c r="M4455" s="5">
        <f t="shared" si="631"/>
        <v>10.137848885243784</v>
      </c>
      <c r="N4455" s="6">
        <f t="shared" si="623"/>
        <v>4.4393349549487215</v>
      </c>
      <c r="O4455" s="6">
        <f t="shared" si="626"/>
        <v>116.14388585724514</v>
      </c>
      <c r="P4455" s="6">
        <f>FORECAST(J4455,Inputs!$B$10:$B$18,Inputs!$A$10:$A$18)</f>
        <v>31.320960654080036</v>
      </c>
      <c r="Q4455" s="6">
        <f>IF(Inputs!$D$10="Yes",IF('Hourly Calcs'!P4455&gt;'Hourly Calcs'!K4455,'Hourly Calcs'!O4455,N4455+O4455),N4455+O4455)</f>
        <v>116.14388585724514</v>
      </c>
      <c r="R4455" s="12">
        <f t="shared" si="627"/>
        <v>551.91574559362891</v>
      </c>
      <c r="S4455" s="1">
        <f>IF(AND(A4455&gt;=5,A4455&lt;=9),INDEX(Demand!$C$3:$C$26,C4455),INDEX(Demand!$B$3:$B$26,C4455))</f>
        <v>350</v>
      </c>
      <c r="T4455" s="7">
        <f t="shared" si="628"/>
        <v>350</v>
      </c>
      <c r="U4455" s="7">
        <f t="shared" si="629"/>
        <v>201.91574559362891</v>
      </c>
    </row>
    <row r="4456" spans="1:21" x14ac:dyDescent="0.2">
      <c r="A4456" s="1">
        <v>7</v>
      </c>
      <c r="B4456" s="1">
        <v>5</v>
      </c>
      <c r="C4456" s="1">
        <v>8</v>
      </c>
      <c r="D4456">
        <v>14.8</v>
      </c>
      <c r="E4456">
        <v>13</v>
      </c>
      <c r="F4456">
        <v>89</v>
      </c>
      <c r="G4456">
        <v>236</v>
      </c>
      <c r="H4456">
        <v>59</v>
      </c>
      <c r="I4456">
        <v>207</v>
      </c>
      <c r="J4456" s="4">
        <f t="shared" si="624"/>
        <v>94.16142957189922</v>
      </c>
      <c r="K4456" s="4">
        <f t="shared" si="625"/>
        <v>33.321002470388322</v>
      </c>
      <c r="L4456" s="5">
        <f t="shared" si="630"/>
        <v>70.83857042810078</v>
      </c>
      <c r="M4456" s="5">
        <f t="shared" si="631"/>
        <v>0.67899752961167792</v>
      </c>
      <c r="N4456" s="6">
        <f t="shared" si="623"/>
        <v>35.918331760654965</v>
      </c>
      <c r="O4456" s="6">
        <f t="shared" si="626"/>
        <v>189.3053887594468</v>
      </c>
      <c r="P4456" s="6">
        <f>FORECAST(J4456,Inputs!$B$10:$B$18,Inputs!$A$10:$A$18)</f>
        <v>31.427420644184249</v>
      </c>
      <c r="Q4456" s="6">
        <f>IF(Inputs!$D$10="Yes",IF('Hourly Calcs'!P4456&gt;'Hourly Calcs'!K4456,'Hourly Calcs'!O4456,N4456+O4456),N4456+O4456)</f>
        <v>225.22372052010178</v>
      </c>
      <c r="R4456" s="12">
        <f t="shared" si="627"/>
        <v>1070.2631199115235</v>
      </c>
      <c r="S4456" s="1">
        <f>IF(AND(A4456&gt;=5,A4456&lt;=9),INDEX(Demand!$C$3:$C$26,C4456),INDEX(Demand!$B$3:$B$26,C4456))</f>
        <v>350</v>
      </c>
      <c r="T4456" s="7">
        <f t="shared" si="628"/>
        <v>350</v>
      </c>
      <c r="U4456" s="7">
        <f t="shared" si="629"/>
        <v>720.26311991152352</v>
      </c>
    </row>
    <row r="4457" spans="1:21" x14ac:dyDescent="0.2">
      <c r="A4457" s="1">
        <v>7</v>
      </c>
      <c r="B4457" s="1">
        <v>5</v>
      </c>
      <c r="C4457" s="1">
        <v>9</v>
      </c>
      <c r="D4457">
        <v>14.9</v>
      </c>
      <c r="E4457">
        <v>13.3</v>
      </c>
      <c r="F4457">
        <v>90</v>
      </c>
      <c r="G4457">
        <v>339</v>
      </c>
      <c r="H4457">
        <v>82</v>
      </c>
      <c r="I4457">
        <v>287</v>
      </c>
      <c r="J4457" s="4">
        <f t="shared" si="624"/>
        <v>107.17412845844964</v>
      </c>
      <c r="K4457" s="4">
        <f t="shared" si="625"/>
        <v>42.625849710963045</v>
      </c>
      <c r="L4457" s="5">
        <f t="shared" si="630"/>
        <v>57.825871541550356</v>
      </c>
      <c r="M4457" s="5">
        <f t="shared" si="631"/>
        <v>8.6258497109630454</v>
      </c>
      <c r="N4457" s="6">
        <f t="shared" si="623"/>
        <v>64.003074399184399</v>
      </c>
      <c r="O4457" s="6">
        <f t="shared" si="626"/>
        <v>262.46689166164845</v>
      </c>
      <c r="P4457" s="6">
        <f>FORECAST(J4457,Inputs!$B$10:$B$18,Inputs!$A$10:$A$18)</f>
        <v>31.547908596837495</v>
      </c>
      <c r="Q4457" s="6">
        <f>IF(Inputs!$D$10="Yes",IF('Hourly Calcs'!P4457&gt;'Hourly Calcs'!K4457,'Hourly Calcs'!O4457,N4457+O4457),N4457+O4457)</f>
        <v>326.46996606083286</v>
      </c>
      <c r="R4457" s="12">
        <f t="shared" si="627"/>
        <v>1551.3852787210776</v>
      </c>
      <c r="S4457" s="1">
        <f>IF(AND(A4457&gt;=5,A4457&lt;=9),INDEX(Demand!$C$3:$C$26,C4457),INDEX(Demand!$B$3:$B$26,C4457))</f>
        <v>350</v>
      </c>
      <c r="T4457" s="7">
        <f t="shared" si="628"/>
        <v>350</v>
      </c>
      <c r="U4457" s="7">
        <f t="shared" si="629"/>
        <v>1201.3852787210776</v>
      </c>
    </row>
    <row r="4458" spans="1:21" x14ac:dyDescent="0.2">
      <c r="A4458" s="1">
        <v>7</v>
      </c>
      <c r="B4458" s="1">
        <v>5</v>
      </c>
      <c r="C4458" s="1">
        <v>10</v>
      </c>
      <c r="D4458">
        <v>15.4</v>
      </c>
      <c r="E4458">
        <v>13.4</v>
      </c>
      <c r="F4458">
        <v>88</v>
      </c>
      <c r="G4458">
        <v>428</v>
      </c>
      <c r="H4458">
        <v>93</v>
      </c>
      <c r="I4458">
        <v>359</v>
      </c>
      <c r="J4458" s="4">
        <f t="shared" si="624"/>
        <v>123.13109505639069</v>
      </c>
      <c r="K4458" s="4">
        <f t="shared" si="625"/>
        <v>51.206300463294347</v>
      </c>
      <c r="L4458" s="5">
        <f t="shared" si="630"/>
        <v>41.868904943609309</v>
      </c>
      <c r="M4458" s="5">
        <f t="shared" si="631"/>
        <v>17.206300463294347</v>
      </c>
      <c r="N4458" s="6">
        <f t="shared" si="623"/>
        <v>84.355645984700701</v>
      </c>
      <c r="O4458" s="6">
        <f t="shared" si="626"/>
        <v>328.31224427362997</v>
      </c>
      <c r="P4458" s="6">
        <f>FORECAST(J4458,Inputs!$B$10:$B$18,Inputs!$A$10:$A$18)</f>
        <v>31.695658287559169</v>
      </c>
      <c r="Q4458" s="6">
        <f>IF(Inputs!$D$10="Yes",IF('Hourly Calcs'!P4458&gt;'Hourly Calcs'!K4458,'Hourly Calcs'!O4458,N4458+O4458),N4458+O4458)</f>
        <v>412.66789025833066</v>
      </c>
      <c r="R4458" s="12">
        <f t="shared" si="627"/>
        <v>1960.9978145075872</v>
      </c>
      <c r="S4458" s="1">
        <f>IF(AND(A4458&gt;=5,A4458&lt;=9),INDEX(Demand!$C$3:$C$26,C4458),INDEX(Demand!$B$3:$B$26,C4458))</f>
        <v>600</v>
      </c>
      <c r="T4458" s="7">
        <f t="shared" si="628"/>
        <v>600</v>
      </c>
      <c r="U4458" s="7">
        <f t="shared" si="629"/>
        <v>1360.9978145075872</v>
      </c>
    </row>
    <row r="4459" spans="1:21" x14ac:dyDescent="0.2">
      <c r="A4459" s="1">
        <v>7</v>
      </c>
      <c r="B4459" s="1">
        <v>5</v>
      </c>
      <c r="C4459" s="1">
        <v>11</v>
      </c>
      <c r="D4459">
        <v>16.600000000000001</v>
      </c>
      <c r="E4459">
        <v>13.3</v>
      </c>
      <c r="F4459">
        <v>81</v>
      </c>
      <c r="G4459">
        <v>650</v>
      </c>
      <c r="H4459">
        <v>313</v>
      </c>
      <c r="I4459">
        <v>389</v>
      </c>
      <c r="J4459" s="4">
        <f t="shared" si="624"/>
        <v>144.0084037201687</v>
      </c>
      <c r="K4459" s="4">
        <f t="shared" si="625"/>
        <v>58.096211741831084</v>
      </c>
      <c r="L4459" s="5">
        <f t="shared" si="630"/>
        <v>20.991596279831299</v>
      </c>
      <c r="M4459" s="5">
        <f t="shared" si="631"/>
        <v>24.096211741831084</v>
      </c>
      <c r="N4459" s="6">
        <f t="shared" si="623"/>
        <v>306.65152904658441</v>
      </c>
      <c r="O4459" s="6">
        <f t="shared" si="626"/>
        <v>355.74780786195561</v>
      </c>
      <c r="P4459" s="6">
        <f>FORECAST(J4459,Inputs!$B$10:$B$18,Inputs!$A$10:$A$18)</f>
        <v>31.888966701112672</v>
      </c>
      <c r="Q4459" s="6">
        <f>IF(Inputs!$D$10="Yes",IF('Hourly Calcs'!P4459&gt;'Hourly Calcs'!K4459,'Hourly Calcs'!O4459,N4459+O4459),N4459+O4459)</f>
        <v>662.39933690854002</v>
      </c>
      <c r="R4459" s="12">
        <f t="shared" si="627"/>
        <v>3147.7216489893822</v>
      </c>
      <c r="S4459" s="1">
        <f>IF(AND(A4459&gt;=5,A4459&lt;=9),INDEX(Demand!$C$3:$C$26,C4459),INDEX(Demand!$B$3:$B$26,C4459))</f>
        <v>600</v>
      </c>
      <c r="T4459" s="7">
        <f t="shared" si="628"/>
        <v>600</v>
      </c>
      <c r="U4459" s="7">
        <f t="shared" si="629"/>
        <v>2547.7216489893822</v>
      </c>
    </row>
    <row r="4460" spans="1:21" x14ac:dyDescent="0.2">
      <c r="A4460" s="1">
        <v>7</v>
      </c>
      <c r="B4460" s="1">
        <v>5</v>
      </c>
      <c r="C4460" s="1">
        <v>12</v>
      </c>
      <c r="D4460">
        <v>17</v>
      </c>
      <c r="E4460">
        <v>13</v>
      </c>
      <c r="F4460">
        <v>77</v>
      </c>
      <c r="G4460">
        <v>848</v>
      </c>
      <c r="H4460">
        <v>621</v>
      </c>
      <c r="I4460">
        <v>298</v>
      </c>
      <c r="J4460" s="4">
        <f t="shared" si="624"/>
        <v>170.83750880491851</v>
      </c>
      <c r="K4460" s="4">
        <f t="shared" si="625"/>
        <v>61.768741712784248</v>
      </c>
      <c r="L4460" s="5">
        <f t="shared" si="630"/>
        <v>5.8375088049185138</v>
      </c>
      <c r="M4460" s="5">
        <f t="shared" si="631"/>
        <v>27.768741712784248</v>
      </c>
      <c r="N4460" s="6">
        <f t="shared" si="623"/>
        <v>617.00324615034219</v>
      </c>
      <c r="O4460" s="6">
        <f t="shared" si="626"/>
        <v>272.52659831070122</v>
      </c>
      <c r="P4460" s="6">
        <f>FORECAST(J4460,Inputs!$B$10:$B$18,Inputs!$A$10:$A$18)</f>
        <v>32.137384340786284</v>
      </c>
      <c r="Q4460" s="6">
        <f>IF(Inputs!$D$10="Yes",IF('Hourly Calcs'!P4460&gt;'Hourly Calcs'!K4460,'Hourly Calcs'!O4460,N4460+O4460),N4460+O4460)</f>
        <v>889.52984446104347</v>
      </c>
      <c r="R4460" s="12">
        <f t="shared" si="627"/>
        <v>4227.0458208788787</v>
      </c>
      <c r="S4460" s="1">
        <f>IF(AND(A4460&gt;=5,A4460&lt;=9),INDEX(Demand!$C$3:$C$26,C4460),INDEX(Demand!$B$3:$B$26,C4460))</f>
        <v>600</v>
      </c>
      <c r="T4460" s="7">
        <f t="shared" si="628"/>
        <v>600</v>
      </c>
      <c r="U4460" s="7">
        <f t="shared" si="629"/>
        <v>3627.0458208788787</v>
      </c>
    </row>
    <row r="4461" spans="1:21" x14ac:dyDescent="0.2">
      <c r="A4461" s="1">
        <v>7</v>
      </c>
      <c r="B4461" s="1">
        <v>5</v>
      </c>
      <c r="C4461" s="1">
        <v>13</v>
      </c>
      <c r="D4461">
        <v>17.100000000000001</v>
      </c>
      <c r="E4461">
        <v>13</v>
      </c>
      <c r="F4461">
        <v>77</v>
      </c>
      <c r="G4461">
        <v>808</v>
      </c>
      <c r="H4461">
        <v>530</v>
      </c>
      <c r="I4461">
        <v>334</v>
      </c>
      <c r="J4461" s="4">
        <f t="shared" si="624"/>
        <v>199.82435590405083</v>
      </c>
      <c r="K4461" s="4">
        <f t="shared" si="625"/>
        <v>60.872217587891079</v>
      </c>
      <c r="L4461" s="5">
        <f t="shared" si="630"/>
        <v>34.824355904050833</v>
      </c>
      <c r="M4461" s="5">
        <f t="shared" si="631"/>
        <v>26.872217587891079</v>
      </c>
      <c r="N4461" s="6">
        <f t="shared" si="623"/>
        <v>502.24853983997639</v>
      </c>
      <c r="O4461" s="6">
        <f t="shared" si="626"/>
        <v>305.44927461669192</v>
      </c>
      <c r="P4461" s="6">
        <f>FORECAST(J4461,Inputs!$B$10:$B$18,Inputs!$A$10:$A$18)</f>
        <v>32.405781073185651</v>
      </c>
      <c r="Q4461" s="6">
        <f>IF(Inputs!$D$10="Yes",IF('Hourly Calcs'!P4461&gt;'Hourly Calcs'!K4461,'Hourly Calcs'!O4461,N4461+O4461),N4461+O4461)</f>
        <v>807.69781445666831</v>
      </c>
      <c r="R4461" s="12">
        <f t="shared" si="627"/>
        <v>3838.1800142980878</v>
      </c>
      <c r="S4461" s="1">
        <f>IF(AND(A4461&gt;=5,A4461&lt;=9),INDEX(Demand!$C$3:$C$26,C4461),INDEX(Demand!$B$3:$B$26,C4461))</f>
        <v>600</v>
      </c>
      <c r="T4461" s="7">
        <f t="shared" si="628"/>
        <v>600</v>
      </c>
      <c r="U4461" s="7">
        <f t="shared" si="629"/>
        <v>3238.1800142980878</v>
      </c>
    </row>
    <row r="4462" spans="1:21" x14ac:dyDescent="0.2">
      <c r="A4462" s="1">
        <v>7</v>
      </c>
      <c r="B4462" s="1">
        <v>5</v>
      </c>
      <c r="C4462" s="1">
        <v>14</v>
      </c>
      <c r="D4462">
        <v>17.399999999999999</v>
      </c>
      <c r="E4462">
        <v>12.8</v>
      </c>
      <c r="F4462">
        <v>74</v>
      </c>
      <c r="G4462">
        <v>820</v>
      </c>
      <c r="H4462">
        <v>650</v>
      </c>
      <c r="I4462">
        <v>260</v>
      </c>
      <c r="J4462" s="4">
        <f t="shared" si="624"/>
        <v>224.51534036785</v>
      </c>
      <c r="K4462" s="4">
        <f t="shared" si="625"/>
        <v>55.783192720833519</v>
      </c>
      <c r="L4462" s="5">
        <f t="shared" si="630"/>
        <v>59.515340367850001</v>
      </c>
      <c r="M4462" s="5">
        <f t="shared" si="631"/>
        <v>21.783192720833519</v>
      </c>
      <c r="N4462" s="6">
        <f t="shared" si="623"/>
        <v>549.29314442627094</v>
      </c>
      <c r="O4462" s="6">
        <f t="shared" si="626"/>
        <v>237.7748844321554</v>
      </c>
      <c r="P4462" s="6">
        <f>FORECAST(J4462,Inputs!$B$10:$B$18,Inputs!$A$10:$A$18)</f>
        <v>32.634401299702311</v>
      </c>
      <c r="Q4462" s="6">
        <f>IF(Inputs!$D$10="Yes",IF('Hourly Calcs'!P4462&gt;'Hourly Calcs'!K4462,'Hourly Calcs'!O4462,N4462+O4462),N4462+O4462)</f>
        <v>787.06802885842637</v>
      </c>
      <c r="R4462" s="12">
        <f t="shared" si="627"/>
        <v>3740.1472731352419</v>
      </c>
      <c r="S4462" s="1">
        <f>IF(AND(A4462&gt;=5,A4462&lt;=9),INDEX(Demand!$C$3:$C$26,C4462),INDEX(Demand!$B$3:$B$26,C4462))</f>
        <v>600</v>
      </c>
      <c r="T4462" s="7">
        <f t="shared" si="628"/>
        <v>600</v>
      </c>
      <c r="U4462" s="7">
        <f t="shared" si="629"/>
        <v>3140.1472731352419</v>
      </c>
    </row>
    <row r="4463" spans="1:21" x14ac:dyDescent="0.2">
      <c r="A4463" s="1">
        <v>7</v>
      </c>
      <c r="B4463" s="1">
        <v>5</v>
      </c>
      <c r="C4463" s="1">
        <v>15</v>
      </c>
      <c r="D4463">
        <v>17.399999999999999</v>
      </c>
      <c r="E4463">
        <v>11.4</v>
      </c>
      <c r="F4463">
        <v>68</v>
      </c>
      <c r="G4463">
        <v>691</v>
      </c>
      <c r="H4463">
        <v>532</v>
      </c>
      <c r="I4463">
        <v>270</v>
      </c>
      <c r="J4463" s="4">
        <f t="shared" si="624"/>
        <v>243.29860664591118</v>
      </c>
      <c r="K4463" s="4">
        <f t="shared" si="625"/>
        <v>48.104121655639929</v>
      </c>
      <c r="L4463" s="5">
        <f t="shared" si="630"/>
        <v>78.298606645911178</v>
      </c>
      <c r="M4463" s="5">
        <f t="shared" si="631"/>
        <v>14.104121655639929</v>
      </c>
      <c r="N4463" s="6">
        <f t="shared" si="623"/>
        <v>368.58834632314876</v>
      </c>
      <c r="O4463" s="6">
        <f t="shared" si="626"/>
        <v>246.92007229493061</v>
      </c>
      <c r="P4463" s="6">
        <f>FORECAST(J4463,Inputs!$B$10:$B$18,Inputs!$A$10:$A$18)</f>
        <v>32.80832043190658</v>
      </c>
      <c r="Q4463" s="6">
        <f>IF(Inputs!$D$10="Yes",IF('Hourly Calcs'!P4463&gt;'Hourly Calcs'!K4463,'Hourly Calcs'!O4463,N4463+O4463),N4463+O4463)</f>
        <v>615.5084186180793</v>
      </c>
      <c r="R4463" s="12">
        <f t="shared" si="627"/>
        <v>2924.8960052731127</v>
      </c>
      <c r="S4463" s="1">
        <f>IF(AND(A4463&gt;=5,A4463&lt;=9),INDEX(Demand!$C$3:$C$26,C4463),INDEX(Demand!$B$3:$B$26,C4463))</f>
        <v>600</v>
      </c>
      <c r="T4463" s="7">
        <f t="shared" si="628"/>
        <v>600</v>
      </c>
      <c r="U4463" s="7">
        <f t="shared" si="629"/>
        <v>2324.8960052731127</v>
      </c>
    </row>
    <row r="4464" spans="1:21" x14ac:dyDescent="0.2">
      <c r="A4464" s="1">
        <v>7</v>
      </c>
      <c r="B4464" s="1">
        <v>5</v>
      </c>
      <c r="C4464" s="1">
        <v>16</v>
      </c>
      <c r="D4464">
        <v>17.100000000000001</v>
      </c>
      <c r="E4464">
        <v>11.1</v>
      </c>
      <c r="F4464">
        <v>68</v>
      </c>
      <c r="G4464">
        <v>502</v>
      </c>
      <c r="H4464">
        <v>279</v>
      </c>
      <c r="I4464">
        <v>310</v>
      </c>
      <c r="J4464" s="4">
        <f t="shared" si="624"/>
        <v>257.93668850724953</v>
      </c>
      <c r="K4464" s="4">
        <f t="shared" si="625"/>
        <v>39.160879133754122</v>
      </c>
      <c r="L4464" s="5">
        <f t="shared" si="630"/>
        <v>0</v>
      </c>
      <c r="M4464" s="5">
        <f t="shared" si="631"/>
        <v>5.160879133754122</v>
      </c>
      <c r="N4464" s="6">
        <f t="shared" si="623"/>
        <v>139.86929870795694</v>
      </c>
      <c r="O4464" s="6">
        <f t="shared" si="626"/>
        <v>283.50082374603147</v>
      </c>
      <c r="P4464" s="6">
        <f>FORECAST(J4464,Inputs!$B$10:$B$18,Inputs!$A$10:$A$18)</f>
        <v>32.943858226918977</v>
      </c>
      <c r="Q4464" s="6">
        <f>IF(Inputs!$D$10="Yes",IF('Hourly Calcs'!P4464&gt;'Hourly Calcs'!K4464,'Hourly Calcs'!O4464,N4464+O4464),N4464+O4464)</f>
        <v>423.37012245398842</v>
      </c>
      <c r="R4464" s="12">
        <f t="shared" si="627"/>
        <v>2011.8548219013528</v>
      </c>
      <c r="S4464" s="1">
        <f>IF(AND(A4464&gt;=5,A4464&lt;=9),INDEX(Demand!$C$3:$C$26,C4464),INDEX(Demand!$B$3:$B$26,C4464))</f>
        <v>900</v>
      </c>
      <c r="T4464" s="7">
        <f t="shared" si="628"/>
        <v>900</v>
      </c>
      <c r="U4464" s="7">
        <f t="shared" si="629"/>
        <v>1111.8548219013528</v>
      </c>
    </row>
    <row r="4465" spans="1:21" x14ac:dyDescent="0.2">
      <c r="A4465" s="1">
        <v>7</v>
      </c>
      <c r="B4465" s="1">
        <v>5</v>
      </c>
      <c r="C4465" s="1">
        <v>17</v>
      </c>
      <c r="D4465">
        <v>17.100000000000001</v>
      </c>
      <c r="E4465">
        <v>11.5</v>
      </c>
      <c r="F4465">
        <v>70</v>
      </c>
      <c r="G4465">
        <v>423</v>
      </c>
      <c r="H4465">
        <v>404</v>
      </c>
      <c r="I4465">
        <v>199</v>
      </c>
      <c r="J4465" s="4">
        <f t="shared" si="624"/>
        <v>270.24152909741764</v>
      </c>
      <c r="K4465" s="4">
        <f t="shared" si="625"/>
        <v>29.738996345423843</v>
      </c>
      <c r="L4465" s="5">
        <f t="shared" si="630"/>
        <v>0</v>
      </c>
      <c r="M4465" s="5">
        <f t="shared" si="631"/>
        <v>4.2610036545761574</v>
      </c>
      <c r="N4465" s="6">
        <f t="shared" si="623"/>
        <v>114.57437753179615</v>
      </c>
      <c r="O4465" s="6">
        <f t="shared" si="626"/>
        <v>181.98923846922665</v>
      </c>
      <c r="P4465" s="6">
        <f>FORECAST(J4465,Inputs!$B$10:$B$18,Inputs!$A$10:$A$18)</f>
        <v>33.057791936087199</v>
      </c>
      <c r="Q4465" s="6">
        <f>IF(Inputs!$D$10="Yes",IF('Hourly Calcs'!P4465&gt;'Hourly Calcs'!K4465,'Hourly Calcs'!O4465,N4465+O4465),N4465+O4465)</f>
        <v>181.98923846922665</v>
      </c>
      <c r="R4465" s="12">
        <f t="shared" si="627"/>
        <v>864.81286120576499</v>
      </c>
      <c r="S4465" s="1">
        <f>IF(AND(A4465&gt;=5,A4465&lt;=9),INDEX(Demand!$C$3:$C$26,C4465),INDEX(Demand!$B$3:$B$26,C4465))</f>
        <v>900</v>
      </c>
      <c r="T4465" s="7">
        <f t="shared" si="628"/>
        <v>864.81286120576499</v>
      </c>
      <c r="U4465" s="7">
        <f t="shared" si="629"/>
        <v>0</v>
      </c>
    </row>
    <row r="4466" spans="1:21" x14ac:dyDescent="0.2">
      <c r="A4466" s="1">
        <v>7</v>
      </c>
      <c r="B4466" s="1">
        <v>5</v>
      </c>
      <c r="C4466" s="1">
        <v>18</v>
      </c>
      <c r="D4466">
        <v>16.3</v>
      </c>
      <c r="E4466">
        <v>10.9</v>
      </c>
      <c r="F4466">
        <v>70</v>
      </c>
      <c r="G4466">
        <v>280</v>
      </c>
      <c r="H4466">
        <v>334</v>
      </c>
      <c r="I4466">
        <v>145</v>
      </c>
      <c r="J4466" s="4">
        <f t="shared" si="624"/>
        <v>281.42609428950715</v>
      </c>
      <c r="K4466" s="4">
        <f t="shared" si="625"/>
        <v>20.322627172806619</v>
      </c>
      <c r="L4466" s="5">
        <f t="shared" si="630"/>
        <v>0</v>
      </c>
      <c r="M4466" s="5">
        <f t="shared" si="631"/>
        <v>13.677372827193381</v>
      </c>
      <c r="N4466" s="6">
        <f t="shared" si="623"/>
        <v>18.22176772099008</v>
      </c>
      <c r="O4466" s="6">
        <f t="shared" si="626"/>
        <v>132.60522401024051</v>
      </c>
      <c r="P4466" s="6">
        <f>FORECAST(J4466,Inputs!$B$10:$B$18,Inputs!$A$10:$A$18)</f>
        <v>33.161352724902841</v>
      </c>
      <c r="Q4466" s="6">
        <f>IF(Inputs!$D$10="Yes",IF('Hourly Calcs'!P4466&gt;'Hourly Calcs'!K4466,'Hourly Calcs'!O4466,N4466+O4466),N4466+O4466)</f>
        <v>132.60522401024051</v>
      </c>
      <c r="R4466" s="12">
        <f t="shared" si="627"/>
        <v>630.14002449666282</v>
      </c>
      <c r="S4466" s="1">
        <f>IF(AND(A4466&gt;=5,A4466&lt;=9),INDEX(Demand!$C$3:$C$26,C4466),INDEX(Demand!$B$3:$B$26,C4466))</f>
        <v>900</v>
      </c>
      <c r="T4466" s="7">
        <f t="shared" si="628"/>
        <v>630.14002449666282</v>
      </c>
      <c r="U4466" s="7">
        <f t="shared" si="629"/>
        <v>0</v>
      </c>
    </row>
    <row r="4467" spans="1:21" x14ac:dyDescent="0.2">
      <c r="A4467" s="1">
        <v>7</v>
      </c>
      <c r="B4467" s="1">
        <v>5</v>
      </c>
      <c r="C4467" s="1">
        <v>19</v>
      </c>
      <c r="D4467">
        <v>16.100000000000001</v>
      </c>
      <c r="E4467">
        <v>10.4</v>
      </c>
      <c r="F4467">
        <v>69</v>
      </c>
      <c r="G4467">
        <v>118</v>
      </c>
      <c r="H4467">
        <v>79</v>
      </c>
      <c r="I4467">
        <v>98</v>
      </c>
      <c r="J4467" s="4">
        <f t="shared" si="624"/>
        <v>292.28470168472211</v>
      </c>
      <c r="K4467" s="4">
        <f t="shared" si="625"/>
        <v>11.28320425250925</v>
      </c>
      <c r="L4467" s="5">
        <f t="shared" si="630"/>
        <v>0</v>
      </c>
      <c r="M4467" s="5">
        <f t="shared" si="631"/>
        <v>22.71679574749075</v>
      </c>
      <c r="N4467" s="6">
        <f t="shared" si="623"/>
        <v>0</v>
      </c>
      <c r="O4467" s="6">
        <f t="shared" si="626"/>
        <v>89.622841055197043</v>
      </c>
      <c r="P4467" s="6">
        <f>FORECAST(J4467,Inputs!$B$10:$B$18,Inputs!$A$10:$A$18)</f>
        <v>33.261895385969645</v>
      </c>
      <c r="Q4467" s="6">
        <f>IF(Inputs!$D$10="Yes",IF('Hourly Calcs'!P4467&gt;'Hourly Calcs'!K4467,'Hourly Calcs'!O4467,N4467+O4467),N4467+O4467)</f>
        <v>89.622841055197043</v>
      </c>
      <c r="R4467" s="12">
        <f t="shared" si="627"/>
        <v>425.88774069429633</v>
      </c>
      <c r="S4467" s="1">
        <f>IF(AND(A4467&gt;=5,A4467&lt;=9),INDEX(Demand!$C$3:$C$26,C4467),INDEX(Demand!$B$3:$B$26,C4467))</f>
        <v>900</v>
      </c>
      <c r="T4467" s="7">
        <f t="shared" si="628"/>
        <v>425.88774069429633</v>
      </c>
      <c r="U4467" s="7">
        <f t="shared" si="629"/>
        <v>0</v>
      </c>
    </row>
    <row r="4468" spans="1:21" x14ac:dyDescent="0.2">
      <c r="A4468" s="1">
        <v>7</v>
      </c>
      <c r="B4468" s="1">
        <v>5</v>
      </c>
      <c r="C4468" s="1">
        <v>20</v>
      </c>
      <c r="D4468">
        <v>14.9</v>
      </c>
      <c r="E4468">
        <v>11.3</v>
      </c>
      <c r="F4468">
        <v>79</v>
      </c>
      <c r="G4468">
        <v>25</v>
      </c>
      <c r="H4468">
        <v>0</v>
      </c>
      <c r="I4468">
        <v>25</v>
      </c>
      <c r="J4468" s="4">
        <f t="shared" si="624"/>
        <v>303.37469769728852</v>
      </c>
      <c r="K4468" s="4">
        <f t="shared" si="625"/>
        <v>3.0529499252331078</v>
      </c>
      <c r="L4468" s="5">
        <f t="shared" si="630"/>
        <v>0</v>
      </c>
      <c r="M4468" s="5">
        <f t="shared" si="631"/>
        <v>30.947050074766892</v>
      </c>
      <c r="N4468" s="6">
        <f t="shared" si="623"/>
        <v>0</v>
      </c>
      <c r="O4468" s="6">
        <f t="shared" si="626"/>
        <v>22.86296965693802</v>
      </c>
      <c r="P4468" s="6">
        <f>FORECAST(J4468,Inputs!$B$10:$B$18,Inputs!$A$10:$A$18)</f>
        <v>33.36458053423415</v>
      </c>
      <c r="Q4468" s="6">
        <f>IF(Inputs!$D$10="Yes",IF('Hourly Calcs'!P4468&gt;'Hourly Calcs'!K4468,'Hourly Calcs'!O4468,N4468+O4468),N4468+O4468)</f>
        <v>22.86296965693802</v>
      </c>
      <c r="R4468" s="12">
        <f t="shared" si="627"/>
        <v>108.64483180976947</v>
      </c>
      <c r="S4468" s="1">
        <f>IF(AND(A4468&gt;=5,A4468&lt;=9),INDEX(Demand!$C$3:$C$26,C4468),INDEX(Demand!$B$3:$B$26,C4468))</f>
        <v>800</v>
      </c>
      <c r="T4468" s="7">
        <f t="shared" si="628"/>
        <v>108.64483180976947</v>
      </c>
      <c r="U4468" s="7">
        <f t="shared" si="629"/>
        <v>0</v>
      </c>
    </row>
    <row r="4469" spans="1:21" x14ac:dyDescent="0.2">
      <c r="A4469" s="1">
        <v>7</v>
      </c>
      <c r="B4469" s="1">
        <v>5</v>
      </c>
      <c r="C4469" s="1">
        <v>21</v>
      </c>
      <c r="D4469">
        <v>13.6</v>
      </c>
      <c r="E4469">
        <v>11.7</v>
      </c>
      <c r="F4469">
        <v>88</v>
      </c>
      <c r="G4469">
        <v>0</v>
      </c>
      <c r="H4469">
        <v>0</v>
      </c>
      <c r="I4469">
        <v>0</v>
      </c>
      <c r="J4469" s="4">
        <f t="shared" si="624"/>
        <v>315.10046135401035</v>
      </c>
      <c r="K4469" s="4">
        <f t="shared" si="625"/>
        <v>-4.4624206800794184</v>
      </c>
      <c r="L4469" s="5">
        <f t="shared" si="630"/>
        <v>0</v>
      </c>
      <c r="M4469" s="5">
        <f t="shared" si="631"/>
        <v>0</v>
      </c>
      <c r="N4469" s="6">
        <f t="shared" si="623"/>
        <v>0</v>
      </c>
      <c r="O4469" s="6">
        <f t="shared" si="626"/>
        <v>0</v>
      </c>
      <c r="P4469" s="6">
        <f>FORECAST(J4469,Inputs!$B$10:$B$18,Inputs!$A$10:$A$18)</f>
        <v>33.47315241994454</v>
      </c>
      <c r="Q4469" s="6">
        <f>IF(Inputs!$D$10="Yes",IF('Hourly Calcs'!P4469&gt;'Hourly Calcs'!K4469,'Hourly Calcs'!O4469,N4469+O4469),N4469+O4469)</f>
        <v>0</v>
      </c>
      <c r="R4469" s="12">
        <f t="shared" si="627"/>
        <v>0</v>
      </c>
      <c r="S4469" s="1">
        <f>IF(AND(A4469&gt;=5,A4469&lt;=9),INDEX(Demand!$C$3:$C$26,C4469),INDEX(Demand!$B$3:$B$26,C4469))</f>
        <v>700</v>
      </c>
      <c r="T4469" s="7">
        <f t="shared" si="628"/>
        <v>0</v>
      </c>
      <c r="U4469" s="7">
        <f t="shared" si="629"/>
        <v>0</v>
      </c>
    </row>
    <row r="4470" spans="1:21" x14ac:dyDescent="0.2">
      <c r="A4470" s="1">
        <v>7</v>
      </c>
      <c r="B4470" s="1">
        <v>5</v>
      </c>
      <c r="C4470" s="1">
        <v>22</v>
      </c>
      <c r="D4470">
        <v>12.8</v>
      </c>
      <c r="E4470">
        <v>11.5</v>
      </c>
      <c r="F4470">
        <v>92</v>
      </c>
      <c r="G4470">
        <v>0</v>
      </c>
      <c r="H4470">
        <v>0</v>
      </c>
      <c r="I4470">
        <v>0</v>
      </c>
      <c r="J4470" s="4">
        <f t="shared" si="624"/>
        <v>327.71353181854585</v>
      </c>
      <c r="K4470" s="4">
        <f t="shared" si="625"/>
        <v>-10.42791718577034</v>
      </c>
      <c r="L4470" s="5">
        <f t="shared" si="630"/>
        <v>0</v>
      </c>
      <c r="M4470" s="5">
        <f t="shared" si="631"/>
        <v>0</v>
      </c>
      <c r="N4470" s="6">
        <f t="shared" si="623"/>
        <v>0</v>
      </c>
      <c r="O4470" s="6">
        <f t="shared" si="626"/>
        <v>0</v>
      </c>
      <c r="P4470" s="6">
        <f>FORECAST(J4470,Inputs!$B$10:$B$18,Inputs!$A$10:$A$18)</f>
        <v>33.589940109430977</v>
      </c>
      <c r="Q4470" s="6">
        <f>IF(Inputs!$D$10="Yes",IF('Hourly Calcs'!P4470&gt;'Hourly Calcs'!K4470,'Hourly Calcs'!O4470,N4470+O4470),N4470+O4470)</f>
        <v>0</v>
      </c>
      <c r="R4470" s="12">
        <f t="shared" si="627"/>
        <v>0</v>
      </c>
      <c r="S4470" s="1">
        <f>IF(AND(A4470&gt;=5,A4470&lt;=9),INDEX(Demand!$C$3:$C$26,C4470),INDEX(Demand!$B$3:$B$26,C4470))</f>
        <v>600</v>
      </c>
      <c r="T4470" s="7">
        <f t="shared" si="628"/>
        <v>0</v>
      </c>
      <c r="U4470" s="7">
        <f t="shared" si="629"/>
        <v>0</v>
      </c>
    </row>
    <row r="4471" spans="1:21" x14ac:dyDescent="0.2">
      <c r="A4471" s="1">
        <v>7</v>
      </c>
      <c r="B4471" s="1">
        <v>5</v>
      </c>
      <c r="C4471" s="1">
        <v>23</v>
      </c>
      <c r="D4471">
        <v>12.3</v>
      </c>
      <c r="E4471">
        <v>11.1</v>
      </c>
      <c r="F4471">
        <v>92</v>
      </c>
      <c r="G4471">
        <v>0</v>
      </c>
      <c r="H4471">
        <v>0</v>
      </c>
      <c r="I4471">
        <v>0</v>
      </c>
      <c r="J4471" s="4">
        <f t="shared" si="624"/>
        <v>341.25163451635001</v>
      </c>
      <c r="K4471" s="4">
        <f t="shared" si="625"/>
        <v>-14.531788324276334</v>
      </c>
      <c r="L4471" s="5">
        <f t="shared" si="630"/>
        <v>0</v>
      </c>
      <c r="M4471" s="5">
        <f t="shared" si="631"/>
        <v>0</v>
      </c>
      <c r="N4471" s="6">
        <f t="shared" si="623"/>
        <v>0</v>
      </c>
      <c r="O4471" s="6">
        <f t="shared" si="626"/>
        <v>0</v>
      </c>
      <c r="P4471" s="6">
        <f>FORECAST(J4471,Inputs!$B$10:$B$18,Inputs!$A$10:$A$18)</f>
        <v>33.715292912188424</v>
      </c>
      <c r="Q4471" s="6">
        <f>IF(Inputs!$D$10="Yes",IF('Hourly Calcs'!P4471&gt;'Hourly Calcs'!K4471,'Hourly Calcs'!O4471,N4471+O4471),N4471+O4471)</f>
        <v>0</v>
      </c>
      <c r="R4471" s="12">
        <f t="shared" si="627"/>
        <v>0</v>
      </c>
      <c r="S4471" s="1">
        <f>IF(AND(A4471&gt;=5,A4471&lt;=9),INDEX(Demand!$C$3:$C$26,C4471),INDEX(Demand!$B$3:$B$26,C4471))</f>
        <v>500</v>
      </c>
      <c r="T4471" s="7">
        <f t="shared" si="628"/>
        <v>0</v>
      </c>
      <c r="U4471" s="7">
        <f t="shared" si="629"/>
        <v>0</v>
      </c>
    </row>
    <row r="4472" spans="1:21" x14ac:dyDescent="0.2">
      <c r="A4472" s="1">
        <v>7</v>
      </c>
      <c r="B4472" s="1">
        <v>5</v>
      </c>
      <c r="C4472" s="1">
        <v>24</v>
      </c>
      <c r="D4472">
        <v>11.7</v>
      </c>
      <c r="E4472">
        <v>11</v>
      </c>
      <c r="F4472">
        <v>95</v>
      </c>
      <c r="G4472">
        <v>0</v>
      </c>
      <c r="H4472">
        <v>0</v>
      </c>
      <c r="I4472">
        <v>0</v>
      </c>
      <c r="J4472" s="4">
        <f t="shared" si="624"/>
        <v>355.47169753793821</v>
      </c>
      <c r="K4472" s="4">
        <f t="shared" si="625"/>
        <v>-16.455237736563348</v>
      </c>
      <c r="L4472" s="5">
        <f t="shared" si="630"/>
        <v>0</v>
      </c>
      <c r="M4472" s="5">
        <f t="shared" si="631"/>
        <v>0</v>
      </c>
      <c r="N4472" s="6">
        <f t="shared" si="623"/>
        <v>0</v>
      </c>
      <c r="O4472" s="6">
        <f t="shared" si="626"/>
        <v>0</v>
      </c>
      <c r="P4472" s="6">
        <f>FORECAST(J4472,Inputs!$B$10:$B$18,Inputs!$A$10:$A$18)</f>
        <v>33.846960162388314</v>
      </c>
      <c r="Q4472" s="6">
        <f>IF(Inputs!$D$10="Yes",IF('Hourly Calcs'!P4472&gt;'Hourly Calcs'!K4472,'Hourly Calcs'!O4472,N4472+O4472),N4472+O4472)</f>
        <v>0</v>
      </c>
      <c r="R4472" s="12">
        <f t="shared" si="627"/>
        <v>0</v>
      </c>
      <c r="S4472" s="1">
        <f>IF(AND(A4472&gt;=5,A4472&lt;=9),INDEX(Demand!$C$3:$C$26,C4472),INDEX(Demand!$B$3:$B$26,C4472))</f>
        <v>400</v>
      </c>
      <c r="T4472" s="7">
        <f t="shared" si="628"/>
        <v>0</v>
      </c>
      <c r="U4472" s="7">
        <f t="shared" si="629"/>
        <v>0</v>
      </c>
    </row>
    <row r="4473" spans="1:21" x14ac:dyDescent="0.2">
      <c r="A4473" s="1">
        <v>7</v>
      </c>
      <c r="B4473" s="1">
        <v>6</v>
      </c>
      <c r="C4473" s="1">
        <v>1</v>
      </c>
      <c r="D4473">
        <v>11.6</v>
      </c>
      <c r="E4473">
        <v>10.8</v>
      </c>
      <c r="F4473">
        <v>95</v>
      </c>
      <c r="G4473">
        <v>0</v>
      </c>
      <c r="H4473">
        <v>0</v>
      </c>
      <c r="I4473">
        <v>0</v>
      </c>
      <c r="J4473" s="4">
        <f t="shared" si="624"/>
        <v>9.8765229409404469</v>
      </c>
      <c r="K4473" s="4">
        <f t="shared" si="625"/>
        <v>-16.015603692815489</v>
      </c>
      <c r="L4473" s="5">
        <f t="shared" si="630"/>
        <v>0</v>
      </c>
      <c r="M4473" s="5">
        <f t="shared" si="631"/>
        <v>0</v>
      </c>
      <c r="N4473" s="6">
        <f t="shared" si="623"/>
        <v>0</v>
      </c>
      <c r="O4473" s="6">
        <f t="shared" si="626"/>
        <v>0</v>
      </c>
      <c r="P4473" s="6">
        <f>FORECAST(J4473,Inputs!$B$10:$B$18,Inputs!$A$10:$A$18)</f>
        <v>30.647004842045742</v>
      </c>
      <c r="Q4473" s="6">
        <f>IF(Inputs!$D$10="Yes",IF('Hourly Calcs'!P4473&gt;'Hourly Calcs'!K4473,'Hourly Calcs'!O4473,N4473+O4473),N4473+O4473)</f>
        <v>0</v>
      </c>
      <c r="R4473" s="12">
        <f t="shared" si="627"/>
        <v>0</v>
      </c>
      <c r="S4473" s="1">
        <f>IF(AND(A4473&gt;=5,A4473&lt;=9),INDEX(Demand!$C$3:$C$26,C4473),INDEX(Demand!$B$3:$B$26,C4473))</f>
        <v>350</v>
      </c>
      <c r="T4473" s="7">
        <f t="shared" si="628"/>
        <v>0</v>
      </c>
      <c r="U4473" s="7">
        <f t="shared" si="629"/>
        <v>0</v>
      </c>
    </row>
    <row r="4474" spans="1:21" x14ac:dyDescent="0.2">
      <c r="A4474" s="1">
        <v>7</v>
      </c>
      <c r="B4474" s="1">
        <v>6</v>
      </c>
      <c r="C4474" s="1">
        <v>2</v>
      </c>
      <c r="D4474">
        <v>12</v>
      </c>
      <c r="E4474">
        <v>11.4</v>
      </c>
      <c r="F4474">
        <v>96</v>
      </c>
      <c r="G4474">
        <v>0</v>
      </c>
      <c r="H4474">
        <v>0</v>
      </c>
      <c r="I4474">
        <v>0</v>
      </c>
      <c r="J4474" s="4">
        <f t="shared" si="624"/>
        <v>23.892870344233444</v>
      </c>
      <c r="K4474" s="4">
        <f t="shared" si="625"/>
        <v>-13.256400727700168</v>
      </c>
      <c r="L4474" s="5">
        <f t="shared" si="630"/>
        <v>0</v>
      </c>
      <c r="M4474" s="5">
        <f t="shared" si="631"/>
        <v>0</v>
      </c>
      <c r="N4474" s="6">
        <f t="shared" si="623"/>
        <v>0</v>
      </c>
      <c r="O4474" s="6">
        <f t="shared" si="626"/>
        <v>0</v>
      </c>
      <c r="P4474" s="6">
        <f>FORECAST(J4474,Inputs!$B$10:$B$18,Inputs!$A$10:$A$18)</f>
        <v>30.776785836520677</v>
      </c>
      <c r="Q4474" s="6">
        <f>IF(Inputs!$D$10="Yes",IF('Hourly Calcs'!P4474&gt;'Hourly Calcs'!K4474,'Hourly Calcs'!O4474,N4474+O4474),N4474+O4474)</f>
        <v>0</v>
      </c>
      <c r="R4474" s="12">
        <f t="shared" si="627"/>
        <v>0</v>
      </c>
      <c r="S4474" s="1">
        <f>IF(AND(A4474&gt;=5,A4474&lt;=9),INDEX(Demand!$C$3:$C$26,C4474),INDEX(Demand!$B$3:$B$26,C4474))</f>
        <v>350</v>
      </c>
      <c r="T4474" s="7">
        <f t="shared" si="628"/>
        <v>0</v>
      </c>
      <c r="U4474" s="7">
        <f t="shared" si="629"/>
        <v>0</v>
      </c>
    </row>
    <row r="4475" spans="1:21" x14ac:dyDescent="0.2">
      <c r="A4475" s="1">
        <v>7</v>
      </c>
      <c r="B4475" s="1">
        <v>6</v>
      </c>
      <c r="C4475" s="1">
        <v>3</v>
      </c>
      <c r="D4475">
        <v>12</v>
      </c>
      <c r="E4475">
        <v>11.4</v>
      </c>
      <c r="F4475">
        <v>96</v>
      </c>
      <c r="G4475">
        <v>0</v>
      </c>
      <c r="H4475">
        <v>0</v>
      </c>
      <c r="I4475">
        <v>0</v>
      </c>
      <c r="J4475" s="4">
        <f t="shared" si="624"/>
        <v>37.104443750536319</v>
      </c>
      <c r="K4475" s="4">
        <f t="shared" si="625"/>
        <v>-8.4275799323596772</v>
      </c>
      <c r="L4475" s="5">
        <f t="shared" si="630"/>
        <v>0</v>
      </c>
      <c r="M4475" s="5">
        <f t="shared" si="631"/>
        <v>0</v>
      </c>
      <c r="N4475" s="6">
        <f t="shared" si="623"/>
        <v>0</v>
      </c>
      <c r="O4475" s="6">
        <f t="shared" si="626"/>
        <v>0</v>
      </c>
      <c r="P4475" s="6">
        <f>FORECAST(J4475,Inputs!$B$10:$B$18,Inputs!$A$10:$A$18)</f>
        <v>30.899115219912371</v>
      </c>
      <c r="Q4475" s="6">
        <f>IF(Inputs!$D$10="Yes",IF('Hourly Calcs'!P4475&gt;'Hourly Calcs'!K4475,'Hourly Calcs'!O4475,N4475+O4475),N4475+O4475)</f>
        <v>0</v>
      </c>
      <c r="R4475" s="12">
        <f t="shared" si="627"/>
        <v>0</v>
      </c>
      <c r="S4475" s="1">
        <f>IF(AND(A4475&gt;=5,A4475&lt;=9),INDEX(Demand!$C$3:$C$26,C4475),INDEX(Demand!$B$3:$B$26,C4475))</f>
        <v>350</v>
      </c>
      <c r="T4475" s="7">
        <f t="shared" si="628"/>
        <v>0</v>
      </c>
      <c r="U4475" s="7">
        <f t="shared" si="629"/>
        <v>0</v>
      </c>
    </row>
    <row r="4476" spans="1:21" x14ac:dyDescent="0.2">
      <c r="A4476" s="1">
        <v>7</v>
      </c>
      <c r="B4476" s="1">
        <v>6</v>
      </c>
      <c r="C4476" s="1">
        <v>4</v>
      </c>
      <c r="D4476">
        <v>12.5</v>
      </c>
      <c r="E4476">
        <v>12.1</v>
      </c>
      <c r="F4476">
        <v>97</v>
      </c>
      <c r="G4476">
        <v>0</v>
      </c>
      <c r="H4476">
        <v>0</v>
      </c>
      <c r="I4476">
        <v>0</v>
      </c>
      <c r="J4476" s="4">
        <f t="shared" si="624"/>
        <v>49.376216653904919</v>
      </c>
      <c r="K4476" s="4">
        <f t="shared" si="625"/>
        <v>-1.8018654306328301</v>
      </c>
      <c r="L4476" s="5">
        <f t="shared" si="630"/>
        <v>0</v>
      </c>
      <c r="M4476" s="5">
        <f t="shared" si="631"/>
        <v>0</v>
      </c>
      <c r="N4476" s="6">
        <f t="shared" si="623"/>
        <v>0</v>
      </c>
      <c r="O4476" s="6">
        <f t="shared" si="626"/>
        <v>0</v>
      </c>
      <c r="P4476" s="6">
        <f>FORECAST(J4476,Inputs!$B$10:$B$18,Inputs!$A$10:$A$18)</f>
        <v>31.012742746795414</v>
      </c>
      <c r="Q4476" s="6">
        <f>IF(Inputs!$D$10="Yes",IF('Hourly Calcs'!P4476&gt;'Hourly Calcs'!K4476,'Hourly Calcs'!O4476,N4476+O4476),N4476+O4476)</f>
        <v>0</v>
      </c>
      <c r="R4476" s="12">
        <f t="shared" si="627"/>
        <v>0</v>
      </c>
      <c r="S4476" s="1">
        <f>IF(AND(A4476&gt;=5,A4476&lt;=9),INDEX(Demand!$C$3:$C$26,C4476),INDEX(Demand!$B$3:$B$26,C4476))</f>
        <v>350</v>
      </c>
      <c r="T4476" s="7">
        <f t="shared" si="628"/>
        <v>0</v>
      </c>
      <c r="U4476" s="7">
        <f t="shared" si="629"/>
        <v>0</v>
      </c>
    </row>
    <row r="4477" spans="1:21" x14ac:dyDescent="0.2">
      <c r="A4477" s="1">
        <v>7</v>
      </c>
      <c r="B4477" s="1">
        <v>6</v>
      </c>
      <c r="C4477" s="1">
        <v>5</v>
      </c>
      <c r="D4477">
        <v>13</v>
      </c>
      <c r="E4477">
        <v>12.6</v>
      </c>
      <c r="F4477">
        <v>98</v>
      </c>
      <c r="G4477">
        <v>5</v>
      </c>
      <c r="H4477">
        <v>0</v>
      </c>
      <c r="I4477">
        <v>5</v>
      </c>
      <c r="J4477" s="4">
        <f t="shared" si="624"/>
        <v>60.834447711988616</v>
      </c>
      <c r="K4477" s="4">
        <f t="shared" si="625"/>
        <v>5.948333741541532</v>
      </c>
      <c r="L4477" s="5">
        <f t="shared" si="630"/>
        <v>0</v>
      </c>
      <c r="M4477" s="5">
        <f t="shared" si="631"/>
        <v>28.051666258458468</v>
      </c>
      <c r="N4477" s="6">
        <f t="shared" si="623"/>
        <v>0</v>
      </c>
      <c r="O4477" s="6">
        <f t="shared" si="626"/>
        <v>4.5725939313876038</v>
      </c>
      <c r="P4477" s="6">
        <f>FORECAST(J4477,Inputs!$B$10:$B$18,Inputs!$A$10:$A$18)</f>
        <v>31.118837478814708</v>
      </c>
      <c r="Q4477" s="6">
        <f>IF(Inputs!$D$10="Yes",IF('Hourly Calcs'!P4477&gt;'Hourly Calcs'!K4477,'Hourly Calcs'!O4477,N4477+O4477),N4477+O4477)</f>
        <v>4.5725939313876038</v>
      </c>
      <c r="R4477" s="12">
        <f t="shared" si="627"/>
        <v>21.728966361953894</v>
      </c>
      <c r="S4477" s="1">
        <f>IF(AND(A4477&gt;=5,A4477&lt;=9),INDEX(Demand!$C$3:$C$26,C4477),INDEX(Demand!$B$3:$B$26,C4477))</f>
        <v>350</v>
      </c>
      <c r="T4477" s="7">
        <f t="shared" si="628"/>
        <v>21.728966361953894</v>
      </c>
      <c r="U4477" s="7">
        <f t="shared" si="629"/>
        <v>0</v>
      </c>
    </row>
    <row r="4478" spans="1:21" x14ac:dyDescent="0.2">
      <c r="A4478" s="1">
        <v>7</v>
      </c>
      <c r="B4478" s="1">
        <v>6</v>
      </c>
      <c r="C4478" s="1">
        <v>6</v>
      </c>
      <c r="D4478">
        <v>13.5</v>
      </c>
      <c r="E4478">
        <v>13.1</v>
      </c>
      <c r="F4478">
        <v>97</v>
      </c>
      <c r="G4478">
        <v>45</v>
      </c>
      <c r="H4478">
        <v>0</v>
      </c>
      <c r="I4478">
        <v>45</v>
      </c>
      <c r="J4478" s="4">
        <f t="shared" si="624"/>
        <v>71.792131870195362</v>
      </c>
      <c r="K4478" s="4">
        <f t="shared" si="625"/>
        <v>14.54613896768862</v>
      </c>
      <c r="L4478" s="5">
        <f t="shared" si="630"/>
        <v>0</v>
      </c>
      <c r="M4478" s="5">
        <f t="shared" si="631"/>
        <v>19.45386103231138</v>
      </c>
      <c r="N4478" s="6">
        <f t="shared" si="623"/>
        <v>0</v>
      </c>
      <c r="O4478" s="6">
        <f t="shared" si="626"/>
        <v>41.153345382488439</v>
      </c>
      <c r="P4478" s="6">
        <f>FORECAST(J4478,Inputs!$B$10:$B$18,Inputs!$A$10:$A$18)</f>
        <v>31.22029751731662</v>
      </c>
      <c r="Q4478" s="6">
        <f>IF(Inputs!$D$10="Yes",IF('Hourly Calcs'!P4478&gt;'Hourly Calcs'!K4478,'Hourly Calcs'!O4478,N4478+O4478),N4478+O4478)</f>
        <v>41.153345382488439</v>
      </c>
      <c r="R4478" s="12">
        <f t="shared" si="627"/>
        <v>195.56069725758505</v>
      </c>
      <c r="S4478" s="1">
        <f>IF(AND(A4478&gt;=5,A4478&lt;=9),INDEX(Demand!$C$3:$C$26,C4478),INDEX(Demand!$B$3:$B$26,C4478))</f>
        <v>350</v>
      </c>
      <c r="T4478" s="7">
        <f t="shared" si="628"/>
        <v>195.56069725758505</v>
      </c>
      <c r="U4478" s="7">
        <f t="shared" si="629"/>
        <v>0</v>
      </c>
    </row>
    <row r="4479" spans="1:21" x14ac:dyDescent="0.2">
      <c r="A4479" s="1">
        <v>7</v>
      </c>
      <c r="B4479" s="1">
        <v>6</v>
      </c>
      <c r="C4479" s="1">
        <v>7</v>
      </c>
      <c r="D4479">
        <v>14.4</v>
      </c>
      <c r="E4479">
        <v>13.5</v>
      </c>
      <c r="F4479">
        <v>94</v>
      </c>
      <c r="G4479">
        <v>130</v>
      </c>
      <c r="H4479">
        <v>10</v>
      </c>
      <c r="I4479">
        <v>126</v>
      </c>
      <c r="J4479" s="4">
        <f t="shared" si="624"/>
        <v>82.706783877154692</v>
      </c>
      <c r="K4479" s="4">
        <f t="shared" si="625"/>
        <v>23.762830598622458</v>
      </c>
      <c r="L4479" s="5">
        <f t="shared" si="630"/>
        <v>82.293216122845308</v>
      </c>
      <c r="M4479" s="5">
        <f t="shared" si="631"/>
        <v>10.237169401377542</v>
      </c>
      <c r="N4479" s="6">
        <f t="shared" si="623"/>
        <v>4.0269425943567292</v>
      </c>
      <c r="O4479" s="6">
        <f t="shared" si="626"/>
        <v>115.22936707096763</v>
      </c>
      <c r="P4479" s="6">
        <f>FORECAST(J4479,Inputs!$B$10:$B$18,Inputs!$A$10:$A$18)</f>
        <v>31.321359109973653</v>
      </c>
      <c r="Q4479" s="6">
        <f>IF(Inputs!$D$10="Yes",IF('Hourly Calcs'!P4479&gt;'Hourly Calcs'!K4479,'Hourly Calcs'!O4479,N4479+O4479),N4479+O4479)</f>
        <v>115.22936707096763</v>
      </c>
      <c r="R4479" s="12">
        <f t="shared" si="627"/>
        <v>547.56995232123813</v>
      </c>
      <c r="S4479" s="1">
        <f>IF(AND(A4479&gt;=5,A4479&lt;=9),INDEX(Demand!$C$3:$C$26,C4479),INDEX(Demand!$B$3:$B$26,C4479))</f>
        <v>350</v>
      </c>
      <c r="T4479" s="7">
        <f t="shared" si="628"/>
        <v>350</v>
      </c>
      <c r="U4479" s="7">
        <f t="shared" si="629"/>
        <v>197.56995232123813</v>
      </c>
    </row>
    <row r="4480" spans="1:21" x14ac:dyDescent="0.2">
      <c r="A4480" s="1">
        <v>7</v>
      </c>
      <c r="B4480" s="1">
        <v>6</v>
      </c>
      <c r="C4480" s="1">
        <v>8</v>
      </c>
      <c r="D4480">
        <v>15.5</v>
      </c>
      <c r="E4480">
        <v>13.4</v>
      </c>
      <c r="F4480">
        <v>87</v>
      </c>
      <c r="G4480">
        <v>351</v>
      </c>
      <c r="H4480">
        <v>276</v>
      </c>
      <c r="I4480">
        <v>216</v>
      </c>
      <c r="J4480" s="4">
        <f t="shared" si="624"/>
        <v>94.209397399969504</v>
      </c>
      <c r="K4480" s="4">
        <f t="shared" si="625"/>
        <v>33.221646296591842</v>
      </c>
      <c r="L4480" s="5">
        <f t="shared" si="630"/>
        <v>70.790602600030496</v>
      </c>
      <c r="M4480" s="5">
        <f t="shared" si="631"/>
        <v>0.77835370340815757</v>
      </c>
      <c r="N4480" s="6">
        <f t="shared" si="623"/>
        <v>167.84327481926562</v>
      </c>
      <c r="O4480" s="6">
        <f t="shared" si="626"/>
        <v>197.53605783594449</v>
      </c>
      <c r="P4480" s="6">
        <f>FORECAST(J4480,Inputs!$B$10:$B$18,Inputs!$A$10:$A$18)</f>
        <v>31.427864790740458</v>
      </c>
      <c r="Q4480" s="6">
        <f>IF(Inputs!$D$10="Yes",IF('Hourly Calcs'!P4480&gt;'Hourly Calcs'!K4480,'Hourly Calcs'!O4480,N4480+O4480),N4480+O4480)</f>
        <v>365.37933265521008</v>
      </c>
      <c r="R4480" s="12">
        <f t="shared" si="627"/>
        <v>1736.2825887775582</v>
      </c>
      <c r="S4480" s="1">
        <f>IF(AND(A4480&gt;=5,A4480&lt;=9),INDEX(Demand!$C$3:$C$26,C4480),INDEX(Demand!$B$3:$B$26,C4480))</f>
        <v>350</v>
      </c>
      <c r="T4480" s="7">
        <f t="shared" si="628"/>
        <v>350</v>
      </c>
      <c r="U4480" s="7">
        <f t="shared" si="629"/>
        <v>1386.2825887775582</v>
      </c>
    </row>
    <row r="4481" spans="1:21" x14ac:dyDescent="0.2">
      <c r="A4481" s="1">
        <v>7</v>
      </c>
      <c r="B4481" s="1">
        <v>6</v>
      </c>
      <c r="C4481" s="1">
        <v>9</v>
      </c>
      <c r="D4481">
        <v>16.600000000000001</v>
      </c>
      <c r="E4481">
        <v>13.4</v>
      </c>
      <c r="F4481">
        <v>81</v>
      </c>
      <c r="G4481">
        <v>338</v>
      </c>
      <c r="H4481">
        <v>81</v>
      </c>
      <c r="I4481">
        <v>287</v>
      </c>
      <c r="J4481" s="4">
        <f t="shared" si="624"/>
        <v>107.22360055188284</v>
      </c>
      <c r="K4481" s="4">
        <f t="shared" si="625"/>
        <v>42.52480876672918</v>
      </c>
      <c r="L4481" s="5">
        <f t="shared" si="630"/>
        <v>57.776399448117161</v>
      </c>
      <c r="M4481" s="5">
        <f t="shared" si="631"/>
        <v>8.5248087667291799</v>
      </c>
      <c r="N4481" s="6">
        <f t="shared" si="623"/>
        <v>63.188511285612158</v>
      </c>
      <c r="O4481" s="6">
        <f t="shared" si="626"/>
        <v>262.46689166164845</v>
      </c>
      <c r="P4481" s="6">
        <f>FORECAST(J4481,Inputs!$B$10:$B$18,Inputs!$A$10:$A$18)</f>
        <v>31.548366671776691</v>
      </c>
      <c r="Q4481" s="6">
        <f>IF(Inputs!$D$10="Yes",IF('Hourly Calcs'!P4481&gt;'Hourly Calcs'!K4481,'Hourly Calcs'!O4481,N4481+O4481),N4481+O4481)</f>
        <v>325.6554029472606</v>
      </c>
      <c r="R4481" s="12">
        <f t="shared" si="627"/>
        <v>1547.5144748053822</v>
      </c>
      <c r="S4481" s="1">
        <f>IF(AND(A4481&gt;=5,A4481&lt;=9),INDEX(Demand!$C$3:$C$26,C4481),INDEX(Demand!$B$3:$B$26,C4481))</f>
        <v>350</v>
      </c>
      <c r="T4481" s="7">
        <f t="shared" si="628"/>
        <v>350</v>
      </c>
      <c r="U4481" s="7">
        <f t="shared" si="629"/>
        <v>1197.5144748053822</v>
      </c>
    </row>
    <row r="4482" spans="1:21" x14ac:dyDescent="0.2">
      <c r="A4482" s="1">
        <v>7</v>
      </c>
      <c r="B4482" s="1">
        <v>6</v>
      </c>
      <c r="C4482" s="1">
        <v>10</v>
      </c>
      <c r="D4482">
        <v>16.7</v>
      </c>
      <c r="E4482">
        <v>13.4</v>
      </c>
      <c r="F4482">
        <v>81</v>
      </c>
      <c r="G4482">
        <v>427</v>
      </c>
      <c r="H4482">
        <v>93</v>
      </c>
      <c r="I4482">
        <v>358</v>
      </c>
      <c r="J4482" s="4">
        <f t="shared" si="624"/>
        <v>123.17264745406615</v>
      </c>
      <c r="K4482" s="4">
        <f t="shared" si="625"/>
        <v>51.101847092228688</v>
      </c>
      <c r="L4482" s="5">
        <f t="shared" si="630"/>
        <v>41.827352545933849</v>
      </c>
      <c r="M4482" s="5">
        <f t="shared" si="631"/>
        <v>17.101847092228688</v>
      </c>
      <c r="N4482" s="6">
        <f t="shared" si="623"/>
        <v>84.338270511823481</v>
      </c>
      <c r="O4482" s="6">
        <f t="shared" si="626"/>
        <v>327.39772548735243</v>
      </c>
      <c r="P4482" s="6">
        <f>FORECAST(J4482,Inputs!$B$10:$B$18,Inputs!$A$10:$A$18)</f>
        <v>31.696043031982093</v>
      </c>
      <c r="Q4482" s="6">
        <f>IF(Inputs!$D$10="Yes",IF('Hourly Calcs'!P4482&gt;'Hourly Calcs'!K4482,'Hourly Calcs'!O4482,N4482+O4482),N4482+O4482)</f>
        <v>411.73599599917588</v>
      </c>
      <c r="R4482" s="12">
        <f t="shared" si="627"/>
        <v>1956.5694529880836</v>
      </c>
      <c r="S4482" s="1">
        <f>IF(AND(A4482&gt;=5,A4482&lt;=9),INDEX(Demand!$C$3:$C$26,C4482),INDEX(Demand!$B$3:$B$26,C4482))</f>
        <v>600</v>
      </c>
      <c r="T4482" s="7">
        <f t="shared" si="628"/>
        <v>600</v>
      </c>
      <c r="U4482" s="7">
        <f t="shared" si="629"/>
        <v>1356.5694529880836</v>
      </c>
    </row>
    <row r="4483" spans="1:21" x14ac:dyDescent="0.2">
      <c r="A4483" s="1">
        <v>7</v>
      </c>
      <c r="B4483" s="1">
        <v>6</v>
      </c>
      <c r="C4483" s="1">
        <v>11</v>
      </c>
      <c r="D4483">
        <v>17.7</v>
      </c>
      <c r="E4483">
        <v>13.3</v>
      </c>
      <c r="F4483">
        <v>75</v>
      </c>
      <c r="G4483">
        <v>494</v>
      </c>
      <c r="H4483">
        <v>116</v>
      </c>
      <c r="I4483">
        <v>397</v>
      </c>
      <c r="J4483" s="4">
        <f t="shared" si="624"/>
        <v>144.01837787396067</v>
      </c>
      <c r="K4483" s="4">
        <f t="shared" si="625"/>
        <v>57.988443576094276</v>
      </c>
      <c r="L4483" s="5">
        <f t="shared" si="630"/>
        <v>20.981622126039326</v>
      </c>
      <c r="M4483" s="5">
        <f t="shared" si="631"/>
        <v>23.988443576094276</v>
      </c>
      <c r="N4483" s="6">
        <f t="shared" si="623"/>
        <v>113.65026144683358</v>
      </c>
      <c r="O4483" s="6">
        <f t="shared" si="626"/>
        <v>363.06395815217576</v>
      </c>
      <c r="P4483" s="6">
        <f>FORECAST(J4483,Inputs!$B$10:$B$18,Inputs!$A$10:$A$18)</f>
        <v>31.889059054388522</v>
      </c>
      <c r="Q4483" s="6">
        <f>IF(Inputs!$D$10="Yes",IF('Hourly Calcs'!P4483&gt;'Hourly Calcs'!K4483,'Hourly Calcs'!O4483,N4483+O4483),N4483+O4483)</f>
        <v>476.71421959900931</v>
      </c>
      <c r="R4483" s="12">
        <f t="shared" si="627"/>
        <v>2265.345971534492</v>
      </c>
      <c r="S4483" s="1">
        <f>IF(AND(A4483&gt;=5,A4483&lt;=9),INDEX(Demand!$C$3:$C$26,C4483),INDEX(Demand!$B$3:$B$26,C4483))</f>
        <v>600</v>
      </c>
      <c r="T4483" s="7">
        <f t="shared" si="628"/>
        <v>600</v>
      </c>
      <c r="U4483" s="7">
        <f t="shared" si="629"/>
        <v>1665.345971534492</v>
      </c>
    </row>
    <row r="4484" spans="1:21" x14ac:dyDescent="0.2">
      <c r="A4484" s="1">
        <v>7</v>
      </c>
      <c r="B4484" s="1">
        <v>6</v>
      </c>
      <c r="C4484" s="1">
        <v>12</v>
      </c>
      <c r="D4484">
        <v>17.399999999999999</v>
      </c>
      <c r="E4484">
        <v>13.4</v>
      </c>
      <c r="F4484">
        <v>77</v>
      </c>
      <c r="G4484">
        <v>532</v>
      </c>
      <c r="H4484">
        <v>118</v>
      </c>
      <c r="I4484">
        <v>427</v>
      </c>
      <c r="J4484" s="4">
        <f t="shared" si="624"/>
        <v>170.77998677137185</v>
      </c>
      <c r="K4484" s="4">
        <f t="shared" si="625"/>
        <v>61.664097133438432</v>
      </c>
      <c r="L4484" s="5">
        <f t="shared" si="630"/>
        <v>5.7799867713718527</v>
      </c>
      <c r="M4484" s="5">
        <f t="shared" si="631"/>
        <v>27.664097133438432</v>
      </c>
      <c r="N4484" s="6">
        <f t="shared" si="623"/>
        <v>117.26465060827799</v>
      </c>
      <c r="O4484" s="6">
        <f t="shared" si="626"/>
        <v>390.49952174050139</v>
      </c>
      <c r="P4484" s="6">
        <f>FORECAST(J4484,Inputs!$B$10:$B$18,Inputs!$A$10:$A$18)</f>
        <v>32.136851729364551</v>
      </c>
      <c r="Q4484" s="6">
        <f>IF(Inputs!$D$10="Yes",IF('Hourly Calcs'!P4484&gt;'Hourly Calcs'!K4484,'Hourly Calcs'!O4484,N4484+O4484),N4484+O4484)</f>
        <v>507.76417234877937</v>
      </c>
      <c r="R4484" s="12">
        <f t="shared" si="627"/>
        <v>2412.8953470013994</v>
      </c>
      <c r="S4484" s="1">
        <f>IF(AND(A4484&gt;=5,A4484&lt;=9),INDEX(Demand!$C$3:$C$26,C4484),INDEX(Demand!$B$3:$B$26,C4484))</f>
        <v>600</v>
      </c>
      <c r="T4484" s="7">
        <f t="shared" si="628"/>
        <v>600</v>
      </c>
      <c r="U4484" s="7">
        <f t="shared" si="629"/>
        <v>1812.8953470013994</v>
      </c>
    </row>
    <row r="4485" spans="1:21" x14ac:dyDescent="0.2">
      <c r="A4485" s="1">
        <v>7</v>
      </c>
      <c r="B4485" s="1">
        <v>6</v>
      </c>
      <c r="C4485" s="1">
        <v>13</v>
      </c>
      <c r="D4485">
        <v>17.399999999999999</v>
      </c>
      <c r="E4485">
        <v>13.3</v>
      </c>
      <c r="F4485">
        <v>77</v>
      </c>
      <c r="G4485">
        <v>880</v>
      </c>
      <c r="H4485">
        <v>646</v>
      </c>
      <c r="I4485">
        <v>303</v>
      </c>
      <c r="J4485" s="4">
        <f t="shared" si="624"/>
        <v>199.69931396614464</v>
      </c>
      <c r="K4485" s="4">
        <f t="shared" si="625"/>
        <v>60.782609130658656</v>
      </c>
      <c r="L4485" s="5">
        <f t="shared" si="630"/>
        <v>34.699313966144643</v>
      </c>
      <c r="M4485" s="5">
        <f t="shared" si="631"/>
        <v>26.782609130658656</v>
      </c>
      <c r="N4485" s="6">
        <f t="shared" si="623"/>
        <v>612.39072298133181</v>
      </c>
      <c r="O4485" s="6">
        <f t="shared" si="626"/>
        <v>277.0991922420888</v>
      </c>
      <c r="P4485" s="6">
        <f>FORECAST(J4485,Inputs!$B$10:$B$18,Inputs!$A$10:$A$18)</f>
        <v>32.404623277464303</v>
      </c>
      <c r="Q4485" s="6">
        <f>IF(Inputs!$D$10="Yes",IF('Hourly Calcs'!P4485&gt;'Hourly Calcs'!K4485,'Hourly Calcs'!O4485,N4485+O4485),N4485+O4485)</f>
        <v>889.48991522342067</v>
      </c>
      <c r="R4485" s="12">
        <f t="shared" si="627"/>
        <v>4226.8560771416951</v>
      </c>
      <c r="S4485" s="1">
        <f>IF(AND(A4485&gt;=5,A4485&lt;=9),INDEX(Demand!$C$3:$C$26,C4485),INDEX(Demand!$B$3:$B$26,C4485))</f>
        <v>600</v>
      </c>
      <c r="T4485" s="7">
        <f t="shared" si="628"/>
        <v>600</v>
      </c>
      <c r="U4485" s="7">
        <f t="shared" si="629"/>
        <v>3626.8560771416951</v>
      </c>
    </row>
    <row r="4486" spans="1:21" x14ac:dyDescent="0.2">
      <c r="A4486" s="1">
        <v>7</v>
      </c>
      <c r="B4486" s="1">
        <v>6</v>
      </c>
      <c r="C4486" s="1">
        <v>14</v>
      </c>
      <c r="D4486">
        <v>18</v>
      </c>
      <c r="E4486">
        <v>13.6</v>
      </c>
      <c r="F4486">
        <v>75</v>
      </c>
      <c r="G4486">
        <v>818</v>
      </c>
      <c r="H4486">
        <v>682</v>
      </c>
      <c r="I4486">
        <v>231</v>
      </c>
      <c r="J4486" s="4">
        <f t="shared" si="624"/>
        <v>224.36873998321957</v>
      </c>
      <c r="K4486" s="4">
        <f t="shared" si="625"/>
        <v>55.712569855597486</v>
      </c>
      <c r="L4486" s="5">
        <f t="shared" si="630"/>
        <v>59.368739983219569</v>
      </c>
      <c r="M4486" s="5">
        <f t="shared" si="631"/>
        <v>21.712569855597486</v>
      </c>
      <c r="N4486" s="6">
        <f t="shared" si="623"/>
        <v>576.61349607691352</v>
      </c>
      <c r="O4486" s="6">
        <f t="shared" si="626"/>
        <v>211.25383963010731</v>
      </c>
      <c r="P4486" s="6">
        <f>FORECAST(J4486,Inputs!$B$10:$B$18,Inputs!$A$10:$A$18)</f>
        <v>32.633043888733511</v>
      </c>
      <c r="Q4486" s="6">
        <f>IF(Inputs!$D$10="Yes",IF('Hourly Calcs'!P4486&gt;'Hourly Calcs'!K4486,'Hourly Calcs'!O4486,N4486+O4486),N4486+O4486)</f>
        <v>787.86733570702086</v>
      </c>
      <c r="R4486" s="12">
        <f t="shared" si="627"/>
        <v>3743.945579279763</v>
      </c>
      <c r="S4486" s="1">
        <f>IF(AND(A4486&gt;=5,A4486&lt;=9),INDEX(Demand!$C$3:$C$26,C4486),INDEX(Demand!$B$3:$B$26,C4486))</f>
        <v>600</v>
      </c>
      <c r="T4486" s="7">
        <f t="shared" si="628"/>
        <v>600</v>
      </c>
      <c r="U4486" s="7">
        <f t="shared" si="629"/>
        <v>3143.945579279763</v>
      </c>
    </row>
    <row r="4487" spans="1:21" x14ac:dyDescent="0.2">
      <c r="A4487" s="1">
        <v>7</v>
      </c>
      <c r="B4487" s="1">
        <v>6</v>
      </c>
      <c r="C4487" s="1">
        <v>15</v>
      </c>
      <c r="D4487">
        <v>18</v>
      </c>
      <c r="E4487">
        <v>14.3</v>
      </c>
      <c r="F4487">
        <v>79</v>
      </c>
      <c r="G4487">
        <v>731</v>
      </c>
      <c r="H4487">
        <v>675</v>
      </c>
      <c r="I4487">
        <v>197</v>
      </c>
      <c r="J4487" s="4">
        <f t="shared" si="624"/>
        <v>243.15982522469326</v>
      </c>
      <c r="K4487" s="4">
        <f t="shared" si="625"/>
        <v>48.047125554573185</v>
      </c>
      <c r="L4487" s="5">
        <f t="shared" si="630"/>
        <v>78.159825224693265</v>
      </c>
      <c r="M4487" s="5">
        <f t="shared" si="631"/>
        <v>14.047125554573185</v>
      </c>
      <c r="N4487" s="6">
        <f t="shared" si="623"/>
        <v>467.94685698765352</v>
      </c>
      <c r="O4487" s="6">
        <f t="shared" si="626"/>
        <v>180.1602008966716</v>
      </c>
      <c r="P4487" s="6">
        <f>FORECAST(J4487,Inputs!$B$10:$B$18,Inputs!$A$10:$A$18)</f>
        <v>32.807035418747155</v>
      </c>
      <c r="Q4487" s="6">
        <f>IF(Inputs!$D$10="Yes",IF('Hourly Calcs'!P4487&gt;'Hourly Calcs'!K4487,'Hourly Calcs'!O4487,N4487+O4487),N4487+O4487)</f>
        <v>648.10705788432506</v>
      </c>
      <c r="R4487" s="12">
        <f t="shared" si="627"/>
        <v>3079.8047390663123</v>
      </c>
      <c r="S4487" s="1">
        <f>IF(AND(A4487&gt;=5,A4487&lt;=9),INDEX(Demand!$C$3:$C$26,C4487),INDEX(Demand!$B$3:$B$26,C4487))</f>
        <v>600</v>
      </c>
      <c r="T4487" s="7">
        <f t="shared" si="628"/>
        <v>600</v>
      </c>
      <c r="U4487" s="7">
        <f t="shared" si="629"/>
        <v>2479.8047390663123</v>
      </c>
    </row>
    <row r="4488" spans="1:21" x14ac:dyDescent="0.2">
      <c r="A4488" s="1">
        <v>7</v>
      </c>
      <c r="B4488" s="1">
        <v>6</v>
      </c>
      <c r="C4488" s="1">
        <v>16</v>
      </c>
      <c r="D4488">
        <v>18.600000000000001</v>
      </c>
      <c r="E4488">
        <v>15</v>
      </c>
      <c r="F4488">
        <v>80</v>
      </c>
      <c r="G4488">
        <v>568</v>
      </c>
      <c r="H4488">
        <v>462</v>
      </c>
      <c r="I4488">
        <v>250</v>
      </c>
      <c r="J4488" s="4">
        <f t="shared" si="624"/>
        <v>257.81172962382033</v>
      </c>
      <c r="K4488" s="4">
        <f t="shared" si="625"/>
        <v>39.110848367061855</v>
      </c>
      <c r="L4488" s="5">
        <f t="shared" si="630"/>
        <v>0</v>
      </c>
      <c r="M4488" s="5">
        <f t="shared" si="631"/>
        <v>5.1108483670618554</v>
      </c>
      <c r="N4488" s="6">
        <f t="shared" si="623"/>
        <v>231.78145461260038</v>
      </c>
      <c r="O4488" s="6">
        <f t="shared" si="626"/>
        <v>228.6296965693802</v>
      </c>
      <c r="P4488" s="6">
        <f>FORECAST(J4488,Inputs!$B$10:$B$18,Inputs!$A$10:$A$18)</f>
        <v>32.942701200220554</v>
      </c>
      <c r="Q4488" s="6">
        <f>IF(Inputs!$D$10="Yes",IF('Hourly Calcs'!P4488&gt;'Hourly Calcs'!K4488,'Hourly Calcs'!O4488,N4488+O4488),N4488+O4488)</f>
        <v>460.41115118198059</v>
      </c>
      <c r="R4488" s="12">
        <f t="shared" si="627"/>
        <v>2187.8737904167715</v>
      </c>
      <c r="S4488" s="1">
        <f>IF(AND(A4488&gt;=5,A4488&lt;=9),INDEX(Demand!$C$3:$C$26,C4488),INDEX(Demand!$B$3:$B$26,C4488))</f>
        <v>900</v>
      </c>
      <c r="T4488" s="7">
        <f t="shared" si="628"/>
        <v>900</v>
      </c>
      <c r="U4488" s="7">
        <f t="shared" si="629"/>
        <v>1287.8737904167715</v>
      </c>
    </row>
    <row r="4489" spans="1:21" x14ac:dyDescent="0.2">
      <c r="A4489" s="1">
        <v>7</v>
      </c>
      <c r="B4489" s="1">
        <v>6</v>
      </c>
      <c r="C4489" s="1">
        <v>17</v>
      </c>
      <c r="D4489">
        <v>18</v>
      </c>
      <c r="E4489">
        <v>15.1</v>
      </c>
      <c r="F4489">
        <v>83</v>
      </c>
      <c r="G4489">
        <v>447</v>
      </c>
      <c r="H4489">
        <v>477</v>
      </c>
      <c r="I4489">
        <v>182</v>
      </c>
      <c r="J4489" s="4">
        <f t="shared" si="624"/>
        <v>270.12858760326037</v>
      </c>
      <c r="K4489" s="4">
        <f t="shared" si="625"/>
        <v>29.690774279234759</v>
      </c>
      <c r="L4489" s="5">
        <f t="shared" si="630"/>
        <v>0</v>
      </c>
      <c r="M4489" s="5">
        <f t="shared" si="631"/>
        <v>4.3092257207652409</v>
      </c>
      <c r="N4489" s="6">
        <f t="shared" ref="N4489:N4552" si="632">H4489*MAX(0,COS(2*ASIN(SQRT(SIN(RADIANS($B$4))^2+COS(RADIANS($K4489))^2-2*SIN(RADIANS($B$4))*COS(RADIANS($K4489))*COS(RADIANS($J4489-$B$5))+(SIN(RADIANS($K4489))-COS(RADIANS($B$4)))^2)/2)))</f>
        <v>135.39967088282702</v>
      </c>
      <c r="O4489" s="6">
        <f t="shared" si="626"/>
        <v>166.44241910250878</v>
      </c>
      <c r="P4489" s="6">
        <f>FORECAST(J4489,Inputs!$B$10:$B$18,Inputs!$A$10:$A$18)</f>
        <v>33.05674618151167</v>
      </c>
      <c r="Q4489" s="6">
        <f>IF(Inputs!$D$10="Yes",IF('Hourly Calcs'!P4489&gt;'Hourly Calcs'!K4489,'Hourly Calcs'!O4489,N4489+O4489),N4489+O4489)</f>
        <v>166.44241910250878</v>
      </c>
      <c r="R4489" s="12">
        <f t="shared" si="627"/>
        <v>790.93437557512163</v>
      </c>
      <c r="S4489" s="1">
        <f>IF(AND(A4489&gt;=5,A4489&lt;=9),INDEX(Demand!$C$3:$C$26,C4489),INDEX(Demand!$B$3:$B$26,C4489))</f>
        <v>900</v>
      </c>
      <c r="T4489" s="7">
        <f t="shared" si="628"/>
        <v>790.93437557512163</v>
      </c>
      <c r="U4489" s="7">
        <f t="shared" si="629"/>
        <v>0</v>
      </c>
    </row>
    <row r="4490" spans="1:21" x14ac:dyDescent="0.2">
      <c r="A4490" s="1">
        <v>7</v>
      </c>
      <c r="B4490" s="1">
        <v>6</v>
      </c>
      <c r="C4490" s="1">
        <v>18</v>
      </c>
      <c r="D4490">
        <v>17.600000000000001</v>
      </c>
      <c r="E4490">
        <v>15.2</v>
      </c>
      <c r="F4490">
        <v>86</v>
      </c>
      <c r="G4490">
        <v>288</v>
      </c>
      <c r="H4490">
        <v>375</v>
      </c>
      <c r="I4490">
        <v>135</v>
      </c>
      <c r="J4490" s="4">
        <f t="shared" ref="J4490:J4553" si="633">solarazimuth($B$2,$B$3,$B$1,A4490,B4490,C4490,0,0,0,0)</f>
        <v>281.32232270136819</v>
      </c>
      <c r="K4490" s="4">
        <f t="shared" ref="K4490:K4553" si="634">solarelevation($B$2,$B$3,$B$1,A4490,B4490,C4490,0,0,0,0)</f>
        <v>20.272430274635369</v>
      </c>
      <c r="L4490" s="5">
        <f t="shared" si="630"/>
        <v>0</v>
      </c>
      <c r="M4490" s="5">
        <f t="shared" si="631"/>
        <v>13.727569725364631</v>
      </c>
      <c r="N4490" s="6">
        <f t="shared" si="632"/>
        <v>20.493936805316768</v>
      </c>
      <c r="O4490" s="6">
        <f t="shared" ref="O4490:O4553" si="635">$I4490*(1+COS(RADIANS($B$4)))/2</f>
        <v>123.4600361474653</v>
      </c>
      <c r="P4490" s="6">
        <f>FORECAST(J4490,Inputs!$B$10:$B$18,Inputs!$A$10:$A$18)</f>
        <v>33.160391876864516</v>
      </c>
      <c r="Q4490" s="6">
        <f>IF(Inputs!$D$10="Yes",IF('Hourly Calcs'!P4490&gt;'Hourly Calcs'!K4490,'Hourly Calcs'!O4490,N4490+O4490),N4490+O4490)</f>
        <v>123.4600361474653</v>
      </c>
      <c r="R4490" s="12">
        <f t="shared" ref="R4490:R4553" si="636">$B$6*$E$1*Q4490</f>
        <v>586.68209177275514</v>
      </c>
      <c r="S4490" s="1">
        <f>IF(AND(A4490&gt;=5,A4490&lt;=9),INDEX(Demand!$C$3:$C$26,C4490),INDEX(Demand!$B$3:$B$26,C4490))</f>
        <v>900</v>
      </c>
      <c r="T4490" s="7">
        <f t="shared" ref="T4490:T4553" si="637">S4490-MAX(0,S4490-R4490)</f>
        <v>586.68209177275514</v>
      </c>
      <c r="U4490" s="7">
        <f t="shared" ref="U4490:U4553" si="638">MAX(0,R4490-S4490)</f>
        <v>0</v>
      </c>
    </row>
    <row r="4491" spans="1:21" x14ac:dyDescent="0.2">
      <c r="A4491" s="1">
        <v>7</v>
      </c>
      <c r="B4491" s="1">
        <v>6</v>
      </c>
      <c r="C4491" s="1">
        <v>19</v>
      </c>
      <c r="D4491">
        <v>16</v>
      </c>
      <c r="E4491">
        <v>14.9</v>
      </c>
      <c r="F4491">
        <v>93</v>
      </c>
      <c r="G4491">
        <v>78</v>
      </c>
      <c r="H4491">
        <v>0</v>
      </c>
      <c r="I4491">
        <v>78</v>
      </c>
      <c r="J4491" s="4">
        <f t="shared" si="633"/>
        <v>292.18800032386042</v>
      </c>
      <c r="K4491" s="4">
        <f t="shared" si="634"/>
        <v>11.228254650649021</v>
      </c>
      <c r="L4491" s="5">
        <f t="shared" si="630"/>
        <v>0</v>
      </c>
      <c r="M4491" s="5">
        <f t="shared" si="631"/>
        <v>22.771745349350979</v>
      </c>
      <c r="N4491" s="6">
        <f t="shared" si="632"/>
        <v>0</v>
      </c>
      <c r="O4491" s="6">
        <f t="shared" si="635"/>
        <v>71.332465329646624</v>
      </c>
      <c r="P4491" s="6">
        <f>FORECAST(J4491,Inputs!$B$10:$B$18,Inputs!$A$10:$A$18)</f>
        <v>33.261000002998706</v>
      </c>
      <c r="Q4491" s="6">
        <f>IF(Inputs!$D$10="Yes",IF('Hourly Calcs'!P4491&gt;'Hourly Calcs'!K4491,'Hourly Calcs'!O4491,N4491+O4491),N4491+O4491)</f>
        <v>71.332465329646624</v>
      </c>
      <c r="R4491" s="12">
        <f t="shared" si="636"/>
        <v>338.97187524648075</v>
      </c>
      <c r="S4491" s="1">
        <f>IF(AND(A4491&gt;=5,A4491&lt;=9),INDEX(Demand!$C$3:$C$26,C4491),INDEX(Demand!$B$3:$B$26,C4491))</f>
        <v>900</v>
      </c>
      <c r="T4491" s="7">
        <f t="shared" si="637"/>
        <v>338.97187524648075</v>
      </c>
      <c r="U4491" s="7">
        <f t="shared" si="638"/>
        <v>0</v>
      </c>
    </row>
    <row r="4492" spans="1:21" x14ac:dyDescent="0.2">
      <c r="A4492" s="1">
        <v>7</v>
      </c>
      <c r="B4492" s="1">
        <v>6</v>
      </c>
      <c r="C4492" s="1">
        <v>20</v>
      </c>
      <c r="D4492">
        <v>15.7</v>
      </c>
      <c r="E4492">
        <v>14.8</v>
      </c>
      <c r="F4492">
        <v>94</v>
      </c>
      <c r="G4492">
        <v>20</v>
      </c>
      <c r="H4492">
        <v>0</v>
      </c>
      <c r="I4492">
        <v>20</v>
      </c>
      <c r="J4492" s="4">
        <f t="shared" si="633"/>
        <v>303.28418968383352</v>
      </c>
      <c r="K4492" s="4">
        <f t="shared" si="634"/>
        <v>2.9932890269199675</v>
      </c>
      <c r="L4492" s="5">
        <f t="shared" si="630"/>
        <v>0</v>
      </c>
      <c r="M4492" s="5">
        <f t="shared" si="631"/>
        <v>31.006710973080033</v>
      </c>
      <c r="N4492" s="6">
        <f t="shared" si="632"/>
        <v>0</v>
      </c>
      <c r="O4492" s="6">
        <f t="shared" si="635"/>
        <v>18.290375725550415</v>
      </c>
      <c r="P4492" s="6">
        <f>FORECAST(J4492,Inputs!$B$10:$B$18,Inputs!$A$10:$A$18)</f>
        <v>33.363742497072529</v>
      </c>
      <c r="Q4492" s="6">
        <f>IF(Inputs!$D$10="Yes",IF('Hourly Calcs'!P4492&gt;'Hourly Calcs'!K4492,'Hourly Calcs'!O4492,N4492+O4492),N4492+O4492)</f>
        <v>18.290375725550415</v>
      </c>
      <c r="R4492" s="12">
        <f t="shared" si="636"/>
        <v>86.915865447815577</v>
      </c>
      <c r="S4492" s="1">
        <f>IF(AND(A4492&gt;=5,A4492&lt;=9),INDEX(Demand!$C$3:$C$26,C4492),INDEX(Demand!$B$3:$B$26,C4492))</f>
        <v>800</v>
      </c>
      <c r="T4492" s="7">
        <f t="shared" si="637"/>
        <v>86.915865447815577</v>
      </c>
      <c r="U4492" s="7">
        <f t="shared" si="638"/>
        <v>0</v>
      </c>
    </row>
    <row r="4493" spans="1:21" x14ac:dyDescent="0.2">
      <c r="A4493" s="1">
        <v>7</v>
      </c>
      <c r="B4493" s="1">
        <v>6</v>
      </c>
      <c r="C4493" s="1">
        <v>21</v>
      </c>
      <c r="D4493">
        <v>15.1</v>
      </c>
      <c r="E4493">
        <v>14.7</v>
      </c>
      <c r="F4493">
        <v>97</v>
      </c>
      <c r="G4493">
        <v>0</v>
      </c>
      <c r="H4493">
        <v>0</v>
      </c>
      <c r="I4493">
        <v>0</v>
      </c>
      <c r="J4493" s="4">
        <f t="shared" si="633"/>
        <v>315.01675102173368</v>
      </c>
      <c r="K4493" s="4">
        <f t="shared" si="634"/>
        <v>-4.5356887544483158</v>
      </c>
      <c r="L4493" s="5">
        <f t="shared" si="630"/>
        <v>0</v>
      </c>
      <c r="M4493" s="5">
        <f t="shared" si="631"/>
        <v>0</v>
      </c>
      <c r="N4493" s="6">
        <f t="shared" si="632"/>
        <v>0</v>
      </c>
      <c r="O4493" s="6">
        <f t="shared" si="635"/>
        <v>0</v>
      </c>
      <c r="P4493" s="6">
        <f>FORECAST(J4493,Inputs!$B$10:$B$18,Inputs!$A$10:$A$18)</f>
        <v>33.472377324275307</v>
      </c>
      <c r="Q4493" s="6">
        <f>IF(Inputs!$D$10="Yes",IF('Hourly Calcs'!P4493&gt;'Hourly Calcs'!K4493,'Hourly Calcs'!O4493,N4493+O4493),N4493+O4493)</f>
        <v>0</v>
      </c>
      <c r="R4493" s="12">
        <f t="shared" si="636"/>
        <v>0</v>
      </c>
      <c r="S4493" s="1">
        <f>IF(AND(A4493&gt;=5,A4493&lt;=9),INDEX(Demand!$C$3:$C$26,C4493),INDEX(Demand!$B$3:$B$26,C4493))</f>
        <v>700</v>
      </c>
      <c r="T4493" s="7">
        <f t="shared" si="637"/>
        <v>0</v>
      </c>
      <c r="U4493" s="7">
        <f t="shared" si="638"/>
        <v>0</v>
      </c>
    </row>
    <row r="4494" spans="1:21" x14ac:dyDescent="0.2">
      <c r="A4494" s="1">
        <v>7</v>
      </c>
      <c r="B4494" s="1">
        <v>6</v>
      </c>
      <c r="C4494" s="1">
        <v>22</v>
      </c>
      <c r="D4494">
        <v>14.3</v>
      </c>
      <c r="E4494">
        <v>14.3</v>
      </c>
      <c r="F4494">
        <v>100</v>
      </c>
      <c r="G4494">
        <v>0</v>
      </c>
      <c r="H4494">
        <v>0</v>
      </c>
      <c r="I4494">
        <v>0</v>
      </c>
      <c r="J4494" s="4">
        <f t="shared" si="633"/>
        <v>327.63886774745424</v>
      </c>
      <c r="K4494" s="4">
        <f t="shared" si="634"/>
        <v>-10.51079568582233</v>
      </c>
      <c r="L4494" s="5">
        <f t="shared" si="630"/>
        <v>0</v>
      </c>
      <c r="M4494" s="5">
        <f t="shared" si="631"/>
        <v>0</v>
      </c>
      <c r="N4494" s="6">
        <f t="shared" si="632"/>
        <v>0</v>
      </c>
      <c r="O4494" s="6">
        <f t="shared" si="635"/>
        <v>0</v>
      </c>
      <c r="P4494" s="6">
        <f>FORECAST(J4494,Inputs!$B$10:$B$18,Inputs!$A$10:$A$18)</f>
        <v>33.589248775439387</v>
      </c>
      <c r="Q4494" s="6">
        <f>IF(Inputs!$D$10="Yes",IF('Hourly Calcs'!P4494&gt;'Hourly Calcs'!K4494,'Hourly Calcs'!O4494,N4494+O4494),N4494+O4494)</f>
        <v>0</v>
      </c>
      <c r="R4494" s="12">
        <f t="shared" si="636"/>
        <v>0</v>
      </c>
      <c r="S4494" s="1">
        <f>IF(AND(A4494&gt;=5,A4494&lt;=9),INDEX(Demand!$C$3:$C$26,C4494),INDEX(Demand!$B$3:$B$26,C4494))</f>
        <v>600</v>
      </c>
      <c r="T4494" s="7">
        <f t="shared" si="637"/>
        <v>0</v>
      </c>
      <c r="U4494" s="7">
        <f t="shared" si="638"/>
        <v>0</v>
      </c>
    </row>
    <row r="4495" spans="1:21" x14ac:dyDescent="0.2">
      <c r="A4495" s="1">
        <v>7</v>
      </c>
      <c r="B4495" s="1">
        <v>6</v>
      </c>
      <c r="C4495" s="1">
        <v>23</v>
      </c>
      <c r="D4495">
        <v>14.2</v>
      </c>
      <c r="E4495">
        <v>14.2</v>
      </c>
      <c r="F4495">
        <v>100</v>
      </c>
      <c r="G4495">
        <v>0</v>
      </c>
      <c r="H4495">
        <v>0</v>
      </c>
      <c r="I4495">
        <v>0</v>
      </c>
      <c r="J4495" s="4">
        <f t="shared" si="633"/>
        <v>341.18965225231671</v>
      </c>
      <c r="K4495" s="4">
        <f t="shared" si="634"/>
        <v>-14.625056846244021</v>
      </c>
      <c r="L4495" s="5">
        <f t="shared" si="630"/>
        <v>0</v>
      </c>
      <c r="M4495" s="5">
        <f t="shared" si="631"/>
        <v>0</v>
      </c>
      <c r="N4495" s="6">
        <f t="shared" si="632"/>
        <v>0</v>
      </c>
      <c r="O4495" s="6">
        <f t="shared" si="635"/>
        <v>0</v>
      </c>
      <c r="P4495" s="6">
        <f>FORECAST(J4495,Inputs!$B$10:$B$18,Inputs!$A$10:$A$18)</f>
        <v>33.714719002336267</v>
      </c>
      <c r="Q4495" s="6">
        <f>IF(Inputs!$D$10="Yes",IF('Hourly Calcs'!P4495&gt;'Hourly Calcs'!K4495,'Hourly Calcs'!O4495,N4495+O4495),N4495+O4495)</f>
        <v>0</v>
      </c>
      <c r="R4495" s="12">
        <f t="shared" si="636"/>
        <v>0</v>
      </c>
      <c r="S4495" s="1">
        <f>IF(AND(A4495&gt;=5,A4495&lt;=9),INDEX(Demand!$C$3:$C$26,C4495),INDEX(Demand!$B$3:$B$26,C4495))</f>
        <v>500</v>
      </c>
      <c r="T4495" s="7">
        <f t="shared" si="637"/>
        <v>0</v>
      </c>
      <c r="U4495" s="7">
        <f t="shared" si="638"/>
        <v>0</v>
      </c>
    </row>
    <row r="4496" spans="1:21" x14ac:dyDescent="0.2">
      <c r="A4496" s="1">
        <v>7</v>
      </c>
      <c r="B4496" s="1">
        <v>6</v>
      </c>
      <c r="C4496" s="1">
        <v>24</v>
      </c>
      <c r="D4496">
        <v>14.5</v>
      </c>
      <c r="E4496">
        <v>14.5</v>
      </c>
      <c r="F4496">
        <v>100</v>
      </c>
      <c r="G4496">
        <v>0</v>
      </c>
      <c r="H4496">
        <v>0</v>
      </c>
      <c r="I4496">
        <v>0</v>
      </c>
      <c r="J4496" s="4">
        <f t="shared" si="633"/>
        <v>355.42631700893082</v>
      </c>
      <c r="K4496" s="4">
        <f t="shared" si="634"/>
        <v>-16.557486290417685</v>
      </c>
      <c r="L4496" s="5">
        <f t="shared" si="630"/>
        <v>0</v>
      </c>
      <c r="M4496" s="5">
        <f t="shared" si="631"/>
        <v>0</v>
      </c>
      <c r="N4496" s="6">
        <f t="shared" si="632"/>
        <v>0</v>
      </c>
      <c r="O4496" s="6">
        <f t="shared" si="635"/>
        <v>0</v>
      </c>
      <c r="P4496" s="6">
        <f>FORECAST(J4496,Inputs!$B$10:$B$18,Inputs!$A$10:$A$18)</f>
        <v>33.84653997230491</v>
      </c>
      <c r="Q4496" s="6">
        <f>IF(Inputs!$D$10="Yes",IF('Hourly Calcs'!P4496&gt;'Hourly Calcs'!K4496,'Hourly Calcs'!O4496,N4496+O4496),N4496+O4496)</f>
        <v>0</v>
      </c>
      <c r="R4496" s="12">
        <f t="shared" si="636"/>
        <v>0</v>
      </c>
      <c r="S4496" s="1">
        <f>IF(AND(A4496&gt;=5,A4496&lt;=9),INDEX(Demand!$C$3:$C$26,C4496),INDEX(Demand!$B$3:$B$26,C4496))</f>
        <v>400</v>
      </c>
      <c r="T4496" s="7">
        <f t="shared" si="637"/>
        <v>0</v>
      </c>
      <c r="U4496" s="7">
        <f t="shared" si="638"/>
        <v>0</v>
      </c>
    </row>
    <row r="4497" spans="1:21" x14ac:dyDescent="0.2">
      <c r="A4497" s="1">
        <v>7</v>
      </c>
      <c r="B4497" s="1">
        <v>7</v>
      </c>
      <c r="C4497" s="1">
        <v>1</v>
      </c>
      <c r="D4497">
        <v>14.5</v>
      </c>
      <c r="E4497">
        <v>14.5</v>
      </c>
      <c r="F4497">
        <v>100</v>
      </c>
      <c r="G4497">
        <v>0</v>
      </c>
      <c r="H4497">
        <v>0</v>
      </c>
      <c r="I4497">
        <v>0</v>
      </c>
      <c r="J4497" s="4">
        <f t="shared" si="633"/>
        <v>9.8502153269648431</v>
      </c>
      <c r="K4497" s="4">
        <f t="shared" si="634"/>
        <v>-16.124074502444728</v>
      </c>
      <c r="L4497" s="5">
        <f t="shared" si="630"/>
        <v>0</v>
      </c>
      <c r="M4497" s="5">
        <f t="shared" si="631"/>
        <v>0</v>
      </c>
      <c r="N4497" s="6">
        <f t="shared" si="632"/>
        <v>0</v>
      </c>
      <c r="O4497" s="6">
        <f t="shared" si="635"/>
        <v>0</v>
      </c>
      <c r="P4497" s="6">
        <f>FORECAST(J4497,Inputs!$B$10:$B$18,Inputs!$A$10:$A$18)</f>
        <v>30.646761253027449</v>
      </c>
      <c r="Q4497" s="6">
        <f>IF(Inputs!$D$10="Yes",IF('Hourly Calcs'!P4497&gt;'Hourly Calcs'!K4497,'Hourly Calcs'!O4497,N4497+O4497),N4497+O4497)</f>
        <v>0</v>
      </c>
      <c r="R4497" s="12">
        <f t="shared" si="636"/>
        <v>0</v>
      </c>
      <c r="S4497" s="1">
        <f>IF(AND(A4497&gt;=5,A4497&lt;=9),INDEX(Demand!$C$3:$C$26,C4497),INDEX(Demand!$B$3:$B$26,C4497))</f>
        <v>350</v>
      </c>
      <c r="T4497" s="7">
        <f t="shared" si="637"/>
        <v>0</v>
      </c>
      <c r="U4497" s="7">
        <f t="shared" si="638"/>
        <v>0</v>
      </c>
    </row>
    <row r="4498" spans="1:21" x14ac:dyDescent="0.2">
      <c r="A4498" s="1">
        <v>7</v>
      </c>
      <c r="B4498" s="1">
        <v>7</v>
      </c>
      <c r="C4498" s="1">
        <v>2</v>
      </c>
      <c r="D4498">
        <v>14.7</v>
      </c>
      <c r="E4498">
        <v>14.5</v>
      </c>
      <c r="F4498">
        <v>99</v>
      </c>
      <c r="G4498">
        <v>0</v>
      </c>
      <c r="H4498">
        <v>0</v>
      </c>
      <c r="I4498">
        <v>0</v>
      </c>
      <c r="J4498" s="4">
        <f t="shared" si="633"/>
        <v>23.885513158878922</v>
      </c>
      <c r="K4498" s="4">
        <f t="shared" si="634"/>
        <v>-13.367856227322804</v>
      </c>
      <c r="L4498" s="5">
        <f t="shared" si="630"/>
        <v>0</v>
      </c>
      <c r="M4498" s="5">
        <f t="shared" si="631"/>
        <v>0</v>
      </c>
      <c r="N4498" s="6">
        <f t="shared" si="632"/>
        <v>0</v>
      </c>
      <c r="O4498" s="6">
        <f t="shared" si="635"/>
        <v>0</v>
      </c>
      <c r="P4498" s="6">
        <f>FORECAST(J4498,Inputs!$B$10:$B$18,Inputs!$A$10:$A$18)</f>
        <v>30.776717714434064</v>
      </c>
      <c r="Q4498" s="6">
        <f>IF(Inputs!$D$10="Yes",IF('Hourly Calcs'!P4498&gt;'Hourly Calcs'!K4498,'Hourly Calcs'!O4498,N4498+O4498),N4498+O4498)</f>
        <v>0</v>
      </c>
      <c r="R4498" s="12">
        <f t="shared" si="636"/>
        <v>0</v>
      </c>
      <c r="S4498" s="1">
        <f>IF(AND(A4498&gt;=5,A4498&lt;=9),INDEX(Demand!$C$3:$C$26,C4498),INDEX(Demand!$B$3:$B$26,C4498))</f>
        <v>350</v>
      </c>
      <c r="T4498" s="7">
        <f t="shared" si="637"/>
        <v>0</v>
      </c>
      <c r="U4498" s="7">
        <f t="shared" si="638"/>
        <v>0</v>
      </c>
    </row>
    <row r="4499" spans="1:21" x14ac:dyDescent="0.2">
      <c r="A4499" s="1">
        <v>7</v>
      </c>
      <c r="B4499" s="1">
        <v>7</v>
      </c>
      <c r="C4499" s="1">
        <v>3</v>
      </c>
      <c r="D4499">
        <v>14.8</v>
      </c>
      <c r="E4499">
        <v>14.3</v>
      </c>
      <c r="F4499">
        <v>97</v>
      </c>
      <c r="G4499">
        <v>0</v>
      </c>
      <c r="H4499">
        <v>0</v>
      </c>
      <c r="I4499">
        <v>0</v>
      </c>
      <c r="J4499" s="4">
        <f t="shared" si="633"/>
        <v>37.113715715291221</v>
      </c>
      <c r="K4499" s="4">
        <f t="shared" si="634"/>
        <v>-8.5394250143235269</v>
      </c>
      <c r="L4499" s="5">
        <f t="shared" si="630"/>
        <v>0</v>
      </c>
      <c r="M4499" s="5">
        <f t="shared" si="631"/>
        <v>0</v>
      </c>
      <c r="N4499" s="6">
        <f t="shared" si="632"/>
        <v>0</v>
      </c>
      <c r="O4499" s="6">
        <f t="shared" si="635"/>
        <v>0</v>
      </c>
      <c r="P4499" s="6">
        <f>FORECAST(J4499,Inputs!$B$10:$B$18,Inputs!$A$10:$A$18)</f>
        <v>30.899201071437879</v>
      </c>
      <c r="Q4499" s="6">
        <f>IF(Inputs!$D$10="Yes",IF('Hourly Calcs'!P4499&gt;'Hourly Calcs'!K4499,'Hourly Calcs'!O4499,N4499+O4499),N4499+O4499)</f>
        <v>0</v>
      </c>
      <c r="R4499" s="12">
        <f t="shared" si="636"/>
        <v>0</v>
      </c>
      <c r="S4499" s="1">
        <f>IF(AND(A4499&gt;=5,A4499&lt;=9),INDEX(Demand!$C$3:$C$26,C4499),INDEX(Demand!$B$3:$B$26,C4499))</f>
        <v>350</v>
      </c>
      <c r="T4499" s="7">
        <f t="shared" si="637"/>
        <v>0</v>
      </c>
      <c r="U4499" s="7">
        <f t="shared" si="638"/>
        <v>0</v>
      </c>
    </row>
    <row r="4500" spans="1:21" x14ac:dyDescent="0.2">
      <c r="A4500" s="1">
        <v>7</v>
      </c>
      <c r="B4500" s="1">
        <v>7</v>
      </c>
      <c r="C4500" s="1">
        <v>4</v>
      </c>
      <c r="D4500">
        <v>14.7</v>
      </c>
      <c r="E4500">
        <v>14.2</v>
      </c>
      <c r="F4500">
        <v>97</v>
      </c>
      <c r="G4500">
        <v>0</v>
      </c>
      <c r="H4500">
        <v>0</v>
      </c>
      <c r="I4500">
        <v>0</v>
      </c>
      <c r="J4500" s="4">
        <f t="shared" si="633"/>
        <v>49.398956188167801</v>
      </c>
      <c r="K4500" s="4">
        <f t="shared" si="634"/>
        <v>-1.9203355390507966</v>
      </c>
      <c r="L4500" s="5">
        <f t="shared" si="630"/>
        <v>0</v>
      </c>
      <c r="M4500" s="5">
        <f t="shared" si="631"/>
        <v>0</v>
      </c>
      <c r="N4500" s="6">
        <f t="shared" si="632"/>
        <v>0</v>
      </c>
      <c r="O4500" s="6">
        <f t="shared" si="635"/>
        <v>0</v>
      </c>
      <c r="P4500" s="6">
        <f>FORECAST(J4500,Inputs!$B$10:$B$18,Inputs!$A$10:$A$18)</f>
        <v>31.012953298038589</v>
      </c>
      <c r="Q4500" s="6">
        <f>IF(Inputs!$D$10="Yes",IF('Hourly Calcs'!P4500&gt;'Hourly Calcs'!K4500,'Hourly Calcs'!O4500,N4500+O4500),N4500+O4500)</f>
        <v>0</v>
      </c>
      <c r="R4500" s="12">
        <f t="shared" si="636"/>
        <v>0</v>
      </c>
      <c r="S4500" s="1">
        <f>IF(AND(A4500&gt;=5,A4500&lt;=9),INDEX(Demand!$C$3:$C$26,C4500),INDEX(Demand!$B$3:$B$26,C4500))</f>
        <v>350</v>
      </c>
      <c r="T4500" s="7">
        <f t="shared" si="637"/>
        <v>0</v>
      </c>
      <c r="U4500" s="7">
        <f t="shared" si="638"/>
        <v>0</v>
      </c>
    </row>
    <row r="4501" spans="1:21" x14ac:dyDescent="0.2">
      <c r="A4501" s="1">
        <v>7</v>
      </c>
      <c r="B4501" s="1">
        <v>7</v>
      </c>
      <c r="C4501" s="1">
        <v>5</v>
      </c>
      <c r="D4501">
        <v>14.8</v>
      </c>
      <c r="E4501">
        <v>14.8</v>
      </c>
      <c r="F4501">
        <v>100</v>
      </c>
      <c r="G4501">
        <v>5</v>
      </c>
      <c r="H4501">
        <v>0</v>
      </c>
      <c r="I4501">
        <v>5</v>
      </c>
      <c r="J4501" s="4">
        <f t="shared" si="633"/>
        <v>60.867800002280873</v>
      </c>
      <c r="K4501" s="4">
        <f t="shared" si="634"/>
        <v>5.8433202083182891</v>
      </c>
      <c r="L4501" s="5">
        <f t="shared" si="630"/>
        <v>0</v>
      </c>
      <c r="M4501" s="5">
        <f t="shared" si="631"/>
        <v>28.156679791681711</v>
      </c>
      <c r="N4501" s="6">
        <f t="shared" si="632"/>
        <v>0</v>
      </c>
      <c r="O4501" s="6">
        <f t="shared" si="635"/>
        <v>4.5725939313876038</v>
      </c>
      <c r="P4501" s="6">
        <f>FORECAST(J4501,Inputs!$B$10:$B$18,Inputs!$A$10:$A$18)</f>
        <v>31.119146296317414</v>
      </c>
      <c r="Q4501" s="6">
        <f>IF(Inputs!$D$10="Yes",IF('Hourly Calcs'!P4501&gt;'Hourly Calcs'!K4501,'Hourly Calcs'!O4501,N4501+O4501),N4501+O4501)</f>
        <v>4.5725939313876038</v>
      </c>
      <c r="R4501" s="12">
        <f t="shared" si="636"/>
        <v>21.728966361953894</v>
      </c>
      <c r="S4501" s="1">
        <f>IF(AND(A4501&gt;=5,A4501&lt;=9),INDEX(Demand!$C$3:$C$26,C4501),INDEX(Demand!$B$3:$B$26,C4501))</f>
        <v>350</v>
      </c>
      <c r="T4501" s="7">
        <f t="shared" si="637"/>
        <v>21.728966361953894</v>
      </c>
      <c r="U4501" s="7">
        <f t="shared" si="638"/>
        <v>0</v>
      </c>
    </row>
    <row r="4502" spans="1:21" x14ac:dyDescent="0.2">
      <c r="A4502" s="1">
        <v>7</v>
      </c>
      <c r="B4502" s="1">
        <v>7</v>
      </c>
      <c r="C4502" s="1">
        <v>6</v>
      </c>
      <c r="D4502">
        <v>15</v>
      </c>
      <c r="E4502">
        <v>15</v>
      </c>
      <c r="F4502">
        <v>100</v>
      </c>
      <c r="G4502">
        <v>44</v>
      </c>
      <c r="H4502">
        <v>0</v>
      </c>
      <c r="I4502">
        <v>44</v>
      </c>
      <c r="J4502" s="4">
        <f t="shared" si="633"/>
        <v>71.833998062350844</v>
      </c>
      <c r="K4502" s="4">
        <f t="shared" si="634"/>
        <v>14.441734148187507</v>
      </c>
      <c r="L4502" s="5">
        <f t="shared" si="630"/>
        <v>0</v>
      </c>
      <c r="M4502" s="5">
        <f t="shared" si="631"/>
        <v>19.558265851812493</v>
      </c>
      <c r="N4502" s="6">
        <f t="shared" si="632"/>
        <v>0</v>
      </c>
      <c r="O4502" s="6">
        <f t="shared" si="635"/>
        <v>40.238826596210913</v>
      </c>
      <c r="P4502" s="6">
        <f>FORECAST(J4502,Inputs!$B$10:$B$18,Inputs!$A$10:$A$18)</f>
        <v>31.220685167243989</v>
      </c>
      <c r="Q4502" s="6">
        <f>IF(Inputs!$D$10="Yes",IF('Hourly Calcs'!P4502&gt;'Hourly Calcs'!K4502,'Hourly Calcs'!O4502,N4502+O4502),N4502+O4502)</f>
        <v>40.238826596210913</v>
      </c>
      <c r="R4502" s="12">
        <f t="shared" si="636"/>
        <v>191.21490398519424</v>
      </c>
      <c r="S4502" s="1">
        <f>IF(AND(A4502&gt;=5,A4502&lt;=9),INDEX(Demand!$C$3:$C$26,C4502),INDEX(Demand!$B$3:$B$26,C4502))</f>
        <v>350</v>
      </c>
      <c r="T4502" s="7">
        <f t="shared" si="637"/>
        <v>191.21490398519424</v>
      </c>
      <c r="U4502" s="7">
        <f t="shared" si="638"/>
        <v>0</v>
      </c>
    </row>
    <row r="4503" spans="1:21" x14ac:dyDescent="0.2">
      <c r="A4503" s="1">
        <v>7</v>
      </c>
      <c r="B4503" s="1">
        <v>7</v>
      </c>
      <c r="C4503" s="1">
        <v>7</v>
      </c>
      <c r="D4503">
        <v>15.3</v>
      </c>
      <c r="E4503">
        <v>14.9</v>
      </c>
      <c r="F4503">
        <v>97</v>
      </c>
      <c r="G4503">
        <v>128</v>
      </c>
      <c r="H4503">
        <v>10</v>
      </c>
      <c r="I4503">
        <v>125</v>
      </c>
      <c r="J4503" s="4">
        <f t="shared" si="633"/>
        <v>82.755677077424551</v>
      </c>
      <c r="K4503" s="4">
        <f t="shared" si="634"/>
        <v>23.659631460531401</v>
      </c>
      <c r="L4503" s="5">
        <f t="shared" si="630"/>
        <v>82.244322922575449</v>
      </c>
      <c r="M4503" s="5">
        <f t="shared" si="631"/>
        <v>10.340368539468599</v>
      </c>
      <c r="N4503" s="6">
        <f t="shared" si="632"/>
        <v>4.0181449749650113</v>
      </c>
      <c r="O4503" s="6">
        <f t="shared" si="635"/>
        <v>114.3148482846901</v>
      </c>
      <c r="P4503" s="6">
        <f>FORECAST(J4503,Inputs!$B$10:$B$18,Inputs!$A$10:$A$18)</f>
        <v>31.321811824790966</v>
      </c>
      <c r="Q4503" s="6">
        <f>IF(Inputs!$D$10="Yes",IF('Hourly Calcs'!P4503&gt;'Hourly Calcs'!K4503,'Hourly Calcs'!O4503,N4503+O4503),N4503+O4503)</f>
        <v>114.3148482846901</v>
      </c>
      <c r="R4503" s="12">
        <f t="shared" si="636"/>
        <v>543.22415904884735</v>
      </c>
      <c r="S4503" s="1">
        <f>IF(AND(A4503&gt;=5,A4503&lt;=9),INDEX(Demand!$C$3:$C$26,C4503),INDEX(Demand!$B$3:$B$26,C4503))</f>
        <v>350</v>
      </c>
      <c r="T4503" s="7">
        <f t="shared" si="637"/>
        <v>350</v>
      </c>
      <c r="U4503" s="7">
        <f t="shared" si="638"/>
        <v>193.22415904884735</v>
      </c>
    </row>
    <row r="4504" spans="1:21" x14ac:dyDescent="0.2">
      <c r="A4504" s="1">
        <v>7</v>
      </c>
      <c r="B4504" s="1">
        <v>7</v>
      </c>
      <c r="C4504" s="1">
        <v>8</v>
      </c>
      <c r="D4504">
        <v>15.4</v>
      </c>
      <c r="E4504">
        <v>14.8</v>
      </c>
      <c r="F4504">
        <v>96</v>
      </c>
      <c r="G4504">
        <v>233</v>
      </c>
      <c r="H4504">
        <v>33</v>
      </c>
      <c r="I4504">
        <v>217</v>
      </c>
      <c r="J4504" s="4">
        <f t="shared" si="633"/>
        <v>94.263760375845649</v>
      </c>
      <c r="K4504" s="4">
        <f t="shared" si="634"/>
        <v>33.118430880357899</v>
      </c>
      <c r="L4504" s="5">
        <f t="shared" si="630"/>
        <v>70.736239624154351</v>
      </c>
      <c r="M4504" s="5">
        <f t="shared" si="631"/>
        <v>0.88156911964210138</v>
      </c>
      <c r="N4504" s="6">
        <f t="shared" si="632"/>
        <v>20.046793891307587</v>
      </c>
      <c r="O4504" s="6">
        <f t="shared" si="635"/>
        <v>198.45057662222203</v>
      </c>
      <c r="P4504" s="6">
        <f>FORECAST(J4504,Inputs!$B$10:$B$18,Inputs!$A$10:$A$18)</f>
        <v>31.428368151628199</v>
      </c>
      <c r="Q4504" s="6">
        <f>IF(Inputs!$D$10="Yes",IF('Hourly Calcs'!P4504&gt;'Hourly Calcs'!K4504,'Hourly Calcs'!O4504,N4504+O4504),N4504+O4504)</f>
        <v>218.49737051352963</v>
      </c>
      <c r="R4504" s="12">
        <f t="shared" si="636"/>
        <v>1038.2995046802928</v>
      </c>
      <c r="S4504" s="1">
        <f>IF(AND(A4504&gt;=5,A4504&lt;=9),INDEX(Demand!$C$3:$C$26,C4504),INDEX(Demand!$B$3:$B$26,C4504))</f>
        <v>350</v>
      </c>
      <c r="T4504" s="7">
        <f t="shared" si="637"/>
        <v>350</v>
      </c>
      <c r="U4504" s="7">
        <f t="shared" si="638"/>
        <v>688.29950468029278</v>
      </c>
    </row>
    <row r="4505" spans="1:21" x14ac:dyDescent="0.2">
      <c r="A4505" s="1">
        <v>7</v>
      </c>
      <c r="B4505" s="1">
        <v>7</v>
      </c>
      <c r="C4505" s="1">
        <v>9</v>
      </c>
      <c r="D4505">
        <v>16</v>
      </c>
      <c r="E4505">
        <v>14.9</v>
      </c>
      <c r="F4505">
        <v>93</v>
      </c>
      <c r="G4505">
        <v>336</v>
      </c>
      <c r="H4505">
        <v>81</v>
      </c>
      <c r="I4505">
        <v>285</v>
      </c>
      <c r="J4505" s="4">
        <f t="shared" si="633"/>
        <v>107.28008440816778</v>
      </c>
      <c r="K4505" s="4">
        <f t="shared" si="634"/>
        <v>42.419697646286401</v>
      </c>
      <c r="L4505" s="5">
        <f t="shared" si="630"/>
        <v>57.719915591832219</v>
      </c>
      <c r="M4505" s="5">
        <f t="shared" si="631"/>
        <v>8.4196976462864015</v>
      </c>
      <c r="N4505" s="6">
        <f t="shared" si="632"/>
        <v>63.155439810657882</v>
      </c>
      <c r="O4505" s="6">
        <f t="shared" si="635"/>
        <v>260.63785408909342</v>
      </c>
      <c r="P4505" s="6">
        <f>FORECAST(J4505,Inputs!$B$10:$B$18,Inputs!$A$10:$A$18)</f>
        <v>31.548889670445995</v>
      </c>
      <c r="Q4505" s="6">
        <f>IF(Inputs!$D$10="Yes",IF('Hourly Calcs'!P4505&gt;'Hourly Calcs'!K4505,'Hourly Calcs'!O4505,N4505+O4505),N4505+O4505)</f>
        <v>323.79329389975129</v>
      </c>
      <c r="R4505" s="12">
        <f t="shared" si="636"/>
        <v>1538.6657326116181</v>
      </c>
      <c r="S4505" s="1">
        <f>IF(AND(A4505&gt;=5,A4505&lt;=9),INDEX(Demand!$C$3:$C$26,C4505),INDEX(Demand!$B$3:$B$26,C4505))</f>
        <v>350</v>
      </c>
      <c r="T4505" s="7">
        <f t="shared" si="637"/>
        <v>350</v>
      </c>
      <c r="U4505" s="7">
        <f t="shared" si="638"/>
        <v>1188.6657326116181</v>
      </c>
    </row>
    <row r="4506" spans="1:21" x14ac:dyDescent="0.2">
      <c r="A4506" s="1">
        <v>7</v>
      </c>
      <c r="B4506" s="1">
        <v>7</v>
      </c>
      <c r="C4506" s="1">
        <v>10</v>
      </c>
      <c r="D4506">
        <v>16.8</v>
      </c>
      <c r="E4506">
        <v>14.4</v>
      </c>
      <c r="F4506">
        <v>86</v>
      </c>
      <c r="G4506">
        <v>426</v>
      </c>
      <c r="H4506">
        <v>92</v>
      </c>
      <c r="I4506">
        <v>357</v>
      </c>
      <c r="J4506" s="4">
        <f t="shared" si="633"/>
        <v>123.22172112493762</v>
      </c>
      <c r="K4506" s="4">
        <f t="shared" si="634"/>
        <v>50.992810517776434</v>
      </c>
      <c r="L4506" s="5">
        <f t="shared" si="630"/>
        <v>41.778278875062384</v>
      </c>
      <c r="M4506" s="5">
        <f t="shared" si="631"/>
        <v>16.992810517776434</v>
      </c>
      <c r="N4506" s="6">
        <f t="shared" si="632"/>
        <v>83.415376171043093</v>
      </c>
      <c r="O4506" s="6">
        <f t="shared" si="635"/>
        <v>326.48320670107495</v>
      </c>
      <c r="P4506" s="6">
        <f>FORECAST(J4506,Inputs!$B$10:$B$18,Inputs!$A$10:$A$18)</f>
        <v>31.696497417823494</v>
      </c>
      <c r="Q4506" s="6">
        <f>IF(Inputs!$D$10="Yes",IF('Hourly Calcs'!P4506&gt;'Hourly Calcs'!K4506,'Hourly Calcs'!O4506,N4506+O4506),N4506+O4506)</f>
        <v>409.89858287211803</v>
      </c>
      <c r="R4506" s="12">
        <f t="shared" si="636"/>
        <v>1947.8380658083047</v>
      </c>
      <c r="S4506" s="1">
        <f>IF(AND(A4506&gt;=5,A4506&lt;=9),INDEX(Demand!$C$3:$C$26,C4506),INDEX(Demand!$B$3:$B$26,C4506))</f>
        <v>600</v>
      </c>
      <c r="T4506" s="7">
        <f t="shared" si="637"/>
        <v>600</v>
      </c>
      <c r="U4506" s="7">
        <f t="shared" si="638"/>
        <v>1347.8380658083047</v>
      </c>
    </row>
    <row r="4507" spans="1:21" x14ac:dyDescent="0.2">
      <c r="A4507" s="1">
        <v>7</v>
      </c>
      <c r="B4507" s="1">
        <v>7</v>
      </c>
      <c r="C4507" s="1">
        <v>11</v>
      </c>
      <c r="D4507">
        <v>17.2</v>
      </c>
      <c r="E4507">
        <v>14.2</v>
      </c>
      <c r="F4507">
        <v>83</v>
      </c>
      <c r="G4507">
        <v>492</v>
      </c>
      <c r="H4507">
        <v>115</v>
      </c>
      <c r="I4507">
        <v>396</v>
      </c>
      <c r="J4507" s="4">
        <f t="shared" si="633"/>
        <v>144.03556904430184</v>
      </c>
      <c r="K4507" s="4">
        <f t="shared" si="634"/>
        <v>57.875250006821183</v>
      </c>
      <c r="L4507" s="5">
        <f t="shared" si="630"/>
        <v>20.964430955698163</v>
      </c>
      <c r="M4507" s="5">
        <f t="shared" si="631"/>
        <v>23.875250006821183</v>
      </c>
      <c r="N4507" s="6">
        <f t="shared" si="632"/>
        <v>112.67471076422838</v>
      </c>
      <c r="O4507" s="6">
        <f t="shared" si="635"/>
        <v>362.14943936589822</v>
      </c>
      <c r="P4507" s="6">
        <f>FORECAST(J4507,Inputs!$B$10:$B$18,Inputs!$A$10:$A$18)</f>
        <v>31.889218231891682</v>
      </c>
      <c r="Q4507" s="6">
        <f>IF(Inputs!$D$10="Yes",IF('Hourly Calcs'!P4507&gt;'Hourly Calcs'!K4507,'Hourly Calcs'!O4507,N4507+O4507),N4507+O4507)</f>
        <v>474.82415013012661</v>
      </c>
      <c r="R4507" s="12">
        <f t="shared" si="636"/>
        <v>2256.3643614183616</v>
      </c>
      <c r="S4507" s="1">
        <f>IF(AND(A4507&gt;=5,A4507&lt;=9),INDEX(Demand!$C$3:$C$26,C4507),INDEX(Demand!$B$3:$B$26,C4507))</f>
        <v>600</v>
      </c>
      <c r="T4507" s="7">
        <f t="shared" si="637"/>
        <v>600</v>
      </c>
      <c r="U4507" s="7">
        <f t="shared" si="638"/>
        <v>1656.3643614183616</v>
      </c>
    </row>
    <row r="4508" spans="1:21" x14ac:dyDescent="0.2">
      <c r="A4508" s="1">
        <v>7</v>
      </c>
      <c r="B4508" s="1">
        <v>7</v>
      </c>
      <c r="C4508" s="1">
        <v>12</v>
      </c>
      <c r="D4508">
        <v>17.5</v>
      </c>
      <c r="E4508">
        <v>13.4</v>
      </c>
      <c r="F4508">
        <v>77</v>
      </c>
      <c r="G4508">
        <v>531</v>
      </c>
      <c r="H4508">
        <v>118</v>
      </c>
      <c r="I4508">
        <v>427</v>
      </c>
      <c r="J4508" s="4">
        <f t="shared" si="633"/>
        <v>170.72720642178118</v>
      </c>
      <c r="K4508" s="4">
        <f t="shared" si="634"/>
        <v>61.553097367849318</v>
      </c>
      <c r="L4508" s="5">
        <f t="shared" si="630"/>
        <v>5.727206421781176</v>
      </c>
      <c r="M4508" s="5">
        <f t="shared" si="631"/>
        <v>27.553097367849318</v>
      </c>
      <c r="N4508" s="6">
        <f t="shared" si="632"/>
        <v>117.28932341305541</v>
      </c>
      <c r="O4508" s="6">
        <f t="shared" si="635"/>
        <v>390.49952174050139</v>
      </c>
      <c r="P4508" s="6">
        <f>FORECAST(J4508,Inputs!$B$10:$B$18,Inputs!$A$10:$A$18)</f>
        <v>32.1363630224239</v>
      </c>
      <c r="Q4508" s="6">
        <f>IF(Inputs!$D$10="Yes",IF('Hourly Calcs'!P4508&gt;'Hourly Calcs'!K4508,'Hourly Calcs'!O4508,N4508+O4508),N4508+O4508)</f>
        <v>507.78884515355679</v>
      </c>
      <c r="R4508" s="12">
        <f t="shared" si="636"/>
        <v>2413.0125921697017</v>
      </c>
      <c r="S4508" s="1">
        <f>IF(AND(A4508&gt;=5,A4508&lt;=9),INDEX(Demand!$C$3:$C$26,C4508),INDEX(Demand!$B$3:$B$26,C4508))</f>
        <v>600</v>
      </c>
      <c r="T4508" s="7">
        <f t="shared" si="637"/>
        <v>600</v>
      </c>
      <c r="U4508" s="7">
        <f t="shared" si="638"/>
        <v>1813.0125921697017</v>
      </c>
    </row>
    <row r="4509" spans="1:21" x14ac:dyDescent="0.2">
      <c r="A4509" s="1">
        <v>7</v>
      </c>
      <c r="B4509" s="1">
        <v>7</v>
      </c>
      <c r="C4509" s="1">
        <v>13</v>
      </c>
      <c r="D4509">
        <v>18.100000000000001</v>
      </c>
      <c r="E4509">
        <v>7</v>
      </c>
      <c r="F4509">
        <v>48</v>
      </c>
      <c r="G4509">
        <v>813</v>
      </c>
      <c r="H4509">
        <v>532</v>
      </c>
      <c r="I4509">
        <v>338</v>
      </c>
      <c r="J4509" s="4">
        <f t="shared" si="633"/>
        <v>199.57462491648798</v>
      </c>
      <c r="K4509" s="4">
        <f t="shared" si="634"/>
        <v>60.686226270942669</v>
      </c>
      <c r="L4509" s="5">
        <f t="shared" si="630"/>
        <v>34.574624916487977</v>
      </c>
      <c r="M4509" s="5">
        <f t="shared" si="631"/>
        <v>26.686226270942669</v>
      </c>
      <c r="N4509" s="6">
        <f t="shared" si="632"/>
        <v>504.49815002984366</v>
      </c>
      <c r="O4509" s="6">
        <f t="shared" si="635"/>
        <v>309.10734976180203</v>
      </c>
      <c r="P4509" s="6">
        <f>FORECAST(J4509,Inputs!$B$10:$B$18,Inputs!$A$10:$A$18)</f>
        <v>32.403468749226739</v>
      </c>
      <c r="Q4509" s="6">
        <f>IF(Inputs!$D$10="Yes",IF('Hourly Calcs'!P4509&gt;'Hourly Calcs'!K4509,'Hourly Calcs'!O4509,N4509+O4509),N4509+O4509)</f>
        <v>813.60549979164568</v>
      </c>
      <c r="R4509" s="12">
        <f t="shared" si="636"/>
        <v>3866.2533350099002</v>
      </c>
      <c r="S4509" s="1">
        <f>IF(AND(A4509&gt;=5,A4509&lt;=9),INDEX(Demand!$C$3:$C$26,C4509),INDEX(Demand!$B$3:$B$26,C4509))</f>
        <v>600</v>
      </c>
      <c r="T4509" s="7">
        <f t="shared" si="637"/>
        <v>600</v>
      </c>
      <c r="U4509" s="7">
        <f t="shared" si="638"/>
        <v>3266.2533350099002</v>
      </c>
    </row>
    <row r="4510" spans="1:21" x14ac:dyDescent="0.2">
      <c r="A4510" s="1">
        <v>7</v>
      </c>
      <c r="B4510" s="1">
        <v>7</v>
      </c>
      <c r="C4510" s="1">
        <v>14</v>
      </c>
      <c r="D4510">
        <v>18.8</v>
      </c>
      <c r="E4510">
        <v>12.2</v>
      </c>
      <c r="F4510">
        <v>65</v>
      </c>
      <c r="G4510">
        <v>848</v>
      </c>
      <c r="H4510">
        <v>741</v>
      </c>
      <c r="I4510">
        <v>209</v>
      </c>
      <c r="J4510" s="4">
        <f t="shared" si="633"/>
        <v>224.21927845515324</v>
      </c>
      <c r="K4510" s="4">
        <f t="shared" si="634"/>
        <v>55.635394324849962</v>
      </c>
      <c r="L4510" s="5">
        <f t="shared" si="630"/>
        <v>59.219278455153244</v>
      </c>
      <c r="M4510" s="5">
        <f t="shared" si="631"/>
        <v>21.635394324849962</v>
      </c>
      <c r="N4510" s="6">
        <f t="shared" si="632"/>
        <v>626.78930519804805</v>
      </c>
      <c r="O4510" s="6">
        <f t="shared" si="635"/>
        <v>191.13442633200185</v>
      </c>
      <c r="P4510" s="6">
        <f>FORECAST(J4510,Inputs!$B$10:$B$18,Inputs!$A$10:$A$18)</f>
        <v>32.631659985695862</v>
      </c>
      <c r="Q4510" s="6">
        <f>IF(Inputs!$D$10="Yes",IF('Hourly Calcs'!P4510&gt;'Hourly Calcs'!K4510,'Hourly Calcs'!O4510,N4510+O4510),N4510+O4510)</f>
        <v>817.92373153004996</v>
      </c>
      <c r="R4510" s="12">
        <f t="shared" si="636"/>
        <v>3886.7735722307971</v>
      </c>
      <c r="S4510" s="1">
        <f>IF(AND(A4510&gt;=5,A4510&lt;=9),INDEX(Demand!$C$3:$C$26,C4510),INDEX(Demand!$B$3:$B$26,C4510))</f>
        <v>600</v>
      </c>
      <c r="T4510" s="7">
        <f t="shared" si="637"/>
        <v>600</v>
      </c>
      <c r="U4510" s="7">
        <f t="shared" si="638"/>
        <v>3286.7735722307971</v>
      </c>
    </row>
    <row r="4511" spans="1:21" x14ac:dyDescent="0.2">
      <c r="A4511" s="1">
        <v>7</v>
      </c>
      <c r="B4511" s="1">
        <v>7</v>
      </c>
      <c r="C4511" s="1">
        <v>15</v>
      </c>
      <c r="D4511">
        <v>18.7</v>
      </c>
      <c r="E4511">
        <v>12.7</v>
      </c>
      <c r="F4511">
        <v>68</v>
      </c>
      <c r="G4511">
        <v>759</v>
      </c>
      <c r="H4511">
        <v>774</v>
      </c>
      <c r="I4511">
        <v>146</v>
      </c>
      <c r="J4511" s="4">
        <f t="shared" si="633"/>
        <v>243.0170273502215</v>
      </c>
      <c r="K4511" s="4">
        <f t="shared" si="634"/>
        <v>47.983966373302678</v>
      </c>
      <c r="L4511" s="5">
        <f t="shared" si="630"/>
        <v>78.017027350221497</v>
      </c>
      <c r="M4511" s="5">
        <f t="shared" si="631"/>
        <v>13.983966373302678</v>
      </c>
      <c r="N4511" s="6">
        <f t="shared" si="632"/>
        <v>536.88513893856623</v>
      </c>
      <c r="O4511" s="6">
        <f t="shared" si="635"/>
        <v>133.51974279651805</v>
      </c>
      <c r="P4511" s="6">
        <f>FORECAST(J4511,Inputs!$B$10:$B$18,Inputs!$A$10:$A$18)</f>
        <v>32.805713216205753</v>
      </c>
      <c r="Q4511" s="6">
        <f>IF(Inputs!$D$10="Yes",IF('Hourly Calcs'!P4511&gt;'Hourly Calcs'!K4511,'Hourly Calcs'!O4511,N4511+O4511),N4511+O4511)</f>
        <v>670.40488173508425</v>
      </c>
      <c r="R4511" s="12">
        <f t="shared" si="636"/>
        <v>3185.7639980051204</v>
      </c>
      <c r="S4511" s="1">
        <f>IF(AND(A4511&gt;=5,A4511&lt;=9),INDEX(Demand!$C$3:$C$26,C4511),INDEX(Demand!$B$3:$B$26,C4511))</f>
        <v>600</v>
      </c>
      <c r="T4511" s="7">
        <f t="shared" si="637"/>
        <v>600</v>
      </c>
      <c r="U4511" s="7">
        <f t="shared" si="638"/>
        <v>2585.7639980051204</v>
      </c>
    </row>
    <row r="4512" spans="1:21" x14ac:dyDescent="0.2">
      <c r="A4512" s="1">
        <v>7</v>
      </c>
      <c r="B4512" s="1">
        <v>7</v>
      </c>
      <c r="C4512" s="1">
        <v>16</v>
      </c>
      <c r="D4512">
        <v>18.8</v>
      </c>
      <c r="E4512">
        <v>12.7</v>
      </c>
      <c r="F4512">
        <v>68</v>
      </c>
      <c r="G4512">
        <v>627</v>
      </c>
      <c r="H4512">
        <v>684</v>
      </c>
      <c r="I4512">
        <v>157</v>
      </c>
      <c r="J4512" s="4">
        <f t="shared" si="633"/>
        <v>257.68264597402771</v>
      </c>
      <c r="K4512" s="4">
        <f t="shared" si="634"/>
        <v>39.054927425688525</v>
      </c>
      <c r="L4512" s="5">
        <f t="shared" si="630"/>
        <v>0</v>
      </c>
      <c r="M4512" s="5">
        <f t="shared" si="631"/>
        <v>5.0549274256885255</v>
      </c>
      <c r="N4512" s="6">
        <f t="shared" si="632"/>
        <v>343.38419612052655</v>
      </c>
      <c r="O4512" s="6">
        <f t="shared" si="635"/>
        <v>143.57944944557076</v>
      </c>
      <c r="P4512" s="6">
        <f>FORECAST(J4512,Inputs!$B$10:$B$18,Inputs!$A$10:$A$18)</f>
        <v>32.941505981240994</v>
      </c>
      <c r="Q4512" s="6">
        <f>IF(Inputs!$D$10="Yes",IF('Hourly Calcs'!P4512&gt;'Hourly Calcs'!K4512,'Hourly Calcs'!O4512,N4512+O4512),N4512+O4512)</f>
        <v>486.96364556609728</v>
      </c>
      <c r="R4512" s="12">
        <f t="shared" si="636"/>
        <v>2314.051243730094</v>
      </c>
      <c r="S4512" s="1">
        <f>IF(AND(A4512&gt;=5,A4512&lt;=9),INDEX(Demand!$C$3:$C$26,C4512),INDEX(Demand!$B$3:$B$26,C4512))</f>
        <v>900</v>
      </c>
      <c r="T4512" s="7">
        <f t="shared" si="637"/>
        <v>900</v>
      </c>
      <c r="U4512" s="7">
        <f t="shared" si="638"/>
        <v>1414.051243730094</v>
      </c>
    </row>
    <row r="4513" spans="1:21" x14ac:dyDescent="0.2">
      <c r="A4513" s="1">
        <v>7</v>
      </c>
      <c r="B4513" s="1">
        <v>7</v>
      </c>
      <c r="C4513" s="1">
        <v>17</v>
      </c>
      <c r="D4513">
        <v>18.100000000000001</v>
      </c>
      <c r="E4513">
        <v>12.3</v>
      </c>
      <c r="F4513">
        <v>69</v>
      </c>
      <c r="G4513">
        <v>464</v>
      </c>
      <c r="H4513">
        <v>575</v>
      </c>
      <c r="I4513">
        <v>145</v>
      </c>
      <c r="J4513" s="4">
        <f t="shared" si="633"/>
        <v>270.01177379927373</v>
      </c>
      <c r="K4513" s="4">
        <f t="shared" si="634"/>
        <v>29.636774145080011</v>
      </c>
      <c r="L4513" s="5">
        <f t="shared" si="630"/>
        <v>0</v>
      </c>
      <c r="M4513" s="5">
        <f t="shared" si="631"/>
        <v>4.3632258549199889</v>
      </c>
      <c r="N4513" s="6">
        <f t="shared" si="632"/>
        <v>163.33828070390652</v>
      </c>
      <c r="O4513" s="6">
        <f t="shared" si="635"/>
        <v>132.60522401024051</v>
      </c>
      <c r="P4513" s="6">
        <f>FORECAST(J4513,Inputs!$B$10:$B$18,Inputs!$A$10:$A$18)</f>
        <v>33.055664572215498</v>
      </c>
      <c r="Q4513" s="6">
        <f>IF(Inputs!$D$10="Yes",IF('Hourly Calcs'!P4513&gt;'Hourly Calcs'!K4513,'Hourly Calcs'!O4513,N4513+O4513),N4513+O4513)</f>
        <v>132.60522401024051</v>
      </c>
      <c r="R4513" s="12">
        <f t="shared" si="636"/>
        <v>630.14002449666282</v>
      </c>
      <c r="S4513" s="1">
        <f>IF(AND(A4513&gt;=5,A4513&lt;=9),INDEX(Demand!$C$3:$C$26,C4513),INDEX(Demand!$B$3:$B$26,C4513))</f>
        <v>900</v>
      </c>
      <c r="T4513" s="7">
        <f t="shared" si="637"/>
        <v>630.14002449666282</v>
      </c>
      <c r="U4513" s="7">
        <f t="shared" si="638"/>
        <v>0</v>
      </c>
    </row>
    <row r="4514" spans="1:21" x14ac:dyDescent="0.2">
      <c r="A4514" s="1">
        <v>7</v>
      </c>
      <c r="B4514" s="1">
        <v>7</v>
      </c>
      <c r="C4514" s="1">
        <v>18</v>
      </c>
      <c r="D4514">
        <v>17.600000000000001</v>
      </c>
      <c r="E4514">
        <v>12</v>
      </c>
      <c r="F4514">
        <v>70</v>
      </c>
      <c r="G4514">
        <v>288</v>
      </c>
      <c r="H4514">
        <v>381</v>
      </c>
      <c r="I4514">
        <v>134</v>
      </c>
      <c r="J4514" s="4">
        <f t="shared" si="633"/>
        <v>281.21504353985972</v>
      </c>
      <c r="K4514" s="4">
        <f t="shared" si="634"/>
        <v>20.216435617976401</v>
      </c>
      <c r="L4514" s="5">
        <f t="shared" si="630"/>
        <v>0</v>
      </c>
      <c r="M4514" s="5">
        <f t="shared" si="631"/>
        <v>13.783564382023599</v>
      </c>
      <c r="N4514" s="6">
        <f t="shared" si="632"/>
        <v>20.835951390895822</v>
      </c>
      <c r="O4514" s="6">
        <f t="shared" si="635"/>
        <v>122.54551736118779</v>
      </c>
      <c r="P4514" s="6">
        <f>FORECAST(J4514,Inputs!$B$10:$B$18,Inputs!$A$10:$A$18)</f>
        <v>33.159398551294998</v>
      </c>
      <c r="Q4514" s="6">
        <f>IF(Inputs!$D$10="Yes",IF('Hourly Calcs'!P4514&gt;'Hourly Calcs'!K4514,'Hourly Calcs'!O4514,N4514+O4514),N4514+O4514)</f>
        <v>122.54551736118779</v>
      </c>
      <c r="R4514" s="12">
        <f t="shared" si="636"/>
        <v>582.33629850036436</v>
      </c>
      <c r="S4514" s="1">
        <f>IF(AND(A4514&gt;=5,A4514&lt;=9),INDEX(Demand!$C$3:$C$26,C4514),INDEX(Demand!$B$3:$B$26,C4514))</f>
        <v>900</v>
      </c>
      <c r="T4514" s="7">
        <f t="shared" si="637"/>
        <v>582.33629850036436</v>
      </c>
      <c r="U4514" s="7">
        <f t="shared" si="638"/>
        <v>0</v>
      </c>
    </row>
    <row r="4515" spans="1:21" x14ac:dyDescent="0.2">
      <c r="A4515" s="1">
        <v>7</v>
      </c>
      <c r="B4515" s="1">
        <v>7</v>
      </c>
      <c r="C4515" s="1">
        <v>19</v>
      </c>
      <c r="D4515">
        <v>16.899999999999999</v>
      </c>
      <c r="E4515">
        <v>12</v>
      </c>
      <c r="F4515">
        <v>73</v>
      </c>
      <c r="G4515">
        <v>128</v>
      </c>
      <c r="H4515">
        <v>141</v>
      </c>
      <c r="I4515">
        <v>93</v>
      </c>
      <c r="J4515" s="4">
        <f t="shared" si="633"/>
        <v>292.08821225599195</v>
      </c>
      <c r="K4515" s="4">
        <f t="shared" si="634"/>
        <v>11.167409349544272</v>
      </c>
      <c r="L4515" s="5">
        <f t="shared" ref="L4515:L4578" si="639">IF(ABS($B$5-J4515)&gt;90,0,ABS($B$5-J4515))</f>
        <v>0</v>
      </c>
      <c r="M4515" s="5">
        <f t="shared" ref="M4515:M4578" si="640">IF(K4515&gt;0,ABS($B$4-K4515),0)</f>
        <v>22.832590650455728</v>
      </c>
      <c r="N4515" s="6">
        <f t="shared" si="632"/>
        <v>0</v>
      </c>
      <c r="O4515" s="6">
        <f t="shared" si="635"/>
        <v>85.050247123809442</v>
      </c>
      <c r="P4515" s="6">
        <f>FORECAST(J4515,Inputs!$B$10:$B$18,Inputs!$A$10:$A$18)</f>
        <v>33.26007603940733</v>
      </c>
      <c r="Q4515" s="6">
        <f>IF(Inputs!$D$10="Yes",IF('Hourly Calcs'!P4515&gt;'Hourly Calcs'!K4515,'Hourly Calcs'!O4515,N4515+O4515),N4515+O4515)</f>
        <v>85.050247123809442</v>
      </c>
      <c r="R4515" s="12">
        <f t="shared" si="636"/>
        <v>404.15877433234243</v>
      </c>
      <c r="S4515" s="1">
        <f>IF(AND(A4515&gt;=5,A4515&lt;=9),INDEX(Demand!$C$3:$C$26,C4515),INDEX(Demand!$B$3:$B$26,C4515))</f>
        <v>900</v>
      </c>
      <c r="T4515" s="7">
        <f t="shared" si="637"/>
        <v>404.15877433234243</v>
      </c>
      <c r="U4515" s="7">
        <f t="shared" si="638"/>
        <v>0</v>
      </c>
    </row>
    <row r="4516" spans="1:21" x14ac:dyDescent="0.2">
      <c r="A4516" s="1">
        <v>7</v>
      </c>
      <c r="B4516" s="1">
        <v>7</v>
      </c>
      <c r="C4516" s="1">
        <v>20</v>
      </c>
      <c r="D4516">
        <v>15.4</v>
      </c>
      <c r="E4516">
        <v>12.1</v>
      </c>
      <c r="F4516">
        <v>81</v>
      </c>
      <c r="G4516">
        <v>24</v>
      </c>
      <c r="H4516">
        <v>0</v>
      </c>
      <c r="I4516">
        <v>24</v>
      </c>
      <c r="J4516" s="4">
        <f t="shared" si="633"/>
        <v>303.19109168488995</v>
      </c>
      <c r="K4516" s="4">
        <f t="shared" si="634"/>
        <v>2.9278729648205797</v>
      </c>
      <c r="L4516" s="5">
        <f t="shared" si="639"/>
        <v>0</v>
      </c>
      <c r="M4516" s="5">
        <f t="shared" si="640"/>
        <v>31.07212703517942</v>
      </c>
      <c r="N4516" s="6">
        <f t="shared" si="632"/>
        <v>0</v>
      </c>
      <c r="O4516" s="6">
        <f t="shared" si="635"/>
        <v>21.948450870660501</v>
      </c>
      <c r="P4516" s="6">
        <f>FORECAST(J4516,Inputs!$B$10:$B$18,Inputs!$A$10:$A$18)</f>
        <v>33.362880478563795</v>
      </c>
      <c r="Q4516" s="6">
        <f>IF(Inputs!$D$10="Yes",IF('Hourly Calcs'!P4516&gt;'Hourly Calcs'!K4516,'Hourly Calcs'!O4516,N4516+O4516),N4516+O4516)</f>
        <v>21.948450870660501</v>
      </c>
      <c r="R4516" s="12">
        <f t="shared" si="636"/>
        <v>104.29903853737869</v>
      </c>
      <c r="S4516" s="1">
        <f>IF(AND(A4516&gt;=5,A4516&lt;=9),INDEX(Demand!$C$3:$C$26,C4516),INDEX(Demand!$B$3:$B$26,C4516))</f>
        <v>800</v>
      </c>
      <c r="T4516" s="7">
        <f t="shared" si="637"/>
        <v>104.29903853737869</v>
      </c>
      <c r="U4516" s="7">
        <f t="shared" si="638"/>
        <v>0</v>
      </c>
    </row>
    <row r="4517" spans="1:21" x14ac:dyDescent="0.2">
      <c r="A4517" s="1">
        <v>7</v>
      </c>
      <c r="B4517" s="1">
        <v>7</v>
      </c>
      <c r="C4517" s="1">
        <v>21</v>
      </c>
      <c r="D4517">
        <v>14.1</v>
      </c>
      <c r="E4517">
        <v>11.6</v>
      </c>
      <c r="F4517">
        <v>85</v>
      </c>
      <c r="G4517">
        <v>0</v>
      </c>
      <c r="H4517">
        <v>0</v>
      </c>
      <c r="I4517">
        <v>0</v>
      </c>
      <c r="J4517" s="4">
        <f t="shared" si="633"/>
        <v>314.9310753652386</v>
      </c>
      <c r="K4517" s="4">
        <f t="shared" si="634"/>
        <v>-4.615373074334201</v>
      </c>
      <c r="L4517" s="5">
        <f t="shared" si="639"/>
        <v>0</v>
      </c>
      <c r="M4517" s="5">
        <f t="shared" si="640"/>
        <v>0</v>
      </c>
      <c r="N4517" s="6">
        <f t="shared" si="632"/>
        <v>0</v>
      </c>
      <c r="O4517" s="6">
        <f t="shared" si="635"/>
        <v>0</v>
      </c>
      <c r="P4517" s="6">
        <f>FORECAST(J4517,Inputs!$B$10:$B$18,Inputs!$A$10:$A$18)</f>
        <v>33.471584031159615</v>
      </c>
      <c r="Q4517" s="6">
        <f>IF(Inputs!$D$10="Yes",IF('Hourly Calcs'!P4517&gt;'Hourly Calcs'!K4517,'Hourly Calcs'!O4517,N4517+O4517),N4517+O4517)</f>
        <v>0</v>
      </c>
      <c r="R4517" s="12">
        <f t="shared" si="636"/>
        <v>0</v>
      </c>
      <c r="S4517" s="1">
        <f>IF(AND(A4517&gt;=5,A4517&lt;=9),INDEX(Demand!$C$3:$C$26,C4517),INDEX(Demand!$B$3:$B$26,C4517))</f>
        <v>700</v>
      </c>
      <c r="T4517" s="7">
        <f t="shared" si="637"/>
        <v>0</v>
      </c>
      <c r="U4517" s="7">
        <f t="shared" si="638"/>
        <v>0</v>
      </c>
    </row>
    <row r="4518" spans="1:21" x14ac:dyDescent="0.2">
      <c r="A4518" s="1">
        <v>7</v>
      </c>
      <c r="B4518" s="1">
        <v>7</v>
      </c>
      <c r="C4518" s="1">
        <v>22</v>
      </c>
      <c r="D4518">
        <v>13.9</v>
      </c>
      <c r="E4518">
        <v>11.9</v>
      </c>
      <c r="F4518">
        <v>88</v>
      </c>
      <c r="G4518">
        <v>0</v>
      </c>
      <c r="H4518">
        <v>0</v>
      </c>
      <c r="I4518">
        <v>0</v>
      </c>
      <c r="J4518" s="4">
        <f t="shared" si="633"/>
        <v>327.56304818375384</v>
      </c>
      <c r="K4518" s="4">
        <f t="shared" si="634"/>
        <v>-10.600234956973267</v>
      </c>
      <c r="L4518" s="5">
        <f t="shared" si="639"/>
        <v>0</v>
      </c>
      <c r="M4518" s="5">
        <f t="shared" si="640"/>
        <v>0</v>
      </c>
      <c r="N4518" s="6">
        <f t="shared" si="632"/>
        <v>0</v>
      </c>
      <c r="O4518" s="6">
        <f t="shared" si="635"/>
        <v>0</v>
      </c>
      <c r="P4518" s="6">
        <f>FORECAST(J4518,Inputs!$B$10:$B$18,Inputs!$A$10:$A$18)</f>
        <v>33.588546742442162</v>
      </c>
      <c r="Q4518" s="6">
        <f>IF(Inputs!$D$10="Yes",IF('Hourly Calcs'!P4518&gt;'Hourly Calcs'!K4518,'Hourly Calcs'!O4518,N4518+O4518),N4518+O4518)</f>
        <v>0</v>
      </c>
      <c r="R4518" s="12">
        <f t="shared" si="636"/>
        <v>0</v>
      </c>
      <c r="S4518" s="1">
        <f>IF(AND(A4518&gt;=5,A4518&lt;=9),INDEX(Demand!$C$3:$C$26,C4518),INDEX(Demand!$B$3:$B$26,C4518))</f>
        <v>600</v>
      </c>
      <c r="T4518" s="7">
        <f t="shared" si="637"/>
        <v>0</v>
      </c>
      <c r="U4518" s="7">
        <f t="shared" si="638"/>
        <v>0</v>
      </c>
    </row>
    <row r="4519" spans="1:21" x14ac:dyDescent="0.2">
      <c r="A4519" s="1">
        <v>7</v>
      </c>
      <c r="B4519" s="1">
        <v>7</v>
      </c>
      <c r="C4519" s="1">
        <v>23</v>
      </c>
      <c r="D4519">
        <v>13.7</v>
      </c>
      <c r="E4519">
        <v>12</v>
      </c>
      <c r="F4519">
        <v>89</v>
      </c>
      <c r="G4519">
        <v>0</v>
      </c>
      <c r="H4519">
        <v>0</v>
      </c>
      <c r="I4519">
        <v>0</v>
      </c>
      <c r="J4519" s="4">
        <f t="shared" si="633"/>
        <v>341.12753323767134</v>
      </c>
      <c r="K4519" s="4">
        <f t="shared" si="634"/>
        <v>-14.724969533508641</v>
      </c>
      <c r="L4519" s="5">
        <f t="shared" si="639"/>
        <v>0</v>
      </c>
      <c r="M4519" s="5">
        <f t="shared" si="640"/>
        <v>0</v>
      </c>
      <c r="N4519" s="6">
        <f t="shared" si="632"/>
        <v>0</v>
      </c>
      <c r="O4519" s="6">
        <f t="shared" si="635"/>
        <v>0</v>
      </c>
      <c r="P4519" s="6">
        <f>FORECAST(J4519,Inputs!$B$10:$B$18,Inputs!$A$10:$A$18)</f>
        <v>33.714143826274736</v>
      </c>
      <c r="Q4519" s="6">
        <f>IF(Inputs!$D$10="Yes",IF('Hourly Calcs'!P4519&gt;'Hourly Calcs'!K4519,'Hourly Calcs'!O4519,N4519+O4519),N4519+O4519)</f>
        <v>0</v>
      </c>
      <c r="R4519" s="12">
        <f t="shared" si="636"/>
        <v>0</v>
      </c>
      <c r="S4519" s="1">
        <f>IF(AND(A4519&gt;=5,A4519&lt;=9),INDEX(Demand!$C$3:$C$26,C4519),INDEX(Demand!$B$3:$B$26,C4519))</f>
        <v>500</v>
      </c>
      <c r="T4519" s="7">
        <f t="shared" si="637"/>
        <v>0</v>
      </c>
      <c r="U4519" s="7">
        <f t="shared" si="638"/>
        <v>0</v>
      </c>
    </row>
    <row r="4520" spans="1:21" x14ac:dyDescent="0.2">
      <c r="A4520" s="1">
        <v>7</v>
      </c>
      <c r="B4520" s="1">
        <v>7</v>
      </c>
      <c r="C4520" s="1">
        <v>24</v>
      </c>
      <c r="D4520">
        <v>13.4</v>
      </c>
      <c r="E4520">
        <v>12.1</v>
      </c>
      <c r="F4520">
        <v>92</v>
      </c>
      <c r="G4520">
        <v>0</v>
      </c>
      <c r="H4520">
        <v>0</v>
      </c>
      <c r="I4520">
        <v>0</v>
      </c>
      <c r="J4520" s="4">
        <f t="shared" si="633"/>
        <v>355.38197060355293</v>
      </c>
      <c r="K4520" s="4">
        <f t="shared" si="634"/>
        <v>-16.666301696966045</v>
      </c>
      <c r="L4520" s="5">
        <f t="shared" si="639"/>
        <v>0</v>
      </c>
      <c r="M4520" s="5">
        <f t="shared" si="640"/>
        <v>0</v>
      </c>
      <c r="N4520" s="6">
        <f t="shared" si="632"/>
        <v>0</v>
      </c>
      <c r="O4520" s="6">
        <f t="shared" si="635"/>
        <v>0</v>
      </c>
      <c r="P4520" s="6">
        <f>FORECAST(J4520,Inputs!$B$10:$B$18,Inputs!$A$10:$A$18)</f>
        <v>33.846129357440304</v>
      </c>
      <c r="Q4520" s="6">
        <f>IF(Inputs!$D$10="Yes",IF('Hourly Calcs'!P4520&gt;'Hourly Calcs'!K4520,'Hourly Calcs'!O4520,N4520+O4520),N4520+O4520)</f>
        <v>0</v>
      </c>
      <c r="R4520" s="12">
        <f t="shared" si="636"/>
        <v>0</v>
      </c>
      <c r="S4520" s="1">
        <f>IF(AND(A4520&gt;=5,A4520&lt;=9),INDEX(Demand!$C$3:$C$26,C4520),INDEX(Demand!$B$3:$B$26,C4520))</f>
        <v>400</v>
      </c>
      <c r="T4520" s="7">
        <f t="shared" si="637"/>
        <v>0</v>
      </c>
      <c r="U4520" s="7">
        <f t="shared" si="638"/>
        <v>0</v>
      </c>
    </row>
    <row r="4521" spans="1:21" x14ac:dyDescent="0.2">
      <c r="A4521" s="1">
        <v>7</v>
      </c>
      <c r="B4521" s="1">
        <v>8</v>
      </c>
      <c r="C4521" s="1">
        <v>1</v>
      </c>
      <c r="D4521">
        <v>13</v>
      </c>
      <c r="E4521">
        <v>11.9</v>
      </c>
      <c r="F4521">
        <v>93</v>
      </c>
      <c r="G4521">
        <v>0</v>
      </c>
      <c r="H4521">
        <v>0</v>
      </c>
      <c r="I4521">
        <v>0</v>
      </c>
      <c r="J4521" s="4">
        <f t="shared" si="633"/>
        <v>9.8261192049113788</v>
      </c>
      <c r="K4521" s="4">
        <f t="shared" si="634"/>
        <v>-16.238841317672524</v>
      </c>
      <c r="L4521" s="5">
        <f t="shared" si="639"/>
        <v>0</v>
      </c>
      <c r="M4521" s="5">
        <f t="shared" si="640"/>
        <v>0</v>
      </c>
      <c r="N4521" s="6">
        <f t="shared" si="632"/>
        <v>0</v>
      </c>
      <c r="O4521" s="6">
        <f t="shared" si="635"/>
        <v>0</v>
      </c>
      <c r="P4521" s="6">
        <f>FORECAST(J4521,Inputs!$B$10:$B$18,Inputs!$A$10:$A$18)</f>
        <v>30.646538140786216</v>
      </c>
      <c r="Q4521" s="6">
        <f>IF(Inputs!$D$10="Yes",IF('Hourly Calcs'!P4521&gt;'Hourly Calcs'!K4521,'Hourly Calcs'!O4521,N4521+O4521),N4521+O4521)</f>
        <v>0</v>
      </c>
      <c r="R4521" s="12">
        <f t="shared" si="636"/>
        <v>0</v>
      </c>
      <c r="S4521" s="1">
        <f>IF(AND(A4521&gt;=5,A4521&lt;=9),INDEX(Demand!$C$3:$C$26,C4521),INDEX(Demand!$B$3:$B$26,C4521))</f>
        <v>350</v>
      </c>
      <c r="T4521" s="7">
        <f t="shared" si="637"/>
        <v>0</v>
      </c>
      <c r="U4521" s="7">
        <f t="shared" si="638"/>
        <v>0</v>
      </c>
    </row>
    <row r="4522" spans="1:21" x14ac:dyDescent="0.2">
      <c r="A4522" s="1">
        <v>7</v>
      </c>
      <c r="B4522" s="1">
        <v>8</v>
      </c>
      <c r="C4522" s="1">
        <v>2</v>
      </c>
      <c r="D4522">
        <v>13</v>
      </c>
      <c r="E4522">
        <v>12.1</v>
      </c>
      <c r="F4522">
        <v>94</v>
      </c>
      <c r="G4522">
        <v>0</v>
      </c>
      <c r="H4522">
        <v>0</v>
      </c>
      <c r="I4522">
        <v>0</v>
      </c>
      <c r="J4522" s="4">
        <f t="shared" si="633"/>
        <v>23.881389271849287</v>
      </c>
      <c r="K4522" s="4">
        <f t="shared" si="634"/>
        <v>-13.485174435573299</v>
      </c>
      <c r="L4522" s="5">
        <f t="shared" si="639"/>
        <v>0</v>
      </c>
      <c r="M4522" s="5">
        <f t="shared" si="640"/>
        <v>0</v>
      </c>
      <c r="N4522" s="6">
        <f t="shared" si="632"/>
        <v>0</v>
      </c>
      <c r="O4522" s="6">
        <f t="shared" si="635"/>
        <v>0</v>
      </c>
      <c r="P4522" s="6">
        <f>FORECAST(J4522,Inputs!$B$10:$B$18,Inputs!$A$10:$A$18)</f>
        <v>30.776679530294899</v>
      </c>
      <c r="Q4522" s="6">
        <f>IF(Inputs!$D$10="Yes",IF('Hourly Calcs'!P4522&gt;'Hourly Calcs'!K4522,'Hourly Calcs'!O4522,N4522+O4522),N4522+O4522)</f>
        <v>0</v>
      </c>
      <c r="R4522" s="12">
        <f t="shared" si="636"/>
        <v>0</v>
      </c>
      <c r="S4522" s="1">
        <f>IF(AND(A4522&gt;=5,A4522&lt;=9),INDEX(Demand!$C$3:$C$26,C4522),INDEX(Demand!$B$3:$B$26,C4522))</f>
        <v>350</v>
      </c>
      <c r="T4522" s="7">
        <f t="shared" si="637"/>
        <v>0</v>
      </c>
      <c r="U4522" s="7">
        <f t="shared" si="638"/>
        <v>0</v>
      </c>
    </row>
    <row r="4523" spans="1:21" x14ac:dyDescent="0.2">
      <c r="A4523" s="1">
        <v>7</v>
      </c>
      <c r="B4523" s="1">
        <v>8</v>
      </c>
      <c r="C4523" s="1">
        <v>3</v>
      </c>
      <c r="D4523">
        <v>12.9</v>
      </c>
      <c r="E4523">
        <v>11.6</v>
      </c>
      <c r="F4523">
        <v>92</v>
      </c>
      <c r="G4523">
        <v>0</v>
      </c>
      <c r="H4523">
        <v>0</v>
      </c>
      <c r="I4523">
        <v>0</v>
      </c>
      <c r="J4523" s="4">
        <f t="shared" si="633"/>
        <v>37.127005747365359</v>
      </c>
      <c r="K4523" s="4">
        <f t="shared" si="634"/>
        <v>-8.6566156182650786</v>
      </c>
      <c r="L4523" s="5">
        <f t="shared" si="639"/>
        <v>0</v>
      </c>
      <c r="M4523" s="5">
        <f t="shared" si="640"/>
        <v>0</v>
      </c>
      <c r="N4523" s="6">
        <f t="shared" si="632"/>
        <v>0</v>
      </c>
      <c r="O4523" s="6">
        <f t="shared" si="635"/>
        <v>0</v>
      </c>
      <c r="P4523" s="6">
        <f>FORECAST(J4523,Inputs!$B$10:$B$18,Inputs!$A$10:$A$18)</f>
        <v>30.899324127290416</v>
      </c>
      <c r="Q4523" s="6">
        <f>IF(Inputs!$D$10="Yes",IF('Hourly Calcs'!P4523&gt;'Hourly Calcs'!K4523,'Hourly Calcs'!O4523,N4523+O4523),N4523+O4523)</f>
        <v>0</v>
      </c>
      <c r="R4523" s="12">
        <f t="shared" si="636"/>
        <v>0</v>
      </c>
      <c r="S4523" s="1">
        <f>IF(AND(A4523&gt;=5,A4523&lt;=9),INDEX(Demand!$C$3:$C$26,C4523),INDEX(Demand!$B$3:$B$26,C4523))</f>
        <v>350</v>
      </c>
      <c r="T4523" s="7">
        <f t="shared" si="637"/>
        <v>0</v>
      </c>
      <c r="U4523" s="7">
        <f t="shared" si="638"/>
        <v>0</v>
      </c>
    </row>
    <row r="4524" spans="1:21" x14ac:dyDescent="0.2">
      <c r="A4524" s="1">
        <v>7</v>
      </c>
      <c r="B4524" s="1">
        <v>8</v>
      </c>
      <c r="C4524" s="1">
        <v>4</v>
      </c>
      <c r="D4524">
        <v>13.3</v>
      </c>
      <c r="E4524">
        <v>11.6</v>
      </c>
      <c r="F4524">
        <v>89</v>
      </c>
      <c r="G4524">
        <v>0</v>
      </c>
      <c r="H4524">
        <v>0</v>
      </c>
      <c r="I4524">
        <v>0</v>
      </c>
      <c r="J4524" s="4">
        <f t="shared" si="633"/>
        <v>49.426284955732143</v>
      </c>
      <c r="K4524" s="4">
        <f t="shared" si="634"/>
        <v>-2.0430653871788849</v>
      </c>
      <c r="L4524" s="5">
        <f t="shared" si="639"/>
        <v>0</v>
      </c>
      <c r="M4524" s="5">
        <f t="shared" si="640"/>
        <v>0</v>
      </c>
      <c r="N4524" s="6">
        <f t="shared" si="632"/>
        <v>0</v>
      </c>
      <c r="O4524" s="6">
        <f t="shared" si="635"/>
        <v>0</v>
      </c>
      <c r="P4524" s="6">
        <f>FORECAST(J4524,Inputs!$B$10:$B$18,Inputs!$A$10:$A$18)</f>
        <v>31.013206342182702</v>
      </c>
      <c r="Q4524" s="6">
        <f>IF(Inputs!$D$10="Yes",IF('Hourly Calcs'!P4524&gt;'Hourly Calcs'!K4524,'Hourly Calcs'!O4524,N4524+O4524),N4524+O4524)</f>
        <v>0</v>
      </c>
      <c r="R4524" s="12">
        <f t="shared" si="636"/>
        <v>0</v>
      </c>
      <c r="S4524" s="1">
        <f>IF(AND(A4524&gt;=5,A4524&lt;=9),INDEX(Demand!$C$3:$C$26,C4524),INDEX(Demand!$B$3:$B$26,C4524))</f>
        <v>350</v>
      </c>
      <c r="T4524" s="7">
        <f t="shared" si="637"/>
        <v>0</v>
      </c>
      <c r="U4524" s="7">
        <f t="shared" si="638"/>
        <v>0</v>
      </c>
    </row>
    <row r="4525" spans="1:21" x14ac:dyDescent="0.2">
      <c r="A4525" s="1">
        <v>7</v>
      </c>
      <c r="B4525" s="1">
        <v>8</v>
      </c>
      <c r="C4525" s="1">
        <v>5</v>
      </c>
      <c r="D4525">
        <v>14</v>
      </c>
      <c r="E4525">
        <v>12</v>
      </c>
      <c r="F4525">
        <v>88</v>
      </c>
      <c r="G4525">
        <v>8</v>
      </c>
      <c r="H4525">
        <v>0</v>
      </c>
      <c r="I4525">
        <v>8</v>
      </c>
      <c r="J4525" s="4">
        <f t="shared" si="633"/>
        <v>60.906181500807918</v>
      </c>
      <c r="K4525" s="4">
        <f t="shared" si="634"/>
        <v>5.7340948410350165</v>
      </c>
      <c r="L4525" s="5">
        <f t="shared" si="639"/>
        <v>0</v>
      </c>
      <c r="M4525" s="5">
        <f t="shared" si="640"/>
        <v>28.265905158964983</v>
      </c>
      <c r="N4525" s="6">
        <f t="shared" si="632"/>
        <v>0</v>
      </c>
      <c r="O4525" s="6">
        <f t="shared" si="635"/>
        <v>7.3161502902201665</v>
      </c>
      <c r="P4525" s="6">
        <f>FORECAST(J4525,Inputs!$B$10:$B$18,Inputs!$A$10:$A$18)</f>
        <v>31.119501680563033</v>
      </c>
      <c r="Q4525" s="6">
        <f>IF(Inputs!$D$10="Yes",IF('Hourly Calcs'!P4525&gt;'Hourly Calcs'!K4525,'Hourly Calcs'!O4525,N4525+O4525),N4525+O4525)</f>
        <v>7.3161502902201665</v>
      </c>
      <c r="R4525" s="12">
        <f t="shared" si="636"/>
        <v>34.766346179126231</v>
      </c>
      <c r="S4525" s="1">
        <f>IF(AND(A4525&gt;=5,A4525&lt;=9),INDEX(Demand!$C$3:$C$26,C4525),INDEX(Demand!$B$3:$B$26,C4525))</f>
        <v>350</v>
      </c>
      <c r="T4525" s="7">
        <f t="shared" si="637"/>
        <v>34.766346179126231</v>
      </c>
      <c r="U4525" s="7">
        <f t="shared" si="638"/>
        <v>0</v>
      </c>
    </row>
    <row r="4526" spans="1:21" x14ac:dyDescent="0.2">
      <c r="A4526" s="1">
        <v>7</v>
      </c>
      <c r="B4526" s="1">
        <v>8</v>
      </c>
      <c r="C4526" s="1">
        <v>6</v>
      </c>
      <c r="D4526">
        <v>14.8</v>
      </c>
      <c r="E4526">
        <v>12.8</v>
      </c>
      <c r="F4526">
        <v>88</v>
      </c>
      <c r="G4526">
        <v>71</v>
      </c>
      <c r="H4526">
        <v>57</v>
      </c>
      <c r="I4526">
        <v>61</v>
      </c>
      <c r="J4526" s="4">
        <f t="shared" si="633"/>
        <v>71.881293773213613</v>
      </c>
      <c r="K4526" s="4">
        <f t="shared" si="634"/>
        <v>14.333337738617701</v>
      </c>
      <c r="L4526" s="5">
        <f t="shared" si="639"/>
        <v>0</v>
      </c>
      <c r="M4526" s="5">
        <f t="shared" si="640"/>
        <v>19.666662261382299</v>
      </c>
      <c r="N4526" s="6">
        <f t="shared" si="632"/>
        <v>10.018495363028849</v>
      </c>
      <c r="O4526" s="6">
        <f t="shared" si="635"/>
        <v>55.785645962928768</v>
      </c>
      <c r="P4526" s="6">
        <f>FORECAST(J4526,Inputs!$B$10:$B$18,Inputs!$A$10:$A$18)</f>
        <v>31.221123090492718</v>
      </c>
      <c r="Q4526" s="6">
        <f>IF(Inputs!$D$10="Yes",IF('Hourly Calcs'!P4526&gt;'Hourly Calcs'!K4526,'Hourly Calcs'!O4526,N4526+O4526),N4526+O4526)</f>
        <v>55.785645962928768</v>
      </c>
      <c r="R4526" s="12">
        <f t="shared" si="636"/>
        <v>265.09338961583751</v>
      </c>
      <c r="S4526" s="1">
        <f>IF(AND(A4526&gt;=5,A4526&lt;=9),INDEX(Demand!$C$3:$C$26,C4526),INDEX(Demand!$B$3:$B$26,C4526))</f>
        <v>350</v>
      </c>
      <c r="T4526" s="7">
        <f t="shared" si="637"/>
        <v>265.09338961583751</v>
      </c>
      <c r="U4526" s="7">
        <f t="shared" si="638"/>
        <v>0</v>
      </c>
    </row>
    <row r="4527" spans="1:21" x14ac:dyDescent="0.2">
      <c r="A4527" s="1">
        <v>7</v>
      </c>
      <c r="B4527" s="1">
        <v>8</v>
      </c>
      <c r="C4527" s="1">
        <v>7</v>
      </c>
      <c r="D4527">
        <v>16.7</v>
      </c>
      <c r="E4527">
        <v>14.1</v>
      </c>
      <c r="F4527">
        <v>85</v>
      </c>
      <c r="G4527">
        <v>210</v>
      </c>
      <c r="H4527">
        <v>250</v>
      </c>
      <c r="I4527">
        <v>127</v>
      </c>
      <c r="J4527" s="4">
        <f t="shared" si="633"/>
        <v>82.810437190710758</v>
      </c>
      <c r="K4527" s="4">
        <f t="shared" si="634"/>
        <v>23.552626052128417</v>
      </c>
      <c r="L4527" s="5">
        <f t="shared" si="639"/>
        <v>82.189562809289242</v>
      </c>
      <c r="M4527" s="5">
        <f t="shared" si="640"/>
        <v>10.447373947871583</v>
      </c>
      <c r="N4527" s="6">
        <f t="shared" si="632"/>
        <v>100.23439956937774</v>
      </c>
      <c r="O4527" s="6">
        <f t="shared" si="635"/>
        <v>116.14388585724514</v>
      </c>
      <c r="P4527" s="6">
        <f>FORECAST(J4527,Inputs!$B$10:$B$18,Inputs!$A$10:$A$18)</f>
        <v>31.322318862876948</v>
      </c>
      <c r="Q4527" s="6">
        <f>IF(Inputs!$D$10="Yes",IF('Hourly Calcs'!P4527&gt;'Hourly Calcs'!K4527,'Hourly Calcs'!O4527,N4527+O4527),N4527+O4527)</f>
        <v>116.14388585724514</v>
      </c>
      <c r="R4527" s="12">
        <f t="shared" si="636"/>
        <v>551.91574559362891</v>
      </c>
      <c r="S4527" s="1">
        <f>IF(AND(A4527&gt;=5,A4527&lt;=9),INDEX(Demand!$C$3:$C$26,C4527),INDEX(Demand!$B$3:$B$26,C4527))</f>
        <v>350</v>
      </c>
      <c r="T4527" s="7">
        <f t="shared" si="637"/>
        <v>350</v>
      </c>
      <c r="U4527" s="7">
        <f t="shared" si="638"/>
        <v>201.91574559362891</v>
      </c>
    </row>
    <row r="4528" spans="1:21" x14ac:dyDescent="0.2">
      <c r="A4528" s="1">
        <v>7</v>
      </c>
      <c r="B4528" s="1">
        <v>8</v>
      </c>
      <c r="C4528" s="1">
        <v>8</v>
      </c>
      <c r="D4528">
        <v>18.5</v>
      </c>
      <c r="E4528">
        <v>15.1</v>
      </c>
      <c r="F4528">
        <v>81</v>
      </c>
      <c r="G4528">
        <v>382</v>
      </c>
      <c r="H4528">
        <v>427</v>
      </c>
      <c r="I4528">
        <v>174</v>
      </c>
      <c r="J4528" s="4">
        <f t="shared" si="633"/>
        <v>94.32451576953234</v>
      </c>
      <c r="K4528" s="4">
        <f t="shared" si="634"/>
        <v>33.011425796235805</v>
      </c>
      <c r="L4528" s="5">
        <f t="shared" si="639"/>
        <v>70.67548423046766</v>
      </c>
      <c r="M4528" s="5">
        <f t="shared" si="640"/>
        <v>0.98857420376419469</v>
      </c>
      <c r="N4528" s="6">
        <f t="shared" si="632"/>
        <v>259.11996647721287</v>
      </c>
      <c r="O4528" s="6">
        <f t="shared" si="635"/>
        <v>159.12626881228863</v>
      </c>
      <c r="P4528" s="6">
        <f>FORECAST(J4528,Inputs!$B$10:$B$18,Inputs!$A$10:$A$18)</f>
        <v>31.42893070156974</v>
      </c>
      <c r="Q4528" s="6">
        <f>IF(Inputs!$D$10="Yes",IF('Hourly Calcs'!P4528&gt;'Hourly Calcs'!K4528,'Hourly Calcs'!O4528,N4528+O4528),N4528+O4528)</f>
        <v>418.2462352895015</v>
      </c>
      <c r="R4528" s="12">
        <f t="shared" si="636"/>
        <v>1987.5061100957109</v>
      </c>
      <c r="S4528" s="1">
        <f>IF(AND(A4528&gt;=5,A4528&lt;=9),INDEX(Demand!$C$3:$C$26,C4528),INDEX(Demand!$B$3:$B$26,C4528))</f>
        <v>350</v>
      </c>
      <c r="T4528" s="7">
        <f t="shared" si="637"/>
        <v>350</v>
      </c>
      <c r="U4528" s="7">
        <f t="shared" si="638"/>
        <v>1637.5061100957109</v>
      </c>
    </row>
    <row r="4529" spans="1:21" x14ac:dyDescent="0.2">
      <c r="A4529" s="1">
        <v>7</v>
      </c>
      <c r="B4529" s="1">
        <v>8</v>
      </c>
      <c r="C4529" s="1">
        <v>9</v>
      </c>
      <c r="D4529">
        <v>21.1</v>
      </c>
      <c r="E4529">
        <v>15.8</v>
      </c>
      <c r="F4529">
        <v>72</v>
      </c>
      <c r="G4529">
        <v>553</v>
      </c>
      <c r="H4529">
        <v>624</v>
      </c>
      <c r="I4529">
        <v>161</v>
      </c>
      <c r="J4529" s="4">
        <f t="shared" si="633"/>
        <v>107.34356834679947</v>
      </c>
      <c r="K4529" s="4">
        <f t="shared" si="634"/>
        <v>42.310582962053751</v>
      </c>
      <c r="L4529" s="5">
        <f t="shared" si="639"/>
        <v>57.656431653200528</v>
      </c>
      <c r="M4529" s="5">
        <f t="shared" si="640"/>
        <v>8.3105829620537506</v>
      </c>
      <c r="N4529" s="6">
        <f t="shared" si="632"/>
        <v>486.28365597130238</v>
      </c>
      <c r="O4529" s="6">
        <f t="shared" si="635"/>
        <v>147.23752459068086</v>
      </c>
      <c r="P4529" s="6">
        <f>FORECAST(J4529,Inputs!$B$10:$B$18,Inputs!$A$10:$A$18)</f>
        <v>31.549477484692584</v>
      </c>
      <c r="Q4529" s="6">
        <f>IF(Inputs!$D$10="Yes",IF('Hourly Calcs'!P4529&gt;'Hourly Calcs'!K4529,'Hourly Calcs'!O4529,N4529+O4529),N4529+O4529)</f>
        <v>633.52118056198321</v>
      </c>
      <c r="R4529" s="12">
        <f t="shared" si="636"/>
        <v>3010.4926500305442</v>
      </c>
      <c r="S4529" s="1">
        <f>IF(AND(A4529&gt;=5,A4529&lt;=9),INDEX(Demand!$C$3:$C$26,C4529),INDEX(Demand!$B$3:$B$26,C4529))</f>
        <v>350</v>
      </c>
      <c r="T4529" s="7">
        <f t="shared" si="637"/>
        <v>350</v>
      </c>
      <c r="U4529" s="7">
        <f t="shared" si="638"/>
        <v>2660.4926500305442</v>
      </c>
    </row>
    <row r="4530" spans="1:21" x14ac:dyDescent="0.2">
      <c r="A4530" s="1">
        <v>7</v>
      </c>
      <c r="B4530" s="1">
        <v>8</v>
      </c>
      <c r="C4530" s="1">
        <v>10</v>
      </c>
      <c r="D4530">
        <v>23</v>
      </c>
      <c r="E4530">
        <v>15.9</v>
      </c>
      <c r="F4530">
        <v>64</v>
      </c>
      <c r="G4530">
        <v>700</v>
      </c>
      <c r="H4530">
        <v>709</v>
      </c>
      <c r="I4530">
        <v>171</v>
      </c>
      <c r="J4530" s="4">
        <f t="shared" si="633"/>
        <v>123.27830117003413</v>
      </c>
      <c r="K4530" s="4">
        <f t="shared" si="634"/>
        <v>50.87925524710603</v>
      </c>
      <c r="L4530" s="5">
        <f t="shared" si="639"/>
        <v>41.721698829965874</v>
      </c>
      <c r="M4530" s="5">
        <f t="shared" si="640"/>
        <v>16.87925524710603</v>
      </c>
      <c r="N4530" s="6">
        <f t="shared" si="632"/>
        <v>642.72773871261006</v>
      </c>
      <c r="O4530" s="6">
        <f t="shared" si="635"/>
        <v>156.38271245345607</v>
      </c>
      <c r="P4530" s="6">
        <f>FORECAST(J4530,Inputs!$B$10:$B$18,Inputs!$A$10:$A$18)</f>
        <v>31.697021307129944</v>
      </c>
      <c r="Q4530" s="6">
        <f>IF(Inputs!$D$10="Yes",IF('Hourly Calcs'!P4530&gt;'Hourly Calcs'!K4530,'Hourly Calcs'!O4530,N4530+O4530),N4530+O4530)</f>
        <v>799.11045116606613</v>
      </c>
      <c r="R4530" s="12">
        <f t="shared" si="636"/>
        <v>3797.3728639411461</v>
      </c>
      <c r="S4530" s="1">
        <f>IF(AND(A4530&gt;=5,A4530&lt;=9),INDEX(Demand!$C$3:$C$26,C4530),INDEX(Demand!$B$3:$B$26,C4530))</f>
        <v>600</v>
      </c>
      <c r="T4530" s="7">
        <f t="shared" si="637"/>
        <v>600</v>
      </c>
      <c r="U4530" s="7">
        <f t="shared" si="638"/>
        <v>3197.3728639411461</v>
      </c>
    </row>
    <row r="4531" spans="1:21" x14ac:dyDescent="0.2">
      <c r="A4531" s="1">
        <v>7</v>
      </c>
      <c r="B4531" s="1">
        <v>8</v>
      </c>
      <c r="C4531" s="1">
        <v>11</v>
      </c>
      <c r="D4531">
        <v>25</v>
      </c>
      <c r="E4531">
        <v>16.399999999999999</v>
      </c>
      <c r="F4531">
        <v>59</v>
      </c>
      <c r="G4531">
        <v>809</v>
      </c>
      <c r="H4531">
        <v>779</v>
      </c>
      <c r="I4531">
        <v>159</v>
      </c>
      <c r="J4531" s="4">
        <f t="shared" si="633"/>
        <v>144.05998901703003</v>
      </c>
      <c r="K4531" s="4">
        <f t="shared" si="634"/>
        <v>57.756694367870885</v>
      </c>
      <c r="L4531" s="5">
        <f t="shared" si="639"/>
        <v>20.940010982969966</v>
      </c>
      <c r="M4531" s="5">
        <f t="shared" si="640"/>
        <v>23.756694367870885</v>
      </c>
      <c r="N4531" s="6">
        <f t="shared" si="632"/>
        <v>763.28469410114235</v>
      </c>
      <c r="O4531" s="6">
        <f t="shared" si="635"/>
        <v>145.40848701812581</v>
      </c>
      <c r="P4531" s="6">
        <f>FORECAST(J4531,Inputs!$B$10:$B$18,Inputs!$A$10:$A$18)</f>
        <v>31.889444342750277</v>
      </c>
      <c r="Q4531" s="6">
        <f>IF(Inputs!$D$10="Yes",IF('Hourly Calcs'!P4531&gt;'Hourly Calcs'!K4531,'Hourly Calcs'!O4531,N4531+O4531),N4531+O4531)</f>
        <v>908.69318111926816</v>
      </c>
      <c r="R4531" s="12">
        <f t="shared" si="636"/>
        <v>4318.1099966787624</v>
      </c>
      <c r="S4531" s="1">
        <f>IF(AND(A4531&gt;=5,A4531&lt;=9),INDEX(Demand!$C$3:$C$26,C4531),INDEX(Demand!$B$3:$B$26,C4531))</f>
        <v>600</v>
      </c>
      <c r="T4531" s="7">
        <f t="shared" si="637"/>
        <v>600</v>
      </c>
      <c r="U4531" s="7">
        <f t="shared" si="638"/>
        <v>3718.1099966787624</v>
      </c>
    </row>
    <row r="4532" spans="1:21" x14ac:dyDescent="0.2">
      <c r="A4532" s="1">
        <v>7</v>
      </c>
      <c r="B4532" s="1">
        <v>8</v>
      </c>
      <c r="C4532" s="1">
        <v>12</v>
      </c>
      <c r="D4532">
        <v>26.2</v>
      </c>
      <c r="E4532">
        <v>17.7</v>
      </c>
      <c r="F4532">
        <v>60</v>
      </c>
      <c r="G4532">
        <v>870</v>
      </c>
      <c r="H4532">
        <v>846</v>
      </c>
      <c r="I4532">
        <v>123</v>
      </c>
      <c r="J4532" s="4">
        <f t="shared" si="633"/>
        <v>170.67928307457359</v>
      </c>
      <c r="K4532" s="4">
        <f t="shared" si="634"/>
        <v>61.435797146313462</v>
      </c>
      <c r="L4532" s="5">
        <f t="shared" si="639"/>
        <v>5.6792830745735898</v>
      </c>
      <c r="M4532" s="5">
        <f t="shared" si="640"/>
        <v>27.435797146313462</v>
      </c>
      <c r="N4532" s="6">
        <f t="shared" si="632"/>
        <v>841.0852006605287</v>
      </c>
      <c r="O4532" s="6">
        <f t="shared" si="635"/>
        <v>112.48581071213506</v>
      </c>
      <c r="P4532" s="6">
        <f>FORECAST(J4532,Inputs!$B$10:$B$18,Inputs!$A$10:$A$18)</f>
        <v>32.135919287727532</v>
      </c>
      <c r="Q4532" s="6">
        <f>IF(Inputs!$D$10="Yes",IF('Hourly Calcs'!P4532&gt;'Hourly Calcs'!K4532,'Hourly Calcs'!O4532,N4532+O4532),N4532+O4532)</f>
        <v>953.57101137266375</v>
      </c>
      <c r="R4532" s="12">
        <f t="shared" si="636"/>
        <v>4531.3694460428978</v>
      </c>
      <c r="S4532" s="1">
        <f>IF(AND(A4532&gt;=5,A4532&lt;=9),INDEX(Demand!$C$3:$C$26,C4532),INDEX(Demand!$B$3:$B$26,C4532))</f>
        <v>600</v>
      </c>
      <c r="T4532" s="7">
        <f t="shared" si="637"/>
        <v>600</v>
      </c>
      <c r="U4532" s="7">
        <f t="shared" si="638"/>
        <v>3931.3694460428978</v>
      </c>
    </row>
    <row r="4533" spans="1:21" x14ac:dyDescent="0.2">
      <c r="A4533" s="1">
        <v>7</v>
      </c>
      <c r="B4533" s="1">
        <v>8</v>
      </c>
      <c r="C4533" s="1">
        <v>13</v>
      </c>
      <c r="D4533">
        <v>27.4</v>
      </c>
      <c r="E4533">
        <v>18</v>
      </c>
      <c r="F4533">
        <v>57</v>
      </c>
      <c r="G4533">
        <v>880</v>
      </c>
      <c r="H4533">
        <v>843</v>
      </c>
      <c r="I4533">
        <v>128</v>
      </c>
      <c r="J4533" s="4">
        <f t="shared" si="633"/>
        <v>199.45051965359684</v>
      </c>
      <c r="K4533" s="4">
        <f t="shared" si="634"/>
        <v>60.583094418923608</v>
      </c>
      <c r="L4533" s="5">
        <f t="shared" si="639"/>
        <v>34.450519653596842</v>
      </c>
      <c r="M4533" s="5">
        <f t="shared" si="640"/>
        <v>26.583094418923608</v>
      </c>
      <c r="N4533" s="6">
        <f t="shared" si="632"/>
        <v>799.69709557755687</v>
      </c>
      <c r="O4533" s="6">
        <f t="shared" si="635"/>
        <v>117.05840464352266</v>
      </c>
      <c r="P4533" s="6">
        <f>FORECAST(J4533,Inputs!$B$10:$B$18,Inputs!$A$10:$A$18)</f>
        <v>32.402319626422191</v>
      </c>
      <c r="Q4533" s="6">
        <f>IF(Inputs!$D$10="Yes",IF('Hourly Calcs'!P4533&gt;'Hourly Calcs'!K4533,'Hourly Calcs'!O4533,N4533+O4533),N4533+O4533)</f>
        <v>916.7555002210795</v>
      </c>
      <c r="R4533" s="12">
        <f t="shared" si="636"/>
        <v>4356.4221370505693</v>
      </c>
      <c r="S4533" s="1">
        <f>IF(AND(A4533&gt;=5,A4533&lt;=9),INDEX(Demand!$C$3:$C$26,C4533),INDEX(Demand!$B$3:$B$26,C4533))</f>
        <v>600</v>
      </c>
      <c r="T4533" s="7">
        <f t="shared" si="637"/>
        <v>600</v>
      </c>
      <c r="U4533" s="7">
        <f t="shared" si="638"/>
        <v>3756.4221370505693</v>
      </c>
    </row>
    <row r="4534" spans="1:21" x14ac:dyDescent="0.2">
      <c r="A4534" s="1">
        <v>7</v>
      </c>
      <c r="B4534" s="1">
        <v>8</v>
      </c>
      <c r="C4534" s="1">
        <v>14</v>
      </c>
      <c r="D4534">
        <v>27.6</v>
      </c>
      <c r="E4534">
        <v>18.100000000000001</v>
      </c>
      <c r="F4534">
        <v>56</v>
      </c>
      <c r="G4534">
        <v>841</v>
      </c>
      <c r="H4534">
        <v>837</v>
      </c>
      <c r="I4534">
        <v>121</v>
      </c>
      <c r="J4534" s="4">
        <f t="shared" si="633"/>
        <v>224.06718930876332</v>
      </c>
      <c r="K4534" s="4">
        <f t="shared" si="634"/>
        <v>55.551659198929435</v>
      </c>
      <c r="L4534" s="5">
        <f t="shared" si="639"/>
        <v>59.067189308763318</v>
      </c>
      <c r="M4534" s="5">
        <f t="shared" si="640"/>
        <v>21.551659198929435</v>
      </c>
      <c r="N4534" s="6">
        <f t="shared" si="632"/>
        <v>708.31186022702468</v>
      </c>
      <c r="O4534" s="6">
        <f t="shared" si="635"/>
        <v>110.65677313958003</v>
      </c>
      <c r="P4534" s="6">
        <f>FORECAST(J4534,Inputs!$B$10:$B$18,Inputs!$A$10:$A$18)</f>
        <v>32.630251752858918</v>
      </c>
      <c r="Q4534" s="6">
        <f>IF(Inputs!$D$10="Yes",IF('Hourly Calcs'!P4534&gt;'Hourly Calcs'!K4534,'Hourly Calcs'!O4534,N4534+O4534),N4534+O4534)</f>
        <v>818.96863336660476</v>
      </c>
      <c r="R4534" s="12">
        <f t="shared" si="636"/>
        <v>3891.7389457581057</v>
      </c>
      <c r="S4534" s="1">
        <f>IF(AND(A4534&gt;=5,A4534&lt;=9),INDEX(Demand!$C$3:$C$26,C4534),INDEX(Demand!$B$3:$B$26,C4534))</f>
        <v>600</v>
      </c>
      <c r="T4534" s="7">
        <f t="shared" si="637"/>
        <v>600</v>
      </c>
      <c r="U4534" s="7">
        <f t="shared" si="638"/>
        <v>3291.7389457581057</v>
      </c>
    </row>
    <row r="4535" spans="1:21" x14ac:dyDescent="0.2">
      <c r="A4535" s="1">
        <v>7</v>
      </c>
      <c r="B4535" s="1">
        <v>8</v>
      </c>
      <c r="C4535" s="1">
        <v>15</v>
      </c>
      <c r="D4535">
        <v>26.9</v>
      </c>
      <c r="E4535">
        <v>19</v>
      </c>
      <c r="F4535">
        <v>62</v>
      </c>
      <c r="G4535">
        <v>682</v>
      </c>
      <c r="H4535">
        <v>532</v>
      </c>
      <c r="I4535">
        <v>261</v>
      </c>
      <c r="J4535" s="4">
        <f t="shared" si="633"/>
        <v>242.8703982136152</v>
      </c>
      <c r="K4535" s="4">
        <f t="shared" si="634"/>
        <v>47.914620344788652</v>
      </c>
      <c r="L4535" s="5">
        <f t="shared" si="639"/>
        <v>77.870398213615204</v>
      </c>
      <c r="M4535" s="5">
        <f t="shared" si="640"/>
        <v>13.914620344788652</v>
      </c>
      <c r="N4535" s="6">
        <f t="shared" si="632"/>
        <v>369.21881287617418</v>
      </c>
      <c r="O4535" s="6">
        <f t="shared" si="635"/>
        <v>238.68940321843294</v>
      </c>
      <c r="P4535" s="6">
        <f>FORECAST(J4535,Inputs!$B$10:$B$18,Inputs!$A$10:$A$18)</f>
        <v>32.804355539014956</v>
      </c>
      <c r="Q4535" s="6">
        <f>IF(Inputs!$D$10="Yes",IF('Hourly Calcs'!P4535&gt;'Hourly Calcs'!K4535,'Hourly Calcs'!O4535,N4535+O4535),N4535+O4535)</f>
        <v>607.90821609460716</v>
      </c>
      <c r="R4535" s="12">
        <f t="shared" si="636"/>
        <v>2888.7798428815731</v>
      </c>
      <c r="S4535" s="1">
        <f>IF(AND(A4535&gt;=5,A4535&lt;=9),INDEX(Demand!$C$3:$C$26,C4535),INDEX(Demand!$B$3:$B$26,C4535))</f>
        <v>600</v>
      </c>
      <c r="T4535" s="7">
        <f t="shared" si="637"/>
        <v>600</v>
      </c>
      <c r="U4535" s="7">
        <f t="shared" si="638"/>
        <v>2288.7798428815731</v>
      </c>
    </row>
    <row r="4536" spans="1:21" x14ac:dyDescent="0.2">
      <c r="A4536" s="1">
        <v>7</v>
      </c>
      <c r="B4536" s="1">
        <v>8</v>
      </c>
      <c r="C4536" s="1">
        <v>16</v>
      </c>
      <c r="D4536">
        <v>26.3</v>
      </c>
      <c r="E4536">
        <v>18.7</v>
      </c>
      <c r="F4536">
        <v>63</v>
      </c>
      <c r="G4536">
        <v>599</v>
      </c>
      <c r="H4536">
        <v>633</v>
      </c>
      <c r="I4536">
        <v>164</v>
      </c>
      <c r="J4536" s="4">
        <f t="shared" si="633"/>
        <v>257.54958163608802</v>
      </c>
      <c r="K4536" s="4">
        <f t="shared" si="634"/>
        <v>38.993088051989744</v>
      </c>
      <c r="L4536" s="5">
        <f t="shared" si="639"/>
        <v>0</v>
      </c>
      <c r="M4536" s="5">
        <f t="shared" si="640"/>
        <v>4.9930880519897443</v>
      </c>
      <c r="N4536" s="6">
        <f t="shared" si="632"/>
        <v>317.96796499444662</v>
      </c>
      <c r="O4536" s="6">
        <f t="shared" si="635"/>
        <v>149.98108094951343</v>
      </c>
      <c r="P4536" s="6">
        <f>FORECAST(J4536,Inputs!$B$10:$B$18,Inputs!$A$10:$A$18)</f>
        <v>32.940273904037852</v>
      </c>
      <c r="Q4536" s="6">
        <f>IF(Inputs!$D$10="Yes",IF('Hourly Calcs'!P4536&gt;'Hourly Calcs'!K4536,'Hourly Calcs'!O4536,N4536+O4536),N4536+O4536)</f>
        <v>467.94904594396007</v>
      </c>
      <c r="R4536" s="12">
        <f t="shared" si="636"/>
        <v>2223.6938663256983</v>
      </c>
      <c r="S4536" s="1">
        <f>IF(AND(A4536&gt;=5,A4536&lt;=9),INDEX(Demand!$C$3:$C$26,C4536),INDEX(Demand!$B$3:$B$26,C4536))</f>
        <v>900</v>
      </c>
      <c r="T4536" s="7">
        <f t="shared" si="637"/>
        <v>900</v>
      </c>
      <c r="U4536" s="7">
        <f t="shared" si="638"/>
        <v>1323.6938663256983</v>
      </c>
    </row>
    <row r="4537" spans="1:21" x14ac:dyDescent="0.2">
      <c r="A4537" s="1">
        <v>7</v>
      </c>
      <c r="B4537" s="1">
        <v>8</v>
      </c>
      <c r="C4537" s="1">
        <v>17</v>
      </c>
      <c r="D4537">
        <v>24.9</v>
      </c>
      <c r="E4537">
        <v>18.100000000000001</v>
      </c>
      <c r="F4537">
        <v>66</v>
      </c>
      <c r="G4537">
        <v>278</v>
      </c>
      <c r="H4537">
        <v>87</v>
      </c>
      <c r="I4537">
        <v>230</v>
      </c>
      <c r="J4537" s="4">
        <f t="shared" si="633"/>
        <v>269.8912049108938</v>
      </c>
      <c r="K4537" s="4">
        <f t="shared" si="634"/>
        <v>29.576969707947192</v>
      </c>
      <c r="L4537" s="5">
        <f t="shared" si="639"/>
        <v>0</v>
      </c>
      <c r="M4537" s="5">
        <f t="shared" si="640"/>
        <v>4.4230302920528075</v>
      </c>
      <c r="N4537" s="6">
        <f t="shared" si="632"/>
        <v>24.727859540657786</v>
      </c>
      <c r="O4537" s="6">
        <f t="shared" si="635"/>
        <v>210.3393208438298</v>
      </c>
      <c r="P4537" s="6">
        <f>FORECAST(J4537,Inputs!$B$10:$B$18,Inputs!$A$10:$A$18)</f>
        <v>33.054548193619382</v>
      </c>
      <c r="Q4537" s="6">
        <f>IF(Inputs!$D$10="Yes",IF('Hourly Calcs'!P4537&gt;'Hourly Calcs'!K4537,'Hourly Calcs'!O4537,N4537+O4537),N4537+O4537)</f>
        <v>210.3393208438298</v>
      </c>
      <c r="R4537" s="12">
        <f t="shared" si="636"/>
        <v>999.53245264987913</v>
      </c>
      <c r="S4537" s="1">
        <f>IF(AND(A4537&gt;=5,A4537&lt;=9),INDEX(Demand!$C$3:$C$26,C4537),INDEX(Demand!$B$3:$B$26,C4537))</f>
        <v>900</v>
      </c>
      <c r="T4537" s="7">
        <f t="shared" si="637"/>
        <v>900</v>
      </c>
      <c r="U4537" s="7">
        <f t="shared" si="638"/>
        <v>99.532452649879133</v>
      </c>
    </row>
    <row r="4538" spans="1:21" x14ac:dyDescent="0.2">
      <c r="A4538" s="1">
        <v>7</v>
      </c>
      <c r="B4538" s="1">
        <v>8</v>
      </c>
      <c r="C4538" s="1">
        <v>18</v>
      </c>
      <c r="D4538">
        <v>23.6</v>
      </c>
      <c r="E4538">
        <v>17.2</v>
      </c>
      <c r="F4538">
        <v>67</v>
      </c>
      <c r="G4538">
        <v>173</v>
      </c>
      <c r="H4538">
        <v>49</v>
      </c>
      <c r="I4538">
        <v>153</v>
      </c>
      <c r="J4538" s="4">
        <f t="shared" si="633"/>
        <v>281.10435713983611</v>
      </c>
      <c r="K4538" s="4">
        <f t="shared" si="634"/>
        <v>20.154622507049538</v>
      </c>
      <c r="L4538" s="5">
        <f t="shared" si="639"/>
        <v>0</v>
      </c>
      <c r="M4538" s="5">
        <f t="shared" si="640"/>
        <v>13.845377492950462</v>
      </c>
      <c r="N4538" s="6">
        <f t="shared" si="632"/>
        <v>2.6786515382179319</v>
      </c>
      <c r="O4538" s="6">
        <f t="shared" si="635"/>
        <v>139.92137430046068</v>
      </c>
      <c r="P4538" s="6">
        <f>FORECAST(J4538,Inputs!$B$10:$B$18,Inputs!$A$10:$A$18)</f>
        <v>33.158373677220702</v>
      </c>
      <c r="Q4538" s="6">
        <f>IF(Inputs!$D$10="Yes",IF('Hourly Calcs'!P4538&gt;'Hourly Calcs'!K4538,'Hourly Calcs'!O4538,N4538+O4538),N4538+O4538)</f>
        <v>139.92137430046068</v>
      </c>
      <c r="R4538" s="12">
        <f t="shared" si="636"/>
        <v>664.90637067578916</v>
      </c>
      <c r="S4538" s="1">
        <f>IF(AND(A4538&gt;=5,A4538&lt;=9),INDEX(Demand!$C$3:$C$26,C4538),INDEX(Demand!$B$3:$B$26,C4538))</f>
        <v>900</v>
      </c>
      <c r="T4538" s="7">
        <f t="shared" si="637"/>
        <v>664.90637067578916</v>
      </c>
      <c r="U4538" s="7">
        <f t="shared" si="638"/>
        <v>0</v>
      </c>
    </row>
    <row r="4539" spans="1:21" x14ac:dyDescent="0.2">
      <c r="A4539" s="1">
        <v>7</v>
      </c>
      <c r="B4539" s="1">
        <v>8</v>
      </c>
      <c r="C4539" s="1">
        <v>19</v>
      </c>
      <c r="D4539">
        <v>22.6</v>
      </c>
      <c r="E4539">
        <v>16.600000000000001</v>
      </c>
      <c r="F4539">
        <v>69</v>
      </c>
      <c r="G4539">
        <v>77</v>
      </c>
      <c r="H4539">
        <v>0</v>
      </c>
      <c r="I4539">
        <v>77</v>
      </c>
      <c r="J4539" s="4">
        <f t="shared" si="633"/>
        <v>291.98542703685354</v>
      </c>
      <c r="K4539" s="4">
        <f t="shared" si="634"/>
        <v>11.100656157893908</v>
      </c>
      <c r="L4539" s="5">
        <f t="shared" si="639"/>
        <v>0</v>
      </c>
      <c r="M4539" s="5">
        <f t="shared" si="640"/>
        <v>22.899343842106092</v>
      </c>
      <c r="N4539" s="6">
        <f t="shared" si="632"/>
        <v>0</v>
      </c>
      <c r="O4539" s="6">
        <f t="shared" si="635"/>
        <v>70.417946543369098</v>
      </c>
      <c r="P4539" s="6">
        <f>FORECAST(J4539,Inputs!$B$10:$B$18,Inputs!$A$10:$A$18)</f>
        <v>33.259124324415311</v>
      </c>
      <c r="Q4539" s="6">
        <f>IF(Inputs!$D$10="Yes",IF('Hourly Calcs'!P4539&gt;'Hourly Calcs'!K4539,'Hourly Calcs'!O4539,N4539+O4539),N4539+O4539)</f>
        <v>70.417946543369098</v>
      </c>
      <c r="R4539" s="12">
        <f t="shared" si="636"/>
        <v>334.62608197408991</v>
      </c>
      <c r="S4539" s="1">
        <f>IF(AND(A4539&gt;=5,A4539&lt;=9),INDEX(Demand!$C$3:$C$26,C4539),INDEX(Demand!$B$3:$B$26,C4539))</f>
        <v>900</v>
      </c>
      <c r="T4539" s="7">
        <f t="shared" si="637"/>
        <v>334.62608197408986</v>
      </c>
      <c r="U4539" s="7">
        <f t="shared" si="638"/>
        <v>0</v>
      </c>
    </row>
    <row r="4540" spans="1:21" x14ac:dyDescent="0.2">
      <c r="A4540" s="1">
        <v>7</v>
      </c>
      <c r="B4540" s="1">
        <v>8</v>
      </c>
      <c r="C4540" s="1">
        <v>20</v>
      </c>
      <c r="D4540">
        <v>21.6</v>
      </c>
      <c r="E4540">
        <v>15.8</v>
      </c>
      <c r="F4540">
        <v>70</v>
      </c>
      <c r="G4540">
        <v>23</v>
      </c>
      <c r="H4540">
        <v>0</v>
      </c>
      <c r="I4540">
        <v>23</v>
      </c>
      <c r="J4540" s="4">
        <f t="shared" si="633"/>
        <v>303.09548620160592</v>
      </c>
      <c r="K4540" s="4">
        <f t="shared" si="634"/>
        <v>2.8567215982669723</v>
      </c>
      <c r="L4540" s="5">
        <f t="shared" si="639"/>
        <v>0</v>
      </c>
      <c r="M4540" s="5">
        <f t="shared" si="640"/>
        <v>31.143278401733028</v>
      </c>
      <c r="N4540" s="6">
        <f t="shared" si="632"/>
        <v>0</v>
      </c>
      <c r="O4540" s="6">
        <f t="shared" si="635"/>
        <v>21.033932084382979</v>
      </c>
      <c r="P4540" s="6">
        <f>FORECAST(J4540,Inputs!$B$10:$B$18,Inputs!$A$10:$A$18)</f>
        <v>33.361995242607463</v>
      </c>
      <c r="Q4540" s="6">
        <f>IF(Inputs!$D$10="Yes",IF('Hourly Calcs'!P4540&gt;'Hourly Calcs'!K4540,'Hourly Calcs'!O4540,N4540+O4540),N4540+O4540)</f>
        <v>21.033932084382979</v>
      </c>
      <c r="R4540" s="12">
        <f t="shared" si="636"/>
        <v>99.953245264987913</v>
      </c>
      <c r="S4540" s="1">
        <f>IF(AND(A4540&gt;=5,A4540&lt;=9),INDEX(Demand!$C$3:$C$26,C4540),INDEX(Demand!$B$3:$B$26,C4540))</f>
        <v>800</v>
      </c>
      <c r="T4540" s="7">
        <f t="shared" si="637"/>
        <v>99.953245264987913</v>
      </c>
      <c r="U4540" s="7">
        <f t="shared" si="638"/>
        <v>0</v>
      </c>
    </row>
    <row r="4541" spans="1:21" x14ac:dyDescent="0.2">
      <c r="A4541" s="1">
        <v>7</v>
      </c>
      <c r="B4541" s="1">
        <v>8</v>
      </c>
      <c r="C4541" s="1">
        <v>21</v>
      </c>
      <c r="D4541">
        <v>20.9</v>
      </c>
      <c r="E4541">
        <v>15.5</v>
      </c>
      <c r="F4541">
        <v>71</v>
      </c>
      <c r="G4541">
        <v>0</v>
      </c>
      <c r="H4541">
        <v>0</v>
      </c>
      <c r="I4541">
        <v>0</v>
      </c>
      <c r="J4541" s="4">
        <f t="shared" si="633"/>
        <v>314.84351219348997</v>
      </c>
      <c r="K4541" s="4">
        <f t="shared" si="634"/>
        <v>-4.7014607143600387</v>
      </c>
      <c r="L4541" s="5">
        <f t="shared" si="639"/>
        <v>0</v>
      </c>
      <c r="M4541" s="5">
        <f t="shared" si="640"/>
        <v>0</v>
      </c>
      <c r="N4541" s="6">
        <f t="shared" si="632"/>
        <v>0</v>
      </c>
      <c r="O4541" s="6">
        <f t="shared" si="635"/>
        <v>0</v>
      </c>
      <c r="P4541" s="6">
        <f>FORECAST(J4541,Inputs!$B$10:$B$18,Inputs!$A$10:$A$18)</f>
        <v>33.47077326105083</v>
      </c>
      <c r="Q4541" s="6">
        <f>IF(Inputs!$D$10="Yes",IF('Hourly Calcs'!P4541&gt;'Hourly Calcs'!K4541,'Hourly Calcs'!O4541,N4541+O4541),N4541+O4541)</f>
        <v>0</v>
      </c>
      <c r="R4541" s="12">
        <f t="shared" si="636"/>
        <v>0</v>
      </c>
      <c r="S4541" s="1">
        <f>IF(AND(A4541&gt;=5,A4541&lt;=9),INDEX(Demand!$C$3:$C$26,C4541),INDEX(Demand!$B$3:$B$26,C4541))</f>
        <v>700</v>
      </c>
      <c r="T4541" s="7">
        <f t="shared" si="637"/>
        <v>0</v>
      </c>
      <c r="U4541" s="7">
        <f t="shared" si="638"/>
        <v>0</v>
      </c>
    </row>
    <row r="4542" spans="1:21" x14ac:dyDescent="0.2">
      <c r="A4542" s="1">
        <v>7</v>
      </c>
      <c r="B4542" s="1">
        <v>8</v>
      </c>
      <c r="C4542" s="1">
        <v>22</v>
      </c>
      <c r="D4542">
        <v>20.2</v>
      </c>
      <c r="E4542">
        <v>15.7</v>
      </c>
      <c r="F4542">
        <v>75</v>
      </c>
      <c r="G4542">
        <v>0</v>
      </c>
      <c r="H4542">
        <v>0</v>
      </c>
      <c r="I4542">
        <v>0</v>
      </c>
      <c r="J4542" s="4">
        <f t="shared" si="633"/>
        <v>327.48614787700518</v>
      </c>
      <c r="K4542" s="4">
        <f t="shared" si="634"/>
        <v>-10.696218402229178</v>
      </c>
      <c r="L4542" s="5">
        <f t="shared" si="639"/>
        <v>0</v>
      </c>
      <c r="M4542" s="5">
        <f t="shared" si="640"/>
        <v>0</v>
      </c>
      <c r="N4542" s="6">
        <f t="shared" si="632"/>
        <v>0</v>
      </c>
      <c r="O4542" s="6">
        <f t="shared" si="635"/>
        <v>0</v>
      </c>
      <c r="P4542" s="6">
        <f>FORECAST(J4542,Inputs!$B$10:$B$18,Inputs!$A$10:$A$18)</f>
        <v>33.587834702564862</v>
      </c>
      <c r="Q4542" s="6">
        <f>IF(Inputs!$D$10="Yes",IF('Hourly Calcs'!P4542&gt;'Hourly Calcs'!K4542,'Hourly Calcs'!O4542,N4542+O4542),N4542+O4542)</f>
        <v>0</v>
      </c>
      <c r="R4542" s="12">
        <f t="shared" si="636"/>
        <v>0</v>
      </c>
      <c r="S4542" s="1">
        <f>IF(AND(A4542&gt;=5,A4542&lt;=9),INDEX(Demand!$C$3:$C$26,C4542),INDEX(Demand!$B$3:$B$26,C4542))</f>
        <v>600</v>
      </c>
      <c r="T4542" s="7">
        <f t="shared" si="637"/>
        <v>0</v>
      </c>
      <c r="U4542" s="7">
        <f t="shared" si="638"/>
        <v>0</v>
      </c>
    </row>
    <row r="4543" spans="1:21" x14ac:dyDescent="0.2">
      <c r="A4543" s="1">
        <v>7</v>
      </c>
      <c r="B4543" s="1">
        <v>8</v>
      </c>
      <c r="C4543" s="1">
        <v>23</v>
      </c>
      <c r="D4543">
        <v>19.7</v>
      </c>
      <c r="E4543">
        <v>15.7</v>
      </c>
      <c r="F4543">
        <v>78</v>
      </c>
      <c r="G4543">
        <v>0</v>
      </c>
      <c r="H4543">
        <v>0</v>
      </c>
      <c r="I4543">
        <v>0</v>
      </c>
      <c r="J4543" s="4">
        <f t="shared" si="633"/>
        <v>341.06535023892786</v>
      </c>
      <c r="K4543" s="4">
        <f t="shared" si="634"/>
        <v>-14.831499009443021</v>
      </c>
      <c r="L4543" s="5">
        <f t="shared" si="639"/>
        <v>0</v>
      </c>
      <c r="M4543" s="5">
        <f t="shared" si="640"/>
        <v>0</v>
      </c>
      <c r="N4543" s="6">
        <f t="shared" si="632"/>
        <v>0</v>
      </c>
      <c r="O4543" s="6">
        <f t="shared" si="635"/>
        <v>0</v>
      </c>
      <c r="P4543" s="6">
        <f>FORECAST(J4543,Inputs!$B$10:$B$18,Inputs!$A$10:$A$18)</f>
        <v>33.713568057767851</v>
      </c>
      <c r="Q4543" s="6">
        <f>IF(Inputs!$D$10="Yes",IF('Hourly Calcs'!P4543&gt;'Hourly Calcs'!K4543,'Hourly Calcs'!O4543,N4543+O4543),N4543+O4543)</f>
        <v>0</v>
      </c>
      <c r="R4543" s="12">
        <f t="shared" si="636"/>
        <v>0</v>
      </c>
      <c r="S4543" s="1">
        <f>IF(AND(A4543&gt;=5,A4543&lt;=9),INDEX(Demand!$C$3:$C$26,C4543),INDEX(Demand!$B$3:$B$26,C4543))</f>
        <v>500</v>
      </c>
      <c r="T4543" s="7">
        <f t="shared" si="637"/>
        <v>0</v>
      </c>
      <c r="U4543" s="7">
        <f t="shared" si="638"/>
        <v>0</v>
      </c>
    </row>
    <row r="4544" spans="1:21" x14ac:dyDescent="0.2">
      <c r="A4544" s="1">
        <v>7</v>
      </c>
      <c r="B4544" s="1">
        <v>8</v>
      </c>
      <c r="C4544" s="1">
        <v>24</v>
      </c>
      <c r="D4544">
        <v>21.3</v>
      </c>
      <c r="E4544">
        <v>15.6</v>
      </c>
      <c r="F4544">
        <v>70</v>
      </c>
      <c r="G4544">
        <v>0</v>
      </c>
      <c r="H4544">
        <v>0</v>
      </c>
      <c r="I4544">
        <v>0</v>
      </c>
      <c r="J4544" s="4">
        <f t="shared" si="633"/>
        <v>355.33872909542538</v>
      </c>
      <c r="K4544" s="4">
        <f t="shared" si="634"/>
        <v>-16.781644975672577</v>
      </c>
      <c r="L4544" s="5">
        <f t="shared" si="639"/>
        <v>0</v>
      </c>
      <c r="M4544" s="5">
        <f t="shared" si="640"/>
        <v>0</v>
      </c>
      <c r="N4544" s="6">
        <f t="shared" si="632"/>
        <v>0</v>
      </c>
      <c r="O4544" s="6">
        <f t="shared" si="635"/>
        <v>0</v>
      </c>
      <c r="P4544" s="6">
        <f>FORECAST(J4544,Inputs!$B$10:$B$18,Inputs!$A$10:$A$18)</f>
        <v>33.845728973105786</v>
      </c>
      <c r="Q4544" s="6">
        <f>IF(Inputs!$D$10="Yes",IF('Hourly Calcs'!P4544&gt;'Hourly Calcs'!K4544,'Hourly Calcs'!O4544,N4544+O4544),N4544+O4544)</f>
        <v>0</v>
      </c>
      <c r="R4544" s="12">
        <f t="shared" si="636"/>
        <v>0</v>
      </c>
      <c r="S4544" s="1">
        <f>IF(AND(A4544&gt;=5,A4544&lt;=9),INDEX(Demand!$C$3:$C$26,C4544),INDEX(Demand!$B$3:$B$26,C4544))</f>
        <v>400</v>
      </c>
      <c r="T4544" s="7">
        <f t="shared" si="637"/>
        <v>0</v>
      </c>
      <c r="U4544" s="7">
        <f t="shared" si="638"/>
        <v>0</v>
      </c>
    </row>
    <row r="4545" spans="1:21" x14ac:dyDescent="0.2">
      <c r="A4545" s="1">
        <v>7</v>
      </c>
      <c r="B4545" s="1">
        <v>9</v>
      </c>
      <c r="C4545" s="1">
        <v>1</v>
      </c>
      <c r="D4545">
        <v>22.4</v>
      </c>
      <c r="E4545">
        <v>15.2</v>
      </c>
      <c r="F4545">
        <v>64</v>
      </c>
      <c r="G4545">
        <v>0</v>
      </c>
      <c r="H4545">
        <v>0</v>
      </c>
      <c r="I4545">
        <v>0</v>
      </c>
      <c r="J4545" s="4">
        <f t="shared" si="633"/>
        <v>9.8043014634353938</v>
      </c>
      <c r="K4545" s="4">
        <f t="shared" si="634"/>
        <v>-16.359853604184948</v>
      </c>
      <c r="L4545" s="5">
        <f t="shared" si="639"/>
        <v>0</v>
      </c>
      <c r="M4545" s="5">
        <f t="shared" si="640"/>
        <v>0</v>
      </c>
      <c r="N4545" s="6">
        <f t="shared" si="632"/>
        <v>0</v>
      </c>
      <c r="O4545" s="6">
        <f t="shared" si="635"/>
        <v>0</v>
      </c>
      <c r="P4545" s="6">
        <f>FORECAST(J4545,Inputs!$B$10:$B$18,Inputs!$A$10:$A$18)</f>
        <v>30.646336124661438</v>
      </c>
      <c r="Q4545" s="6">
        <f>IF(Inputs!$D$10="Yes",IF('Hourly Calcs'!P4545&gt;'Hourly Calcs'!K4545,'Hourly Calcs'!O4545,N4545+O4545),N4545+O4545)</f>
        <v>0</v>
      </c>
      <c r="R4545" s="12">
        <f t="shared" si="636"/>
        <v>0</v>
      </c>
      <c r="S4545" s="1">
        <f>IF(AND(A4545&gt;=5,A4545&lt;=9),INDEX(Demand!$C$3:$C$26,C4545),INDEX(Demand!$B$3:$B$26,C4545))</f>
        <v>350</v>
      </c>
      <c r="T4545" s="7">
        <f t="shared" si="637"/>
        <v>0</v>
      </c>
      <c r="U4545" s="7">
        <f t="shared" si="638"/>
        <v>0</v>
      </c>
    </row>
    <row r="4546" spans="1:21" x14ac:dyDescent="0.2">
      <c r="A4546" s="1">
        <v>7</v>
      </c>
      <c r="B4546" s="1">
        <v>9</v>
      </c>
      <c r="C4546" s="1">
        <v>2</v>
      </c>
      <c r="D4546">
        <v>21.7</v>
      </c>
      <c r="E4546">
        <v>15.2</v>
      </c>
      <c r="F4546">
        <v>67</v>
      </c>
      <c r="G4546">
        <v>0</v>
      </c>
      <c r="H4546">
        <v>0</v>
      </c>
      <c r="I4546">
        <v>0</v>
      </c>
      <c r="J4546" s="4">
        <f t="shared" si="633"/>
        <v>23.880558275747575</v>
      </c>
      <c r="K4546" s="4">
        <f t="shared" si="634"/>
        <v>-13.608294381591918</v>
      </c>
      <c r="L4546" s="5">
        <f t="shared" si="639"/>
        <v>0</v>
      </c>
      <c r="M4546" s="5">
        <f t="shared" si="640"/>
        <v>0</v>
      </c>
      <c r="N4546" s="6">
        <f t="shared" si="632"/>
        <v>0</v>
      </c>
      <c r="O4546" s="6">
        <f t="shared" si="635"/>
        <v>0</v>
      </c>
      <c r="P4546" s="6">
        <f>FORECAST(J4546,Inputs!$B$10:$B$18,Inputs!$A$10:$A$18)</f>
        <v>30.77667183588655</v>
      </c>
      <c r="Q4546" s="6">
        <f>IF(Inputs!$D$10="Yes",IF('Hourly Calcs'!P4546&gt;'Hourly Calcs'!K4546,'Hourly Calcs'!O4546,N4546+O4546),N4546+O4546)</f>
        <v>0</v>
      </c>
      <c r="R4546" s="12">
        <f t="shared" si="636"/>
        <v>0</v>
      </c>
      <c r="S4546" s="1">
        <f>IF(AND(A4546&gt;=5,A4546&lt;=9),INDEX(Demand!$C$3:$C$26,C4546),INDEX(Demand!$B$3:$B$26,C4546))</f>
        <v>350</v>
      </c>
      <c r="T4546" s="7">
        <f t="shared" si="637"/>
        <v>0</v>
      </c>
      <c r="U4546" s="7">
        <f t="shared" si="638"/>
        <v>0</v>
      </c>
    </row>
    <row r="4547" spans="1:21" x14ac:dyDescent="0.2">
      <c r="A4547" s="1">
        <v>7</v>
      </c>
      <c r="B4547" s="1">
        <v>9</v>
      </c>
      <c r="C4547" s="1">
        <v>3</v>
      </c>
      <c r="D4547">
        <v>17.899999999999999</v>
      </c>
      <c r="E4547">
        <v>15.6</v>
      </c>
      <c r="F4547">
        <v>86</v>
      </c>
      <c r="G4547">
        <v>0</v>
      </c>
      <c r="H4547">
        <v>0</v>
      </c>
      <c r="I4547">
        <v>0</v>
      </c>
      <c r="J4547" s="4">
        <f t="shared" si="633"/>
        <v>37.144362979637378</v>
      </c>
      <c r="K4547" s="4">
        <f t="shared" si="634"/>
        <v>-8.7790819432728</v>
      </c>
      <c r="L4547" s="5">
        <f t="shared" si="639"/>
        <v>0</v>
      </c>
      <c r="M4547" s="5">
        <f t="shared" si="640"/>
        <v>0</v>
      </c>
      <c r="N4547" s="6">
        <f t="shared" si="632"/>
        <v>0</v>
      </c>
      <c r="O4547" s="6">
        <f t="shared" si="635"/>
        <v>0</v>
      </c>
      <c r="P4547" s="6">
        <f>FORECAST(J4547,Inputs!$B$10:$B$18,Inputs!$A$10:$A$18)</f>
        <v>30.899484842404046</v>
      </c>
      <c r="Q4547" s="6">
        <f>IF(Inputs!$D$10="Yes",IF('Hourly Calcs'!P4547&gt;'Hourly Calcs'!K4547,'Hourly Calcs'!O4547,N4547+O4547),N4547+O4547)</f>
        <v>0</v>
      </c>
      <c r="R4547" s="12">
        <f t="shared" si="636"/>
        <v>0</v>
      </c>
      <c r="S4547" s="1">
        <f>IF(AND(A4547&gt;=5,A4547&lt;=9),INDEX(Demand!$C$3:$C$26,C4547),INDEX(Demand!$B$3:$B$26,C4547))</f>
        <v>350</v>
      </c>
      <c r="T4547" s="7">
        <f t="shared" si="637"/>
        <v>0</v>
      </c>
      <c r="U4547" s="7">
        <f t="shared" si="638"/>
        <v>0</v>
      </c>
    </row>
    <row r="4548" spans="1:21" x14ac:dyDescent="0.2">
      <c r="A4548" s="1">
        <v>7</v>
      </c>
      <c r="B4548" s="1">
        <v>9</v>
      </c>
      <c r="C4548" s="1">
        <v>4</v>
      </c>
      <c r="D4548">
        <v>17.399999999999999</v>
      </c>
      <c r="E4548">
        <v>15.5</v>
      </c>
      <c r="F4548">
        <v>88</v>
      </c>
      <c r="G4548">
        <v>0</v>
      </c>
      <c r="H4548">
        <v>0</v>
      </c>
      <c r="I4548">
        <v>0</v>
      </c>
      <c r="J4548" s="4">
        <f t="shared" si="633"/>
        <v>49.458240089481791</v>
      </c>
      <c r="K4548" s="4">
        <f t="shared" si="634"/>
        <v>-2.1700081362591987</v>
      </c>
      <c r="L4548" s="5">
        <f t="shared" si="639"/>
        <v>0</v>
      </c>
      <c r="M4548" s="5">
        <f t="shared" si="640"/>
        <v>0</v>
      </c>
      <c r="N4548" s="6">
        <f t="shared" si="632"/>
        <v>0</v>
      </c>
      <c r="O4548" s="6">
        <f t="shared" si="635"/>
        <v>0</v>
      </c>
      <c r="P4548" s="6">
        <f>FORECAST(J4548,Inputs!$B$10:$B$18,Inputs!$A$10:$A$18)</f>
        <v>31.013502223050754</v>
      </c>
      <c r="Q4548" s="6">
        <f>IF(Inputs!$D$10="Yes",IF('Hourly Calcs'!P4548&gt;'Hourly Calcs'!K4548,'Hourly Calcs'!O4548,N4548+O4548),N4548+O4548)</f>
        <v>0</v>
      </c>
      <c r="R4548" s="12">
        <f t="shared" si="636"/>
        <v>0</v>
      </c>
      <c r="S4548" s="1">
        <f>IF(AND(A4548&gt;=5,A4548&lt;=9),INDEX(Demand!$C$3:$C$26,C4548),INDEX(Demand!$B$3:$B$26,C4548))</f>
        <v>350</v>
      </c>
      <c r="T4548" s="7">
        <f t="shared" si="637"/>
        <v>0</v>
      </c>
      <c r="U4548" s="7">
        <f t="shared" si="638"/>
        <v>0</v>
      </c>
    </row>
    <row r="4549" spans="1:21" x14ac:dyDescent="0.2">
      <c r="A4549" s="1">
        <v>7</v>
      </c>
      <c r="B4549" s="1">
        <v>9</v>
      </c>
      <c r="C4549" s="1">
        <v>5</v>
      </c>
      <c r="D4549">
        <v>17</v>
      </c>
      <c r="E4549">
        <v>15.3</v>
      </c>
      <c r="F4549">
        <v>90</v>
      </c>
      <c r="G4549">
        <v>5</v>
      </c>
      <c r="H4549">
        <v>0</v>
      </c>
      <c r="I4549">
        <v>5</v>
      </c>
      <c r="J4549" s="4">
        <f t="shared" si="633"/>
        <v>60.949617355594071</v>
      </c>
      <c r="K4549" s="4">
        <f t="shared" si="634"/>
        <v>5.6207404794507312</v>
      </c>
      <c r="L4549" s="5">
        <f t="shared" si="639"/>
        <v>0</v>
      </c>
      <c r="M4549" s="5">
        <f t="shared" si="640"/>
        <v>28.379259520549269</v>
      </c>
      <c r="N4549" s="6">
        <f t="shared" si="632"/>
        <v>0</v>
      </c>
      <c r="O4549" s="6">
        <f t="shared" si="635"/>
        <v>4.5725939313876038</v>
      </c>
      <c r="P4549" s="6">
        <f>FORECAST(J4549,Inputs!$B$10:$B$18,Inputs!$A$10:$A$18)</f>
        <v>31.119903864403646</v>
      </c>
      <c r="Q4549" s="6">
        <f>IF(Inputs!$D$10="Yes",IF('Hourly Calcs'!P4549&gt;'Hourly Calcs'!K4549,'Hourly Calcs'!O4549,N4549+O4549),N4549+O4549)</f>
        <v>4.5725939313876038</v>
      </c>
      <c r="R4549" s="12">
        <f t="shared" si="636"/>
        <v>21.728966361953894</v>
      </c>
      <c r="S4549" s="1">
        <f>IF(AND(A4549&gt;=5,A4549&lt;=9),INDEX(Demand!$C$3:$C$26,C4549),INDEX(Demand!$B$3:$B$26,C4549))</f>
        <v>350</v>
      </c>
      <c r="T4549" s="7">
        <f t="shared" si="637"/>
        <v>21.728966361953894</v>
      </c>
      <c r="U4549" s="7">
        <f t="shared" si="638"/>
        <v>0</v>
      </c>
    </row>
    <row r="4550" spans="1:21" x14ac:dyDescent="0.2">
      <c r="A4550" s="1">
        <v>7</v>
      </c>
      <c r="B4550" s="1">
        <v>9</v>
      </c>
      <c r="C4550" s="1">
        <v>6</v>
      </c>
      <c r="D4550">
        <v>17.3</v>
      </c>
      <c r="E4550">
        <v>16.100000000000001</v>
      </c>
      <c r="F4550">
        <v>93</v>
      </c>
      <c r="G4550">
        <v>42</v>
      </c>
      <c r="H4550">
        <v>0</v>
      </c>
      <c r="I4550">
        <v>42</v>
      </c>
      <c r="J4550" s="4">
        <f t="shared" si="633"/>
        <v>71.934032887076569</v>
      </c>
      <c r="K4550" s="4">
        <f t="shared" si="634"/>
        <v>14.221024561093188</v>
      </c>
      <c r="L4550" s="5">
        <f t="shared" si="639"/>
        <v>0</v>
      </c>
      <c r="M4550" s="5">
        <f t="shared" si="640"/>
        <v>19.778975438906812</v>
      </c>
      <c r="N4550" s="6">
        <f t="shared" si="632"/>
        <v>0</v>
      </c>
      <c r="O4550" s="6">
        <f t="shared" si="635"/>
        <v>38.409789023655875</v>
      </c>
      <c r="P4550" s="6">
        <f>FORECAST(J4550,Inputs!$B$10:$B$18,Inputs!$A$10:$A$18)</f>
        <v>31.221611415621076</v>
      </c>
      <c r="Q4550" s="6">
        <f>IF(Inputs!$D$10="Yes",IF('Hourly Calcs'!P4550&gt;'Hourly Calcs'!K4550,'Hourly Calcs'!O4550,N4550+O4550),N4550+O4550)</f>
        <v>38.409789023655875</v>
      </c>
      <c r="R4550" s="12">
        <f t="shared" si="636"/>
        <v>182.52331744041271</v>
      </c>
      <c r="S4550" s="1">
        <f>IF(AND(A4550&gt;=5,A4550&lt;=9),INDEX(Demand!$C$3:$C$26,C4550),INDEX(Demand!$B$3:$B$26,C4550))</f>
        <v>350</v>
      </c>
      <c r="T4550" s="7">
        <f t="shared" si="637"/>
        <v>182.52331744041271</v>
      </c>
      <c r="U4550" s="7">
        <f t="shared" si="638"/>
        <v>0</v>
      </c>
    </row>
    <row r="4551" spans="1:21" x14ac:dyDescent="0.2">
      <c r="A4551" s="1">
        <v>7</v>
      </c>
      <c r="B4551" s="1">
        <v>9</v>
      </c>
      <c r="C4551" s="1">
        <v>7</v>
      </c>
      <c r="D4551">
        <v>16.899999999999999</v>
      </c>
      <c r="E4551">
        <v>16.2</v>
      </c>
      <c r="F4551">
        <v>96</v>
      </c>
      <c r="G4551">
        <v>126</v>
      </c>
      <c r="H4551">
        <v>9</v>
      </c>
      <c r="I4551">
        <v>123</v>
      </c>
      <c r="J4551" s="4">
        <f t="shared" si="633"/>
        <v>82.871067474564043</v>
      </c>
      <c r="K4551" s="4">
        <f t="shared" si="634"/>
        <v>23.441886603962118</v>
      </c>
      <c r="L4551" s="5">
        <f t="shared" si="639"/>
        <v>82.128932525435957</v>
      </c>
      <c r="M4551" s="5">
        <f t="shared" si="640"/>
        <v>10.558113396037882</v>
      </c>
      <c r="N4551" s="6">
        <f t="shared" si="632"/>
        <v>3.6005805897579801</v>
      </c>
      <c r="O4551" s="6">
        <f t="shared" si="635"/>
        <v>112.48581071213506</v>
      </c>
      <c r="P4551" s="6">
        <f>FORECAST(J4551,Inputs!$B$10:$B$18,Inputs!$A$10:$A$18)</f>
        <v>31.322880254394111</v>
      </c>
      <c r="Q4551" s="6">
        <f>IF(Inputs!$D$10="Yes",IF('Hourly Calcs'!P4551&gt;'Hourly Calcs'!K4551,'Hourly Calcs'!O4551,N4551+O4551),N4551+O4551)</f>
        <v>112.48581071213506</v>
      </c>
      <c r="R4551" s="12">
        <f t="shared" si="636"/>
        <v>534.5325725040658</v>
      </c>
      <c r="S4551" s="1">
        <f>IF(AND(A4551&gt;=5,A4551&lt;=9),INDEX(Demand!$C$3:$C$26,C4551),INDEX(Demand!$B$3:$B$26,C4551))</f>
        <v>350</v>
      </c>
      <c r="T4551" s="7">
        <f t="shared" si="637"/>
        <v>350</v>
      </c>
      <c r="U4551" s="7">
        <f t="shared" si="638"/>
        <v>184.5325725040658</v>
      </c>
    </row>
    <row r="4552" spans="1:21" x14ac:dyDescent="0.2">
      <c r="A4552" s="1">
        <v>7</v>
      </c>
      <c r="B4552" s="1">
        <v>9</v>
      </c>
      <c r="C4552" s="1">
        <v>8</v>
      </c>
      <c r="D4552">
        <v>18.399999999999999</v>
      </c>
      <c r="E4552">
        <v>16.600000000000001</v>
      </c>
      <c r="F4552">
        <v>89</v>
      </c>
      <c r="G4552">
        <v>230</v>
      </c>
      <c r="H4552">
        <v>32</v>
      </c>
      <c r="I4552">
        <v>214</v>
      </c>
      <c r="J4552" s="4">
        <f t="shared" si="633"/>
        <v>94.391656379705026</v>
      </c>
      <c r="K4552" s="4">
        <f t="shared" si="634"/>
        <v>32.900700149233344</v>
      </c>
      <c r="L4552" s="5">
        <f t="shared" si="639"/>
        <v>70.608343620294974</v>
      </c>
      <c r="M4552" s="5">
        <f t="shared" si="640"/>
        <v>1.0992998507666556</v>
      </c>
      <c r="N4552" s="6">
        <f t="shared" si="632"/>
        <v>19.398643411590314</v>
      </c>
      <c r="O4552" s="6">
        <f t="shared" si="635"/>
        <v>195.70702026338947</v>
      </c>
      <c r="P4552" s="6">
        <f>FORECAST(J4552,Inputs!$B$10:$B$18,Inputs!$A$10:$A$18)</f>
        <v>31.429552373886157</v>
      </c>
      <c r="Q4552" s="6">
        <f>IF(Inputs!$D$10="Yes",IF('Hourly Calcs'!P4552&gt;'Hourly Calcs'!K4552,'Hourly Calcs'!O4552,N4552+O4552),N4552+O4552)</f>
        <v>215.10566367497978</v>
      </c>
      <c r="R4552" s="12">
        <f t="shared" si="636"/>
        <v>1022.1821137835038</v>
      </c>
      <c r="S4552" s="1">
        <f>IF(AND(A4552&gt;=5,A4552&lt;=9),INDEX(Demand!$C$3:$C$26,C4552),INDEX(Demand!$B$3:$B$26,C4552))</f>
        <v>350</v>
      </c>
      <c r="T4552" s="7">
        <f t="shared" si="637"/>
        <v>350</v>
      </c>
      <c r="U4552" s="7">
        <f t="shared" si="638"/>
        <v>672.18211378350384</v>
      </c>
    </row>
    <row r="4553" spans="1:21" x14ac:dyDescent="0.2">
      <c r="A4553" s="1">
        <v>7</v>
      </c>
      <c r="B4553" s="1">
        <v>9</v>
      </c>
      <c r="C4553" s="1">
        <v>9</v>
      </c>
      <c r="D4553">
        <v>16.2</v>
      </c>
      <c r="E4553">
        <v>15.7</v>
      </c>
      <c r="F4553">
        <v>97</v>
      </c>
      <c r="G4553">
        <v>165</v>
      </c>
      <c r="H4553">
        <v>1</v>
      </c>
      <c r="I4553">
        <v>164</v>
      </c>
      <c r="J4553" s="4">
        <f t="shared" si="633"/>
        <v>107.41403496516899</v>
      </c>
      <c r="K4553" s="4">
        <f t="shared" si="634"/>
        <v>42.19753063692464</v>
      </c>
      <c r="L4553" s="5">
        <f t="shared" si="639"/>
        <v>57.585965034831005</v>
      </c>
      <c r="M4553" s="5">
        <f t="shared" si="640"/>
        <v>8.1975306369246397</v>
      </c>
      <c r="N4553" s="6">
        <f t="shared" ref="N4553:N4616" si="641">H4553*MAX(0,COS(2*ASIN(SQRT(SIN(RADIANS($B$4))^2+COS(RADIANS($K4553))^2-2*SIN(RADIANS($B$4))*COS(RADIANS($K4553))*COS(RADIANS($J4553-$B$5))+(SIN(RADIANS($K4553))-COS(RADIANS($B$4)))^2)/2)))</f>
        <v>0.7789171672846219</v>
      </c>
      <c r="O4553" s="6">
        <f t="shared" si="635"/>
        <v>149.98108094951343</v>
      </c>
      <c r="P4553" s="6">
        <f>FORECAST(J4553,Inputs!$B$10:$B$18,Inputs!$A$10:$A$18)</f>
        <v>31.550129953381191</v>
      </c>
      <c r="Q4553" s="6">
        <f>IF(Inputs!$D$10="Yes",IF('Hourly Calcs'!P4553&gt;'Hourly Calcs'!K4553,'Hourly Calcs'!O4553,N4553+O4553),N4553+O4553)</f>
        <v>150.75999811679804</v>
      </c>
      <c r="R4553" s="12">
        <f t="shared" si="636"/>
        <v>716.41151105102426</v>
      </c>
      <c r="S4553" s="1">
        <f>IF(AND(A4553&gt;=5,A4553&lt;=9),INDEX(Demand!$C$3:$C$26,C4553),INDEX(Demand!$B$3:$B$26,C4553))</f>
        <v>350</v>
      </c>
      <c r="T4553" s="7">
        <f t="shared" si="637"/>
        <v>350</v>
      </c>
      <c r="U4553" s="7">
        <f t="shared" si="638"/>
        <v>366.41151105102426</v>
      </c>
    </row>
    <row r="4554" spans="1:21" x14ac:dyDescent="0.2">
      <c r="A4554" s="1">
        <v>7</v>
      </c>
      <c r="B4554" s="1">
        <v>9</v>
      </c>
      <c r="C4554" s="1">
        <v>10</v>
      </c>
      <c r="D4554">
        <v>16.899999999999999</v>
      </c>
      <c r="E4554">
        <v>16.399999999999999</v>
      </c>
      <c r="F4554">
        <v>97</v>
      </c>
      <c r="G4554">
        <v>209</v>
      </c>
      <c r="H4554">
        <v>3</v>
      </c>
      <c r="I4554">
        <v>207</v>
      </c>
      <c r="J4554" s="4">
        <f t="shared" ref="J4554:J4617" si="642">solarazimuth($B$2,$B$3,$B$1,A4554,B4554,C4554,0,0,0,0)</f>
        <v>123.342364904942</v>
      </c>
      <c r="K4554" s="4">
        <f t="shared" ref="K4554:K4617" si="643">solarelevation($B$2,$B$3,$B$1,A4554,B4554,C4554,0,0,0,0)</f>
        <v>50.761245164961686</v>
      </c>
      <c r="L4554" s="5">
        <f t="shared" si="639"/>
        <v>41.657635095057998</v>
      </c>
      <c r="M4554" s="5">
        <f t="shared" si="640"/>
        <v>16.761245164961686</v>
      </c>
      <c r="N4554" s="6">
        <f t="shared" si="641"/>
        <v>2.7191334227791137</v>
      </c>
      <c r="O4554" s="6">
        <f t="shared" ref="O4554:O4617" si="644">$I4554*(1+COS(RADIANS($B$4)))/2</f>
        <v>189.3053887594468</v>
      </c>
      <c r="P4554" s="6">
        <f>FORECAST(J4554,Inputs!$B$10:$B$18,Inputs!$A$10:$A$18)</f>
        <v>31.697614489860573</v>
      </c>
      <c r="Q4554" s="6">
        <f>IF(Inputs!$D$10="Yes",IF('Hourly Calcs'!P4554&gt;'Hourly Calcs'!K4554,'Hourly Calcs'!O4554,N4554+O4554),N4554+O4554)</f>
        <v>192.02452218222592</v>
      </c>
      <c r="R4554" s="12">
        <f t="shared" ref="R4554:R4617" si="645">$B$6*$E$1*Q4554</f>
        <v>912.50052940993749</v>
      </c>
      <c r="S4554" s="1">
        <f>IF(AND(A4554&gt;=5,A4554&lt;=9),INDEX(Demand!$C$3:$C$26,C4554),INDEX(Demand!$B$3:$B$26,C4554))</f>
        <v>600</v>
      </c>
      <c r="T4554" s="7">
        <f t="shared" ref="T4554:T4617" si="646">S4554-MAX(0,S4554-R4554)</f>
        <v>600</v>
      </c>
      <c r="U4554" s="7">
        <f t="shared" ref="U4554:U4617" si="647">MAX(0,R4554-S4554)</f>
        <v>312.50052940993749</v>
      </c>
    </row>
    <row r="4555" spans="1:21" x14ac:dyDescent="0.2">
      <c r="A4555" s="1">
        <v>7</v>
      </c>
      <c r="B4555" s="1">
        <v>9</v>
      </c>
      <c r="C4555" s="1">
        <v>11</v>
      </c>
      <c r="D4555">
        <v>16.8</v>
      </c>
      <c r="E4555">
        <v>16.399999999999999</v>
      </c>
      <c r="F4555">
        <v>97</v>
      </c>
      <c r="G4555">
        <v>489</v>
      </c>
      <c r="H4555">
        <v>159</v>
      </c>
      <c r="I4555">
        <v>356</v>
      </c>
      <c r="J4555" s="4">
        <f t="shared" si="642"/>
        <v>144.09163891761</v>
      </c>
      <c r="K4555" s="4">
        <f t="shared" si="643"/>
        <v>57.632840067594891</v>
      </c>
      <c r="L4555" s="5">
        <f t="shared" si="639"/>
        <v>20.908361082390002</v>
      </c>
      <c r="M4555" s="5">
        <f t="shared" si="640"/>
        <v>23.632840067594891</v>
      </c>
      <c r="N4555" s="6">
        <f t="shared" si="641"/>
        <v>155.80120931264867</v>
      </c>
      <c r="O4555" s="6">
        <f t="shared" si="644"/>
        <v>325.56868791479741</v>
      </c>
      <c r="P4555" s="6">
        <f>FORECAST(J4555,Inputs!$B$10:$B$18,Inputs!$A$10:$A$18)</f>
        <v>31.889737397385275</v>
      </c>
      <c r="Q4555" s="6">
        <f>IF(Inputs!$D$10="Yes",IF('Hourly Calcs'!P4555&gt;'Hourly Calcs'!K4555,'Hourly Calcs'!O4555,N4555+O4555),N4555+O4555)</f>
        <v>481.36989722744607</v>
      </c>
      <c r="R4555" s="12">
        <f t="shared" si="645"/>
        <v>2287.4697516248239</v>
      </c>
      <c r="S4555" s="1">
        <f>IF(AND(A4555&gt;=5,A4555&lt;=9),INDEX(Demand!$C$3:$C$26,C4555),INDEX(Demand!$B$3:$B$26,C4555))</f>
        <v>600</v>
      </c>
      <c r="T4555" s="7">
        <f t="shared" si="646"/>
        <v>600</v>
      </c>
      <c r="U4555" s="7">
        <f t="shared" si="647"/>
        <v>1687.4697516248239</v>
      </c>
    </row>
    <row r="4556" spans="1:21" x14ac:dyDescent="0.2">
      <c r="A4556" s="1">
        <v>7</v>
      </c>
      <c r="B4556" s="1">
        <v>9</v>
      </c>
      <c r="C4556" s="1">
        <v>12</v>
      </c>
      <c r="D4556">
        <v>17.8</v>
      </c>
      <c r="E4556">
        <v>16.600000000000001</v>
      </c>
      <c r="F4556">
        <v>93</v>
      </c>
      <c r="G4556">
        <v>839</v>
      </c>
      <c r="H4556">
        <v>569</v>
      </c>
      <c r="I4556">
        <v>337</v>
      </c>
      <c r="J4556" s="4">
        <f t="shared" si="642"/>
        <v>170.6363203099809</v>
      </c>
      <c r="K4556" s="4">
        <f t="shared" si="643"/>
        <v>61.312252884861778</v>
      </c>
      <c r="L4556" s="5">
        <f t="shared" si="639"/>
        <v>5.6363203099809027</v>
      </c>
      <c r="M4556" s="5">
        <f t="shared" si="640"/>
        <v>27.312252884861778</v>
      </c>
      <c r="N4556" s="6">
        <f t="shared" si="641"/>
        <v>565.81766341737386</v>
      </c>
      <c r="O4556" s="6">
        <f t="shared" si="644"/>
        <v>308.19283097552449</v>
      </c>
      <c r="P4556" s="6">
        <f>FORECAST(J4556,Inputs!$B$10:$B$18,Inputs!$A$10:$A$18)</f>
        <v>32.135521484351671</v>
      </c>
      <c r="Q4556" s="6">
        <f>IF(Inputs!$D$10="Yes",IF('Hourly Calcs'!P4556&gt;'Hourly Calcs'!K4556,'Hourly Calcs'!O4556,N4556+O4556),N4556+O4556)</f>
        <v>874.01049439289841</v>
      </c>
      <c r="R4556" s="12">
        <f t="shared" si="645"/>
        <v>4153.2978693550531</v>
      </c>
      <c r="S4556" s="1">
        <f>IF(AND(A4556&gt;=5,A4556&lt;=9),INDEX(Demand!$C$3:$C$26,C4556),INDEX(Demand!$B$3:$B$26,C4556))</f>
        <v>600</v>
      </c>
      <c r="T4556" s="7">
        <f t="shared" si="646"/>
        <v>600</v>
      </c>
      <c r="U4556" s="7">
        <f t="shared" si="647"/>
        <v>3553.2978693550531</v>
      </c>
    </row>
    <row r="4557" spans="1:21" x14ac:dyDescent="0.2">
      <c r="A4557" s="1">
        <v>7</v>
      </c>
      <c r="B4557" s="1">
        <v>9</v>
      </c>
      <c r="C4557" s="1">
        <v>13</v>
      </c>
      <c r="D4557">
        <v>16.600000000000001</v>
      </c>
      <c r="E4557">
        <v>15.9</v>
      </c>
      <c r="F4557">
        <v>96</v>
      </c>
      <c r="G4557">
        <v>265</v>
      </c>
      <c r="H4557">
        <v>12</v>
      </c>
      <c r="I4557">
        <v>254</v>
      </c>
      <c r="J4557" s="4">
        <f t="shared" si="642"/>
        <v>199.32722272776948</v>
      </c>
      <c r="K4557" s="4">
        <f t="shared" si="643"/>
        <v>60.473242204236477</v>
      </c>
      <c r="L4557" s="5">
        <f t="shared" si="639"/>
        <v>34.327222727769481</v>
      </c>
      <c r="M4557" s="5">
        <f t="shared" si="640"/>
        <v>26.473242204236477</v>
      </c>
      <c r="N4557" s="6">
        <f t="shared" si="641"/>
        <v>11.387459999289883</v>
      </c>
      <c r="O4557" s="6">
        <f t="shared" si="644"/>
        <v>232.28777171449028</v>
      </c>
      <c r="P4557" s="6">
        <f>FORECAST(J4557,Inputs!$B$10:$B$18,Inputs!$A$10:$A$18)</f>
        <v>32.401177988220084</v>
      </c>
      <c r="Q4557" s="6">
        <f>IF(Inputs!$D$10="Yes",IF('Hourly Calcs'!P4557&gt;'Hourly Calcs'!K4557,'Hourly Calcs'!O4557,N4557+O4557),N4557+O4557)</f>
        <v>243.67523171378016</v>
      </c>
      <c r="R4557" s="12">
        <f t="shared" si="645"/>
        <v>1157.9447011038833</v>
      </c>
      <c r="S4557" s="1">
        <f>IF(AND(A4557&gt;=5,A4557&lt;=9),INDEX(Demand!$C$3:$C$26,C4557),INDEX(Demand!$B$3:$B$26,C4557))</f>
        <v>600</v>
      </c>
      <c r="T4557" s="7">
        <f t="shared" si="646"/>
        <v>600</v>
      </c>
      <c r="U4557" s="7">
        <f t="shared" si="647"/>
        <v>557.94470110388329</v>
      </c>
    </row>
    <row r="4558" spans="1:21" x14ac:dyDescent="0.2">
      <c r="A4558" s="1">
        <v>7</v>
      </c>
      <c r="B4558" s="1">
        <v>9</v>
      </c>
      <c r="C4558" s="1">
        <v>14</v>
      </c>
      <c r="D4558">
        <v>17.600000000000001</v>
      </c>
      <c r="E4558">
        <v>15.8</v>
      </c>
      <c r="F4558">
        <v>89</v>
      </c>
      <c r="G4558">
        <v>834</v>
      </c>
      <c r="H4558">
        <v>503</v>
      </c>
      <c r="I4558">
        <v>402</v>
      </c>
      <c r="J4558" s="4">
        <f t="shared" si="642"/>
        <v>223.9127059050374</v>
      </c>
      <c r="K4558" s="4">
        <f t="shared" si="643"/>
        <v>55.461360990161218</v>
      </c>
      <c r="L4558" s="5">
        <f t="shared" si="639"/>
        <v>58.912705905037399</v>
      </c>
      <c r="M4558" s="5">
        <f t="shared" si="640"/>
        <v>21.461360990161218</v>
      </c>
      <c r="N4558" s="6">
        <f t="shared" si="641"/>
        <v>425.84826002616217</v>
      </c>
      <c r="O4558" s="6">
        <f t="shared" si="644"/>
        <v>367.63655208356334</v>
      </c>
      <c r="P4558" s="6">
        <f>FORECAST(J4558,Inputs!$B$10:$B$18,Inputs!$A$10:$A$18)</f>
        <v>32.628821350972565</v>
      </c>
      <c r="Q4558" s="6">
        <f>IF(Inputs!$D$10="Yes",IF('Hourly Calcs'!P4558&gt;'Hourly Calcs'!K4558,'Hourly Calcs'!O4558,N4558+O4558),N4558+O4558)</f>
        <v>793.48481210972545</v>
      </c>
      <c r="R4558" s="12">
        <f t="shared" si="645"/>
        <v>3770.639827145415</v>
      </c>
      <c r="S4558" s="1">
        <f>IF(AND(A4558&gt;=5,A4558&lt;=9),INDEX(Demand!$C$3:$C$26,C4558),INDEX(Demand!$B$3:$B$26,C4558))</f>
        <v>600</v>
      </c>
      <c r="T4558" s="7">
        <f t="shared" si="646"/>
        <v>600</v>
      </c>
      <c r="U4558" s="7">
        <f t="shared" si="647"/>
        <v>3170.639827145415</v>
      </c>
    </row>
    <row r="4559" spans="1:21" x14ac:dyDescent="0.2">
      <c r="A4559" s="1">
        <v>7</v>
      </c>
      <c r="B4559" s="1">
        <v>9</v>
      </c>
      <c r="C4559" s="1">
        <v>15</v>
      </c>
      <c r="D4559">
        <v>18.3</v>
      </c>
      <c r="E4559">
        <v>15.4</v>
      </c>
      <c r="F4559">
        <v>83</v>
      </c>
      <c r="G4559">
        <v>754</v>
      </c>
      <c r="H4559">
        <v>763</v>
      </c>
      <c r="I4559">
        <v>152</v>
      </c>
      <c r="J4559" s="4">
        <f t="shared" si="642"/>
        <v>242.7201248734234</v>
      </c>
      <c r="K4559" s="4">
        <f t="shared" si="643"/>
        <v>47.839066821131951</v>
      </c>
      <c r="L4559" s="5">
        <f t="shared" si="639"/>
        <v>77.720124873423401</v>
      </c>
      <c r="M4559" s="5">
        <f t="shared" si="640"/>
        <v>13.839066821131951</v>
      </c>
      <c r="N4559" s="6">
        <f t="shared" si="641"/>
        <v>529.79986344631732</v>
      </c>
      <c r="O4559" s="6">
        <f t="shared" si="644"/>
        <v>139.00685551418317</v>
      </c>
      <c r="P4559" s="6">
        <f>FORECAST(J4559,Inputs!$B$10:$B$18,Inputs!$A$10:$A$18)</f>
        <v>32.802964119198364</v>
      </c>
      <c r="Q4559" s="6">
        <f>IF(Inputs!$D$10="Yes",IF('Hourly Calcs'!P4559&gt;'Hourly Calcs'!K4559,'Hourly Calcs'!O4559,N4559+O4559),N4559+O4559)</f>
        <v>668.80671896050046</v>
      </c>
      <c r="R4559" s="12">
        <f t="shared" si="645"/>
        <v>3178.1695285002979</v>
      </c>
      <c r="S4559" s="1">
        <f>IF(AND(A4559&gt;=5,A4559&lt;=9),INDEX(Demand!$C$3:$C$26,C4559),INDEX(Demand!$B$3:$B$26,C4559))</f>
        <v>600</v>
      </c>
      <c r="T4559" s="7">
        <f t="shared" si="646"/>
        <v>600</v>
      </c>
      <c r="U4559" s="7">
        <f t="shared" si="647"/>
        <v>2578.1695285002979</v>
      </c>
    </row>
    <row r="4560" spans="1:21" x14ac:dyDescent="0.2">
      <c r="A4560" s="1">
        <v>7</v>
      </c>
      <c r="B4560" s="1">
        <v>9</v>
      </c>
      <c r="C4560" s="1">
        <v>16</v>
      </c>
      <c r="D4560">
        <v>17.899999999999999</v>
      </c>
      <c r="E4560">
        <v>15.2</v>
      </c>
      <c r="F4560">
        <v>84</v>
      </c>
      <c r="G4560">
        <v>623</v>
      </c>
      <c r="H4560">
        <v>674</v>
      </c>
      <c r="I4560">
        <v>161</v>
      </c>
      <c r="J4560" s="4">
        <f t="shared" si="642"/>
        <v>257.41268254637458</v>
      </c>
      <c r="K4560" s="4">
        <f t="shared" si="643"/>
        <v>38.925304878689715</v>
      </c>
      <c r="L4560" s="5">
        <f t="shared" si="639"/>
        <v>0</v>
      </c>
      <c r="M4560" s="5">
        <f t="shared" si="640"/>
        <v>4.9253048786897153</v>
      </c>
      <c r="N4560" s="6">
        <f t="shared" si="641"/>
        <v>338.73647439265523</v>
      </c>
      <c r="O4560" s="6">
        <f t="shared" si="644"/>
        <v>147.23752459068086</v>
      </c>
      <c r="P4560" s="6">
        <f>FORECAST(J4560,Inputs!$B$10:$B$18,Inputs!$A$10:$A$18)</f>
        <v>32.93900631987384</v>
      </c>
      <c r="Q4560" s="6">
        <f>IF(Inputs!$D$10="Yes",IF('Hourly Calcs'!P4560&gt;'Hourly Calcs'!K4560,'Hourly Calcs'!O4560,N4560+O4560),N4560+O4560)</f>
        <v>485.97399898333606</v>
      </c>
      <c r="R4560" s="12">
        <f t="shared" si="645"/>
        <v>2309.348443168813</v>
      </c>
      <c r="S4560" s="1">
        <f>IF(AND(A4560&gt;=5,A4560&lt;=9),INDEX(Demand!$C$3:$C$26,C4560),INDEX(Demand!$B$3:$B$26,C4560))</f>
        <v>900</v>
      </c>
      <c r="T4560" s="7">
        <f t="shared" si="646"/>
        <v>900</v>
      </c>
      <c r="U4560" s="7">
        <f t="shared" si="647"/>
        <v>1409.348443168813</v>
      </c>
    </row>
    <row r="4561" spans="1:21" x14ac:dyDescent="0.2">
      <c r="A4561" s="1">
        <v>7</v>
      </c>
      <c r="B4561" s="1">
        <v>9</v>
      </c>
      <c r="C4561" s="1">
        <v>17</v>
      </c>
      <c r="D4561">
        <v>17.3</v>
      </c>
      <c r="E4561">
        <v>14.9</v>
      </c>
      <c r="F4561">
        <v>86</v>
      </c>
      <c r="G4561">
        <v>460</v>
      </c>
      <c r="H4561">
        <v>561</v>
      </c>
      <c r="I4561">
        <v>149</v>
      </c>
      <c r="J4561" s="4">
        <f t="shared" si="642"/>
        <v>269.76699952578559</v>
      </c>
      <c r="K4561" s="4">
        <f t="shared" si="643"/>
        <v>29.511337540850484</v>
      </c>
      <c r="L4561" s="5">
        <f t="shared" si="639"/>
        <v>0</v>
      </c>
      <c r="M4561" s="5">
        <f t="shared" si="640"/>
        <v>4.4886624591495163</v>
      </c>
      <c r="N4561" s="6">
        <f t="shared" si="641"/>
        <v>159.5151453519313</v>
      </c>
      <c r="O4561" s="6">
        <f t="shared" si="644"/>
        <v>136.26329915535061</v>
      </c>
      <c r="P4561" s="6">
        <f>FORECAST(J4561,Inputs!$B$10:$B$18,Inputs!$A$10:$A$18)</f>
        <v>33.053398143757271</v>
      </c>
      <c r="Q4561" s="6">
        <f>IF(Inputs!$D$10="Yes",IF('Hourly Calcs'!P4561&gt;'Hourly Calcs'!K4561,'Hourly Calcs'!O4561,N4561+O4561),N4561+O4561)</f>
        <v>136.26329915535061</v>
      </c>
      <c r="R4561" s="12">
        <f t="shared" si="645"/>
        <v>647.52319758622605</v>
      </c>
      <c r="S4561" s="1">
        <f>IF(AND(A4561&gt;=5,A4561&lt;=9),INDEX(Demand!$C$3:$C$26,C4561),INDEX(Demand!$B$3:$B$26,C4561))</f>
        <v>900</v>
      </c>
      <c r="T4561" s="7">
        <f t="shared" si="646"/>
        <v>647.52319758622605</v>
      </c>
      <c r="U4561" s="7">
        <f t="shared" si="647"/>
        <v>0</v>
      </c>
    </row>
    <row r="4562" spans="1:21" x14ac:dyDescent="0.2">
      <c r="A4562" s="1">
        <v>7</v>
      </c>
      <c r="B4562" s="1">
        <v>9</v>
      </c>
      <c r="C4562" s="1">
        <v>18</v>
      </c>
      <c r="D4562">
        <v>16.8</v>
      </c>
      <c r="E4562">
        <v>14.6</v>
      </c>
      <c r="F4562">
        <v>87</v>
      </c>
      <c r="G4562">
        <v>285</v>
      </c>
      <c r="H4562">
        <v>371</v>
      </c>
      <c r="I4562">
        <v>135</v>
      </c>
      <c r="J4562" s="4">
        <f t="shared" si="642"/>
        <v>280.99036465402702</v>
      </c>
      <c r="K4562" s="4">
        <f t="shared" si="643"/>
        <v>20.086973058006265</v>
      </c>
      <c r="L4562" s="5">
        <f t="shared" si="639"/>
        <v>0</v>
      </c>
      <c r="M4562" s="5">
        <f t="shared" si="640"/>
        <v>13.913026941993735</v>
      </c>
      <c r="N4562" s="6">
        <f t="shared" si="641"/>
        <v>20.251425440322311</v>
      </c>
      <c r="O4562" s="6">
        <f t="shared" si="644"/>
        <v>123.4600361474653</v>
      </c>
      <c r="P4562" s="6">
        <f>FORECAST(J4562,Inputs!$B$10:$B$18,Inputs!$A$10:$A$18)</f>
        <v>33.157318191240989</v>
      </c>
      <c r="Q4562" s="6">
        <f>IF(Inputs!$D$10="Yes",IF('Hourly Calcs'!P4562&gt;'Hourly Calcs'!K4562,'Hourly Calcs'!O4562,N4562+O4562),N4562+O4562)</f>
        <v>123.4600361474653</v>
      </c>
      <c r="R4562" s="12">
        <f t="shared" si="645"/>
        <v>586.68209177275514</v>
      </c>
      <c r="S4562" s="1">
        <f>IF(AND(A4562&gt;=5,A4562&lt;=9),INDEX(Demand!$C$3:$C$26,C4562),INDEX(Demand!$B$3:$B$26,C4562))</f>
        <v>900</v>
      </c>
      <c r="T4562" s="7">
        <f t="shared" si="646"/>
        <v>586.68209177275514</v>
      </c>
      <c r="U4562" s="7">
        <f t="shared" si="647"/>
        <v>0</v>
      </c>
    </row>
    <row r="4563" spans="1:21" x14ac:dyDescent="0.2">
      <c r="A4563" s="1">
        <v>7</v>
      </c>
      <c r="B4563" s="1">
        <v>9</v>
      </c>
      <c r="C4563" s="1">
        <v>19</v>
      </c>
      <c r="D4563">
        <v>16.600000000000001</v>
      </c>
      <c r="E4563">
        <v>14.5</v>
      </c>
      <c r="F4563">
        <v>87</v>
      </c>
      <c r="G4563">
        <v>122</v>
      </c>
      <c r="H4563">
        <v>116</v>
      </c>
      <c r="I4563">
        <v>93</v>
      </c>
      <c r="J4563" s="4">
        <f t="shared" si="642"/>
        <v>291.87973452925058</v>
      </c>
      <c r="K4563" s="4">
        <f t="shared" si="643"/>
        <v>11.027985824659595</v>
      </c>
      <c r="L4563" s="5">
        <f t="shared" si="639"/>
        <v>0</v>
      </c>
      <c r="M4563" s="5">
        <f t="shared" si="640"/>
        <v>22.972014175340405</v>
      </c>
      <c r="N4563" s="6">
        <f t="shared" si="641"/>
        <v>0</v>
      </c>
      <c r="O4563" s="6">
        <f t="shared" si="644"/>
        <v>85.050247123809442</v>
      </c>
      <c r="P4563" s="6">
        <f>FORECAST(J4563,Inputs!$B$10:$B$18,Inputs!$A$10:$A$18)</f>
        <v>33.258145690085655</v>
      </c>
      <c r="Q4563" s="6">
        <f>IF(Inputs!$D$10="Yes",IF('Hourly Calcs'!P4563&gt;'Hourly Calcs'!K4563,'Hourly Calcs'!O4563,N4563+O4563),N4563+O4563)</f>
        <v>85.050247123809442</v>
      </c>
      <c r="R4563" s="12">
        <f t="shared" si="645"/>
        <v>404.15877433234243</v>
      </c>
      <c r="S4563" s="1">
        <f>IF(AND(A4563&gt;=5,A4563&lt;=9),INDEX(Demand!$C$3:$C$26,C4563),INDEX(Demand!$B$3:$B$26,C4563))</f>
        <v>900</v>
      </c>
      <c r="T4563" s="7">
        <f t="shared" si="646"/>
        <v>404.15877433234243</v>
      </c>
      <c r="U4563" s="7">
        <f t="shared" si="647"/>
        <v>0</v>
      </c>
    </row>
    <row r="4564" spans="1:21" x14ac:dyDescent="0.2">
      <c r="A4564" s="1">
        <v>7</v>
      </c>
      <c r="B4564" s="1">
        <v>9</v>
      </c>
      <c r="C4564" s="1">
        <v>20</v>
      </c>
      <c r="D4564">
        <v>16.100000000000001</v>
      </c>
      <c r="E4564">
        <v>14.5</v>
      </c>
      <c r="F4564">
        <v>90</v>
      </c>
      <c r="G4564">
        <v>22</v>
      </c>
      <c r="H4564">
        <v>0</v>
      </c>
      <c r="I4564">
        <v>22</v>
      </c>
      <c r="J4564" s="4">
        <f t="shared" si="642"/>
        <v>302.99745557310507</v>
      </c>
      <c r="K4564" s="4">
        <f t="shared" si="643"/>
        <v>2.7798611760097884</v>
      </c>
      <c r="L4564" s="5">
        <f t="shared" si="639"/>
        <v>0</v>
      </c>
      <c r="M4564" s="5">
        <f t="shared" si="640"/>
        <v>31.220138823990212</v>
      </c>
      <c r="N4564" s="6">
        <f t="shared" si="641"/>
        <v>0</v>
      </c>
      <c r="O4564" s="6">
        <f t="shared" si="644"/>
        <v>20.119413298105457</v>
      </c>
      <c r="P4564" s="6">
        <f>FORECAST(J4564,Inputs!$B$10:$B$18,Inputs!$A$10:$A$18)</f>
        <v>33.361087551602822</v>
      </c>
      <c r="Q4564" s="6">
        <f>IF(Inputs!$D$10="Yes",IF('Hourly Calcs'!P4564&gt;'Hourly Calcs'!K4564,'Hourly Calcs'!O4564,N4564+O4564),N4564+O4564)</f>
        <v>20.119413298105457</v>
      </c>
      <c r="R4564" s="12">
        <f t="shared" si="645"/>
        <v>95.60745199259712</v>
      </c>
      <c r="S4564" s="1">
        <f>IF(AND(A4564&gt;=5,A4564&lt;=9),INDEX(Demand!$C$3:$C$26,C4564),INDEX(Demand!$B$3:$B$26,C4564))</f>
        <v>800</v>
      </c>
      <c r="T4564" s="7">
        <f t="shared" si="646"/>
        <v>95.607451992597134</v>
      </c>
      <c r="U4564" s="7">
        <f t="shared" si="647"/>
        <v>0</v>
      </c>
    </row>
    <row r="4565" spans="1:21" x14ac:dyDescent="0.2">
      <c r="A4565" s="1">
        <v>7</v>
      </c>
      <c r="B4565" s="1">
        <v>9</v>
      </c>
      <c r="C4565" s="1">
        <v>21</v>
      </c>
      <c r="D4565">
        <v>15.5</v>
      </c>
      <c r="E4565">
        <v>14.5</v>
      </c>
      <c r="F4565">
        <v>94</v>
      </c>
      <c r="G4565">
        <v>0</v>
      </c>
      <c r="H4565">
        <v>0</v>
      </c>
      <c r="I4565">
        <v>0</v>
      </c>
      <c r="J4565" s="4">
        <f t="shared" si="642"/>
        <v>314.75413873814648</v>
      </c>
      <c r="K4565" s="4">
        <f t="shared" si="643"/>
        <v>-4.7939361203911233</v>
      </c>
      <c r="L4565" s="5">
        <f t="shared" si="639"/>
        <v>0</v>
      </c>
      <c r="M4565" s="5">
        <f t="shared" si="640"/>
        <v>0</v>
      </c>
      <c r="N4565" s="6">
        <f t="shared" si="641"/>
        <v>0</v>
      </c>
      <c r="O4565" s="6">
        <f t="shared" si="644"/>
        <v>0</v>
      </c>
      <c r="P4565" s="6">
        <f>FORECAST(J4565,Inputs!$B$10:$B$18,Inputs!$A$10:$A$18)</f>
        <v>33.46994572905691</v>
      </c>
      <c r="Q4565" s="6">
        <f>IF(Inputs!$D$10="Yes",IF('Hourly Calcs'!P4565&gt;'Hourly Calcs'!K4565,'Hourly Calcs'!O4565,N4565+O4565),N4565+O4565)</f>
        <v>0</v>
      </c>
      <c r="R4565" s="12">
        <f t="shared" si="645"/>
        <v>0</v>
      </c>
      <c r="S4565" s="1">
        <f>IF(AND(A4565&gt;=5,A4565&lt;=9),INDEX(Demand!$C$3:$C$26,C4565),INDEX(Demand!$B$3:$B$26,C4565))</f>
        <v>700</v>
      </c>
      <c r="T4565" s="7">
        <f t="shared" si="646"/>
        <v>0</v>
      </c>
      <c r="U4565" s="7">
        <f t="shared" si="647"/>
        <v>0</v>
      </c>
    </row>
    <row r="4566" spans="1:21" x14ac:dyDescent="0.2">
      <c r="A4566" s="1">
        <v>7</v>
      </c>
      <c r="B4566" s="1">
        <v>9</v>
      </c>
      <c r="C4566" s="1">
        <v>22</v>
      </c>
      <c r="D4566">
        <v>15</v>
      </c>
      <c r="E4566">
        <v>14.3</v>
      </c>
      <c r="F4566">
        <v>96</v>
      </c>
      <c r="G4566">
        <v>0</v>
      </c>
      <c r="H4566">
        <v>0</v>
      </c>
      <c r="I4566">
        <v>0</v>
      </c>
      <c r="J4566" s="4">
        <f t="shared" si="642"/>
        <v>327.40824067084748</v>
      </c>
      <c r="K4566" s="4">
        <f t="shared" si="643"/>
        <v>-10.798726814125871</v>
      </c>
      <c r="L4566" s="5">
        <f t="shared" si="639"/>
        <v>0</v>
      </c>
      <c r="M4566" s="5">
        <f t="shared" si="640"/>
        <v>0</v>
      </c>
      <c r="N4566" s="6">
        <f t="shared" si="641"/>
        <v>0</v>
      </c>
      <c r="O4566" s="6">
        <f t="shared" si="644"/>
        <v>0</v>
      </c>
      <c r="P4566" s="6">
        <f>FORECAST(J4566,Inputs!$B$10:$B$18,Inputs!$A$10:$A$18)</f>
        <v>33.587113339544885</v>
      </c>
      <c r="Q4566" s="6">
        <f>IF(Inputs!$D$10="Yes",IF('Hourly Calcs'!P4566&gt;'Hourly Calcs'!K4566,'Hourly Calcs'!O4566,N4566+O4566),N4566+O4566)</f>
        <v>0</v>
      </c>
      <c r="R4566" s="12">
        <f t="shared" si="645"/>
        <v>0</v>
      </c>
      <c r="S4566" s="1">
        <f>IF(AND(A4566&gt;=5,A4566&lt;=9),INDEX(Demand!$C$3:$C$26,C4566),INDEX(Demand!$B$3:$B$26,C4566))</f>
        <v>600</v>
      </c>
      <c r="T4566" s="7">
        <f t="shared" si="646"/>
        <v>0</v>
      </c>
      <c r="U4566" s="7">
        <f t="shared" si="647"/>
        <v>0</v>
      </c>
    </row>
    <row r="4567" spans="1:21" x14ac:dyDescent="0.2">
      <c r="A4567" s="1">
        <v>7</v>
      </c>
      <c r="B4567" s="1">
        <v>9</v>
      </c>
      <c r="C4567" s="1">
        <v>23</v>
      </c>
      <c r="D4567">
        <v>14.8</v>
      </c>
      <c r="E4567">
        <v>14.3</v>
      </c>
      <c r="F4567">
        <v>97</v>
      </c>
      <c r="G4567">
        <v>0</v>
      </c>
      <c r="H4567">
        <v>0</v>
      </c>
      <c r="I4567">
        <v>0</v>
      </c>
      <c r="J4567" s="4">
        <f t="shared" si="642"/>
        <v>341.00317490635609</v>
      </c>
      <c r="K4567" s="4">
        <f t="shared" si="643"/>
        <v>-14.944615478117029</v>
      </c>
      <c r="L4567" s="5">
        <f t="shared" si="639"/>
        <v>0</v>
      </c>
      <c r="M4567" s="5">
        <f t="shared" si="640"/>
        <v>0</v>
      </c>
      <c r="N4567" s="6">
        <f t="shared" si="641"/>
        <v>0</v>
      </c>
      <c r="O4567" s="6">
        <f t="shared" si="644"/>
        <v>0</v>
      </c>
      <c r="P4567" s="6">
        <f>FORECAST(J4567,Inputs!$B$10:$B$18,Inputs!$A$10:$A$18)</f>
        <v>33.712992360244037</v>
      </c>
      <c r="Q4567" s="6">
        <f>IF(Inputs!$D$10="Yes",IF('Hourly Calcs'!P4567&gt;'Hourly Calcs'!K4567,'Hourly Calcs'!O4567,N4567+O4567),N4567+O4567)</f>
        <v>0</v>
      </c>
      <c r="R4567" s="12">
        <f t="shared" si="645"/>
        <v>0</v>
      </c>
      <c r="S4567" s="1">
        <f>IF(AND(A4567&gt;=5,A4567&lt;=9),INDEX(Demand!$C$3:$C$26,C4567),INDEX(Demand!$B$3:$B$26,C4567))</f>
        <v>500</v>
      </c>
      <c r="T4567" s="7">
        <f t="shared" si="646"/>
        <v>0</v>
      </c>
      <c r="U4567" s="7">
        <f t="shared" si="647"/>
        <v>0</v>
      </c>
    </row>
    <row r="4568" spans="1:21" x14ac:dyDescent="0.2">
      <c r="A4568" s="1">
        <v>7</v>
      </c>
      <c r="B4568" s="1">
        <v>9</v>
      </c>
      <c r="C4568" s="1">
        <v>24</v>
      </c>
      <c r="D4568">
        <v>14.4</v>
      </c>
      <c r="E4568">
        <v>13.9</v>
      </c>
      <c r="F4568">
        <v>97</v>
      </c>
      <c r="G4568">
        <v>0</v>
      </c>
      <c r="H4568">
        <v>0</v>
      </c>
      <c r="I4568">
        <v>0</v>
      </c>
      <c r="J4568" s="4">
        <f t="shared" si="642"/>
        <v>355.29666202427654</v>
      </c>
      <c r="K4568" s="4">
        <f t="shared" si="643"/>
        <v>-16.903474933274438</v>
      </c>
      <c r="L4568" s="5">
        <f t="shared" si="639"/>
        <v>0</v>
      </c>
      <c r="M4568" s="5">
        <f t="shared" si="640"/>
        <v>0</v>
      </c>
      <c r="N4568" s="6">
        <f t="shared" si="641"/>
        <v>0</v>
      </c>
      <c r="O4568" s="6">
        <f t="shared" si="644"/>
        <v>0</v>
      </c>
      <c r="P4568" s="6">
        <f>FORECAST(J4568,Inputs!$B$10:$B$18,Inputs!$A$10:$A$18)</f>
        <v>33.845339463187742</v>
      </c>
      <c r="Q4568" s="6">
        <f>IF(Inputs!$D$10="Yes",IF('Hourly Calcs'!P4568&gt;'Hourly Calcs'!K4568,'Hourly Calcs'!O4568,N4568+O4568),N4568+O4568)</f>
        <v>0</v>
      </c>
      <c r="R4568" s="12">
        <f t="shared" si="645"/>
        <v>0</v>
      </c>
      <c r="S4568" s="1">
        <f>IF(AND(A4568&gt;=5,A4568&lt;=9),INDEX(Demand!$C$3:$C$26,C4568),INDEX(Demand!$B$3:$B$26,C4568))</f>
        <v>400</v>
      </c>
      <c r="T4568" s="7">
        <f t="shared" si="646"/>
        <v>0</v>
      </c>
      <c r="U4568" s="7">
        <f t="shared" si="647"/>
        <v>0</v>
      </c>
    </row>
    <row r="4569" spans="1:21" x14ac:dyDescent="0.2">
      <c r="A4569" s="1">
        <v>7</v>
      </c>
      <c r="B4569" s="1">
        <v>10</v>
      </c>
      <c r="C4569" s="1">
        <v>1</v>
      </c>
      <c r="D4569">
        <v>14.3</v>
      </c>
      <c r="E4569">
        <v>14.1</v>
      </c>
      <c r="F4569">
        <v>99</v>
      </c>
      <c r="G4569">
        <v>0</v>
      </c>
      <c r="H4569">
        <v>0</v>
      </c>
      <c r="I4569">
        <v>0</v>
      </c>
      <c r="J4569" s="4">
        <f t="shared" si="642"/>
        <v>9.7848276277219384</v>
      </c>
      <c r="K4569" s="4">
        <f t="shared" si="643"/>
        <v>-16.487058834944406</v>
      </c>
      <c r="L4569" s="5">
        <f t="shared" si="639"/>
        <v>0</v>
      </c>
      <c r="M4569" s="5">
        <f t="shared" si="640"/>
        <v>0</v>
      </c>
      <c r="N4569" s="6">
        <f t="shared" si="641"/>
        <v>0</v>
      </c>
      <c r="O4569" s="6">
        <f t="shared" si="644"/>
        <v>0</v>
      </c>
      <c r="P4569" s="6">
        <f>FORECAST(J4569,Inputs!$B$10:$B$18,Inputs!$A$10:$A$18)</f>
        <v>30.646155811367795</v>
      </c>
      <c r="Q4569" s="6">
        <f>IF(Inputs!$D$10="Yes",IF('Hourly Calcs'!P4569&gt;'Hourly Calcs'!K4569,'Hourly Calcs'!O4569,N4569+O4569),N4569+O4569)</f>
        <v>0</v>
      </c>
      <c r="R4569" s="12">
        <f t="shared" si="645"/>
        <v>0</v>
      </c>
      <c r="S4569" s="1">
        <f>IF(AND(A4569&gt;=5,A4569&lt;=9),INDEX(Demand!$C$3:$C$26,C4569),INDEX(Demand!$B$3:$B$26,C4569))</f>
        <v>350</v>
      </c>
      <c r="T4569" s="7">
        <f t="shared" si="646"/>
        <v>0</v>
      </c>
      <c r="U4569" s="7">
        <f t="shared" si="647"/>
        <v>0</v>
      </c>
    </row>
    <row r="4570" spans="1:21" x14ac:dyDescent="0.2">
      <c r="A4570" s="1">
        <v>7</v>
      </c>
      <c r="B4570" s="1">
        <v>10</v>
      </c>
      <c r="C4570" s="1">
        <v>2</v>
      </c>
      <c r="D4570">
        <v>14.1</v>
      </c>
      <c r="E4570">
        <v>13.7</v>
      </c>
      <c r="F4570">
        <v>97</v>
      </c>
      <c r="G4570">
        <v>0</v>
      </c>
      <c r="H4570">
        <v>0</v>
      </c>
      <c r="I4570">
        <v>0</v>
      </c>
      <c r="J4570" s="4">
        <f t="shared" si="642"/>
        <v>23.883078161238188</v>
      </c>
      <c r="K4570" s="4">
        <f t="shared" si="643"/>
        <v>-13.737153362477187</v>
      </c>
      <c r="L4570" s="5">
        <f t="shared" si="639"/>
        <v>0</v>
      </c>
      <c r="M4570" s="5">
        <f t="shared" si="640"/>
        <v>0</v>
      </c>
      <c r="N4570" s="6">
        <f t="shared" si="641"/>
        <v>0</v>
      </c>
      <c r="O4570" s="6">
        <f t="shared" si="644"/>
        <v>0</v>
      </c>
      <c r="P4570" s="6">
        <f>FORECAST(J4570,Inputs!$B$10:$B$18,Inputs!$A$10:$A$18)</f>
        <v>30.776695168159613</v>
      </c>
      <c r="Q4570" s="6">
        <f>IF(Inputs!$D$10="Yes",IF('Hourly Calcs'!P4570&gt;'Hourly Calcs'!K4570,'Hourly Calcs'!O4570,N4570+O4570),N4570+O4570)</f>
        <v>0</v>
      </c>
      <c r="R4570" s="12">
        <f t="shared" si="645"/>
        <v>0</v>
      </c>
      <c r="S4570" s="1">
        <f>IF(AND(A4570&gt;=5,A4570&lt;=9),INDEX(Demand!$C$3:$C$26,C4570),INDEX(Demand!$B$3:$B$26,C4570))</f>
        <v>350</v>
      </c>
      <c r="T4570" s="7">
        <f t="shared" si="646"/>
        <v>0</v>
      </c>
      <c r="U4570" s="7">
        <f t="shared" si="647"/>
        <v>0</v>
      </c>
    </row>
    <row r="4571" spans="1:21" x14ac:dyDescent="0.2">
      <c r="A4571" s="1">
        <v>7</v>
      </c>
      <c r="B4571" s="1">
        <v>10</v>
      </c>
      <c r="C4571" s="1">
        <v>3</v>
      </c>
      <c r="D4571">
        <v>14.2</v>
      </c>
      <c r="E4571">
        <v>13.8</v>
      </c>
      <c r="F4571">
        <v>97</v>
      </c>
      <c r="G4571">
        <v>0</v>
      </c>
      <c r="H4571">
        <v>0</v>
      </c>
      <c r="I4571">
        <v>0</v>
      </c>
      <c r="J4571" s="4">
        <f t="shared" si="642"/>
        <v>37.165834597710784</v>
      </c>
      <c r="K4571" s="4">
        <f t="shared" si="643"/>
        <v>-8.9067528365760751</v>
      </c>
      <c r="L4571" s="5">
        <f t="shared" si="639"/>
        <v>0</v>
      </c>
      <c r="M4571" s="5">
        <f t="shared" si="640"/>
        <v>0</v>
      </c>
      <c r="N4571" s="6">
        <f t="shared" si="641"/>
        <v>0</v>
      </c>
      <c r="O4571" s="6">
        <f t="shared" si="644"/>
        <v>0</v>
      </c>
      <c r="P4571" s="6">
        <f>FORECAST(J4571,Inputs!$B$10:$B$18,Inputs!$A$10:$A$18)</f>
        <v>30.899683653682505</v>
      </c>
      <c r="Q4571" s="6">
        <f>IF(Inputs!$D$10="Yes",IF('Hourly Calcs'!P4571&gt;'Hourly Calcs'!K4571,'Hourly Calcs'!O4571,N4571+O4571),N4571+O4571)</f>
        <v>0</v>
      </c>
      <c r="R4571" s="12">
        <f t="shared" si="645"/>
        <v>0</v>
      </c>
      <c r="S4571" s="1">
        <f>IF(AND(A4571&gt;=5,A4571&lt;=9),INDEX(Demand!$C$3:$C$26,C4571),INDEX(Demand!$B$3:$B$26,C4571))</f>
        <v>350</v>
      </c>
      <c r="T4571" s="7">
        <f t="shared" si="646"/>
        <v>0</v>
      </c>
      <c r="U4571" s="7">
        <f t="shared" si="647"/>
        <v>0</v>
      </c>
    </row>
    <row r="4572" spans="1:21" x14ac:dyDescent="0.2">
      <c r="A4572" s="1">
        <v>7</v>
      </c>
      <c r="B4572" s="1">
        <v>10</v>
      </c>
      <c r="C4572" s="1">
        <v>4</v>
      </c>
      <c r="D4572">
        <v>14.4</v>
      </c>
      <c r="E4572">
        <v>14</v>
      </c>
      <c r="F4572">
        <v>97</v>
      </c>
      <c r="G4572">
        <v>0</v>
      </c>
      <c r="H4572">
        <v>0</v>
      </c>
      <c r="I4572">
        <v>0</v>
      </c>
      <c r="J4572" s="4">
        <f t="shared" si="642"/>
        <v>49.494856386297243</v>
      </c>
      <c r="K4572" s="4">
        <f t="shared" si="643"/>
        <v>-2.301117993898572</v>
      </c>
      <c r="L4572" s="5">
        <f t="shared" si="639"/>
        <v>0</v>
      </c>
      <c r="M4572" s="5">
        <f t="shared" si="640"/>
        <v>0</v>
      </c>
      <c r="N4572" s="6">
        <f t="shared" si="641"/>
        <v>0</v>
      </c>
      <c r="O4572" s="6">
        <f t="shared" si="644"/>
        <v>0</v>
      </c>
      <c r="P4572" s="6">
        <f>FORECAST(J4572,Inputs!$B$10:$B$18,Inputs!$A$10:$A$18)</f>
        <v>31.013841262836085</v>
      </c>
      <c r="Q4572" s="6">
        <f>IF(Inputs!$D$10="Yes",IF('Hourly Calcs'!P4572&gt;'Hourly Calcs'!K4572,'Hourly Calcs'!O4572,N4572+O4572),N4572+O4572)</f>
        <v>0</v>
      </c>
      <c r="R4572" s="12">
        <f t="shared" si="645"/>
        <v>0</v>
      </c>
      <c r="S4572" s="1">
        <f>IF(AND(A4572&gt;=5,A4572&lt;=9),INDEX(Demand!$C$3:$C$26,C4572),INDEX(Demand!$B$3:$B$26,C4572))</f>
        <v>350</v>
      </c>
      <c r="T4572" s="7">
        <f t="shared" si="646"/>
        <v>0</v>
      </c>
      <c r="U4572" s="7">
        <f t="shared" si="647"/>
        <v>0</v>
      </c>
    </row>
    <row r="4573" spans="1:21" x14ac:dyDescent="0.2">
      <c r="A4573" s="1">
        <v>7</v>
      </c>
      <c r="B4573" s="1">
        <v>10</v>
      </c>
      <c r="C4573" s="1">
        <v>5</v>
      </c>
      <c r="D4573">
        <v>14.6</v>
      </c>
      <c r="E4573">
        <v>14.2</v>
      </c>
      <c r="F4573">
        <v>97</v>
      </c>
      <c r="G4573">
        <v>7</v>
      </c>
      <c r="H4573">
        <v>0</v>
      </c>
      <c r="I4573">
        <v>7</v>
      </c>
      <c r="J4573" s="4">
        <f t="shared" si="642"/>
        <v>60.998129984706651</v>
      </c>
      <c r="K4573" s="4">
        <f t="shared" si="643"/>
        <v>5.5033414217108287</v>
      </c>
      <c r="L4573" s="5">
        <f t="shared" si="639"/>
        <v>0</v>
      </c>
      <c r="M4573" s="5">
        <f t="shared" si="640"/>
        <v>28.496658578289171</v>
      </c>
      <c r="N4573" s="6">
        <f t="shared" si="641"/>
        <v>0</v>
      </c>
      <c r="O4573" s="6">
        <f t="shared" si="644"/>
        <v>6.4016315039426459</v>
      </c>
      <c r="P4573" s="6">
        <f>FORECAST(J4573,Inputs!$B$10:$B$18,Inputs!$A$10:$A$18)</f>
        <v>31.120353055413947</v>
      </c>
      <c r="Q4573" s="6">
        <f>IF(Inputs!$D$10="Yes",IF('Hourly Calcs'!P4573&gt;'Hourly Calcs'!K4573,'Hourly Calcs'!O4573,N4573+O4573),N4573+O4573)</f>
        <v>6.4016315039426459</v>
      </c>
      <c r="R4573" s="12">
        <f t="shared" si="645"/>
        <v>30.420552906735452</v>
      </c>
      <c r="S4573" s="1">
        <f>IF(AND(A4573&gt;=5,A4573&lt;=9),INDEX(Demand!$C$3:$C$26,C4573),INDEX(Demand!$B$3:$B$26,C4573))</f>
        <v>350</v>
      </c>
      <c r="T4573" s="7">
        <f t="shared" si="646"/>
        <v>30.420552906735452</v>
      </c>
      <c r="U4573" s="7">
        <f t="shared" si="647"/>
        <v>0</v>
      </c>
    </row>
    <row r="4574" spans="1:21" x14ac:dyDescent="0.2">
      <c r="A4574" s="1">
        <v>7</v>
      </c>
      <c r="B4574" s="1">
        <v>10</v>
      </c>
      <c r="C4574" s="1">
        <v>6</v>
      </c>
      <c r="D4574">
        <v>14.8</v>
      </c>
      <c r="E4574">
        <v>14.3</v>
      </c>
      <c r="F4574">
        <v>97</v>
      </c>
      <c r="G4574">
        <v>55</v>
      </c>
      <c r="H4574">
        <v>0</v>
      </c>
      <c r="I4574">
        <v>55</v>
      </c>
      <c r="J4574" s="4">
        <f t="shared" si="642"/>
        <v>71.9922261394874</v>
      </c>
      <c r="K4574" s="4">
        <f t="shared" si="643"/>
        <v>14.104869672414111</v>
      </c>
      <c r="L4574" s="5">
        <f t="shared" si="639"/>
        <v>0</v>
      </c>
      <c r="M4574" s="5">
        <f t="shared" si="640"/>
        <v>19.895130327585889</v>
      </c>
      <c r="N4574" s="6">
        <f t="shared" si="641"/>
        <v>0</v>
      </c>
      <c r="O4574" s="6">
        <f t="shared" si="644"/>
        <v>50.298533245263641</v>
      </c>
      <c r="P4574" s="6">
        <f>FORECAST(J4574,Inputs!$B$10:$B$18,Inputs!$A$10:$A$18)</f>
        <v>31.222150242032289</v>
      </c>
      <c r="Q4574" s="6">
        <f>IF(Inputs!$D$10="Yes",IF('Hourly Calcs'!P4574&gt;'Hourly Calcs'!K4574,'Hourly Calcs'!O4574,N4574+O4574),N4574+O4574)</f>
        <v>50.298533245263641</v>
      </c>
      <c r="R4574" s="12">
        <f t="shared" si="645"/>
        <v>239.01862998149281</v>
      </c>
      <c r="S4574" s="1">
        <f>IF(AND(A4574&gt;=5,A4574&lt;=9),INDEX(Demand!$C$3:$C$26,C4574),INDEX(Demand!$B$3:$B$26,C4574))</f>
        <v>350</v>
      </c>
      <c r="T4574" s="7">
        <f t="shared" si="646"/>
        <v>239.01862998149281</v>
      </c>
      <c r="U4574" s="7">
        <f t="shared" si="647"/>
        <v>0</v>
      </c>
    </row>
    <row r="4575" spans="1:21" x14ac:dyDescent="0.2">
      <c r="A4575" s="1">
        <v>7</v>
      </c>
      <c r="B4575" s="1">
        <v>10</v>
      </c>
      <c r="C4575" s="1">
        <v>7</v>
      </c>
      <c r="D4575">
        <v>15.3</v>
      </c>
      <c r="E4575">
        <v>14</v>
      </c>
      <c r="F4575">
        <v>92</v>
      </c>
      <c r="G4575">
        <v>125</v>
      </c>
      <c r="H4575">
        <v>7</v>
      </c>
      <c r="I4575">
        <v>123</v>
      </c>
      <c r="J4575" s="4">
        <f t="shared" si="642"/>
        <v>82.937567521152928</v>
      </c>
      <c r="K4575" s="4">
        <f t="shared" si="643"/>
        <v>23.327485144537803</v>
      </c>
      <c r="L4575" s="5">
        <f t="shared" si="639"/>
        <v>82.062432478847072</v>
      </c>
      <c r="M4575" s="5">
        <f t="shared" si="640"/>
        <v>10.672514855462197</v>
      </c>
      <c r="N4575" s="6">
        <f t="shared" si="641"/>
        <v>2.794373041386164</v>
      </c>
      <c r="O4575" s="6">
        <f t="shared" si="644"/>
        <v>112.48581071213506</v>
      </c>
      <c r="P4575" s="6">
        <f>FORECAST(J4575,Inputs!$B$10:$B$18,Inputs!$A$10:$A$18)</f>
        <v>31.32349599556623</v>
      </c>
      <c r="Q4575" s="6">
        <f>IF(Inputs!$D$10="Yes",IF('Hourly Calcs'!P4575&gt;'Hourly Calcs'!K4575,'Hourly Calcs'!O4575,N4575+O4575),N4575+O4575)</f>
        <v>112.48581071213506</v>
      </c>
      <c r="R4575" s="12">
        <f t="shared" si="645"/>
        <v>534.5325725040658</v>
      </c>
      <c r="S4575" s="1">
        <f>IF(AND(A4575&gt;=5,A4575&lt;=9),INDEX(Demand!$C$3:$C$26,C4575),INDEX(Demand!$B$3:$B$26,C4575))</f>
        <v>350</v>
      </c>
      <c r="T4575" s="7">
        <f t="shared" si="646"/>
        <v>350</v>
      </c>
      <c r="U4575" s="7">
        <f t="shared" si="647"/>
        <v>184.5325725040658</v>
      </c>
    </row>
    <row r="4576" spans="1:21" x14ac:dyDescent="0.2">
      <c r="A4576" s="1">
        <v>7</v>
      </c>
      <c r="B4576" s="1">
        <v>10</v>
      </c>
      <c r="C4576" s="1">
        <v>8</v>
      </c>
      <c r="D4576">
        <v>15.5</v>
      </c>
      <c r="E4576">
        <v>14.3</v>
      </c>
      <c r="F4576">
        <v>93</v>
      </c>
      <c r="G4576">
        <v>229</v>
      </c>
      <c r="H4576">
        <v>32</v>
      </c>
      <c r="I4576">
        <v>214</v>
      </c>
      <c r="J4576" s="4">
        <f t="shared" si="642"/>
        <v>94.465170592750326</v>
      </c>
      <c r="K4576" s="4">
        <f t="shared" si="643"/>
        <v>32.786322497670689</v>
      </c>
      <c r="L4576" s="5">
        <f t="shared" si="639"/>
        <v>70.534829407249674</v>
      </c>
      <c r="M4576" s="5">
        <f t="shared" si="640"/>
        <v>1.2136775023293112</v>
      </c>
      <c r="N4576" s="6">
        <f t="shared" si="641"/>
        <v>19.378784564566423</v>
      </c>
      <c r="O4576" s="6">
        <f t="shared" si="644"/>
        <v>195.70702026338947</v>
      </c>
      <c r="P4576" s="6">
        <f>FORECAST(J4576,Inputs!$B$10:$B$18,Inputs!$A$10:$A$18)</f>
        <v>31.430233061043982</v>
      </c>
      <c r="Q4576" s="6">
        <f>IF(Inputs!$D$10="Yes",IF('Hourly Calcs'!P4576&gt;'Hourly Calcs'!K4576,'Hourly Calcs'!O4576,N4576+O4576),N4576+O4576)</f>
        <v>215.08580482795588</v>
      </c>
      <c r="R4576" s="12">
        <f t="shared" si="645"/>
        <v>1022.0877445424463</v>
      </c>
      <c r="S4576" s="1">
        <f>IF(AND(A4576&gt;=5,A4576&lt;=9),INDEX(Demand!$C$3:$C$26,C4576),INDEX(Demand!$B$3:$B$26,C4576))</f>
        <v>350</v>
      </c>
      <c r="T4576" s="7">
        <f t="shared" si="646"/>
        <v>350</v>
      </c>
      <c r="U4576" s="7">
        <f t="shared" si="647"/>
        <v>672.08774454244633</v>
      </c>
    </row>
    <row r="4577" spans="1:21" x14ac:dyDescent="0.2">
      <c r="A4577" s="1">
        <v>7</v>
      </c>
      <c r="B4577" s="1">
        <v>10</v>
      </c>
      <c r="C4577" s="1">
        <v>9</v>
      </c>
      <c r="D4577">
        <v>16</v>
      </c>
      <c r="E4577">
        <v>14.4</v>
      </c>
      <c r="F4577">
        <v>90</v>
      </c>
      <c r="G4577">
        <v>438</v>
      </c>
      <c r="H4577">
        <v>240</v>
      </c>
      <c r="I4577">
        <v>288</v>
      </c>
      <c r="J4577" s="4">
        <f t="shared" si="642"/>
        <v>107.49146124521523</v>
      </c>
      <c r="K4577" s="4">
        <f t="shared" si="643"/>
        <v>42.080605831836458</v>
      </c>
      <c r="L4577" s="5">
        <f t="shared" si="639"/>
        <v>57.508538754784766</v>
      </c>
      <c r="M4577" s="5">
        <f t="shared" si="640"/>
        <v>8.0806058318364578</v>
      </c>
      <c r="N4577" s="6">
        <f t="shared" si="641"/>
        <v>186.85111591463252</v>
      </c>
      <c r="O4577" s="6">
        <f t="shared" si="644"/>
        <v>263.38141044792599</v>
      </c>
      <c r="P4577" s="6">
        <f>FORECAST(J4577,Inputs!$B$10:$B$18,Inputs!$A$10:$A$18)</f>
        <v>31.550846863381622</v>
      </c>
      <c r="Q4577" s="6">
        <f>IF(Inputs!$D$10="Yes",IF('Hourly Calcs'!P4577&gt;'Hourly Calcs'!K4577,'Hourly Calcs'!O4577,N4577+O4577),N4577+O4577)</f>
        <v>450.23252636255847</v>
      </c>
      <c r="R4577" s="12">
        <f t="shared" si="645"/>
        <v>2139.5049652748776</v>
      </c>
      <c r="S4577" s="1">
        <f>IF(AND(A4577&gt;=5,A4577&lt;=9),INDEX(Demand!$C$3:$C$26,C4577),INDEX(Demand!$B$3:$B$26,C4577))</f>
        <v>350</v>
      </c>
      <c r="T4577" s="7">
        <f t="shared" si="646"/>
        <v>350</v>
      </c>
      <c r="U4577" s="7">
        <f t="shared" si="647"/>
        <v>1789.5049652748776</v>
      </c>
    </row>
    <row r="4578" spans="1:21" x14ac:dyDescent="0.2">
      <c r="A4578" s="1">
        <v>7</v>
      </c>
      <c r="B4578" s="1">
        <v>10</v>
      </c>
      <c r="C4578" s="1">
        <v>10</v>
      </c>
      <c r="D4578">
        <v>16.899999999999999</v>
      </c>
      <c r="E4578">
        <v>15</v>
      </c>
      <c r="F4578">
        <v>89</v>
      </c>
      <c r="G4578">
        <v>555</v>
      </c>
      <c r="H4578">
        <v>307</v>
      </c>
      <c r="I4578">
        <v>327</v>
      </c>
      <c r="J4578" s="4">
        <f t="shared" si="642"/>
        <v>123.41388203657067</v>
      </c>
      <c r="K4578" s="4">
        <f t="shared" si="643"/>
        <v>50.638843461695657</v>
      </c>
      <c r="L4578" s="5">
        <f t="shared" si="639"/>
        <v>41.586117963429331</v>
      </c>
      <c r="M4578" s="5">
        <f t="shared" si="640"/>
        <v>16.638843461695657</v>
      </c>
      <c r="N4578" s="6">
        <f t="shared" si="641"/>
        <v>278.21590727627984</v>
      </c>
      <c r="O4578" s="6">
        <f t="shared" si="644"/>
        <v>299.04764311274931</v>
      </c>
      <c r="P4578" s="6">
        <f>FORECAST(J4578,Inputs!$B$10:$B$18,Inputs!$A$10:$A$18)</f>
        <v>31.698276685523801</v>
      </c>
      <c r="Q4578" s="6">
        <f>IF(Inputs!$D$10="Yes",IF('Hourly Calcs'!P4578&gt;'Hourly Calcs'!K4578,'Hourly Calcs'!O4578,N4578+O4578),N4578+O4578)</f>
        <v>577.26355038902921</v>
      </c>
      <c r="R4578" s="12">
        <f t="shared" si="645"/>
        <v>2743.1563914486665</v>
      </c>
      <c r="S4578" s="1">
        <f>IF(AND(A4578&gt;=5,A4578&lt;=9),INDEX(Demand!$C$3:$C$26,C4578),INDEX(Demand!$B$3:$B$26,C4578))</f>
        <v>600</v>
      </c>
      <c r="T4578" s="7">
        <f t="shared" si="646"/>
        <v>600</v>
      </c>
      <c r="U4578" s="7">
        <f t="shared" si="647"/>
        <v>2143.1563914486665</v>
      </c>
    </row>
    <row r="4579" spans="1:21" x14ac:dyDescent="0.2">
      <c r="A4579" s="1">
        <v>7</v>
      </c>
      <c r="B4579" s="1">
        <v>10</v>
      </c>
      <c r="C4579" s="1">
        <v>11</v>
      </c>
      <c r="D4579">
        <v>18.100000000000001</v>
      </c>
      <c r="E4579">
        <v>14.5</v>
      </c>
      <c r="F4579">
        <v>79</v>
      </c>
      <c r="G4579">
        <v>799</v>
      </c>
      <c r="H4579">
        <v>623</v>
      </c>
      <c r="I4579">
        <v>281</v>
      </c>
      <c r="J4579" s="4">
        <f t="shared" si="642"/>
        <v>144.13050943004595</v>
      </c>
      <c r="K4579" s="4">
        <f t="shared" si="643"/>
        <v>57.503750501401242</v>
      </c>
      <c r="L4579" s="5">
        <f t="shared" ref="L4579:L4642" si="648">IF(ABS($B$5-J4579)&gt;90,0,ABS($B$5-J4579))</f>
        <v>20.869490569954053</v>
      </c>
      <c r="M4579" s="5">
        <f t="shared" ref="M4579:M4642" si="649">IF(K4579&gt;0,ABS($B$4-K4579),0)</f>
        <v>23.503750501401242</v>
      </c>
      <c r="N4579" s="6">
        <f t="shared" si="641"/>
        <v>610.506440058414</v>
      </c>
      <c r="O4579" s="6">
        <f t="shared" si="644"/>
        <v>256.97977894398338</v>
      </c>
      <c r="P4579" s="6">
        <f>FORECAST(J4579,Inputs!$B$10:$B$18,Inputs!$A$10:$A$18)</f>
        <v>31.89009730953746</v>
      </c>
      <c r="Q4579" s="6">
        <f>IF(Inputs!$D$10="Yes",IF('Hourly Calcs'!P4579&gt;'Hourly Calcs'!K4579,'Hourly Calcs'!O4579,N4579+O4579),N4579+O4579)</f>
        <v>867.48621900239732</v>
      </c>
      <c r="R4579" s="12">
        <f t="shared" si="645"/>
        <v>4122.2945126993918</v>
      </c>
      <c r="S4579" s="1">
        <f>IF(AND(A4579&gt;=5,A4579&lt;=9),INDEX(Demand!$C$3:$C$26,C4579),INDEX(Demand!$B$3:$B$26,C4579))</f>
        <v>600</v>
      </c>
      <c r="T4579" s="7">
        <f t="shared" si="646"/>
        <v>600</v>
      </c>
      <c r="U4579" s="7">
        <f t="shared" si="647"/>
        <v>3522.2945126993918</v>
      </c>
    </row>
    <row r="4580" spans="1:21" x14ac:dyDescent="0.2">
      <c r="A4580" s="1">
        <v>7</v>
      </c>
      <c r="B4580" s="1">
        <v>10</v>
      </c>
      <c r="C4580" s="1">
        <v>12</v>
      </c>
      <c r="D4580">
        <v>17.899999999999999</v>
      </c>
      <c r="E4580">
        <v>15</v>
      </c>
      <c r="F4580">
        <v>83</v>
      </c>
      <c r="G4580">
        <v>527</v>
      </c>
      <c r="H4580">
        <v>164</v>
      </c>
      <c r="I4580">
        <v>383</v>
      </c>
      <c r="J4580" s="4">
        <f t="shared" si="642"/>
        <v>170.59840990950363</v>
      </c>
      <c r="K4580" s="4">
        <f t="shared" si="643"/>
        <v>61.182522577430049</v>
      </c>
      <c r="L4580" s="5">
        <f t="shared" si="648"/>
        <v>5.5984099095036299</v>
      </c>
      <c r="M4580" s="5">
        <f t="shared" si="649"/>
        <v>27.182522577430049</v>
      </c>
      <c r="N4580" s="6">
        <f t="shared" si="641"/>
        <v>163.11871468934234</v>
      </c>
      <c r="O4580" s="6">
        <f t="shared" si="644"/>
        <v>350.26069514429048</v>
      </c>
      <c r="P4580" s="6">
        <f>FORECAST(J4580,Inputs!$B$10:$B$18,Inputs!$A$10:$A$18)</f>
        <v>32.135170462125032</v>
      </c>
      <c r="Q4580" s="6">
        <f>IF(Inputs!$D$10="Yes",IF('Hourly Calcs'!P4580&gt;'Hourly Calcs'!K4580,'Hourly Calcs'!O4580,N4580+O4580),N4580+O4580)</f>
        <v>513.37940983363285</v>
      </c>
      <c r="R4580" s="12">
        <f t="shared" si="645"/>
        <v>2439.5789555294232</v>
      </c>
      <c r="S4580" s="1">
        <f>IF(AND(A4580&gt;=5,A4580&lt;=9),INDEX(Demand!$C$3:$C$26,C4580),INDEX(Demand!$B$3:$B$26,C4580))</f>
        <v>600</v>
      </c>
      <c r="T4580" s="7">
        <f t="shared" si="646"/>
        <v>600</v>
      </c>
      <c r="U4580" s="7">
        <f t="shared" si="647"/>
        <v>1839.5789555294232</v>
      </c>
    </row>
    <row r="4581" spans="1:21" x14ac:dyDescent="0.2">
      <c r="A4581" s="1">
        <v>7</v>
      </c>
      <c r="B4581" s="1">
        <v>10</v>
      </c>
      <c r="C4581" s="1">
        <v>13</v>
      </c>
      <c r="D4581">
        <v>18.3</v>
      </c>
      <c r="E4581">
        <v>15.4</v>
      </c>
      <c r="F4581">
        <v>83</v>
      </c>
      <c r="G4581">
        <v>534</v>
      </c>
      <c r="H4581">
        <v>117</v>
      </c>
      <c r="I4581">
        <v>431</v>
      </c>
      <c r="J4581" s="4">
        <f t="shared" si="642"/>
        <v>199.20495173380266</v>
      </c>
      <c r="K4581" s="4">
        <f t="shared" si="643"/>
        <v>60.356701427345818</v>
      </c>
      <c r="L4581" s="5">
        <f t="shared" si="648"/>
        <v>34.204951733802659</v>
      </c>
      <c r="M4581" s="5">
        <f t="shared" si="649"/>
        <v>26.356701427345818</v>
      </c>
      <c r="N4581" s="6">
        <f t="shared" si="641"/>
        <v>111.0647795903575</v>
      </c>
      <c r="O4581" s="6">
        <f t="shared" si="644"/>
        <v>394.1575968856115</v>
      </c>
      <c r="P4581" s="6">
        <f>FORECAST(J4581,Inputs!$B$10:$B$18,Inputs!$A$10:$A$18)</f>
        <v>32.400045849387062</v>
      </c>
      <c r="Q4581" s="6">
        <f>IF(Inputs!$D$10="Yes",IF('Hourly Calcs'!P4581&gt;'Hourly Calcs'!K4581,'Hourly Calcs'!O4581,N4581+O4581),N4581+O4581)</f>
        <v>505.22237647596899</v>
      </c>
      <c r="R4581" s="12">
        <f t="shared" si="645"/>
        <v>2400.8167330138044</v>
      </c>
      <c r="S4581" s="1">
        <f>IF(AND(A4581&gt;=5,A4581&lt;=9),INDEX(Demand!$C$3:$C$26,C4581),INDEX(Demand!$B$3:$B$26,C4581))</f>
        <v>600</v>
      </c>
      <c r="T4581" s="7">
        <f t="shared" si="646"/>
        <v>600</v>
      </c>
      <c r="U4581" s="7">
        <f t="shared" si="647"/>
        <v>1800.8167330138044</v>
      </c>
    </row>
    <row r="4582" spans="1:21" x14ac:dyDescent="0.2">
      <c r="A4582" s="1">
        <v>7</v>
      </c>
      <c r="B4582" s="1">
        <v>10</v>
      </c>
      <c r="C4582" s="1">
        <v>14</v>
      </c>
      <c r="D4582">
        <v>20.100000000000001</v>
      </c>
      <c r="E4582">
        <v>15.1</v>
      </c>
      <c r="F4582">
        <v>73</v>
      </c>
      <c r="G4582">
        <v>842</v>
      </c>
      <c r="H4582">
        <v>654</v>
      </c>
      <c r="I4582">
        <v>281</v>
      </c>
      <c r="J4582" s="4">
        <f t="shared" si="642"/>
        <v>223.7560608040761</v>
      </c>
      <c r="K4582" s="4">
        <f t="shared" si="643"/>
        <v>55.364499696681797</v>
      </c>
      <c r="L4582" s="5">
        <f t="shared" si="648"/>
        <v>58.7560608040761</v>
      </c>
      <c r="M4582" s="5">
        <f t="shared" si="649"/>
        <v>21.364499696681797</v>
      </c>
      <c r="N4582" s="6">
        <f t="shared" si="641"/>
        <v>553.91614816926392</v>
      </c>
      <c r="O4582" s="6">
        <f t="shared" si="644"/>
        <v>256.97977894398338</v>
      </c>
      <c r="P4582" s="6">
        <f>FORECAST(J4582,Inputs!$B$10:$B$18,Inputs!$A$10:$A$18)</f>
        <v>32.627370933371076</v>
      </c>
      <c r="Q4582" s="6">
        <f>IF(Inputs!$D$10="Yes",IF('Hourly Calcs'!P4582&gt;'Hourly Calcs'!K4582,'Hourly Calcs'!O4582,N4582+O4582),N4582+O4582)</f>
        <v>810.89592711324735</v>
      </c>
      <c r="R4582" s="12">
        <f t="shared" si="645"/>
        <v>3853.3774456421511</v>
      </c>
      <c r="S4582" s="1">
        <f>IF(AND(A4582&gt;=5,A4582&lt;=9),INDEX(Demand!$C$3:$C$26,C4582),INDEX(Demand!$B$3:$B$26,C4582))</f>
        <v>600</v>
      </c>
      <c r="T4582" s="7">
        <f t="shared" si="646"/>
        <v>600</v>
      </c>
      <c r="U4582" s="7">
        <f t="shared" si="647"/>
        <v>3253.3774456421511</v>
      </c>
    </row>
    <row r="4583" spans="1:21" x14ac:dyDescent="0.2">
      <c r="A4583" s="1">
        <v>7</v>
      </c>
      <c r="B4583" s="1">
        <v>10</v>
      </c>
      <c r="C4583" s="1">
        <v>15</v>
      </c>
      <c r="D4583">
        <v>20.5</v>
      </c>
      <c r="E4583">
        <v>14.7</v>
      </c>
      <c r="F4583">
        <v>69</v>
      </c>
      <c r="G4583">
        <v>754</v>
      </c>
      <c r="H4583">
        <v>765</v>
      </c>
      <c r="I4583">
        <v>151</v>
      </c>
      <c r="J4583" s="4">
        <f t="shared" si="642"/>
        <v>242.56639582547746</v>
      </c>
      <c r="K4583" s="4">
        <f t="shared" si="643"/>
        <v>47.757288352733021</v>
      </c>
      <c r="L4583" s="5">
        <f t="shared" si="648"/>
        <v>77.566395825477457</v>
      </c>
      <c r="M4583" s="5">
        <f t="shared" si="649"/>
        <v>13.757288352733021</v>
      </c>
      <c r="N4583" s="6">
        <f t="shared" si="641"/>
        <v>531.43045957477034</v>
      </c>
      <c r="O4583" s="6">
        <f t="shared" si="644"/>
        <v>138.09233672790563</v>
      </c>
      <c r="P4583" s="6">
        <f>FORECAST(J4583,Inputs!$B$10:$B$18,Inputs!$A$10:$A$18)</f>
        <v>32.801540702087749</v>
      </c>
      <c r="Q4583" s="6">
        <f>IF(Inputs!$D$10="Yes",IF('Hourly Calcs'!P4583&gt;'Hourly Calcs'!K4583,'Hourly Calcs'!O4583,N4583+O4583),N4583+O4583)</f>
        <v>669.52279630267594</v>
      </c>
      <c r="R4583" s="12">
        <f t="shared" si="645"/>
        <v>3181.5723280303159</v>
      </c>
      <c r="S4583" s="1">
        <f>IF(AND(A4583&gt;=5,A4583&lt;=9),INDEX(Demand!$C$3:$C$26,C4583),INDEX(Demand!$B$3:$B$26,C4583))</f>
        <v>600</v>
      </c>
      <c r="T4583" s="7">
        <f t="shared" si="646"/>
        <v>600</v>
      </c>
      <c r="U4583" s="7">
        <f t="shared" si="647"/>
        <v>2581.5723280303159</v>
      </c>
    </row>
    <row r="4584" spans="1:21" x14ac:dyDescent="0.2">
      <c r="A4584" s="1">
        <v>7</v>
      </c>
      <c r="B4584" s="1">
        <v>10</v>
      </c>
      <c r="C4584" s="1">
        <v>16</v>
      </c>
      <c r="D4584">
        <v>21</v>
      </c>
      <c r="E4584">
        <v>14.4</v>
      </c>
      <c r="F4584">
        <v>66</v>
      </c>
      <c r="G4584">
        <v>616</v>
      </c>
      <c r="H4584">
        <v>654</v>
      </c>
      <c r="I4584">
        <v>169</v>
      </c>
      <c r="J4584" s="4">
        <f t="shared" si="642"/>
        <v>257.2720962138938</v>
      </c>
      <c r="K4584" s="4">
        <f t="shared" si="643"/>
        <v>38.851555506874135</v>
      </c>
      <c r="L4584" s="5">
        <f t="shared" si="648"/>
        <v>0</v>
      </c>
      <c r="M4584" s="5">
        <f t="shared" si="649"/>
        <v>4.8515555068741349</v>
      </c>
      <c r="N4584" s="6">
        <f t="shared" si="641"/>
        <v>328.82753409471951</v>
      </c>
      <c r="O4584" s="6">
        <f t="shared" si="644"/>
        <v>154.55367488090101</v>
      </c>
      <c r="P4584" s="6">
        <f>FORECAST(J4584,Inputs!$B$10:$B$18,Inputs!$A$10:$A$18)</f>
        <v>32.937704594573091</v>
      </c>
      <c r="Q4584" s="6">
        <f>IF(Inputs!$D$10="Yes",IF('Hourly Calcs'!P4584&gt;'Hourly Calcs'!K4584,'Hourly Calcs'!O4584,N4584+O4584),N4584+O4584)</f>
        <v>483.38120897562055</v>
      </c>
      <c r="R4584" s="12">
        <f t="shared" si="645"/>
        <v>2297.0275050521486</v>
      </c>
      <c r="S4584" s="1">
        <f>IF(AND(A4584&gt;=5,A4584&lt;=9),INDEX(Demand!$C$3:$C$26,C4584),INDEX(Demand!$B$3:$B$26,C4584))</f>
        <v>900</v>
      </c>
      <c r="T4584" s="7">
        <f t="shared" si="646"/>
        <v>900</v>
      </c>
      <c r="U4584" s="7">
        <f t="shared" si="647"/>
        <v>1397.0275050521486</v>
      </c>
    </row>
    <row r="4585" spans="1:21" x14ac:dyDescent="0.2">
      <c r="A4585" s="1">
        <v>7</v>
      </c>
      <c r="B4585" s="1">
        <v>10</v>
      </c>
      <c r="C4585" s="1">
        <v>17</v>
      </c>
      <c r="D4585">
        <v>21.2</v>
      </c>
      <c r="E4585">
        <v>13.7</v>
      </c>
      <c r="F4585">
        <v>62</v>
      </c>
      <c r="G4585">
        <v>444</v>
      </c>
      <c r="H4585">
        <v>489</v>
      </c>
      <c r="I4585">
        <v>174</v>
      </c>
      <c r="J4585" s="4">
        <f t="shared" si="642"/>
        <v>269.63927738723442</v>
      </c>
      <c r="K4585" s="4">
        <f t="shared" si="643"/>
        <v>29.439857090046623</v>
      </c>
      <c r="L4585" s="5">
        <f t="shared" si="648"/>
        <v>0</v>
      </c>
      <c r="M4585" s="5">
        <f t="shared" si="649"/>
        <v>4.5601429099533775</v>
      </c>
      <c r="N4585" s="6">
        <f t="shared" si="641"/>
        <v>139.07298993512399</v>
      </c>
      <c r="O4585" s="6">
        <f t="shared" si="644"/>
        <v>159.12626881228863</v>
      </c>
      <c r="P4585" s="6">
        <f>FORECAST(J4585,Inputs!$B$10:$B$18,Inputs!$A$10:$A$18)</f>
        <v>33.052215531363281</v>
      </c>
      <c r="Q4585" s="6">
        <f>IF(Inputs!$D$10="Yes",IF('Hourly Calcs'!P4585&gt;'Hourly Calcs'!K4585,'Hourly Calcs'!O4585,N4585+O4585),N4585+O4585)</f>
        <v>159.12626881228863</v>
      </c>
      <c r="R4585" s="12">
        <f t="shared" si="645"/>
        <v>756.16802939599552</v>
      </c>
      <c r="S4585" s="1">
        <f>IF(AND(A4585&gt;=5,A4585&lt;=9),INDEX(Demand!$C$3:$C$26,C4585),INDEX(Demand!$B$3:$B$26,C4585))</f>
        <v>900</v>
      </c>
      <c r="T4585" s="7">
        <f t="shared" si="646"/>
        <v>756.16802939599552</v>
      </c>
      <c r="U4585" s="7">
        <f t="shared" si="647"/>
        <v>0</v>
      </c>
    </row>
    <row r="4586" spans="1:21" x14ac:dyDescent="0.2">
      <c r="A4586" s="1">
        <v>7</v>
      </c>
      <c r="B4586" s="1">
        <v>10</v>
      </c>
      <c r="C4586" s="1">
        <v>18</v>
      </c>
      <c r="D4586">
        <v>21.2</v>
      </c>
      <c r="E4586">
        <v>14</v>
      </c>
      <c r="F4586">
        <v>63</v>
      </c>
      <c r="G4586">
        <v>284</v>
      </c>
      <c r="H4586">
        <v>370</v>
      </c>
      <c r="I4586">
        <v>135</v>
      </c>
      <c r="J4586" s="4">
        <f t="shared" si="642"/>
        <v>280.87316789058684</v>
      </c>
      <c r="K4586" s="4">
        <f t="shared" si="643"/>
        <v>20.013472249194024</v>
      </c>
      <c r="L4586" s="5">
        <f t="shared" si="648"/>
        <v>0</v>
      </c>
      <c r="M4586" s="5">
        <f t="shared" si="649"/>
        <v>13.986527750805976</v>
      </c>
      <c r="N4586" s="6">
        <f t="shared" si="641"/>
        <v>20.144927047599591</v>
      </c>
      <c r="O4586" s="6">
        <f t="shared" si="644"/>
        <v>123.4600361474653</v>
      </c>
      <c r="P4586" s="6">
        <f>FORECAST(J4586,Inputs!$B$10:$B$18,Inputs!$A$10:$A$18)</f>
        <v>33.156233036023949</v>
      </c>
      <c r="Q4586" s="6">
        <f>IF(Inputs!$D$10="Yes",IF('Hourly Calcs'!P4586&gt;'Hourly Calcs'!K4586,'Hourly Calcs'!O4586,N4586+O4586),N4586+O4586)</f>
        <v>123.4600361474653</v>
      </c>
      <c r="R4586" s="12">
        <f t="shared" si="645"/>
        <v>586.68209177275514</v>
      </c>
      <c r="S4586" s="1">
        <f>IF(AND(A4586&gt;=5,A4586&lt;=9),INDEX(Demand!$C$3:$C$26,C4586),INDEX(Demand!$B$3:$B$26,C4586))</f>
        <v>900</v>
      </c>
      <c r="T4586" s="7">
        <f t="shared" si="646"/>
        <v>586.68209177275514</v>
      </c>
      <c r="U4586" s="7">
        <f t="shared" si="647"/>
        <v>0</v>
      </c>
    </row>
    <row r="4587" spans="1:21" x14ac:dyDescent="0.2">
      <c r="A4587" s="1">
        <v>7</v>
      </c>
      <c r="B4587" s="1">
        <v>10</v>
      </c>
      <c r="C4587" s="1">
        <v>19</v>
      </c>
      <c r="D4587">
        <v>19.8</v>
      </c>
      <c r="E4587">
        <v>14</v>
      </c>
      <c r="F4587">
        <v>69</v>
      </c>
      <c r="G4587">
        <v>125</v>
      </c>
      <c r="H4587">
        <v>133</v>
      </c>
      <c r="I4587">
        <v>92</v>
      </c>
      <c r="J4587" s="4">
        <f t="shared" si="642"/>
        <v>291.77122476767158</v>
      </c>
      <c r="K4587" s="4">
        <f t="shared" si="643"/>
        <v>10.949392082812992</v>
      </c>
      <c r="L4587" s="5">
        <f t="shared" si="648"/>
        <v>0</v>
      </c>
      <c r="M4587" s="5">
        <f t="shared" si="649"/>
        <v>23.050607917187008</v>
      </c>
      <c r="N4587" s="6">
        <f t="shared" si="641"/>
        <v>0</v>
      </c>
      <c r="O4587" s="6">
        <f t="shared" si="644"/>
        <v>84.135728337531916</v>
      </c>
      <c r="P4587" s="6">
        <f>FORECAST(J4587,Inputs!$B$10:$B$18,Inputs!$A$10:$A$18)</f>
        <v>33.257140970071035</v>
      </c>
      <c r="Q4587" s="6">
        <f>IF(Inputs!$D$10="Yes",IF('Hourly Calcs'!P4587&gt;'Hourly Calcs'!K4587,'Hourly Calcs'!O4587,N4587+O4587),N4587+O4587)</f>
        <v>84.135728337531916</v>
      </c>
      <c r="R4587" s="12">
        <f t="shared" si="645"/>
        <v>399.81298105995165</v>
      </c>
      <c r="S4587" s="1">
        <f>IF(AND(A4587&gt;=5,A4587&lt;=9),INDEX(Demand!$C$3:$C$26,C4587),INDEX(Demand!$B$3:$B$26,C4587))</f>
        <v>900</v>
      </c>
      <c r="T4587" s="7">
        <f t="shared" si="646"/>
        <v>399.81298105995165</v>
      </c>
      <c r="U4587" s="7">
        <f t="shared" si="647"/>
        <v>0</v>
      </c>
    </row>
    <row r="4588" spans="1:21" x14ac:dyDescent="0.2">
      <c r="A4588" s="1">
        <v>7</v>
      </c>
      <c r="B4588" s="1">
        <v>10</v>
      </c>
      <c r="C4588" s="1">
        <v>20</v>
      </c>
      <c r="D4588">
        <v>19</v>
      </c>
      <c r="E4588">
        <v>14.2</v>
      </c>
      <c r="F4588">
        <v>74</v>
      </c>
      <c r="G4588">
        <v>23</v>
      </c>
      <c r="H4588">
        <v>0</v>
      </c>
      <c r="I4588">
        <v>23</v>
      </c>
      <c r="J4588" s="4">
        <f t="shared" si="642"/>
        <v>302.8970818596153</v>
      </c>
      <c r="K4588" s="4">
        <f t="shared" si="643"/>
        <v>2.6973248345135659</v>
      </c>
      <c r="L4588" s="5">
        <f t="shared" si="648"/>
        <v>0</v>
      </c>
      <c r="M4588" s="5">
        <f t="shared" si="649"/>
        <v>31.302675165486434</v>
      </c>
      <c r="N4588" s="6">
        <f t="shared" si="641"/>
        <v>0</v>
      </c>
      <c r="O4588" s="6">
        <f t="shared" si="644"/>
        <v>21.033932084382979</v>
      </c>
      <c r="P4588" s="6">
        <f>FORECAST(J4588,Inputs!$B$10:$B$18,Inputs!$A$10:$A$18)</f>
        <v>33.360158165366805</v>
      </c>
      <c r="Q4588" s="6">
        <f>IF(Inputs!$D$10="Yes",IF('Hourly Calcs'!P4588&gt;'Hourly Calcs'!K4588,'Hourly Calcs'!O4588,N4588+O4588),N4588+O4588)</f>
        <v>21.033932084382979</v>
      </c>
      <c r="R4588" s="12">
        <f t="shared" si="645"/>
        <v>99.953245264987913</v>
      </c>
      <c r="S4588" s="1">
        <f>IF(AND(A4588&gt;=5,A4588&lt;=9),INDEX(Demand!$C$3:$C$26,C4588),INDEX(Demand!$B$3:$B$26,C4588))</f>
        <v>800</v>
      </c>
      <c r="T4588" s="7">
        <f t="shared" si="646"/>
        <v>99.953245264987913</v>
      </c>
      <c r="U4588" s="7">
        <f t="shared" si="647"/>
        <v>0</v>
      </c>
    </row>
    <row r="4589" spans="1:21" x14ac:dyDescent="0.2">
      <c r="A4589" s="1">
        <v>7</v>
      </c>
      <c r="B4589" s="1">
        <v>10</v>
      </c>
      <c r="C4589" s="1">
        <v>21</v>
      </c>
      <c r="D4589">
        <v>18</v>
      </c>
      <c r="E4589">
        <v>14</v>
      </c>
      <c r="F4589">
        <v>77</v>
      </c>
      <c r="G4589">
        <v>0</v>
      </c>
      <c r="H4589">
        <v>0</v>
      </c>
      <c r="I4589">
        <v>0</v>
      </c>
      <c r="J4589" s="4">
        <f t="shared" si="642"/>
        <v>314.66303155093146</v>
      </c>
      <c r="K4589" s="4">
        <f t="shared" si="643"/>
        <v>-4.8927812037242973</v>
      </c>
      <c r="L4589" s="5">
        <f t="shared" si="648"/>
        <v>0</v>
      </c>
      <c r="M4589" s="5">
        <f t="shared" si="649"/>
        <v>0</v>
      </c>
      <c r="N4589" s="6">
        <f t="shared" si="641"/>
        <v>0</v>
      </c>
      <c r="O4589" s="6">
        <f t="shared" si="644"/>
        <v>0</v>
      </c>
      <c r="P4589" s="6">
        <f>FORECAST(J4589,Inputs!$B$10:$B$18,Inputs!$A$10:$A$18)</f>
        <v>33.469102143990106</v>
      </c>
      <c r="Q4589" s="6">
        <f>IF(Inputs!$D$10="Yes",IF('Hourly Calcs'!P4589&gt;'Hourly Calcs'!K4589,'Hourly Calcs'!O4589,N4589+O4589),N4589+O4589)</f>
        <v>0</v>
      </c>
      <c r="R4589" s="12">
        <f t="shared" si="645"/>
        <v>0</v>
      </c>
      <c r="S4589" s="1">
        <f>IF(AND(A4589&gt;=5,A4589&lt;=9),INDEX(Demand!$C$3:$C$26,C4589),INDEX(Demand!$B$3:$B$26,C4589))</f>
        <v>700</v>
      </c>
      <c r="T4589" s="7">
        <f t="shared" si="646"/>
        <v>0</v>
      </c>
      <c r="U4589" s="7">
        <f t="shared" si="647"/>
        <v>0</v>
      </c>
    </row>
    <row r="4590" spans="1:21" x14ac:dyDescent="0.2">
      <c r="A4590" s="1">
        <v>7</v>
      </c>
      <c r="B4590" s="1">
        <v>10</v>
      </c>
      <c r="C4590" s="1">
        <v>22</v>
      </c>
      <c r="D4590">
        <v>16.7</v>
      </c>
      <c r="E4590">
        <v>13.9</v>
      </c>
      <c r="F4590">
        <v>84</v>
      </c>
      <c r="G4590">
        <v>0</v>
      </c>
      <c r="H4590">
        <v>0</v>
      </c>
      <c r="I4590">
        <v>0</v>
      </c>
      <c r="J4590" s="4">
        <f t="shared" si="642"/>
        <v>327.32939941268069</v>
      </c>
      <c r="K4590" s="4">
        <f t="shared" si="643"/>
        <v>-10.907738393504843</v>
      </c>
      <c r="L4590" s="5">
        <f t="shared" si="648"/>
        <v>0</v>
      </c>
      <c r="M4590" s="5">
        <f t="shared" si="649"/>
        <v>0</v>
      </c>
      <c r="N4590" s="6">
        <f t="shared" si="641"/>
        <v>0</v>
      </c>
      <c r="O4590" s="6">
        <f t="shared" si="644"/>
        <v>0</v>
      </c>
      <c r="P4590" s="6">
        <f>FORECAST(J4590,Inputs!$B$10:$B$18,Inputs!$A$10:$A$18)</f>
        <v>33.586383327895192</v>
      </c>
      <c r="Q4590" s="6">
        <f>IF(Inputs!$D$10="Yes",IF('Hourly Calcs'!P4590&gt;'Hourly Calcs'!K4590,'Hourly Calcs'!O4590,N4590+O4590),N4590+O4590)</f>
        <v>0</v>
      </c>
      <c r="R4590" s="12">
        <f t="shared" si="645"/>
        <v>0</v>
      </c>
      <c r="S4590" s="1">
        <f>IF(AND(A4590&gt;=5,A4590&lt;=9),INDEX(Demand!$C$3:$C$26,C4590),INDEX(Demand!$B$3:$B$26,C4590))</f>
        <v>600</v>
      </c>
      <c r="T4590" s="7">
        <f t="shared" si="646"/>
        <v>0</v>
      </c>
      <c r="U4590" s="7">
        <f t="shared" si="647"/>
        <v>0</v>
      </c>
    </row>
    <row r="4591" spans="1:21" x14ac:dyDescent="0.2">
      <c r="A4591" s="1">
        <v>7</v>
      </c>
      <c r="B4591" s="1">
        <v>10</v>
      </c>
      <c r="C4591" s="1">
        <v>23</v>
      </c>
      <c r="D4591">
        <v>15.7</v>
      </c>
      <c r="E4591">
        <v>13.8</v>
      </c>
      <c r="F4591">
        <v>88</v>
      </c>
      <c r="G4591">
        <v>0</v>
      </c>
      <c r="H4591">
        <v>0</v>
      </c>
      <c r="I4591">
        <v>0</v>
      </c>
      <c r="J4591" s="4">
        <f t="shared" si="642"/>
        <v>340.94107769523964</v>
      </c>
      <c r="K4591" s="4">
        <f t="shared" si="643"/>
        <v>-15.064286751182735</v>
      </c>
      <c r="L4591" s="5">
        <f t="shared" si="648"/>
        <v>0</v>
      </c>
      <c r="M4591" s="5">
        <f t="shared" si="649"/>
        <v>0</v>
      </c>
      <c r="N4591" s="6">
        <f t="shared" si="641"/>
        <v>0</v>
      </c>
      <c r="O4591" s="6">
        <f t="shared" si="644"/>
        <v>0</v>
      </c>
      <c r="P4591" s="6">
        <f>FORECAST(J4591,Inputs!$B$10:$B$18,Inputs!$A$10:$A$18)</f>
        <v>33.712417386067031</v>
      </c>
      <c r="Q4591" s="6">
        <f>IF(Inputs!$D$10="Yes",IF('Hourly Calcs'!P4591&gt;'Hourly Calcs'!K4591,'Hourly Calcs'!O4591,N4591+O4591),N4591+O4591)</f>
        <v>0</v>
      </c>
      <c r="R4591" s="12">
        <f t="shared" si="645"/>
        <v>0</v>
      </c>
      <c r="S4591" s="1">
        <f>IF(AND(A4591&gt;=5,A4591&lt;=9),INDEX(Demand!$C$3:$C$26,C4591),INDEX(Demand!$B$3:$B$26,C4591))</f>
        <v>500</v>
      </c>
      <c r="T4591" s="7">
        <f t="shared" si="646"/>
        <v>0</v>
      </c>
      <c r="U4591" s="7">
        <f t="shared" si="647"/>
        <v>0</v>
      </c>
    </row>
    <row r="4592" spans="1:21" x14ac:dyDescent="0.2">
      <c r="A4592" s="1">
        <v>7</v>
      </c>
      <c r="B4592" s="1">
        <v>10</v>
      </c>
      <c r="C4592" s="1">
        <v>24</v>
      </c>
      <c r="D4592">
        <v>15.6</v>
      </c>
      <c r="E4592">
        <v>13.5</v>
      </c>
      <c r="F4592">
        <v>87</v>
      </c>
      <c r="G4592">
        <v>0</v>
      </c>
      <c r="H4592">
        <v>0</v>
      </c>
      <c r="I4592">
        <v>0</v>
      </c>
      <c r="J4592" s="4">
        <f t="shared" si="642"/>
        <v>355.25583762780576</v>
      </c>
      <c r="K4592" s="4">
        <f t="shared" si="643"/>
        <v>-17.031748201449119</v>
      </c>
      <c r="L4592" s="5">
        <f t="shared" si="648"/>
        <v>0</v>
      </c>
      <c r="M4592" s="5">
        <f t="shared" si="649"/>
        <v>0</v>
      </c>
      <c r="N4592" s="6">
        <f t="shared" si="641"/>
        <v>0</v>
      </c>
      <c r="O4592" s="6">
        <f t="shared" si="644"/>
        <v>0</v>
      </c>
      <c r="P4592" s="6">
        <f>FORECAST(J4592,Inputs!$B$10:$B$18,Inputs!$A$10:$A$18)</f>
        <v>33.844961459516718</v>
      </c>
      <c r="Q4592" s="6">
        <f>IF(Inputs!$D$10="Yes",IF('Hourly Calcs'!P4592&gt;'Hourly Calcs'!K4592,'Hourly Calcs'!O4592,N4592+O4592),N4592+O4592)</f>
        <v>0</v>
      </c>
      <c r="R4592" s="12">
        <f t="shared" si="645"/>
        <v>0</v>
      </c>
      <c r="S4592" s="1">
        <f>IF(AND(A4592&gt;=5,A4592&lt;=9),INDEX(Demand!$C$3:$C$26,C4592),INDEX(Demand!$B$3:$B$26,C4592))</f>
        <v>400</v>
      </c>
      <c r="T4592" s="7">
        <f t="shared" si="646"/>
        <v>0</v>
      </c>
      <c r="U4592" s="7">
        <f t="shared" si="647"/>
        <v>0</v>
      </c>
    </row>
    <row r="4593" spans="1:21" x14ac:dyDescent="0.2">
      <c r="A4593" s="1">
        <v>7</v>
      </c>
      <c r="B4593" s="1">
        <v>11</v>
      </c>
      <c r="C4593" s="1">
        <v>1</v>
      </c>
      <c r="D4593">
        <v>15.1</v>
      </c>
      <c r="E4593">
        <v>13.1</v>
      </c>
      <c r="F4593">
        <v>88</v>
      </c>
      <c r="G4593">
        <v>0</v>
      </c>
      <c r="H4593">
        <v>0</v>
      </c>
      <c r="I4593">
        <v>0</v>
      </c>
      <c r="J4593" s="4">
        <f t="shared" si="642"/>
        <v>9.7677617997443065</v>
      </c>
      <c r="K4593" s="4">
        <f t="shared" si="643"/>
        <v>-16.620402538661097</v>
      </c>
      <c r="L4593" s="5">
        <f t="shared" si="648"/>
        <v>0</v>
      </c>
      <c r="M4593" s="5">
        <f t="shared" si="649"/>
        <v>0</v>
      </c>
      <c r="N4593" s="6">
        <f t="shared" si="641"/>
        <v>0</v>
      </c>
      <c r="O4593" s="6">
        <f t="shared" si="644"/>
        <v>0</v>
      </c>
      <c r="P4593" s="6">
        <f>FORECAST(J4593,Inputs!$B$10:$B$18,Inputs!$A$10:$A$18)</f>
        <v>30.645997794442074</v>
      </c>
      <c r="Q4593" s="6">
        <f>IF(Inputs!$D$10="Yes",IF('Hourly Calcs'!P4593&gt;'Hourly Calcs'!K4593,'Hourly Calcs'!O4593,N4593+O4593),N4593+O4593)</f>
        <v>0</v>
      </c>
      <c r="R4593" s="12">
        <f t="shared" si="645"/>
        <v>0</v>
      </c>
      <c r="S4593" s="1">
        <f>IF(AND(A4593&gt;=5,A4593&lt;=9),INDEX(Demand!$C$3:$C$26,C4593),INDEX(Demand!$B$3:$B$26,C4593))</f>
        <v>350</v>
      </c>
      <c r="T4593" s="7">
        <f t="shared" si="646"/>
        <v>0</v>
      </c>
      <c r="U4593" s="7">
        <f t="shared" si="647"/>
        <v>0</v>
      </c>
    </row>
    <row r="4594" spans="1:21" x14ac:dyDescent="0.2">
      <c r="A4594" s="1">
        <v>7</v>
      </c>
      <c r="B4594" s="1">
        <v>11</v>
      </c>
      <c r="C4594" s="1">
        <v>2</v>
      </c>
      <c r="D4594">
        <v>15.5</v>
      </c>
      <c r="E4594">
        <v>13.2</v>
      </c>
      <c r="F4594">
        <v>86</v>
      </c>
      <c r="G4594">
        <v>0</v>
      </c>
      <c r="H4594">
        <v>0</v>
      </c>
      <c r="I4594">
        <v>0</v>
      </c>
      <c r="J4594" s="4">
        <f t="shared" si="642"/>
        <v>23.889005263965089</v>
      </c>
      <c r="K4594" s="4">
        <f t="shared" si="643"/>
        <v>-13.871687003142071</v>
      </c>
      <c r="L4594" s="5">
        <f t="shared" si="648"/>
        <v>0</v>
      </c>
      <c r="M4594" s="5">
        <f t="shared" si="649"/>
        <v>0</v>
      </c>
      <c r="N4594" s="6">
        <f t="shared" si="641"/>
        <v>0</v>
      </c>
      <c r="O4594" s="6">
        <f t="shared" si="644"/>
        <v>0</v>
      </c>
      <c r="P4594" s="6">
        <f>FORECAST(J4594,Inputs!$B$10:$B$18,Inputs!$A$10:$A$18)</f>
        <v>30.776750048740414</v>
      </c>
      <c r="Q4594" s="6">
        <f>IF(Inputs!$D$10="Yes",IF('Hourly Calcs'!P4594&gt;'Hourly Calcs'!K4594,'Hourly Calcs'!O4594,N4594+O4594),N4594+O4594)</f>
        <v>0</v>
      </c>
      <c r="R4594" s="12">
        <f t="shared" si="645"/>
        <v>0</v>
      </c>
      <c r="S4594" s="1">
        <f>IF(AND(A4594&gt;=5,A4594&lt;=9),INDEX(Demand!$C$3:$C$26,C4594),INDEX(Demand!$B$3:$B$26,C4594))</f>
        <v>350</v>
      </c>
      <c r="T4594" s="7">
        <f t="shared" si="646"/>
        <v>0</v>
      </c>
      <c r="U4594" s="7">
        <f t="shared" si="647"/>
        <v>0</v>
      </c>
    </row>
    <row r="4595" spans="1:21" x14ac:dyDescent="0.2">
      <c r="A4595" s="1">
        <v>7</v>
      </c>
      <c r="B4595" s="1">
        <v>11</v>
      </c>
      <c r="C4595" s="1">
        <v>3</v>
      </c>
      <c r="D4595">
        <v>15.5</v>
      </c>
      <c r="E4595">
        <v>13.6</v>
      </c>
      <c r="F4595">
        <v>88</v>
      </c>
      <c r="G4595">
        <v>0</v>
      </c>
      <c r="H4595">
        <v>0</v>
      </c>
      <c r="I4595">
        <v>0</v>
      </c>
      <c r="J4595" s="4">
        <f t="shared" si="642"/>
        <v>37.191465794928121</v>
      </c>
      <c r="K4595" s="4">
        <f t="shared" si="643"/>
        <v>-9.0395558664848608</v>
      </c>
      <c r="L4595" s="5">
        <f t="shared" si="648"/>
        <v>0</v>
      </c>
      <c r="M4595" s="5">
        <f t="shared" si="649"/>
        <v>0</v>
      </c>
      <c r="N4595" s="6">
        <f t="shared" si="641"/>
        <v>0</v>
      </c>
      <c r="O4595" s="6">
        <f t="shared" si="644"/>
        <v>0</v>
      </c>
      <c r="P4595" s="6">
        <f>FORECAST(J4595,Inputs!$B$10:$B$18,Inputs!$A$10:$A$18)</f>
        <v>30.899920979582667</v>
      </c>
      <c r="Q4595" s="6">
        <f>IF(Inputs!$D$10="Yes",IF('Hourly Calcs'!P4595&gt;'Hourly Calcs'!K4595,'Hourly Calcs'!O4595,N4595+O4595),N4595+O4595)</f>
        <v>0</v>
      </c>
      <c r="R4595" s="12">
        <f t="shared" si="645"/>
        <v>0</v>
      </c>
      <c r="S4595" s="1">
        <f>IF(AND(A4595&gt;=5,A4595&lt;=9),INDEX(Demand!$C$3:$C$26,C4595),INDEX(Demand!$B$3:$B$26,C4595))</f>
        <v>350</v>
      </c>
      <c r="T4595" s="7">
        <f t="shared" si="646"/>
        <v>0</v>
      </c>
      <c r="U4595" s="7">
        <f t="shared" si="647"/>
        <v>0</v>
      </c>
    </row>
    <row r="4596" spans="1:21" x14ac:dyDescent="0.2">
      <c r="A4596" s="1">
        <v>7</v>
      </c>
      <c r="B4596" s="1">
        <v>11</v>
      </c>
      <c r="C4596" s="1">
        <v>4</v>
      </c>
      <c r="D4596">
        <v>16</v>
      </c>
      <c r="E4596">
        <v>13.7</v>
      </c>
      <c r="F4596">
        <v>86</v>
      </c>
      <c r="G4596">
        <v>0</v>
      </c>
      <c r="H4596">
        <v>0</v>
      </c>
      <c r="I4596">
        <v>0</v>
      </c>
      <c r="J4596" s="4">
        <f t="shared" si="642"/>
        <v>49.536166274295653</v>
      </c>
      <c r="K4596" s="4">
        <f t="shared" si="643"/>
        <v>-2.436349160686035</v>
      </c>
      <c r="L4596" s="5">
        <f t="shared" si="648"/>
        <v>0</v>
      </c>
      <c r="M4596" s="5">
        <f t="shared" si="649"/>
        <v>0</v>
      </c>
      <c r="N4596" s="6">
        <f t="shared" si="641"/>
        <v>0</v>
      </c>
      <c r="O4596" s="6">
        <f t="shared" si="644"/>
        <v>0</v>
      </c>
      <c r="P4596" s="6">
        <f>FORECAST(J4596,Inputs!$B$10:$B$18,Inputs!$A$10:$A$18)</f>
        <v>31.01422376179903</v>
      </c>
      <c r="Q4596" s="6">
        <f>IF(Inputs!$D$10="Yes",IF('Hourly Calcs'!P4596&gt;'Hourly Calcs'!K4596,'Hourly Calcs'!O4596,N4596+O4596),N4596+O4596)</f>
        <v>0</v>
      </c>
      <c r="R4596" s="12">
        <f t="shared" si="645"/>
        <v>0</v>
      </c>
      <c r="S4596" s="1">
        <f>IF(AND(A4596&gt;=5,A4596&lt;=9),INDEX(Demand!$C$3:$C$26,C4596),INDEX(Demand!$B$3:$B$26,C4596))</f>
        <v>350</v>
      </c>
      <c r="T4596" s="7">
        <f t="shared" si="646"/>
        <v>0</v>
      </c>
      <c r="U4596" s="7">
        <f t="shared" si="647"/>
        <v>0</v>
      </c>
    </row>
    <row r="4597" spans="1:21" x14ac:dyDescent="0.2">
      <c r="A4597" s="1">
        <v>7</v>
      </c>
      <c r="B4597" s="1">
        <v>11</v>
      </c>
      <c r="C4597" s="1">
        <v>5</v>
      </c>
      <c r="D4597">
        <v>16.2</v>
      </c>
      <c r="E4597">
        <v>13.3</v>
      </c>
      <c r="F4597">
        <v>83</v>
      </c>
      <c r="G4597">
        <v>7</v>
      </c>
      <c r="H4597">
        <v>0</v>
      </c>
      <c r="I4597">
        <v>7</v>
      </c>
      <c r="J4597" s="4">
        <f t="shared" si="642"/>
        <v>61.051739060215908</v>
      </c>
      <c r="K4597" s="4">
        <f t="shared" si="643"/>
        <v>5.3819834744971615</v>
      </c>
      <c r="L4597" s="5">
        <f t="shared" si="648"/>
        <v>0</v>
      </c>
      <c r="M4597" s="5">
        <f t="shared" si="649"/>
        <v>28.618016525502838</v>
      </c>
      <c r="N4597" s="6">
        <f t="shared" si="641"/>
        <v>0</v>
      </c>
      <c r="O4597" s="6">
        <f t="shared" si="644"/>
        <v>6.4016315039426459</v>
      </c>
      <c r="P4597" s="6">
        <f>FORECAST(J4597,Inputs!$B$10:$B$18,Inputs!$A$10:$A$18)</f>
        <v>31.120849435742738</v>
      </c>
      <c r="Q4597" s="6">
        <f>IF(Inputs!$D$10="Yes",IF('Hourly Calcs'!P4597&gt;'Hourly Calcs'!K4597,'Hourly Calcs'!O4597,N4597+O4597),N4597+O4597)</f>
        <v>6.4016315039426459</v>
      </c>
      <c r="R4597" s="12">
        <f t="shared" si="645"/>
        <v>30.420552906735452</v>
      </c>
      <c r="S4597" s="1">
        <f>IF(AND(A4597&gt;=5,A4597&lt;=9),INDEX(Demand!$C$3:$C$26,C4597),INDEX(Demand!$B$3:$B$26,C4597))</f>
        <v>350</v>
      </c>
      <c r="T4597" s="7">
        <f t="shared" si="646"/>
        <v>30.420552906735452</v>
      </c>
      <c r="U4597" s="7">
        <f t="shared" si="647"/>
        <v>0</v>
      </c>
    </row>
    <row r="4598" spans="1:21" x14ac:dyDescent="0.2">
      <c r="A4598" s="1">
        <v>7</v>
      </c>
      <c r="B4598" s="1">
        <v>11</v>
      </c>
      <c r="C4598" s="1">
        <v>6</v>
      </c>
      <c r="D4598">
        <v>16.899999999999999</v>
      </c>
      <c r="E4598">
        <v>13.5</v>
      </c>
      <c r="F4598">
        <v>80</v>
      </c>
      <c r="G4598">
        <v>67</v>
      </c>
      <c r="H4598">
        <v>46</v>
      </c>
      <c r="I4598">
        <v>59</v>
      </c>
      <c r="J4598" s="4">
        <f t="shared" si="642"/>
        <v>72.055881121909295</v>
      </c>
      <c r="K4598" s="4">
        <f t="shared" si="643"/>
        <v>13.984948285105673</v>
      </c>
      <c r="L4598" s="5">
        <f t="shared" si="648"/>
        <v>0</v>
      </c>
      <c r="M4598" s="5">
        <f t="shared" si="649"/>
        <v>20.015051714894327</v>
      </c>
      <c r="N4598" s="6">
        <f t="shared" si="641"/>
        <v>7.9341301482355506</v>
      </c>
      <c r="O4598" s="6">
        <f t="shared" si="644"/>
        <v>53.956608390373731</v>
      </c>
      <c r="P4598" s="6">
        <f>FORECAST(J4598,Inputs!$B$10:$B$18,Inputs!$A$10:$A$18)</f>
        <v>31.222739640017675</v>
      </c>
      <c r="Q4598" s="6">
        <f>IF(Inputs!$D$10="Yes",IF('Hourly Calcs'!P4598&gt;'Hourly Calcs'!K4598,'Hourly Calcs'!O4598,N4598+O4598),N4598+O4598)</f>
        <v>53.956608390373731</v>
      </c>
      <c r="R4598" s="12">
        <f t="shared" si="645"/>
        <v>256.40180307105595</v>
      </c>
      <c r="S4598" s="1">
        <f>IF(AND(A4598&gt;=5,A4598&lt;=9),INDEX(Demand!$C$3:$C$26,C4598),INDEX(Demand!$B$3:$B$26,C4598))</f>
        <v>350</v>
      </c>
      <c r="T4598" s="7">
        <f t="shared" si="646"/>
        <v>256.40180307105595</v>
      </c>
      <c r="U4598" s="7">
        <f t="shared" si="647"/>
        <v>0</v>
      </c>
    </row>
    <row r="4599" spans="1:21" x14ac:dyDescent="0.2">
      <c r="A4599" s="1">
        <v>7</v>
      </c>
      <c r="B4599" s="1">
        <v>11</v>
      </c>
      <c r="C4599" s="1">
        <v>7</v>
      </c>
      <c r="D4599">
        <v>18.100000000000001</v>
      </c>
      <c r="E4599">
        <v>15.2</v>
      </c>
      <c r="F4599">
        <v>83</v>
      </c>
      <c r="G4599">
        <v>204</v>
      </c>
      <c r="H4599">
        <v>239</v>
      </c>
      <c r="I4599">
        <v>125</v>
      </c>
      <c r="J4599" s="4">
        <f t="shared" si="642"/>
        <v>83.009933287239363</v>
      </c>
      <c r="K4599" s="4">
        <f t="shared" si="643"/>
        <v>23.209493421591333</v>
      </c>
      <c r="L4599" s="5">
        <f t="shared" si="648"/>
        <v>81.990066712760637</v>
      </c>
      <c r="M4599" s="5">
        <f t="shared" si="649"/>
        <v>10.790506578408667</v>
      </c>
      <c r="N4599" s="6">
        <f t="shared" si="641"/>
        <v>95.201682067990745</v>
      </c>
      <c r="O4599" s="6">
        <f t="shared" si="644"/>
        <v>114.3148482846901</v>
      </c>
      <c r="P4599" s="6">
        <f>FORECAST(J4599,Inputs!$B$10:$B$18,Inputs!$A$10:$A$18)</f>
        <v>31.324166048955917</v>
      </c>
      <c r="Q4599" s="6">
        <f>IF(Inputs!$D$10="Yes",IF('Hourly Calcs'!P4599&gt;'Hourly Calcs'!K4599,'Hourly Calcs'!O4599,N4599+O4599),N4599+O4599)</f>
        <v>114.3148482846901</v>
      </c>
      <c r="R4599" s="12">
        <f t="shared" si="645"/>
        <v>543.22415904884735</v>
      </c>
      <c r="S4599" s="1">
        <f>IF(AND(A4599&gt;=5,A4599&lt;=9),INDEX(Demand!$C$3:$C$26,C4599),INDEX(Demand!$B$3:$B$26,C4599))</f>
        <v>350</v>
      </c>
      <c r="T4599" s="7">
        <f t="shared" si="646"/>
        <v>350</v>
      </c>
      <c r="U4599" s="7">
        <f t="shared" si="647"/>
        <v>193.22415904884735</v>
      </c>
    </row>
    <row r="4600" spans="1:21" x14ac:dyDescent="0.2">
      <c r="A4600" s="1">
        <v>7</v>
      </c>
      <c r="B4600" s="1">
        <v>11</v>
      </c>
      <c r="C4600" s="1">
        <v>8</v>
      </c>
      <c r="D4600">
        <v>20.2</v>
      </c>
      <c r="E4600">
        <v>16.2</v>
      </c>
      <c r="F4600">
        <v>78</v>
      </c>
      <c r="G4600">
        <v>375</v>
      </c>
      <c r="H4600">
        <v>418</v>
      </c>
      <c r="I4600">
        <v>173</v>
      </c>
      <c r="J4600" s="4">
        <f t="shared" si="642"/>
        <v>94.54504244600281</v>
      </c>
      <c r="K4600" s="4">
        <f t="shared" si="643"/>
        <v>32.668360779280349</v>
      </c>
      <c r="L4600" s="5">
        <f t="shared" si="648"/>
        <v>70.45495755399719</v>
      </c>
      <c r="M4600" s="5">
        <f t="shared" si="649"/>
        <v>1.3316392207196515</v>
      </c>
      <c r="N4600" s="6">
        <f t="shared" si="641"/>
        <v>252.88042978854793</v>
      </c>
      <c r="O4600" s="6">
        <f t="shared" si="644"/>
        <v>158.21175002601109</v>
      </c>
      <c r="P4600" s="6">
        <f>FORECAST(J4600,Inputs!$B$10:$B$18,Inputs!$A$10:$A$18)</f>
        <v>31.430972615240766</v>
      </c>
      <c r="Q4600" s="6">
        <f>IF(Inputs!$D$10="Yes",IF('Hourly Calcs'!P4600&gt;'Hourly Calcs'!K4600,'Hourly Calcs'!O4600,N4600+O4600),N4600+O4600)</f>
        <v>411.09217981455902</v>
      </c>
      <c r="R4600" s="12">
        <f t="shared" si="645"/>
        <v>1953.5100384787843</v>
      </c>
      <c r="S4600" s="1">
        <f>IF(AND(A4600&gt;=5,A4600&lt;=9),INDEX(Demand!$C$3:$C$26,C4600),INDEX(Demand!$B$3:$B$26,C4600))</f>
        <v>350</v>
      </c>
      <c r="T4600" s="7">
        <f t="shared" si="646"/>
        <v>350</v>
      </c>
      <c r="U4600" s="7">
        <f t="shared" si="647"/>
        <v>1603.5100384787843</v>
      </c>
    </row>
    <row r="4601" spans="1:21" x14ac:dyDescent="0.2">
      <c r="A4601" s="1">
        <v>7</v>
      </c>
      <c r="B4601" s="1">
        <v>11</v>
      </c>
      <c r="C4601" s="1">
        <v>9</v>
      </c>
      <c r="D4601">
        <v>21.5</v>
      </c>
      <c r="E4601">
        <v>16.600000000000001</v>
      </c>
      <c r="F4601">
        <v>74</v>
      </c>
      <c r="G4601">
        <v>546</v>
      </c>
      <c r="H4601">
        <v>616</v>
      </c>
      <c r="I4601">
        <v>161</v>
      </c>
      <c r="J4601" s="4">
        <f t="shared" si="642"/>
        <v>107.57581866568022</v>
      </c>
      <c r="K4601" s="4">
        <f t="shared" si="643"/>
        <v>41.959872877790417</v>
      </c>
      <c r="L4601" s="5">
        <f t="shared" si="648"/>
        <v>57.424181334319783</v>
      </c>
      <c r="M4601" s="5">
        <f t="shared" si="649"/>
        <v>7.9598728777904171</v>
      </c>
      <c r="N4601" s="6">
        <f t="shared" si="641"/>
        <v>479.36402629083238</v>
      </c>
      <c r="O4601" s="6">
        <f t="shared" si="644"/>
        <v>147.23752459068086</v>
      </c>
      <c r="P4601" s="6">
        <f>FORECAST(J4601,Inputs!$B$10:$B$18,Inputs!$A$10:$A$18)</f>
        <v>31.551627950608147</v>
      </c>
      <c r="Q4601" s="6">
        <f>IF(Inputs!$D$10="Yes",IF('Hourly Calcs'!P4601&gt;'Hourly Calcs'!K4601,'Hourly Calcs'!O4601,N4601+O4601),N4601+O4601)</f>
        <v>626.60155088151328</v>
      </c>
      <c r="R4601" s="12">
        <f t="shared" si="645"/>
        <v>2977.6105697889511</v>
      </c>
      <c r="S4601" s="1">
        <f>IF(AND(A4601&gt;=5,A4601&lt;=9),INDEX(Demand!$C$3:$C$26,C4601),INDEX(Demand!$B$3:$B$26,C4601))</f>
        <v>350</v>
      </c>
      <c r="T4601" s="7">
        <f t="shared" si="646"/>
        <v>350</v>
      </c>
      <c r="U4601" s="7">
        <f t="shared" si="647"/>
        <v>2627.6105697889511</v>
      </c>
    </row>
    <row r="4602" spans="1:21" x14ac:dyDescent="0.2">
      <c r="A4602" s="1">
        <v>7</v>
      </c>
      <c r="B4602" s="1">
        <v>11</v>
      </c>
      <c r="C4602" s="1">
        <v>10</v>
      </c>
      <c r="D4602">
        <v>23.1</v>
      </c>
      <c r="E4602">
        <v>17</v>
      </c>
      <c r="F4602">
        <v>69</v>
      </c>
      <c r="G4602">
        <v>693</v>
      </c>
      <c r="H4602">
        <v>755</v>
      </c>
      <c r="I4602">
        <v>133</v>
      </c>
      <c r="J4602" s="4">
        <f t="shared" si="642"/>
        <v>123.49281484994081</v>
      </c>
      <c r="K4602" s="4">
        <f t="shared" si="643"/>
        <v>50.512112567021198</v>
      </c>
      <c r="L4602" s="5">
        <f t="shared" si="648"/>
        <v>41.507185150059186</v>
      </c>
      <c r="M4602" s="5">
        <f t="shared" si="649"/>
        <v>16.512112567021198</v>
      </c>
      <c r="N4602" s="6">
        <f t="shared" si="641"/>
        <v>684.11738556795149</v>
      </c>
      <c r="O4602" s="6">
        <f t="shared" si="644"/>
        <v>121.63099857491027</v>
      </c>
      <c r="P4602" s="6">
        <f>FORECAST(J4602,Inputs!$B$10:$B$18,Inputs!$A$10:$A$18)</f>
        <v>31.699007544906856</v>
      </c>
      <c r="Q4602" s="6">
        <f>IF(Inputs!$D$10="Yes",IF('Hourly Calcs'!P4602&gt;'Hourly Calcs'!K4602,'Hourly Calcs'!O4602,N4602+O4602),N4602+O4602)</f>
        <v>805.74838414286171</v>
      </c>
      <c r="R4602" s="12">
        <f t="shared" si="645"/>
        <v>3828.9163214468786</v>
      </c>
      <c r="S4602" s="1">
        <f>IF(AND(A4602&gt;=5,A4602&lt;=9),INDEX(Demand!$C$3:$C$26,C4602),INDEX(Demand!$B$3:$B$26,C4602))</f>
        <v>600</v>
      </c>
      <c r="T4602" s="7">
        <f t="shared" si="646"/>
        <v>600</v>
      </c>
      <c r="U4602" s="7">
        <f t="shared" si="647"/>
        <v>3228.9163214468786</v>
      </c>
    </row>
    <row r="4603" spans="1:21" x14ac:dyDescent="0.2">
      <c r="A4603" s="1">
        <v>7</v>
      </c>
      <c r="B4603" s="1">
        <v>11</v>
      </c>
      <c r="C4603" s="1">
        <v>11</v>
      </c>
      <c r="D4603">
        <v>23.8</v>
      </c>
      <c r="E4603">
        <v>17.399999999999999</v>
      </c>
      <c r="F4603">
        <v>67</v>
      </c>
      <c r="G4603">
        <v>803</v>
      </c>
      <c r="H4603">
        <v>794</v>
      </c>
      <c r="I4603">
        <v>144</v>
      </c>
      <c r="J4603" s="4">
        <f t="shared" si="642"/>
        <v>144.17658103955139</v>
      </c>
      <c r="K4603" s="4">
        <f t="shared" si="643"/>
        <v>57.369488970367939</v>
      </c>
      <c r="L4603" s="5">
        <f t="shared" si="648"/>
        <v>20.823418960448606</v>
      </c>
      <c r="M4603" s="5">
        <f t="shared" si="649"/>
        <v>23.369488970367939</v>
      </c>
      <c r="N4603" s="6">
        <f t="shared" si="641"/>
        <v>778.13485635933841</v>
      </c>
      <c r="O4603" s="6">
        <f t="shared" si="644"/>
        <v>131.69070522396299</v>
      </c>
      <c r="P4603" s="6">
        <f>FORECAST(J4603,Inputs!$B$10:$B$18,Inputs!$A$10:$A$18)</f>
        <v>31.890523898514363</v>
      </c>
      <c r="Q4603" s="6">
        <f>IF(Inputs!$D$10="Yes",IF('Hourly Calcs'!P4603&gt;'Hourly Calcs'!K4603,'Hourly Calcs'!O4603,N4603+O4603),N4603+O4603)</f>
        <v>909.82556158330135</v>
      </c>
      <c r="R4603" s="12">
        <f t="shared" si="645"/>
        <v>4323.4910686438479</v>
      </c>
      <c r="S4603" s="1">
        <f>IF(AND(A4603&gt;=5,A4603&lt;=9),INDEX(Demand!$C$3:$C$26,C4603),INDEX(Demand!$B$3:$B$26,C4603))</f>
        <v>600</v>
      </c>
      <c r="T4603" s="7">
        <f t="shared" si="646"/>
        <v>600</v>
      </c>
      <c r="U4603" s="7">
        <f t="shared" si="647"/>
        <v>3723.4910686438479</v>
      </c>
    </row>
    <row r="4604" spans="1:21" x14ac:dyDescent="0.2">
      <c r="A4604" s="1">
        <v>7</v>
      </c>
      <c r="B4604" s="1">
        <v>11</v>
      </c>
      <c r="C4604" s="1">
        <v>12</v>
      </c>
      <c r="D4604">
        <v>24.9</v>
      </c>
      <c r="E4604">
        <v>18</v>
      </c>
      <c r="F4604">
        <v>66</v>
      </c>
      <c r="G4604">
        <v>865</v>
      </c>
      <c r="H4604">
        <v>842</v>
      </c>
      <c r="I4604">
        <v>124</v>
      </c>
      <c r="J4604" s="4">
        <f t="shared" si="642"/>
        <v>170.56563184582387</v>
      </c>
      <c r="K4604" s="4">
        <f t="shared" si="643"/>
        <v>61.046665689821246</v>
      </c>
      <c r="L4604" s="5">
        <f t="shared" si="648"/>
        <v>5.5656318458238729</v>
      </c>
      <c r="M4604" s="5">
        <f t="shared" si="649"/>
        <v>27.046665689821246</v>
      </c>
      <c r="N4604" s="6">
        <f t="shared" si="641"/>
        <v>837.66135796645028</v>
      </c>
      <c r="O4604" s="6">
        <f t="shared" si="644"/>
        <v>113.40032949841257</v>
      </c>
      <c r="P4604" s="6">
        <f>FORECAST(J4604,Inputs!$B$10:$B$18,Inputs!$A$10:$A$18)</f>
        <v>32.134866961535401</v>
      </c>
      <c r="Q4604" s="6">
        <f>IF(Inputs!$D$10="Yes",IF('Hourly Calcs'!P4604&gt;'Hourly Calcs'!K4604,'Hourly Calcs'!O4604,N4604+O4604),N4604+O4604)</f>
        <v>951.06168746486287</v>
      </c>
      <c r="R4604" s="12">
        <f t="shared" si="645"/>
        <v>4519.4451388330281</v>
      </c>
      <c r="S4604" s="1">
        <f>IF(AND(A4604&gt;=5,A4604&lt;=9),INDEX(Demand!$C$3:$C$26,C4604),INDEX(Demand!$B$3:$B$26,C4604))</f>
        <v>600</v>
      </c>
      <c r="T4604" s="7">
        <f t="shared" si="646"/>
        <v>600</v>
      </c>
      <c r="U4604" s="7">
        <f t="shared" si="647"/>
        <v>3919.4451388330281</v>
      </c>
    </row>
    <row r="4605" spans="1:21" x14ac:dyDescent="0.2">
      <c r="A4605" s="1">
        <v>7</v>
      </c>
      <c r="B4605" s="1">
        <v>11</v>
      </c>
      <c r="C4605" s="1">
        <v>13</v>
      </c>
      <c r="D4605">
        <v>25.2</v>
      </c>
      <c r="E4605">
        <v>17.600000000000001</v>
      </c>
      <c r="F4605">
        <v>63</v>
      </c>
      <c r="G4605">
        <v>877</v>
      </c>
      <c r="H4605">
        <v>842</v>
      </c>
      <c r="I4605">
        <v>127</v>
      </c>
      <c r="J4605" s="4">
        <f t="shared" si="642"/>
        <v>199.08391674819038</v>
      </c>
      <c r="K4605" s="4">
        <f t="shared" si="643"/>
        <v>60.233507004222048</v>
      </c>
      <c r="L4605" s="5">
        <f t="shared" si="648"/>
        <v>34.083916748190376</v>
      </c>
      <c r="M4605" s="5">
        <f t="shared" si="649"/>
        <v>26.233507004222048</v>
      </c>
      <c r="N4605" s="6">
        <f t="shared" si="641"/>
        <v>799.54735692558882</v>
      </c>
      <c r="O4605" s="6">
        <f t="shared" si="644"/>
        <v>116.14388585724514</v>
      </c>
      <c r="P4605" s="6">
        <f>FORECAST(J4605,Inputs!$B$10:$B$18,Inputs!$A$10:$A$18)</f>
        <v>32.398925155075837</v>
      </c>
      <c r="Q4605" s="6">
        <f>IF(Inputs!$D$10="Yes",IF('Hourly Calcs'!P4605&gt;'Hourly Calcs'!K4605,'Hourly Calcs'!O4605,N4605+O4605),N4605+O4605)</f>
        <v>915.69124278283391</v>
      </c>
      <c r="R4605" s="12">
        <f t="shared" si="645"/>
        <v>4351.3647857040269</v>
      </c>
      <c r="S4605" s="1">
        <f>IF(AND(A4605&gt;=5,A4605&lt;=9),INDEX(Demand!$C$3:$C$26,C4605),INDEX(Demand!$B$3:$B$26,C4605))</f>
        <v>600</v>
      </c>
      <c r="T4605" s="7">
        <f t="shared" si="646"/>
        <v>600</v>
      </c>
      <c r="U4605" s="7">
        <f t="shared" si="647"/>
        <v>3751.3647857040269</v>
      </c>
    </row>
    <row r="4606" spans="1:21" x14ac:dyDescent="0.2">
      <c r="A4606" s="1">
        <v>7</v>
      </c>
      <c r="B4606" s="1">
        <v>11</v>
      </c>
      <c r="C4606" s="1">
        <v>14</v>
      </c>
      <c r="D4606">
        <v>24.8</v>
      </c>
      <c r="E4606">
        <v>16.399999999999999</v>
      </c>
      <c r="F4606">
        <v>60</v>
      </c>
      <c r="G4606">
        <v>810</v>
      </c>
      <c r="H4606">
        <v>669</v>
      </c>
      <c r="I4606">
        <v>236</v>
      </c>
      <c r="J4606" s="4">
        <f t="shared" si="642"/>
        <v>223.59748513765618</v>
      </c>
      <c r="K4606" s="4">
        <f t="shared" si="643"/>
        <v>55.261078837669302</v>
      </c>
      <c r="L4606" s="5">
        <f t="shared" si="648"/>
        <v>58.597485137656179</v>
      </c>
      <c r="M4606" s="5">
        <f t="shared" si="649"/>
        <v>21.261078837669302</v>
      </c>
      <c r="N4606" s="6">
        <f t="shared" si="641"/>
        <v>566.84291987758081</v>
      </c>
      <c r="O4606" s="6">
        <f t="shared" si="644"/>
        <v>215.82643356149492</v>
      </c>
      <c r="P4606" s="6">
        <f>FORECAST(J4606,Inputs!$B$10:$B$18,Inputs!$A$10:$A$18)</f>
        <v>32.625902640163481</v>
      </c>
      <c r="Q4606" s="6">
        <f>IF(Inputs!$D$10="Yes",IF('Hourly Calcs'!P4606&gt;'Hourly Calcs'!K4606,'Hourly Calcs'!O4606,N4606+O4606),N4606+O4606)</f>
        <v>782.66935343907573</v>
      </c>
      <c r="R4606" s="12">
        <f t="shared" si="645"/>
        <v>3719.2447675424878</v>
      </c>
      <c r="S4606" s="1">
        <f>IF(AND(A4606&gt;=5,A4606&lt;=9),INDEX(Demand!$C$3:$C$26,C4606),INDEX(Demand!$B$3:$B$26,C4606))</f>
        <v>600</v>
      </c>
      <c r="T4606" s="7">
        <f t="shared" si="646"/>
        <v>600</v>
      </c>
      <c r="U4606" s="7">
        <f t="shared" si="647"/>
        <v>3119.2447675424878</v>
      </c>
    </row>
    <row r="4607" spans="1:21" x14ac:dyDescent="0.2">
      <c r="A4607" s="1">
        <v>7</v>
      </c>
      <c r="B4607" s="1">
        <v>11</v>
      </c>
      <c r="C4607" s="1">
        <v>15</v>
      </c>
      <c r="D4607">
        <v>23.5</v>
      </c>
      <c r="E4607">
        <v>15.8</v>
      </c>
      <c r="F4607">
        <v>62</v>
      </c>
      <c r="G4607">
        <v>599</v>
      </c>
      <c r="H4607">
        <v>306</v>
      </c>
      <c r="I4607">
        <v>358</v>
      </c>
      <c r="J4607" s="4">
        <f t="shared" si="642"/>
        <v>242.40940056902897</v>
      </c>
      <c r="K4607" s="4">
        <f t="shared" si="643"/>
        <v>47.669270760951179</v>
      </c>
      <c r="L4607" s="5">
        <f t="shared" si="648"/>
        <v>77.409400569028975</v>
      </c>
      <c r="M4607" s="5">
        <f t="shared" si="649"/>
        <v>13.669270760951179</v>
      </c>
      <c r="N4607" s="6">
        <f t="shared" si="641"/>
        <v>212.66007839617947</v>
      </c>
      <c r="O4607" s="6">
        <f t="shared" si="644"/>
        <v>327.39772548735243</v>
      </c>
      <c r="P4607" s="6">
        <f>FORECAST(J4607,Inputs!$B$10:$B$18,Inputs!$A$10:$A$18)</f>
        <v>32.800087042305819</v>
      </c>
      <c r="Q4607" s="6">
        <f>IF(Inputs!$D$10="Yes",IF('Hourly Calcs'!P4607&gt;'Hourly Calcs'!K4607,'Hourly Calcs'!O4607,N4607+O4607),N4607+O4607)</f>
        <v>540.05780388353196</v>
      </c>
      <c r="R4607" s="12">
        <f t="shared" si="645"/>
        <v>2566.3546840545437</v>
      </c>
      <c r="S4607" s="1">
        <f>IF(AND(A4607&gt;=5,A4607&lt;=9),INDEX(Demand!$C$3:$C$26,C4607),INDEX(Demand!$B$3:$B$26,C4607))</f>
        <v>600</v>
      </c>
      <c r="T4607" s="7">
        <f t="shared" si="646"/>
        <v>600</v>
      </c>
      <c r="U4607" s="7">
        <f t="shared" si="647"/>
        <v>1966.3546840545437</v>
      </c>
    </row>
    <row r="4608" spans="1:21" x14ac:dyDescent="0.2">
      <c r="A4608" s="1">
        <v>7</v>
      </c>
      <c r="B4608" s="1">
        <v>11</v>
      </c>
      <c r="C4608" s="1">
        <v>16</v>
      </c>
      <c r="D4608">
        <v>22.2</v>
      </c>
      <c r="E4608">
        <v>15.2</v>
      </c>
      <c r="F4608">
        <v>65</v>
      </c>
      <c r="G4608">
        <v>376</v>
      </c>
      <c r="H4608">
        <v>85</v>
      </c>
      <c r="I4608">
        <v>318</v>
      </c>
      <c r="J4608" s="4">
        <f t="shared" si="642"/>
        <v>257.1279714302832</v>
      </c>
      <c r="K4608" s="4">
        <f t="shared" si="643"/>
        <v>38.771820579124153</v>
      </c>
      <c r="L4608" s="5">
        <f t="shared" si="648"/>
        <v>0</v>
      </c>
      <c r="M4608" s="5">
        <f t="shared" si="649"/>
        <v>4.771820579124153</v>
      </c>
      <c r="N4608" s="6">
        <f t="shared" si="641"/>
        <v>42.752613845938576</v>
      </c>
      <c r="O4608" s="6">
        <f t="shared" si="644"/>
        <v>290.81697403625162</v>
      </c>
      <c r="P4608" s="6">
        <f>FORECAST(J4608,Inputs!$B$10:$B$18,Inputs!$A$10:$A$18)</f>
        <v>32.936370105835955</v>
      </c>
      <c r="Q4608" s="6">
        <f>IF(Inputs!$D$10="Yes",IF('Hourly Calcs'!P4608&gt;'Hourly Calcs'!K4608,'Hourly Calcs'!O4608,N4608+O4608),N4608+O4608)</f>
        <v>333.56958788219021</v>
      </c>
      <c r="R4608" s="12">
        <f t="shared" si="645"/>
        <v>1585.1226816161677</v>
      </c>
      <c r="S4608" s="1">
        <f>IF(AND(A4608&gt;=5,A4608&lt;=9),INDEX(Demand!$C$3:$C$26,C4608),INDEX(Demand!$B$3:$B$26,C4608))</f>
        <v>900</v>
      </c>
      <c r="T4608" s="7">
        <f t="shared" si="646"/>
        <v>900</v>
      </c>
      <c r="U4608" s="7">
        <f t="shared" si="647"/>
        <v>685.12268161616771</v>
      </c>
    </row>
    <row r="4609" spans="1:21" x14ac:dyDescent="0.2">
      <c r="A4609" s="1">
        <v>7</v>
      </c>
      <c r="B4609" s="1">
        <v>11</v>
      </c>
      <c r="C4609" s="1">
        <v>17</v>
      </c>
      <c r="D4609">
        <v>21.8</v>
      </c>
      <c r="E4609">
        <v>14.7</v>
      </c>
      <c r="F4609">
        <v>64</v>
      </c>
      <c r="G4609">
        <v>278</v>
      </c>
      <c r="H4609">
        <v>44</v>
      </c>
      <c r="I4609">
        <v>253</v>
      </c>
      <c r="J4609" s="4">
        <f t="shared" si="642"/>
        <v>269.50815918457096</v>
      </c>
      <c r="K4609" s="4">
        <f t="shared" si="643"/>
        <v>29.362510736296947</v>
      </c>
      <c r="L4609" s="5">
        <f t="shared" si="648"/>
        <v>0</v>
      </c>
      <c r="M4609" s="5">
        <f t="shared" si="649"/>
        <v>4.6374892637030527</v>
      </c>
      <c r="N4609" s="6">
        <f t="shared" si="641"/>
        <v>12.514197105100942</v>
      </c>
      <c r="O4609" s="6">
        <f t="shared" si="644"/>
        <v>231.37325292821276</v>
      </c>
      <c r="P4609" s="6">
        <f>FORECAST(J4609,Inputs!$B$10:$B$18,Inputs!$A$10:$A$18)</f>
        <v>33.051001473931208</v>
      </c>
      <c r="Q4609" s="6">
        <f>IF(Inputs!$D$10="Yes",IF('Hourly Calcs'!P4609&gt;'Hourly Calcs'!K4609,'Hourly Calcs'!O4609,N4609+O4609),N4609+O4609)</f>
        <v>231.37325292821276</v>
      </c>
      <c r="R4609" s="12">
        <f t="shared" si="645"/>
        <v>1099.4856979148669</v>
      </c>
      <c r="S4609" s="1">
        <f>IF(AND(A4609&gt;=5,A4609&lt;=9),INDEX(Demand!$C$3:$C$26,C4609),INDEX(Demand!$B$3:$B$26,C4609))</f>
        <v>900</v>
      </c>
      <c r="T4609" s="7">
        <f t="shared" si="646"/>
        <v>900</v>
      </c>
      <c r="U4609" s="7">
        <f t="shared" si="647"/>
        <v>199.48569791486693</v>
      </c>
    </row>
    <row r="4610" spans="1:21" x14ac:dyDescent="0.2">
      <c r="A4610" s="1">
        <v>7</v>
      </c>
      <c r="B4610" s="1">
        <v>11</v>
      </c>
      <c r="C4610" s="1">
        <v>18</v>
      </c>
      <c r="D4610">
        <v>20.399999999999999</v>
      </c>
      <c r="E4610">
        <v>15.2</v>
      </c>
      <c r="F4610">
        <v>72</v>
      </c>
      <c r="G4610">
        <v>225</v>
      </c>
      <c r="H4610">
        <v>144</v>
      </c>
      <c r="I4610">
        <v>167</v>
      </c>
      <c r="J4610" s="4">
        <f t="shared" si="642"/>
        <v>280.75286914912641</v>
      </c>
      <c r="K4610" s="4">
        <f t="shared" si="643"/>
        <v>19.934107968072112</v>
      </c>
      <c r="L4610" s="5">
        <f t="shared" si="648"/>
        <v>0</v>
      </c>
      <c r="M4610" s="5">
        <f t="shared" si="649"/>
        <v>14.065892031927888</v>
      </c>
      <c r="N4610" s="6">
        <f t="shared" si="641"/>
        <v>7.8112247498581739</v>
      </c>
      <c r="O4610" s="6">
        <f t="shared" si="644"/>
        <v>152.72463730834596</v>
      </c>
      <c r="P4610" s="6">
        <f>FORECAST(J4610,Inputs!$B$10:$B$18,Inputs!$A$10:$A$18)</f>
        <v>33.155119158788203</v>
      </c>
      <c r="Q4610" s="6">
        <f>IF(Inputs!$D$10="Yes",IF('Hourly Calcs'!P4610&gt;'Hourly Calcs'!K4610,'Hourly Calcs'!O4610,N4610+O4610),N4610+O4610)</f>
        <v>152.72463730834596</v>
      </c>
      <c r="R4610" s="12">
        <f t="shared" si="645"/>
        <v>725.74747648925995</v>
      </c>
      <c r="S4610" s="1">
        <f>IF(AND(A4610&gt;=5,A4610&lt;=9),INDEX(Demand!$C$3:$C$26,C4610),INDEX(Demand!$B$3:$B$26,C4610))</f>
        <v>900</v>
      </c>
      <c r="T4610" s="7">
        <f t="shared" si="646"/>
        <v>725.74747648925995</v>
      </c>
      <c r="U4610" s="7">
        <f t="shared" si="647"/>
        <v>0</v>
      </c>
    </row>
    <row r="4611" spans="1:21" x14ac:dyDescent="0.2">
      <c r="A4611" s="1">
        <v>7</v>
      </c>
      <c r="B4611" s="1">
        <v>11</v>
      </c>
      <c r="C4611" s="1">
        <v>19</v>
      </c>
      <c r="D4611">
        <v>19.899999999999999</v>
      </c>
      <c r="E4611">
        <v>15.5</v>
      </c>
      <c r="F4611">
        <v>76</v>
      </c>
      <c r="G4611">
        <v>75</v>
      </c>
      <c r="H4611">
        <v>0</v>
      </c>
      <c r="I4611">
        <v>75</v>
      </c>
      <c r="J4611" s="4">
        <f t="shared" si="642"/>
        <v>291.65998782246459</v>
      </c>
      <c r="K4611" s="4">
        <f t="shared" si="643"/>
        <v>10.864871691323486</v>
      </c>
      <c r="L4611" s="5">
        <f t="shared" si="648"/>
        <v>0</v>
      </c>
      <c r="M4611" s="5">
        <f t="shared" si="649"/>
        <v>23.135128308676514</v>
      </c>
      <c r="N4611" s="6">
        <f t="shared" si="641"/>
        <v>0</v>
      </c>
      <c r="O4611" s="6">
        <f t="shared" si="644"/>
        <v>68.58890897081406</v>
      </c>
      <c r="P4611" s="6">
        <f>FORECAST(J4611,Inputs!$B$10:$B$18,Inputs!$A$10:$A$18)</f>
        <v>33.256110998356149</v>
      </c>
      <c r="Q4611" s="6">
        <f>IF(Inputs!$D$10="Yes",IF('Hourly Calcs'!P4611&gt;'Hourly Calcs'!K4611,'Hourly Calcs'!O4611,N4611+O4611),N4611+O4611)</f>
        <v>68.58890897081406</v>
      </c>
      <c r="R4611" s="12">
        <f t="shared" si="645"/>
        <v>325.93449542930841</v>
      </c>
      <c r="S4611" s="1">
        <f>IF(AND(A4611&gt;=5,A4611&lt;=9),INDEX(Demand!$C$3:$C$26,C4611),INDEX(Demand!$B$3:$B$26,C4611))</f>
        <v>900</v>
      </c>
      <c r="T4611" s="7">
        <f t="shared" si="646"/>
        <v>325.93449542930841</v>
      </c>
      <c r="U4611" s="7">
        <f t="shared" si="647"/>
        <v>0</v>
      </c>
    </row>
    <row r="4612" spans="1:21" x14ac:dyDescent="0.2">
      <c r="A4612" s="1">
        <v>7</v>
      </c>
      <c r="B4612" s="1">
        <v>11</v>
      </c>
      <c r="C4612" s="1">
        <v>20</v>
      </c>
      <c r="D4612">
        <v>18.899999999999999</v>
      </c>
      <c r="E4612">
        <v>16.100000000000001</v>
      </c>
      <c r="F4612">
        <v>84</v>
      </c>
      <c r="G4612">
        <v>13</v>
      </c>
      <c r="H4612">
        <v>0</v>
      </c>
      <c r="I4612">
        <v>13</v>
      </c>
      <c r="J4612" s="4">
        <f t="shared" si="642"/>
        <v>302.79444672590301</v>
      </c>
      <c r="K4612" s="4">
        <f t="shared" si="643"/>
        <v>2.6091531671353891</v>
      </c>
      <c r="L4612" s="5">
        <f t="shared" si="648"/>
        <v>0</v>
      </c>
      <c r="M4612" s="5">
        <f t="shared" si="649"/>
        <v>31.390846832864611</v>
      </c>
      <c r="N4612" s="6">
        <f t="shared" si="641"/>
        <v>0</v>
      </c>
      <c r="O4612" s="6">
        <f t="shared" si="644"/>
        <v>11.888744221607771</v>
      </c>
      <c r="P4612" s="6">
        <f>FORECAST(J4612,Inputs!$B$10:$B$18,Inputs!$A$10:$A$18)</f>
        <v>33.359207840054658</v>
      </c>
      <c r="Q4612" s="6">
        <f>IF(Inputs!$D$10="Yes",IF('Hourly Calcs'!P4612&gt;'Hourly Calcs'!K4612,'Hourly Calcs'!O4612,N4612+O4612),N4612+O4612)</f>
        <v>11.888744221607771</v>
      </c>
      <c r="R4612" s="12">
        <f t="shared" si="645"/>
        <v>56.495312541080125</v>
      </c>
      <c r="S4612" s="1">
        <f>IF(AND(A4612&gt;=5,A4612&lt;=9),INDEX(Demand!$C$3:$C$26,C4612),INDEX(Demand!$B$3:$B$26,C4612))</f>
        <v>800</v>
      </c>
      <c r="T4612" s="7">
        <f t="shared" si="646"/>
        <v>56.495312541080125</v>
      </c>
      <c r="U4612" s="7">
        <f t="shared" si="647"/>
        <v>0</v>
      </c>
    </row>
    <row r="4613" spans="1:21" x14ac:dyDescent="0.2">
      <c r="A4613" s="1">
        <v>7</v>
      </c>
      <c r="B4613" s="1">
        <v>11</v>
      </c>
      <c r="C4613" s="1">
        <v>21</v>
      </c>
      <c r="D4613">
        <v>18.5</v>
      </c>
      <c r="E4613">
        <v>16.5</v>
      </c>
      <c r="F4613">
        <v>88</v>
      </c>
      <c r="G4613">
        <v>0</v>
      </c>
      <c r="H4613">
        <v>0</v>
      </c>
      <c r="I4613">
        <v>0</v>
      </c>
      <c r="J4613" s="4">
        <f t="shared" si="642"/>
        <v>314.57026640177685</v>
      </c>
      <c r="K4613" s="4">
        <f t="shared" si="643"/>
        <v>-4.9979754242803409</v>
      </c>
      <c r="L4613" s="5">
        <f t="shared" si="648"/>
        <v>0</v>
      </c>
      <c r="M4613" s="5">
        <f t="shared" si="649"/>
        <v>0</v>
      </c>
      <c r="N4613" s="6">
        <f t="shared" si="641"/>
        <v>0</v>
      </c>
      <c r="O4613" s="6">
        <f t="shared" si="644"/>
        <v>0</v>
      </c>
      <c r="P4613" s="6">
        <f>FORECAST(J4613,Inputs!$B$10:$B$18,Inputs!$A$10:$A$18)</f>
        <v>33.46824320742386</v>
      </c>
      <c r="Q4613" s="6">
        <f>IF(Inputs!$D$10="Yes",IF('Hourly Calcs'!P4613&gt;'Hourly Calcs'!K4613,'Hourly Calcs'!O4613,N4613+O4613),N4613+O4613)</f>
        <v>0</v>
      </c>
      <c r="R4613" s="12">
        <f t="shared" si="645"/>
        <v>0</v>
      </c>
      <c r="S4613" s="1">
        <f>IF(AND(A4613&gt;=5,A4613&lt;=9),INDEX(Demand!$C$3:$C$26,C4613),INDEX(Demand!$B$3:$B$26,C4613))</f>
        <v>700</v>
      </c>
      <c r="T4613" s="7">
        <f t="shared" si="646"/>
        <v>0</v>
      </c>
      <c r="U4613" s="7">
        <f t="shared" si="647"/>
        <v>0</v>
      </c>
    </row>
    <row r="4614" spans="1:21" x14ac:dyDescent="0.2">
      <c r="A4614" s="1">
        <v>7</v>
      </c>
      <c r="B4614" s="1">
        <v>11</v>
      </c>
      <c r="C4614" s="1">
        <v>22</v>
      </c>
      <c r="D4614">
        <v>18.100000000000001</v>
      </c>
      <c r="E4614">
        <v>16.399999999999999</v>
      </c>
      <c r="F4614">
        <v>90</v>
      </c>
      <c r="G4614">
        <v>0</v>
      </c>
      <c r="H4614">
        <v>0</v>
      </c>
      <c r="I4614">
        <v>0</v>
      </c>
      <c r="J4614" s="4">
        <f t="shared" si="642"/>
        <v>327.24969586440591</v>
      </c>
      <c r="K4614" s="4">
        <f t="shared" si="643"/>
        <v>-11.023228770094263</v>
      </c>
      <c r="L4614" s="5">
        <f t="shared" si="648"/>
        <v>0</v>
      </c>
      <c r="M4614" s="5">
        <f t="shared" si="649"/>
        <v>0</v>
      </c>
      <c r="N4614" s="6">
        <f t="shared" si="641"/>
        <v>0</v>
      </c>
      <c r="O4614" s="6">
        <f t="shared" si="644"/>
        <v>0</v>
      </c>
      <c r="P4614" s="6">
        <f>FORECAST(J4614,Inputs!$B$10:$B$18,Inputs!$A$10:$A$18)</f>
        <v>33.585645332077831</v>
      </c>
      <c r="Q4614" s="6">
        <f>IF(Inputs!$D$10="Yes",IF('Hourly Calcs'!P4614&gt;'Hourly Calcs'!K4614,'Hourly Calcs'!O4614,N4614+O4614),N4614+O4614)</f>
        <v>0</v>
      </c>
      <c r="R4614" s="12">
        <f t="shared" si="645"/>
        <v>0</v>
      </c>
      <c r="S4614" s="1">
        <f>IF(AND(A4614&gt;=5,A4614&lt;=9),INDEX(Demand!$C$3:$C$26,C4614),INDEX(Demand!$B$3:$B$26,C4614))</f>
        <v>600</v>
      </c>
      <c r="T4614" s="7">
        <f t="shared" si="646"/>
        <v>0</v>
      </c>
      <c r="U4614" s="7">
        <f t="shared" si="647"/>
        <v>0</v>
      </c>
    </row>
    <row r="4615" spans="1:21" x14ac:dyDescent="0.2">
      <c r="A4615" s="1">
        <v>7</v>
      </c>
      <c r="B4615" s="1">
        <v>11</v>
      </c>
      <c r="C4615" s="1">
        <v>23</v>
      </c>
      <c r="D4615">
        <v>17.5</v>
      </c>
      <c r="E4615">
        <v>16.2</v>
      </c>
      <c r="F4615">
        <v>92</v>
      </c>
      <c r="G4615">
        <v>0</v>
      </c>
      <c r="H4615">
        <v>0</v>
      </c>
      <c r="I4615">
        <v>0</v>
      </c>
      <c r="J4615" s="4">
        <f t="shared" si="642"/>
        <v>340.8791277884103</v>
      </c>
      <c r="K4615" s="4">
        <f t="shared" si="643"/>
        <v>-15.190478276425253</v>
      </c>
      <c r="L4615" s="5">
        <f t="shared" si="648"/>
        <v>0</v>
      </c>
      <c r="M4615" s="5">
        <f t="shared" si="649"/>
        <v>0</v>
      </c>
      <c r="N4615" s="6">
        <f t="shared" si="641"/>
        <v>0</v>
      </c>
      <c r="O4615" s="6">
        <f t="shared" si="644"/>
        <v>0</v>
      </c>
      <c r="P4615" s="6">
        <f>FORECAST(J4615,Inputs!$B$10:$B$18,Inputs!$A$10:$A$18)</f>
        <v>33.711843775818615</v>
      </c>
      <c r="Q4615" s="6">
        <f>IF(Inputs!$D$10="Yes",IF('Hourly Calcs'!P4615&gt;'Hourly Calcs'!K4615,'Hourly Calcs'!O4615,N4615+O4615),N4615+O4615)</f>
        <v>0</v>
      </c>
      <c r="R4615" s="12">
        <f t="shared" si="645"/>
        <v>0</v>
      </c>
      <c r="S4615" s="1">
        <f>IF(AND(A4615&gt;=5,A4615&lt;=9),INDEX(Demand!$C$3:$C$26,C4615),INDEX(Demand!$B$3:$B$26,C4615))</f>
        <v>500</v>
      </c>
      <c r="T4615" s="7">
        <f t="shared" si="646"/>
        <v>0</v>
      </c>
      <c r="U4615" s="7">
        <f t="shared" si="647"/>
        <v>0</v>
      </c>
    </row>
    <row r="4616" spans="1:21" x14ac:dyDescent="0.2">
      <c r="A4616" s="1">
        <v>7</v>
      </c>
      <c r="B4616" s="1">
        <v>11</v>
      </c>
      <c r="C4616" s="1">
        <v>24</v>
      </c>
      <c r="D4616">
        <v>16.899999999999999</v>
      </c>
      <c r="E4616">
        <v>15.9</v>
      </c>
      <c r="F4616">
        <v>94</v>
      </c>
      <c r="G4616">
        <v>0</v>
      </c>
      <c r="H4616">
        <v>0</v>
      </c>
      <c r="I4616">
        <v>0</v>
      </c>
      <c r="J4616" s="4">
        <f t="shared" si="642"/>
        <v>355.21632277505</v>
      </c>
      <c r="K4616" s="4">
        <f t="shared" si="643"/>
        <v>-17.166419275873793</v>
      </c>
      <c r="L4616" s="5">
        <f t="shared" si="648"/>
        <v>0</v>
      </c>
      <c r="M4616" s="5">
        <f t="shared" si="649"/>
        <v>0</v>
      </c>
      <c r="N4616" s="6">
        <f t="shared" si="641"/>
        <v>0</v>
      </c>
      <c r="O4616" s="6">
        <f t="shared" si="644"/>
        <v>0</v>
      </c>
      <c r="P4616" s="6">
        <f>FORECAST(J4616,Inputs!$B$10:$B$18,Inputs!$A$10:$A$18)</f>
        <v>33.844595581250459</v>
      </c>
      <c r="Q4616" s="6">
        <f>IF(Inputs!$D$10="Yes",IF('Hourly Calcs'!P4616&gt;'Hourly Calcs'!K4616,'Hourly Calcs'!O4616,N4616+O4616),N4616+O4616)</f>
        <v>0</v>
      </c>
      <c r="R4616" s="12">
        <f t="shared" si="645"/>
        <v>0</v>
      </c>
      <c r="S4616" s="1">
        <f>IF(AND(A4616&gt;=5,A4616&lt;=9),INDEX(Demand!$C$3:$C$26,C4616),INDEX(Demand!$B$3:$B$26,C4616))</f>
        <v>400</v>
      </c>
      <c r="T4616" s="7">
        <f t="shared" si="646"/>
        <v>0</v>
      </c>
      <c r="U4616" s="7">
        <f t="shared" si="647"/>
        <v>0</v>
      </c>
    </row>
    <row r="4617" spans="1:21" x14ac:dyDescent="0.2">
      <c r="A4617" s="1">
        <v>7</v>
      </c>
      <c r="B4617" s="1">
        <v>12</v>
      </c>
      <c r="C4617" s="1">
        <v>1</v>
      </c>
      <c r="D4617">
        <v>17</v>
      </c>
      <c r="E4617">
        <v>16.2</v>
      </c>
      <c r="F4617">
        <v>95</v>
      </c>
      <c r="G4617">
        <v>0</v>
      </c>
      <c r="H4617">
        <v>0</v>
      </c>
      <c r="I4617">
        <v>0</v>
      </c>
      <c r="J4617" s="4">
        <f t="shared" si="642"/>
        <v>9.7531666002478232</v>
      </c>
      <c r="K4617" s="4">
        <f t="shared" si="643"/>
        <v>-16.759828349343394</v>
      </c>
      <c r="L4617" s="5">
        <f t="shared" si="648"/>
        <v>0</v>
      </c>
      <c r="M4617" s="5">
        <f t="shared" si="649"/>
        <v>0</v>
      </c>
      <c r="N4617" s="6">
        <f t="shared" ref="N4617:N4680" si="650">H4617*MAX(0,COS(2*ASIN(SQRT(SIN(RADIANS($B$4))^2+COS(RADIANS($K4617))^2-2*SIN(RADIANS($B$4))*COS(RADIANS($K4617))*COS(RADIANS($J4617-$B$5))+(SIN(RADIANS($K4617))-COS(RADIANS($B$4)))^2)/2)))</f>
        <v>0</v>
      </c>
      <c r="O4617" s="6">
        <f t="shared" si="644"/>
        <v>0</v>
      </c>
      <c r="P4617" s="6">
        <f>FORECAST(J4617,Inputs!$B$10:$B$18,Inputs!$A$10:$A$18)</f>
        <v>30.645862653705997</v>
      </c>
      <c r="Q4617" s="6">
        <f>IF(Inputs!$D$10="Yes",IF('Hourly Calcs'!P4617&gt;'Hourly Calcs'!K4617,'Hourly Calcs'!O4617,N4617+O4617),N4617+O4617)</f>
        <v>0</v>
      </c>
      <c r="R4617" s="12">
        <f t="shared" si="645"/>
        <v>0</v>
      </c>
      <c r="S4617" s="1">
        <f>IF(AND(A4617&gt;=5,A4617&lt;=9),INDEX(Demand!$C$3:$C$26,C4617),INDEX(Demand!$B$3:$B$26,C4617))</f>
        <v>350</v>
      </c>
      <c r="T4617" s="7">
        <f t="shared" si="646"/>
        <v>0</v>
      </c>
      <c r="U4617" s="7">
        <f t="shared" si="647"/>
        <v>0</v>
      </c>
    </row>
    <row r="4618" spans="1:21" x14ac:dyDescent="0.2">
      <c r="A4618" s="1">
        <v>7</v>
      </c>
      <c r="B4618" s="1">
        <v>12</v>
      </c>
      <c r="C4618" s="1">
        <v>2</v>
      </c>
      <c r="D4618">
        <v>16.8</v>
      </c>
      <c r="E4618">
        <v>16.5</v>
      </c>
      <c r="F4618">
        <v>98</v>
      </c>
      <c r="G4618">
        <v>0</v>
      </c>
      <c r="H4618">
        <v>0</v>
      </c>
      <c r="I4618">
        <v>0</v>
      </c>
      <c r="J4618" s="4">
        <f t="shared" ref="J4618:J4681" si="651">solarazimuth($B$2,$B$3,$B$1,A4618,B4618,C4618,0,0,0,0)</f>
        <v>23.898394213405538</v>
      </c>
      <c r="K4618" s="4">
        <f t="shared" ref="K4618:K4681" si="652">solarelevation($B$2,$B$3,$B$1,A4618,B4618,C4618,0,0,0,0)</f>
        <v>-14.011829316800032</v>
      </c>
      <c r="L4618" s="5">
        <f t="shared" si="648"/>
        <v>0</v>
      </c>
      <c r="M4618" s="5">
        <f t="shared" si="649"/>
        <v>0</v>
      </c>
      <c r="N4618" s="6">
        <f t="shared" si="650"/>
        <v>0</v>
      </c>
      <c r="O4618" s="6">
        <f t="shared" ref="O4618:O4681" si="653">$I4618*(1+COS(RADIANS($B$4)))/2</f>
        <v>0</v>
      </c>
      <c r="P4618" s="6">
        <f>FORECAST(J4618,Inputs!$B$10:$B$18,Inputs!$A$10:$A$18)</f>
        <v>30.776836983457457</v>
      </c>
      <c r="Q4618" s="6">
        <f>IF(Inputs!$D$10="Yes",IF('Hourly Calcs'!P4618&gt;'Hourly Calcs'!K4618,'Hourly Calcs'!O4618,N4618+O4618),N4618+O4618)</f>
        <v>0</v>
      </c>
      <c r="R4618" s="12">
        <f t="shared" ref="R4618:R4681" si="654">$B$6*$E$1*Q4618</f>
        <v>0</v>
      </c>
      <c r="S4618" s="1">
        <f>IF(AND(A4618&gt;=5,A4618&lt;=9),INDEX(Demand!$C$3:$C$26,C4618),INDEX(Demand!$B$3:$B$26,C4618))</f>
        <v>350</v>
      </c>
      <c r="T4618" s="7">
        <f t="shared" ref="T4618:T4681" si="655">S4618-MAX(0,S4618-R4618)</f>
        <v>0</v>
      </c>
      <c r="U4618" s="7">
        <f t="shared" ref="U4618:U4681" si="656">MAX(0,R4618-S4618)</f>
        <v>0</v>
      </c>
    </row>
    <row r="4619" spans="1:21" x14ac:dyDescent="0.2">
      <c r="A4619" s="1">
        <v>7</v>
      </c>
      <c r="B4619" s="1">
        <v>12</v>
      </c>
      <c r="C4619" s="1">
        <v>3</v>
      </c>
      <c r="D4619">
        <v>16.8</v>
      </c>
      <c r="E4619">
        <v>16.600000000000001</v>
      </c>
      <c r="F4619">
        <v>99</v>
      </c>
      <c r="G4619">
        <v>0</v>
      </c>
      <c r="H4619">
        <v>0</v>
      </c>
      <c r="I4619">
        <v>0</v>
      </c>
      <c r="J4619" s="4">
        <f t="shared" si="651"/>
        <v>37.22129972959317</v>
      </c>
      <c r="K4619" s="4">
        <f t="shared" si="652"/>
        <v>-9.1774173944799031</v>
      </c>
      <c r="L4619" s="5">
        <f t="shared" si="648"/>
        <v>0</v>
      </c>
      <c r="M4619" s="5">
        <f t="shared" si="649"/>
        <v>0</v>
      </c>
      <c r="N4619" s="6">
        <f t="shared" si="650"/>
        <v>0</v>
      </c>
      <c r="O4619" s="6">
        <f t="shared" si="653"/>
        <v>0</v>
      </c>
      <c r="P4619" s="6">
        <f>FORECAST(J4619,Inputs!$B$10:$B$18,Inputs!$A$10:$A$18)</f>
        <v>30.900197219718454</v>
      </c>
      <c r="Q4619" s="6">
        <f>IF(Inputs!$D$10="Yes",IF('Hourly Calcs'!P4619&gt;'Hourly Calcs'!K4619,'Hourly Calcs'!O4619,N4619+O4619),N4619+O4619)</f>
        <v>0</v>
      </c>
      <c r="R4619" s="12">
        <f t="shared" si="654"/>
        <v>0</v>
      </c>
      <c r="S4619" s="1">
        <f>IF(AND(A4619&gt;=5,A4619&lt;=9),INDEX(Demand!$C$3:$C$26,C4619),INDEX(Demand!$B$3:$B$26,C4619))</f>
        <v>350</v>
      </c>
      <c r="T4619" s="7">
        <f t="shared" si="655"/>
        <v>0</v>
      </c>
      <c r="U4619" s="7">
        <f t="shared" si="656"/>
        <v>0</v>
      </c>
    </row>
    <row r="4620" spans="1:21" x14ac:dyDescent="0.2">
      <c r="A4620" s="1">
        <v>7</v>
      </c>
      <c r="B4620" s="1">
        <v>12</v>
      </c>
      <c r="C4620" s="1">
        <v>4</v>
      </c>
      <c r="D4620">
        <v>16.8</v>
      </c>
      <c r="E4620">
        <v>16.3</v>
      </c>
      <c r="F4620">
        <v>97</v>
      </c>
      <c r="G4620">
        <v>0</v>
      </c>
      <c r="H4620">
        <v>0</v>
      </c>
      <c r="I4620">
        <v>0</v>
      </c>
      <c r="J4620" s="4">
        <f t="shared" si="651"/>
        <v>49.582199782623633</v>
      </c>
      <c r="K4620" s="4">
        <f t="shared" si="652"/>
        <v>-2.5756550685185431</v>
      </c>
      <c r="L4620" s="5">
        <f t="shared" si="648"/>
        <v>0</v>
      </c>
      <c r="M4620" s="5">
        <f t="shared" si="649"/>
        <v>0</v>
      </c>
      <c r="N4620" s="6">
        <f t="shared" si="650"/>
        <v>0</v>
      </c>
      <c r="O4620" s="6">
        <f t="shared" si="653"/>
        <v>0</v>
      </c>
      <c r="P4620" s="6">
        <f>FORECAST(J4620,Inputs!$B$10:$B$18,Inputs!$A$10:$A$18)</f>
        <v>31.014649997987252</v>
      </c>
      <c r="Q4620" s="6">
        <f>IF(Inputs!$D$10="Yes",IF('Hourly Calcs'!P4620&gt;'Hourly Calcs'!K4620,'Hourly Calcs'!O4620,N4620+O4620),N4620+O4620)</f>
        <v>0</v>
      </c>
      <c r="R4620" s="12">
        <f t="shared" si="654"/>
        <v>0</v>
      </c>
      <c r="S4620" s="1">
        <f>IF(AND(A4620&gt;=5,A4620&lt;=9),INDEX(Demand!$C$3:$C$26,C4620),INDEX(Demand!$B$3:$B$26,C4620))</f>
        <v>350</v>
      </c>
      <c r="T4620" s="7">
        <f t="shared" si="655"/>
        <v>0</v>
      </c>
      <c r="U4620" s="7">
        <f t="shared" si="656"/>
        <v>0</v>
      </c>
    </row>
    <row r="4621" spans="1:21" x14ac:dyDescent="0.2">
      <c r="A4621" s="1">
        <v>7</v>
      </c>
      <c r="B4621" s="1">
        <v>12</v>
      </c>
      <c r="C4621" s="1">
        <v>5</v>
      </c>
      <c r="D4621">
        <v>16.600000000000001</v>
      </c>
      <c r="E4621">
        <v>16.100000000000001</v>
      </c>
      <c r="F4621">
        <v>97</v>
      </c>
      <c r="G4621">
        <v>2</v>
      </c>
      <c r="H4621">
        <v>0</v>
      </c>
      <c r="I4621">
        <v>2</v>
      </c>
      <c r="J4621" s="4">
        <f t="shared" si="651"/>
        <v>61.110461495048781</v>
      </c>
      <c r="K4621" s="4">
        <f t="shared" si="652"/>
        <v>5.2567540502509189</v>
      </c>
      <c r="L4621" s="5">
        <f t="shared" si="648"/>
        <v>0</v>
      </c>
      <c r="M4621" s="5">
        <f t="shared" si="649"/>
        <v>28.743245949749081</v>
      </c>
      <c r="N4621" s="6">
        <f t="shared" si="650"/>
        <v>0</v>
      </c>
      <c r="O4621" s="6">
        <f t="shared" si="653"/>
        <v>1.8290375725550416</v>
      </c>
      <c r="P4621" s="6">
        <f>FORECAST(J4621,Inputs!$B$10:$B$18,Inputs!$A$10:$A$18)</f>
        <v>31.12139316199119</v>
      </c>
      <c r="Q4621" s="6">
        <f>IF(Inputs!$D$10="Yes",IF('Hourly Calcs'!P4621&gt;'Hourly Calcs'!K4621,'Hourly Calcs'!O4621,N4621+O4621),N4621+O4621)</f>
        <v>1.8290375725550416</v>
      </c>
      <c r="R4621" s="12">
        <f t="shared" si="654"/>
        <v>8.6915865447815577</v>
      </c>
      <c r="S4621" s="1">
        <f>IF(AND(A4621&gt;=5,A4621&lt;=9),INDEX(Demand!$C$3:$C$26,C4621),INDEX(Demand!$B$3:$B$26,C4621))</f>
        <v>350</v>
      </c>
      <c r="T4621" s="7">
        <f t="shared" si="655"/>
        <v>8.6915865447815577</v>
      </c>
      <c r="U4621" s="7">
        <f t="shared" si="656"/>
        <v>0</v>
      </c>
    </row>
    <row r="4622" spans="1:21" x14ac:dyDescent="0.2">
      <c r="A4622" s="1">
        <v>7</v>
      </c>
      <c r="B4622" s="1">
        <v>12</v>
      </c>
      <c r="C4622" s="1">
        <v>6</v>
      </c>
      <c r="D4622">
        <v>16.5</v>
      </c>
      <c r="E4622">
        <v>16</v>
      </c>
      <c r="F4622">
        <v>97</v>
      </c>
      <c r="G4622">
        <v>20</v>
      </c>
      <c r="H4622">
        <v>0</v>
      </c>
      <c r="I4622">
        <v>20</v>
      </c>
      <c r="J4622" s="4">
        <f t="shared" si="651"/>
        <v>72.125002289556591</v>
      </c>
      <c r="K4622" s="4">
        <f t="shared" si="652"/>
        <v>13.861335690112242</v>
      </c>
      <c r="L4622" s="5">
        <f t="shared" si="648"/>
        <v>0</v>
      </c>
      <c r="M4622" s="5">
        <f t="shared" si="649"/>
        <v>20.138664309887758</v>
      </c>
      <c r="N4622" s="6">
        <f t="shared" si="650"/>
        <v>0</v>
      </c>
      <c r="O4622" s="6">
        <f t="shared" si="653"/>
        <v>18.290375725550415</v>
      </c>
      <c r="P4622" s="6">
        <f>FORECAST(J4622,Inputs!$B$10:$B$18,Inputs!$A$10:$A$18)</f>
        <v>31.223379650829227</v>
      </c>
      <c r="Q4622" s="6">
        <f>IF(Inputs!$D$10="Yes",IF('Hourly Calcs'!P4622&gt;'Hourly Calcs'!K4622,'Hourly Calcs'!O4622,N4622+O4622),N4622+O4622)</f>
        <v>18.290375725550415</v>
      </c>
      <c r="R4622" s="12">
        <f t="shared" si="654"/>
        <v>86.915865447815577</v>
      </c>
      <c r="S4622" s="1">
        <f>IF(AND(A4622&gt;=5,A4622&lt;=9),INDEX(Demand!$C$3:$C$26,C4622),INDEX(Demand!$B$3:$B$26,C4622))</f>
        <v>350</v>
      </c>
      <c r="T4622" s="7">
        <f t="shared" si="655"/>
        <v>86.915865447815577</v>
      </c>
      <c r="U4622" s="7">
        <f t="shared" si="656"/>
        <v>0</v>
      </c>
    </row>
    <row r="4623" spans="1:21" x14ac:dyDescent="0.2">
      <c r="A4623" s="1">
        <v>7</v>
      </c>
      <c r="B4623" s="1">
        <v>12</v>
      </c>
      <c r="C4623" s="1">
        <v>7</v>
      </c>
      <c r="D4623">
        <v>16.600000000000001</v>
      </c>
      <c r="E4623">
        <v>16</v>
      </c>
      <c r="F4623">
        <v>96</v>
      </c>
      <c r="G4623">
        <v>60</v>
      </c>
      <c r="H4623">
        <v>0</v>
      </c>
      <c r="I4623">
        <v>60</v>
      </c>
      <c r="J4623" s="4">
        <f t="shared" si="651"/>
        <v>83.088157127578839</v>
      </c>
      <c r="K4623" s="4">
        <f t="shared" si="652"/>
        <v>23.087982825713539</v>
      </c>
      <c r="L4623" s="5">
        <f t="shared" si="648"/>
        <v>81.911842872421161</v>
      </c>
      <c r="M4623" s="5">
        <f t="shared" si="649"/>
        <v>10.912017174286461</v>
      </c>
      <c r="N4623" s="6">
        <f t="shared" si="650"/>
        <v>0</v>
      </c>
      <c r="O4623" s="6">
        <f t="shared" si="653"/>
        <v>54.87112717665125</v>
      </c>
      <c r="P4623" s="6">
        <f>FORECAST(J4623,Inputs!$B$10:$B$18,Inputs!$A$10:$A$18)</f>
        <v>31.324890343773877</v>
      </c>
      <c r="Q4623" s="6">
        <f>IF(Inputs!$D$10="Yes",IF('Hourly Calcs'!P4623&gt;'Hourly Calcs'!K4623,'Hourly Calcs'!O4623,N4623+O4623),N4623+O4623)</f>
        <v>54.87112717665125</v>
      </c>
      <c r="R4623" s="12">
        <f t="shared" si="654"/>
        <v>260.74759634344673</v>
      </c>
      <c r="S4623" s="1">
        <f>IF(AND(A4623&gt;=5,A4623&lt;=9),INDEX(Demand!$C$3:$C$26,C4623),INDEX(Demand!$B$3:$B$26,C4623))</f>
        <v>350</v>
      </c>
      <c r="T4623" s="7">
        <f t="shared" si="655"/>
        <v>260.74759634344673</v>
      </c>
      <c r="U4623" s="7">
        <f t="shared" si="656"/>
        <v>0</v>
      </c>
    </row>
    <row r="4624" spans="1:21" x14ac:dyDescent="0.2">
      <c r="A4624" s="1">
        <v>7</v>
      </c>
      <c r="B4624" s="1">
        <v>12</v>
      </c>
      <c r="C4624" s="1">
        <v>8</v>
      </c>
      <c r="D4624">
        <v>16.899999999999999</v>
      </c>
      <c r="E4624">
        <v>16.399999999999999</v>
      </c>
      <c r="F4624">
        <v>97</v>
      </c>
      <c r="G4624">
        <v>112</v>
      </c>
      <c r="H4624">
        <v>0</v>
      </c>
      <c r="I4624">
        <v>112</v>
      </c>
      <c r="J4624" s="4">
        <f t="shared" si="651"/>
        <v>94.631251694812875</v>
      </c>
      <c r="K4624" s="4">
        <f t="shared" si="652"/>
        <v>32.546882240659272</v>
      </c>
      <c r="L4624" s="5">
        <f t="shared" si="648"/>
        <v>70.368748305187125</v>
      </c>
      <c r="M4624" s="5">
        <f t="shared" si="649"/>
        <v>1.4531177593407278</v>
      </c>
      <c r="N4624" s="6">
        <f t="shared" si="650"/>
        <v>0</v>
      </c>
      <c r="O4624" s="6">
        <f t="shared" si="653"/>
        <v>102.42610406308233</v>
      </c>
      <c r="P4624" s="6">
        <f>FORECAST(J4624,Inputs!$B$10:$B$18,Inputs!$A$10:$A$18)</f>
        <v>31.431770849026044</v>
      </c>
      <c r="Q4624" s="6">
        <f>IF(Inputs!$D$10="Yes",IF('Hourly Calcs'!P4624&gt;'Hourly Calcs'!K4624,'Hourly Calcs'!O4624,N4624+O4624),N4624+O4624)</f>
        <v>102.42610406308233</v>
      </c>
      <c r="R4624" s="12">
        <f t="shared" si="654"/>
        <v>486.72884650776723</v>
      </c>
      <c r="S4624" s="1">
        <f>IF(AND(A4624&gt;=5,A4624&lt;=9),INDEX(Demand!$C$3:$C$26,C4624),INDEX(Demand!$B$3:$B$26,C4624))</f>
        <v>350</v>
      </c>
      <c r="T4624" s="7">
        <f t="shared" si="655"/>
        <v>350</v>
      </c>
      <c r="U4624" s="7">
        <f t="shared" si="656"/>
        <v>136.72884650776723</v>
      </c>
    </row>
    <row r="4625" spans="1:21" x14ac:dyDescent="0.2">
      <c r="A4625" s="1">
        <v>7</v>
      </c>
      <c r="B4625" s="1">
        <v>12</v>
      </c>
      <c r="C4625" s="1">
        <v>9</v>
      </c>
      <c r="D4625">
        <v>15.7</v>
      </c>
      <c r="E4625">
        <v>15.7</v>
      </c>
      <c r="F4625">
        <v>100</v>
      </c>
      <c r="G4625">
        <v>163</v>
      </c>
      <c r="H4625">
        <v>0</v>
      </c>
      <c r="I4625">
        <v>163</v>
      </c>
      <c r="J4625" s="4">
        <f t="shared" si="651"/>
        <v>107.66707331935018</v>
      </c>
      <c r="K4625" s="4">
        <f t="shared" si="652"/>
        <v>41.835395212392818</v>
      </c>
      <c r="L4625" s="5">
        <f t="shared" si="648"/>
        <v>57.33292668064982</v>
      </c>
      <c r="M4625" s="5">
        <f t="shared" si="649"/>
        <v>7.8353952123928181</v>
      </c>
      <c r="N4625" s="6">
        <f t="shared" si="650"/>
        <v>0</v>
      </c>
      <c r="O4625" s="6">
        <f t="shared" si="653"/>
        <v>149.06656216323589</v>
      </c>
      <c r="P4625" s="6">
        <f>FORECAST(J4625,Inputs!$B$10:$B$18,Inputs!$A$10:$A$18)</f>
        <v>31.552472901105091</v>
      </c>
      <c r="Q4625" s="6">
        <f>IF(Inputs!$D$10="Yes",IF('Hourly Calcs'!P4625&gt;'Hourly Calcs'!K4625,'Hourly Calcs'!O4625,N4625+O4625),N4625+O4625)</f>
        <v>149.06656216323589</v>
      </c>
      <c r="R4625" s="12">
        <f t="shared" si="654"/>
        <v>708.36430339969695</v>
      </c>
      <c r="S4625" s="1">
        <f>IF(AND(A4625&gt;=5,A4625&lt;=9),INDEX(Demand!$C$3:$C$26,C4625),INDEX(Demand!$B$3:$B$26,C4625))</f>
        <v>350</v>
      </c>
      <c r="T4625" s="7">
        <f t="shared" si="655"/>
        <v>350</v>
      </c>
      <c r="U4625" s="7">
        <f t="shared" si="656"/>
        <v>358.36430339969695</v>
      </c>
    </row>
    <row r="4626" spans="1:21" x14ac:dyDescent="0.2">
      <c r="A4626" s="1">
        <v>7</v>
      </c>
      <c r="B4626" s="1">
        <v>12</v>
      </c>
      <c r="C4626" s="1">
        <v>10</v>
      </c>
      <c r="D4626">
        <v>15.6</v>
      </c>
      <c r="E4626">
        <v>15.6</v>
      </c>
      <c r="F4626">
        <v>100</v>
      </c>
      <c r="G4626">
        <v>208</v>
      </c>
      <c r="H4626">
        <v>3</v>
      </c>
      <c r="I4626">
        <v>206</v>
      </c>
      <c r="J4626" s="4">
        <f t="shared" si="651"/>
        <v>123.57911840382117</v>
      </c>
      <c r="K4626" s="4">
        <f t="shared" si="652"/>
        <v>50.381114089526868</v>
      </c>
      <c r="L4626" s="5">
        <f t="shared" si="648"/>
        <v>41.42088159617883</v>
      </c>
      <c r="M4626" s="5">
        <f t="shared" si="649"/>
        <v>16.381114089526868</v>
      </c>
      <c r="N4626" s="6">
        <f t="shared" si="650"/>
        <v>2.7180077455883267</v>
      </c>
      <c r="O4626" s="6">
        <f t="shared" si="653"/>
        <v>188.39086997316929</v>
      </c>
      <c r="P4626" s="6">
        <f>FORECAST(J4626,Inputs!$B$10:$B$18,Inputs!$A$10:$A$18)</f>
        <v>31.699806651887229</v>
      </c>
      <c r="Q4626" s="6">
        <f>IF(Inputs!$D$10="Yes",IF('Hourly Calcs'!P4626&gt;'Hourly Calcs'!K4626,'Hourly Calcs'!O4626,N4626+O4626),N4626+O4626)</f>
        <v>191.10887771875761</v>
      </c>
      <c r="R4626" s="12">
        <f t="shared" si="654"/>
        <v>908.14938691953614</v>
      </c>
      <c r="S4626" s="1">
        <f>IF(AND(A4626&gt;=5,A4626&lt;=9),INDEX(Demand!$C$3:$C$26,C4626),INDEX(Demand!$B$3:$B$26,C4626))</f>
        <v>600</v>
      </c>
      <c r="T4626" s="7">
        <f t="shared" si="655"/>
        <v>600</v>
      </c>
      <c r="U4626" s="7">
        <f t="shared" si="656"/>
        <v>308.14938691953614</v>
      </c>
    </row>
    <row r="4627" spans="1:21" x14ac:dyDescent="0.2">
      <c r="A4627" s="1">
        <v>7</v>
      </c>
      <c r="B4627" s="1">
        <v>12</v>
      </c>
      <c r="C4627" s="1">
        <v>11</v>
      </c>
      <c r="D4627">
        <v>15.5</v>
      </c>
      <c r="E4627">
        <v>15.3</v>
      </c>
      <c r="F4627">
        <v>99</v>
      </c>
      <c r="G4627">
        <v>241</v>
      </c>
      <c r="H4627">
        <v>4</v>
      </c>
      <c r="I4627">
        <v>238</v>
      </c>
      <c r="J4627" s="4">
        <f t="shared" si="651"/>
        <v>144.229824296678</v>
      </c>
      <c r="K4627" s="4">
        <f t="shared" si="652"/>
        <v>57.230118606027901</v>
      </c>
      <c r="L4627" s="5">
        <f t="shared" si="648"/>
        <v>20.770175703321996</v>
      </c>
      <c r="M4627" s="5">
        <f t="shared" si="649"/>
        <v>23.230118606027901</v>
      </c>
      <c r="N4627" s="6">
        <f t="shared" si="650"/>
        <v>3.9203959428898529</v>
      </c>
      <c r="O4627" s="6">
        <f t="shared" si="653"/>
        <v>217.65547113404995</v>
      </c>
      <c r="P4627" s="6">
        <f>FORECAST(J4627,Inputs!$B$10:$B$18,Inputs!$A$10:$A$18)</f>
        <v>31.891016891635907</v>
      </c>
      <c r="Q4627" s="6">
        <f>IF(Inputs!$D$10="Yes",IF('Hourly Calcs'!P4627&gt;'Hourly Calcs'!K4627,'Hourly Calcs'!O4627,N4627+O4627),N4627+O4627)</f>
        <v>221.5758670769398</v>
      </c>
      <c r="R4627" s="12">
        <f t="shared" si="654"/>
        <v>1052.9285203496179</v>
      </c>
      <c r="S4627" s="1">
        <f>IF(AND(A4627&gt;=5,A4627&lt;=9),INDEX(Demand!$C$3:$C$26,C4627),INDEX(Demand!$B$3:$B$26,C4627))</f>
        <v>600</v>
      </c>
      <c r="T4627" s="7">
        <f t="shared" si="655"/>
        <v>600</v>
      </c>
      <c r="U4627" s="7">
        <f t="shared" si="656"/>
        <v>452.92852034961788</v>
      </c>
    </row>
    <row r="4628" spans="1:21" x14ac:dyDescent="0.2">
      <c r="A4628" s="1">
        <v>7</v>
      </c>
      <c r="B4628" s="1">
        <v>12</v>
      </c>
      <c r="C4628" s="1">
        <v>12</v>
      </c>
      <c r="D4628">
        <v>15.8</v>
      </c>
      <c r="E4628">
        <v>15.8</v>
      </c>
      <c r="F4628">
        <v>100</v>
      </c>
      <c r="G4628">
        <v>260</v>
      </c>
      <c r="H4628">
        <v>5</v>
      </c>
      <c r="I4628">
        <v>256</v>
      </c>
      <c r="J4628" s="4">
        <f t="shared" si="651"/>
        <v>170.53805432101166</v>
      </c>
      <c r="K4628" s="4">
        <f t="shared" si="652"/>
        <v>60.904743055952864</v>
      </c>
      <c r="L4628" s="5">
        <f t="shared" si="648"/>
        <v>5.5380543210116571</v>
      </c>
      <c r="M4628" s="5">
        <f t="shared" si="649"/>
        <v>26.904743055952864</v>
      </c>
      <c r="N4628" s="6">
        <f t="shared" si="650"/>
        <v>4.9753450524565395</v>
      </c>
      <c r="O4628" s="6">
        <f t="shared" si="653"/>
        <v>234.11680928704533</v>
      </c>
      <c r="P4628" s="6">
        <f>FORECAST(J4628,Inputs!$B$10:$B$18,Inputs!$A$10:$A$18)</f>
        <v>32.13461161408344</v>
      </c>
      <c r="Q4628" s="6">
        <f>IF(Inputs!$D$10="Yes",IF('Hourly Calcs'!P4628&gt;'Hourly Calcs'!K4628,'Hourly Calcs'!O4628,N4628+O4628),N4628+O4628)</f>
        <v>239.09215433950186</v>
      </c>
      <c r="R4628" s="12">
        <f t="shared" si="654"/>
        <v>1136.1659174213128</v>
      </c>
      <c r="S4628" s="1">
        <f>IF(AND(A4628&gt;=5,A4628&lt;=9),INDEX(Demand!$C$3:$C$26,C4628),INDEX(Demand!$B$3:$B$26,C4628))</f>
        <v>600</v>
      </c>
      <c r="T4628" s="7">
        <f t="shared" si="655"/>
        <v>600</v>
      </c>
      <c r="U4628" s="7">
        <f t="shared" si="656"/>
        <v>536.16591742131277</v>
      </c>
    </row>
    <row r="4629" spans="1:21" x14ac:dyDescent="0.2">
      <c r="A4629" s="1">
        <v>7</v>
      </c>
      <c r="B4629" s="1">
        <v>12</v>
      </c>
      <c r="C4629" s="1">
        <v>13</v>
      </c>
      <c r="D4629">
        <v>15.6</v>
      </c>
      <c r="E4629">
        <v>15.6</v>
      </c>
      <c r="F4629">
        <v>100</v>
      </c>
      <c r="G4629">
        <v>264</v>
      </c>
      <c r="H4629">
        <v>5</v>
      </c>
      <c r="I4629">
        <v>259</v>
      </c>
      <c r="J4629" s="4">
        <f t="shared" si="651"/>
        <v>198.9643198131055</v>
      </c>
      <c r="K4629" s="4">
        <f t="shared" si="652"/>
        <v>60.103696904798085</v>
      </c>
      <c r="L4629" s="5">
        <f t="shared" si="648"/>
        <v>33.964319813105504</v>
      </c>
      <c r="M4629" s="5">
        <f t="shared" si="649"/>
        <v>26.103696904798085</v>
      </c>
      <c r="N4629" s="6">
        <f t="shared" si="650"/>
        <v>4.749413071441861</v>
      </c>
      <c r="O4629" s="6">
        <f t="shared" si="653"/>
        <v>236.86036564587789</v>
      </c>
      <c r="P4629" s="6">
        <f>FORECAST(J4629,Inputs!$B$10:$B$18,Inputs!$A$10:$A$18)</f>
        <v>32.397817776047269</v>
      </c>
      <c r="Q4629" s="6">
        <f>IF(Inputs!$D$10="Yes",IF('Hourly Calcs'!P4629&gt;'Hourly Calcs'!K4629,'Hourly Calcs'!O4629,N4629+O4629),N4629+O4629)</f>
        <v>241.60977871731976</v>
      </c>
      <c r="R4629" s="12">
        <f t="shared" si="654"/>
        <v>1148.1296684647034</v>
      </c>
      <c r="S4629" s="1">
        <f>IF(AND(A4629&gt;=5,A4629&lt;=9),INDEX(Demand!$C$3:$C$26,C4629),INDEX(Demand!$B$3:$B$26,C4629))</f>
        <v>600</v>
      </c>
      <c r="T4629" s="7">
        <f t="shared" si="655"/>
        <v>600</v>
      </c>
      <c r="U4629" s="7">
        <f t="shared" si="656"/>
        <v>548.1296684647034</v>
      </c>
    </row>
    <row r="4630" spans="1:21" x14ac:dyDescent="0.2">
      <c r="A4630" s="1">
        <v>7</v>
      </c>
      <c r="B4630" s="1">
        <v>12</v>
      </c>
      <c r="C4630" s="1">
        <v>14</v>
      </c>
      <c r="D4630">
        <v>16.2</v>
      </c>
      <c r="E4630">
        <v>15.7</v>
      </c>
      <c r="F4630">
        <v>97</v>
      </c>
      <c r="G4630">
        <v>252</v>
      </c>
      <c r="H4630">
        <v>4</v>
      </c>
      <c r="I4630">
        <v>248</v>
      </c>
      <c r="J4630" s="4">
        <f t="shared" si="651"/>
        <v>223.43720799450648</v>
      </c>
      <c r="K4630" s="4">
        <f t="shared" si="652"/>
        <v>55.15110547991128</v>
      </c>
      <c r="L4630" s="5">
        <f t="shared" si="648"/>
        <v>58.43720799450648</v>
      </c>
      <c r="M4630" s="5">
        <f t="shared" si="649"/>
        <v>21.15110547991128</v>
      </c>
      <c r="N4630" s="6">
        <f t="shared" si="650"/>
        <v>3.3904494027325316</v>
      </c>
      <c r="O4630" s="6">
        <f t="shared" si="653"/>
        <v>226.80065899682515</v>
      </c>
      <c r="P4630" s="6">
        <f>FORECAST(J4630,Inputs!$B$10:$B$18,Inputs!$A$10:$A$18)</f>
        <v>32.624418592541723</v>
      </c>
      <c r="Q4630" s="6">
        <f>IF(Inputs!$D$10="Yes",IF('Hourly Calcs'!P4630&gt;'Hourly Calcs'!K4630,'Hourly Calcs'!O4630,N4630+O4630),N4630+O4630)</f>
        <v>230.19110839955769</v>
      </c>
      <c r="R4630" s="12">
        <f t="shared" si="654"/>
        <v>1093.8681471146981</v>
      </c>
      <c r="S4630" s="1">
        <f>IF(AND(A4630&gt;=5,A4630&lt;=9),INDEX(Demand!$C$3:$C$26,C4630),INDEX(Demand!$B$3:$B$26,C4630))</f>
        <v>600</v>
      </c>
      <c r="T4630" s="7">
        <f t="shared" si="655"/>
        <v>600</v>
      </c>
      <c r="U4630" s="7">
        <f t="shared" si="656"/>
        <v>493.8681471146981</v>
      </c>
    </row>
    <row r="4631" spans="1:21" x14ac:dyDescent="0.2">
      <c r="A4631" s="1">
        <v>7</v>
      </c>
      <c r="B4631" s="1">
        <v>12</v>
      </c>
      <c r="C4631" s="1">
        <v>15</v>
      </c>
      <c r="D4631">
        <v>16.7</v>
      </c>
      <c r="E4631">
        <v>16.5</v>
      </c>
      <c r="F4631">
        <v>99</v>
      </c>
      <c r="G4631">
        <v>225</v>
      </c>
      <c r="H4631">
        <v>3</v>
      </c>
      <c r="I4631">
        <v>222</v>
      </c>
      <c r="J4631" s="4">
        <f t="shared" si="651"/>
        <v>242.24932917118943</v>
      </c>
      <c r="K4631" s="4">
        <f t="shared" si="652"/>
        <v>47.575003203992885</v>
      </c>
      <c r="L4631" s="5">
        <f t="shared" si="648"/>
        <v>77.24932917118943</v>
      </c>
      <c r="M4631" s="5">
        <f t="shared" si="649"/>
        <v>13.575003203992885</v>
      </c>
      <c r="N4631" s="6">
        <f t="shared" si="650"/>
        <v>2.0856739174406465</v>
      </c>
      <c r="O4631" s="6">
        <f t="shared" si="653"/>
        <v>203.02317055360962</v>
      </c>
      <c r="P4631" s="6">
        <f>FORECAST(J4631,Inputs!$B$10:$B$18,Inputs!$A$10:$A$18)</f>
        <v>32.798604899733235</v>
      </c>
      <c r="Q4631" s="6">
        <f>IF(Inputs!$D$10="Yes",IF('Hourly Calcs'!P4631&gt;'Hourly Calcs'!K4631,'Hourly Calcs'!O4631,N4631+O4631),N4631+O4631)</f>
        <v>205.10884447105028</v>
      </c>
      <c r="R4631" s="12">
        <f t="shared" si="654"/>
        <v>974.67722892643087</v>
      </c>
      <c r="S4631" s="1">
        <f>IF(AND(A4631&gt;=5,A4631&lt;=9),INDEX(Demand!$C$3:$C$26,C4631),INDEX(Demand!$B$3:$B$26,C4631))</f>
        <v>600</v>
      </c>
      <c r="T4631" s="7">
        <f t="shared" si="655"/>
        <v>600</v>
      </c>
      <c r="U4631" s="7">
        <f t="shared" si="656"/>
        <v>374.67722892643087</v>
      </c>
    </row>
    <row r="4632" spans="1:21" x14ac:dyDescent="0.2">
      <c r="A4632" s="1">
        <v>7</v>
      </c>
      <c r="B4632" s="1">
        <v>12</v>
      </c>
      <c r="C4632" s="1">
        <v>16</v>
      </c>
      <c r="D4632">
        <v>17.100000000000001</v>
      </c>
      <c r="E4632">
        <v>16.600000000000001</v>
      </c>
      <c r="F4632">
        <v>97</v>
      </c>
      <c r="G4632">
        <v>185</v>
      </c>
      <c r="H4632">
        <v>2</v>
      </c>
      <c r="I4632">
        <v>184</v>
      </c>
      <c r="J4632" s="4">
        <f t="shared" si="651"/>
        <v>256.98045797646307</v>
      </c>
      <c r="K4632" s="4">
        <f t="shared" si="652"/>
        <v>38.68608384754193</v>
      </c>
      <c r="L4632" s="5">
        <f t="shared" si="648"/>
        <v>0</v>
      </c>
      <c r="M4632" s="5">
        <f t="shared" si="649"/>
        <v>4.68608384754193</v>
      </c>
      <c r="N4632" s="6">
        <f t="shared" si="650"/>
        <v>1.0062155734573754</v>
      </c>
      <c r="O4632" s="6">
        <f t="shared" si="653"/>
        <v>168.27145667506383</v>
      </c>
      <c r="P4632" s="6">
        <f>FORECAST(J4632,Inputs!$B$10:$B$18,Inputs!$A$10:$A$18)</f>
        <v>32.935004240522801</v>
      </c>
      <c r="Q4632" s="6">
        <f>IF(Inputs!$D$10="Yes",IF('Hourly Calcs'!P4632&gt;'Hourly Calcs'!K4632,'Hourly Calcs'!O4632,N4632+O4632),N4632+O4632)</f>
        <v>169.27767224852121</v>
      </c>
      <c r="R4632" s="12">
        <f t="shared" si="654"/>
        <v>804.40749852497277</v>
      </c>
      <c r="S4632" s="1">
        <f>IF(AND(A4632&gt;=5,A4632&lt;=9),INDEX(Demand!$C$3:$C$26,C4632),INDEX(Demand!$B$3:$B$26,C4632))</f>
        <v>900</v>
      </c>
      <c r="T4632" s="7">
        <f t="shared" si="655"/>
        <v>804.40749852497277</v>
      </c>
      <c r="U4632" s="7">
        <f t="shared" si="656"/>
        <v>0</v>
      </c>
    </row>
    <row r="4633" spans="1:21" x14ac:dyDescent="0.2">
      <c r="A4633" s="1">
        <v>7</v>
      </c>
      <c r="B4633" s="1">
        <v>12</v>
      </c>
      <c r="C4633" s="1">
        <v>17</v>
      </c>
      <c r="D4633">
        <v>17.3</v>
      </c>
      <c r="E4633">
        <v>16.3</v>
      </c>
      <c r="F4633">
        <v>94</v>
      </c>
      <c r="G4633">
        <v>276</v>
      </c>
      <c r="H4633">
        <v>70</v>
      </c>
      <c r="I4633">
        <v>237</v>
      </c>
      <c r="J4633" s="4">
        <f t="shared" si="651"/>
        <v>269.37376634134642</v>
      </c>
      <c r="K4633" s="4">
        <f t="shared" si="652"/>
        <v>29.27928385199062</v>
      </c>
      <c r="L4633" s="5">
        <f t="shared" si="648"/>
        <v>0</v>
      </c>
      <c r="M4633" s="5">
        <f t="shared" si="649"/>
        <v>4.7207161480093802</v>
      </c>
      <c r="N4633" s="6">
        <f t="shared" si="650"/>
        <v>19.906031468747905</v>
      </c>
      <c r="O4633" s="6">
        <f t="shared" si="653"/>
        <v>216.74095234777243</v>
      </c>
      <c r="P4633" s="6">
        <f>FORECAST(J4633,Inputs!$B$10:$B$18,Inputs!$A$10:$A$18)</f>
        <v>33.049757095753208</v>
      </c>
      <c r="Q4633" s="6">
        <f>IF(Inputs!$D$10="Yes",IF('Hourly Calcs'!P4633&gt;'Hourly Calcs'!K4633,'Hourly Calcs'!O4633,N4633+O4633),N4633+O4633)</f>
        <v>216.74095234777243</v>
      </c>
      <c r="R4633" s="12">
        <f t="shared" si="654"/>
        <v>1029.9530055566145</v>
      </c>
      <c r="S4633" s="1">
        <f>IF(AND(A4633&gt;=5,A4633&lt;=9),INDEX(Demand!$C$3:$C$26,C4633),INDEX(Demand!$B$3:$B$26,C4633))</f>
        <v>900</v>
      </c>
      <c r="T4633" s="7">
        <f t="shared" si="655"/>
        <v>900</v>
      </c>
      <c r="U4633" s="7">
        <f t="shared" si="656"/>
        <v>129.95300555661447</v>
      </c>
    </row>
    <row r="4634" spans="1:21" x14ac:dyDescent="0.2">
      <c r="A4634" s="1">
        <v>7</v>
      </c>
      <c r="B4634" s="1">
        <v>12</v>
      </c>
      <c r="C4634" s="1">
        <v>18</v>
      </c>
      <c r="D4634">
        <v>16.7</v>
      </c>
      <c r="E4634">
        <v>15.8</v>
      </c>
      <c r="F4634">
        <v>94</v>
      </c>
      <c r="G4634">
        <v>170</v>
      </c>
      <c r="H4634">
        <v>21</v>
      </c>
      <c r="I4634">
        <v>162</v>
      </c>
      <c r="J4634" s="4">
        <f t="shared" si="651"/>
        <v>280.62957105573452</v>
      </c>
      <c r="K4634" s="4">
        <f t="shared" si="652"/>
        <v>19.848871054662723</v>
      </c>
      <c r="L4634" s="5">
        <f t="shared" si="648"/>
        <v>0</v>
      </c>
      <c r="M4634" s="5">
        <f t="shared" si="649"/>
        <v>14.151128945337277</v>
      </c>
      <c r="N4634" s="6">
        <f t="shared" si="650"/>
        <v>1.1336191857175839</v>
      </c>
      <c r="O4634" s="6">
        <f t="shared" si="653"/>
        <v>148.15204337695837</v>
      </c>
      <c r="P4634" s="6">
        <f>FORECAST(J4634,Inputs!$B$10:$B$18,Inputs!$A$10:$A$18)</f>
        <v>33.153977509775316</v>
      </c>
      <c r="Q4634" s="6">
        <f>IF(Inputs!$D$10="Yes",IF('Hourly Calcs'!P4634&gt;'Hourly Calcs'!K4634,'Hourly Calcs'!O4634,N4634+O4634),N4634+O4634)</f>
        <v>148.15204337695837</v>
      </c>
      <c r="R4634" s="12">
        <f t="shared" si="654"/>
        <v>704.01851012730617</v>
      </c>
      <c r="S4634" s="1">
        <f>IF(AND(A4634&gt;=5,A4634&lt;=9),INDEX(Demand!$C$3:$C$26,C4634),INDEX(Demand!$B$3:$B$26,C4634))</f>
        <v>900</v>
      </c>
      <c r="T4634" s="7">
        <f t="shared" si="655"/>
        <v>704.01851012730617</v>
      </c>
      <c r="U4634" s="7">
        <f t="shared" si="656"/>
        <v>0</v>
      </c>
    </row>
    <row r="4635" spans="1:21" x14ac:dyDescent="0.2">
      <c r="A4635" s="1">
        <v>7</v>
      </c>
      <c r="B4635" s="1">
        <v>12</v>
      </c>
      <c r="C4635" s="1">
        <v>19</v>
      </c>
      <c r="D4635">
        <v>16.7</v>
      </c>
      <c r="E4635">
        <v>16</v>
      </c>
      <c r="F4635">
        <v>96</v>
      </c>
      <c r="G4635">
        <v>37</v>
      </c>
      <c r="H4635">
        <v>0</v>
      </c>
      <c r="I4635">
        <v>37</v>
      </c>
      <c r="J4635" s="4">
        <f t="shared" si="651"/>
        <v>291.54611366396421</v>
      </c>
      <c r="K4635" s="4">
        <f t="shared" si="652"/>
        <v>10.774424475464116</v>
      </c>
      <c r="L4635" s="5">
        <f t="shared" si="648"/>
        <v>0</v>
      </c>
      <c r="M4635" s="5">
        <f t="shared" si="649"/>
        <v>23.225575524535884</v>
      </c>
      <c r="N4635" s="6">
        <f t="shared" si="650"/>
        <v>0</v>
      </c>
      <c r="O4635" s="6">
        <f t="shared" si="653"/>
        <v>33.837195092268267</v>
      </c>
      <c r="P4635" s="6">
        <f>FORECAST(J4635,Inputs!$B$10:$B$18,Inputs!$A$10:$A$18)</f>
        <v>33.255056607999663</v>
      </c>
      <c r="Q4635" s="6">
        <f>IF(Inputs!$D$10="Yes",IF('Hourly Calcs'!P4635&gt;'Hourly Calcs'!K4635,'Hourly Calcs'!O4635,N4635+O4635),N4635+O4635)</f>
        <v>33.837195092268267</v>
      </c>
      <c r="R4635" s="12">
        <f t="shared" si="654"/>
        <v>160.79435107845879</v>
      </c>
      <c r="S4635" s="1">
        <f>IF(AND(A4635&gt;=5,A4635&lt;=9),INDEX(Demand!$C$3:$C$26,C4635),INDEX(Demand!$B$3:$B$26,C4635))</f>
        <v>900</v>
      </c>
      <c r="T4635" s="7">
        <f t="shared" si="655"/>
        <v>160.79435107845882</v>
      </c>
      <c r="U4635" s="7">
        <f t="shared" si="656"/>
        <v>0</v>
      </c>
    </row>
    <row r="4636" spans="1:21" x14ac:dyDescent="0.2">
      <c r="A4636" s="1">
        <v>7</v>
      </c>
      <c r="B4636" s="1">
        <v>12</v>
      </c>
      <c r="C4636" s="1">
        <v>20</v>
      </c>
      <c r="D4636">
        <v>16.5</v>
      </c>
      <c r="E4636">
        <v>16</v>
      </c>
      <c r="F4636">
        <v>97</v>
      </c>
      <c r="G4636">
        <v>6</v>
      </c>
      <c r="H4636">
        <v>0</v>
      </c>
      <c r="I4636">
        <v>6</v>
      </c>
      <c r="J4636" s="4">
        <f t="shared" si="651"/>
        <v>302.689631325319</v>
      </c>
      <c r="K4636" s="4">
        <f t="shared" si="652"/>
        <v>2.5153948718267998</v>
      </c>
      <c r="L4636" s="5">
        <f t="shared" si="648"/>
        <v>0</v>
      </c>
      <c r="M4636" s="5">
        <f t="shared" si="649"/>
        <v>31.4846051281732</v>
      </c>
      <c r="N4636" s="6">
        <f t="shared" si="650"/>
        <v>0</v>
      </c>
      <c r="O4636" s="6">
        <f t="shared" si="653"/>
        <v>5.4871127176651253</v>
      </c>
      <c r="P4636" s="6">
        <f>FORECAST(J4636,Inputs!$B$10:$B$18,Inputs!$A$10:$A$18)</f>
        <v>33.358237327086286</v>
      </c>
      <c r="Q4636" s="6">
        <f>IF(Inputs!$D$10="Yes",IF('Hourly Calcs'!P4636&gt;'Hourly Calcs'!K4636,'Hourly Calcs'!O4636,N4636+O4636),N4636+O4636)</f>
        <v>5.4871127176651253</v>
      </c>
      <c r="R4636" s="12">
        <f t="shared" si="654"/>
        <v>26.074759634344673</v>
      </c>
      <c r="S4636" s="1">
        <f>IF(AND(A4636&gt;=5,A4636&lt;=9),INDEX(Demand!$C$3:$C$26,C4636),INDEX(Demand!$B$3:$B$26,C4636))</f>
        <v>800</v>
      </c>
      <c r="T4636" s="7">
        <f t="shared" si="655"/>
        <v>26.074759634344673</v>
      </c>
      <c r="U4636" s="7">
        <f t="shared" si="656"/>
        <v>0</v>
      </c>
    </row>
    <row r="4637" spans="1:21" x14ac:dyDescent="0.2">
      <c r="A4637" s="1">
        <v>7</v>
      </c>
      <c r="B4637" s="1">
        <v>12</v>
      </c>
      <c r="C4637" s="1">
        <v>21</v>
      </c>
      <c r="D4637">
        <v>15.8</v>
      </c>
      <c r="E4637">
        <v>15.4</v>
      </c>
      <c r="F4637">
        <v>97</v>
      </c>
      <c r="G4637">
        <v>0</v>
      </c>
      <c r="H4637">
        <v>0</v>
      </c>
      <c r="I4637">
        <v>0</v>
      </c>
      <c r="J4637" s="4">
        <f t="shared" si="651"/>
        <v>314.47591817799071</v>
      </c>
      <c r="K4637" s="4">
        <f t="shared" si="652"/>
        <v>-5.1094958621617792</v>
      </c>
      <c r="L4637" s="5">
        <f t="shared" si="648"/>
        <v>0</v>
      </c>
      <c r="M4637" s="5">
        <f t="shared" si="649"/>
        <v>0</v>
      </c>
      <c r="N4637" s="6">
        <f t="shared" si="650"/>
        <v>0</v>
      </c>
      <c r="O4637" s="6">
        <f t="shared" si="653"/>
        <v>0</v>
      </c>
      <c r="P4637" s="6">
        <f>FORECAST(J4637,Inputs!$B$10:$B$18,Inputs!$A$10:$A$18)</f>
        <v>33.467369612759171</v>
      </c>
      <c r="Q4637" s="6">
        <f>IF(Inputs!$D$10="Yes",IF('Hourly Calcs'!P4637&gt;'Hourly Calcs'!K4637,'Hourly Calcs'!O4637,N4637+O4637),N4637+O4637)</f>
        <v>0</v>
      </c>
      <c r="R4637" s="12">
        <f t="shared" si="654"/>
        <v>0</v>
      </c>
      <c r="S4637" s="1">
        <f>IF(AND(A4637&gt;=5,A4637&lt;=9),INDEX(Demand!$C$3:$C$26,C4637),INDEX(Demand!$B$3:$B$26,C4637))</f>
        <v>700</v>
      </c>
      <c r="T4637" s="7">
        <f t="shared" si="655"/>
        <v>0</v>
      </c>
      <c r="U4637" s="7">
        <f t="shared" si="656"/>
        <v>0</v>
      </c>
    </row>
    <row r="4638" spans="1:21" x14ac:dyDescent="0.2">
      <c r="A4638" s="1">
        <v>7</v>
      </c>
      <c r="B4638" s="1">
        <v>12</v>
      </c>
      <c r="C4638" s="1">
        <v>22</v>
      </c>
      <c r="D4638">
        <v>16</v>
      </c>
      <c r="E4638">
        <v>15.7</v>
      </c>
      <c r="F4638">
        <v>98</v>
      </c>
      <c r="G4638">
        <v>0</v>
      </c>
      <c r="H4638">
        <v>0</v>
      </c>
      <c r="I4638">
        <v>0</v>
      </c>
      <c r="J4638" s="4">
        <f t="shared" si="651"/>
        <v>327.16920061442369</v>
      </c>
      <c r="K4638" s="4">
        <f t="shared" si="652"/>
        <v>-11.14517102477302</v>
      </c>
      <c r="L4638" s="5">
        <f t="shared" si="648"/>
        <v>0</v>
      </c>
      <c r="M4638" s="5">
        <f t="shared" si="649"/>
        <v>0</v>
      </c>
      <c r="N4638" s="6">
        <f t="shared" si="650"/>
        <v>0</v>
      </c>
      <c r="O4638" s="6">
        <f t="shared" si="653"/>
        <v>0</v>
      </c>
      <c r="P4638" s="6">
        <f>FORECAST(J4638,Inputs!$B$10:$B$18,Inputs!$A$10:$A$18)</f>
        <v>33.584900005689107</v>
      </c>
      <c r="Q4638" s="6">
        <f>IF(Inputs!$D$10="Yes",IF('Hourly Calcs'!P4638&gt;'Hourly Calcs'!K4638,'Hourly Calcs'!O4638,N4638+O4638),N4638+O4638)</f>
        <v>0</v>
      </c>
      <c r="R4638" s="12">
        <f t="shared" si="654"/>
        <v>0</v>
      </c>
      <c r="S4638" s="1">
        <f>IF(AND(A4638&gt;=5,A4638&lt;=9),INDEX(Demand!$C$3:$C$26,C4638),INDEX(Demand!$B$3:$B$26,C4638))</f>
        <v>600</v>
      </c>
      <c r="T4638" s="7">
        <f t="shared" si="655"/>
        <v>0</v>
      </c>
      <c r="U4638" s="7">
        <f t="shared" si="656"/>
        <v>0</v>
      </c>
    </row>
    <row r="4639" spans="1:21" x14ac:dyDescent="0.2">
      <c r="A4639" s="1">
        <v>7</v>
      </c>
      <c r="B4639" s="1">
        <v>12</v>
      </c>
      <c r="C4639" s="1">
        <v>23</v>
      </c>
      <c r="D4639">
        <v>16</v>
      </c>
      <c r="E4639">
        <v>15.7</v>
      </c>
      <c r="F4639">
        <v>98</v>
      </c>
      <c r="G4639">
        <v>0</v>
      </c>
      <c r="H4639">
        <v>0</v>
      </c>
      <c r="I4639">
        <v>0</v>
      </c>
      <c r="J4639" s="4">
        <f t="shared" si="651"/>
        <v>340.81739302021174</v>
      </c>
      <c r="K4639" s="4">
        <f t="shared" si="652"/>
        <v>-15.323153167891022</v>
      </c>
      <c r="L4639" s="5">
        <f t="shared" si="648"/>
        <v>0</v>
      </c>
      <c r="M4639" s="5">
        <f t="shared" si="649"/>
        <v>0</v>
      </c>
      <c r="N4639" s="6">
        <f t="shared" si="650"/>
        <v>0</v>
      </c>
      <c r="O4639" s="6">
        <f t="shared" si="653"/>
        <v>0</v>
      </c>
      <c r="P4639" s="6">
        <f>FORECAST(J4639,Inputs!$B$10:$B$18,Inputs!$A$10:$A$18)</f>
        <v>33.71127215759455</v>
      </c>
      <c r="Q4639" s="6">
        <f>IF(Inputs!$D$10="Yes",IF('Hourly Calcs'!P4639&gt;'Hourly Calcs'!K4639,'Hourly Calcs'!O4639,N4639+O4639),N4639+O4639)</f>
        <v>0</v>
      </c>
      <c r="R4639" s="12">
        <f t="shared" si="654"/>
        <v>0</v>
      </c>
      <c r="S4639" s="1">
        <f>IF(AND(A4639&gt;=5,A4639&lt;=9),INDEX(Demand!$C$3:$C$26,C4639),INDEX(Demand!$B$3:$B$26,C4639))</f>
        <v>500</v>
      </c>
      <c r="T4639" s="7">
        <f t="shared" si="655"/>
        <v>0</v>
      </c>
      <c r="U4639" s="7">
        <f t="shared" si="656"/>
        <v>0</v>
      </c>
    </row>
    <row r="4640" spans="1:21" x14ac:dyDescent="0.2">
      <c r="A4640" s="1">
        <v>7</v>
      </c>
      <c r="B4640" s="1">
        <v>12</v>
      </c>
      <c r="C4640" s="1">
        <v>24</v>
      </c>
      <c r="D4640">
        <v>16.3</v>
      </c>
      <c r="E4640">
        <v>15.8</v>
      </c>
      <c r="F4640">
        <v>97</v>
      </c>
      <c r="G4640">
        <v>0</v>
      </c>
      <c r="H4640">
        <v>0</v>
      </c>
      <c r="I4640">
        <v>0</v>
      </c>
      <c r="J4640" s="4">
        <f t="shared" si="651"/>
        <v>355.17818290138234</v>
      </c>
      <c r="K4640" s="4">
        <f t="shared" si="652"/>
        <v>-17.307440556578612</v>
      </c>
      <c r="L4640" s="5">
        <f t="shared" si="648"/>
        <v>0</v>
      </c>
      <c r="M4640" s="5">
        <f t="shared" si="649"/>
        <v>0</v>
      </c>
      <c r="N4640" s="6">
        <f t="shared" si="650"/>
        <v>0</v>
      </c>
      <c r="O4640" s="6">
        <f t="shared" si="653"/>
        <v>0</v>
      </c>
      <c r="P4640" s="6">
        <f>FORECAST(J4640,Inputs!$B$10:$B$18,Inputs!$A$10:$A$18)</f>
        <v>33.844242434272054</v>
      </c>
      <c r="Q4640" s="6">
        <f>IF(Inputs!$D$10="Yes",IF('Hourly Calcs'!P4640&gt;'Hourly Calcs'!K4640,'Hourly Calcs'!O4640,N4640+O4640),N4640+O4640)</f>
        <v>0</v>
      </c>
      <c r="R4640" s="12">
        <f t="shared" si="654"/>
        <v>0</v>
      </c>
      <c r="S4640" s="1">
        <f>IF(AND(A4640&gt;=5,A4640&lt;=9),INDEX(Demand!$C$3:$C$26,C4640),INDEX(Demand!$B$3:$B$26,C4640))</f>
        <v>400</v>
      </c>
      <c r="T4640" s="7">
        <f t="shared" si="655"/>
        <v>0</v>
      </c>
      <c r="U4640" s="7">
        <f t="shared" si="656"/>
        <v>0</v>
      </c>
    </row>
    <row r="4641" spans="1:21" x14ac:dyDescent="0.2">
      <c r="A4641" s="1">
        <v>7</v>
      </c>
      <c r="B4641" s="1">
        <v>13</v>
      </c>
      <c r="C4641" s="1">
        <v>1</v>
      </c>
      <c r="D4641">
        <v>16.2</v>
      </c>
      <c r="E4641">
        <v>15.7</v>
      </c>
      <c r="F4641">
        <v>97</v>
      </c>
      <c r="G4641">
        <v>0</v>
      </c>
      <c r="H4641">
        <v>0</v>
      </c>
      <c r="I4641">
        <v>0</v>
      </c>
      <c r="J4641" s="4">
        <f t="shared" si="651"/>
        <v>9.7411031125464547</v>
      </c>
      <c r="K4641" s="4">
        <f t="shared" si="652"/>
        <v>-16.905278056813955</v>
      </c>
      <c r="L4641" s="5">
        <f t="shared" si="648"/>
        <v>0</v>
      </c>
      <c r="M4641" s="5">
        <f t="shared" si="649"/>
        <v>0</v>
      </c>
      <c r="N4641" s="6">
        <f t="shared" si="650"/>
        <v>0</v>
      </c>
      <c r="O4641" s="6">
        <f t="shared" si="653"/>
        <v>0</v>
      </c>
      <c r="P4641" s="6">
        <f>FORECAST(J4641,Inputs!$B$10:$B$18,Inputs!$A$10:$A$18)</f>
        <v>30.6457509547458</v>
      </c>
      <c r="Q4641" s="6">
        <f>IF(Inputs!$D$10="Yes",IF('Hourly Calcs'!P4641&gt;'Hourly Calcs'!K4641,'Hourly Calcs'!O4641,N4641+O4641),N4641+O4641)</f>
        <v>0</v>
      </c>
      <c r="R4641" s="12">
        <f t="shared" si="654"/>
        <v>0</v>
      </c>
      <c r="S4641" s="1">
        <f>IF(AND(A4641&gt;=5,A4641&lt;=9),INDEX(Demand!$C$3:$C$26,C4641),INDEX(Demand!$B$3:$B$26,C4641))</f>
        <v>350</v>
      </c>
      <c r="T4641" s="7">
        <f t="shared" si="655"/>
        <v>0</v>
      </c>
      <c r="U4641" s="7">
        <f t="shared" si="656"/>
        <v>0</v>
      </c>
    </row>
    <row r="4642" spans="1:21" x14ac:dyDescent="0.2">
      <c r="A4642" s="1">
        <v>7</v>
      </c>
      <c r="B4642" s="1">
        <v>13</v>
      </c>
      <c r="C4642" s="1">
        <v>2</v>
      </c>
      <c r="D4642">
        <v>16.100000000000001</v>
      </c>
      <c r="E4642">
        <v>15.8</v>
      </c>
      <c r="F4642">
        <v>98</v>
      </c>
      <c r="G4642">
        <v>0</v>
      </c>
      <c r="H4642">
        <v>0</v>
      </c>
      <c r="I4642">
        <v>0</v>
      </c>
      <c r="J4642" s="4">
        <f t="shared" si="651"/>
        <v>23.911297883712876</v>
      </c>
      <c r="K4642" s="4">
        <f t="shared" si="652"/>
        <v>-14.157512765956071</v>
      </c>
      <c r="L4642" s="5">
        <f t="shared" si="648"/>
        <v>0</v>
      </c>
      <c r="M4642" s="5">
        <f t="shared" si="649"/>
        <v>0</v>
      </c>
      <c r="N4642" s="6">
        <f t="shared" si="650"/>
        <v>0</v>
      </c>
      <c r="O4642" s="6">
        <f t="shared" si="653"/>
        <v>0</v>
      </c>
      <c r="P4642" s="6">
        <f>FORECAST(J4642,Inputs!$B$10:$B$18,Inputs!$A$10:$A$18)</f>
        <v>30.776956461886229</v>
      </c>
      <c r="Q4642" s="6">
        <f>IF(Inputs!$D$10="Yes",IF('Hourly Calcs'!P4642&gt;'Hourly Calcs'!K4642,'Hourly Calcs'!O4642,N4642+O4642),N4642+O4642)</f>
        <v>0</v>
      </c>
      <c r="R4642" s="12">
        <f t="shared" si="654"/>
        <v>0</v>
      </c>
      <c r="S4642" s="1">
        <f>IF(AND(A4642&gt;=5,A4642&lt;=9),INDEX(Demand!$C$3:$C$26,C4642),INDEX(Demand!$B$3:$B$26,C4642))</f>
        <v>350</v>
      </c>
      <c r="T4642" s="7">
        <f t="shared" si="655"/>
        <v>0</v>
      </c>
      <c r="U4642" s="7">
        <f t="shared" si="656"/>
        <v>0</v>
      </c>
    </row>
    <row r="4643" spans="1:21" x14ac:dyDescent="0.2">
      <c r="A4643" s="1">
        <v>7</v>
      </c>
      <c r="B4643" s="1">
        <v>13</v>
      </c>
      <c r="C4643" s="1">
        <v>3</v>
      </c>
      <c r="D4643">
        <v>16.3</v>
      </c>
      <c r="E4643">
        <v>16</v>
      </c>
      <c r="F4643">
        <v>98</v>
      </c>
      <c r="G4643">
        <v>0</v>
      </c>
      <c r="H4643">
        <v>0</v>
      </c>
      <c r="I4643">
        <v>0</v>
      </c>
      <c r="J4643" s="4">
        <f t="shared" si="651"/>
        <v>37.255377484420649</v>
      </c>
      <c r="K4643" s="4">
        <f t="shared" si="652"/>
        <v>-9.3202626464097875</v>
      </c>
      <c r="L4643" s="5">
        <f t="shared" ref="L4643:L4706" si="657">IF(ABS($B$5-J4643)&gt;90,0,ABS($B$5-J4643))</f>
        <v>0</v>
      </c>
      <c r="M4643" s="5">
        <f t="shared" ref="M4643:M4706" si="658">IF(K4643&gt;0,ABS($B$4-K4643),0)</f>
        <v>0</v>
      </c>
      <c r="N4643" s="6">
        <f t="shared" si="650"/>
        <v>0</v>
      </c>
      <c r="O4643" s="6">
        <f t="shared" si="653"/>
        <v>0</v>
      </c>
      <c r="P4643" s="6">
        <f>FORECAST(J4643,Inputs!$B$10:$B$18,Inputs!$A$10:$A$18)</f>
        <v>30.900512754485373</v>
      </c>
      <c r="Q4643" s="6">
        <f>IF(Inputs!$D$10="Yes",IF('Hourly Calcs'!P4643&gt;'Hourly Calcs'!K4643,'Hourly Calcs'!O4643,N4643+O4643),N4643+O4643)</f>
        <v>0</v>
      </c>
      <c r="R4643" s="12">
        <f t="shared" si="654"/>
        <v>0</v>
      </c>
      <c r="S4643" s="1">
        <f>IF(AND(A4643&gt;=5,A4643&lt;=9),INDEX(Demand!$C$3:$C$26,C4643),INDEX(Demand!$B$3:$B$26,C4643))</f>
        <v>350</v>
      </c>
      <c r="T4643" s="7">
        <f t="shared" si="655"/>
        <v>0</v>
      </c>
      <c r="U4643" s="7">
        <f t="shared" si="656"/>
        <v>0</v>
      </c>
    </row>
    <row r="4644" spans="1:21" x14ac:dyDescent="0.2">
      <c r="A4644" s="1">
        <v>7</v>
      </c>
      <c r="B4644" s="1">
        <v>13</v>
      </c>
      <c r="C4644" s="1">
        <v>4</v>
      </c>
      <c r="D4644">
        <v>16.100000000000001</v>
      </c>
      <c r="E4644">
        <v>16.100000000000001</v>
      </c>
      <c r="F4644">
        <v>100</v>
      </c>
      <c r="G4644">
        <v>0</v>
      </c>
      <c r="H4644">
        <v>0</v>
      </c>
      <c r="I4644">
        <v>0</v>
      </c>
      <c r="J4644" s="4">
        <f t="shared" si="651"/>
        <v>49.6329845137858</v>
      </c>
      <c r="K4644" s="4">
        <f t="shared" si="652"/>
        <v>-2.7189878511937309</v>
      </c>
      <c r="L4644" s="5">
        <f t="shared" si="657"/>
        <v>0</v>
      </c>
      <c r="M4644" s="5">
        <f t="shared" si="658"/>
        <v>0</v>
      </c>
      <c r="N4644" s="6">
        <f t="shared" si="650"/>
        <v>0</v>
      </c>
      <c r="O4644" s="6">
        <f t="shared" si="653"/>
        <v>0</v>
      </c>
      <c r="P4644" s="6">
        <f>FORECAST(J4644,Inputs!$B$10:$B$18,Inputs!$A$10:$A$18)</f>
        <v>31.015120226979498</v>
      </c>
      <c r="Q4644" s="6">
        <f>IF(Inputs!$D$10="Yes",IF('Hourly Calcs'!P4644&gt;'Hourly Calcs'!K4644,'Hourly Calcs'!O4644,N4644+O4644),N4644+O4644)</f>
        <v>0</v>
      </c>
      <c r="R4644" s="12">
        <f t="shared" si="654"/>
        <v>0</v>
      </c>
      <c r="S4644" s="1">
        <f>IF(AND(A4644&gt;=5,A4644&lt;=9),INDEX(Demand!$C$3:$C$26,C4644),INDEX(Demand!$B$3:$B$26,C4644))</f>
        <v>350</v>
      </c>
      <c r="T4644" s="7">
        <f t="shared" si="655"/>
        <v>0</v>
      </c>
      <c r="U4644" s="7">
        <f t="shared" si="656"/>
        <v>0</v>
      </c>
    </row>
    <row r="4645" spans="1:21" x14ac:dyDescent="0.2">
      <c r="A4645" s="1">
        <v>7</v>
      </c>
      <c r="B4645" s="1">
        <v>13</v>
      </c>
      <c r="C4645" s="1">
        <v>5</v>
      </c>
      <c r="D4645">
        <v>16</v>
      </c>
      <c r="E4645">
        <v>15.8</v>
      </c>
      <c r="F4645">
        <v>99</v>
      </c>
      <c r="G4645">
        <v>2</v>
      </c>
      <c r="H4645">
        <v>0</v>
      </c>
      <c r="I4645">
        <v>2</v>
      </c>
      <c r="J4645" s="4">
        <f t="shared" si="651"/>
        <v>61.174311432672624</v>
      </c>
      <c r="K4645" s="4">
        <f t="shared" si="652"/>
        <v>5.1272755396196175</v>
      </c>
      <c r="L4645" s="5">
        <f t="shared" si="657"/>
        <v>0</v>
      </c>
      <c r="M4645" s="5">
        <f t="shared" si="658"/>
        <v>28.872724460380383</v>
      </c>
      <c r="N4645" s="6">
        <f t="shared" si="650"/>
        <v>0</v>
      </c>
      <c r="O4645" s="6">
        <f t="shared" si="653"/>
        <v>1.8290375725550416</v>
      </c>
      <c r="P4645" s="6">
        <f>FORECAST(J4645,Inputs!$B$10:$B$18,Inputs!$A$10:$A$18)</f>
        <v>31.121984365117338</v>
      </c>
      <c r="Q4645" s="6">
        <f>IF(Inputs!$D$10="Yes",IF('Hourly Calcs'!P4645&gt;'Hourly Calcs'!K4645,'Hourly Calcs'!O4645,N4645+O4645),N4645+O4645)</f>
        <v>1.8290375725550416</v>
      </c>
      <c r="R4645" s="12">
        <f t="shared" si="654"/>
        <v>8.6915865447815577</v>
      </c>
      <c r="S4645" s="1">
        <f>IF(AND(A4645&gt;=5,A4645&lt;=9),INDEX(Demand!$C$3:$C$26,C4645),INDEX(Demand!$B$3:$B$26,C4645))</f>
        <v>350</v>
      </c>
      <c r="T4645" s="7">
        <f t="shared" si="655"/>
        <v>8.6915865447815577</v>
      </c>
      <c r="U4645" s="7">
        <f t="shared" si="656"/>
        <v>0</v>
      </c>
    </row>
    <row r="4646" spans="1:21" x14ac:dyDescent="0.2">
      <c r="A4646" s="1">
        <v>7</v>
      </c>
      <c r="B4646" s="1">
        <v>13</v>
      </c>
      <c r="C4646" s="1">
        <v>6</v>
      </c>
      <c r="D4646">
        <v>16.100000000000001</v>
      </c>
      <c r="E4646">
        <v>16.100000000000001</v>
      </c>
      <c r="F4646">
        <v>100</v>
      </c>
      <c r="G4646">
        <v>19</v>
      </c>
      <c r="H4646">
        <v>0</v>
      </c>
      <c r="I4646">
        <v>19</v>
      </c>
      <c r="J4646" s="4">
        <f t="shared" si="651"/>
        <v>72.199590972274777</v>
      </c>
      <c r="K4646" s="4">
        <f t="shared" si="652"/>
        <v>13.734107181302662</v>
      </c>
      <c r="L4646" s="5">
        <f t="shared" si="657"/>
        <v>0</v>
      </c>
      <c r="M4646" s="5">
        <f t="shared" si="658"/>
        <v>20.265892818697338</v>
      </c>
      <c r="N4646" s="6">
        <f t="shared" si="650"/>
        <v>0</v>
      </c>
      <c r="O4646" s="6">
        <f t="shared" si="653"/>
        <v>17.375856939272897</v>
      </c>
      <c r="P4646" s="6">
        <f>FORECAST(J4646,Inputs!$B$10:$B$18,Inputs!$A$10:$A$18)</f>
        <v>31.224070286780321</v>
      </c>
      <c r="Q4646" s="6">
        <f>IF(Inputs!$D$10="Yes",IF('Hourly Calcs'!P4646&gt;'Hourly Calcs'!K4646,'Hourly Calcs'!O4646,N4646+O4646),N4646+O4646)</f>
        <v>17.375856939272897</v>
      </c>
      <c r="R4646" s="12">
        <f t="shared" si="654"/>
        <v>82.570072175424798</v>
      </c>
      <c r="S4646" s="1">
        <f>IF(AND(A4646&gt;=5,A4646&lt;=9),INDEX(Demand!$C$3:$C$26,C4646),INDEX(Demand!$B$3:$B$26,C4646))</f>
        <v>350</v>
      </c>
      <c r="T4646" s="7">
        <f t="shared" si="655"/>
        <v>82.570072175424798</v>
      </c>
      <c r="U4646" s="7">
        <f t="shared" si="656"/>
        <v>0</v>
      </c>
    </row>
    <row r="4647" spans="1:21" x14ac:dyDescent="0.2">
      <c r="A4647" s="1">
        <v>7</v>
      </c>
      <c r="B4647" s="1">
        <v>13</v>
      </c>
      <c r="C4647" s="1">
        <v>7</v>
      </c>
      <c r="D4647">
        <v>16.2</v>
      </c>
      <c r="E4647">
        <v>16.2</v>
      </c>
      <c r="F4647">
        <v>100</v>
      </c>
      <c r="G4647">
        <v>60</v>
      </c>
      <c r="H4647">
        <v>0</v>
      </c>
      <c r="I4647">
        <v>60</v>
      </c>
      <c r="J4647" s="4">
        <f t="shared" si="651"/>
        <v>83.172227831527223</v>
      </c>
      <c r="K4647" s="4">
        <f t="shared" si="652"/>
        <v>22.963024316452817</v>
      </c>
      <c r="L4647" s="5">
        <f t="shared" si="657"/>
        <v>81.827772168472777</v>
      </c>
      <c r="M4647" s="5">
        <f t="shared" si="658"/>
        <v>11.036975683547183</v>
      </c>
      <c r="N4647" s="6">
        <f t="shared" si="650"/>
        <v>0</v>
      </c>
      <c r="O4647" s="6">
        <f t="shared" si="653"/>
        <v>54.87112717665125</v>
      </c>
      <c r="P4647" s="6">
        <f>FORECAST(J4647,Inputs!$B$10:$B$18,Inputs!$A$10:$A$18)</f>
        <v>31.325668776217842</v>
      </c>
      <c r="Q4647" s="6">
        <f>IF(Inputs!$D$10="Yes",IF('Hourly Calcs'!P4647&gt;'Hourly Calcs'!K4647,'Hourly Calcs'!O4647,N4647+O4647),N4647+O4647)</f>
        <v>54.87112717665125</v>
      </c>
      <c r="R4647" s="12">
        <f t="shared" si="654"/>
        <v>260.74759634344673</v>
      </c>
      <c r="S4647" s="1">
        <f>IF(AND(A4647&gt;=5,A4647&lt;=9),INDEX(Demand!$C$3:$C$26,C4647),INDEX(Demand!$B$3:$B$26,C4647))</f>
        <v>350</v>
      </c>
      <c r="T4647" s="7">
        <f t="shared" si="655"/>
        <v>260.74759634344673</v>
      </c>
      <c r="U4647" s="7">
        <f t="shared" si="656"/>
        <v>0</v>
      </c>
    </row>
    <row r="4648" spans="1:21" x14ac:dyDescent="0.2">
      <c r="A4648" s="1">
        <v>7</v>
      </c>
      <c r="B4648" s="1">
        <v>13</v>
      </c>
      <c r="C4648" s="1">
        <v>8</v>
      </c>
      <c r="D4648">
        <v>17.3</v>
      </c>
      <c r="E4648">
        <v>17</v>
      </c>
      <c r="F4648">
        <v>98</v>
      </c>
      <c r="G4648">
        <v>224</v>
      </c>
      <c r="H4648">
        <v>74</v>
      </c>
      <c r="I4648">
        <v>189</v>
      </c>
      <c r="J4648" s="4">
        <f t="shared" si="651"/>
        <v>94.723773883094694</v>
      </c>
      <c r="K4648" s="4">
        <f t="shared" si="652"/>
        <v>32.421953370173391</v>
      </c>
      <c r="L4648" s="5">
        <f t="shared" si="657"/>
        <v>70.276226116905306</v>
      </c>
      <c r="M4648" s="5">
        <f t="shared" si="658"/>
        <v>1.5780466298266091</v>
      </c>
      <c r="N4648" s="6">
        <f t="shared" si="650"/>
        <v>44.680554540356582</v>
      </c>
      <c r="O4648" s="6">
        <f t="shared" si="653"/>
        <v>172.84405060645145</v>
      </c>
      <c r="P4648" s="6">
        <f>FORECAST(J4648,Inputs!$B$10:$B$18,Inputs!$A$10:$A$18)</f>
        <v>31.432627535954577</v>
      </c>
      <c r="Q4648" s="6">
        <f>IF(Inputs!$D$10="Yes",IF('Hourly Calcs'!P4648&gt;'Hourly Calcs'!K4648,'Hourly Calcs'!O4648,N4648+O4648),N4648+O4648)</f>
        <v>217.52460514680803</v>
      </c>
      <c r="R4648" s="12">
        <f t="shared" si="654"/>
        <v>1033.6769236576317</v>
      </c>
      <c r="S4648" s="1">
        <f>IF(AND(A4648&gt;=5,A4648&lt;=9),INDEX(Demand!$C$3:$C$26,C4648),INDEX(Demand!$B$3:$B$26,C4648))</f>
        <v>350</v>
      </c>
      <c r="T4648" s="7">
        <f t="shared" si="655"/>
        <v>350</v>
      </c>
      <c r="U4648" s="7">
        <f t="shared" si="656"/>
        <v>683.67692365763173</v>
      </c>
    </row>
    <row r="4649" spans="1:21" x14ac:dyDescent="0.2">
      <c r="A4649" s="1">
        <v>7</v>
      </c>
      <c r="B4649" s="1">
        <v>13</v>
      </c>
      <c r="C4649" s="1">
        <v>9</v>
      </c>
      <c r="D4649">
        <v>16.8</v>
      </c>
      <c r="E4649">
        <v>16.399999999999999</v>
      </c>
      <c r="F4649">
        <v>97</v>
      </c>
      <c r="G4649">
        <v>328</v>
      </c>
      <c r="H4649">
        <v>78</v>
      </c>
      <c r="I4649">
        <v>279</v>
      </c>
      <c r="J4649" s="4">
        <f t="shared" si="651"/>
        <v>107.76518603469353</v>
      </c>
      <c r="K4649" s="4">
        <f t="shared" si="652"/>
        <v>41.707235320977475</v>
      </c>
      <c r="L4649" s="5">
        <f t="shared" si="657"/>
        <v>57.234813965306472</v>
      </c>
      <c r="M4649" s="5">
        <f t="shared" si="658"/>
        <v>7.7072353209774747</v>
      </c>
      <c r="N4649" s="6">
        <f t="shared" si="650"/>
        <v>60.645904123732279</v>
      </c>
      <c r="O4649" s="6">
        <f t="shared" si="653"/>
        <v>255.1507413714283</v>
      </c>
      <c r="P4649" s="6">
        <f>FORECAST(J4649,Inputs!$B$10:$B$18,Inputs!$A$10:$A$18)</f>
        <v>31.553381352173087</v>
      </c>
      <c r="Q4649" s="6">
        <f>IF(Inputs!$D$10="Yes",IF('Hourly Calcs'!P4649&gt;'Hourly Calcs'!K4649,'Hourly Calcs'!O4649,N4649+O4649),N4649+O4649)</f>
        <v>315.79664549516059</v>
      </c>
      <c r="R4649" s="12">
        <f t="shared" si="654"/>
        <v>1500.6656593930031</v>
      </c>
      <c r="S4649" s="1">
        <f>IF(AND(A4649&gt;=5,A4649&lt;=9),INDEX(Demand!$C$3:$C$26,C4649),INDEX(Demand!$B$3:$B$26,C4649))</f>
        <v>350</v>
      </c>
      <c r="T4649" s="7">
        <f t="shared" si="655"/>
        <v>350</v>
      </c>
      <c r="U4649" s="7">
        <f t="shared" si="656"/>
        <v>1150.6656593930031</v>
      </c>
    </row>
    <row r="4650" spans="1:21" x14ac:dyDescent="0.2">
      <c r="A4650" s="1">
        <v>7</v>
      </c>
      <c r="B4650" s="1">
        <v>13</v>
      </c>
      <c r="C4650" s="1">
        <v>10</v>
      </c>
      <c r="D4650">
        <v>18.399999999999999</v>
      </c>
      <c r="E4650">
        <v>16.600000000000001</v>
      </c>
      <c r="F4650">
        <v>89</v>
      </c>
      <c r="G4650">
        <v>418</v>
      </c>
      <c r="H4650">
        <v>90</v>
      </c>
      <c r="I4650">
        <v>351</v>
      </c>
      <c r="J4650" s="4">
        <f t="shared" si="651"/>
        <v>123.67274073408936</v>
      </c>
      <c r="K4650" s="4">
        <f t="shared" si="652"/>
        <v>50.245908761972977</v>
      </c>
      <c r="L4650" s="5">
        <f t="shared" si="657"/>
        <v>41.327259265910641</v>
      </c>
      <c r="M4650" s="5">
        <f t="shared" si="658"/>
        <v>16.245908761972977</v>
      </c>
      <c r="N4650" s="6">
        <f t="shared" si="650"/>
        <v>81.531088654068739</v>
      </c>
      <c r="O4650" s="6">
        <f t="shared" si="653"/>
        <v>320.99609398340982</v>
      </c>
      <c r="P4650" s="6">
        <f>FORECAST(J4650,Inputs!$B$10:$B$18,Inputs!$A$10:$A$18)</f>
        <v>31.70067352531564</v>
      </c>
      <c r="Q4650" s="6">
        <f>IF(Inputs!$D$10="Yes",IF('Hourly Calcs'!P4650&gt;'Hourly Calcs'!K4650,'Hourly Calcs'!O4650,N4650+O4650),N4650+O4650)</f>
        <v>402.52718263747857</v>
      </c>
      <c r="R4650" s="12">
        <f t="shared" si="654"/>
        <v>1912.8091718932981</v>
      </c>
      <c r="S4650" s="1">
        <f>IF(AND(A4650&gt;=5,A4650&lt;=9),INDEX(Demand!$C$3:$C$26,C4650),INDEX(Demand!$B$3:$B$26,C4650))</f>
        <v>600</v>
      </c>
      <c r="T4650" s="7">
        <f t="shared" si="655"/>
        <v>600</v>
      </c>
      <c r="U4650" s="7">
        <f t="shared" si="656"/>
        <v>1312.8091718932981</v>
      </c>
    </row>
    <row r="4651" spans="1:21" x14ac:dyDescent="0.2">
      <c r="A4651" s="1">
        <v>7</v>
      </c>
      <c r="B4651" s="1">
        <v>13</v>
      </c>
      <c r="C4651" s="1">
        <v>11</v>
      </c>
      <c r="D4651">
        <v>19.2</v>
      </c>
      <c r="E4651">
        <v>17.100000000000001</v>
      </c>
      <c r="F4651">
        <v>88</v>
      </c>
      <c r="G4651">
        <v>484</v>
      </c>
      <c r="H4651">
        <v>77</v>
      </c>
      <c r="I4651">
        <v>421</v>
      </c>
      <c r="J4651" s="4">
        <f t="shared" si="651"/>
        <v>144.29020010063044</v>
      </c>
      <c r="K4651" s="4">
        <f t="shared" si="652"/>
        <v>57.085702301409619</v>
      </c>
      <c r="L4651" s="5">
        <f t="shared" si="657"/>
        <v>20.709799899369557</v>
      </c>
      <c r="M4651" s="5">
        <f t="shared" si="658"/>
        <v>23.085702301409619</v>
      </c>
      <c r="N4651" s="6">
        <f t="shared" si="650"/>
        <v>75.474348875575117</v>
      </c>
      <c r="O4651" s="6">
        <f t="shared" si="653"/>
        <v>385.01240902283627</v>
      </c>
      <c r="P4651" s="6">
        <f>FORECAST(J4651,Inputs!$B$10:$B$18,Inputs!$A$10:$A$18)</f>
        <v>31.891575926857687</v>
      </c>
      <c r="Q4651" s="6">
        <f>IF(Inputs!$D$10="Yes",IF('Hourly Calcs'!P4651&gt;'Hourly Calcs'!K4651,'Hourly Calcs'!O4651,N4651+O4651),N4651+O4651)</f>
        <v>460.48675789841138</v>
      </c>
      <c r="R4651" s="12">
        <f t="shared" si="654"/>
        <v>2188.2330735332507</v>
      </c>
      <c r="S4651" s="1">
        <f>IF(AND(A4651&gt;=5,A4651&lt;=9),INDEX(Demand!$C$3:$C$26,C4651),INDEX(Demand!$B$3:$B$26,C4651))</f>
        <v>600</v>
      </c>
      <c r="T4651" s="7">
        <f t="shared" si="655"/>
        <v>600</v>
      </c>
      <c r="U4651" s="7">
        <f t="shared" si="656"/>
        <v>1588.2330735332507</v>
      </c>
    </row>
    <row r="4652" spans="1:21" x14ac:dyDescent="0.2">
      <c r="A4652" s="1">
        <v>7</v>
      </c>
      <c r="B4652" s="1">
        <v>13</v>
      </c>
      <c r="C4652" s="1">
        <v>12</v>
      </c>
      <c r="D4652">
        <v>17.8</v>
      </c>
      <c r="E4652">
        <v>16.600000000000001</v>
      </c>
      <c r="F4652">
        <v>93</v>
      </c>
      <c r="G4652">
        <v>259</v>
      </c>
      <c r="H4652">
        <v>5</v>
      </c>
      <c r="I4652">
        <v>255</v>
      </c>
      <c r="J4652" s="4">
        <f t="shared" si="651"/>
        <v>170.51573385063404</v>
      </c>
      <c r="K4652" s="4">
        <f t="shared" si="652"/>
        <v>60.756816776845341</v>
      </c>
      <c r="L4652" s="5">
        <f t="shared" si="657"/>
        <v>5.5157338506340352</v>
      </c>
      <c r="M4652" s="5">
        <f t="shared" si="658"/>
        <v>26.756816776845341</v>
      </c>
      <c r="N4652" s="6">
        <f t="shared" si="650"/>
        <v>4.9764539868628699</v>
      </c>
      <c r="O4652" s="6">
        <f t="shared" si="653"/>
        <v>233.20229050076782</v>
      </c>
      <c r="P4652" s="6">
        <f>FORECAST(J4652,Inputs!$B$10:$B$18,Inputs!$A$10:$A$18)</f>
        <v>32.134404943061426</v>
      </c>
      <c r="Q4652" s="6">
        <f>IF(Inputs!$D$10="Yes",IF('Hourly Calcs'!P4652&gt;'Hourly Calcs'!K4652,'Hourly Calcs'!O4652,N4652+O4652),N4652+O4652)</f>
        <v>238.17874448763069</v>
      </c>
      <c r="R4652" s="12">
        <f t="shared" si="654"/>
        <v>1131.825393805221</v>
      </c>
      <c r="S4652" s="1">
        <f>IF(AND(A4652&gt;=5,A4652&lt;=9),INDEX(Demand!$C$3:$C$26,C4652),INDEX(Demand!$B$3:$B$26,C4652))</f>
        <v>600</v>
      </c>
      <c r="T4652" s="7">
        <f t="shared" si="655"/>
        <v>600</v>
      </c>
      <c r="U4652" s="7">
        <f t="shared" si="656"/>
        <v>531.82539380522098</v>
      </c>
    </row>
    <row r="4653" spans="1:21" x14ac:dyDescent="0.2">
      <c r="A4653" s="1">
        <v>7</v>
      </c>
      <c r="B4653" s="1">
        <v>13</v>
      </c>
      <c r="C4653" s="1">
        <v>13</v>
      </c>
      <c r="D4653">
        <v>16.600000000000001</v>
      </c>
      <c r="E4653">
        <v>16.100000000000001</v>
      </c>
      <c r="F4653">
        <v>97</v>
      </c>
      <c r="G4653">
        <v>263</v>
      </c>
      <c r="H4653">
        <v>5</v>
      </c>
      <c r="I4653">
        <v>259</v>
      </c>
      <c r="J4653" s="4">
        <f t="shared" si="651"/>
        <v>198.84635446901117</v>
      </c>
      <c r="K4653" s="4">
        <f t="shared" si="652"/>
        <v>59.967312085714774</v>
      </c>
      <c r="L4653" s="5">
        <f t="shared" si="657"/>
        <v>33.846354469011175</v>
      </c>
      <c r="M4653" s="5">
        <f t="shared" si="658"/>
        <v>25.967312085714774</v>
      </c>
      <c r="N4653" s="6">
        <f t="shared" si="650"/>
        <v>4.7508740829194833</v>
      </c>
      <c r="O4653" s="6">
        <f t="shared" si="653"/>
        <v>236.86036564587789</v>
      </c>
      <c r="P4653" s="6">
        <f>FORECAST(J4653,Inputs!$B$10:$B$18,Inputs!$A$10:$A$18)</f>
        <v>32.396725504342697</v>
      </c>
      <c r="Q4653" s="6">
        <f>IF(Inputs!$D$10="Yes",IF('Hourly Calcs'!P4653&gt;'Hourly Calcs'!K4653,'Hourly Calcs'!O4653,N4653+O4653),N4653+O4653)</f>
        <v>241.61123972879739</v>
      </c>
      <c r="R4653" s="12">
        <f t="shared" si="654"/>
        <v>1148.136611191245</v>
      </c>
      <c r="S4653" s="1">
        <f>IF(AND(A4653&gt;=5,A4653&lt;=9),INDEX(Demand!$C$3:$C$26,C4653),INDEX(Demand!$B$3:$B$26,C4653))</f>
        <v>600</v>
      </c>
      <c r="T4653" s="7">
        <f t="shared" si="655"/>
        <v>600</v>
      </c>
      <c r="U4653" s="7">
        <f t="shared" si="656"/>
        <v>548.13661119124504</v>
      </c>
    </row>
    <row r="4654" spans="1:21" x14ac:dyDescent="0.2">
      <c r="A4654" s="1">
        <v>7</v>
      </c>
      <c r="B4654" s="1">
        <v>13</v>
      </c>
      <c r="C4654" s="1">
        <v>14</v>
      </c>
      <c r="D4654">
        <v>16.399999999999999</v>
      </c>
      <c r="E4654">
        <v>16</v>
      </c>
      <c r="F4654">
        <v>97</v>
      </c>
      <c r="G4654">
        <v>251</v>
      </c>
      <c r="H4654">
        <v>4</v>
      </c>
      <c r="I4654">
        <v>247</v>
      </c>
      <c r="J4654" s="4">
        <f t="shared" si="651"/>
        <v>223.27545582155312</v>
      </c>
      <c r="K4654" s="4">
        <f t="shared" si="652"/>
        <v>55.034590255698156</v>
      </c>
      <c r="L4654" s="5">
        <f t="shared" si="657"/>
        <v>58.275455821553123</v>
      </c>
      <c r="M4654" s="5">
        <f t="shared" si="658"/>
        <v>21.034590255698156</v>
      </c>
      <c r="N4654" s="6">
        <f t="shared" si="650"/>
        <v>3.3916236943337235</v>
      </c>
      <c r="O4654" s="6">
        <f t="shared" si="653"/>
        <v>225.88614021054764</v>
      </c>
      <c r="P4654" s="6">
        <f>FORECAST(J4654,Inputs!$B$10:$B$18,Inputs!$A$10:$A$18)</f>
        <v>32.622920887236603</v>
      </c>
      <c r="Q4654" s="6">
        <f>IF(Inputs!$D$10="Yes",IF('Hourly Calcs'!P4654&gt;'Hourly Calcs'!K4654,'Hourly Calcs'!O4654,N4654+O4654),N4654+O4654)</f>
        <v>229.27776390488137</v>
      </c>
      <c r="R4654" s="12">
        <f t="shared" si="654"/>
        <v>1089.5279340759962</v>
      </c>
      <c r="S4654" s="1">
        <f>IF(AND(A4654&gt;=5,A4654&lt;=9),INDEX(Demand!$C$3:$C$26,C4654),INDEX(Demand!$B$3:$B$26,C4654))</f>
        <v>600</v>
      </c>
      <c r="T4654" s="7">
        <f t="shared" si="655"/>
        <v>600</v>
      </c>
      <c r="U4654" s="7">
        <f t="shared" si="656"/>
        <v>489.5279340759962</v>
      </c>
    </row>
    <row r="4655" spans="1:21" x14ac:dyDescent="0.2">
      <c r="A4655" s="1">
        <v>7</v>
      </c>
      <c r="B4655" s="1">
        <v>13</v>
      </c>
      <c r="C4655" s="1">
        <v>15</v>
      </c>
      <c r="D4655">
        <v>16.7</v>
      </c>
      <c r="E4655">
        <v>16.100000000000001</v>
      </c>
      <c r="F4655">
        <v>96</v>
      </c>
      <c r="G4655">
        <v>224</v>
      </c>
      <c r="H4655">
        <v>3</v>
      </c>
      <c r="I4655">
        <v>222</v>
      </c>
      <c r="J4655" s="4">
        <f t="shared" si="651"/>
        <v>242.08637183170626</v>
      </c>
      <c r="K4655" s="4">
        <f t="shared" si="652"/>
        <v>47.47447823579386</v>
      </c>
      <c r="L4655" s="5">
        <f t="shared" si="657"/>
        <v>77.086371831706259</v>
      </c>
      <c r="M4655" s="5">
        <f t="shared" si="658"/>
        <v>13.47447823579386</v>
      </c>
      <c r="N4655" s="6">
        <f t="shared" si="650"/>
        <v>2.0863508687229375</v>
      </c>
      <c r="O4655" s="6">
        <f t="shared" si="653"/>
        <v>203.02317055360962</v>
      </c>
      <c r="P4655" s="6">
        <f>FORECAST(J4655,Inputs!$B$10:$B$18,Inputs!$A$10:$A$18)</f>
        <v>32.797096035478759</v>
      </c>
      <c r="Q4655" s="6">
        <f>IF(Inputs!$D$10="Yes",IF('Hourly Calcs'!P4655&gt;'Hourly Calcs'!K4655,'Hourly Calcs'!O4655,N4655+O4655),N4655+O4655)</f>
        <v>205.10952142233256</v>
      </c>
      <c r="R4655" s="12">
        <f t="shared" si="654"/>
        <v>974.68044579892432</v>
      </c>
      <c r="S4655" s="1">
        <f>IF(AND(A4655&gt;=5,A4655&lt;=9),INDEX(Demand!$C$3:$C$26,C4655),INDEX(Demand!$B$3:$B$26,C4655))</f>
        <v>600</v>
      </c>
      <c r="T4655" s="7">
        <f t="shared" si="655"/>
        <v>600</v>
      </c>
      <c r="U4655" s="7">
        <f t="shared" si="656"/>
        <v>374.68044579892432</v>
      </c>
    </row>
    <row r="4656" spans="1:21" x14ac:dyDescent="0.2">
      <c r="A4656" s="1">
        <v>7</v>
      </c>
      <c r="B4656" s="1">
        <v>13</v>
      </c>
      <c r="C4656" s="1">
        <v>16</v>
      </c>
      <c r="D4656">
        <v>17.600000000000001</v>
      </c>
      <c r="E4656">
        <v>16.8</v>
      </c>
      <c r="F4656">
        <v>95</v>
      </c>
      <c r="G4656">
        <v>373</v>
      </c>
      <c r="H4656">
        <v>102</v>
      </c>
      <c r="I4656">
        <v>304</v>
      </c>
      <c r="J4656" s="4">
        <f t="shared" si="651"/>
        <v>256.82970632710231</v>
      </c>
      <c r="K4656" s="4">
        <f t="shared" si="652"/>
        <v>38.594332236437239</v>
      </c>
      <c r="L4656" s="5">
        <f t="shared" si="657"/>
        <v>0</v>
      </c>
      <c r="M4656" s="5">
        <f t="shared" si="658"/>
        <v>4.5943322364372392</v>
      </c>
      <c r="N4656" s="6">
        <f t="shared" si="650"/>
        <v>51.326482440889599</v>
      </c>
      <c r="O4656" s="6">
        <f t="shared" si="653"/>
        <v>278.01371102836634</v>
      </c>
      <c r="P4656" s="6">
        <f>FORECAST(J4656,Inputs!$B$10:$B$18,Inputs!$A$10:$A$18)</f>
        <v>32.933608391917609</v>
      </c>
      <c r="Q4656" s="6">
        <f>IF(Inputs!$D$10="Yes",IF('Hourly Calcs'!P4656&gt;'Hourly Calcs'!K4656,'Hourly Calcs'!O4656,N4656+O4656),N4656+O4656)</f>
        <v>329.34019346925595</v>
      </c>
      <c r="R4656" s="12">
        <f t="shared" si="654"/>
        <v>1565.0245993659041</v>
      </c>
      <c r="S4656" s="1">
        <f>IF(AND(A4656&gt;=5,A4656&lt;=9),INDEX(Demand!$C$3:$C$26,C4656),INDEX(Demand!$B$3:$B$26,C4656))</f>
        <v>900</v>
      </c>
      <c r="T4656" s="7">
        <f t="shared" si="655"/>
        <v>900</v>
      </c>
      <c r="U4656" s="7">
        <f t="shared" si="656"/>
        <v>665.02459936590412</v>
      </c>
    </row>
    <row r="4657" spans="1:21" x14ac:dyDescent="0.2">
      <c r="A4657" s="1">
        <v>7</v>
      </c>
      <c r="B4657" s="1">
        <v>13</v>
      </c>
      <c r="C4657" s="1">
        <v>17</v>
      </c>
      <c r="D4657">
        <v>18.899999999999999</v>
      </c>
      <c r="E4657">
        <v>17.2</v>
      </c>
      <c r="F4657">
        <v>90</v>
      </c>
      <c r="G4657">
        <v>275</v>
      </c>
      <c r="H4657">
        <v>63</v>
      </c>
      <c r="I4657">
        <v>240</v>
      </c>
      <c r="J4657" s="4">
        <f t="shared" si="651"/>
        <v>269.23622080199289</v>
      </c>
      <c r="K4657" s="4">
        <f t="shared" si="652"/>
        <v>29.190164853956318</v>
      </c>
      <c r="L4657" s="5">
        <f t="shared" si="657"/>
        <v>0</v>
      </c>
      <c r="M4657" s="5">
        <f t="shared" si="658"/>
        <v>4.8098351460436817</v>
      </c>
      <c r="N4657" s="6">
        <f t="shared" si="650"/>
        <v>17.909436403340269</v>
      </c>
      <c r="O4657" s="6">
        <f t="shared" si="653"/>
        <v>219.484508706605</v>
      </c>
      <c r="P4657" s="6">
        <f>FORECAST(J4657,Inputs!$B$10:$B$18,Inputs!$A$10:$A$18)</f>
        <v>33.048483525944377</v>
      </c>
      <c r="Q4657" s="6">
        <f>IF(Inputs!$D$10="Yes",IF('Hourly Calcs'!P4657&gt;'Hourly Calcs'!K4657,'Hourly Calcs'!O4657,N4657+O4657),N4657+O4657)</f>
        <v>219.484508706605</v>
      </c>
      <c r="R4657" s="12">
        <f t="shared" si="654"/>
        <v>1042.9903853737869</v>
      </c>
      <c r="S4657" s="1">
        <f>IF(AND(A4657&gt;=5,A4657&lt;=9),INDEX(Demand!$C$3:$C$26,C4657),INDEX(Demand!$B$3:$B$26,C4657))</f>
        <v>900</v>
      </c>
      <c r="T4657" s="7">
        <f t="shared" si="655"/>
        <v>900</v>
      </c>
      <c r="U4657" s="7">
        <f t="shared" si="656"/>
        <v>142.99038537378692</v>
      </c>
    </row>
    <row r="4658" spans="1:21" x14ac:dyDescent="0.2">
      <c r="A4658" s="1">
        <v>7</v>
      </c>
      <c r="B4658" s="1">
        <v>13</v>
      </c>
      <c r="C4658" s="1">
        <v>18</v>
      </c>
      <c r="D4658">
        <v>18.5</v>
      </c>
      <c r="E4658">
        <v>17</v>
      </c>
      <c r="F4658">
        <v>91</v>
      </c>
      <c r="G4658">
        <v>169</v>
      </c>
      <c r="H4658">
        <v>46</v>
      </c>
      <c r="I4658">
        <v>150</v>
      </c>
      <c r="J4658" s="4">
        <f t="shared" si="651"/>
        <v>280.50337639751046</v>
      </c>
      <c r="K4658" s="4">
        <f t="shared" si="652"/>
        <v>19.757755341428521</v>
      </c>
      <c r="L4658" s="5">
        <f t="shared" si="657"/>
        <v>0</v>
      </c>
      <c r="M4658" s="5">
        <f t="shared" si="658"/>
        <v>14.242244658571479</v>
      </c>
      <c r="N4658" s="6">
        <f t="shared" si="650"/>
        <v>2.4682105801206546</v>
      </c>
      <c r="O4658" s="6">
        <f t="shared" si="653"/>
        <v>137.17781794162812</v>
      </c>
      <c r="P4658" s="6">
        <f>FORECAST(J4658,Inputs!$B$10:$B$18,Inputs!$A$10:$A$18)</f>
        <v>33.152809040717685</v>
      </c>
      <c r="Q4658" s="6">
        <f>IF(Inputs!$D$10="Yes",IF('Hourly Calcs'!P4658&gt;'Hourly Calcs'!K4658,'Hourly Calcs'!O4658,N4658+O4658),N4658+O4658)</f>
        <v>137.17781794162812</v>
      </c>
      <c r="R4658" s="12">
        <f t="shared" si="654"/>
        <v>651.86899085861683</v>
      </c>
      <c r="S4658" s="1">
        <f>IF(AND(A4658&gt;=5,A4658&lt;=9),INDEX(Demand!$C$3:$C$26,C4658),INDEX(Demand!$B$3:$B$26,C4658))</f>
        <v>900</v>
      </c>
      <c r="T4658" s="7">
        <f t="shared" si="655"/>
        <v>651.86899085861683</v>
      </c>
      <c r="U4658" s="7">
        <f t="shared" si="656"/>
        <v>0</v>
      </c>
    </row>
    <row r="4659" spans="1:21" x14ac:dyDescent="0.2">
      <c r="A4659" s="1">
        <v>7</v>
      </c>
      <c r="B4659" s="1">
        <v>13</v>
      </c>
      <c r="C4659" s="1">
        <v>19</v>
      </c>
      <c r="D4659">
        <v>18.8</v>
      </c>
      <c r="E4659">
        <v>17.5</v>
      </c>
      <c r="F4659">
        <v>92</v>
      </c>
      <c r="G4659">
        <v>96</v>
      </c>
      <c r="H4659">
        <v>16</v>
      </c>
      <c r="I4659">
        <v>92</v>
      </c>
      <c r="J4659" s="4">
        <f t="shared" si="651"/>
        <v>291.42969202696293</v>
      </c>
      <c r="K4659" s="4">
        <f t="shared" si="652"/>
        <v>10.678053365538418</v>
      </c>
      <c r="L4659" s="5">
        <f t="shared" si="657"/>
        <v>0</v>
      </c>
      <c r="M4659" s="5">
        <f t="shared" si="658"/>
        <v>23.321946634461582</v>
      </c>
      <c r="N4659" s="6">
        <f t="shared" si="650"/>
        <v>0</v>
      </c>
      <c r="O4659" s="6">
        <f t="shared" si="653"/>
        <v>84.135728337531916</v>
      </c>
      <c r="P4659" s="6">
        <f>FORECAST(J4659,Inputs!$B$10:$B$18,Inputs!$A$10:$A$18)</f>
        <v>33.253978629879285</v>
      </c>
      <c r="Q4659" s="6">
        <f>IF(Inputs!$D$10="Yes",IF('Hourly Calcs'!P4659&gt;'Hourly Calcs'!K4659,'Hourly Calcs'!O4659,N4659+O4659),N4659+O4659)</f>
        <v>84.135728337531916</v>
      </c>
      <c r="R4659" s="12">
        <f t="shared" si="654"/>
        <v>399.81298105995165</v>
      </c>
      <c r="S4659" s="1">
        <f>IF(AND(A4659&gt;=5,A4659&lt;=9),INDEX(Demand!$C$3:$C$26,C4659),INDEX(Demand!$B$3:$B$26,C4659))</f>
        <v>900</v>
      </c>
      <c r="T4659" s="7">
        <f t="shared" si="655"/>
        <v>399.81298105995165</v>
      </c>
      <c r="U4659" s="7">
        <f t="shared" si="656"/>
        <v>0</v>
      </c>
    </row>
    <row r="4660" spans="1:21" x14ac:dyDescent="0.2">
      <c r="A4660" s="1">
        <v>7</v>
      </c>
      <c r="B4660" s="1">
        <v>13</v>
      </c>
      <c r="C4660" s="1">
        <v>20</v>
      </c>
      <c r="D4660">
        <v>15.9</v>
      </c>
      <c r="E4660">
        <v>15.4</v>
      </c>
      <c r="F4660">
        <v>97</v>
      </c>
      <c r="G4660">
        <v>13</v>
      </c>
      <c r="H4660">
        <v>0</v>
      </c>
      <c r="I4660">
        <v>13</v>
      </c>
      <c r="J4660" s="4">
        <f t="shared" si="651"/>
        <v>302.58271618476908</v>
      </c>
      <c r="K4660" s="4">
        <f t="shared" si="652"/>
        <v>2.4161074852335815</v>
      </c>
      <c r="L4660" s="5">
        <f t="shared" si="657"/>
        <v>0</v>
      </c>
      <c r="M4660" s="5">
        <f t="shared" si="658"/>
        <v>31.583892514766418</v>
      </c>
      <c r="N4660" s="6">
        <f t="shared" si="650"/>
        <v>0</v>
      </c>
      <c r="O4660" s="6">
        <f t="shared" si="653"/>
        <v>11.888744221607771</v>
      </c>
      <c r="P4660" s="6">
        <f>FORECAST(J4660,Inputs!$B$10:$B$18,Inputs!$A$10:$A$18)</f>
        <v>33.35724737208119</v>
      </c>
      <c r="Q4660" s="6">
        <f>IF(Inputs!$D$10="Yes",IF('Hourly Calcs'!P4660&gt;'Hourly Calcs'!K4660,'Hourly Calcs'!O4660,N4660+O4660),N4660+O4660)</f>
        <v>11.888744221607771</v>
      </c>
      <c r="R4660" s="12">
        <f t="shared" si="654"/>
        <v>56.495312541080125</v>
      </c>
      <c r="S4660" s="1">
        <f>IF(AND(A4660&gt;=5,A4660&lt;=9),INDEX(Demand!$C$3:$C$26,C4660),INDEX(Demand!$B$3:$B$26,C4660))</f>
        <v>800</v>
      </c>
      <c r="T4660" s="7">
        <f t="shared" si="655"/>
        <v>56.495312541080125</v>
      </c>
      <c r="U4660" s="7">
        <f t="shared" si="656"/>
        <v>0</v>
      </c>
    </row>
    <row r="4661" spans="1:21" x14ac:dyDescent="0.2">
      <c r="A4661" s="1">
        <v>7</v>
      </c>
      <c r="B4661" s="1">
        <v>13</v>
      </c>
      <c r="C4661" s="1">
        <v>21</v>
      </c>
      <c r="D4661">
        <v>15.4</v>
      </c>
      <c r="E4661">
        <v>15.2</v>
      </c>
      <c r="F4661">
        <v>99</v>
      </c>
      <c r="G4661">
        <v>0</v>
      </c>
      <c r="H4661">
        <v>0</v>
      </c>
      <c r="I4661">
        <v>0</v>
      </c>
      <c r="J4661" s="4">
        <f t="shared" si="651"/>
        <v>314.38006078469584</v>
      </c>
      <c r="K4661" s="4">
        <f t="shared" si="652"/>
        <v>-5.2273172775121992</v>
      </c>
      <c r="L4661" s="5">
        <f t="shared" si="657"/>
        <v>0</v>
      </c>
      <c r="M4661" s="5">
        <f t="shared" si="658"/>
        <v>0</v>
      </c>
      <c r="N4661" s="6">
        <f t="shared" si="650"/>
        <v>0</v>
      </c>
      <c r="O4661" s="6">
        <f t="shared" si="653"/>
        <v>0</v>
      </c>
      <c r="P4661" s="6">
        <f>FORECAST(J4661,Inputs!$B$10:$B$18,Inputs!$A$10:$A$18)</f>
        <v>33.466482044302737</v>
      </c>
      <c r="Q4661" s="6">
        <f>IF(Inputs!$D$10="Yes",IF('Hourly Calcs'!P4661&gt;'Hourly Calcs'!K4661,'Hourly Calcs'!O4661,N4661+O4661),N4661+O4661)</f>
        <v>0</v>
      </c>
      <c r="R4661" s="12">
        <f t="shared" si="654"/>
        <v>0</v>
      </c>
      <c r="S4661" s="1">
        <f>IF(AND(A4661&gt;=5,A4661&lt;=9),INDEX(Demand!$C$3:$C$26,C4661),INDEX(Demand!$B$3:$B$26,C4661))</f>
        <v>700</v>
      </c>
      <c r="T4661" s="7">
        <f t="shared" si="655"/>
        <v>0</v>
      </c>
      <c r="U4661" s="7">
        <f t="shared" si="656"/>
        <v>0</v>
      </c>
    </row>
    <row r="4662" spans="1:21" x14ac:dyDescent="0.2">
      <c r="A4662" s="1">
        <v>7</v>
      </c>
      <c r="B4662" s="1">
        <v>13</v>
      </c>
      <c r="C4662" s="1">
        <v>22</v>
      </c>
      <c r="D4662">
        <v>15.5</v>
      </c>
      <c r="E4662">
        <v>15.1</v>
      </c>
      <c r="F4662">
        <v>97</v>
      </c>
      <c r="G4662">
        <v>0</v>
      </c>
      <c r="H4662">
        <v>0</v>
      </c>
      <c r="I4662">
        <v>0</v>
      </c>
      <c r="J4662" s="4">
        <f t="shared" si="651"/>
        <v>327.08798299108821</v>
      </c>
      <c r="K4662" s="4">
        <f t="shared" si="652"/>
        <v>-11.273535713403732</v>
      </c>
      <c r="L4662" s="5">
        <f t="shared" si="657"/>
        <v>0</v>
      </c>
      <c r="M4662" s="5">
        <f t="shared" si="658"/>
        <v>0</v>
      </c>
      <c r="N4662" s="6">
        <f t="shared" si="650"/>
        <v>0</v>
      </c>
      <c r="O4662" s="6">
        <f t="shared" si="653"/>
        <v>0</v>
      </c>
      <c r="P4662" s="6">
        <f>FORECAST(J4662,Inputs!$B$10:$B$18,Inputs!$A$10:$A$18)</f>
        <v>33.584147990658224</v>
      </c>
      <c r="Q4662" s="6">
        <f>IF(Inputs!$D$10="Yes",IF('Hourly Calcs'!P4662&gt;'Hourly Calcs'!K4662,'Hourly Calcs'!O4662,N4662+O4662),N4662+O4662)</f>
        <v>0</v>
      </c>
      <c r="R4662" s="12">
        <f t="shared" si="654"/>
        <v>0</v>
      </c>
      <c r="S4662" s="1">
        <f>IF(AND(A4662&gt;=5,A4662&lt;=9),INDEX(Demand!$C$3:$C$26,C4662),INDEX(Demand!$B$3:$B$26,C4662))</f>
        <v>600</v>
      </c>
      <c r="T4662" s="7">
        <f t="shared" si="655"/>
        <v>0</v>
      </c>
      <c r="U4662" s="7">
        <f t="shared" si="656"/>
        <v>0</v>
      </c>
    </row>
    <row r="4663" spans="1:21" x14ac:dyDescent="0.2">
      <c r="A4663" s="1">
        <v>7</v>
      </c>
      <c r="B4663" s="1">
        <v>13</v>
      </c>
      <c r="C4663" s="1">
        <v>23</v>
      </c>
      <c r="D4663">
        <v>15.8</v>
      </c>
      <c r="E4663">
        <v>15.1</v>
      </c>
      <c r="F4663">
        <v>96</v>
      </c>
      <c r="G4663">
        <v>0</v>
      </c>
      <c r="H4663">
        <v>0</v>
      </c>
      <c r="I4663">
        <v>0</v>
      </c>
      <c r="J4663" s="4">
        <f t="shared" si="651"/>
        <v>340.75593980205718</v>
      </c>
      <c r="K4663" s="4">
        <f t="shared" si="652"/>
        <v>-15.462272237507818</v>
      </c>
      <c r="L4663" s="5">
        <f t="shared" si="657"/>
        <v>0</v>
      </c>
      <c r="M4663" s="5">
        <f t="shared" si="658"/>
        <v>0</v>
      </c>
      <c r="N4663" s="6">
        <f t="shared" si="650"/>
        <v>0</v>
      </c>
      <c r="O4663" s="6">
        <f t="shared" si="653"/>
        <v>0</v>
      </c>
      <c r="P4663" s="6">
        <f>FORECAST(J4663,Inputs!$B$10:$B$18,Inputs!$A$10:$A$18)</f>
        <v>33.710703146315339</v>
      </c>
      <c r="Q4663" s="6">
        <f>IF(Inputs!$D$10="Yes",IF('Hourly Calcs'!P4663&gt;'Hourly Calcs'!K4663,'Hourly Calcs'!O4663,N4663+O4663),N4663+O4663)</f>
        <v>0</v>
      </c>
      <c r="R4663" s="12">
        <f t="shared" si="654"/>
        <v>0</v>
      </c>
      <c r="S4663" s="1">
        <f>IF(AND(A4663&gt;=5,A4663&lt;=9),INDEX(Demand!$C$3:$C$26,C4663),INDEX(Demand!$B$3:$B$26,C4663))</f>
        <v>500</v>
      </c>
      <c r="T4663" s="7">
        <f t="shared" si="655"/>
        <v>0</v>
      </c>
      <c r="U4663" s="7">
        <f t="shared" si="656"/>
        <v>0</v>
      </c>
    </row>
    <row r="4664" spans="1:21" x14ac:dyDescent="0.2">
      <c r="A4664" s="1">
        <v>7</v>
      </c>
      <c r="B4664" s="1">
        <v>13</v>
      </c>
      <c r="C4664" s="1">
        <v>24</v>
      </c>
      <c r="D4664">
        <v>15.8</v>
      </c>
      <c r="E4664">
        <v>15.1</v>
      </c>
      <c r="F4664">
        <v>96</v>
      </c>
      <c r="G4664">
        <v>0</v>
      </c>
      <c r="H4664">
        <v>0</v>
      </c>
      <c r="I4664">
        <v>0</v>
      </c>
      <c r="J4664" s="4">
        <f t="shared" si="651"/>
        <v>355.1414819452508</v>
      </c>
      <c r="K4664" s="4">
        <f t="shared" si="652"/>
        <v>-17.454762389496778</v>
      </c>
      <c r="L4664" s="5">
        <f t="shared" si="657"/>
        <v>0</v>
      </c>
      <c r="M4664" s="5">
        <f t="shared" si="658"/>
        <v>0</v>
      </c>
      <c r="N4664" s="6">
        <f t="shared" si="650"/>
        <v>0</v>
      </c>
      <c r="O4664" s="6">
        <f t="shared" si="653"/>
        <v>0</v>
      </c>
      <c r="P4664" s="6">
        <f>FORECAST(J4664,Inputs!$B$10:$B$18,Inputs!$A$10:$A$18)</f>
        <v>33.843902610604175</v>
      </c>
      <c r="Q4664" s="6">
        <f>IF(Inputs!$D$10="Yes",IF('Hourly Calcs'!P4664&gt;'Hourly Calcs'!K4664,'Hourly Calcs'!O4664,N4664+O4664),N4664+O4664)</f>
        <v>0</v>
      </c>
      <c r="R4664" s="12">
        <f t="shared" si="654"/>
        <v>0</v>
      </c>
      <c r="S4664" s="1">
        <f>IF(AND(A4664&gt;=5,A4664&lt;=9),INDEX(Demand!$C$3:$C$26,C4664),INDEX(Demand!$B$3:$B$26,C4664))</f>
        <v>400</v>
      </c>
      <c r="T4664" s="7">
        <f t="shared" si="655"/>
        <v>0</v>
      </c>
      <c r="U4664" s="7">
        <f t="shared" si="656"/>
        <v>0</v>
      </c>
    </row>
    <row r="4665" spans="1:21" x14ac:dyDescent="0.2">
      <c r="A4665" s="1">
        <v>7</v>
      </c>
      <c r="B4665" s="1">
        <v>14</v>
      </c>
      <c r="C4665" s="1">
        <v>1</v>
      </c>
      <c r="D4665">
        <v>16.5</v>
      </c>
      <c r="E4665">
        <v>15.1</v>
      </c>
      <c r="F4665">
        <v>91</v>
      </c>
      <c r="G4665">
        <v>0</v>
      </c>
      <c r="H4665">
        <v>0</v>
      </c>
      <c r="I4665">
        <v>0</v>
      </c>
      <c r="J4665" s="4">
        <f t="shared" si="651"/>
        <v>9.7316308282187549</v>
      </c>
      <c r="K4665" s="4">
        <f t="shared" si="652"/>
        <v>-17.056691658080979</v>
      </c>
      <c r="L4665" s="5">
        <f t="shared" si="657"/>
        <v>0</v>
      </c>
      <c r="M4665" s="5">
        <f t="shared" si="658"/>
        <v>0</v>
      </c>
      <c r="N4665" s="6">
        <f t="shared" si="650"/>
        <v>0</v>
      </c>
      <c r="O4665" s="6">
        <f t="shared" si="653"/>
        <v>0</v>
      </c>
      <c r="P4665" s="6">
        <f>FORECAST(J4665,Inputs!$B$10:$B$18,Inputs!$A$10:$A$18)</f>
        <v>30.645663248409431</v>
      </c>
      <c r="Q4665" s="6">
        <f>IF(Inputs!$D$10="Yes",IF('Hourly Calcs'!P4665&gt;'Hourly Calcs'!K4665,'Hourly Calcs'!O4665,N4665+O4665),N4665+O4665)</f>
        <v>0</v>
      </c>
      <c r="R4665" s="12">
        <f t="shared" si="654"/>
        <v>0</v>
      </c>
      <c r="S4665" s="1">
        <f>IF(AND(A4665&gt;=5,A4665&lt;=9),INDEX(Demand!$C$3:$C$26,C4665),INDEX(Demand!$B$3:$B$26,C4665))</f>
        <v>350</v>
      </c>
      <c r="T4665" s="7">
        <f t="shared" si="655"/>
        <v>0</v>
      </c>
      <c r="U4665" s="7">
        <f t="shared" si="656"/>
        <v>0</v>
      </c>
    </row>
    <row r="4666" spans="1:21" x14ac:dyDescent="0.2">
      <c r="A4666" s="1">
        <v>7</v>
      </c>
      <c r="B4666" s="1">
        <v>14</v>
      </c>
      <c r="C4666" s="1">
        <v>2</v>
      </c>
      <c r="D4666">
        <v>16.5</v>
      </c>
      <c r="E4666">
        <v>16.3</v>
      </c>
      <c r="F4666">
        <v>99</v>
      </c>
      <c r="G4666">
        <v>0</v>
      </c>
      <c r="H4666">
        <v>0</v>
      </c>
      <c r="I4666">
        <v>0</v>
      </c>
      <c r="J4666" s="4">
        <f t="shared" si="651"/>
        <v>23.927767346600405</v>
      </c>
      <c r="K4666" s="4">
        <f t="shared" si="652"/>
        <v>-14.308668323783095</v>
      </c>
      <c r="L4666" s="5">
        <f t="shared" si="657"/>
        <v>0</v>
      </c>
      <c r="M4666" s="5">
        <f t="shared" si="658"/>
        <v>0</v>
      </c>
      <c r="N4666" s="6">
        <f t="shared" si="650"/>
        <v>0</v>
      </c>
      <c r="O4666" s="6">
        <f t="shared" si="653"/>
        <v>0</v>
      </c>
      <c r="P4666" s="6">
        <f>FORECAST(J4666,Inputs!$B$10:$B$18,Inputs!$A$10:$A$18)</f>
        <v>30.777108956912965</v>
      </c>
      <c r="Q4666" s="6">
        <f>IF(Inputs!$D$10="Yes",IF('Hourly Calcs'!P4666&gt;'Hourly Calcs'!K4666,'Hourly Calcs'!O4666,N4666+O4666),N4666+O4666)</f>
        <v>0</v>
      </c>
      <c r="R4666" s="12">
        <f t="shared" si="654"/>
        <v>0</v>
      </c>
      <c r="S4666" s="1">
        <f>IF(AND(A4666&gt;=5,A4666&lt;=9),INDEX(Demand!$C$3:$C$26,C4666),INDEX(Demand!$B$3:$B$26,C4666))</f>
        <v>350</v>
      </c>
      <c r="T4666" s="7">
        <f t="shared" si="655"/>
        <v>0</v>
      </c>
      <c r="U4666" s="7">
        <f t="shared" si="656"/>
        <v>0</v>
      </c>
    </row>
    <row r="4667" spans="1:21" x14ac:dyDescent="0.2">
      <c r="A4667" s="1">
        <v>7</v>
      </c>
      <c r="B4667" s="1">
        <v>14</v>
      </c>
      <c r="C4667" s="1">
        <v>3</v>
      </c>
      <c r="D4667">
        <v>16.399999999999999</v>
      </c>
      <c r="E4667">
        <v>16.2</v>
      </c>
      <c r="F4667">
        <v>99</v>
      </c>
      <c r="G4667">
        <v>0</v>
      </c>
      <c r="H4667">
        <v>0</v>
      </c>
      <c r="I4667">
        <v>0</v>
      </c>
      <c r="J4667" s="4">
        <f t="shared" si="651"/>
        <v>37.293738028234173</v>
      </c>
      <c r="K4667" s="4">
        <f t="shared" si="652"/>
        <v>-9.4680157827629046</v>
      </c>
      <c r="L4667" s="5">
        <f t="shared" si="657"/>
        <v>0</v>
      </c>
      <c r="M4667" s="5">
        <f t="shared" si="658"/>
        <v>0</v>
      </c>
      <c r="N4667" s="6">
        <f t="shared" si="650"/>
        <v>0</v>
      </c>
      <c r="O4667" s="6">
        <f t="shared" si="653"/>
        <v>0</v>
      </c>
      <c r="P4667" s="6">
        <f>FORECAST(J4667,Inputs!$B$10:$B$18,Inputs!$A$10:$A$18)</f>
        <v>30.900867944705869</v>
      </c>
      <c r="Q4667" s="6">
        <f>IF(Inputs!$D$10="Yes",IF('Hourly Calcs'!P4667&gt;'Hourly Calcs'!K4667,'Hourly Calcs'!O4667,N4667+O4667),N4667+O4667)</f>
        <v>0</v>
      </c>
      <c r="R4667" s="12">
        <f t="shared" si="654"/>
        <v>0</v>
      </c>
      <c r="S4667" s="1">
        <f>IF(AND(A4667&gt;=5,A4667&lt;=9),INDEX(Demand!$C$3:$C$26,C4667),INDEX(Demand!$B$3:$B$26,C4667))</f>
        <v>350</v>
      </c>
      <c r="T4667" s="7">
        <f t="shared" si="655"/>
        <v>0</v>
      </c>
      <c r="U4667" s="7">
        <f t="shared" si="656"/>
        <v>0</v>
      </c>
    </row>
    <row r="4668" spans="1:21" x14ac:dyDescent="0.2">
      <c r="A4668" s="1">
        <v>7</v>
      </c>
      <c r="B4668" s="1">
        <v>14</v>
      </c>
      <c r="C4668" s="1">
        <v>4</v>
      </c>
      <c r="D4668">
        <v>16.3</v>
      </c>
      <c r="E4668">
        <v>16.100000000000001</v>
      </c>
      <c r="F4668">
        <v>99</v>
      </c>
      <c r="G4668">
        <v>0</v>
      </c>
      <c r="H4668">
        <v>0</v>
      </c>
      <c r="I4668">
        <v>0</v>
      </c>
      <c r="J4668" s="4">
        <f t="shared" si="651"/>
        <v>49.688545618494231</v>
      </c>
      <c r="K4668" s="4">
        <f t="shared" si="652"/>
        <v>-2.8662979968043345</v>
      </c>
      <c r="L4668" s="5">
        <f t="shared" si="657"/>
        <v>0</v>
      </c>
      <c r="M4668" s="5">
        <f t="shared" si="658"/>
        <v>0</v>
      </c>
      <c r="N4668" s="6">
        <f t="shared" si="650"/>
        <v>0</v>
      </c>
      <c r="O4668" s="6">
        <f t="shared" si="653"/>
        <v>0</v>
      </c>
      <c r="P4668" s="6">
        <f>FORECAST(J4668,Inputs!$B$10:$B$18,Inputs!$A$10:$A$18)</f>
        <v>31.015634681652724</v>
      </c>
      <c r="Q4668" s="6">
        <f>IF(Inputs!$D$10="Yes",IF('Hourly Calcs'!P4668&gt;'Hourly Calcs'!K4668,'Hourly Calcs'!O4668,N4668+O4668),N4668+O4668)</f>
        <v>0</v>
      </c>
      <c r="R4668" s="12">
        <f t="shared" si="654"/>
        <v>0</v>
      </c>
      <c r="S4668" s="1">
        <f>IF(AND(A4668&gt;=5,A4668&lt;=9),INDEX(Demand!$C$3:$C$26,C4668),INDEX(Demand!$B$3:$B$26,C4668))</f>
        <v>350</v>
      </c>
      <c r="T4668" s="7">
        <f t="shared" si="655"/>
        <v>0</v>
      </c>
      <c r="U4668" s="7">
        <f t="shared" si="656"/>
        <v>0</v>
      </c>
    </row>
    <row r="4669" spans="1:21" x14ac:dyDescent="0.2">
      <c r="A4669" s="1">
        <v>7</v>
      </c>
      <c r="B4669" s="1">
        <v>14</v>
      </c>
      <c r="C4669" s="1">
        <v>5</v>
      </c>
      <c r="D4669">
        <v>16.3</v>
      </c>
      <c r="E4669">
        <v>16.100000000000001</v>
      </c>
      <c r="F4669">
        <v>99</v>
      </c>
      <c r="G4669">
        <v>4</v>
      </c>
      <c r="H4669">
        <v>0</v>
      </c>
      <c r="I4669">
        <v>4</v>
      </c>
      <c r="J4669" s="4">
        <f t="shared" si="651"/>
        <v>61.243300239544951</v>
      </c>
      <c r="K4669" s="4">
        <f t="shared" si="652"/>
        <v>4.9946436066454396</v>
      </c>
      <c r="L4669" s="5">
        <f t="shared" si="657"/>
        <v>0</v>
      </c>
      <c r="M4669" s="5">
        <f t="shared" si="658"/>
        <v>29.00535639335456</v>
      </c>
      <c r="N4669" s="6">
        <f t="shared" si="650"/>
        <v>0</v>
      </c>
      <c r="O4669" s="6">
        <f t="shared" si="653"/>
        <v>3.6580751451100832</v>
      </c>
      <c r="P4669" s="6">
        <f>FORECAST(J4669,Inputs!$B$10:$B$18,Inputs!$A$10:$A$18)</f>
        <v>31.122623150366156</v>
      </c>
      <c r="Q4669" s="6">
        <f>IF(Inputs!$D$10="Yes",IF('Hourly Calcs'!P4669&gt;'Hourly Calcs'!K4669,'Hourly Calcs'!O4669,N4669+O4669),N4669+O4669)</f>
        <v>3.6580751451100832</v>
      </c>
      <c r="R4669" s="12">
        <f t="shared" si="654"/>
        <v>17.383173089563115</v>
      </c>
      <c r="S4669" s="1">
        <f>IF(AND(A4669&gt;=5,A4669&lt;=9),INDEX(Demand!$C$3:$C$26,C4669),INDEX(Demand!$B$3:$B$26,C4669))</f>
        <v>350</v>
      </c>
      <c r="T4669" s="7">
        <f t="shared" si="655"/>
        <v>17.383173089563115</v>
      </c>
      <c r="U4669" s="7">
        <f t="shared" si="656"/>
        <v>0</v>
      </c>
    </row>
    <row r="4670" spans="1:21" x14ac:dyDescent="0.2">
      <c r="A4670" s="1">
        <v>7</v>
      </c>
      <c r="B4670" s="1">
        <v>14</v>
      </c>
      <c r="C4670" s="1">
        <v>6</v>
      </c>
      <c r="D4670">
        <v>16.100000000000001</v>
      </c>
      <c r="E4670">
        <v>15.9</v>
      </c>
      <c r="F4670">
        <v>99</v>
      </c>
      <c r="G4670">
        <v>60</v>
      </c>
      <c r="H4670">
        <v>65</v>
      </c>
      <c r="I4670">
        <v>49</v>
      </c>
      <c r="J4670" s="4">
        <f t="shared" si="651"/>
        <v>72.279645388339247</v>
      </c>
      <c r="K4670" s="4">
        <f t="shared" si="652"/>
        <v>13.603337981944364</v>
      </c>
      <c r="L4670" s="5">
        <f t="shared" si="657"/>
        <v>0</v>
      </c>
      <c r="M4670" s="5">
        <f t="shared" si="658"/>
        <v>20.396662018055636</v>
      </c>
      <c r="N4670" s="6">
        <f t="shared" si="650"/>
        <v>10.997550420129368</v>
      </c>
      <c r="O4670" s="6">
        <f t="shared" si="653"/>
        <v>44.811420527598521</v>
      </c>
      <c r="P4670" s="6">
        <f>FORECAST(J4670,Inputs!$B$10:$B$18,Inputs!$A$10:$A$18)</f>
        <v>31.224811531373511</v>
      </c>
      <c r="Q4670" s="6">
        <f>IF(Inputs!$D$10="Yes",IF('Hourly Calcs'!P4670&gt;'Hourly Calcs'!K4670,'Hourly Calcs'!O4670,N4670+O4670),N4670+O4670)</f>
        <v>44.811420527598521</v>
      </c>
      <c r="R4670" s="12">
        <f t="shared" si="654"/>
        <v>212.94387034714816</v>
      </c>
      <c r="S4670" s="1">
        <f>IF(AND(A4670&gt;=5,A4670&lt;=9),INDEX(Demand!$C$3:$C$26,C4670),INDEX(Demand!$B$3:$B$26,C4670))</f>
        <v>350</v>
      </c>
      <c r="T4670" s="7">
        <f t="shared" si="655"/>
        <v>212.94387034714816</v>
      </c>
      <c r="U4670" s="7">
        <f t="shared" si="656"/>
        <v>0</v>
      </c>
    </row>
    <row r="4671" spans="1:21" x14ac:dyDescent="0.2">
      <c r="A4671" s="1">
        <v>7</v>
      </c>
      <c r="B4671" s="1">
        <v>14</v>
      </c>
      <c r="C4671" s="1">
        <v>7</v>
      </c>
      <c r="D4671">
        <v>16.5</v>
      </c>
      <c r="E4671">
        <v>16.5</v>
      </c>
      <c r="F4671">
        <v>100</v>
      </c>
      <c r="G4671">
        <v>119</v>
      </c>
      <c r="H4671">
        <v>10</v>
      </c>
      <c r="I4671">
        <v>116</v>
      </c>
      <c r="J4671" s="4">
        <f t="shared" si="651"/>
        <v>83.26213066264414</v>
      </c>
      <c r="K4671" s="4">
        <f t="shared" si="652"/>
        <v>22.834688351019096</v>
      </c>
      <c r="L4671" s="5">
        <f t="shared" si="657"/>
        <v>81.73786933735586</v>
      </c>
      <c r="M4671" s="5">
        <f t="shared" si="658"/>
        <v>11.165311648980904</v>
      </c>
      <c r="N4671" s="6">
        <f t="shared" si="650"/>
        <v>3.9578711943701239</v>
      </c>
      <c r="O4671" s="6">
        <f t="shared" si="653"/>
        <v>106.08417920819241</v>
      </c>
      <c r="P4671" s="6">
        <f>FORECAST(J4671,Inputs!$B$10:$B$18,Inputs!$A$10:$A$18)</f>
        <v>31.326501209839297</v>
      </c>
      <c r="Q4671" s="6">
        <f>IF(Inputs!$D$10="Yes",IF('Hourly Calcs'!P4671&gt;'Hourly Calcs'!K4671,'Hourly Calcs'!O4671,N4671+O4671),N4671+O4671)</f>
        <v>106.08417920819241</v>
      </c>
      <c r="R4671" s="12">
        <f t="shared" si="654"/>
        <v>504.11201959733029</v>
      </c>
      <c r="S4671" s="1">
        <f>IF(AND(A4671&gt;=5,A4671&lt;=9),INDEX(Demand!$C$3:$C$26,C4671),INDEX(Demand!$B$3:$B$26,C4671))</f>
        <v>350</v>
      </c>
      <c r="T4671" s="7">
        <f t="shared" si="655"/>
        <v>350</v>
      </c>
      <c r="U4671" s="7">
        <f t="shared" si="656"/>
        <v>154.11201959733029</v>
      </c>
    </row>
    <row r="4672" spans="1:21" x14ac:dyDescent="0.2">
      <c r="A4672" s="1">
        <v>7</v>
      </c>
      <c r="B4672" s="1">
        <v>14</v>
      </c>
      <c r="C4672" s="1">
        <v>8</v>
      </c>
      <c r="D4672">
        <v>17.7</v>
      </c>
      <c r="E4672">
        <v>16.899999999999999</v>
      </c>
      <c r="F4672">
        <v>95</v>
      </c>
      <c r="G4672">
        <v>334</v>
      </c>
      <c r="H4672">
        <v>292</v>
      </c>
      <c r="I4672">
        <v>194</v>
      </c>
      <c r="J4672" s="4">
        <f t="shared" si="651"/>
        <v>94.822580417021129</v>
      </c>
      <c r="K4672" s="4">
        <f t="shared" si="652"/>
        <v>32.293639834407635</v>
      </c>
      <c r="L4672" s="5">
        <f t="shared" si="657"/>
        <v>70.177419582978871</v>
      </c>
      <c r="M4672" s="5">
        <f t="shared" si="658"/>
        <v>1.7063601655923648</v>
      </c>
      <c r="N4672" s="6">
        <f t="shared" si="650"/>
        <v>176.13914398030718</v>
      </c>
      <c r="O4672" s="6">
        <f t="shared" si="653"/>
        <v>177.41664453783903</v>
      </c>
      <c r="P4672" s="6">
        <f>FORECAST(J4672,Inputs!$B$10:$B$18,Inputs!$A$10:$A$18)</f>
        <v>31.433542411268711</v>
      </c>
      <c r="Q4672" s="6">
        <f>IF(Inputs!$D$10="Yes",IF('Hourly Calcs'!P4672&gt;'Hourly Calcs'!K4672,'Hourly Calcs'!O4672,N4672+O4672),N4672+O4672)</f>
        <v>353.55578851814619</v>
      </c>
      <c r="R4672" s="12">
        <f t="shared" si="654"/>
        <v>1680.0971070382307</v>
      </c>
      <c r="S4672" s="1">
        <f>IF(AND(A4672&gt;=5,A4672&lt;=9),INDEX(Demand!$C$3:$C$26,C4672),INDEX(Demand!$B$3:$B$26,C4672))</f>
        <v>350</v>
      </c>
      <c r="T4672" s="7">
        <f t="shared" si="655"/>
        <v>350</v>
      </c>
      <c r="U4672" s="7">
        <f t="shared" si="656"/>
        <v>1330.0971070382307</v>
      </c>
    </row>
    <row r="4673" spans="1:21" x14ac:dyDescent="0.2">
      <c r="A4673" s="1">
        <v>7</v>
      </c>
      <c r="B4673" s="1">
        <v>14</v>
      </c>
      <c r="C4673" s="1">
        <v>9</v>
      </c>
      <c r="D4673">
        <v>17</v>
      </c>
      <c r="E4673">
        <v>16.3</v>
      </c>
      <c r="F4673">
        <v>96</v>
      </c>
      <c r="G4673">
        <v>327</v>
      </c>
      <c r="H4673">
        <v>77</v>
      </c>
      <c r="I4673">
        <v>279</v>
      </c>
      <c r="J4673" s="4">
        <f t="shared" si="651"/>
        <v>107.87011250133948</v>
      </c>
      <c r="K4673" s="4">
        <f t="shared" si="652"/>
        <v>41.575454682358995</v>
      </c>
      <c r="L4673" s="5">
        <f t="shared" si="657"/>
        <v>57.129887498660523</v>
      </c>
      <c r="M4673" s="5">
        <f t="shared" si="658"/>
        <v>7.5754546823589948</v>
      </c>
      <c r="N4673" s="6">
        <f t="shared" si="650"/>
        <v>59.843855645144814</v>
      </c>
      <c r="O4673" s="6">
        <f t="shared" si="653"/>
        <v>255.1507413714283</v>
      </c>
      <c r="P4673" s="6">
        <f>FORECAST(J4673,Inputs!$B$10:$B$18,Inputs!$A$10:$A$18)</f>
        <v>31.554352893530918</v>
      </c>
      <c r="Q4673" s="6">
        <f>IF(Inputs!$D$10="Yes",IF('Hourly Calcs'!P4673&gt;'Hourly Calcs'!K4673,'Hourly Calcs'!O4673,N4673+O4673),N4673+O4673)</f>
        <v>314.9945970165731</v>
      </c>
      <c r="R4673" s="12">
        <f t="shared" si="654"/>
        <v>1496.8543250227553</v>
      </c>
      <c r="S4673" s="1">
        <f>IF(AND(A4673&gt;=5,A4673&lt;=9),INDEX(Demand!$C$3:$C$26,C4673),INDEX(Demand!$B$3:$B$26,C4673))</f>
        <v>350</v>
      </c>
      <c r="T4673" s="7">
        <f t="shared" si="655"/>
        <v>350</v>
      </c>
      <c r="U4673" s="7">
        <f t="shared" si="656"/>
        <v>1146.8543250227553</v>
      </c>
    </row>
    <row r="4674" spans="1:21" x14ac:dyDescent="0.2">
      <c r="A4674" s="1">
        <v>7</v>
      </c>
      <c r="B4674" s="1">
        <v>14</v>
      </c>
      <c r="C4674" s="1">
        <v>10</v>
      </c>
      <c r="D4674">
        <v>17.899999999999999</v>
      </c>
      <c r="E4674">
        <v>16.399999999999999</v>
      </c>
      <c r="F4674">
        <v>91</v>
      </c>
      <c r="G4674">
        <v>417</v>
      </c>
      <c r="H4674">
        <v>90</v>
      </c>
      <c r="I4674">
        <v>351</v>
      </c>
      <c r="J4674" s="4">
        <f t="shared" si="651"/>
        <v>123.77362306374775</v>
      </c>
      <c r="K4674" s="4">
        <f t="shared" si="652"/>
        <v>50.106556392372177</v>
      </c>
      <c r="L4674" s="5">
        <f t="shared" si="657"/>
        <v>41.226376936252251</v>
      </c>
      <c r="M4674" s="5">
        <f t="shared" si="658"/>
        <v>16.106556392372177</v>
      </c>
      <c r="N4674" s="6">
        <f t="shared" si="650"/>
        <v>81.522957394573396</v>
      </c>
      <c r="O4674" s="6">
        <f t="shared" si="653"/>
        <v>320.99609398340982</v>
      </c>
      <c r="P4674" s="6">
        <f>FORECAST(J4674,Inputs!$B$10:$B$18,Inputs!$A$10:$A$18)</f>
        <v>31.701607620960626</v>
      </c>
      <c r="Q4674" s="6">
        <f>IF(Inputs!$D$10="Yes",IF('Hourly Calcs'!P4674&gt;'Hourly Calcs'!K4674,'Hourly Calcs'!O4674,N4674+O4674),N4674+O4674)</f>
        <v>402.5190513779832</v>
      </c>
      <c r="R4674" s="12">
        <f t="shared" si="654"/>
        <v>1912.770532148176</v>
      </c>
      <c r="S4674" s="1">
        <f>IF(AND(A4674&gt;=5,A4674&lt;=9),INDEX(Demand!$C$3:$C$26,C4674),INDEX(Demand!$B$3:$B$26,C4674))</f>
        <v>600</v>
      </c>
      <c r="T4674" s="7">
        <f t="shared" si="655"/>
        <v>600</v>
      </c>
      <c r="U4674" s="7">
        <f t="shared" si="656"/>
        <v>1312.770532148176</v>
      </c>
    </row>
    <row r="4675" spans="1:21" x14ac:dyDescent="0.2">
      <c r="A4675" s="1">
        <v>7</v>
      </c>
      <c r="B4675" s="1">
        <v>14</v>
      </c>
      <c r="C4675" s="1">
        <v>11</v>
      </c>
      <c r="D4675">
        <v>19.2</v>
      </c>
      <c r="E4675">
        <v>16.600000000000001</v>
      </c>
      <c r="F4675">
        <v>85</v>
      </c>
      <c r="G4675">
        <v>790</v>
      </c>
      <c r="H4675">
        <v>614</v>
      </c>
      <c r="I4675">
        <v>283</v>
      </c>
      <c r="J4675" s="4">
        <f t="shared" si="651"/>
        <v>144.35765999954049</v>
      </c>
      <c r="K4675" s="4">
        <f t="shared" si="652"/>
        <v>56.936302648382799</v>
      </c>
      <c r="L4675" s="5">
        <f t="shared" si="657"/>
        <v>20.642340000459512</v>
      </c>
      <c r="M4675" s="5">
        <f t="shared" si="658"/>
        <v>22.936302648382799</v>
      </c>
      <c r="N4675" s="6">
        <f t="shared" si="650"/>
        <v>601.89201672102593</v>
      </c>
      <c r="O4675" s="6">
        <f t="shared" si="653"/>
        <v>258.8088165165384</v>
      </c>
      <c r="P4675" s="6">
        <f>FORECAST(J4675,Inputs!$B$10:$B$18,Inputs!$A$10:$A$18)</f>
        <v>31.892200555551298</v>
      </c>
      <c r="Q4675" s="6">
        <f>IF(Inputs!$D$10="Yes",IF('Hourly Calcs'!P4675&gt;'Hourly Calcs'!K4675,'Hourly Calcs'!O4675,N4675+O4675),N4675+O4675)</f>
        <v>860.70083323756432</v>
      </c>
      <c r="R4675" s="12">
        <f t="shared" si="654"/>
        <v>4090.0503595449054</v>
      </c>
      <c r="S4675" s="1">
        <f>IF(AND(A4675&gt;=5,A4675&lt;=9),INDEX(Demand!$C$3:$C$26,C4675),INDEX(Demand!$B$3:$B$26,C4675))</f>
        <v>600</v>
      </c>
      <c r="T4675" s="7">
        <f t="shared" si="655"/>
        <v>600</v>
      </c>
      <c r="U4675" s="7">
        <f t="shared" si="656"/>
        <v>3490.0503595449054</v>
      </c>
    </row>
    <row r="4676" spans="1:21" x14ac:dyDescent="0.2">
      <c r="A4676" s="1">
        <v>7</v>
      </c>
      <c r="B4676" s="1">
        <v>14</v>
      </c>
      <c r="C4676" s="1">
        <v>12</v>
      </c>
      <c r="D4676">
        <v>19.7</v>
      </c>
      <c r="E4676">
        <v>16.899999999999999</v>
      </c>
      <c r="F4676">
        <v>84</v>
      </c>
      <c r="G4676">
        <v>861</v>
      </c>
      <c r="H4676">
        <v>839</v>
      </c>
      <c r="I4676">
        <v>125</v>
      </c>
      <c r="J4676" s="4">
        <f t="shared" si="651"/>
        <v>170.49871539114582</v>
      </c>
      <c r="K4676" s="4">
        <f t="shared" si="652"/>
        <v>60.602950122764241</v>
      </c>
      <c r="L4676" s="5">
        <f t="shared" si="657"/>
        <v>5.4987153911458222</v>
      </c>
      <c r="M4676" s="5">
        <f t="shared" si="658"/>
        <v>26.602950122764241</v>
      </c>
      <c r="N4676" s="6">
        <f t="shared" si="650"/>
        <v>835.23428601506123</v>
      </c>
      <c r="O4676" s="6">
        <f t="shared" si="653"/>
        <v>114.3148482846901</v>
      </c>
      <c r="P4676" s="6">
        <f>FORECAST(J4676,Inputs!$B$10:$B$18,Inputs!$A$10:$A$18)</f>
        <v>32.134247364732829</v>
      </c>
      <c r="Q4676" s="6">
        <f>IF(Inputs!$D$10="Yes",IF('Hourly Calcs'!P4676&gt;'Hourly Calcs'!K4676,'Hourly Calcs'!O4676,N4676+O4676),N4676+O4676)</f>
        <v>949.54913429975136</v>
      </c>
      <c r="R4676" s="12">
        <f t="shared" si="654"/>
        <v>4512.2574861924186</v>
      </c>
      <c r="S4676" s="1">
        <f>IF(AND(A4676&gt;=5,A4676&lt;=9),INDEX(Demand!$C$3:$C$26,C4676),INDEX(Demand!$B$3:$B$26,C4676))</f>
        <v>600</v>
      </c>
      <c r="T4676" s="7">
        <f t="shared" si="655"/>
        <v>600</v>
      </c>
      <c r="U4676" s="7">
        <f t="shared" si="656"/>
        <v>3912.2574861924186</v>
      </c>
    </row>
    <row r="4677" spans="1:21" x14ac:dyDescent="0.2">
      <c r="A4677" s="1">
        <v>7</v>
      </c>
      <c r="B4677" s="1">
        <v>14</v>
      </c>
      <c r="C4677" s="1">
        <v>13</v>
      </c>
      <c r="D4677">
        <v>20.2</v>
      </c>
      <c r="E4677">
        <v>16</v>
      </c>
      <c r="F4677">
        <v>77</v>
      </c>
      <c r="G4677">
        <v>876</v>
      </c>
      <c r="H4677">
        <v>796</v>
      </c>
      <c r="I4677">
        <v>170</v>
      </c>
      <c r="J4677" s="4">
        <f t="shared" si="651"/>
        <v>198.73020533727308</v>
      </c>
      <c r="K4677" s="4">
        <f t="shared" si="652"/>
        <v>59.82439641788843</v>
      </c>
      <c r="L4677" s="5">
        <f t="shared" si="657"/>
        <v>33.730205337273077</v>
      </c>
      <c r="M4677" s="5">
        <f t="shared" si="658"/>
        <v>25.82439641788843</v>
      </c>
      <c r="N4677" s="6">
        <f t="shared" si="650"/>
        <v>756.5635166772355</v>
      </c>
      <c r="O4677" s="6">
        <f t="shared" si="653"/>
        <v>155.46819366717853</v>
      </c>
      <c r="P4677" s="6">
        <f>FORECAST(J4677,Inputs!$B$10:$B$18,Inputs!$A$10:$A$18)</f>
        <v>32.395650049419196</v>
      </c>
      <c r="Q4677" s="6">
        <f>IF(Inputs!$D$10="Yes",IF('Hourly Calcs'!P4677&gt;'Hourly Calcs'!K4677,'Hourly Calcs'!O4677,N4677+O4677),N4677+O4677)</f>
        <v>912.03171034441402</v>
      </c>
      <c r="R4677" s="12">
        <f t="shared" si="654"/>
        <v>4333.9746875566552</v>
      </c>
      <c r="S4677" s="1">
        <f>IF(AND(A4677&gt;=5,A4677&lt;=9),INDEX(Demand!$C$3:$C$26,C4677),INDEX(Demand!$B$3:$B$26,C4677))</f>
        <v>600</v>
      </c>
      <c r="T4677" s="7">
        <f t="shared" si="655"/>
        <v>600</v>
      </c>
      <c r="U4677" s="7">
        <f t="shared" si="656"/>
        <v>3733.9746875566552</v>
      </c>
    </row>
    <row r="4678" spans="1:21" x14ac:dyDescent="0.2">
      <c r="A4678" s="1">
        <v>7</v>
      </c>
      <c r="B4678" s="1">
        <v>14</v>
      </c>
      <c r="C4678" s="1">
        <v>14</v>
      </c>
      <c r="D4678">
        <v>21.1</v>
      </c>
      <c r="E4678">
        <v>16.5</v>
      </c>
      <c r="F4678">
        <v>75</v>
      </c>
      <c r="G4678">
        <v>836</v>
      </c>
      <c r="H4678">
        <v>784</v>
      </c>
      <c r="I4678">
        <v>165</v>
      </c>
      <c r="J4678" s="4">
        <f t="shared" si="651"/>
        <v>223.11245184423359</v>
      </c>
      <c r="K4678" s="4">
        <f t="shared" si="652"/>
        <v>54.911547372086282</v>
      </c>
      <c r="L4678" s="5">
        <f t="shared" si="657"/>
        <v>58.11245184423359</v>
      </c>
      <c r="M4678" s="5">
        <f t="shared" si="658"/>
        <v>20.911547372086282</v>
      </c>
      <c r="N4678" s="6">
        <f t="shared" si="650"/>
        <v>664.97181367141525</v>
      </c>
      <c r="O4678" s="6">
        <f t="shared" si="653"/>
        <v>150.89559973579094</v>
      </c>
      <c r="P4678" s="6">
        <f>FORECAST(J4678,Inputs!$B$10:$B$18,Inputs!$A$10:$A$18)</f>
        <v>32.621411591150306</v>
      </c>
      <c r="Q4678" s="6">
        <f>IF(Inputs!$D$10="Yes",IF('Hourly Calcs'!P4678&gt;'Hourly Calcs'!K4678,'Hourly Calcs'!O4678,N4678+O4678),N4678+O4678)</f>
        <v>815.86741340720619</v>
      </c>
      <c r="R4678" s="12">
        <f t="shared" si="654"/>
        <v>3877.0019485110438</v>
      </c>
      <c r="S4678" s="1">
        <f>IF(AND(A4678&gt;=5,A4678&lt;=9),INDEX(Demand!$C$3:$C$26,C4678),INDEX(Demand!$B$3:$B$26,C4678))</f>
        <v>600</v>
      </c>
      <c r="T4678" s="7">
        <f t="shared" si="655"/>
        <v>600</v>
      </c>
      <c r="U4678" s="7">
        <f t="shared" si="656"/>
        <v>3277.0019485110438</v>
      </c>
    </row>
    <row r="4679" spans="1:21" x14ac:dyDescent="0.2">
      <c r="A4679" s="1">
        <v>7</v>
      </c>
      <c r="B4679" s="1">
        <v>14</v>
      </c>
      <c r="C4679" s="1">
        <v>15</v>
      </c>
      <c r="D4679">
        <v>22.2</v>
      </c>
      <c r="E4679">
        <v>14.8</v>
      </c>
      <c r="F4679">
        <v>63</v>
      </c>
      <c r="G4679">
        <v>748</v>
      </c>
      <c r="H4679">
        <v>761</v>
      </c>
      <c r="I4679">
        <v>151</v>
      </c>
      <c r="J4679" s="4">
        <f t="shared" si="651"/>
        <v>241.92071845011458</v>
      </c>
      <c r="K4679" s="4">
        <f t="shared" si="652"/>
        <v>47.367691857697395</v>
      </c>
      <c r="L4679" s="5">
        <f t="shared" si="657"/>
        <v>76.920718450114578</v>
      </c>
      <c r="M4679" s="5">
        <f t="shared" si="658"/>
        <v>13.367691857697395</v>
      </c>
      <c r="N4679" s="6">
        <f t="shared" si="650"/>
        <v>529.3845500876738</v>
      </c>
      <c r="O4679" s="6">
        <f t="shared" si="653"/>
        <v>138.09233672790563</v>
      </c>
      <c r="P4679" s="6">
        <f>FORECAST(J4679,Inputs!$B$10:$B$18,Inputs!$A$10:$A$18)</f>
        <v>32.795562207871427</v>
      </c>
      <c r="Q4679" s="6">
        <f>IF(Inputs!$D$10="Yes",IF('Hourly Calcs'!P4679&gt;'Hourly Calcs'!K4679,'Hourly Calcs'!O4679,N4679+O4679),N4679+O4679)</f>
        <v>667.47688681557941</v>
      </c>
      <c r="R4679" s="12">
        <f t="shared" si="654"/>
        <v>3171.850166147633</v>
      </c>
      <c r="S4679" s="1">
        <f>IF(AND(A4679&gt;=5,A4679&lt;=9),INDEX(Demand!$C$3:$C$26,C4679),INDEX(Demand!$B$3:$B$26,C4679))</f>
        <v>600</v>
      </c>
      <c r="T4679" s="7">
        <f t="shared" si="655"/>
        <v>600</v>
      </c>
      <c r="U4679" s="7">
        <f t="shared" si="656"/>
        <v>2571.850166147633</v>
      </c>
    </row>
    <row r="4680" spans="1:21" x14ac:dyDescent="0.2">
      <c r="A4680" s="1">
        <v>7</v>
      </c>
      <c r="B4680" s="1">
        <v>14</v>
      </c>
      <c r="C4680" s="1">
        <v>16</v>
      </c>
      <c r="D4680">
        <v>21.9</v>
      </c>
      <c r="E4680">
        <v>15.6</v>
      </c>
      <c r="F4680">
        <v>67</v>
      </c>
      <c r="G4680">
        <v>615</v>
      </c>
      <c r="H4680">
        <v>664</v>
      </c>
      <c r="I4680">
        <v>163</v>
      </c>
      <c r="J4680" s="4">
        <f t="shared" si="651"/>
        <v>256.67586735408264</v>
      </c>
      <c r="K4680" s="4">
        <f t="shared" si="652"/>
        <v>38.496555899467168</v>
      </c>
      <c r="L4680" s="5">
        <f t="shared" si="657"/>
        <v>0</v>
      </c>
      <c r="M4680" s="5">
        <f t="shared" si="658"/>
        <v>4.4965558994671682</v>
      </c>
      <c r="N4680" s="6">
        <f t="shared" si="650"/>
        <v>334.15790033329552</v>
      </c>
      <c r="O4680" s="6">
        <f t="shared" si="653"/>
        <v>149.06656216323589</v>
      </c>
      <c r="P4680" s="6">
        <f>FORECAST(J4680,Inputs!$B$10:$B$18,Inputs!$A$10:$A$18)</f>
        <v>32.932183956982243</v>
      </c>
      <c r="Q4680" s="6">
        <f>IF(Inputs!$D$10="Yes",IF('Hourly Calcs'!P4680&gt;'Hourly Calcs'!K4680,'Hourly Calcs'!O4680,N4680+O4680),N4680+O4680)</f>
        <v>483.22446249653137</v>
      </c>
      <c r="R4680" s="12">
        <f t="shared" si="654"/>
        <v>2296.2826457835172</v>
      </c>
      <c r="S4680" s="1">
        <f>IF(AND(A4680&gt;=5,A4680&lt;=9),INDEX(Demand!$C$3:$C$26,C4680),INDEX(Demand!$B$3:$B$26,C4680))</f>
        <v>900</v>
      </c>
      <c r="T4680" s="7">
        <f t="shared" si="655"/>
        <v>900</v>
      </c>
      <c r="U4680" s="7">
        <f t="shared" si="656"/>
        <v>1396.2826457835172</v>
      </c>
    </row>
    <row r="4681" spans="1:21" x14ac:dyDescent="0.2">
      <c r="A4681" s="1">
        <v>7</v>
      </c>
      <c r="B4681" s="1">
        <v>14</v>
      </c>
      <c r="C4681" s="1">
        <v>17</v>
      </c>
      <c r="D4681">
        <v>20.5</v>
      </c>
      <c r="E4681">
        <v>14.2</v>
      </c>
      <c r="F4681">
        <v>67</v>
      </c>
      <c r="G4681">
        <v>449</v>
      </c>
      <c r="H4681">
        <v>534</v>
      </c>
      <c r="I4681">
        <v>157</v>
      </c>
      <c r="J4681" s="4">
        <f t="shared" si="651"/>
        <v>269.09564481772099</v>
      </c>
      <c r="K4681" s="4">
        <f t="shared" si="652"/>
        <v>29.095145251803224</v>
      </c>
      <c r="L4681" s="5">
        <f t="shared" si="657"/>
        <v>0</v>
      </c>
      <c r="M4681" s="5">
        <f t="shared" si="658"/>
        <v>4.9048547481967759</v>
      </c>
      <c r="N4681" s="6">
        <f t="shared" ref="N4681:N4744" si="659">H4681*MAX(0,COS(2*ASIN(SQRT(SIN(RADIANS($B$4))^2+COS(RADIANS($K4681))^2-2*SIN(RADIANS($B$4))*COS(RADIANS($K4681))*COS(RADIANS($J4681-$B$5))+(SIN(RADIANS($K4681))-COS(RADIANS($B$4)))^2)/2)))</f>
        <v>151.72396647457455</v>
      </c>
      <c r="O4681" s="6">
        <f t="shared" si="653"/>
        <v>143.57944944557076</v>
      </c>
      <c r="P4681" s="6">
        <f>FORECAST(J4681,Inputs!$B$10:$B$18,Inputs!$A$10:$A$18)</f>
        <v>33.04718189646038</v>
      </c>
      <c r="Q4681" s="6">
        <f>IF(Inputs!$D$10="Yes",IF('Hourly Calcs'!P4681&gt;'Hourly Calcs'!K4681,'Hourly Calcs'!O4681,N4681+O4681),N4681+O4681)</f>
        <v>143.57944944557076</v>
      </c>
      <c r="R4681" s="12">
        <f t="shared" si="654"/>
        <v>682.28954376535216</v>
      </c>
      <c r="S4681" s="1">
        <f>IF(AND(A4681&gt;=5,A4681&lt;=9),INDEX(Demand!$C$3:$C$26,C4681),INDEX(Demand!$B$3:$B$26,C4681))</f>
        <v>900</v>
      </c>
      <c r="T4681" s="7">
        <f t="shared" si="655"/>
        <v>682.28954376535216</v>
      </c>
      <c r="U4681" s="7">
        <f t="shared" si="656"/>
        <v>0</v>
      </c>
    </row>
    <row r="4682" spans="1:21" x14ac:dyDescent="0.2">
      <c r="A4682" s="1">
        <v>7</v>
      </c>
      <c r="B4682" s="1">
        <v>14</v>
      </c>
      <c r="C4682" s="1">
        <v>18</v>
      </c>
      <c r="D4682">
        <v>19.3</v>
      </c>
      <c r="E4682">
        <v>14.3</v>
      </c>
      <c r="F4682">
        <v>73</v>
      </c>
      <c r="G4682">
        <v>278</v>
      </c>
      <c r="H4682">
        <v>362</v>
      </c>
      <c r="I4682">
        <v>134</v>
      </c>
      <c r="J4682" s="4">
        <f t="shared" ref="J4682:J4745" si="660">solarazimuth($B$2,$B$3,$B$1,A4682,B4682,C4682,0,0,0,0)</f>
        <v>280.37438795713376</v>
      </c>
      <c r="K4682" s="4">
        <f t="shared" ref="K4682:K4745" si="661">solarelevation($B$2,$B$3,$B$1,A4682,B4682,C4682,0,0,0,0)</f>
        <v>19.660757689480121</v>
      </c>
      <c r="L4682" s="5">
        <f t="shared" si="657"/>
        <v>0</v>
      </c>
      <c r="M4682" s="5">
        <f t="shared" si="658"/>
        <v>14.339242310519879</v>
      </c>
      <c r="N4682" s="6">
        <f t="shared" si="659"/>
        <v>19.283222994437253</v>
      </c>
      <c r="O4682" s="6">
        <f t="shared" ref="O4682:O4745" si="662">$I4682*(1+COS(RADIANS($B$4)))/2</f>
        <v>122.54551736118779</v>
      </c>
      <c r="P4682" s="6">
        <f>FORECAST(J4682,Inputs!$B$10:$B$18,Inputs!$A$10:$A$18)</f>
        <v>33.151614703306791</v>
      </c>
      <c r="Q4682" s="6">
        <f>IF(Inputs!$D$10="Yes",IF('Hourly Calcs'!P4682&gt;'Hourly Calcs'!K4682,'Hourly Calcs'!O4682,N4682+O4682),N4682+O4682)</f>
        <v>122.54551736118779</v>
      </c>
      <c r="R4682" s="12">
        <f t="shared" ref="R4682:R4745" si="663">$B$6*$E$1*Q4682</f>
        <v>582.33629850036436</v>
      </c>
      <c r="S4682" s="1">
        <f>IF(AND(A4682&gt;=5,A4682&lt;=9),INDEX(Demand!$C$3:$C$26,C4682),INDEX(Demand!$B$3:$B$26,C4682))</f>
        <v>900</v>
      </c>
      <c r="T4682" s="7">
        <f t="shared" ref="T4682:T4745" si="664">S4682-MAX(0,S4682-R4682)</f>
        <v>582.33629850036436</v>
      </c>
      <c r="U4682" s="7">
        <f t="shared" ref="U4682:U4745" si="665">MAX(0,R4682-S4682)</f>
        <v>0</v>
      </c>
    </row>
    <row r="4683" spans="1:21" x14ac:dyDescent="0.2">
      <c r="A4683" s="1">
        <v>7</v>
      </c>
      <c r="B4683" s="1">
        <v>14</v>
      </c>
      <c r="C4683" s="1">
        <v>19</v>
      </c>
      <c r="D4683">
        <v>18.5</v>
      </c>
      <c r="E4683">
        <v>14.7</v>
      </c>
      <c r="F4683">
        <v>79</v>
      </c>
      <c r="G4683">
        <v>120</v>
      </c>
      <c r="H4683">
        <v>123</v>
      </c>
      <c r="I4683">
        <v>90</v>
      </c>
      <c r="J4683" s="4">
        <f t="shared" si="660"/>
        <v>291.31081227592438</v>
      </c>
      <c r="K4683" s="4">
        <f t="shared" si="661"/>
        <v>10.575764434163744</v>
      </c>
      <c r="L4683" s="5">
        <f t="shared" si="657"/>
        <v>0</v>
      </c>
      <c r="M4683" s="5">
        <f t="shared" si="658"/>
        <v>23.424235565836256</v>
      </c>
      <c r="N4683" s="6">
        <f t="shared" si="659"/>
        <v>0</v>
      </c>
      <c r="O4683" s="6">
        <f t="shared" si="662"/>
        <v>82.306690764976878</v>
      </c>
      <c r="P4683" s="6">
        <f>FORECAST(J4683,Inputs!$B$10:$B$18,Inputs!$A$10:$A$18)</f>
        <v>33.252877891443745</v>
      </c>
      <c r="Q4683" s="6">
        <f>IF(Inputs!$D$10="Yes",IF('Hourly Calcs'!P4683&gt;'Hourly Calcs'!K4683,'Hourly Calcs'!O4683,N4683+O4683),N4683+O4683)</f>
        <v>82.306690764976878</v>
      </c>
      <c r="R4683" s="12">
        <f t="shared" si="663"/>
        <v>391.1213945151701</v>
      </c>
      <c r="S4683" s="1">
        <f>IF(AND(A4683&gt;=5,A4683&lt;=9),INDEX(Demand!$C$3:$C$26,C4683),INDEX(Demand!$B$3:$B$26,C4683))</f>
        <v>900</v>
      </c>
      <c r="T4683" s="7">
        <f t="shared" si="664"/>
        <v>391.1213945151701</v>
      </c>
      <c r="U4683" s="7">
        <f t="shared" si="665"/>
        <v>0</v>
      </c>
    </row>
    <row r="4684" spans="1:21" x14ac:dyDescent="0.2">
      <c r="A4684" s="1">
        <v>7</v>
      </c>
      <c r="B4684" s="1">
        <v>14</v>
      </c>
      <c r="C4684" s="1">
        <v>20</v>
      </c>
      <c r="D4684">
        <v>17.7</v>
      </c>
      <c r="E4684">
        <v>15.2</v>
      </c>
      <c r="F4684">
        <v>85</v>
      </c>
      <c r="G4684">
        <v>12</v>
      </c>
      <c r="H4684">
        <v>0</v>
      </c>
      <c r="I4684">
        <v>12</v>
      </c>
      <c r="J4684" s="4">
        <f t="shared" si="660"/>
        <v>302.47378109092006</v>
      </c>
      <c r="K4684" s="4">
        <f t="shared" si="661"/>
        <v>2.3113582112236202</v>
      </c>
      <c r="L4684" s="5">
        <f t="shared" si="657"/>
        <v>0</v>
      </c>
      <c r="M4684" s="5">
        <f t="shared" si="658"/>
        <v>31.68864178877638</v>
      </c>
      <c r="N4684" s="6">
        <f t="shared" si="659"/>
        <v>0</v>
      </c>
      <c r="O4684" s="6">
        <f t="shared" si="662"/>
        <v>10.974225435330251</v>
      </c>
      <c r="P4684" s="6">
        <f>FORECAST(J4684,Inputs!$B$10:$B$18,Inputs!$A$10:$A$18)</f>
        <v>33.356238713804814</v>
      </c>
      <c r="Q4684" s="6">
        <f>IF(Inputs!$D$10="Yes",IF('Hourly Calcs'!P4684&gt;'Hourly Calcs'!K4684,'Hourly Calcs'!O4684,N4684+O4684),N4684+O4684)</f>
        <v>10.974225435330251</v>
      </c>
      <c r="R4684" s="12">
        <f t="shared" si="663"/>
        <v>52.149519268689346</v>
      </c>
      <c r="S4684" s="1">
        <f>IF(AND(A4684&gt;=5,A4684&lt;=9),INDEX(Demand!$C$3:$C$26,C4684),INDEX(Demand!$B$3:$B$26,C4684))</f>
        <v>800</v>
      </c>
      <c r="T4684" s="7">
        <f t="shared" si="664"/>
        <v>52.149519268689346</v>
      </c>
      <c r="U4684" s="7">
        <f t="shared" si="665"/>
        <v>0</v>
      </c>
    </row>
    <row r="4685" spans="1:21" x14ac:dyDescent="0.2">
      <c r="A4685" s="1">
        <v>7</v>
      </c>
      <c r="B4685" s="1">
        <v>14</v>
      </c>
      <c r="C4685" s="1">
        <v>21</v>
      </c>
      <c r="D4685">
        <v>17</v>
      </c>
      <c r="E4685">
        <v>15.1</v>
      </c>
      <c r="F4685">
        <v>89</v>
      </c>
      <c r="G4685">
        <v>0</v>
      </c>
      <c r="H4685">
        <v>0</v>
      </c>
      <c r="I4685">
        <v>0</v>
      </c>
      <c r="J4685" s="4">
        <f t="shared" si="660"/>
        <v>314.2827670467895</v>
      </c>
      <c r="K4685" s="4">
        <f t="shared" si="661"/>
        <v>-5.3514121590959576</v>
      </c>
      <c r="L4685" s="5">
        <f t="shared" si="657"/>
        <v>0</v>
      </c>
      <c r="M4685" s="5">
        <f t="shared" si="658"/>
        <v>0</v>
      </c>
      <c r="N4685" s="6">
        <f t="shared" si="659"/>
        <v>0</v>
      </c>
      <c r="O4685" s="6">
        <f t="shared" si="662"/>
        <v>0</v>
      </c>
      <c r="P4685" s="6">
        <f>FORECAST(J4685,Inputs!$B$10:$B$18,Inputs!$A$10:$A$18)</f>
        <v>33.465581176359159</v>
      </c>
      <c r="Q4685" s="6">
        <f>IF(Inputs!$D$10="Yes",IF('Hourly Calcs'!P4685&gt;'Hourly Calcs'!K4685,'Hourly Calcs'!O4685,N4685+O4685),N4685+O4685)</f>
        <v>0</v>
      </c>
      <c r="R4685" s="12">
        <f t="shared" si="663"/>
        <v>0</v>
      </c>
      <c r="S4685" s="1">
        <f>IF(AND(A4685&gt;=5,A4685&lt;=9),INDEX(Demand!$C$3:$C$26,C4685),INDEX(Demand!$B$3:$B$26,C4685))</f>
        <v>700</v>
      </c>
      <c r="T4685" s="7">
        <f t="shared" si="664"/>
        <v>0</v>
      </c>
      <c r="U4685" s="7">
        <f t="shared" si="665"/>
        <v>0</v>
      </c>
    </row>
    <row r="4686" spans="1:21" x14ac:dyDescent="0.2">
      <c r="A4686" s="1">
        <v>7</v>
      </c>
      <c r="B4686" s="1">
        <v>14</v>
      </c>
      <c r="C4686" s="1">
        <v>22</v>
      </c>
      <c r="D4686">
        <v>16.899999999999999</v>
      </c>
      <c r="E4686">
        <v>15</v>
      </c>
      <c r="F4686">
        <v>89</v>
      </c>
      <c r="G4686">
        <v>0</v>
      </c>
      <c r="H4686">
        <v>0</v>
      </c>
      <c r="I4686">
        <v>0</v>
      </c>
      <c r="J4686" s="4">
        <f t="shared" si="660"/>
        <v>327.00611097781717</v>
      </c>
      <c r="K4686" s="4">
        <f t="shared" si="661"/>
        <v>-11.408290892132769</v>
      </c>
      <c r="L4686" s="5">
        <f t="shared" si="657"/>
        <v>0</v>
      </c>
      <c r="M4686" s="5">
        <f t="shared" si="658"/>
        <v>0</v>
      </c>
      <c r="N4686" s="6">
        <f t="shared" si="659"/>
        <v>0</v>
      </c>
      <c r="O4686" s="6">
        <f t="shared" si="662"/>
        <v>0</v>
      </c>
      <c r="P4686" s="6">
        <f>FORECAST(J4686,Inputs!$B$10:$B$18,Inputs!$A$10:$A$18)</f>
        <v>33.583389916461272</v>
      </c>
      <c r="Q4686" s="6">
        <f>IF(Inputs!$D$10="Yes",IF('Hourly Calcs'!P4686&gt;'Hourly Calcs'!K4686,'Hourly Calcs'!O4686,N4686+O4686),N4686+O4686)</f>
        <v>0</v>
      </c>
      <c r="R4686" s="12">
        <f t="shared" si="663"/>
        <v>0</v>
      </c>
      <c r="S4686" s="1">
        <f>IF(AND(A4686&gt;=5,A4686&lt;=9),INDEX(Demand!$C$3:$C$26,C4686),INDEX(Demand!$B$3:$B$26,C4686))</f>
        <v>600</v>
      </c>
      <c r="T4686" s="7">
        <f t="shared" si="664"/>
        <v>0</v>
      </c>
      <c r="U4686" s="7">
        <f t="shared" si="665"/>
        <v>0</v>
      </c>
    </row>
    <row r="4687" spans="1:21" x14ac:dyDescent="0.2">
      <c r="A4687" s="1">
        <v>7</v>
      </c>
      <c r="B4687" s="1">
        <v>14</v>
      </c>
      <c r="C4687" s="1">
        <v>23</v>
      </c>
      <c r="D4687">
        <v>17</v>
      </c>
      <c r="E4687">
        <v>15.1</v>
      </c>
      <c r="F4687">
        <v>89</v>
      </c>
      <c r="G4687">
        <v>0</v>
      </c>
      <c r="H4687">
        <v>0</v>
      </c>
      <c r="I4687">
        <v>0</v>
      </c>
      <c r="J4687" s="4">
        <f t="shared" si="660"/>
        <v>340.69483304973028</v>
      </c>
      <c r="K4687" s="4">
        <f t="shared" si="661"/>
        <v>-15.607794028110817</v>
      </c>
      <c r="L4687" s="5">
        <f t="shared" si="657"/>
        <v>0</v>
      </c>
      <c r="M4687" s="5">
        <f t="shared" si="658"/>
        <v>0</v>
      </c>
      <c r="N4687" s="6">
        <f t="shared" si="659"/>
        <v>0</v>
      </c>
      <c r="O4687" s="6">
        <f t="shared" si="662"/>
        <v>0</v>
      </c>
      <c r="P4687" s="6">
        <f>FORECAST(J4687,Inputs!$B$10:$B$18,Inputs!$A$10:$A$18)</f>
        <v>33.710137343053056</v>
      </c>
      <c r="Q4687" s="6">
        <f>IF(Inputs!$D$10="Yes",IF('Hourly Calcs'!P4687&gt;'Hourly Calcs'!K4687,'Hourly Calcs'!O4687,N4687+O4687),N4687+O4687)</f>
        <v>0</v>
      </c>
      <c r="R4687" s="12">
        <f t="shared" si="663"/>
        <v>0</v>
      </c>
      <c r="S4687" s="1">
        <f>IF(AND(A4687&gt;=5,A4687&lt;=9),INDEX(Demand!$C$3:$C$26,C4687),INDEX(Demand!$B$3:$B$26,C4687))</f>
        <v>500</v>
      </c>
      <c r="T4687" s="7">
        <f t="shared" si="664"/>
        <v>0</v>
      </c>
      <c r="U4687" s="7">
        <f t="shared" si="665"/>
        <v>0</v>
      </c>
    </row>
    <row r="4688" spans="1:21" x14ac:dyDescent="0.2">
      <c r="A4688" s="1">
        <v>7</v>
      </c>
      <c r="B4688" s="1">
        <v>14</v>
      </c>
      <c r="C4688" s="1">
        <v>24</v>
      </c>
      <c r="D4688">
        <v>15.3</v>
      </c>
      <c r="E4688">
        <v>14.9</v>
      </c>
      <c r="F4688">
        <v>97</v>
      </c>
      <c r="G4688">
        <v>0</v>
      </c>
      <c r="H4688">
        <v>0</v>
      </c>
      <c r="I4688">
        <v>0</v>
      </c>
      <c r="J4688" s="4">
        <f t="shared" si="660"/>
        <v>355.10628228678758</v>
      </c>
      <c r="K4688" s="4">
        <f t="shared" si="661"/>
        <v>-17.608333109115591</v>
      </c>
      <c r="L4688" s="5">
        <f t="shared" si="657"/>
        <v>0</v>
      </c>
      <c r="M4688" s="5">
        <f t="shared" si="658"/>
        <v>0</v>
      </c>
      <c r="N4688" s="6">
        <f t="shared" si="659"/>
        <v>0</v>
      </c>
      <c r="O4688" s="6">
        <f t="shared" si="662"/>
        <v>0</v>
      </c>
      <c r="P4688" s="6">
        <f>FORECAST(J4688,Inputs!$B$10:$B$18,Inputs!$A$10:$A$18)</f>
        <v>33.843576687840624</v>
      </c>
      <c r="Q4688" s="6">
        <f>IF(Inputs!$D$10="Yes",IF('Hourly Calcs'!P4688&gt;'Hourly Calcs'!K4688,'Hourly Calcs'!O4688,N4688+O4688),N4688+O4688)</f>
        <v>0</v>
      </c>
      <c r="R4688" s="12">
        <f t="shared" si="663"/>
        <v>0</v>
      </c>
      <c r="S4688" s="1">
        <f>IF(AND(A4688&gt;=5,A4688&lt;=9),INDEX(Demand!$C$3:$C$26,C4688),INDEX(Demand!$B$3:$B$26,C4688))</f>
        <v>400</v>
      </c>
      <c r="T4688" s="7">
        <f t="shared" si="664"/>
        <v>0</v>
      </c>
      <c r="U4688" s="7">
        <f t="shared" si="665"/>
        <v>0</v>
      </c>
    </row>
    <row r="4689" spans="1:21" x14ac:dyDescent="0.2">
      <c r="A4689" s="1">
        <v>7</v>
      </c>
      <c r="B4689" s="1">
        <v>15</v>
      </c>
      <c r="C4689" s="1">
        <v>1</v>
      </c>
      <c r="D4689">
        <v>15.2</v>
      </c>
      <c r="E4689">
        <v>14.8</v>
      </c>
      <c r="F4689">
        <v>97</v>
      </c>
      <c r="G4689">
        <v>0</v>
      </c>
      <c r="H4689">
        <v>0</v>
      </c>
      <c r="I4689">
        <v>0</v>
      </c>
      <c r="J4689" s="4">
        <f t="shared" si="660"/>
        <v>9.7248075947876202</v>
      </c>
      <c r="K4689" s="4">
        <f t="shared" si="661"/>
        <v>-17.214007409454751</v>
      </c>
      <c r="L4689" s="5">
        <f t="shared" si="657"/>
        <v>0</v>
      </c>
      <c r="M4689" s="5">
        <f t="shared" si="658"/>
        <v>0</v>
      </c>
      <c r="N4689" s="6">
        <f t="shared" si="659"/>
        <v>0</v>
      </c>
      <c r="O4689" s="6">
        <f t="shared" si="662"/>
        <v>0</v>
      </c>
      <c r="P4689" s="6">
        <f>FORECAST(J4689,Inputs!$B$10:$B$18,Inputs!$A$10:$A$18)</f>
        <v>30.645600070322107</v>
      </c>
      <c r="Q4689" s="6">
        <f>IF(Inputs!$D$10="Yes",IF('Hourly Calcs'!P4689&gt;'Hourly Calcs'!K4689,'Hourly Calcs'!O4689,N4689+O4689),N4689+O4689)</f>
        <v>0</v>
      </c>
      <c r="R4689" s="12">
        <f t="shared" si="663"/>
        <v>0</v>
      </c>
      <c r="S4689" s="1">
        <f>IF(AND(A4689&gt;=5,A4689&lt;=9),INDEX(Demand!$C$3:$C$26,C4689),INDEX(Demand!$B$3:$B$26,C4689))</f>
        <v>350</v>
      </c>
      <c r="T4689" s="7">
        <f t="shared" si="664"/>
        <v>0</v>
      </c>
      <c r="U4689" s="7">
        <f t="shared" si="665"/>
        <v>0</v>
      </c>
    </row>
    <row r="4690" spans="1:21" x14ac:dyDescent="0.2">
      <c r="A4690" s="1">
        <v>7</v>
      </c>
      <c r="B4690" s="1">
        <v>15</v>
      </c>
      <c r="C4690" s="1">
        <v>2</v>
      </c>
      <c r="D4690">
        <v>15.3</v>
      </c>
      <c r="E4690">
        <v>14.9</v>
      </c>
      <c r="F4690">
        <v>97</v>
      </c>
      <c r="G4690">
        <v>0</v>
      </c>
      <c r="H4690">
        <v>0</v>
      </c>
      <c r="I4690">
        <v>0</v>
      </c>
      <c r="J4690" s="4">
        <f t="shared" si="660"/>
        <v>23.94785182631523</v>
      </c>
      <c r="K4690" s="4">
        <f t="shared" si="661"/>
        <v>-14.465225535766635</v>
      </c>
      <c r="L4690" s="5">
        <f t="shared" si="657"/>
        <v>0</v>
      </c>
      <c r="M4690" s="5">
        <f t="shared" si="658"/>
        <v>0</v>
      </c>
      <c r="N4690" s="6">
        <f t="shared" si="659"/>
        <v>0</v>
      </c>
      <c r="O4690" s="6">
        <f t="shared" si="662"/>
        <v>0</v>
      </c>
      <c r="P4690" s="6">
        <f>FORECAST(J4690,Inputs!$B$10:$B$18,Inputs!$A$10:$A$18)</f>
        <v>30.777294924317733</v>
      </c>
      <c r="Q4690" s="6">
        <f>IF(Inputs!$D$10="Yes",IF('Hourly Calcs'!P4690&gt;'Hourly Calcs'!K4690,'Hourly Calcs'!O4690,N4690+O4690),N4690+O4690)</f>
        <v>0</v>
      </c>
      <c r="R4690" s="12">
        <f t="shared" si="663"/>
        <v>0</v>
      </c>
      <c r="S4690" s="1">
        <f>IF(AND(A4690&gt;=5,A4690&lt;=9),INDEX(Demand!$C$3:$C$26,C4690),INDEX(Demand!$B$3:$B$26,C4690))</f>
        <v>350</v>
      </c>
      <c r="T4690" s="7">
        <f t="shared" si="664"/>
        <v>0</v>
      </c>
      <c r="U4690" s="7">
        <f t="shared" si="665"/>
        <v>0</v>
      </c>
    </row>
    <row r="4691" spans="1:21" x14ac:dyDescent="0.2">
      <c r="A4691" s="1">
        <v>7</v>
      </c>
      <c r="B4691" s="1">
        <v>15</v>
      </c>
      <c r="C4691" s="1">
        <v>3</v>
      </c>
      <c r="D4691">
        <v>14.6</v>
      </c>
      <c r="E4691">
        <v>14.4</v>
      </c>
      <c r="F4691">
        <v>99</v>
      </c>
      <c r="G4691">
        <v>0</v>
      </c>
      <c r="H4691">
        <v>0</v>
      </c>
      <c r="I4691">
        <v>0</v>
      </c>
      <c r="J4691" s="4">
        <f t="shared" si="660"/>
        <v>37.336418179930746</v>
      </c>
      <c r="K4691" s="4">
        <f t="shared" si="661"/>
        <v>-9.620599967992959</v>
      </c>
      <c r="L4691" s="5">
        <f t="shared" si="657"/>
        <v>0</v>
      </c>
      <c r="M4691" s="5">
        <f t="shared" si="658"/>
        <v>0</v>
      </c>
      <c r="N4691" s="6">
        <f t="shared" si="659"/>
        <v>0</v>
      </c>
      <c r="O4691" s="6">
        <f t="shared" si="662"/>
        <v>0</v>
      </c>
      <c r="P4691" s="6">
        <f>FORECAST(J4691,Inputs!$B$10:$B$18,Inputs!$A$10:$A$18)</f>
        <v>30.901263131295654</v>
      </c>
      <c r="Q4691" s="6">
        <f>IF(Inputs!$D$10="Yes",IF('Hourly Calcs'!P4691&gt;'Hourly Calcs'!K4691,'Hourly Calcs'!O4691,N4691+O4691),N4691+O4691)</f>
        <v>0</v>
      </c>
      <c r="R4691" s="12">
        <f t="shared" si="663"/>
        <v>0</v>
      </c>
      <c r="S4691" s="1">
        <f>IF(AND(A4691&gt;=5,A4691&lt;=9),INDEX(Demand!$C$3:$C$26,C4691),INDEX(Demand!$B$3:$B$26,C4691))</f>
        <v>350</v>
      </c>
      <c r="T4691" s="7">
        <f t="shared" si="664"/>
        <v>0</v>
      </c>
      <c r="U4691" s="7">
        <f t="shared" si="665"/>
        <v>0</v>
      </c>
    </row>
    <row r="4692" spans="1:21" x14ac:dyDescent="0.2">
      <c r="A4692" s="1">
        <v>7</v>
      </c>
      <c r="B4692" s="1">
        <v>15</v>
      </c>
      <c r="C4692" s="1">
        <v>4</v>
      </c>
      <c r="D4692">
        <v>14.9</v>
      </c>
      <c r="E4692">
        <v>14.7</v>
      </c>
      <c r="F4692">
        <v>99</v>
      </c>
      <c r="G4692">
        <v>0</v>
      </c>
      <c r="H4692">
        <v>0</v>
      </c>
      <c r="I4692">
        <v>0</v>
      </c>
      <c r="J4692" s="4">
        <f t="shared" si="660"/>
        <v>49.748905773021733</v>
      </c>
      <c r="K4692" s="4">
        <f t="shared" si="661"/>
        <v>-3.0175341401765081</v>
      </c>
      <c r="L4692" s="5">
        <f t="shared" si="657"/>
        <v>0</v>
      </c>
      <c r="M4692" s="5">
        <f t="shared" si="658"/>
        <v>0</v>
      </c>
      <c r="N4692" s="6">
        <f t="shared" si="659"/>
        <v>0</v>
      </c>
      <c r="O4692" s="6">
        <f t="shared" si="662"/>
        <v>0</v>
      </c>
      <c r="P4692" s="6">
        <f>FORECAST(J4692,Inputs!$B$10:$B$18,Inputs!$A$10:$A$18)</f>
        <v>31.016193571972423</v>
      </c>
      <c r="Q4692" s="6">
        <f>IF(Inputs!$D$10="Yes",IF('Hourly Calcs'!P4692&gt;'Hourly Calcs'!K4692,'Hourly Calcs'!O4692,N4692+O4692),N4692+O4692)</f>
        <v>0</v>
      </c>
      <c r="R4692" s="12">
        <f t="shared" si="663"/>
        <v>0</v>
      </c>
      <c r="S4692" s="1">
        <f>IF(AND(A4692&gt;=5,A4692&lt;=9),INDEX(Demand!$C$3:$C$26,C4692),INDEX(Demand!$B$3:$B$26,C4692))</f>
        <v>350</v>
      </c>
      <c r="T4692" s="7">
        <f t="shared" si="664"/>
        <v>0</v>
      </c>
      <c r="U4692" s="7">
        <f t="shared" si="665"/>
        <v>0</v>
      </c>
    </row>
    <row r="4693" spans="1:21" x14ac:dyDescent="0.2">
      <c r="A4693" s="1">
        <v>7</v>
      </c>
      <c r="B4693" s="1">
        <v>15</v>
      </c>
      <c r="C4693" s="1">
        <v>5</v>
      </c>
      <c r="D4693">
        <v>15</v>
      </c>
      <c r="E4693">
        <v>14.8</v>
      </c>
      <c r="F4693">
        <v>99</v>
      </c>
      <c r="G4693">
        <v>4</v>
      </c>
      <c r="H4693">
        <v>0</v>
      </c>
      <c r="I4693">
        <v>4</v>
      </c>
      <c r="J4693" s="4">
        <f t="shared" si="660"/>
        <v>61.317436500268428</v>
      </c>
      <c r="K4693" s="4">
        <f t="shared" si="661"/>
        <v>4.8584714690368429</v>
      </c>
      <c r="L4693" s="5">
        <f t="shared" si="657"/>
        <v>0</v>
      </c>
      <c r="M4693" s="5">
        <f t="shared" si="658"/>
        <v>29.141528530963157</v>
      </c>
      <c r="N4693" s="6">
        <f t="shared" si="659"/>
        <v>0</v>
      </c>
      <c r="O4693" s="6">
        <f t="shared" si="662"/>
        <v>3.6580751451100832</v>
      </c>
      <c r="P4693" s="6">
        <f>FORECAST(J4693,Inputs!$B$10:$B$18,Inputs!$A$10:$A$18)</f>
        <v>31.123309597224704</v>
      </c>
      <c r="Q4693" s="6">
        <f>IF(Inputs!$D$10="Yes",IF('Hourly Calcs'!P4693&gt;'Hourly Calcs'!K4693,'Hourly Calcs'!O4693,N4693+O4693),N4693+O4693)</f>
        <v>3.6580751451100832</v>
      </c>
      <c r="R4693" s="12">
        <f t="shared" si="663"/>
        <v>17.383173089563115</v>
      </c>
      <c r="S4693" s="1">
        <f>IF(AND(A4693&gt;=5,A4693&lt;=9),INDEX(Demand!$C$3:$C$26,C4693),INDEX(Demand!$B$3:$B$26,C4693))</f>
        <v>350</v>
      </c>
      <c r="T4693" s="7">
        <f t="shared" si="664"/>
        <v>17.383173089563115</v>
      </c>
      <c r="U4693" s="7">
        <f t="shared" si="665"/>
        <v>0</v>
      </c>
    </row>
    <row r="4694" spans="1:21" x14ac:dyDescent="0.2">
      <c r="A4694" s="1">
        <v>7</v>
      </c>
      <c r="B4694" s="1">
        <v>15</v>
      </c>
      <c r="C4694" s="1">
        <v>6</v>
      </c>
      <c r="D4694">
        <v>15.1</v>
      </c>
      <c r="E4694">
        <v>15.1</v>
      </c>
      <c r="F4694">
        <v>100</v>
      </c>
      <c r="G4694">
        <v>37</v>
      </c>
      <c r="H4694">
        <v>0</v>
      </c>
      <c r="I4694">
        <v>37</v>
      </c>
      <c r="J4694" s="4">
        <f t="shared" si="660"/>
        <v>72.365160661051505</v>
      </c>
      <c r="K4694" s="4">
        <f t="shared" si="661"/>
        <v>13.469103173301633</v>
      </c>
      <c r="L4694" s="5">
        <f t="shared" si="657"/>
        <v>0</v>
      </c>
      <c r="M4694" s="5">
        <f t="shared" si="658"/>
        <v>20.530896826698367</v>
      </c>
      <c r="N4694" s="6">
        <f t="shared" si="659"/>
        <v>0</v>
      </c>
      <c r="O4694" s="6">
        <f t="shared" si="662"/>
        <v>33.837195092268267</v>
      </c>
      <c r="P4694" s="6">
        <f>FORECAST(J4694,Inputs!$B$10:$B$18,Inputs!$A$10:$A$18)</f>
        <v>31.225603339454178</v>
      </c>
      <c r="Q4694" s="6">
        <f>IF(Inputs!$D$10="Yes",IF('Hourly Calcs'!P4694&gt;'Hourly Calcs'!K4694,'Hourly Calcs'!O4694,N4694+O4694),N4694+O4694)</f>
        <v>33.837195092268267</v>
      </c>
      <c r="R4694" s="12">
        <f t="shared" si="663"/>
        <v>160.79435107845879</v>
      </c>
      <c r="S4694" s="1">
        <f>IF(AND(A4694&gt;=5,A4694&lt;=9),INDEX(Demand!$C$3:$C$26,C4694),INDEX(Demand!$B$3:$B$26,C4694))</f>
        <v>350</v>
      </c>
      <c r="T4694" s="7">
        <f t="shared" si="664"/>
        <v>160.79435107845879</v>
      </c>
      <c r="U4694" s="7">
        <f t="shared" si="665"/>
        <v>0</v>
      </c>
    </row>
    <row r="4695" spans="1:21" x14ac:dyDescent="0.2">
      <c r="A4695" s="1">
        <v>7</v>
      </c>
      <c r="B4695" s="1">
        <v>15</v>
      </c>
      <c r="C4695" s="1">
        <v>7</v>
      </c>
      <c r="D4695">
        <v>15.4</v>
      </c>
      <c r="E4695">
        <v>15.4</v>
      </c>
      <c r="F4695">
        <v>100</v>
      </c>
      <c r="G4695">
        <v>118</v>
      </c>
      <c r="H4695">
        <v>7</v>
      </c>
      <c r="I4695">
        <v>116</v>
      </c>
      <c r="J4695" s="4">
        <f t="shared" si="660"/>
        <v>83.357847401092386</v>
      </c>
      <c r="K4695" s="4">
        <f t="shared" si="661"/>
        <v>22.703044815707784</v>
      </c>
      <c r="L4695" s="5">
        <f t="shared" si="657"/>
        <v>81.642152598907614</v>
      </c>
      <c r="M4695" s="5">
        <f t="shared" si="658"/>
        <v>11.296955184292216</v>
      </c>
      <c r="N4695" s="6">
        <f t="shared" si="659"/>
        <v>2.7646846031376775</v>
      </c>
      <c r="O4695" s="6">
        <f t="shared" si="662"/>
        <v>106.08417920819241</v>
      </c>
      <c r="P4695" s="6">
        <f>FORECAST(J4695,Inputs!$B$10:$B$18,Inputs!$A$10:$A$18)</f>
        <v>31.327387475936039</v>
      </c>
      <c r="Q4695" s="6">
        <f>IF(Inputs!$D$10="Yes",IF('Hourly Calcs'!P4695&gt;'Hourly Calcs'!K4695,'Hourly Calcs'!O4695,N4695+O4695),N4695+O4695)</f>
        <v>106.08417920819241</v>
      </c>
      <c r="R4695" s="12">
        <f t="shared" si="663"/>
        <v>504.11201959733029</v>
      </c>
      <c r="S4695" s="1">
        <f>IF(AND(A4695&gt;=5,A4695&lt;=9),INDEX(Demand!$C$3:$C$26,C4695),INDEX(Demand!$B$3:$B$26,C4695))</f>
        <v>350</v>
      </c>
      <c r="T4695" s="7">
        <f t="shared" si="664"/>
        <v>350</v>
      </c>
      <c r="U4695" s="7">
        <f t="shared" si="665"/>
        <v>154.11201959733029</v>
      </c>
    </row>
    <row r="4696" spans="1:21" x14ac:dyDescent="0.2">
      <c r="A4696" s="1">
        <v>7</v>
      </c>
      <c r="B4696" s="1">
        <v>15</v>
      </c>
      <c r="C4696" s="1">
        <v>8</v>
      </c>
      <c r="D4696">
        <v>15.6</v>
      </c>
      <c r="E4696">
        <v>15.4</v>
      </c>
      <c r="F4696">
        <v>99</v>
      </c>
      <c r="G4696">
        <v>292</v>
      </c>
      <c r="H4696">
        <v>177</v>
      </c>
      <c r="I4696">
        <v>208</v>
      </c>
      <c r="J4696" s="4">
        <f t="shared" si="660"/>
        <v>94.927638641551141</v>
      </c>
      <c r="K4696" s="4">
        <f t="shared" si="661"/>
        <v>32.162006418248211</v>
      </c>
      <c r="L4696" s="5">
        <f t="shared" si="657"/>
        <v>70.072361358448859</v>
      </c>
      <c r="M4696" s="5">
        <f t="shared" si="658"/>
        <v>1.837993581751789</v>
      </c>
      <c r="N4696" s="6">
        <f t="shared" si="659"/>
        <v>106.6696972791939</v>
      </c>
      <c r="O4696" s="6">
        <f t="shared" si="662"/>
        <v>190.21990754572434</v>
      </c>
      <c r="P4696" s="6">
        <f>FORECAST(J4696,Inputs!$B$10:$B$18,Inputs!$A$10:$A$18)</f>
        <v>31.434515172606954</v>
      </c>
      <c r="Q4696" s="6">
        <f>IF(Inputs!$D$10="Yes",IF('Hourly Calcs'!P4696&gt;'Hourly Calcs'!K4696,'Hourly Calcs'!O4696,N4696+O4696),N4696+O4696)</f>
        <v>296.88960482491825</v>
      </c>
      <c r="R4696" s="12">
        <f t="shared" si="663"/>
        <v>1410.8194021280115</v>
      </c>
      <c r="S4696" s="1">
        <f>IF(AND(A4696&gt;=5,A4696&lt;=9),INDEX(Demand!$C$3:$C$26,C4696),INDEX(Demand!$B$3:$B$26,C4696))</f>
        <v>350</v>
      </c>
      <c r="T4696" s="7">
        <f t="shared" si="664"/>
        <v>350</v>
      </c>
      <c r="U4696" s="7">
        <f t="shared" si="665"/>
        <v>1060.8194021280115</v>
      </c>
    </row>
    <row r="4697" spans="1:21" x14ac:dyDescent="0.2">
      <c r="A4697" s="1">
        <v>7</v>
      </c>
      <c r="B4697" s="1">
        <v>15</v>
      </c>
      <c r="C4697" s="1">
        <v>9</v>
      </c>
      <c r="D4697">
        <v>16.100000000000001</v>
      </c>
      <c r="E4697">
        <v>15.4</v>
      </c>
      <c r="F4697">
        <v>96</v>
      </c>
      <c r="G4697">
        <v>326</v>
      </c>
      <c r="H4697">
        <v>83</v>
      </c>
      <c r="I4697">
        <v>275</v>
      </c>
      <c r="J4697" s="4">
        <f t="shared" si="660"/>
        <v>107.98180339887371</v>
      </c>
      <c r="K4697" s="4">
        <f t="shared" si="661"/>
        <v>41.440113719255471</v>
      </c>
      <c r="L4697" s="5">
        <f t="shared" si="657"/>
        <v>57.018196601126292</v>
      </c>
      <c r="M4697" s="5">
        <f t="shared" si="658"/>
        <v>7.4401137192554714</v>
      </c>
      <c r="N4697" s="6">
        <f t="shared" si="659"/>
        <v>64.481657429135254</v>
      </c>
      <c r="O4697" s="6">
        <f t="shared" si="662"/>
        <v>251.49266622631822</v>
      </c>
      <c r="P4697" s="6">
        <f>FORECAST(J4697,Inputs!$B$10:$B$18,Inputs!$A$10:$A$18)</f>
        <v>31.555387068508089</v>
      </c>
      <c r="Q4697" s="6">
        <f>IF(Inputs!$D$10="Yes",IF('Hourly Calcs'!P4697&gt;'Hourly Calcs'!K4697,'Hourly Calcs'!O4697,N4697+O4697),N4697+O4697)</f>
        <v>315.97432365545347</v>
      </c>
      <c r="R4697" s="12">
        <f t="shared" si="663"/>
        <v>1501.5099860107148</v>
      </c>
      <c r="S4697" s="1">
        <f>IF(AND(A4697&gt;=5,A4697&lt;=9),INDEX(Demand!$C$3:$C$26,C4697),INDEX(Demand!$B$3:$B$26,C4697))</f>
        <v>350</v>
      </c>
      <c r="T4697" s="7">
        <f t="shared" si="664"/>
        <v>350</v>
      </c>
      <c r="U4697" s="7">
        <f t="shared" si="665"/>
        <v>1151.5099860107148</v>
      </c>
    </row>
    <row r="4698" spans="1:21" x14ac:dyDescent="0.2">
      <c r="A4698" s="1">
        <v>7</v>
      </c>
      <c r="B4698" s="1">
        <v>15</v>
      </c>
      <c r="C4698" s="1">
        <v>10</v>
      </c>
      <c r="D4698">
        <v>16.7</v>
      </c>
      <c r="E4698">
        <v>16</v>
      </c>
      <c r="F4698">
        <v>96</v>
      </c>
      <c r="G4698">
        <v>416</v>
      </c>
      <c r="H4698">
        <v>90</v>
      </c>
      <c r="I4698">
        <v>350</v>
      </c>
      <c r="J4698" s="4">
        <f t="shared" si="660"/>
        <v>123.88170001857884</v>
      </c>
      <c r="K4698" s="4">
        <f t="shared" si="661"/>
        <v>49.963115820837821</v>
      </c>
      <c r="L4698" s="5">
        <f t="shared" si="657"/>
        <v>41.11829998142116</v>
      </c>
      <c r="M4698" s="5">
        <f t="shared" si="658"/>
        <v>15.963115820837821</v>
      </c>
      <c r="N4698" s="6">
        <f t="shared" si="659"/>
        <v>81.515806659714997</v>
      </c>
      <c r="O4698" s="6">
        <f t="shared" si="662"/>
        <v>320.08157519713228</v>
      </c>
      <c r="P4698" s="6">
        <f>FORECAST(J4698,Inputs!$B$10:$B$18,Inputs!$A$10:$A$18)</f>
        <v>31.702608333505356</v>
      </c>
      <c r="Q4698" s="6">
        <f>IF(Inputs!$D$10="Yes",IF('Hourly Calcs'!P4698&gt;'Hourly Calcs'!K4698,'Hourly Calcs'!O4698,N4698+O4698),N4698+O4698)</f>
        <v>401.59738185684728</v>
      </c>
      <c r="R4698" s="12">
        <f t="shared" si="663"/>
        <v>1908.3907585837383</v>
      </c>
      <c r="S4698" s="1">
        <f>IF(AND(A4698&gt;=5,A4698&lt;=9),INDEX(Demand!$C$3:$C$26,C4698),INDEX(Demand!$B$3:$B$26,C4698))</f>
        <v>600</v>
      </c>
      <c r="T4698" s="7">
        <f t="shared" si="664"/>
        <v>600</v>
      </c>
      <c r="U4698" s="7">
        <f t="shared" si="665"/>
        <v>1308.3907585837383</v>
      </c>
    </row>
    <row r="4699" spans="1:21" x14ac:dyDescent="0.2">
      <c r="A4699" s="1">
        <v>7</v>
      </c>
      <c r="B4699" s="1">
        <v>15</v>
      </c>
      <c r="C4699" s="1">
        <v>11</v>
      </c>
      <c r="D4699">
        <v>16.2</v>
      </c>
      <c r="E4699">
        <v>15.7</v>
      </c>
      <c r="F4699">
        <v>97</v>
      </c>
      <c r="G4699">
        <v>239</v>
      </c>
      <c r="H4699">
        <v>4</v>
      </c>
      <c r="I4699">
        <v>236</v>
      </c>
      <c r="J4699" s="4">
        <f t="shared" si="660"/>
        <v>144.4321465055375</v>
      </c>
      <c r="K4699" s="4">
        <f t="shared" si="661"/>
        <v>56.781981881323702</v>
      </c>
      <c r="L4699" s="5">
        <f t="shared" si="657"/>
        <v>20.567853494462497</v>
      </c>
      <c r="M4699" s="5">
        <f t="shared" si="658"/>
        <v>22.781981881323702</v>
      </c>
      <c r="N4699" s="6">
        <f t="shared" si="659"/>
        <v>3.9215189326462774</v>
      </c>
      <c r="O4699" s="6">
        <f t="shared" si="662"/>
        <v>215.82643356149492</v>
      </c>
      <c r="P4699" s="6">
        <f>FORECAST(J4699,Inputs!$B$10:$B$18,Inputs!$A$10:$A$18)</f>
        <v>31.89289024542164</v>
      </c>
      <c r="Q4699" s="6">
        <f>IF(Inputs!$D$10="Yes",IF('Hourly Calcs'!P4699&gt;'Hourly Calcs'!K4699,'Hourly Calcs'!O4699,N4699+O4699),N4699+O4699)</f>
        <v>219.7479524941412</v>
      </c>
      <c r="R4699" s="12">
        <f t="shared" si="663"/>
        <v>1044.242270252159</v>
      </c>
      <c r="S4699" s="1">
        <f>IF(AND(A4699&gt;=5,A4699&lt;=9),INDEX(Demand!$C$3:$C$26,C4699),INDEX(Demand!$B$3:$B$26,C4699))</f>
        <v>600</v>
      </c>
      <c r="T4699" s="7">
        <f t="shared" si="664"/>
        <v>600</v>
      </c>
      <c r="U4699" s="7">
        <f t="shared" si="665"/>
        <v>444.24227025215896</v>
      </c>
    </row>
    <row r="4700" spans="1:21" x14ac:dyDescent="0.2">
      <c r="A4700" s="1">
        <v>7</v>
      </c>
      <c r="B4700" s="1">
        <v>15</v>
      </c>
      <c r="C4700" s="1">
        <v>12</v>
      </c>
      <c r="D4700">
        <v>15.7</v>
      </c>
      <c r="E4700">
        <v>15.3</v>
      </c>
      <c r="F4700">
        <v>97</v>
      </c>
      <c r="G4700">
        <v>259</v>
      </c>
      <c r="H4700">
        <v>5</v>
      </c>
      <c r="I4700">
        <v>255</v>
      </c>
      <c r="J4700" s="4">
        <f t="shared" si="660"/>
        <v>170.4870325077749</v>
      </c>
      <c r="K4700" s="4">
        <f t="shared" si="661"/>
        <v>60.44320743888759</v>
      </c>
      <c r="L4700" s="5">
        <f t="shared" si="657"/>
        <v>5.4870325077748987</v>
      </c>
      <c r="M4700" s="5">
        <f t="shared" si="658"/>
        <v>26.44320743888759</v>
      </c>
      <c r="N4700" s="6">
        <f t="shared" si="659"/>
        <v>4.9786533427039101</v>
      </c>
      <c r="O4700" s="6">
        <f t="shared" si="662"/>
        <v>233.20229050076782</v>
      </c>
      <c r="P4700" s="6">
        <f>FORECAST(J4700,Inputs!$B$10:$B$18,Inputs!$A$10:$A$18)</f>
        <v>32.134139189886803</v>
      </c>
      <c r="Q4700" s="6">
        <f>IF(Inputs!$D$10="Yes",IF('Hourly Calcs'!P4700&gt;'Hourly Calcs'!K4700,'Hourly Calcs'!O4700,N4700+O4700),N4700+O4700)</f>
        <v>238.18094384347174</v>
      </c>
      <c r="R4700" s="12">
        <f t="shared" si="663"/>
        <v>1131.8358451441777</v>
      </c>
      <c r="S4700" s="1">
        <f>IF(AND(A4700&gt;=5,A4700&lt;=9),INDEX(Demand!$C$3:$C$26,C4700),INDEX(Demand!$B$3:$B$26,C4700))</f>
        <v>600</v>
      </c>
      <c r="T4700" s="7">
        <f t="shared" si="664"/>
        <v>600</v>
      </c>
      <c r="U4700" s="7">
        <f t="shared" si="665"/>
        <v>531.83584514417771</v>
      </c>
    </row>
    <row r="4701" spans="1:21" x14ac:dyDescent="0.2">
      <c r="A4701" s="1">
        <v>7</v>
      </c>
      <c r="B4701" s="1">
        <v>15</v>
      </c>
      <c r="C4701" s="1">
        <v>13</v>
      </c>
      <c r="D4701">
        <v>15.5</v>
      </c>
      <c r="E4701">
        <v>15.3</v>
      </c>
      <c r="F4701">
        <v>99</v>
      </c>
      <c r="G4701">
        <v>263</v>
      </c>
      <c r="H4701">
        <v>5</v>
      </c>
      <c r="I4701">
        <v>258</v>
      </c>
      <c r="J4701" s="4">
        <f t="shared" si="660"/>
        <v>198.61604775368639</v>
      </c>
      <c r="K4701" s="4">
        <f t="shared" si="661"/>
        <v>59.674996609451874</v>
      </c>
      <c r="L4701" s="5">
        <f t="shared" si="657"/>
        <v>33.616047753686388</v>
      </c>
      <c r="M4701" s="5">
        <f t="shared" si="658"/>
        <v>25.674996609451874</v>
      </c>
      <c r="N4701" s="6">
        <f t="shared" si="659"/>
        <v>4.7536353758859065</v>
      </c>
      <c r="O4701" s="6">
        <f t="shared" si="662"/>
        <v>235.94584685960038</v>
      </c>
      <c r="P4701" s="6">
        <f>FORECAST(J4701,Inputs!$B$10:$B$18,Inputs!$A$10:$A$18)</f>
        <v>32.394593034756355</v>
      </c>
      <c r="Q4701" s="6">
        <f>IF(Inputs!$D$10="Yes",IF('Hourly Calcs'!P4701&gt;'Hourly Calcs'!K4701,'Hourly Calcs'!O4701,N4701+O4701),N4701+O4701)</f>
        <v>240.6994822354863</v>
      </c>
      <c r="R4701" s="12">
        <f t="shared" si="663"/>
        <v>1143.8039395830308</v>
      </c>
      <c r="S4701" s="1">
        <f>IF(AND(A4701&gt;=5,A4701&lt;=9),INDEX(Demand!$C$3:$C$26,C4701),INDEX(Demand!$B$3:$B$26,C4701))</f>
        <v>600</v>
      </c>
      <c r="T4701" s="7">
        <f t="shared" si="664"/>
        <v>600</v>
      </c>
      <c r="U4701" s="7">
        <f t="shared" si="665"/>
        <v>543.8039395830308</v>
      </c>
    </row>
    <row r="4702" spans="1:21" x14ac:dyDescent="0.2">
      <c r="A4702" s="1">
        <v>7</v>
      </c>
      <c r="B4702" s="1">
        <v>15</v>
      </c>
      <c r="C4702" s="1">
        <v>14</v>
      </c>
      <c r="D4702">
        <v>15.3</v>
      </c>
      <c r="E4702">
        <v>14.2</v>
      </c>
      <c r="F4702">
        <v>93</v>
      </c>
      <c r="G4702">
        <v>251</v>
      </c>
      <c r="H4702">
        <v>4</v>
      </c>
      <c r="I4702">
        <v>247</v>
      </c>
      <c r="J4702" s="4">
        <f t="shared" si="660"/>
        <v>222.94841550879408</v>
      </c>
      <c r="K4702" s="4">
        <f t="shared" si="661"/>
        <v>54.781994611629365</v>
      </c>
      <c r="L4702" s="5">
        <f t="shared" si="657"/>
        <v>57.948415508794085</v>
      </c>
      <c r="M4702" s="5">
        <f t="shared" si="658"/>
        <v>20.781994611629365</v>
      </c>
      <c r="N4702" s="6">
        <f t="shared" si="659"/>
        <v>3.3937134375957805</v>
      </c>
      <c r="O4702" s="6">
        <f t="shared" si="662"/>
        <v>225.88614021054764</v>
      </c>
      <c r="P4702" s="6">
        <f>FORECAST(J4702,Inputs!$B$10:$B$18,Inputs!$A$10:$A$18)</f>
        <v>32.619892736192533</v>
      </c>
      <c r="Q4702" s="6">
        <f>IF(Inputs!$D$10="Yes",IF('Hourly Calcs'!P4702&gt;'Hourly Calcs'!K4702,'Hourly Calcs'!O4702,N4702+O4702),N4702+O4702)</f>
        <v>229.27985364814342</v>
      </c>
      <c r="R4702" s="12">
        <f t="shared" si="663"/>
        <v>1089.5378645359774</v>
      </c>
      <c r="S4702" s="1">
        <f>IF(AND(A4702&gt;=5,A4702&lt;=9),INDEX(Demand!$C$3:$C$26,C4702),INDEX(Demand!$B$3:$B$26,C4702))</f>
        <v>600</v>
      </c>
      <c r="T4702" s="7">
        <f t="shared" si="664"/>
        <v>600</v>
      </c>
      <c r="U4702" s="7">
        <f t="shared" si="665"/>
        <v>489.53786453597741</v>
      </c>
    </row>
    <row r="4703" spans="1:21" x14ac:dyDescent="0.2">
      <c r="A4703" s="1">
        <v>7</v>
      </c>
      <c r="B4703" s="1">
        <v>15</v>
      </c>
      <c r="C4703" s="1">
        <v>15</v>
      </c>
      <c r="D4703">
        <v>15.2</v>
      </c>
      <c r="E4703">
        <v>13.2</v>
      </c>
      <c r="F4703">
        <v>88</v>
      </c>
      <c r="G4703">
        <v>453</v>
      </c>
      <c r="H4703">
        <v>158</v>
      </c>
      <c r="I4703">
        <v>330</v>
      </c>
      <c r="J4703" s="4">
        <f t="shared" si="660"/>
        <v>241.75255819728702</v>
      </c>
      <c r="K4703" s="4">
        <f t="shared" si="661"/>
        <v>47.254643562769346</v>
      </c>
      <c r="L4703" s="5">
        <f t="shared" si="657"/>
        <v>76.752558197287016</v>
      </c>
      <c r="M4703" s="5">
        <f t="shared" si="658"/>
        <v>13.254643562769346</v>
      </c>
      <c r="N4703" s="6">
        <f t="shared" si="659"/>
        <v>109.93678654701219</v>
      </c>
      <c r="O4703" s="6">
        <f t="shared" si="662"/>
        <v>301.79119947158188</v>
      </c>
      <c r="P4703" s="6">
        <f>FORECAST(J4703,Inputs!$B$10:$B$18,Inputs!$A$10:$A$18)</f>
        <v>32.794005168493399</v>
      </c>
      <c r="Q4703" s="6">
        <f>IF(Inputs!$D$10="Yes",IF('Hourly Calcs'!P4703&gt;'Hourly Calcs'!K4703,'Hourly Calcs'!O4703,N4703+O4703),N4703+O4703)</f>
        <v>411.72798601859404</v>
      </c>
      <c r="R4703" s="12">
        <f t="shared" si="663"/>
        <v>1956.5313895603588</v>
      </c>
      <c r="S4703" s="1">
        <f>IF(AND(A4703&gt;=5,A4703&lt;=9),INDEX(Demand!$C$3:$C$26,C4703),INDEX(Demand!$B$3:$B$26,C4703))</f>
        <v>600</v>
      </c>
      <c r="T4703" s="7">
        <f t="shared" si="664"/>
        <v>600</v>
      </c>
      <c r="U4703" s="7">
        <f t="shared" si="665"/>
        <v>1356.5313895603588</v>
      </c>
    </row>
    <row r="4704" spans="1:21" x14ac:dyDescent="0.2">
      <c r="A4704" s="1">
        <v>7</v>
      </c>
      <c r="B4704" s="1">
        <v>15</v>
      </c>
      <c r="C4704" s="1">
        <v>16</v>
      </c>
      <c r="D4704">
        <v>15.9</v>
      </c>
      <c r="E4704">
        <v>13.6</v>
      </c>
      <c r="F4704">
        <v>86</v>
      </c>
      <c r="G4704">
        <v>594</v>
      </c>
      <c r="H4704">
        <v>518</v>
      </c>
      <c r="I4704">
        <v>242</v>
      </c>
      <c r="J4704" s="4">
        <f t="shared" si="660"/>
        <v>256.51909203015526</v>
      </c>
      <c r="K4704" s="4">
        <f t="shared" si="661"/>
        <v>38.39274827104385</v>
      </c>
      <c r="L4704" s="5">
        <f t="shared" si="657"/>
        <v>0</v>
      </c>
      <c r="M4704" s="5">
        <f t="shared" si="658"/>
        <v>4.3927482710438497</v>
      </c>
      <c r="N4704" s="6">
        <f t="shared" si="659"/>
        <v>260.68546459250661</v>
      </c>
      <c r="O4704" s="6">
        <f t="shared" si="662"/>
        <v>221.31354627916005</v>
      </c>
      <c r="P4704" s="6">
        <f>FORECAST(J4704,Inputs!$B$10:$B$18,Inputs!$A$10:$A$18)</f>
        <v>32.930732333612546</v>
      </c>
      <c r="Q4704" s="6">
        <f>IF(Inputs!$D$10="Yes",IF('Hourly Calcs'!P4704&gt;'Hourly Calcs'!K4704,'Hourly Calcs'!O4704,N4704+O4704),N4704+O4704)</f>
        <v>481.99901087166666</v>
      </c>
      <c r="R4704" s="12">
        <f t="shared" si="663"/>
        <v>2290.45929966216</v>
      </c>
      <c r="S4704" s="1">
        <f>IF(AND(A4704&gt;=5,A4704&lt;=9),INDEX(Demand!$C$3:$C$26,C4704),INDEX(Demand!$B$3:$B$26,C4704))</f>
        <v>900</v>
      </c>
      <c r="T4704" s="7">
        <f t="shared" si="664"/>
        <v>900</v>
      </c>
      <c r="U4704" s="7">
        <f t="shared" si="665"/>
        <v>1390.45929966216</v>
      </c>
    </row>
    <row r="4705" spans="1:21" x14ac:dyDescent="0.2">
      <c r="A4705" s="1">
        <v>7</v>
      </c>
      <c r="B4705" s="1">
        <v>15</v>
      </c>
      <c r="C4705" s="1">
        <v>17</v>
      </c>
      <c r="D4705">
        <v>15.8</v>
      </c>
      <c r="E4705">
        <v>13.9</v>
      </c>
      <c r="F4705">
        <v>88</v>
      </c>
      <c r="G4705">
        <v>436</v>
      </c>
      <c r="H4705">
        <v>475</v>
      </c>
      <c r="I4705">
        <v>176</v>
      </c>
      <c r="J4705" s="4">
        <f t="shared" si="660"/>
        <v>268.95216073241443</v>
      </c>
      <c r="K4705" s="4">
        <f t="shared" si="661"/>
        <v>28.994219691647707</v>
      </c>
      <c r="L4705" s="5">
        <f t="shared" si="657"/>
        <v>0</v>
      </c>
      <c r="M4705" s="5">
        <f t="shared" si="658"/>
        <v>5.0057803083522927</v>
      </c>
      <c r="N4705" s="6">
        <f t="shared" si="659"/>
        <v>134.86317773116335</v>
      </c>
      <c r="O4705" s="6">
        <f t="shared" si="662"/>
        <v>160.95530638484365</v>
      </c>
      <c r="P4705" s="6">
        <f>FORECAST(J4705,Inputs!$B$10:$B$18,Inputs!$A$10:$A$18)</f>
        <v>33.045853340114945</v>
      </c>
      <c r="Q4705" s="6">
        <f>IF(Inputs!$D$10="Yes",IF('Hourly Calcs'!P4705&gt;'Hourly Calcs'!K4705,'Hourly Calcs'!O4705,N4705+O4705),N4705+O4705)</f>
        <v>160.95530638484365</v>
      </c>
      <c r="R4705" s="12">
        <f t="shared" si="663"/>
        <v>764.85961594077696</v>
      </c>
      <c r="S4705" s="1">
        <f>IF(AND(A4705&gt;=5,A4705&lt;=9),INDEX(Demand!$C$3:$C$26,C4705),INDEX(Demand!$B$3:$B$26,C4705))</f>
        <v>900</v>
      </c>
      <c r="T4705" s="7">
        <f t="shared" si="664"/>
        <v>764.85961594077696</v>
      </c>
      <c r="U4705" s="7">
        <f t="shared" si="665"/>
        <v>0</v>
      </c>
    </row>
    <row r="4706" spans="1:21" x14ac:dyDescent="0.2">
      <c r="A4706" s="1">
        <v>7</v>
      </c>
      <c r="B4706" s="1">
        <v>15</v>
      </c>
      <c r="C4706" s="1">
        <v>18</v>
      </c>
      <c r="D4706">
        <v>15.7</v>
      </c>
      <c r="E4706">
        <v>12.4</v>
      </c>
      <c r="F4706">
        <v>81</v>
      </c>
      <c r="G4706">
        <v>277</v>
      </c>
      <c r="H4706">
        <v>360</v>
      </c>
      <c r="I4706">
        <v>134</v>
      </c>
      <c r="J4706" s="4">
        <f t="shared" si="660"/>
        <v>280.24270834800387</v>
      </c>
      <c r="K4706" s="4">
        <f t="shared" si="661"/>
        <v>19.557878021026184</v>
      </c>
      <c r="L4706" s="5">
        <f t="shared" si="657"/>
        <v>0</v>
      </c>
      <c r="M4706" s="5">
        <f t="shared" si="658"/>
        <v>14.442121978973816</v>
      </c>
      <c r="N4706" s="6">
        <f t="shared" si="659"/>
        <v>19.014001166220002</v>
      </c>
      <c r="O4706" s="6">
        <f t="shared" si="662"/>
        <v>122.54551736118779</v>
      </c>
      <c r="P4706" s="6">
        <f>FORECAST(J4706,Inputs!$B$10:$B$18,Inputs!$A$10:$A$18)</f>
        <v>33.150395447666703</v>
      </c>
      <c r="Q4706" s="6">
        <f>IF(Inputs!$D$10="Yes",IF('Hourly Calcs'!P4706&gt;'Hourly Calcs'!K4706,'Hourly Calcs'!O4706,N4706+O4706),N4706+O4706)</f>
        <v>122.54551736118779</v>
      </c>
      <c r="R4706" s="12">
        <f t="shared" si="663"/>
        <v>582.33629850036436</v>
      </c>
      <c r="S4706" s="1">
        <f>IF(AND(A4706&gt;=5,A4706&lt;=9),INDEX(Demand!$C$3:$C$26,C4706),INDEX(Demand!$B$3:$B$26,C4706))</f>
        <v>900</v>
      </c>
      <c r="T4706" s="7">
        <f t="shared" si="664"/>
        <v>582.33629850036436</v>
      </c>
      <c r="U4706" s="7">
        <f t="shared" si="665"/>
        <v>0</v>
      </c>
    </row>
    <row r="4707" spans="1:21" x14ac:dyDescent="0.2">
      <c r="A4707" s="1">
        <v>7</v>
      </c>
      <c r="B4707" s="1">
        <v>15</v>
      </c>
      <c r="C4707" s="1">
        <v>19</v>
      </c>
      <c r="D4707">
        <v>14.9</v>
      </c>
      <c r="E4707">
        <v>11.8</v>
      </c>
      <c r="F4707">
        <v>82</v>
      </c>
      <c r="G4707">
        <v>119</v>
      </c>
      <c r="H4707">
        <v>122</v>
      </c>
      <c r="I4707">
        <v>90</v>
      </c>
      <c r="J4707" s="4">
        <f t="shared" si="660"/>
        <v>291.18956327133776</v>
      </c>
      <c r="K4707" s="4">
        <f t="shared" si="661"/>
        <v>10.467566932279539</v>
      </c>
      <c r="L4707" s="5">
        <f t="shared" ref="L4707:L4770" si="666">IF(ABS($B$5-J4707)&gt;90,0,ABS($B$5-J4707))</f>
        <v>0</v>
      </c>
      <c r="M4707" s="5">
        <f t="shared" ref="M4707:M4770" si="667">IF(K4707&gt;0,ABS($B$4-K4707),0)</f>
        <v>23.532433067720461</v>
      </c>
      <c r="N4707" s="6">
        <f t="shared" si="659"/>
        <v>0</v>
      </c>
      <c r="O4707" s="6">
        <f t="shared" si="662"/>
        <v>82.306690764976878</v>
      </c>
      <c r="P4707" s="6">
        <f>FORECAST(J4707,Inputs!$B$10:$B$18,Inputs!$A$10:$A$18)</f>
        <v>33.251755215475349</v>
      </c>
      <c r="Q4707" s="6">
        <f>IF(Inputs!$D$10="Yes",IF('Hourly Calcs'!P4707&gt;'Hourly Calcs'!K4707,'Hourly Calcs'!O4707,N4707+O4707),N4707+O4707)</f>
        <v>82.306690764976878</v>
      </c>
      <c r="R4707" s="12">
        <f t="shared" si="663"/>
        <v>391.1213945151701</v>
      </c>
      <c r="S4707" s="1">
        <f>IF(AND(A4707&gt;=5,A4707&lt;=9),INDEX(Demand!$C$3:$C$26,C4707),INDEX(Demand!$B$3:$B$26,C4707))</f>
        <v>900</v>
      </c>
      <c r="T4707" s="7">
        <f t="shared" si="664"/>
        <v>391.1213945151701</v>
      </c>
      <c r="U4707" s="7">
        <f t="shared" si="665"/>
        <v>0</v>
      </c>
    </row>
    <row r="4708" spans="1:21" x14ac:dyDescent="0.2">
      <c r="A4708" s="1">
        <v>7</v>
      </c>
      <c r="B4708" s="1">
        <v>15</v>
      </c>
      <c r="C4708" s="1">
        <v>20</v>
      </c>
      <c r="D4708">
        <v>13.9</v>
      </c>
      <c r="E4708">
        <v>11.9</v>
      </c>
      <c r="F4708">
        <v>88</v>
      </c>
      <c r="G4708">
        <v>20</v>
      </c>
      <c r="H4708">
        <v>0</v>
      </c>
      <c r="I4708">
        <v>20</v>
      </c>
      <c r="J4708" s="4">
        <f t="shared" si="660"/>
        <v>302.36290497795238</v>
      </c>
      <c r="K4708" s="4">
        <f t="shared" si="661"/>
        <v>2.2012248519344553</v>
      </c>
      <c r="L4708" s="5">
        <f t="shared" si="666"/>
        <v>0</v>
      </c>
      <c r="M4708" s="5">
        <f t="shared" si="667"/>
        <v>31.798775148065545</v>
      </c>
      <c r="N4708" s="6">
        <f t="shared" si="659"/>
        <v>0</v>
      </c>
      <c r="O4708" s="6">
        <f t="shared" si="662"/>
        <v>18.290375725550415</v>
      </c>
      <c r="P4708" s="6">
        <f>FORECAST(J4708,Inputs!$B$10:$B$18,Inputs!$A$10:$A$18)</f>
        <v>33.355212083129189</v>
      </c>
      <c r="Q4708" s="6">
        <f>IF(Inputs!$D$10="Yes",IF('Hourly Calcs'!P4708&gt;'Hourly Calcs'!K4708,'Hourly Calcs'!O4708,N4708+O4708),N4708+O4708)</f>
        <v>18.290375725550415</v>
      </c>
      <c r="R4708" s="12">
        <f t="shared" si="663"/>
        <v>86.915865447815577</v>
      </c>
      <c r="S4708" s="1">
        <f>IF(AND(A4708&gt;=5,A4708&lt;=9),INDEX(Demand!$C$3:$C$26,C4708),INDEX(Demand!$B$3:$B$26,C4708))</f>
        <v>800</v>
      </c>
      <c r="T4708" s="7">
        <f t="shared" si="664"/>
        <v>86.915865447815577</v>
      </c>
      <c r="U4708" s="7">
        <f t="shared" si="665"/>
        <v>0</v>
      </c>
    </row>
    <row r="4709" spans="1:21" x14ac:dyDescent="0.2">
      <c r="A4709" s="1">
        <v>7</v>
      </c>
      <c r="B4709" s="1">
        <v>15</v>
      </c>
      <c r="C4709" s="1">
        <v>21</v>
      </c>
      <c r="D4709">
        <v>13.4</v>
      </c>
      <c r="E4709">
        <v>11.4</v>
      </c>
      <c r="F4709">
        <v>88</v>
      </c>
      <c r="G4709">
        <v>0</v>
      </c>
      <c r="H4709">
        <v>0</v>
      </c>
      <c r="I4709">
        <v>0</v>
      </c>
      <c r="J4709" s="4">
        <f t="shared" si="660"/>
        <v>314.18410861267103</v>
      </c>
      <c r="K4709" s="4">
        <f t="shared" si="661"/>
        <v>-5.4817507624020436</v>
      </c>
      <c r="L4709" s="5">
        <f t="shared" si="666"/>
        <v>0</v>
      </c>
      <c r="M4709" s="5">
        <f t="shared" si="667"/>
        <v>0</v>
      </c>
      <c r="N4709" s="6">
        <f t="shared" si="659"/>
        <v>0</v>
      </c>
      <c r="O4709" s="6">
        <f t="shared" si="662"/>
        <v>0</v>
      </c>
      <c r="P4709" s="6">
        <f>FORECAST(J4709,Inputs!$B$10:$B$18,Inputs!$A$10:$A$18)</f>
        <v>33.464667672339544</v>
      </c>
      <c r="Q4709" s="6">
        <f>IF(Inputs!$D$10="Yes",IF('Hourly Calcs'!P4709&gt;'Hourly Calcs'!K4709,'Hourly Calcs'!O4709,N4709+O4709),N4709+O4709)</f>
        <v>0</v>
      </c>
      <c r="R4709" s="12">
        <f t="shared" si="663"/>
        <v>0</v>
      </c>
      <c r="S4709" s="1">
        <f>IF(AND(A4709&gt;=5,A4709&lt;=9),INDEX(Demand!$C$3:$C$26,C4709),INDEX(Demand!$B$3:$B$26,C4709))</f>
        <v>700</v>
      </c>
      <c r="T4709" s="7">
        <f t="shared" si="664"/>
        <v>0</v>
      </c>
      <c r="U4709" s="7">
        <f t="shared" si="665"/>
        <v>0</v>
      </c>
    </row>
    <row r="4710" spans="1:21" x14ac:dyDescent="0.2">
      <c r="A4710" s="1">
        <v>7</v>
      </c>
      <c r="B4710" s="1">
        <v>15</v>
      </c>
      <c r="C4710" s="1">
        <v>22</v>
      </c>
      <c r="D4710">
        <v>13.4</v>
      </c>
      <c r="E4710">
        <v>11.2</v>
      </c>
      <c r="F4710">
        <v>87</v>
      </c>
      <c r="G4710">
        <v>0</v>
      </c>
      <c r="H4710">
        <v>0</v>
      </c>
      <c r="I4710">
        <v>0</v>
      </c>
      <c r="J4710" s="4">
        <f t="shared" si="660"/>
        <v>326.92365113005303</v>
      </c>
      <c r="K4710" s="4">
        <f t="shared" si="661"/>
        <v>-11.549402144065283</v>
      </c>
      <c r="L4710" s="5">
        <f t="shared" si="666"/>
        <v>0</v>
      </c>
      <c r="M4710" s="5">
        <f t="shared" si="667"/>
        <v>0</v>
      </c>
      <c r="N4710" s="6">
        <f t="shared" si="659"/>
        <v>0</v>
      </c>
      <c r="O4710" s="6">
        <f t="shared" si="662"/>
        <v>0</v>
      </c>
      <c r="P4710" s="6">
        <f>FORECAST(J4710,Inputs!$B$10:$B$18,Inputs!$A$10:$A$18)</f>
        <v>33.582626399352343</v>
      </c>
      <c r="Q4710" s="6">
        <f>IF(Inputs!$D$10="Yes",IF('Hourly Calcs'!P4710&gt;'Hourly Calcs'!K4710,'Hourly Calcs'!O4710,N4710+O4710),N4710+O4710)</f>
        <v>0</v>
      </c>
      <c r="R4710" s="12">
        <f t="shared" si="663"/>
        <v>0</v>
      </c>
      <c r="S4710" s="1">
        <f>IF(AND(A4710&gt;=5,A4710&lt;=9),INDEX(Demand!$C$3:$C$26,C4710),INDEX(Demand!$B$3:$B$26,C4710))</f>
        <v>600</v>
      </c>
      <c r="T4710" s="7">
        <f t="shared" si="664"/>
        <v>0</v>
      </c>
      <c r="U4710" s="7">
        <f t="shared" si="665"/>
        <v>0</v>
      </c>
    </row>
    <row r="4711" spans="1:21" x14ac:dyDescent="0.2">
      <c r="A4711" s="1">
        <v>7</v>
      </c>
      <c r="B4711" s="1">
        <v>15</v>
      </c>
      <c r="C4711" s="1">
        <v>23</v>
      </c>
      <c r="D4711">
        <v>13.2</v>
      </c>
      <c r="E4711">
        <v>11.1</v>
      </c>
      <c r="F4711">
        <v>87</v>
      </c>
      <c r="G4711">
        <v>0</v>
      </c>
      <c r="H4711">
        <v>0</v>
      </c>
      <c r="I4711">
        <v>0</v>
      </c>
      <c r="J4711" s="4">
        <f t="shared" si="660"/>
        <v>340.63413611258932</v>
      </c>
      <c r="K4711" s="4">
        <f t="shared" si="661"/>
        <v>-15.759674847793065</v>
      </c>
      <c r="L4711" s="5">
        <f t="shared" si="666"/>
        <v>0</v>
      </c>
      <c r="M4711" s="5">
        <f t="shared" si="667"/>
        <v>0</v>
      </c>
      <c r="N4711" s="6">
        <f t="shared" si="659"/>
        <v>0</v>
      </c>
      <c r="O4711" s="6">
        <f t="shared" si="662"/>
        <v>0</v>
      </c>
      <c r="P4711" s="6">
        <f>FORECAST(J4711,Inputs!$B$10:$B$18,Inputs!$A$10:$A$18)</f>
        <v>33.709575334375828</v>
      </c>
      <c r="Q4711" s="6">
        <f>IF(Inputs!$D$10="Yes",IF('Hourly Calcs'!P4711&gt;'Hourly Calcs'!K4711,'Hourly Calcs'!O4711,N4711+O4711),N4711+O4711)</f>
        <v>0</v>
      </c>
      <c r="R4711" s="12">
        <f t="shared" si="663"/>
        <v>0</v>
      </c>
      <c r="S4711" s="1">
        <f>IF(AND(A4711&gt;=5,A4711&lt;=9),INDEX(Demand!$C$3:$C$26,C4711),INDEX(Demand!$B$3:$B$26,C4711))</f>
        <v>500</v>
      </c>
      <c r="T4711" s="7">
        <f t="shared" si="664"/>
        <v>0</v>
      </c>
      <c r="U4711" s="7">
        <f t="shared" si="665"/>
        <v>0</v>
      </c>
    </row>
    <row r="4712" spans="1:21" x14ac:dyDescent="0.2">
      <c r="A4712" s="1">
        <v>7</v>
      </c>
      <c r="B4712" s="1">
        <v>15</v>
      </c>
      <c r="C4712" s="1">
        <v>24</v>
      </c>
      <c r="D4712">
        <v>13.1</v>
      </c>
      <c r="E4712">
        <v>11.2</v>
      </c>
      <c r="F4712">
        <v>88</v>
      </c>
      <c r="G4712">
        <v>0</v>
      </c>
      <c r="H4712">
        <v>0</v>
      </c>
      <c r="I4712">
        <v>0</v>
      </c>
      <c r="J4712" s="4">
        <f t="shared" si="660"/>
        <v>355.07264468840265</v>
      </c>
      <c r="K4712" s="4">
        <f t="shared" si="661"/>
        <v>-17.768099082134199</v>
      </c>
      <c r="L4712" s="5">
        <f t="shared" si="666"/>
        <v>0</v>
      </c>
      <c r="M4712" s="5">
        <f t="shared" si="667"/>
        <v>0</v>
      </c>
      <c r="N4712" s="6">
        <f t="shared" si="659"/>
        <v>0</v>
      </c>
      <c r="O4712" s="6">
        <f t="shared" si="662"/>
        <v>0</v>
      </c>
      <c r="P4712" s="6">
        <f>FORECAST(J4712,Inputs!$B$10:$B$18,Inputs!$A$10:$A$18)</f>
        <v>33.843265228596316</v>
      </c>
      <c r="Q4712" s="6">
        <f>IF(Inputs!$D$10="Yes",IF('Hourly Calcs'!P4712&gt;'Hourly Calcs'!K4712,'Hourly Calcs'!O4712,N4712+O4712),N4712+O4712)</f>
        <v>0</v>
      </c>
      <c r="R4712" s="12">
        <f t="shared" si="663"/>
        <v>0</v>
      </c>
      <c r="S4712" s="1">
        <f>IF(AND(A4712&gt;=5,A4712&lt;=9),INDEX(Demand!$C$3:$C$26,C4712),INDEX(Demand!$B$3:$B$26,C4712))</f>
        <v>400</v>
      </c>
      <c r="T4712" s="7">
        <f t="shared" si="664"/>
        <v>0</v>
      </c>
      <c r="U4712" s="7">
        <f t="shared" si="665"/>
        <v>0</v>
      </c>
    </row>
    <row r="4713" spans="1:21" x14ac:dyDescent="0.2">
      <c r="A4713" s="1">
        <v>7</v>
      </c>
      <c r="B4713" s="1">
        <v>16</v>
      </c>
      <c r="C4713" s="1">
        <v>1</v>
      </c>
      <c r="D4713">
        <v>13.3</v>
      </c>
      <c r="E4713">
        <v>11</v>
      </c>
      <c r="F4713">
        <v>86</v>
      </c>
      <c r="G4713">
        <v>0</v>
      </c>
      <c r="H4713">
        <v>0</v>
      </c>
      <c r="I4713">
        <v>0</v>
      </c>
      <c r="J4713" s="4">
        <f t="shared" si="660"/>
        <v>9.7206895654646246</v>
      </c>
      <c r="K4713" s="4">
        <f t="shared" si="661"/>
        <v>-17.377161879302903</v>
      </c>
      <c r="L4713" s="5">
        <f t="shared" si="666"/>
        <v>0</v>
      </c>
      <c r="M4713" s="5">
        <f t="shared" si="667"/>
        <v>0</v>
      </c>
      <c r="N4713" s="6">
        <f t="shared" si="659"/>
        <v>0</v>
      </c>
      <c r="O4713" s="6">
        <f t="shared" si="662"/>
        <v>0</v>
      </c>
      <c r="P4713" s="6">
        <f>FORECAST(J4713,Inputs!$B$10:$B$18,Inputs!$A$10:$A$18)</f>
        <v>30.645561940420968</v>
      </c>
      <c r="Q4713" s="6">
        <f>IF(Inputs!$D$10="Yes",IF('Hourly Calcs'!P4713&gt;'Hourly Calcs'!K4713,'Hourly Calcs'!O4713,N4713+O4713),N4713+O4713)</f>
        <v>0</v>
      </c>
      <c r="R4713" s="12">
        <f t="shared" si="663"/>
        <v>0</v>
      </c>
      <c r="S4713" s="1">
        <f>IF(AND(A4713&gt;=5,A4713&lt;=9),INDEX(Demand!$C$3:$C$26,C4713),INDEX(Demand!$B$3:$B$26,C4713))</f>
        <v>350</v>
      </c>
      <c r="T4713" s="7">
        <f t="shared" si="664"/>
        <v>0</v>
      </c>
      <c r="U4713" s="7">
        <f t="shared" si="665"/>
        <v>0</v>
      </c>
    </row>
    <row r="4714" spans="1:21" x14ac:dyDescent="0.2">
      <c r="A4714" s="1">
        <v>7</v>
      </c>
      <c r="B4714" s="1">
        <v>16</v>
      </c>
      <c r="C4714" s="1">
        <v>2</v>
      </c>
      <c r="D4714">
        <v>13.1</v>
      </c>
      <c r="E4714">
        <v>11.1</v>
      </c>
      <c r="F4714">
        <v>88</v>
      </c>
      <c r="G4714">
        <v>0</v>
      </c>
      <c r="H4714">
        <v>0</v>
      </c>
      <c r="I4714">
        <v>0</v>
      </c>
      <c r="J4714" s="4">
        <f t="shared" si="660"/>
        <v>23.971598656755589</v>
      </c>
      <c r="K4714" s="4">
        <f t="shared" si="661"/>
        <v>-14.627112581504718</v>
      </c>
      <c r="L4714" s="5">
        <f t="shared" si="666"/>
        <v>0</v>
      </c>
      <c r="M4714" s="5">
        <f t="shared" si="667"/>
        <v>0</v>
      </c>
      <c r="N4714" s="6">
        <f t="shared" si="659"/>
        <v>0</v>
      </c>
      <c r="O4714" s="6">
        <f t="shared" si="662"/>
        <v>0</v>
      </c>
      <c r="P4714" s="6">
        <f>FORECAST(J4714,Inputs!$B$10:$B$18,Inputs!$A$10:$A$18)</f>
        <v>30.777514802377365</v>
      </c>
      <c r="Q4714" s="6">
        <f>IF(Inputs!$D$10="Yes",IF('Hourly Calcs'!P4714&gt;'Hourly Calcs'!K4714,'Hourly Calcs'!O4714,N4714+O4714),N4714+O4714)</f>
        <v>0</v>
      </c>
      <c r="R4714" s="12">
        <f t="shared" si="663"/>
        <v>0</v>
      </c>
      <c r="S4714" s="1">
        <f>IF(AND(A4714&gt;=5,A4714&lt;=9),INDEX(Demand!$C$3:$C$26,C4714),INDEX(Demand!$B$3:$B$26,C4714))</f>
        <v>350</v>
      </c>
      <c r="T4714" s="7">
        <f t="shared" si="664"/>
        <v>0</v>
      </c>
      <c r="U4714" s="7">
        <f t="shared" si="665"/>
        <v>0</v>
      </c>
    </row>
    <row r="4715" spans="1:21" x14ac:dyDescent="0.2">
      <c r="A4715" s="1">
        <v>7</v>
      </c>
      <c r="B4715" s="1">
        <v>16</v>
      </c>
      <c r="C4715" s="1">
        <v>3</v>
      </c>
      <c r="D4715">
        <v>12.7</v>
      </c>
      <c r="E4715">
        <v>11.2</v>
      </c>
      <c r="F4715">
        <v>91</v>
      </c>
      <c r="G4715">
        <v>0</v>
      </c>
      <c r="H4715">
        <v>0</v>
      </c>
      <c r="I4715">
        <v>0</v>
      </c>
      <c r="J4715" s="4">
        <f t="shared" si="660"/>
        <v>37.383452574733184</v>
      </c>
      <c r="K4715" s="4">
        <f t="shared" si="661"/>
        <v>-9.7779374388800591</v>
      </c>
      <c r="L4715" s="5">
        <f t="shared" si="666"/>
        <v>0</v>
      </c>
      <c r="M4715" s="5">
        <f t="shared" si="667"/>
        <v>0</v>
      </c>
      <c r="N4715" s="6">
        <f t="shared" si="659"/>
        <v>0</v>
      </c>
      <c r="O4715" s="6">
        <f t="shared" si="662"/>
        <v>0</v>
      </c>
      <c r="P4715" s="6">
        <f>FORECAST(J4715,Inputs!$B$10:$B$18,Inputs!$A$10:$A$18)</f>
        <v>30.901698634951231</v>
      </c>
      <c r="Q4715" s="6">
        <f>IF(Inputs!$D$10="Yes",IF('Hourly Calcs'!P4715&gt;'Hourly Calcs'!K4715,'Hourly Calcs'!O4715,N4715+O4715),N4715+O4715)</f>
        <v>0</v>
      </c>
      <c r="R4715" s="12">
        <f t="shared" si="663"/>
        <v>0</v>
      </c>
      <c r="S4715" s="1">
        <f>IF(AND(A4715&gt;=5,A4715&lt;=9),INDEX(Demand!$C$3:$C$26,C4715),INDEX(Demand!$B$3:$B$26,C4715))</f>
        <v>350</v>
      </c>
      <c r="T4715" s="7">
        <f t="shared" si="664"/>
        <v>0</v>
      </c>
      <c r="U4715" s="7">
        <f t="shared" si="665"/>
        <v>0</v>
      </c>
    </row>
    <row r="4716" spans="1:21" x14ac:dyDescent="0.2">
      <c r="A4716" s="1">
        <v>7</v>
      </c>
      <c r="B4716" s="1">
        <v>16</v>
      </c>
      <c r="C4716" s="1">
        <v>4</v>
      </c>
      <c r="D4716">
        <v>12.7</v>
      </c>
      <c r="E4716">
        <v>11.2</v>
      </c>
      <c r="F4716">
        <v>91</v>
      </c>
      <c r="G4716">
        <v>0</v>
      </c>
      <c r="H4716">
        <v>0</v>
      </c>
      <c r="I4716">
        <v>0</v>
      </c>
      <c r="J4716" s="4">
        <f t="shared" si="660"/>
        <v>49.814085159046215</v>
      </c>
      <c r="K4716" s="4">
        <f t="shared" si="661"/>
        <v>-3.1726429614763703</v>
      </c>
      <c r="L4716" s="5">
        <f t="shared" si="666"/>
        <v>0</v>
      </c>
      <c r="M4716" s="5">
        <f t="shared" si="667"/>
        <v>0</v>
      </c>
      <c r="N4716" s="6">
        <f t="shared" si="659"/>
        <v>0</v>
      </c>
      <c r="O4716" s="6">
        <f t="shared" si="662"/>
        <v>0</v>
      </c>
      <c r="P4716" s="6">
        <f>FORECAST(J4716,Inputs!$B$10:$B$18,Inputs!$A$10:$A$18)</f>
        <v>31.016797084805983</v>
      </c>
      <c r="Q4716" s="6">
        <f>IF(Inputs!$D$10="Yes",IF('Hourly Calcs'!P4716&gt;'Hourly Calcs'!K4716,'Hourly Calcs'!O4716,N4716+O4716),N4716+O4716)</f>
        <v>0</v>
      </c>
      <c r="R4716" s="12">
        <f t="shared" si="663"/>
        <v>0</v>
      </c>
      <c r="S4716" s="1">
        <f>IF(AND(A4716&gt;=5,A4716&lt;=9),INDEX(Demand!$C$3:$C$26,C4716),INDEX(Demand!$B$3:$B$26,C4716))</f>
        <v>350</v>
      </c>
      <c r="T4716" s="7">
        <f t="shared" si="664"/>
        <v>0</v>
      </c>
      <c r="U4716" s="7">
        <f t="shared" si="665"/>
        <v>0</v>
      </c>
    </row>
    <row r="4717" spans="1:21" x14ac:dyDescent="0.2">
      <c r="A4717" s="1">
        <v>7</v>
      </c>
      <c r="B4717" s="1">
        <v>16</v>
      </c>
      <c r="C4717" s="1">
        <v>5</v>
      </c>
      <c r="D4717">
        <v>12.6</v>
      </c>
      <c r="E4717">
        <v>11.1</v>
      </c>
      <c r="F4717">
        <v>91</v>
      </c>
      <c r="G4717">
        <v>5</v>
      </c>
      <c r="H4717">
        <v>0</v>
      </c>
      <c r="I4717">
        <v>5</v>
      </c>
      <c r="J4717" s="4">
        <f t="shared" si="660"/>
        <v>61.396726015391806</v>
      </c>
      <c r="K4717" s="4">
        <f t="shared" si="661"/>
        <v>4.7188464750637422</v>
      </c>
      <c r="L4717" s="5">
        <f t="shared" si="666"/>
        <v>0</v>
      </c>
      <c r="M4717" s="5">
        <f t="shared" si="667"/>
        <v>29.281153524936258</v>
      </c>
      <c r="N4717" s="6">
        <f t="shared" si="659"/>
        <v>0</v>
      </c>
      <c r="O4717" s="6">
        <f t="shared" si="662"/>
        <v>4.5725939313876038</v>
      </c>
      <c r="P4717" s="6">
        <f>FORECAST(J4717,Inputs!$B$10:$B$18,Inputs!$A$10:$A$18)</f>
        <v>31.124043759401776</v>
      </c>
      <c r="Q4717" s="6">
        <f>IF(Inputs!$D$10="Yes",IF('Hourly Calcs'!P4717&gt;'Hourly Calcs'!K4717,'Hourly Calcs'!O4717,N4717+O4717),N4717+O4717)</f>
        <v>4.5725939313876038</v>
      </c>
      <c r="R4717" s="12">
        <f t="shared" si="663"/>
        <v>21.728966361953894</v>
      </c>
      <c r="S4717" s="1">
        <f>IF(AND(A4717&gt;=5,A4717&lt;=9),INDEX(Demand!$C$3:$C$26,C4717),INDEX(Demand!$B$3:$B$26,C4717))</f>
        <v>350</v>
      </c>
      <c r="T4717" s="7">
        <f t="shared" si="664"/>
        <v>21.728966361953894</v>
      </c>
      <c r="U4717" s="7">
        <f t="shared" si="665"/>
        <v>0</v>
      </c>
    </row>
    <row r="4718" spans="1:21" x14ac:dyDescent="0.2">
      <c r="A4718" s="1">
        <v>7</v>
      </c>
      <c r="B4718" s="1">
        <v>16</v>
      </c>
      <c r="C4718" s="1">
        <v>6</v>
      </c>
      <c r="D4718">
        <v>13.9</v>
      </c>
      <c r="E4718">
        <v>11.9</v>
      </c>
      <c r="F4718">
        <v>88</v>
      </c>
      <c r="G4718">
        <v>54</v>
      </c>
      <c r="H4718">
        <v>19</v>
      </c>
      <c r="I4718">
        <v>51</v>
      </c>
      <c r="J4718" s="4">
        <f t="shared" si="660"/>
        <v>72.456128838017165</v>
      </c>
      <c r="K4718" s="4">
        <f t="shared" si="661"/>
        <v>13.331477625512889</v>
      </c>
      <c r="L4718" s="5">
        <f t="shared" si="666"/>
        <v>0</v>
      </c>
      <c r="M4718" s="5">
        <f t="shared" si="667"/>
        <v>20.668522374487111</v>
      </c>
      <c r="N4718" s="6">
        <f t="shared" si="659"/>
        <v>3.1732376951238361</v>
      </c>
      <c r="O4718" s="6">
        <f t="shared" si="662"/>
        <v>46.640458100153559</v>
      </c>
      <c r="P4718" s="6">
        <f>FORECAST(J4718,Inputs!$B$10:$B$18,Inputs!$A$10:$A$18)</f>
        <v>31.226445637389045</v>
      </c>
      <c r="Q4718" s="6">
        <f>IF(Inputs!$D$10="Yes",IF('Hourly Calcs'!P4718&gt;'Hourly Calcs'!K4718,'Hourly Calcs'!O4718,N4718+O4718),N4718+O4718)</f>
        <v>46.640458100153559</v>
      </c>
      <c r="R4718" s="12">
        <f t="shared" si="663"/>
        <v>221.63545689192969</v>
      </c>
      <c r="S4718" s="1">
        <f>IF(AND(A4718&gt;=5,A4718&lt;=9),INDEX(Demand!$C$3:$C$26,C4718),INDEX(Demand!$B$3:$B$26,C4718))</f>
        <v>350</v>
      </c>
      <c r="T4718" s="7">
        <f t="shared" si="664"/>
        <v>221.63545689192969</v>
      </c>
      <c r="U4718" s="7">
        <f t="shared" si="665"/>
        <v>0</v>
      </c>
    </row>
    <row r="4719" spans="1:21" x14ac:dyDescent="0.2">
      <c r="A4719" s="1">
        <v>7</v>
      </c>
      <c r="B4719" s="1">
        <v>16</v>
      </c>
      <c r="C4719" s="1">
        <v>7</v>
      </c>
      <c r="D4719">
        <v>14.4</v>
      </c>
      <c r="E4719">
        <v>12</v>
      </c>
      <c r="F4719">
        <v>85</v>
      </c>
      <c r="G4719">
        <v>175</v>
      </c>
      <c r="H4719">
        <v>159</v>
      </c>
      <c r="I4719">
        <v>125</v>
      </c>
      <c r="J4719" s="4">
        <f t="shared" si="660"/>
        <v>83.459356388644366</v>
      </c>
      <c r="K4719" s="4">
        <f t="shared" si="661"/>
        <v>22.568162960158332</v>
      </c>
      <c r="L4719" s="5">
        <f t="shared" si="666"/>
        <v>81.540643611355634</v>
      </c>
      <c r="M4719" s="5">
        <f t="shared" si="667"/>
        <v>11.431837039841668</v>
      </c>
      <c r="N4719" s="6">
        <f t="shared" si="659"/>
        <v>62.667029628372084</v>
      </c>
      <c r="O4719" s="6">
        <f t="shared" si="662"/>
        <v>114.3148482846901</v>
      </c>
      <c r="P4719" s="6">
        <f>FORECAST(J4719,Inputs!$B$10:$B$18,Inputs!$A$10:$A$18)</f>
        <v>31.328327373968929</v>
      </c>
      <c r="Q4719" s="6">
        <f>IF(Inputs!$D$10="Yes",IF('Hourly Calcs'!P4719&gt;'Hourly Calcs'!K4719,'Hourly Calcs'!O4719,N4719+O4719),N4719+O4719)</f>
        <v>114.3148482846901</v>
      </c>
      <c r="R4719" s="12">
        <f t="shared" si="663"/>
        <v>543.22415904884735</v>
      </c>
      <c r="S4719" s="1">
        <f>IF(AND(A4719&gt;=5,A4719&lt;=9),INDEX(Demand!$C$3:$C$26,C4719),INDEX(Demand!$B$3:$B$26,C4719))</f>
        <v>350</v>
      </c>
      <c r="T4719" s="7">
        <f t="shared" si="664"/>
        <v>350</v>
      </c>
      <c r="U4719" s="7">
        <f t="shared" si="665"/>
        <v>193.22415904884735</v>
      </c>
    </row>
    <row r="4720" spans="1:21" x14ac:dyDescent="0.2">
      <c r="A4720" s="1">
        <v>7</v>
      </c>
      <c r="B4720" s="1">
        <v>16</v>
      </c>
      <c r="C4720" s="1">
        <v>8</v>
      </c>
      <c r="D4720">
        <v>14.7</v>
      </c>
      <c r="E4720">
        <v>12.1</v>
      </c>
      <c r="F4720">
        <v>84</v>
      </c>
      <c r="G4720">
        <v>352</v>
      </c>
      <c r="H4720">
        <v>366</v>
      </c>
      <c r="I4720">
        <v>179</v>
      </c>
      <c r="J4720" s="4">
        <f t="shared" si="660"/>
        <v>95.038911919491667</v>
      </c>
      <c r="K4720" s="4">
        <f t="shared" si="661"/>
        <v>32.027116968676857</v>
      </c>
      <c r="L4720" s="5">
        <f t="shared" si="666"/>
        <v>69.961088080508333</v>
      </c>
      <c r="M4720" s="5">
        <f t="shared" si="667"/>
        <v>1.9728830313231427</v>
      </c>
      <c r="N4720" s="6">
        <f t="shared" si="659"/>
        <v>220.37000773952562</v>
      </c>
      <c r="O4720" s="6">
        <f t="shared" si="662"/>
        <v>163.69886274367622</v>
      </c>
      <c r="P4720" s="6">
        <f>FORECAST(J4720,Inputs!$B$10:$B$18,Inputs!$A$10:$A$18)</f>
        <v>31.435545480736032</v>
      </c>
      <c r="Q4720" s="6">
        <f>IF(Inputs!$D$10="Yes",IF('Hourly Calcs'!P4720&gt;'Hourly Calcs'!K4720,'Hourly Calcs'!O4720,N4720+O4720),N4720+O4720)</f>
        <v>384.06887048320186</v>
      </c>
      <c r="R4720" s="12">
        <f t="shared" si="663"/>
        <v>1825.0952725361751</v>
      </c>
      <c r="S4720" s="1">
        <f>IF(AND(A4720&gt;=5,A4720&lt;=9),INDEX(Demand!$C$3:$C$26,C4720),INDEX(Demand!$B$3:$B$26,C4720))</f>
        <v>350</v>
      </c>
      <c r="T4720" s="7">
        <f t="shared" si="664"/>
        <v>350</v>
      </c>
      <c r="U4720" s="7">
        <f t="shared" si="665"/>
        <v>1475.0952725361751</v>
      </c>
    </row>
    <row r="4721" spans="1:21" x14ac:dyDescent="0.2">
      <c r="A4721" s="1">
        <v>7</v>
      </c>
      <c r="B4721" s="1">
        <v>16</v>
      </c>
      <c r="C4721" s="1">
        <v>9</v>
      </c>
      <c r="D4721">
        <v>15.4</v>
      </c>
      <c r="E4721">
        <v>12.5</v>
      </c>
      <c r="F4721">
        <v>83</v>
      </c>
      <c r="G4721">
        <v>532</v>
      </c>
      <c r="H4721">
        <v>569</v>
      </c>
      <c r="I4721">
        <v>182</v>
      </c>
      <c r="J4721" s="4">
        <f t="shared" si="660"/>
        <v>108.10020452846047</v>
      </c>
      <c r="K4721" s="4">
        <f t="shared" si="661"/>
        <v>41.301271753409289</v>
      </c>
      <c r="L4721" s="5">
        <f t="shared" si="666"/>
        <v>56.899795471539534</v>
      </c>
      <c r="M4721" s="5">
        <f t="shared" si="667"/>
        <v>7.3012717534092886</v>
      </c>
      <c r="N4721" s="6">
        <f t="shared" si="659"/>
        <v>441.88260044945861</v>
      </c>
      <c r="O4721" s="6">
        <f t="shared" si="662"/>
        <v>166.44241910250878</v>
      </c>
      <c r="P4721" s="6">
        <f>FORECAST(J4721,Inputs!$B$10:$B$18,Inputs!$A$10:$A$18)</f>
        <v>31.556483375263522</v>
      </c>
      <c r="Q4721" s="6">
        <f>IF(Inputs!$D$10="Yes",IF('Hourly Calcs'!P4721&gt;'Hourly Calcs'!K4721,'Hourly Calcs'!O4721,N4721+O4721),N4721+O4721)</f>
        <v>608.32501955196744</v>
      </c>
      <c r="R4721" s="12">
        <f t="shared" si="663"/>
        <v>2890.7604929109493</v>
      </c>
      <c r="S4721" s="1">
        <f>IF(AND(A4721&gt;=5,A4721&lt;=9),INDEX(Demand!$C$3:$C$26,C4721),INDEX(Demand!$B$3:$B$26,C4721))</f>
        <v>350</v>
      </c>
      <c r="T4721" s="7">
        <f t="shared" si="664"/>
        <v>350</v>
      </c>
      <c r="U4721" s="7">
        <f t="shared" si="665"/>
        <v>2540.7604929109493</v>
      </c>
    </row>
    <row r="4722" spans="1:21" x14ac:dyDescent="0.2">
      <c r="A4722" s="1">
        <v>7</v>
      </c>
      <c r="B4722" s="1">
        <v>16</v>
      </c>
      <c r="C4722" s="1">
        <v>10</v>
      </c>
      <c r="D4722">
        <v>16.100000000000001</v>
      </c>
      <c r="E4722">
        <v>12.6</v>
      </c>
      <c r="F4722">
        <v>80</v>
      </c>
      <c r="G4722">
        <v>680</v>
      </c>
      <c r="H4722">
        <v>684</v>
      </c>
      <c r="I4722">
        <v>178</v>
      </c>
      <c r="J4722" s="4">
        <f t="shared" si="660"/>
        <v>123.99689984748723</v>
      </c>
      <c r="K4722" s="4">
        <f t="shared" si="661"/>
        <v>49.815644882166424</v>
      </c>
      <c r="L4722" s="5">
        <f t="shared" si="666"/>
        <v>41.003100152512772</v>
      </c>
      <c r="M4722" s="5">
        <f t="shared" si="667"/>
        <v>15.815644882166424</v>
      </c>
      <c r="N4722" s="6">
        <f t="shared" si="659"/>
        <v>619.47296698071636</v>
      </c>
      <c r="O4722" s="6">
        <f t="shared" si="662"/>
        <v>162.7843439573987</v>
      </c>
      <c r="P4722" s="6">
        <f>FORECAST(J4722,Inputs!$B$10:$B$18,Inputs!$A$10:$A$18)</f>
        <v>31.703674998587843</v>
      </c>
      <c r="Q4722" s="6">
        <f>IF(Inputs!$D$10="Yes",IF('Hourly Calcs'!P4722&gt;'Hourly Calcs'!K4722,'Hourly Calcs'!O4722,N4722+O4722),N4722+O4722)</f>
        <v>782.2573109381151</v>
      </c>
      <c r="R4722" s="12">
        <f t="shared" si="663"/>
        <v>3717.2867415779228</v>
      </c>
      <c r="S4722" s="1">
        <f>IF(AND(A4722&gt;=5,A4722&lt;=9),INDEX(Demand!$C$3:$C$26,C4722),INDEX(Demand!$B$3:$B$26,C4722))</f>
        <v>600</v>
      </c>
      <c r="T4722" s="7">
        <f t="shared" si="664"/>
        <v>600</v>
      </c>
      <c r="U4722" s="7">
        <f t="shared" si="665"/>
        <v>3117.2867415779228</v>
      </c>
    </row>
    <row r="4723" spans="1:21" x14ac:dyDescent="0.2">
      <c r="A4723" s="1">
        <v>7</v>
      </c>
      <c r="B4723" s="1">
        <v>16</v>
      </c>
      <c r="C4723" s="1">
        <v>11</v>
      </c>
      <c r="D4723">
        <v>16.5</v>
      </c>
      <c r="E4723">
        <v>12.9</v>
      </c>
      <c r="F4723">
        <v>79</v>
      </c>
      <c r="G4723">
        <v>797</v>
      </c>
      <c r="H4723">
        <v>760</v>
      </c>
      <c r="I4723">
        <v>171</v>
      </c>
      <c r="J4723" s="4">
        <f t="shared" si="660"/>
        <v>144.5135934225186</v>
      </c>
      <c r="K4723" s="4">
        <f t="shared" si="661"/>
        <v>56.622801827083102</v>
      </c>
      <c r="L4723" s="5">
        <f t="shared" si="666"/>
        <v>20.486406577481404</v>
      </c>
      <c r="M4723" s="5">
        <f t="shared" si="667"/>
        <v>22.622801827083102</v>
      </c>
      <c r="N4723" s="6">
        <f t="shared" si="659"/>
        <v>745.16811657838366</v>
      </c>
      <c r="O4723" s="6">
        <f t="shared" si="662"/>
        <v>156.38271245345607</v>
      </c>
      <c r="P4723" s="6">
        <f>FORECAST(J4723,Inputs!$B$10:$B$18,Inputs!$A$10:$A$18)</f>
        <v>31.893644383541837</v>
      </c>
      <c r="Q4723" s="6">
        <f>IF(Inputs!$D$10="Yes",IF('Hourly Calcs'!P4723&gt;'Hourly Calcs'!K4723,'Hourly Calcs'!O4723,N4723+O4723),N4723+O4723)</f>
        <v>901.55082903183973</v>
      </c>
      <c r="R4723" s="12">
        <f t="shared" si="663"/>
        <v>4284.1695395593024</v>
      </c>
      <c r="S4723" s="1">
        <f>IF(AND(A4723&gt;=5,A4723&lt;=9),INDEX(Demand!$C$3:$C$26,C4723),INDEX(Demand!$B$3:$B$26,C4723))</f>
        <v>600</v>
      </c>
      <c r="T4723" s="7">
        <f t="shared" si="664"/>
        <v>600</v>
      </c>
      <c r="U4723" s="7">
        <f t="shared" si="665"/>
        <v>3684.1695395593024</v>
      </c>
    </row>
    <row r="4724" spans="1:21" x14ac:dyDescent="0.2">
      <c r="A4724" s="1">
        <v>7</v>
      </c>
      <c r="B4724" s="1">
        <v>16</v>
      </c>
      <c r="C4724" s="1">
        <v>12</v>
      </c>
      <c r="D4724">
        <v>17.100000000000001</v>
      </c>
      <c r="E4724">
        <v>13.4</v>
      </c>
      <c r="F4724">
        <v>79</v>
      </c>
      <c r="G4724">
        <v>863</v>
      </c>
      <c r="H4724">
        <v>801</v>
      </c>
      <c r="I4724">
        <v>163</v>
      </c>
      <c r="J4724" s="4">
        <f t="shared" si="660"/>
        <v>170.48070757997675</v>
      </c>
      <c r="K4724" s="4">
        <f t="shared" si="661"/>
        <v>60.277654054824602</v>
      </c>
      <c r="L4724" s="5">
        <f t="shared" si="666"/>
        <v>5.4807075799767517</v>
      </c>
      <c r="M4724" s="5">
        <f t="shared" si="667"/>
        <v>26.277654054824602</v>
      </c>
      <c r="N4724" s="6">
        <f t="shared" si="659"/>
        <v>797.75342256696445</v>
      </c>
      <c r="O4724" s="6">
        <f t="shared" si="662"/>
        <v>149.06656216323589</v>
      </c>
      <c r="P4724" s="6">
        <f>FORECAST(J4724,Inputs!$B$10:$B$18,Inputs!$A$10:$A$18)</f>
        <v>32.134080625740523</v>
      </c>
      <c r="Q4724" s="6">
        <f>IF(Inputs!$D$10="Yes",IF('Hourly Calcs'!P4724&gt;'Hourly Calcs'!K4724,'Hourly Calcs'!O4724,N4724+O4724),N4724+O4724)</f>
        <v>946.8199847302003</v>
      </c>
      <c r="R4724" s="12">
        <f t="shared" si="663"/>
        <v>4499.2885674379113</v>
      </c>
      <c r="S4724" s="1">
        <f>IF(AND(A4724&gt;=5,A4724&lt;=9),INDEX(Demand!$C$3:$C$26,C4724),INDEX(Demand!$B$3:$B$26,C4724))</f>
        <v>600</v>
      </c>
      <c r="T4724" s="7">
        <f t="shared" si="664"/>
        <v>600</v>
      </c>
      <c r="U4724" s="7">
        <f t="shared" si="665"/>
        <v>3899.2885674379113</v>
      </c>
    </row>
    <row r="4725" spans="1:21" x14ac:dyDescent="0.2">
      <c r="A4725" s="1">
        <v>7</v>
      </c>
      <c r="B4725" s="1">
        <v>16</v>
      </c>
      <c r="C4725" s="1">
        <v>13</v>
      </c>
      <c r="D4725">
        <v>16.899999999999999</v>
      </c>
      <c r="E4725">
        <v>13.2</v>
      </c>
      <c r="F4725">
        <v>79</v>
      </c>
      <c r="G4725">
        <v>867</v>
      </c>
      <c r="H4725">
        <v>776</v>
      </c>
      <c r="I4725">
        <v>181</v>
      </c>
      <c r="J4725" s="4">
        <f t="shared" si="660"/>
        <v>198.50404745337121</v>
      </c>
      <c r="K4725" s="4">
        <f t="shared" si="661"/>
        <v>59.519162124632331</v>
      </c>
      <c r="L4725" s="5">
        <f t="shared" si="666"/>
        <v>33.504047453371214</v>
      </c>
      <c r="M4725" s="5">
        <f t="shared" si="667"/>
        <v>25.519162124632331</v>
      </c>
      <c r="N4725" s="6">
        <f t="shared" si="659"/>
        <v>737.96425396087466</v>
      </c>
      <c r="O4725" s="6">
        <f t="shared" si="662"/>
        <v>165.52790031623127</v>
      </c>
      <c r="P4725" s="6">
        <f>FORECAST(J4725,Inputs!$B$10:$B$18,Inputs!$A$10:$A$18)</f>
        <v>32.393555994938623</v>
      </c>
      <c r="Q4725" s="6">
        <f>IF(Inputs!$D$10="Yes",IF('Hourly Calcs'!P4725&gt;'Hourly Calcs'!K4725,'Hourly Calcs'!O4725,N4725+O4725),N4725+O4725)</f>
        <v>903.4921542771059</v>
      </c>
      <c r="R4725" s="12">
        <f t="shared" si="663"/>
        <v>4293.3947171248074</v>
      </c>
      <c r="S4725" s="1">
        <f>IF(AND(A4725&gt;=5,A4725&lt;=9),INDEX(Demand!$C$3:$C$26,C4725),INDEX(Demand!$B$3:$B$26,C4725))</f>
        <v>600</v>
      </c>
      <c r="T4725" s="7">
        <f t="shared" si="664"/>
        <v>600</v>
      </c>
      <c r="U4725" s="7">
        <f t="shared" si="665"/>
        <v>3693.3947171248074</v>
      </c>
    </row>
    <row r="4726" spans="1:21" x14ac:dyDescent="0.2">
      <c r="A4726" s="1">
        <v>7</v>
      </c>
      <c r="B4726" s="1">
        <v>16</v>
      </c>
      <c r="C4726" s="1">
        <v>14</v>
      </c>
      <c r="D4726">
        <v>16.8</v>
      </c>
      <c r="E4726">
        <v>13.1</v>
      </c>
      <c r="F4726">
        <v>79</v>
      </c>
      <c r="G4726">
        <v>835</v>
      </c>
      <c r="H4726">
        <v>790</v>
      </c>
      <c r="I4726">
        <v>161</v>
      </c>
      <c r="J4726" s="4">
        <f t="shared" si="660"/>
        <v>222.78356194926585</v>
      </c>
      <c r="K4726" s="4">
        <f t="shared" si="661"/>
        <v>54.645953324730264</v>
      </c>
      <c r="L4726" s="5">
        <f t="shared" si="666"/>
        <v>57.783561949265845</v>
      </c>
      <c r="M4726" s="5">
        <f t="shared" si="667"/>
        <v>20.645953324730264</v>
      </c>
      <c r="N4726" s="6">
        <f t="shared" si="659"/>
        <v>670.4372740916599</v>
      </c>
      <c r="O4726" s="6">
        <f t="shared" si="662"/>
        <v>147.23752459068086</v>
      </c>
      <c r="P4726" s="6">
        <f>FORECAST(J4726,Inputs!$B$10:$B$18,Inputs!$A$10:$A$18)</f>
        <v>32.618366314345053</v>
      </c>
      <c r="Q4726" s="6">
        <f>IF(Inputs!$D$10="Yes",IF('Hourly Calcs'!P4726&gt;'Hourly Calcs'!K4726,'Hourly Calcs'!O4726,N4726+O4726),N4726+O4726)</f>
        <v>817.67479868234079</v>
      </c>
      <c r="R4726" s="12">
        <f t="shared" si="663"/>
        <v>3885.5906433384835</v>
      </c>
      <c r="S4726" s="1">
        <f>IF(AND(A4726&gt;=5,A4726&lt;=9),INDEX(Demand!$C$3:$C$26,C4726),INDEX(Demand!$B$3:$B$26,C4726))</f>
        <v>600</v>
      </c>
      <c r="T4726" s="7">
        <f t="shared" si="664"/>
        <v>600</v>
      </c>
      <c r="U4726" s="7">
        <f t="shared" si="665"/>
        <v>3285.5906433384835</v>
      </c>
    </row>
    <row r="4727" spans="1:21" x14ac:dyDescent="0.2">
      <c r="A4727" s="1">
        <v>7</v>
      </c>
      <c r="B4727" s="1">
        <v>16</v>
      </c>
      <c r="C4727" s="1">
        <v>15</v>
      </c>
      <c r="D4727">
        <v>17</v>
      </c>
      <c r="E4727">
        <v>13.8</v>
      </c>
      <c r="F4727">
        <v>81</v>
      </c>
      <c r="G4727">
        <v>745</v>
      </c>
      <c r="H4727">
        <v>757</v>
      </c>
      <c r="I4727">
        <v>153</v>
      </c>
      <c r="J4727" s="4">
        <f t="shared" si="660"/>
        <v>241.58207909337008</v>
      </c>
      <c r="K4727" s="4">
        <f t="shared" si="661"/>
        <v>47.135336372632047</v>
      </c>
      <c r="L4727" s="5">
        <f t="shared" si="666"/>
        <v>76.582079093370083</v>
      </c>
      <c r="M4727" s="5">
        <f t="shared" si="667"/>
        <v>13.135336372632047</v>
      </c>
      <c r="N4727" s="6">
        <f t="shared" si="659"/>
        <v>526.81638064684603</v>
      </c>
      <c r="O4727" s="6">
        <f t="shared" si="662"/>
        <v>139.92137430046068</v>
      </c>
      <c r="P4727" s="6">
        <f>FORECAST(J4727,Inputs!$B$10:$B$18,Inputs!$A$10:$A$18)</f>
        <v>32.792426658271943</v>
      </c>
      <c r="Q4727" s="6">
        <f>IF(Inputs!$D$10="Yes",IF('Hourly Calcs'!P4727&gt;'Hourly Calcs'!K4727,'Hourly Calcs'!O4727,N4727+O4727),N4727+O4727)</f>
        <v>666.73775494730671</v>
      </c>
      <c r="R4727" s="12">
        <f t="shared" si="663"/>
        <v>3168.3378115096011</v>
      </c>
      <c r="S4727" s="1">
        <f>IF(AND(A4727&gt;=5,A4727&lt;=9),INDEX(Demand!$C$3:$C$26,C4727),INDEX(Demand!$B$3:$B$26,C4727))</f>
        <v>600</v>
      </c>
      <c r="T4727" s="7">
        <f t="shared" si="664"/>
        <v>600</v>
      </c>
      <c r="U4727" s="7">
        <f t="shared" si="665"/>
        <v>2568.3378115096011</v>
      </c>
    </row>
    <row r="4728" spans="1:21" x14ac:dyDescent="0.2">
      <c r="A4728" s="1">
        <v>7</v>
      </c>
      <c r="B4728" s="1">
        <v>16</v>
      </c>
      <c r="C4728" s="1">
        <v>16</v>
      </c>
      <c r="D4728">
        <v>16.8</v>
      </c>
      <c r="E4728">
        <v>13.4</v>
      </c>
      <c r="F4728">
        <v>80</v>
      </c>
      <c r="G4728">
        <v>613</v>
      </c>
      <c r="H4728">
        <v>667</v>
      </c>
      <c r="I4728">
        <v>161</v>
      </c>
      <c r="J4728" s="4">
        <f t="shared" si="660"/>
        <v>256.35953113399103</v>
      </c>
      <c r="K4728" s="4">
        <f t="shared" si="661"/>
        <v>38.282906111850522</v>
      </c>
      <c r="L4728" s="5">
        <f t="shared" si="666"/>
        <v>0</v>
      </c>
      <c r="M4728" s="5">
        <f t="shared" si="667"/>
        <v>4.2829061118505223</v>
      </c>
      <c r="N4728" s="6">
        <f t="shared" si="659"/>
        <v>335.64209871145232</v>
      </c>
      <c r="O4728" s="6">
        <f t="shared" si="662"/>
        <v>147.23752459068086</v>
      </c>
      <c r="P4728" s="6">
        <f>FORECAST(J4728,Inputs!$B$10:$B$18,Inputs!$A$10:$A$18)</f>
        <v>32.929254917907322</v>
      </c>
      <c r="Q4728" s="6">
        <f>IF(Inputs!$D$10="Yes",IF('Hourly Calcs'!P4728&gt;'Hourly Calcs'!K4728,'Hourly Calcs'!O4728,N4728+O4728),N4728+O4728)</f>
        <v>482.87962330213315</v>
      </c>
      <c r="R4728" s="12">
        <f t="shared" si="663"/>
        <v>2294.6439699317366</v>
      </c>
      <c r="S4728" s="1">
        <f>IF(AND(A4728&gt;=5,A4728&lt;=9),INDEX(Demand!$C$3:$C$26,C4728),INDEX(Demand!$B$3:$B$26,C4728))</f>
        <v>900</v>
      </c>
      <c r="T4728" s="7">
        <f t="shared" si="664"/>
        <v>900</v>
      </c>
      <c r="U4728" s="7">
        <f t="shared" si="665"/>
        <v>1394.6439699317366</v>
      </c>
    </row>
    <row r="4729" spans="1:21" x14ac:dyDescent="0.2">
      <c r="A4729" s="1">
        <v>7</v>
      </c>
      <c r="B4729" s="1">
        <v>16</v>
      </c>
      <c r="C4729" s="1">
        <v>17</v>
      </c>
      <c r="D4729">
        <v>16.399999999999999</v>
      </c>
      <c r="E4729">
        <v>13.2</v>
      </c>
      <c r="F4729">
        <v>81</v>
      </c>
      <c r="G4729">
        <v>450</v>
      </c>
      <c r="H4729">
        <v>549</v>
      </c>
      <c r="I4729">
        <v>151</v>
      </c>
      <c r="J4729" s="4">
        <f t="shared" si="660"/>
        <v>268.80589076928788</v>
      </c>
      <c r="K4729" s="4">
        <f t="shared" si="661"/>
        <v>28.887385995097759</v>
      </c>
      <c r="L4729" s="5">
        <f t="shared" si="666"/>
        <v>0</v>
      </c>
      <c r="M4729" s="5">
        <f t="shared" si="667"/>
        <v>5.112614004902241</v>
      </c>
      <c r="N4729" s="6">
        <f t="shared" si="659"/>
        <v>155.73015319455459</v>
      </c>
      <c r="O4729" s="6">
        <f t="shared" si="662"/>
        <v>138.09233672790563</v>
      </c>
      <c r="P4729" s="6">
        <f>FORECAST(J4729,Inputs!$B$10:$B$18,Inputs!$A$10:$A$18)</f>
        <v>33.044498988604516</v>
      </c>
      <c r="Q4729" s="6">
        <f>IF(Inputs!$D$10="Yes",IF('Hourly Calcs'!P4729&gt;'Hourly Calcs'!K4729,'Hourly Calcs'!O4729,N4729+O4729),N4729+O4729)</f>
        <v>138.09233672790563</v>
      </c>
      <c r="R4729" s="12">
        <f t="shared" si="663"/>
        <v>656.21478413100749</v>
      </c>
      <c r="S4729" s="1">
        <f>IF(AND(A4729&gt;=5,A4729&lt;=9),INDEX(Demand!$C$3:$C$26,C4729),INDEX(Demand!$B$3:$B$26,C4729))</f>
        <v>900</v>
      </c>
      <c r="T4729" s="7">
        <f t="shared" si="664"/>
        <v>656.21478413100749</v>
      </c>
      <c r="U4729" s="7">
        <f t="shared" si="665"/>
        <v>0</v>
      </c>
    </row>
    <row r="4730" spans="1:21" x14ac:dyDescent="0.2">
      <c r="A4730" s="1">
        <v>7</v>
      </c>
      <c r="B4730" s="1">
        <v>16</v>
      </c>
      <c r="C4730" s="1">
        <v>18</v>
      </c>
      <c r="D4730">
        <v>16.100000000000001</v>
      </c>
      <c r="E4730">
        <v>12.8</v>
      </c>
      <c r="F4730">
        <v>81</v>
      </c>
      <c r="G4730">
        <v>275</v>
      </c>
      <c r="H4730">
        <v>359</v>
      </c>
      <c r="I4730">
        <v>133</v>
      </c>
      <c r="J4730" s="4">
        <f t="shared" si="660"/>
        <v>280.1084398504828</v>
      </c>
      <c r="K4730" s="4">
        <f t="shared" si="661"/>
        <v>19.44911934799191</v>
      </c>
      <c r="L4730" s="5">
        <f t="shared" si="666"/>
        <v>0</v>
      </c>
      <c r="M4730" s="5">
        <f t="shared" si="667"/>
        <v>14.55088065200809</v>
      </c>
      <c r="N4730" s="6">
        <f t="shared" si="659"/>
        <v>18.775856687115958</v>
      </c>
      <c r="O4730" s="6">
        <f t="shared" si="662"/>
        <v>121.63099857491027</v>
      </c>
      <c r="P4730" s="6">
        <f>FORECAST(J4730,Inputs!$B$10:$B$18,Inputs!$A$10:$A$18)</f>
        <v>33.149152220837799</v>
      </c>
      <c r="Q4730" s="6">
        <f>IF(Inputs!$D$10="Yes",IF('Hourly Calcs'!P4730&gt;'Hourly Calcs'!K4730,'Hourly Calcs'!O4730,N4730+O4730),N4730+O4730)</f>
        <v>121.63099857491027</v>
      </c>
      <c r="R4730" s="12">
        <f t="shared" si="663"/>
        <v>577.99050522797359</v>
      </c>
      <c r="S4730" s="1">
        <f>IF(AND(A4730&gt;=5,A4730&lt;=9),INDEX(Demand!$C$3:$C$26,C4730),INDEX(Demand!$B$3:$B$26,C4730))</f>
        <v>900</v>
      </c>
      <c r="T4730" s="7">
        <f t="shared" si="664"/>
        <v>577.99050522797359</v>
      </c>
      <c r="U4730" s="7">
        <f t="shared" si="665"/>
        <v>0</v>
      </c>
    </row>
    <row r="4731" spans="1:21" x14ac:dyDescent="0.2">
      <c r="A4731" s="1">
        <v>7</v>
      </c>
      <c r="B4731" s="1">
        <v>16</v>
      </c>
      <c r="C4731" s="1">
        <v>19</v>
      </c>
      <c r="D4731">
        <v>15.6</v>
      </c>
      <c r="E4731">
        <v>12.1</v>
      </c>
      <c r="F4731">
        <v>80</v>
      </c>
      <c r="G4731">
        <v>117</v>
      </c>
      <c r="H4731">
        <v>120</v>
      </c>
      <c r="I4731">
        <v>89</v>
      </c>
      <c r="J4731" s="4">
        <f t="shared" si="660"/>
        <v>291.06603323760964</v>
      </c>
      <c r="K4731" s="4">
        <f t="shared" si="661"/>
        <v>10.353473324090132</v>
      </c>
      <c r="L4731" s="5">
        <f t="shared" si="666"/>
        <v>0</v>
      </c>
      <c r="M4731" s="5">
        <f t="shared" si="667"/>
        <v>23.646526675909868</v>
      </c>
      <c r="N4731" s="6">
        <f t="shared" si="659"/>
        <v>0</v>
      </c>
      <c r="O4731" s="6">
        <f t="shared" si="662"/>
        <v>81.392171978699352</v>
      </c>
      <c r="P4731" s="6">
        <f>FORECAST(J4731,Inputs!$B$10:$B$18,Inputs!$A$10:$A$18)</f>
        <v>33.250611418866754</v>
      </c>
      <c r="Q4731" s="6">
        <f>IF(Inputs!$D$10="Yes",IF('Hourly Calcs'!P4731&gt;'Hourly Calcs'!K4731,'Hourly Calcs'!O4731,N4731+O4731),N4731+O4731)</f>
        <v>81.392171978699352</v>
      </c>
      <c r="R4731" s="12">
        <f t="shared" si="663"/>
        <v>386.77560124277932</v>
      </c>
      <c r="S4731" s="1">
        <f>IF(AND(A4731&gt;=5,A4731&lt;=9),INDEX(Demand!$C$3:$C$26,C4731),INDEX(Demand!$B$3:$B$26,C4731))</f>
        <v>900</v>
      </c>
      <c r="T4731" s="7">
        <f t="shared" si="664"/>
        <v>386.77560124277932</v>
      </c>
      <c r="U4731" s="7">
        <f t="shared" si="665"/>
        <v>0</v>
      </c>
    </row>
    <row r="4732" spans="1:21" x14ac:dyDescent="0.2">
      <c r="A4732" s="1">
        <v>7</v>
      </c>
      <c r="B4732" s="1">
        <v>16</v>
      </c>
      <c r="C4732" s="1">
        <v>20</v>
      </c>
      <c r="D4732">
        <v>14.5</v>
      </c>
      <c r="E4732">
        <v>11.8</v>
      </c>
      <c r="F4732">
        <v>84</v>
      </c>
      <c r="G4732">
        <v>19</v>
      </c>
      <c r="H4732">
        <v>0</v>
      </c>
      <c r="I4732">
        <v>19</v>
      </c>
      <c r="J4732" s="4">
        <f t="shared" si="660"/>
        <v>302.25016581716716</v>
      </c>
      <c r="K4732" s="4">
        <f t="shared" si="661"/>
        <v>2.0857968493993155</v>
      </c>
      <c r="L4732" s="5">
        <f t="shared" si="666"/>
        <v>0</v>
      </c>
      <c r="M4732" s="5">
        <f t="shared" si="667"/>
        <v>31.914203150600684</v>
      </c>
      <c r="N4732" s="6">
        <f t="shared" si="659"/>
        <v>0</v>
      </c>
      <c r="O4732" s="6">
        <f t="shared" si="662"/>
        <v>17.375856939272897</v>
      </c>
      <c r="P4732" s="6">
        <f>FORECAST(J4732,Inputs!$B$10:$B$18,Inputs!$A$10:$A$18)</f>
        <v>33.354168202010804</v>
      </c>
      <c r="Q4732" s="6">
        <f>IF(Inputs!$D$10="Yes",IF('Hourly Calcs'!P4732&gt;'Hourly Calcs'!K4732,'Hourly Calcs'!O4732,N4732+O4732),N4732+O4732)</f>
        <v>17.375856939272897</v>
      </c>
      <c r="R4732" s="12">
        <f t="shared" si="663"/>
        <v>82.570072175424798</v>
      </c>
      <c r="S4732" s="1">
        <f>IF(AND(A4732&gt;=5,A4732&lt;=9),INDEX(Demand!$C$3:$C$26,C4732),INDEX(Demand!$B$3:$B$26,C4732))</f>
        <v>800</v>
      </c>
      <c r="T4732" s="7">
        <f t="shared" si="664"/>
        <v>82.570072175424798</v>
      </c>
      <c r="U4732" s="7">
        <f t="shared" si="665"/>
        <v>0</v>
      </c>
    </row>
    <row r="4733" spans="1:21" x14ac:dyDescent="0.2">
      <c r="A4733" s="1">
        <v>7</v>
      </c>
      <c r="B4733" s="1">
        <v>16</v>
      </c>
      <c r="C4733" s="1">
        <v>21</v>
      </c>
      <c r="D4733">
        <v>13.6</v>
      </c>
      <c r="E4733">
        <v>11.7</v>
      </c>
      <c r="F4733">
        <v>88</v>
      </c>
      <c r="G4733">
        <v>0</v>
      </c>
      <c r="H4733">
        <v>0</v>
      </c>
      <c r="I4733">
        <v>0</v>
      </c>
      <c r="J4733" s="4">
        <f t="shared" si="660"/>
        <v>314.08415585997784</v>
      </c>
      <c r="K4733" s="4">
        <f t="shared" si="661"/>
        <v>-5.6183011383575376</v>
      </c>
      <c r="L4733" s="5">
        <f t="shared" si="666"/>
        <v>0</v>
      </c>
      <c r="M4733" s="5">
        <f t="shared" si="667"/>
        <v>0</v>
      </c>
      <c r="N4733" s="6">
        <f t="shared" si="659"/>
        <v>0</v>
      </c>
      <c r="O4733" s="6">
        <f t="shared" si="662"/>
        <v>0</v>
      </c>
      <c r="P4733" s="6">
        <f>FORECAST(J4733,Inputs!$B$10:$B$18,Inputs!$A$10:$A$18)</f>
        <v>33.463742183888684</v>
      </c>
      <c r="Q4733" s="6">
        <f>IF(Inputs!$D$10="Yes",IF('Hourly Calcs'!P4733&gt;'Hourly Calcs'!K4733,'Hourly Calcs'!O4733,N4733+O4733),N4733+O4733)</f>
        <v>0</v>
      </c>
      <c r="R4733" s="12">
        <f t="shared" si="663"/>
        <v>0</v>
      </c>
      <c r="S4733" s="1">
        <f>IF(AND(A4733&gt;=5,A4733&lt;=9),INDEX(Demand!$C$3:$C$26,C4733),INDEX(Demand!$B$3:$B$26,C4733))</f>
        <v>700</v>
      </c>
      <c r="T4733" s="7">
        <f t="shared" si="664"/>
        <v>0</v>
      </c>
      <c r="U4733" s="7">
        <f t="shared" si="665"/>
        <v>0</v>
      </c>
    </row>
    <row r="4734" spans="1:21" x14ac:dyDescent="0.2">
      <c r="A4734" s="1">
        <v>7</v>
      </c>
      <c r="B4734" s="1">
        <v>16</v>
      </c>
      <c r="C4734" s="1">
        <v>22</v>
      </c>
      <c r="D4734">
        <v>13.2</v>
      </c>
      <c r="E4734">
        <v>11.7</v>
      </c>
      <c r="F4734">
        <v>91</v>
      </c>
      <c r="G4734">
        <v>0</v>
      </c>
      <c r="H4734">
        <v>0</v>
      </c>
      <c r="I4734">
        <v>0</v>
      </c>
      <c r="J4734" s="4">
        <f t="shared" si="660"/>
        <v>326.84066849426574</v>
      </c>
      <c r="K4734" s="4">
        <f t="shared" si="661"/>
        <v>-11.696832607232693</v>
      </c>
      <c r="L4734" s="5">
        <f t="shared" si="666"/>
        <v>0</v>
      </c>
      <c r="M4734" s="5">
        <f t="shared" si="667"/>
        <v>0</v>
      </c>
      <c r="N4734" s="6">
        <f t="shared" si="659"/>
        <v>0</v>
      </c>
      <c r="O4734" s="6">
        <f t="shared" si="662"/>
        <v>0</v>
      </c>
      <c r="P4734" s="6">
        <f>FORECAST(J4734,Inputs!$B$10:$B$18,Inputs!$A$10:$A$18)</f>
        <v>33.581858041613572</v>
      </c>
      <c r="Q4734" s="6">
        <f>IF(Inputs!$D$10="Yes",IF('Hourly Calcs'!P4734&gt;'Hourly Calcs'!K4734,'Hourly Calcs'!O4734,N4734+O4734),N4734+O4734)</f>
        <v>0</v>
      </c>
      <c r="R4734" s="12">
        <f t="shared" si="663"/>
        <v>0</v>
      </c>
      <c r="S4734" s="1">
        <f>IF(AND(A4734&gt;=5,A4734&lt;=9),INDEX(Demand!$C$3:$C$26,C4734),INDEX(Demand!$B$3:$B$26,C4734))</f>
        <v>600</v>
      </c>
      <c r="T4734" s="7">
        <f t="shared" si="664"/>
        <v>0</v>
      </c>
      <c r="U4734" s="7">
        <f t="shared" si="665"/>
        <v>0</v>
      </c>
    </row>
    <row r="4735" spans="1:21" x14ac:dyDescent="0.2">
      <c r="A4735" s="1">
        <v>7</v>
      </c>
      <c r="B4735" s="1">
        <v>16</v>
      </c>
      <c r="C4735" s="1">
        <v>23</v>
      </c>
      <c r="D4735">
        <v>12.2</v>
      </c>
      <c r="E4735">
        <v>11.4</v>
      </c>
      <c r="F4735">
        <v>95</v>
      </c>
      <c r="G4735">
        <v>0</v>
      </c>
      <c r="H4735">
        <v>0</v>
      </c>
      <c r="I4735">
        <v>0</v>
      </c>
      <c r="J4735" s="4">
        <f t="shared" si="660"/>
        <v>340.57391070482049</v>
      </c>
      <c r="K4735" s="4">
        <f t="shared" si="661"/>
        <v>-15.917868805498728</v>
      </c>
      <c r="L4735" s="5">
        <f t="shared" si="666"/>
        <v>0</v>
      </c>
      <c r="M4735" s="5">
        <f t="shared" si="667"/>
        <v>0</v>
      </c>
      <c r="N4735" s="6">
        <f t="shared" si="659"/>
        <v>0</v>
      </c>
      <c r="O4735" s="6">
        <f t="shared" si="662"/>
        <v>0</v>
      </c>
      <c r="P4735" s="6">
        <f>FORECAST(J4735,Inputs!$B$10:$B$18,Inputs!$A$10:$A$18)</f>
        <v>33.709017691711296</v>
      </c>
      <c r="Q4735" s="6">
        <f>IF(Inputs!$D$10="Yes",IF('Hourly Calcs'!P4735&gt;'Hourly Calcs'!K4735,'Hourly Calcs'!O4735,N4735+O4735),N4735+O4735)</f>
        <v>0</v>
      </c>
      <c r="R4735" s="12">
        <f t="shared" si="663"/>
        <v>0</v>
      </c>
      <c r="S4735" s="1">
        <f>IF(AND(A4735&gt;=5,A4735&lt;=9),INDEX(Demand!$C$3:$C$26,C4735),INDEX(Demand!$B$3:$B$26,C4735))</f>
        <v>500</v>
      </c>
      <c r="T4735" s="7">
        <f t="shared" si="664"/>
        <v>0</v>
      </c>
      <c r="U4735" s="7">
        <f t="shared" si="665"/>
        <v>0</v>
      </c>
    </row>
    <row r="4736" spans="1:21" x14ac:dyDescent="0.2">
      <c r="A4736" s="1">
        <v>7</v>
      </c>
      <c r="B4736" s="1">
        <v>16</v>
      </c>
      <c r="C4736" s="1">
        <v>24</v>
      </c>
      <c r="D4736">
        <v>11.9</v>
      </c>
      <c r="E4736">
        <v>11.3</v>
      </c>
      <c r="F4736">
        <v>96</v>
      </c>
      <c r="G4736">
        <v>0</v>
      </c>
      <c r="H4736">
        <v>0</v>
      </c>
      <c r="I4736">
        <v>0</v>
      </c>
      <c r="J4736" s="4">
        <f t="shared" si="660"/>
        <v>355.04062823747574</v>
      </c>
      <c r="K4736" s="4">
        <f t="shared" si="661"/>
        <v>-17.934004752035122</v>
      </c>
      <c r="L4736" s="5">
        <f t="shared" si="666"/>
        <v>0</v>
      </c>
      <c r="M4736" s="5">
        <f t="shared" si="667"/>
        <v>0</v>
      </c>
      <c r="N4736" s="6">
        <f t="shared" si="659"/>
        <v>0</v>
      </c>
      <c r="O4736" s="6">
        <f t="shared" si="662"/>
        <v>0</v>
      </c>
      <c r="P4736" s="6">
        <f>FORECAST(J4736,Inputs!$B$10:$B$18,Inputs!$A$10:$A$18)</f>
        <v>33.842968779976623</v>
      </c>
      <c r="Q4736" s="6">
        <f>IF(Inputs!$D$10="Yes",IF('Hourly Calcs'!P4736&gt;'Hourly Calcs'!K4736,'Hourly Calcs'!O4736,N4736+O4736),N4736+O4736)</f>
        <v>0</v>
      </c>
      <c r="R4736" s="12">
        <f t="shared" si="663"/>
        <v>0</v>
      </c>
      <c r="S4736" s="1">
        <f>IF(AND(A4736&gt;=5,A4736&lt;=9),INDEX(Demand!$C$3:$C$26,C4736),INDEX(Demand!$B$3:$B$26,C4736))</f>
        <v>400</v>
      </c>
      <c r="T4736" s="7">
        <f t="shared" si="664"/>
        <v>0</v>
      </c>
      <c r="U4736" s="7">
        <f t="shared" si="665"/>
        <v>0</v>
      </c>
    </row>
    <row r="4737" spans="1:21" x14ac:dyDescent="0.2">
      <c r="A4737" s="1">
        <v>7</v>
      </c>
      <c r="B4737" s="1">
        <v>17</v>
      </c>
      <c r="C4737" s="1">
        <v>1</v>
      </c>
      <c r="D4737">
        <v>11.9</v>
      </c>
      <c r="E4737">
        <v>11.2</v>
      </c>
      <c r="F4737">
        <v>95</v>
      </c>
      <c r="G4737">
        <v>0</v>
      </c>
      <c r="H4737">
        <v>0</v>
      </c>
      <c r="I4737">
        <v>0</v>
      </c>
      <c r="J4737" s="4">
        <f t="shared" si="660"/>
        <v>9.7193311510418141</v>
      </c>
      <c r="K4737" s="4">
        <f t="shared" si="661"/>
        <v>-17.546090001339351</v>
      </c>
      <c r="L4737" s="5">
        <f t="shared" si="666"/>
        <v>0</v>
      </c>
      <c r="M4737" s="5">
        <f t="shared" si="667"/>
        <v>0</v>
      </c>
      <c r="N4737" s="6">
        <f t="shared" si="659"/>
        <v>0</v>
      </c>
      <c r="O4737" s="6">
        <f t="shared" si="662"/>
        <v>0</v>
      </c>
      <c r="P4737" s="6">
        <f>FORECAST(J4737,Inputs!$B$10:$B$18,Inputs!$A$10:$A$18)</f>
        <v>30.645549362509644</v>
      </c>
      <c r="Q4737" s="6">
        <f>IF(Inputs!$D$10="Yes",IF('Hourly Calcs'!P4737&gt;'Hourly Calcs'!K4737,'Hourly Calcs'!O4737,N4737+O4737),N4737+O4737)</f>
        <v>0</v>
      </c>
      <c r="R4737" s="12">
        <f t="shared" si="663"/>
        <v>0</v>
      </c>
      <c r="S4737" s="1">
        <f>IF(AND(A4737&gt;=5,A4737&lt;=9),INDEX(Demand!$C$3:$C$26,C4737),INDEX(Demand!$B$3:$B$26,C4737))</f>
        <v>350</v>
      </c>
      <c r="T4737" s="7">
        <f t="shared" si="664"/>
        <v>0</v>
      </c>
      <c r="U4737" s="7">
        <f t="shared" si="665"/>
        <v>0</v>
      </c>
    </row>
    <row r="4738" spans="1:21" x14ac:dyDescent="0.2">
      <c r="A4738" s="1">
        <v>7</v>
      </c>
      <c r="B4738" s="1">
        <v>17</v>
      </c>
      <c r="C4738" s="1">
        <v>2</v>
      </c>
      <c r="D4738">
        <v>11.5</v>
      </c>
      <c r="E4738">
        <v>11.1</v>
      </c>
      <c r="F4738">
        <v>97</v>
      </c>
      <c r="G4738">
        <v>0</v>
      </c>
      <c r="H4738">
        <v>0</v>
      </c>
      <c r="I4738">
        <v>0</v>
      </c>
      <c r="J4738" s="4">
        <f t="shared" si="660"/>
        <v>23.999053240776902</v>
      </c>
      <c r="K4738" s="4">
        <f t="shared" si="661"/>
        <v>-14.794256336554469</v>
      </c>
      <c r="L4738" s="5">
        <f t="shared" si="666"/>
        <v>0</v>
      </c>
      <c r="M4738" s="5">
        <f t="shared" si="667"/>
        <v>0</v>
      </c>
      <c r="N4738" s="6">
        <f t="shared" si="659"/>
        <v>0</v>
      </c>
      <c r="O4738" s="6">
        <f t="shared" si="662"/>
        <v>0</v>
      </c>
      <c r="P4738" s="6">
        <f>FORECAST(J4738,Inputs!$B$10:$B$18,Inputs!$A$10:$A$18)</f>
        <v>30.777769011488672</v>
      </c>
      <c r="Q4738" s="6">
        <f>IF(Inputs!$D$10="Yes",IF('Hourly Calcs'!P4738&gt;'Hourly Calcs'!K4738,'Hourly Calcs'!O4738,N4738+O4738),N4738+O4738)</f>
        <v>0</v>
      </c>
      <c r="R4738" s="12">
        <f t="shared" si="663"/>
        <v>0</v>
      </c>
      <c r="S4738" s="1">
        <f>IF(AND(A4738&gt;=5,A4738&lt;=9),INDEX(Demand!$C$3:$C$26,C4738),INDEX(Demand!$B$3:$B$26,C4738))</f>
        <v>350</v>
      </c>
      <c r="T4738" s="7">
        <f t="shared" si="664"/>
        <v>0</v>
      </c>
      <c r="U4738" s="7">
        <f t="shared" si="665"/>
        <v>0</v>
      </c>
    </row>
    <row r="4739" spans="1:21" x14ac:dyDescent="0.2">
      <c r="A4739" s="1">
        <v>7</v>
      </c>
      <c r="B4739" s="1">
        <v>17</v>
      </c>
      <c r="C4739" s="1">
        <v>3</v>
      </c>
      <c r="D4739">
        <v>12</v>
      </c>
      <c r="E4739">
        <v>11.8</v>
      </c>
      <c r="F4739">
        <v>99</v>
      </c>
      <c r="G4739">
        <v>0</v>
      </c>
      <c r="H4739">
        <v>0</v>
      </c>
      <c r="I4739">
        <v>0</v>
      </c>
      <c r="J4739" s="4">
        <f t="shared" si="660"/>
        <v>37.434873632747355</v>
      </c>
      <c r="K4739" s="4">
        <f t="shared" si="661"/>
        <v>-9.9399495719143118</v>
      </c>
      <c r="L4739" s="5">
        <f t="shared" si="666"/>
        <v>0</v>
      </c>
      <c r="M4739" s="5">
        <f t="shared" si="667"/>
        <v>0</v>
      </c>
      <c r="N4739" s="6">
        <f t="shared" si="659"/>
        <v>0</v>
      </c>
      <c r="O4739" s="6">
        <f t="shared" si="662"/>
        <v>0</v>
      </c>
      <c r="P4739" s="6">
        <f>FORECAST(J4739,Inputs!$B$10:$B$18,Inputs!$A$10:$A$18)</f>
        <v>30.90217475585877</v>
      </c>
      <c r="Q4739" s="6">
        <f>IF(Inputs!$D$10="Yes",IF('Hourly Calcs'!P4739&gt;'Hourly Calcs'!K4739,'Hourly Calcs'!O4739,N4739+O4739),N4739+O4739)</f>
        <v>0</v>
      </c>
      <c r="R4739" s="12">
        <f t="shared" si="663"/>
        <v>0</v>
      </c>
      <c r="S4739" s="1">
        <f>IF(AND(A4739&gt;=5,A4739&lt;=9),INDEX(Demand!$C$3:$C$26,C4739),INDEX(Demand!$B$3:$B$26,C4739))</f>
        <v>350</v>
      </c>
      <c r="T4739" s="7">
        <f t="shared" si="664"/>
        <v>0</v>
      </c>
      <c r="U4739" s="7">
        <f t="shared" si="665"/>
        <v>0</v>
      </c>
    </row>
    <row r="4740" spans="1:21" x14ac:dyDescent="0.2">
      <c r="A4740" s="1">
        <v>7</v>
      </c>
      <c r="B4740" s="1">
        <v>17</v>
      </c>
      <c r="C4740" s="1">
        <v>4</v>
      </c>
      <c r="D4740">
        <v>11.7</v>
      </c>
      <c r="E4740">
        <v>11.5</v>
      </c>
      <c r="F4740">
        <v>99</v>
      </c>
      <c r="G4740">
        <v>0</v>
      </c>
      <c r="H4740">
        <v>0</v>
      </c>
      <c r="I4740">
        <v>0</v>
      </c>
      <c r="J4740" s="4">
        <f t="shared" si="660"/>
        <v>49.884101445970657</v>
      </c>
      <c r="K4740" s="4">
        <f t="shared" si="661"/>
        <v>-3.3315691639460425</v>
      </c>
      <c r="L4740" s="5">
        <f t="shared" si="666"/>
        <v>0</v>
      </c>
      <c r="M4740" s="5">
        <f t="shared" si="667"/>
        <v>0</v>
      </c>
      <c r="N4740" s="6">
        <f t="shared" si="659"/>
        <v>0</v>
      </c>
      <c r="O4740" s="6">
        <f t="shared" si="662"/>
        <v>0</v>
      </c>
      <c r="P4740" s="6">
        <f>FORECAST(J4740,Inputs!$B$10:$B$18,Inputs!$A$10:$A$18)</f>
        <v>31.017445383758986</v>
      </c>
      <c r="Q4740" s="6">
        <f>IF(Inputs!$D$10="Yes",IF('Hourly Calcs'!P4740&gt;'Hourly Calcs'!K4740,'Hourly Calcs'!O4740,N4740+O4740),N4740+O4740)</f>
        <v>0</v>
      </c>
      <c r="R4740" s="12">
        <f t="shared" si="663"/>
        <v>0</v>
      </c>
      <c r="S4740" s="1">
        <f>IF(AND(A4740&gt;=5,A4740&lt;=9),INDEX(Demand!$C$3:$C$26,C4740),INDEX(Demand!$B$3:$B$26,C4740))</f>
        <v>350</v>
      </c>
      <c r="T4740" s="7">
        <f t="shared" si="664"/>
        <v>0</v>
      </c>
      <c r="U4740" s="7">
        <f t="shared" si="665"/>
        <v>0</v>
      </c>
    </row>
    <row r="4741" spans="1:21" x14ac:dyDescent="0.2">
      <c r="A4741" s="1">
        <v>7</v>
      </c>
      <c r="B4741" s="1">
        <v>17</v>
      </c>
      <c r="C4741" s="1">
        <v>5</v>
      </c>
      <c r="D4741">
        <v>11.5</v>
      </c>
      <c r="E4741">
        <v>11.5</v>
      </c>
      <c r="F4741">
        <v>100</v>
      </c>
      <c r="G4741">
        <v>5</v>
      </c>
      <c r="H4741">
        <v>0</v>
      </c>
      <c r="I4741">
        <v>5</v>
      </c>
      <c r="J4741" s="4">
        <f t="shared" si="660"/>
        <v>61.481171801800443</v>
      </c>
      <c r="K4741" s="4">
        <f t="shared" si="661"/>
        <v>4.5758575391063658</v>
      </c>
      <c r="L4741" s="5">
        <f t="shared" si="666"/>
        <v>0</v>
      </c>
      <c r="M4741" s="5">
        <f t="shared" si="667"/>
        <v>29.424142460893634</v>
      </c>
      <c r="N4741" s="6">
        <f t="shared" si="659"/>
        <v>0</v>
      </c>
      <c r="O4741" s="6">
        <f t="shared" si="662"/>
        <v>4.5725939313876038</v>
      </c>
      <c r="P4741" s="6">
        <f>FORECAST(J4741,Inputs!$B$10:$B$18,Inputs!$A$10:$A$18)</f>
        <v>31.124825664831484</v>
      </c>
      <c r="Q4741" s="6">
        <f>IF(Inputs!$D$10="Yes",IF('Hourly Calcs'!P4741&gt;'Hourly Calcs'!K4741,'Hourly Calcs'!O4741,N4741+O4741),N4741+O4741)</f>
        <v>4.5725939313876038</v>
      </c>
      <c r="R4741" s="12">
        <f t="shared" si="663"/>
        <v>21.728966361953894</v>
      </c>
      <c r="S4741" s="1">
        <f>IF(AND(A4741&gt;=5,A4741&lt;=9),INDEX(Demand!$C$3:$C$26,C4741),INDEX(Demand!$B$3:$B$26,C4741))</f>
        <v>350</v>
      </c>
      <c r="T4741" s="7">
        <f t="shared" si="664"/>
        <v>21.728966361953894</v>
      </c>
      <c r="U4741" s="7">
        <f t="shared" si="665"/>
        <v>0</v>
      </c>
    </row>
    <row r="4742" spans="1:21" x14ac:dyDescent="0.2">
      <c r="A4742" s="1">
        <v>7</v>
      </c>
      <c r="B4742" s="1">
        <v>17</v>
      </c>
      <c r="C4742" s="1">
        <v>6</v>
      </c>
      <c r="D4742">
        <v>13.3</v>
      </c>
      <c r="E4742">
        <v>12.9</v>
      </c>
      <c r="F4742">
        <v>97</v>
      </c>
      <c r="G4742">
        <v>58</v>
      </c>
      <c r="H4742">
        <v>29</v>
      </c>
      <c r="I4742">
        <v>53</v>
      </c>
      <c r="J4742" s="4">
        <f t="shared" si="660"/>
        <v>72.552538912992759</v>
      </c>
      <c r="K4742" s="4">
        <f t="shared" si="661"/>
        <v>13.190535930899642</v>
      </c>
      <c r="L4742" s="5">
        <f t="shared" si="666"/>
        <v>0</v>
      </c>
      <c r="M4742" s="5">
        <f t="shared" si="667"/>
        <v>20.809464069100358</v>
      </c>
      <c r="N4742" s="6">
        <f t="shared" si="659"/>
        <v>4.8119346988742047</v>
      </c>
      <c r="O4742" s="6">
        <f t="shared" si="662"/>
        <v>48.469495672708604</v>
      </c>
      <c r="P4742" s="6">
        <f>FORECAST(J4742,Inputs!$B$10:$B$18,Inputs!$A$10:$A$18)</f>
        <v>31.227338323268448</v>
      </c>
      <c r="Q4742" s="6">
        <f>IF(Inputs!$D$10="Yes",IF('Hourly Calcs'!P4742&gt;'Hourly Calcs'!K4742,'Hourly Calcs'!O4742,N4742+O4742),N4742+O4742)</f>
        <v>48.469495672708604</v>
      </c>
      <c r="R4742" s="12">
        <f t="shared" si="663"/>
        <v>230.32704343671128</v>
      </c>
      <c r="S4742" s="1">
        <f>IF(AND(A4742&gt;=5,A4742&lt;=9),INDEX(Demand!$C$3:$C$26,C4742),INDEX(Demand!$B$3:$B$26,C4742))</f>
        <v>350</v>
      </c>
      <c r="T4742" s="7">
        <f t="shared" si="664"/>
        <v>230.32704343671128</v>
      </c>
      <c r="U4742" s="7">
        <f t="shared" si="665"/>
        <v>0</v>
      </c>
    </row>
    <row r="4743" spans="1:21" x14ac:dyDescent="0.2">
      <c r="A4743" s="1">
        <v>7</v>
      </c>
      <c r="B4743" s="1">
        <v>17</v>
      </c>
      <c r="C4743" s="1">
        <v>7</v>
      </c>
      <c r="D4743">
        <v>14.7</v>
      </c>
      <c r="E4743">
        <v>13.6</v>
      </c>
      <c r="F4743">
        <v>93</v>
      </c>
      <c r="G4743">
        <v>189</v>
      </c>
      <c r="H4743">
        <v>215</v>
      </c>
      <c r="I4743">
        <v>121</v>
      </c>
      <c r="J4743" s="4">
        <f t="shared" si="660"/>
        <v>83.566632576112752</v>
      </c>
      <c r="K4743" s="4">
        <f t="shared" si="661"/>
        <v>22.430111334555249</v>
      </c>
      <c r="L4743" s="5">
        <f t="shared" si="666"/>
        <v>81.433367423887248</v>
      </c>
      <c r="M4743" s="5">
        <f t="shared" si="667"/>
        <v>11.569888665444751</v>
      </c>
      <c r="N4743" s="6">
        <f t="shared" si="659"/>
        <v>84.563743929289615</v>
      </c>
      <c r="O4743" s="6">
        <f t="shared" si="662"/>
        <v>110.65677313958003</v>
      </c>
      <c r="P4743" s="6">
        <f>FORECAST(J4743,Inputs!$B$10:$B$18,Inputs!$A$10:$A$18)</f>
        <v>31.329320672001042</v>
      </c>
      <c r="Q4743" s="6">
        <f>IF(Inputs!$D$10="Yes",IF('Hourly Calcs'!P4743&gt;'Hourly Calcs'!K4743,'Hourly Calcs'!O4743,N4743+O4743),N4743+O4743)</f>
        <v>110.65677313958003</v>
      </c>
      <c r="R4743" s="12">
        <f t="shared" si="663"/>
        <v>525.84098595928424</v>
      </c>
      <c r="S4743" s="1">
        <f>IF(AND(A4743&gt;=5,A4743&lt;=9),INDEX(Demand!$C$3:$C$26,C4743),INDEX(Demand!$B$3:$B$26,C4743))</f>
        <v>350</v>
      </c>
      <c r="T4743" s="7">
        <f t="shared" si="664"/>
        <v>350</v>
      </c>
      <c r="U4743" s="7">
        <f t="shared" si="665"/>
        <v>175.84098595928424</v>
      </c>
    </row>
    <row r="4744" spans="1:21" x14ac:dyDescent="0.2">
      <c r="A4744" s="1">
        <v>7</v>
      </c>
      <c r="B4744" s="1">
        <v>17</v>
      </c>
      <c r="C4744" s="1">
        <v>8</v>
      </c>
      <c r="D4744">
        <v>15.8</v>
      </c>
      <c r="E4744">
        <v>12.9</v>
      </c>
      <c r="F4744">
        <v>83</v>
      </c>
      <c r="G4744">
        <v>362</v>
      </c>
      <c r="H4744">
        <v>405</v>
      </c>
      <c r="I4744">
        <v>171</v>
      </c>
      <c r="J4744" s="4">
        <f t="shared" si="660"/>
        <v>95.156359712816709</v>
      </c>
      <c r="K4744" s="4">
        <f t="shared" si="661"/>
        <v>31.889034342348765</v>
      </c>
      <c r="L4744" s="5">
        <f t="shared" si="666"/>
        <v>69.843640287183291</v>
      </c>
      <c r="M4744" s="5">
        <f t="shared" si="667"/>
        <v>2.110965657651235</v>
      </c>
      <c r="N4744" s="6">
        <f t="shared" si="659"/>
        <v>243.63467933088572</v>
      </c>
      <c r="O4744" s="6">
        <f t="shared" si="662"/>
        <v>156.38271245345607</v>
      </c>
      <c r="P4744" s="6">
        <f>FORECAST(J4744,Inputs!$B$10:$B$18,Inputs!$A$10:$A$18)</f>
        <v>31.436632960303857</v>
      </c>
      <c r="Q4744" s="6">
        <f>IF(Inputs!$D$10="Yes",IF('Hourly Calcs'!P4744&gt;'Hourly Calcs'!K4744,'Hourly Calcs'!O4744,N4744+O4744),N4744+O4744)</f>
        <v>400.01739178434178</v>
      </c>
      <c r="R4744" s="12">
        <f t="shared" si="663"/>
        <v>1900.882645759192</v>
      </c>
      <c r="S4744" s="1">
        <f>IF(AND(A4744&gt;=5,A4744&lt;=9),INDEX(Demand!$C$3:$C$26,C4744),INDEX(Demand!$B$3:$B$26,C4744))</f>
        <v>350</v>
      </c>
      <c r="T4744" s="7">
        <f t="shared" si="664"/>
        <v>350</v>
      </c>
      <c r="U4744" s="7">
        <f t="shared" si="665"/>
        <v>1550.882645759192</v>
      </c>
    </row>
    <row r="4745" spans="1:21" x14ac:dyDescent="0.2">
      <c r="A4745" s="1">
        <v>7</v>
      </c>
      <c r="B4745" s="1">
        <v>17</v>
      </c>
      <c r="C4745" s="1">
        <v>9</v>
      </c>
      <c r="D4745">
        <v>16.3</v>
      </c>
      <c r="E4745">
        <v>13.1</v>
      </c>
      <c r="F4745">
        <v>81</v>
      </c>
      <c r="G4745">
        <v>535</v>
      </c>
      <c r="H4745">
        <v>613</v>
      </c>
      <c r="I4745">
        <v>158</v>
      </c>
      <c r="J4745" s="4">
        <f t="shared" si="660"/>
        <v>108.22525694683554</v>
      </c>
      <c r="K4745" s="4">
        <f t="shared" si="661"/>
        <v>41.15898696542331</v>
      </c>
      <c r="L4745" s="5">
        <f t="shared" si="666"/>
        <v>56.774743053164457</v>
      </c>
      <c r="M4745" s="5">
        <f t="shared" si="667"/>
        <v>7.1589869654233098</v>
      </c>
      <c r="N4745" s="6">
        <f t="shared" ref="N4745:N4808" si="668">H4745*MAX(0,COS(2*ASIN(SQRT(SIN(RADIANS($B$4))^2+COS(RADIANS($K4745))^2-2*SIN(RADIANS($B$4))*COS(RADIANS($K4745))*COS(RADIANS($J4745-$B$5))+(SIN(RADIANS($K4745))-COS(RADIANS($B$4)))^2)/2)))</f>
        <v>475.88156936595556</v>
      </c>
      <c r="O4745" s="6">
        <f t="shared" si="662"/>
        <v>144.4939682318483</v>
      </c>
      <c r="P4745" s="6">
        <f>FORECAST(J4745,Inputs!$B$10:$B$18,Inputs!$A$10:$A$18)</f>
        <v>31.557641268026252</v>
      </c>
      <c r="Q4745" s="6">
        <f>IF(Inputs!$D$10="Yes",IF('Hourly Calcs'!P4745&gt;'Hourly Calcs'!K4745,'Hourly Calcs'!O4745,N4745+O4745),N4745+O4745)</f>
        <v>620.37553759780383</v>
      </c>
      <c r="R4745" s="12">
        <f t="shared" si="663"/>
        <v>2948.0245546647639</v>
      </c>
      <c r="S4745" s="1">
        <f>IF(AND(A4745&gt;=5,A4745&lt;=9),INDEX(Demand!$C$3:$C$26,C4745),INDEX(Demand!$B$3:$B$26,C4745))</f>
        <v>350</v>
      </c>
      <c r="T4745" s="7">
        <f t="shared" si="664"/>
        <v>350</v>
      </c>
      <c r="U4745" s="7">
        <f t="shared" si="665"/>
        <v>2598.0245546647639</v>
      </c>
    </row>
    <row r="4746" spans="1:21" x14ac:dyDescent="0.2">
      <c r="A4746" s="1">
        <v>7</v>
      </c>
      <c r="B4746" s="1">
        <v>17</v>
      </c>
      <c r="C4746" s="1">
        <v>10</v>
      </c>
      <c r="D4746">
        <v>15.8</v>
      </c>
      <c r="E4746">
        <v>12.9</v>
      </c>
      <c r="F4746">
        <v>83</v>
      </c>
      <c r="G4746">
        <v>621</v>
      </c>
      <c r="H4746">
        <v>485</v>
      </c>
      <c r="I4746">
        <v>266</v>
      </c>
      <c r="J4746" s="4">
        <f t="shared" ref="J4746:J4809" si="669">solarazimuth($B$2,$B$3,$B$1,A4746,B4746,C4746,0,0,0,0)</f>
        <v>124.11914464663323</v>
      </c>
      <c r="K4746" s="4">
        <f t="shared" ref="K4746:K4809" si="670">solarelevation($B$2,$B$3,$B$1,A4746,B4746,C4746,0,0,0,0)</f>
        <v>49.664200374104077</v>
      </c>
      <c r="L4746" s="5">
        <f t="shared" si="666"/>
        <v>40.880855353366769</v>
      </c>
      <c r="M4746" s="5">
        <f t="shared" si="667"/>
        <v>15.664200374104077</v>
      </c>
      <c r="N4746" s="6">
        <f t="shared" si="668"/>
        <v>439.21762250534573</v>
      </c>
      <c r="O4746" s="6">
        <f t="shared" ref="O4746:O4809" si="671">$I4746*(1+COS(RADIANS($B$4)))/2</f>
        <v>243.26199714982053</v>
      </c>
      <c r="P4746" s="6">
        <f>FORECAST(J4746,Inputs!$B$10:$B$18,Inputs!$A$10:$A$18)</f>
        <v>31.704806894876231</v>
      </c>
      <c r="Q4746" s="6">
        <f>IF(Inputs!$D$10="Yes",IF('Hourly Calcs'!P4746&gt;'Hourly Calcs'!K4746,'Hourly Calcs'!O4746,N4746+O4746),N4746+O4746)</f>
        <v>682.47961965516629</v>
      </c>
      <c r="R4746" s="12">
        <f t="shared" ref="R4746:R4809" si="672">$B$6*$E$1*Q4746</f>
        <v>3243.1431526013503</v>
      </c>
      <c r="S4746" s="1">
        <f>IF(AND(A4746&gt;=5,A4746&lt;=9),INDEX(Demand!$C$3:$C$26,C4746),INDEX(Demand!$B$3:$B$26,C4746))</f>
        <v>600</v>
      </c>
      <c r="T4746" s="7">
        <f t="shared" ref="T4746:T4809" si="673">S4746-MAX(0,S4746-R4746)</f>
        <v>600</v>
      </c>
      <c r="U4746" s="7">
        <f t="shared" ref="U4746:U4809" si="674">MAX(0,R4746-S4746)</f>
        <v>2643.1431526013503</v>
      </c>
    </row>
    <row r="4747" spans="1:21" x14ac:dyDescent="0.2">
      <c r="A4747" s="1">
        <v>7</v>
      </c>
      <c r="B4747" s="1">
        <v>17</v>
      </c>
      <c r="C4747" s="1">
        <v>11</v>
      </c>
      <c r="D4747">
        <v>16.2</v>
      </c>
      <c r="E4747">
        <v>12.6</v>
      </c>
      <c r="F4747">
        <v>79</v>
      </c>
      <c r="G4747">
        <v>723</v>
      </c>
      <c r="H4747">
        <v>518</v>
      </c>
      <c r="I4747">
        <v>297</v>
      </c>
      <c r="J4747" s="4">
        <f t="shared" si="669"/>
        <v>144.60192618461477</v>
      </c>
      <c r="K4747" s="4">
        <f t="shared" si="670"/>
        <v>56.458823861210071</v>
      </c>
      <c r="L4747" s="5">
        <f t="shared" si="666"/>
        <v>20.398073815385231</v>
      </c>
      <c r="M4747" s="5">
        <f t="shared" si="667"/>
        <v>22.458823861210071</v>
      </c>
      <c r="N4747" s="6">
        <f t="shared" si="668"/>
        <v>507.94733183904623</v>
      </c>
      <c r="O4747" s="6">
        <f t="shared" si="671"/>
        <v>271.61207952442368</v>
      </c>
      <c r="P4747" s="6">
        <f>FORECAST(J4747,Inputs!$B$10:$B$18,Inputs!$A$10:$A$18)</f>
        <v>31.894462279487172</v>
      </c>
      <c r="Q4747" s="6">
        <f>IF(Inputs!$D$10="Yes",IF('Hourly Calcs'!P4747&gt;'Hourly Calcs'!K4747,'Hourly Calcs'!O4747,N4747+O4747),N4747+O4747)</f>
        <v>779.55941136346996</v>
      </c>
      <c r="R4747" s="12">
        <f t="shared" si="672"/>
        <v>3704.4663227992091</v>
      </c>
      <c r="S4747" s="1">
        <f>IF(AND(A4747&gt;=5,A4747&lt;=9),INDEX(Demand!$C$3:$C$26,C4747),INDEX(Demand!$B$3:$B$26,C4747))</f>
        <v>600</v>
      </c>
      <c r="T4747" s="7">
        <f t="shared" si="673"/>
        <v>600</v>
      </c>
      <c r="U4747" s="7">
        <f t="shared" si="674"/>
        <v>3104.4663227992091</v>
      </c>
    </row>
    <row r="4748" spans="1:21" x14ac:dyDescent="0.2">
      <c r="A4748" s="1">
        <v>7</v>
      </c>
      <c r="B4748" s="1">
        <v>17</v>
      </c>
      <c r="C4748" s="1">
        <v>12</v>
      </c>
      <c r="D4748">
        <v>16.600000000000001</v>
      </c>
      <c r="E4748">
        <v>13.4</v>
      </c>
      <c r="F4748">
        <v>81</v>
      </c>
      <c r="G4748">
        <v>781</v>
      </c>
      <c r="H4748">
        <v>449</v>
      </c>
      <c r="I4748">
        <v>389</v>
      </c>
      <c r="J4748" s="4">
        <f t="shared" si="669"/>
        <v>170.47975204144046</v>
      </c>
      <c r="K4748" s="4">
        <f t="shared" si="670"/>
        <v>60.106356198268969</v>
      </c>
      <c r="L4748" s="5">
        <f t="shared" si="666"/>
        <v>5.479752041440463</v>
      </c>
      <c r="M4748" s="5">
        <f t="shared" si="667"/>
        <v>26.106356198268969</v>
      </c>
      <c r="N4748" s="6">
        <f t="shared" si="668"/>
        <v>447.27548160034985</v>
      </c>
      <c r="O4748" s="6">
        <f t="shared" si="671"/>
        <v>355.74780786195561</v>
      </c>
      <c r="P4748" s="6">
        <f>FORECAST(J4748,Inputs!$B$10:$B$18,Inputs!$A$10:$A$18)</f>
        <v>32.134071778161484</v>
      </c>
      <c r="Q4748" s="6">
        <f>IF(Inputs!$D$10="Yes",IF('Hourly Calcs'!P4748&gt;'Hourly Calcs'!K4748,'Hourly Calcs'!O4748,N4748+O4748),N4748+O4748)</f>
        <v>803.02328946230546</v>
      </c>
      <c r="R4748" s="12">
        <f t="shared" si="672"/>
        <v>3815.9666715248754</v>
      </c>
      <c r="S4748" s="1">
        <f>IF(AND(A4748&gt;=5,A4748&lt;=9),INDEX(Demand!$C$3:$C$26,C4748),INDEX(Demand!$B$3:$B$26,C4748))</f>
        <v>600</v>
      </c>
      <c r="T4748" s="7">
        <f t="shared" si="673"/>
        <v>600</v>
      </c>
      <c r="U4748" s="7">
        <f t="shared" si="674"/>
        <v>3215.9666715248754</v>
      </c>
    </row>
    <row r="4749" spans="1:21" x14ac:dyDescent="0.2">
      <c r="A4749" s="1">
        <v>7</v>
      </c>
      <c r="B4749" s="1">
        <v>17</v>
      </c>
      <c r="C4749" s="1">
        <v>13</v>
      </c>
      <c r="D4749">
        <v>17.399999999999999</v>
      </c>
      <c r="E4749">
        <v>13.2</v>
      </c>
      <c r="F4749">
        <v>76</v>
      </c>
      <c r="G4749">
        <v>865</v>
      </c>
      <c r="H4749">
        <v>717</v>
      </c>
      <c r="I4749">
        <v>232</v>
      </c>
      <c r="J4749" s="4">
        <f t="shared" si="669"/>
        <v>198.3943603070598</v>
      </c>
      <c r="K4749" s="4">
        <f t="shared" si="670"/>
        <v>59.356945099134443</v>
      </c>
      <c r="L4749" s="5">
        <f t="shared" si="666"/>
        <v>33.394360307059799</v>
      </c>
      <c r="M4749" s="5">
        <f t="shared" si="667"/>
        <v>25.356945099134443</v>
      </c>
      <c r="N4749" s="6">
        <f t="shared" si="668"/>
        <v>682.03111434880327</v>
      </c>
      <c r="O4749" s="6">
        <f t="shared" si="671"/>
        <v>212.16835841638482</v>
      </c>
      <c r="P4749" s="6">
        <f>FORECAST(J4749,Inputs!$B$10:$B$18,Inputs!$A$10:$A$18)</f>
        <v>32.392540373213514</v>
      </c>
      <c r="Q4749" s="6">
        <f>IF(Inputs!$D$10="Yes",IF('Hourly Calcs'!P4749&gt;'Hourly Calcs'!K4749,'Hourly Calcs'!O4749,N4749+O4749),N4749+O4749)</f>
        <v>894.19947276518815</v>
      </c>
      <c r="R4749" s="12">
        <f t="shared" si="672"/>
        <v>4249.2358945801743</v>
      </c>
      <c r="S4749" s="1">
        <f>IF(AND(A4749&gt;=5,A4749&lt;=9),INDEX(Demand!$C$3:$C$26,C4749),INDEX(Demand!$B$3:$B$26,C4749))</f>
        <v>600</v>
      </c>
      <c r="T4749" s="7">
        <f t="shared" si="673"/>
        <v>600</v>
      </c>
      <c r="U4749" s="7">
        <f t="shared" si="674"/>
        <v>3649.2358945801743</v>
      </c>
    </row>
    <row r="4750" spans="1:21" x14ac:dyDescent="0.2">
      <c r="A4750" s="1">
        <v>7</v>
      </c>
      <c r="B4750" s="1">
        <v>17</v>
      </c>
      <c r="C4750" s="1">
        <v>14</v>
      </c>
      <c r="D4750">
        <v>17.5</v>
      </c>
      <c r="E4750">
        <v>12.9</v>
      </c>
      <c r="F4750">
        <v>74</v>
      </c>
      <c r="G4750">
        <v>826</v>
      </c>
      <c r="H4750">
        <v>766</v>
      </c>
      <c r="I4750">
        <v>174</v>
      </c>
      <c r="J4750" s="4">
        <f t="shared" si="669"/>
        <v>222.61810148158523</v>
      </c>
      <c r="K4750" s="4">
        <f t="shared" si="670"/>
        <v>54.503448413814688</v>
      </c>
      <c r="L4750" s="5">
        <f t="shared" si="666"/>
        <v>57.618101481585228</v>
      </c>
      <c r="M4750" s="5">
        <f t="shared" si="667"/>
        <v>20.503448413814688</v>
      </c>
      <c r="N4750" s="6">
        <f t="shared" si="668"/>
        <v>650.22397540166958</v>
      </c>
      <c r="O4750" s="6">
        <f t="shared" si="671"/>
        <v>159.12626881228863</v>
      </c>
      <c r="P4750" s="6">
        <f>FORECAST(J4750,Inputs!$B$10:$B$18,Inputs!$A$10:$A$18)</f>
        <v>32.616834272977641</v>
      </c>
      <c r="Q4750" s="6">
        <f>IF(Inputs!$D$10="Yes",IF('Hourly Calcs'!P4750&gt;'Hourly Calcs'!K4750,'Hourly Calcs'!O4750,N4750+O4750),N4750+O4750)</f>
        <v>809.35024421395815</v>
      </c>
      <c r="R4750" s="12">
        <f t="shared" si="672"/>
        <v>3846.0323605047288</v>
      </c>
      <c r="S4750" s="1">
        <f>IF(AND(A4750&gt;=5,A4750&lt;=9),INDEX(Demand!$C$3:$C$26,C4750),INDEX(Demand!$B$3:$B$26,C4750))</f>
        <v>600</v>
      </c>
      <c r="T4750" s="7">
        <f t="shared" si="673"/>
        <v>600</v>
      </c>
      <c r="U4750" s="7">
        <f t="shared" si="674"/>
        <v>3246.0323605047288</v>
      </c>
    </row>
    <row r="4751" spans="1:21" x14ac:dyDescent="0.2">
      <c r="A4751" s="1">
        <v>7</v>
      </c>
      <c r="B4751" s="1">
        <v>17</v>
      </c>
      <c r="C4751" s="1">
        <v>15</v>
      </c>
      <c r="D4751">
        <v>18</v>
      </c>
      <c r="E4751">
        <v>12.7</v>
      </c>
      <c r="F4751">
        <v>71</v>
      </c>
      <c r="G4751">
        <v>746</v>
      </c>
      <c r="H4751">
        <v>764</v>
      </c>
      <c r="I4751">
        <v>149</v>
      </c>
      <c r="J4751" s="4">
        <f t="shared" si="669"/>
        <v>241.40946759404622</v>
      </c>
      <c r="K4751" s="4">
        <f t="shared" si="670"/>
        <v>47.009776866738719</v>
      </c>
      <c r="L4751" s="5">
        <f t="shared" si="666"/>
        <v>76.40946759404622</v>
      </c>
      <c r="M4751" s="5">
        <f t="shared" si="667"/>
        <v>13.009776866738719</v>
      </c>
      <c r="N4751" s="6">
        <f t="shared" si="668"/>
        <v>531.75495967685958</v>
      </c>
      <c r="O4751" s="6">
        <f t="shared" si="671"/>
        <v>136.26329915535061</v>
      </c>
      <c r="P4751" s="6">
        <f>FORECAST(J4751,Inputs!$B$10:$B$18,Inputs!$A$10:$A$18)</f>
        <v>32.790828403648575</v>
      </c>
      <c r="Q4751" s="6">
        <f>IF(Inputs!$D$10="Yes",IF('Hourly Calcs'!P4751&gt;'Hourly Calcs'!K4751,'Hourly Calcs'!O4751,N4751+O4751),N4751+O4751)</f>
        <v>668.01825883221022</v>
      </c>
      <c r="R4751" s="12">
        <f t="shared" si="672"/>
        <v>3174.422765970663</v>
      </c>
      <c r="S4751" s="1">
        <f>IF(AND(A4751&gt;=5,A4751&lt;=9),INDEX(Demand!$C$3:$C$26,C4751),INDEX(Demand!$B$3:$B$26,C4751))</f>
        <v>600</v>
      </c>
      <c r="T4751" s="7">
        <f t="shared" si="673"/>
        <v>600</v>
      </c>
      <c r="U4751" s="7">
        <f t="shared" si="674"/>
        <v>2574.422765970663</v>
      </c>
    </row>
    <row r="4752" spans="1:21" x14ac:dyDescent="0.2">
      <c r="A4752" s="1">
        <v>7</v>
      </c>
      <c r="B4752" s="1">
        <v>17</v>
      </c>
      <c r="C4752" s="1">
        <v>16</v>
      </c>
      <c r="D4752">
        <v>18</v>
      </c>
      <c r="E4752">
        <v>12.7</v>
      </c>
      <c r="F4752">
        <v>71</v>
      </c>
      <c r="G4752">
        <v>613</v>
      </c>
      <c r="H4752">
        <v>671</v>
      </c>
      <c r="I4752">
        <v>159</v>
      </c>
      <c r="J4752" s="4">
        <f t="shared" si="669"/>
        <v>256.19733495781628</v>
      </c>
      <c r="K4752" s="4">
        <f t="shared" si="670"/>
        <v>38.167029548332764</v>
      </c>
      <c r="L4752" s="5">
        <f t="shared" si="666"/>
        <v>0</v>
      </c>
      <c r="M4752" s="5">
        <f t="shared" si="667"/>
        <v>4.1670295483327635</v>
      </c>
      <c r="N4752" s="6">
        <f t="shared" si="668"/>
        <v>337.59488288026381</v>
      </c>
      <c r="O4752" s="6">
        <f t="shared" si="671"/>
        <v>145.40848701812581</v>
      </c>
      <c r="P4752" s="6">
        <f>FORECAST(J4752,Inputs!$B$10:$B$18,Inputs!$A$10:$A$18)</f>
        <v>32.927753101461263</v>
      </c>
      <c r="Q4752" s="6">
        <f>IF(Inputs!$D$10="Yes",IF('Hourly Calcs'!P4752&gt;'Hourly Calcs'!K4752,'Hourly Calcs'!O4752,N4752+O4752),N4752+O4752)</f>
        <v>483.00336989838962</v>
      </c>
      <c r="R4752" s="12">
        <f t="shared" si="672"/>
        <v>2295.2320137571473</v>
      </c>
      <c r="S4752" s="1">
        <f>IF(AND(A4752&gt;=5,A4752&lt;=9),INDEX(Demand!$C$3:$C$26,C4752),INDEX(Demand!$B$3:$B$26,C4752))</f>
        <v>900</v>
      </c>
      <c r="T4752" s="7">
        <f t="shared" si="673"/>
        <v>900</v>
      </c>
      <c r="U4752" s="7">
        <f t="shared" si="674"/>
        <v>1395.2320137571473</v>
      </c>
    </row>
    <row r="4753" spans="1:21" x14ac:dyDescent="0.2">
      <c r="A4753" s="1">
        <v>7</v>
      </c>
      <c r="B4753" s="1">
        <v>17</v>
      </c>
      <c r="C4753" s="1">
        <v>17</v>
      </c>
      <c r="D4753">
        <v>17.3</v>
      </c>
      <c r="E4753">
        <v>10.8</v>
      </c>
      <c r="F4753">
        <v>66</v>
      </c>
      <c r="G4753">
        <v>451</v>
      </c>
      <c r="H4753">
        <v>521</v>
      </c>
      <c r="I4753">
        <v>167</v>
      </c>
      <c r="J4753" s="4">
        <f t="shared" si="669"/>
        <v>268.65695681907221</v>
      </c>
      <c r="K4753" s="4">
        <f t="shared" si="670"/>
        <v>28.774645193384799</v>
      </c>
      <c r="L4753" s="5">
        <f t="shared" si="666"/>
        <v>0</v>
      </c>
      <c r="M4753" s="5">
        <f t="shared" si="667"/>
        <v>5.2253548066152007</v>
      </c>
      <c r="N4753" s="6">
        <f t="shared" si="668"/>
        <v>147.62192716151293</v>
      </c>
      <c r="O4753" s="6">
        <f t="shared" si="671"/>
        <v>152.72463730834596</v>
      </c>
      <c r="P4753" s="6">
        <f>FORECAST(J4753,Inputs!$B$10:$B$18,Inputs!$A$10:$A$18)</f>
        <v>33.043119970546961</v>
      </c>
      <c r="Q4753" s="6">
        <f>IF(Inputs!$D$10="Yes",IF('Hourly Calcs'!P4753&gt;'Hourly Calcs'!K4753,'Hourly Calcs'!O4753,N4753+O4753),N4753+O4753)</f>
        <v>152.72463730834596</v>
      </c>
      <c r="R4753" s="12">
        <f t="shared" si="672"/>
        <v>725.74747648925995</v>
      </c>
      <c r="S4753" s="1">
        <f>IF(AND(A4753&gt;=5,A4753&lt;=9),INDEX(Demand!$C$3:$C$26,C4753),INDEX(Demand!$B$3:$B$26,C4753))</f>
        <v>900</v>
      </c>
      <c r="T4753" s="7">
        <f t="shared" si="673"/>
        <v>725.74747648925995</v>
      </c>
      <c r="U4753" s="7">
        <f t="shared" si="674"/>
        <v>0</v>
      </c>
    </row>
    <row r="4754" spans="1:21" x14ac:dyDescent="0.2">
      <c r="A4754" s="1">
        <v>7</v>
      </c>
      <c r="B4754" s="1">
        <v>17</v>
      </c>
      <c r="C4754" s="1">
        <v>18</v>
      </c>
      <c r="D4754">
        <v>16.5</v>
      </c>
      <c r="E4754">
        <v>9.6999999999999993</v>
      </c>
      <c r="F4754">
        <v>64</v>
      </c>
      <c r="G4754">
        <v>274</v>
      </c>
      <c r="H4754">
        <v>326</v>
      </c>
      <c r="I4754">
        <v>146</v>
      </c>
      <c r="J4754" s="4">
        <f t="shared" si="669"/>
        <v>279.97168424977241</v>
      </c>
      <c r="K4754" s="4">
        <f t="shared" si="670"/>
        <v>19.334487796744099</v>
      </c>
      <c r="L4754" s="5">
        <f t="shared" si="666"/>
        <v>0</v>
      </c>
      <c r="M4754" s="5">
        <f t="shared" si="667"/>
        <v>14.665512203255901</v>
      </c>
      <c r="N4754" s="6">
        <f t="shared" si="668"/>
        <v>16.860494970998921</v>
      </c>
      <c r="O4754" s="6">
        <f t="shared" si="671"/>
        <v>133.51974279651805</v>
      </c>
      <c r="P4754" s="6">
        <f>FORECAST(J4754,Inputs!$B$10:$B$18,Inputs!$A$10:$A$18)</f>
        <v>33.14788596527567</v>
      </c>
      <c r="Q4754" s="6">
        <f>IF(Inputs!$D$10="Yes",IF('Hourly Calcs'!P4754&gt;'Hourly Calcs'!K4754,'Hourly Calcs'!O4754,N4754+O4754),N4754+O4754)</f>
        <v>133.51974279651805</v>
      </c>
      <c r="R4754" s="12">
        <f t="shared" si="672"/>
        <v>634.48581776905371</v>
      </c>
      <c r="S4754" s="1">
        <f>IF(AND(A4754&gt;=5,A4754&lt;=9),INDEX(Demand!$C$3:$C$26,C4754),INDEX(Demand!$B$3:$B$26,C4754))</f>
        <v>900</v>
      </c>
      <c r="T4754" s="7">
        <f t="shared" si="673"/>
        <v>634.48581776905371</v>
      </c>
      <c r="U4754" s="7">
        <f t="shared" si="674"/>
        <v>0</v>
      </c>
    </row>
    <row r="4755" spans="1:21" x14ac:dyDescent="0.2">
      <c r="A4755" s="1">
        <v>7</v>
      </c>
      <c r="B4755" s="1">
        <v>17</v>
      </c>
      <c r="C4755" s="1">
        <v>19</v>
      </c>
      <c r="D4755">
        <v>15.9</v>
      </c>
      <c r="E4755">
        <v>9.8000000000000007</v>
      </c>
      <c r="F4755">
        <v>67</v>
      </c>
      <c r="G4755">
        <v>116</v>
      </c>
      <c r="H4755">
        <v>98</v>
      </c>
      <c r="I4755">
        <v>93</v>
      </c>
      <c r="J4755" s="4">
        <f t="shared" si="669"/>
        <v>290.94030963288651</v>
      </c>
      <c r="K4755" s="4">
        <f t="shared" si="670"/>
        <v>10.233499321196362</v>
      </c>
      <c r="L4755" s="5">
        <f t="shared" si="666"/>
        <v>0</v>
      </c>
      <c r="M4755" s="5">
        <f t="shared" si="667"/>
        <v>23.766500678803638</v>
      </c>
      <c r="N4755" s="6">
        <f t="shared" si="668"/>
        <v>0</v>
      </c>
      <c r="O4755" s="6">
        <f t="shared" si="671"/>
        <v>85.050247123809442</v>
      </c>
      <c r="P4755" s="6">
        <f>FORECAST(J4755,Inputs!$B$10:$B$18,Inputs!$A$10:$A$18)</f>
        <v>33.249447311415615</v>
      </c>
      <c r="Q4755" s="6">
        <f>IF(Inputs!$D$10="Yes",IF('Hourly Calcs'!P4755&gt;'Hourly Calcs'!K4755,'Hourly Calcs'!O4755,N4755+O4755),N4755+O4755)</f>
        <v>85.050247123809442</v>
      </c>
      <c r="R4755" s="12">
        <f t="shared" si="672"/>
        <v>404.15877433234243</v>
      </c>
      <c r="S4755" s="1">
        <f>IF(AND(A4755&gt;=5,A4755&lt;=9),INDEX(Demand!$C$3:$C$26,C4755),INDEX(Demand!$B$3:$B$26,C4755))</f>
        <v>900</v>
      </c>
      <c r="T4755" s="7">
        <f t="shared" si="673"/>
        <v>404.15877433234243</v>
      </c>
      <c r="U4755" s="7">
        <f t="shared" si="674"/>
        <v>0</v>
      </c>
    </row>
    <row r="4756" spans="1:21" x14ac:dyDescent="0.2">
      <c r="A4756" s="1">
        <v>7</v>
      </c>
      <c r="B4756" s="1">
        <v>17</v>
      </c>
      <c r="C4756" s="1">
        <v>20</v>
      </c>
      <c r="D4756">
        <v>15.1</v>
      </c>
      <c r="E4756">
        <v>10.3</v>
      </c>
      <c r="F4756">
        <v>73</v>
      </c>
      <c r="G4756">
        <v>19</v>
      </c>
      <c r="H4756">
        <v>0</v>
      </c>
      <c r="I4756">
        <v>19</v>
      </c>
      <c r="J4756" s="4">
        <f t="shared" si="669"/>
        <v>302.13564050874987</v>
      </c>
      <c r="K4756" s="4">
        <f t="shared" si="670"/>
        <v>1.9651764456734071</v>
      </c>
      <c r="L4756" s="5">
        <f t="shared" si="666"/>
        <v>0</v>
      </c>
      <c r="M4756" s="5">
        <f t="shared" si="667"/>
        <v>32.034823554326593</v>
      </c>
      <c r="N4756" s="6">
        <f t="shared" si="668"/>
        <v>0</v>
      </c>
      <c r="O4756" s="6">
        <f t="shared" si="671"/>
        <v>17.375856939272897</v>
      </c>
      <c r="P4756" s="6">
        <f>FORECAST(J4756,Inputs!$B$10:$B$18,Inputs!$A$10:$A$18)</f>
        <v>33.353107782488422</v>
      </c>
      <c r="Q4756" s="6">
        <f>IF(Inputs!$D$10="Yes",IF('Hourly Calcs'!P4756&gt;'Hourly Calcs'!K4756,'Hourly Calcs'!O4756,N4756+O4756),N4756+O4756)</f>
        <v>17.375856939272897</v>
      </c>
      <c r="R4756" s="12">
        <f t="shared" si="672"/>
        <v>82.570072175424798</v>
      </c>
      <c r="S4756" s="1">
        <f>IF(AND(A4756&gt;=5,A4756&lt;=9),INDEX(Demand!$C$3:$C$26,C4756),INDEX(Demand!$B$3:$B$26,C4756))</f>
        <v>800</v>
      </c>
      <c r="T4756" s="7">
        <f t="shared" si="673"/>
        <v>82.570072175424798</v>
      </c>
      <c r="U4756" s="7">
        <f t="shared" si="674"/>
        <v>0</v>
      </c>
    </row>
    <row r="4757" spans="1:21" x14ac:dyDescent="0.2">
      <c r="A4757" s="1">
        <v>7</v>
      </c>
      <c r="B4757" s="1">
        <v>17</v>
      </c>
      <c r="C4757" s="1">
        <v>21</v>
      </c>
      <c r="D4757">
        <v>14.5</v>
      </c>
      <c r="E4757">
        <v>10.3</v>
      </c>
      <c r="F4757">
        <v>76</v>
      </c>
      <c r="G4757">
        <v>0</v>
      </c>
      <c r="H4757">
        <v>0</v>
      </c>
      <c r="I4757">
        <v>0</v>
      </c>
      <c r="J4757" s="4">
        <f t="shared" si="669"/>
        <v>313.98297780357041</v>
      </c>
      <c r="K4757" s="4">
        <f t="shared" si="670"/>
        <v>-5.761029153923559</v>
      </c>
      <c r="L4757" s="5">
        <f t="shared" si="666"/>
        <v>0</v>
      </c>
      <c r="M4757" s="5">
        <f t="shared" si="667"/>
        <v>0</v>
      </c>
      <c r="N4757" s="6">
        <f t="shared" si="668"/>
        <v>0</v>
      </c>
      <c r="O4757" s="6">
        <f t="shared" si="671"/>
        <v>0</v>
      </c>
      <c r="P4757" s="6">
        <f>FORECAST(J4757,Inputs!$B$10:$B$18,Inputs!$A$10:$A$18)</f>
        <v>33.462805350033058</v>
      </c>
      <c r="Q4757" s="6">
        <f>IF(Inputs!$D$10="Yes",IF('Hourly Calcs'!P4757&gt;'Hourly Calcs'!K4757,'Hourly Calcs'!O4757,N4757+O4757),N4757+O4757)</f>
        <v>0</v>
      </c>
      <c r="R4757" s="12">
        <f t="shared" si="672"/>
        <v>0</v>
      </c>
      <c r="S4757" s="1">
        <f>IF(AND(A4757&gt;=5,A4757&lt;=9),INDEX(Demand!$C$3:$C$26,C4757),INDEX(Demand!$B$3:$B$26,C4757))</f>
        <v>700</v>
      </c>
      <c r="T4757" s="7">
        <f t="shared" si="673"/>
        <v>0</v>
      </c>
      <c r="U4757" s="7">
        <f t="shared" si="674"/>
        <v>0</v>
      </c>
    </row>
    <row r="4758" spans="1:21" x14ac:dyDescent="0.2">
      <c r="A4758" s="1">
        <v>7</v>
      </c>
      <c r="B4758" s="1">
        <v>17</v>
      </c>
      <c r="C4758" s="1">
        <v>22</v>
      </c>
      <c r="D4758">
        <v>14.4</v>
      </c>
      <c r="E4758">
        <v>10</v>
      </c>
      <c r="F4758">
        <v>75</v>
      </c>
      <c r="G4758">
        <v>0</v>
      </c>
      <c r="H4758">
        <v>0</v>
      </c>
      <c r="I4758">
        <v>0</v>
      </c>
      <c r="J4758" s="4">
        <f t="shared" si="669"/>
        <v>326.75722652918546</v>
      </c>
      <c r="K4758" s="4">
        <f t="shared" si="670"/>
        <v>-11.850543003781141</v>
      </c>
      <c r="L4758" s="5">
        <f t="shared" si="666"/>
        <v>0</v>
      </c>
      <c r="M4758" s="5">
        <f t="shared" si="667"/>
        <v>0</v>
      </c>
      <c r="N4758" s="6">
        <f t="shared" si="668"/>
        <v>0</v>
      </c>
      <c r="O4758" s="6">
        <f t="shared" si="671"/>
        <v>0</v>
      </c>
      <c r="P4758" s="6">
        <f>FORECAST(J4758,Inputs!$B$10:$B$18,Inputs!$A$10:$A$18)</f>
        <v>33.581085430825787</v>
      </c>
      <c r="Q4758" s="6">
        <f>IF(Inputs!$D$10="Yes",IF('Hourly Calcs'!P4758&gt;'Hourly Calcs'!K4758,'Hourly Calcs'!O4758,N4758+O4758),N4758+O4758)</f>
        <v>0</v>
      </c>
      <c r="R4758" s="12">
        <f t="shared" si="672"/>
        <v>0</v>
      </c>
      <c r="S4758" s="1">
        <f>IF(AND(A4758&gt;=5,A4758&lt;=9),INDEX(Demand!$C$3:$C$26,C4758),INDEX(Demand!$B$3:$B$26,C4758))</f>
        <v>600</v>
      </c>
      <c r="T4758" s="7">
        <f t="shared" si="673"/>
        <v>0</v>
      </c>
      <c r="U4758" s="7">
        <f t="shared" si="674"/>
        <v>0</v>
      </c>
    </row>
    <row r="4759" spans="1:21" x14ac:dyDescent="0.2">
      <c r="A4759" s="1">
        <v>7</v>
      </c>
      <c r="B4759" s="1">
        <v>17</v>
      </c>
      <c r="C4759" s="1">
        <v>23</v>
      </c>
      <c r="D4759">
        <v>13.9</v>
      </c>
      <c r="E4759">
        <v>10.6</v>
      </c>
      <c r="F4759">
        <v>80</v>
      </c>
      <c r="G4759">
        <v>0</v>
      </c>
      <c r="H4759">
        <v>0</v>
      </c>
      <c r="I4759">
        <v>0</v>
      </c>
      <c r="J4759" s="4">
        <f t="shared" si="669"/>
        <v>340.51421683888611</v>
      </c>
      <c r="K4759" s="4">
        <f t="shared" si="670"/>
        <v>-16.08232784778113</v>
      </c>
      <c r="L4759" s="5">
        <f t="shared" si="666"/>
        <v>0</v>
      </c>
      <c r="M4759" s="5">
        <f t="shared" si="667"/>
        <v>0</v>
      </c>
      <c r="N4759" s="6">
        <f t="shared" si="668"/>
        <v>0</v>
      </c>
      <c r="O4759" s="6">
        <f t="shared" si="671"/>
        <v>0</v>
      </c>
      <c r="P4759" s="6">
        <f>FORECAST(J4759,Inputs!$B$10:$B$18,Inputs!$A$10:$A$18)</f>
        <v>33.708464970730425</v>
      </c>
      <c r="Q4759" s="6">
        <f>IF(Inputs!$D$10="Yes",IF('Hourly Calcs'!P4759&gt;'Hourly Calcs'!K4759,'Hourly Calcs'!O4759,N4759+O4759),N4759+O4759)</f>
        <v>0</v>
      </c>
      <c r="R4759" s="12">
        <f t="shared" si="672"/>
        <v>0</v>
      </c>
      <c r="S4759" s="1">
        <f>IF(AND(A4759&gt;=5,A4759&lt;=9),INDEX(Demand!$C$3:$C$26,C4759),INDEX(Demand!$B$3:$B$26,C4759))</f>
        <v>500</v>
      </c>
      <c r="T4759" s="7">
        <f t="shared" si="673"/>
        <v>0</v>
      </c>
      <c r="U4759" s="7">
        <f t="shared" si="674"/>
        <v>0</v>
      </c>
    </row>
    <row r="4760" spans="1:21" x14ac:dyDescent="0.2">
      <c r="A4760" s="1">
        <v>7</v>
      </c>
      <c r="B4760" s="1">
        <v>17</v>
      </c>
      <c r="C4760" s="1">
        <v>24</v>
      </c>
      <c r="D4760">
        <v>13.5</v>
      </c>
      <c r="E4760">
        <v>9.6</v>
      </c>
      <c r="F4760">
        <v>77</v>
      </c>
      <c r="G4760">
        <v>0</v>
      </c>
      <c r="H4760">
        <v>0</v>
      </c>
      <c r="I4760">
        <v>0</v>
      </c>
      <c r="J4760" s="4">
        <f t="shared" si="669"/>
        <v>355.01029029125408</v>
      </c>
      <c r="K4760" s="4">
        <f t="shared" si="670"/>
        <v>-18.105992684479091</v>
      </c>
      <c r="L4760" s="5">
        <f t="shared" si="666"/>
        <v>0</v>
      </c>
      <c r="M4760" s="5">
        <f t="shared" si="667"/>
        <v>0</v>
      </c>
      <c r="N4760" s="6">
        <f t="shared" si="668"/>
        <v>0</v>
      </c>
      <c r="O4760" s="6">
        <f t="shared" si="671"/>
        <v>0</v>
      </c>
      <c r="P4760" s="6">
        <f>FORECAST(J4760,Inputs!$B$10:$B$18,Inputs!$A$10:$A$18)</f>
        <v>33.842687873067163</v>
      </c>
      <c r="Q4760" s="6">
        <f>IF(Inputs!$D$10="Yes",IF('Hourly Calcs'!P4760&gt;'Hourly Calcs'!K4760,'Hourly Calcs'!O4760,N4760+O4760),N4760+O4760)</f>
        <v>0</v>
      </c>
      <c r="R4760" s="12">
        <f t="shared" si="672"/>
        <v>0</v>
      </c>
      <c r="S4760" s="1">
        <f>IF(AND(A4760&gt;=5,A4760&lt;=9),INDEX(Demand!$C$3:$C$26,C4760),INDEX(Demand!$B$3:$B$26,C4760))</f>
        <v>400</v>
      </c>
      <c r="T4760" s="7">
        <f t="shared" si="673"/>
        <v>0</v>
      </c>
      <c r="U4760" s="7">
        <f t="shared" si="674"/>
        <v>0</v>
      </c>
    </row>
    <row r="4761" spans="1:21" x14ac:dyDescent="0.2">
      <c r="A4761" s="1">
        <v>7</v>
      </c>
      <c r="B4761" s="1">
        <v>18</v>
      </c>
      <c r="C4761" s="1">
        <v>1</v>
      </c>
      <c r="D4761">
        <v>13.6</v>
      </c>
      <c r="E4761">
        <v>10.5</v>
      </c>
      <c r="F4761">
        <v>82</v>
      </c>
      <c r="G4761">
        <v>0</v>
      </c>
      <c r="H4761">
        <v>0</v>
      </c>
      <c r="I4761">
        <v>0</v>
      </c>
      <c r="J4761" s="4">
        <f t="shared" si="669"/>
        <v>9.7207849740071595</v>
      </c>
      <c r="K4761" s="4">
        <f t="shared" si="670"/>
        <v>-17.720725128344895</v>
      </c>
      <c r="L4761" s="5">
        <f t="shared" si="666"/>
        <v>0</v>
      </c>
      <c r="M4761" s="5">
        <f t="shared" si="667"/>
        <v>0</v>
      </c>
      <c r="N4761" s="6">
        <f t="shared" si="668"/>
        <v>0</v>
      </c>
      <c r="O4761" s="6">
        <f t="shared" si="671"/>
        <v>0</v>
      </c>
      <c r="P4761" s="6">
        <f>FORECAST(J4761,Inputs!$B$10:$B$18,Inputs!$A$10:$A$18)</f>
        <v>30.645562823833398</v>
      </c>
      <c r="Q4761" s="6">
        <f>IF(Inputs!$D$10="Yes",IF('Hourly Calcs'!P4761&gt;'Hourly Calcs'!K4761,'Hourly Calcs'!O4761,N4761+O4761),N4761+O4761)</f>
        <v>0</v>
      </c>
      <c r="R4761" s="12">
        <f t="shared" si="672"/>
        <v>0</v>
      </c>
      <c r="S4761" s="1">
        <f>IF(AND(A4761&gt;=5,A4761&lt;=9),INDEX(Demand!$C$3:$C$26,C4761),INDEX(Demand!$B$3:$B$26,C4761))</f>
        <v>350</v>
      </c>
      <c r="T4761" s="7">
        <f t="shared" si="673"/>
        <v>0</v>
      </c>
      <c r="U4761" s="7">
        <f t="shared" si="674"/>
        <v>0</v>
      </c>
    </row>
    <row r="4762" spans="1:21" x14ac:dyDescent="0.2">
      <c r="A4762" s="1">
        <v>7</v>
      </c>
      <c r="B4762" s="1">
        <v>18</v>
      </c>
      <c r="C4762" s="1">
        <v>2</v>
      </c>
      <c r="D4762">
        <v>13.1</v>
      </c>
      <c r="E4762">
        <v>11</v>
      </c>
      <c r="F4762">
        <v>87</v>
      </c>
      <c r="G4762">
        <v>0</v>
      </c>
      <c r="H4762">
        <v>0</v>
      </c>
      <c r="I4762">
        <v>0</v>
      </c>
      <c r="J4762" s="4">
        <f t="shared" si="669"/>
        <v>24.030259011733506</v>
      </c>
      <c r="K4762" s="4">
        <f t="shared" si="670"/>
        <v>-14.96658243422101</v>
      </c>
      <c r="L4762" s="5">
        <f t="shared" si="666"/>
        <v>0</v>
      </c>
      <c r="M4762" s="5">
        <f t="shared" si="667"/>
        <v>0</v>
      </c>
      <c r="N4762" s="6">
        <f t="shared" si="668"/>
        <v>0</v>
      </c>
      <c r="O4762" s="6">
        <f t="shared" si="671"/>
        <v>0</v>
      </c>
      <c r="P4762" s="6">
        <f>FORECAST(J4762,Inputs!$B$10:$B$18,Inputs!$A$10:$A$18)</f>
        <v>30.778057953812347</v>
      </c>
      <c r="Q4762" s="6">
        <f>IF(Inputs!$D$10="Yes",IF('Hourly Calcs'!P4762&gt;'Hourly Calcs'!K4762,'Hourly Calcs'!O4762,N4762+O4762),N4762+O4762)</f>
        <v>0</v>
      </c>
      <c r="R4762" s="12">
        <f t="shared" si="672"/>
        <v>0</v>
      </c>
      <c r="S4762" s="1">
        <f>IF(AND(A4762&gt;=5,A4762&lt;=9),INDEX(Demand!$C$3:$C$26,C4762),INDEX(Demand!$B$3:$B$26,C4762))</f>
        <v>350</v>
      </c>
      <c r="T4762" s="7">
        <f t="shared" si="673"/>
        <v>0</v>
      </c>
      <c r="U4762" s="7">
        <f t="shared" si="674"/>
        <v>0</v>
      </c>
    </row>
    <row r="4763" spans="1:21" x14ac:dyDescent="0.2">
      <c r="A4763" s="1">
        <v>7</v>
      </c>
      <c r="B4763" s="1">
        <v>18</v>
      </c>
      <c r="C4763" s="1">
        <v>3</v>
      </c>
      <c r="D4763">
        <v>13.1</v>
      </c>
      <c r="E4763">
        <v>10.6</v>
      </c>
      <c r="F4763">
        <v>85</v>
      </c>
      <c r="G4763">
        <v>0</v>
      </c>
      <c r="H4763">
        <v>0</v>
      </c>
      <c r="I4763">
        <v>0</v>
      </c>
      <c r="J4763" s="4">
        <f t="shared" si="669"/>
        <v>37.490711529843423</v>
      </c>
      <c r="K4763" s="4">
        <f t="shared" si="670"/>
        <v>-10.106556949688496</v>
      </c>
      <c r="L4763" s="5">
        <f t="shared" si="666"/>
        <v>0</v>
      </c>
      <c r="M4763" s="5">
        <f t="shared" si="667"/>
        <v>0</v>
      </c>
      <c r="N4763" s="6">
        <f t="shared" si="668"/>
        <v>0</v>
      </c>
      <c r="O4763" s="6">
        <f t="shared" si="671"/>
        <v>0</v>
      </c>
      <c r="P4763" s="6">
        <f>FORECAST(J4763,Inputs!$B$10:$B$18,Inputs!$A$10:$A$18)</f>
        <v>30.902691773424475</v>
      </c>
      <c r="Q4763" s="6">
        <f>IF(Inputs!$D$10="Yes",IF('Hourly Calcs'!P4763&gt;'Hourly Calcs'!K4763,'Hourly Calcs'!O4763,N4763+O4763),N4763+O4763)</f>
        <v>0</v>
      </c>
      <c r="R4763" s="12">
        <f t="shared" si="672"/>
        <v>0</v>
      </c>
      <c r="S4763" s="1">
        <f>IF(AND(A4763&gt;=5,A4763&lt;=9),INDEX(Demand!$C$3:$C$26,C4763),INDEX(Demand!$B$3:$B$26,C4763))</f>
        <v>350</v>
      </c>
      <c r="T4763" s="7">
        <f t="shared" si="673"/>
        <v>0</v>
      </c>
      <c r="U4763" s="7">
        <f t="shared" si="674"/>
        <v>0</v>
      </c>
    </row>
    <row r="4764" spans="1:21" x14ac:dyDescent="0.2">
      <c r="A4764" s="1">
        <v>7</v>
      </c>
      <c r="B4764" s="1">
        <v>18</v>
      </c>
      <c r="C4764" s="1">
        <v>4</v>
      </c>
      <c r="D4764">
        <v>12.8</v>
      </c>
      <c r="E4764">
        <v>11.3</v>
      </c>
      <c r="F4764">
        <v>91</v>
      </c>
      <c r="G4764">
        <v>0</v>
      </c>
      <c r="H4764">
        <v>0</v>
      </c>
      <c r="I4764">
        <v>0</v>
      </c>
      <c r="J4764" s="4">
        <f t="shared" si="669"/>
        <v>49.958969775704645</v>
      </c>
      <c r="K4764" s="4">
        <f t="shared" si="670"/>
        <v>-3.4942555094760479</v>
      </c>
      <c r="L4764" s="5">
        <f t="shared" si="666"/>
        <v>0</v>
      </c>
      <c r="M4764" s="5">
        <f t="shared" si="667"/>
        <v>0</v>
      </c>
      <c r="N4764" s="6">
        <f t="shared" si="668"/>
        <v>0</v>
      </c>
      <c r="O4764" s="6">
        <f t="shared" si="671"/>
        <v>0</v>
      </c>
      <c r="P4764" s="6">
        <f>FORECAST(J4764,Inputs!$B$10:$B$18,Inputs!$A$10:$A$18)</f>
        <v>31.018138609034299</v>
      </c>
      <c r="Q4764" s="6">
        <f>IF(Inputs!$D$10="Yes",IF('Hourly Calcs'!P4764&gt;'Hourly Calcs'!K4764,'Hourly Calcs'!O4764,N4764+O4764),N4764+O4764)</f>
        <v>0</v>
      </c>
      <c r="R4764" s="12">
        <f t="shared" si="672"/>
        <v>0</v>
      </c>
      <c r="S4764" s="1">
        <f>IF(AND(A4764&gt;=5,A4764&lt;=9),INDEX(Demand!$C$3:$C$26,C4764),INDEX(Demand!$B$3:$B$26,C4764))</f>
        <v>350</v>
      </c>
      <c r="T4764" s="7">
        <f t="shared" si="673"/>
        <v>0</v>
      </c>
      <c r="U4764" s="7">
        <f t="shared" si="674"/>
        <v>0</v>
      </c>
    </row>
    <row r="4765" spans="1:21" x14ac:dyDescent="0.2">
      <c r="A4765" s="1">
        <v>7</v>
      </c>
      <c r="B4765" s="1">
        <v>18</v>
      </c>
      <c r="C4765" s="1">
        <v>5</v>
      </c>
      <c r="D4765">
        <v>13.4</v>
      </c>
      <c r="E4765">
        <v>12.1</v>
      </c>
      <c r="F4765">
        <v>92</v>
      </c>
      <c r="G4765">
        <v>5</v>
      </c>
      <c r="H4765">
        <v>0</v>
      </c>
      <c r="I4765">
        <v>5</v>
      </c>
      <c r="J4765" s="4">
        <f t="shared" si="669"/>
        <v>61.570774095640289</v>
      </c>
      <c r="K4765" s="4">
        <f t="shared" si="670"/>
        <v>4.4295955568445038</v>
      </c>
      <c r="L4765" s="5">
        <f t="shared" si="666"/>
        <v>0</v>
      </c>
      <c r="M4765" s="5">
        <f t="shared" si="667"/>
        <v>29.570404443155496</v>
      </c>
      <c r="N4765" s="6">
        <f t="shared" si="668"/>
        <v>0</v>
      </c>
      <c r="O4765" s="6">
        <f t="shared" si="671"/>
        <v>4.5725939313876038</v>
      </c>
      <c r="P4765" s="6">
        <f>FORECAST(J4765,Inputs!$B$10:$B$18,Inputs!$A$10:$A$18)</f>
        <v>31.125655315700371</v>
      </c>
      <c r="Q4765" s="6">
        <f>IF(Inputs!$D$10="Yes",IF('Hourly Calcs'!P4765&gt;'Hourly Calcs'!K4765,'Hourly Calcs'!O4765,N4765+O4765),N4765+O4765)</f>
        <v>4.5725939313876038</v>
      </c>
      <c r="R4765" s="12">
        <f t="shared" si="672"/>
        <v>21.728966361953894</v>
      </c>
      <c r="S4765" s="1">
        <f>IF(AND(A4765&gt;=5,A4765&lt;=9),INDEX(Demand!$C$3:$C$26,C4765),INDEX(Demand!$B$3:$B$26,C4765))</f>
        <v>350</v>
      </c>
      <c r="T4765" s="7">
        <f t="shared" si="673"/>
        <v>21.728966361953894</v>
      </c>
      <c r="U4765" s="7">
        <f t="shared" si="674"/>
        <v>0</v>
      </c>
    </row>
    <row r="4766" spans="1:21" x14ac:dyDescent="0.2">
      <c r="A4766" s="1">
        <v>7</v>
      </c>
      <c r="B4766" s="1">
        <v>18</v>
      </c>
      <c r="C4766" s="1">
        <v>6</v>
      </c>
      <c r="D4766">
        <v>14.6</v>
      </c>
      <c r="E4766">
        <v>12.9</v>
      </c>
      <c r="F4766">
        <v>90</v>
      </c>
      <c r="G4766">
        <v>56</v>
      </c>
      <c r="H4766">
        <v>26</v>
      </c>
      <c r="I4766">
        <v>52</v>
      </c>
      <c r="J4766" s="4">
        <f t="shared" si="669"/>
        <v>72.654376850196144</v>
      </c>
      <c r="K4766" s="4">
        <f t="shared" si="670"/>
        <v>13.046352339859297</v>
      </c>
      <c r="L4766" s="5">
        <f t="shared" si="666"/>
        <v>0</v>
      </c>
      <c r="M4766" s="5">
        <f t="shared" si="667"/>
        <v>20.953647660140703</v>
      </c>
      <c r="N4766" s="6">
        <f t="shared" si="668"/>
        <v>4.2861193928157215</v>
      </c>
      <c r="O4766" s="6">
        <f t="shared" si="671"/>
        <v>47.554976886431085</v>
      </c>
      <c r="P4766" s="6">
        <f>FORECAST(J4766,Inputs!$B$10:$B$18,Inputs!$A$10:$A$18)</f>
        <v>31.228281267131443</v>
      </c>
      <c r="Q4766" s="6">
        <f>IF(Inputs!$D$10="Yes",IF('Hourly Calcs'!P4766&gt;'Hourly Calcs'!K4766,'Hourly Calcs'!O4766,N4766+O4766),N4766+O4766)</f>
        <v>47.554976886431085</v>
      </c>
      <c r="R4766" s="12">
        <f t="shared" si="672"/>
        <v>225.9812501643205</v>
      </c>
      <c r="S4766" s="1">
        <f>IF(AND(A4766&gt;=5,A4766&lt;=9),INDEX(Demand!$C$3:$C$26,C4766),INDEX(Demand!$B$3:$B$26,C4766))</f>
        <v>350</v>
      </c>
      <c r="T4766" s="7">
        <f t="shared" si="673"/>
        <v>225.9812501643205</v>
      </c>
      <c r="U4766" s="7">
        <f t="shared" si="674"/>
        <v>0</v>
      </c>
    </row>
    <row r="4767" spans="1:21" x14ac:dyDescent="0.2">
      <c r="A4767" s="1">
        <v>7</v>
      </c>
      <c r="B4767" s="1">
        <v>18</v>
      </c>
      <c r="C4767" s="1">
        <v>7</v>
      </c>
      <c r="D4767">
        <v>16.399999999999999</v>
      </c>
      <c r="E4767">
        <v>13.8</v>
      </c>
      <c r="F4767">
        <v>85</v>
      </c>
      <c r="G4767">
        <v>188</v>
      </c>
      <c r="H4767">
        <v>220</v>
      </c>
      <c r="I4767">
        <v>119</v>
      </c>
      <c r="J4767" s="4">
        <f t="shared" si="669"/>
        <v>83.679647573036334</v>
      </c>
      <c r="K4767" s="4">
        <f t="shared" si="670"/>
        <v>22.288957729874909</v>
      </c>
      <c r="L4767" s="5">
        <f t="shared" si="666"/>
        <v>81.320352426963666</v>
      </c>
      <c r="M4767" s="5">
        <f t="shared" si="667"/>
        <v>11.711042270125091</v>
      </c>
      <c r="N4767" s="6">
        <f t="shared" si="668"/>
        <v>86.353960054207661</v>
      </c>
      <c r="O4767" s="6">
        <f t="shared" si="671"/>
        <v>108.82773556702497</v>
      </c>
      <c r="P4767" s="6">
        <f>FORECAST(J4767,Inputs!$B$10:$B$18,Inputs!$A$10:$A$18)</f>
        <v>31.330367107157741</v>
      </c>
      <c r="Q4767" s="6">
        <f>IF(Inputs!$D$10="Yes",IF('Hourly Calcs'!P4767&gt;'Hourly Calcs'!K4767,'Hourly Calcs'!O4767,N4767+O4767),N4767+O4767)</f>
        <v>108.82773556702497</v>
      </c>
      <c r="R4767" s="12">
        <f t="shared" si="672"/>
        <v>517.14939941450268</v>
      </c>
      <c r="S4767" s="1">
        <f>IF(AND(A4767&gt;=5,A4767&lt;=9),INDEX(Demand!$C$3:$C$26,C4767),INDEX(Demand!$B$3:$B$26,C4767))</f>
        <v>350</v>
      </c>
      <c r="T4767" s="7">
        <f t="shared" si="673"/>
        <v>350</v>
      </c>
      <c r="U4767" s="7">
        <f t="shared" si="674"/>
        <v>167.14939941450268</v>
      </c>
    </row>
    <row r="4768" spans="1:21" x14ac:dyDescent="0.2">
      <c r="A4768" s="1">
        <v>7</v>
      </c>
      <c r="B4768" s="1">
        <v>18</v>
      </c>
      <c r="C4768" s="1">
        <v>8</v>
      </c>
      <c r="D4768">
        <v>17.899999999999999</v>
      </c>
      <c r="E4768">
        <v>12.9</v>
      </c>
      <c r="F4768">
        <v>73</v>
      </c>
      <c r="G4768">
        <v>360</v>
      </c>
      <c r="H4768">
        <v>405</v>
      </c>
      <c r="I4768">
        <v>170</v>
      </c>
      <c r="J4768" s="4">
        <f t="shared" si="669"/>
        <v>95.279937665983098</v>
      </c>
      <c r="K4768" s="4">
        <f t="shared" si="670"/>
        <v>31.747820357019179</v>
      </c>
      <c r="L4768" s="5">
        <f t="shared" si="666"/>
        <v>69.720062334016902</v>
      </c>
      <c r="M4768" s="5">
        <f t="shared" si="667"/>
        <v>2.2521796429808205</v>
      </c>
      <c r="N4768" s="6">
        <f t="shared" si="668"/>
        <v>243.42269793033671</v>
      </c>
      <c r="O4768" s="6">
        <f t="shared" si="671"/>
        <v>155.46819366717853</v>
      </c>
      <c r="P4768" s="6">
        <f>FORECAST(J4768,Inputs!$B$10:$B$18,Inputs!$A$10:$A$18)</f>
        <v>31.437777200610952</v>
      </c>
      <c r="Q4768" s="6">
        <f>IF(Inputs!$D$10="Yes",IF('Hourly Calcs'!P4768&gt;'Hourly Calcs'!K4768,'Hourly Calcs'!O4768,N4768+O4768),N4768+O4768)</f>
        <v>398.89089159751524</v>
      </c>
      <c r="R4768" s="12">
        <f t="shared" si="672"/>
        <v>1895.5295168713924</v>
      </c>
      <c r="S4768" s="1">
        <f>IF(AND(A4768&gt;=5,A4768&lt;=9),INDEX(Demand!$C$3:$C$26,C4768),INDEX(Demand!$B$3:$B$26,C4768))</f>
        <v>350</v>
      </c>
      <c r="T4768" s="7">
        <f t="shared" si="673"/>
        <v>350</v>
      </c>
      <c r="U4768" s="7">
        <f t="shared" si="674"/>
        <v>1545.5295168713924</v>
      </c>
    </row>
    <row r="4769" spans="1:21" x14ac:dyDescent="0.2">
      <c r="A4769" s="1">
        <v>7</v>
      </c>
      <c r="B4769" s="1">
        <v>18</v>
      </c>
      <c r="C4769" s="1">
        <v>9</v>
      </c>
      <c r="D4769">
        <v>19</v>
      </c>
      <c r="E4769">
        <v>12</v>
      </c>
      <c r="F4769">
        <v>64</v>
      </c>
      <c r="G4769">
        <v>533</v>
      </c>
      <c r="H4769">
        <v>615</v>
      </c>
      <c r="I4769">
        <v>157</v>
      </c>
      <c r="J4769" s="4">
        <f t="shared" si="669"/>
        <v>108.35689710224752</v>
      </c>
      <c r="K4769" s="4">
        <f t="shared" si="670"/>
        <v>41.01331635932047</v>
      </c>
      <c r="L4769" s="5">
        <f t="shared" si="666"/>
        <v>56.643102897752485</v>
      </c>
      <c r="M4769" s="5">
        <f t="shared" si="667"/>
        <v>7.0133163593204699</v>
      </c>
      <c r="N4769" s="6">
        <f t="shared" si="668"/>
        <v>477.27038017574984</v>
      </c>
      <c r="O4769" s="6">
        <f t="shared" si="671"/>
        <v>143.57944944557076</v>
      </c>
      <c r="P4769" s="6">
        <f>FORECAST(J4769,Inputs!$B$10:$B$18,Inputs!$A$10:$A$18)</f>
        <v>31.558860158354143</v>
      </c>
      <c r="Q4769" s="6">
        <f>IF(Inputs!$D$10="Yes",IF('Hourly Calcs'!P4769&gt;'Hourly Calcs'!K4769,'Hourly Calcs'!O4769,N4769+O4769),N4769+O4769)</f>
        <v>620.84982962132062</v>
      </c>
      <c r="R4769" s="12">
        <f t="shared" si="672"/>
        <v>2950.2783903605155</v>
      </c>
      <c r="S4769" s="1">
        <f>IF(AND(A4769&gt;=5,A4769&lt;=9),INDEX(Demand!$C$3:$C$26,C4769),INDEX(Demand!$B$3:$B$26,C4769))</f>
        <v>350</v>
      </c>
      <c r="T4769" s="7">
        <f t="shared" si="673"/>
        <v>350</v>
      </c>
      <c r="U4769" s="7">
        <f t="shared" si="674"/>
        <v>2600.2783903605155</v>
      </c>
    </row>
    <row r="4770" spans="1:21" x14ac:dyDescent="0.2">
      <c r="A4770" s="1">
        <v>7</v>
      </c>
      <c r="B4770" s="1">
        <v>18</v>
      </c>
      <c r="C4770" s="1">
        <v>10</v>
      </c>
      <c r="D4770">
        <v>20.2</v>
      </c>
      <c r="E4770">
        <v>11.8</v>
      </c>
      <c r="F4770">
        <v>58</v>
      </c>
      <c r="G4770">
        <v>684</v>
      </c>
      <c r="H4770">
        <v>709</v>
      </c>
      <c r="I4770">
        <v>165</v>
      </c>
      <c r="J4770" s="4">
        <f t="shared" si="669"/>
        <v>124.2483505865259</v>
      </c>
      <c r="K4770" s="4">
        <f t="shared" si="670"/>
        <v>49.508838031230873</v>
      </c>
      <c r="L4770" s="5">
        <f t="shared" si="666"/>
        <v>40.751649413474098</v>
      </c>
      <c r="M4770" s="5">
        <f t="shared" si="667"/>
        <v>15.508838031230873</v>
      </c>
      <c r="N4770" s="6">
        <f t="shared" si="668"/>
        <v>642.03782192258859</v>
      </c>
      <c r="O4770" s="6">
        <f t="shared" si="671"/>
        <v>150.89559973579094</v>
      </c>
      <c r="P4770" s="6">
        <f>FORECAST(J4770,Inputs!$B$10:$B$18,Inputs!$A$10:$A$18)</f>
        <v>31.706003246171534</v>
      </c>
      <c r="Q4770" s="6">
        <f>IF(Inputs!$D$10="Yes",IF('Hourly Calcs'!P4770&gt;'Hourly Calcs'!K4770,'Hourly Calcs'!O4770,N4770+O4770),N4770+O4770)</f>
        <v>792.93342165837953</v>
      </c>
      <c r="R4770" s="12">
        <f t="shared" si="672"/>
        <v>3768.0196197206192</v>
      </c>
      <c r="S4770" s="1">
        <f>IF(AND(A4770&gt;=5,A4770&lt;=9),INDEX(Demand!$C$3:$C$26,C4770),INDEX(Demand!$B$3:$B$26,C4770))</f>
        <v>600</v>
      </c>
      <c r="T4770" s="7">
        <f t="shared" si="673"/>
        <v>600</v>
      </c>
      <c r="U4770" s="7">
        <f t="shared" si="674"/>
        <v>3168.0196197206192</v>
      </c>
    </row>
    <row r="4771" spans="1:21" x14ac:dyDescent="0.2">
      <c r="A4771" s="1">
        <v>7</v>
      </c>
      <c r="B4771" s="1">
        <v>18</v>
      </c>
      <c r="C4771" s="1">
        <v>11</v>
      </c>
      <c r="D4771">
        <v>20.5</v>
      </c>
      <c r="E4771">
        <v>11.5</v>
      </c>
      <c r="F4771">
        <v>56</v>
      </c>
      <c r="G4771">
        <v>796</v>
      </c>
      <c r="H4771">
        <v>769</v>
      </c>
      <c r="I4771">
        <v>166</v>
      </c>
      <c r="J4771" s="4">
        <f t="shared" si="669"/>
        <v>144.69706220343437</v>
      </c>
      <c r="K4771" s="4">
        <f t="shared" si="670"/>
        <v>56.290108870355311</v>
      </c>
      <c r="L4771" s="5">
        <f t="shared" ref="L4771:L4834" si="675">IF(ABS($B$5-J4771)&gt;90,0,ABS($B$5-J4771))</f>
        <v>20.302937796565629</v>
      </c>
      <c r="M4771" s="5">
        <f t="shared" ref="M4771:M4834" si="676">IF(K4771&gt;0,ABS($B$4-K4771),0)</f>
        <v>22.290108870355311</v>
      </c>
      <c r="N4771" s="6">
        <f t="shared" si="668"/>
        <v>754.16274353470237</v>
      </c>
      <c r="O4771" s="6">
        <f t="shared" si="671"/>
        <v>151.81011852206845</v>
      </c>
      <c r="P4771" s="6">
        <f>FORECAST(J4771,Inputs!$B$10:$B$18,Inputs!$A$10:$A$18)</f>
        <v>31.895343168550315</v>
      </c>
      <c r="Q4771" s="6">
        <f>IF(Inputs!$D$10="Yes",IF('Hourly Calcs'!P4771&gt;'Hourly Calcs'!K4771,'Hourly Calcs'!O4771,N4771+O4771),N4771+O4771)</f>
        <v>905.97286205677085</v>
      </c>
      <c r="R4771" s="12">
        <f t="shared" si="672"/>
        <v>4305.1830404937746</v>
      </c>
      <c r="S4771" s="1">
        <f>IF(AND(A4771&gt;=5,A4771&lt;=9),INDEX(Demand!$C$3:$C$26,C4771),INDEX(Demand!$B$3:$B$26,C4771))</f>
        <v>600</v>
      </c>
      <c r="T4771" s="7">
        <f t="shared" si="673"/>
        <v>600</v>
      </c>
      <c r="U4771" s="7">
        <f t="shared" si="674"/>
        <v>3705.1830404937746</v>
      </c>
    </row>
    <row r="4772" spans="1:21" x14ac:dyDescent="0.2">
      <c r="A4772" s="1">
        <v>7</v>
      </c>
      <c r="B4772" s="1">
        <v>18</v>
      </c>
      <c r="C4772" s="1">
        <v>12</v>
      </c>
      <c r="D4772">
        <v>21.2</v>
      </c>
      <c r="E4772">
        <v>13.8</v>
      </c>
      <c r="F4772">
        <v>63</v>
      </c>
      <c r="G4772">
        <v>859</v>
      </c>
      <c r="H4772">
        <v>799</v>
      </c>
      <c r="I4772">
        <v>163</v>
      </c>
      <c r="J4772" s="4">
        <f t="shared" si="669"/>
        <v>170.48416665156529</v>
      </c>
      <c r="K4772" s="4">
        <f t="shared" si="670"/>
        <v>59.929380913024545</v>
      </c>
      <c r="L4772" s="5">
        <f t="shared" si="675"/>
        <v>5.4841666515652889</v>
      </c>
      <c r="M4772" s="5">
        <f t="shared" si="676"/>
        <v>25.929380913024545</v>
      </c>
      <c r="N4772" s="6">
        <f t="shared" si="668"/>
        <v>796.09701482654975</v>
      </c>
      <c r="O4772" s="6">
        <f t="shared" si="671"/>
        <v>149.06656216323589</v>
      </c>
      <c r="P4772" s="6">
        <f>FORECAST(J4772,Inputs!$B$10:$B$18,Inputs!$A$10:$A$18)</f>
        <v>32.134112654181159</v>
      </c>
      <c r="Q4772" s="6">
        <f>IF(Inputs!$D$10="Yes",IF('Hourly Calcs'!P4772&gt;'Hourly Calcs'!K4772,'Hourly Calcs'!O4772,N4772+O4772),N4772+O4772)</f>
        <v>945.16357698978561</v>
      </c>
      <c r="R4772" s="12">
        <f t="shared" si="672"/>
        <v>4491.4173178554611</v>
      </c>
      <c r="S4772" s="1">
        <f>IF(AND(A4772&gt;=5,A4772&lt;=9),INDEX(Demand!$C$3:$C$26,C4772),INDEX(Demand!$B$3:$B$26,C4772))</f>
        <v>600</v>
      </c>
      <c r="T4772" s="7">
        <f t="shared" si="673"/>
        <v>600</v>
      </c>
      <c r="U4772" s="7">
        <f t="shared" si="674"/>
        <v>3891.4173178554611</v>
      </c>
    </row>
    <row r="4773" spans="1:21" x14ac:dyDescent="0.2">
      <c r="A4773" s="1">
        <v>7</v>
      </c>
      <c r="B4773" s="1">
        <v>18</v>
      </c>
      <c r="C4773" s="1">
        <v>13</v>
      </c>
      <c r="D4773">
        <v>21.3</v>
      </c>
      <c r="E4773">
        <v>13.9</v>
      </c>
      <c r="F4773">
        <v>63</v>
      </c>
      <c r="G4773">
        <v>872</v>
      </c>
      <c r="H4773">
        <v>802</v>
      </c>
      <c r="I4773">
        <v>165</v>
      </c>
      <c r="J4773" s="4">
        <f t="shared" si="669"/>
        <v>198.28713210837529</v>
      </c>
      <c r="K4773" s="4">
        <f t="shared" si="670"/>
        <v>59.18840025259815</v>
      </c>
      <c r="L4773" s="5">
        <f t="shared" si="675"/>
        <v>33.287132108375289</v>
      </c>
      <c r="M4773" s="5">
        <f t="shared" si="676"/>
        <v>25.18840025259815</v>
      </c>
      <c r="N4773" s="6">
        <f t="shared" si="668"/>
        <v>763.06930933927902</v>
      </c>
      <c r="O4773" s="6">
        <f t="shared" si="671"/>
        <v>150.89559973579094</v>
      </c>
      <c r="P4773" s="6">
        <f>FORECAST(J4773,Inputs!$B$10:$B$18,Inputs!$A$10:$A$18)</f>
        <v>32.391547519521993</v>
      </c>
      <c r="Q4773" s="6">
        <f>IF(Inputs!$D$10="Yes",IF('Hourly Calcs'!P4773&gt;'Hourly Calcs'!K4773,'Hourly Calcs'!O4773,N4773+O4773),N4773+O4773)</f>
        <v>913.96490907506995</v>
      </c>
      <c r="R4773" s="12">
        <f t="shared" si="672"/>
        <v>4343.1612479247324</v>
      </c>
      <c r="S4773" s="1">
        <f>IF(AND(A4773&gt;=5,A4773&lt;=9),INDEX(Demand!$C$3:$C$26,C4773),INDEX(Demand!$B$3:$B$26,C4773))</f>
        <v>600</v>
      </c>
      <c r="T4773" s="7">
        <f t="shared" si="673"/>
        <v>600</v>
      </c>
      <c r="U4773" s="7">
        <f t="shared" si="674"/>
        <v>3743.1612479247324</v>
      </c>
    </row>
    <row r="4774" spans="1:21" x14ac:dyDescent="0.2">
      <c r="A4774" s="1">
        <v>7</v>
      </c>
      <c r="B4774" s="1">
        <v>18</v>
      </c>
      <c r="C4774" s="1">
        <v>14</v>
      </c>
      <c r="D4774">
        <v>21.1</v>
      </c>
      <c r="E4774">
        <v>12.5</v>
      </c>
      <c r="F4774">
        <v>58</v>
      </c>
      <c r="G4774">
        <v>834</v>
      </c>
      <c r="H4774">
        <v>797</v>
      </c>
      <c r="I4774">
        <v>157</v>
      </c>
      <c r="J4774" s="4">
        <f t="shared" si="669"/>
        <v>222.45223912706155</v>
      </c>
      <c r="K4774" s="4">
        <f t="shared" si="670"/>
        <v>54.354508309576737</v>
      </c>
      <c r="L4774" s="5">
        <f t="shared" si="675"/>
        <v>57.452239127061546</v>
      </c>
      <c r="M4774" s="5">
        <f t="shared" si="676"/>
        <v>20.354508309576737</v>
      </c>
      <c r="N4774" s="6">
        <f t="shared" si="668"/>
        <v>676.67842501111966</v>
      </c>
      <c r="O4774" s="6">
        <f t="shared" si="671"/>
        <v>143.57944944557076</v>
      </c>
      <c r="P4774" s="6">
        <f>FORECAST(J4774,Inputs!$B$10:$B$18,Inputs!$A$10:$A$18)</f>
        <v>32.61529851043575</v>
      </c>
      <c r="Q4774" s="6">
        <f>IF(Inputs!$D$10="Yes",IF('Hourly Calcs'!P4774&gt;'Hourly Calcs'!K4774,'Hourly Calcs'!O4774,N4774+O4774),N4774+O4774)</f>
        <v>820.25787445669039</v>
      </c>
      <c r="R4774" s="12">
        <f t="shared" si="672"/>
        <v>3897.8654194181927</v>
      </c>
      <c r="S4774" s="1">
        <f>IF(AND(A4774&gt;=5,A4774&lt;=9),INDEX(Demand!$C$3:$C$26,C4774),INDEX(Demand!$B$3:$B$26,C4774))</f>
        <v>600</v>
      </c>
      <c r="T4774" s="7">
        <f t="shared" si="673"/>
        <v>600</v>
      </c>
      <c r="U4774" s="7">
        <f t="shared" si="674"/>
        <v>3297.8654194181927</v>
      </c>
    </row>
    <row r="4775" spans="1:21" x14ac:dyDescent="0.2">
      <c r="A4775" s="1">
        <v>7</v>
      </c>
      <c r="B4775" s="1">
        <v>18</v>
      </c>
      <c r="C4775" s="1">
        <v>15</v>
      </c>
      <c r="D4775">
        <v>21.3</v>
      </c>
      <c r="E4775">
        <v>13.6</v>
      </c>
      <c r="F4775">
        <v>61</v>
      </c>
      <c r="G4775">
        <v>743</v>
      </c>
      <c r="H4775">
        <v>761</v>
      </c>
      <c r="I4775">
        <v>150</v>
      </c>
      <c r="J4775" s="4">
        <f t="shared" si="669"/>
        <v>241.23490818699196</v>
      </c>
      <c r="K4775" s="4">
        <f t="shared" si="670"/>
        <v>46.877975204052511</v>
      </c>
      <c r="L4775" s="5">
        <f t="shared" si="675"/>
        <v>76.234908186991959</v>
      </c>
      <c r="M4775" s="5">
        <f t="shared" si="676"/>
        <v>12.877975204052511</v>
      </c>
      <c r="N4775" s="6">
        <f t="shared" si="668"/>
        <v>529.70525476602484</v>
      </c>
      <c r="O4775" s="6">
        <f t="shared" si="671"/>
        <v>137.17781794162812</v>
      </c>
      <c r="P4775" s="6">
        <f>FORECAST(J4775,Inputs!$B$10:$B$18,Inputs!$A$10:$A$18)</f>
        <v>32.789212112842513</v>
      </c>
      <c r="Q4775" s="6">
        <f>IF(Inputs!$D$10="Yes",IF('Hourly Calcs'!P4775&gt;'Hourly Calcs'!K4775,'Hourly Calcs'!O4775,N4775+O4775),N4775+O4775)</f>
        <v>666.8830727076529</v>
      </c>
      <c r="R4775" s="12">
        <f t="shared" si="672"/>
        <v>3169.0283615067665</v>
      </c>
      <c r="S4775" s="1">
        <f>IF(AND(A4775&gt;=5,A4775&lt;=9),INDEX(Demand!$C$3:$C$26,C4775),INDEX(Demand!$B$3:$B$26,C4775))</f>
        <v>600</v>
      </c>
      <c r="T4775" s="7">
        <f t="shared" si="673"/>
        <v>600</v>
      </c>
      <c r="U4775" s="7">
        <f t="shared" si="674"/>
        <v>2569.0283615067665</v>
      </c>
    </row>
    <row r="4776" spans="1:21" x14ac:dyDescent="0.2">
      <c r="A4776" s="1">
        <v>7</v>
      </c>
      <c r="B4776" s="1">
        <v>18</v>
      </c>
      <c r="C4776" s="1">
        <v>16</v>
      </c>
      <c r="D4776">
        <v>21</v>
      </c>
      <c r="E4776">
        <v>12</v>
      </c>
      <c r="F4776">
        <v>56</v>
      </c>
      <c r="G4776">
        <v>612</v>
      </c>
      <c r="H4776">
        <v>673</v>
      </c>
      <c r="I4776">
        <v>158</v>
      </c>
      <c r="J4776" s="4">
        <f t="shared" si="669"/>
        <v>256.03265301881333</v>
      </c>
      <c r="K4776" s="4">
        <f t="shared" si="670"/>
        <v>38.045122106058557</v>
      </c>
      <c r="L4776" s="5">
        <f t="shared" si="675"/>
        <v>0</v>
      </c>
      <c r="M4776" s="5">
        <f t="shared" si="676"/>
        <v>4.0451221060585567</v>
      </c>
      <c r="N4776" s="6">
        <f t="shared" si="668"/>
        <v>338.50837971201179</v>
      </c>
      <c r="O4776" s="6">
        <f t="shared" si="671"/>
        <v>144.4939682318483</v>
      </c>
      <c r="P4776" s="6">
        <f>FORECAST(J4776,Inputs!$B$10:$B$18,Inputs!$A$10:$A$18)</f>
        <v>32.926228268692711</v>
      </c>
      <c r="Q4776" s="6">
        <f>IF(Inputs!$D$10="Yes",IF('Hourly Calcs'!P4776&gt;'Hourly Calcs'!K4776,'Hourly Calcs'!O4776,N4776+O4776),N4776+O4776)</f>
        <v>483.00234794386006</v>
      </c>
      <c r="R4776" s="12">
        <f t="shared" si="672"/>
        <v>2295.2271574292231</v>
      </c>
      <c r="S4776" s="1">
        <f>IF(AND(A4776&gt;=5,A4776&lt;=9),INDEX(Demand!$C$3:$C$26,C4776),INDEX(Demand!$B$3:$B$26,C4776))</f>
        <v>900</v>
      </c>
      <c r="T4776" s="7">
        <f t="shared" si="673"/>
        <v>900</v>
      </c>
      <c r="U4776" s="7">
        <f t="shared" si="674"/>
        <v>1395.2271574292231</v>
      </c>
    </row>
    <row r="4777" spans="1:21" x14ac:dyDescent="0.2">
      <c r="A4777" s="1">
        <v>7</v>
      </c>
      <c r="B4777" s="1">
        <v>18</v>
      </c>
      <c r="C4777" s="1">
        <v>17</v>
      </c>
      <c r="D4777">
        <v>20.5</v>
      </c>
      <c r="E4777">
        <v>11.5</v>
      </c>
      <c r="F4777">
        <v>56</v>
      </c>
      <c r="G4777">
        <v>448</v>
      </c>
      <c r="H4777">
        <v>553</v>
      </c>
      <c r="I4777">
        <v>148</v>
      </c>
      <c r="J4777" s="4">
        <f t="shared" si="669"/>
        <v>268.50548023048628</v>
      </c>
      <c r="K4777" s="4">
        <f t="shared" si="670"/>
        <v>28.656001556551139</v>
      </c>
      <c r="L4777" s="5">
        <f t="shared" si="675"/>
        <v>0</v>
      </c>
      <c r="M4777" s="5">
        <f t="shared" si="676"/>
        <v>5.3439984434488608</v>
      </c>
      <c r="N4777" s="6">
        <f t="shared" si="668"/>
        <v>156.48103458674302</v>
      </c>
      <c r="O4777" s="6">
        <f t="shared" si="671"/>
        <v>135.34878036907307</v>
      </c>
      <c r="P4777" s="6">
        <f>FORECAST(J4777,Inputs!$B$10:$B$18,Inputs!$A$10:$A$18)</f>
        <v>33.04171740954154</v>
      </c>
      <c r="Q4777" s="6">
        <f>IF(Inputs!$D$10="Yes",IF('Hourly Calcs'!P4777&gt;'Hourly Calcs'!K4777,'Hourly Calcs'!O4777,N4777+O4777),N4777+O4777)</f>
        <v>135.34878036907307</v>
      </c>
      <c r="R4777" s="12">
        <f t="shared" si="672"/>
        <v>643.17740431383515</v>
      </c>
      <c r="S4777" s="1">
        <f>IF(AND(A4777&gt;=5,A4777&lt;=9),INDEX(Demand!$C$3:$C$26,C4777),INDEX(Demand!$B$3:$B$26,C4777))</f>
        <v>900</v>
      </c>
      <c r="T4777" s="7">
        <f t="shared" si="673"/>
        <v>643.17740431383515</v>
      </c>
      <c r="U4777" s="7">
        <f t="shared" si="674"/>
        <v>0</v>
      </c>
    </row>
    <row r="4778" spans="1:21" x14ac:dyDescent="0.2">
      <c r="A4778" s="1">
        <v>7</v>
      </c>
      <c r="B4778" s="1">
        <v>18</v>
      </c>
      <c r="C4778" s="1">
        <v>18</v>
      </c>
      <c r="D4778">
        <v>19.7</v>
      </c>
      <c r="E4778">
        <v>12.1</v>
      </c>
      <c r="F4778">
        <v>62</v>
      </c>
      <c r="G4778">
        <v>272</v>
      </c>
      <c r="H4778">
        <v>318</v>
      </c>
      <c r="I4778">
        <v>147</v>
      </c>
      <c r="J4778" s="4">
        <f t="shared" si="669"/>
        <v>279.83254267595146</v>
      </c>
      <c r="K4778" s="4">
        <f t="shared" si="670"/>
        <v>19.213992628876014</v>
      </c>
      <c r="L4778" s="5">
        <f t="shared" si="675"/>
        <v>0</v>
      </c>
      <c r="M4778" s="5">
        <f t="shared" si="676"/>
        <v>14.786007371123986</v>
      </c>
      <c r="N4778" s="6">
        <f t="shared" si="668"/>
        <v>16.241143078245781</v>
      </c>
      <c r="O4778" s="6">
        <f t="shared" si="671"/>
        <v>134.43426158279556</v>
      </c>
      <c r="P4778" s="6">
        <f>FORECAST(J4778,Inputs!$B$10:$B$18,Inputs!$A$10:$A$18)</f>
        <v>33.14659761736992</v>
      </c>
      <c r="Q4778" s="6">
        <f>IF(Inputs!$D$10="Yes",IF('Hourly Calcs'!P4778&gt;'Hourly Calcs'!K4778,'Hourly Calcs'!O4778,N4778+O4778),N4778+O4778)</f>
        <v>134.43426158279556</v>
      </c>
      <c r="R4778" s="12">
        <f t="shared" si="672"/>
        <v>638.83161104144449</v>
      </c>
      <c r="S4778" s="1">
        <f>IF(AND(A4778&gt;=5,A4778&lt;=9),INDEX(Demand!$C$3:$C$26,C4778),INDEX(Demand!$B$3:$B$26,C4778))</f>
        <v>900</v>
      </c>
      <c r="T4778" s="7">
        <f t="shared" si="673"/>
        <v>638.83161104144449</v>
      </c>
      <c r="U4778" s="7">
        <f t="shared" si="674"/>
        <v>0</v>
      </c>
    </row>
    <row r="4779" spans="1:21" x14ac:dyDescent="0.2">
      <c r="A4779" s="1">
        <v>7</v>
      </c>
      <c r="B4779" s="1">
        <v>18</v>
      </c>
      <c r="C4779" s="1">
        <v>19</v>
      </c>
      <c r="D4779">
        <v>18.399999999999999</v>
      </c>
      <c r="E4779">
        <v>11.5</v>
      </c>
      <c r="F4779">
        <v>64</v>
      </c>
      <c r="G4779">
        <v>114</v>
      </c>
      <c r="H4779">
        <v>115</v>
      </c>
      <c r="I4779">
        <v>87</v>
      </c>
      <c r="J4779" s="4">
        <f t="shared" si="669"/>
        <v>290.8124790211952</v>
      </c>
      <c r="K4779" s="4">
        <f t="shared" si="670"/>
        <v>10.107663916220787</v>
      </c>
      <c r="L4779" s="5">
        <f t="shared" si="675"/>
        <v>0</v>
      </c>
      <c r="M4779" s="5">
        <f t="shared" si="676"/>
        <v>23.892336083779213</v>
      </c>
      <c r="N4779" s="6">
        <f t="shared" si="668"/>
        <v>0</v>
      </c>
      <c r="O4779" s="6">
        <f t="shared" si="671"/>
        <v>79.563134406144314</v>
      </c>
      <c r="P4779" s="6">
        <f>FORECAST(J4779,Inputs!$B$10:$B$18,Inputs!$A$10:$A$18)</f>
        <v>33.248263694640691</v>
      </c>
      <c r="Q4779" s="6">
        <f>IF(Inputs!$D$10="Yes",IF('Hourly Calcs'!P4779&gt;'Hourly Calcs'!K4779,'Hourly Calcs'!O4779,N4779+O4779),N4779+O4779)</f>
        <v>79.563134406144314</v>
      </c>
      <c r="R4779" s="12">
        <f t="shared" si="672"/>
        <v>378.08401469799776</v>
      </c>
      <c r="S4779" s="1">
        <f>IF(AND(A4779&gt;=5,A4779&lt;=9),INDEX(Demand!$C$3:$C$26,C4779),INDEX(Demand!$B$3:$B$26,C4779))</f>
        <v>900</v>
      </c>
      <c r="T4779" s="7">
        <f t="shared" si="673"/>
        <v>378.08401469799776</v>
      </c>
      <c r="U4779" s="7">
        <f t="shared" si="674"/>
        <v>0</v>
      </c>
    </row>
    <row r="4780" spans="1:21" x14ac:dyDescent="0.2">
      <c r="A4780" s="1">
        <v>7</v>
      </c>
      <c r="B4780" s="1">
        <v>18</v>
      </c>
      <c r="C4780" s="1">
        <v>20</v>
      </c>
      <c r="D4780">
        <v>17</v>
      </c>
      <c r="E4780">
        <v>11.5</v>
      </c>
      <c r="F4780">
        <v>70</v>
      </c>
      <c r="G4780">
        <v>18</v>
      </c>
      <c r="H4780">
        <v>0</v>
      </c>
      <c r="I4780">
        <v>18</v>
      </c>
      <c r="J4780" s="4">
        <f t="shared" si="669"/>
        <v>302.01940477598714</v>
      </c>
      <c r="K4780" s="4">
        <f t="shared" si="670"/>
        <v>1.8394799691386226</v>
      </c>
      <c r="L4780" s="5">
        <f t="shared" si="675"/>
        <v>0</v>
      </c>
      <c r="M4780" s="5">
        <f t="shared" si="676"/>
        <v>32.160520030861377</v>
      </c>
      <c r="N4780" s="6">
        <f t="shared" si="668"/>
        <v>0</v>
      </c>
      <c r="O4780" s="6">
        <f t="shared" si="671"/>
        <v>16.461338152995374</v>
      </c>
      <c r="P4780" s="6">
        <f>FORECAST(J4780,Inputs!$B$10:$B$18,Inputs!$A$10:$A$18)</f>
        <v>33.35203152570358</v>
      </c>
      <c r="Q4780" s="6">
        <f>IF(Inputs!$D$10="Yes",IF('Hourly Calcs'!P4780&gt;'Hourly Calcs'!K4780,'Hourly Calcs'!O4780,N4780+O4780),N4780+O4780)</f>
        <v>16.461338152995374</v>
      </c>
      <c r="R4780" s="12">
        <f t="shared" si="672"/>
        <v>78.224278903034019</v>
      </c>
      <c r="S4780" s="1">
        <f>IF(AND(A4780&gt;=5,A4780&lt;=9),INDEX(Demand!$C$3:$C$26,C4780),INDEX(Demand!$B$3:$B$26,C4780))</f>
        <v>800</v>
      </c>
      <c r="T4780" s="7">
        <f t="shared" si="673"/>
        <v>78.224278903034019</v>
      </c>
      <c r="U4780" s="7">
        <f t="shared" si="674"/>
        <v>0</v>
      </c>
    </row>
    <row r="4781" spans="1:21" x14ac:dyDescent="0.2">
      <c r="A4781" s="1">
        <v>7</v>
      </c>
      <c r="B4781" s="1">
        <v>18</v>
      </c>
      <c r="C4781" s="1">
        <v>21</v>
      </c>
      <c r="D4781">
        <v>16</v>
      </c>
      <c r="E4781">
        <v>12.2</v>
      </c>
      <c r="F4781">
        <v>78</v>
      </c>
      <c r="G4781">
        <v>0</v>
      </c>
      <c r="H4781">
        <v>0</v>
      </c>
      <c r="I4781">
        <v>0</v>
      </c>
      <c r="J4781" s="4">
        <f t="shared" si="669"/>
        <v>313.8806420059945</v>
      </c>
      <c r="K4781" s="4">
        <f t="shared" si="670"/>
        <v>-5.9098985059436586</v>
      </c>
      <c r="L4781" s="5">
        <f t="shared" si="675"/>
        <v>0</v>
      </c>
      <c r="M4781" s="5">
        <f t="shared" si="676"/>
        <v>0</v>
      </c>
      <c r="N4781" s="6">
        <f t="shared" si="668"/>
        <v>0</v>
      </c>
      <c r="O4781" s="6">
        <f t="shared" si="671"/>
        <v>0</v>
      </c>
      <c r="P4781" s="6">
        <f>FORECAST(J4781,Inputs!$B$10:$B$18,Inputs!$A$10:$A$18)</f>
        <v>33.461857796351801</v>
      </c>
      <c r="Q4781" s="6">
        <f>IF(Inputs!$D$10="Yes",IF('Hourly Calcs'!P4781&gt;'Hourly Calcs'!K4781,'Hourly Calcs'!O4781,N4781+O4781),N4781+O4781)</f>
        <v>0</v>
      </c>
      <c r="R4781" s="12">
        <f t="shared" si="672"/>
        <v>0</v>
      </c>
      <c r="S4781" s="1">
        <f>IF(AND(A4781&gt;=5,A4781&lt;=9),INDEX(Demand!$C$3:$C$26,C4781),INDEX(Demand!$B$3:$B$26,C4781))</f>
        <v>700</v>
      </c>
      <c r="T4781" s="7">
        <f t="shared" si="673"/>
        <v>0</v>
      </c>
      <c r="U4781" s="7">
        <f t="shared" si="674"/>
        <v>0</v>
      </c>
    </row>
    <row r="4782" spans="1:21" x14ac:dyDescent="0.2">
      <c r="A4782" s="1">
        <v>7</v>
      </c>
      <c r="B4782" s="1">
        <v>18</v>
      </c>
      <c r="C4782" s="1">
        <v>22</v>
      </c>
      <c r="D4782">
        <v>15.7</v>
      </c>
      <c r="E4782">
        <v>10</v>
      </c>
      <c r="F4782">
        <v>69</v>
      </c>
      <c r="G4782">
        <v>0</v>
      </c>
      <c r="H4782">
        <v>0</v>
      </c>
      <c r="I4782">
        <v>0</v>
      </c>
      <c r="J4782" s="4">
        <f t="shared" si="669"/>
        <v>326.6733870294446</v>
      </c>
      <c r="K4782" s="4">
        <f t="shared" si="670"/>
        <v>-12.010491670317876</v>
      </c>
      <c r="L4782" s="5">
        <f t="shared" si="675"/>
        <v>0</v>
      </c>
      <c r="M4782" s="5">
        <f t="shared" si="676"/>
        <v>0</v>
      </c>
      <c r="N4782" s="6">
        <f t="shared" si="668"/>
        <v>0</v>
      </c>
      <c r="O4782" s="6">
        <f t="shared" si="671"/>
        <v>0</v>
      </c>
      <c r="P4782" s="6">
        <f>FORECAST(J4782,Inputs!$B$10:$B$18,Inputs!$A$10:$A$18)</f>
        <v>33.580309139161521</v>
      </c>
      <c r="Q4782" s="6">
        <f>IF(Inputs!$D$10="Yes",IF('Hourly Calcs'!P4782&gt;'Hourly Calcs'!K4782,'Hourly Calcs'!O4782,N4782+O4782),N4782+O4782)</f>
        <v>0</v>
      </c>
      <c r="R4782" s="12">
        <f t="shared" si="672"/>
        <v>0</v>
      </c>
      <c r="S4782" s="1">
        <f>IF(AND(A4782&gt;=5,A4782&lt;=9),INDEX(Demand!$C$3:$C$26,C4782),INDEX(Demand!$B$3:$B$26,C4782))</f>
        <v>600</v>
      </c>
      <c r="T4782" s="7">
        <f t="shared" si="673"/>
        <v>0</v>
      </c>
      <c r="U4782" s="7">
        <f t="shared" si="674"/>
        <v>0</v>
      </c>
    </row>
    <row r="4783" spans="1:21" x14ac:dyDescent="0.2">
      <c r="A4783" s="1">
        <v>7</v>
      </c>
      <c r="B4783" s="1">
        <v>18</v>
      </c>
      <c r="C4783" s="1">
        <v>23</v>
      </c>
      <c r="D4783">
        <v>15.3</v>
      </c>
      <c r="E4783">
        <v>9.3000000000000007</v>
      </c>
      <c r="F4783">
        <v>67</v>
      </c>
      <c r="G4783">
        <v>0</v>
      </c>
      <c r="H4783">
        <v>0</v>
      </c>
      <c r="I4783">
        <v>0</v>
      </c>
      <c r="J4783" s="4">
        <f t="shared" si="669"/>
        <v>340.4551127613081</v>
      </c>
      <c r="K4783" s="4">
        <f t="shared" si="670"/>
        <v>-16.253001796648618</v>
      </c>
      <c r="L4783" s="5">
        <f t="shared" si="675"/>
        <v>0</v>
      </c>
      <c r="M4783" s="5">
        <f t="shared" si="676"/>
        <v>0</v>
      </c>
      <c r="N4783" s="6">
        <f t="shared" si="668"/>
        <v>0</v>
      </c>
      <c r="O4783" s="6">
        <f t="shared" si="671"/>
        <v>0</v>
      </c>
      <c r="P4783" s="6">
        <f>FORECAST(J4783,Inputs!$B$10:$B$18,Inputs!$A$10:$A$18)</f>
        <v>33.707917710752852</v>
      </c>
      <c r="Q4783" s="6">
        <f>IF(Inputs!$D$10="Yes",IF('Hourly Calcs'!P4783&gt;'Hourly Calcs'!K4783,'Hourly Calcs'!O4783,N4783+O4783),N4783+O4783)</f>
        <v>0</v>
      </c>
      <c r="R4783" s="12">
        <f t="shared" si="672"/>
        <v>0</v>
      </c>
      <c r="S4783" s="1">
        <f>IF(AND(A4783&gt;=5,A4783&lt;=9),INDEX(Demand!$C$3:$C$26,C4783),INDEX(Demand!$B$3:$B$26,C4783))</f>
        <v>500</v>
      </c>
      <c r="T4783" s="7">
        <f t="shared" si="673"/>
        <v>0</v>
      </c>
      <c r="U4783" s="7">
        <f t="shared" si="674"/>
        <v>0</v>
      </c>
    </row>
    <row r="4784" spans="1:21" x14ac:dyDescent="0.2">
      <c r="A4784" s="1">
        <v>7</v>
      </c>
      <c r="B4784" s="1">
        <v>18</v>
      </c>
      <c r="C4784" s="1">
        <v>24</v>
      </c>
      <c r="D4784">
        <v>15.4</v>
      </c>
      <c r="E4784">
        <v>9</v>
      </c>
      <c r="F4784">
        <v>66</v>
      </c>
      <c r="G4784">
        <v>0</v>
      </c>
      <c r="H4784">
        <v>0</v>
      </c>
      <c r="I4784">
        <v>0</v>
      </c>
      <c r="J4784" s="4">
        <f t="shared" si="669"/>
        <v>354.98168642406546</v>
      </c>
      <c r="K4784" s="4">
        <f t="shared" si="670"/>
        <v>-18.284003613433995</v>
      </c>
      <c r="L4784" s="5">
        <f t="shared" si="675"/>
        <v>0</v>
      </c>
      <c r="M4784" s="5">
        <f t="shared" si="676"/>
        <v>0</v>
      </c>
      <c r="N4784" s="6">
        <f t="shared" si="668"/>
        <v>0</v>
      </c>
      <c r="O4784" s="6">
        <f t="shared" si="671"/>
        <v>0</v>
      </c>
      <c r="P4784" s="6">
        <f>FORECAST(J4784,Inputs!$B$10:$B$18,Inputs!$A$10:$A$18)</f>
        <v>33.842423022445047</v>
      </c>
      <c r="Q4784" s="6">
        <f>IF(Inputs!$D$10="Yes",IF('Hourly Calcs'!P4784&gt;'Hourly Calcs'!K4784,'Hourly Calcs'!O4784,N4784+O4784),N4784+O4784)</f>
        <v>0</v>
      </c>
      <c r="R4784" s="12">
        <f t="shared" si="672"/>
        <v>0</v>
      </c>
      <c r="S4784" s="1">
        <f>IF(AND(A4784&gt;=5,A4784&lt;=9),INDEX(Demand!$C$3:$C$26,C4784),INDEX(Demand!$B$3:$B$26,C4784))</f>
        <v>400</v>
      </c>
      <c r="T4784" s="7">
        <f t="shared" si="673"/>
        <v>0</v>
      </c>
      <c r="U4784" s="7">
        <f t="shared" si="674"/>
        <v>0</v>
      </c>
    </row>
    <row r="4785" spans="1:21" x14ac:dyDescent="0.2">
      <c r="A4785" s="1">
        <v>7</v>
      </c>
      <c r="B4785" s="1">
        <v>19</v>
      </c>
      <c r="C4785" s="1">
        <v>1</v>
      </c>
      <c r="D4785">
        <v>15.6</v>
      </c>
      <c r="E4785">
        <v>10.1</v>
      </c>
      <c r="F4785">
        <v>70</v>
      </c>
      <c r="G4785">
        <v>0</v>
      </c>
      <c r="H4785">
        <v>0</v>
      </c>
      <c r="I4785">
        <v>0</v>
      </c>
      <c r="J4785" s="4">
        <f t="shared" si="669"/>
        <v>9.7251018249517074</v>
      </c>
      <c r="K4785" s="4">
        <f t="shared" si="670"/>
        <v>-17.900999086220054</v>
      </c>
      <c r="L4785" s="5">
        <f t="shared" si="675"/>
        <v>0</v>
      </c>
      <c r="M4785" s="5">
        <f t="shared" si="676"/>
        <v>0</v>
      </c>
      <c r="N4785" s="6">
        <f t="shared" si="668"/>
        <v>0</v>
      </c>
      <c r="O4785" s="6">
        <f t="shared" si="671"/>
        <v>0</v>
      </c>
      <c r="P4785" s="6">
        <f>FORECAST(J4785,Inputs!$B$10:$B$18,Inputs!$A$10:$A$18)</f>
        <v>30.645602794675476</v>
      </c>
      <c r="Q4785" s="6">
        <f>IF(Inputs!$D$10="Yes",IF('Hourly Calcs'!P4785&gt;'Hourly Calcs'!K4785,'Hourly Calcs'!O4785,N4785+O4785),N4785+O4785)</f>
        <v>0</v>
      </c>
      <c r="R4785" s="12">
        <f t="shared" si="672"/>
        <v>0</v>
      </c>
      <c r="S4785" s="1">
        <f>IF(AND(A4785&gt;=5,A4785&lt;=9),INDEX(Demand!$C$3:$C$26,C4785),INDEX(Demand!$B$3:$B$26,C4785))</f>
        <v>350</v>
      </c>
      <c r="T4785" s="7">
        <f t="shared" si="673"/>
        <v>0</v>
      </c>
      <c r="U4785" s="7">
        <f t="shared" si="674"/>
        <v>0</v>
      </c>
    </row>
    <row r="4786" spans="1:21" x14ac:dyDescent="0.2">
      <c r="A4786" s="1">
        <v>7</v>
      </c>
      <c r="B4786" s="1">
        <v>19</v>
      </c>
      <c r="C4786" s="1">
        <v>2</v>
      </c>
      <c r="D4786">
        <v>15.5</v>
      </c>
      <c r="E4786">
        <v>9.3000000000000007</v>
      </c>
      <c r="F4786">
        <v>67</v>
      </c>
      <c r="G4786">
        <v>0</v>
      </c>
      <c r="H4786">
        <v>0</v>
      </c>
      <c r="I4786">
        <v>0</v>
      </c>
      <c r="J4786" s="4">
        <f t="shared" si="669"/>
        <v>24.065257397298438</v>
      </c>
      <c r="K4786" s="4">
        <f t="shared" si="670"/>
        <v>-15.144015327186978</v>
      </c>
      <c r="L4786" s="5">
        <f t="shared" si="675"/>
        <v>0</v>
      </c>
      <c r="M4786" s="5">
        <f t="shared" si="676"/>
        <v>0</v>
      </c>
      <c r="N4786" s="6">
        <f t="shared" si="668"/>
        <v>0</v>
      </c>
      <c r="O4786" s="6">
        <f t="shared" si="671"/>
        <v>0</v>
      </c>
      <c r="P4786" s="6">
        <f>FORECAST(J4786,Inputs!$B$10:$B$18,Inputs!$A$10:$A$18)</f>
        <v>30.778382012937946</v>
      </c>
      <c r="Q4786" s="6">
        <f>IF(Inputs!$D$10="Yes",IF('Hourly Calcs'!P4786&gt;'Hourly Calcs'!K4786,'Hourly Calcs'!O4786,N4786+O4786),N4786+O4786)</f>
        <v>0</v>
      </c>
      <c r="R4786" s="12">
        <f t="shared" si="672"/>
        <v>0</v>
      </c>
      <c r="S4786" s="1">
        <f>IF(AND(A4786&gt;=5,A4786&lt;=9),INDEX(Demand!$C$3:$C$26,C4786),INDEX(Demand!$B$3:$B$26,C4786))</f>
        <v>350</v>
      </c>
      <c r="T4786" s="7">
        <f t="shared" si="673"/>
        <v>0</v>
      </c>
      <c r="U4786" s="7">
        <f t="shared" si="674"/>
        <v>0</v>
      </c>
    </row>
    <row r="4787" spans="1:21" x14ac:dyDescent="0.2">
      <c r="A4787" s="1">
        <v>7</v>
      </c>
      <c r="B4787" s="1">
        <v>19</v>
      </c>
      <c r="C4787" s="1">
        <v>3</v>
      </c>
      <c r="D4787">
        <v>15.5</v>
      </c>
      <c r="E4787">
        <v>12</v>
      </c>
      <c r="F4787">
        <v>80</v>
      </c>
      <c r="G4787">
        <v>0</v>
      </c>
      <c r="H4787">
        <v>0</v>
      </c>
      <c r="I4787">
        <v>0</v>
      </c>
      <c r="J4787" s="4">
        <f t="shared" si="669"/>
        <v>37.550994170875015</v>
      </c>
      <c r="K4787" s="4">
        <f t="shared" si="670"/>
        <v>-10.277679426285601</v>
      </c>
      <c r="L4787" s="5">
        <f t="shared" si="675"/>
        <v>0</v>
      </c>
      <c r="M4787" s="5">
        <f t="shared" si="676"/>
        <v>0</v>
      </c>
      <c r="N4787" s="6">
        <f t="shared" si="668"/>
        <v>0</v>
      </c>
      <c r="O4787" s="6">
        <f t="shared" si="671"/>
        <v>0</v>
      </c>
      <c r="P4787" s="6">
        <f>FORECAST(J4787,Inputs!$B$10:$B$18,Inputs!$A$10:$A$18)</f>
        <v>30.903249946026619</v>
      </c>
      <c r="Q4787" s="6">
        <f>IF(Inputs!$D$10="Yes",IF('Hourly Calcs'!P4787&gt;'Hourly Calcs'!K4787,'Hourly Calcs'!O4787,N4787+O4787),N4787+O4787)</f>
        <v>0</v>
      </c>
      <c r="R4787" s="12">
        <f t="shared" si="672"/>
        <v>0</v>
      </c>
      <c r="S4787" s="1">
        <f>IF(AND(A4787&gt;=5,A4787&lt;=9),INDEX(Demand!$C$3:$C$26,C4787),INDEX(Demand!$B$3:$B$26,C4787))</f>
        <v>350</v>
      </c>
      <c r="T4787" s="7">
        <f t="shared" si="673"/>
        <v>0</v>
      </c>
      <c r="U4787" s="7">
        <f t="shared" si="674"/>
        <v>0</v>
      </c>
    </row>
    <row r="4788" spans="1:21" x14ac:dyDescent="0.2">
      <c r="A4788" s="1">
        <v>7</v>
      </c>
      <c r="B4788" s="1">
        <v>19</v>
      </c>
      <c r="C4788" s="1">
        <v>4</v>
      </c>
      <c r="D4788">
        <v>15.1</v>
      </c>
      <c r="E4788">
        <v>12.2</v>
      </c>
      <c r="F4788">
        <v>83</v>
      </c>
      <c r="G4788">
        <v>0</v>
      </c>
      <c r="H4788">
        <v>0</v>
      </c>
      <c r="I4788">
        <v>0</v>
      </c>
      <c r="J4788" s="4">
        <f t="shared" si="669"/>
        <v>50.038702749892735</v>
      </c>
      <c r="K4788" s="4">
        <f t="shared" si="670"/>
        <v>-3.6606428954432175</v>
      </c>
      <c r="L4788" s="5">
        <f t="shared" si="675"/>
        <v>0</v>
      </c>
      <c r="M4788" s="5">
        <f t="shared" si="676"/>
        <v>0</v>
      </c>
      <c r="N4788" s="6">
        <f t="shared" si="668"/>
        <v>0</v>
      </c>
      <c r="O4788" s="6">
        <f t="shared" si="671"/>
        <v>0</v>
      </c>
      <c r="P4788" s="6">
        <f>FORECAST(J4788,Inputs!$B$10:$B$18,Inputs!$A$10:$A$18)</f>
        <v>31.018876877313819</v>
      </c>
      <c r="Q4788" s="6">
        <f>IF(Inputs!$D$10="Yes",IF('Hourly Calcs'!P4788&gt;'Hourly Calcs'!K4788,'Hourly Calcs'!O4788,N4788+O4788),N4788+O4788)</f>
        <v>0</v>
      </c>
      <c r="R4788" s="12">
        <f t="shared" si="672"/>
        <v>0</v>
      </c>
      <c r="S4788" s="1">
        <f>IF(AND(A4788&gt;=5,A4788&lt;=9),INDEX(Demand!$C$3:$C$26,C4788),INDEX(Demand!$B$3:$B$26,C4788))</f>
        <v>350</v>
      </c>
      <c r="T4788" s="7">
        <f t="shared" si="673"/>
        <v>0</v>
      </c>
      <c r="U4788" s="7">
        <f t="shared" si="674"/>
        <v>0</v>
      </c>
    </row>
    <row r="4789" spans="1:21" x14ac:dyDescent="0.2">
      <c r="A4789" s="1">
        <v>7</v>
      </c>
      <c r="B4789" s="1">
        <v>19</v>
      </c>
      <c r="C4789" s="1">
        <v>5</v>
      </c>
      <c r="D4789">
        <v>14.8</v>
      </c>
      <c r="E4789">
        <v>12.4</v>
      </c>
      <c r="F4789">
        <v>86</v>
      </c>
      <c r="G4789">
        <v>5</v>
      </c>
      <c r="H4789">
        <v>0</v>
      </c>
      <c r="I4789">
        <v>5</v>
      </c>
      <c r="J4789" s="4">
        <f t="shared" si="669"/>
        <v>61.665530357721991</v>
      </c>
      <c r="K4789" s="4">
        <f t="shared" si="670"/>
        <v>4.2801538617821393</v>
      </c>
      <c r="L4789" s="5">
        <f t="shared" si="675"/>
        <v>0</v>
      </c>
      <c r="M4789" s="5">
        <f t="shared" si="676"/>
        <v>29.719846138217861</v>
      </c>
      <c r="N4789" s="6">
        <f t="shared" si="668"/>
        <v>0</v>
      </c>
      <c r="O4789" s="6">
        <f t="shared" si="671"/>
        <v>4.5725939313876038</v>
      </c>
      <c r="P4789" s="6">
        <f>FORECAST(J4789,Inputs!$B$10:$B$18,Inputs!$A$10:$A$18)</f>
        <v>31.126532688497424</v>
      </c>
      <c r="Q4789" s="6">
        <f>IF(Inputs!$D$10="Yes",IF('Hourly Calcs'!P4789&gt;'Hourly Calcs'!K4789,'Hourly Calcs'!O4789,N4789+O4789),N4789+O4789)</f>
        <v>4.5725939313876038</v>
      </c>
      <c r="R4789" s="12">
        <f t="shared" si="672"/>
        <v>21.728966361953894</v>
      </c>
      <c r="S4789" s="1">
        <f>IF(AND(A4789&gt;=5,A4789&lt;=9),INDEX(Demand!$C$3:$C$26,C4789),INDEX(Demand!$B$3:$B$26,C4789))</f>
        <v>350</v>
      </c>
      <c r="T4789" s="7">
        <f t="shared" si="673"/>
        <v>21.728966361953894</v>
      </c>
      <c r="U4789" s="7">
        <f t="shared" si="674"/>
        <v>0</v>
      </c>
    </row>
    <row r="4790" spans="1:21" x14ac:dyDescent="0.2">
      <c r="A4790" s="1">
        <v>7</v>
      </c>
      <c r="B4790" s="1">
        <v>19</v>
      </c>
      <c r="C4790" s="1">
        <v>6</v>
      </c>
      <c r="D4790">
        <v>15.5</v>
      </c>
      <c r="E4790">
        <v>12.9</v>
      </c>
      <c r="F4790">
        <v>84</v>
      </c>
      <c r="G4790">
        <v>55</v>
      </c>
      <c r="H4790">
        <v>23</v>
      </c>
      <c r="I4790">
        <v>51</v>
      </c>
      <c r="J4790" s="4">
        <f t="shared" si="669"/>
        <v>72.761625610976822</v>
      </c>
      <c r="K4790" s="4">
        <f t="shared" si="670"/>
        <v>12.899000699489306</v>
      </c>
      <c r="L4790" s="5">
        <f t="shared" si="675"/>
        <v>0</v>
      </c>
      <c r="M4790" s="5">
        <f t="shared" si="676"/>
        <v>21.100999300510694</v>
      </c>
      <c r="N4790" s="6">
        <f t="shared" si="668"/>
        <v>3.7669249818805621</v>
      </c>
      <c r="O4790" s="6">
        <f t="shared" si="671"/>
        <v>46.640458100153559</v>
      </c>
      <c r="P4790" s="6">
        <f>FORECAST(J4790,Inputs!$B$10:$B$18,Inputs!$A$10:$A$18)</f>
        <v>31.229274311212745</v>
      </c>
      <c r="Q4790" s="6">
        <f>IF(Inputs!$D$10="Yes",IF('Hourly Calcs'!P4790&gt;'Hourly Calcs'!K4790,'Hourly Calcs'!O4790,N4790+O4790),N4790+O4790)</f>
        <v>46.640458100153559</v>
      </c>
      <c r="R4790" s="12">
        <f t="shared" si="672"/>
        <v>221.63545689192969</v>
      </c>
      <c r="S4790" s="1">
        <f>IF(AND(A4790&gt;=5,A4790&lt;=9),INDEX(Demand!$C$3:$C$26,C4790),INDEX(Demand!$B$3:$B$26,C4790))</f>
        <v>350</v>
      </c>
      <c r="T4790" s="7">
        <f t="shared" si="673"/>
        <v>221.63545689192969</v>
      </c>
      <c r="U4790" s="7">
        <f t="shared" si="674"/>
        <v>0</v>
      </c>
    </row>
    <row r="4791" spans="1:21" x14ac:dyDescent="0.2">
      <c r="A4791" s="1">
        <v>7</v>
      </c>
      <c r="B4791" s="1">
        <v>19</v>
      </c>
      <c r="C4791" s="1">
        <v>7</v>
      </c>
      <c r="D4791">
        <v>16.2</v>
      </c>
      <c r="E4791">
        <v>13.3</v>
      </c>
      <c r="F4791">
        <v>83</v>
      </c>
      <c r="G4791">
        <v>186</v>
      </c>
      <c r="H4791">
        <v>263</v>
      </c>
      <c r="I4791">
        <v>104</v>
      </c>
      <c r="J4791" s="4">
        <f t="shared" si="669"/>
        <v>83.798369699458391</v>
      </c>
      <c r="K4791" s="4">
        <f t="shared" si="670"/>
        <v>22.14476912127374</v>
      </c>
      <c r="L4791" s="5">
        <f t="shared" si="675"/>
        <v>81.201630300541609</v>
      </c>
      <c r="M4791" s="5">
        <f t="shared" si="676"/>
        <v>11.85523087872626</v>
      </c>
      <c r="N4791" s="6">
        <f t="shared" si="668"/>
        <v>103.02436655533089</v>
      </c>
      <c r="O4791" s="6">
        <f t="shared" si="671"/>
        <v>95.10995377286217</v>
      </c>
      <c r="P4791" s="6">
        <f>FORECAST(J4791,Inputs!$B$10:$B$18,Inputs!$A$10:$A$18)</f>
        <v>31.331466386106094</v>
      </c>
      <c r="Q4791" s="6">
        <f>IF(Inputs!$D$10="Yes",IF('Hourly Calcs'!P4791&gt;'Hourly Calcs'!K4791,'Hourly Calcs'!O4791,N4791+O4791),N4791+O4791)</f>
        <v>95.10995377286217</v>
      </c>
      <c r="R4791" s="12">
        <f t="shared" si="672"/>
        <v>451.962500328641</v>
      </c>
      <c r="S4791" s="1">
        <f>IF(AND(A4791&gt;=5,A4791&lt;=9),INDEX(Demand!$C$3:$C$26,C4791),INDEX(Demand!$B$3:$B$26,C4791))</f>
        <v>350</v>
      </c>
      <c r="T4791" s="7">
        <f t="shared" si="673"/>
        <v>350</v>
      </c>
      <c r="U4791" s="7">
        <f t="shared" si="674"/>
        <v>101.962500328641</v>
      </c>
    </row>
    <row r="4792" spans="1:21" x14ac:dyDescent="0.2">
      <c r="A4792" s="1">
        <v>7</v>
      </c>
      <c r="B4792" s="1">
        <v>19</v>
      </c>
      <c r="C4792" s="1">
        <v>8</v>
      </c>
      <c r="D4792">
        <v>17.600000000000001</v>
      </c>
      <c r="E4792">
        <v>13.6</v>
      </c>
      <c r="F4792">
        <v>77</v>
      </c>
      <c r="G4792">
        <v>357</v>
      </c>
      <c r="H4792">
        <v>402</v>
      </c>
      <c r="I4792">
        <v>169</v>
      </c>
      <c r="J4792" s="4">
        <f t="shared" si="669"/>
        <v>95.409597691001849</v>
      </c>
      <c r="K4792" s="4">
        <f t="shared" si="670"/>
        <v>31.603535746874059</v>
      </c>
      <c r="L4792" s="5">
        <f t="shared" si="675"/>
        <v>69.590402308998151</v>
      </c>
      <c r="M4792" s="5">
        <f t="shared" si="676"/>
        <v>2.3964642531259415</v>
      </c>
      <c r="N4792" s="6">
        <f t="shared" si="668"/>
        <v>241.41459672262206</v>
      </c>
      <c r="O4792" s="6">
        <f t="shared" si="671"/>
        <v>154.55367488090101</v>
      </c>
      <c r="P4792" s="6">
        <f>FORECAST(J4792,Inputs!$B$10:$B$18,Inputs!$A$10:$A$18)</f>
        <v>31.438977756398163</v>
      </c>
      <c r="Q4792" s="6">
        <f>IF(Inputs!$D$10="Yes",IF('Hourly Calcs'!P4792&gt;'Hourly Calcs'!K4792,'Hourly Calcs'!O4792,N4792+O4792),N4792+O4792)</f>
        <v>395.96827160352308</v>
      </c>
      <c r="R4792" s="12">
        <f t="shared" si="672"/>
        <v>1881.6412266599416</v>
      </c>
      <c r="S4792" s="1">
        <f>IF(AND(A4792&gt;=5,A4792&lt;=9),INDEX(Demand!$C$3:$C$26,C4792),INDEX(Demand!$B$3:$B$26,C4792))</f>
        <v>350</v>
      </c>
      <c r="T4792" s="7">
        <f t="shared" si="673"/>
        <v>350</v>
      </c>
      <c r="U4792" s="7">
        <f t="shared" si="674"/>
        <v>1531.6412266599416</v>
      </c>
    </row>
    <row r="4793" spans="1:21" x14ac:dyDescent="0.2">
      <c r="A4793" s="1">
        <v>7</v>
      </c>
      <c r="B4793" s="1">
        <v>19</v>
      </c>
      <c r="C4793" s="1">
        <v>9</v>
      </c>
      <c r="D4793">
        <v>18.600000000000001</v>
      </c>
      <c r="E4793">
        <v>13.3</v>
      </c>
      <c r="F4793">
        <v>71</v>
      </c>
      <c r="G4793">
        <v>511</v>
      </c>
      <c r="H4793">
        <v>543</v>
      </c>
      <c r="I4793">
        <v>180</v>
      </c>
      <c r="J4793" s="4">
        <f t="shared" si="669"/>
        <v>108.49505697195859</v>
      </c>
      <c r="K4793" s="4">
        <f t="shared" si="670"/>
        <v>40.864315731823382</v>
      </c>
      <c r="L4793" s="5">
        <f t="shared" si="675"/>
        <v>56.50494302804141</v>
      </c>
      <c r="M4793" s="5">
        <f t="shared" si="676"/>
        <v>6.8643157318233818</v>
      </c>
      <c r="N4793" s="6">
        <f t="shared" si="668"/>
        <v>421.25711381417932</v>
      </c>
      <c r="O4793" s="6">
        <f t="shared" si="671"/>
        <v>164.61338152995376</v>
      </c>
      <c r="P4793" s="6">
        <f>FORECAST(J4793,Inputs!$B$10:$B$18,Inputs!$A$10:$A$18)</f>
        <v>31.560139416407022</v>
      </c>
      <c r="Q4793" s="6">
        <f>IF(Inputs!$D$10="Yes",IF('Hourly Calcs'!P4793&gt;'Hourly Calcs'!K4793,'Hourly Calcs'!O4793,N4793+O4793),N4793+O4793)</f>
        <v>585.87049534413313</v>
      </c>
      <c r="R4793" s="12">
        <f t="shared" si="672"/>
        <v>2784.0565938753207</v>
      </c>
      <c r="S4793" s="1">
        <f>IF(AND(A4793&gt;=5,A4793&lt;=9),INDEX(Demand!$C$3:$C$26,C4793),INDEX(Demand!$B$3:$B$26,C4793))</f>
        <v>350</v>
      </c>
      <c r="T4793" s="7">
        <f t="shared" si="673"/>
        <v>350</v>
      </c>
      <c r="U4793" s="7">
        <f t="shared" si="674"/>
        <v>2434.0565938753207</v>
      </c>
    </row>
    <row r="4794" spans="1:21" x14ac:dyDescent="0.2">
      <c r="A4794" s="1">
        <v>7</v>
      </c>
      <c r="B4794" s="1">
        <v>19</v>
      </c>
      <c r="C4794" s="1">
        <v>10</v>
      </c>
      <c r="D4794">
        <v>19.8</v>
      </c>
      <c r="E4794">
        <v>12.9</v>
      </c>
      <c r="F4794">
        <v>64</v>
      </c>
      <c r="G4794">
        <v>656</v>
      </c>
      <c r="H4794">
        <v>624</v>
      </c>
      <c r="I4794">
        <v>201</v>
      </c>
      <c r="J4794" s="4">
        <f t="shared" si="669"/>
        <v>124.38442814130457</v>
      </c>
      <c r="K4794" s="4">
        <f t="shared" si="670"/>
        <v>49.349612504382726</v>
      </c>
      <c r="L4794" s="5">
        <f t="shared" si="675"/>
        <v>40.615571858695432</v>
      </c>
      <c r="M4794" s="5">
        <f t="shared" si="676"/>
        <v>15.349612504382726</v>
      </c>
      <c r="N4794" s="6">
        <f t="shared" si="668"/>
        <v>565.04063408268212</v>
      </c>
      <c r="O4794" s="6">
        <f t="shared" si="671"/>
        <v>183.81827604178167</v>
      </c>
      <c r="P4794" s="6">
        <f>FORECAST(J4794,Inputs!$B$10:$B$18,Inputs!$A$10:$A$18)</f>
        <v>31.707263223530596</v>
      </c>
      <c r="Q4794" s="6">
        <f>IF(Inputs!$D$10="Yes",IF('Hourly Calcs'!P4794&gt;'Hourly Calcs'!K4794,'Hourly Calcs'!O4794,N4794+O4794),N4794+O4794)</f>
        <v>748.85891012446382</v>
      </c>
      <c r="R4794" s="12">
        <f t="shared" si="672"/>
        <v>3558.5775409114517</v>
      </c>
      <c r="S4794" s="1">
        <f>IF(AND(A4794&gt;=5,A4794&lt;=9),INDEX(Demand!$C$3:$C$26,C4794),INDEX(Demand!$B$3:$B$26,C4794))</f>
        <v>600</v>
      </c>
      <c r="T4794" s="7">
        <f t="shared" si="673"/>
        <v>600</v>
      </c>
      <c r="U4794" s="7">
        <f t="shared" si="674"/>
        <v>2958.5775409114517</v>
      </c>
    </row>
    <row r="4795" spans="1:21" x14ac:dyDescent="0.2">
      <c r="A4795" s="1">
        <v>7</v>
      </c>
      <c r="B4795" s="1">
        <v>19</v>
      </c>
      <c r="C4795" s="1">
        <v>11</v>
      </c>
      <c r="D4795">
        <v>21</v>
      </c>
      <c r="E4795">
        <v>13.8</v>
      </c>
      <c r="F4795">
        <v>63</v>
      </c>
      <c r="G4795">
        <v>764</v>
      </c>
      <c r="H4795">
        <v>664</v>
      </c>
      <c r="I4795">
        <v>220</v>
      </c>
      <c r="J4795" s="4">
        <f t="shared" si="669"/>
        <v>144.79891122226812</v>
      </c>
      <c r="K4795" s="4">
        <f t="shared" si="670"/>
        <v>56.116717220752591</v>
      </c>
      <c r="L4795" s="5">
        <f t="shared" si="675"/>
        <v>20.201088777731883</v>
      </c>
      <c r="M4795" s="5">
        <f t="shared" si="676"/>
        <v>22.116717220752591</v>
      </c>
      <c r="N4795" s="6">
        <f t="shared" si="668"/>
        <v>651.26512837173891</v>
      </c>
      <c r="O4795" s="6">
        <f t="shared" si="671"/>
        <v>201.19413298105457</v>
      </c>
      <c r="P4795" s="6">
        <f>FORECAST(J4795,Inputs!$B$10:$B$18,Inputs!$A$10:$A$18)</f>
        <v>31.896286215021</v>
      </c>
      <c r="Q4795" s="6">
        <f>IF(Inputs!$D$10="Yes",IF('Hourly Calcs'!P4795&gt;'Hourly Calcs'!K4795,'Hourly Calcs'!O4795,N4795+O4795),N4795+O4795)</f>
        <v>852.45926135279342</v>
      </c>
      <c r="R4795" s="12">
        <f t="shared" si="672"/>
        <v>4050.886409948474</v>
      </c>
      <c r="S4795" s="1">
        <f>IF(AND(A4795&gt;=5,A4795&lt;=9),INDEX(Demand!$C$3:$C$26,C4795),INDEX(Demand!$B$3:$B$26,C4795))</f>
        <v>600</v>
      </c>
      <c r="T4795" s="7">
        <f t="shared" si="673"/>
        <v>600</v>
      </c>
      <c r="U4795" s="7">
        <f t="shared" si="674"/>
        <v>3450.886409948474</v>
      </c>
    </row>
    <row r="4796" spans="1:21" x14ac:dyDescent="0.2">
      <c r="A4796" s="1">
        <v>7</v>
      </c>
      <c r="B4796" s="1">
        <v>19</v>
      </c>
      <c r="C4796" s="1">
        <v>12</v>
      </c>
      <c r="D4796">
        <v>20.8</v>
      </c>
      <c r="E4796">
        <v>11.9</v>
      </c>
      <c r="F4796">
        <v>57</v>
      </c>
      <c r="G4796">
        <v>851</v>
      </c>
      <c r="H4796">
        <v>758</v>
      </c>
      <c r="I4796">
        <v>192</v>
      </c>
      <c r="J4796" s="4">
        <f t="shared" si="669"/>
        <v>170.49394179530427</v>
      </c>
      <c r="K4796" s="4">
        <f t="shared" si="670"/>
        <v>59.746795981598567</v>
      </c>
      <c r="L4796" s="5">
        <f t="shared" si="675"/>
        <v>5.4939417953042664</v>
      </c>
      <c r="M4796" s="5">
        <f t="shared" si="676"/>
        <v>25.746795981598567</v>
      </c>
      <c r="N4796" s="6">
        <f t="shared" si="668"/>
        <v>755.39883654257324</v>
      </c>
      <c r="O4796" s="6">
        <f t="shared" si="671"/>
        <v>175.58760696528401</v>
      </c>
      <c r="P4796" s="6">
        <f>FORECAST(J4796,Inputs!$B$10:$B$18,Inputs!$A$10:$A$18)</f>
        <v>32.134203164771336</v>
      </c>
      <c r="Q4796" s="6">
        <f>IF(Inputs!$D$10="Yes",IF('Hourly Calcs'!P4796&gt;'Hourly Calcs'!K4796,'Hourly Calcs'!O4796,N4796+O4796),N4796+O4796)</f>
        <v>930.9864435078573</v>
      </c>
      <c r="R4796" s="12">
        <f t="shared" si="672"/>
        <v>4424.0475795493376</v>
      </c>
      <c r="S4796" s="1">
        <f>IF(AND(A4796&gt;=5,A4796&lt;=9),INDEX(Demand!$C$3:$C$26,C4796),INDEX(Demand!$B$3:$B$26,C4796))</f>
        <v>600</v>
      </c>
      <c r="T4796" s="7">
        <f t="shared" si="673"/>
        <v>600</v>
      </c>
      <c r="U4796" s="7">
        <f t="shared" si="674"/>
        <v>3824.0475795493376</v>
      </c>
    </row>
    <row r="4797" spans="1:21" x14ac:dyDescent="0.2">
      <c r="A4797" s="1">
        <v>7</v>
      </c>
      <c r="B4797" s="1">
        <v>19</v>
      </c>
      <c r="C4797" s="1">
        <v>13</v>
      </c>
      <c r="D4797">
        <v>21.7</v>
      </c>
      <c r="E4797">
        <v>12</v>
      </c>
      <c r="F4797">
        <v>54</v>
      </c>
      <c r="G4797">
        <v>842</v>
      </c>
      <c r="H4797">
        <v>688</v>
      </c>
      <c r="I4797">
        <v>236</v>
      </c>
      <c r="J4797" s="4">
        <f t="shared" si="669"/>
        <v>198.1824984113149</v>
      </c>
      <c r="K4797" s="4">
        <f t="shared" si="670"/>
        <v>59.013584798693543</v>
      </c>
      <c r="L4797" s="5">
        <f t="shared" si="675"/>
        <v>33.182498411314896</v>
      </c>
      <c r="M4797" s="5">
        <f t="shared" si="676"/>
        <v>25.013584798693543</v>
      </c>
      <c r="N4797" s="6">
        <f t="shared" si="668"/>
        <v>654.74964377480876</v>
      </c>
      <c r="O4797" s="6">
        <f t="shared" si="671"/>
        <v>215.82643356149492</v>
      </c>
      <c r="P4797" s="6">
        <f>FORECAST(J4797,Inputs!$B$10:$B$18,Inputs!$A$10:$A$18)</f>
        <v>32.390578688993656</v>
      </c>
      <c r="Q4797" s="6">
        <f>IF(Inputs!$D$10="Yes",IF('Hourly Calcs'!P4797&gt;'Hourly Calcs'!K4797,'Hourly Calcs'!O4797,N4797+O4797),N4797+O4797)</f>
        <v>870.57607733630368</v>
      </c>
      <c r="R4797" s="12">
        <f t="shared" si="672"/>
        <v>4136.9775195021148</v>
      </c>
      <c r="S4797" s="1">
        <f>IF(AND(A4797&gt;=5,A4797&lt;=9),INDEX(Demand!$C$3:$C$26,C4797),INDEX(Demand!$B$3:$B$26,C4797))</f>
        <v>600</v>
      </c>
      <c r="T4797" s="7">
        <f t="shared" si="673"/>
        <v>600</v>
      </c>
      <c r="U4797" s="7">
        <f t="shared" si="674"/>
        <v>3536.9775195021148</v>
      </c>
    </row>
    <row r="4798" spans="1:21" x14ac:dyDescent="0.2">
      <c r="A4798" s="1">
        <v>7</v>
      </c>
      <c r="B4798" s="1">
        <v>19</v>
      </c>
      <c r="C4798" s="1">
        <v>14</v>
      </c>
      <c r="D4798">
        <v>21.4</v>
      </c>
      <c r="E4798">
        <v>12.2</v>
      </c>
      <c r="F4798">
        <v>56</v>
      </c>
      <c r="G4798">
        <v>831</v>
      </c>
      <c r="H4798">
        <v>773</v>
      </c>
      <c r="I4798">
        <v>175</v>
      </c>
      <c r="J4798" s="4">
        <f t="shared" si="669"/>
        <v>222.28617416712939</v>
      </c>
      <c r="K4798" s="4">
        <f t="shared" si="670"/>
        <v>54.19916493958948</v>
      </c>
      <c r="L4798" s="5">
        <f t="shared" si="675"/>
        <v>57.286174167129388</v>
      </c>
      <c r="M4798" s="5">
        <f t="shared" si="676"/>
        <v>20.19916493958948</v>
      </c>
      <c r="N4798" s="6">
        <f t="shared" si="668"/>
        <v>656.41627039783248</v>
      </c>
      <c r="O4798" s="6">
        <f t="shared" si="671"/>
        <v>160.04078759856614</v>
      </c>
      <c r="P4798" s="6">
        <f>FORECAST(J4798,Inputs!$B$10:$B$18,Inputs!$A$10:$A$18)</f>
        <v>32.613760871917862</v>
      </c>
      <c r="Q4798" s="6">
        <f>IF(Inputs!$D$10="Yes",IF('Hourly Calcs'!P4798&gt;'Hourly Calcs'!K4798,'Hourly Calcs'!O4798,N4798+O4798),N4798+O4798)</f>
        <v>816.45705799639859</v>
      </c>
      <c r="R4798" s="12">
        <f t="shared" si="672"/>
        <v>3879.8039395988858</v>
      </c>
      <c r="S4798" s="1">
        <f>IF(AND(A4798&gt;=5,A4798&lt;=9),INDEX(Demand!$C$3:$C$26,C4798),INDEX(Demand!$B$3:$B$26,C4798))</f>
        <v>600</v>
      </c>
      <c r="T4798" s="7">
        <f t="shared" si="673"/>
        <v>600</v>
      </c>
      <c r="U4798" s="7">
        <f t="shared" si="674"/>
        <v>3279.8039395988858</v>
      </c>
    </row>
    <row r="4799" spans="1:21" x14ac:dyDescent="0.2">
      <c r="A4799" s="1">
        <v>7</v>
      </c>
      <c r="B4799" s="1">
        <v>19</v>
      </c>
      <c r="C4799" s="1">
        <v>15</v>
      </c>
      <c r="D4799">
        <v>21.3</v>
      </c>
      <c r="E4799">
        <v>12.5</v>
      </c>
      <c r="F4799">
        <v>57</v>
      </c>
      <c r="G4799">
        <v>743</v>
      </c>
      <c r="H4799">
        <v>764</v>
      </c>
      <c r="I4799">
        <v>148</v>
      </c>
      <c r="J4799" s="4">
        <f t="shared" si="669"/>
        <v>241.0585830003198</v>
      </c>
      <c r="K4799" s="4">
        <f t="shared" si="670"/>
        <v>46.739945137135258</v>
      </c>
      <c r="L4799" s="5">
        <f t="shared" si="675"/>
        <v>76.0585830003198</v>
      </c>
      <c r="M4799" s="5">
        <f t="shared" si="676"/>
        <v>12.739945137135258</v>
      </c>
      <c r="N4799" s="6">
        <f t="shared" si="668"/>
        <v>531.80244689799315</v>
      </c>
      <c r="O4799" s="6">
        <f t="shared" si="671"/>
        <v>135.34878036907307</v>
      </c>
      <c r="P4799" s="6">
        <f>FORECAST(J4799,Inputs!$B$10:$B$18,Inputs!$A$10:$A$18)</f>
        <v>32.787579472225183</v>
      </c>
      <c r="Q4799" s="6">
        <f>IF(Inputs!$D$10="Yes",IF('Hourly Calcs'!P4799&gt;'Hourly Calcs'!K4799,'Hourly Calcs'!O4799,N4799+O4799),N4799+O4799)</f>
        <v>667.15122726706625</v>
      </c>
      <c r="R4799" s="12">
        <f t="shared" si="672"/>
        <v>3170.3026319730989</v>
      </c>
      <c r="S4799" s="1">
        <f>IF(AND(A4799&gt;=5,A4799&lt;=9),INDEX(Demand!$C$3:$C$26,C4799),INDEX(Demand!$B$3:$B$26,C4799))</f>
        <v>600</v>
      </c>
      <c r="T4799" s="7">
        <f t="shared" si="673"/>
        <v>600</v>
      </c>
      <c r="U4799" s="7">
        <f t="shared" si="674"/>
        <v>2570.3026319730989</v>
      </c>
    </row>
    <row r="4800" spans="1:21" x14ac:dyDescent="0.2">
      <c r="A4800" s="1">
        <v>7</v>
      </c>
      <c r="B4800" s="1">
        <v>19</v>
      </c>
      <c r="C4800" s="1">
        <v>16</v>
      </c>
      <c r="D4800">
        <v>21</v>
      </c>
      <c r="E4800">
        <v>12.4</v>
      </c>
      <c r="F4800">
        <v>58</v>
      </c>
      <c r="G4800">
        <v>610</v>
      </c>
      <c r="H4800">
        <v>671</v>
      </c>
      <c r="I4800">
        <v>158</v>
      </c>
      <c r="J4800" s="4">
        <f t="shared" si="669"/>
        <v>255.86563377544027</v>
      </c>
      <c r="K4800" s="4">
        <f t="shared" si="670"/>
        <v>37.917190736869827</v>
      </c>
      <c r="L4800" s="5">
        <f t="shared" si="675"/>
        <v>0</v>
      </c>
      <c r="M4800" s="5">
        <f t="shared" si="676"/>
        <v>3.9171907368698271</v>
      </c>
      <c r="N4800" s="6">
        <f t="shared" si="668"/>
        <v>337.37685237672895</v>
      </c>
      <c r="O4800" s="6">
        <f t="shared" si="671"/>
        <v>144.4939682318483</v>
      </c>
      <c r="P4800" s="6">
        <f>FORECAST(J4800,Inputs!$B$10:$B$18,Inputs!$A$10:$A$18)</f>
        <v>32.924681794217037</v>
      </c>
      <c r="Q4800" s="6">
        <f>IF(Inputs!$D$10="Yes",IF('Hourly Calcs'!P4800&gt;'Hourly Calcs'!K4800,'Hourly Calcs'!O4800,N4800+O4800),N4800+O4800)</f>
        <v>481.87082060857722</v>
      </c>
      <c r="R4800" s="12">
        <f t="shared" si="672"/>
        <v>2289.850139531959</v>
      </c>
      <c r="S4800" s="1">
        <f>IF(AND(A4800&gt;=5,A4800&lt;=9),INDEX(Demand!$C$3:$C$26,C4800),INDEX(Demand!$B$3:$B$26,C4800))</f>
        <v>900</v>
      </c>
      <c r="T4800" s="7">
        <f t="shared" si="673"/>
        <v>900</v>
      </c>
      <c r="U4800" s="7">
        <f t="shared" si="674"/>
        <v>1389.850139531959</v>
      </c>
    </row>
    <row r="4801" spans="1:21" x14ac:dyDescent="0.2">
      <c r="A4801" s="1">
        <v>7</v>
      </c>
      <c r="B4801" s="1">
        <v>19</v>
      </c>
      <c r="C4801" s="1">
        <v>17</v>
      </c>
      <c r="D4801">
        <v>20.5</v>
      </c>
      <c r="E4801">
        <v>12.8</v>
      </c>
      <c r="F4801">
        <v>61</v>
      </c>
      <c r="G4801">
        <v>446</v>
      </c>
      <c r="H4801">
        <v>547</v>
      </c>
      <c r="I4801">
        <v>150</v>
      </c>
      <c r="J4801" s="4">
        <f t="shared" si="669"/>
        <v>268.35158160374385</v>
      </c>
      <c r="K4801" s="4">
        <f t="shared" si="670"/>
        <v>28.531462617620605</v>
      </c>
      <c r="L4801" s="5">
        <f t="shared" si="675"/>
        <v>0</v>
      </c>
      <c r="M4801" s="5">
        <f t="shared" si="676"/>
        <v>5.4685373823793952</v>
      </c>
      <c r="N4801" s="6">
        <f t="shared" si="668"/>
        <v>154.54552697513128</v>
      </c>
      <c r="O4801" s="6">
        <f t="shared" si="671"/>
        <v>137.17781794162812</v>
      </c>
      <c r="P4801" s="6">
        <f>FORECAST(J4801,Inputs!$B$10:$B$18,Inputs!$A$10:$A$18)</f>
        <v>33.040292422256883</v>
      </c>
      <c r="Q4801" s="6">
        <f>IF(Inputs!$D$10="Yes",IF('Hourly Calcs'!P4801&gt;'Hourly Calcs'!K4801,'Hourly Calcs'!O4801,N4801+O4801),N4801+O4801)</f>
        <v>137.17781794162812</v>
      </c>
      <c r="R4801" s="12">
        <f t="shared" si="672"/>
        <v>651.86899085861683</v>
      </c>
      <c r="S4801" s="1">
        <f>IF(AND(A4801&gt;=5,A4801&lt;=9),INDEX(Demand!$C$3:$C$26,C4801),INDEX(Demand!$B$3:$B$26,C4801))</f>
        <v>900</v>
      </c>
      <c r="T4801" s="7">
        <f t="shared" si="673"/>
        <v>651.86899085861683</v>
      </c>
      <c r="U4801" s="7">
        <f t="shared" si="674"/>
        <v>0</v>
      </c>
    </row>
    <row r="4802" spans="1:21" x14ac:dyDescent="0.2">
      <c r="A4802" s="1">
        <v>7</v>
      </c>
      <c r="B4802" s="1">
        <v>19</v>
      </c>
      <c r="C4802" s="1">
        <v>18</v>
      </c>
      <c r="D4802">
        <v>19.8</v>
      </c>
      <c r="E4802">
        <v>13</v>
      </c>
      <c r="F4802">
        <v>65</v>
      </c>
      <c r="G4802">
        <v>270</v>
      </c>
      <c r="H4802">
        <v>315</v>
      </c>
      <c r="I4802">
        <v>147</v>
      </c>
      <c r="J4802" s="4">
        <f t="shared" si="669"/>
        <v>279.69111544668846</v>
      </c>
      <c r="K4802" s="4">
        <f t="shared" si="670"/>
        <v>19.087646258019049</v>
      </c>
      <c r="L4802" s="5">
        <f t="shared" si="675"/>
        <v>0</v>
      </c>
      <c r="M4802" s="5">
        <f t="shared" si="676"/>
        <v>14.912353741980951</v>
      </c>
      <c r="N4802" s="6">
        <f t="shared" si="668"/>
        <v>15.863518284257498</v>
      </c>
      <c r="O4802" s="6">
        <f t="shared" si="671"/>
        <v>134.43426158279556</v>
      </c>
      <c r="P4802" s="6">
        <f>FORECAST(J4802,Inputs!$B$10:$B$18,Inputs!$A$10:$A$18)</f>
        <v>33.145288105987852</v>
      </c>
      <c r="Q4802" s="6">
        <f>IF(Inputs!$D$10="Yes",IF('Hourly Calcs'!P4802&gt;'Hourly Calcs'!K4802,'Hourly Calcs'!O4802,N4802+O4802),N4802+O4802)</f>
        <v>134.43426158279556</v>
      </c>
      <c r="R4802" s="12">
        <f t="shared" si="672"/>
        <v>638.83161104144449</v>
      </c>
      <c r="S4802" s="1">
        <f>IF(AND(A4802&gt;=5,A4802&lt;=9),INDEX(Demand!$C$3:$C$26,C4802),INDEX(Demand!$B$3:$B$26,C4802))</f>
        <v>900</v>
      </c>
      <c r="T4802" s="7">
        <f t="shared" si="673"/>
        <v>638.83161104144449</v>
      </c>
      <c r="U4802" s="7">
        <f t="shared" si="674"/>
        <v>0</v>
      </c>
    </row>
    <row r="4803" spans="1:21" x14ac:dyDescent="0.2">
      <c r="A4803" s="1">
        <v>7</v>
      </c>
      <c r="B4803" s="1">
        <v>19</v>
      </c>
      <c r="C4803" s="1">
        <v>19</v>
      </c>
      <c r="D4803">
        <v>19.100000000000001</v>
      </c>
      <c r="E4803">
        <v>12.6</v>
      </c>
      <c r="F4803">
        <v>66</v>
      </c>
      <c r="G4803">
        <v>113</v>
      </c>
      <c r="H4803">
        <v>112</v>
      </c>
      <c r="I4803">
        <v>87</v>
      </c>
      <c r="J4803" s="4">
        <f t="shared" si="669"/>
        <v>290.68262694727798</v>
      </c>
      <c r="K4803" s="4">
        <f t="shared" si="670"/>
        <v>9.9759894162906164</v>
      </c>
      <c r="L4803" s="5">
        <f t="shared" si="675"/>
        <v>0</v>
      </c>
      <c r="M4803" s="5">
        <f t="shared" si="676"/>
        <v>24.024010583709384</v>
      </c>
      <c r="N4803" s="6">
        <f t="shared" si="668"/>
        <v>0</v>
      </c>
      <c r="O4803" s="6">
        <f t="shared" si="671"/>
        <v>79.563134406144314</v>
      </c>
      <c r="P4803" s="6">
        <f>FORECAST(J4803,Inputs!$B$10:$B$18,Inputs!$A$10:$A$18)</f>
        <v>33.247061360622943</v>
      </c>
      <c r="Q4803" s="6">
        <f>IF(Inputs!$D$10="Yes",IF('Hourly Calcs'!P4803&gt;'Hourly Calcs'!K4803,'Hourly Calcs'!O4803,N4803+O4803),N4803+O4803)</f>
        <v>79.563134406144314</v>
      </c>
      <c r="R4803" s="12">
        <f t="shared" si="672"/>
        <v>378.08401469799776</v>
      </c>
      <c r="S4803" s="1">
        <f>IF(AND(A4803&gt;=5,A4803&lt;=9),INDEX(Demand!$C$3:$C$26,C4803),INDEX(Demand!$B$3:$B$26,C4803))</f>
        <v>900</v>
      </c>
      <c r="T4803" s="7">
        <f t="shared" si="673"/>
        <v>378.08401469799776</v>
      </c>
      <c r="U4803" s="7">
        <f t="shared" si="674"/>
        <v>0</v>
      </c>
    </row>
    <row r="4804" spans="1:21" x14ac:dyDescent="0.2">
      <c r="A4804" s="1">
        <v>7</v>
      </c>
      <c r="B4804" s="1">
        <v>19</v>
      </c>
      <c r="C4804" s="1">
        <v>20</v>
      </c>
      <c r="D4804">
        <v>18.100000000000001</v>
      </c>
      <c r="E4804">
        <v>12.7</v>
      </c>
      <c r="F4804">
        <v>70</v>
      </c>
      <c r="G4804">
        <v>18</v>
      </c>
      <c r="H4804">
        <v>0</v>
      </c>
      <c r="I4804">
        <v>18</v>
      </c>
      <c r="J4804" s="4">
        <f t="shared" si="669"/>
        <v>301.90153306222356</v>
      </c>
      <c r="K4804" s="4">
        <f t="shared" si="670"/>
        <v>1.7088392543098934</v>
      </c>
      <c r="L4804" s="5">
        <f t="shared" si="675"/>
        <v>0</v>
      </c>
      <c r="M4804" s="5">
        <f t="shared" si="676"/>
        <v>32.291160745690107</v>
      </c>
      <c r="N4804" s="6">
        <f t="shared" si="668"/>
        <v>0</v>
      </c>
      <c r="O4804" s="6">
        <f t="shared" si="671"/>
        <v>16.461338152995374</v>
      </c>
      <c r="P4804" s="6">
        <f>FORECAST(J4804,Inputs!$B$10:$B$18,Inputs!$A$10:$A$18)</f>
        <v>33.350940120946511</v>
      </c>
      <c r="Q4804" s="6">
        <f>IF(Inputs!$D$10="Yes",IF('Hourly Calcs'!P4804&gt;'Hourly Calcs'!K4804,'Hourly Calcs'!O4804,N4804+O4804),N4804+O4804)</f>
        <v>16.461338152995374</v>
      </c>
      <c r="R4804" s="12">
        <f t="shared" si="672"/>
        <v>78.224278903034019</v>
      </c>
      <c r="S4804" s="1">
        <f>IF(AND(A4804&gt;=5,A4804&lt;=9),INDEX(Demand!$C$3:$C$26,C4804),INDEX(Demand!$B$3:$B$26,C4804))</f>
        <v>800</v>
      </c>
      <c r="T4804" s="7">
        <f t="shared" si="673"/>
        <v>78.224278903034019</v>
      </c>
      <c r="U4804" s="7">
        <f t="shared" si="674"/>
        <v>0</v>
      </c>
    </row>
    <row r="4805" spans="1:21" x14ac:dyDescent="0.2">
      <c r="A4805" s="1">
        <v>7</v>
      </c>
      <c r="B4805" s="1">
        <v>19</v>
      </c>
      <c r="C4805" s="1">
        <v>21</v>
      </c>
      <c r="D4805">
        <v>17.2</v>
      </c>
      <c r="E4805">
        <v>12.7</v>
      </c>
      <c r="F4805">
        <v>75</v>
      </c>
      <c r="G4805">
        <v>0</v>
      </c>
      <c r="H4805">
        <v>0</v>
      </c>
      <c r="I4805">
        <v>0</v>
      </c>
      <c r="J4805" s="4">
        <f t="shared" si="669"/>
        <v>313.77721449064563</v>
      </c>
      <c r="K4805" s="4">
        <f t="shared" si="670"/>
        <v>-6.0648707296420667</v>
      </c>
      <c r="L4805" s="5">
        <f t="shared" si="675"/>
        <v>0</v>
      </c>
      <c r="M4805" s="5">
        <f t="shared" si="676"/>
        <v>0</v>
      </c>
      <c r="N4805" s="6">
        <f t="shared" si="668"/>
        <v>0</v>
      </c>
      <c r="O4805" s="6">
        <f t="shared" si="671"/>
        <v>0</v>
      </c>
      <c r="P4805" s="6">
        <f>FORECAST(J4805,Inputs!$B$10:$B$18,Inputs!$A$10:$A$18)</f>
        <v>33.46090013417264</v>
      </c>
      <c r="Q4805" s="6">
        <f>IF(Inputs!$D$10="Yes",IF('Hourly Calcs'!P4805&gt;'Hourly Calcs'!K4805,'Hourly Calcs'!O4805,N4805+O4805),N4805+O4805)</f>
        <v>0</v>
      </c>
      <c r="R4805" s="12">
        <f t="shared" si="672"/>
        <v>0</v>
      </c>
      <c r="S4805" s="1">
        <f>IF(AND(A4805&gt;=5,A4805&lt;=9),INDEX(Demand!$C$3:$C$26,C4805),INDEX(Demand!$B$3:$B$26,C4805))</f>
        <v>700</v>
      </c>
      <c r="T4805" s="7">
        <f t="shared" si="673"/>
        <v>0</v>
      </c>
      <c r="U4805" s="7">
        <f t="shared" si="674"/>
        <v>0</v>
      </c>
    </row>
    <row r="4806" spans="1:21" x14ac:dyDescent="0.2">
      <c r="A4806" s="1">
        <v>7</v>
      </c>
      <c r="B4806" s="1">
        <v>19</v>
      </c>
      <c r="C4806" s="1">
        <v>22</v>
      </c>
      <c r="D4806">
        <v>16.7</v>
      </c>
      <c r="E4806">
        <v>13.7</v>
      </c>
      <c r="F4806">
        <v>82</v>
      </c>
      <c r="G4806">
        <v>0</v>
      </c>
      <c r="H4806">
        <v>0</v>
      </c>
      <c r="I4806">
        <v>0</v>
      </c>
      <c r="J4806" s="4">
        <f t="shared" si="669"/>
        <v>326.58921005180133</v>
      </c>
      <c r="K4806" s="4">
        <f t="shared" si="670"/>
        <v>-12.176634589360361</v>
      </c>
      <c r="L4806" s="5">
        <f t="shared" si="675"/>
        <v>0</v>
      </c>
      <c r="M4806" s="5">
        <f t="shared" si="676"/>
        <v>0</v>
      </c>
      <c r="N4806" s="6">
        <f t="shared" si="668"/>
        <v>0</v>
      </c>
      <c r="O4806" s="6">
        <f t="shared" si="671"/>
        <v>0</v>
      </c>
      <c r="P4806" s="6">
        <f>FORECAST(J4806,Inputs!$B$10:$B$18,Inputs!$A$10:$A$18)</f>
        <v>33.579529722701864</v>
      </c>
      <c r="Q4806" s="6">
        <f>IF(Inputs!$D$10="Yes",IF('Hourly Calcs'!P4806&gt;'Hourly Calcs'!K4806,'Hourly Calcs'!O4806,N4806+O4806),N4806+O4806)</f>
        <v>0</v>
      </c>
      <c r="R4806" s="12">
        <f t="shared" si="672"/>
        <v>0</v>
      </c>
      <c r="S4806" s="1">
        <f>IF(AND(A4806&gt;=5,A4806&lt;=9),INDEX(Demand!$C$3:$C$26,C4806),INDEX(Demand!$B$3:$B$26,C4806))</f>
        <v>600</v>
      </c>
      <c r="T4806" s="7">
        <f t="shared" si="673"/>
        <v>0</v>
      </c>
      <c r="U4806" s="7">
        <f t="shared" si="674"/>
        <v>0</v>
      </c>
    </row>
    <row r="4807" spans="1:21" x14ac:dyDescent="0.2">
      <c r="A4807" s="1">
        <v>7</v>
      </c>
      <c r="B4807" s="1">
        <v>19</v>
      </c>
      <c r="C4807" s="1">
        <v>23</v>
      </c>
      <c r="D4807">
        <v>16.3</v>
      </c>
      <c r="E4807">
        <v>14.3</v>
      </c>
      <c r="F4807">
        <v>88</v>
      </c>
      <c r="G4807">
        <v>0</v>
      </c>
      <c r="H4807">
        <v>0</v>
      </c>
      <c r="I4807">
        <v>0</v>
      </c>
      <c r="J4807" s="4">
        <f t="shared" si="669"/>
        <v>340.39665489091738</v>
      </c>
      <c r="K4807" s="4">
        <f t="shared" si="670"/>
        <v>-16.429838388423946</v>
      </c>
      <c r="L4807" s="5">
        <f t="shared" si="675"/>
        <v>0</v>
      </c>
      <c r="M4807" s="5">
        <f t="shared" si="676"/>
        <v>0</v>
      </c>
      <c r="N4807" s="6">
        <f t="shared" si="668"/>
        <v>0</v>
      </c>
      <c r="O4807" s="6">
        <f t="shared" si="671"/>
        <v>0</v>
      </c>
      <c r="P4807" s="6">
        <f>FORECAST(J4807,Inputs!$B$10:$B$18,Inputs!$A$10:$A$18)</f>
        <v>33.70737643417516</v>
      </c>
      <c r="Q4807" s="6">
        <f>IF(Inputs!$D$10="Yes",IF('Hourly Calcs'!P4807&gt;'Hourly Calcs'!K4807,'Hourly Calcs'!O4807,N4807+O4807),N4807+O4807)</f>
        <v>0</v>
      </c>
      <c r="R4807" s="12">
        <f t="shared" si="672"/>
        <v>0</v>
      </c>
      <c r="S4807" s="1">
        <f>IF(AND(A4807&gt;=5,A4807&lt;=9),INDEX(Demand!$C$3:$C$26,C4807),INDEX(Demand!$B$3:$B$26,C4807))</f>
        <v>500</v>
      </c>
      <c r="T4807" s="7">
        <f t="shared" si="673"/>
        <v>0</v>
      </c>
      <c r="U4807" s="7">
        <f t="shared" si="674"/>
        <v>0</v>
      </c>
    </row>
    <row r="4808" spans="1:21" x14ac:dyDescent="0.2">
      <c r="A4808" s="1">
        <v>7</v>
      </c>
      <c r="B4808" s="1">
        <v>19</v>
      </c>
      <c r="C4808" s="1">
        <v>24</v>
      </c>
      <c r="D4808">
        <v>15.9</v>
      </c>
      <c r="E4808">
        <v>14.8</v>
      </c>
      <c r="F4808">
        <v>93</v>
      </c>
      <c r="G4808">
        <v>0</v>
      </c>
      <c r="H4808">
        <v>0</v>
      </c>
      <c r="I4808">
        <v>0</v>
      </c>
      <c r="J4808" s="4">
        <f t="shared" si="669"/>
        <v>354.95487037694011</v>
      </c>
      <c r="K4808" s="4">
        <f t="shared" si="670"/>
        <v>-18.467976487951589</v>
      </c>
      <c r="L4808" s="5">
        <f t="shared" si="675"/>
        <v>0</v>
      </c>
      <c r="M4808" s="5">
        <f t="shared" si="676"/>
        <v>0</v>
      </c>
      <c r="N4808" s="6">
        <f t="shared" si="668"/>
        <v>0</v>
      </c>
      <c r="O4808" s="6">
        <f t="shared" si="671"/>
        <v>0</v>
      </c>
      <c r="P4808" s="6">
        <f>FORECAST(J4808,Inputs!$B$10:$B$18,Inputs!$A$10:$A$18)</f>
        <v>33.842174725712404</v>
      </c>
      <c r="Q4808" s="6">
        <f>IF(Inputs!$D$10="Yes",IF('Hourly Calcs'!P4808&gt;'Hourly Calcs'!K4808,'Hourly Calcs'!O4808,N4808+O4808),N4808+O4808)</f>
        <v>0</v>
      </c>
      <c r="R4808" s="12">
        <f t="shared" si="672"/>
        <v>0</v>
      </c>
      <c r="S4808" s="1">
        <f>IF(AND(A4808&gt;=5,A4808&lt;=9),INDEX(Demand!$C$3:$C$26,C4808),INDEX(Demand!$B$3:$B$26,C4808))</f>
        <v>400</v>
      </c>
      <c r="T4808" s="7">
        <f t="shared" si="673"/>
        <v>0</v>
      </c>
      <c r="U4808" s="7">
        <f t="shared" si="674"/>
        <v>0</v>
      </c>
    </row>
    <row r="4809" spans="1:21" x14ac:dyDescent="0.2">
      <c r="A4809" s="1">
        <v>7</v>
      </c>
      <c r="B4809" s="1">
        <v>20</v>
      </c>
      <c r="C4809" s="1">
        <v>1</v>
      </c>
      <c r="D4809">
        <v>15.7</v>
      </c>
      <c r="E4809">
        <v>14.8</v>
      </c>
      <c r="F4809">
        <v>94</v>
      </c>
      <c r="G4809">
        <v>0</v>
      </c>
      <c r="H4809">
        <v>0</v>
      </c>
      <c r="I4809">
        <v>0</v>
      </c>
      <c r="J4809" s="4">
        <f t="shared" si="669"/>
        <v>9.7323306213423848</v>
      </c>
      <c r="K4809" s="4">
        <f t="shared" si="670"/>
        <v>-18.08684222827398</v>
      </c>
      <c r="L4809" s="5">
        <f t="shared" si="675"/>
        <v>0</v>
      </c>
      <c r="M4809" s="5">
        <f t="shared" si="676"/>
        <v>0</v>
      </c>
      <c r="N4809" s="6">
        <f t="shared" ref="N4809:N4872" si="677">H4809*MAX(0,COS(2*ASIN(SQRT(SIN(RADIANS($B$4))^2+COS(RADIANS($K4809))^2-2*SIN(RADIANS($B$4))*COS(RADIANS($K4809))*COS(RADIANS($J4809-$B$5))+(SIN(RADIANS($K4809))-COS(RADIANS($B$4)))^2)/2)))</f>
        <v>0</v>
      </c>
      <c r="O4809" s="6">
        <f t="shared" si="671"/>
        <v>0</v>
      </c>
      <c r="P4809" s="6">
        <f>FORECAST(J4809,Inputs!$B$10:$B$18,Inputs!$A$10:$A$18)</f>
        <v>30.645669727975392</v>
      </c>
      <c r="Q4809" s="6">
        <f>IF(Inputs!$D$10="Yes",IF('Hourly Calcs'!P4809&gt;'Hourly Calcs'!K4809,'Hourly Calcs'!O4809,N4809+O4809),N4809+O4809)</f>
        <v>0</v>
      </c>
      <c r="R4809" s="12">
        <f t="shared" si="672"/>
        <v>0</v>
      </c>
      <c r="S4809" s="1">
        <f>IF(AND(A4809&gt;=5,A4809&lt;=9),INDEX(Demand!$C$3:$C$26,C4809),INDEX(Demand!$B$3:$B$26,C4809))</f>
        <v>350</v>
      </c>
      <c r="T4809" s="7">
        <f t="shared" si="673"/>
        <v>0</v>
      </c>
      <c r="U4809" s="7">
        <f t="shared" si="674"/>
        <v>0</v>
      </c>
    </row>
    <row r="4810" spans="1:21" x14ac:dyDescent="0.2">
      <c r="A4810" s="1">
        <v>7</v>
      </c>
      <c r="B4810" s="1">
        <v>20</v>
      </c>
      <c r="C4810" s="1">
        <v>2</v>
      </c>
      <c r="D4810">
        <v>15.5</v>
      </c>
      <c r="E4810">
        <v>14.8</v>
      </c>
      <c r="F4810">
        <v>96</v>
      </c>
      <c r="G4810">
        <v>0</v>
      </c>
      <c r="H4810">
        <v>0</v>
      </c>
      <c r="I4810">
        <v>0</v>
      </c>
      <c r="J4810" s="4">
        <f t="shared" ref="J4810:J4873" si="678">solarazimuth($B$2,$B$3,$B$1,A4810,B4810,C4810,0,0,0,0)</f>
        <v>24.104087785599091</v>
      </c>
      <c r="K4810" s="4">
        <f t="shared" ref="K4810:K4873" si="679">solarelevation($B$2,$B$3,$B$1,A4810,B4810,C4810,0,0,0,0)</f>
        <v>-15.326478348886894</v>
      </c>
      <c r="L4810" s="5">
        <f t="shared" si="675"/>
        <v>0</v>
      </c>
      <c r="M4810" s="5">
        <f t="shared" si="676"/>
        <v>0</v>
      </c>
      <c r="N4810" s="6">
        <f t="shared" si="677"/>
        <v>0</v>
      </c>
      <c r="O4810" s="6">
        <f t="shared" ref="O4810:O4873" si="680">$I4810*(1+COS(RADIANS($B$4)))/2</f>
        <v>0</v>
      </c>
      <c r="P4810" s="6">
        <f>FORECAST(J4810,Inputs!$B$10:$B$18,Inputs!$A$10:$A$18)</f>
        <v>30.778741553570359</v>
      </c>
      <c r="Q4810" s="6">
        <f>IF(Inputs!$D$10="Yes",IF('Hourly Calcs'!P4810&gt;'Hourly Calcs'!K4810,'Hourly Calcs'!O4810,N4810+O4810),N4810+O4810)</f>
        <v>0</v>
      </c>
      <c r="R4810" s="12">
        <f t="shared" ref="R4810:R4873" si="681">$B$6*$E$1*Q4810</f>
        <v>0</v>
      </c>
      <c r="S4810" s="1">
        <f>IF(AND(A4810&gt;=5,A4810&lt;=9),INDEX(Demand!$C$3:$C$26,C4810),INDEX(Demand!$B$3:$B$26,C4810))</f>
        <v>350</v>
      </c>
      <c r="T4810" s="7">
        <f t="shared" ref="T4810:T4873" si="682">S4810-MAX(0,S4810-R4810)</f>
        <v>0</v>
      </c>
      <c r="U4810" s="7">
        <f t="shared" ref="U4810:U4873" si="683">MAX(0,R4810-S4810)</f>
        <v>0</v>
      </c>
    </row>
    <row r="4811" spans="1:21" x14ac:dyDescent="0.2">
      <c r="A4811" s="1">
        <v>7</v>
      </c>
      <c r="B4811" s="1">
        <v>20</v>
      </c>
      <c r="C4811" s="1">
        <v>3</v>
      </c>
      <c r="D4811">
        <v>15.5</v>
      </c>
      <c r="E4811">
        <v>14.8</v>
      </c>
      <c r="F4811">
        <v>96</v>
      </c>
      <c r="G4811">
        <v>0</v>
      </c>
      <c r="H4811">
        <v>0</v>
      </c>
      <c r="I4811">
        <v>0</v>
      </c>
      <c r="J4811" s="4">
        <f t="shared" si="678"/>
        <v>37.615747165250781</v>
      </c>
      <c r="K4811" s="4">
        <f t="shared" si="679"/>
        <v>-10.453236191645573</v>
      </c>
      <c r="L4811" s="5">
        <f t="shared" si="675"/>
        <v>0</v>
      </c>
      <c r="M4811" s="5">
        <f t="shared" si="676"/>
        <v>0</v>
      </c>
      <c r="N4811" s="6">
        <f t="shared" si="677"/>
        <v>0</v>
      </c>
      <c r="O4811" s="6">
        <f t="shared" si="680"/>
        <v>0</v>
      </c>
      <c r="P4811" s="6">
        <f>FORECAST(J4811,Inputs!$B$10:$B$18,Inputs!$A$10:$A$18)</f>
        <v>30.903849510789357</v>
      </c>
      <c r="Q4811" s="6">
        <f>IF(Inputs!$D$10="Yes",IF('Hourly Calcs'!P4811&gt;'Hourly Calcs'!K4811,'Hourly Calcs'!O4811,N4811+O4811),N4811+O4811)</f>
        <v>0</v>
      </c>
      <c r="R4811" s="12">
        <f t="shared" si="681"/>
        <v>0</v>
      </c>
      <c r="S4811" s="1">
        <f>IF(AND(A4811&gt;=5,A4811&lt;=9),INDEX(Demand!$C$3:$C$26,C4811),INDEX(Demand!$B$3:$B$26,C4811))</f>
        <v>350</v>
      </c>
      <c r="T4811" s="7">
        <f t="shared" si="682"/>
        <v>0</v>
      </c>
      <c r="U4811" s="7">
        <f t="shared" si="683"/>
        <v>0</v>
      </c>
    </row>
    <row r="4812" spans="1:21" x14ac:dyDescent="0.2">
      <c r="A4812" s="1">
        <v>7</v>
      </c>
      <c r="B4812" s="1">
        <v>20</v>
      </c>
      <c r="C4812" s="1">
        <v>4</v>
      </c>
      <c r="D4812">
        <v>15.7</v>
      </c>
      <c r="E4812">
        <v>14.7</v>
      </c>
      <c r="F4812">
        <v>94</v>
      </c>
      <c r="G4812">
        <v>0</v>
      </c>
      <c r="H4812">
        <v>0</v>
      </c>
      <c r="I4812">
        <v>0</v>
      </c>
      <c r="J4812" s="4">
        <f t="shared" si="678"/>
        <v>50.123310419574949</v>
      </c>
      <c r="K4812" s="4">
        <f t="shared" si="679"/>
        <v>-3.8306704600584283</v>
      </c>
      <c r="L4812" s="5">
        <f t="shared" si="675"/>
        <v>0</v>
      </c>
      <c r="M4812" s="5">
        <f t="shared" si="676"/>
        <v>0</v>
      </c>
      <c r="N4812" s="6">
        <f t="shared" si="677"/>
        <v>0</v>
      </c>
      <c r="O4812" s="6">
        <f t="shared" si="680"/>
        <v>0</v>
      </c>
      <c r="P4812" s="6">
        <f>FORECAST(J4812,Inputs!$B$10:$B$18,Inputs!$A$10:$A$18)</f>
        <v>31.01966028166273</v>
      </c>
      <c r="Q4812" s="6">
        <f>IF(Inputs!$D$10="Yes",IF('Hourly Calcs'!P4812&gt;'Hourly Calcs'!K4812,'Hourly Calcs'!O4812,N4812+O4812),N4812+O4812)</f>
        <v>0</v>
      </c>
      <c r="R4812" s="12">
        <f t="shared" si="681"/>
        <v>0</v>
      </c>
      <c r="S4812" s="1">
        <f>IF(AND(A4812&gt;=5,A4812&lt;=9),INDEX(Demand!$C$3:$C$26,C4812),INDEX(Demand!$B$3:$B$26,C4812))</f>
        <v>350</v>
      </c>
      <c r="T4812" s="7">
        <f t="shared" si="682"/>
        <v>0</v>
      </c>
      <c r="U4812" s="7">
        <f t="shared" si="683"/>
        <v>0</v>
      </c>
    </row>
    <row r="4813" spans="1:21" x14ac:dyDescent="0.2">
      <c r="A4813" s="1">
        <v>7</v>
      </c>
      <c r="B4813" s="1">
        <v>20</v>
      </c>
      <c r="C4813" s="1">
        <v>5</v>
      </c>
      <c r="D4813">
        <v>15.8</v>
      </c>
      <c r="E4813">
        <v>14.6</v>
      </c>
      <c r="F4813">
        <v>93</v>
      </c>
      <c r="G4813">
        <v>1</v>
      </c>
      <c r="H4813">
        <v>0</v>
      </c>
      <c r="I4813">
        <v>1</v>
      </c>
      <c r="J4813" s="4">
        <f t="shared" si="678"/>
        <v>61.765435281352069</v>
      </c>
      <c r="K4813" s="4">
        <f t="shared" si="679"/>
        <v>4.1276287207184765</v>
      </c>
      <c r="L4813" s="5">
        <f t="shared" si="675"/>
        <v>0</v>
      </c>
      <c r="M4813" s="5">
        <f t="shared" si="676"/>
        <v>29.872371279281523</v>
      </c>
      <c r="N4813" s="6">
        <f t="shared" si="677"/>
        <v>0</v>
      </c>
      <c r="O4813" s="6">
        <f t="shared" si="680"/>
        <v>0.91451878627752081</v>
      </c>
      <c r="P4813" s="6">
        <f>FORECAST(J4813,Inputs!$B$10:$B$18,Inputs!$A$10:$A$18)</f>
        <v>31.12745773408659</v>
      </c>
      <c r="Q4813" s="6">
        <f>IF(Inputs!$D$10="Yes",IF('Hourly Calcs'!P4813&gt;'Hourly Calcs'!K4813,'Hourly Calcs'!O4813,N4813+O4813),N4813+O4813)</f>
        <v>0.91451878627752081</v>
      </c>
      <c r="R4813" s="12">
        <f t="shared" si="681"/>
        <v>4.3457932723907788</v>
      </c>
      <c r="S4813" s="1">
        <f>IF(AND(A4813&gt;=5,A4813&lt;=9),INDEX(Demand!$C$3:$C$26,C4813),INDEX(Demand!$B$3:$B$26,C4813))</f>
        <v>350</v>
      </c>
      <c r="T4813" s="7">
        <f t="shared" si="682"/>
        <v>4.3457932723907788</v>
      </c>
      <c r="U4813" s="7">
        <f t="shared" si="683"/>
        <v>0</v>
      </c>
    </row>
    <row r="4814" spans="1:21" x14ac:dyDescent="0.2">
      <c r="A4814" s="1">
        <v>7</v>
      </c>
      <c r="B4814" s="1">
        <v>20</v>
      </c>
      <c r="C4814" s="1">
        <v>6</v>
      </c>
      <c r="D4814">
        <v>15.8</v>
      </c>
      <c r="E4814">
        <v>14.7</v>
      </c>
      <c r="F4814">
        <v>93</v>
      </c>
      <c r="G4814">
        <v>42</v>
      </c>
      <c r="H4814">
        <v>0</v>
      </c>
      <c r="I4814">
        <v>42</v>
      </c>
      <c r="J4814" s="4">
        <f t="shared" si="678"/>
        <v>72.87426518274836</v>
      </c>
      <c r="K4814" s="4">
        <f t="shared" si="679"/>
        <v>12.74855439508994</v>
      </c>
      <c r="L4814" s="5">
        <f t="shared" si="675"/>
        <v>0</v>
      </c>
      <c r="M4814" s="5">
        <f t="shared" si="676"/>
        <v>21.25144560491006</v>
      </c>
      <c r="N4814" s="6">
        <f t="shared" si="677"/>
        <v>0</v>
      </c>
      <c r="O4814" s="6">
        <f t="shared" si="680"/>
        <v>38.409789023655875</v>
      </c>
      <c r="P4814" s="6">
        <f>FORECAST(J4814,Inputs!$B$10:$B$18,Inputs!$A$10:$A$18)</f>
        <v>31.23031727021063</v>
      </c>
      <c r="Q4814" s="6">
        <f>IF(Inputs!$D$10="Yes",IF('Hourly Calcs'!P4814&gt;'Hourly Calcs'!K4814,'Hourly Calcs'!O4814,N4814+O4814),N4814+O4814)</f>
        <v>38.409789023655875</v>
      </c>
      <c r="R4814" s="12">
        <f t="shared" si="681"/>
        <v>182.52331744041271</v>
      </c>
      <c r="S4814" s="1">
        <f>IF(AND(A4814&gt;=5,A4814&lt;=9),INDEX(Demand!$C$3:$C$26,C4814),INDEX(Demand!$B$3:$B$26,C4814))</f>
        <v>350</v>
      </c>
      <c r="T4814" s="7">
        <f t="shared" si="682"/>
        <v>182.52331744041271</v>
      </c>
      <c r="U4814" s="7">
        <f t="shared" si="683"/>
        <v>0</v>
      </c>
    </row>
    <row r="4815" spans="1:21" x14ac:dyDescent="0.2">
      <c r="A4815" s="1">
        <v>7</v>
      </c>
      <c r="B4815" s="1">
        <v>20</v>
      </c>
      <c r="C4815" s="1">
        <v>7</v>
      </c>
      <c r="D4815">
        <v>16.2</v>
      </c>
      <c r="E4815">
        <v>14.5</v>
      </c>
      <c r="F4815">
        <v>90</v>
      </c>
      <c r="G4815">
        <v>111</v>
      </c>
      <c r="H4815">
        <v>5</v>
      </c>
      <c r="I4815">
        <v>109</v>
      </c>
      <c r="J4815" s="4">
        <f t="shared" si="678"/>
        <v>83.922764039646566</v>
      </c>
      <c r="K4815" s="4">
        <f t="shared" si="679"/>
        <v>21.997611614707495</v>
      </c>
      <c r="L4815" s="5">
        <f t="shared" si="675"/>
        <v>81.077235960353434</v>
      </c>
      <c r="M4815" s="5">
        <f t="shared" si="676"/>
        <v>12.002388385292505</v>
      </c>
      <c r="N4815" s="6">
        <f t="shared" si="677"/>
        <v>1.9547458529756787</v>
      </c>
      <c r="O4815" s="6">
        <f t="shared" si="680"/>
        <v>99.682547704249771</v>
      </c>
      <c r="P4815" s="6">
        <f>FORECAST(J4815,Inputs!$B$10:$B$18,Inputs!$A$10:$A$18)</f>
        <v>31.332618185552281</v>
      </c>
      <c r="Q4815" s="6">
        <f>IF(Inputs!$D$10="Yes",IF('Hourly Calcs'!P4815&gt;'Hourly Calcs'!K4815,'Hourly Calcs'!O4815,N4815+O4815),N4815+O4815)</f>
        <v>99.682547704249771</v>
      </c>
      <c r="R4815" s="12">
        <f t="shared" si="681"/>
        <v>473.69146669059489</v>
      </c>
      <c r="S4815" s="1">
        <f>IF(AND(A4815&gt;=5,A4815&lt;=9),INDEX(Demand!$C$3:$C$26,C4815),INDEX(Demand!$B$3:$B$26,C4815))</f>
        <v>350</v>
      </c>
      <c r="T4815" s="7">
        <f t="shared" si="682"/>
        <v>350</v>
      </c>
      <c r="U4815" s="7">
        <f t="shared" si="683"/>
        <v>123.69146669059489</v>
      </c>
    </row>
    <row r="4816" spans="1:21" x14ac:dyDescent="0.2">
      <c r="A4816" s="1">
        <v>7</v>
      </c>
      <c r="B4816" s="1">
        <v>20</v>
      </c>
      <c r="C4816" s="1">
        <v>8</v>
      </c>
      <c r="D4816">
        <v>16.8</v>
      </c>
      <c r="E4816">
        <v>14.5</v>
      </c>
      <c r="F4816">
        <v>86</v>
      </c>
      <c r="G4816">
        <v>321</v>
      </c>
      <c r="H4816">
        <v>252</v>
      </c>
      <c r="I4816">
        <v>204</v>
      </c>
      <c r="J4816" s="4">
        <f t="shared" si="678"/>
        <v>95.545288054041563</v>
      </c>
      <c r="K4816" s="4">
        <f t="shared" si="679"/>
        <v>31.456240121813337</v>
      </c>
      <c r="L4816" s="5">
        <f t="shared" si="675"/>
        <v>69.454711945958437</v>
      </c>
      <c r="M4816" s="5">
        <f t="shared" si="676"/>
        <v>2.5437598781866626</v>
      </c>
      <c r="N4816" s="6">
        <f t="shared" si="677"/>
        <v>151.20948714715362</v>
      </c>
      <c r="O4816" s="6">
        <f t="shared" si="680"/>
        <v>186.56183240061424</v>
      </c>
      <c r="P4816" s="6">
        <f>FORECAST(J4816,Inputs!$B$10:$B$18,Inputs!$A$10:$A$18)</f>
        <v>31.440234148648532</v>
      </c>
      <c r="Q4816" s="6">
        <f>IF(Inputs!$D$10="Yes",IF('Hourly Calcs'!P4816&gt;'Hourly Calcs'!K4816,'Hourly Calcs'!O4816,N4816+O4816),N4816+O4816)</f>
        <v>337.77131954776786</v>
      </c>
      <c r="R4816" s="12">
        <f t="shared" si="681"/>
        <v>1605.0893104909928</v>
      </c>
      <c r="S4816" s="1">
        <f>IF(AND(A4816&gt;=5,A4816&lt;=9),INDEX(Demand!$C$3:$C$26,C4816),INDEX(Demand!$B$3:$B$26,C4816))</f>
        <v>350</v>
      </c>
      <c r="T4816" s="7">
        <f t="shared" si="682"/>
        <v>350</v>
      </c>
      <c r="U4816" s="7">
        <f t="shared" si="683"/>
        <v>1255.0893104909928</v>
      </c>
    </row>
    <row r="4817" spans="1:21" x14ac:dyDescent="0.2">
      <c r="A4817" s="1">
        <v>7</v>
      </c>
      <c r="B4817" s="1">
        <v>20</v>
      </c>
      <c r="C4817" s="1">
        <v>9</v>
      </c>
      <c r="D4817">
        <v>17</v>
      </c>
      <c r="E4817">
        <v>14.4</v>
      </c>
      <c r="F4817">
        <v>85</v>
      </c>
      <c r="G4817">
        <v>478</v>
      </c>
      <c r="H4817">
        <v>399</v>
      </c>
      <c r="I4817">
        <v>236</v>
      </c>
      <c r="J4817" s="4">
        <f t="shared" si="678"/>
        <v>108.63966420094825</v>
      </c>
      <c r="K4817" s="4">
        <f t="shared" si="679"/>
        <v>40.712039646340187</v>
      </c>
      <c r="L4817" s="5">
        <f t="shared" si="675"/>
        <v>56.360335799051754</v>
      </c>
      <c r="M4817" s="5">
        <f t="shared" si="676"/>
        <v>6.7120396463401875</v>
      </c>
      <c r="N4817" s="6">
        <f t="shared" si="677"/>
        <v>309.44634131497912</v>
      </c>
      <c r="O4817" s="6">
        <f t="shared" si="680"/>
        <v>215.82643356149492</v>
      </c>
      <c r="P4817" s="6">
        <f>FORECAST(J4817,Inputs!$B$10:$B$18,Inputs!$A$10:$A$18)</f>
        <v>31.561478372231001</v>
      </c>
      <c r="Q4817" s="6">
        <f>IF(Inputs!$D$10="Yes",IF('Hourly Calcs'!P4817&gt;'Hourly Calcs'!K4817,'Hourly Calcs'!O4817,N4817+O4817),N4817+O4817)</f>
        <v>525.27277487647405</v>
      </c>
      <c r="R4817" s="12">
        <f t="shared" si="681"/>
        <v>2496.0962262130047</v>
      </c>
      <c r="S4817" s="1">
        <f>IF(AND(A4817&gt;=5,A4817&lt;=9),INDEX(Demand!$C$3:$C$26,C4817),INDEX(Demand!$B$3:$B$26,C4817))</f>
        <v>350</v>
      </c>
      <c r="T4817" s="7">
        <f t="shared" si="682"/>
        <v>350</v>
      </c>
      <c r="U4817" s="7">
        <f t="shared" si="683"/>
        <v>2146.0962262130047</v>
      </c>
    </row>
    <row r="4818" spans="1:21" x14ac:dyDescent="0.2">
      <c r="A4818" s="1">
        <v>7</v>
      </c>
      <c r="B4818" s="1">
        <v>20</v>
      </c>
      <c r="C4818" s="1">
        <v>10</v>
      </c>
      <c r="D4818">
        <v>18</v>
      </c>
      <c r="E4818">
        <v>14.9</v>
      </c>
      <c r="F4818">
        <v>82</v>
      </c>
      <c r="G4818">
        <v>652</v>
      </c>
      <c r="H4818">
        <v>606</v>
      </c>
      <c r="I4818">
        <v>212</v>
      </c>
      <c r="J4818" s="4">
        <f t="shared" si="678"/>
        <v>124.52728231949648</v>
      </c>
      <c r="K4818" s="4">
        <f t="shared" si="679"/>
        <v>49.186577345515119</v>
      </c>
      <c r="L4818" s="5">
        <f t="shared" si="675"/>
        <v>40.472717680503521</v>
      </c>
      <c r="M4818" s="5">
        <f t="shared" si="676"/>
        <v>15.186577345515119</v>
      </c>
      <c r="N4818" s="6">
        <f t="shared" si="677"/>
        <v>548.72218533941975</v>
      </c>
      <c r="O4818" s="6">
        <f t="shared" si="680"/>
        <v>193.87798269083441</v>
      </c>
      <c r="P4818" s="6">
        <f>FORECAST(J4818,Inputs!$B$10:$B$18,Inputs!$A$10:$A$18)</f>
        <v>31.708585947402742</v>
      </c>
      <c r="Q4818" s="6">
        <f>IF(Inputs!$D$10="Yes",IF('Hourly Calcs'!P4818&gt;'Hourly Calcs'!K4818,'Hourly Calcs'!O4818,N4818+O4818),N4818+O4818)</f>
        <v>742.60016803025417</v>
      </c>
      <c r="R4818" s="12">
        <f t="shared" si="681"/>
        <v>3528.8359984797676</v>
      </c>
      <c r="S4818" s="1">
        <f>IF(AND(A4818&gt;=5,A4818&lt;=9),INDEX(Demand!$C$3:$C$26,C4818),INDEX(Demand!$B$3:$B$26,C4818))</f>
        <v>600</v>
      </c>
      <c r="T4818" s="7">
        <f t="shared" si="682"/>
        <v>600</v>
      </c>
      <c r="U4818" s="7">
        <f t="shared" si="683"/>
        <v>2928.8359984797676</v>
      </c>
    </row>
    <row r="4819" spans="1:21" x14ac:dyDescent="0.2">
      <c r="A4819" s="1">
        <v>7</v>
      </c>
      <c r="B4819" s="1">
        <v>20</v>
      </c>
      <c r="C4819" s="1">
        <v>11</v>
      </c>
      <c r="D4819">
        <v>18.899999999999999</v>
      </c>
      <c r="E4819">
        <v>15.4</v>
      </c>
      <c r="F4819">
        <v>80</v>
      </c>
      <c r="G4819">
        <v>780</v>
      </c>
      <c r="H4819">
        <v>725</v>
      </c>
      <c r="I4819">
        <v>188</v>
      </c>
      <c r="J4819" s="4">
        <f t="shared" si="678"/>
        <v>144.90737567554288</v>
      </c>
      <c r="K4819" s="4">
        <f t="shared" si="679"/>
        <v>55.938708732652024</v>
      </c>
      <c r="L4819" s="5">
        <f t="shared" si="675"/>
        <v>20.09262432445712</v>
      </c>
      <c r="M4819" s="5">
        <f t="shared" si="676"/>
        <v>21.938708732652024</v>
      </c>
      <c r="N4819" s="6">
        <f t="shared" si="677"/>
        <v>711.18009402529322</v>
      </c>
      <c r="O4819" s="6">
        <f t="shared" si="680"/>
        <v>171.92953182017391</v>
      </c>
      <c r="P4819" s="6">
        <f>FORECAST(J4819,Inputs!$B$10:$B$18,Inputs!$A$10:$A$18)</f>
        <v>31.897290515514285</v>
      </c>
      <c r="Q4819" s="6">
        <f>IF(Inputs!$D$10="Yes",IF('Hourly Calcs'!P4819&gt;'Hourly Calcs'!K4819,'Hourly Calcs'!O4819,N4819+O4819),N4819+O4819)</f>
        <v>883.10962584546712</v>
      </c>
      <c r="R4819" s="12">
        <f t="shared" si="681"/>
        <v>4196.5369420176594</v>
      </c>
      <c r="S4819" s="1">
        <f>IF(AND(A4819&gt;=5,A4819&lt;=9),INDEX(Demand!$C$3:$C$26,C4819),INDEX(Demand!$B$3:$B$26,C4819))</f>
        <v>600</v>
      </c>
      <c r="T4819" s="7">
        <f t="shared" si="682"/>
        <v>600</v>
      </c>
      <c r="U4819" s="7">
        <f t="shared" si="683"/>
        <v>3596.5369420176594</v>
      </c>
    </row>
    <row r="4820" spans="1:21" x14ac:dyDescent="0.2">
      <c r="A4820" s="1">
        <v>7</v>
      </c>
      <c r="B4820" s="1">
        <v>20</v>
      </c>
      <c r="C4820" s="1">
        <v>12</v>
      </c>
      <c r="D4820">
        <v>18.7</v>
      </c>
      <c r="E4820">
        <v>15.1</v>
      </c>
      <c r="F4820">
        <v>80</v>
      </c>
      <c r="G4820">
        <v>823</v>
      </c>
      <c r="H4820">
        <v>689</v>
      </c>
      <c r="I4820">
        <v>225</v>
      </c>
      <c r="J4820" s="4">
        <f t="shared" si="678"/>
        <v>170.50905780828151</v>
      </c>
      <c r="K4820" s="4">
        <f t="shared" si="679"/>
        <v>59.558669852515266</v>
      </c>
      <c r="L4820" s="5">
        <f t="shared" si="675"/>
        <v>5.5090578082815114</v>
      </c>
      <c r="M4820" s="5">
        <f t="shared" si="676"/>
        <v>25.558669852515266</v>
      </c>
      <c r="N4820" s="6">
        <f t="shared" si="677"/>
        <v>686.76979294671162</v>
      </c>
      <c r="O4820" s="6">
        <f t="shared" si="680"/>
        <v>205.76672691244218</v>
      </c>
      <c r="P4820" s="6">
        <f>FORECAST(J4820,Inputs!$B$10:$B$18,Inputs!$A$10:$A$18)</f>
        <v>32.134343127854457</v>
      </c>
      <c r="Q4820" s="6">
        <f>IF(Inputs!$D$10="Yes",IF('Hourly Calcs'!P4820&gt;'Hourly Calcs'!K4820,'Hourly Calcs'!O4820,N4820+O4820),N4820+O4820)</f>
        <v>892.53651985915383</v>
      </c>
      <c r="R4820" s="12">
        <f t="shared" si="681"/>
        <v>4241.3335423706985</v>
      </c>
      <c r="S4820" s="1">
        <f>IF(AND(A4820&gt;=5,A4820&lt;=9),INDEX(Demand!$C$3:$C$26,C4820),INDEX(Demand!$B$3:$B$26,C4820))</f>
        <v>600</v>
      </c>
      <c r="T4820" s="7">
        <f t="shared" si="682"/>
        <v>600</v>
      </c>
      <c r="U4820" s="7">
        <f t="shared" si="683"/>
        <v>3641.3335423706985</v>
      </c>
    </row>
    <row r="4821" spans="1:21" x14ac:dyDescent="0.2">
      <c r="A4821" s="1">
        <v>7</v>
      </c>
      <c r="B4821" s="1">
        <v>20</v>
      </c>
      <c r="C4821" s="1">
        <v>13</v>
      </c>
      <c r="D4821">
        <v>19.600000000000001</v>
      </c>
      <c r="E4821">
        <v>15.6</v>
      </c>
      <c r="F4821">
        <v>78</v>
      </c>
      <c r="G4821">
        <v>865</v>
      </c>
      <c r="H4821">
        <v>770</v>
      </c>
      <c r="I4821">
        <v>189</v>
      </c>
      <c r="J4821" s="4">
        <f t="shared" si="678"/>
        <v>198.08058441678557</v>
      </c>
      <c r="K4821" s="4">
        <f t="shared" si="679"/>
        <v>58.832558353405631</v>
      </c>
      <c r="L4821" s="5">
        <f t="shared" si="675"/>
        <v>33.08058441678557</v>
      </c>
      <c r="M4821" s="5">
        <f t="shared" si="676"/>
        <v>24.832558353405631</v>
      </c>
      <c r="N4821" s="6">
        <f t="shared" si="677"/>
        <v>732.937370854694</v>
      </c>
      <c r="O4821" s="6">
        <f t="shared" si="680"/>
        <v>172.84405060645145</v>
      </c>
      <c r="P4821" s="6">
        <f>FORECAST(J4821,Inputs!$B$10:$B$18,Inputs!$A$10:$A$18)</f>
        <v>32.38963504089616</v>
      </c>
      <c r="Q4821" s="6">
        <f>IF(Inputs!$D$10="Yes",IF('Hourly Calcs'!P4821&gt;'Hourly Calcs'!K4821,'Hourly Calcs'!O4821,N4821+O4821),N4821+O4821)</f>
        <v>905.78142146114544</v>
      </c>
      <c r="R4821" s="12">
        <f t="shared" si="681"/>
        <v>4304.2733147833633</v>
      </c>
      <c r="S4821" s="1">
        <f>IF(AND(A4821&gt;=5,A4821&lt;=9),INDEX(Demand!$C$3:$C$26,C4821),INDEX(Demand!$B$3:$B$26,C4821))</f>
        <v>600</v>
      </c>
      <c r="T4821" s="7">
        <f t="shared" si="682"/>
        <v>600</v>
      </c>
      <c r="U4821" s="7">
        <f t="shared" si="683"/>
        <v>3704.2733147833633</v>
      </c>
    </row>
    <row r="4822" spans="1:21" x14ac:dyDescent="0.2">
      <c r="A4822" s="1">
        <v>7</v>
      </c>
      <c r="B4822" s="1">
        <v>20</v>
      </c>
      <c r="C4822" s="1">
        <v>14</v>
      </c>
      <c r="D4822">
        <v>19.7</v>
      </c>
      <c r="E4822">
        <v>15.5</v>
      </c>
      <c r="F4822">
        <v>77</v>
      </c>
      <c r="G4822">
        <v>827</v>
      </c>
      <c r="H4822">
        <v>783</v>
      </c>
      <c r="I4822">
        <v>163</v>
      </c>
      <c r="J4822" s="4">
        <f t="shared" si="678"/>
        <v>222.12009973103551</v>
      </c>
      <c r="K4822" s="4">
        <f t="shared" si="679"/>
        <v>54.03745368961421</v>
      </c>
      <c r="L4822" s="5">
        <f t="shared" si="675"/>
        <v>57.120099731035509</v>
      </c>
      <c r="M4822" s="5">
        <f t="shared" si="676"/>
        <v>20.03745368961421</v>
      </c>
      <c r="N4822" s="6">
        <f t="shared" si="677"/>
        <v>665.00186594429431</v>
      </c>
      <c r="O4822" s="6">
        <f t="shared" si="680"/>
        <v>149.06656216323589</v>
      </c>
      <c r="P4822" s="6">
        <f>FORECAST(J4822,Inputs!$B$10:$B$18,Inputs!$A$10:$A$18)</f>
        <v>32.612223145657737</v>
      </c>
      <c r="Q4822" s="6">
        <f>IF(Inputs!$D$10="Yes",IF('Hourly Calcs'!P4822&gt;'Hourly Calcs'!K4822,'Hourly Calcs'!O4822,N4822+O4822),N4822+O4822)</f>
        <v>814.06842810753017</v>
      </c>
      <c r="R4822" s="12">
        <f t="shared" si="681"/>
        <v>3868.4531703669832</v>
      </c>
      <c r="S4822" s="1">
        <f>IF(AND(A4822&gt;=5,A4822&lt;=9),INDEX(Demand!$C$3:$C$26,C4822),INDEX(Demand!$B$3:$B$26,C4822))</f>
        <v>600</v>
      </c>
      <c r="T4822" s="7">
        <f t="shared" si="682"/>
        <v>600</v>
      </c>
      <c r="U4822" s="7">
        <f t="shared" si="683"/>
        <v>3268.4531703669832</v>
      </c>
    </row>
    <row r="4823" spans="1:21" x14ac:dyDescent="0.2">
      <c r="A4823" s="1">
        <v>7</v>
      </c>
      <c r="B4823" s="1">
        <v>20</v>
      </c>
      <c r="C4823" s="1">
        <v>15</v>
      </c>
      <c r="D4823">
        <v>20.8</v>
      </c>
      <c r="E4823">
        <v>15.8</v>
      </c>
      <c r="F4823">
        <v>73</v>
      </c>
      <c r="G4823">
        <v>737</v>
      </c>
      <c r="H4823">
        <v>751</v>
      </c>
      <c r="I4823">
        <v>154</v>
      </c>
      <c r="J4823" s="4">
        <f t="shared" si="678"/>
        <v>240.88067142469265</v>
      </c>
      <c r="K4823" s="4">
        <f t="shared" si="679"/>
        <v>46.59570401869221</v>
      </c>
      <c r="L4823" s="5">
        <f t="shared" si="675"/>
        <v>75.88067142469265</v>
      </c>
      <c r="M4823" s="5">
        <f t="shared" si="676"/>
        <v>12.59570401869221</v>
      </c>
      <c r="N4823" s="6">
        <f t="shared" si="677"/>
        <v>522.73244968017661</v>
      </c>
      <c r="O4823" s="6">
        <f t="shared" si="680"/>
        <v>140.8358930867382</v>
      </c>
      <c r="P4823" s="6">
        <f>FORECAST(J4823,Inputs!$B$10:$B$18,Inputs!$A$10:$A$18)</f>
        <v>32.785932142821224</v>
      </c>
      <c r="Q4823" s="6">
        <f>IF(Inputs!$D$10="Yes",IF('Hourly Calcs'!P4823&gt;'Hourly Calcs'!K4823,'Hourly Calcs'!O4823,N4823+O4823),N4823+O4823)</f>
        <v>663.56834276691484</v>
      </c>
      <c r="R4823" s="12">
        <f t="shared" si="681"/>
        <v>3153.2767648283793</v>
      </c>
      <c r="S4823" s="1">
        <f>IF(AND(A4823&gt;=5,A4823&lt;=9),INDEX(Demand!$C$3:$C$26,C4823),INDEX(Demand!$B$3:$B$26,C4823))</f>
        <v>600</v>
      </c>
      <c r="T4823" s="7">
        <f t="shared" si="682"/>
        <v>600</v>
      </c>
      <c r="U4823" s="7">
        <f t="shared" si="683"/>
        <v>2553.2767648283793</v>
      </c>
    </row>
    <row r="4824" spans="1:21" x14ac:dyDescent="0.2">
      <c r="A4824" s="1">
        <v>7</v>
      </c>
      <c r="B4824" s="1">
        <v>20</v>
      </c>
      <c r="C4824" s="1">
        <v>16</v>
      </c>
      <c r="D4824">
        <v>20.100000000000001</v>
      </c>
      <c r="E4824">
        <v>15.7</v>
      </c>
      <c r="F4824">
        <v>76</v>
      </c>
      <c r="G4824">
        <v>605</v>
      </c>
      <c r="H4824">
        <v>660</v>
      </c>
      <c r="I4824">
        <v>162</v>
      </c>
      <c r="J4824" s="4">
        <f t="shared" si="678"/>
        <v>255.6964243497913</v>
      </c>
      <c r="K4824" s="4">
        <f t="shared" si="679"/>
        <v>37.783245839777194</v>
      </c>
      <c r="L4824" s="5">
        <f t="shared" si="675"/>
        <v>0</v>
      </c>
      <c r="M4824" s="5">
        <f t="shared" si="676"/>
        <v>3.7832458397771944</v>
      </c>
      <c r="N4824" s="6">
        <f t="shared" si="677"/>
        <v>331.68939291885215</v>
      </c>
      <c r="O4824" s="6">
        <f t="shared" si="680"/>
        <v>148.15204337695837</v>
      </c>
      <c r="P4824" s="6">
        <f>FORECAST(J4824,Inputs!$B$10:$B$18,Inputs!$A$10:$A$18)</f>
        <v>32.923115040275846</v>
      </c>
      <c r="Q4824" s="6">
        <f>IF(Inputs!$D$10="Yes",IF('Hourly Calcs'!P4824&gt;'Hourly Calcs'!K4824,'Hourly Calcs'!O4824,N4824+O4824),N4824+O4824)</f>
        <v>479.84143629581052</v>
      </c>
      <c r="R4824" s="12">
        <f t="shared" si="681"/>
        <v>2280.2065052776916</v>
      </c>
      <c r="S4824" s="1">
        <f>IF(AND(A4824&gt;=5,A4824&lt;=9),INDEX(Demand!$C$3:$C$26,C4824),INDEX(Demand!$B$3:$B$26,C4824))</f>
        <v>900</v>
      </c>
      <c r="T4824" s="7">
        <f t="shared" si="682"/>
        <v>900</v>
      </c>
      <c r="U4824" s="7">
        <f t="shared" si="683"/>
        <v>1380.2065052776916</v>
      </c>
    </row>
    <row r="4825" spans="1:21" x14ac:dyDescent="0.2">
      <c r="A4825" s="1">
        <v>7</v>
      </c>
      <c r="B4825" s="1">
        <v>20</v>
      </c>
      <c r="C4825" s="1">
        <v>17</v>
      </c>
      <c r="D4825">
        <v>20.2</v>
      </c>
      <c r="E4825">
        <v>15.5</v>
      </c>
      <c r="F4825">
        <v>74</v>
      </c>
      <c r="G4825">
        <v>441</v>
      </c>
      <c r="H4825">
        <v>532</v>
      </c>
      <c r="I4825">
        <v>154</v>
      </c>
      <c r="J4825" s="4">
        <f t="shared" si="678"/>
        <v>268.19538058782484</v>
      </c>
      <c r="K4825" s="4">
        <f t="shared" si="679"/>
        <v>28.401039191699894</v>
      </c>
      <c r="L4825" s="5">
        <f t="shared" si="675"/>
        <v>0</v>
      </c>
      <c r="M4825" s="5">
        <f t="shared" si="676"/>
        <v>5.5989608083001059</v>
      </c>
      <c r="N4825" s="6">
        <f t="shared" si="677"/>
        <v>150.04476363452642</v>
      </c>
      <c r="O4825" s="6">
        <f t="shared" si="680"/>
        <v>140.8358930867382</v>
      </c>
      <c r="P4825" s="6">
        <f>FORECAST(J4825,Inputs!$B$10:$B$18,Inputs!$A$10:$A$18)</f>
        <v>33.038846116553934</v>
      </c>
      <c r="Q4825" s="6">
        <f>IF(Inputs!$D$10="Yes",IF('Hourly Calcs'!P4825&gt;'Hourly Calcs'!K4825,'Hourly Calcs'!O4825,N4825+O4825),N4825+O4825)</f>
        <v>140.8358930867382</v>
      </c>
      <c r="R4825" s="12">
        <f t="shared" si="681"/>
        <v>669.25216394817983</v>
      </c>
      <c r="S4825" s="1">
        <f>IF(AND(A4825&gt;=5,A4825&lt;=9),INDEX(Demand!$C$3:$C$26,C4825),INDEX(Demand!$B$3:$B$26,C4825))</f>
        <v>900</v>
      </c>
      <c r="T4825" s="7">
        <f t="shared" si="682"/>
        <v>669.25216394817983</v>
      </c>
      <c r="U4825" s="7">
        <f t="shared" si="683"/>
        <v>0</v>
      </c>
    </row>
    <row r="4826" spans="1:21" x14ac:dyDescent="0.2">
      <c r="A4826" s="1">
        <v>7</v>
      </c>
      <c r="B4826" s="1">
        <v>20</v>
      </c>
      <c r="C4826" s="1">
        <v>18</v>
      </c>
      <c r="D4826">
        <v>18.8</v>
      </c>
      <c r="E4826">
        <v>14.4</v>
      </c>
      <c r="F4826">
        <v>76</v>
      </c>
      <c r="G4826">
        <v>264</v>
      </c>
      <c r="H4826">
        <v>300</v>
      </c>
      <c r="I4826">
        <v>148</v>
      </c>
      <c r="J4826" s="4">
        <f t="shared" si="678"/>
        <v>279.54750191313479</v>
      </c>
      <c r="K4826" s="4">
        <f t="shared" si="679"/>
        <v>18.955464262665444</v>
      </c>
      <c r="L4826" s="5">
        <f t="shared" si="675"/>
        <v>0</v>
      </c>
      <c r="M4826" s="5">
        <f t="shared" si="676"/>
        <v>15.044535737334556</v>
      </c>
      <c r="N4826" s="6">
        <f t="shared" si="677"/>
        <v>14.874508112082534</v>
      </c>
      <c r="O4826" s="6">
        <f t="shared" si="680"/>
        <v>135.34878036907307</v>
      </c>
      <c r="P4826" s="6">
        <f>FORECAST(J4826,Inputs!$B$10:$B$18,Inputs!$A$10:$A$18)</f>
        <v>33.143958351047544</v>
      </c>
      <c r="Q4826" s="6">
        <f>IF(Inputs!$D$10="Yes",IF('Hourly Calcs'!P4826&gt;'Hourly Calcs'!K4826,'Hourly Calcs'!O4826,N4826+O4826),N4826+O4826)</f>
        <v>135.34878036907307</v>
      </c>
      <c r="R4826" s="12">
        <f t="shared" si="681"/>
        <v>643.17740431383515</v>
      </c>
      <c r="S4826" s="1">
        <f>IF(AND(A4826&gt;=5,A4826&lt;=9),INDEX(Demand!$C$3:$C$26,C4826),INDEX(Demand!$B$3:$B$26,C4826))</f>
        <v>900</v>
      </c>
      <c r="T4826" s="7">
        <f t="shared" si="682"/>
        <v>643.17740431383515</v>
      </c>
      <c r="U4826" s="7">
        <f t="shared" si="683"/>
        <v>0</v>
      </c>
    </row>
    <row r="4827" spans="1:21" x14ac:dyDescent="0.2">
      <c r="A4827" s="1">
        <v>7</v>
      </c>
      <c r="B4827" s="1">
        <v>20</v>
      </c>
      <c r="C4827" s="1">
        <v>19</v>
      </c>
      <c r="D4827">
        <v>18.3</v>
      </c>
      <c r="E4827">
        <v>13.7</v>
      </c>
      <c r="F4827">
        <v>75</v>
      </c>
      <c r="G4827">
        <v>110</v>
      </c>
      <c r="H4827">
        <v>104</v>
      </c>
      <c r="I4827">
        <v>86</v>
      </c>
      <c r="J4827" s="4">
        <f t="shared" si="678"/>
        <v>290.55083781449042</v>
      </c>
      <c r="K4827" s="4">
        <f t="shared" si="679"/>
        <v>9.8385014768066696</v>
      </c>
      <c r="L4827" s="5">
        <f t="shared" si="675"/>
        <v>0</v>
      </c>
      <c r="M4827" s="5">
        <f t="shared" si="676"/>
        <v>24.16149852319333</v>
      </c>
      <c r="N4827" s="6">
        <f t="shared" si="677"/>
        <v>0</v>
      </c>
      <c r="O4827" s="6">
        <f t="shared" si="680"/>
        <v>78.648615619866789</v>
      </c>
      <c r="P4827" s="6">
        <f>FORECAST(J4827,Inputs!$B$10:$B$18,Inputs!$A$10:$A$18)</f>
        <v>33.245841090874912</v>
      </c>
      <c r="Q4827" s="6">
        <f>IF(Inputs!$D$10="Yes",IF('Hourly Calcs'!P4827&gt;'Hourly Calcs'!K4827,'Hourly Calcs'!O4827,N4827+O4827),N4827+O4827)</f>
        <v>78.648615619866789</v>
      </c>
      <c r="R4827" s="12">
        <f t="shared" si="681"/>
        <v>373.73822142560698</v>
      </c>
      <c r="S4827" s="1">
        <f>IF(AND(A4827&gt;=5,A4827&lt;=9),INDEX(Demand!$C$3:$C$26,C4827),INDEX(Demand!$B$3:$B$26,C4827))</f>
        <v>900</v>
      </c>
      <c r="T4827" s="7">
        <f t="shared" si="682"/>
        <v>373.73822142560698</v>
      </c>
      <c r="U4827" s="7">
        <f t="shared" si="683"/>
        <v>0</v>
      </c>
    </row>
    <row r="4828" spans="1:21" x14ac:dyDescent="0.2">
      <c r="A4828" s="1">
        <v>7</v>
      </c>
      <c r="B4828" s="1">
        <v>20</v>
      </c>
      <c r="C4828" s="1">
        <v>20</v>
      </c>
      <c r="D4828">
        <v>17.600000000000001</v>
      </c>
      <c r="E4828">
        <v>14.1</v>
      </c>
      <c r="F4828">
        <v>80</v>
      </c>
      <c r="G4828">
        <v>14</v>
      </c>
      <c r="H4828">
        <v>0</v>
      </c>
      <c r="I4828">
        <v>14</v>
      </c>
      <c r="J4828" s="4">
        <f t="shared" si="678"/>
        <v>301.78209843083602</v>
      </c>
      <c r="K4828" s="4">
        <f t="shared" si="679"/>
        <v>1.5734032019980333</v>
      </c>
      <c r="L4828" s="5">
        <f t="shared" si="675"/>
        <v>0</v>
      </c>
      <c r="M4828" s="5">
        <f t="shared" si="676"/>
        <v>32.426596798001967</v>
      </c>
      <c r="N4828" s="6">
        <f t="shared" si="677"/>
        <v>0</v>
      </c>
      <c r="O4828" s="6">
        <f t="shared" si="680"/>
        <v>12.803263007885292</v>
      </c>
      <c r="P4828" s="6">
        <f>FORECAST(J4828,Inputs!$B$10:$B$18,Inputs!$A$10:$A$18)</f>
        <v>33.349834244729962</v>
      </c>
      <c r="Q4828" s="6">
        <f>IF(Inputs!$D$10="Yes",IF('Hourly Calcs'!P4828&gt;'Hourly Calcs'!K4828,'Hourly Calcs'!O4828,N4828+O4828),N4828+O4828)</f>
        <v>12.803263007885292</v>
      </c>
      <c r="R4828" s="12">
        <f t="shared" si="681"/>
        <v>60.841105813470904</v>
      </c>
      <c r="S4828" s="1">
        <f>IF(AND(A4828&gt;=5,A4828&lt;=9),INDEX(Demand!$C$3:$C$26,C4828),INDEX(Demand!$B$3:$B$26,C4828))</f>
        <v>800</v>
      </c>
      <c r="T4828" s="7">
        <f t="shared" si="682"/>
        <v>60.841105813470904</v>
      </c>
      <c r="U4828" s="7">
        <f t="shared" si="683"/>
        <v>0</v>
      </c>
    </row>
    <row r="4829" spans="1:21" x14ac:dyDescent="0.2">
      <c r="A4829" s="1">
        <v>7</v>
      </c>
      <c r="B4829" s="1">
        <v>20</v>
      </c>
      <c r="C4829" s="1">
        <v>21</v>
      </c>
      <c r="D4829">
        <v>16.8</v>
      </c>
      <c r="E4829">
        <v>13.8</v>
      </c>
      <c r="F4829">
        <v>82</v>
      </c>
      <c r="G4829">
        <v>0</v>
      </c>
      <c r="H4829">
        <v>0</v>
      </c>
      <c r="I4829">
        <v>0</v>
      </c>
      <c r="J4829" s="4">
        <f t="shared" si="678"/>
        <v>313.67275965784597</v>
      </c>
      <c r="K4829" s="4">
        <f t="shared" si="679"/>
        <v>-6.2259052031322426</v>
      </c>
      <c r="L4829" s="5">
        <f t="shared" si="675"/>
        <v>0</v>
      </c>
      <c r="M4829" s="5">
        <f t="shared" si="676"/>
        <v>0</v>
      </c>
      <c r="N4829" s="6">
        <f t="shared" si="677"/>
        <v>0</v>
      </c>
      <c r="O4829" s="6">
        <f t="shared" si="680"/>
        <v>0</v>
      </c>
      <c r="P4829" s="6">
        <f>FORECAST(J4829,Inputs!$B$10:$B$18,Inputs!$A$10:$A$18)</f>
        <v>33.45993295979487</v>
      </c>
      <c r="Q4829" s="6">
        <f>IF(Inputs!$D$10="Yes",IF('Hourly Calcs'!P4829&gt;'Hourly Calcs'!K4829,'Hourly Calcs'!O4829,N4829+O4829),N4829+O4829)</f>
        <v>0</v>
      </c>
      <c r="R4829" s="12">
        <f t="shared" si="681"/>
        <v>0</v>
      </c>
      <c r="S4829" s="1">
        <f>IF(AND(A4829&gt;=5,A4829&lt;=9),INDEX(Demand!$C$3:$C$26,C4829),INDEX(Demand!$B$3:$B$26,C4829))</f>
        <v>700</v>
      </c>
      <c r="T4829" s="7">
        <f t="shared" si="682"/>
        <v>0</v>
      </c>
      <c r="U4829" s="7">
        <f t="shared" si="683"/>
        <v>0</v>
      </c>
    </row>
    <row r="4830" spans="1:21" x14ac:dyDescent="0.2">
      <c r="A4830" s="1">
        <v>7</v>
      </c>
      <c r="B4830" s="1">
        <v>20</v>
      </c>
      <c r="C4830" s="1">
        <v>22</v>
      </c>
      <c r="D4830">
        <v>16.3</v>
      </c>
      <c r="E4830">
        <v>13.8</v>
      </c>
      <c r="F4830">
        <v>85</v>
      </c>
      <c r="G4830">
        <v>0</v>
      </c>
      <c r="H4830">
        <v>0</v>
      </c>
      <c r="I4830">
        <v>0</v>
      </c>
      <c r="J4830" s="4">
        <f t="shared" si="678"/>
        <v>326.50475384410788</v>
      </c>
      <c r="K4830" s="4">
        <f t="shared" si="679"/>
        <v>-12.348925421838828</v>
      </c>
      <c r="L4830" s="5">
        <f t="shared" si="675"/>
        <v>0</v>
      </c>
      <c r="M4830" s="5">
        <f t="shared" si="676"/>
        <v>0</v>
      </c>
      <c r="N4830" s="6">
        <f t="shared" si="677"/>
        <v>0</v>
      </c>
      <c r="O4830" s="6">
        <f t="shared" si="680"/>
        <v>0</v>
      </c>
      <c r="P4830" s="6">
        <f>FORECAST(J4830,Inputs!$B$10:$B$18,Inputs!$A$10:$A$18)</f>
        <v>33.578747720778772</v>
      </c>
      <c r="Q4830" s="6">
        <f>IF(Inputs!$D$10="Yes",IF('Hourly Calcs'!P4830&gt;'Hourly Calcs'!K4830,'Hourly Calcs'!O4830,N4830+O4830),N4830+O4830)</f>
        <v>0</v>
      </c>
      <c r="R4830" s="12">
        <f t="shared" si="681"/>
        <v>0</v>
      </c>
      <c r="S4830" s="1">
        <f>IF(AND(A4830&gt;=5,A4830&lt;=9),INDEX(Demand!$C$3:$C$26,C4830),INDEX(Demand!$B$3:$B$26,C4830))</f>
        <v>600</v>
      </c>
      <c r="T4830" s="7">
        <f t="shared" si="682"/>
        <v>0</v>
      </c>
      <c r="U4830" s="7">
        <f t="shared" si="683"/>
        <v>0</v>
      </c>
    </row>
    <row r="4831" spans="1:21" x14ac:dyDescent="0.2">
      <c r="A4831" s="1">
        <v>7</v>
      </c>
      <c r="B4831" s="1">
        <v>20</v>
      </c>
      <c r="C4831" s="1">
        <v>23</v>
      </c>
      <c r="D4831">
        <v>16.3</v>
      </c>
      <c r="E4831">
        <v>13.5</v>
      </c>
      <c r="F4831">
        <v>83</v>
      </c>
      <c r="G4831">
        <v>0</v>
      </c>
      <c r="H4831">
        <v>0</v>
      </c>
      <c r="I4831">
        <v>0</v>
      </c>
      <c r="J4831" s="4">
        <f t="shared" si="678"/>
        <v>340.33889775969266</v>
      </c>
      <c r="K4831" s="4">
        <f t="shared" si="679"/>
        <v>-16.612783313543972</v>
      </c>
      <c r="L4831" s="5">
        <f t="shared" si="675"/>
        <v>0</v>
      </c>
      <c r="M4831" s="5">
        <f t="shared" si="676"/>
        <v>0</v>
      </c>
      <c r="N4831" s="6">
        <f t="shared" si="677"/>
        <v>0</v>
      </c>
      <c r="O4831" s="6">
        <f t="shared" si="680"/>
        <v>0</v>
      </c>
      <c r="P4831" s="6">
        <f>FORECAST(J4831,Inputs!$B$10:$B$18,Inputs!$A$10:$A$18)</f>
        <v>33.706841645923078</v>
      </c>
      <c r="Q4831" s="6">
        <f>IF(Inputs!$D$10="Yes",IF('Hourly Calcs'!P4831&gt;'Hourly Calcs'!K4831,'Hourly Calcs'!O4831,N4831+O4831),N4831+O4831)</f>
        <v>0</v>
      </c>
      <c r="R4831" s="12">
        <f t="shared" si="681"/>
        <v>0</v>
      </c>
      <c r="S4831" s="1">
        <f>IF(AND(A4831&gt;=5,A4831&lt;=9),INDEX(Demand!$C$3:$C$26,C4831),INDEX(Demand!$B$3:$B$26,C4831))</f>
        <v>500</v>
      </c>
      <c r="T4831" s="7">
        <f t="shared" si="682"/>
        <v>0</v>
      </c>
      <c r="U4831" s="7">
        <f t="shared" si="683"/>
        <v>0</v>
      </c>
    </row>
    <row r="4832" spans="1:21" x14ac:dyDescent="0.2">
      <c r="A4832" s="1">
        <v>7</v>
      </c>
      <c r="B4832" s="1">
        <v>20</v>
      </c>
      <c r="C4832" s="1">
        <v>24</v>
      </c>
      <c r="D4832">
        <v>16.2</v>
      </c>
      <c r="E4832">
        <v>13.6</v>
      </c>
      <c r="F4832">
        <v>85</v>
      </c>
      <c r="G4832">
        <v>0</v>
      </c>
      <c r="H4832">
        <v>0</v>
      </c>
      <c r="I4832">
        <v>0</v>
      </c>
      <c r="J4832" s="4">
        <f t="shared" si="678"/>
        <v>354.92989400973147</v>
      </c>
      <c r="K4832" s="4">
        <f t="shared" si="679"/>
        <v>-18.657848519506885</v>
      </c>
      <c r="L4832" s="5">
        <f t="shared" si="675"/>
        <v>0</v>
      </c>
      <c r="M4832" s="5">
        <f t="shared" si="676"/>
        <v>0</v>
      </c>
      <c r="N4832" s="6">
        <f t="shared" si="677"/>
        <v>0</v>
      </c>
      <c r="O4832" s="6">
        <f t="shared" si="680"/>
        <v>0</v>
      </c>
      <c r="P4832" s="6">
        <f>FORECAST(J4832,Inputs!$B$10:$B$18,Inputs!$A$10:$A$18)</f>
        <v>33.84194346305307</v>
      </c>
      <c r="Q4832" s="6">
        <f>IF(Inputs!$D$10="Yes",IF('Hourly Calcs'!P4832&gt;'Hourly Calcs'!K4832,'Hourly Calcs'!O4832,N4832+O4832),N4832+O4832)</f>
        <v>0</v>
      </c>
      <c r="R4832" s="12">
        <f t="shared" si="681"/>
        <v>0</v>
      </c>
      <c r="S4832" s="1">
        <f>IF(AND(A4832&gt;=5,A4832&lt;=9),INDEX(Demand!$C$3:$C$26,C4832),INDEX(Demand!$B$3:$B$26,C4832))</f>
        <v>400</v>
      </c>
      <c r="T4832" s="7">
        <f t="shared" si="682"/>
        <v>0</v>
      </c>
      <c r="U4832" s="7">
        <f t="shared" si="683"/>
        <v>0</v>
      </c>
    </row>
    <row r="4833" spans="1:21" x14ac:dyDescent="0.2">
      <c r="A4833" s="1">
        <v>7</v>
      </c>
      <c r="B4833" s="1">
        <v>21</v>
      </c>
      <c r="C4833" s="1">
        <v>1</v>
      </c>
      <c r="D4833">
        <v>15.7</v>
      </c>
      <c r="E4833">
        <v>14.3</v>
      </c>
      <c r="F4833">
        <v>91</v>
      </c>
      <c r="G4833">
        <v>0</v>
      </c>
      <c r="H4833">
        <v>0</v>
      </c>
      <c r="I4833">
        <v>0</v>
      </c>
      <c r="J4833" s="4">
        <f t="shared" si="678"/>
        <v>9.7425183687136325</v>
      </c>
      <c r="K4833" s="4">
        <f t="shared" si="679"/>
        <v>-18.278183489656328</v>
      </c>
      <c r="L4833" s="5">
        <f t="shared" si="675"/>
        <v>0</v>
      </c>
      <c r="M4833" s="5">
        <f t="shared" si="676"/>
        <v>0</v>
      </c>
      <c r="N4833" s="6">
        <f t="shared" si="677"/>
        <v>0</v>
      </c>
      <c r="O4833" s="6">
        <f t="shared" si="680"/>
        <v>0</v>
      </c>
      <c r="P4833" s="6">
        <f>FORECAST(J4833,Inputs!$B$10:$B$18,Inputs!$A$10:$A$18)</f>
        <v>30.645764058969569</v>
      </c>
      <c r="Q4833" s="6">
        <f>IF(Inputs!$D$10="Yes",IF('Hourly Calcs'!P4833&gt;'Hourly Calcs'!K4833,'Hourly Calcs'!O4833,N4833+O4833),N4833+O4833)</f>
        <v>0</v>
      </c>
      <c r="R4833" s="12">
        <f t="shared" si="681"/>
        <v>0</v>
      </c>
      <c r="S4833" s="1">
        <f>IF(AND(A4833&gt;=5,A4833&lt;=9),INDEX(Demand!$C$3:$C$26,C4833),INDEX(Demand!$B$3:$B$26,C4833))</f>
        <v>350</v>
      </c>
      <c r="T4833" s="7">
        <f t="shared" si="682"/>
        <v>0</v>
      </c>
      <c r="U4833" s="7">
        <f t="shared" si="683"/>
        <v>0</v>
      </c>
    </row>
    <row r="4834" spans="1:21" x14ac:dyDescent="0.2">
      <c r="A4834" s="1">
        <v>7</v>
      </c>
      <c r="B4834" s="1">
        <v>21</v>
      </c>
      <c r="C4834" s="1">
        <v>2</v>
      </c>
      <c r="D4834">
        <v>15.8</v>
      </c>
      <c r="E4834">
        <v>14.6</v>
      </c>
      <c r="F4834">
        <v>93</v>
      </c>
      <c r="G4834">
        <v>0</v>
      </c>
      <c r="H4834">
        <v>0</v>
      </c>
      <c r="I4834">
        <v>0</v>
      </c>
      <c r="J4834" s="4">
        <f t="shared" si="678"/>
        <v>24.146787493704181</v>
      </c>
      <c r="K4834" s="4">
        <f t="shared" si="679"/>
        <v>-15.513893774533372</v>
      </c>
      <c r="L4834" s="5">
        <f t="shared" si="675"/>
        <v>0</v>
      </c>
      <c r="M4834" s="5">
        <f t="shared" si="676"/>
        <v>0</v>
      </c>
      <c r="N4834" s="6">
        <f t="shared" si="677"/>
        <v>0</v>
      </c>
      <c r="O4834" s="6">
        <f t="shared" si="680"/>
        <v>0</v>
      </c>
      <c r="P4834" s="6">
        <f>FORECAST(J4834,Inputs!$B$10:$B$18,Inputs!$A$10:$A$18)</f>
        <v>30.779136921237999</v>
      </c>
      <c r="Q4834" s="6">
        <f>IF(Inputs!$D$10="Yes",IF('Hourly Calcs'!P4834&gt;'Hourly Calcs'!K4834,'Hourly Calcs'!O4834,N4834+O4834),N4834+O4834)</f>
        <v>0</v>
      </c>
      <c r="R4834" s="12">
        <f t="shared" si="681"/>
        <v>0</v>
      </c>
      <c r="S4834" s="1">
        <f>IF(AND(A4834&gt;=5,A4834&lt;=9),INDEX(Demand!$C$3:$C$26,C4834),INDEX(Demand!$B$3:$B$26,C4834))</f>
        <v>350</v>
      </c>
      <c r="T4834" s="7">
        <f t="shared" si="682"/>
        <v>0</v>
      </c>
      <c r="U4834" s="7">
        <f t="shared" si="683"/>
        <v>0</v>
      </c>
    </row>
    <row r="4835" spans="1:21" x14ac:dyDescent="0.2">
      <c r="A4835" s="1">
        <v>7</v>
      </c>
      <c r="B4835" s="1">
        <v>21</v>
      </c>
      <c r="C4835" s="1">
        <v>3</v>
      </c>
      <c r="D4835">
        <v>15.7</v>
      </c>
      <c r="E4835">
        <v>15.2</v>
      </c>
      <c r="F4835">
        <v>97</v>
      </c>
      <c r="G4835">
        <v>0</v>
      </c>
      <c r="H4835">
        <v>0</v>
      </c>
      <c r="I4835">
        <v>0</v>
      </c>
      <c r="J4835" s="4">
        <f t="shared" si="678"/>
        <v>37.684993804867219</v>
      </c>
      <c r="K4835" s="4">
        <f t="shared" si="679"/>
        <v>-10.633145834891252</v>
      </c>
      <c r="L4835" s="5">
        <f t="shared" ref="L4835:L4898" si="684">IF(ABS($B$5-J4835)&gt;90,0,ABS($B$5-J4835))</f>
        <v>0</v>
      </c>
      <c r="M4835" s="5">
        <f t="shared" ref="M4835:M4898" si="685">IF(K4835&gt;0,ABS($B$4-K4835),0)</f>
        <v>0</v>
      </c>
      <c r="N4835" s="6">
        <f t="shared" si="677"/>
        <v>0</v>
      </c>
      <c r="O4835" s="6">
        <f t="shared" si="680"/>
        <v>0</v>
      </c>
      <c r="P4835" s="6">
        <f>FORECAST(J4835,Inputs!$B$10:$B$18,Inputs!$A$10:$A$18)</f>
        <v>30.904490683378398</v>
      </c>
      <c r="Q4835" s="6">
        <f>IF(Inputs!$D$10="Yes",IF('Hourly Calcs'!P4835&gt;'Hourly Calcs'!K4835,'Hourly Calcs'!O4835,N4835+O4835),N4835+O4835)</f>
        <v>0</v>
      </c>
      <c r="R4835" s="12">
        <f t="shared" si="681"/>
        <v>0</v>
      </c>
      <c r="S4835" s="1">
        <f>IF(AND(A4835&gt;=5,A4835&lt;=9),INDEX(Demand!$C$3:$C$26,C4835),INDEX(Demand!$B$3:$B$26,C4835))</f>
        <v>350</v>
      </c>
      <c r="T4835" s="7">
        <f t="shared" si="682"/>
        <v>0</v>
      </c>
      <c r="U4835" s="7">
        <f t="shared" si="683"/>
        <v>0</v>
      </c>
    </row>
    <row r="4836" spans="1:21" x14ac:dyDescent="0.2">
      <c r="A4836" s="1">
        <v>7</v>
      </c>
      <c r="B4836" s="1">
        <v>21</v>
      </c>
      <c r="C4836" s="1">
        <v>4</v>
      </c>
      <c r="D4836">
        <v>15.7</v>
      </c>
      <c r="E4836">
        <v>15.3</v>
      </c>
      <c r="F4836">
        <v>97</v>
      </c>
      <c r="G4836">
        <v>0</v>
      </c>
      <c r="H4836">
        <v>0</v>
      </c>
      <c r="I4836">
        <v>0</v>
      </c>
      <c r="J4836" s="4">
        <f t="shared" si="678"/>
        <v>50.212800277260101</v>
      </c>
      <c r="K4836" s="4">
        <f t="shared" si="679"/>
        <v>-4.0042757065060641</v>
      </c>
      <c r="L4836" s="5">
        <f t="shared" si="684"/>
        <v>0</v>
      </c>
      <c r="M4836" s="5">
        <f t="shared" si="685"/>
        <v>0</v>
      </c>
      <c r="N4836" s="6">
        <f t="shared" si="677"/>
        <v>0</v>
      </c>
      <c r="O4836" s="6">
        <f t="shared" si="680"/>
        <v>0</v>
      </c>
      <c r="P4836" s="6">
        <f>FORECAST(J4836,Inputs!$B$10:$B$18,Inputs!$A$10:$A$18)</f>
        <v>31.020488891456111</v>
      </c>
      <c r="Q4836" s="6">
        <f>IF(Inputs!$D$10="Yes",IF('Hourly Calcs'!P4836&gt;'Hourly Calcs'!K4836,'Hourly Calcs'!O4836,N4836+O4836),N4836+O4836)</f>
        <v>0</v>
      </c>
      <c r="R4836" s="12">
        <f t="shared" si="681"/>
        <v>0</v>
      </c>
      <c r="S4836" s="1">
        <f>IF(AND(A4836&gt;=5,A4836&lt;=9),INDEX(Demand!$C$3:$C$26,C4836),INDEX(Demand!$B$3:$B$26,C4836))</f>
        <v>350</v>
      </c>
      <c r="T4836" s="7">
        <f t="shared" si="682"/>
        <v>0</v>
      </c>
      <c r="U4836" s="7">
        <f t="shared" si="683"/>
        <v>0</v>
      </c>
    </row>
    <row r="4837" spans="1:21" x14ac:dyDescent="0.2">
      <c r="A4837" s="1">
        <v>7</v>
      </c>
      <c r="B4837" s="1">
        <v>21</v>
      </c>
      <c r="C4837" s="1">
        <v>5</v>
      </c>
      <c r="D4837">
        <v>15.7</v>
      </c>
      <c r="E4837">
        <v>15.5</v>
      </c>
      <c r="F4837">
        <v>99</v>
      </c>
      <c r="G4837">
        <v>1</v>
      </c>
      <c r="H4837">
        <v>0</v>
      </c>
      <c r="I4837">
        <v>1</v>
      </c>
      <c r="J4837" s="4">
        <f t="shared" si="678"/>
        <v>61.870480802538637</v>
      </c>
      <c r="K4837" s="4">
        <f t="shared" si="679"/>
        <v>3.9721198655088727</v>
      </c>
      <c r="L4837" s="5">
        <f t="shared" si="684"/>
        <v>0</v>
      </c>
      <c r="M4837" s="5">
        <f t="shared" si="685"/>
        <v>30.027880134491127</v>
      </c>
      <c r="N4837" s="6">
        <f t="shared" si="677"/>
        <v>0</v>
      </c>
      <c r="O4837" s="6">
        <f t="shared" si="680"/>
        <v>0.91451878627752081</v>
      </c>
      <c r="P4837" s="6">
        <f>FORECAST(J4837,Inputs!$B$10:$B$18,Inputs!$A$10:$A$18)</f>
        <v>31.12843037780128</v>
      </c>
      <c r="Q4837" s="6">
        <f>IF(Inputs!$D$10="Yes",IF('Hourly Calcs'!P4837&gt;'Hourly Calcs'!K4837,'Hourly Calcs'!O4837,N4837+O4837),N4837+O4837)</f>
        <v>0.91451878627752081</v>
      </c>
      <c r="R4837" s="12">
        <f t="shared" si="681"/>
        <v>4.3457932723907788</v>
      </c>
      <c r="S4837" s="1">
        <f>IF(AND(A4837&gt;=5,A4837&lt;=9),INDEX(Demand!$C$3:$C$26,C4837),INDEX(Demand!$B$3:$B$26,C4837))</f>
        <v>350</v>
      </c>
      <c r="T4837" s="7">
        <f t="shared" si="682"/>
        <v>4.3457932723907788</v>
      </c>
      <c r="U4837" s="7">
        <f t="shared" si="683"/>
        <v>0</v>
      </c>
    </row>
    <row r="4838" spans="1:21" x14ac:dyDescent="0.2">
      <c r="A4838" s="1">
        <v>7</v>
      </c>
      <c r="B4838" s="1">
        <v>21</v>
      </c>
      <c r="C4838" s="1">
        <v>6</v>
      </c>
      <c r="D4838">
        <v>15.6</v>
      </c>
      <c r="E4838">
        <v>15.6</v>
      </c>
      <c r="F4838">
        <v>100</v>
      </c>
      <c r="G4838">
        <v>15</v>
      </c>
      <c r="H4838">
        <v>0</v>
      </c>
      <c r="I4838">
        <v>15</v>
      </c>
      <c r="J4838" s="4">
        <f t="shared" si="678"/>
        <v>72.992272610088307</v>
      </c>
      <c r="K4838" s="4">
        <f t="shared" si="679"/>
        <v>12.595086294688798</v>
      </c>
      <c r="L4838" s="5">
        <f t="shared" si="684"/>
        <v>0</v>
      </c>
      <c r="M4838" s="5">
        <f t="shared" si="685"/>
        <v>21.404913705311202</v>
      </c>
      <c r="N4838" s="6">
        <f t="shared" si="677"/>
        <v>0</v>
      </c>
      <c r="O4838" s="6">
        <f t="shared" si="680"/>
        <v>13.717781794162812</v>
      </c>
      <c r="P4838" s="6">
        <f>FORECAST(J4838,Inputs!$B$10:$B$18,Inputs!$A$10:$A$18)</f>
        <v>31.231409931574891</v>
      </c>
      <c r="Q4838" s="6">
        <f>IF(Inputs!$D$10="Yes",IF('Hourly Calcs'!P4838&gt;'Hourly Calcs'!K4838,'Hourly Calcs'!O4838,N4838+O4838),N4838+O4838)</f>
        <v>13.717781794162812</v>
      </c>
      <c r="R4838" s="12">
        <f t="shared" si="681"/>
        <v>65.186899085861683</v>
      </c>
      <c r="S4838" s="1">
        <f>IF(AND(A4838&gt;=5,A4838&lt;=9),INDEX(Demand!$C$3:$C$26,C4838),INDEX(Demand!$B$3:$B$26,C4838))</f>
        <v>350</v>
      </c>
      <c r="T4838" s="7">
        <f t="shared" si="682"/>
        <v>65.186899085861683</v>
      </c>
      <c r="U4838" s="7">
        <f t="shared" si="683"/>
        <v>0</v>
      </c>
    </row>
    <row r="4839" spans="1:21" x14ac:dyDescent="0.2">
      <c r="A4839" s="1">
        <v>7</v>
      </c>
      <c r="B4839" s="1">
        <v>21</v>
      </c>
      <c r="C4839" s="1">
        <v>7</v>
      </c>
      <c r="D4839">
        <v>15.6</v>
      </c>
      <c r="E4839">
        <v>15.6</v>
      </c>
      <c r="F4839">
        <v>100</v>
      </c>
      <c r="G4839">
        <v>54</v>
      </c>
      <c r="H4839">
        <v>0</v>
      </c>
      <c r="I4839">
        <v>54</v>
      </c>
      <c r="J4839" s="4">
        <f t="shared" si="678"/>
        <v>84.052792497610383</v>
      </c>
      <c r="K4839" s="4">
        <f t="shared" si="679"/>
        <v>21.847550396862502</v>
      </c>
      <c r="L4839" s="5">
        <f t="shared" si="684"/>
        <v>80.947207502389617</v>
      </c>
      <c r="M4839" s="5">
        <f t="shared" si="685"/>
        <v>12.152449603137498</v>
      </c>
      <c r="N4839" s="6">
        <f t="shared" si="677"/>
        <v>0</v>
      </c>
      <c r="O4839" s="6">
        <f t="shared" si="680"/>
        <v>49.384014458986123</v>
      </c>
      <c r="P4839" s="6">
        <f>FORECAST(J4839,Inputs!$B$10:$B$18,Inputs!$A$10:$A$18)</f>
        <v>31.333822152755651</v>
      </c>
      <c r="Q4839" s="6">
        <f>IF(Inputs!$D$10="Yes",IF('Hourly Calcs'!P4839&gt;'Hourly Calcs'!K4839,'Hourly Calcs'!O4839,N4839+O4839),N4839+O4839)</f>
        <v>49.384014458986123</v>
      </c>
      <c r="R4839" s="12">
        <f t="shared" si="681"/>
        <v>234.67283670910206</v>
      </c>
      <c r="S4839" s="1">
        <f>IF(AND(A4839&gt;=5,A4839&lt;=9),INDEX(Demand!$C$3:$C$26,C4839),INDEX(Demand!$B$3:$B$26,C4839))</f>
        <v>350</v>
      </c>
      <c r="T4839" s="7">
        <f t="shared" si="682"/>
        <v>234.67283670910206</v>
      </c>
      <c r="U4839" s="7">
        <f t="shared" si="683"/>
        <v>0</v>
      </c>
    </row>
    <row r="4840" spans="1:21" x14ac:dyDescent="0.2">
      <c r="A4840" s="1">
        <v>7</v>
      </c>
      <c r="B4840" s="1">
        <v>21</v>
      </c>
      <c r="C4840" s="1">
        <v>8</v>
      </c>
      <c r="D4840">
        <v>16.100000000000001</v>
      </c>
      <c r="E4840">
        <v>16</v>
      </c>
      <c r="F4840">
        <v>99</v>
      </c>
      <c r="G4840">
        <v>105</v>
      </c>
      <c r="H4840">
        <v>0</v>
      </c>
      <c r="I4840">
        <v>105</v>
      </c>
      <c r="J4840" s="4">
        <f t="shared" si="678"/>
        <v>95.686953463356616</v>
      </c>
      <c r="K4840" s="4">
        <f t="shared" si="679"/>
        <v>31.305991930724744</v>
      </c>
      <c r="L4840" s="5">
        <f t="shared" si="684"/>
        <v>69.313046536643384</v>
      </c>
      <c r="M4840" s="5">
        <f t="shared" si="685"/>
        <v>2.6940080692752559</v>
      </c>
      <c r="N4840" s="6">
        <f t="shared" si="677"/>
        <v>0</v>
      </c>
      <c r="O4840" s="6">
        <f t="shared" si="680"/>
        <v>96.024472559139681</v>
      </c>
      <c r="P4840" s="6">
        <f>FORECAST(J4840,Inputs!$B$10:$B$18,Inputs!$A$10:$A$18)</f>
        <v>31.441545865401448</v>
      </c>
      <c r="Q4840" s="6">
        <f>IF(Inputs!$D$10="Yes",IF('Hourly Calcs'!P4840&gt;'Hourly Calcs'!K4840,'Hourly Calcs'!O4840,N4840+O4840),N4840+O4840)</f>
        <v>96.024472559139681</v>
      </c>
      <c r="R4840" s="12">
        <f t="shared" si="681"/>
        <v>456.30829360103172</v>
      </c>
      <c r="S4840" s="1">
        <f>IF(AND(A4840&gt;=5,A4840&lt;=9),INDEX(Demand!$C$3:$C$26,C4840),INDEX(Demand!$B$3:$B$26,C4840))</f>
        <v>350</v>
      </c>
      <c r="T4840" s="7">
        <f t="shared" si="682"/>
        <v>350</v>
      </c>
      <c r="U4840" s="7">
        <f t="shared" si="683"/>
        <v>106.30829360103172</v>
      </c>
    </row>
    <row r="4841" spans="1:21" x14ac:dyDescent="0.2">
      <c r="A4841" s="1">
        <v>7</v>
      </c>
      <c r="B4841" s="1">
        <v>21</v>
      </c>
      <c r="C4841" s="1">
        <v>9</v>
      </c>
      <c r="D4841">
        <v>16.7</v>
      </c>
      <c r="E4841">
        <v>16.3</v>
      </c>
      <c r="F4841">
        <v>97</v>
      </c>
      <c r="G4841">
        <v>157</v>
      </c>
      <c r="H4841">
        <v>0</v>
      </c>
      <c r="I4841">
        <v>157</v>
      </c>
      <c r="J4841" s="4">
        <f t="shared" si="678"/>
        <v>108.79064224149491</v>
      </c>
      <c r="K4841" s="4">
        <f t="shared" si="679"/>
        <v>40.556541411633098</v>
      </c>
      <c r="L4841" s="5">
        <f t="shared" si="684"/>
        <v>56.209357758505092</v>
      </c>
      <c r="M4841" s="5">
        <f t="shared" si="685"/>
        <v>6.5565414116330984</v>
      </c>
      <c r="N4841" s="6">
        <f t="shared" si="677"/>
        <v>0</v>
      </c>
      <c r="O4841" s="6">
        <f t="shared" si="680"/>
        <v>143.57944944557076</v>
      </c>
      <c r="P4841" s="6">
        <f>FORECAST(J4841,Inputs!$B$10:$B$18,Inputs!$A$10:$A$18)</f>
        <v>31.562876317050875</v>
      </c>
      <c r="Q4841" s="6">
        <f>IF(Inputs!$D$10="Yes",IF('Hourly Calcs'!P4841&gt;'Hourly Calcs'!K4841,'Hourly Calcs'!O4841,N4841+O4841),N4841+O4841)</f>
        <v>143.57944944557076</v>
      </c>
      <c r="R4841" s="12">
        <f t="shared" si="681"/>
        <v>682.28954376535216</v>
      </c>
      <c r="S4841" s="1">
        <f>IF(AND(A4841&gt;=5,A4841&lt;=9),INDEX(Demand!$C$3:$C$26,C4841),INDEX(Demand!$B$3:$B$26,C4841))</f>
        <v>350</v>
      </c>
      <c r="T4841" s="7">
        <f t="shared" si="682"/>
        <v>350</v>
      </c>
      <c r="U4841" s="7">
        <f t="shared" si="683"/>
        <v>332.28954376535216</v>
      </c>
    </row>
    <row r="4842" spans="1:21" x14ac:dyDescent="0.2">
      <c r="A4842" s="1">
        <v>7</v>
      </c>
      <c r="B4842" s="1">
        <v>21</v>
      </c>
      <c r="C4842" s="1">
        <v>10</v>
      </c>
      <c r="D4842">
        <v>17.100000000000001</v>
      </c>
      <c r="E4842">
        <v>16.399999999999999</v>
      </c>
      <c r="F4842">
        <v>96</v>
      </c>
      <c r="G4842">
        <v>202</v>
      </c>
      <c r="H4842">
        <v>3</v>
      </c>
      <c r="I4842">
        <v>200</v>
      </c>
      <c r="J4842" s="4">
        <f t="shared" si="678"/>
        <v>124.67681289559862</v>
      </c>
      <c r="K4842" s="4">
        <f t="shared" si="679"/>
        <v>49.019784997900096</v>
      </c>
      <c r="L4842" s="5">
        <f t="shared" si="684"/>
        <v>40.323187104401384</v>
      </c>
      <c r="M4842" s="5">
        <f t="shared" si="685"/>
        <v>15.019784997900096</v>
      </c>
      <c r="N4842" s="6">
        <f t="shared" si="677"/>
        <v>2.7163752490550208</v>
      </c>
      <c r="O4842" s="6">
        <f t="shared" si="680"/>
        <v>182.90375725550416</v>
      </c>
      <c r="P4842" s="6">
        <f>FORECAST(J4842,Inputs!$B$10:$B$18,Inputs!$A$10:$A$18)</f>
        <v>31.709970489774058</v>
      </c>
      <c r="Q4842" s="6">
        <f>IF(Inputs!$D$10="Yes",IF('Hourly Calcs'!P4842&gt;'Hourly Calcs'!K4842,'Hourly Calcs'!O4842,N4842+O4842),N4842+O4842)</f>
        <v>185.62013250455919</v>
      </c>
      <c r="R4842" s="12">
        <f t="shared" si="681"/>
        <v>882.06686966166524</v>
      </c>
      <c r="S4842" s="1">
        <f>IF(AND(A4842&gt;=5,A4842&lt;=9),INDEX(Demand!$C$3:$C$26,C4842),INDEX(Demand!$B$3:$B$26,C4842))</f>
        <v>600</v>
      </c>
      <c r="T4842" s="7">
        <f t="shared" si="682"/>
        <v>600</v>
      </c>
      <c r="U4842" s="7">
        <f t="shared" si="683"/>
        <v>282.06686966166524</v>
      </c>
    </row>
    <row r="4843" spans="1:21" x14ac:dyDescent="0.2">
      <c r="A4843" s="1">
        <v>7</v>
      </c>
      <c r="B4843" s="1">
        <v>21</v>
      </c>
      <c r="C4843" s="1">
        <v>11</v>
      </c>
      <c r="D4843">
        <v>18.100000000000001</v>
      </c>
      <c r="E4843">
        <v>17.100000000000001</v>
      </c>
      <c r="F4843">
        <v>94</v>
      </c>
      <c r="G4843">
        <v>235</v>
      </c>
      <c r="H4843">
        <v>5</v>
      </c>
      <c r="I4843">
        <v>231</v>
      </c>
      <c r="J4843" s="4">
        <f t="shared" si="678"/>
        <v>145.02235105191662</v>
      </c>
      <c r="K4843" s="4">
        <f t="shared" si="679"/>
        <v>55.756142660556627</v>
      </c>
      <c r="L4843" s="5">
        <f t="shared" si="684"/>
        <v>19.977648948083385</v>
      </c>
      <c r="M4843" s="5">
        <f t="shared" si="685"/>
        <v>21.756142660556627</v>
      </c>
      <c r="N4843" s="6">
        <f t="shared" si="677"/>
        <v>4.9052808186601666</v>
      </c>
      <c r="O4843" s="6">
        <f t="shared" si="680"/>
        <v>211.25383963010731</v>
      </c>
      <c r="P4843" s="6">
        <f>FORECAST(J4843,Inputs!$B$10:$B$18,Inputs!$A$10:$A$18)</f>
        <v>31.898355102332559</v>
      </c>
      <c r="Q4843" s="6">
        <f>IF(Inputs!$D$10="Yes",IF('Hourly Calcs'!P4843&gt;'Hourly Calcs'!K4843,'Hourly Calcs'!O4843,N4843+O4843),N4843+O4843)</f>
        <v>216.15912044876748</v>
      </c>
      <c r="R4843" s="12">
        <f t="shared" si="681"/>
        <v>1027.1881403725431</v>
      </c>
      <c r="S4843" s="1">
        <f>IF(AND(A4843&gt;=5,A4843&lt;=9),INDEX(Demand!$C$3:$C$26,C4843),INDEX(Demand!$B$3:$B$26,C4843))</f>
        <v>600</v>
      </c>
      <c r="T4843" s="7">
        <f t="shared" si="682"/>
        <v>600</v>
      </c>
      <c r="U4843" s="7">
        <f t="shared" si="683"/>
        <v>427.1881403725431</v>
      </c>
    </row>
    <row r="4844" spans="1:21" x14ac:dyDescent="0.2">
      <c r="A4844" s="1">
        <v>7</v>
      </c>
      <c r="B4844" s="1">
        <v>21</v>
      </c>
      <c r="C4844" s="1">
        <v>12</v>
      </c>
      <c r="D4844">
        <v>18.8</v>
      </c>
      <c r="E4844">
        <v>16.8</v>
      </c>
      <c r="F4844">
        <v>88</v>
      </c>
      <c r="G4844">
        <v>515</v>
      </c>
      <c r="H4844">
        <v>140</v>
      </c>
      <c r="I4844">
        <v>393</v>
      </c>
      <c r="J4844" s="4">
        <f t="shared" si="678"/>
        <v>170.5294853241088</v>
      </c>
      <c r="K4844" s="4">
        <f t="shared" si="679"/>
        <v>59.365071572459982</v>
      </c>
      <c r="L4844" s="5">
        <f t="shared" si="684"/>
        <v>5.5294853241088049</v>
      </c>
      <c r="M4844" s="5">
        <f t="shared" si="685"/>
        <v>25.365071572459982</v>
      </c>
      <c r="N4844" s="6">
        <f t="shared" si="677"/>
        <v>139.57298191924369</v>
      </c>
      <c r="O4844" s="6">
        <f t="shared" si="680"/>
        <v>359.40588300706565</v>
      </c>
      <c r="P4844" s="6">
        <f>FORECAST(J4844,Inputs!$B$10:$B$18,Inputs!$A$10:$A$18)</f>
        <v>32.134532271519525</v>
      </c>
      <c r="Q4844" s="6">
        <f>IF(Inputs!$D$10="Yes",IF('Hourly Calcs'!P4844&gt;'Hourly Calcs'!K4844,'Hourly Calcs'!O4844,N4844+O4844),N4844+O4844)</f>
        <v>498.97886492630937</v>
      </c>
      <c r="R4844" s="12">
        <f t="shared" si="681"/>
        <v>2371.1475661298218</v>
      </c>
      <c r="S4844" s="1">
        <f>IF(AND(A4844&gt;=5,A4844&lt;=9),INDEX(Demand!$C$3:$C$26,C4844),INDEX(Demand!$B$3:$B$26,C4844))</f>
        <v>600</v>
      </c>
      <c r="T4844" s="7">
        <f t="shared" si="682"/>
        <v>600</v>
      </c>
      <c r="U4844" s="7">
        <f t="shared" si="683"/>
        <v>1771.1475661298218</v>
      </c>
    </row>
    <row r="4845" spans="1:21" x14ac:dyDescent="0.2">
      <c r="A4845" s="1">
        <v>7</v>
      </c>
      <c r="B4845" s="1">
        <v>21</v>
      </c>
      <c r="C4845" s="1">
        <v>13</v>
      </c>
      <c r="D4845">
        <v>19.3</v>
      </c>
      <c r="E4845">
        <v>16.600000000000001</v>
      </c>
      <c r="F4845">
        <v>84</v>
      </c>
      <c r="G4845">
        <v>523</v>
      </c>
      <c r="H4845">
        <v>115</v>
      </c>
      <c r="I4845">
        <v>422</v>
      </c>
      <c r="J4845" s="4">
        <f t="shared" si="678"/>
        <v>197.98150490671074</v>
      </c>
      <c r="K4845" s="4">
        <f t="shared" si="679"/>
        <v>58.645382842045628</v>
      </c>
      <c r="L4845" s="5">
        <f t="shared" si="684"/>
        <v>32.98150490671074</v>
      </c>
      <c r="M4845" s="5">
        <f t="shared" si="685"/>
        <v>24.645382842045628</v>
      </c>
      <c r="N4845" s="6">
        <f t="shared" si="677"/>
        <v>109.48505640750068</v>
      </c>
      <c r="O4845" s="6">
        <f t="shared" si="680"/>
        <v>385.92692780911381</v>
      </c>
      <c r="P4845" s="6">
        <f>FORECAST(J4845,Inputs!$B$10:$B$18,Inputs!$A$10:$A$18)</f>
        <v>32.388717638025099</v>
      </c>
      <c r="Q4845" s="6">
        <f>IF(Inputs!$D$10="Yes",IF('Hourly Calcs'!P4845&gt;'Hourly Calcs'!K4845,'Hourly Calcs'!O4845,N4845+O4845),N4845+O4845)</f>
        <v>495.41198421661448</v>
      </c>
      <c r="R4845" s="12">
        <f t="shared" si="681"/>
        <v>2354.1977489973519</v>
      </c>
      <c r="S4845" s="1">
        <f>IF(AND(A4845&gt;=5,A4845&lt;=9),INDEX(Demand!$C$3:$C$26,C4845),INDEX(Demand!$B$3:$B$26,C4845))</f>
        <v>600</v>
      </c>
      <c r="T4845" s="7">
        <f t="shared" si="682"/>
        <v>600</v>
      </c>
      <c r="U4845" s="7">
        <f t="shared" si="683"/>
        <v>1754.1977489973519</v>
      </c>
    </row>
    <row r="4846" spans="1:21" x14ac:dyDescent="0.2">
      <c r="A4846" s="1">
        <v>7</v>
      </c>
      <c r="B4846" s="1">
        <v>21</v>
      </c>
      <c r="C4846" s="1">
        <v>14</v>
      </c>
      <c r="D4846">
        <v>19.3</v>
      </c>
      <c r="E4846">
        <v>16.5</v>
      </c>
      <c r="F4846">
        <v>84</v>
      </c>
      <c r="G4846">
        <v>499</v>
      </c>
      <c r="H4846">
        <v>113</v>
      </c>
      <c r="I4846">
        <v>403</v>
      </c>
      <c r="J4846" s="4">
        <f t="shared" si="678"/>
        <v>221.95420241781937</v>
      </c>
      <c r="K4846" s="4">
        <f t="shared" si="679"/>
        <v>53.869413357978701</v>
      </c>
      <c r="L4846" s="5">
        <f t="shared" si="684"/>
        <v>56.954202417819374</v>
      </c>
      <c r="M4846" s="5">
        <f t="shared" si="685"/>
        <v>19.869413357978701</v>
      </c>
      <c r="N4846" s="6">
        <f t="shared" si="677"/>
        <v>95.981076757284626</v>
      </c>
      <c r="O4846" s="6">
        <f t="shared" si="680"/>
        <v>368.55107086984088</v>
      </c>
      <c r="P4846" s="6">
        <f>FORECAST(J4846,Inputs!$B$10:$B$18,Inputs!$A$10:$A$18)</f>
        <v>32.610687059424251</v>
      </c>
      <c r="Q4846" s="6">
        <f>IF(Inputs!$D$10="Yes",IF('Hourly Calcs'!P4846&gt;'Hourly Calcs'!K4846,'Hourly Calcs'!O4846,N4846+O4846),N4846+O4846)</f>
        <v>464.53214762712548</v>
      </c>
      <c r="R4846" s="12">
        <f t="shared" si="681"/>
        <v>2207.4567655241003</v>
      </c>
      <c r="S4846" s="1">
        <f>IF(AND(A4846&gt;=5,A4846&lt;=9),INDEX(Demand!$C$3:$C$26,C4846),INDEX(Demand!$B$3:$B$26,C4846))</f>
        <v>600</v>
      </c>
      <c r="T4846" s="7">
        <f t="shared" si="682"/>
        <v>600</v>
      </c>
      <c r="U4846" s="7">
        <f t="shared" si="683"/>
        <v>1607.4567655241003</v>
      </c>
    </row>
    <row r="4847" spans="1:21" x14ac:dyDescent="0.2">
      <c r="A4847" s="1">
        <v>7</v>
      </c>
      <c r="B4847" s="1">
        <v>21</v>
      </c>
      <c r="C4847" s="1">
        <v>15</v>
      </c>
      <c r="D4847">
        <v>19.600000000000001</v>
      </c>
      <c r="E4847">
        <v>17</v>
      </c>
      <c r="F4847">
        <v>85</v>
      </c>
      <c r="G4847">
        <v>727</v>
      </c>
      <c r="H4847">
        <v>660</v>
      </c>
      <c r="I4847">
        <v>215</v>
      </c>
      <c r="J4847" s="4">
        <f t="shared" si="678"/>
        <v>240.70134975068979</v>
      </c>
      <c r="K4847" s="4">
        <f t="shared" si="679"/>
        <v>46.445272800658934</v>
      </c>
      <c r="L4847" s="5">
        <f t="shared" si="684"/>
        <v>75.701349750689786</v>
      </c>
      <c r="M4847" s="5">
        <f t="shared" si="685"/>
        <v>12.445272800658934</v>
      </c>
      <c r="N4847" s="6">
        <f t="shared" si="677"/>
        <v>459.34660371343176</v>
      </c>
      <c r="O4847" s="6">
        <f t="shared" si="680"/>
        <v>196.62153904966698</v>
      </c>
      <c r="P4847" s="6">
        <f>FORECAST(J4847,Inputs!$B$10:$B$18,Inputs!$A$10:$A$18)</f>
        <v>32.78427175695083</v>
      </c>
      <c r="Q4847" s="6">
        <f>IF(Inputs!$D$10="Yes",IF('Hourly Calcs'!P4847&gt;'Hourly Calcs'!K4847,'Hourly Calcs'!O4847,N4847+O4847),N4847+O4847)</f>
        <v>655.96814276309874</v>
      </c>
      <c r="R4847" s="12">
        <f t="shared" si="681"/>
        <v>3117.1606144102452</v>
      </c>
      <c r="S4847" s="1">
        <f>IF(AND(A4847&gt;=5,A4847&lt;=9),INDEX(Demand!$C$3:$C$26,C4847),INDEX(Demand!$B$3:$B$26,C4847))</f>
        <v>600</v>
      </c>
      <c r="T4847" s="7">
        <f t="shared" si="682"/>
        <v>600</v>
      </c>
      <c r="U4847" s="7">
        <f t="shared" si="683"/>
        <v>2517.1606144102452</v>
      </c>
    </row>
    <row r="4848" spans="1:21" x14ac:dyDescent="0.2">
      <c r="A4848" s="1">
        <v>7</v>
      </c>
      <c r="B4848" s="1">
        <v>21</v>
      </c>
      <c r="C4848" s="1">
        <v>16</v>
      </c>
      <c r="D4848">
        <v>19.5</v>
      </c>
      <c r="E4848">
        <v>16.7</v>
      </c>
      <c r="F4848">
        <v>84</v>
      </c>
      <c r="G4848">
        <v>601</v>
      </c>
      <c r="H4848">
        <v>652</v>
      </c>
      <c r="I4848">
        <v>164</v>
      </c>
      <c r="J4848" s="4">
        <f t="shared" si="678"/>
        <v>255.52517025707851</v>
      </c>
      <c r="K4848" s="4">
        <f t="shared" si="679"/>
        <v>37.643301275578722</v>
      </c>
      <c r="L4848" s="5">
        <f t="shared" si="684"/>
        <v>0</v>
      </c>
      <c r="M4848" s="5">
        <f t="shared" si="685"/>
        <v>3.6433012755787217</v>
      </c>
      <c r="N4848" s="6">
        <f t="shared" si="677"/>
        <v>327.48071804807972</v>
      </c>
      <c r="O4848" s="6">
        <f t="shared" si="680"/>
        <v>149.98108094951343</v>
      </c>
      <c r="P4848" s="6">
        <f>FORECAST(J4848,Inputs!$B$10:$B$18,Inputs!$A$10:$A$18)</f>
        <v>32.921529354232206</v>
      </c>
      <c r="Q4848" s="6">
        <f>IF(Inputs!$D$10="Yes",IF('Hourly Calcs'!P4848&gt;'Hourly Calcs'!K4848,'Hourly Calcs'!O4848,N4848+O4848),N4848+O4848)</f>
        <v>477.46179899759318</v>
      </c>
      <c r="R4848" s="12">
        <f t="shared" si="681"/>
        <v>2268.8984688365626</v>
      </c>
      <c r="S4848" s="1">
        <f>IF(AND(A4848&gt;=5,A4848&lt;=9),INDEX(Demand!$C$3:$C$26,C4848),INDEX(Demand!$B$3:$B$26,C4848))</f>
        <v>900</v>
      </c>
      <c r="T4848" s="7">
        <f t="shared" si="682"/>
        <v>900</v>
      </c>
      <c r="U4848" s="7">
        <f t="shared" si="683"/>
        <v>1368.8984688365626</v>
      </c>
    </row>
    <row r="4849" spans="1:21" x14ac:dyDescent="0.2">
      <c r="A4849" s="1">
        <v>7</v>
      </c>
      <c r="B4849" s="1">
        <v>21</v>
      </c>
      <c r="C4849" s="1">
        <v>17</v>
      </c>
      <c r="D4849">
        <v>18.5</v>
      </c>
      <c r="E4849">
        <v>15.8</v>
      </c>
      <c r="F4849">
        <v>84</v>
      </c>
      <c r="G4849">
        <v>439</v>
      </c>
      <c r="H4849">
        <v>529</v>
      </c>
      <c r="I4849">
        <v>155</v>
      </c>
      <c r="J4849" s="4">
        <f t="shared" si="678"/>
        <v>268.03699568222214</v>
      </c>
      <c r="K4849" s="4">
        <f t="shared" si="679"/>
        <v>28.264745389979339</v>
      </c>
      <c r="L4849" s="5">
        <f t="shared" si="684"/>
        <v>0</v>
      </c>
      <c r="M4849" s="5">
        <f t="shared" si="685"/>
        <v>5.7352546100206609</v>
      </c>
      <c r="N4849" s="6">
        <f t="shared" si="677"/>
        <v>148.90558910043814</v>
      </c>
      <c r="O4849" s="6">
        <f t="shared" si="680"/>
        <v>141.75041187301574</v>
      </c>
      <c r="P4849" s="6">
        <f>FORECAST(J4849,Inputs!$B$10:$B$18,Inputs!$A$10:$A$18)</f>
        <v>33.0373795896502</v>
      </c>
      <c r="Q4849" s="6">
        <f>IF(Inputs!$D$10="Yes",IF('Hourly Calcs'!P4849&gt;'Hourly Calcs'!K4849,'Hourly Calcs'!O4849,N4849+O4849),N4849+O4849)</f>
        <v>141.75041187301574</v>
      </c>
      <c r="R4849" s="12">
        <f t="shared" si="681"/>
        <v>673.59795722057072</v>
      </c>
      <c r="S4849" s="1">
        <f>IF(AND(A4849&gt;=5,A4849&lt;=9),INDEX(Demand!$C$3:$C$26,C4849),INDEX(Demand!$B$3:$B$26,C4849))</f>
        <v>900</v>
      </c>
      <c r="T4849" s="7">
        <f t="shared" si="682"/>
        <v>673.59795722057072</v>
      </c>
      <c r="U4849" s="7">
        <f t="shared" si="683"/>
        <v>0</v>
      </c>
    </row>
    <row r="4850" spans="1:21" x14ac:dyDescent="0.2">
      <c r="A4850" s="1">
        <v>7</v>
      </c>
      <c r="B4850" s="1">
        <v>21</v>
      </c>
      <c r="C4850" s="1">
        <v>18</v>
      </c>
      <c r="D4850">
        <v>18</v>
      </c>
      <c r="E4850">
        <v>15.4</v>
      </c>
      <c r="F4850">
        <v>85</v>
      </c>
      <c r="G4850">
        <v>262</v>
      </c>
      <c r="H4850">
        <v>296</v>
      </c>
      <c r="I4850">
        <v>147</v>
      </c>
      <c r="J4850" s="4">
        <f t="shared" si="678"/>
        <v>279.40180030948602</v>
      </c>
      <c r="K4850" s="4">
        <f t="shared" si="679"/>
        <v>18.817465395001634</v>
      </c>
      <c r="L4850" s="5">
        <f t="shared" si="684"/>
        <v>0</v>
      </c>
      <c r="M4850" s="5">
        <f t="shared" si="685"/>
        <v>15.182534604998366</v>
      </c>
      <c r="N4850" s="6">
        <f t="shared" si="677"/>
        <v>14.425966122973414</v>
      </c>
      <c r="O4850" s="6">
        <f t="shared" si="680"/>
        <v>134.43426158279556</v>
      </c>
      <c r="P4850" s="6">
        <f>FORECAST(J4850,Inputs!$B$10:$B$18,Inputs!$A$10:$A$18)</f>
        <v>33.142609262124871</v>
      </c>
      <c r="Q4850" s="6">
        <f>IF(Inputs!$D$10="Yes",IF('Hourly Calcs'!P4850&gt;'Hourly Calcs'!K4850,'Hourly Calcs'!O4850,N4850+O4850),N4850+O4850)</f>
        <v>134.43426158279556</v>
      </c>
      <c r="R4850" s="12">
        <f t="shared" si="681"/>
        <v>638.83161104144449</v>
      </c>
      <c r="S4850" s="1">
        <f>IF(AND(A4850&gt;=5,A4850&lt;=9),INDEX(Demand!$C$3:$C$26,C4850),INDEX(Demand!$B$3:$B$26,C4850))</f>
        <v>900</v>
      </c>
      <c r="T4850" s="7">
        <f t="shared" si="682"/>
        <v>638.83161104144449</v>
      </c>
      <c r="U4850" s="7">
        <f t="shared" si="683"/>
        <v>0</v>
      </c>
    </row>
    <row r="4851" spans="1:21" x14ac:dyDescent="0.2">
      <c r="A4851" s="1">
        <v>7</v>
      </c>
      <c r="B4851" s="1">
        <v>21</v>
      </c>
      <c r="C4851" s="1">
        <v>19</v>
      </c>
      <c r="D4851">
        <v>17.600000000000001</v>
      </c>
      <c r="E4851">
        <v>15.2</v>
      </c>
      <c r="F4851">
        <v>86</v>
      </c>
      <c r="G4851">
        <v>87</v>
      </c>
      <c r="H4851">
        <v>25</v>
      </c>
      <c r="I4851">
        <v>81</v>
      </c>
      <c r="J4851" s="4">
        <f t="shared" si="678"/>
        <v>290.41719476611343</v>
      </c>
      <c r="K4851" s="4">
        <f t="shared" si="679"/>
        <v>9.695229136002439</v>
      </c>
      <c r="L4851" s="5">
        <f t="shared" si="684"/>
        <v>0</v>
      </c>
      <c r="M4851" s="5">
        <f t="shared" si="685"/>
        <v>24.304770863997561</v>
      </c>
      <c r="N4851" s="6">
        <f t="shared" si="677"/>
        <v>0</v>
      </c>
      <c r="O4851" s="6">
        <f t="shared" si="680"/>
        <v>74.076021688479187</v>
      </c>
      <c r="P4851" s="6">
        <f>FORECAST(J4851,Inputs!$B$10:$B$18,Inputs!$A$10:$A$18)</f>
        <v>33.244603655241789</v>
      </c>
      <c r="Q4851" s="6">
        <f>IF(Inputs!$D$10="Yes",IF('Hourly Calcs'!P4851&gt;'Hourly Calcs'!K4851,'Hourly Calcs'!O4851,N4851+O4851),N4851+O4851)</f>
        <v>74.076021688479187</v>
      </c>
      <c r="R4851" s="12">
        <f t="shared" si="681"/>
        <v>352.00925506365309</v>
      </c>
      <c r="S4851" s="1">
        <f>IF(AND(A4851&gt;=5,A4851&lt;=9),INDEX(Demand!$C$3:$C$26,C4851),INDEX(Demand!$B$3:$B$26,C4851))</f>
        <v>900</v>
      </c>
      <c r="T4851" s="7">
        <f t="shared" si="682"/>
        <v>352.00925506365309</v>
      </c>
      <c r="U4851" s="7">
        <f t="shared" si="683"/>
        <v>0</v>
      </c>
    </row>
    <row r="4852" spans="1:21" x14ac:dyDescent="0.2">
      <c r="A4852" s="1">
        <v>7</v>
      </c>
      <c r="B4852" s="1">
        <v>21</v>
      </c>
      <c r="C4852" s="1">
        <v>20</v>
      </c>
      <c r="D4852">
        <v>17.100000000000001</v>
      </c>
      <c r="E4852">
        <v>14.3</v>
      </c>
      <c r="F4852">
        <v>84</v>
      </c>
      <c r="G4852">
        <v>13</v>
      </c>
      <c r="H4852">
        <v>0</v>
      </c>
      <c r="I4852">
        <v>13</v>
      </c>
      <c r="J4852" s="4">
        <f t="shared" si="678"/>
        <v>301.6611724684891</v>
      </c>
      <c r="K4852" s="4">
        <f t="shared" si="679"/>
        <v>1.4333394861003228</v>
      </c>
      <c r="L4852" s="5">
        <f t="shared" si="684"/>
        <v>0</v>
      </c>
      <c r="M4852" s="5">
        <f t="shared" si="685"/>
        <v>32.566660513899677</v>
      </c>
      <c r="N4852" s="6">
        <f t="shared" si="677"/>
        <v>0</v>
      </c>
      <c r="O4852" s="6">
        <f t="shared" si="680"/>
        <v>11.888744221607771</v>
      </c>
      <c r="P4852" s="6">
        <f>FORECAST(J4852,Inputs!$B$10:$B$18,Inputs!$A$10:$A$18)</f>
        <v>33.348714559893416</v>
      </c>
      <c r="Q4852" s="6">
        <f>IF(Inputs!$D$10="Yes",IF('Hourly Calcs'!P4852&gt;'Hourly Calcs'!K4852,'Hourly Calcs'!O4852,N4852+O4852),N4852+O4852)</f>
        <v>11.888744221607771</v>
      </c>
      <c r="R4852" s="12">
        <f t="shared" si="681"/>
        <v>56.495312541080125</v>
      </c>
      <c r="S4852" s="1">
        <f>IF(AND(A4852&gt;=5,A4852&lt;=9),INDEX(Demand!$C$3:$C$26,C4852),INDEX(Demand!$B$3:$B$26,C4852))</f>
        <v>800</v>
      </c>
      <c r="T4852" s="7">
        <f t="shared" si="682"/>
        <v>56.495312541080125</v>
      </c>
      <c r="U4852" s="7">
        <f t="shared" si="683"/>
        <v>0</v>
      </c>
    </row>
    <row r="4853" spans="1:21" x14ac:dyDescent="0.2">
      <c r="A4853" s="1">
        <v>7</v>
      </c>
      <c r="B4853" s="1">
        <v>21</v>
      </c>
      <c r="C4853" s="1">
        <v>21</v>
      </c>
      <c r="D4853">
        <v>16.7</v>
      </c>
      <c r="E4853">
        <v>14.1</v>
      </c>
      <c r="F4853">
        <v>85</v>
      </c>
      <c r="G4853">
        <v>0</v>
      </c>
      <c r="H4853">
        <v>0</v>
      </c>
      <c r="I4853">
        <v>0</v>
      </c>
      <c r="J4853" s="4">
        <f t="shared" si="678"/>
        <v>313.5673402040369</v>
      </c>
      <c r="K4853" s="4">
        <f t="shared" si="679"/>
        <v>-6.3929591492164661</v>
      </c>
      <c r="L4853" s="5">
        <f t="shared" si="684"/>
        <v>0</v>
      </c>
      <c r="M4853" s="5">
        <f t="shared" si="685"/>
        <v>0</v>
      </c>
      <c r="N4853" s="6">
        <f t="shared" si="677"/>
        <v>0</v>
      </c>
      <c r="O4853" s="6">
        <f t="shared" si="680"/>
        <v>0</v>
      </c>
      <c r="P4853" s="6">
        <f>FORECAST(J4853,Inputs!$B$10:$B$18,Inputs!$A$10:$A$18)</f>
        <v>33.458956853741078</v>
      </c>
      <c r="Q4853" s="6">
        <f>IF(Inputs!$D$10="Yes",IF('Hourly Calcs'!P4853&gt;'Hourly Calcs'!K4853,'Hourly Calcs'!O4853,N4853+O4853),N4853+O4853)</f>
        <v>0</v>
      </c>
      <c r="R4853" s="12">
        <f t="shared" si="681"/>
        <v>0</v>
      </c>
      <c r="S4853" s="1">
        <f>IF(AND(A4853&gt;=5,A4853&lt;=9),INDEX(Demand!$C$3:$C$26,C4853),INDEX(Demand!$B$3:$B$26,C4853))</f>
        <v>700</v>
      </c>
      <c r="T4853" s="7">
        <f t="shared" si="682"/>
        <v>0</v>
      </c>
      <c r="U4853" s="7">
        <f t="shared" si="683"/>
        <v>0</v>
      </c>
    </row>
    <row r="4854" spans="1:21" x14ac:dyDescent="0.2">
      <c r="A4854" s="1">
        <v>7</v>
      </c>
      <c r="B4854" s="1">
        <v>21</v>
      </c>
      <c r="C4854" s="1">
        <v>22</v>
      </c>
      <c r="D4854">
        <v>16.5</v>
      </c>
      <c r="E4854">
        <v>14.2</v>
      </c>
      <c r="F4854">
        <v>86</v>
      </c>
      <c r="G4854">
        <v>0</v>
      </c>
      <c r="H4854">
        <v>0</v>
      </c>
      <c r="I4854">
        <v>0</v>
      </c>
      <c r="J4854" s="4">
        <f t="shared" si="678"/>
        <v>326.42007477717698</v>
      </c>
      <c r="K4854" s="4">
        <f t="shared" si="679"/>
        <v>-12.527315540610644</v>
      </c>
      <c r="L4854" s="5">
        <f t="shared" si="684"/>
        <v>0</v>
      </c>
      <c r="M4854" s="5">
        <f t="shared" si="685"/>
        <v>0</v>
      </c>
      <c r="N4854" s="6">
        <f t="shared" si="677"/>
        <v>0</v>
      </c>
      <c r="O4854" s="6">
        <f t="shared" si="680"/>
        <v>0</v>
      </c>
      <c r="P4854" s="6">
        <f>FORECAST(J4854,Inputs!$B$10:$B$18,Inputs!$A$10:$A$18)</f>
        <v>33.577963655344227</v>
      </c>
      <c r="Q4854" s="6">
        <f>IF(Inputs!$D$10="Yes",IF('Hourly Calcs'!P4854&gt;'Hourly Calcs'!K4854,'Hourly Calcs'!O4854,N4854+O4854),N4854+O4854)</f>
        <v>0</v>
      </c>
      <c r="R4854" s="12">
        <f t="shared" si="681"/>
        <v>0</v>
      </c>
      <c r="S4854" s="1">
        <f>IF(AND(A4854&gt;=5,A4854&lt;=9),INDEX(Demand!$C$3:$C$26,C4854),INDEX(Demand!$B$3:$B$26,C4854))</f>
        <v>600</v>
      </c>
      <c r="T4854" s="7">
        <f t="shared" si="682"/>
        <v>0</v>
      </c>
      <c r="U4854" s="7">
        <f t="shared" si="683"/>
        <v>0</v>
      </c>
    </row>
    <row r="4855" spans="1:21" x14ac:dyDescent="0.2">
      <c r="A4855" s="1">
        <v>7</v>
      </c>
      <c r="B4855" s="1">
        <v>21</v>
      </c>
      <c r="C4855" s="1">
        <v>23</v>
      </c>
      <c r="D4855">
        <v>16</v>
      </c>
      <c r="E4855">
        <v>14.2</v>
      </c>
      <c r="F4855">
        <v>89</v>
      </c>
      <c r="G4855">
        <v>0</v>
      </c>
      <c r="H4855">
        <v>0</v>
      </c>
      <c r="I4855">
        <v>0</v>
      </c>
      <c r="J4855" s="4">
        <f t="shared" si="678"/>
        <v>340.28189395630375</v>
      </c>
      <c r="K4855" s="4">
        <f t="shared" si="679"/>
        <v>-16.801780257228231</v>
      </c>
      <c r="L4855" s="5">
        <f t="shared" si="684"/>
        <v>0</v>
      </c>
      <c r="M4855" s="5">
        <f t="shared" si="685"/>
        <v>0</v>
      </c>
      <c r="N4855" s="6">
        <f t="shared" si="677"/>
        <v>0</v>
      </c>
      <c r="O4855" s="6">
        <f t="shared" si="680"/>
        <v>0</v>
      </c>
      <c r="P4855" s="6">
        <f>FORECAST(J4855,Inputs!$B$10:$B$18,Inputs!$A$10:$A$18)</f>
        <v>33.706313832928736</v>
      </c>
      <c r="Q4855" s="6">
        <f>IF(Inputs!$D$10="Yes",IF('Hourly Calcs'!P4855&gt;'Hourly Calcs'!K4855,'Hourly Calcs'!O4855,N4855+O4855),N4855+O4855)</f>
        <v>0</v>
      </c>
      <c r="R4855" s="12">
        <f t="shared" si="681"/>
        <v>0</v>
      </c>
      <c r="S4855" s="1">
        <f>IF(AND(A4855&gt;=5,A4855&lt;=9),INDEX(Demand!$C$3:$C$26,C4855),INDEX(Demand!$B$3:$B$26,C4855))</f>
        <v>500</v>
      </c>
      <c r="T4855" s="7">
        <f t="shared" si="682"/>
        <v>0</v>
      </c>
      <c r="U4855" s="7">
        <f t="shared" si="683"/>
        <v>0</v>
      </c>
    </row>
    <row r="4856" spans="1:21" x14ac:dyDescent="0.2">
      <c r="A4856" s="1">
        <v>7</v>
      </c>
      <c r="B4856" s="1">
        <v>21</v>
      </c>
      <c r="C4856" s="1">
        <v>24</v>
      </c>
      <c r="D4856">
        <v>15.8</v>
      </c>
      <c r="E4856">
        <v>14.1</v>
      </c>
      <c r="F4856">
        <v>90</v>
      </c>
      <c r="G4856">
        <v>0</v>
      </c>
      <c r="H4856">
        <v>0</v>
      </c>
      <c r="I4856">
        <v>0</v>
      </c>
      <c r="J4856" s="4">
        <f t="shared" si="678"/>
        <v>354.90680725582666</v>
      </c>
      <c r="K4856" s="4">
        <f t="shared" si="679"/>
        <v>-18.853555229817587</v>
      </c>
      <c r="L4856" s="5">
        <f t="shared" si="684"/>
        <v>0</v>
      </c>
      <c r="M4856" s="5">
        <f t="shared" si="685"/>
        <v>0</v>
      </c>
      <c r="N4856" s="6">
        <f t="shared" si="677"/>
        <v>0</v>
      </c>
      <c r="O4856" s="6">
        <f t="shared" si="680"/>
        <v>0</v>
      </c>
      <c r="P4856" s="6">
        <f>FORECAST(J4856,Inputs!$B$10:$B$18,Inputs!$A$10:$A$18)</f>
        <v>33.841729696813211</v>
      </c>
      <c r="Q4856" s="6">
        <f>IF(Inputs!$D$10="Yes",IF('Hourly Calcs'!P4856&gt;'Hourly Calcs'!K4856,'Hourly Calcs'!O4856,N4856+O4856),N4856+O4856)</f>
        <v>0</v>
      </c>
      <c r="R4856" s="12">
        <f t="shared" si="681"/>
        <v>0</v>
      </c>
      <c r="S4856" s="1">
        <f>IF(AND(A4856&gt;=5,A4856&lt;=9),INDEX(Demand!$C$3:$C$26,C4856),INDEX(Demand!$B$3:$B$26,C4856))</f>
        <v>400</v>
      </c>
      <c r="T4856" s="7">
        <f t="shared" si="682"/>
        <v>0</v>
      </c>
      <c r="U4856" s="7">
        <f t="shared" si="683"/>
        <v>0</v>
      </c>
    </row>
    <row r="4857" spans="1:21" x14ac:dyDescent="0.2">
      <c r="A4857" s="1">
        <v>7</v>
      </c>
      <c r="B4857" s="1">
        <v>22</v>
      </c>
      <c r="C4857" s="1">
        <v>1</v>
      </c>
      <c r="D4857">
        <v>15.7</v>
      </c>
      <c r="E4857">
        <v>14.2</v>
      </c>
      <c r="F4857">
        <v>91</v>
      </c>
      <c r="G4857">
        <v>0</v>
      </c>
      <c r="H4857">
        <v>0</v>
      </c>
      <c r="I4857">
        <v>0</v>
      </c>
      <c r="J4857" s="4">
        <f t="shared" si="678"/>
        <v>9.7557101243401974</v>
      </c>
      <c r="K4857" s="4">
        <f t="shared" si="679"/>
        <v>-18.474950441841216</v>
      </c>
      <c r="L4857" s="5">
        <f t="shared" si="684"/>
        <v>0</v>
      </c>
      <c r="M4857" s="5">
        <f t="shared" si="685"/>
        <v>0</v>
      </c>
      <c r="N4857" s="6">
        <f t="shared" si="677"/>
        <v>0</v>
      </c>
      <c r="O4857" s="6">
        <f t="shared" si="680"/>
        <v>0</v>
      </c>
      <c r="P4857" s="6">
        <f>FORECAST(J4857,Inputs!$B$10:$B$18,Inputs!$A$10:$A$18)</f>
        <v>30.645886204855</v>
      </c>
      <c r="Q4857" s="6">
        <f>IF(Inputs!$D$10="Yes",IF('Hourly Calcs'!P4857&gt;'Hourly Calcs'!K4857,'Hourly Calcs'!O4857,N4857+O4857),N4857+O4857)</f>
        <v>0</v>
      </c>
      <c r="R4857" s="12">
        <f t="shared" si="681"/>
        <v>0</v>
      </c>
      <c r="S4857" s="1">
        <f>IF(AND(A4857&gt;=5,A4857&lt;=9),INDEX(Demand!$C$3:$C$26,C4857),INDEX(Demand!$B$3:$B$26,C4857))</f>
        <v>350</v>
      </c>
      <c r="T4857" s="7">
        <f t="shared" si="682"/>
        <v>0</v>
      </c>
      <c r="U4857" s="7">
        <f t="shared" si="683"/>
        <v>0</v>
      </c>
    </row>
    <row r="4858" spans="1:21" x14ac:dyDescent="0.2">
      <c r="A4858" s="1">
        <v>7</v>
      </c>
      <c r="B4858" s="1">
        <v>22</v>
      </c>
      <c r="C4858" s="1">
        <v>2</v>
      </c>
      <c r="D4858">
        <v>15.8</v>
      </c>
      <c r="E4858">
        <v>14.1</v>
      </c>
      <c r="F4858">
        <v>90</v>
      </c>
      <c r="G4858">
        <v>0</v>
      </c>
      <c r="H4858">
        <v>0</v>
      </c>
      <c r="I4858">
        <v>0</v>
      </c>
      <c r="J4858" s="4">
        <f t="shared" si="678"/>
        <v>24.193391738489311</v>
      </c>
      <c r="K4858" s="4">
        <f t="shared" si="679"/>
        <v>-15.706182881706283</v>
      </c>
      <c r="L4858" s="5">
        <f t="shared" si="684"/>
        <v>0</v>
      </c>
      <c r="M4858" s="5">
        <f t="shared" si="685"/>
        <v>0</v>
      </c>
      <c r="N4858" s="6">
        <f t="shared" si="677"/>
        <v>0</v>
      </c>
      <c r="O4858" s="6">
        <f t="shared" si="680"/>
        <v>0</v>
      </c>
      <c r="P4858" s="6">
        <f>FORECAST(J4858,Inputs!$B$10:$B$18,Inputs!$A$10:$A$18)</f>
        <v>30.779568442023049</v>
      </c>
      <c r="Q4858" s="6">
        <f>IF(Inputs!$D$10="Yes",IF('Hourly Calcs'!P4858&gt;'Hourly Calcs'!K4858,'Hourly Calcs'!O4858,N4858+O4858),N4858+O4858)</f>
        <v>0</v>
      </c>
      <c r="R4858" s="12">
        <f t="shared" si="681"/>
        <v>0</v>
      </c>
      <c r="S4858" s="1">
        <f>IF(AND(A4858&gt;=5,A4858&lt;=9),INDEX(Demand!$C$3:$C$26,C4858),INDEX(Demand!$B$3:$B$26,C4858))</f>
        <v>350</v>
      </c>
      <c r="T4858" s="7">
        <f t="shared" si="682"/>
        <v>0</v>
      </c>
      <c r="U4858" s="7">
        <f t="shared" si="683"/>
        <v>0</v>
      </c>
    </row>
    <row r="4859" spans="1:21" x14ac:dyDescent="0.2">
      <c r="A4859" s="1">
        <v>7</v>
      </c>
      <c r="B4859" s="1">
        <v>22</v>
      </c>
      <c r="C4859" s="1">
        <v>3</v>
      </c>
      <c r="D4859">
        <v>15.2</v>
      </c>
      <c r="E4859">
        <v>14.2</v>
      </c>
      <c r="F4859">
        <v>94</v>
      </c>
      <c r="G4859">
        <v>0</v>
      </c>
      <c r="H4859">
        <v>0</v>
      </c>
      <c r="I4859">
        <v>0</v>
      </c>
      <c r="J4859" s="4">
        <f t="shared" si="678"/>
        <v>37.758755044410464</v>
      </c>
      <c r="K4859" s="4">
        <f t="shared" si="679"/>
        <v>-10.817326406591405</v>
      </c>
      <c r="L4859" s="5">
        <f t="shared" si="684"/>
        <v>0</v>
      </c>
      <c r="M4859" s="5">
        <f t="shared" si="685"/>
        <v>0</v>
      </c>
      <c r="N4859" s="6">
        <f t="shared" si="677"/>
        <v>0</v>
      </c>
      <c r="O4859" s="6">
        <f t="shared" si="680"/>
        <v>0</v>
      </c>
      <c r="P4859" s="6">
        <f>FORECAST(J4859,Inputs!$B$10:$B$18,Inputs!$A$10:$A$18)</f>
        <v>30.905173657818615</v>
      </c>
      <c r="Q4859" s="6">
        <f>IF(Inputs!$D$10="Yes",IF('Hourly Calcs'!P4859&gt;'Hourly Calcs'!K4859,'Hourly Calcs'!O4859,N4859+O4859),N4859+O4859)</f>
        <v>0</v>
      </c>
      <c r="R4859" s="12">
        <f t="shared" si="681"/>
        <v>0</v>
      </c>
      <c r="S4859" s="1">
        <f>IF(AND(A4859&gt;=5,A4859&lt;=9),INDEX(Demand!$C$3:$C$26,C4859),INDEX(Demand!$B$3:$B$26,C4859))</f>
        <v>350</v>
      </c>
      <c r="T4859" s="7">
        <f t="shared" si="682"/>
        <v>0</v>
      </c>
      <c r="U4859" s="7">
        <f t="shared" si="683"/>
        <v>0</v>
      </c>
    </row>
    <row r="4860" spans="1:21" x14ac:dyDescent="0.2">
      <c r="A4860" s="1">
        <v>7</v>
      </c>
      <c r="B4860" s="1">
        <v>22</v>
      </c>
      <c r="C4860" s="1">
        <v>4</v>
      </c>
      <c r="D4860">
        <v>15.2</v>
      </c>
      <c r="E4860">
        <v>13.8</v>
      </c>
      <c r="F4860">
        <v>91</v>
      </c>
      <c r="G4860">
        <v>0</v>
      </c>
      <c r="H4860">
        <v>0</v>
      </c>
      <c r="I4860">
        <v>0</v>
      </c>
      <c r="J4860" s="4">
        <f t="shared" si="678"/>
        <v>50.307177251394904</v>
      </c>
      <c r="K4860" s="4">
        <f t="shared" si="679"/>
        <v>-4.1813946385496195</v>
      </c>
      <c r="L4860" s="5">
        <f t="shared" si="684"/>
        <v>0</v>
      </c>
      <c r="M4860" s="5">
        <f t="shared" si="685"/>
        <v>0</v>
      </c>
      <c r="N4860" s="6">
        <f t="shared" si="677"/>
        <v>0</v>
      </c>
      <c r="O4860" s="6">
        <f t="shared" si="680"/>
        <v>0</v>
      </c>
      <c r="P4860" s="6">
        <f>FORECAST(J4860,Inputs!$B$10:$B$18,Inputs!$A$10:$A$18)</f>
        <v>31.021362752327729</v>
      </c>
      <c r="Q4860" s="6">
        <f>IF(Inputs!$D$10="Yes",IF('Hourly Calcs'!P4860&gt;'Hourly Calcs'!K4860,'Hourly Calcs'!O4860,N4860+O4860),N4860+O4860)</f>
        <v>0</v>
      </c>
      <c r="R4860" s="12">
        <f t="shared" si="681"/>
        <v>0</v>
      </c>
      <c r="S4860" s="1">
        <f>IF(AND(A4860&gt;=5,A4860&lt;=9),INDEX(Demand!$C$3:$C$26,C4860),INDEX(Demand!$B$3:$B$26,C4860))</f>
        <v>350</v>
      </c>
      <c r="T4860" s="7">
        <f t="shared" si="682"/>
        <v>0</v>
      </c>
      <c r="U4860" s="7">
        <f t="shared" si="683"/>
        <v>0</v>
      </c>
    </row>
    <row r="4861" spans="1:21" x14ac:dyDescent="0.2">
      <c r="A4861" s="1">
        <v>7</v>
      </c>
      <c r="B4861" s="1">
        <v>22</v>
      </c>
      <c r="C4861" s="1">
        <v>5</v>
      </c>
      <c r="D4861">
        <v>15.1</v>
      </c>
      <c r="E4861">
        <v>13.8</v>
      </c>
      <c r="F4861">
        <v>92</v>
      </c>
      <c r="G4861">
        <v>1</v>
      </c>
      <c r="H4861">
        <v>0</v>
      </c>
      <c r="I4861">
        <v>1</v>
      </c>
      <c r="J4861" s="4">
        <f t="shared" si="678"/>
        <v>61.980656112520037</v>
      </c>
      <c r="K4861" s="4">
        <f t="shared" si="679"/>
        <v>3.8137310582271056</v>
      </c>
      <c r="L4861" s="5">
        <f t="shared" si="684"/>
        <v>0</v>
      </c>
      <c r="M4861" s="5">
        <f t="shared" si="685"/>
        <v>30.186268941772894</v>
      </c>
      <c r="N4861" s="6">
        <f t="shared" si="677"/>
        <v>0</v>
      </c>
      <c r="O4861" s="6">
        <f t="shared" si="680"/>
        <v>0.91451878627752081</v>
      </c>
      <c r="P4861" s="6">
        <f>FORECAST(J4861,Inputs!$B$10:$B$18,Inputs!$A$10:$A$18)</f>
        <v>31.129450519560368</v>
      </c>
      <c r="Q4861" s="6">
        <f>IF(Inputs!$D$10="Yes",IF('Hourly Calcs'!P4861&gt;'Hourly Calcs'!K4861,'Hourly Calcs'!O4861,N4861+O4861),N4861+O4861)</f>
        <v>0.91451878627752081</v>
      </c>
      <c r="R4861" s="12">
        <f t="shared" si="681"/>
        <v>4.3457932723907788</v>
      </c>
      <c r="S4861" s="1">
        <f>IF(AND(A4861&gt;=5,A4861&lt;=9),INDEX(Demand!$C$3:$C$26,C4861),INDEX(Demand!$B$3:$B$26,C4861))</f>
        <v>350</v>
      </c>
      <c r="T4861" s="7">
        <f t="shared" si="682"/>
        <v>4.3457932723907788</v>
      </c>
      <c r="U4861" s="7">
        <f t="shared" si="683"/>
        <v>0</v>
      </c>
    </row>
    <row r="4862" spans="1:21" x14ac:dyDescent="0.2">
      <c r="A4862" s="1">
        <v>7</v>
      </c>
      <c r="B4862" s="1">
        <v>22</v>
      </c>
      <c r="C4862" s="1">
        <v>6</v>
      </c>
      <c r="D4862">
        <v>15.1</v>
      </c>
      <c r="E4862">
        <v>13.8</v>
      </c>
      <c r="F4862">
        <v>92</v>
      </c>
      <c r="G4862">
        <v>15</v>
      </c>
      <c r="H4862">
        <v>0</v>
      </c>
      <c r="I4862">
        <v>15</v>
      </c>
      <c r="J4862" s="4">
        <f t="shared" si="678"/>
        <v>73.115622027914384</v>
      </c>
      <c r="K4862" s="4">
        <f t="shared" si="679"/>
        <v>12.438668696727305</v>
      </c>
      <c r="L4862" s="5">
        <f t="shared" si="684"/>
        <v>0</v>
      </c>
      <c r="M4862" s="5">
        <f t="shared" si="685"/>
        <v>21.561331303272695</v>
      </c>
      <c r="N4862" s="6">
        <f t="shared" si="677"/>
        <v>0</v>
      </c>
      <c r="O4862" s="6">
        <f t="shared" si="680"/>
        <v>13.717781794162812</v>
      </c>
      <c r="P4862" s="6">
        <f>FORECAST(J4862,Inputs!$B$10:$B$18,Inputs!$A$10:$A$18)</f>
        <v>31.232552055814018</v>
      </c>
      <c r="Q4862" s="6">
        <f>IF(Inputs!$D$10="Yes",IF('Hourly Calcs'!P4862&gt;'Hourly Calcs'!K4862,'Hourly Calcs'!O4862,N4862+O4862),N4862+O4862)</f>
        <v>13.717781794162812</v>
      </c>
      <c r="R4862" s="12">
        <f t="shared" si="681"/>
        <v>65.186899085861683</v>
      </c>
      <c r="S4862" s="1">
        <f>IF(AND(A4862&gt;=5,A4862&lt;=9),INDEX(Demand!$C$3:$C$26,C4862),INDEX(Demand!$B$3:$B$26,C4862))</f>
        <v>350</v>
      </c>
      <c r="T4862" s="7">
        <f t="shared" si="682"/>
        <v>65.186899085861683</v>
      </c>
      <c r="U4862" s="7">
        <f t="shared" si="683"/>
        <v>0</v>
      </c>
    </row>
    <row r="4863" spans="1:21" x14ac:dyDescent="0.2">
      <c r="A4863" s="1">
        <v>7</v>
      </c>
      <c r="B4863" s="1">
        <v>22</v>
      </c>
      <c r="C4863" s="1">
        <v>7</v>
      </c>
      <c r="D4863">
        <v>14.8</v>
      </c>
      <c r="E4863">
        <v>13.4</v>
      </c>
      <c r="F4863">
        <v>91</v>
      </c>
      <c r="G4863">
        <v>54</v>
      </c>
      <c r="H4863">
        <v>0</v>
      </c>
      <c r="I4863">
        <v>54</v>
      </c>
      <c r="J4863" s="4">
        <f t="shared" si="678"/>
        <v>84.188413854282032</v>
      </c>
      <c r="K4863" s="4">
        <f t="shared" si="679"/>
        <v>21.694649688472992</v>
      </c>
      <c r="L4863" s="5">
        <f t="shared" si="684"/>
        <v>80.811586145717968</v>
      </c>
      <c r="M4863" s="5">
        <f t="shared" si="685"/>
        <v>12.305350311527008</v>
      </c>
      <c r="N4863" s="6">
        <f t="shared" si="677"/>
        <v>0</v>
      </c>
      <c r="O4863" s="6">
        <f t="shared" si="680"/>
        <v>49.384014458986123</v>
      </c>
      <c r="P4863" s="6">
        <f>FORECAST(J4863,Inputs!$B$10:$B$18,Inputs!$A$10:$A$18)</f>
        <v>31.335077906058164</v>
      </c>
      <c r="Q4863" s="6">
        <f>IF(Inputs!$D$10="Yes",IF('Hourly Calcs'!P4863&gt;'Hourly Calcs'!K4863,'Hourly Calcs'!O4863,N4863+O4863),N4863+O4863)</f>
        <v>49.384014458986123</v>
      </c>
      <c r="R4863" s="12">
        <f t="shared" si="681"/>
        <v>234.67283670910206</v>
      </c>
      <c r="S4863" s="1">
        <f>IF(AND(A4863&gt;=5,A4863&lt;=9),INDEX(Demand!$C$3:$C$26,C4863),INDEX(Demand!$B$3:$B$26,C4863))</f>
        <v>350</v>
      </c>
      <c r="T4863" s="7">
        <f t="shared" si="682"/>
        <v>234.67283670910206</v>
      </c>
      <c r="U4863" s="7">
        <f t="shared" si="683"/>
        <v>0</v>
      </c>
    </row>
    <row r="4864" spans="1:21" x14ac:dyDescent="0.2">
      <c r="A4864" s="1">
        <v>7</v>
      </c>
      <c r="B4864" s="1">
        <v>22</v>
      </c>
      <c r="C4864" s="1">
        <v>8</v>
      </c>
      <c r="D4864">
        <v>15.2</v>
      </c>
      <c r="E4864">
        <v>13.4</v>
      </c>
      <c r="F4864">
        <v>89</v>
      </c>
      <c r="G4864">
        <v>105</v>
      </c>
      <c r="H4864">
        <v>0</v>
      </c>
      <c r="I4864">
        <v>105</v>
      </c>
      <c r="J4864" s="4">
        <f t="shared" si="678"/>
        <v>95.834535158350548</v>
      </c>
      <c r="K4864" s="4">
        <f t="shared" si="679"/>
        <v>31.152848428778078</v>
      </c>
      <c r="L4864" s="5">
        <f t="shared" si="684"/>
        <v>69.165464841649452</v>
      </c>
      <c r="M4864" s="5">
        <f t="shared" si="685"/>
        <v>2.8471515712219215</v>
      </c>
      <c r="N4864" s="6">
        <f t="shared" si="677"/>
        <v>0</v>
      </c>
      <c r="O4864" s="6">
        <f t="shared" si="680"/>
        <v>96.024472559139681</v>
      </c>
      <c r="P4864" s="6">
        <f>FORECAST(J4864,Inputs!$B$10:$B$18,Inputs!$A$10:$A$18)</f>
        <v>31.442912362577317</v>
      </c>
      <c r="Q4864" s="6">
        <f>IF(Inputs!$D$10="Yes",IF('Hourly Calcs'!P4864&gt;'Hourly Calcs'!K4864,'Hourly Calcs'!O4864,N4864+O4864),N4864+O4864)</f>
        <v>96.024472559139681</v>
      </c>
      <c r="R4864" s="12">
        <f t="shared" si="681"/>
        <v>456.30829360103172</v>
      </c>
      <c r="S4864" s="1">
        <f>IF(AND(A4864&gt;=5,A4864&lt;=9),INDEX(Demand!$C$3:$C$26,C4864),INDEX(Demand!$B$3:$B$26,C4864))</f>
        <v>350</v>
      </c>
      <c r="T4864" s="7">
        <f t="shared" si="682"/>
        <v>350</v>
      </c>
      <c r="U4864" s="7">
        <f t="shared" si="683"/>
        <v>106.30829360103172</v>
      </c>
    </row>
    <row r="4865" spans="1:21" x14ac:dyDescent="0.2">
      <c r="A4865" s="1">
        <v>7</v>
      </c>
      <c r="B4865" s="1">
        <v>22</v>
      </c>
      <c r="C4865" s="1">
        <v>9</v>
      </c>
      <c r="D4865">
        <v>15</v>
      </c>
      <c r="E4865">
        <v>12.9</v>
      </c>
      <c r="F4865">
        <v>87</v>
      </c>
      <c r="G4865">
        <v>157</v>
      </c>
      <c r="H4865">
        <v>0</v>
      </c>
      <c r="I4865">
        <v>157</v>
      </c>
      <c r="J4865" s="4">
        <f t="shared" si="678"/>
        <v>108.94791049334007</v>
      </c>
      <c r="K4865" s="4">
        <f t="shared" si="679"/>
        <v>40.39787306513378</v>
      </c>
      <c r="L4865" s="5">
        <f t="shared" si="684"/>
        <v>56.052089506659925</v>
      </c>
      <c r="M4865" s="5">
        <f t="shared" si="685"/>
        <v>6.3978730651337798</v>
      </c>
      <c r="N4865" s="6">
        <f t="shared" si="677"/>
        <v>0</v>
      </c>
      <c r="O4865" s="6">
        <f t="shared" si="680"/>
        <v>143.57944944557076</v>
      </c>
      <c r="P4865" s="6">
        <f>FORECAST(J4865,Inputs!$B$10:$B$18,Inputs!$A$10:$A$18)</f>
        <v>31.564332504567961</v>
      </c>
      <c r="Q4865" s="6">
        <f>IF(Inputs!$D$10="Yes",IF('Hourly Calcs'!P4865&gt;'Hourly Calcs'!K4865,'Hourly Calcs'!O4865,N4865+O4865),N4865+O4865)</f>
        <v>143.57944944557076</v>
      </c>
      <c r="R4865" s="12">
        <f t="shared" si="681"/>
        <v>682.28954376535216</v>
      </c>
      <c r="S4865" s="1">
        <f>IF(AND(A4865&gt;=5,A4865&lt;=9),INDEX(Demand!$C$3:$C$26,C4865),INDEX(Demand!$B$3:$B$26,C4865))</f>
        <v>350</v>
      </c>
      <c r="T4865" s="7">
        <f t="shared" si="682"/>
        <v>350</v>
      </c>
      <c r="U4865" s="7">
        <f t="shared" si="683"/>
        <v>332.28954376535216</v>
      </c>
    </row>
    <row r="4866" spans="1:21" x14ac:dyDescent="0.2">
      <c r="A4866" s="1">
        <v>7</v>
      </c>
      <c r="B4866" s="1">
        <v>22</v>
      </c>
      <c r="C4866" s="1">
        <v>10</v>
      </c>
      <c r="D4866">
        <v>16</v>
      </c>
      <c r="E4866">
        <v>13.3</v>
      </c>
      <c r="F4866">
        <v>84</v>
      </c>
      <c r="G4866">
        <v>408</v>
      </c>
      <c r="H4866">
        <v>89</v>
      </c>
      <c r="I4866">
        <v>344</v>
      </c>
      <c r="J4866" s="4">
        <f t="shared" si="678"/>
        <v>124.83291464188646</v>
      </c>
      <c r="K4866" s="4">
        <f t="shared" si="679"/>
        <v>48.849286791534425</v>
      </c>
      <c r="L4866" s="5">
        <f t="shared" si="684"/>
        <v>40.167085358113539</v>
      </c>
      <c r="M4866" s="5">
        <f t="shared" si="685"/>
        <v>14.849286791534425</v>
      </c>
      <c r="N4866" s="6">
        <f t="shared" si="677"/>
        <v>80.584338089258182</v>
      </c>
      <c r="O4866" s="6">
        <f t="shared" si="680"/>
        <v>314.59446247946715</v>
      </c>
      <c r="P4866" s="6">
        <f>FORECAST(J4866,Inputs!$B$10:$B$18,Inputs!$A$10:$A$18)</f>
        <v>31.711415876313762</v>
      </c>
      <c r="Q4866" s="6">
        <f>IF(Inputs!$D$10="Yes",IF('Hourly Calcs'!P4866&gt;'Hourly Calcs'!K4866,'Hourly Calcs'!O4866,N4866+O4866),N4866+O4866)</f>
        <v>395.17880056872536</v>
      </c>
      <c r="R4866" s="12">
        <f t="shared" si="681"/>
        <v>1877.8896603025828</v>
      </c>
      <c r="S4866" s="1">
        <f>IF(AND(A4866&gt;=5,A4866&lt;=9),INDEX(Demand!$C$3:$C$26,C4866),INDEX(Demand!$B$3:$B$26,C4866))</f>
        <v>600</v>
      </c>
      <c r="T4866" s="7">
        <f t="shared" si="682"/>
        <v>600</v>
      </c>
      <c r="U4866" s="7">
        <f t="shared" si="683"/>
        <v>1277.8896603025828</v>
      </c>
    </row>
    <row r="4867" spans="1:21" x14ac:dyDescent="0.2">
      <c r="A4867" s="1">
        <v>7</v>
      </c>
      <c r="B4867" s="1">
        <v>22</v>
      </c>
      <c r="C4867" s="1">
        <v>11</v>
      </c>
      <c r="D4867">
        <v>15.9</v>
      </c>
      <c r="E4867">
        <v>13.4</v>
      </c>
      <c r="F4867">
        <v>85</v>
      </c>
      <c r="G4867">
        <v>236</v>
      </c>
      <c r="H4867">
        <v>4</v>
      </c>
      <c r="I4867">
        <v>233</v>
      </c>
      <c r="J4867" s="4">
        <f t="shared" si="678"/>
        <v>145.14372625951688</v>
      </c>
      <c r="K4867" s="4">
        <f t="shared" si="679"/>
        <v>55.569077679093283</v>
      </c>
      <c r="L4867" s="5">
        <f t="shared" si="684"/>
        <v>19.856273740483118</v>
      </c>
      <c r="M4867" s="5">
        <f t="shared" si="685"/>
        <v>21.569077679093283</v>
      </c>
      <c r="N4867" s="6">
        <f t="shared" si="677"/>
        <v>3.9246975609492818</v>
      </c>
      <c r="O4867" s="6">
        <f t="shared" si="680"/>
        <v>213.08287720266236</v>
      </c>
      <c r="P4867" s="6">
        <f>FORECAST(J4867,Inputs!$B$10:$B$18,Inputs!$A$10:$A$18)</f>
        <v>31.899478946847378</v>
      </c>
      <c r="Q4867" s="6">
        <f>IF(Inputs!$D$10="Yes",IF('Hourly Calcs'!P4867&gt;'Hourly Calcs'!K4867,'Hourly Calcs'!O4867,N4867+O4867),N4867+O4867)</f>
        <v>217.00757476361164</v>
      </c>
      <c r="R4867" s="12">
        <f t="shared" si="681"/>
        <v>1031.2199952766825</v>
      </c>
      <c r="S4867" s="1">
        <f>IF(AND(A4867&gt;=5,A4867&lt;=9),INDEX(Demand!$C$3:$C$26,C4867),INDEX(Demand!$B$3:$B$26,C4867))</f>
        <v>600</v>
      </c>
      <c r="T4867" s="7">
        <f t="shared" si="682"/>
        <v>600</v>
      </c>
      <c r="U4867" s="7">
        <f t="shared" si="683"/>
        <v>431.21999527668254</v>
      </c>
    </row>
    <row r="4868" spans="1:21" x14ac:dyDescent="0.2">
      <c r="A4868" s="1">
        <v>7</v>
      </c>
      <c r="B4868" s="1">
        <v>22</v>
      </c>
      <c r="C4868" s="1">
        <v>12</v>
      </c>
      <c r="D4868">
        <v>16.3</v>
      </c>
      <c r="E4868">
        <v>13.7</v>
      </c>
      <c r="F4868">
        <v>85</v>
      </c>
      <c r="G4868">
        <v>255</v>
      </c>
      <c r="H4868">
        <v>5</v>
      </c>
      <c r="I4868">
        <v>251</v>
      </c>
      <c r="J4868" s="4">
        <f t="shared" si="678"/>
        <v>170.55518564090616</v>
      </c>
      <c r="K4868" s="4">
        <f t="shared" si="679"/>
        <v>59.166070723326456</v>
      </c>
      <c r="L4868" s="5">
        <f t="shared" si="684"/>
        <v>5.55518564090616</v>
      </c>
      <c r="M4868" s="5">
        <f t="shared" si="685"/>
        <v>25.166070723326456</v>
      </c>
      <c r="N4868" s="6">
        <f t="shared" si="677"/>
        <v>4.9856376736771857</v>
      </c>
      <c r="O4868" s="6">
        <f t="shared" si="680"/>
        <v>229.54421535565771</v>
      </c>
      <c r="P4868" s="6">
        <f>FORECAST(J4868,Inputs!$B$10:$B$18,Inputs!$A$10:$A$18)</f>
        <v>32.134770237415793</v>
      </c>
      <c r="Q4868" s="6">
        <f>IF(Inputs!$D$10="Yes",IF('Hourly Calcs'!P4868&gt;'Hourly Calcs'!K4868,'Hourly Calcs'!O4868,N4868+O4868),N4868+O4868)</f>
        <v>234.5298530293349</v>
      </c>
      <c r="R4868" s="12">
        <f t="shared" si="681"/>
        <v>1114.4858615953995</v>
      </c>
      <c r="S4868" s="1">
        <f>IF(AND(A4868&gt;=5,A4868&lt;=9),INDEX(Demand!$C$3:$C$26,C4868),INDEX(Demand!$B$3:$B$26,C4868))</f>
        <v>600</v>
      </c>
      <c r="T4868" s="7">
        <f t="shared" si="682"/>
        <v>600</v>
      </c>
      <c r="U4868" s="7">
        <f t="shared" si="683"/>
        <v>514.48586159539946</v>
      </c>
    </row>
    <row r="4869" spans="1:21" x14ac:dyDescent="0.2">
      <c r="A4869" s="1">
        <v>7</v>
      </c>
      <c r="B4869" s="1">
        <v>22</v>
      </c>
      <c r="C4869" s="1">
        <v>13</v>
      </c>
      <c r="D4869">
        <v>16.7</v>
      </c>
      <c r="E4869">
        <v>13.9</v>
      </c>
      <c r="F4869">
        <v>84</v>
      </c>
      <c r="G4869">
        <v>259</v>
      </c>
      <c r="H4869">
        <v>5</v>
      </c>
      <c r="I4869">
        <v>255</v>
      </c>
      <c r="J4869" s="4">
        <f t="shared" si="678"/>
        <v>197.88536422393119</v>
      </c>
      <c r="K4869" s="4">
        <f t="shared" si="679"/>
        <v>58.452122405505818</v>
      </c>
      <c r="L4869" s="5">
        <f t="shared" si="684"/>
        <v>32.885364223931191</v>
      </c>
      <c r="M4869" s="5">
        <f t="shared" si="685"/>
        <v>24.452122405505818</v>
      </c>
      <c r="N4869" s="6">
        <f t="shared" si="677"/>
        <v>4.7610078093695964</v>
      </c>
      <c r="O4869" s="6">
        <f t="shared" si="680"/>
        <v>233.20229050076782</v>
      </c>
      <c r="P4869" s="6">
        <f>FORECAST(J4869,Inputs!$B$10:$B$18,Inputs!$A$10:$A$18)</f>
        <v>32.387827446517882</v>
      </c>
      <c r="Q4869" s="6">
        <f>IF(Inputs!$D$10="Yes",IF('Hourly Calcs'!P4869&gt;'Hourly Calcs'!K4869,'Hourly Calcs'!O4869,N4869+O4869),N4869+O4869)</f>
        <v>237.96329831013742</v>
      </c>
      <c r="R4869" s="12">
        <f t="shared" si="681"/>
        <v>1130.8015935697729</v>
      </c>
      <c r="S4869" s="1">
        <f>IF(AND(A4869&gt;=5,A4869&lt;=9),INDEX(Demand!$C$3:$C$26,C4869),INDEX(Demand!$B$3:$B$26,C4869))</f>
        <v>600</v>
      </c>
      <c r="T4869" s="7">
        <f t="shared" si="682"/>
        <v>600</v>
      </c>
      <c r="U4869" s="7">
        <f t="shared" si="683"/>
        <v>530.80159356977288</v>
      </c>
    </row>
    <row r="4870" spans="1:21" x14ac:dyDescent="0.2">
      <c r="A4870" s="1">
        <v>7</v>
      </c>
      <c r="B4870" s="1">
        <v>22</v>
      </c>
      <c r="C4870" s="1">
        <v>14</v>
      </c>
      <c r="D4870">
        <v>16.399999999999999</v>
      </c>
      <c r="E4870">
        <v>13.6</v>
      </c>
      <c r="F4870">
        <v>83</v>
      </c>
      <c r="G4870">
        <v>248</v>
      </c>
      <c r="H4870">
        <v>4</v>
      </c>
      <c r="I4870">
        <v>244</v>
      </c>
      <c r="J4870" s="4">
        <f t="shared" si="678"/>
        <v>221.78866195365481</v>
      </c>
      <c r="K4870" s="4">
        <f t="shared" si="679"/>
        <v>53.69508610342551</v>
      </c>
      <c r="L4870" s="5">
        <f t="shared" si="684"/>
        <v>56.78866195365481</v>
      </c>
      <c r="M4870" s="5">
        <f t="shared" si="685"/>
        <v>19.69508610342551</v>
      </c>
      <c r="N4870" s="6">
        <f t="shared" si="677"/>
        <v>3.3977971312855106</v>
      </c>
      <c r="O4870" s="6">
        <f t="shared" si="680"/>
        <v>223.14258385171507</v>
      </c>
      <c r="P4870" s="6">
        <f>FORECAST(J4870,Inputs!$B$10:$B$18,Inputs!$A$10:$A$18)</f>
        <v>32.609154277348651</v>
      </c>
      <c r="Q4870" s="6">
        <f>IF(Inputs!$D$10="Yes",IF('Hourly Calcs'!P4870&gt;'Hourly Calcs'!K4870,'Hourly Calcs'!O4870,N4870+O4870),N4870+O4870)</f>
        <v>226.54038098300057</v>
      </c>
      <c r="R4870" s="12">
        <f t="shared" si="681"/>
        <v>1076.5198904312188</v>
      </c>
      <c r="S4870" s="1">
        <f>IF(AND(A4870&gt;=5,A4870&lt;=9),INDEX(Demand!$C$3:$C$26,C4870),INDEX(Demand!$B$3:$B$26,C4870))</f>
        <v>600</v>
      </c>
      <c r="T4870" s="7">
        <f t="shared" si="682"/>
        <v>600</v>
      </c>
      <c r="U4870" s="7">
        <f t="shared" si="683"/>
        <v>476.51989043121876</v>
      </c>
    </row>
    <row r="4871" spans="1:21" x14ac:dyDescent="0.2">
      <c r="A4871" s="1">
        <v>7</v>
      </c>
      <c r="B4871" s="1">
        <v>22</v>
      </c>
      <c r="C4871" s="1">
        <v>15</v>
      </c>
      <c r="D4871">
        <v>16.7</v>
      </c>
      <c r="E4871">
        <v>13.7</v>
      </c>
      <c r="F4871">
        <v>82</v>
      </c>
      <c r="G4871">
        <v>221</v>
      </c>
      <c r="H4871">
        <v>3</v>
      </c>
      <c r="I4871">
        <v>218</v>
      </c>
      <c r="J4871" s="4">
        <f t="shared" si="678"/>
        <v>240.52079082287693</v>
      </c>
      <c r="K4871" s="4">
        <f t="shared" si="679"/>
        <v>46.288676025956043</v>
      </c>
      <c r="L4871" s="5">
        <f t="shared" si="684"/>
        <v>75.520790822876933</v>
      </c>
      <c r="M4871" s="5">
        <f t="shared" si="685"/>
        <v>12.288676025956043</v>
      </c>
      <c r="N4871" s="6">
        <f t="shared" si="677"/>
        <v>2.087606712626255</v>
      </c>
      <c r="O4871" s="6">
        <f t="shared" si="680"/>
        <v>199.36509540849954</v>
      </c>
      <c r="P4871" s="6">
        <f>FORECAST(J4871,Inputs!$B$10:$B$18,Inputs!$A$10:$A$18)</f>
        <v>32.782599915026637</v>
      </c>
      <c r="Q4871" s="6">
        <f>IF(Inputs!$D$10="Yes",IF('Hourly Calcs'!P4871&gt;'Hourly Calcs'!K4871,'Hourly Calcs'!O4871,N4871+O4871),N4871+O4871)</f>
        <v>201.45270212112581</v>
      </c>
      <c r="R4871" s="12">
        <f t="shared" si="681"/>
        <v>957.30324047958982</v>
      </c>
      <c r="S4871" s="1">
        <f>IF(AND(A4871&gt;=5,A4871&lt;=9),INDEX(Demand!$C$3:$C$26,C4871),INDEX(Demand!$B$3:$B$26,C4871))</f>
        <v>600</v>
      </c>
      <c r="T4871" s="7">
        <f t="shared" si="682"/>
        <v>600</v>
      </c>
      <c r="U4871" s="7">
        <f t="shared" si="683"/>
        <v>357.30324047958982</v>
      </c>
    </row>
    <row r="4872" spans="1:21" x14ac:dyDescent="0.2">
      <c r="A4872" s="1">
        <v>7</v>
      </c>
      <c r="B4872" s="1">
        <v>22</v>
      </c>
      <c r="C4872" s="1">
        <v>16</v>
      </c>
      <c r="D4872">
        <v>17.2</v>
      </c>
      <c r="E4872">
        <v>13.7</v>
      </c>
      <c r="F4872">
        <v>80</v>
      </c>
      <c r="G4872">
        <v>365</v>
      </c>
      <c r="H4872">
        <v>83</v>
      </c>
      <c r="I4872">
        <v>309</v>
      </c>
      <c r="J4872" s="4">
        <f t="shared" si="678"/>
        <v>255.35201514326508</v>
      </c>
      <c r="K4872" s="4">
        <f t="shared" si="679"/>
        <v>37.497374375213155</v>
      </c>
      <c r="L4872" s="5">
        <f t="shared" si="684"/>
        <v>0</v>
      </c>
      <c r="M4872" s="5">
        <f t="shared" si="685"/>
        <v>3.4973743752131554</v>
      </c>
      <c r="N4872" s="6">
        <f t="shared" si="677"/>
        <v>41.660210490043433</v>
      </c>
      <c r="O4872" s="6">
        <f t="shared" si="680"/>
        <v>282.58630495975393</v>
      </c>
      <c r="P4872" s="6">
        <f>FORECAST(J4872,Inputs!$B$10:$B$18,Inputs!$A$10:$A$18)</f>
        <v>32.919926066141343</v>
      </c>
      <c r="Q4872" s="6">
        <f>IF(Inputs!$D$10="Yes",IF('Hourly Calcs'!P4872&gt;'Hourly Calcs'!K4872,'Hourly Calcs'!O4872,N4872+O4872),N4872+O4872)</f>
        <v>324.24651544979736</v>
      </c>
      <c r="R4872" s="12">
        <f t="shared" si="681"/>
        <v>1540.819441417437</v>
      </c>
      <c r="S4872" s="1">
        <f>IF(AND(A4872&gt;=5,A4872&lt;=9),INDEX(Demand!$C$3:$C$26,C4872),INDEX(Demand!$B$3:$B$26,C4872))</f>
        <v>900</v>
      </c>
      <c r="T4872" s="7">
        <f t="shared" si="682"/>
        <v>900</v>
      </c>
      <c r="U4872" s="7">
        <f t="shared" si="683"/>
        <v>640.81944141743702</v>
      </c>
    </row>
    <row r="4873" spans="1:21" x14ac:dyDescent="0.2">
      <c r="A4873" s="1">
        <v>7</v>
      </c>
      <c r="B4873" s="1">
        <v>22</v>
      </c>
      <c r="C4873" s="1">
        <v>17</v>
      </c>
      <c r="D4873">
        <v>16.7</v>
      </c>
      <c r="E4873">
        <v>13.4</v>
      </c>
      <c r="F4873">
        <v>81</v>
      </c>
      <c r="G4873">
        <v>266</v>
      </c>
      <c r="H4873">
        <v>42</v>
      </c>
      <c r="I4873">
        <v>243</v>
      </c>
      <c r="J4873" s="4">
        <f t="shared" si="678"/>
        <v>267.87654404384728</v>
      </c>
      <c r="K4873" s="4">
        <f t="shared" si="679"/>
        <v>28.122598628622988</v>
      </c>
      <c r="L4873" s="5">
        <f t="shared" si="684"/>
        <v>0</v>
      </c>
      <c r="M4873" s="5">
        <f t="shared" si="685"/>
        <v>5.8774013713770117</v>
      </c>
      <c r="N4873" s="6">
        <f t="shared" ref="N4873:N4936" si="686">H4873*MAX(0,COS(2*ASIN(SQRT(SIN(RADIANS($B$4))^2+COS(RADIANS($K4873))^2-2*SIN(RADIANS($B$4))*COS(RADIANS($K4873))*COS(RADIANS($J4873-$B$5))+(SIN(RADIANS($K4873))-COS(RADIANS($B$4)))^2)/2)))</f>
        <v>11.796555209034867</v>
      </c>
      <c r="O4873" s="6">
        <f t="shared" si="680"/>
        <v>222.22806506543756</v>
      </c>
      <c r="P4873" s="6">
        <f>FORECAST(J4873,Inputs!$B$10:$B$18,Inputs!$A$10:$A$18)</f>
        <v>33.035893926331916</v>
      </c>
      <c r="Q4873" s="6">
        <f>IF(Inputs!$D$10="Yes",IF('Hourly Calcs'!P4873&gt;'Hourly Calcs'!K4873,'Hourly Calcs'!O4873,N4873+O4873),N4873+O4873)</f>
        <v>222.22806506543756</v>
      </c>
      <c r="R4873" s="12">
        <f t="shared" si="681"/>
        <v>1056.0277651909591</v>
      </c>
      <c r="S4873" s="1">
        <f>IF(AND(A4873&gt;=5,A4873&lt;=9),INDEX(Demand!$C$3:$C$26,C4873),INDEX(Demand!$B$3:$B$26,C4873))</f>
        <v>900</v>
      </c>
      <c r="T4873" s="7">
        <f t="shared" si="682"/>
        <v>900</v>
      </c>
      <c r="U4873" s="7">
        <f t="shared" si="683"/>
        <v>156.02776519095914</v>
      </c>
    </row>
    <row r="4874" spans="1:21" x14ac:dyDescent="0.2">
      <c r="A4874" s="1">
        <v>7</v>
      </c>
      <c r="B4874" s="1">
        <v>22</v>
      </c>
      <c r="C4874" s="1">
        <v>18</v>
      </c>
      <c r="D4874">
        <v>16.100000000000001</v>
      </c>
      <c r="E4874">
        <v>12.7</v>
      </c>
      <c r="F4874">
        <v>80</v>
      </c>
      <c r="G4874">
        <v>79</v>
      </c>
      <c r="H4874">
        <v>0</v>
      </c>
      <c r="I4874">
        <v>79</v>
      </c>
      <c r="J4874" s="4">
        <f t="shared" ref="J4874:J4937" si="687">solarazimuth($B$2,$B$3,$B$1,A4874,B4874,C4874,0,0,0,0)</f>
        <v>279.25410760668137</v>
      </c>
      <c r="K4874" s="4">
        <f t="shared" ref="K4874:K4937" si="688">solarelevation($B$2,$B$3,$B$1,A4874,B4874,C4874,0,0,0,0)</f>
        <v>18.673671585770109</v>
      </c>
      <c r="L4874" s="5">
        <f t="shared" si="684"/>
        <v>0</v>
      </c>
      <c r="M4874" s="5">
        <f t="shared" si="685"/>
        <v>15.326328414229891</v>
      </c>
      <c r="N4874" s="6">
        <f t="shared" si="686"/>
        <v>0</v>
      </c>
      <c r="O4874" s="6">
        <f t="shared" ref="O4874:O4937" si="689">$I4874*(1+COS(RADIANS($B$4)))/2</f>
        <v>72.24698411592415</v>
      </c>
      <c r="P4874" s="6">
        <f>FORECAST(J4874,Inputs!$B$10:$B$18,Inputs!$A$10:$A$18)</f>
        <v>33.141241737098902</v>
      </c>
      <c r="Q4874" s="6">
        <f>IF(Inputs!$D$10="Yes",IF('Hourly Calcs'!P4874&gt;'Hourly Calcs'!K4874,'Hourly Calcs'!O4874,N4874+O4874),N4874+O4874)</f>
        <v>72.24698411592415</v>
      </c>
      <c r="R4874" s="12">
        <f t="shared" ref="R4874:R4937" si="690">$B$6*$E$1*Q4874</f>
        <v>343.31766851887153</v>
      </c>
      <c r="S4874" s="1">
        <f>IF(AND(A4874&gt;=5,A4874&lt;=9),INDEX(Demand!$C$3:$C$26,C4874),INDEX(Demand!$B$3:$B$26,C4874))</f>
        <v>900</v>
      </c>
      <c r="T4874" s="7">
        <f t="shared" ref="T4874:T4937" si="691">S4874-MAX(0,S4874-R4874)</f>
        <v>343.31766851887153</v>
      </c>
      <c r="U4874" s="7">
        <f t="shared" ref="U4874:U4937" si="692">MAX(0,R4874-S4874)</f>
        <v>0</v>
      </c>
    </row>
    <row r="4875" spans="1:21" x14ac:dyDescent="0.2">
      <c r="A4875" s="1">
        <v>7</v>
      </c>
      <c r="B4875" s="1">
        <v>22</v>
      </c>
      <c r="C4875" s="1">
        <v>19</v>
      </c>
      <c r="D4875">
        <v>15.7</v>
      </c>
      <c r="E4875">
        <v>12.6</v>
      </c>
      <c r="F4875">
        <v>82</v>
      </c>
      <c r="G4875">
        <v>50</v>
      </c>
      <c r="H4875">
        <v>0</v>
      </c>
      <c r="I4875">
        <v>50</v>
      </c>
      <c r="J4875" s="4">
        <f t="shared" si="687"/>
        <v>290.28177957041862</v>
      </c>
      <c r="K4875" s="4">
        <f t="shared" si="688"/>
        <v>9.5462048508792634</v>
      </c>
      <c r="L4875" s="5">
        <f t="shared" si="684"/>
        <v>0</v>
      </c>
      <c r="M4875" s="5">
        <f t="shared" si="685"/>
        <v>24.453795149120737</v>
      </c>
      <c r="N4875" s="6">
        <f t="shared" si="686"/>
        <v>0</v>
      </c>
      <c r="O4875" s="6">
        <f t="shared" si="689"/>
        <v>45.72593931387604</v>
      </c>
      <c r="P4875" s="6">
        <f>FORECAST(J4875,Inputs!$B$10:$B$18,Inputs!$A$10:$A$18)</f>
        <v>33.243349810837209</v>
      </c>
      <c r="Q4875" s="6">
        <f>IF(Inputs!$D$10="Yes",IF('Hourly Calcs'!P4875&gt;'Hourly Calcs'!K4875,'Hourly Calcs'!O4875,N4875+O4875),N4875+O4875)</f>
        <v>45.72593931387604</v>
      </c>
      <c r="R4875" s="12">
        <f t="shared" si="690"/>
        <v>217.28966361953894</v>
      </c>
      <c r="S4875" s="1">
        <f>IF(AND(A4875&gt;=5,A4875&lt;=9),INDEX(Demand!$C$3:$C$26,C4875),INDEX(Demand!$B$3:$B$26,C4875))</f>
        <v>900</v>
      </c>
      <c r="T4875" s="7">
        <f t="shared" si="691"/>
        <v>217.28966361953894</v>
      </c>
      <c r="U4875" s="7">
        <f t="shared" si="692"/>
        <v>0</v>
      </c>
    </row>
    <row r="4876" spans="1:21" x14ac:dyDescent="0.2">
      <c r="A4876" s="1">
        <v>7</v>
      </c>
      <c r="B4876" s="1">
        <v>22</v>
      </c>
      <c r="C4876" s="1">
        <v>20</v>
      </c>
      <c r="D4876">
        <v>15.4</v>
      </c>
      <c r="E4876">
        <v>12.3</v>
      </c>
      <c r="F4876">
        <v>82</v>
      </c>
      <c r="G4876">
        <v>10</v>
      </c>
      <c r="H4876">
        <v>0</v>
      </c>
      <c r="I4876">
        <v>10</v>
      </c>
      <c r="J4876" s="4">
        <f t="shared" si="687"/>
        <v>301.53882519192388</v>
      </c>
      <c r="K4876" s="4">
        <f t="shared" si="688"/>
        <v>1.2888364125906975</v>
      </c>
      <c r="L4876" s="5">
        <f t="shared" si="684"/>
        <v>0</v>
      </c>
      <c r="M4876" s="5">
        <f t="shared" si="685"/>
        <v>32.711163587409303</v>
      </c>
      <c r="N4876" s="6">
        <f t="shared" si="686"/>
        <v>0</v>
      </c>
      <c r="O4876" s="6">
        <f t="shared" si="689"/>
        <v>9.1451878627752077</v>
      </c>
      <c r="P4876" s="6">
        <f>FORECAST(J4876,Inputs!$B$10:$B$18,Inputs!$A$10:$A$18)</f>
        <v>33.347581714740031</v>
      </c>
      <c r="Q4876" s="6">
        <f>IF(Inputs!$D$10="Yes",IF('Hourly Calcs'!P4876&gt;'Hourly Calcs'!K4876,'Hourly Calcs'!O4876,N4876+O4876),N4876+O4876)</f>
        <v>9.1451878627752077</v>
      </c>
      <c r="R4876" s="12">
        <f t="shared" si="690"/>
        <v>43.457932723907788</v>
      </c>
      <c r="S4876" s="1">
        <f>IF(AND(A4876&gt;=5,A4876&lt;=9),INDEX(Demand!$C$3:$C$26,C4876),INDEX(Demand!$B$3:$B$26,C4876))</f>
        <v>800</v>
      </c>
      <c r="T4876" s="7">
        <f t="shared" si="691"/>
        <v>43.457932723907788</v>
      </c>
      <c r="U4876" s="7">
        <f t="shared" si="692"/>
        <v>0</v>
      </c>
    </row>
    <row r="4877" spans="1:21" x14ac:dyDescent="0.2">
      <c r="A4877" s="1">
        <v>7</v>
      </c>
      <c r="B4877" s="1">
        <v>22</v>
      </c>
      <c r="C4877" s="1">
        <v>21</v>
      </c>
      <c r="D4877">
        <v>15.1</v>
      </c>
      <c r="E4877">
        <v>11.7</v>
      </c>
      <c r="F4877">
        <v>80</v>
      </c>
      <c r="G4877">
        <v>0</v>
      </c>
      <c r="H4877">
        <v>0</v>
      </c>
      <c r="I4877">
        <v>0</v>
      </c>
      <c r="J4877" s="4">
        <f t="shared" si="687"/>
        <v>313.46101704427713</v>
      </c>
      <c r="K4877" s="4">
        <f t="shared" si="688"/>
        <v>-6.5659876356448308</v>
      </c>
      <c r="L4877" s="5">
        <f t="shared" si="684"/>
        <v>0</v>
      </c>
      <c r="M4877" s="5">
        <f t="shared" si="685"/>
        <v>0</v>
      </c>
      <c r="N4877" s="6">
        <f t="shared" si="686"/>
        <v>0</v>
      </c>
      <c r="O4877" s="6">
        <f t="shared" si="689"/>
        <v>0</v>
      </c>
      <c r="P4877" s="6">
        <f>FORECAST(J4877,Inputs!$B$10:$B$18,Inputs!$A$10:$A$18)</f>
        <v>33.4579723800396</v>
      </c>
      <c r="Q4877" s="6">
        <f>IF(Inputs!$D$10="Yes",IF('Hourly Calcs'!P4877&gt;'Hourly Calcs'!K4877,'Hourly Calcs'!O4877,N4877+O4877),N4877+O4877)</f>
        <v>0</v>
      </c>
      <c r="R4877" s="12">
        <f t="shared" si="690"/>
        <v>0</v>
      </c>
      <c r="S4877" s="1">
        <f>IF(AND(A4877&gt;=5,A4877&lt;=9),INDEX(Demand!$C$3:$C$26,C4877),INDEX(Demand!$B$3:$B$26,C4877))</f>
        <v>700</v>
      </c>
      <c r="T4877" s="7">
        <f t="shared" si="691"/>
        <v>0</v>
      </c>
      <c r="U4877" s="7">
        <f t="shared" si="692"/>
        <v>0</v>
      </c>
    </row>
    <row r="4878" spans="1:21" x14ac:dyDescent="0.2">
      <c r="A4878" s="1">
        <v>7</v>
      </c>
      <c r="B4878" s="1">
        <v>22</v>
      </c>
      <c r="C4878" s="1">
        <v>22</v>
      </c>
      <c r="D4878">
        <v>15.2</v>
      </c>
      <c r="E4878">
        <v>12.3</v>
      </c>
      <c r="F4878">
        <v>83</v>
      </c>
      <c r="G4878">
        <v>0</v>
      </c>
      <c r="H4878">
        <v>0</v>
      </c>
      <c r="I4878">
        <v>0</v>
      </c>
      <c r="J4878" s="4">
        <f t="shared" si="687"/>
        <v>326.33522727968921</v>
      </c>
      <c r="K4878" s="4">
        <f t="shared" si="688"/>
        <v>-12.711754064945737</v>
      </c>
      <c r="L4878" s="5">
        <f t="shared" si="684"/>
        <v>0</v>
      </c>
      <c r="M4878" s="5">
        <f t="shared" si="685"/>
        <v>0</v>
      </c>
      <c r="N4878" s="6">
        <f t="shared" si="686"/>
        <v>0</v>
      </c>
      <c r="O4878" s="6">
        <f t="shared" si="689"/>
        <v>0</v>
      </c>
      <c r="P4878" s="6">
        <f>FORECAST(J4878,Inputs!$B$10:$B$18,Inputs!$A$10:$A$18)</f>
        <v>33.577178030367492</v>
      </c>
      <c r="Q4878" s="6">
        <f>IF(Inputs!$D$10="Yes",IF('Hourly Calcs'!P4878&gt;'Hourly Calcs'!K4878,'Hourly Calcs'!O4878,N4878+O4878),N4878+O4878)</f>
        <v>0</v>
      </c>
      <c r="R4878" s="12">
        <f t="shared" si="690"/>
        <v>0</v>
      </c>
      <c r="S4878" s="1">
        <f>IF(AND(A4878&gt;=5,A4878&lt;=9),INDEX(Demand!$C$3:$C$26,C4878),INDEX(Demand!$B$3:$B$26,C4878))</f>
        <v>600</v>
      </c>
      <c r="T4878" s="7">
        <f t="shared" si="691"/>
        <v>0</v>
      </c>
      <c r="U4878" s="7">
        <f t="shared" si="692"/>
        <v>0</v>
      </c>
    </row>
    <row r="4879" spans="1:21" x14ac:dyDescent="0.2">
      <c r="A4879" s="1">
        <v>7</v>
      </c>
      <c r="B4879" s="1">
        <v>22</v>
      </c>
      <c r="C4879" s="1">
        <v>23</v>
      </c>
      <c r="D4879">
        <v>15.1</v>
      </c>
      <c r="E4879">
        <v>12.4</v>
      </c>
      <c r="F4879">
        <v>84</v>
      </c>
      <c r="G4879">
        <v>0</v>
      </c>
      <c r="H4879">
        <v>0</v>
      </c>
      <c r="I4879">
        <v>0</v>
      </c>
      <c r="J4879" s="4">
        <f t="shared" si="687"/>
        <v>340.22569407246306</v>
      </c>
      <c r="K4879" s="4">
        <f t="shared" si="688"/>
        <v>-16.996770940946206</v>
      </c>
      <c r="L4879" s="5">
        <f t="shared" si="684"/>
        <v>0</v>
      </c>
      <c r="M4879" s="5">
        <f t="shared" si="685"/>
        <v>0</v>
      </c>
      <c r="N4879" s="6">
        <f t="shared" si="686"/>
        <v>0</v>
      </c>
      <c r="O4879" s="6">
        <f t="shared" si="689"/>
        <v>0</v>
      </c>
      <c r="P4879" s="6">
        <f>FORECAST(J4879,Inputs!$B$10:$B$18,Inputs!$A$10:$A$18)</f>
        <v>33.705793463633917</v>
      </c>
      <c r="Q4879" s="6">
        <f>IF(Inputs!$D$10="Yes",IF('Hourly Calcs'!P4879&gt;'Hourly Calcs'!K4879,'Hourly Calcs'!O4879,N4879+O4879),N4879+O4879)</f>
        <v>0</v>
      </c>
      <c r="R4879" s="12">
        <f t="shared" si="690"/>
        <v>0</v>
      </c>
      <c r="S4879" s="1">
        <f>IF(AND(A4879&gt;=5,A4879&lt;=9),INDEX(Demand!$C$3:$C$26,C4879),INDEX(Demand!$B$3:$B$26,C4879))</f>
        <v>500</v>
      </c>
      <c r="T4879" s="7">
        <f t="shared" si="691"/>
        <v>0</v>
      </c>
      <c r="U4879" s="7">
        <f t="shared" si="692"/>
        <v>0</v>
      </c>
    </row>
    <row r="4880" spans="1:21" x14ac:dyDescent="0.2">
      <c r="A4880" s="1">
        <v>7</v>
      </c>
      <c r="B4880" s="1">
        <v>22</v>
      </c>
      <c r="C4880" s="1">
        <v>24</v>
      </c>
      <c r="D4880">
        <v>14.8</v>
      </c>
      <c r="E4880">
        <v>12.4</v>
      </c>
      <c r="F4880">
        <v>86</v>
      </c>
      <c r="G4880">
        <v>0</v>
      </c>
      <c r="H4880">
        <v>0</v>
      </c>
      <c r="I4880">
        <v>0</v>
      </c>
      <c r="J4880" s="4">
        <f t="shared" si="687"/>
        <v>354.88565807950658</v>
      </c>
      <c r="K4880" s="4">
        <f t="shared" si="688"/>
        <v>-19.05503049906315</v>
      </c>
      <c r="L4880" s="5">
        <f t="shared" si="684"/>
        <v>0</v>
      </c>
      <c r="M4880" s="5">
        <f t="shared" si="685"/>
        <v>0</v>
      </c>
      <c r="N4880" s="6">
        <f t="shared" si="686"/>
        <v>0</v>
      </c>
      <c r="O4880" s="6">
        <f t="shared" si="689"/>
        <v>0</v>
      </c>
      <c r="P4880" s="6">
        <f>FORECAST(J4880,Inputs!$B$10:$B$18,Inputs!$A$10:$A$18)</f>
        <v>33.841533871106542</v>
      </c>
      <c r="Q4880" s="6">
        <f>IF(Inputs!$D$10="Yes",IF('Hourly Calcs'!P4880&gt;'Hourly Calcs'!K4880,'Hourly Calcs'!O4880,N4880+O4880),N4880+O4880)</f>
        <v>0</v>
      </c>
      <c r="R4880" s="12">
        <f t="shared" si="690"/>
        <v>0</v>
      </c>
      <c r="S4880" s="1">
        <f>IF(AND(A4880&gt;=5,A4880&lt;=9),INDEX(Demand!$C$3:$C$26,C4880),INDEX(Demand!$B$3:$B$26,C4880))</f>
        <v>400</v>
      </c>
      <c r="T4880" s="7">
        <f t="shared" si="691"/>
        <v>0</v>
      </c>
      <c r="U4880" s="7">
        <f t="shared" si="692"/>
        <v>0</v>
      </c>
    </row>
    <row r="4881" spans="1:21" x14ac:dyDescent="0.2">
      <c r="A4881" s="1">
        <v>7</v>
      </c>
      <c r="B4881" s="1">
        <v>23</v>
      </c>
      <c r="C4881" s="1">
        <v>1</v>
      </c>
      <c r="D4881">
        <v>14.5</v>
      </c>
      <c r="E4881">
        <v>12.5</v>
      </c>
      <c r="F4881">
        <v>88</v>
      </c>
      <c r="G4881">
        <v>0</v>
      </c>
      <c r="H4881">
        <v>0</v>
      </c>
      <c r="I4881">
        <v>0</v>
      </c>
      <c r="J4881" s="4">
        <f t="shared" si="687"/>
        <v>9.7719489634286845</v>
      </c>
      <c r="K4881" s="4">
        <f t="shared" si="688"/>
        <v>-18.677069347077122</v>
      </c>
      <c r="L4881" s="5">
        <f t="shared" si="684"/>
        <v>0</v>
      </c>
      <c r="M4881" s="5">
        <f t="shared" si="685"/>
        <v>0</v>
      </c>
      <c r="N4881" s="6">
        <f t="shared" si="686"/>
        <v>0</v>
      </c>
      <c r="O4881" s="6">
        <f t="shared" si="689"/>
        <v>0</v>
      </c>
      <c r="P4881" s="6">
        <f>FORECAST(J4881,Inputs!$B$10:$B$18,Inputs!$A$10:$A$18)</f>
        <v>30.646036564476191</v>
      </c>
      <c r="Q4881" s="6">
        <f>IF(Inputs!$D$10="Yes",IF('Hourly Calcs'!P4881&gt;'Hourly Calcs'!K4881,'Hourly Calcs'!O4881,N4881+O4881),N4881+O4881)</f>
        <v>0</v>
      </c>
      <c r="R4881" s="12">
        <f t="shared" si="690"/>
        <v>0</v>
      </c>
      <c r="S4881" s="1">
        <f>IF(AND(A4881&gt;=5,A4881&lt;=9),INDEX(Demand!$C$3:$C$26,C4881),INDEX(Demand!$B$3:$B$26,C4881))</f>
        <v>350</v>
      </c>
      <c r="T4881" s="7">
        <f t="shared" si="691"/>
        <v>0</v>
      </c>
      <c r="U4881" s="7">
        <f t="shared" si="692"/>
        <v>0</v>
      </c>
    </row>
    <row r="4882" spans="1:21" x14ac:dyDescent="0.2">
      <c r="A4882" s="1">
        <v>7</v>
      </c>
      <c r="B4882" s="1">
        <v>23</v>
      </c>
      <c r="C4882" s="1">
        <v>2</v>
      </c>
      <c r="D4882">
        <v>14.2</v>
      </c>
      <c r="E4882">
        <v>12.5</v>
      </c>
      <c r="F4882">
        <v>90</v>
      </c>
      <c r="G4882">
        <v>0</v>
      </c>
      <c r="H4882">
        <v>0</v>
      </c>
      <c r="I4882">
        <v>0</v>
      </c>
      <c r="J4882" s="4">
        <f t="shared" si="687"/>
        <v>24.243933609903706</v>
      </c>
      <c r="K4882" s="4">
        <f t="shared" si="688"/>
        <v>-15.903266010421035</v>
      </c>
      <c r="L4882" s="5">
        <f t="shared" si="684"/>
        <v>0</v>
      </c>
      <c r="M4882" s="5">
        <f t="shared" si="685"/>
        <v>0</v>
      </c>
      <c r="N4882" s="6">
        <f t="shared" si="686"/>
        <v>0</v>
      </c>
      <c r="O4882" s="6">
        <f t="shared" si="689"/>
        <v>0</v>
      </c>
      <c r="P4882" s="6">
        <f>FORECAST(J4882,Inputs!$B$10:$B$18,Inputs!$A$10:$A$18)</f>
        <v>30.78003642231392</v>
      </c>
      <c r="Q4882" s="6">
        <f>IF(Inputs!$D$10="Yes",IF('Hourly Calcs'!P4882&gt;'Hourly Calcs'!K4882,'Hourly Calcs'!O4882,N4882+O4882),N4882+O4882)</f>
        <v>0</v>
      </c>
      <c r="R4882" s="12">
        <f t="shared" si="690"/>
        <v>0</v>
      </c>
      <c r="S4882" s="1">
        <f>IF(AND(A4882&gt;=5,A4882&lt;=9),INDEX(Demand!$C$3:$C$26,C4882),INDEX(Demand!$B$3:$B$26,C4882))</f>
        <v>350</v>
      </c>
      <c r="T4882" s="7">
        <f t="shared" si="691"/>
        <v>0</v>
      </c>
      <c r="U4882" s="7">
        <f t="shared" si="692"/>
        <v>0</v>
      </c>
    </row>
    <row r="4883" spans="1:21" x14ac:dyDescent="0.2">
      <c r="A4883" s="1">
        <v>7</v>
      </c>
      <c r="B4883" s="1">
        <v>23</v>
      </c>
      <c r="C4883" s="1">
        <v>3</v>
      </c>
      <c r="D4883">
        <v>14.1</v>
      </c>
      <c r="E4883">
        <v>12.8</v>
      </c>
      <c r="F4883">
        <v>92</v>
      </c>
      <c r="G4883">
        <v>0</v>
      </c>
      <c r="H4883">
        <v>0</v>
      </c>
      <c r="I4883">
        <v>0</v>
      </c>
      <c r="J4883" s="4">
        <f t="shared" si="687"/>
        <v>37.83704948402729</v>
      </c>
      <c r="K4883" s="4">
        <f t="shared" si="688"/>
        <v>-11.005695479934275</v>
      </c>
      <c r="L4883" s="5">
        <f t="shared" si="684"/>
        <v>0</v>
      </c>
      <c r="M4883" s="5">
        <f t="shared" si="685"/>
        <v>0</v>
      </c>
      <c r="N4883" s="6">
        <f t="shared" si="686"/>
        <v>0</v>
      </c>
      <c r="O4883" s="6">
        <f t="shared" si="689"/>
        <v>0</v>
      </c>
      <c r="P4883" s="6">
        <f>FORECAST(J4883,Inputs!$B$10:$B$18,Inputs!$A$10:$A$18)</f>
        <v>30.905898606333583</v>
      </c>
      <c r="Q4883" s="6">
        <f>IF(Inputs!$D$10="Yes",IF('Hourly Calcs'!P4883&gt;'Hourly Calcs'!K4883,'Hourly Calcs'!O4883,N4883+O4883),N4883+O4883)</f>
        <v>0</v>
      </c>
      <c r="R4883" s="12">
        <f t="shared" si="690"/>
        <v>0</v>
      </c>
      <c r="S4883" s="1">
        <f>IF(AND(A4883&gt;=5,A4883&lt;=9),INDEX(Demand!$C$3:$C$26,C4883),INDEX(Demand!$B$3:$B$26,C4883))</f>
        <v>350</v>
      </c>
      <c r="T4883" s="7">
        <f t="shared" si="691"/>
        <v>0</v>
      </c>
      <c r="U4883" s="7">
        <f t="shared" si="692"/>
        <v>0</v>
      </c>
    </row>
    <row r="4884" spans="1:21" x14ac:dyDescent="0.2">
      <c r="A4884" s="1">
        <v>7</v>
      </c>
      <c r="B4884" s="1">
        <v>23</v>
      </c>
      <c r="C4884" s="1">
        <v>4</v>
      </c>
      <c r="D4884">
        <v>14.3</v>
      </c>
      <c r="E4884">
        <v>12.9</v>
      </c>
      <c r="F4884">
        <v>91</v>
      </c>
      <c r="G4884">
        <v>0</v>
      </c>
      <c r="H4884">
        <v>0</v>
      </c>
      <c r="I4884">
        <v>0</v>
      </c>
      <c r="J4884" s="4">
        <f t="shared" si="687"/>
        <v>50.406443703205753</v>
      </c>
      <c r="K4884" s="4">
        <f t="shared" si="688"/>
        <v>-4.3619619021437757</v>
      </c>
      <c r="L4884" s="5">
        <f t="shared" si="684"/>
        <v>0</v>
      </c>
      <c r="M4884" s="5">
        <f t="shared" si="685"/>
        <v>0</v>
      </c>
      <c r="N4884" s="6">
        <f t="shared" si="686"/>
        <v>0</v>
      </c>
      <c r="O4884" s="6">
        <f t="shared" si="689"/>
        <v>0</v>
      </c>
      <c r="P4884" s="6">
        <f>FORECAST(J4884,Inputs!$B$10:$B$18,Inputs!$A$10:$A$18)</f>
        <v>31.022281886140792</v>
      </c>
      <c r="Q4884" s="6">
        <f>IF(Inputs!$D$10="Yes",IF('Hourly Calcs'!P4884&gt;'Hourly Calcs'!K4884,'Hourly Calcs'!O4884,N4884+O4884),N4884+O4884)</f>
        <v>0</v>
      </c>
      <c r="R4884" s="12">
        <f t="shared" si="690"/>
        <v>0</v>
      </c>
      <c r="S4884" s="1">
        <f>IF(AND(A4884&gt;=5,A4884&lt;=9),INDEX(Demand!$C$3:$C$26,C4884),INDEX(Demand!$B$3:$B$26,C4884))</f>
        <v>350</v>
      </c>
      <c r="T4884" s="7">
        <f t="shared" si="691"/>
        <v>0</v>
      </c>
      <c r="U4884" s="7">
        <f t="shared" si="692"/>
        <v>0</v>
      </c>
    </row>
    <row r="4885" spans="1:21" x14ac:dyDescent="0.2">
      <c r="A4885" s="1">
        <v>7</v>
      </c>
      <c r="B4885" s="1">
        <v>23</v>
      </c>
      <c r="C4885" s="1">
        <v>5</v>
      </c>
      <c r="D4885">
        <v>14.3</v>
      </c>
      <c r="E4885">
        <v>13.1</v>
      </c>
      <c r="F4885">
        <v>92</v>
      </c>
      <c r="G4885">
        <v>3</v>
      </c>
      <c r="H4885">
        <v>0</v>
      </c>
      <c r="I4885">
        <v>3</v>
      </c>
      <c r="J4885" s="4">
        <f t="shared" si="687"/>
        <v>62.095947672562829</v>
      </c>
      <c r="K4885" s="4">
        <f t="shared" si="688"/>
        <v>3.6525706866408854</v>
      </c>
      <c r="L4885" s="5">
        <f t="shared" si="684"/>
        <v>0</v>
      </c>
      <c r="M4885" s="5">
        <f t="shared" si="685"/>
        <v>30.347429313359115</v>
      </c>
      <c r="N4885" s="6">
        <f t="shared" si="686"/>
        <v>0</v>
      </c>
      <c r="O4885" s="6">
        <f t="shared" si="689"/>
        <v>2.7435563588325627</v>
      </c>
      <c r="P4885" s="6">
        <f>FORECAST(J4885,Inputs!$B$10:$B$18,Inputs!$A$10:$A$18)</f>
        <v>31.13051803400521</v>
      </c>
      <c r="Q4885" s="6">
        <f>IF(Inputs!$D$10="Yes",IF('Hourly Calcs'!P4885&gt;'Hourly Calcs'!K4885,'Hourly Calcs'!O4885,N4885+O4885),N4885+O4885)</f>
        <v>2.7435563588325627</v>
      </c>
      <c r="R4885" s="12">
        <f t="shared" si="690"/>
        <v>13.037379817172337</v>
      </c>
      <c r="S4885" s="1">
        <f>IF(AND(A4885&gt;=5,A4885&lt;=9),INDEX(Demand!$C$3:$C$26,C4885),INDEX(Demand!$B$3:$B$26,C4885))</f>
        <v>350</v>
      </c>
      <c r="T4885" s="7">
        <f t="shared" si="691"/>
        <v>13.037379817172337</v>
      </c>
      <c r="U4885" s="7">
        <f t="shared" si="692"/>
        <v>0</v>
      </c>
    </row>
    <row r="4886" spans="1:21" x14ac:dyDescent="0.2">
      <c r="A4886" s="1">
        <v>7</v>
      </c>
      <c r="B4886" s="1">
        <v>23</v>
      </c>
      <c r="C4886" s="1">
        <v>6</v>
      </c>
      <c r="D4886">
        <v>14.5</v>
      </c>
      <c r="E4886">
        <v>13.3</v>
      </c>
      <c r="F4886">
        <v>93</v>
      </c>
      <c r="G4886">
        <v>48</v>
      </c>
      <c r="H4886">
        <v>18</v>
      </c>
      <c r="I4886">
        <v>45</v>
      </c>
      <c r="J4886" s="4">
        <f t="shared" si="687"/>
        <v>73.244284696648222</v>
      </c>
      <c r="K4886" s="4">
        <f t="shared" si="688"/>
        <v>12.279373281046162</v>
      </c>
      <c r="L4886" s="5">
        <f t="shared" si="684"/>
        <v>0</v>
      </c>
      <c r="M4886" s="5">
        <f t="shared" si="685"/>
        <v>21.720626718953838</v>
      </c>
      <c r="N4886" s="6">
        <f t="shared" si="686"/>
        <v>2.8724014962789446</v>
      </c>
      <c r="O4886" s="6">
        <f t="shared" si="689"/>
        <v>41.153345382488439</v>
      </c>
      <c r="P4886" s="6">
        <f>FORECAST(J4886,Inputs!$B$10:$B$18,Inputs!$A$10:$A$18)</f>
        <v>31.233743376820815</v>
      </c>
      <c r="Q4886" s="6">
        <f>IF(Inputs!$D$10="Yes",IF('Hourly Calcs'!P4886&gt;'Hourly Calcs'!K4886,'Hourly Calcs'!O4886,N4886+O4886),N4886+O4886)</f>
        <v>41.153345382488439</v>
      </c>
      <c r="R4886" s="12">
        <f t="shared" si="690"/>
        <v>195.56069725758505</v>
      </c>
      <c r="S4886" s="1">
        <f>IF(AND(A4886&gt;=5,A4886&lt;=9),INDEX(Demand!$C$3:$C$26,C4886),INDEX(Demand!$B$3:$B$26,C4886))</f>
        <v>350</v>
      </c>
      <c r="T4886" s="7">
        <f t="shared" si="691"/>
        <v>195.56069725758505</v>
      </c>
      <c r="U4886" s="7">
        <f t="shared" si="692"/>
        <v>0</v>
      </c>
    </row>
    <row r="4887" spans="1:21" x14ac:dyDescent="0.2">
      <c r="A4887" s="1">
        <v>7</v>
      </c>
      <c r="B4887" s="1">
        <v>23</v>
      </c>
      <c r="C4887" s="1">
        <v>7</v>
      </c>
      <c r="D4887">
        <v>15.1</v>
      </c>
      <c r="E4887">
        <v>13.3</v>
      </c>
      <c r="F4887">
        <v>89</v>
      </c>
      <c r="G4887">
        <v>107</v>
      </c>
      <c r="H4887">
        <v>6</v>
      </c>
      <c r="I4887">
        <v>105</v>
      </c>
      <c r="J4887" s="4">
        <f t="shared" si="687"/>
        <v>84.329583826232692</v>
      </c>
      <c r="K4887" s="4">
        <f t="shared" si="688"/>
        <v>21.538972701088554</v>
      </c>
      <c r="L4887" s="5">
        <f t="shared" si="684"/>
        <v>80.670416173767308</v>
      </c>
      <c r="M4887" s="5">
        <f t="shared" si="685"/>
        <v>12.461027298911446</v>
      </c>
      <c r="N4887" s="6">
        <f t="shared" si="686"/>
        <v>2.3321404545840538</v>
      </c>
      <c r="O4887" s="6">
        <f t="shared" si="689"/>
        <v>96.024472559139681</v>
      </c>
      <c r="P4887" s="6">
        <f>FORECAST(J4887,Inputs!$B$10:$B$18,Inputs!$A$10:$A$18)</f>
        <v>31.33638503542808</v>
      </c>
      <c r="Q4887" s="6">
        <f>IF(Inputs!$D$10="Yes",IF('Hourly Calcs'!P4887&gt;'Hourly Calcs'!K4887,'Hourly Calcs'!O4887,N4887+O4887),N4887+O4887)</f>
        <v>96.024472559139681</v>
      </c>
      <c r="R4887" s="12">
        <f t="shared" si="690"/>
        <v>456.30829360103172</v>
      </c>
      <c r="S4887" s="1">
        <f>IF(AND(A4887&gt;=5,A4887&lt;=9),INDEX(Demand!$C$3:$C$26,C4887),INDEX(Demand!$B$3:$B$26,C4887))</f>
        <v>350</v>
      </c>
      <c r="T4887" s="7">
        <f t="shared" si="691"/>
        <v>350</v>
      </c>
      <c r="U4887" s="7">
        <f t="shared" si="692"/>
        <v>106.30829360103172</v>
      </c>
    </row>
    <row r="4888" spans="1:21" x14ac:dyDescent="0.2">
      <c r="A4888" s="1">
        <v>7</v>
      </c>
      <c r="B4888" s="1">
        <v>23</v>
      </c>
      <c r="C4888" s="1">
        <v>8</v>
      </c>
      <c r="D4888">
        <v>15.6</v>
      </c>
      <c r="E4888">
        <v>13.3</v>
      </c>
      <c r="F4888">
        <v>86</v>
      </c>
      <c r="G4888">
        <v>210</v>
      </c>
      <c r="H4888">
        <v>28</v>
      </c>
      <c r="I4888">
        <v>197</v>
      </c>
      <c r="J4888" s="4">
        <f t="shared" si="687"/>
        <v>95.987970999599611</v>
      </c>
      <c r="K4888" s="4">
        <f t="shared" si="688"/>
        <v>30.996865648759211</v>
      </c>
      <c r="L4888" s="5">
        <f t="shared" si="684"/>
        <v>69.012029000400389</v>
      </c>
      <c r="M4888" s="5">
        <f t="shared" si="685"/>
        <v>3.0031343512407886</v>
      </c>
      <c r="N4888" s="6">
        <f t="shared" si="686"/>
        <v>16.761705183444807</v>
      </c>
      <c r="O4888" s="6">
        <f t="shared" si="689"/>
        <v>180.1602008966716</v>
      </c>
      <c r="P4888" s="6">
        <f>FORECAST(J4888,Inputs!$B$10:$B$18,Inputs!$A$10:$A$18)</f>
        <v>31.444333064811104</v>
      </c>
      <c r="Q4888" s="6">
        <f>IF(Inputs!$D$10="Yes",IF('Hourly Calcs'!P4888&gt;'Hourly Calcs'!K4888,'Hourly Calcs'!O4888,N4888+O4888),N4888+O4888)</f>
        <v>180.1602008966716</v>
      </c>
      <c r="R4888" s="12">
        <f t="shared" si="690"/>
        <v>856.12127466098343</v>
      </c>
      <c r="S4888" s="1">
        <f>IF(AND(A4888&gt;=5,A4888&lt;=9),INDEX(Demand!$C$3:$C$26,C4888),INDEX(Demand!$B$3:$B$26,C4888))</f>
        <v>350</v>
      </c>
      <c r="T4888" s="7">
        <f t="shared" si="691"/>
        <v>350</v>
      </c>
      <c r="U4888" s="7">
        <f t="shared" si="692"/>
        <v>506.12127466098343</v>
      </c>
    </row>
    <row r="4889" spans="1:21" x14ac:dyDescent="0.2">
      <c r="A4889" s="1">
        <v>7</v>
      </c>
      <c r="B4889" s="1">
        <v>23</v>
      </c>
      <c r="C4889" s="1">
        <v>9</v>
      </c>
      <c r="D4889">
        <v>16.2</v>
      </c>
      <c r="E4889">
        <v>13</v>
      </c>
      <c r="F4889">
        <v>81</v>
      </c>
      <c r="G4889">
        <v>472</v>
      </c>
      <c r="H4889">
        <v>367</v>
      </c>
      <c r="I4889">
        <v>251</v>
      </c>
      <c r="J4889" s="4">
        <f t="shared" si="687"/>
        <v>109.11138444416801</v>
      </c>
      <c r="K4889" s="4">
        <f t="shared" si="688"/>
        <v>40.236085360860812</v>
      </c>
      <c r="L4889" s="5">
        <f t="shared" si="684"/>
        <v>55.88861555583199</v>
      </c>
      <c r="M4889" s="5">
        <f t="shared" si="685"/>
        <v>6.2360853608608124</v>
      </c>
      <c r="N4889" s="6">
        <f t="shared" si="686"/>
        <v>284.38986019425829</v>
      </c>
      <c r="O4889" s="6">
        <f t="shared" si="689"/>
        <v>229.54421535565771</v>
      </c>
      <c r="P4889" s="6">
        <f>FORECAST(J4889,Inputs!$B$10:$B$18,Inputs!$A$10:$A$18)</f>
        <v>31.565846152260814</v>
      </c>
      <c r="Q4889" s="6">
        <f>IF(Inputs!$D$10="Yes",IF('Hourly Calcs'!P4889&gt;'Hourly Calcs'!K4889,'Hourly Calcs'!O4889,N4889+O4889),N4889+O4889)</f>
        <v>513.93407554991597</v>
      </c>
      <c r="R4889" s="12">
        <f t="shared" si="690"/>
        <v>2442.2147270132004</v>
      </c>
      <c r="S4889" s="1">
        <f>IF(AND(A4889&gt;=5,A4889&lt;=9),INDEX(Demand!$C$3:$C$26,C4889),INDEX(Demand!$B$3:$B$26,C4889))</f>
        <v>350</v>
      </c>
      <c r="T4889" s="7">
        <f t="shared" si="691"/>
        <v>350</v>
      </c>
      <c r="U4889" s="7">
        <f t="shared" si="692"/>
        <v>2092.2147270132004</v>
      </c>
    </row>
    <row r="4890" spans="1:21" x14ac:dyDescent="0.2">
      <c r="A4890" s="1">
        <v>7</v>
      </c>
      <c r="B4890" s="1">
        <v>23</v>
      </c>
      <c r="C4890" s="1">
        <v>10</v>
      </c>
      <c r="D4890">
        <v>17.5</v>
      </c>
      <c r="E4890">
        <v>13</v>
      </c>
      <c r="F4890">
        <v>75</v>
      </c>
      <c r="G4890">
        <v>609</v>
      </c>
      <c r="H4890">
        <v>505</v>
      </c>
      <c r="I4890">
        <v>244</v>
      </c>
      <c r="J4890" s="4">
        <f t="shared" si="687"/>
        <v>124.99547755990834</v>
      </c>
      <c r="K4890" s="4">
        <f t="shared" si="688"/>
        <v>48.675132943625101</v>
      </c>
      <c r="L4890" s="5">
        <f t="shared" si="684"/>
        <v>40.004522440091662</v>
      </c>
      <c r="M4890" s="5">
        <f t="shared" si="685"/>
        <v>14.675132943625101</v>
      </c>
      <c r="N4890" s="6">
        <f t="shared" si="686"/>
        <v>457.24328618170358</v>
      </c>
      <c r="O4890" s="6">
        <f t="shared" si="689"/>
        <v>223.14258385171507</v>
      </c>
      <c r="P4890" s="6">
        <f>FORECAST(J4890,Inputs!$B$10:$B$18,Inputs!$A$10:$A$18)</f>
        <v>31.712921088517668</v>
      </c>
      <c r="Q4890" s="6">
        <f>IF(Inputs!$D$10="Yes",IF('Hourly Calcs'!P4890&gt;'Hourly Calcs'!K4890,'Hourly Calcs'!O4890,N4890+O4890),N4890+O4890)</f>
        <v>680.38587003341866</v>
      </c>
      <c r="R4890" s="12">
        <f t="shared" si="690"/>
        <v>3233.1936543988054</v>
      </c>
      <c r="S4890" s="1">
        <f>IF(AND(A4890&gt;=5,A4890&lt;=9),INDEX(Demand!$C$3:$C$26,C4890),INDEX(Demand!$B$3:$B$26,C4890))</f>
        <v>600</v>
      </c>
      <c r="T4890" s="7">
        <f t="shared" si="691"/>
        <v>600</v>
      </c>
      <c r="U4890" s="7">
        <f t="shared" si="692"/>
        <v>2633.1936543988054</v>
      </c>
    </row>
    <row r="4891" spans="1:21" x14ac:dyDescent="0.2">
      <c r="A4891" s="1">
        <v>7</v>
      </c>
      <c r="B4891" s="1">
        <v>23</v>
      </c>
      <c r="C4891" s="1">
        <v>11</v>
      </c>
      <c r="D4891">
        <v>18.100000000000001</v>
      </c>
      <c r="E4891">
        <v>13.2</v>
      </c>
      <c r="F4891">
        <v>73</v>
      </c>
      <c r="G4891">
        <v>711</v>
      </c>
      <c r="H4891">
        <v>516</v>
      </c>
      <c r="I4891">
        <v>292</v>
      </c>
      <c r="J4891" s="4">
        <f t="shared" si="687"/>
        <v>145.27138399193007</v>
      </c>
      <c r="K4891" s="4">
        <f t="shared" si="688"/>
        <v>55.377571874330805</v>
      </c>
      <c r="L4891" s="5">
        <f t="shared" si="684"/>
        <v>19.728616008069935</v>
      </c>
      <c r="M4891" s="5">
        <f t="shared" si="685"/>
        <v>21.377571874330805</v>
      </c>
      <c r="N4891" s="6">
        <f t="shared" si="686"/>
        <v>506.34657823523082</v>
      </c>
      <c r="O4891" s="6">
        <f t="shared" si="689"/>
        <v>267.03948559303609</v>
      </c>
      <c r="P4891" s="6">
        <f>FORECAST(J4891,Inputs!$B$10:$B$18,Inputs!$A$10:$A$18)</f>
        <v>31.900660962888239</v>
      </c>
      <c r="Q4891" s="6">
        <f>IF(Inputs!$D$10="Yes",IF('Hourly Calcs'!P4891&gt;'Hourly Calcs'!K4891,'Hourly Calcs'!O4891,N4891+O4891),N4891+O4891)</f>
        <v>773.38606382826697</v>
      </c>
      <c r="R4891" s="12">
        <f t="shared" si="690"/>
        <v>3675.1305753119245</v>
      </c>
      <c r="S4891" s="1">
        <f>IF(AND(A4891&gt;=5,A4891&lt;=9),INDEX(Demand!$C$3:$C$26,C4891),INDEX(Demand!$B$3:$B$26,C4891))</f>
        <v>600</v>
      </c>
      <c r="T4891" s="7">
        <f t="shared" si="691"/>
        <v>600</v>
      </c>
      <c r="U4891" s="7">
        <f t="shared" si="692"/>
        <v>3075.1305753119245</v>
      </c>
    </row>
    <row r="4892" spans="1:21" x14ac:dyDescent="0.2">
      <c r="A4892" s="1">
        <v>7</v>
      </c>
      <c r="B4892" s="1">
        <v>23</v>
      </c>
      <c r="C4892" s="1">
        <v>12</v>
      </c>
      <c r="D4892">
        <v>19</v>
      </c>
      <c r="E4892">
        <v>13.2</v>
      </c>
      <c r="F4892">
        <v>69</v>
      </c>
      <c r="G4892">
        <v>771</v>
      </c>
      <c r="H4892">
        <v>450</v>
      </c>
      <c r="I4892">
        <v>383</v>
      </c>
      <c r="J4892" s="4">
        <f t="shared" si="687"/>
        <v>170.58611110409754</v>
      </c>
      <c r="K4892" s="4">
        <f t="shared" si="688"/>
        <v>58.961737364201383</v>
      </c>
      <c r="L4892" s="5">
        <f t="shared" si="684"/>
        <v>5.5861111040975402</v>
      </c>
      <c r="M4892" s="5">
        <f t="shared" si="685"/>
        <v>24.961737364201383</v>
      </c>
      <c r="N4892" s="6">
        <f t="shared" si="686"/>
        <v>448.78275506489365</v>
      </c>
      <c r="O4892" s="6">
        <f t="shared" si="689"/>
        <v>350.26069514429048</v>
      </c>
      <c r="P4892" s="6">
        <f>FORECAST(J4892,Inputs!$B$10:$B$18,Inputs!$A$10:$A$18)</f>
        <v>32.135056584297196</v>
      </c>
      <c r="Q4892" s="6">
        <f>IF(Inputs!$D$10="Yes",IF('Hourly Calcs'!P4892&gt;'Hourly Calcs'!K4892,'Hourly Calcs'!O4892,N4892+O4892),N4892+O4892)</f>
        <v>799.04345020918413</v>
      </c>
      <c r="R4892" s="12">
        <f t="shared" si="690"/>
        <v>3797.0544753940426</v>
      </c>
      <c r="S4892" s="1">
        <f>IF(AND(A4892&gt;=5,A4892&lt;=9),INDEX(Demand!$C$3:$C$26,C4892),INDEX(Demand!$B$3:$B$26,C4892))</f>
        <v>600</v>
      </c>
      <c r="T4892" s="7">
        <f t="shared" si="691"/>
        <v>600</v>
      </c>
      <c r="U4892" s="7">
        <f t="shared" si="692"/>
        <v>3197.0544753940426</v>
      </c>
    </row>
    <row r="4893" spans="1:21" x14ac:dyDescent="0.2">
      <c r="A4893" s="1">
        <v>7</v>
      </c>
      <c r="B4893" s="1">
        <v>23</v>
      </c>
      <c r="C4893" s="1">
        <v>13</v>
      </c>
      <c r="D4893">
        <v>18.5</v>
      </c>
      <c r="E4893">
        <v>13.2</v>
      </c>
      <c r="F4893">
        <v>71</v>
      </c>
      <c r="G4893">
        <v>688</v>
      </c>
      <c r="H4893">
        <v>323</v>
      </c>
      <c r="I4893">
        <v>406</v>
      </c>
      <c r="J4893" s="4">
        <f t="shared" si="687"/>
        <v>197.79225629585937</v>
      </c>
      <c r="K4893" s="4">
        <f t="shared" si="688"/>
        <v>58.252843306251876</v>
      </c>
      <c r="L4893" s="5">
        <f t="shared" si="684"/>
        <v>32.792256295859374</v>
      </c>
      <c r="M4893" s="5">
        <f t="shared" si="685"/>
        <v>24.252843306251876</v>
      </c>
      <c r="N4893" s="6">
        <f t="shared" si="686"/>
        <v>307.6052708155816</v>
      </c>
      <c r="O4893" s="6">
        <f t="shared" si="689"/>
        <v>371.29462722867345</v>
      </c>
      <c r="P4893" s="6">
        <f>FORECAST(J4893,Inputs!$B$10:$B$18,Inputs!$A$10:$A$18)</f>
        <v>32.38696533607277</v>
      </c>
      <c r="Q4893" s="6">
        <f>IF(Inputs!$D$10="Yes",IF('Hourly Calcs'!P4893&gt;'Hourly Calcs'!K4893,'Hourly Calcs'!O4893,N4893+O4893),N4893+O4893)</f>
        <v>678.899898044255</v>
      </c>
      <c r="R4893" s="12">
        <f t="shared" si="690"/>
        <v>3226.1323155062996</v>
      </c>
      <c r="S4893" s="1">
        <f>IF(AND(A4893&gt;=5,A4893&lt;=9),INDEX(Demand!$C$3:$C$26,C4893),INDEX(Demand!$B$3:$B$26,C4893))</f>
        <v>600</v>
      </c>
      <c r="T4893" s="7">
        <f t="shared" si="691"/>
        <v>600</v>
      </c>
      <c r="U4893" s="7">
        <f t="shared" si="692"/>
        <v>2626.1323155062996</v>
      </c>
    </row>
    <row r="4894" spans="1:21" x14ac:dyDescent="0.2">
      <c r="A4894" s="1">
        <v>7</v>
      </c>
      <c r="B4894" s="1">
        <v>23</v>
      </c>
      <c r="C4894" s="1">
        <v>14</v>
      </c>
      <c r="D4894">
        <v>18</v>
      </c>
      <c r="E4894">
        <v>13.6</v>
      </c>
      <c r="F4894">
        <v>75</v>
      </c>
      <c r="G4894">
        <v>656</v>
      </c>
      <c r="H4894">
        <v>280</v>
      </c>
      <c r="I4894">
        <v>420</v>
      </c>
      <c r="J4894" s="4">
        <f t="shared" si="687"/>
        <v>221.62365088531919</v>
      </c>
      <c r="K4894" s="4">
        <f t="shared" si="688"/>
        <v>53.514517386859808</v>
      </c>
      <c r="L4894" s="5">
        <f t="shared" si="684"/>
        <v>56.623650885319194</v>
      </c>
      <c r="M4894" s="5">
        <f t="shared" si="685"/>
        <v>19.514517386859808</v>
      </c>
      <c r="N4894" s="6">
        <f t="shared" si="686"/>
        <v>237.8534032843763</v>
      </c>
      <c r="O4894" s="6">
        <f t="shared" si="689"/>
        <v>384.09789023655873</v>
      </c>
      <c r="P4894" s="6">
        <f>FORECAST(J4894,Inputs!$B$10:$B$18,Inputs!$A$10:$A$18)</f>
        <v>32.607626397086285</v>
      </c>
      <c r="Q4894" s="6">
        <f>IF(Inputs!$D$10="Yes",IF('Hourly Calcs'!P4894&gt;'Hourly Calcs'!K4894,'Hourly Calcs'!O4894,N4894+O4894),N4894+O4894)</f>
        <v>621.951293520935</v>
      </c>
      <c r="R4894" s="12">
        <f t="shared" si="690"/>
        <v>2955.5125468114829</v>
      </c>
      <c r="S4894" s="1">
        <f>IF(AND(A4894&gt;=5,A4894&lt;=9),INDEX(Demand!$C$3:$C$26,C4894),INDEX(Demand!$B$3:$B$26,C4894))</f>
        <v>600</v>
      </c>
      <c r="T4894" s="7">
        <f t="shared" si="691"/>
        <v>600</v>
      </c>
      <c r="U4894" s="7">
        <f t="shared" si="692"/>
        <v>2355.5125468114829</v>
      </c>
    </row>
    <row r="4895" spans="1:21" x14ac:dyDescent="0.2">
      <c r="A4895" s="1">
        <v>7</v>
      </c>
      <c r="B4895" s="1">
        <v>23</v>
      </c>
      <c r="C4895" s="1">
        <v>15</v>
      </c>
      <c r="D4895">
        <v>18.2</v>
      </c>
      <c r="E4895">
        <v>13.2</v>
      </c>
      <c r="F4895">
        <v>73</v>
      </c>
      <c r="G4895">
        <v>445</v>
      </c>
      <c r="H4895">
        <v>156</v>
      </c>
      <c r="I4895">
        <v>324</v>
      </c>
      <c r="J4895" s="4">
        <f t="shared" si="687"/>
        <v>240.33916371190179</v>
      </c>
      <c r="K4895" s="4">
        <f t="shared" si="688"/>
        <v>46.125941813074945</v>
      </c>
      <c r="L4895" s="5">
        <f t="shared" si="684"/>
        <v>75.33916371190179</v>
      </c>
      <c r="M4895" s="5">
        <f t="shared" si="685"/>
        <v>12.125941813074945</v>
      </c>
      <c r="N4895" s="6">
        <f t="shared" si="686"/>
        <v>108.53154985606287</v>
      </c>
      <c r="O4895" s="6">
        <f t="shared" si="689"/>
        <v>296.30408675391675</v>
      </c>
      <c r="P4895" s="6">
        <f>FORECAST(J4895,Inputs!$B$10:$B$18,Inputs!$A$10:$A$18)</f>
        <v>32.78091818251761</v>
      </c>
      <c r="Q4895" s="6">
        <f>IF(Inputs!$D$10="Yes",IF('Hourly Calcs'!P4895&gt;'Hourly Calcs'!K4895,'Hourly Calcs'!O4895,N4895+O4895),N4895+O4895)</f>
        <v>404.83563660997959</v>
      </c>
      <c r="R4895" s="12">
        <f t="shared" si="690"/>
        <v>1923.7789451706228</v>
      </c>
      <c r="S4895" s="1">
        <f>IF(AND(A4895&gt;=5,A4895&lt;=9),INDEX(Demand!$C$3:$C$26,C4895),INDEX(Demand!$B$3:$B$26,C4895))</f>
        <v>600</v>
      </c>
      <c r="T4895" s="7">
        <f t="shared" si="691"/>
        <v>600</v>
      </c>
      <c r="U4895" s="7">
        <f t="shared" si="692"/>
        <v>1323.7789451706228</v>
      </c>
    </row>
    <row r="4896" spans="1:21" x14ac:dyDescent="0.2">
      <c r="A4896" s="1">
        <v>7</v>
      </c>
      <c r="B4896" s="1">
        <v>23</v>
      </c>
      <c r="C4896" s="1">
        <v>16</v>
      </c>
      <c r="D4896">
        <v>18</v>
      </c>
      <c r="E4896">
        <v>13.3</v>
      </c>
      <c r="F4896">
        <v>74</v>
      </c>
      <c r="G4896">
        <v>479</v>
      </c>
      <c r="H4896">
        <v>266</v>
      </c>
      <c r="I4896">
        <v>301</v>
      </c>
      <c r="J4896" s="4">
        <f t="shared" si="687"/>
        <v>255.17710053182446</v>
      </c>
      <c r="K4896" s="4">
        <f t="shared" si="688"/>
        <v>37.345485941888555</v>
      </c>
      <c r="L4896" s="5">
        <f t="shared" si="684"/>
        <v>0</v>
      </c>
      <c r="M4896" s="5">
        <f t="shared" si="685"/>
        <v>3.3454859418885547</v>
      </c>
      <c r="N4896" s="6">
        <f t="shared" si="686"/>
        <v>133.40869065216847</v>
      </c>
      <c r="O4896" s="6">
        <f t="shared" si="689"/>
        <v>275.27015466953378</v>
      </c>
      <c r="P4896" s="6">
        <f>FORECAST(J4896,Inputs!$B$10:$B$18,Inputs!$A$10:$A$18)</f>
        <v>32.918306486405783</v>
      </c>
      <c r="Q4896" s="6">
        <f>IF(Inputs!$D$10="Yes",IF('Hourly Calcs'!P4896&gt;'Hourly Calcs'!K4896,'Hourly Calcs'!O4896,N4896+O4896),N4896+O4896)</f>
        <v>408.67884532170228</v>
      </c>
      <c r="R4896" s="12">
        <f t="shared" si="690"/>
        <v>1942.0418729687292</v>
      </c>
      <c r="S4896" s="1">
        <f>IF(AND(A4896&gt;=5,A4896&lt;=9),INDEX(Demand!$C$3:$C$26,C4896),INDEX(Demand!$B$3:$B$26,C4896))</f>
        <v>900</v>
      </c>
      <c r="T4896" s="7">
        <f t="shared" si="691"/>
        <v>900</v>
      </c>
      <c r="U4896" s="7">
        <f t="shared" si="692"/>
        <v>1042.0418729687292</v>
      </c>
    </row>
    <row r="4897" spans="1:21" x14ac:dyDescent="0.2">
      <c r="A4897" s="1">
        <v>7</v>
      </c>
      <c r="B4897" s="1">
        <v>23</v>
      </c>
      <c r="C4897" s="1">
        <v>17</v>
      </c>
      <c r="D4897">
        <v>17.5</v>
      </c>
      <c r="E4897">
        <v>13.4</v>
      </c>
      <c r="F4897">
        <v>77</v>
      </c>
      <c r="G4897">
        <v>348</v>
      </c>
      <c r="H4897">
        <v>126</v>
      </c>
      <c r="I4897">
        <v>280</v>
      </c>
      <c r="J4897" s="4">
        <f t="shared" si="687"/>
        <v>267.71414129974619</v>
      </c>
      <c r="K4897" s="4">
        <f t="shared" si="688"/>
        <v>27.974619632558998</v>
      </c>
      <c r="L4897" s="5">
        <f t="shared" si="684"/>
        <v>0</v>
      </c>
      <c r="M4897" s="5">
        <f t="shared" si="685"/>
        <v>6.0253803674410022</v>
      </c>
      <c r="N4897" s="6">
        <f t="shared" si="686"/>
        <v>35.304492196785944</v>
      </c>
      <c r="O4897" s="6">
        <f t="shared" si="689"/>
        <v>256.06526015770584</v>
      </c>
      <c r="P4897" s="6">
        <f>FORECAST(J4897,Inputs!$B$10:$B$18,Inputs!$A$10:$A$18)</f>
        <v>33.034390197219871</v>
      </c>
      <c r="Q4897" s="6">
        <f>IF(Inputs!$D$10="Yes",IF('Hourly Calcs'!P4897&gt;'Hourly Calcs'!K4897,'Hourly Calcs'!O4897,N4897+O4897),N4897+O4897)</f>
        <v>256.06526015770584</v>
      </c>
      <c r="R4897" s="12">
        <f t="shared" si="690"/>
        <v>1216.8221162694181</v>
      </c>
      <c r="S4897" s="1">
        <f>IF(AND(A4897&gt;=5,A4897&lt;=9),INDEX(Demand!$C$3:$C$26,C4897),INDEX(Demand!$B$3:$B$26,C4897))</f>
        <v>900</v>
      </c>
      <c r="T4897" s="7">
        <f t="shared" si="691"/>
        <v>900</v>
      </c>
      <c r="U4897" s="7">
        <f t="shared" si="692"/>
        <v>316.82211626941807</v>
      </c>
    </row>
    <row r="4898" spans="1:21" x14ac:dyDescent="0.2">
      <c r="A4898" s="1">
        <v>7</v>
      </c>
      <c r="B4898" s="1">
        <v>23</v>
      </c>
      <c r="C4898" s="1">
        <v>18</v>
      </c>
      <c r="D4898">
        <v>16.3</v>
      </c>
      <c r="E4898">
        <v>12.9</v>
      </c>
      <c r="F4898">
        <v>80</v>
      </c>
      <c r="G4898">
        <v>158</v>
      </c>
      <c r="H4898">
        <v>26</v>
      </c>
      <c r="I4898">
        <v>148</v>
      </c>
      <c r="J4898" s="4">
        <f t="shared" si="687"/>
        <v>279.10451937068768</v>
      </c>
      <c r="K4898" s="4">
        <f t="shared" si="688"/>
        <v>18.524107945195823</v>
      </c>
      <c r="L4898" s="5">
        <f t="shared" si="684"/>
        <v>0</v>
      </c>
      <c r="M4898" s="5">
        <f t="shared" si="685"/>
        <v>15.475892054804177</v>
      </c>
      <c r="N4898" s="6">
        <f t="shared" si="686"/>
        <v>1.2179605564820026</v>
      </c>
      <c r="O4898" s="6">
        <f t="shared" si="689"/>
        <v>135.34878036907307</v>
      </c>
      <c r="P4898" s="6">
        <f>FORECAST(J4898,Inputs!$B$10:$B$18,Inputs!$A$10:$A$18)</f>
        <v>33.139856660839698</v>
      </c>
      <c r="Q4898" s="6">
        <f>IF(Inputs!$D$10="Yes",IF('Hourly Calcs'!P4898&gt;'Hourly Calcs'!K4898,'Hourly Calcs'!O4898,N4898+O4898),N4898+O4898)</f>
        <v>135.34878036907307</v>
      </c>
      <c r="R4898" s="12">
        <f t="shared" si="690"/>
        <v>643.17740431383515</v>
      </c>
      <c r="S4898" s="1">
        <f>IF(AND(A4898&gt;=5,A4898&lt;=9),INDEX(Demand!$C$3:$C$26,C4898),INDEX(Demand!$B$3:$B$26,C4898))</f>
        <v>900</v>
      </c>
      <c r="T4898" s="7">
        <f t="shared" si="691"/>
        <v>643.17740431383515</v>
      </c>
      <c r="U4898" s="7">
        <f t="shared" si="692"/>
        <v>0</v>
      </c>
    </row>
    <row r="4899" spans="1:21" x14ac:dyDescent="0.2">
      <c r="A4899" s="1">
        <v>7</v>
      </c>
      <c r="B4899" s="1">
        <v>23</v>
      </c>
      <c r="C4899" s="1">
        <v>19</v>
      </c>
      <c r="D4899">
        <v>15.6</v>
      </c>
      <c r="E4899">
        <v>12.9</v>
      </c>
      <c r="F4899">
        <v>84</v>
      </c>
      <c r="G4899">
        <v>64</v>
      </c>
      <c r="H4899">
        <v>0</v>
      </c>
      <c r="I4899">
        <v>64</v>
      </c>
      <c r="J4899" s="4">
        <f t="shared" si="687"/>
        <v>290.14467250980562</v>
      </c>
      <c r="K4899" s="4">
        <f t="shared" si="688"/>
        <v>9.3914645351998871</v>
      </c>
      <c r="L4899" s="5">
        <f t="shared" ref="L4899:L4962" si="693">IF(ABS($B$5-J4899)&gt;90,0,ABS($B$5-J4899))</f>
        <v>0</v>
      </c>
      <c r="M4899" s="5">
        <f t="shared" ref="M4899:M4962" si="694">IF(K4899&gt;0,ABS($B$4-K4899),0)</f>
        <v>24.608535464800113</v>
      </c>
      <c r="N4899" s="6">
        <f t="shared" si="686"/>
        <v>0</v>
      </c>
      <c r="O4899" s="6">
        <f t="shared" si="689"/>
        <v>58.529202321761332</v>
      </c>
      <c r="P4899" s="6">
        <f>FORECAST(J4899,Inputs!$B$10:$B$18,Inputs!$A$10:$A$18)</f>
        <v>33.242080301016713</v>
      </c>
      <c r="Q4899" s="6">
        <f>IF(Inputs!$D$10="Yes",IF('Hourly Calcs'!P4899&gt;'Hourly Calcs'!K4899,'Hourly Calcs'!O4899,N4899+O4899),N4899+O4899)</f>
        <v>58.529202321761332</v>
      </c>
      <c r="R4899" s="12">
        <f t="shared" si="690"/>
        <v>278.13076943300985</v>
      </c>
      <c r="S4899" s="1">
        <f>IF(AND(A4899&gt;=5,A4899&lt;=9),INDEX(Demand!$C$3:$C$26,C4899),INDEX(Demand!$B$3:$B$26,C4899))</f>
        <v>900</v>
      </c>
      <c r="T4899" s="7">
        <f t="shared" si="691"/>
        <v>278.13076943300985</v>
      </c>
      <c r="U4899" s="7">
        <f t="shared" si="692"/>
        <v>0</v>
      </c>
    </row>
    <row r="4900" spans="1:21" x14ac:dyDescent="0.2">
      <c r="A4900" s="1">
        <v>7</v>
      </c>
      <c r="B4900" s="1">
        <v>23</v>
      </c>
      <c r="C4900" s="1">
        <v>20</v>
      </c>
      <c r="D4900">
        <v>15.4</v>
      </c>
      <c r="E4900">
        <v>12.9</v>
      </c>
      <c r="F4900">
        <v>85</v>
      </c>
      <c r="G4900">
        <v>10</v>
      </c>
      <c r="H4900">
        <v>0</v>
      </c>
      <c r="I4900">
        <v>10</v>
      </c>
      <c r="J4900" s="4">
        <f t="shared" si="687"/>
        <v>301.41512495851509</v>
      </c>
      <c r="K4900" s="4">
        <f t="shared" si="688"/>
        <v>1.1401049354660842</v>
      </c>
      <c r="L4900" s="5">
        <f t="shared" si="693"/>
        <v>0</v>
      </c>
      <c r="M4900" s="5">
        <f t="shared" si="694"/>
        <v>32.859895064533916</v>
      </c>
      <c r="N4900" s="6">
        <f t="shared" si="686"/>
        <v>0</v>
      </c>
      <c r="O4900" s="6">
        <f t="shared" si="689"/>
        <v>9.1451878627752077</v>
      </c>
      <c r="P4900" s="6">
        <f>FORECAST(J4900,Inputs!$B$10:$B$18,Inputs!$A$10:$A$18)</f>
        <v>33.34643634220847</v>
      </c>
      <c r="Q4900" s="6">
        <f>IF(Inputs!$D$10="Yes",IF('Hourly Calcs'!P4900&gt;'Hourly Calcs'!K4900,'Hourly Calcs'!O4900,N4900+O4900),N4900+O4900)</f>
        <v>9.1451878627752077</v>
      </c>
      <c r="R4900" s="12">
        <f t="shared" si="690"/>
        <v>43.457932723907788</v>
      </c>
      <c r="S4900" s="1">
        <f>IF(AND(A4900&gt;=5,A4900&lt;=9),INDEX(Demand!$C$3:$C$26,C4900),INDEX(Demand!$B$3:$B$26,C4900))</f>
        <v>800</v>
      </c>
      <c r="T4900" s="7">
        <f t="shared" si="691"/>
        <v>43.457932723907788</v>
      </c>
      <c r="U4900" s="7">
        <f t="shared" si="692"/>
        <v>0</v>
      </c>
    </row>
    <row r="4901" spans="1:21" x14ac:dyDescent="0.2">
      <c r="A4901" s="1">
        <v>7</v>
      </c>
      <c r="B4901" s="1">
        <v>23</v>
      </c>
      <c r="C4901" s="1">
        <v>21</v>
      </c>
      <c r="D4901">
        <v>15.2</v>
      </c>
      <c r="E4901">
        <v>12.7</v>
      </c>
      <c r="F4901">
        <v>85</v>
      </c>
      <c r="G4901">
        <v>0</v>
      </c>
      <c r="H4901">
        <v>0</v>
      </c>
      <c r="I4901">
        <v>0</v>
      </c>
      <c r="J4901" s="4">
        <f t="shared" si="687"/>
        <v>313.35384923822028</v>
      </c>
      <c r="K4901" s="4">
        <f t="shared" si="688"/>
        <v>-6.7449435748666957</v>
      </c>
      <c r="L4901" s="5">
        <f t="shared" si="693"/>
        <v>0</v>
      </c>
      <c r="M4901" s="5">
        <f t="shared" si="694"/>
        <v>0</v>
      </c>
      <c r="N4901" s="6">
        <f t="shared" si="686"/>
        <v>0</v>
      </c>
      <c r="O4901" s="6">
        <f t="shared" si="689"/>
        <v>0</v>
      </c>
      <c r="P4901" s="6">
        <f>FORECAST(J4901,Inputs!$B$10:$B$18,Inputs!$A$10:$A$18)</f>
        <v>33.456980085539072</v>
      </c>
      <c r="Q4901" s="6">
        <f>IF(Inputs!$D$10="Yes",IF('Hourly Calcs'!P4901&gt;'Hourly Calcs'!K4901,'Hourly Calcs'!O4901,N4901+O4901),N4901+O4901)</f>
        <v>0</v>
      </c>
      <c r="R4901" s="12">
        <f t="shared" si="690"/>
        <v>0</v>
      </c>
      <c r="S4901" s="1">
        <f>IF(AND(A4901&gt;=5,A4901&lt;=9),INDEX(Demand!$C$3:$C$26,C4901),INDEX(Demand!$B$3:$B$26,C4901))</f>
        <v>700</v>
      </c>
      <c r="T4901" s="7">
        <f t="shared" si="691"/>
        <v>0</v>
      </c>
      <c r="U4901" s="7">
        <f t="shared" si="692"/>
        <v>0</v>
      </c>
    </row>
    <row r="4902" spans="1:21" x14ac:dyDescent="0.2">
      <c r="A4902" s="1">
        <v>7</v>
      </c>
      <c r="B4902" s="1">
        <v>23</v>
      </c>
      <c r="C4902" s="1">
        <v>22</v>
      </c>
      <c r="D4902">
        <v>15.1</v>
      </c>
      <c r="E4902">
        <v>12.7</v>
      </c>
      <c r="F4902">
        <v>86</v>
      </c>
      <c r="G4902">
        <v>0</v>
      </c>
      <c r="H4902">
        <v>0</v>
      </c>
      <c r="I4902">
        <v>0</v>
      </c>
      <c r="J4902" s="4">
        <f t="shared" si="687"/>
        <v>326.25026377626858</v>
      </c>
      <c r="K4902" s="4">
        <f t="shared" si="688"/>
        <v>-12.902187895947307</v>
      </c>
      <c r="L4902" s="5">
        <f t="shared" si="693"/>
        <v>0</v>
      </c>
      <c r="M4902" s="5">
        <f t="shared" si="694"/>
        <v>0</v>
      </c>
      <c r="N4902" s="6">
        <f t="shared" si="686"/>
        <v>0</v>
      </c>
      <c r="O4902" s="6">
        <f t="shared" si="689"/>
        <v>0</v>
      </c>
      <c r="P4902" s="6">
        <f>FORECAST(J4902,Inputs!$B$10:$B$18,Inputs!$A$10:$A$18)</f>
        <v>33.576391331261746</v>
      </c>
      <c r="Q4902" s="6">
        <f>IF(Inputs!$D$10="Yes",IF('Hourly Calcs'!P4902&gt;'Hourly Calcs'!K4902,'Hourly Calcs'!O4902,N4902+O4902),N4902+O4902)</f>
        <v>0</v>
      </c>
      <c r="R4902" s="12">
        <f t="shared" si="690"/>
        <v>0</v>
      </c>
      <c r="S4902" s="1">
        <f>IF(AND(A4902&gt;=5,A4902&lt;=9),INDEX(Demand!$C$3:$C$26,C4902),INDEX(Demand!$B$3:$B$26,C4902))</f>
        <v>600</v>
      </c>
      <c r="T4902" s="7">
        <f t="shared" si="691"/>
        <v>0</v>
      </c>
      <c r="U4902" s="7">
        <f t="shared" si="692"/>
        <v>0</v>
      </c>
    </row>
    <row r="4903" spans="1:21" x14ac:dyDescent="0.2">
      <c r="A4903" s="1">
        <v>7</v>
      </c>
      <c r="B4903" s="1">
        <v>23</v>
      </c>
      <c r="C4903" s="1">
        <v>23</v>
      </c>
      <c r="D4903">
        <v>14.8</v>
      </c>
      <c r="E4903">
        <v>13.2</v>
      </c>
      <c r="F4903">
        <v>90</v>
      </c>
      <c r="G4903">
        <v>0</v>
      </c>
      <c r="H4903">
        <v>0</v>
      </c>
      <c r="I4903">
        <v>0</v>
      </c>
      <c r="J4903" s="4">
        <f t="shared" si="687"/>
        <v>340.17034665217784</v>
      </c>
      <c r="K4903" s="4">
        <f t="shared" si="688"/>
        <v>-17.197695164614174</v>
      </c>
      <c r="L4903" s="5">
        <f t="shared" si="693"/>
        <v>0</v>
      </c>
      <c r="M4903" s="5">
        <f t="shared" si="694"/>
        <v>0</v>
      </c>
      <c r="N4903" s="6">
        <f t="shared" si="686"/>
        <v>0</v>
      </c>
      <c r="O4903" s="6">
        <f t="shared" si="689"/>
        <v>0</v>
      </c>
      <c r="P4903" s="6">
        <f>FORECAST(J4903,Inputs!$B$10:$B$18,Inputs!$A$10:$A$18)</f>
        <v>33.705280987520162</v>
      </c>
      <c r="Q4903" s="6">
        <f>IF(Inputs!$D$10="Yes",IF('Hourly Calcs'!P4903&gt;'Hourly Calcs'!K4903,'Hourly Calcs'!O4903,N4903+O4903),N4903+O4903)</f>
        <v>0</v>
      </c>
      <c r="R4903" s="12">
        <f t="shared" si="690"/>
        <v>0</v>
      </c>
      <c r="S4903" s="1">
        <f>IF(AND(A4903&gt;=5,A4903&lt;=9),INDEX(Demand!$C$3:$C$26,C4903),INDEX(Demand!$B$3:$B$26,C4903))</f>
        <v>500</v>
      </c>
      <c r="T4903" s="7">
        <f t="shared" si="691"/>
        <v>0</v>
      </c>
      <c r="U4903" s="7">
        <f t="shared" si="692"/>
        <v>0</v>
      </c>
    </row>
    <row r="4904" spans="1:21" x14ac:dyDescent="0.2">
      <c r="A4904" s="1">
        <v>7</v>
      </c>
      <c r="B4904" s="1">
        <v>23</v>
      </c>
      <c r="C4904" s="1">
        <v>24</v>
      </c>
      <c r="D4904">
        <v>15.1</v>
      </c>
      <c r="E4904">
        <v>13.7</v>
      </c>
      <c r="F4904">
        <v>91</v>
      </c>
      <c r="G4904">
        <v>0</v>
      </c>
      <c r="H4904">
        <v>0</v>
      </c>
      <c r="I4904">
        <v>0</v>
      </c>
      <c r="J4904" s="4">
        <f t="shared" si="687"/>
        <v>354.8664924360325</v>
      </c>
      <c r="K4904" s="4">
        <f t="shared" si="688"/>
        <v>-19.262206614424116</v>
      </c>
      <c r="L4904" s="5">
        <f t="shared" si="693"/>
        <v>0</v>
      </c>
      <c r="M4904" s="5">
        <f t="shared" si="694"/>
        <v>0</v>
      </c>
      <c r="N4904" s="6">
        <f t="shared" si="686"/>
        <v>0</v>
      </c>
      <c r="O4904" s="6">
        <f t="shared" si="689"/>
        <v>0</v>
      </c>
      <c r="P4904" s="6">
        <f>FORECAST(J4904,Inputs!$B$10:$B$18,Inputs!$A$10:$A$18)</f>
        <v>33.841356411444742</v>
      </c>
      <c r="Q4904" s="6">
        <f>IF(Inputs!$D$10="Yes",IF('Hourly Calcs'!P4904&gt;'Hourly Calcs'!K4904,'Hourly Calcs'!O4904,N4904+O4904),N4904+O4904)</f>
        <v>0</v>
      </c>
      <c r="R4904" s="12">
        <f t="shared" si="690"/>
        <v>0</v>
      </c>
      <c r="S4904" s="1">
        <f>IF(AND(A4904&gt;=5,A4904&lt;=9),INDEX(Demand!$C$3:$C$26,C4904),INDEX(Demand!$B$3:$B$26,C4904))</f>
        <v>400</v>
      </c>
      <c r="T4904" s="7">
        <f t="shared" si="691"/>
        <v>0</v>
      </c>
      <c r="U4904" s="7">
        <f t="shared" si="692"/>
        <v>0</v>
      </c>
    </row>
    <row r="4905" spans="1:21" x14ac:dyDescent="0.2">
      <c r="A4905" s="1">
        <v>7</v>
      </c>
      <c r="B4905" s="1">
        <v>24</v>
      </c>
      <c r="C4905" s="1">
        <v>1</v>
      </c>
      <c r="D4905">
        <v>15.2</v>
      </c>
      <c r="E4905">
        <v>13.8</v>
      </c>
      <c r="F4905">
        <v>91</v>
      </c>
      <c r="G4905">
        <v>0</v>
      </c>
      <c r="H4905">
        <v>0</v>
      </c>
      <c r="I4905">
        <v>0</v>
      </c>
      <c r="J4905" s="4">
        <f t="shared" si="687"/>
        <v>9.791275947872947</v>
      </c>
      <c r="K4905" s="4">
        <f t="shared" si="688"/>
        <v>-18.884465212718496</v>
      </c>
      <c r="L4905" s="5">
        <f t="shared" si="693"/>
        <v>0</v>
      </c>
      <c r="M4905" s="5">
        <f t="shared" si="694"/>
        <v>0</v>
      </c>
      <c r="N4905" s="6">
        <f t="shared" si="686"/>
        <v>0</v>
      </c>
      <c r="O4905" s="6">
        <f t="shared" si="689"/>
        <v>0</v>
      </c>
      <c r="P4905" s="6">
        <f>FORECAST(J4905,Inputs!$B$10:$B$18,Inputs!$A$10:$A$18)</f>
        <v>30.646215518035859</v>
      </c>
      <c r="Q4905" s="6">
        <f>IF(Inputs!$D$10="Yes",IF('Hourly Calcs'!P4905&gt;'Hourly Calcs'!K4905,'Hourly Calcs'!O4905,N4905+O4905),N4905+O4905)</f>
        <v>0</v>
      </c>
      <c r="R4905" s="12">
        <f t="shared" si="690"/>
        <v>0</v>
      </c>
      <c r="S4905" s="1">
        <f>IF(AND(A4905&gt;=5,A4905&lt;=9),INDEX(Demand!$C$3:$C$26,C4905),INDEX(Demand!$B$3:$B$26,C4905))</f>
        <v>350</v>
      </c>
      <c r="T4905" s="7">
        <f t="shared" si="691"/>
        <v>0</v>
      </c>
      <c r="U4905" s="7">
        <f t="shared" si="692"/>
        <v>0</v>
      </c>
    </row>
    <row r="4906" spans="1:21" x14ac:dyDescent="0.2">
      <c r="A4906" s="1">
        <v>7</v>
      </c>
      <c r="B4906" s="1">
        <v>24</v>
      </c>
      <c r="C4906" s="1">
        <v>2</v>
      </c>
      <c r="D4906">
        <v>15</v>
      </c>
      <c r="E4906">
        <v>14</v>
      </c>
      <c r="F4906">
        <v>94</v>
      </c>
      <c r="G4906">
        <v>0</v>
      </c>
      <c r="H4906">
        <v>0</v>
      </c>
      <c r="I4906">
        <v>0</v>
      </c>
      <c r="J4906" s="4">
        <f t="shared" si="687"/>
        <v>24.298444046654026</v>
      </c>
      <c r="K4906" s="4">
        <f t="shared" si="688"/>
        <v>-16.105062622594815</v>
      </c>
      <c r="L4906" s="5">
        <f t="shared" si="693"/>
        <v>0</v>
      </c>
      <c r="M4906" s="5">
        <f t="shared" si="694"/>
        <v>0</v>
      </c>
      <c r="N4906" s="6">
        <f t="shared" si="686"/>
        <v>0</v>
      </c>
      <c r="O4906" s="6">
        <f t="shared" si="689"/>
        <v>0</v>
      </c>
      <c r="P4906" s="6">
        <f>FORECAST(J4906,Inputs!$B$10:$B$18,Inputs!$A$10:$A$18)</f>
        <v>30.780541148580127</v>
      </c>
      <c r="Q4906" s="6">
        <f>IF(Inputs!$D$10="Yes",IF('Hourly Calcs'!P4906&gt;'Hourly Calcs'!K4906,'Hourly Calcs'!O4906,N4906+O4906),N4906+O4906)</f>
        <v>0</v>
      </c>
      <c r="R4906" s="12">
        <f t="shared" si="690"/>
        <v>0</v>
      </c>
      <c r="S4906" s="1">
        <f>IF(AND(A4906&gt;=5,A4906&lt;=9),INDEX(Demand!$C$3:$C$26,C4906),INDEX(Demand!$B$3:$B$26,C4906))</f>
        <v>350</v>
      </c>
      <c r="T4906" s="7">
        <f t="shared" si="691"/>
        <v>0</v>
      </c>
      <c r="U4906" s="7">
        <f t="shared" si="692"/>
        <v>0</v>
      </c>
    </row>
    <row r="4907" spans="1:21" x14ac:dyDescent="0.2">
      <c r="A4907" s="1">
        <v>7</v>
      </c>
      <c r="B4907" s="1">
        <v>24</v>
      </c>
      <c r="C4907" s="1">
        <v>3</v>
      </c>
      <c r="D4907">
        <v>15</v>
      </c>
      <c r="E4907">
        <v>14</v>
      </c>
      <c r="F4907">
        <v>94</v>
      </c>
      <c r="G4907">
        <v>0</v>
      </c>
      <c r="H4907">
        <v>0</v>
      </c>
      <c r="I4907">
        <v>0</v>
      </c>
      <c r="J4907" s="4">
        <f t="shared" si="687"/>
        <v>37.919893354363921</v>
      </c>
      <c r="K4907" s="4">
        <f t="shared" si="688"/>
        <v>-11.198170210781797</v>
      </c>
      <c r="L4907" s="5">
        <f t="shared" si="693"/>
        <v>0</v>
      </c>
      <c r="M4907" s="5">
        <f t="shared" si="694"/>
        <v>0</v>
      </c>
      <c r="N4907" s="6">
        <f t="shared" si="686"/>
        <v>0</v>
      </c>
      <c r="O4907" s="6">
        <f t="shared" si="689"/>
        <v>0</v>
      </c>
      <c r="P4907" s="6">
        <f>FORECAST(J4907,Inputs!$B$10:$B$18,Inputs!$A$10:$A$18)</f>
        <v>30.906665679207073</v>
      </c>
      <c r="Q4907" s="6">
        <f>IF(Inputs!$D$10="Yes",IF('Hourly Calcs'!P4907&gt;'Hourly Calcs'!K4907,'Hourly Calcs'!O4907,N4907+O4907),N4907+O4907)</f>
        <v>0</v>
      </c>
      <c r="R4907" s="12">
        <f t="shared" si="690"/>
        <v>0</v>
      </c>
      <c r="S4907" s="1">
        <f>IF(AND(A4907&gt;=5,A4907&lt;=9),INDEX(Demand!$C$3:$C$26,C4907),INDEX(Demand!$B$3:$B$26,C4907))</f>
        <v>350</v>
      </c>
      <c r="T4907" s="7">
        <f t="shared" si="691"/>
        <v>0</v>
      </c>
      <c r="U4907" s="7">
        <f t="shared" si="692"/>
        <v>0</v>
      </c>
    </row>
    <row r="4908" spans="1:21" x14ac:dyDescent="0.2">
      <c r="A4908" s="1">
        <v>7</v>
      </c>
      <c r="B4908" s="1">
        <v>24</v>
      </c>
      <c r="C4908" s="1">
        <v>4</v>
      </c>
      <c r="D4908">
        <v>15</v>
      </c>
      <c r="E4908">
        <v>14.1</v>
      </c>
      <c r="F4908">
        <v>94</v>
      </c>
      <c r="G4908">
        <v>0</v>
      </c>
      <c r="H4908">
        <v>0</v>
      </c>
      <c r="I4908">
        <v>0</v>
      </c>
      <c r="J4908" s="4">
        <f t="shared" si="687"/>
        <v>50.510599425889041</v>
      </c>
      <c r="K4908" s="4">
        <f t="shared" si="688"/>
        <v>-4.5459109290355855</v>
      </c>
      <c r="L4908" s="5">
        <f t="shared" si="693"/>
        <v>0</v>
      </c>
      <c r="M4908" s="5">
        <f t="shared" si="694"/>
        <v>0</v>
      </c>
      <c r="N4908" s="6">
        <f t="shared" si="686"/>
        <v>0</v>
      </c>
      <c r="O4908" s="6">
        <f t="shared" si="689"/>
        <v>0</v>
      </c>
      <c r="P4908" s="6">
        <f>FORECAST(J4908,Inputs!$B$10:$B$18,Inputs!$A$10:$A$18)</f>
        <v>31.023246290980452</v>
      </c>
      <c r="Q4908" s="6">
        <f>IF(Inputs!$D$10="Yes",IF('Hourly Calcs'!P4908&gt;'Hourly Calcs'!K4908,'Hourly Calcs'!O4908,N4908+O4908),N4908+O4908)</f>
        <v>0</v>
      </c>
      <c r="R4908" s="12">
        <f t="shared" si="690"/>
        <v>0</v>
      </c>
      <c r="S4908" s="1">
        <f>IF(AND(A4908&gt;=5,A4908&lt;=9),INDEX(Demand!$C$3:$C$26,C4908),INDEX(Demand!$B$3:$B$26,C4908))</f>
        <v>350</v>
      </c>
      <c r="T4908" s="7">
        <f t="shared" si="691"/>
        <v>0</v>
      </c>
      <c r="U4908" s="7">
        <f t="shared" si="692"/>
        <v>0</v>
      </c>
    </row>
    <row r="4909" spans="1:21" x14ac:dyDescent="0.2">
      <c r="A4909" s="1">
        <v>7</v>
      </c>
      <c r="B4909" s="1">
        <v>24</v>
      </c>
      <c r="C4909" s="1">
        <v>5</v>
      </c>
      <c r="D4909">
        <v>14.9</v>
      </c>
      <c r="E4909">
        <v>14</v>
      </c>
      <c r="F4909">
        <v>94</v>
      </c>
      <c r="G4909">
        <v>1</v>
      </c>
      <c r="H4909">
        <v>0</v>
      </c>
      <c r="I4909">
        <v>1</v>
      </c>
      <c r="J4909" s="4">
        <f t="shared" si="687"/>
        <v>62.216339230975919</v>
      </c>
      <c r="K4909" s="4">
        <f t="shared" si="688"/>
        <v>3.4887523867532764</v>
      </c>
      <c r="L4909" s="5">
        <f t="shared" si="693"/>
        <v>0</v>
      </c>
      <c r="M4909" s="5">
        <f t="shared" si="694"/>
        <v>30.511247613246724</v>
      </c>
      <c r="N4909" s="6">
        <f t="shared" si="686"/>
        <v>0</v>
      </c>
      <c r="O4909" s="6">
        <f t="shared" si="689"/>
        <v>0.91451878627752081</v>
      </c>
      <c r="P4909" s="6">
        <f>FORECAST(J4909,Inputs!$B$10:$B$18,Inputs!$A$10:$A$18)</f>
        <v>31.131632770657184</v>
      </c>
      <c r="Q4909" s="6">
        <f>IF(Inputs!$D$10="Yes",IF('Hourly Calcs'!P4909&gt;'Hourly Calcs'!K4909,'Hourly Calcs'!O4909,N4909+O4909),N4909+O4909)</f>
        <v>0.91451878627752081</v>
      </c>
      <c r="R4909" s="12">
        <f t="shared" si="690"/>
        <v>4.3457932723907788</v>
      </c>
      <c r="S4909" s="1">
        <f>IF(AND(A4909&gt;=5,A4909&lt;=9),INDEX(Demand!$C$3:$C$26,C4909),INDEX(Demand!$B$3:$B$26,C4909))</f>
        <v>350</v>
      </c>
      <c r="T4909" s="7">
        <f t="shared" si="691"/>
        <v>4.3457932723907788</v>
      </c>
      <c r="U4909" s="7">
        <f t="shared" si="692"/>
        <v>0</v>
      </c>
    </row>
    <row r="4910" spans="1:21" x14ac:dyDescent="0.2">
      <c r="A4910" s="1">
        <v>7</v>
      </c>
      <c r="B4910" s="1">
        <v>24</v>
      </c>
      <c r="C4910" s="1">
        <v>6</v>
      </c>
      <c r="D4910">
        <v>14.8</v>
      </c>
      <c r="E4910">
        <v>13.5</v>
      </c>
      <c r="F4910">
        <v>92</v>
      </c>
      <c r="G4910">
        <v>14</v>
      </c>
      <c r="H4910">
        <v>0</v>
      </c>
      <c r="I4910">
        <v>14</v>
      </c>
      <c r="J4910" s="4">
        <f t="shared" si="687"/>
        <v>73.378229039280484</v>
      </c>
      <c r="K4910" s="4">
        <f t="shared" si="688"/>
        <v>12.117271063304244</v>
      </c>
      <c r="L4910" s="5">
        <f t="shared" si="693"/>
        <v>0</v>
      </c>
      <c r="M4910" s="5">
        <f t="shared" si="694"/>
        <v>21.882728936695756</v>
      </c>
      <c r="N4910" s="6">
        <f t="shared" si="686"/>
        <v>0</v>
      </c>
      <c r="O4910" s="6">
        <f t="shared" si="689"/>
        <v>12.803263007885292</v>
      </c>
      <c r="P4910" s="6">
        <f>FORECAST(J4910,Inputs!$B$10:$B$18,Inputs!$A$10:$A$18)</f>
        <v>31.234983602215557</v>
      </c>
      <c r="Q4910" s="6">
        <f>IF(Inputs!$D$10="Yes",IF('Hourly Calcs'!P4910&gt;'Hourly Calcs'!K4910,'Hourly Calcs'!O4910,N4910+O4910),N4910+O4910)</f>
        <v>12.803263007885292</v>
      </c>
      <c r="R4910" s="12">
        <f t="shared" si="690"/>
        <v>60.841105813470904</v>
      </c>
      <c r="S4910" s="1">
        <f>IF(AND(A4910&gt;=5,A4910&lt;=9),INDEX(Demand!$C$3:$C$26,C4910),INDEX(Demand!$B$3:$B$26,C4910))</f>
        <v>350</v>
      </c>
      <c r="T4910" s="7">
        <f t="shared" si="691"/>
        <v>60.841105813470904</v>
      </c>
      <c r="U4910" s="7">
        <f t="shared" si="692"/>
        <v>0</v>
      </c>
    </row>
    <row r="4911" spans="1:21" x14ac:dyDescent="0.2">
      <c r="A4911" s="1">
        <v>7</v>
      </c>
      <c r="B4911" s="1">
        <v>24</v>
      </c>
      <c r="C4911" s="1">
        <v>7</v>
      </c>
      <c r="D4911">
        <v>15.1</v>
      </c>
      <c r="E4911">
        <v>13.8</v>
      </c>
      <c r="F4911">
        <v>92</v>
      </c>
      <c r="G4911">
        <v>52</v>
      </c>
      <c r="H4911">
        <v>0</v>
      </c>
      <c r="I4911">
        <v>52</v>
      </c>
      <c r="J4911" s="4">
        <f t="shared" si="687"/>
        <v>84.476255125804968</v>
      </c>
      <c r="K4911" s="4">
        <f t="shared" si="688"/>
        <v>21.380581597348325</v>
      </c>
      <c r="L4911" s="5">
        <f t="shared" si="693"/>
        <v>80.523744874195032</v>
      </c>
      <c r="M4911" s="5">
        <f t="shared" si="694"/>
        <v>12.619418402651675</v>
      </c>
      <c r="N4911" s="6">
        <f t="shared" si="686"/>
        <v>0</v>
      </c>
      <c r="O4911" s="6">
        <f t="shared" si="689"/>
        <v>47.554976886431085</v>
      </c>
      <c r="P4911" s="6">
        <f>FORECAST(J4911,Inputs!$B$10:$B$18,Inputs!$A$10:$A$18)</f>
        <v>31.33774310301671</v>
      </c>
      <c r="Q4911" s="6">
        <f>IF(Inputs!$D$10="Yes",IF('Hourly Calcs'!P4911&gt;'Hourly Calcs'!K4911,'Hourly Calcs'!O4911,N4911+O4911),N4911+O4911)</f>
        <v>47.554976886431085</v>
      </c>
      <c r="R4911" s="12">
        <f t="shared" si="690"/>
        <v>225.9812501643205</v>
      </c>
      <c r="S4911" s="1">
        <f>IF(AND(A4911&gt;=5,A4911&lt;=9),INDEX(Demand!$C$3:$C$26,C4911),INDEX(Demand!$B$3:$B$26,C4911))</f>
        <v>350</v>
      </c>
      <c r="T4911" s="7">
        <f t="shared" si="691"/>
        <v>225.9812501643205</v>
      </c>
      <c r="U4911" s="7">
        <f t="shared" si="692"/>
        <v>0</v>
      </c>
    </row>
    <row r="4912" spans="1:21" x14ac:dyDescent="0.2">
      <c r="A4912" s="1">
        <v>7</v>
      </c>
      <c r="B4912" s="1">
        <v>24</v>
      </c>
      <c r="C4912" s="1">
        <v>8</v>
      </c>
      <c r="D4912">
        <v>15.6</v>
      </c>
      <c r="E4912">
        <v>13.1</v>
      </c>
      <c r="F4912">
        <v>85</v>
      </c>
      <c r="G4912">
        <v>103</v>
      </c>
      <c r="H4912">
        <v>0</v>
      </c>
      <c r="I4912">
        <v>103</v>
      </c>
      <c r="J4912" s="4">
        <f t="shared" si="687"/>
        <v>96.147195559675239</v>
      </c>
      <c r="K4912" s="4">
        <f t="shared" si="688"/>
        <v>30.838098376453651</v>
      </c>
      <c r="L4912" s="5">
        <f t="shared" si="693"/>
        <v>68.852804440324761</v>
      </c>
      <c r="M4912" s="5">
        <f t="shared" si="694"/>
        <v>3.1619016235463491</v>
      </c>
      <c r="N4912" s="6">
        <f t="shared" si="686"/>
        <v>0</v>
      </c>
      <c r="O4912" s="6">
        <f t="shared" si="689"/>
        <v>94.195434986584644</v>
      </c>
      <c r="P4912" s="6">
        <f>FORECAST(J4912,Inputs!$B$10:$B$18,Inputs!$A$10:$A$18)</f>
        <v>31.445807366293288</v>
      </c>
      <c r="Q4912" s="6">
        <f>IF(Inputs!$D$10="Yes",IF('Hourly Calcs'!P4912&gt;'Hourly Calcs'!K4912,'Hourly Calcs'!O4912,N4912+O4912),N4912+O4912)</f>
        <v>94.195434986584644</v>
      </c>
      <c r="R4912" s="12">
        <f t="shared" si="690"/>
        <v>447.61670705625022</v>
      </c>
      <c r="S4912" s="1">
        <f>IF(AND(A4912&gt;=5,A4912&lt;=9),INDEX(Demand!$C$3:$C$26,C4912),INDEX(Demand!$B$3:$B$26,C4912))</f>
        <v>350</v>
      </c>
      <c r="T4912" s="7">
        <f t="shared" si="691"/>
        <v>350</v>
      </c>
      <c r="U4912" s="7">
        <f t="shared" si="692"/>
        <v>97.61670705625022</v>
      </c>
    </row>
    <row r="4913" spans="1:21" x14ac:dyDescent="0.2">
      <c r="A4913" s="1">
        <v>7</v>
      </c>
      <c r="B4913" s="1">
        <v>24</v>
      </c>
      <c r="C4913" s="1">
        <v>9</v>
      </c>
      <c r="D4913">
        <v>15.8</v>
      </c>
      <c r="E4913">
        <v>12.9</v>
      </c>
      <c r="F4913">
        <v>83</v>
      </c>
      <c r="G4913">
        <v>155</v>
      </c>
      <c r="H4913">
        <v>0</v>
      </c>
      <c r="I4913">
        <v>155</v>
      </c>
      <c r="J4913" s="4">
        <f t="shared" si="687"/>
        <v>109.28097581016024</v>
      </c>
      <c r="K4913" s="4">
        <f t="shared" si="688"/>
        <v>40.071227761882156</v>
      </c>
      <c r="L4913" s="5">
        <f t="shared" si="693"/>
        <v>55.719024189839757</v>
      </c>
      <c r="M4913" s="5">
        <f t="shared" si="694"/>
        <v>6.071227761882156</v>
      </c>
      <c r="N4913" s="6">
        <f t="shared" si="686"/>
        <v>0</v>
      </c>
      <c r="O4913" s="6">
        <f t="shared" si="689"/>
        <v>141.75041187301574</v>
      </c>
      <c r="P4913" s="6">
        <f>FORECAST(J4913,Inputs!$B$10:$B$18,Inputs!$A$10:$A$18)</f>
        <v>31.567416442686667</v>
      </c>
      <c r="Q4913" s="6">
        <f>IF(Inputs!$D$10="Yes",IF('Hourly Calcs'!P4913&gt;'Hourly Calcs'!K4913,'Hourly Calcs'!O4913,N4913+O4913),N4913+O4913)</f>
        <v>141.75041187301574</v>
      </c>
      <c r="R4913" s="12">
        <f t="shared" si="690"/>
        <v>673.59795722057072</v>
      </c>
      <c r="S4913" s="1">
        <f>IF(AND(A4913&gt;=5,A4913&lt;=9),INDEX(Demand!$C$3:$C$26,C4913),INDEX(Demand!$B$3:$B$26,C4913))</f>
        <v>350</v>
      </c>
      <c r="T4913" s="7">
        <f t="shared" si="691"/>
        <v>350</v>
      </c>
      <c r="U4913" s="7">
        <f t="shared" si="692"/>
        <v>323.59795722057072</v>
      </c>
    </row>
    <row r="4914" spans="1:21" x14ac:dyDescent="0.2">
      <c r="A4914" s="1">
        <v>7</v>
      </c>
      <c r="B4914" s="1">
        <v>24</v>
      </c>
      <c r="C4914" s="1">
        <v>10</v>
      </c>
      <c r="D4914">
        <v>16.8</v>
      </c>
      <c r="E4914">
        <v>13.1</v>
      </c>
      <c r="F4914">
        <v>79</v>
      </c>
      <c r="G4914">
        <v>201</v>
      </c>
      <c r="H4914">
        <v>3</v>
      </c>
      <c r="I4914">
        <v>199</v>
      </c>
      <c r="J4914" s="4">
        <f t="shared" si="687"/>
        <v>125.16438711117229</v>
      </c>
      <c r="K4914" s="4">
        <f t="shared" si="688"/>
        <v>48.49737256400531</v>
      </c>
      <c r="L4914" s="5">
        <f t="shared" si="693"/>
        <v>39.835612888827711</v>
      </c>
      <c r="M4914" s="5">
        <f t="shared" si="694"/>
        <v>14.49737256400531</v>
      </c>
      <c r="N4914" s="6">
        <f t="shared" si="686"/>
        <v>2.7162854106197725</v>
      </c>
      <c r="O4914" s="6">
        <f t="shared" si="689"/>
        <v>181.98923846922665</v>
      </c>
      <c r="P4914" s="6">
        <f>FORECAST(J4914,Inputs!$B$10:$B$18,Inputs!$A$10:$A$18)</f>
        <v>31.714485065844187</v>
      </c>
      <c r="Q4914" s="6">
        <f>IF(Inputs!$D$10="Yes",IF('Hourly Calcs'!P4914&gt;'Hourly Calcs'!K4914,'Hourly Calcs'!O4914,N4914+O4914),N4914+O4914)</f>
        <v>184.70552387984642</v>
      </c>
      <c r="R4914" s="12">
        <f t="shared" si="690"/>
        <v>877.72064947703018</v>
      </c>
      <c r="S4914" s="1">
        <f>IF(AND(A4914&gt;=5,A4914&lt;=9),INDEX(Demand!$C$3:$C$26,C4914),INDEX(Demand!$B$3:$B$26,C4914))</f>
        <v>600</v>
      </c>
      <c r="T4914" s="7">
        <f t="shared" si="691"/>
        <v>600</v>
      </c>
      <c r="U4914" s="7">
        <f t="shared" si="692"/>
        <v>277.72064947703018</v>
      </c>
    </row>
    <row r="4915" spans="1:21" x14ac:dyDescent="0.2">
      <c r="A4915" s="1">
        <v>7</v>
      </c>
      <c r="B4915" s="1">
        <v>24</v>
      </c>
      <c r="C4915" s="1">
        <v>11</v>
      </c>
      <c r="D4915">
        <v>17.3</v>
      </c>
      <c r="E4915">
        <v>12.2</v>
      </c>
      <c r="F4915">
        <v>72</v>
      </c>
      <c r="G4915">
        <v>235</v>
      </c>
      <c r="H4915">
        <v>4</v>
      </c>
      <c r="I4915">
        <v>232</v>
      </c>
      <c r="J4915" s="4">
        <f t="shared" si="687"/>
        <v>145.40520109365795</v>
      </c>
      <c r="K4915" s="4">
        <f t="shared" si="688"/>
        <v>55.18168274034101</v>
      </c>
      <c r="L4915" s="5">
        <f t="shared" si="693"/>
        <v>19.594798906342049</v>
      </c>
      <c r="M4915" s="5">
        <f t="shared" si="694"/>
        <v>21.18168274034101</v>
      </c>
      <c r="N4915" s="6">
        <f t="shared" si="686"/>
        <v>3.925630001664147</v>
      </c>
      <c r="O4915" s="6">
        <f t="shared" si="689"/>
        <v>212.16835841638482</v>
      </c>
      <c r="P4915" s="6">
        <f>FORECAST(J4915,Inputs!$B$10:$B$18,Inputs!$A$10:$A$18)</f>
        <v>31.901900010126461</v>
      </c>
      <c r="Q4915" s="6">
        <f>IF(Inputs!$D$10="Yes",IF('Hourly Calcs'!P4915&gt;'Hourly Calcs'!K4915,'Hourly Calcs'!O4915,N4915+O4915),N4915+O4915)</f>
        <v>216.09398841804898</v>
      </c>
      <c r="R4915" s="12">
        <f t="shared" si="690"/>
        <v>1026.8786329625686</v>
      </c>
      <c r="S4915" s="1">
        <f>IF(AND(A4915&gt;=5,A4915&lt;=9),INDEX(Demand!$C$3:$C$26,C4915),INDEX(Demand!$B$3:$B$26,C4915))</f>
        <v>600</v>
      </c>
      <c r="T4915" s="7">
        <f t="shared" si="691"/>
        <v>600</v>
      </c>
      <c r="U4915" s="7">
        <f t="shared" si="692"/>
        <v>426.87863296256864</v>
      </c>
    </row>
    <row r="4916" spans="1:21" x14ac:dyDescent="0.2">
      <c r="A4916" s="1">
        <v>7</v>
      </c>
      <c r="B4916" s="1">
        <v>24</v>
      </c>
      <c r="C4916" s="1">
        <v>12</v>
      </c>
      <c r="D4916">
        <v>18.399999999999999</v>
      </c>
      <c r="E4916">
        <v>13.5</v>
      </c>
      <c r="F4916">
        <v>73</v>
      </c>
      <c r="G4916">
        <v>513</v>
      </c>
      <c r="H4916">
        <v>163</v>
      </c>
      <c r="I4916">
        <v>373</v>
      </c>
      <c r="J4916" s="4">
        <f t="shared" si="687"/>
        <v>170.62220550265644</v>
      </c>
      <c r="K4916" s="4">
        <f t="shared" si="688"/>
        <v>58.752141978285088</v>
      </c>
      <c r="L4916" s="5">
        <f t="shared" si="693"/>
        <v>5.6222055026564419</v>
      </c>
      <c r="M4916" s="5">
        <f t="shared" si="694"/>
        <v>24.752141978285088</v>
      </c>
      <c r="N4916" s="6">
        <f t="shared" si="686"/>
        <v>162.58454252585452</v>
      </c>
      <c r="O4916" s="6">
        <f t="shared" si="689"/>
        <v>341.11550728151525</v>
      </c>
      <c r="P4916" s="6">
        <f>FORECAST(J4916,Inputs!$B$10:$B$18,Inputs!$A$10:$A$18)</f>
        <v>32.135390791691265</v>
      </c>
      <c r="Q4916" s="6">
        <f>IF(Inputs!$D$10="Yes",IF('Hourly Calcs'!P4916&gt;'Hourly Calcs'!K4916,'Hourly Calcs'!O4916,N4916+O4916),N4916+O4916)</f>
        <v>503.70004980736974</v>
      </c>
      <c r="R4916" s="12">
        <f t="shared" si="690"/>
        <v>2393.5826366846209</v>
      </c>
      <c r="S4916" s="1">
        <f>IF(AND(A4916&gt;=5,A4916&lt;=9),INDEX(Demand!$C$3:$C$26,C4916),INDEX(Demand!$B$3:$B$26,C4916))</f>
        <v>600</v>
      </c>
      <c r="T4916" s="7">
        <f t="shared" si="691"/>
        <v>600</v>
      </c>
      <c r="U4916" s="7">
        <f t="shared" si="692"/>
        <v>1793.5826366846209</v>
      </c>
    </row>
    <row r="4917" spans="1:21" x14ac:dyDescent="0.2">
      <c r="A4917" s="1">
        <v>7</v>
      </c>
      <c r="B4917" s="1">
        <v>24</v>
      </c>
      <c r="C4917" s="1">
        <v>13</v>
      </c>
      <c r="D4917">
        <v>18.399999999999999</v>
      </c>
      <c r="E4917">
        <v>13.5</v>
      </c>
      <c r="F4917">
        <v>73</v>
      </c>
      <c r="G4917">
        <v>522</v>
      </c>
      <c r="H4917">
        <v>117</v>
      </c>
      <c r="I4917">
        <v>420</v>
      </c>
      <c r="J4917" s="4">
        <f t="shared" si="687"/>
        <v>197.70226469962807</v>
      </c>
      <c r="K4917" s="4">
        <f t="shared" si="688"/>
        <v>58.047613834519595</v>
      </c>
      <c r="L4917" s="5">
        <f t="shared" si="693"/>
        <v>32.702264699628074</v>
      </c>
      <c r="M4917" s="5">
        <f t="shared" si="694"/>
        <v>24.047613834519595</v>
      </c>
      <c r="N4917" s="6">
        <f t="shared" si="686"/>
        <v>111.43699937037667</v>
      </c>
      <c r="O4917" s="6">
        <f t="shared" si="689"/>
        <v>384.09789023655873</v>
      </c>
      <c r="P4917" s="6">
        <f>FORECAST(J4917,Inputs!$B$10:$B$18,Inputs!$A$10:$A$18)</f>
        <v>32.386132080552109</v>
      </c>
      <c r="Q4917" s="6">
        <f>IF(Inputs!$D$10="Yes",IF('Hourly Calcs'!P4917&gt;'Hourly Calcs'!K4917,'Hourly Calcs'!O4917,N4917+O4917),N4917+O4917)</f>
        <v>495.53488960693539</v>
      </c>
      <c r="R4917" s="12">
        <f t="shared" si="690"/>
        <v>2354.781795412157</v>
      </c>
      <c r="S4917" s="1">
        <f>IF(AND(A4917&gt;=5,A4917&lt;=9),INDEX(Demand!$C$3:$C$26,C4917),INDEX(Demand!$B$3:$B$26,C4917))</f>
        <v>600</v>
      </c>
      <c r="T4917" s="7">
        <f t="shared" si="691"/>
        <v>600</v>
      </c>
      <c r="U4917" s="7">
        <f t="shared" si="692"/>
        <v>1754.781795412157</v>
      </c>
    </row>
    <row r="4918" spans="1:21" x14ac:dyDescent="0.2">
      <c r="A4918" s="1">
        <v>7</v>
      </c>
      <c r="B4918" s="1">
        <v>24</v>
      </c>
      <c r="C4918" s="1">
        <v>14</v>
      </c>
      <c r="D4918">
        <v>18.3</v>
      </c>
      <c r="E4918">
        <v>12.1</v>
      </c>
      <c r="F4918">
        <v>67</v>
      </c>
      <c r="G4918">
        <v>499</v>
      </c>
      <c r="H4918">
        <v>116</v>
      </c>
      <c r="I4918">
        <v>401</v>
      </c>
      <c r="J4918" s="4">
        <f t="shared" si="687"/>
        <v>221.45933431026947</v>
      </c>
      <c r="K4918" s="4">
        <f t="shared" si="688"/>
        <v>53.327755907448108</v>
      </c>
      <c r="L4918" s="5">
        <f t="shared" si="693"/>
        <v>56.459334310269469</v>
      </c>
      <c r="M4918" s="5">
        <f t="shared" si="694"/>
        <v>19.327755907448108</v>
      </c>
      <c r="N4918" s="6">
        <f t="shared" si="686"/>
        <v>98.538561657793039</v>
      </c>
      <c r="O4918" s="6">
        <f t="shared" si="689"/>
        <v>366.72203329728586</v>
      </c>
      <c r="P4918" s="6">
        <f>FORECAST(J4918,Inputs!$B$10:$B$18,Inputs!$A$10:$A$18)</f>
        <v>32.606104947317306</v>
      </c>
      <c r="Q4918" s="6">
        <f>IF(Inputs!$D$10="Yes",IF('Hourly Calcs'!P4918&gt;'Hourly Calcs'!K4918,'Hourly Calcs'!O4918,N4918+O4918),N4918+O4918)</f>
        <v>465.26059495507889</v>
      </c>
      <c r="R4918" s="12">
        <f t="shared" si="690"/>
        <v>2210.9183472265349</v>
      </c>
      <c r="S4918" s="1">
        <f>IF(AND(A4918&gt;=5,A4918&lt;=9),INDEX(Demand!$C$3:$C$26,C4918),INDEX(Demand!$B$3:$B$26,C4918))</f>
        <v>600</v>
      </c>
      <c r="T4918" s="7">
        <f t="shared" si="691"/>
        <v>600</v>
      </c>
      <c r="U4918" s="7">
        <f t="shared" si="692"/>
        <v>1610.9183472265349</v>
      </c>
    </row>
    <row r="4919" spans="1:21" x14ac:dyDescent="0.2">
      <c r="A4919" s="1">
        <v>7</v>
      </c>
      <c r="B4919" s="1">
        <v>24</v>
      </c>
      <c r="C4919" s="1">
        <v>15</v>
      </c>
      <c r="D4919">
        <v>18.899999999999999</v>
      </c>
      <c r="E4919">
        <v>11.7</v>
      </c>
      <c r="F4919">
        <v>63</v>
      </c>
      <c r="G4919">
        <v>726</v>
      </c>
      <c r="H4919">
        <v>607</v>
      </c>
      <c r="I4919">
        <v>258</v>
      </c>
      <c r="J4919" s="4">
        <f t="shared" si="687"/>
        <v>240.1566334057911</v>
      </c>
      <c r="K4919" s="4">
        <f t="shared" si="688"/>
        <v>45.957101833693343</v>
      </c>
      <c r="L4919" s="5">
        <f t="shared" si="693"/>
        <v>75.156633405791098</v>
      </c>
      <c r="M4919" s="5">
        <f t="shared" si="694"/>
        <v>11.957101833693343</v>
      </c>
      <c r="N4919" s="6">
        <f t="shared" si="686"/>
        <v>422.1788968493301</v>
      </c>
      <c r="O4919" s="6">
        <f t="shared" si="689"/>
        <v>235.94584685960038</v>
      </c>
      <c r="P4919" s="6">
        <f>FORECAST(J4919,Inputs!$B$10:$B$18,Inputs!$A$10:$A$18)</f>
        <v>32.779228087090658</v>
      </c>
      <c r="Q4919" s="6">
        <f>IF(Inputs!$D$10="Yes",IF('Hourly Calcs'!P4919&gt;'Hourly Calcs'!K4919,'Hourly Calcs'!O4919,N4919+O4919),N4919+O4919)</f>
        <v>658.12474370893051</v>
      </c>
      <c r="R4919" s="12">
        <f t="shared" si="690"/>
        <v>3127.4087821048374</v>
      </c>
      <c r="S4919" s="1">
        <f>IF(AND(A4919&gt;=5,A4919&lt;=9),INDEX(Demand!$C$3:$C$26,C4919),INDEX(Demand!$B$3:$B$26,C4919))</f>
        <v>600</v>
      </c>
      <c r="T4919" s="7">
        <f t="shared" si="691"/>
        <v>600</v>
      </c>
      <c r="U4919" s="7">
        <f t="shared" si="692"/>
        <v>2527.4087821048374</v>
      </c>
    </row>
    <row r="4920" spans="1:21" x14ac:dyDescent="0.2">
      <c r="A4920" s="1">
        <v>7</v>
      </c>
      <c r="B4920" s="1">
        <v>24</v>
      </c>
      <c r="C4920" s="1">
        <v>16</v>
      </c>
      <c r="D4920">
        <v>18.5</v>
      </c>
      <c r="E4920">
        <v>12.4</v>
      </c>
      <c r="F4920">
        <v>68</v>
      </c>
      <c r="G4920">
        <v>599</v>
      </c>
      <c r="H4920">
        <v>664</v>
      </c>
      <c r="I4920">
        <v>158</v>
      </c>
      <c r="J4920" s="4">
        <f t="shared" si="687"/>
        <v>255.000565580536</v>
      </c>
      <c r="K4920" s="4">
        <f t="shared" si="688"/>
        <v>37.187660247055334</v>
      </c>
      <c r="L4920" s="5">
        <f t="shared" si="693"/>
        <v>0</v>
      </c>
      <c r="M4920" s="5">
        <f t="shared" si="694"/>
        <v>3.1876602470553337</v>
      </c>
      <c r="N4920" s="6">
        <f t="shared" si="686"/>
        <v>332.7229323899025</v>
      </c>
      <c r="O4920" s="6">
        <f t="shared" si="689"/>
        <v>144.4939682318483</v>
      </c>
      <c r="P4920" s="6">
        <f>FORECAST(J4920,Inputs!$B$10:$B$18,Inputs!$A$10:$A$18)</f>
        <v>32.916671903523479</v>
      </c>
      <c r="Q4920" s="6">
        <f>IF(Inputs!$D$10="Yes",IF('Hourly Calcs'!P4920&gt;'Hourly Calcs'!K4920,'Hourly Calcs'!O4920,N4920+O4920),N4920+O4920)</f>
        <v>477.21690062175082</v>
      </c>
      <c r="R4920" s="12">
        <f t="shared" si="690"/>
        <v>2267.7347117545596</v>
      </c>
      <c r="S4920" s="1">
        <f>IF(AND(A4920&gt;=5,A4920&lt;=9),INDEX(Demand!$C$3:$C$26,C4920),INDEX(Demand!$B$3:$B$26,C4920))</f>
        <v>900</v>
      </c>
      <c r="T4920" s="7">
        <f t="shared" si="691"/>
        <v>900</v>
      </c>
      <c r="U4920" s="7">
        <f t="shared" si="692"/>
        <v>1367.7347117545596</v>
      </c>
    </row>
    <row r="4921" spans="1:21" x14ac:dyDescent="0.2">
      <c r="A4921" s="1">
        <v>7</v>
      </c>
      <c r="B4921" s="1">
        <v>24</v>
      </c>
      <c r="C4921" s="1">
        <v>17</v>
      </c>
      <c r="D4921">
        <v>17.8</v>
      </c>
      <c r="E4921">
        <v>11.4</v>
      </c>
      <c r="F4921">
        <v>66</v>
      </c>
      <c r="G4921">
        <v>434</v>
      </c>
      <c r="H4921">
        <v>532</v>
      </c>
      <c r="I4921">
        <v>151</v>
      </c>
      <c r="J4921" s="4">
        <f t="shared" si="687"/>
        <v>267.54990136624338</v>
      </c>
      <c r="K4921" s="4">
        <f t="shared" si="688"/>
        <v>27.820832434204718</v>
      </c>
      <c r="L4921" s="5">
        <f t="shared" si="693"/>
        <v>0</v>
      </c>
      <c r="M4921" s="5">
        <f t="shared" si="694"/>
        <v>6.1791675657952823</v>
      </c>
      <c r="N4921" s="6">
        <f t="shared" si="686"/>
        <v>148.67088845242361</v>
      </c>
      <c r="O4921" s="6">
        <f t="shared" si="689"/>
        <v>138.09233672790563</v>
      </c>
      <c r="P4921" s="6">
        <f>FORECAST(J4921,Inputs!$B$10:$B$18,Inputs!$A$10:$A$18)</f>
        <v>33.032869457094847</v>
      </c>
      <c r="Q4921" s="6">
        <f>IF(Inputs!$D$10="Yes",IF('Hourly Calcs'!P4921&gt;'Hourly Calcs'!K4921,'Hourly Calcs'!O4921,N4921+O4921),N4921+O4921)</f>
        <v>138.09233672790563</v>
      </c>
      <c r="R4921" s="12">
        <f t="shared" si="690"/>
        <v>656.21478413100749</v>
      </c>
      <c r="S4921" s="1">
        <f>IF(AND(A4921&gt;=5,A4921&lt;=9),INDEX(Demand!$C$3:$C$26,C4921),INDEX(Demand!$B$3:$B$26,C4921))</f>
        <v>900</v>
      </c>
      <c r="T4921" s="7">
        <f t="shared" si="691"/>
        <v>656.21478413100749</v>
      </c>
      <c r="U4921" s="7">
        <f t="shared" si="692"/>
        <v>0</v>
      </c>
    </row>
    <row r="4922" spans="1:21" x14ac:dyDescent="0.2">
      <c r="A4922" s="1">
        <v>7</v>
      </c>
      <c r="B4922" s="1">
        <v>24</v>
      </c>
      <c r="C4922" s="1">
        <v>18</v>
      </c>
      <c r="D4922">
        <v>17.2</v>
      </c>
      <c r="E4922">
        <v>10.9</v>
      </c>
      <c r="F4922">
        <v>66</v>
      </c>
      <c r="G4922">
        <v>259</v>
      </c>
      <c r="H4922">
        <v>306</v>
      </c>
      <c r="I4922">
        <v>143</v>
      </c>
      <c r="J4922" s="4">
        <f t="shared" si="687"/>
        <v>278.95312962579328</v>
      </c>
      <c r="K4922" s="4">
        <f t="shared" si="688"/>
        <v>18.368802760031087</v>
      </c>
      <c r="L4922" s="5">
        <f t="shared" si="693"/>
        <v>0</v>
      </c>
      <c r="M4922" s="5">
        <f t="shared" si="694"/>
        <v>15.631197239968913</v>
      </c>
      <c r="N4922" s="6">
        <f t="shared" si="686"/>
        <v>14.014118409225862</v>
      </c>
      <c r="O4922" s="6">
        <f t="shared" si="689"/>
        <v>130.77618643768548</v>
      </c>
      <c r="P4922" s="6">
        <f>FORECAST(J4922,Inputs!$B$10:$B$18,Inputs!$A$10:$A$18)</f>
        <v>33.138454903942531</v>
      </c>
      <c r="Q4922" s="6">
        <f>IF(Inputs!$D$10="Yes",IF('Hourly Calcs'!P4922&gt;'Hourly Calcs'!K4922,'Hourly Calcs'!O4922,N4922+O4922),N4922+O4922)</f>
        <v>130.77618643768548</v>
      </c>
      <c r="R4922" s="12">
        <f t="shared" si="690"/>
        <v>621.44843795188137</v>
      </c>
      <c r="S4922" s="1">
        <f>IF(AND(A4922&gt;=5,A4922&lt;=9),INDEX(Demand!$C$3:$C$26,C4922),INDEX(Demand!$B$3:$B$26,C4922))</f>
        <v>900</v>
      </c>
      <c r="T4922" s="7">
        <f t="shared" si="691"/>
        <v>621.44843795188137</v>
      </c>
      <c r="U4922" s="7">
        <f t="shared" si="692"/>
        <v>0</v>
      </c>
    </row>
    <row r="4923" spans="1:21" x14ac:dyDescent="0.2">
      <c r="A4923" s="1">
        <v>7</v>
      </c>
      <c r="B4923" s="1">
        <v>24</v>
      </c>
      <c r="C4923" s="1">
        <v>19</v>
      </c>
      <c r="D4923">
        <v>16.3</v>
      </c>
      <c r="E4923">
        <v>11.5</v>
      </c>
      <c r="F4923">
        <v>73</v>
      </c>
      <c r="G4923">
        <v>103</v>
      </c>
      <c r="H4923">
        <v>98</v>
      </c>
      <c r="I4923">
        <v>82</v>
      </c>
      <c r="J4923" s="4">
        <f t="shared" si="687"/>
        <v>290.00595227431279</v>
      </c>
      <c r="K4923" s="4">
        <f t="shared" si="688"/>
        <v>9.2310476003273862</v>
      </c>
      <c r="L4923" s="5">
        <f t="shared" si="693"/>
        <v>0</v>
      </c>
      <c r="M4923" s="5">
        <f t="shared" si="694"/>
        <v>24.768952399672614</v>
      </c>
      <c r="N4923" s="6">
        <f t="shared" si="686"/>
        <v>0</v>
      </c>
      <c r="O4923" s="6">
        <f t="shared" si="689"/>
        <v>74.990540474756713</v>
      </c>
      <c r="P4923" s="6">
        <f>FORECAST(J4923,Inputs!$B$10:$B$18,Inputs!$A$10:$A$18)</f>
        <v>33.240795854391784</v>
      </c>
      <c r="Q4923" s="6">
        <f>IF(Inputs!$D$10="Yes",IF('Hourly Calcs'!P4923&gt;'Hourly Calcs'!K4923,'Hourly Calcs'!O4923,N4923+O4923),N4923+O4923)</f>
        <v>74.990540474756713</v>
      </c>
      <c r="R4923" s="12">
        <f t="shared" si="690"/>
        <v>356.35504833604386</v>
      </c>
      <c r="S4923" s="1">
        <f>IF(AND(A4923&gt;=5,A4923&lt;=9),INDEX(Demand!$C$3:$C$26,C4923),INDEX(Demand!$B$3:$B$26,C4923))</f>
        <v>900</v>
      </c>
      <c r="T4923" s="7">
        <f t="shared" si="691"/>
        <v>356.35504833604386</v>
      </c>
      <c r="U4923" s="7">
        <f t="shared" si="692"/>
        <v>0</v>
      </c>
    </row>
    <row r="4924" spans="1:21" x14ac:dyDescent="0.2">
      <c r="A4924" s="1">
        <v>7</v>
      </c>
      <c r="B4924" s="1">
        <v>24</v>
      </c>
      <c r="C4924" s="1">
        <v>20</v>
      </c>
      <c r="D4924">
        <v>15.2</v>
      </c>
      <c r="E4924">
        <v>11.5</v>
      </c>
      <c r="F4924">
        <v>79</v>
      </c>
      <c r="G4924">
        <v>15</v>
      </c>
      <c r="H4924">
        <v>0</v>
      </c>
      <c r="I4924">
        <v>15</v>
      </c>
      <c r="J4924" s="4">
        <f t="shared" si="687"/>
        <v>301.29013838081528</v>
      </c>
      <c r="K4924" s="4">
        <f t="shared" si="688"/>
        <v>0.98738083348045791</v>
      </c>
      <c r="L4924" s="5">
        <f t="shared" si="693"/>
        <v>0</v>
      </c>
      <c r="M4924" s="5">
        <f t="shared" si="694"/>
        <v>33.012619166519542</v>
      </c>
      <c r="N4924" s="6">
        <f t="shared" si="686"/>
        <v>0</v>
      </c>
      <c r="O4924" s="6">
        <f t="shared" si="689"/>
        <v>13.717781794162812</v>
      </c>
      <c r="P4924" s="6">
        <f>FORECAST(J4924,Inputs!$B$10:$B$18,Inputs!$A$10:$A$18)</f>
        <v>33.345279059081619</v>
      </c>
      <c r="Q4924" s="6">
        <f>IF(Inputs!$D$10="Yes",IF('Hourly Calcs'!P4924&gt;'Hourly Calcs'!K4924,'Hourly Calcs'!O4924,N4924+O4924),N4924+O4924)</f>
        <v>13.717781794162812</v>
      </c>
      <c r="R4924" s="12">
        <f t="shared" si="690"/>
        <v>65.186899085861683</v>
      </c>
      <c r="S4924" s="1">
        <f>IF(AND(A4924&gt;=5,A4924&lt;=9),INDEX(Demand!$C$3:$C$26,C4924),INDEX(Demand!$B$3:$B$26,C4924))</f>
        <v>800</v>
      </c>
      <c r="T4924" s="7">
        <f t="shared" si="691"/>
        <v>65.186899085861683</v>
      </c>
      <c r="U4924" s="7">
        <f t="shared" si="692"/>
        <v>0</v>
      </c>
    </row>
    <row r="4925" spans="1:21" x14ac:dyDescent="0.2">
      <c r="A4925" s="1">
        <v>7</v>
      </c>
      <c r="B4925" s="1">
        <v>24</v>
      </c>
      <c r="C4925" s="1">
        <v>21</v>
      </c>
      <c r="D4925">
        <v>13.8</v>
      </c>
      <c r="E4925">
        <v>11.3</v>
      </c>
      <c r="F4925">
        <v>85</v>
      </c>
      <c r="G4925">
        <v>0</v>
      </c>
      <c r="H4925">
        <v>0</v>
      </c>
      <c r="I4925">
        <v>0</v>
      </c>
      <c r="J4925" s="4">
        <f t="shared" si="687"/>
        <v>313.24589391973558</v>
      </c>
      <c r="K4925" s="4">
        <f t="shared" si="688"/>
        <v>-6.9297777241658736</v>
      </c>
      <c r="L4925" s="5">
        <f t="shared" si="693"/>
        <v>0</v>
      </c>
      <c r="M4925" s="5">
        <f t="shared" si="694"/>
        <v>0</v>
      </c>
      <c r="N4925" s="6">
        <f t="shared" si="686"/>
        <v>0</v>
      </c>
      <c r="O4925" s="6">
        <f t="shared" si="689"/>
        <v>0</v>
      </c>
      <c r="P4925" s="6">
        <f>FORECAST(J4925,Inputs!$B$10:$B$18,Inputs!$A$10:$A$18)</f>
        <v>33.45598049925681</v>
      </c>
      <c r="Q4925" s="6">
        <f>IF(Inputs!$D$10="Yes",IF('Hourly Calcs'!P4925&gt;'Hourly Calcs'!K4925,'Hourly Calcs'!O4925,N4925+O4925),N4925+O4925)</f>
        <v>0</v>
      </c>
      <c r="R4925" s="12">
        <f t="shared" si="690"/>
        <v>0</v>
      </c>
      <c r="S4925" s="1">
        <f>IF(AND(A4925&gt;=5,A4925&lt;=9),INDEX(Demand!$C$3:$C$26,C4925),INDEX(Demand!$B$3:$B$26,C4925))</f>
        <v>700</v>
      </c>
      <c r="T4925" s="7">
        <f t="shared" si="691"/>
        <v>0</v>
      </c>
      <c r="U4925" s="7">
        <f t="shared" si="692"/>
        <v>0</v>
      </c>
    </row>
    <row r="4926" spans="1:21" x14ac:dyDescent="0.2">
      <c r="A4926" s="1">
        <v>7</v>
      </c>
      <c r="B4926" s="1">
        <v>24</v>
      </c>
      <c r="C4926" s="1">
        <v>22</v>
      </c>
      <c r="D4926">
        <v>13.2</v>
      </c>
      <c r="E4926">
        <v>11.3</v>
      </c>
      <c r="F4926">
        <v>88</v>
      </c>
      <c r="G4926">
        <v>0</v>
      </c>
      <c r="H4926">
        <v>0</v>
      </c>
      <c r="I4926">
        <v>0</v>
      </c>
      <c r="J4926" s="4">
        <f t="shared" si="687"/>
        <v>326.16523462884493</v>
      </c>
      <c r="K4926" s="4">
        <f t="shared" si="688"/>
        <v>-13.098561752871973</v>
      </c>
      <c r="L4926" s="5">
        <f t="shared" si="693"/>
        <v>0</v>
      </c>
      <c r="M4926" s="5">
        <f t="shared" si="694"/>
        <v>0</v>
      </c>
      <c r="N4926" s="6">
        <f t="shared" si="686"/>
        <v>0</v>
      </c>
      <c r="O4926" s="6">
        <f t="shared" si="689"/>
        <v>0</v>
      </c>
      <c r="P4926" s="6">
        <f>FORECAST(J4926,Inputs!$B$10:$B$18,Inputs!$A$10:$A$18)</f>
        <v>33.575604024341153</v>
      </c>
      <c r="Q4926" s="6">
        <f>IF(Inputs!$D$10="Yes",IF('Hourly Calcs'!P4926&gt;'Hourly Calcs'!K4926,'Hourly Calcs'!O4926,N4926+O4926),N4926+O4926)</f>
        <v>0</v>
      </c>
      <c r="R4926" s="12">
        <f t="shared" si="690"/>
        <v>0</v>
      </c>
      <c r="S4926" s="1">
        <f>IF(AND(A4926&gt;=5,A4926&lt;=9),INDEX(Demand!$C$3:$C$26,C4926),INDEX(Demand!$B$3:$B$26,C4926))</f>
        <v>600</v>
      </c>
      <c r="T4926" s="7">
        <f t="shared" si="691"/>
        <v>0</v>
      </c>
      <c r="U4926" s="7">
        <f t="shared" si="692"/>
        <v>0</v>
      </c>
    </row>
    <row r="4927" spans="1:21" x14ac:dyDescent="0.2">
      <c r="A4927" s="1">
        <v>7</v>
      </c>
      <c r="B4927" s="1">
        <v>24</v>
      </c>
      <c r="C4927" s="1">
        <v>23</v>
      </c>
      <c r="D4927">
        <v>12.7</v>
      </c>
      <c r="E4927">
        <v>10.8</v>
      </c>
      <c r="F4927">
        <v>88</v>
      </c>
      <c r="G4927">
        <v>0</v>
      </c>
      <c r="H4927">
        <v>0</v>
      </c>
      <c r="I4927">
        <v>0</v>
      </c>
      <c r="J4927" s="4">
        <f t="shared" si="687"/>
        <v>340.11589814398496</v>
      </c>
      <c r="K4927" s="4">
        <f t="shared" si="688"/>
        <v>-17.404490849452358</v>
      </c>
      <c r="L4927" s="5">
        <f t="shared" si="693"/>
        <v>0</v>
      </c>
      <c r="M4927" s="5">
        <f t="shared" si="694"/>
        <v>0</v>
      </c>
      <c r="N4927" s="6">
        <f t="shared" si="686"/>
        <v>0</v>
      </c>
      <c r="O4927" s="6">
        <f t="shared" si="689"/>
        <v>0</v>
      </c>
      <c r="P4927" s="6">
        <f>FORECAST(J4927,Inputs!$B$10:$B$18,Inputs!$A$10:$A$18)</f>
        <v>33.704776834666525</v>
      </c>
      <c r="Q4927" s="6">
        <f>IF(Inputs!$D$10="Yes",IF('Hourly Calcs'!P4927&gt;'Hourly Calcs'!K4927,'Hourly Calcs'!O4927,N4927+O4927),N4927+O4927)</f>
        <v>0</v>
      </c>
      <c r="R4927" s="12">
        <f t="shared" si="690"/>
        <v>0</v>
      </c>
      <c r="S4927" s="1">
        <f>IF(AND(A4927&gt;=5,A4927&lt;=9),INDEX(Demand!$C$3:$C$26,C4927),INDEX(Demand!$B$3:$B$26,C4927))</f>
        <v>500</v>
      </c>
      <c r="T4927" s="7">
        <f t="shared" si="691"/>
        <v>0</v>
      </c>
      <c r="U4927" s="7">
        <f t="shared" si="692"/>
        <v>0</v>
      </c>
    </row>
    <row r="4928" spans="1:21" x14ac:dyDescent="0.2">
      <c r="A4928" s="1">
        <v>7</v>
      </c>
      <c r="B4928" s="1">
        <v>24</v>
      </c>
      <c r="C4928" s="1">
        <v>24</v>
      </c>
      <c r="D4928">
        <v>12.5</v>
      </c>
      <c r="E4928">
        <v>10.9</v>
      </c>
      <c r="F4928">
        <v>90</v>
      </c>
      <c r="G4928">
        <v>0</v>
      </c>
      <c r="H4928">
        <v>0</v>
      </c>
      <c r="I4928">
        <v>0</v>
      </c>
      <c r="J4928" s="4">
        <f t="shared" si="687"/>
        <v>354.84935423450349</v>
      </c>
      <c r="K4928" s="4">
        <f t="shared" si="688"/>
        <v>-19.475014318865178</v>
      </c>
      <c r="L4928" s="5">
        <f t="shared" si="693"/>
        <v>0</v>
      </c>
      <c r="M4928" s="5">
        <f t="shared" si="694"/>
        <v>0</v>
      </c>
      <c r="N4928" s="6">
        <f t="shared" si="686"/>
        <v>0</v>
      </c>
      <c r="O4928" s="6">
        <f t="shared" si="689"/>
        <v>0</v>
      </c>
      <c r="P4928" s="6">
        <f>FORECAST(J4928,Inputs!$B$10:$B$18,Inputs!$A$10:$A$18)</f>
        <v>33.841197724393552</v>
      </c>
      <c r="Q4928" s="6">
        <f>IF(Inputs!$D$10="Yes",IF('Hourly Calcs'!P4928&gt;'Hourly Calcs'!K4928,'Hourly Calcs'!O4928,N4928+O4928),N4928+O4928)</f>
        <v>0</v>
      </c>
      <c r="R4928" s="12">
        <f t="shared" si="690"/>
        <v>0</v>
      </c>
      <c r="S4928" s="1">
        <f>IF(AND(A4928&gt;=5,A4928&lt;=9),INDEX(Demand!$C$3:$C$26,C4928),INDEX(Demand!$B$3:$B$26,C4928))</f>
        <v>400</v>
      </c>
      <c r="T4928" s="7">
        <f t="shared" si="691"/>
        <v>0</v>
      </c>
      <c r="U4928" s="7">
        <f t="shared" si="692"/>
        <v>0</v>
      </c>
    </row>
    <row r="4929" spans="1:21" x14ac:dyDescent="0.2">
      <c r="A4929" s="1">
        <v>7</v>
      </c>
      <c r="B4929" s="1">
        <v>25</v>
      </c>
      <c r="C4929" s="1">
        <v>1</v>
      </c>
      <c r="D4929">
        <v>12</v>
      </c>
      <c r="E4929">
        <v>10.4</v>
      </c>
      <c r="F4929">
        <v>90</v>
      </c>
      <c r="G4929">
        <v>0</v>
      </c>
      <c r="H4929">
        <v>0</v>
      </c>
      <c r="I4929">
        <v>0</v>
      </c>
      <c r="J4929" s="4">
        <f t="shared" si="687"/>
        <v>9.813730097596931</v>
      </c>
      <c r="K4929" s="4">
        <f t="shared" si="688"/>
        <v>-19.097061845358482</v>
      </c>
      <c r="L4929" s="5">
        <f t="shared" si="693"/>
        <v>0</v>
      </c>
      <c r="M4929" s="5">
        <f t="shared" si="694"/>
        <v>0</v>
      </c>
      <c r="N4929" s="6">
        <f t="shared" si="686"/>
        <v>0</v>
      </c>
      <c r="O4929" s="6">
        <f t="shared" si="689"/>
        <v>0</v>
      </c>
      <c r="P4929" s="6">
        <f>FORECAST(J4929,Inputs!$B$10:$B$18,Inputs!$A$10:$A$18)</f>
        <v>30.6464234268296</v>
      </c>
      <c r="Q4929" s="6">
        <f>IF(Inputs!$D$10="Yes",IF('Hourly Calcs'!P4929&gt;'Hourly Calcs'!K4929,'Hourly Calcs'!O4929,N4929+O4929),N4929+O4929)</f>
        <v>0</v>
      </c>
      <c r="R4929" s="12">
        <f t="shared" si="690"/>
        <v>0</v>
      </c>
      <c r="S4929" s="1">
        <f>IF(AND(A4929&gt;=5,A4929&lt;=9),INDEX(Demand!$C$3:$C$26,C4929),INDEX(Demand!$B$3:$B$26,C4929))</f>
        <v>350</v>
      </c>
      <c r="T4929" s="7">
        <f t="shared" si="691"/>
        <v>0</v>
      </c>
      <c r="U4929" s="7">
        <f t="shared" si="692"/>
        <v>0</v>
      </c>
    </row>
    <row r="4930" spans="1:21" x14ac:dyDescent="0.2">
      <c r="A4930" s="1">
        <v>7</v>
      </c>
      <c r="B4930" s="1">
        <v>25</v>
      </c>
      <c r="C4930" s="1">
        <v>2</v>
      </c>
      <c r="D4930">
        <v>12.6</v>
      </c>
      <c r="E4930">
        <v>11.6</v>
      </c>
      <c r="F4930">
        <v>94</v>
      </c>
      <c r="G4930">
        <v>0</v>
      </c>
      <c r="H4930">
        <v>0</v>
      </c>
      <c r="I4930">
        <v>0</v>
      </c>
      <c r="J4930" s="4">
        <f t="shared" si="687"/>
        <v>24.356951814314442</v>
      </c>
      <c r="K4930" s="4">
        <f t="shared" si="688"/>
        <v>-16.31149136083441</v>
      </c>
      <c r="L4930" s="5">
        <f t="shared" si="693"/>
        <v>0</v>
      </c>
      <c r="M4930" s="5">
        <f t="shared" si="694"/>
        <v>0</v>
      </c>
      <c r="N4930" s="6">
        <f t="shared" si="686"/>
        <v>0</v>
      </c>
      <c r="O4930" s="6">
        <f t="shared" si="689"/>
        <v>0</v>
      </c>
      <c r="P4930" s="6">
        <f>FORECAST(J4930,Inputs!$B$10:$B$18,Inputs!$A$10:$A$18)</f>
        <v>30.781082887169575</v>
      </c>
      <c r="Q4930" s="6">
        <f>IF(Inputs!$D$10="Yes",IF('Hourly Calcs'!P4930&gt;'Hourly Calcs'!K4930,'Hourly Calcs'!O4930,N4930+O4930),N4930+O4930)</f>
        <v>0</v>
      </c>
      <c r="R4930" s="12">
        <f t="shared" si="690"/>
        <v>0</v>
      </c>
      <c r="S4930" s="1">
        <f>IF(AND(A4930&gt;=5,A4930&lt;=9),INDEX(Demand!$C$3:$C$26,C4930),INDEX(Demand!$B$3:$B$26,C4930))</f>
        <v>350</v>
      </c>
      <c r="T4930" s="7">
        <f t="shared" si="691"/>
        <v>0</v>
      </c>
      <c r="U4930" s="7">
        <f t="shared" si="692"/>
        <v>0</v>
      </c>
    </row>
    <row r="4931" spans="1:21" x14ac:dyDescent="0.2">
      <c r="A4931" s="1">
        <v>7</v>
      </c>
      <c r="B4931" s="1">
        <v>25</v>
      </c>
      <c r="C4931" s="1">
        <v>3</v>
      </c>
      <c r="D4931">
        <v>12.7</v>
      </c>
      <c r="E4931">
        <v>12.4</v>
      </c>
      <c r="F4931">
        <v>98</v>
      </c>
      <c r="G4931">
        <v>0</v>
      </c>
      <c r="H4931">
        <v>0</v>
      </c>
      <c r="I4931">
        <v>0</v>
      </c>
      <c r="J4931" s="4">
        <f t="shared" si="687"/>
        <v>38.007300503962483</v>
      </c>
      <c r="K4931" s="4">
        <f t="shared" si="688"/>
        <v>-11.394667396572075</v>
      </c>
      <c r="L4931" s="5">
        <f t="shared" si="693"/>
        <v>0</v>
      </c>
      <c r="M4931" s="5">
        <f t="shared" si="694"/>
        <v>0</v>
      </c>
      <c r="N4931" s="6">
        <f t="shared" si="686"/>
        <v>0</v>
      </c>
      <c r="O4931" s="6">
        <f t="shared" si="689"/>
        <v>0</v>
      </c>
      <c r="P4931" s="6">
        <f>FORECAST(J4931,Inputs!$B$10:$B$18,Inputs!$A$10:$A$18)</f>
        <v>30.907475004666317</v>
      </c>
      <c r="Q4931" s="6">
        <f>IF(Inputs!$D$10="Yes",IF('Hourly Calcs'!P4931&gt;'Hourly Calcs'!K4931,'Hourly Calcs'!O4931,N4931+O4931),N4931+O4931)</f>
        <v>0</v>
      </c>
      <c r="R4931" s="12">
        <f t="shared" si="690"/>
        <v>0</v>
      </c>
      <c r="S4931" s="1">
        <f>IF(AND(A4931&gt;=5,A4931&lt;=9),INDEX(Demand!$C$3:$C$26,C4931),INDEX(Demand!$B$3:$B$26,C4931))</f>
        <v>350</v>
      </c>
      <c r="T4931" s="7">
        <f t="shared" si="691"/>
        <v>0</v>
      </c>
      <c r="U4931" s="7">
        <f t="shared" si="692"/>
        <v>0</v>
      </c>
    </row>
    <row r="4932" spans="1:21" x14ac:dyDescent="0.2">
      <c r="A4932" s="1">
        <v>7</v>
      </c>
      <c r="B4932" s="1">
        <v>25</v>
      </c>
      <c r="C4932" s="1">
        <v>4</v>
      </c>
      <c r="D4932">
        <v>12.3</v>
      </c>
      <c r="E4932">
        <v>11.9</v>
      </c>
      <c r="F4932">
        <v>97</v>
      </c>
      <c r="G4932">
        <v>0</v>
      </c>
      <c r="H4932">
        <v>0</v>
      </c>
      <c r="I4932">
        <v>0</v>
      </c>
      <c r="J4932" s="4">
        <f t="shared" si="687"/>
        <v>50.619641646120357</v>
      </c>
      <c r="K4932" s="4">
        <f t="shared" si="688"/>
        <v>-4.7331740794448223</v>
      </c>
      <c r="L4932" s="5">
        <f t="shared" si="693"/>
        <v>0</v>
      </c>
      <c r="M4932" s="5">
        <f t="shared" si="694"/>
        <v>0</v>
      </c>
      <c r="N4932" s="6">
        <f t="shared" si="686"/>
        <v>0</v>
      </c>
      <c r="O4932" s="6">
        <f t="shared" si="689"/>
        <v>0</v>
      </c>
      <c r="P4932" s="6">
        <f>FORECAST(J4932,Inputs!$B$10:$B$18,Inputs!$A$10:$A$18)</f>
        <v>31.02425594116778</v>
      </c>
      <c r="Q4932" s="6">
        <f>IF(Inputs!$D$10="Yes",IF('Hourly Calcs'!P4932&gt;'Hourly Calcs'!K4932,'Hourly Calcs'!O4932,N4932+O4932),N4932+O4932)</f>
        <v>0</v>
      </c>
      <c r="R4932" s="12">
        <f t="shared" si="690"/>
        <v>0</v>
      </c>
      <c r="S4932" s="1">
        <f>IF(AND(A4932&gt;=5,A4932&lt;=9),INDEX(Demand!$C$3:$C$26,C4932),INDEX(Demand!$B$3:$B$26,C4932))</f>
        <v>350</v>
      </c>
      <c r="T4932" s="7">
        <f t="shared" si="691"/>
        <v>0</v>
      </c>
      <c r="U4932" s="7">
        <f t="shared" si="692"/>
        <v>0</v>
      </c>
    </row>
    <row r="4933" spans="1:21" x14ac:dyDescent="0.2">
      <c r="A4933" s="1">
        <v>7</v>
      </c>
      <c r="B4933" s="1">
        <v>25</v>
      </c>
      <c r="C4933" s="1">
        <v>5</v>
      </c>
      <c r="D4933">
        <v>13.2</v>
      </c>
      <c r="E4933">
        <v>13</v>
      </c>
      <c r="F4933">
        <v>99</v>
      </c>
      <c r="G4933">
        <v>2</v>
      </c>
      <c r="H4933">
        <v>0</v>
      </c>
      <c r="I4933">
        <v>2</v>
      </c>
      <c r="J4933" s="4">
        <f t="shared" si="687"/>
        <v>62.341811842285836</v>
      </c>
      <c r="K4933" s="4">
        <f t="shared" si="688"/>
        <v>3.3223956890335273</v>
      </c>
      <c r="L4933" s="5">
        <f t="shared" si="693"/>
        <v>0</v>
      </c>
      <c r="M4933" s="5">
        <f t="shared" si="694"/>
        <v>30.677604310966473</v>
      </c>
      <c r="N4933" s="6">
        <f t="shared" si="686"/>
        <v>0</v>
      </c>
      <c r="O4933" s="6">
        <f t="shared" si="689"/>
        <v>1.8290375725550416</v>
      </c>
      <c r="P4933" s="6">
        <f>FORECAST(J4933,Inputs!$B$10:$B$18,Inputs!$A$10:$A$18)</f>
        <v>31.132794554095238</v>
      </c>
      <c r="Q4933" s="6">
        <f>IF(Inputs!$D$10="Yes",IF('Hourly Calcs'!P4933&gt;'Hourly Calcs'!K4933,'Hourly Calcs'!O4933,N4933+O4933),N4933+O4933)</f>
        <v>1.8290375725550416</v>
      </c>
      <c r="R4933" s="12">
        <f t="shared" si="690"/>
        <v>8.6915865447815577</v>
      </c>
      <c r="S4933" s="1">
        <f>IF(AND(A4933&gt;=5,A4933&lt;=9),INDEX(Demand!$C$3:$C$26,C4933),INDEX(Demand!$B$3:$B$26,C4933))</f>
        <v>350</v>
      </c>
      <c r="T4933" s="7">
        <f t="shared" si="691"/>
        <v>8.6915865447815577</v>
      </c>
      <c r="U4933" s="7">
        <f t="shared" si="692"/>
        <v>0</v>
      </c>
    </row>
    <row r="4934" spans="1:21" x14ac:dyDescent="0.2">
      <c r="A4934" s="1">
        <v>7</v>
      </c>
      <c r="B4934" s="1">
        <v>25</v>
      </c>
      <c r="C4934" s="1">
        <v>6</v>
      </c>
      <c r="D4934">
        <v>14.6</v>
      </c>
      <c r="E4934">
        <v>14.4</v>
      </c>
      <c r="F4934">
        <v>99</v>
      </c>
      <c r="G4934">
        <v>13</v>
      </c>
      <c r="H4934">
        <v>0</v>
      </c>
      <c r="I4934">
        <v>13</v>
      </c>
      <c r="J4934" s="4">
        <f t="shared" si="687"/>
        <v>73.51742068025213</v>
      </c>
      <c r="K4934" s="4">
        <f t="shared" si="688"/>
        <v>11.95243235296067</v>
      </c>
      <c r="L4934" s="5">
        <f t="shared" si="693"/>
        <v>0</v>
      </c>
      <c r="M4934" s="5">
        <f t="shared" si="694"/>
        <v>22.04756764703933</v>
      </c>
      <c r="N4934" s="6">
        <f t="shared" si="686"/>
        <v>0</v>
      </c>
      <c r="O4934" s="6">
        <f t="shared" si="689"/>
        <v>11.888744221607771</v>
      </c>
      <c r="P4934" s="6">
        <f>FORECAST(J4934,Inputs!$B$10:$B$18,Inputs!$A$10:$A$18)</f>
        <v>31.236272413706036</v>
      </c>
      <c r="Q4934" s="6">
        <f>IF(Inputs!$D$10="Yes",IF('Hourly Calcs'!P4934&gt;'Hourly Calcs'!K4934,'Hourly Calcs'!O4934,N4934+O4934),N4934+O4934)</f>
        <v>11.888744221607771</v>
      </c>
      <c r="R4934" s="12">
        <f t="shared" si="690"/>
        <v>56.495312541080125</v>
      </c>
      <c r="S4934" s="1">
        <f>IF(AND(A4934&gt;=5,A4934&lt;=9),INDEX(Demand!$C$3:$C$26,C4934),INDEX(Demand!$B$3:$B$26,C4934))</f>
        <v>350</v>
      </c>
      <c r="T4934" s="7">
        <f t="shared" si="691"/>
        <v>56.495312541080125</v>
      </c>
      <c r="U4934" s="7">
        <f t="shared" si="692"/>
        <v>0</v>
      </c>
    </row>
    <row r="4935" spans="1:21" x14ac:dyDescent="0.2">
      <c r="A4935" s="1">
        <v>7</v>
      </c>
      <c r="B4935" s="1">
        <v>25</v>
      </c>
      <c r="C4935" s="1">
        <v>7</v>
      </c>
      <c r="D4935">
        <v>14.5</v>
      </c>
      <c r="E4935">
        <v>14.5</v>
      </c>
      <c r="F4935">
        <v>100</v>
      </c>
      <c r="G4935">
        <v>51</v>
      </c>
      <c r="H4935">
        <v>0</v>
      </c>
      <c r="I4935">
        <v>51</v>
      </c>
      <c r="J4935" s="4">
        <f t="shared" si="687"/>
        <v>84.628377522546259</v>
      </c>
      <c r="K4935" s="4">
        <f t="shared" si="688"/>
        <v>21.219537454807181</v>
      </c>
      <c r="L4935" s="5">
        <f t="shared" si="693"/>
        <v>80.371622477453741</v>
      </c>
      <c r="M4935" s="5">
        <f t="shared" si="694"/>
        <v>12.780462545192819</v>
      </c>
      <c r="N4935" s="6">
        <f t="shared" si="686"/>
        <v>0</v>
      </c>
      <c r="O4935" s="6">
        <f t="shared" si="689"/>
        <v>46.640458100153559</v>
      </c>
      <c r="P4935" s="6">
        <f>FORECAST(J4935,Inputs!$B$10:$B$18,Inputs!$A$10:$A$18)</f>
        <v>31.339151643727277</v>
      </c>
      <c r="Q4935" s="6">
        <f>IF(Inputs!$D$10="Yes",IF('Hourly Calcs'!P4935&gt;'Hourly Calcs'!K4935,'Hourly Calcs'!O4935,N4935+O4935),N4935+O4935)</f>
        <v>46.640458100153559</v>
      </c>
      <c r="R4935" s="12">
        <f t="shared" si="690"/>
        <v>221.63545689192969</v>
      </c>
      <c r="S4935" s="1">
        <f>IF(AND(A4935&gt;=5,A4935&lt;=9),INDEX(Demand!$C$3:$C$26,C4935),INDEX(Demand!$B$3:$B$26,C4935))</f>
        <v>350</v>
      </c>
      <c r="T4935" s="7">
        <f t="shared" si="691"/>
        <v>221.63545689192969</v>
      </c>
      <c r="U4935" s="7">
        <f t="shared" si="692"/>
        <v>0</v>
      </c>
    </row>
    <row r="4936" spans="1:21" x14ac:dyDescent="0.2">
      <c r="A4936" s="1">
        <v>7</v>
      </c>
      <c r="B4936" s="1">
        <v>25</v>
      </c>
      <c r="C4936" s="1">
        <v>8</v>
      </c>
      <c r="D4936">
        <v>14.9</v>
      </c>
      <c r="E4936">
        <v>14.9</v>
      </c>
      <c r="F4936">
        <v>100</v>
      </c>
      <c r="G4936">
        <v>102</v>
      </c>
      <c r="H4936">
        <v>0</v>
      </c>
      <c r="I4936">
        <v>102</v>
      </c>
      <c r="J4936" s="4">
        <f t="shared" si="687"/>
        <v>96.312140214618879</v>
      </c>
      <c r="K4936" s="4">
        <f t="shared" si="688"/>
        <v>30.676600130078782</v>
      </c>
      <c r="L4936" s="5">
        <f t="shared" si="693"/>
        <v>68.687859785381121</v>
      </c>
      <c r="M4936" s="5">
        <f t="shared" si="694"/>
        <v>3.3233998699212179</v>
      </c>
      <c r="N4936" s="6">
        <f t="shared" si="686"/>
        <v>0</v>
      </c>
      <c r="O4936" s="6">
        <f t="shared" si="689"/>
        <v>93.280916200307118</v>
      </c>
      <c r="P4936" s="6">
        <f>FORECAST(J4936,Inputs!$B$10:$B$18,Inputs!$A$10:$A$18)</f>
        <v>31.44733463161684</v>
      </c>
      <c r="Q4936" s="6">
        <f>IF(Inputs!$D$10="Yes",IF('Hourly Calcs'!P4936&gt;'Hourly Calcs'!K4936,'Hourly Calcs'!O4936,N4936+O4936),N4936+O4936)</f>
        <v>93.280916200307118</v>
      </c>
      <c r="R4936" s="12">
        <f t="shared" si="690"/>
        <v>443.27091378385938</v>
      </c>
      <c r="S4936" s="1">
        <f>IF(AND(A4936&gt;=5,A4936&lt;=9),INDEX(Demand!$C$3:$C$26,C4936),INDEX(Demand!$B$3:$B$26,C4936))</f>
        <v>350</v>
      </c>
      <c r="T4936" s="7">
        <f t="shared" si="691"/>
        <v>350</v>
      </c>
      <c r="U4936" s="7">
        <f t="shared" si="692"/>
        <v>93.270913783859385</v>
      </c>
    </row>
    <row r="4937" spans="1:21" x14ac:dyDescent="0.2">
      <c r="A4937" s="1">
        <v>7</v>
      </c>
      <c r="B4937" s="1">
        <v>25</v>
      </c>
      <c r="C4937" s="1">
        <v>9</v>
      </c>
      <c r="D4937">
        <v>15.2</v>
      </c>
      <c r="E4937">
        <v>15.2</v>
      </c>
      <c r="F4937">
        <v>100</v>
      </c>
      <c r="G4937">
        <v>154</v>
      </c>
      <c r="H4937">
        <v>0</v>
      </c>
      <c r="I4937">
        <v>154</v>
      </c>
      <c r="J4937" s="4">
        <f t="shared" si="687"/>
        <v>109.45659267640828</v>
      </c>
      <c r="K4937" s="4">
        <f t="shared" si="688"/>
        <v>39.90334843725541</v>
      </c>
      <c r="L4937" s="5">
        <f t="shared" si="693"/>
        <v>55.543407323591723</v>
      </c>
      <c r="M4937" s="5">
        <f t="shared" si="694"/>
        <v>5.9033484372554099</v>
      </c>
      <c r="N4937" s="6">
        <f t="shared" ref="N4937:N5000" si="695">H4937*MAX(0,COS(2*ASIN(SQRT(SIN(RADIANS($B$4))^2+COS(RADIANS($K4937))^2-2*SIN(RADIANS($B$4))*COS(RADIANS($K4937))*COS(RADIANS($J4937-$B$5))+(SIN(RADIANS($K4937))-COS(RADIANS($B$4)))^2)/2)))</f>
        <v>0</v>
      </c>
      <c r="O4937" s="6">
        <f t="shared" si="689"/>
        <v>140.8358930867382</v>
      </c>
      <c r="P4937" s="6">
        <f>FORECAST(J4937,Inputs!$B$10:$B$18,Inputs!$A$10:$A$18)</f>
        <v>31.569042524781555</v>
      </c>
      <c r="Q4937" s="6">
        <f>IF(Inputs!$D$10="Yes",IF('Hourly Calcs'!P4937&gt;'Hourly Calcs'!K4937,'Hourly Calcs'!O4937,N4937+O4937),N4937+O4937)</f>
        <v>140.8358930867382</v>
      </c>
      <c r="R4937" s="12">
        <f t="shared" si="690"/>
        <v>669.25216394817983</v>
      </c>
      <c r="S4937" s="1">
        <f>IF(AND(A4937&gt;=5,A4937&lt;=9),INDEX(Demand!$C$3:$C$26,C4937),INDEX(Demand!$B$3:$B$26,C4937))</f>
        <v>350</v>
      </c>
      <c r="T4937" s="7">
        <f t="shared" si="691"/>
        <v>350</v>
      </c>
      <c r="U4937" s="7">
        <f t="shared" si="692"/>
        <v>319.25216394817983</v>
      </c>
    </row>
    <row r="4938" spans="1:21" x14ac:dyDescent="0.2">
      <c r="A4938" s="1">
        <v>7</v>
      </c>
      <c r="B4938" s="1">
        <v>25</v>
      </c>
      <c r="C4938" s="1">
        <v>10</v>
      </c>
      <c r="D4938">
        <v>16.5</v>
      </c>
      <c r="E4938">
        <v>15.3</v>
      </c>
      <c r="F4938">
        <v>93</v>
      </c>
      <c r="G4938">
        <v>402</v>
      </c>
      <c r="H4938">
        <v>87</v>
      </c>
      <c r="I4938">
        <v>340</v>
      </c>
      <c r="J4938" s="4">
        <f t="shared" ref="J4938:J5001" si="696">solarazimuth($B$2,$B$3,$B$1,A4938,B4938,C4938,0,0,0,0)</f>
        <v>125.33952444658307</v>
      </c>
      <c r="K4938" s="4">
        <f t="shared" ref="K4938:K5001" si="697">solarelevation($B$2,$B$3,$B$1,A4938,B4938,C4938,0,0,0,0)</f>
        <v>48.316053665324283</v>
      </c>
      <c r="L4938" s="5">
        <f t="shared" si="693"/>
        <v>39.66047555341693</v>
      </c>
      <c r="M4938" s="5">
        <f t="shared" si="694"/>
        <v>14.316053665324283</v>
      </c>
      <c r="N4938" s="6">
        <f t="shared" si="695"/>
        <v>78.772404395738533</v>
      </c>
      <c r="O4938" s="6">
        <f t="shared" ref="O4938:O5001" si="698">$I4938*(1+COS(RADIANS($B$4)))/2</f>
        <v>310.93638733435705</v>
      </c>
      <c r="P4938" s="6">
        <f>FORECAST(J4938,Inputs!$B$10:$B$18,Inputs!$A$10:$A$18)</f>
        <v>31.71610670783873</v>
      </c>
      <c r="Q4938" s="6">
        <f>IF(Inputs!$D$10="Yes",IF('Hourly Calcs'!P4938&gt;'Hourly Calcs'!K4938,'Hourly Calcs'!O4938,N4938+O4938),N4938+O4938)</f>
        <v>389.70879173009558</v>
      </c>
      <c r="R4938" s="12">
        <f t="shared" ref="R4938:R5001" si="699">$B$6*$E$1*Q4938</f>
        <v>1851.8961783014142</v>
      </c>
      <c r="S4938" s="1">
        <f>IF(AND(A4938&gt;=5,A4938&lt;=9),INDEX(Demand!$C$3:$C$26,C4938),INDEX(Demand!$B$3:$B$26,C4938))</f>
        <v>600</v>
      </c>
      <c r="T4938" s="7">
        <f t="shared" ref="T4938:T5001" si="700">S4938-MAX(0,S4938-R4938)</f>
        <v>600</v>
      </c>
      <c r="U4938" s="7">
        <f t="shared" ref="U4938:U5001" si="701">MAX(0,R4938-S4938)</f>
        <v>1251.8961783014142</v>
      </c>
    </row>
    <row r="4939" spans="1:21" x14ac:dyDescent="0.2">
      <c r="A4939" s="1">
        <v>7</v>
      </c>
      <c r="B4939" s="1">
        <v>25</v>
      </c>
      <c r="C4939" s="1">
        <v>11</v>
      </c>
      <c r="D4939">
        <v>17.5</v>
      </c>
      <c r="E4939">
        <v>15.1</v>
      </c>
      <c r="F4939">
        <v>86</v>
      </c>
      <c r="G4939">
        <v>471</v>
      </c>
      <c r="H4939">
        <v>112</v>
      </c>
      <c r="I4939">
        <v>380</v>
      </c>
      <c r="J4939" s="4">
        <f t="shared" si="696"/>
        <v>145.54504892385964</v>
      </c>
      <c r="K4939" s="4">
        <f t="shared" si="697"/>
        <v>54.981467180784634</v>
      </c>
      <c r="L4939" s="5">
        <f t="shared" si="693"/>
        <v>19.454951076140361</v>
      </c>
      <c r="M4939" s="5">
        <f t="shared" si="694"/>
        <v>20.981467180784634</v>
      </c>
      <c r="N4939" s="6">
        <f t="shared" si="695"/>
        <v>109.93029206928061</v>
      </c>
      <c r="O4939" s="6">
        <f t="shared" si="698"/>
        <v>347.51713878545792</v>
      </c>
      <c r="P4939" s="6">
        <f>FORECAST(J4939,Inputs!$B$10:$B$18,Inputs!$A$10:$A$18)</f>
        <v>31.903194897443143</v>
      </c>
      <c r="Q4939" s="6">
        <f>IF(Inputs!$D$10="Yes",IF('Hourly Calcs'!P4939&gt;'Hourly Calcs'!K4939,'Hourly Calcs'!O4939,N4939+O4939),N4939+O4939)</f>
        <v>457.44743085473851</v>
      </c>
      <c r="R4939" s="12">
        <f t="shared" si="699"/>
        <v>2173.7901914217173</v>
      </c>
      <c r="S4939" s="1">
        <f>IF(AND(A4939&gt;=5,A4939&lt;=9),INDEX(Demand!$C$3:$C$26,C4939),INDEX(Demand!$B$3:$B$26,C4939))</f>
        <v>600</v>
      </c>
      <c r="T4939" s="7">
        <f t="shared" si="700"/>
        <v>600</v>
      </c>
      <c r="U4939" s="7">
        <f t="shared" si="701"/>
        <v>1573.7901914217173</v>
      </c>
    </row>
    <row r="4940" spans="1:21" x14ac:dyDescent="0.2">
      <c r="A4940" s="1">
        <v>7</v>
      </c>
      <c r="B4940" s="1">
        <v>25</v>
      </c>
      <c r="C4940" s="1">
        <v>12</v>
      </c>
      <c r="D4940">
        <v>17.899999999999999</v>
      </c>
      <c r="E4940">
        <v>15</v>
      </c>
      <c r="F4940">
        <v>83</v>
      </c>
      <c r="G4940">
        <v>602</v>
      </c>
      <c r="H4940">
        <v>253</v>
      </c>
      <c r="I4940">
        <v>384</v>
      </c>
      <c r="J4940" s="4">
        <f t="shared" si="696"/>
        <v>170.66340447609412</v>
      </c>
      <c r="K4940" s="4">
        <f t="shared" si="697"/>
        <v>58.537355424714804</v>
      </c>
      <c r="L4940" s="5">
        <f t="shared" si="693"/>
        <v>5.6634044760941151</v>
      </c>
      <c r="M4940" s="5">
        <f t="shared" si="694"/>
        <v>24.537355424714804</v>
      </c>
      <c r="N4940" s="6">
        <f t="shared" si="695"/>
        <v>252.39151285617427</v>
      </c>
      <c r="O4940" s="6">
        <f t="shared" si="698"/>
        <v>351.17521393056802</v>
      </c>
      <c r="P4940" s="6">
        <f>FORECAST(J4940,Inputs!$B$10:$B$18,Inputs!$A$10:$A$18)</f>
        <v>32.135772263667533</v>
      </c>
      <c r="Q4940" s="6">
        <f>IF(Inputs!$D$10="Yes",IF('Hourly Calcs'!P4940&gt;'Hourly Calcs'!K4940,'Hourly Calcs'!O4940,N4940+O4940),N4940+O4940)</f>
        <v>603.56672678674227</v>
      </c>
      <c r="R4940" s="12">
        <f t="shared" si="699"/>
        <v>2868.1490856905989</v>
      </c>
      <c r="S4940" s="1">
        <f>IF(AND(A4940&gt;=5,A4940&lt;=9),INDEX(Demand!$C$3:$C$26,C4940),INDEX(Demand!$B$3:$B$26,C4940))</f>
        <v>600</v>
      </c>
      <c r="T4940" s="7">
        <f t="shared" si="700"/>
        <v>600</v>
      </c>
      <c r="U4940" s="7">
        <f t="shared" si="701"/>
        <v>2268.1490856905989</v>
      </c>
    </row>
    <row r="4941" spans="1:21" x14ac:dyDescent="0.2">
      <c r="A4941" s="1">
        <v>7</v>
      </c>
      <c r="B4941" s="1">
        <v>25</v>
      </c>
      <c r="C4941" s="1">
        <v>13</v>
      </c>
      <c r="D4941">
        <v>18.399999999999999</v>
      </c>
      <c r="E4941">
        <v>14.8</v>
      </c>
      <c r="F4941">
        <v>80</v>
      </c>
      <c r="G4941">
        <v>683</v>
      </c>
      <c r="H4941">
        <v>331</v>
      </c>
      <c r="I4941">
        <v>396</v>
      </c>
      <c r="J4941" s="4">
        <f t="shared" si="696"/>
        <v>197.61546276628263</v>
      </c>
      <c r="K4941" s="4">
        <f t="shared" si="697"/>
        <v>57.836504215154314</v>
      </c>
      <c r="L4941" s="5">
        <f t="shared" si="693"/>
        <v>32.615462766282633</v>
      </c>
      <c r="M4941" s="5">
        <f t="shared" si="694"/>
        <v>23.836504215154314</v>
      </c>
      <c r="N4941" s="6">
        <f t="shared" si="695"/>
        <v>315.29220465438732</v>
      </c>
      <c r="O4941" s="6">
        <f t="shared" si="698"/>
        <v>362.14943936589822</v>
      </c>
      <c r="P4941" s="6">
        <f>FORECAST(J4941,Inputs!$B$10:$B$18,Inputs!$A$10:$A$18)</f>
        <v>32.385328358947056</v>
      </c>
      <c r="Q4941" s="6">
        <f>IF(Inputs!$D$10="Yes",IF('Hourly Calcs'!P4941&gt;'Hourly Calcs'!K4941,'Hourly Calcs'!O4941,N4941+O4941),N4941+O4941)</f>
        <v>677.44164402028559</v>
      </c>
      <c r="R4941" s="12">
        <f t="shared" si="699"/>
        <v>3219.2026923843969</v>
      </c>
      <c r="S4941" s="1">
        <f>IF(AND(A4941&gt;=5,A4941&lt;=9),INDEX(Demand!$C$3:$C$26,C4941),INDEX(Demand!$B$3:$B$26,C4941))</f>
        <v>600</v>
      </c>
      <c r="T4941" s="7">
        <f t="shared" si="700"/>
        <v>600</v>
      </c>
      <c r="U4941" s="7">
        <f t="shared" si="701"/>
        <v>2619.2026923843969</v>
      </c>
    </row>
    <row r="4942" spans="1:21" x14ac:dyDescent="0.2">
      <c r="A4942" s="1">
        <v>7</v>
      </c>
      <c r="B4942" s="1">
        <v>25</v>
      </c>
      <c r="C4942" s="1">
        <v>14</v>
      </c>
      <c r="D4942">
        <v>16.600000000000001</v>
      </c>
      <c r="E4942">
        <v>14.8</v>
      </c>
      <c r="F4942">
        <v>89</v>
      </c>
      <c r="G4942">
        <v>495</v>
      </c>
      <c r="H4942">
        <v>131</v>
      </c>
      <c r="I4942">
        <v>385</v>
      </c>
      <c r="J4942" s="4">
        <f t="shared" si="696"/>
        <v>221.29586964351597</v>
      </c>
      <c r="K4942" s="4">
        <f t="shared" si="697"/>
        <v>53.134853533537921</v>
      </c>
      <c r="L4942" s="5">
        <f t="shared" si="693"/>
        <v>56.295869643515971</v>
      </c>
      <c r="M4942" s="5">
        <f t="shared" si="694"/>
        <v>19.134853533537921</v>
      </c>
      <c r="N4942" s="6">
        <f t="shared" si="695"/>
        <v>111.27531427636522</v>
      </c>
      <c r="O4942" s="6">
        <f t="shared" si="698"/>
        <v>352.0897327168455</v>
      </c>
      <c r="P4942" s="6">
        <f>FORECAST(J4942,Inputs!$B$10:$B$18,Inputs!$A$10:$A$18)</f>
        <v>32.604591385588108</v>
      </c>
      <c r="Q4942" s="6">
        <f>IF(Inputs!$D$10="Yes",IF('Hourly Calcs'!P4942&gt;'Hourly Calcs'!K4942,'Hourly Calcs'!O4942,N4942+O4942),N4942+O4942)</f>
        <v>463.36504699321074</v>
      </c>
      <c r="R4942" s="12">
        <f t="shared" si="699"/>
        <v>2201.9107033117375</v>
      </c>
      <c r="S4942" s="1">
        <f>IF(AND(A4942&gt;=5,A4942&lt;=9),INDEX(Demand!$C$3:$C$26,C4942),INDEX(Demand!$B$3:$B$26,C4942))</f>
        <v>600</v>
      </c>
      <c r="T4942" s="7">
        <f t="shared" si="700"/>
        <v>600</v>
      </c>
      <c r="U4942" s="7">
        <f t="shared" si="701"/>
        <v>1601.9107033117375</v>
      </c>
    </row>
    <row r="4943" spans="1:21" x14ac:dyDescent="0.2">
      <c r="A4943" s="1">
        <v>7</v>
      </c>
      <c r="B4943" s="1">
        <v>25</v>
      </c>
      <c r="C4943" s="1">
        <v>15</v>
      </c>
      <c r="D4943">
        <v>16.5</v>
      </c>
      <c r="E4943">
        <v>14.6</v>
      </c>
      <c r="F4943">
        <v>89</v>
      </c>
      <c r="G4943">
        <v>661</v>
      </c>
      <c r="H4943">
        <v>490</v>
      </c>
      <c r="I4943">
        <v>284</v>
      </c>
      <c r="J4943" s="4">
        <f t="shared" si="696"/>
        <v>239.97336052147671</v>
      </c>
      <c r="K4943" s="4">
        <f t="shared" si="697"/>
        <v>45.782191283553267</v>
      </c>
      <c r="L4943" s="5">
        <f t="shared" si="693"/>
        <v>74.973360521476707</v>
      </c>
      <c r="M4943" s="5">
        <f t="shared" si="694"/>
        <v>11.782191283553267</v>
      </c>
      <c r="N4943" s="6">
        <f t="shared" si="695"/>
        <v>340.68429675555495</v>
      </c>
      <c r="O4943" s="6">
        <f t="shared" si="698"/>
        <v>259.72333530281588</v>
      </c>
      <c r="P4943" s="6">
        <f>FORECAST(J4943,Inputs!$B$10:$B$18,Inputs!$A$10:$A$18)</f>
        <v>32.777531115939595</v>
      </c>
      <c r="Q4943" s="6">
        <f>IF(Inputs!$D$10="Yes",IF('Hourly Calcs'!P4943&gt;'Hourly Calcs'!K4943,'Hourly Calcs'!O4943,N4943+O4943),N4943+O4943)</f>
        <v>600.40763205837084</v>
      </c>
      <c r="R4943" s="12">
        <f t="shared" si="699"/>
        <v>2853.1370675413782</v>
      </c>
      <c r="S4943" s="1">
        <f>IF(AND(A4943&gt;=5,A4943&lt;=9),INDEX(Demand!$C$3:$C$26,C4943),INDEX(Demand!$B$3:$B$26,C4943))</f>
        <v>600</v>
      </c>
      <c r="T4943" s="7">
        <f t="shared" si="700"/>
        <v>600</v>
      </c>
      <c r="U4943" s="7">
        <f t="shared" si="701"/>
        <v>2253.1370675413782</v>
      </c>
    </row>
    <row r="4944" spans="1:21" x14ac:dyDescent="0.2">
      <c r="A4944" s="1">
        <v>7</v>
      </c>
      <c r="B4944" s="1">
        <v>25</v>
      </c>
      <c r="C4944" s="1">
        <v>16</v>
      </c>
      <c r="D4944">
        <v>17.5</v>
      </c>
      <c r="E4944">
        <v>14.7</v>
      </c>
      <c r="F4944">
        <v>84</v>
      </c>
      <c r="G4944">
        <v>540</v>
      </c>
      <c r="H4944">
        <v>461</v>
      </c>
      <c r="I4944">
        <v>234</v>
      </c>
      <c r="J4944" s="4">
        <f t="shared" si="696"/>
        <v>254.82254684915662</v>
      </c>
      <c r="K4944" s="4">
        <f t="shared" si="697"/>
        <v>37.023925020322352</v>
      </c>
      <c r="L4944" s="5">
        <f t="shared" si="693"/>
        <v>89.822546849156623</v>
      </c>
      <c r="M4944" s="5">
        <f t="shared" si="694"/>
        <v>3.023925020322352</v>
      </c>
      <c r="N4944" s="6">
        <f t="shared" si="695"/>
        <v>230.77033699832887</v>
      </c>
      <c r="O4944" s="6">
        <f t="shared" si="698"/>
        <v>213.99739598893987</v>
      </c>
      <c r="P4944" s="6">
        <f>FORECAST(J4944,Inputs!$B$10:$B$18,Inputs!$A$10:$A$18)</f>
        <v>32.91502358193663</v>
      </c>
      <c r="Q4944" s="6">
        <f>IF(Inputs!$D$10="Yes",IF('Hourly Calcs'!P4944&gt;'Hourly Calcs'!K4944,'Hourly Calcs'!O4944,N4944+O4944),N4944+O4944)</f>
        <v>444.76773298726874</v>
      </c>
      <c r="R4944" s="12">
        <f t="shared" si="699"/>
        <v>2113.5362671555008</v>
      </c>
      <c r="S4944" s="1">
        <f>IF(AND(A4944&gt;=5,A4944&lt;=9),INDEX(Demand!$C$3:$C$26,C4944),INDEX(Demand!$B$3:$B$26,C4944))</f>
        <v>900</v>
      </c>
      <c r="T4944" s="7">
        <f t="shared" si="700"/>
        <v>900</v>
      </c>
      <c r="U4944" s="7">
        <f t="shared" si="701"/>
        <v>1213.5362671555008</v>
      </c>
    </row>
    <row r="4945" spans="1:21" x14ac:dyDescent="0.2">
      <c r="A4945" s="1">
        <v>7</v>
      </c>
      <c r="B4945" s="1">
        <v>25</v>
      </c>
      <c r="C4945" s="1">
        <v>17</v>
      </c>
      <c r="D4945">
        <v>16.2</v>
      </c>
      <c r="E4945">
        <v>14.1</v>
      </c>
      <c r="F4945">
        <v>87</v>
      </c>
      <c r="G4945">
        <v>391</v>
      </c>
      <c r="H4945">
        <v>372</v>
      </c>
      <c r="I4945">
        <v>194</v>
      </c>
      <c r="J4945" s="4">
        <f t="shared" si="696"/>
        <v>267.38393627509151</v>
      </c>
      <c r="K4945" s="4">
        <f t="shared" si="697"/>
        <v>27.661264367180365</v>
      </c>
      <c r="L4945" s="5">
        <f t="shared" si="693"/>
        <v>0</v>
      </c>
      <c r="M4945" s="5">
        <f t="shared" si="694"/>
        <v>6.3387356328196347</v>
      </c>
      <c r="N4945" s="6">
        <f t="shared" si="695"/>
        <v>103.66017520280094</v>
      </c>
      <c r="O4945" s="6">
        <f t="shared" si="698"/>
        <v>177.41664453783903</v>
      </c>
      <c r="P4945" s="6">
        <f>FORECAST(J4945,Inputs!$B$10:$B$18,Inputs!$A$10:$A$18)</f>
        <v>33.031332743287884</v>
      </c>
      <c r="Q4945" s="6">
        <f>IF(Inputs!$D$10="Yes",IF('Hourly Calcs'!P4945&gt;'Hourly Calcs'!K4945,'Hourly Calcs'!O4945,N4945+O4945),N4945+O4945)</f>
        <v>177.41664453783903</v>
      </c>
      <c r="R4945" s="12">
        <f t="shared" si="699"/>
        <v>843.08389484381109</v>
      </c>
      <c r="S4945" s="1">
        <f>IF(AND(A4945&gt;=5,A4945&lt;=9),INDEX(Demand!$C$3:$C$26,C4945),INDEX(Demand!$B$3:$B$26,C4945))</f>
        <v>900</v>
      </c>
      <c r="T4945" s="7">
        <f t="shared" si="700"/>
        <v>843.08389484381109</v>
      </c>
      <c r="U4945" s="7">
        <f t="shared" si="701"/>
        <v>0</v>
      </c>
    </row>
    <row r="4946" spans="1:21" x14ac:dyDescent="0.2">
      <c r="A4946" s="1">
        <v>7</v>
      </c>
      <c r="B4946" s="1">
        <v>25</v>
      </c>
      <c r="C4946" s="1">
        <v>18</v>
      </c>
      <c r="D4946">
        <v>15.6</v>
      </c>
      <c r="E4946">
        <v>14</v>
      </c>
      <c r="F4946">
        <v>90</v>
      </c>
      <c r="G4946">
        <v>253</v>
      </c>
      <c r="H4946">
        <v>320</v>
      </c>
      <c r="I4946">
        <v>132</v>
      </c>
      <c r="J4946" s="4">
        <f t="shared" si="696"/>
        <v>278.80003072330567</v>
      </c>
      <c r="K4946" s="4">
        <f t="shared" si="697"/>
        <v>18.207787486792981</v>
      </c>
      <c r="L4946" s="5">
        <f t="shared" si="693"/>
        <v>0</v>
      </c>
      <c r="M4946" s="5">
        <f t="shared" si="694"/>
        <v>15.792212513207019</v>
      </c>
      <c r="N4946" s="6">
        <f t="shared" si="695"/>
        <v>14.298678026060859</v>
      </c>
      <c r="O4946" s="6">
        <f t="shared" si="698"/>
        <v>120.71647978863275</v>
      </c>
      <c r="P4946" s="6">
        <f>FORECAST(J4946,Inputs!$B$10:$B$18,Inputs!$A$10:$A$18)</f>
        <v>33.137037321512089</v>
      </c>
      <c r="Q4946" s="6">
        <f>IF(Inputs!$D$10="Yes",IF('Hourly Calcs'!P4946&gt;'Hourly Calcs'!K4946,'Hourly Calcs'!O4946,N4946+O4946),N4946+O4946)</f>
        <v>120.71647978863275</v>
      </c>
      <c r="R4946" s="12">
        <f t="shared" si="699"/>
        <v>573.64471195558281</v>
      </c>
      <c r="S4946" s="1">
        <f>IF(AND(A4946&gt;=5,A4946&lt;=9),INDEX(Demand!$C$3:$C$26,C4946),INDEX(Demand!$B$3:$B$26,C4946))</f>
        <v>900</v>
      </c>
      <c r="T4946" s="7">
        <f t="shared" si="700"/>
        <v>573.64471195558281</v>
      </c>
      <c r="U4946" s="7">
        <f t="shared" si="701"/>
        <v>0</v>
      </c>
    </row>
    <row r="4947" spans="1:21" x14ac:dyDescent="0.2">
      <c r="A4947" s="1">
        <v>7</v>
      </c>
      <c r="B4947" s="1">
        <v>25</v>
      </c>
      <c r="C4947" s="1">
        <v>19</v>
      </c>
      <c r="D4947">
        <v>14.1</v>
      </c>
      <c r="E4947">
        <v>13.9</v>
      </c>
      <c r="F4947">
        <v>99</v>
      </c>
      <c r="G4947">
        <v>61</v>
      </c>
      <c r="H4947">
        <v>0</v>
      </c>
      <c r="I4947">
        <v>61</v>
      </c>
      <c r="J4947" s="4">
        <f t="shared" si="696"/>
        <v>289.86569585977907</v>
      </c>
      <c r="K4947" s="4">
        <f t="shared" si="697"/>
        <v>9.0649969998146958</v>
      </c>
      <c r="L4947" s="5">
        <f t="shared" si="693"/>
        <v>0</v>
      </c>
      <c r="M4947" s="5">
        <f t="shared" si="694"/>
        <v>24.935003000185304</v>
      </c>
      <c r="N4947" s="6">
        <f t="shared" si="695"/>
        <v>0</v>
      </c>
      <c r="O4947" s="6">
        <f t="shared" si="698"/>
        <v>55.785645962928768</v>
      </c>
      <c r="P4947" s="6">
        <f>FORECAST(J4947,Inputs!$B$10:$B$18,Inputs!$A$10:$A$18)</f>
        <v>33.23949718388684</v>
      </c>
      <c r="Q4947" s="6">
        <f>IF(Inputs!$D$10="Yes",IF('Hourly Calcs'!P4947&gt;'Hourly Calcs'!K4947,'Hourly Calcs'!O4947,N4947+O4947),N4947+O4947)</f>
        <v>55.785645962928768</v>
      </c>
      <c r="R4947" s="12">
        <f t="shared" si="699"/>
        <v>265.09338961583751</v>
      </c>
      <c r="S4947" s="1">
        <f>IF(AND(A4947&gt;=5,A4947&lt;=9),INDEX(Demand!$C$3:$C$26,C4947),INDEX(Demand!$B$3:$B$26,C4947))</f>
        <v>900</v>
      </c>
      <c r="T4947" s="7">
        <f t="shared" si="700"/>
        <v>265.09338961583751</v>
      </c>
      <c r="U4947" s="7">
        <f t="shared" si="701"/>
        <v>0</v>
      </c>
    </row>
    <row r="4948" spans="1:21" x14ac:dyDescent="0.2">
      <c r="A4948" s="1">
        <v>7</v>
      </c>
      <c r="B4948" s="1">
        <v>25</v>
      </c>
      <c r="C4948" s="1">
        <v>20</v>
      </c>
      <c r="D4948">
        <v>13.5</v>
      </c>
      <c r="E4948">
        <v>13.5</v>
      </c>
      <c r="F4948">
        <v>100</v>
      </c>
      <c r="G4948">
        <v>9</v>
      </c>
      <c r="H4948">
        <v>0</v>
      </c>
      <c r="I4948">
        <v>9</v>
      </c>
      <c r="J4948" s="4">
        <f t="shared" si="696"/>
        <v>301.16393024528782</v>
      </c>
      <c r="K4948" s="4">
        <f t="shared" si="697"/>
        <v>0.83092705045842763</v>
      </c>
      <c r="L4948" s="5">
        <f t="shared" si="693"/>
        <v>0</v>
      </c>
      <c r="M4948" s="5">
        <f t="shared" si="694"/>
        <v>33.169072949541572</v>
      </c>
      <c r="N4948" s="6">
        <f t="shared" si="695"/>
        <v>0</v>
      </c>
      <c r="O4948" s="6">
        <f t="shared" si="698"/>
        <v>8.2306690764976871</v>
      </c>
      <c r="P4948" s="6">
        <f>FORECAST(J4948,Inputs!$B$10:$B$18,Inputs!$A$10:$A$18)</f>
        <v>33.344110465234145</v>
      </c>
      <c r="Q4948" s="6">
        <f>IF(Inputs!$D$10="Yes",IF('Hourly Calcs'!P4948&gt;'Hourly Calcs'!K4948,'Hourly Calcs'!O4948,N4948+O4948),N4948+O4948)</f>
        <v>8.2306690764976871</v>
      </c>
      <c r="R4948" s="12">
        <f t="shared" si="699"/>
        <v>39.11213945151701</v>
      </c>
      <c r="S4948" s="1">
        <f>IF(AND(A4948&gt;=5,A4948&lt;=9),INDEX(Demand!$C$3:$C$26,C4948),INDEX(Demand!$B$3:$B$26,C4948))</f>
        <v>800</v>
      </c>
      <c r="T4948" s="7">
        <f t="shared" si="700"/>
        <v>39.11213945151701</v>
      </c>
      <c r="U4948" s="7">
        <f t="shared" si="701"/>
        <v>0</v>
      </c>
    </row>
    <row r="4949" spans="1:21" x14ac:dyDescent="0.2">
      <c r="A4949" s="1">
        <v>7</v>
      </c>
      <c r="B4949" s="1">
        <v>25</v>
      </c>
      <c r="C4949" s="1">
        <v>21</v>
      </c>
      <c r="D4949">
        <v>13.5</v>
      </c>
      <c r="E4949">
        <v>13.5</v>
      </c>
      <c r="F4949">
        <v>100</v>
      </c>
      <c r="G4949">
        <v>0</v>
      </c>
      <c r="H4949">
        <v>0</v>
      </c>
      <c r="I4949">
        <v>0</v>
      </c>
      <c r="J4949" s="4">
        <f t="shared" si="696"/>
        <v>313.13720623031401</v>
      </c>
      <c r="K4949" s="4">
        <f t="shared" si="697"/>
        <v>-7.1204386869230092</v>
      </c>
      <c r="L4949" s="5">
        <f t="shared" si="693"/>
        <v>0</v>
      </c>
      <c r="M4949" s="5">
        <f t="shared" si="694"/>
        <v>0</v>
      </c>
      <c r="N4949" s="6">
        <f t="shared" si="695"/>
        <v>0</v>
      </c>
      <c r="O4949" s="6">
        <f t="shared" si="698"/>
        <v>0</v>
      </c>
      <c r="P4949" s="6">
        <f>FORECAST(J4949,Inputs!$B$10:$B$18,Inputs!$A$10:$A$18)</f>
        <v>33.454974131762164</v>
      </c>
      <c r="Q4949" s="6">
        <f>IF(Inputs!$D$10="Yes",IF('Hourly Calcs'!P4949&gt;'Hourly Calcs'!K4949,'Hourly Calcs'!O4949,N4949+O4949),N4949+O4949)</f>
        <v>0</v>
      </c>
      <c r="R4949" s="12">
        <f t="shared" si="699"/>
        <v>0</v>
      </c>
      <c r="S4949" s="1">
        <f>IF(AND(A4949&gt;=5,A4949&lt;=9),INDEX(Demand!$C$3:$C$26,C4949),INDEX(Demand!$B$3:$B$26,C4949))</f>
        <v>700</v>
      </c>
      <c r="T4949" s="7">
        <f t="shared" si="700"/>
        <v>0</v>
      </c>
      <c r="U4949" s="7">
        <f t="shared" si="701"/>
        <v>0</v>
      </c>
    </row>
    <row r="4950" spans="1:21" x14ac:dyDescent="0.2">
      <c r="A4950" s="1">
        <v>7</v>
      </c>
      <c r="B4950" s="1">
        <v>25</v>
      </c>
      <c r="C4950" s="1">
        <v>22</v>
      </c>
      <c r="D4950">
        <v>14</v>
      </c>
      <c r="E4950">
        <v>13.6</v>
      </c>
      <c r="F4950">
        <v>97</v>
      </c>
      <c r="G4950">
        <v>0</v>
      </c>
      <c r="H4950">
        <v>0</v>
      </c>
      <c r="I4950">
        <v>0</v>
      </c>
      <c r="J4950" s="4">
        <f t="shared" si="696"/>
        <v>326.08018808140361</v>
      </c>
      <c r="K4950" s="4">
        <f t="shared" si="697"/>
        <v>-13.300818210314091</v>
      </c>
      <c r="L4950" s="5">
        <f t="shared" si="693"/>
        <v>0</v>
      </c>
      <c r="M4950" s="5">
        <f t="shared" si="694"/>
        <v>0</v>
      </c>
      <c r="N4950" s="6">
        <f t="shared" si="695"/>
        <v>0</v>
      </c>
      <c r="O4950" s="6">
        <f t="shared" si="698"/>
        <v>0</v>
      </c>
      <c r="P4950" s="6">
        <f>FORECAST(J4950,Inputs!$B$10:$B$18,Inputs!$A$10:$A$18)</f>
        <v>33.574816556309287</v>
      </c>
      <c r="Q4950" s="6">
        <f>IF(Inputs!$D$10="Yes",IF('Hourly Calcs'!P4950&gt;'Hourly Calcs'!K4950,'Hourly Calcs'!O4950,N4950+O4950),N4950+O4950)</f>
        <v>0</v>
      </c>
      <c r="R4950" s="12">
        <f t="shared" si="699"/>
        <v>0</v>
      </c>
      <c r="S4950" s="1">
        <f>IF(AND(A4950&gt;=5,A4950&lt;=9),INDEX(Demand!$C$3:$C$26,C4950),INDEX(Demand!$B$3:$B$26,C4950))</f>
        <v>600</v>
      </c>
      <c r="T4950" s="7">
        <f t="shared" si="700"/>
        <v>0</v>
      </c>
      <c r="U4950" s="7">
        <f t="shared" si="701"/>
        <v>0</v>
      </c>
    </row>
    <row r="4951" spans="1:21" x14ac:dyDescent="0.2">
      <c r="A4951" s="1">
        <v>7</v>
      </c>
      <c r="B4951" s="1">
        <v>25</v>
      </c>
      <c r="C4951" s="1">
        <v>23</v>
      </c>
      <c r="D4951">
        <v>14.2</v>
      </c>
      <c r="E4951">
        <v>13.3</v>
      </c>
      <c r="F4951">
        <v>94</v>
      </c>
      <c r="G4951">
        <v>0</v>
      </c>
      <c r="H4951">
        <v>0</v>
      </c>
      <c r="I4951">
        <v>0</v>
      </c>
      <c r="J4951" s="4">
        <f t="shared" si="696"/>
        <v>340.06239285623371</v>
      </c>
      <c r="K4951" s="4">
        <f t="shared" si="697"/>
        <v>-17.617094081434331</v>
      </c>
      <c r="L4951" s="5">
        <f t="shared" si="693"/>
        <v>0</v>
      </c>
      <c r="M4951" s="5">
        <f t="shared" si="694"/>
        <v>0</v>
      </c>
      <c r="N4951" s="6">
        <f t="shared" si="695"/>
        <v>0</v>
      </c>
      <c r="O4951" s="6">
        <f t="shared" si="698"/>
        <v>0</v>
      </c>
      <c r="P4951" s="6">
        <f>FORECAST(J4951,Inputs!$B$10:$B$18,Inputs!$A$10:$A$18)</f>
        <v>33.704281415335494</v>
      </c>
      <c r="Q4951" s="6">
        <f>IF(Inputs!$D$10="Yes",IF('Hourly Calcs'!P4951&gt;'Hourly Calcs'!K4951,'Hourly Calcs'!O4951,N4951+O4951),N4951+O4951)</f>
        <v>0</v>
      </c>
      <c r="R4951" s="12">
        <f t="shared" si="699"/>
        <v>0</v>
      </c>
      <c r="S4951" s="1">
        <f>IF(AND(A4951&gt;=5,A4951&lt;=9),INDEX(Demand!$C$3:$C$26,C4951),INDEX(Demand!$B$3:$B$26,C4951))</f>
        <v>500</v>
      </c>
      <c r="T4951" s="7">
        <f t="shared" si="700"/>
        <v>0</v>
      </c>
      <c r="U4951" s="7">
        <f t="shared" si="701"/>
        <v>0</v>
      </c>
    </row>
    <row r="4952" spans="1:21" x14ac:dyDescent="0.2">
      <c r="A4952" s="1">
        <v>7</v>
      </c>
      <c r="B4952" s="1">
        <v>25</v>
      </c>
      <c r="C4952" s="1">
        <v>24</v>
      </c>
      <c r="D4952">
        <v>15</v>
      </c>
      <c r="E4952">
        <v>13.8</v>
      </c>
      <c r="F4952">
        <v>93</v>
      </c>
      <c r="G4952">
        <v>0</v>
      </c>
      <c r="H4952">
        <v>0</v>
      </c>
      <c r="I4952">
        <v>0</v>
      </c>
      <c r="J4952" s="4">
        <f t="shared" si="696"/>
        <v>354.83428530352819</v>
      </c>
      <c r="K4952" s="4">
        <f t="shared" si="697"/>
        <v>-19.69338286008616</v>
      </c>
      <c r="L4952" s="5">
        <f t="shared" si="693"/>
        <v>0</v>
      </c>
      <c r="M4952" s="5">
        <f t="shared" si="694"/>
        <v>0</v>
      </c>
      <c r="N4952" s="6">
        <f t="shared" si="695"/>
        <v>0</v>
      </c>
      <c r="O4952" s="6">
        <f t="shared" si="698"/>
        <v>0</v>
      </c>
      <c r="P4952" s="6">
        <f>FORECAST(J4952,Inputs!$B$10:$B$18,Inputs!$A$10:$A$18)</f>
        <v>33.841058197254888</v>
      </c>
      <c r="Q4952" s="6">
        <f>IF(Inputs!$D$10="Yes",IF('Hourly Calcs'!P4952&gt;'Hourly Calcs'!K4952,'Hourly Calcs'!O4952,N4952+O4952),N4952+O4952)</f>
        <v>0</v>
      </c>
      <c r="R4952" s="12">
        <f t="shared" si="699"/>
        <v>0</v>
      </c>
      <c r="S4952" s="1">
        <f>IF(AND(A4952&gt;=5,A4952&lt;=9),INDEX(Demand!$C$3:$C$26,C4952),INDEX(Demand!$B$3:$B$26,C4952))</f>
        <v>400</v>
      </c>
      <c r="T4952" s="7">
        <f t="shared" si="700"/>
        <v>0</v>
      </c>
      <c r="U4952" s="7">
        <f t="shared" si="701"/>
        <v>0</v>
      </c>
    </row>
    <row r="4953" spans="1:21" x14ac:dyDescent="0.2">
      <c r="A4953" s="1">
        <v>7</v>
      </c>
      <c r="B4953" s="1">
        <v>26</v>
      </c>
      <c r="C4953" s="1">
        <v>1</v>
      </c>
      <c r="D4953">
        <v>15</v>
      </c>
      <c r="E4953">
        <v>13.6</v>
      </c>
      <c r="F4953">
        <v>91</v>
      </c>
      <c r="G4953">
        <v>0</v>
      </c>
      <c r="H4953">
        <v>0</v>
      </c>
      <c r="I4953">
        <v>0</v>
      </c>
      <c r="J4953" s="4">
        <f t="shared" si="696"/>
        <v>9.8393483645062076</v>
      </c>
      <c r="K4953" s="4">
        <f t="shared" si="697"/>
        <v>-19.314781904685816</v>
      </c>
      <c r="L4953" s="5">
        <f t="shared" si="693"/>
        <v>0</v>
      </c>
      <c r="M4953" s="5">
        <f t="shared" si="694"/>
        <v>0</v>
      </c>
      <c r="N4953" s="6">
        <f t="shared" si="695"/>
        <v>0</v>
      </c>
      <c r="O4953" s="6">
        <f t="shared" si="698"/>
        <v>0</v>
      </c>
      <c r="P4953" s="6">
        <f>FORECAST(J4953,Inputs!$B$10:$B$18,Inputs!$A$10:$A$18)</f>
        <v>30.646660633004686</v>
      </c>
      <c r="Q4953" s="6">
        <f>IF(Inputs!$D$10="Yes",IF('Hourly Calcs'!P4953&gt;'Hourly Calcs'!K4953,'Hourly Calcs'!O4953,N4953+O4953),N4953+O4953)</f>
        <v>0</v>
      </c>
      <c r="R4953" s="12">
        <f t="shared" si="699"/>
        <v>0</v>
      </c>
      <c r="S4953" s="1">
        <f>IF(AND(A4953&gt;=5,A4953&lt;=9),INDEX(Demand!$C$3:$C$26,C4953),INDEX(Demand!$B$3:$B$26,C4953))</f>
        <v>350</v>
      </c>
      <c r="T4953" s="7">
        <f t="shared" si="700"/>
        <v>0</v>
      </c>
      <c r="U4953" s="7">
        <f t="shared" si="701"/>
        <v>0</v>
      </c>
    </row>
    <row r="4954" spans="1:21" x14ac:dyDescent="0.2">
      <c r="A4954" s="1">
        <v>7</v>
      </c>
      <c r="B4954" s="1">
        <v>26</v>
      </c>
      <c r="C4954" s="1">
        <v>2</v>
      </c>
      <c r="D4954">
        <v>14.5</v>
      </c>
      <c r="E4954">
        <v>13.4</v>
      </c>
      <c r="F4954">
        <v>93</v>
      </c>
      <c r="G4954">
        <v>0</v>
      </c>
      <c r="H4954">
        <v>0</v>
      </c>
      <c r="I4954">
        <v>0</v>
      </c>
      <c r="J4954" s="4">
        <f t="shared" si="696"/>
        <v>24.419483485859814</v>
      </c>
      <c r="K4954" s="4">
        <f t="shared" si="697"/>
        <v>-16.522470106473733</v>
      </c>
      <c r="L4954" s="5">
        <f t="shared" si="693"/>
        <v>0</v>
      </c>
      <c r="M4954" s="5">
        <f t="shared" si="694"/>
        <v>0</v>
      </c>
      <c r="N4954" s="6">
        <f t="shared" si="695"/>
        <v>0</v>
      </c>
      <c r="O4954" s="6">
        <f t="shared" si="698"/>
        <v>0</v>
      </c>
      <c r="P4954" s="6">
        <f>FORECAST(J4954,Inputs!$B$10:$B$18,Inputs!$A$10:$A$18)</f>
        <v>30.781661884128329</v>
      </c>
      <c r="Q4954" s="6">
        <f>IF(Inputs!$D$10="Yes",IF('Hourly Calcs'!P4954&gt;'Hourly Calcs'!K4954,'Hourly Calcs'!O4954,N4954+O4954),N4954+O4954)</f>
        <v>0</v>
      </c>
      <c r="R4954" s="12">
        <f t="shared" si="699"/>
        <v>0</v>
      </c>
      <c r="S4954" s="1">
        <f>IF(AND(A4954&gt;=5,A4954&lt;=9),INDEX(Demand!$C$3:$C$26,C4954),INDEX(Demand!$B$3:$B$26,C4954))</f>
        <v>350</v>
      </c>
      <c r="T4954" s="7">
        <f t="shared" si="700"/>
        <v>0</v>
      </c>
      <c r="U4954" s="7">
        <f t="shared" si="701"/>
        <v>0</v>
      </c>
    </row>
    <row r="4955" spans="1:21" x14ac:dyDescent="0.2">
      <c r="A4955" s="1">
        <v>7</v>
      </c>
      <c r="B4955" s="1">
        <v>26</v>
      </c>
      <c r="C4955" s="1">
        <v>3</v>
      </c>
      <c r="D4955">
        <v>14</v>
      </c>
      <c r="E4955">
        <v>12.9</v>
      </c>
      <c r="F4955">
        <v>93</v>
      </c>
      <c r="G4955">
        <v>0</v>
      </c>
      <c r="H4955">
        <v>0</v>
      </c>
      <c r="I4955">
        <v>0</v>
      </c>
      <c r="J4955" s="4">
        <f t="shared" si="696"/>
        <v>38.099282389001559</v>
      </c>
      <c r="K4955" s="4">
        <f t="shared" si="697"/>
        <v>-11.595103534034493</v>
      </c>
      <c r="L4955" s="5">
        <f t="shared" si="693"/>
        <v>0</v>
      </c>
      <c r="M4955" s="5">
        <f t="shared" si="694"/>
        <v>0</v>
      </c>
      <c r="N4955" s="6">
        <f t="shared" si="695"/>
        <v>0</v>
      </c>
      <c r="O4955" s="6">
        <f t="shared" si="698"/>
        <v>0</v>
      </c>
      <c r="P4955" s="6">
        <f>FORECAST(J4955,Inputs!$B$10:$B$18,Inputs!$A$10:$A$18)</f>
        <v>30.908326688787049</v>
      </c>
      <c r="Q4955" s="6">
        <f>IF(Inputs!$D$10="Yes",IF('Hourly Calcs'!P4955&gt;'Hourly Calcs'!K4955,'Hourly Calcs'!O4955,N4955+O4955),N4955+O4955)</f>
        <v>0</v>
      </c>
      <c r="R4955" s="12">
        <f t="shared" si="699"/>
        <v>0</v>
      </c>
      <c r="S4955" s="1">
        <f>IF(AND(A4955&gt;=5,A4955&lt;=9),INDEX(Demand!$C$3:$C$26,C4955),INDEX(Demand!$B$3:$B$26,C4955))</f>
        <v>350</v>
      </c>
      <c r="T4955" s="7">
        <f t="shared" si="700"/>
        <v>0</v>
      </c>
      <c r="U4955" s="7">
        <f t="shared" si="701"/>
        <v>0</v>
      </c>
    </row>
    <row r="4956" spans="1:21" x14ac:dyDescent="0.2">
      <c r="A4956" s="1">
        <v>7</v>
      </c>
      <c r="B4956" s="1">
        <v>26</v>
      </c>
      <c r="C4956" s="1">
        <v>4</v>
      </c>
      <c r="D4956">
        <v>14.3</v>
      </c>
      <c r="E4956">
        <v>13.4</v>
      </c>
      <c r="F4956">
        <v>94</v>
      </c>
      <c r="G4956">
        <v>0</v>
      </c>
      <c r="H4956">
        <v>0</v>
      </c>
      <c r="I4956">
        <v>0</v>
      </c>
      <c r="J4956" s="4">
        <f t="shared" si="696"/>
        <v>50.733565027849977</v>
      </c>
      <c r="K4956" s="4">
        <f t="shared" si="697"/>
        <v>-4.9236827817556161</v>
      </c>
      <c r="L4956" s="5">
        <f t="shared" si="693"/>
        <v>0</v>
      </c>
      <c r="M4956" s="5">
        <f t="shared" si="694"/>
        <v>0</v>
      </c>
      <c r="N4956" s="6">
        <f t="shared" si="695"/>
        <v>0</v>
      </c>
      <c r="O4956" s="6">
        <f t="shared" si="698"/>
        <v>0</v>
      </c>
      <c r="P4956" s="6">
        <f>FORECAST(J4956,Inputs!$B$10:$B$18,Inputs!$A$10:$A$18)</f>
        <v>31.025310787294906</v>
      </c>
      <c r="Q4956" s="6">
        <f>IF(Inputs!$D$10="Yes",IF('Hourly Calcs'!P4956&gt;'Hourly Calcs'!K4956,'Hourly Calcs'!O4956,N4956+O4956),N4956+O4956)</f>
        <v>0</v>
      </c>
      <c r="R4956" s="12">
        <f t="shared" si="699"/>
        <v>0</v>
      </c>
      <c r="S4956" s="1">
        <f>IF(AND(A4956&gt;=5,A4956&lt;=9),INDEX(Demand!$C$3:$C$26,C4956),INDEX(Demand!$B$3:$B$26,C4956))</f>
        <v>350</v>
      </c>
      <c r="T4956" s="7">
        <f t="shared" si="700"/>
        <v>0</v>
      </c>
      <c r="U4956" s="7">
        <f t="shared" si="701"/>
        <v>0</v>
      </c>
    </row>
    <row r="4957" spans="1:21" x14ac:dyDescent="0.2">
      <c r="A4957" s="1">
        <v>7</v>
      </c>
      <c r="B4957" s="1">
        <v>26</v>
      </c>
      <c r="C4957" s="1">
        <v>5</v>
      </c>
      <c r="D4957">
        <v>14.6</v>
      </c>
      <c r="E4957">
        <v>13.3</v>
      </c>
      <c r="F4957">
        <v>92</v>
      </c>
      <c r="G4957">
        <v>2</v>
      </c>
      <c r="H4957">
        <v>0</v>
      </c>
      <c r="I4957">
        <v>2</v>
      </c>
      <c r="J4957" s="4">
        <f t="shared" si="696"/>
        <v>62.472343888514416</v>
      </c>
      <c r="K4957" s="4">
        <f t="shared" si="697"/>
        <v>3.1536266848708152</v>
      </c>
      <c r="L4957" s="5">
        <f t="shared" si="693"/>
        <v>0</v>
      </c>
      <c r="M4957" s="5">
        <f t="shared" si="694"/>
        <v>30.846373315129185</v>
      </c>
      <c r="N4957" s="6">
        <f t="shared" si="695"/>
        <v>0</v>
      </c>
      <c r="O4957" s="6">
        <f t="shared" si="698"/>
        <v>1.8290375725550416</v>
      </c>
      <c r="P4957" s="6">
        <f>FORECAST(J4957,Inputs!$B$10:$B$18,Inputs!$A$10:$A$18)</f>
        <v>31.13400318415291</v>
      </c>
      <c r="Q4957" s="6">
        <f>IF(Inputs!$D$10="Yes",IF('Hourly Calcs'!P4957&gt;'Hourly Calcs'!K4957,'Hourly Calcs'!O4957,N4957+O4957),N4957+O4957)</f>
        <v>1.8290375725550416</v>
      </c>
      <c r="R4957" s="12">
        <f t="shared" si="699"/>
        <v>8.6915865447815577</v>
      </c>
      <c r="S4957" s="1">
        <f>IF(AND(A4957&gt;=5,A4957&lt;=9),INDEX(Demand!$C$3:$C$26,C4957),INDEX(Demand!$B$3:$B$26,C4957))</f>
        <v>350</v>
      </c>
      <c r="T4957" s="7">
        <f t="shared" si="700"/>
        <v>8.6915865447815577</v>
      </c>
      <c r="U4957" s="7">
        <f t="shared" si="701"/>
        <v>0</v>
      </c>
    </row>
    <row r="4958" spans="1:21" x14ac:dyDescent="0.2">
      <c r="A4958" s="1">
        <v>7</v>
      </c>
      <c r="B4958" s="1">
        <v>26</v>
      </c>
      <c r="C4958" s="1">
        <v>6</v>
      </c>
      <c r="D4958">
        <v>15.1</v>
      </c>
      <c r="E4958">
        <v>12.8</v>
      </c>
      <c r="F4958">
        <v>86</v>
      </c>
      <c r="G4958">
        <v>34</v>
      </c>
      <c r="H4958">
        <v>0</v>
      </c>
      <c r="I4958">
        <v>34</v>
      </c>
      <c r="J4958" s="4">
        <f t="shared" si="696"/>
        <v>73.661822486068345</v>
      </c>
      <c r="K4958" s="4">
        <f t="shared" si="697"/>
        <v>11.784926714948284</v>
      </c>
      <c r="L4958" s="5">
        <f t="shared" si="693"/>
        <v>0</v>
      </c>
      <c r="M4958" s="5">
        <f t="shared" si="694"/>
        <v>22.215073285051716</v>
      </c>
      <c r="N4958" s="6">
        <f t="shared" si="695"/>
        <v>0</v>
      </c>
      <c r="O4958" s="6">
        <f t="shared" si="698"/>
        <v>31.093638733435707</v>
      </c>
      <c r="P4958" s="6">
        <f>FORECAST(J4958,Inputs!$B$10:$B$18,Inputs!$A$10:$A$18)</f>
        <v>31.237609467463592</v>
      </c>
      <c r="Q4958" s="6">
        <f>IF(Inputs!$D$10="Yes",IF('Hourly Calcs'!P4958&gt;'Hourly Calcs'!K4958,'Hourly Calcs'!O4958,N4958+O4958),N4958+O4958)</f>
        <v>31.093638733435707</v>
      </c>
      <c r="R4958" s="12">
        <f t="shared" si="699"/>
        <v>147.75697126128648</v>
      </c>
      <c r="S4958" s="1">
        <f>IF(AND(A4958&gt;=5,A4958&lt;=9),INDEX(Demand!$C$3:$C$26,C4958),INDEX(Demand!$B$3:$B$26,C4958))</f>
        <v>350</v>
      </c>
      <c r="T4958" s="7">
        <f t="shared" si="700"/>
        <v>147.75697126128648</v>
      </c>
      <c r="U4958" s="7">
        <f t="shared" si="701"/>
        <v>0</v>
      </c>
    </row>
    <row r="4959" spans="1:21" x14ac:dyDescent="0.2">
      <c r="A4959" s="1">
        <v>7</v>
      </c>
      <c r="B4959" s="1">
        <v>26</v>
      </c>
      <c r="C4959" s="1">
        <v>7</v>
      </c>
      <c r="D4959">
        <v>15.7</v>
      </c>
      <c r="E4959">
        <v>12.5</v>
      </c>
      <c r="F4959">
        <v>81</v>
      </c>
      <c r="G4959">
        <v>102</v>
      </c>
      <c r="H4959">
        <v>3</v>
      </c>
      <c r="I4959">
        <v>101</v>
      </c>
      <c r="J4959" s="4">
        <f t="shared" si="696"/>
        <v>84.785897905835711</v>
      </c>
      <c r="K4959" s="4">
        <f t="shared" si="697"/>
        <v>21.055900233350627</v>
      </c>
      <c r="L4959" s="5">
        <f t="shared" si="693"/>
        <v>80.214102094164289</v>
      </c>
      <c r="M4959" s="5">
        <f t="shared" si="694"/>
        <v>12.944099766649373</v>
      </c>
      <c r="N4959" s="6">
        <f t="shared" si="695"/>
        <v>1.159661145638287</v>
      </c>
      <c r="O4959" s="6">
        <f t="shared" si="698"/>
        <v>92.366397414029606</v>
      </c>
      <c r="P4959" s="6">
        <f>FORECAST(J4959,Inputs!$B$10:$B$18,Inputs!$A$10:$A$18)</f>
        <v>31.340610165794772</v>
      </c>
      <c r="Q4959" s="6">
        <f>IF(Inputs!$D$10="Yes",IF('Hourly Calcs'!P4959&gt;'Hourly Calcs'!K4959,'Hourly Calcs'!O4959,N4959+O4959),N4959+O4959)</f>
        <v>92.366397414029606</v>
      </c>
      <c r="R4959" s="12">
        <f t="shared" si="699"/>
        <v>438.92512051146866</v>
      </c>
      <c r="S4959" s="1">
        <f>IF(AND(A4959&gt;=5,A4959&lt;=9),INDEX(Demand!$C$3:$C$26,C4959),INDEX(Demand!$B$3:$B$26,C4959))</f>
        <v>350</v>
      </c>
      <c r="T4959" s="7">
        <f t="shared" si="700"/>
        <v>350</v>
      </c>
      <c r="U4959" s="7">
        <f t="shared" si="701"/>
        <v>88.925120511468663</v>
      </c>
    </row>
    <row r="4960" spans="1:21" x14ac:dyDescent="0.2">
      <c r="A4960" s="1">
        <v>7</v>
      </c>
      <c r="B4960" s="1">
        <v>26</v>
      </c>
      <c r="C4960" s="1">
        <v>8</v>
      </c>
      <c r="D4960">
        <v>16.2</v>
      </c>
      <c r="E4960">
        <v>12.5</v>
      </c>
      <c r="F4960">
        <v>79</v>
      </c>
      <c r="G4960">
        <v>205</v>
      </c>
      <c r="H4960">
        <v>28</v>
      </c>
      <c r="I4960">
        <v>193</v>
      </c>
      <c r="J4960" s="4">
        <f t="shared" si="696"/>
        <v>96.482733235932187</v>
      </c>
      <c r="K4960" s="4">
        <f t="shared" si="697"/>
        <v>30.512423143753153</v>
      </c>
      <c r="L4960" s="5">
        <f t="shared" si="693"/>
        <v>68.517266764067813</v>
      </c>
      <c r="M4960" s="5">
        <f t="shared" si="694"/>
        <v>3.4875768562468465</v>
      </c>
      <c r="N4960" s="6">
        <f t="shared" si="695"/>
        <v>16.725858476630926</v>
      </c>
      <c r="O4960" s="6">
        <f t="shared" si="698"/>
        <v>176.50212575156152</v>
      </c>
      <c r="P4960" s="6">
        <f>FORECAST(J4960,Inputs!$B$10:$B$18,Inputs!$A$10:$A$18)</f>
        <v>31.448914196629001</v>
      </c>
      <c r="Q4960" s="6">
        <f>IF(Inputs!$D$10="Yes",IF('Hourly Calcs'!P4960&gt;'Hourly Calcs'!K4960,'Hourly Calcs'!O4960,N4960+O4960),N4960+O4960)</f>
        <v>176.50212575156152</v>
      </c>
      <c r="R4960" s="12">
        <f t="shared" si="699"/>
        <v>838.73810157142032</v>
      </c>
      <c r="S4960" s="1">
        <f>IF(AND(A4960&gt;=5,A4960&lt;=9),INDEX(Demand!$C$3:$C$26,C4960),INDEX(Demand!$B$3:$B$26,C4960))</f>
        <v>350</v>
      </c>
      <c r="T4960" s="7">
        <f t="shared" si="700"/>
        <v>350</v>
      </c>
      <c r="U4960" s="7">
        <f t="shared" si="701"/>
        <v>488.73810157142032</v>
      </c>
    </row>
    <row r="4961" spans="1:21" x14ac:dyDescent="0.2">
      <c r="A4961" s="1">
        <v>7</v>
      </c>
      <c r="B4961" s="1">
        <v>26</v>
      </c>
      <c r="C4961" s="1">
        <v>9</v>
      </c>
      <c r="D4961">
        <v>18</v>
      </c>
      <c r="E4961">
        <v>13</v>
      </c>
      <c r="F4961">
        <v>73</v>
      </c>
      <c r="G4961">
        <v>408</v>
      </c>
      <c r="H4961">
        <v>222</v>
      </c>
      <c r="I4961">
        <v>276</v>
      </c>
      <c r="J4961" s="4">
        <f t="shared" si="696"/>
        <v>109.63813963699077</v>
      </c>
      <c r="K4961" s="4">
        <f t="shared" si="697"/>
        <v>39.732494263367911</v>
      </c>
      <c r="L4961" s="5">
        <f t="shared" si="693"/>
        <v>55.361860363009228</v>
      </c>
      <c r="M4961" s="5">
        <f t="shared" si="694"/>
        <v>5.7324942633679115</v>
      </c>
      <c r="N4961" s="6">
        <f t="shared" si="695"/>
        <v>171.90689005571065</v>
      </c>
      <c r="O4961" s="6">
        <f t="shared" si="698"/>
        <v>252.40718501259573</v>
      </c>
      <c r="P4961" s="6">
        <f>FORECAST(J4961,Inputs!$B$10:$B$18,Inputs!$A$10:$A$18)</f>
        <v>31.570723515157319</v>
      </c>
      <c r="Q4961" s="6">
        <f>IF(Inputs!$D$10="Yes",IF('Hourly Calcs'!P4961&gt;'Hourly Calcs'!K4961,'Hourly Calcs'!O4961,N4961+O4961),N4961+O4961)</f>
        <v>424.31407506830635</v>
      </c>
      <c r="R4961" s="12">
        <f t="shared" si="699"/>
        <v>2016.3404847245918</v>
      </c>
      <c r="S4961" s="1">
        <f>IF(AND(A4961&gt;=5,A4961&lt;=9),INDEX(Demand!$C$3:$C$26,C4961),INDEX(Demand!$B$3:$B$26,C4961))</f>
        <v>350</v>
      </c>
      <c r="T4961" s="7">
        <f t="shared" si="700"/>
        <v>350</v>
      </c>
      <c r="U4961" s="7">
        <f t="shared" si="701"/>
        <v>1666.3404847245918</v>
      </c>
    </row>
    <row r="4962" spans="1:21" x14ac:dyDescent="0.2">
      <c r="A4962" s="1">
        <v>7</v>
      </c>
      <c r="B4962" s="1">
        <v>26</v>
      </c>
      <c r="C4962" s="1">
        <v>10</v>
      </c>
      <c r="D4962">
        <v>18.399999999999999</v>
      </c>
      <c r="E4962">
        <v>13.1</v>
      </c>
      <c r="F4962">
        <v>71</v>
      </c>
      <c r="G4962">
        <v>602</v>
      </c>
      <c r="H4962">
        <v>467</v>
      </c>
      <c r="I4962">
        <v>268</v>
      </c>
      <c r="J4962" s="4">
        <f t="shared" si="696"/>
        <v>125.52076663422852</v>
      </c>
      <c r="K4962" s="4">
        <f t="shared" si="697"/>
        <v>48.131223177842145</v>
      </c>
      <c r="L4962" s="5">
        <f t="shared" si="693"/>
        <v>39.479233365771478</v>
      </c>
      <c r="M4962" s="5">
        <f t="shared" si="694"/>
        <v>14.131223177842145</v>
      </c>
      <c r="N4962" s="6">
        <f t="shared" si="695"/>
        <v>422.83855912945182</v>
      </c>
      <c r="O4962" s="6">
        <f t="shared" si="698"/>
        <v>245.09103472237558</v>
      </c>
      <c r="P4962" s="6">
        <f>FORECAST(J4962,Inputs!$B$10:$B$18,Inputs!$A$10:$A$18)</f>
        <v>31.717784876242856</v>
      </c>
      <c r="Q4962" s="6">
        <f>IF(Inputs!$D$10="Yes",IF('Hourly Calcs'!P4962&gt;'Hourly Calcs'!K4962,'Hourly Calcs'!O4962,N4962+O4962),N4962+O4962)</f>
        <v>667.92959385182735</v>
      </c>
      <c r="R4962" s="12">
        <f t="shared" si="699"/>
        <v>3174.0014299838836</v>
      </c>
      <c r="S4962" s="1">
        <f>IF(AND(A4962&gt;=5,A4962&lt;=9),INDEX(Demand!$C$3:$C$26,C4962),INDEX(Demand!$B$3:$B$26,C4962))</f>
        <v>600</v>
      </c>
      <c r="T4962" s="7">
        <f t="shared" si="700"/>
        <v>600</v>
      </c>
      <c r="U4962" s="7">
        <f t="shared" si="701"/>
        <v>2574.0014299838836</v>
      </c>
    </row>
    <row r="4963" spans="1:21" x14ac:dyDescent="0.2">
      <c r="A4963" s="1">
        <v>7</v>
      </c>
      <c r="B4963" s="1">
        <v>26</v>
      </c>
      <c r="C4963" s="1">
        <v>11</v>
      </c>
      <c r="D4963">
        <v>19</v>
      </c>
      <c r="E4963">
        <v>12.8</v>
      </c>
      <c r="F4963">
        <v>67</v>
      </c>
      <c r="G4963">
        <v>471</v>
      </c>
      <c r="H4963">
        <v>160</v>
      </c>
      <c r="I4963">
        <v>342</v>
      </c>
      <c r="J4963" s="4">
        <f t="shared" si="696"/>
        <v>145.6907937172989</v>
      </c>
      <c r="K4963" s="4">
        <f t="shared" si="697"/>
        <v>54.776981515290004</v>
      </c>
      <c r="L4963" s="5">
        <f t="shared" ref="L4963:L5026" si="702">IF(ABS($B$5-J4963)&gt;90,0,ABS($B$5-J4963))</f>
        <v>19.309206282701098</v>
      </c>
      <c r="M4963" s="5">
        <f t="shared" ref="M4963:M5026" si="703">IF(K4963&gt;0,ABS($B$4-K4963),0)</f>
        <v>20.776981515290004</v>
      </c>
      <c r="N4963" s="6">
        <f t="shared" si="695"/>
        <v>157.06075472593847</v>
      </c>
      <c r="O4963" s="6">
        <f t="shared" si="698"/>
        <v>312.76542490691213</v>
      </c>
      <c r="P4963" s="6">
        <f>FORECAST(J4963,Inputs!$B$10:$B$18,Inputs!$A$10:$A$18)</f>
        <v>31.904544386271283</v>
      </c>
      <c r="Q4963" s="6">
        <f>IF(Inputs!$D$10="Yes",IF('Hourly Calcs'!P4963&gt;'Hourly Calcs'!K4963,'Hourly Calcs'!O4963,N4963+O4963),N4963+O4963)</f>
        <v>469.8261796328506</v>
      </c>
      <c r="R4963" s="12">
        <f t="shared" si="699"/>
        <v>2232.6140056153058</v>
      </c>
      <c r="S4963" s="1">
        <f>IF(AND(A4963&gt;=5,A4963&lt;=9),INDEX(Demand!$C$3:$C$26,C4963),INDEX(Demand!$B$3:$B$26,C4963))</f>
        <v>600</v>
      </c>
      <c r="T4963" s="7">
        <f t="shared" si="700"/>
        <v>600</v>
      </c>
      <c r="U4963" s="7">
        <f t="shared" si="701"/>
        <v>1632.6140056153058</v>
      </c>
    </row>
    <row r="4964" spans="1:21" x14ac:dyDescent="0.2">
      <c r="A4964" s="1">
        <v>7</v>
      </c>
      <c r="B4964" s="1">
        <v>26</v>
      </c>
      <c r="C4964" s="1">
        <v>12</v>
      </c>
      <c r="D4964">
        <v>19.2</v>
      </c>
      <c r="E4964">
        <v>12.3</v>
      </c>
      <c r="F4964">
        <v>64</v>
      </c>
      <c r="G4964">
        <v>766</v>
      </c>
      <c r="H4964">
        <v>501</v>
      </c>
      <c r="I4964">
        <v>336</v>
      </c>
      <c r="J4964" s="4">
        <f t="shared" si="696"/>
        <v>170.70963592960635</v>
      </c>
      <c r="K4964" s="4">
        <f t="shared" si="697"/>
        <v>58.317448895226406</v>
      </c>
      <c r="L4964" s="5">
        <f t="shared" si="702"/>
        <v>5.7096359296063497</v>
      </c>
      <c r="M4964" s="5">
        <f t="shared" si="703"/>
        <v>24.317448895226406</v>
      </c>
      <c r="N4964" s="6">
        <f t="shared" si="695"/>
        <v>499.86025616864532</v>
      </c>
      <c r="O4964" s="6">
        <f t="shared" si="698"/>
        <v>307.278312189247</v>
      </c>
      <c r="P4964" s="6">
        <f>FORECAST(J4964,Inputs!$B$10:$B$18,Inputs!$A$10:$A$18)</f>
        <v>32.13620033268154</v>
      </c>
      <c r="Q4964" s="6">
        <f>IF(Inputs!$D$10="Yes",IF('Hourly Calcs'!P4964&gt;'Hourly Calcs'!K4964,'Hourly Calcs'!O4964,N4964+O4964),N4964+O4964)</f>
        <v>807.13856835789238</v>
      </c>
      <c r="R4964" s="12">
        <f t="shared" si="699"/>
        <v>3835.5224768367043</v>
      </c>
      <c r="S4964" s="1">
        <f>IF(AND(A4964&gt;=5,A4964&lt;=9),INDEX(Demand!$C$3:$C$26,C4964),INDEX(Demand!$B$3:$B$26,C4964))</f>
        <v>600</v>
      </c>
      <c r="T4964" s="7">
        <f t="shared" si="700"/>
        <v>600</v>
      </c>
      <c r="U4964" s="7">
        <f t="shared" si="701"/>
        <v>3235.5224768367043</v>
      </c>
    </row>
    <row r="4965" spans="1:21" x14ac:dyDescent="0.2">
      <c r="A4965" s="1">
        <v>7</v>
      </c>
      <c r="B4965" s="1">
        <v>26</v>
      </c>
      <c r="C4965" s="1">
        <v>13</v>
      </c>
      <c r="D4965">
        <v>19.7</v>
      </c>
      <c r="E4965">
        <v>11.2</v>
      </c>
      <c r="F4965">
        <v>58</v>
      </c>
      <c r="G4965">
        <v>685</v>
      </c>
      <c r="H4965">
        <v>326</v>
      </c>
      <c r="I4965">
        <v>402</v>
      </c>
      <c r="J4965" s="4">
        <f t="shared" si="696"/>
        <v>197.53191372141546</v>
      </c>
      <c r="K4965" s="4">
        <f t="shared" si="697"/>
        <v>57.619586515499655</v>
      </c>
      <c r="L4965" s="5">
        <f t="shared" si="702"/>
        <v>32.531913721415464</v>
      </c>
      <c r="M4965" s="5">
        <f t="shared" si="703"/>
        <v>23.619586515499655</v>
      </c>
      <c r="N4965" s="6">
        <f t="shared" si="695"/>
        <v>310.55132369947893</v>
      </c>
      <c r="O4965" s="6">
        <f t="shared" si="698"/>
        <v>367.63655208356334</v>
      </c>
      <c r="P4965" s="6">
        <f>FORECAST(J4965,Inputs!$B$10:$B$18,Inputs!$A$10:$A$18)</f>
        <v>32.384554756679769</v>
      </c>
      <c r="Q4965" s="6">
        <f>IF(Inputs!$D$10="Yes",IF('Hourly Calcs'!P4965&gt;'Hourly Calcs'!K4965,'Hourly Calcs'!O4965,N4965+O4965),N4965+O4965)</f>
        <v>678.18787578304227</v>
      </c>
      <c r="R4965" s="12">
        <f t="shared" si="699"/>
        <v>3222.7487857210167</v>
      </c>
      <c r="S4965" s="1">
        <f>IF(AND(A4965&gt;=5,A4965&lt;=9),INDEX(Demand!$C$3:$C$26,C4965),INDEX(Demand!$B$3:$B$26,C4965))</f>
        <v>600</v>
      </c>
      <c r="T4965" s="7">
        <f t="shared" si="700"/>
        <v>600</v>
      </c>
      <c r="U4965" s="7">
        <f t="shared" si="701"/>
        <v>2622.7487857210167</v>
      </c>
    </row>
    <row r="4966" spans="1:21" x14ac:dyDescent="0.2">
      <c r="A4966" s="1">
        <v>7</v>
      </c>
      <c r="B4966" s="1">
        <v>26</v>
      </c>
      <c r="C4966" s="1">
        <v>14</v>
      </c>
      <c r="D4966">
        <v>18.7</v>
      </c>
      <c r="E4966">
        <v>12.1</v>
      </c>
      <c r="F4966">
        <v>65</v>
      </c>
      <c r="G4966">
        <v>496</v>
      </c>
      <c r="H4966">
        <v>133</v>
      </c>
      <c r="I4966">
        <v>384</v>
      </c>
      <c r="J4966" s="4">
        <f t="shared" si="696"/>
        <v>221.13340642121202</v>
      </c>
      <c r="K4966" s="4">
        <f t="shared" si="697"/>
        <v>52.935865228880893</v>
      </c>
      <c r="L4966" s="5">
        <f t="shared" si="702"/>
        <v>56.133406421212015</v>
      </c>
      <c r="M4966" s="5">
        <f t="shared" si="703"/>
        <v>18.935865228880893</v>
      </c>
      <c r="N4966" s="6">
        <f t="shared" si="695"/>
        <v>112.96406325118349</v>
      </c>
      <c r="O4966" s="6">
        <f t="shared" si="698"/>
        <v>351.17521393056802</v>
      </c>
      <c r="P4966" s="6">
        <f>FORECAST(J4966,Inputs!$B$10:$B$18,Inputs!$A$10:$A$18)</f>
        <v>32.6030870964927</v>
      </c>
      <c r="Q4966" s="6">
        <f>IF(Inputs!$D$10="Yes",IF('Hourly Calcs'!P4966&gt;'Hourly Calcs'!K4966,'Hourly Calcs'!O4966,N4966+O4966),N4966+O4966)</f>
        <v>464.13927718175148</v>
      </c>
      <c r="R4966" s="12">
        <f t="shared" si="699"/>
        <v>2205.5898451676831</v>
      </c>
      <c r="S4966" s="1">
        <f>IF(AND(A4966&gt;=5,A4966&lt;=9),INDEX(Demand!$C$3:$C$26,C4966),INDEX(Demand!$B$3:$B$26,C4966))</f>
        <v>600</v>
      </c>
      <c r="T4966" s="7">
        <f t="shared" si="700"/>
        <v>600</v>
      </c>
      <c r="U4966" s="7">
        <f t="shared" si="701"/>
        <v>1605.5898451676831</v>
      </c>
    </row>
    <row r="4967" spans="1:21" x14ac:dyDescent="0.2">
      <c r="A4967" s="1">
        <v>7</v>
      </c>
      <c r="B4967" s="1">
        <v>26</v>
      </c>
      <c r="C4967" s="1">
        <v>15</v>
      </c>
      <c r="D4967">
        <v>19.100000000000001</v>
      </c>
      <c r="E4967">
        <v>11.7</v>
      </c>
      <c r="F4967">
        <v>62</v>
      </c>
      <c r="G4967">
        <v>442</v>
      </c>
      <c r="H4967">
        <v>112</v>
      </c>
      <c r="I4967">
        <v>356</v>
      </c>
      <c r="J4967" s="4">
        <f t="shared" si="696"/>
        <v>239.78950103742261</v>
      </c>
      <c r="K4967" s="4">
        <f t="shared" si="697"/>
        <v>45.601248846865204</v>
      </c>
      <c r="L4967" s="5">
        <f t="shared" si="702"/>
        <v>74.78950103742261</v>
      </c>
      <c r="M4967" s="5">
        <f t="shared" si="703"/>
        <v>11.601248846865204</v>
      </c>
      <c r="N4967" s="6">
        <f t="shared" si="695"/>
        <v>77.83830963245417</v>
      </c>
      <c r="O4967" s="6">
        <f t="shared" si="698"/>
        <v>325.56868791479741</v>
      </c>
      <c r="P4967" s="6">
        <f>FORECAST(J4967,Inputs!$B$10:$B$18,Inputs!$A$10:$A$18)</f>
        <v>32.775828713309465</v>
      </c>
      <c r="Q4967" s="6">
        <f>IF(Inputs!$D$10="Yes",IF('Hourly Calcs'!P4967&gt;'Hourly Calcs'!K4967,'Hourly Calcs'!O4967,N4967+O4967),N4967+O4967)</f>
        <v>403.40699754725159</v>
      </c>
      <c r="R4967" s="12">
        <f t="shared" si="699"/>
        <v>1916.9900523445394</v>
      </c>
      <c r="S4967" s="1">
        <f>IF(AND(A4967&gt;=5,A4967&lt;=9),INDEX(Demand!$C$3:$C$26,C4967),INDEX(Demand!$B$3:$B$26,C4967))</f>
        <v>600</v>
      </c>
      <c r="T4967" s="7">
        <f t="shared" si="700"/>
        <v>600</v>
      </c>
      <c r="U4967" s="7">
        <f t="shared" si="701"/>
        <v>1316.9900523445394</v>
      </c>
    </row>
    <row r="4968" spans="1:21" x14ac:dyDescent="0.2">
      <c r="A4968" s="1">
        <v>7</v>
      </c>
      <c r="B4968" s="1">
        <v>26</v>
      </c>
      <c r="C4968" s="1">
        <v>16</v>
      </c>
      <c r="D4968">
        <v>18.8</v>
      </c>
      <c r="E4968">
        <v>12.4</v>
      </c>
      <c r="F4968">
        <v>66</v>
      </c>
      <c r="G4968">
        <v>573</v>
      </c>
      <c r="H4968">
        <v>511</v>
      </c>
      <c r="I4968">
        <v>236</v>
      </c>
      <c r="J4968" s="4">
        <f t="shared" si="696"/>
        <v>254.64317807873476</v>
      </c>
      <c r="K4968" s="4">
        <f t="shared" si="697"/>
        <v>36.854311433441971</v>
      </c>
      <c r="L4968" s="5">
        <f t="shared" si="702"/>
        <v>89.643178078734763</v>
      </c>
      <c r="M4968" s="5">
        <f t="shared" si="703"/>
        <v>2.8543114334419712</v>
      </c>
      <c r="N4968" s="6">
        <f t="shared" si="695"/>
        <v>255.51464155800252</v>
      </c>
      <c r="O4968" s="6">
        <f t="shared" si="698"/>
        <v>215.82643356149492</v>
      </c>
      <c r="P4968" s="6">
        <f>FORECAST(J4968,Inputs!$B$10:$B$18,Inputs!$A$10:$A$18)</f>
        <v>32.913362759988281</v>
      </c>
      <c r="Q4968" s="6">
        <f>IF(Inputs!$D$10="Yes",IF('Hourly Calcs'!P4968&gt;'Hourly Calcs'!K4968,'Hourly Calcs'!O4968,N4968+O4968),N4968+O4968)</f>
        <v>471.34107511949742</v>
      </c>
      <c r="R4968" s="12">
        <f t="shared" si="699"/>
        <v>2239.8127889678517</v>
      </c>
      <c r="S4968" s="1">
        <f>IF(AND(A4968&gt;=5,A4968&lt;=9),INDEX(Demand!$C$3:$C$26,C4968),INDEX(Demand!$B$3:$B$26,C4968))</f>
        <v>900</v>
      </c>
      <c r="T4968" s="7">
        <f t="shared" si="700"/>
        <v>900</v>
      </c>
      <c r="U4968" s="7">
        <f t="shared" si="701"/>
        <v>1339.8127889678517</v>
      </c>
    </row>
    <row r="4969" spans="1:21" x14ac:dyDescent="0.2">
      <c r="A4969" s="1">
        <v>7</v>
      </c>
      <c r="B4969" s="1">
        <v>26</v>
      </c>
      <c r="C4969" s="1">
        <v>17</v>
      </c>
      <c r="D4969">
        <v>18.2</v>
      </c>
      <c r="E4969">
        <v>12.1</v>
      </c>
      <c r="F4969">
        <v>68</v>
      </c>
      <c r="G4969">
        <v>414</v>
      </c>
      <c r="H4969">
        <v>460</v>
      </c>
      <c r="I4969">
        <v>172</v>
      </c>
      <c r="J4969" s="4">
        <f t="shared" si="696"/>
        <v>267.21635600716269</v>
      </c>
      <c r="K4969" s="4">
        <f t="shared" si="697"/>
        <v>27.495946055089199</v>
      </c>
      <c r="L4969" s="5">
        <f t="shared" si="702"/>
        <v>0</v>
      </c>
      <c r="M4969" s="5">
        <f t="shared" si="703"/>
        <v>6.504053944910801</v>
      </c>
      <c r="N4969" s="6">
        <f t="shared" si="695"/>
        <v>127.78497020746182</v>
      </c>
      <c r="O4969" s="6">
        <f t="shared" si="698"/>
        <v>157.29723123973358</v>
      </c>
      <c r="P4969" s="6">
        <f>FORECAST(J4969,Inputs!$B$10:$B$18,Inputs!$A$10:$A$18)</f>
        <v>33.029781074140395</v>
      </c>
      <c r="Q4969" s="6">
        <f>IF(Inputs!$D$10="Yes",IF('Hourly Calcs'!P4969&gt;'Hourly Calcs'!K4969,'Hourly Calcs'!O4969,N4969+O4969),N4969+O4969)</f>
        <v>157.29723123973358</v>
      </c>
      <c r="R4969" s="12">
        <f t="shared" si="699"/>
        <v>747.47644285121396</v>
      </c>
      <c r="S4969" s="1">
        <f>IF(AND(A4969&gt;=5,A4969&lt;=9),INDEX(Demand!$C$3:$C$26,C4969),INDEX(Demand!$B$3:$B$26,C4969))</f>
        <v>900</v>
      </c>
      <c r="T4969" s="7">
        <f t="shared" si="700"/>
        <v>747.47644285121396</v>
      </c>
      <c r="U4969" s="7">
        <f t="shared" si="701"/>
        <v>0</v>
      </c>
    </row>
    <row r="4970" spans="1:21" x14ac:dyDescent="0.2">
      <c r="A4970" s="1">
        <v>7</v>
      </c>
      <c r="B4970" s="1">
        <v>26</v>
      </c>
      <c r="C4970" s="1">
        <v>18</v>
      </c>
      <c r="D4970">
        <v>17.7</v>
      </c>
      <c r="E4970">
        <v>12.3</v>
      </c>
      <c r="F4970">
        <v>71</v>
      </c>
      <c r="G4970">
        <v>253</v>
      </c>
      <c r="H4970">
        <v>330</v>
      </c>
      <c r="I4970">
        <v>129</v>
      </c>
      <c r="J4970" s="4">
        <f t="shared" si="696"/>
        <v>278.64531321602124</v>
      </c>
      <c r="K4970" s="4">
        <f t="shared" si="697"/>
        <v>18.041096741286594</v>
      </c>
      <c r="L4970" s="5">
        <f t="shared" si="702"/>
        <v>0</v>
      </c>
      <c r="M4970" s="5">
        <f t="shared" si="703"/>
        <v>15.958903258713406</v>
      </c>
      <c r="N4970" s="6">
        <f t="shared" si="695"/>
        <v>14.355441944490833</v>
      </c>
      <c r="O4970" s="6">
        <f t="shared" si="698"/>
        <v>117.97292342980019</v>
      </c>
      <c r="P4970" s="6">
        <f>FORECAST(J4970,Inputs!$B$10:$B$18,Inputs!$A$10:$A$18)</f>
        <v>33.135604752000191</v>
      </c>
      <c r="Q4970" s="6">
        <f>IF(Inputs!$D$10="Yes",IF('Hourly Calcs'!P4970&gt;'Hourly Calcs'!K4970,'Hourly Calcs'!O4970,N4970+O4970),N4970+O4970)</f>
        <v>117.97292342980019</v>
      </c>
      <c r="R4970" s="12">
        <f t="shared" si="699"/>
        <v>560.60733213841047</v>
      </c>
      <c r="S4970" s="1">
        <f>IF(AND(A4970&gt;=5,A4970&lt;=9),INDEX(Demand!$C$3:$C$26,C4970),INDEX(Demand!$B$3:$B$26,C4970))</f>
        <v>900</v>
      </c>
      <c r="T4970" s="7">
        <f t="shared" si="700"/>
        <v>560.60733213841047</v>
      </c>
      <c r="U4970" s="7">
        <f t="shared" si="701"/>
        <v>0</v>
      </c>
    </row>
    <row r="4971" spans="1:21" x14ac:dyDescent="0.2">
      <c r="A4971" s="1">
        <v>7</v>
      </c>
      <c r="B4971" s="1">
        <v>26</v>
      </c>
      <c r="C4971" s="1">
        <v>19</v>
      </c>
      <c r="D4971">
        <v>17</v>
      </c>
      <c r="E4971">
        <v>12.7</v>
      </c>
      <c r="F4971">
        <v>76</v>
      </c>
      <c r="G4971">
        <v>99</v>
      </c>
      <c r="H4971">
        <v>91</v>
      </c>
      <c r="I4971">
        <v>80</v>
      </c>
      <c r="J4971" s="4">
        <f t="shared" si="696"/>
        <v>289.72397847091463</v>
      </c>
      <c r="K4971" s="4">
        <f t="shared" si="697"/>
        <v>8.8933592787841178</v>
      </c>
      <c r="L4971" s="5">
        <f t="shared" si="702"/>
        <v>0</v>
      </c>
      <c r="M4971" s="5">
        <f t="shared" si="703"/>
        <v>25.106640721215882</v>
      </c>
      <c r="N4971" s="6">
        <f t="shared" si="695"/>
        <v>0</v>
      </c>
      <c r="O4971" s="6">
        <f t="shared" si="698"/>
        <v>73.161502902201661</v>
      </c>
      <c r="P4971" s="6">
        <f>FORECAST(J4971,Inputs!$B$10:$B$18,Inputs!$A$10:$A$18)</f>
        <v>33.238184985841798</v>
      </c>
      <c r="Q4971" s="6">
        <f>IF(Inputs!$D$10="Yes",IF('Hourly Calcs'!P4971&gt;'Hourly Calcs'!K4971,'Hourly Calcs'!O4971,N4971+O4971),N4971+O4971)</f>
        <v>73.161502902201661</v>
      </c>
      <c r="R4971" s="12">
        <f t="shared" si="699"/>
        <v>347.66346179126231</v>
      </c>
      <c r="S4971" s="1">
        <f>IF(AND(A4971&gt;=5,A4971&lt;=9),INDEX(Demand!$C$3:$C$26,C4971),INDEX(Demand!$B$3:$B$26,C4971))</f>
        <v>900</v>
      </c>
      <c r="T4971" s="7">
        <f t="shared" si="700"/>
        <v>347.66346179126231</v>
      </c>
      <c r="U4971" s="7">
        <f t="shared" si="701"/>
        <v>0</v>
      </c>
    </row>
    <row r="4972" spans="1:21" x14ac:dyDescent="0.2">
      <c r="A4972" s="1">
        <v>7</v>
      </c>
      <c r="B4972" s="1">
        <v>26</v>
      </c>
      <c r="C4972" s="1">
        <v>20</v>
      </c>
      <c r="D4972">
        <v>15.7</v>
      </c>
      <c r="E4972">
        <v>13.2</v>
      </c>
      <c r="F4972">
        <v>85</v>
      </c>
      <c r="G4972">
        <v>14</v>
      </c>
      <c r="H4972">
        <v>0</v>
      </c>
      <c r="I4972">
        <v>14</v>
      </c>
      <c r="J4972" s="4">
        <f t="shared" si="696"/>
        <v>301.03656343541087</v>
      </c>
      <c r="K4972" s="4">
        <f t="shared" si="697"/>
        <v>0.67103620083966575</v>
      </c>
      <c r="L4972" s="5">
        <f t="shared" si="702"/>
        <v>0</v>
      </c>
      <c r="M4972" s="5">
        <f t="shared" si="703"/>
        <v>33.328963799160334</v>
      </c>
      <c r="N4972" s="6">
        <f t="shared" si="695"/>
        <v>0</v>
      </c>
      <c r="O4972" s="6">
        <f t="shared" si="698"/>
        <v>12.803263007885292</v>
      </c>
      <c r="P4972" s="6">
        <f>FORECAST(J4972,Inputs!$B$10:$B$18,Inputs!$A$10:$A$18)</f>
        <v>33.34293114292047</v>
      </c>
      <c r="Q4972" s="6">
        <f>IF(Inputs!$D$10="Yes",IF('Hourly Calcs'!P4972&gt;'Hourly Calcs'!K4972,'Hourly Calcs'!O4972,N4972+O4972),N4972+O4972)</f>
        <v>12.803263007885292</v>
      </c>
      <c r="R4972" s="12">
        <f t="shared" si="699"/>
        <v>60.841105813470904</v>
      </c>
      <c r="S4972" s="1">
        <f>IF(AND(A4972&gt;=5,A4972&lt;=9),INDEX(Demand!$C$3:$C$26,C4972),INDEX(Demand!$B$3:$B$26,C4972))</f>
        <v>800</v>
      </c>
      <c r="T4972" s="7">
        <f t="shared" si="700"/>
        <v>60.841105813470904</v>
      </c>
      <c r="U4972" s="7">
        <f t="shared" si="701"/>
        <v>0</v>
      </c>
    </row>
    <row r="4973" spans="1:21" x14ac:dyDescent="0.2">
      <c r="A4973" s="1">
        <v>7</v>
      </c>
      <c r="B4973" s="1">
        <v>26</v>
      </c>
      <c r="C4973" s="1">
        <v>21</v>
      </c>
      <c r="D4973">
        <v>14.7</v>
      </c>
      <c r="E4973">
        <v>13.3</v>
      </c>
      <c r="F4973">
        <v>91</v>
      </c>
      <c r="G4973">
        <v>0</v>
      </c>
      <c r="H4973">
        <v>0</v>
      </c>
      <c r="I4973">
        <v>0</v>
      </c>
      <c r="J4973" s="4">
        <f t="shared" si="696"/>
        <v>313.02783925639153</v>
      </c>
      <c r="K4973" s="4">
        <f t="shared" si="697"/>
        <v>-7.3168729156075756</v>
      </c>
      <c r="L4973" s="5">
        <f t="shared" si="702"/>
        <v>0</v>
      </c>
      <c r="M4973" s="5">
        <f t="shared" si="703"/>
        <v>0</v>
      </c>
      <c r="N4973" s="6">
        <f t="shared" si="695"/>
        <v>0</v>
      </c>
      <c r="O4973" s="6">
        <f t="shared" si="698"/>
        <v>0</v>
      </c>
      <c r="P4973" s="6">
        <f>FORECAST(J4973,Inputs!$B$10:$B$18,Inputs!$A$10:$A$18)</f>
        <v>33.453961474596213</v>
      </c>
      <c r="Q4973" s="6">
        <f>IF(Inputs!$D$10="Yes",IF('Hourly Calcs'!P4973&gt;'Hourly Calcs'!K4973,'Hourly Calcs'!O4973,N4973+O4973),N4973+O4973)</f>
        <v>0</v>
      </c>
      <c r="R4973" s="12">
        <f t="shared" si="699"/>
        <v>0</v>
      </c>
      <c r="S4973" s="1">
        <f>IF(AND(A4973&gt;=5,A4973&lt;=9),INDEX(Demand!$C$3:$C$26,C4973),INDEX(Demand!$B$3:$B$26,C4973))</f>
        <v>700</v>
      </c>
      <c r="T4973" s="7">
        <f t="shared" si="700"/>
        <v>0</v>
      </c>
      <c r="U4973" s="7">
        <f t="shared" si="701"/>
        <v>0</v>
      </c>
    </row>
    <row r="4974" spans="1:21" x14ac:dyDescent="0.2">
      <c r="A4974" s="1">
        <v>7</v>
      </c>
      <c r="B4974" s="1">
        <v>26</v>
      </c>
      <c r="C4974" s="1">
        <v>22</v>
      </c>
      <c r="D4974">
        <v>14.4</v>
      </c>
      <c r="E4974">
        <v>12.6</v>
      </c>
      <c r="F4974">
        <v>89</v>
      </c>
      <c r="G4974">
        <v>0</v>
      </c>
      <c r="H4974">
        <v>0</v>
      </c>
      <c r="I4974">
        <v>0</v>
      </c>
      <c r="J4974" s="4">
        <f t="shared" si="696"/>
        <v>325.9951702082119</v>
      </c>
      <c r="K4974" s="4">
        <f t="shared" si="697"/>
        <v>-13.508897736217875</v>
      </c>
      <c r="L4974" s="5">
        <f t="shared" si="702"/>
        <v>0</v>
      </c>
      <c r="M4974" s="5">
        <f t="shared" si="703"/>
        <v>0</v>
      </c>
      <c r="N4974" s="6">
        <f t="shared" si="695"/>
        <v>0</v>
      </c>
      <c r="O4974" s="6">
        <f t="shared" si="698"/>
        <v>0</v>
      </c>
      <c r="P4974" s="6">
        <f>FORECAST(J4974,Inputs!$B$10:$B$18,Inputs!$A$10:$A$18)</f>
        <v>33.574029353779736</v>
      </c>
      <c r="Q4974" s="6">
        <f>IF(Inputs!$D$10="Yes",IF('Hourly Calcs'!P4974&gt;'Hourly Calcs'!K4974,'Hourly Calcs'!O4974,N4974+O4974),N4974+O4974)</f>
        <v>0</v>
      </c>
      <c r="R4974" s="12">
        <f t="shared" si="699"/>
        <v>0</v>
      </c>
      <c r="S4974" s="1">
        <f>IF(AND(A4974&gt;=5,A4974&lt;=9),INDEX(Demand!$C$3:$C$26,C4974),INDEX(Demand!$B$3:$B$26,C4974))</f>
        <v>600</v>
      </c>
      <c r="T4974" s="7">
        <f t="shared" si="700"/>
        <v>0</v>
      </c>
      <c r="U4974" s="7">
        <f t="shared" si="701"/>
        <v>0</v>
      </c>
    </row>
    <row r="4975" spans="1:21" x14ac:dyDescent="0.2">
      <c r="A4975" s="1">
        <v>7</v>
      </c>
      <c r="B4975" s="1">
        <v>26</v>
      </c>
      <c r="C4975" s="1">
        <v>23</v>
      </c>
      <c r="D4975">
        <v>13.9</v>
      </c>
      <c r="E4975">
        <v>11.9</v>
      </c>
      <c r="F4975">
        <v>88</v>
      </c>
      <c r="G4975">
        <v>0</v>
      </c>
      <c r="H4975">
        <v>0</v>
      </c>
      <c r="I4975">
        <v>0</v>
      </c>
      <c r="J4975" s="4">
        <f t="shared" si="696"/>
        <v>340.0098729154746</v>
      </c>
      <c r="K4975" s="4">
        <f t="shared" si="697"/>
        <v>-17.835439155260687</v>
      </c>
      <c r="L4975" s="5">
        <f t="shared" si="702"/>
        <v>0</v>
      </c>
      <c r="M4975" s="5">
        <f t="shared" si="703"/>
        <v>0</v>
      </c>
      <c r="N4975" s="6">
        <f t="shared" si="695"/>
        <v>0</v>
      </c>
      <c r="O4975" s="6">
        <f t="shared" si="698"/>
        <v>0</v>
      </c>
      <c r="P4975" s="6">
        <f>FORECAST(J4975,Inputs!$B$10:$B$18,Inputs!$A$10:$A$18)</f>
        <v>33.703795119587724</v>
      </c>
      <c r="Q4975" s="6">
        <f>IF(Inputs!$D$10="Yes",IF('Hourly Calcs'!P4975&gt;'Hourly Calcs'!K4975,'Hourly Calcs'!O4975,N4975+O4975),N4975+O4975)</f>
        <v>0</v>
      </c>
      <c r="R4975" s="12">
        <f t="shared" si="699"/>
        <v>0</v>
      </c>
      <c r="S4975" s="1">
        <f>IF(AND(A4975&gt;=5,A4975&lt;=9),INDEX(Demand!$C$3:$C$26,C4975),INDEX(Demand!$B$3:$B$26,C4975))</f>
        <v>500</v>
      </c>
      <c r="T4975" s="7">
        <f t="shared" si="700"/>
        <v>0</v>
      </c>
      <c r="U4975" s="7">
        <f t="shared" si="701"/>
        <v>0</v>
      </c>
    </row>
    <row r="4976" spans="1:21" x14ac:dyDescent="0.2">
      <c r="A4976" s="1">
        <v>7</v>
      </c>
      <c r="B4976" s="1">
        <v>26</v>
      </c>
      <c r="C4976" s="1">
        <v>24</v>
      </c>
      <c r="D4976">
        <v>14.3</v>
      </c>
      <c r="E4976">
        <v>12.7</v>
      </c>
      <c r="F4976">
        <v>90</v>
      </c>
      <c r="G4976">
        <v>0</v>
      </c>
      <c r="H4976">
        <v>0</v>
      </c>
      <c r="I4976">
        <v>0</v>
      </c>
      <c r="J4976" s="4">
        <f t="shared" si="696"/>
        <v>354.82132535974154</v>
      </c>
      <c r="K4976" s="4">
        <f t="shared" si="697"/>
        <v>-19.917240039567986</v>
      </c>
      <c r="L4976" s="5">
        <f t="shared" si="702"/>
        <v>0</v>
      </c>
      <c r="M4976" s="5">
        <f t="shared" si="703"/>
        <v>0</v>
      </c>
      <c r="N4976" s="6">
        <f t="shared" si="695"/>
        <v>0</v>
      </c>
      <c r="O4976" s="6">
        <f t="shared" si="698"/>
        <v>0</v>
      </c>
      <c r="P4976" s="6">
        <f>FORECAST(J4976,Inputs!$B$10:$B$18,Inputs!$A$10:$A$18)</f>
        <v>33.84093819777538</v>
      </c>
      <c r="Q4976" s="6">
        <f>IF(Inputs!$D$10="Yes",IF('Hourly Calcs'!P4976&gt;'Hourly Calcs'!K4976,'Hourly Calcs'!O4976,N4976+O4976),N4976+O4976)</f>
        <v>0</v>
      </c>
      <c r="R4976" s="12">
        <f t="shared" si="699"/>
        <v>0</v>
      </c>
      <c r="S4976" s="1">
        <f>IF(AND(A4976&gt;=5,A4976&lt;=9),INDEX(Demand!$C$3:$C$26,C4976),INDEX(Demand!$B$3:$B$26,C4976))</f>
        <v>400</v>
      </c>
      <c r="T4976" s="7">
        <f t="shared" si="700"/>
        <v>0</v>
      </c>
      <c r="U4976" s="7">
        <f t="shared" si="701"/>
        <v>0</v>
      </c>
    </row>
    <row r="4977" spans="1:21" x14ac:dyDescent="0.2">
      <c r="A4977" s="1">
        <v>7</v>
      </c>
      <c r="B4977" s="1">
        <v>27</v>
      </c>
      <c r="C4977" s="1">
        <v>1</v>
      </c>
      <c r="D4977">
        <v>14.8</v>
      </c>
      <c r="E4977">
        <v>13.6</v>
      </c>
      <c r="F4977">
        <v>93</v>
      </c>
      <c r="G4977">
        <v>0</v>
      </c>
      <c r="H4977">
        <v>0</v>
      </c>
      <c r="I4977">
        <v>0</v>
      </c>
      <c r="J4977" s="4">
        <f t="shared" si="696"/>
        <v>9.8681656090537331</v>
      </c>
      <c r="K4977" s="4">
        <f t="shared" si="697"/>
        <v>-19.53754695699115</v>
      </c>
      <c r="L4977" s="5">
        <f t="shared" si="702"/>
        <v>0</v>
      </c>
      <c r="M4977" s="5">
        <f t="shared" si="703"/>
        <v>0</v>
      </c>
      <c r="N4977" s="6">
        <f t="shared" si="695"/>
        <v>0</v>
      </c>
      <c r="O4977" s="6">
        <f t="shared" si="698"/>
        <v>0</v>
      </c>
      <c r="P4977" s="6">
        <f>FORECAST(J4977,Inputs!$B$10:$B$18,Inputs!$A$10:$A$18)</f>
        <v>30.64692745934309</v>
      </c>
      <c r="Q4977" s="6">
        <f>IF(Inputs!$D$10="Yes",IF('Hourly Calcs'!P4977&gt;'Hourly Calcs'!K4977,'Hourly Calcs'!O4977,N4977+O4977),N4977+O4977)</f>
        <v>0</v>
      </c>
      <c r="R4977" s="12">
        <f t="shared" si="699"/>
        <v>0</v>
      </c>
      <c r="S4977" s="1">
        <f>IF(AND(A4977&gt;=5,A4977&lt;=9),INDEX(Demand!$C$3:$C$26,C4977),INDEX(Demand!$B$3:$B$26,C4977))</f>
        <v>350</v>
      </c>
      <c r="T4977" s="7">
        <f t="shared" si="700"/>
        <v>0</v>
      </c>
      <c r="U4977" s="7">
        <f t="shared" si="701"/>
        <v>0</v>
      </c>
    </row>
    <row r="4978" spans="1:21" x14ac:dyDescent="0.2">
      <c r="A4978" s="1">
        <v>7</v>
      </c>
      <c r="B4978" s="1">
        <v>27</v>
      </c>
      <c r="C4978" s="1">
        <v>2</v>
      </c>
      <c r="D4978">
        <v>14.6</v>
      </c>
      <c r="E4978">
        <v>13.5</v>
      </c>
      <c r="F4978">
        <v>93</v>
      </c>
      <c r="G4978">
        <v>0</v>
      </c>
      <c r="H4978">
        <v>0</v>
      </c>
      <c r="I4978">
        <v>0</v>
      </c>
      <c r="J4978" s="4">
        <f t="shared" si="696"/>
        <v>24.486063424615992</v>
      </c>
      <c r="K4978" s="4">
        <f t="shared" si="697"/>
        <v>-16.737916036792427</v>
      </c>
      <c r="L4978" s="5">
        <f t="shared" si="702"/>
        <v>0</v>
      </c>
      <c r="M4978" s="5">
        <f t="shared" si="703"/>
        <v>0</v>
      </c>
      <c r="N4978" s="6">
        <f t="shared" si="695"/>
        <v>0</v>
      </c>
      <c r="O4978" s="6">
        <f t="shared" si="698"/>
        <v>0</v>
      </c>
      <c r="P4978" s="6">
        <f>FORECAST(J4978,Inputs!$B$10:$B$18,Inputs!$A$10:$A$18)</f>
        <v>30.782278365042739</v>
      </c>
      <c r="Q4978" s="6">
        <f>IF(Inputs!$D$10="Yes",IF('Hourly Calcs'!P4978&gt;'Hourly Calcs'!K4978,'Hourly Calcs'!O4978,N4978+O4978),N4978+O4978)</f>
        <v>0</v>
      </c>
      <c r="R4978" s="12">
        <f t="shared" si="699"/>
        <v>0</v>
      </c>
      <c r="S4978" s="1">
        <f>IF(AND(A4978&gt;=5,A4978&lt;=9),INDEX(Demand!$C$3:$C$26,C4978),INDEX(Demand!$B$3:$B$26,C4978))</f>
        <v>350</v>
      </c>
      <c r="T4978" s="7">
        <f t="shared" si="700"/>
        <v>0</v>
      </c>
      <c r="U4978" s="7">
        <f t="shared" si="701"/>
        <v>0</v>
      </c>
    </row>
    <row r="4979" spans="1:21" x14ac:dyDescent="0.2">
      <c r="A4979" s="1">
        <v>7</v>
      </c>
      <c r="B4979" s="1">
        <v>27</v>
      </c>
      <c r="C4979" s="1">
        <v>3</v>
      </c>
      <c r="D4979">
        <v>14.6</v>
      </c>
      <c r="E4979">
        <v>13.5</v>
      </c>
      <c r="F4979">
        <v>93</v>
      </c>
      <c r="G4979">
        <v>0</v>
      </c>
      <c r="H4979">
        <v>0</v>
      </c>
      <c r="I4979">
        <v>0</v>
      </c>
      <c r="J4979" s="4">
        <f t="shared" si="696"/>
        <v>38.195848065357467</v>
      </c>
      <c r="K4979" s="4">
        <f t="shared" si="697"/>
        <v>-11.799394875680619</v>
      </c>
      <c r="L4979" s="5">
        <f t="shared" si="702"/>
        <v>0</v>
      </c>
      <c r="M4979" s="5">
        <f t="shared" si="703"/>
        <v>0</v>
      </c>
      <c r="N4979" s="6">
        <f t="shared" si="695"/>
        <v>0</v>
      </c>
      <c r="O4979" s="6">
        <f t="shared" si="698"/>
        <v>0</v>
      </c>
      <c r="P4979" s="6">
        <f>FORECAST(J4979,Inputs!$B$10:$B$18,Inputs!$A$10:$A$18)</f>
        <v>30.909220815419975</v>
      </c>
      <c r="Q4979" s="6">
        <f>IF(Inputs!$D$10="Yes",IF('Hourly Calcs'!P4979&gt;'Hourly Calcs'!K4979,'Hourly Calcs'!O4979,N4979+O4979),N4979+O4979)</f>
        <v>0</v>
      </c>
      <c r="R4979" s="12">
        <f t="shared" si="699"/>
        <v>0</v>
      </c>
      <c r="S4979" s="1">
        <f>IF(AND(A4979&gt;=5,A4979&lt;=9),INDEX(Demand!$C$3:$C$26,C4979),INDEX(Demand!$B$3:$B$26,C4979))</f>
        <v>350</v>
      </c>
      <c r="T4979" s="7">
        <f t="shared" si="700"/>
        <v>0</v>
      </c>
      <c r="U4979" s="7">
        <f t="shared" si="701"/>
        <v>0</v>
      </c>
    </row>
    <row r="4980" spans="1:21" x14ac:dyDescent="0.2">
      <c r="A4980" s="1">
        <v>7</v>
      </c>
      <c r="B4980" s="1">
        <v>27</v>
      </c>
      <c r="C4980" s="1">
        <v>4</v>
      </c>
      <c r="D4980">
        <v>14.5</v>
      </c>
      <c r="E4980">
        <v>13.6</v>
      </c>
      <c r="F4980">
        <v>94</v>
      </c>
      <c r="G4980">
        <v>0</v>
      </c>
      <c r="H4980">
        <v>0</v>
      </c>
      <c r="I4980">
        <v>0</v>
      </c>
      <c r="J4980" s="4">
        <f t="shared" si="696"/>
        <v>50.852361678346625</v>
      </c>
      <c r="K4980" s="4">
        <f t="shared" si="697"/>
        <v>-5.1173676677886704</v>
      </c>
      <c r="L4980" s="5">
        <f t="shared" si="702"/>
        <v>0</v>
      </c>
      <c r="M4980" s="5">
        <f t="shared" si="703"/>
        <v>0</v>
      </c>
      <c r="N4980" s="6">
        <f t="shared" si="695"/>
        <v>0</v>
      </c>
      <c r="O4980" s="6">
        <f t="shared" si="698"/>
        <v>0</v>
      </c>
      <c r="P4980" s="6">
        <f>FORECAST(J4980,Inputs!$B$10:$B$18,Inputs!$A$10:$A$18)</f>
        <v>31.026410756280985</v>
      </c>
      <c r="Q4980" s="6">
        <f>IF(Inputs!$D$10="Yes",IF('Hourly Calcs'!P4980&gt;'Hourly Calcs'!K4980,'Hourly Calcs'!O4980,N4980+O4980),N4980+O4980)</f>
        <v>0</v>
      </c>
      <c r="R4980" s="12">
        <f t="shared" si="699"/>
        <v>0</v>
      </c>
      <c r="S4980" s="1">
        <f>IF(AND(A4980&gt;=5,A4980&lt;=9),INDEX(Demand!$C$3:$C$26,C4980),INDEX(Demand!$B$3:$B$26,C4980))</f>
        <v>350</v>
      </c>
      <c r="T4980" s="7">
        <f t="shared" si="700"/>
        <v>0</v>
      </c>
      <c r="U4980" s="7">
        <f t="shared" si="701"/>
        <v>0</v>
      </c>
    </row>
    <row r="4981" spans="1:21" x14ac:dyDescent="0.2">
      <c r="A4981" s="1">
        <v>7</v>
      </c>
      <c r="B4981" s="1">
        <v>27</v>
      </c>
      <c r="C4981" s="1">
        <v>5</v>
      </c>
      <c r="D4981">
        <v>14</v>
      </c>
      <c r="E4981">
        <v>12.9</v>
      </c>
      <c r="F4981">
        <v>93</v>
      </c>
      <c r="G4981">
        <v>2</v>
      </c>
      <c r="H4981">
        <v>0</v>
      </c>
      <c r="I4981">
        <v>2</v>
      </c>
      <c r="J4981" s="4">
        <f t="shared" si="696"/>
        <v>62.607911102500509</v>
      </c>
      <c r="K4981" s="4">
        <f t="shared" si="697"/>
        <v>2.9825787097250611</v>
      </c>
      <c r="L4981" s="5">
        <f t="shared" si="702"/>
        <v>0</v>
      </c>
      <c r="M4981" s="5">
        <f t="shared" si="703"/>
        <v>31.017421290274939</v>
      </c>
      <c r="N4981" s="6">
        <f t="shared" si="695"/>
        <v>0</v>
      </c>
      <c r="O4981" s="6">
        <f t="shared" si="698"/>
        <v>1.8290375725550416</v>
      </c>
      <c r="P4981" s="6">
        <f>FORECAST(J4981,Inputs!$B$10:$B$18,Inputs!$A$10:$A$18)</f>
        <v>31.135258436134261</v>
      </c>
      <c r="Q4981" s="6">
        <f>IF(Inputs!$D$10="Yes",IF('Hourly Calcs'!P4981&gt;'Hourly Calcs'!K4981,'Hourly Calcs'!O4981,N4981+O4981),N4981+O4981)</f>
        <v>1.8290375725550416</v>
      </c>
      <c r="R4981" s="12">
        <f t="shared" si="699"/>
        <v>8.6915865447815577</v>
      </c>
      <c r="S4981" s="1">
        <f>IF(AND(A4981&gt;=5,A4981&lt;=9),INDEX(Demand!$C$3:$C$26,C4981),INDEX(Demand!$B$3:$B$26,C4981))</f>
        <v>350</v>
      </c>
      <c r="T4981" s="7">
        <f t="shared" si="700"/>
        <v>8.6915865447815577</v>
      </c>
      <c r="U4981" s="7">
        <f t="shared" si="701"/>
        <v>0</v>
      </c>
    </row>
    <row r="4982" spans="1:21" x14ac:dyDescent="0.2">
      <c r="A4982" s="1">
        <v>7</v>
      </c>
      <c r="B4982" s="1">
        <v>27</v>
      </c>
      <c r="C4982" s="1">
        <v>6</v>
      </c>
      <c r="D4982">
        <v>14.5</v>
      </c>
      <c r="E4982">
        <v>12.5</v>
      </c>
      <c r="F4982">
        <v>88</v>
      </c>
      <c r="G4982">
        <v>42</v>
      </c>
      <c r="H4982">
        <v>0</v>
      </c>
      <c r="I4982">
        <v>42</v>
      </c>
      <c r="J4982" s="4">
        <f t="shared" si="696"/>
        <v>73.811394607561482</v>
      </c>
      <c r="K4982" s="4">
        <f t="shared" si="697"/>
        <v>11.614822935162579</v>
      </c>
      <c r="L4982" s="5">
        <f t="shared" si="702"/>
        <v>0</v>
      </c>
      <c r="M4982" s="5">
        <f t="shared" si="703"/>
        <v>22.385177064837421</v>
      </c>
      <c r="N4982" s="6">
        <f t="shared" si="695"/>
        <v>0</v>
      </c>
      <c r="O4982" s="6">
        <f t="shared" si="698"/>
        <v>38.409789023655875</v>
      </c>
      <c r="P4982" s="6">
        <f>FORECAST(J4982,Inputs!$B$10:$B$18,Inputs!$A$10:$A$18)</f>
        <v>31.238994394514457</v>
      </c>
      <c r="Q4982" s="6">
        <f>IF(Inputs!$D$10="Yes",IF('Hourly Calcs'!P4982&gt;'Hourly Calcs'!K4982,'Hourly Calcs'!O4982,N4982+O4982),N4982+O4982)</f>
        <v>38.409789023655875</v>
      </c>
      <c r="R4982" s="12">
        <f t="shared" si="699"/>
        <v>182.52331744041271</v>
      </c>
      <c r="S4982" s="1">
        <f>IF(AND(A4982&gt;=5,A4982&lt;=9),INDEX(Demand!$C$3:$C$26,C4982),INDEX(Demand!$B$3:$B$26,C4982))</f>
        <v>350</v>
      </c>
      <c r="T4982" s="7">
        <f t="shared" si="700"/>
        <v>182.52331744041271</v>
      </c>
      <c r="U4982" s="7">
        <f t="shared" si="701"/>
        <v>0</v>
      </c>
    </row>
    <row r="4983" spans="1:21" x14ac:dyDescent="0.2">
      <c r="A4983" s="1">
        <v>7</v>
      </c>
      <c r="B4983" s="1">
        <v>27</v>
      </c>
      <c r="C4983" s="1">
        <v>7</v>
      </c>
      <c r="D4983">
        <v>15.4</v>
      </c>
      <c r="E4983">
        <v>12.1</v>
      </c>
      <c r="F4983">
        <v>81</v>
      </c>
      <c r="G4983">
        <v>166</v>
      </c>
      <c r="H4983">
        <v>230</v>
      </c>
      <c r="I4983">
        <v>99</v>
      </c>
      <c r="J4983" s="4">
        <f t="shared" si="696"/>
        <v>84.948760348599208</v>
      </c>
      <c r="K4983" s="4">
        <f t="shared" si="697"/>
        <v>20.88972874622452</v>
      </c>
      <c r="L4983" s="5">
        <f t="shared" si="702"/>
        <v>80.051239651400792</v>
      </c>
      <c r="M4983" s="5">
        <f t="shared" si="703"/>
        <v>13.11027125377548</v>
      </c>
      <c r="N4983" s="6">
        <f t="shared" si="695"/>
        <v>88.75017167638741</v>
      </c>
      <c r="O4983" s="6">
        <f t="shared" si="698"/>
        <v>90.537359841474554</v>
      </c>
      <c r="P4983" s="6">
        <f>FORECAST(J4983,Inputs!$B$10:$B$18,Inputs!$A$10:$A$18)</f>
        <v>31.342118151375917</v>
      </c>
      <c r="Q4983" s="6">
        <f>IF(Inputs!$D$10="Yes",IF('Hourly Calcs'!P4983&gt;'Hourly Calcs'!K4983,'Hourly Calcs'!O4983,N4983+O4983),N4983+O4983)</f>
        <v>90.537359841474554</v>
      </c>
      <c r="R4983" s="12">
        <f t="shared" si="699"/>
        <v>430.23353396668705</v>
      </c>
      <c r="S4983" s="1">
        <f>IF(AND(A4983&gt;=5,A4983&lt;=9),INDEX(Demand!$C$3:$C$26,C4983),INDEX(Demand!$B$3:$B$26,C4983))</f>
        <v>350</v>
      </c>
      <c r="T4983" s="7">
        <f t="shared" si="700"/>
        <v>350</v>
      </c>
      <c r="U4983" s="7">
        <f t="shared" si="701"/>
        <v>80.233533966687048</v>
      </c>
    </row>
    <row r="4984" spans="1:21" x14ac:dyDescent="0.2">
      <c r="A4984" s="1">
        <v>7</v>
      </c>
      <c r="B4984" s="1">
        <v>27</v>
      </c>
      <c r="C4984" s="1">
        <v>8</v>
      </c>
      <c r="D4984">
        <v>16.5</v>
      </c>
      <c r="E4984">
        <v>10.3</v>
      </c>
      <c r="F4984">
        <v>67</v>
      </c>
      <c r="G4984">
        <v>337</v>
      </c>
      <c r="H4984">
        <v>389</v>
      </c>
      <c r="I4984">
        <v>162</v>
      </c>
      <c r="J4984" s="4">
        <f t="shared" si="696"/>
        <v>96.658899882958806</v>
      </c>
      <c r="K4984" s="4">
        <f t="shared" si="697"/>
        <v>30.345618354980743</v>
      </c>
      <c r="L4984" s="5">
        <f t="shared" si="702"/>
        <v>68.341100117041194</v>
      </c>
      <c r="M4984" s="5">
        <f t="shared" si="703"/>
        <v>3.6543816450192566</v>
      </c>
      <c r="N4984" s="6">
        <f t="shared" si="695"/>
        <v>232.21463544042999</v>
      </c>
      <c r="O4984" s="6">
        <f t="shared" si="698"/>
        <v>148.15204337695837</v>
      </c>
      <c r="P4984" s="6">
        <f>FORECAST(J4984,Inputs!$B$10:$B$18,Inputs!$A$10:$A$18)</f>
        <v>31.450545369286655</v>
      </c>
      <c r="Q4984" s="6">
        <f>IF(Inputs!$D$10="Yes",IF('Hourly Calcs'!P4984&gt;'Hourly Calcs'!K4984,'Hourly Calcs'!O4984,N4984+O4984),N4984+O4984)</f>
        <v>148.15204337695837</v>
      </c>
      <c r="R4984" s="12">
        <f t="shared" si="699"/>
        <v>704.01851012730617</v>
      </c>
      <c r="S4984" s="1">
        <f>IF(AND(A4984&gt;=5,A4984&lt;=9),INDEX(Demand!$C$3:$C$26,C4984),INDEX(Demand!$B$3:$B$26,C4984))</f>
        <v>350</v>
      </c>
      <c r="T4984" s="7">
        <f t="shared" si="700"/>
        <v>350</v>
      </c>
      <c r="U4984" s="7">
        <f t="shared" si="701"/>
        <v>354.01851012730617</v>
      </c>
    </row>
    <row r="4985" spans="1:21" x14ac:dyDescent="0.2">
      <c r="A4985" s="1">
        <v>7</v>
      </c>
      <c r="B4985" s="1">
        <v>27</v>
      </c>
      <c r="C4985" s="1">
        <v>9</v>
      </c>
      <c r="D4985">
        <v>17.600000000000001</v>
      </c>
      <c r="E4985">
        <v>10.8</v>
      </c>
      <c r="F4985">
        <v>64</v>
      </c>
      <c r="G4985">
        <v>511</v>
      </c>
      <c r="H4985">
        <v>576</v>
      </c>
      <c r="I4985">
        <v>170</v>
      </c>
      <c r="J4985" s="4">
        <f t="shared" si="696"/>
        <v>109.82551793454084</v>
      </c>
      <c r="K4985" s="4">
        <f t="shared" si="697"/>
        <v>39.558710829586921</v>
      </c>
      <c r="L4985" s="5">
        <f t="shared" si="702"/>
        <v>55.174482065459159</v>
      </c>
      <c r="M4985" s="5">
        <f t="shared" si="703"/>
        <v>5.5587108295869214</v>
      </c>
      <c r="N4985" s="6">
        <f t="shared" si="695"/>
        <v>445.93514255771112</v>
      </c>
      <c r="O4985" s="6">
        <f t="shared" si="698"/>
        <v>155.46819366717853</v>
      </c>
      <c r="P4985" s="6">
        <f>FORECAST(J4985,Inputs!$B$10:$B$18,Inputs!$A$10:$A$18)</f>
        <v>31.572458499393896</v>
      </c>
      <c r="Q4985" s="6">
        <f>IF(Inputs!$D$10="Yes",IF('Hourly Calcs'!P4985&gt;'Hourly Calcs'!K4985,'Hourly Calcs'!O4985,N4985+O4985),N4985+O4985)</f>
        <v>601.4033362248897</v>
      </c>
      <c r="R4985" s="12">
        <f t="shared" si="699"/>
        <v>2857.8686537406757</v>
      </c>
      <c r="S4985" s="1">
        <f>IF(AND(A4985&gt;=5,A4985&lt;=9),INDEX(Demand!$C$3:$C$26,C4985),INDEX(Demand!$B$3:$B$26,C4985))</f>
        <v>350</v>
      </c>
      <c r="T4985" s="7">
        <f t="shared" si="700"/>
        <v>350</v>
      </c>
      <c r="U4985" s="7">
        <f t="shared" si="701"/>
        <v>2507.8686537406757</v>
      </c>
    </row>
    <row r="4986" spans="1:21" x14ac:dyDescent="0.2">
      <c r="A4986" s="1">
        <v>7</v>
      </c>
      <c r="B4986" s="1">
        <v>27</v>
      </c>
      <c r="C4986" s="1">
        <v>10</v>
      </c>
      <c r="D4986">
        <v>18</v>
      </c>
      <c r="E4986">
        <v>11.4</v>
      </c>
      <c r="F4986">
        <v>65</v>
      </c>
      <c r="G4986">
        <v>656</v>
      </c>
      <c r="H4986">
        <v>676</v>
      </c>
      <c r="I4986">
        <v>173</v>
      </c>
      <c r="J4986" s="4">
        <f t="shared" si="696"/>
        <v>125.70798688515738</v>
      </c>
      <c r="K4986" s="4">
        <f t="shared" si="697"/>
        <v>47.942926968652472</v>
      </c>
      <c r="L4986" s="5">
        <f t="shared" si="702"/>
        <v>39.292013114842618</v>
      </c>
      <c r="M4986" s="5">
        <f t="shared" si="703"/>
        <v>13.942926968652472</v>
      </c>
      <c r="N4986" s="6">
        <f t="shared" si="695"/>
        <v>612.08118020594873</v>
      </c>
      <c r="O4986" s="6">
        <f t="shared" si="698"/>
        <v>158.21175002601109</v>
      </c>
      <c r="P4986" s="6">
        <f>FORECAST(J4986,Inputs!$B$10:$B$18,Inputs!$A$10:$A$18)</f>
        <v>31.719518397084787</v>
      </c>
      <c r="Q4986" s="6">
        <f>IF(Inputs!$D$10="Yes",IF('Hourly Calcs'!P4986&gt;'Hourly Calcs'!K4986,'Hourly Calcs'!O4986,N4986+O4986),N4986+O4986)</f>
        <v>770.29293023195987</v>
      </c>
      <c r="R4986" s="12">
        <f t="shared" si="699"/>
        <v>3660.4320044622732</v>
      </c>
      <c r="S4986" s="1">
        <f>IF(AND(A4986&gt;=5,A4986&lt;=9),INDEX(Demand!$C$3:$C$26,C4986),INDEX(Demand!$B$3:$B$26,C4986))</f>
        <v>600</v>
      </c>
      <c r="T4986" s="7">
        <f t="shared" si="700"/>
        <v>600</v>
      </c>
      <c r="U4986" s="7">
        <f t="shared" si="701"/>
        <v>3060.4320044622732</v>
      </c>
    </row>
    <row r="4987" spans="1:21" x14ac:dyDescent="0.2">
      <c r="A4987" s="1">
        <v>7</v>
      </c>
      <c r="B4987" s="1">
        <v>27</v>
      </c>
      <c r="C4987" s="1">
        <v>11</v>
      </c>
      <c r="D4987">
        <v>18.899999999999999</v>
      </c>
      <c r="E4987">
        <v>11.9</v>
      </c>
      <c r="F4987">
        <v>64</v>
      </c>
      <c r="G4987">
        <v>775</v>
      </c>
      <c r="H4987">
        <v>755</v>
      </c>
      <c r="I4987">
        <v>168</v>
      </c>
      <c r="J4987" s="4">
        <f t="shared" si="696"/>
        <v>145.84229694151435</v>
      </c>
      <c r="K4987" s="4">
        <f t="shared" si="697"/>
        <v>54.568281490382162</v>
      </c>
      <c r="L4987" s="5">
        <f t="shared" si="702"/>
        <v>19.157703058485652</v>
      </c>
      <c r="M4987" s="5">
        <f t="shared" si="703"/>
        <v>20.568281490382162</v>
      </c>
      <c r="N4987" s="6">
        <f t="shared" si="695"/>
        <v>741.20935152272853</v>
      </c>
      <c r="O4987" s="6">
        <f t="shared" si="698"/>
        <v>153.6391560946235</v>
      </c>
      <c r="P4987" s="6">
        <f>FORECAST(J4987,Inputs!$B$10:$B$18,Inputs!$A$10:$A$18)</f>
        <v>31.905947193902907</v>
      </c>
      <c r="Q4987" s="6">
        <f>IF(Inputs!$D$10="Yes",IF('Hourly Calcs'!P4987&gt;'Hourly Calcs'!K4987,'Hourly Calcs'!O4987,N4987+O4987),N4987+O4987)</f>
        <v>894.84850761735197</v>
      </c>
      <c r="R4987" s="12">
        <f t="shared" si="699"/>
        <v>4252.3201081976567</v>
      </c>
      <c r="S4987" s="1">
        <f>IF(AND(A4987&gt;=5,A4987&lt;=9),INDEX(Demand!$C$3:$C$26,C4987),INDEX(Demand!$B$3:$B$26,C4987))</f>
        <v>600</v>
      </c>
      <c r="T4987" s="7">
        <f t="shared" si="700"/>
        <v>600</v>
      </c>
      <c r="U4987" s="7">
        <f t="shared" si="701"/>
        <v>3652.3201081976567</v>
      </c>
    </row>
    <row r="4988" spans="1:21" x14ac:dyDescent="0.2">
      <c r="A4988" s="1">
        <v>7</v>
      </c>
      <c r="B4988" s="1">
        <v>27</v>
      </c>
      <c r="C4988" s="1">
        <v>12</v>
      </c>
      <c r="D4988">
        <v>18</v>
      </c>
      <c r="E4988">
        <v>9.9</v>
      </c>
      <c r="F4988">
        <v>59</v>
      </c>
      <c r="G4988">
        <v>845</v>
      </c>
      <c r="H4988">
        <v>785</v>
      </c>
      <c r="I4988">
        <v>173</v>
      </c>
      <c r="J4988" s="4">
        <f t="shared" si="696"/>
        <v>170.76082045494135</v>
      </c>
      <c r="K4988" s="4">
        <f t="shared" si="697"/>
        <v>58.092493875563292</v>
      </c>
      <c r="L4988" s="5">
        <f t="shared" si="702"/>
        <v>5.7608204549413529</v>
      </c>
      <c r="M4988" s="5">
        <f t="shared" si="703"/>
        <v>24.092493875563292</v>
      </c>
      <c r="N4988" s="6">
        <f t="shared" si="695"/>
        <v>783.30477500080087</v>
      </c>
      <c r="O4988" s="6">
        <f t="shared" si="698"/>
        <v>158.21175002601109</v>
      </c>
      <c r="P4988" s="6">
        <f>FORECAST(J4988,Inputs!$B$10:$B$18,Inputs!$A$10:$A$18)</f>
        <v>32.136674263471676</v>
      </c>
      <c r="Q4988" s="6">
        <f>IF(Inputs!$D$10="Yes",IF('Hourly Calcs'!P4988&gt;'Hourly Calcs'!K4988,'Hourly Calcs'!O4988,N4988+O4988),N4988+O4988)</f>
        <v>941.51652502681191</v>
      </c>
      <c r="R4988" s="12">
        <f t="shared" si="699"/>
        <v>4474.08652692741</v>
      </c>
      <c r="S4988" s="1">
        <f>IF(AND(A4988&gt;=5,A4988&lt;=9),INDEX(Demand!$C$3:$C$26,C4988),INDEX(Demand!$B$3:$B$26,C4988))</f>
        <v>600</v>
      </c>
      <c r="T4988" s="7">
        <f t="shared" si="700"/>
        <v>600</v>
      </c>
      <c r="U4988" s="7">
        <f t="shared" si="701"/>
        <v>3874.08652692741</v>
      </c>
    </row>
    <row r="4989" spans="1:21" x14ac:dyDescent="0.2">
      <c r="A4989" s="1">
        <v>7</v>
      </c>
      <c r="B4989" s="1">
        <v>27</v>
      </c>
      <c r="C4989" s="1">
        <v>13</v>
      </c>
      <c r="D4989">
        <v>18.5</v>
      </c>
      <c r="E4989">
        <v>10.5</v>
      </c>
      <c r="F4989">
        <v>60</v>
      </c>
      <c r="G4989">
        <v>858</v>
      </c>
      <c r="H4989">
        <v>787</v>
      </c>
      <c r="I4989">
        <v>177</v>
      </c>
      <c r="J4989" s="4">
        <f t="shared" si="696"/>
        <v>197.45167085952946</v>
      </c>
      <c r="K4989" s="4">
        <f t="shared" si="697"/>
        <v>57.396934554710022</v>
      </c>
      <c r="L4989" s="5">
        <f t="shared" si="702"/>
        <v>32.451670859529457</v>
      </c>
      <c r="M4989" s="5">
        <f t="shared" si="703"/>
        <v>23.396934554710022</v>
      </c>
      <c r="N4989" s="6">
        <f t="shared" si="695"/>
        <v>749.73774424904548</v>
      </c>
      <c r="O4989" s="6">
        <f t="shared" si="698"/>
        <v>161.86982517112119</v>
      </c>
      <c r="P4989" s="6">
        <f>FORECAST(J4989,Inputs!$B$10:$B$18,Inputs!$A$10:$A$18)</f>
        <v>32.383811767217864</v>
      </c>
      <c r="Q4989" s="6">
        <f>IF(Inputs!$D$10="Yes",IF('Hourly Calcs'!P4989&gt;'Hourly Calcs'!K4989,'Hourly Calcs'!O4989,N4989+O4989),N4989+O4989)</f>
        <v>911.60756942016667</v>
      </c>
      <c r="R4989" s="12">
        <f t="shared" si="699"/>
        <v>4331.9591698846316</v>
      </c>
      <c r="S4989" s="1">
        <f>IF(AND(A4989&gt;=5,A4989&lt;=9),INDEX(Demand!$C$3:$C$26,C4989),INDEX(Demand!$B$3:$B$26,C4989))</f>
        <v>600</v>
      </c>
      <c r="T4989" s="7">
        <f t="shared" si="700"/>
        <v>600</v>
      </c>
      <c r="U4989" s="7">
        <f t="shared" si="701"/>
        <v>3731.9591698846316</v>
      </c>
    </row>
    <row r="4990" spans="1:21" x14ac:dyDescent="0.2">
      <c r="A4990" s="1">
        <v>7</v>
      </c>
      <c r="B4990" s="1">
        <v>27</v>
      </c>
      <c r="C4990" s="1">
        <v>14</v>
      </c>
      <c r="D4990">
        <v>17.399999999999999</v>
      </c>
      <c r="E4990">
        <v>10.8</v>
      </c>
      <c r="F4990">
        <v>65</v>
      </c>
      <c r="G4990">
        <v>818</v>
      </c>
      <c r="H4990">
        <v>774</v>
      </c>
      <c r="I4990">
        <v>172</v>
      </c>
      <c r="J4990" s="4">
        <f t="shared" si="696"/>
        <v>220.97208614061293</v>
      </c>
      <c r="K4990" s="4">
        <f t="shared" si="697"/>
        <v>52.730848974652474</v>
      </c>
      <c r="L4990" s="5">
        <f t="shared" si="702"/>
        <v>55.97208614061293</v>
      </c>
      <c r="M4990" s="5">
        <f t="shared" si="703"/>
        <v>18.730848974652474</v>
      </c>
      <c r="N4990" s="6">
        <f t="shared" si="695"/>
        <v>657.31266525288038</v>
      </c>
      <c r="O4990" s="6">
        <f t="shared" si="698"/>
        <v>157.29723123973358</v>
      </c>
      <c r="P4990" s="6">
        <f>FORECAST(J4990,Inputs!$B$10:$B$18,Inputs!$A$10:$A$18)</f>
        <v>32.601593390190857</v>
      </c>
      <c r="Q4990" s="6">
        <f>IF(Inputs!$D$10="Yes",IF('Hourly Calcs'!P4990&gt;'Hourly Calcs'!K4990,'Hourly Calcs'!O4990,N4990+O4990),N4990+O4990)</f>
        <v>814.60989649261398</v>
      </c>
      <c r="R4990" s="12">
        <f t="shared" si="699"/>
        <v>3871.0262281329015</v>
      </c>
      <c r="S4990" s="1">
        <f>IF(AND(A4990&gt;=5,A4990&lt;=9),INDEX(Demand!$C$3:$C$26,C4990),INDEX(Demand!$B$3:$B$26,C4990))</f>
        <v>600</v>
      </c>
      <c r="T4990" s="7">
        <f t="shared" si="700"/>
        <v>600</v>
      </c>
      <c r="U4990" s="7">
        <f t="shared" si="701"/>
        <v>3271.0262281329015</v>
      </c>
    </row>
    <row r="4991" spans="1:21" x14ac:dyDescent="0.2">
      <c r="A4991" s="1">
        <v>7</v>
      </c>
      <c r="B4991" s="1">
        <v>27</v>
      </c>
      <c r="C4991" s="1">
        <v>15</v>
      </c>
      <c r="D4991">
        <v>17.600000000000001</v>
      </c>
      <c r="E4991">
        <v>9.5</v>
      </c>
      <c r="F4991">
        <v>59</v>
      </c>
      <c r="G4991">
        <v>727</v>
      </c>
      <c r="H4991">
        <v>733</v>
      </c>
      <c r="I4991">
        <v>167</v>
      </c>
      <c r="J4991" s="4">
        <f t="shared" si="696"/>
        <v>239.60520604806629</v>
      </c>
      <c r="K4991" s="4">
        <f t="shared" si="697"/>
        <v>45.41431665453127</v>
      </c>
      <c r="L4991" s="5">
        <f t="shared" si="702"/>
        <v>74.605206048066293</v>
      </c>
      <c r="M4991" s="5">
        <f t="shared" si="703"/>
        <v>11.41431665453127</v>
      </c>
      <c r="N4991" s="6">
        <f t="shared" si="695"/>
        <v>509.17746734327147</v>
      </c>
      <c r="O4991" s="6">
        <f t="shared" si="698"/>
        <v>152.72463730834596</v>
      </c>
      <c r="P4991" s="6">
        <f>FORECAST(J4991,Inputs!$B$10:$B$18,Inputs!$A$10:$A$18)</f>
        <v>32.774122278222833</v>
      </c>
      <c r="Q4991" s="6">
        <f>IF(Inputs!$D$10="Yes",IF('Hourly Calcs'!P4991&gt;'Hourly Calcs'!K4991,'Hourly Calcs'!O4991,N4991+O4991),N4991+O4991)</f>
        <v>661.90210465161749</v>
      </c>
      <c r="R4991" s="12">
        <f t="shared" si="699"/>
        <v>3145.358801304486</v>
      </c>
      <c r="S4991" s="1">
        <f>IF(AND(A4991&gt;=5,A4991&lt;=9),INDEX(Demand!$C$3:$C$26,C4991),INDEX(Demand!$B$3:$B$26,C4991))</f>
        <v>600</v>
      </c>
      <c r="T4991" s="7">
        <f t="shared" si="700"/>
        <v>600</v>
      </c>
      <c r="U4991" s="7">
        <f t="shared" si="701"/>
        <v>2545.358801304486</v>
      </c>
    </row>
    <row r="4992" spans="1:21" x14ac:dyDescent="0.2">
      <c r="A4992" s="1">
        <v>7</v>
      </c>
      <c r="B4992" s="1">
        <v>27</v>
      </c>
      <c r="C4992" s="1">
        <v>16</v>
      </c>
      <c r="D4992">
        <v>17.7</v>
      </c>
      <c r="E4992">
        <v>9.5</v>
      </c>
      <c r="F4992">
        <v>59</v>
      </c>
      <c r="G4992">
        <v>588</v>
      </c>
      <c r="H4992">
        <v>629</v>
      </c>
      <c r="I4992">
        <v>174</v>
      </c>
      <c r="J4992" s="4">
        <f t="shared" si="696"/>
        <v>254.46258998325104</v>
      </c>
      <c r="K4992" s="4">
        <f t="shared" si="697"/>
        <v>36.678854078517602</v>
      </c>
      <c r="L4992" s="5">
        <f t="shared" si="702"/>
        <v>89.462589983251036</v>
      </c>
      <c r="M4992" s="5">
        <f t="shared" si="703"/>
        <v>2.6788540785176025</v>
      </c>
      <c r="N4992" s="6">
        <f t="shared" si="695"/>
        <v>314.1318775511964</v>
      </c>
      <c r="O4992" s="6">
        <f t="shared" si="698"/>
        <v>159.12626881228863</v>
      </c>
      <c r="P4992" s="6">
        <f>FORECAST(J4992,Inputs!$B$10:$B$18,Inputs!$A$10:$A$18)</f>
        <v>32.911690647993062</v>
      </c>
      <c r="Q4992" s="6">
        <f>IF(Inputs!$D$10="Yes",IF('Hourly Calcs'!P4992&gt;'Hourly Calcs'!K4992,'Hourly Calcs'!O4992,N4992+O4992),N4992+O4992)</f>
        <v>473.25814636348503</v>
      </c>
      <c r="R4992" s="12">
        <f t="shared" si="699"/>
        <v>2248.9227115192807</v>
      </c>
      <c r="S4992" s="1">
        <f>IF(AND(A4992&gt;=5,A4992&lt;=9),INDEX(Demand!$C$3:$C$26,C4992),INDEX(Demand!$B$3:$B$26,C4992))</f>
        <v>900</v>
      </c>
      <c r="T4992" s="7">
        <f t="shared" si="700"/>
        <v>900</v>
      </c>
      <c r="U4992" s="7">
        <f t="shared" si="701"/>
        <v>1348.9227115192807</v>
      </c>
    </row>
    <row r="4993" spans="1:21" x14ac:dyDescent="0.2">
      <c r="A4993" s="1">
        <v>7</v>
      </c>
      <c r="B4993" s="1">
        <v>27</v>
      </c>
      <c r="C4993" s="1">
        <v>17</v>
      </c>
      <c r="D4993">
        <v>16.600000000000001</v>
      </c>
      <c r="E4993">
        <v>9</v>
      </c>
      <c r="F4993">
        <v>61</v>
      </c>
      <c r="G4993">
        <v>413</v>
      </c>
      <c r="H4993">
        <v>434</v>
      </c>
      <c r="I4993">
        <v>186</v>
      </c>
      <c r="J4993" s="4">
        <f t="shared" si="696"/>
        <v>267.0472683341693</v>
      </c>
      <c r="K4993" s="4">
        <f t="shared" si="697"/>
        <v>27.324911395461847</v>
      </c>
      <c r="L4993" s="5">
        <f t="shared" si="702"/>
        <v>0</v>
      </c>
      <c r="M4993" s="5">
        <f t="shared" si="703"/>
        <v>6.6750886045381534</v>
      </c>
      <c r="N4993" s="6">
        <f t="shared" si="695"/>
        <v>120.16038254151354</v>
      </c>
      <c r="O4993" s="6">
        <f t="shared" si="698"/>
        <v>170.10049424761888</v>
      </c>
      <c r="P4993" s="6">
        <f>FORECAST(J4993,Inputs!$B$10:$B$18,Inputs!$A$10:$A$18)</f>
        <v>33.028215447538599</v>
      </c>
      <c r="Q4993" s="6">
        <f>IF(Inputs!$D$10="Yes",IF('Hourly Calcs'!P4993&gt;'Hourly Calcs'!K4993,'Hourly Calcs'!O4993,N4993+O4993),N4993+O4993)</f>
        <v>170.10049424761888</v>
      </c>
      <c r="R4993" s="12">
        <f t="shared" si="699"/>
        <v>808.31754866468486</v>
      </c>
      <c r="S4993" s="1">
        <f>IF(AND(A4993&gt;=5,A4993&lt;=9),INDEX(Demand!$C$3:$C$26,C4993),INDEX(Demand!$B$3:$B$26,C4993))</f>
        <v>900</v>
      </c>
      <c r="T4993" s="7">
        <f t="shared" si="700"/>
        <v>808.31754866468486</v>
      </c>
      <c r="U4993" s="7">
        <f t="shared" si="701"/>
        <v>0</v>
      </c>
    </row>
    <row r="4994" spans="1:21" x14ac:dyDescent="0.2">
      <c r="A4994" s="1">
        <v>7</v>
      </c>
      <c r="B4994" s="1">
        <v>27</v>
      </c>
      <c r="C4994" s="1">
        <v>18</v>
      </c>
      <c r="D4994">
        <v>16.5</v>
      </c>
      <c r="E4994">
        <v>8.5</v>
      </c>
      <c r="F4994">
        <v>59</v>
      </c>
      <c r="G4994">
        <v>249</v>
      </c>
      <c r="H4994">
        <v>300</v>
      </c>
      <c r="I4994">
        <v>137</v>
      </c>
      <c r="J4994" s="4">
        <f t="shared" si="696"/>
        <v>278.48906573880242</v>
      </c>
      <c r="K4994" s="4">
        <f t="shared" si="697"/>
        <v>17.86876828452759</v>
      </c>
      <c r="L4994" s="5">
        <f t="shared" si="702"/>
        <v>0</v>
      </c>
      <c r="M4994" s="5">
        <f t="shared" si="703"/>
        <v>16.13123171547241</v>
      </c>
      <c r="N4994" s="6">
        <f t="shared" si="695"/>
        <v>12.675496280199287</v>
      </c>
      <c r="O4994" s="6">
        <f t="shared" si="698"/>
        <v>125.28907372002035</v>
      </c>
      <c r="P4994" s="6">
        <f>FORECAST(J4994,Inputs!$B$10:$B$18,Inputs!$A$10:$A$18)</f>
        <v>33.134158016100017</v>
      </c>
      <c r="Q4994" s="6">
        <f>IF(Inputs!$D$10="Yes",IF('Hourly Calcs'!P4994&gt;'Hourly Calcs'!K4994,'Hourly Calcs'!O4994,N4994+O4994),N4994+O4994)</f>
        <v>125.28907372002035</v>
      </c>
      <c r="R4994" s="12">
        <f t="shared" si="699"/>
        <v>595.3736783175367</v>
      </c>
      <c r="S4994" s="1">
        <f>IF(AND(A4994&gt;=5,A4994&lt;=9),INDEX(Demand!$C$3:$C$26,C4994),INDEX(Demand!$B$3:$B$26,C4994))</f>
        <v>900</v>
      </c>
      <c r="T4994" s="7">
        <f t="shared" si="700"/>
        <v>595.3736783175367</v>
      </c>
      <c r="U4994" s="7">
        <f t="shared" si="701"/>
        <v>0</v>
      </c>
    </row>
    <row r="4995" spans="1:21" x14ac:dyDescent="0.2">
      <c r="A4995" s="1">
        <v>7</v>
      </c>
      <c r="B4995" s="1">
        <v>27</v>
      </c>
      <c r="C4995" s="1">
        <v>19</v>
      </c>
      <c r="D4995">
        <v>15.8</v>
      </c>
      <c r="E4995">
        <v>8.6</v>
      </c>
      <c r="F4995">
        <v>62</v>
      </c>
      <c r="G4995">
        <v>97</v>
      </c>
      <c r="H4995">
        <v>73</v>
      </c>
      <c r="I4995">
        <v>82</v>
      </c>
      <c r="J4995" s="4">
        <f t="shared" si="696"/>
        <v>289.5808734295112</v>
      </c>
      <c r="K4995" s="4">
        <f t="shared" si="697"/>
        <v>8.7161846292797094</v>
      </c>
      <c r="L4995" s="5">
        <f t="shared" si="702"/>
        <v>0</v>
      </c>
      <c r="M4995" s="5">
        <f t="shared" si="703"/>
        <v>25.283815370720291</v>
      </c>
      <c r="N4995" s="6">
        <f t="shared" si="695"/>
        <v>0</v>
      </c>
      <c r="O4995" s="6">
        <f t="shared" si="698"/>
        <v>74.990540474756713</v>
      </c>
      <c r="P4995" s="6">
        <f>FORECAST(J4995,Inputs!$B$10:$B$18,Inputs!$A$10:$A$18)</f>
        <v>33.236859939162137</v>
      </c>
      <c r="Q4995" s="6">
        <f>IF(Inputs!$D$10="Yes",IF('Hourly Calcs'!P4995&gt;'Hourly Calcs'!K4995,'Hourly Calcs'!O4995,N4995+O4995),N4995+O4995)</f>
        <v>74.990540474756713</v>
      </c>
      <c r="R4995" s="12">
        <f t="shared" si="699"/>
        <v>356.35504833604386</v>
      </c>
      <c r="S4995" s="1">
        <f>IF(AND(A4995&gt;=5,A4995&lt;=9),INDEX(Demand!$C$3:$C$26,C4995),INDEX(Demand!$B$3:$B$26,C4995))</f>
        <v>900</v>
      </c>
      <c r="T4995" s="7">
        <f t="shared" si="700"/>
        <v>356.35504833604386</v>
      </c>
      <c r="U4995" s="7">
        <f t="shared" si="701"/>
        <v>0</v>
      </c>
    </row>
    <row r="4996" spans="1:21" x14ac:dyDescent="0.2">
      <c r="A4996" s="1">
        <v>7</v>
      </c>
      <c r="B4996" s="1">
        <v>27</v>
      </c>
      <c r="C4996" s="1">
        <v>20</v>
      </c>
      <c r="D4996">
        <v>14.8</v>
      </c>
      <c r="E4996">
        <v>8</v>
      </c>
      <c r="F4996">
        <v>64</v>
      </c>
      <c r="G4996">
        <v>13</v>
      </c>
      <c r="H4996">
        <v>0</v>
      </c>
      <c r="I4996">
        <v>13</v>
      </c>
      <c r="J4996" s="4">
        <f t="shared" si="696"/>
        <v>300.90809885931316</v>
      </c>
      <c r="K4996" s="4">
        <f t="shared" si="697"/>
        <v>0.50803324086260204</v>
      </c>
      <c r="L4996" s="5">
        <f t="shared" si="702"/>
        <v>0</v>
      </c>
      <c r="M4996" s="5">
        <f t="shared" si="703"/>
        <v>33.491966759137398</v>
      </c>
      <c r="N4996" s="6">
        <f t="shared" si="695"/>
        <v>0</v>
      </c>
      <c r="O4996" s="6">
        <f t="shared" si="698"/>
        <v>11.888744221607771</v>
      </c>
      <c r="P4996" s="6">
        <f>FORECAST(J4996,Inputs!$B$10:$B$18,Inputs!$A$10:$A$18)</f>
        <v>33.341741656104752</v>
      </c>
      <c r="Q4996" s="6">
        <f>IF(Inputs!$D$10="Yes",IF('Hourly Calcs'!P4996&gt;'Hourly Calcs'!K4996,'Hourly Calcs'!O4996,N4996+O4996),N4996+O4996)</f>
        <v>11.888744221607771</v>
      </c>
      <c r="R4996" s="12">
        <f t="shared" si="699"/>
        <v>56.495312541080125</v>
      </c>
      <c r="S4996" s="1">
        <f>IF(AND(A4996&gt;=5,A4996&lt;=9),INDEX(Demand!$C$3:$C$26,C4996),INDEX(Demand!$B$3:$B$26,C4996))</f>
        <v>800</v>
      </c>
      <c r="T4996" s="7">
        <f t="shared" si="700"/>
        <v>56.495312541080125</v>
      </c>
      <c r="U4996" s="7">
        <f t="shared" si="701"/>
        <v>0</v>
      </c>
    </row>
    <row r="4997" spans="1:21" x14ac:dyDescent="0.2">
      <c r="A4997" s="1">
        <v>7</v>
      </c>
      <c r="B4997" s="1">
        <v>27</v>
      </c>
      <c r="C4997" s="1">
        <v>21</v>
      </c>
      <c r="D4997">
        <v>14</v>
      </c>
      <c r="E4997">
        <v>8.5</v>
      </c>
      <c r="F4997">
        <v>69</v>
      </c>
      <c r="G4997">
        <v>0</v>
      </c>
      <c r="H4997">
        <v>0</v>
      </c>
      <c r="I4997">
        <v>0</v>
      </c>
      <c r="J4997" s="4">
        <f t="shared" si="696"/>
        <v>312.91784397069887</v>
      </c>
      <c r="K4997" s="4">
        <f t="shared" si="697"/>
        <v>-7.5190247169665128</v>
      </c>
      <c r="L4997" s="5">
        <f t="shared" si="702"/>
        <v>0</v>
      </c>
      <c r="M4997" s="5">
        <f t="shared" si="703"/>
        <v>0</v>
      </c>
      <c r="N4997" s="6">
        <f t="shared" si="695"/>
        <v>0</v>
      </c>
      <c r="O4997" s="6">
        <f t="shared" si="698"/>
        <v>0</v>
      </c>
      <c r="P4997" s="6">
        <f>FORECAST(J4997,Inputs!$B$10:$B$18,Inputs!$A$10:$A$18)</f>
        <v>33.452942999728691</v>
      </c>
      <c r="Q4997" s="6">
        <f>IF(Inputs!$D$10="Yes",IF('Hourly Calcs'!P4997&gt;'Hourly Calcs'!K4997,'Hourly Calcs'!O4997,N4997+O4997),N4997+O4997)</f>
        <v>0</v>
      </c>
      <c r="R4997" s="12">
        <f t="shared" si="699"/>
        <v>0</v>
      </c>
      <c r="S4997" s="1">
        <f>IF(AND(A4997&gt;=5,A4997&lt;=9),INDEX(Demand!$C$3:$C$26,C4997),INDEX(Demand!$B$3:$B$26,C4997))</f>
        <v>700</v>
      </c>
      <c r="T4997" s="7">
        <f t="shared" si="700"/>
        <v>0</v>
      </c>
      <c r="U4997" s="7">
        <f t="shared" si="701"/>
        <v>0</v>
      </c>
    </row>
    <row r="4998" spans="1:21" x14ac:dyDescent="0.2">
      <c r="A4998" s="1">
        <v>7</v>
      </c>
      <c r="B4998" s="1">
        <v>27</v>
      </c>
      <c r="C4998" s="1">
        <v>22</v>
      </c>
      <c r="D4998">
        <v>13.7</v>
      </c>
      <c r="E4998">
        <v>9.4</v>
      </c>
      <c r="F4998">
        <v>75</v>
      </c>
      <c r="G4998">
        <v>0</v>
      </c>
      <c r="H4998">
        <v>0</v>
      </c>
      <c r="I4998">
        <v>0</v>
      </c>
      <c r="J4998" s="4">
        <f t="shared" si="696"/>
        <v>325.91022486559098</v>
      </c>
      <c r="K4998" s="4">
        <f t="shared" si="697"/>
        <v>-13.722738730677349</v>
      </c>
      <c r="L4998" s="5">
        <f t="shared" si="702"/>
        <v>0</v>
      </c>
      <c r="M4998" s="5">
        <f t="shared" si="703"/>
        <v>0</v>
      </c>
      <c r="N4998" s="6">
        <f t="shared" si="695"/>
        <v>0</v>
      </c>
      <c r="O4998" s="6">
        <f t="shared" si="698"/>
        <v>0</v>
      </c>
      <c r="P4998" s="6">
        <f>FORECAST(J4998,Inputs!$B$10:$B$18,Inputs!$A$10:$A$18)</f>
        <v>33.573242822829542</v>
      </c>
      <c r="Q4998" s="6">
        <f>IF(Inputs!$D$10="Yes",IF('Hourly Calcs'!P4998&gt;'Hourly Calcs'!K4998,'Hourly Calcs'!O4998,N4998+O4998),N4998+O4998)</f>
        <v>0</v>
      </c>
      <c r="R4998" s="12">
        <f t="shared" si="699"/>
        <v>0</v>
      </c>
      <c r="S4998" s="1">
        <f>IF(AND(A4998&gt;=5,A4998&lt;=9),INDEX(Demand!$C$3:$C$26,C4998),INDEX(Demand!$B$3:$B$26,C4998))</f>
        <v>600</v>
      </c>
      <c r="T4998" s="7">
        <f t="shared" si="700"/>
        <v>0</v>
      </c>
      <c r="U4998" s="7">
        <f t="shared" si="701"/>
        <v>0</v>
      </c>
    </row>
    <row r="4999" spans="1:21" x14ac:dyDescent="0.2">
      <c r="A4999" s="1">
        <v>7</v>
      </c>
      <c r="B4999" s="1">
        <v>27</v>
      </c>
      <c r="C4999" s="1">
        <v>23</v>
      </c>
      <c r="D4999">
        <v>13.5</v>
      </c>
      <c r="E4999">
        <v>10.5</v>
      </c>
      <c r="F4999">
        <v>82</v>
      </c>
      <c r="G4999">
        <v>0</v>
      </c>
      <c r="H4999">
        <v>0</v>
      </c>
      <c r="I4999">
        <v>0</v>
      </c>
      <c r="J4999" s="4">
        <f t="shared" si="696"/>
        <v>339.95837822799018</v>
      </c>
      <c r="K4999" s="4">
        <f t="shared" si="697"/>
        <v>-18.059458618787332</v>
      </c>
      <c r="L4999" s="5">
        <f t="shared" si="702"/>
        <v>0</v>
      </c>
      <c r="M4999" s="5">
        <f t="shared" si="703"/>
        <v>0</v>
      </c>
      <c r="N4999" s="6">
        <f t="shared" si="695"/>
        <v>0</v>
      </c>
      <c r="O4999" s="6">
        <f t="shared" si="698"/>
        <v>0</v>
      </c>
      <c r="P4999" s="6">
        <f>FORECAST(J4999,Inputs!$B$10:$B$18,Inputs!$A$10:$A$18)</f>
        <v>33.703318316925831</v>
      </c>
      <c r="Q4999" s="6">
        <f>IF(Inputs!$D$10="Yes",IF('Hourly Calcs'!P4999&gt;'Hourly Calcs'!K4999,'Hourly Calcs'!O4999,N4999+O4999),N4999+O4999)</f>
        <v>0</v>
      </c>
      <c r="R4999" s="12">
        <f t="shared" si="699"/>
        <v>0</v>
      </c>
      <c r="S4999" s="1">
        <f>IF(AND(A4999&gt;=5,A4999&lt;=9),INDEX(Demand!$C$3:$C$26,C4999),INDEX(Demand!$B$3:$B$26,C4999))</f>
        <v>500</v>
      </c>
      <c r="T4999" s="7">
        <f t="shared" si="700"/>
        <v>0</v>
      </c>
      <c r="U4999" s="7">
        <f t="shared" si="701"/>
        <v>0</v>
      </c>
    </row>
    <row r="5000" spans="1:21" x14ac:dyDescent="0.2">
      <c r="A5000" s="1">
        <v>7</v>
      </c>
      <c r="B5000" s="1">
        <v>27</v>
      </c>
      <c r="C5000" s="1">
        <v>24</v>
      </c>
      <c r="D5000">
        <v>13.3</v>
      </c>
      <c r="E5000">
        <v>10.8</v>
      </c>
      <c r="F5000">
        <v>85</v>
      </c>
      <c r="G5000">
        <v>0</v>
      </c>
      <c r="H5000">
        <v>0</v>
      </c>
      <c r="I5000">
        <v>0</v>
      </c>
      <c r="J5000" s="4">
        <f t="shared" si="696"/>
        <v>354.81051197917816</v>
      </c>
      <c r="K5000" s="4">
        <f t="shared" si="697"/>
        <v>-20.14651226164041</v>
      </c>
      <c r="L5000" s="5">
        <f t="shared" si="702"/>
        <v>0</v>
      </c>
      <c r="M5000" s="5">
        <f t="shared" si="703"/>
        <v>0</v>
      </c>
      <c r="N5000" s="6">
        <f t="shared" si="695"/>
        <v>0</v>
      </c>
      <c r="O5000" s="6">
        <f t="shared" si="698"/>
        <v>0</v>
      </c>
      <c r="P5000" s="6">
        <f>FORECAST(J5000,Inputs!$B$10:$B$18,Inputs!$A$10:$A$18)</f>
        <v>33.84083807388128</v>
      </c>
      <c r="Q5000" s="6">
        <f>IF(Inputs!$D$10="Yes",IF('Hourly Calcs'!P5000&gt;'Hourly Calcs'!K5000,'Hourly Calcs'!O5000,N5000+O5000),N5000+O5000)</f>
        <v>0</v>
      </c>
      <c r="R5000" s="12">
        <f t="shared" si="699"/>
        <v>0</v>
      </c>
      <c r="S5000" s="1">
        <f>IF(AND(A5000&gt;=5,A5000&lt;=9),INDEX(Demand!$C$3:$C$26,C5000),INDEX(Demand!$B$3:$B$26,C5000))</f>
        <v>400</v>
      </c>
      <c r="T5000" s="7">
        <f t="shared" si="700"/>
        <v>0</v>
      </c>
      <c r="U5000" s="7">
        <f t="shared" si="701"/>
        <v>0</v>
      </c>
    </row>
    <row r="5001" spans="1:21" x14ac:dyDescent="0.2">
      <c r="A5001" s="1">
        <v>7</v>
      </c>
      <c r="B5001" s="1">
        <v>28</v>
      </c>
      <c r="C5001" s="1">
        <v>1</v>
      </c>
      <c r="D5001">
        <v>13.3</v>
      </c>
      <c r="E5001">
        <v>10.8</v>
      </c>
      <c r="F5001">
        <v>85</v>
      </c>
      <c r="G5001">
        <v>0</v>
      </c>
      <c r="H5001">
        <v>0</v>
      </c>
      <c r="I5001">
        <v>0</v>
      </c>
      <c r="J5001" s="4">
        <f t="shared" si="696"/>
        <v>9.9002145794176499</v>
      </c>
      <c r="K5001" s="4">
        <f t="shared" si="697"/>
        <v>-19.765277528252625</v>
      </c>
      <c r="L5001" s="5">
        <f t="shared" si="702"/>
        <v>0</v>
      </c>
      <c r="M5001" s="5">
        <f t="shared" si="703"/>
        <v>0</v>
      </c>
      <c r="N5001" s="6">
        <f t="shared" ref="N5001:N5064" si="704">H5001*MAX(0,COS(2*ASIN(SQRT(SIN(RADIANS($B$4))^2+COS(RADIANS($K5001))^2-2*SIN(RADIANS($B$4))*COS(RADIANS($K5001))*COS(RADIANS($J5001-$B$5))+(SIN(RADIANS($K5001))-COS(RADIANS($B$4)))^2)/2)))</f>
        <v>0</v>
      </c>
      <c r="O5001" s="6">
        <f t="shared" si="698"/>
        <v>0</v>
      </c>
      <c r="P5001" s="6">
        <f>FORECAST(J5001,Inputs!$B$10:$B$18,Inputs!$A$10:$A$18)</f>
        <v>30.647224209068678</v>
      </c>
      <c r="Q5001" s="6">
        <f>IF(Inputs!$D$10="Yes",IF('Hourly Calcs'!P5001&gt;'Hourly Calcs'!K5001,'Hourly Calcs'!O5001,N5001+O5001),N5001+O5001)</f>
        <v>0</v>
      </c>
      <c r="R5001" s="12">
        <f t="shared" si="699"/>
        <v>0</v>
      </c>
      <c r="S5001" s="1">
        <f>IF(AND(A5001&gt;=5,A5001&lt;=9),INDEX(Demand!$C$3:$C$26,C5001),INDEX(Demand!$B$3:$B$26,C5001))</f>
        <v>350</v>
      </c>
      <c r="T5001" s="7">
        <f t="shared" si="700"/>
        <v>0</v>
      </c>
      <c r="U5001" s="7">
        <f t="shared" si="701"/>
        <v>0</v>
      </c>
    </row>
    <row r="5002" spans="1:21" x14ac:dyDescent="0.2">
      <c r="A5002" s="1">
        <v>7</v>
      </c>
      <c r="B5002" s="1">
        <v>28</v>
      </c>
      <c r="C5002" s="1">
        <v>2</v>
      </c>
      <c r="D5002">
        <v>13.4</v>
      </c>
      <c r="E5002">
        <v>10.5</v>
      </c>
      <c r="F5002">
        <v>83</v>
      </c>
      <c r="G5002">
        <v>0</v>
      </c>
      <c r="H5002">
        <v>0</v>
      </c>
      <c r="I5002">
        <v>0</v>
      </c>
      <c r="J5002" s="4">
        <f t="shared" ref="J5002:J5065" si="705">solarazimuth($B$2,$B$3,$B$1,A5002,B5002,C5002,0,0,0,0)</f>
        <v>24.556713769607825</v>
      </c>
      <c r="K5002" s="4">
        <f t="shared" ref="K5002:K5065" si="706">solarelevation($B$2,$B$3,$B$1,A5002,B5002,C5002,0,0,0,0)</f>
        <v>-16.957745681351156</v>
      </c>
      <c r="L5002" s="5">
        <f t="shared" si="702"/>
        <v>0</v>
      </c>
      <c r="M5002" s="5">
        <f t="shared" si="703"/>
        <v>0</v>
      </c>
      <c r="N5002" s="6">
        <f t="shared" si="704"/>
        <v>0</v>
      </c>
      <c r="O5002" s="6">
        <f t="shared" ref="O5002:O5065" si="707">$I5002*(1+COS(RADIANS($B$4)))/2</f>
        <v>0</v>
      </c>
      <c r="P5002" s="6">
        <f>FORECAST(J5002,Inputs!$B$10:$B$18,Inputs!$A$10:$A$18)</f>
        <v>30.782932534903775</v>
      </c>
      <c r="Q5002" s="6">
        <f>IF(Inputs!$D$10="Yes",IF('Hourly Calcs'!P5002&gt;'Hourly Calcs'!K5002,'Hourly Calcs'!O5002,N5002+O5002),N5002+O5002)</f>
        <v>0</v>
      </c>
      <c r="R5002" s="12">
        <f t="shared" ref="R5002:R5065" si="708">$B$6*$E$1*Q5002</f>
        <v>0</v>
      </c>
      <c r="S5002" s="1">
        <f>IF(AND(A5002&gt;=5,A5002&lt;=9),INDEX(Demand!$C$3:$C$26,C5002),INDEX(Demand!$B$3:$B$26,C5002))</f>
        <v>350</v>
      </c>
      <c r="T5002" s="7">
        <f t="shared" ref="T5002:T5065" si="709">S5002-MAX(0,S5002-R5002)</f>
        <v>0</v>
      </c>
      <c r="U5002" s="7">
        <f t="shared" ref="U5002:U5065" si="710">MAX(0,R5002-S5002)</f>
        <v>0</v>
      </c>
    </row>
    <row r="5003" spans="1:21" x14ac:dyDescent="0.2">
      <c r="A5003" s="1">
        <v>7</v>
      </c>
      <c r="B5003" s="1">
        <v>28</v>
      </c>
      <c r="C5003" s="1">
        <v>3</v>
      </c>
      <c r="D5003">
        <v>13.6</v>
      </c>
      <c r="E5003">
        <v>10.7</v>
      </c>
      <c r="F5003">
        <v>83</v>
      </c>
      <c r="G5003">
        <v>0</v>
      </c>
      <c r="H5003">
        <v>0</v>
      </c>
      <c r="I5003">
        <v>0</v>
      </c>
      <c r="J5003" s="4">
        <f t="shared" si="705"/>
        <v>38.297004182958403</v>
      </c>
      <c r="K5003" s="4">
        <f t="shared" si="706"/>
        <v>-12.007457485032106</v>
      </c>
      <c r="L5003" s="5">
        <f t="shared" si="702"/>
        <v>0</v>
      </c>
      <c r="M5003" s="5">
        <f t="shared" si="703"/>
        <v>0</v>
      </c>
      <c r="N5003" s="6">
        <f t="shared" si="704"/>
        <v>0</v>
      </c>
      <c r="O5003" s="6">
        <f t="shared" si="707"/>
        <v>0</v>
      </c>
      <c r="P5003" s="6">
        <f>FORECAST(J5003,Inputs!$B$10:$B$18,Inputs!$A$10:$A$18)</f>
        <v>30.910157446138502</v>
      </c>
      <c r="Q5003" s="6">
        <f>IF(Inputs!$D$10="Yes",IF('Hourly Calcs'!P5003&gt;'Hourly Calcs'!K5003,'Hourly Calcs'!O5003,N5003+O5003),N5003+O5003)</f>
        <v>0</v>
      </c>
      <c r="R5003" s="12">
        <f t="shared" si="708"/>
        <v>0</v>
      </c>
      <c r="S5003" s="1">
        <f>IF(AND(A5003&gt;=5,A5003&lt;=9),INDEX(Demand!$C$3:$C$26,C5003),INDEX(Demand!$B$3:$B$26,C5003))</f>
        <v>350</v>
      </c>
      <c r="T5003" s="7">
        <f t="shared" si="709"/>
        <v>0</v>
      </c>
      <c r="U5003" s="7">
        <f t="shared" si="710"/>
        <v>0</v>
      </c>
    </row>
    <row r="5004" spans="1:21" x14ac:dyDescent="0.2">
      <c r="A5004" s="1">
        <v>7</v>
      </c>
      <c r="B5004" s="1">
        <v>28</v>
      </c>
      <c r="C5004" s="1">
        <v>4</v>
      </c>
      <c r="D5004">
        <v>13.8</v>
      </c>
      <c r="E5004">
        <v>11</v>
      </c>
      <c r="F5004">
        <v>83</v>
      </c>
      <c r="G5004">
        <v>0</v>
      </c>
      <c r="H5004">
        <v>0</v>
      </c>
      <c r="I5004">
        <v>0</v>
      </c>
      <c r="J5004" s="4">
        <f t="shared" si="705"/>
        <v>50.976021156445086</v>
      </c>
      <c r="K5004" s="4">
        <f t="shared" si="706"/>
        <v>-5.3141587027019739</v>
      </c>
      <c r="L5004" s="5">
        <f t="shared" si="702"/>
        <v>0</v>
      </c>
      <c r="M5004" s="5">
        <f t="shared" si="703"/>
        <v>0</v>
      </c>
      <c r="N5004" s="6">
        <f t="shared" si="704"/>
        <v>0</v>
      </c>
      <c r="O5004" s="6">
        <f t="shared" si="707"/>
        <v>0</v>
      </c>
      <c r="P5004" s="6">
        <f>FORECAST(J5004,Inputs!$B$10:$B$18,Inputs!$A$10:$A$18)</f>
        <v>31.027555751448563</v>
      </c>
      <c r="Q5004" s="6">
        <f>IF(Inputs!$D$10="Yes",IF('Hourly Calcs'!P5004&gt;'Hourly Calcs'!K5004,'Hourly Calcs'!O5004,N5004+O5004),N5004+O5004)</f>
        <v>0</v>
      </c>
      <c r="R5004" s="12">
        <f t="shared" si="708"/>
        <v>0</v>
      </c>
      <c r="S5004" s="1">
        <f>IF(AND(A5004&gt;=5,A5004&lt;=9),INDEX(Demand!$C$3:$C$26,C5004),INDEX(Demand!$B$3:$B$26,C5004))</f>
        <v>350</v>
      </c>
      <c r="T5004" s="7">
        <f t="shared" si="709"/>
        <v>0</v>
      </c>
      <c r="U5004" s="7">
        <f t="shared" si="710"/>
        <v>0</v>
      </c>
    </row>
    <row r="5005" spans="1:21" x14ac:dyDescent="0.2">
      <c r="A5005" s="1">
        <v>7</v>
      </c>
      <c r="B5005" s="1">
        <v>28</v>
      </c>
      <c r="C5005" s="1">
        <v>5</v>
      </c>
      <c r="D5005">
        <v>13.5</v>
      </c>
      <c r="E5005">
        <v>11.5</v>
      </c>
      <c r="F5005">
        <v>88</v>
      </c>
      <c r="G5005">
        <v>2</v>
      </c>
      <c r="H5005">
        <v>0</v>
      </c>
      <c r="I5005">
        <v>2</v>
      </c>
      <c r="J5005" s="4">
        <f t="shared" si="705"/>
        <v>62.748486593200113</v>
      </c>
      <c r="K5005" s="4">
        <f t="shared" si="706"/>
        <v>2.8093930394231563</v>
      </c>
      <c r="L5005" s="5">
        <f t="shared" si="702"/>
        <v>0</v>
      </c>
      <c r="M5005" s="5">
        <f t="shared" si="703"/>
        <v>31.190606960576844</v>
      </c>
      <c r="N5005" s="6">
        <f t="shared" si="704"/>
        <v>0</v>
      </c>
      <c r="O5005" s="6">
        <f t="shared" si="707"/>
        <v>1.8290375725550416</v>
      </c>
      <c r="P5005" s="6">
        <f>FORECAST(J5005,Inputs!$B$10:$B$18,Inputs!$A$10:$A$18)</f>
        <v>31.136560061048147</v>
      </c>
      <c r="Q5005" s="6">
        <f>IF(Inputs!$D$10="Yes",IF('Hourly Calcs'!P5005&gt;'Hourly Calcs'!K5005,'Hourly Calcs'!O5005,N5005+O5005),N5005+O5005)</f>
        <v>1.8290375725550416</v>
      </c>
      <c r="R5005" s="12">
        <f t="shared" si="708"/>
        <v>8.6915865447815577</v>
      </c>
      <c r="S5005" s="1">
        <f>IF(AND(A5005&gt;=5,A5005&lt;=9),INDEX(Demand!$C$3:$C$26,C5005),INDEX(Demand!$B$3:$B$26,C5005))</f>
        <v>350</v>
      </c>
      <c r="T5005" s="7">
        <f t="shared" si="709"/>
        <v>8.6915865447815577</v>
      </c>
      <c r="U5005" s="7">
        <f t="shared" si="710"/>
        <v>0</v>
      </c>
    </row>
    <row r="5006" spans="1:21" x14ac:dyDescent="0.2">
      <c r="A5006" s="1">
        <v>7</v>
      </c>
      <c r="B5006" s="1">
        <v>28</v>
      </c>
      <c r="C5006" s="1">
        <v>6</v>
      </c>
      <c r="D5006">
        <v>14.1</v>
      </c>
      <c r="E5006">
        <v>11.3</v>
      </c>
      <c r="F5006">
        <v>83</v>
      </c>
      <c r="G5006">
        <v>32</v>
      </c>
      <c r="H5006">
        <v>0</v>
      </c>
      <c r="I5006">
        <v>32</v>
      </c>
      <c r="J5006" s="4">
        <f t="shared" si="705"/>
        <v>73.966094523718638</v>
      </c>
      <c r="K5006" s="4">
        <f t="shared" si="706"/>
        <v>11.442188989888123</v>
      </c>
      <c r="L5006" s="5">
        <f t="shared" si="702"/>
        <v>0</v>
      </c>
      <c r="M5006" s="5">
        <f t="shared" si="703"/>
        <v>22.557811010111877</v>
      </c>
      <c r="N5006" s="6">
        <f t="shared" si="704"/>
        <v>0</v>
      </c>
      <c r="O5006" s="6">
        <f t="shared" si="707"/>
        <v>29.264601160880666</v>
      </c>
      <c r="P5006" s="6">
        <f>FORECAST(J5006,Inputs!$B$10:$B$18,Inputs!$A$10:$A$18)</f>
        <v>31.240426801145542</v>
      </c>
      <c r="Q5006" s="6">
        <f>IF(Inputs!$D$10="Yes",IF('Hourly Calcs'!P5006&gt;'Hourly Calcs'!K5006,'Hourly Calcs'!O5006,N5006+O5006),N5006+O5006)</f>
        <v>29.264601160880666</v>
      </c>
      <c r="R5006" s="12">
        <f t="shared" si="708"/>
        <v>139.06538471650492</v>
      </c>
      <c r="S5006" s="1">
        <f>IF(AND(A5006&gt;=5,A5006&lt;=9),INDEX(Demand!$C$3:$C$26,C5006),INDEX(Demand!$B$3:$B$26,C5006))</f>
        <v>350</v>
      </c>
      <c r="T5006" s="7">
        <f t="shared" si="709"/>
        <v>139.06538471650492</v>
      </c>
      <c r="U5006" s="7">
        <f t="shared" si="710"/>
        <v>0</v>
      </c>
    </row>
    <row r="5007" spans="1:21" x14ac:dyDescent="0.2">
      <c r="A5007" s="1">
        <v>7</v>
      </c>
      <c r="B5007" s="1">
        <v>28</v>
      </c>
      <c r="C5007" s="1">
        <v>7</v>
      </c>
      <c r="D5007">
        <v>14.7</v>
      </c>
      <c r="E5007">
        <v>11.2</v>
      </c>
      <c r="F5007">
        <v>80</v>
      </c>
      <c r="G5007">
        <v>158</v>
      </c>
      <c r="H5007">
        <v>197</v>
      </c>
      <c r="I5007">
        <v>101</v>
      </c>
      <c r="J5007" s="4">
        <f t="shared" si="705"/>
        <v>85.116906172013287</v>
      </c>
      <c r="K5007" s="4">
        <f t="shared" si="706"/>
        <v>20.721080634694246</v>
      </c>
      <c r="L5007" s="5">
        <f t="shared" si="702"/>
        <v>79.883093827986713</v>
      </c>
      <c r="M5007" s="5">
        <f t="shared" si="703"/>
        <v>13.278919365305754</v>
      </c>
      <c r="N5007" s="6">
        <f t="shared" si="704"/>
        <v>75.88472213635805</v>
      </c>
      <c r="O5007" s="6">
        <f t="shared" si="707"/>
        <v>92.366397414029606</v>
      </c>
      <c r="P5007" s="6">
        <f>FORECAST(J5007,Inputs!$B$10:$B$18,Inputs!$A$10:$A$18)</f>
        <v>31.343675057148268</v>
      </c>
      <c r="Q5007" s="6">
        <f>IF(Inputs!$D$10="Yes",IF('Hourly Calcs'!P5007&gt;'Hourly Calcs'!K5007,'Hourly Calcs'!O5007,N5007+O5007),N5007+O5007)</f>
        <v>92.366397414029606</v>
      </c>
      <c r="R5007" s="12">
        <f t="shared" si="708"/>
        <v>438.92512051146866</v>
      </c>
      <c r="S5007" s="1">
        <f>IF(AND(A5007&gt;=5,A5007&lt;=9),INDEX(Demand!$C$3:$C$26,C5007),INDEX(Demand!$B$3:$B$26,C5007))</f>
        <v>350</v>
      </c>
      <c r="T5007" s="7">
        <f t="shared" si="709"/>
        <v>350</v>
      </c>
      <c r="U5007" s="7">
        <f t="shared" si="710"/>
        <v>88.925120511468663</v>
      </c>
    </row>
    <row r="5008" spans="1:21" x14ac:dyDescent="0.2">
      <c r="A5008" s="1">
        <v>7</v>
      </c>
      <c r="B5008" s="1">
        <v>28</v>
      </c>
      <c r="C5008" s="1">
        <v>8</v>
      </c>
      <c r="D5008">
        <v>15.2</v>
      </c>
      <c r="E5008">
        <v>11.7</v>
      </c>
      <c r="F5008">
        <v>80</v>
      </c>
      <c r="G5008">
        <v>266</v>
      </c>
      <c r="H5008">
        <v>112</v>
      </c>
      <c r="I5008">
        <v>216</v>
      </c>
      <c r="J5008" s="4">
        <f t="shared" si="705"/>
        <v>96.840562495540809</v>
      </c>
      <c r="K5008" s="4">
        <f t="shared" si="706"/>
        <v>30.176235396116361</v>
      </c>
      <c r="L5008" s="5">
        <f t="shared" si="702"/>
        <v>68.159437504459191</v>
      </c>
      <c r="M5008" s="5">
        <f t="shared" si="703"/>
        <v>3.8237646038836388</v>
      </c>
      <c r="N5008" s="6">
        <f t="shared" si="704"/>
        <v>66.815498164511041</v>
      </c>
      <c r="O5008" s="6">
        <f t="shared" si="707"/>
        <v>197.53605783594449</v>
      </c>
      <c r="P5008" s="6">
        <f>FORECAST(J5008,Inputs!$B$10:$B$18,Inputs!$A$10:$A$18)</f>
        <v>31.452227430514263</v>
      </c>
      <c r="Q5008" s="6">
        <f>IF(Inputs!$D$10="Yes",IF('Hourly Calcs'!P5008&gt;'Hourly Calcs'!K5008,'Hourly Calcs'!O5008,N5008+O5008),N5008+O5008)</f>
        <v>197.53605783594449</v>
      </c>
      <c r="R5008" s="12">
        <f t="shared" si="708"/>
        <v>938.69134683640823</v>
      </c>
      <c r="S5008" s="1">
        <f>IF(AND(A5008&gt;=5,A5008&lt;=9),INDEX(Demand!$C$3:$C$26,C5008),INDEX(Demand!$B$3:$B$26,C5008))</f>
        <v>350</v>
      </c>
      <c r="T5008" s="7">
        <f t="shared" si="709"/>
        <v>350</v>
      </c>
      <c r="U5008" s="7">
        <f t="shared" si="710"/>
        <v>588.69134683640823</v>
      </c>
    </row>
    <row r="5009" spans="1:21" x14ac:dyDescent="0.2">
      <c r="A5009" s="1">
        <v>7</v>
      </c>
      <c r="B5009" s="1">
        <v>28</v>
      </c>
      <c r="C5009" s="1">
        <v>9</v>
      </c>
      <c r="D5009">
        <v>16.5</v>
      </c>
      <c r="E5009">
        <v>12.6</v>
      </c>
      <c r="F5009">
        <v>78</v>
      </c>
      <c r="G5009">
        <v>404</v>
      </c>
      <c r="H5009">
        <v>209</v>
      </c>
      <c r="I5009">
        <v>280</v>
      </c>
      <c r="J5009" s="4">
        <f t="shared" si="705"/>
        <v>110.0186255991475</v>
      </c>
      <c r="K5009" s="4">
        <f t="shared" si="706"/>
        <v>39.382042448120622</v>
      </c>
      <c r="L5009" s="5">
        <f t="shared" si="702"/>
        <v>54.981374400852502</v>
      </c>
      <c r="M5009" s="5">
        <f t="shared" si="703"/>
        <v>5.3820424481206217</v>
      </c>
      <c r="N5009" s="6">
        <f t="shared" si="704"/>
        <v>161.77435553090817</v>
      </c>
      <c r="O5009" s="6">
        <f t="shared" si="707"/>
        <v>256.06526015770584</v>
      </c>
      <c r="P5009" s="6">
        <f>FORECAST(J5009,Inputs!$B$10:$B$18,Inputs!$A$10:$A$18)</f>
        <v>31.574246533325439</v>
      </c>
      <c r="Q5009" s="6">
        <f>IF(Inputs!$D$10="Yes",IF('Hourly Calcs'!P5009&gt;'Hourly Calcs'!K5009,'Hourly Calcs'!O5009,N5009+O5009),N5009+O5009)</f>
        <v>417.839615688614</v>
      </c>
      <c r="R5009" s="12">
        <f t="shared" si="708"/>
        <v>1985.5738537522936</v>
      </c>
      <c r="S5009" s="1">
        <f>IF(AND(A5009&gt;=5,A5009&lt;=9),INDEX(Demand!$C$3:$C$26,C5009),INDEX(Demand!$B$3:$B$26,C5009))</f>
        <v>350</v>
      </c>
      <c r="T5009" s="7">
        <f t="shared" si="709"/>
        <v>350</v>
      </c>
      <c r="U5009" s="7">
        <f t="shared" si="710"/>
        <v>1635.5738537522936</v>
      </c>
    </row>
    <row r="5010" spans="1:21" x14ac:dyDescent="0.2">
      <c r="A5010" s="1">
        <v>7</v>
      </c>
      <c r="B5010" s="1">
        <v>28</v>
      </c>
      <c r="C5010" s="1">
        <v>10</v>
      </c>
      <c r="D5010">
        <v>17.100000000000001</v>
      </c>
      <c r="E5010">
        <v>12.6</v>
      </c>
      <c r="F5010">
        <v>75</v>
      </c>
      <c r="G5010">
        <v>525</v>
      </c>
      <c r="H5010">
        <v>300</v>
      </c>
      <c r="I5010">
        <v>311</v>
      </c>
      <c r="J5010" s="4">
        <f t="shared" si="705"/>
        <v>125.90105477682584</v>
      </c>
      <c r="K5010" s="4">
        <f t="shared" si="706"/>
        <v>47.751209865144375</v>
      </c>
      <c r="L5010" s="5">
        <f t="shared" si="702"/>
        <v>39.098945223174155</v>
      </c>
      <c r="M5010" s="5">
        <f t="shared" si="703"/>
        <v>13.751209865144375</v>
      </c>
      <c r="N5010" s="6">
        <f t="shared" si="704"/>
        <v>271.63741562758764</v>
      </c>
      <c r="O5010" s="6">
        <f t="shared" si="707"/>
        <v>284.41534253230896</v>
      </c>
      <c r="P5010" s="6">
        <f>FORECAST(J5010,Inputs!$B$10:$B$18,Inputs!$A$10:$A$18)</f>
        <v>31.721306062748386</v>
      </c>
      <c r="Q5010" s="6">
        <f>IF(Inputs!$D$10="Yes",IF('Hourly Calcs'!P5010&gt;'Hourly Calcs'!K5010,'Hourly Calcs'!O5010,N5010+O5010),N5010+O5010)</f>
        <v>556.0527581598966</v>
      </c>
      <c r="R5010" s="12">
        <f t="shared" si="708"/>
        <v>2642.3627067758284</v>
      </c>
      <c r="S5010" s="1">
        <f>IF(AND(A5010&gt;=5,A5010&lt;=9),INDEX(Demand!$C$3:$C$26,C5010),INDEX(Demand!$B$3:$B$26,C5010))</f>
        <v>600</v>
      </c>
      <c r="T5010" s="7">
        <f t="shared" si="709"/>
        <v>600</v>
      </c>
      <c r="U5010" s="7">
        <f t="shared" si="710"/>
        <v>2042.3627067758284</v>
      </c>
    </row>
    <row r="5011" spans="1:21" x14ac:dyDescent="0.2">
      <c r="A5011" s="1">
        <v>7</v>
      </c>
      <c r="B5011" s="1">
        <v>28</v>
      </c>
      <c r="C5011" s="1">
        <v>11</v>
      </c>
      <c r="D5011">
        <v>17.600000000000001</v>
      </c>
      <c r="E5011">
        <v>13.2</v>
      </c>
      <c r="F5011">
        <v>75</v>
      </c>
      <c r="G5011">
        <v>615</v>
      </c>
      <c r="H5011">
        <v>274</v>
      </c>
      <c r="I5011">
        <v>396</v>
      </c>
      <c r="J5011" s="4">
        <f t="shared" si="705"/>
        <v>145.9994156493203</v>
      </c>
      <c r="K5011" s="4">
        <f t="shared" si="706"/>
        <v>54.355422294710458</v>
      </c>
      <c r="L5011" s="5">
        <f t="shared" si="702"/>
        <v>19.000584350679702</v>
      </c>
      <c r="M5011" s="5">
        <f t="shared" si="703"/>
        <v>20.355422294710458</v>
      </c>
      <c r="N5011" s="6">
        <f t="shared" si="704"/>
        <v>269.02224155155915</v>
      </c>
      <c r="O5011" s="6">
        <f t="shared" si="707"/>
        <v>362.14943936589822</v>
      </c>
      <c r="P5011" s="6">
        <f>FORECAST(J5011,Inputs!$B$10:$B$18,Inputs!$A$10:$A$18)</f>
        <v>31.907401996752963</v>
      </c>
      <c r="Q5011" s="6">
        <f>IF(Inputs!$D$10="Yes",IF('Hourly Calcs'!P5011&gt;'Hourly Calcs'!K5011,'Hourly Calcs'!O5011,N5011+O5011),N5011+O5011)</f>
        <v>631.17168091745737</v>
      </c>
      <c r="R5011" s="12">
        <f t="shared" si="708"/>
        <v>2999.3278277197574</v>
      </c>
      <c r="S5011" s="1">
        <f>IF(AND(A5011&gt;=5,A5011&lt;=9),INDEX(Demand!$C$3:$C$26,C5011),INDEX(Demand!$B$3:$B$26,C5011))</f>
        <v>600</v>
      </c>
      <c r="T5011" s="7">
        <f t="shared" si="709"/>
        <v>600</v>
      </c>
      <c r="U5011" s="7">
        <f t="shared" si="710"/>
        <v>2399.3278277197574</v>
      </c>
    </row>
    <row r="5012" spans="1:21" x14ac:dyDescent="0.2">
      <c r="A5012" s="1">
        <v>7</v>
      </c>
      <c r="B5012" s="1">
        <v>28</v>
      </c>
      <c r="C5012" s="1">
        <v>12</v>
      </c>
      <c r="D5012">
        <v>16.7</v>
      </c>
      <c r="E5012">
        <v>12.7</v>
      </c>
      <c r="F5012">
        <v>77</v>
      </c>
      <c r="G5012">
        <v>669</v>
      </c>
      <c r="H5012">
        <v>283</v>
      </c>
      <c r="I5012">
        <v>427</v>
      </c>
      <c r="J5012" s="4">
        <f t="shared" si="705"/>
        <v>170.81687175468227</v>
      </c>
      <c r="K5012" s="4">
        <f t="shared" si="706"/>
        <v>57.862562111515025</v>
      </c>
      <c r="L5012" s="5">
        <f t="shared" si="702"/>
        <v>5.8168717546822677</v>
      </c>
      <c r="M5012" s="5">
        <f t="shared" si="703"/>
        <v>23.862562111515025</v>
      </c>
      <c r="N5012" s="6">
        <f t="shared" si="704"/>
        <v>282.41701950964972</v>
      </c>
      <c r="O5012" s="6">
        <f t="shared" si="707"/>
        <v>390.49952174050139</v>
      </c>
      <c r="P5012" s="6">
        <f>FORECAST(J5012,Inputs!$B$10:$B$18,Inputs!$A$10:$A$18)</f>
        <v>32.1371932569878</v>
      </c>
      <c r="Q5012" s="6">
        <f>IF(Inputs!$D$10="Yes",IF('Hourly Calcs'!P5012&gt;'Hourly Calcs'!K5012,'Hourly Calcs'!O5012,N5012+O5012),N5012+O5012)</f>
        <v>672.91654125015111</v>
      </c>
      <c r="R5012" s="12">
        <f t="shared" si="708"/>
        <v>3197.6994040207178</v>
      </c>
      <c r="S5012" s="1">
        <f>IF(AND(A5012&gt;=5,A5012&lt;=9),INDEX(Demand!$C$3:$C$26,C5012),INDEX(Demand!$B$3:$B$26,C5012))</f>
        <v>600</v>
      </c>
      <c r="T5012" s="7">
        <f t="shared" si="709"/>
        <v>600</v>
      </c>
      <c r="U5012" s="7">
        <f t="shared" si="710"/>
        <v>2597.6994040207178</v>
      </c>
    </row>
    <row r="5013" spans="1:21" x14ac:dyDescent="0.2">
      <c r="A5013" s="1">
        <v>7</v>
      </c>
      <c r="B5013" s="1">
        <v>28</v>
      </c>
      <c r="C5013" s="1">
        <v>13</v>
      </c>
      <c r="D5013">
        <v>16.399999999999999</v>
      </c>
      <c r="E5013">
        <v>13</v>
      </c>
      <c r="F5013">
        <v>80</v>
      </c>
      <c r="G5013">
        <v>517</v>
      </c>
      <c r="H5013">
        <v>134</v>
      </c>
      <c r="I5013">
        <v>401</v>
      </c>
      <c r="J5013" s="4">
        <f t="shared" si="705"/>
        <v>197.37477774933262</v>
      </c>
      <c r="K5013" s="4">
        <f t="shared" si="706"/>
        <v>57.168623814826645</v>
      </c>
      <c r="L5013" s="5">
        <f t="shared" si="702"/>
        <v>32.374777749332623</v>
      </c>
      <c r="M5013" s="5">
        <f t="shared" si="703"/>
        <v>23.168623814826645</v>
      </c>
      <c r="N5013" s="6">
        <f t="shared" si="704"/>
        <v>127.65742316915758</v>
      </c>
      <c r="O5013" s="6">
        <f t="shared" si="707"/>
        <v>366.72203329728586</v>
      </c>
      <c r="P5013" s="6">
        <f>FORECAST(J5013,Inputs!$B$10:$B$18,Inputs!$A$10:$A$18)</f>
        <v>32.383099793975298</v>
      </c>
      <c r="Q5013" s="6">
        <f>IF(Inputs!$D$10="Yes",IF('Hourly Calcs'!P5013&gt;'Hourly Calcs'!K5013,'Hourly Calcs'!O5013,N5013+O5013),N5013+O5013)</f>
        <v>494.37945646644346</v>
      </c>
      <c r="R5013" s="12">
        <f t="shared" si="708"/>
        <v>2349.2911771285394</v>
      </c>
      <c r="S5013" s="1">
        <f>IF(AND(A5013&gt;=5,A5013&lt;=9),INDEX(Demand!$C$3:$C$26,C5013),INDEX(Demand!$B$3:$B$26,C5013))</f>
        <v>600</v>
      </c>
      <c r="T5013" s="7">
        <f t="shared" si="709"/>
        <v>600</v>
      </c>
      <c r="U5013" s="7">
        <f t="shared" si="710"/>
        <v>1749.2911771285394</v>
      </c>
    </row>
    <row r="5014" spans="1:21" x14ac:dyDescent="0.2">
      <c r="A5014" s="1">
        <v>7</v>
      </c>
      <c r="B5014" s="1">
        <v>28</v>
      </c>
      <c r="C5014" s="1">
        <v>14</v>
      </c>
      <c r="D5014">
        <v>17</v>
      </c>
      <c r="E5014">
        <v>12.9</v>
      </c>
      <c r="F5014">
        <v>77</v>
      </c>
      <c r="G5014">
        <v>493</v>
      </c>
      <c r="H5014">
        <v>115</v>
      </c>
      <c r="I5014">
        <v>397</v>
      </c>
      <c r="J5014" s="4">
        <f t="shared" si="705"/>
        <v>220.8120421358129</v>
      </c>
      <c r="K5014" s="4">
        <f t="shared" si="706"/>
        <v>52.519865687763797</v>
      </c>
      <c r="L5014" s="5">
        <f t="shared" si="702"/>
        <v>55.812042135812902</v>
      </c>
      <c r="M5014" s="5">
        <f t="shared" si="703"/>
        <v>18.519865687763797</v>
      </c>
      <c r="N5014" s="6">
        <f t="shared" si="704"/>
        <v>97.645430916696171</v>
      </c>
      <c r="O5014" s="6">
        <f t="shared" si="707"/>
        <v>363.06395815217576</v>
      </c>
      <c r="P5014" s="6">
        <f>FORECAST(J5014,Inputs!$B$10:$B$18,Inputs!$A$10:$A$18)</f>
        <v>32.600111501257523</v>
      </c>
      <c r="Q5014" s="6">
        <f>IF(Inputs!$D$10="Yes",IF('Hourly Calcs'!P5014&gt;'Hourly Calcs'!K5014,'Hourly Calcs'!O5014,N5014+O5014),N5014+O5014)</f>
        <v>460.70938906887193</v>
      </c>
      <c r="R5014" s="12">
        <f t="shared" si="708"/>
        <v>2189.2910168552794</v>
      </c>
      <c r="S5014" s="1">
        <f>IF(AND(A5014&gt;=5,A5014&lt;=9),INDEX(Demand!$C$3:$C$26,C5014),INDEX(Demand!$B$3:$B$26,C5014))</f>
        <v>600</v>
      </c>
      <c r="T5014" s="7">
        <f t="shared" si="709"/>
        <v>600</v>
      </c>
      <c r="U5014" s="7">
        <f t="shared" si="710"/>
        <v>1589.2910168552794</v>
      </c>
    </row>
    <row r="5015" spans="1:21" x14ac:dyDescent="0.2">
      <c r="A5015" s="1">
        <v>7</v>
      </c>
      <c r="B5015" s="1">
        <v>28</v>
      </c>
      <c r="C5015" s="1">
        <v>15</v>
      </c>
      <c r="D5015">
        <v>18.5</v>
      </c>
      <c r="E5015">
        <v>13.1</v>
      </c>
      <c r="F5015">
        <v>71</v>
      </c>
      <c r="G5015">
        <v>697</v>
      </c>
      <c r="H5015">
        <v>505</v>
      </c>
      <c r="I5015">
        <v>312</v>
      </c>
      <c r="J5015" s="4">
        <f t="shared" si="705"/>
        <v>239.42062154062731</v>
      </c>
      <c r="K5015" s="4">
        <f t="shared" si="706"/>
        <v>45.221440236505714</v>
      </c>
      <c r="L5015" s="5">
        <f t="shared" si="702"/>
        <v>74.420621540627309</v>
      </c>
      <c r="M5015" s="5">
        <f t="shared" si="703"/>
        <v>11.221440236505714</v>
      </c>
      <c r="N5015" s="6">
        <f t="shared" si="704"/>
        <v>350.60352008603667</v>
      </c>
      <c r="O5015" s="6">
        <f t="shared" si="707"/>
        <v>285.3298613185865</v>
      </c>
      <c r="P5015" s="6">
        <f>FORECAST(J5015,Inputs!$B$10:$B$18,Inputs!$A$10:$A$18)</f>
        <v>32.772413162413216</v>
      </c>
      <c r="Q5015" s="6">
        <f>IF(Inputs!$D$10="Yes",IF('Hourly Calcs'!P5015&gt;'Hourly Calcs'!K5015,'Hourly Calcs'!O5015,N5015+O5015),N5015+O5015)</f>
        <v>635.93338140462311</v>
      </c>
      <c r="R5015" s="12">
        <f t="shared" si="708"/>
        <v>3021.9554284347687</v>
      </c>
      <c r="S5015" s="1">
        <f>IF(AND(A5015&gt;=5,A5015&lt;=9),INDEX(Demand!$C$3:$C$26,C5015),INDEX(Demand!$B$3:$B$26,C5015))</f>
        <v>600</v>
      </c>
      <c r="T5015" s="7">
        <f t="shared" si="709"/>
        <v>600</v>
      </c>
      <c r="U5015" s="7">
        <f t="shared" si="710"/>
        <v>2421.9554284347687</v>
      </c>
    </row>
    <row r="5016" spans="1:21" x14ac:dyDescent="0.2">
      <c r="A5016" s="1">
        <v>7</v>
      </c>
      <c r="B5016" s="1">
        <v>28</v>
      </c>
      <c r="C5016" s="1">
        <v>16</v>
      </c>
      <c r="D5016">
        <v>18.8</v>
      </c>
      <c r="E5016">
        <v>13.4</v>
      </c>
      <c r="F5016">
        <v>71</v>
      </c>
      <c r="G5016">
        <v>587</v>
      </c>
      <c r="H5016">
        <v>660</v>
      </c>
      <c r="I5016">
        <v>154</v>
      </c>
      <c r="J5016" s="4">
        <f t="shared" si="705"/>
        <v>254.28091005418804</v>
      </c>
      <c r="K5016" s="4">
        <f t="shared" si="706"/>
        <v>36.497590940612241</v>
      </c>
      <c r="L5016" s="5">
        <f t="shared" si="702"/>
        <v>89.280910054188041</v>
      </c>
      <c r="M5016" s="5">
        <f t="shared" si="703"/>
        <v>2.4975909406122412</v>
      </c>
      <c r="N5016" s="6">
        <f t="shared" si="704"/>
        <v>329.17105865694549</v>
      </c>
      <c r="O5016" s="6">
        <f t="shared" si="707"/>
        <v>140.8358930867382</v>
      </c>
      <c r="P5016" s="6">
        <f>FORECAST(J5016,Inputs!$B$10:$B$18,Inputs!$A$10:$A$18)</f>
        <v>32.910008426427666</v>
      </c>
      <c r="Q5016" s="6">
        <f>IF(Inputs!$D$10="Yes",IF('Hourly Calcs'!P5016&gt;'Hourly Calcs'!K5016,'Hourly Calcs'!O5016,N5016+O5016),N5016+O5016)</f>
        <v>470.00695174368366</v>
      </c>
      <c r="R5016" s="12">
        <f t="shared" si="708"/>
        <v>2233.4730346859847</v>
      </c>
      <c r="S5016" s="1">
        <f>IF(AND(A5016&gt;=5,A5016&lt;=9),INDEX(Demand!$C$3:$C$26,C5016),INDEX(Demand!$B$3:$B$26,C5016))</f>
        <v>900</v>
      </c>
      <c r="T5016" s="7">
        <f t="shared" si="709"/>
        <v>900</v>
      </c>
      <c r="U5016" s="7">
        <f t="shared" si="710"/>
        <v>1333.4730346859847</v>
      </c>
    </row>
    <row r="5017" spans="1:21" x14ac:dyDescent="0.2">
      <c r="A5017" s="1">
        <v>7</v>
      </c>
      <c r="B5017" s="1">
        <v>28</v>
      </c>
      <c r="C5017" s="1">
        <v>17</v>
      </c>
      <c r="D5017">
        <v>18.899999999999999</v>
      </c>
      <c r="E5017">
        <v>12.7</v>
      </c>
      <c r="F5017">
        <v>67</v>
      </c>
      <c r="G5017">
        <v>423</v>
      </c>
      <c r="H5017">
        <v>514</v>
      </c>
      <c r="I5017">
        <v>154</v>
      </c>
      <c r="J5017" s="4">
        <f t="shared" si="705"/>
        <v>266.87677866885622</v>
      </c>
      <c r="K5017" s="4">
        <f t="shared" si="706"/>
        <v>27.148197538984036</v>
      </c>
      <c r="L5017" s="5">
        <f t="shared" si="702"/>
        <v>0</v>
      </c>
      <c r="M5017" s="5">
        <f t="shared" si="703"/>
        <v>6.8518024610159642</v>
      </c>
      <c r="N5017" s="6">
        <f t="shared" si="704"/>
        <v>141.80104333557438</v>
      </c>
      <c r="O5017" s="6">
        <f t="shared" si="707"/>
        <v>140.8358930867382</v>
      </c>
      <c r="P5017" s="6">
        <f>FORECAST(J5017,Inputs!$B$10:$B$18,Inputs!$A$10:$A$18)</f>
        <v>33.026636839526446</v>
      </c>
      <c r="Q5017" s="6">
        <f>IF(Inputs!$D$10="Yes",IF('Hourly Calcs'!P5017&gt;'Hourly Calcs'!K5017,'Hourly Calcs'!O5017,N5017+O5017),N5017+O5017)</f>
        <v>140.8358930867382</v>
      </c>
      <c r="R5017" s="12">
        <f t="shared" si="708"/>
        <v>669.25216394817983</v>
      </c>
      <c r="S5017" s="1">
        <f>IF(AND(A5017&gt;=5,A5017&lt;=9),INDEX(Demand!$C$3:$C$26,C5017),INDEX(Demand!$B$3:$B$26,C5017))</f>
        <v>900</v>
      </c>
      <c r="T5017" s="7">
        <f t="shared" si="709"/>
        <v>669.25216394817983</v>
      </c>
      <c r="U5017" s="7">
        <f t="shared" si="710"/>
        <v>0</v>
      </c>
    </row>
    <row r="5018" spans="1:21" x14ac:dyDescent="0.2">
      <c r="A5018" s="1">
        <v>7</v>
      </c>
      <c r="B5018" s="1">
        <v>28</v>
      </c>
      <c r="C5018" s="1">
        <v>18</v>
      </c>
      <c r="D5018">
        <v>18.2</v>
      </c>
      <c r="E5018">
        <v>12.3</v>
      </c>
      <c r="F5018">
        <v>68</v>
      </c>
      <c r="G5018">
        <v>247</v>
      </c>
      <c r="H5018">
        <v>288</v>
      </c>
      <c r="I5018">
        <v>141</v>
      </c>
      <c r="J5018" s="4">
        <f t="shared" si="705"/>
        <v>278.33137489556373</v>
      </c>
      <c r="K5018" s="4">
        <f t="shared" si="706"/>
        <v>17.690843005198118</v>
      </c>
      <c r="L5018" s="5">
        <f t="shared" si="702"/>
        <v>0</v>
      </c>
      <c r="M5018" s="5">
        <f t="shared" si="703"/>
        <v>16.309156994801882</v>
      </c>
      <c r="N5018" s="6">
        <f t="shared" si="704"/>
        <v>11.789090459134089</v>
      </c>
      <c r="O5018" s="6">
        <f t="shared" si="707"/>
        <v>128.94714886513043</v>
      </c>
      <c r="P5018" s="6">
        <f>FORECAST(J5018,Inputs!$B$10:$B$18,Inputs!$A$10:$A$18)</f>
        <v>33.132697915699666</v>
      </c>
      <c r="Q5018" s="6">
        <f>IF(Inputs!$D$10="Yes",IF('Hourly Calcs'!P5018&gt;'Hourly Calcs'!K5018,'Hourly Calcs'!O5018,N5018+O5018),N5018+O5018)</f>
        <v>128.94714886513043</v>
      </c>
      <c r="R5018" s="12">
        <f t="shared" si="708"/>
        <v>612.75685140709982</v>
      </c>
      <c r="S5018" s="1">
        <f>IF(AND(A5018&gt;=5,A5018&lt;=9),INDEX(Demand!$C$3:$C$26,C5018),INDEX(Demand!$B$3:$B$26,C5018))</f>
        <v>900</v>
      </c>
      <c r="T5018" s="7">
        <f t="shared" si="709"/>
        <v>612.75685140709982</v>
      </c>
      <c r="U5018" s="7">
        <f t="shared" si="710"/>
        <v>0</v>
      </c>
    </row>
    <row r="5019" spans="1:21" x14ac:dyDescent="0.2">
      <c r="A5019" s="1">
        <v>7</v>
      </c>
      <c r="B5019" s="1">
        <v>28</v>
      </c>
      <c r="C5019" s="1">
        <v>19</v>
      </c>
      <c r="D5019">
        <v>17.399999999999999</v>
      </c>
      <c r="E5019">
        <v>11.6</v>
      </c>
      <c r="F5019">
        <v>69</v>
      </c>
      <c r="G5019">
        <v>94</v>
      </c>
      <c r="H5019">
        <v>80</v>
      </c>
      <c r="I5019">
        <v>77</v>
      </c>
      <c r="J5019" s="4">
        <f t="shared" si="705"/>
        <v>289.43645208799967</v>
      </c>
      <c r="K5019" s="4">
        <f t="shared" si="706"/>
        <v>8.5335269529420827</v>
      </c>
      <c r="L5019" s="5">
        <f t="shared" si="702"/>
        <v>0</v>
      </c>
      <c r="M5019" s="5">
        <f t="shared" si="703"/>
        <v>25.466473047057917</v>
      </c>
      <c r="N5019" s="6">
        <f t="shared" si="704"/>
        <v>0</v>
      </c>
      <c r="O5019" s="6">
        <f t="shared" si="707"/>
        <v>70.417946543369098</v>
      </c>
      <c r="P5019" s="6">
        <f>FORECAST(J5019,Inputs!$B$10:$B$18,Inputs!$A$10:$A$18)</f>
        <v>33.235522704518516</v>
      </c>
      <c r="Q5019" s="6">
        <f>IF(Inputs!$D$10="Yes",IF('Hourly Calcs'!P5019&gt;'Hourly Calcs'!K5019,'Hourly Calcs'!O5019,N5019+O5019),N5019+O5019)</f>
        <v>70.417946543369098</v>
      </c>
      <c r="R5019" s="12">
        <f t="shared" si="708"/>
        <v>334.62608197408991</v>
      </c>
      <c r="S5019" s="1">
        <f>IF(AND(A5019&gt;=5,A5019&lt;=9),INDEX(Demand!$C$3:$C$26,C5019),INDEX(Demand!$B$3:$B$26,C5019))</f>
        <v>900</v>
      </c>
      <c r="T5019" s="7">
        <f t="shared" si="709"/>
        <v>334.62608197408986</v>
      </c>
      <c r="U5019" s="7">
        <f t="shared" si="710"/>
        <v>0</v>
      </c>
    </row>
    <row r="5020" spans="1:21" x14ac:dyDescent="0.2">
      <c r="A5020" s="1">
        <v>7</v>
      </c>
      <c r="B5020" s="1">
        <v>28</v>
      </c>
      <c r="C5020" s="1">
        <v>20</v>
      </c>
      <c r="D5020">
        <v>16.2</v>
      </c>
      <c r="E5020">
        <v>12.4</v>
      </c>
      <c r="F5020">
        <v>78</v>
      </c>
      <c r="G5020">
        <v>13</v>
      </c>
      <c r="H5020">
        <v>0</v>
      </c>
      <c r="I5020">
        <v>13</v>
      </c>
      <c r="J5020" s="4">
        <f t="shared" si="705"/>
        <v>300.77859538208452</v>
      </c>
      <c r="K5020" s="4">
        <f t="shared" si="706"/>
        <v>0.34227830445952634</v>
      </c>
      <c r="L5020" s="5">
        <f t="shared" si="702"/>
        <v>0</v>
      </c>
      <c r="M5020" s="5">
        <f t="shared" si="703"/>
        <v>33.657721695540474</v>
      </c>
      <c r="N5020" s="6">
        <f t="shared" si="704"/>
        <v>0</v>
      </c>
      <c r="O5020" s="6">
        <f t="shared" si="707"/>
        <v>11.888744221607771</v>
      </c>
      <c r="P5020" s="6">
        <f>FORECAST(J5020,Inputs!$B$10:$B$18,Inputs!$A$10:$A$18)</f>
        <v>33.340542549834112</v>
      </c>
      <c r="Q5020" s="6">
        <f>IF(Inputs!$D$10="Yes",IF('Hourly Calcs'!P5020&gt;'Hourly Calcs'!K5020,'Hourly Calcs'!O5020,N5020+O5020),N5020+O5020)</f>
        <v>11.888744221607771</v>
      </c>
      <c r="R5020" s="12">
        <f t="shared" si="708"/>
        <v>56.495312541080125</v>
      </c>
      <c r="S5020" s="1">
        <f>IF(AND(A5020&gt;=5,A5020&lt;=9),INDEX(Demand!$C$3:$C$26,C5020),INDEX(Demand!$B$3:$B$26,C5020))</f>
        <v>800</v>
      </c>
      <c r="T5020" s="7">
        <f t="shared" si="709"/>
        <v>56.495312541080125</v>
      </c>
      <c r="U5020" s="7">
        <f t="shared" si="710"/>
        <v>0</v>
      </c>
    </row>
    <row r="5021" spans="1:21" x14ac:dyDescent="0.2">
      <c r="A5021" s="1">
        <v>7</v>
      </c>
      <c r="B5021" s="1">
        <v>28</v>
      </c>
      <c r="C5021" s="1">
        <v>21</v>
      </c>
      <c r="D5021">
        <v>15.7</v>
      </c>
      <c r="E5021">
        <v>12.1</v>
      </c>
      <c r="F5021">
        <v>79</v>
      </c>
      <c r="G5021">
        <v>0</v>
      </c>
      <c r="H5021">
        <v>0</v>
      </c>
      <c r="I5021">
        <v>0</v>
      </c>
      <c r="J5021" s="4">
        <f t="shared" si="705"/>
        <v>312.80726917773302</v>
      </c>
      <c r="K5021" s="4">
        <f t="shared" si="706"/>
        <v>-7.7268362597553306</v>
      </c>
      <c r="L5021" s="5">
        <f t="shared" si="702"/>
        <v>0</v>
      </c>
      <c r="M5021" s="5">
        <f t="shared" si="703"/>
        <v>0</v>
      </c>
      <c r="N5021" s="6">
        <f t="shared" si="704"/>
        <v>0</v>
      </c>
      <c r="O5021" s="6">
        <f t="shared" si="707"/>
        <v>0</v>
      </c>
      <c r="P5021" s="6">
        <f>FORECAST(J5021,Inputs!$B$10:$B$18,Inputs!$A$10:$A$18)</f>
        <v>33.451919159053084</v>
      </c>
      <c r="Q5021" s="6">
        <f>IF(Inputs!$D$10="Yes",IF('Hourly Calcs'!P5021&gt;'Hourly Calcs'!K5021,'Hourly Calcs'!O5021,N5021+O5021),N5021+O5021)</f>
        <v>0</v>
      </c>
      <c r="R5021" s="12">
        <f t="shared" si="708"/>
        <v>0</v>
      </c>
      <c r="S5021" s="1">
        <f>IF(AND(A5021&gt;=5,A5021&lt;=9),INDEX(Demand!$C$3:$C$26,C5021),INDEX(Demand!$B$3:$B$26,C5021))</f>
        <v>700</v>
      </c>
      <c r="T5021" s="7">
        <f t="shared" si="709"/>
        <v>0</v>
      </c>
      <c r="U5021" s="7">
        <f t="shared" si="710"/>
        <v>0</v>
      </c>
    </row>
    <row r="5022" spans="1:21" x14ac:dyDescent="0.2">
      <c r="A5022" s="1">
        <v>7</v>
      </c>
      <c r="B5022" s="1">
        <v>28</v>
      </c>
      <c r="C5022" s="1">
        <v>22</v>
      </c>
      <c r="D5022">
        <v>15.4</v>
      </c>
      <c r="E5022">
        <v>12.7</v>
      </c>
      <c r="F5022">
        <v>84</v>
      </c>
      <c r="G5022">
        <v>0</v>
      </c>
      <c r="H5022">
        <v>0</v>
      </c>
      <c r="I5022">
        <v>0</v>
      </c>
      <c r="J5022" s="4">
        <f t="shared" si="705"/>
        <v>325.82539364729075</v>
      </c>
      <c r="K5022" s="4">
        <f t="shared" si="706"/>
        <v>-13.942277565483323</v>
      </c>
      <c r="L5022" s="5">
        <f t="shared" si="702"/>
        <v>0</v>
      </c>
      <c r="M5022" s="5">
        <f t="shared" si="703"/>
        <v>0</v>
      </c>
      <c r="N5022" s="6">
        <f t="shared" si="704"/>
        <v>0</v>
      </c>
      <c r="O5022" s="6">
        <f t="shared" si="707"/>
        <v>0</v>
      </c>
      <c r="P5022" s="6">
        <f>FORECAST(J5022,Inputs!$B$10:$B$18,Inputs!$A$10:$A$18)</f>
        <v>33.57245734858602</v>
      </c>
      <c r="Q5022" s="6">
        <f>IF(Inputs!$D$10="Yes",IF('Hourly Calcs'!P5022&gt;'Hourly Calcs'!K5022,'Hourly Calcs'!O5022,N5022+O5022),N5022+O5022)</f>
        <v>0</v>
      </c>
      <c r="R5022" s="12">
        <f t="shared" si="708"/>
        <v>0</v>
      </c>
      <c r="S5022" s="1">
        <f>IF(AND(A5022&gt;=5,A5022&lt;=9),INDEX(Demand!$C$3:$C$26,C5022),INDEX(Demand!$B$3:$B$26,C5022))</f>
        <v>600</v>
      </c>
      <c r="T5022" s="7">
        <f t="shared" si="709"/>
        <v>0</v>
      </c>
      <c r="U5022" s="7">
        <f t="shared" si="710"/>
        <v>0</v>
      </c>
    </row>
    <row r="5023" spans="1:21" x14ac:dyDescent="0.2">
      <c r="A5023" s="1">
        <v>7</v>
      </c>
      <c r="B5023" s="1">
        <v>28</v>
      </c>
      <c r="C5023" s="1">
        <v>23</v>
      </c>
      <c r="D5023">
        <v>15.2</v>
      </c>
      <c r="E5023">
        <v>12.7</v>
      </c>
      <c r="F5023">
        <v>85</v>
      </c>
      <c r="G5023">
        <v>0</v>
      </c>
      <c r="H5023">
        <v>0</v>
      </c>
      <c r="I5023">
        <v>0</v>
      </c>
      <c r="J5023" s="4">
        <f t="shared" si="705"/>
        <v>339.90794644449562</v>
      </c>
      <c r="K5023" s="4">
        <f t="shared" si="706"/>
        <v>-18.289083317839925</v>
      </c>
      <c r="L5023" s="5">
        <f t="shared" si="702"/>
        <v>0</v>
      </c>
      <c r="M5023" s="5">
        <f t="shared" si="703"/>
        <v>0</v>
      </c>
      <c r="N5023" s="6">
        <f t="shared" si="704"/>
        <v>0</v>
      </c>
      <c r="O5023" s="6">
        <f t="shared" si="707"/>
        <v>0</v>
      </c>
      <c r="P5023" s="6">
        <f>FORECAST(J5023,Inputs!$B$10:$B$18,Inputs!$A$10:$A$18)</f>
        <v>33.702851355967553</v>
      </c>
      <c r="Q5023" s="6">
        <f>IF(Inputs!$D$10="Yes",IF('Hourly Calcs'!P5023&gt;'Hourly Calcs'!K5023,'Hourly Calcs'!O5023,N5023+O5023),N5023+O5023)</f>
        <v>0</v>
      </c>
      <c r="R5023" s="12">
        <f t="shared" si="708"/>
        <v>0</v>
      </c>
      <c r="S5023" s="1">
        <f>IF(AND(A5023&gt;=5,A5023&lt;=9),INDEX(Demand!$C$3:$C$26,C5023),INDEX(Demand!$B$3:$B$26,C5023))</f>
        <v>500</v>
      </c>
      <c r="T5023" s="7">
        <f t="shared" si="709"/>
        <v>0</v>
      </c>
      <c r="U5023" s="7">
        <f t="shared" si="710"/>
        <v>0</v>
      </c>
    </row>
    <row r="5024" spans="1:21" x14ac:dyDescent="0.2">
      <c r="A5024" s="1">
        <v>7</v>
      </c>
      <c r="B5024" s="1">
        <v>28</v>
      </c>
      <c r="C5024" s="1">
        <v>24</v>
      </c>
      <c r="D5024">
        <v>15.3</v>
      </c>
      <c r="E5024">
        <v>13.1</v>
      </c>
      <c r="F5024">
        <v>87</v>
      </c>
      <c r="G5024">
        <v>0</v>
      </c>
      <c r="H5024">
        <v>0</v>
      </c>
      <c r="I5024">
        <v>0</v>
      </c>
      <c r="J5024" s="4">
        <f t="shared" si="705"/>
        <v>354.80188057150735</v>
      </c>
      <c r="K5024" s="4">
        <f t="shared" si="706"/>
        <v>-20.381124582501585</v>
      </c>
      <c r="L5024" s="5">
        <f t="shared" si="702"/>
        <v>0</v>
      </c>
      <c r="M5024" s="5">
        <f t="shared" si="703"/>
        <v>0</v>
      </c>
      <c r="N5024" s="6">
        <f t="shared" si="704"/>
        <v>0</v>
      </c>
      <c r="O5024" s="6">
        <f t="shared" si="707"/>
        <v>0</v>
      </c>
      <c r="P5024" s="6">
        <f>FORECAST(J5024,Inputs!$B$10:$B$18,Inputs!$A$10:$A$18)</f>
        <v>33.840758153439879</v>
      </c>
      <c r="Q5024" s="6">
        <f>IF(Inputs!$D$10="Yes",IF('Hourly Calcs'!P5024&gt;'Hourly Calcs'!K5024,'Hourly Calcs'!O5024,N5024+O5024),N5024+O5024)</f>
        <v>0</v>
      </c>
      <c r="R5024" s="12">
        <f t="shared" si="708"/>
        <v>0</v>
      </c>
      <c r="S5024" s="1">
        <f>IF(AND(A5024&gt;=5,A5024&lt;=9),INDEX(Demand!$C$3:$C$26,C5024),INDEX(Demand!$B$3:$B$26,C5024))</f>
        <v>400</v>
      </c>
      <c r="T5024" s="7">
        <f t="shared" si="709"/>
        <v>0</v>
      </c>
      <c r="U5024" s="7">
        <f t="shared" si="710"/>
        <v>0</v>
      </c>
    </row>
    <row r="5025" spans="1:21" x14ac:dyDescent="0.2">
      <c r="A5025" s="1">
        <v>7</v>
      </c>
      <c r="B5025" s="1">
        <v>29</v>
      </c>
      <c r="C5025" s="1">
        <v>1</v>
      </c>
      <c r="D5025">
        <v>15.5</v>
      </c>
      <c r="E5025">
        <v>13.4</v>
      </c>
      <c r="F5025">
        <v>87</v>
      </c>
      <c r="G5025">
        <v>0</v>
      </c>
      <c r="H5025">
        <v>0</v>
      </c>
      <c r="I5025">
        <v>0</v>
      </c>
      <c r="J5025" s="4">
        <f t="shared" si="705"/>
        <v>9.9355258932742743</v>
      </c>
      <c r="K5025" s="4">
        <f t="shared" si="706"/>
        <v>-19.997893156732403</v>
      </c>
      <c r="L5025" s="5">
        <f t="shared" si="702"/>
        <v>0</v>
      </c>
      <c r="M5025" s="5">
        <f t="shared" si="703"/>
        <v>0</v>
      </c>
      <c r="N5025" s="6">
        <f t="shared" si="704"/>
        <v>0</v>
      </c>
      <c r="O5025" s="6">
        <f t="shared" si="707"/>
        <v>0</v>
      </c>
      <c r="P5025" s="6">
        <f>FORECAST(J5025,Inputs!$B$10:$B$18,Inputs!$A$10:$A$18)</f>
        <v>30.647551165678465</v>
      </c>
      <c r="Q5025" s="6">
        <f>IF(Inputs!$D$10="Yes",IF('Hourly Calcs'!P5025&gt;'Hourly Calcs'!K5025,'Hourly Calcs'!O5025,N5025+O5025),N5025+O5025)</f>
        <v>0</v>
      </c>
      <c r="R5025" s="12">
        <f t="shared" si="708"/>
        <v>0</v>
      </c>
      <c r="S5025" s="1">
        <f>IF(AND(A5025&gt;=5,A5025&lt;=9),INDEX(Demand!$C$3:$C$26,C5025),INDEX(Demand!$B$3:$B$26,C5025))</f>
        <v>350</v>
      </c>
      <c r="T5025" s="7">
        <f t="shared" si="709"/>
        <v>0</v>
      </c>
      <c r="U5025" s="7">
        <f t="shared" si="710"/>
        <v>0</v>
      </c>
    </row>
    <row r="5026" spans="1:21" x14ac:dyDescent="0.2">
      <c r="A5026" s="1">
        <v>7</v>
      </c>
      <c r="B5026" s="1">
        <v>29</v>
      </c>
      <c r="C5026" s="1">
        <v>2</v>
      </c>
      <c r="D5026">
        <v>15.3</v>
      </c>
      <c r="E5026">
        <v>13.7</v>
      </c>
      <c r="F5026">
        <v>90</v>
      </c>
      <c r="G5026">
        <v>0</v>
      </c>
      <c r="H5026">
        <v>0</v>
      </c>
      <c r="I5026">
        <v>0</v>
      </c>
      <c r="J5026" s="4">
        <f t="shared" si="705"/>
        <v>24.631454423275557</v>
      </c>
      <c r="K5026" s="4">
        <f t="shared" si="706"/>
        <v>-17.181874977384695</v>
      </c>
      <c r="L5026" s="5">
        <f t="shared" si="702"/>
        <v>0</v>
      </c>
      <c r="M5026" s="5">
        <f t="shared" si="703"/>
        <v>0</v>
      </c>
      <c r="N5026" s="6">
        <f t="shared" si="704"/>
        <v>0</v>
      </c>
      <c r="O5026" s="6">
        <f t="shared" si="707"/>
        <v>0</v>
      </c>
      <c r="P5026" s="6">
        <f>FORECAST(J5026,Inputs!$B$10:$B$18,Inputs!$A$10:$A$18)</f>
        <v>30.78362457799329</v>
      </c>
      <c r="Q5026" s="6">
        <f>IF(Inputs!$D$10="Yes",IF('Hourly Calcs'!P5026&gt;'Hourly Calcs'!K5026,'Hourly Calcs'!O5026,N5026+O5026),N5026+O5026)</f>
        <v>0</v>
      </c>
      <c r="R5026" s="12">
        <f t="shared" si="708"/>
        <v>0</v>
      </c>
      <c r="S5026" s="1">
        <f>IF(AND(A5026&gt;=5,A5026&lt;=9),INDEX(Demand!$C$3:$C$26,C5026),INDEX(Demand!$B$3:$B$26,C5026))</f>
        <v>350</v>
      </c>
      <c r="T5026" s="7">
        <f t="shared" si="709"/>
        <v>0</v>
      </c>
      <c r="U5026" s="7">
        <f t="shared" si="710"/>
        <v>0</v>
      </c>
    </row>
    <row r="5027" spans="1:21" x14ac:dyDescent="0.2">
      <c r="A5027" s="1">
        <v>7</v>
      </c>
      <c r="B5027" s="1">
        <v>29</v>
      </c>
      <c r="C5027" s="1">
        <v>3</v>
      </c>
      <c r="D5027">
        <v>15</v>
      </c>
      <c r="E5027">
        <v>13.7</v>
      </c>
      <c r="F5027">
        <v>92</v>
      </c>
      <c r="G5027">
        <v>0</v>
      </c>
      <c r="H5027">
        <v>0</v>
      </c>
      <c r="I5027">
        <v>0</v>
      </c>
      <c r="J5027" s="4">
        <f t="shared" si="705"/>
        <v>38.402754982393049</v>
      </c>
      <c r="K5027" s="4">
        <f t="shared" si="706"/>
        <v>-12.2192072905477</v>
      </c>
      <c r="L5027" s="5">
        <f t="shared" ref="L5027:L5090" si="711">IF(ABS($B$5-J5027)&gt;90,0,ABS($B$5-J5027))</f>
        <v>0</v>
      </c>
      <c r="M5027" s="5">
        <f t="shared" ref="M5027:M5090" si="712">IF(K5027&gt;0,ABS($B$4-K5027),0)</f>
        <v>0</v>
      </c>
      <c r="N5027" s="6">
        <f t="shared" si="704"/>
        <v>0</v>
      </c>
      <c r="O5027" s="6">
        <f t="shared" si="707"/>
        <v>0</v>
      </c>
      <c r="P5027" s="6">
        <f>FORECAST(J5027,Inputs!$B$10:$B$18,Inputs!$A$10:$A$18)</f>
        <v>30.911136620207341</v>
      </c>
      <c r="Q5027" s="6">
        <f>IF(Inputs!$D$10="Yes",IF('Hourly Calcs'!P5027&gt;'Hourly Calcs'!K5027,'Hourly Calcs'!O5027,N5027+O5027),N5027+O5027)</f>
        <v>0</v>
      </c>
      <c r="R5027" s="12">
        <f t="shared" si="708"/>
        <v>0</v>
      </c>
      <c r="S5027" s="1">
        <f>IF(AND(A5027&gt;=5,A5027&lt;=9),INDEX(Demand!$C$3:$C$26,C5027),INDEX(Demand!$B$3:$B$26,C5027))</f>
        <v>350</v>
      </c>
      <c r="T5027" s="7">
        <f t="shared" si="709"/>
        <v>0</v>
      </c>
      <c r="U5027" s="7">
        <f t="shared" si="710"/>
        <v>0</v>
      </c>
    </row>
    <row r="5028" spans="1:21" x14ac:dyDescent="0.2">
      <c r="A5028" s="1">
        <v>7</v>
      </c>
      <c r="B5028" s="1">
        <v>29</v>
      </c>
      <c r="C5028" s="1">
        <v>4</v>
      </c>
      <c r="D5028">
        <v>14.9</v>
      </c>
      <c r="E5028">
        <v>13.7</v>
      </c>
      <c r="F5028">
        <v>93</v>
      </c>
      <c r="G5028">
        <v>0</v>
      </c>
      <c r="H5028">
        <v>0</v>
      </c>
      <c r="I5028">
        <v>0</v>
      </c>
      <c r="J5028" s="4">
        <f t="shared" si="705"/>
        <v>51.104530482949258</v>
      </c>
      <c r="K5028" s="4">
        <f t="shared" si="706"/>
        <v>-5.5139853089213346</v>
      </c>
      <c r="L5028" s="5">
        <f t="shared" si="711"/>
        <v>0</v>
      </c>
      <c r="M5028" s="5">
        <f t="shared" si="712"/>
        <v>0</v>
      </c>
      <c r="N5028" s="6">
        <f t="shared" si="704"/>
        <v>0</v>
      </c>
      <c r="O5028" s="6">
        <f t="shared" si="707"/>
        <v>0</v>
      </c>
      <c r="P5028" s="6">
        <f>FORECAST(J5028,Inputs!$B$10:$B$18,Inputs!$A$10:$A$18)</f>
        <v>31.0287456526199</v>
      </c>
      <c r="Q5028" s="6">
        <f>IF(Inputs!$D$10="Yes",IF('Hourly Calcs'!P5028&gt;'Hourly Calcs'!K5028,'Hourly Calcs'!O5028,N5028+O5028),N5028+O5028)</f>
        <v>0</v>
      </c>
      <c r="R5028" s="12">
        <f t="shared" si="708"/>
        <v>0</v>
      </c>
      <c r="S5028" s="1">
        <f>IF(AND(A5028&gt;=5,A5028&lt;=9),INDEX(Demand!$C$3:$C$26,C5028),INDEX(Demand!$B$3:$B$26,C5028))</f>
        <v>350</v>
      </c>
      <c r="T5028" s="7">
        <f t="shared" si="709"/>
        <v>0</v>
      </c>
      <c r="U5028" s="7">
        <f t="shared" si="710"/>
        <v>0</v>
      </c>
    </row>
    <row r="5029" spans="1:21" x14ac:dyDescent="0.2">
      <c r="A5029" s="1">
        <v>7</v>
      </c>
      <c r="B5029" s="1">
        <v>29</v>
      </c>
      <c r="C5029" s="1">
        <v>5</v>
      </c>
      <c r="D5029">
        <v>15</v>
      </c>
      <c r="E5029">
        <v>13.6</v>
      </c>
      <c r="F5029">
        <v>91</v>
      </c>
      <c r="G5029">
        <v>2</v>
      </c>
      <c r="H5029">
        <v>0</v>
      </c>
      <c r="I5029">
        <v>2</v>
      </c>
      <c r="J5029" s="4">
        <f t="shared" si="705"/>
        <v>62.894040872899623</v>
      </c>
      <c r="K5029" s="4">
        <f t="shared" si="706"/>
        <v>2.6342195960545496</v>
      </c>
      <c r="L5029" s="5">
        <f t="shared" si="711"/>
        <v>0</v>
      </c>
      <c r="M5029" s="5">
        <f t="shared" si="712"/>
        <v>31.36578040394545</v>
      </c>
      <c r="N5029" s="6">
        <f t="shared" si="704"/>
        <v>0</v>
      </c>
      <c r="O5029" s="6">
        <f t="shared" si="707"/>
        <v>1.8290375725550416</v>
      </c>
      <c r="P5029" s="6">
        <f>FORECAST(J5029,Inputs!$B$10:$B$18,Inputs!$A$10:$A$18)</f>
        <v>31.137907785860179</v>
      </c>
      <c r="Q5029" s="6">
        <f>IF(Inputs!$D$10="Yes",IF('Hourly Calcs'!P5029&gt;'Hourly Calcs'!K5029,'Hourly Calcs'!O5029,N5029+O5029),N5029+O5029)</f>
        <v>1.8290375725550416</v>
      </c>
      <c r="R5029" s="12">
        <f t="shared" si="708"/>
        <v>8.6915865447815577</v>
      </c>
      <c r="S5029" s="1">
        <f>IF(AND(A5029&gt;=5,A5029&lt;=9),INDEX(Demand!$C$3:$C$26,C5029),INDEX(Demand!$B$3:$B$26,C5029))</f>
        <v>350</v>
      </c>
      <c r="T5029" s="7">
        <f t="shared" si="709"/>
        <v>8.6915865447815577</v>
      </c>
      <c r="U5029" s="7">
        <f t="shared" si="710"/>
        <v>0</v>
      </c>
    </row>
    <row r="5030" spans="1:21" x14ac:dyDescent="0.2">
      <c r="A5030" s="1">
        <v>7</v>
      </c>
      <c r="B5030" s="1">
        <v>29</v>
      </c>
      <c r="C5030" s="1">
        <v>6</v>
      </c>
      <c r="D5030">
        <v>15.2</v>
      </c>
      <c r="E5030">
        <v>13.8</v>
      </c>
      <c r="F5030">
        <v>91</v>
      </c>
      <c r="G5030">
        <v>23</v>
      </c>
      <c r="H5030">
        <v>0</v>
      </c>
      <c r="I5030">
        <v>23</v>
      </c>
      <c r="J5030" s="4">
        <f t="shared" si="705"/>
        <v>74.125877086989576</v>
      </c>
      <c r="K5030" s="4">
        <f t="shared" si="706"/>
        <v>11.267092019282202</v>
      </c>
      <c r="L5030" s="5">
        <f t="shared" si="711"/>
        <v>0</v>
      </c>
      <c r="M5030" s="5">
        <f t="shared" si="712"/>
        <v>22.732907980717798</v>
      </c>
      <c r="N5030" s="6">
        <f t="shared" si="704"/>
        <v>0</v>
      </c>
      <c r="O5030" s="6">
        <f t="shared" si="707"/>
        <v>21.033932084382979</v>
      </c>
      <c r="P5030" s="6">
        <f>FORECAST(J5030,Inputs!$B$10:$B$18,Inputs!$A$10:$A$18)</f>
        <v>31.241906269323977</v>
      </c>
      <c r="Q5030" s="6">
        <f>IF(Inputs!$D$10="Yes",IF('Hourly Calcs'!P5030&gt;'Hourly Calcs'!K5030,'Hourly Calcs'!O5030,N5030+O5030),N5030+O5030)</f>
        <v>21.033932084382979</v>
      </c>
      <c r="R5030" s="12">
        <f t="shared" si="708"/>
        <v>99.953245264987913</v>
      </c>
      <c r="S5030" s="1">
        <f>IF(AND(A5030&gt;=5,A5030&lt;=9),INDEX(Demand!$C$3:$C$26,C5030),INDEX(Demand!$B$3:$B$26,C5030))</f>
        <v>350</v>
      </c>
      <c r="T5030" s="7">
        <f t="shared" si="709"/>
        <v>99.953245264987913</v>
      </c>
      <c r="U5030" s="7">
        <f t="shared" si="710"/>
        <v>0</v>
      </c>
    </row>
    <row r="5031" spans="1:21" x14ac:dyDescent="0.2">
      <c r="A5031" s="1">
        <v>7</v>
      </c>
      <c r="B5031" s="1">
        <v>29</v>
      </c>
      <c r="C5031" s="1">
        <v>7</v>
      </c>
      <c r="D5031">
        <v>15.3</v>
      </c>
      <c r="E5031">
        <v>13.9</v>
      </c>
      <c r="F5031">
        <v>91</v>
      </c>
      <c r="G5031">
        <v>48</v>
      </c>
      <c r="H5031">
        <v>0</v>
      </c>
      <c r="I5031">
        <v>48</v>
      </c>
      <c r="J5031" s="4">
        <f t="shared" si="705"/>
        <v>85.29027401109974</v>
      </c>
      <c r="K5031" s="4">
        <f t="shared" si="706"/>
        <v>20.550012346339031</v>
      </c>
      <c r="L5031" s="5">
        <f t="shared" si="711"/>
        <v>79.70972598890026</v>
      </c>
      <c r="M5031" s="5">
        <f t="shared" si="712"/>
        <v>13.449987653660969</v>
      </c>
      <c r="N5031" s="6">
        <f t="shared" si="704"/>
        <v>0</v>
      </c>
      <c r="O5031" s="6">
        <f t="shared" si="707"/>
        <v>43.896901741321003</v>
      </c>
      <c r="P5031" s="6">
        <f>FORECAST(J5031,Inputs!$B$10:$B$18,Inputs!$A$10:$A$18)</f>
        <v>31.345280314917588</v>
      </c>
      <c r="Q5031" s="6">
        <f>IF(Inputs!$D$10="Yes",IF('Hourly Calcs'!P5031&gt;'Hourly Calcs'!K5031,'Hourly Calcs'!O5031,N5031+O5031),N5031+O5031)</f>
        <v>43.896901741321003</v>
      </c>
      <c r="R5031" s="12">
        <f t="shared" si="708"/>
        <v>208.59807707475738</v>
      </c>
      <c r="S5031" s="1">
        <f>IF(AND(A5031&gt;=5,A5031&lt;=9),INDEX(Demand!$C$3:$C$26,C5031),INDEX(Demand!$B$3:$B$26,C5031))</f>
        <v>350</v>
      </c>
      <c r="T5031" s="7">
        <f t="shared" si="709"/>
        <v>208.59807707475738</v>
      </c>
      <c r="U5031" s="7">
        <f t="shared" si="710"/>
        <v>0</v>
      </c>
    </row>
    <row r="5032" spans="1:21" x14ac:dyDescent="0.2">
      <c r="A5032" s="1">
        <v>7</v>
      </c>
      <c r="B5032" s="1">
        <v>29</v>
      </c>
      <c r="C5032" s="1">
        <v>8</v>
      </c>
      <c r="D5032">
        <v>15.6</v>
      </c>
      <c r="E5032">
        <v>14.1</v>
      </c>
      <c r="F5032">
        <v>91</v>
      </c>
      <c r="G5032">
        <v>99</v>
      </c>
      <c r="H5032">
        <v>0</v>
      </c>
      <c r="I5032">
        <v>99</v>
      </c>
      <c r="J5032" s="4">
        <f t="shared" si="705"/>
        <v>97.027640586842608</v>
      </c>
      <c r="K5032" s="4">
        <f t="shared" si="706"/>
        <v>30.004322589767746</v>
      </c>
      <c r="L5032" s="5">
        <f t="shared" si="711"/>
        <v>67.972359413157392</v>
      </c>
      <c r="M5032" s="5">
        <f t="shared" si="712"/>
        <v>3.9956774102322541</v>
      </c>
      <c r="N5032" s="6">
        <f t="shared" si="704"/>
        <v>0</v>
      </c>
      <c r="O5032" s="6">
        <f t="shared" si="707"/>
        <v>90.537359841474554</v>
      </c>
      <c r="P5032" s="6">
        <f>FORECAST(J5032,Inputs!$B$10:$B$18,Inputs!$A$10:$A$18)</f>
        <v>31.453959635063356</v>
      </c>
      <c r="Q5032" s="6">
        <f>IF(Inputs!$D$10="Yes",IF('Hourly Calcs'!P5032&gt;'Hourly Calcs'!K5032,'Hourly Calcs'!O5032,N5032+O5032),N5032+O5032)</f>
        <v>90.537359841474554</v>
      </c>
      <c r="R5032" s="12">
        <f t="shared" si="708"/>
        <v>430.23353396668705</v>
      </c>
      <c r="S5032" s="1">
        <f>IF(AND(A5032&gt;=5,A5032&lt;=9),INDEX(Demand!$C$3:$C$26,C5032),INDEX(Demand!$B$3:$B$26,C5032))</f>
        <v>350</v>
      </c>
      <c r="T5032" s="7">
        <f t="shared" si="709"/>
        <v>350</v>
      </c>
      <c r="U5032" s="7">
        <f t="shared" si="710"/>
        <v>80.233533966687048</v>
      </c>
    </row>
    <row r="5033" spans="1:21" x14ac:dyDescent="0.2">
      <c r="A5033" s="1">
        <v>7</v>
      </c>
      <c r="B5033" s="1">
        <v>29</v>
      </c>
      <c r="C5033" s="1">
        <v>9</v>
      </c>
      <c r="D5033">
        <v>15.4</v>
      </c>
      <c r="E5033">
        <v>14</v>
      </c>
      <c r="F5033">
        <v>91</v>
      </c>
      <c r="G5033">
        <v>151</v>
      </c>
      <c r="H5033">
        <v>0</v>
      </c>
      <c r="I5033">
        <v>151</v>
      </c>
      <c r="J5033" s="4">
        <f t="shared" si="705"/>
        <v>110.2173575864509</v>
      </c>
      <c r="K5033" s="4">
        <f t="shared" si="706"/>
        <v>39.20253216797898</v>
      </c>
      <c r="L5033" s="5">
        <f t="shared" si="711"/>
        <v>54.782642413549098</v>
      </c>
      <c r="M5033" s="5">
        <f t="shared" si="712"/>
        <v>5.2025321679789798</v>
      </c>
      <c r="N5033" s="6">
        <f t="shared" si="704"/>
        <v>0</v>
      </c>
      <c r="O5033" s="6">
        <f t="shared" si="707"/>
        <v>138.09233672790563</v>
      </c>
      <c r="P5033" s="6">
        <f>FORECAST(J5033,Inputs!$B$10:$B$18,Inputs!$A$10:$A$18)</f>
        <v>31.576086644318988</v>
      </c>
      <c r="Q5033" s="6">
        <f>IF(Inputs!$D$10="Yes",IF('Hourly Calcs'!P5033&gt;'Hourly Calcs'!K5033,'Hourly Calcs'!O5033,N5033+O5033),N5033+O5033)</f>
        <v>138.09233672790563</v>
      </c>
      <c r="R5033" s="12">
        <f t="shared" si="708"/>
        <v>656.21478413100749</v>
      </c>
      <c r="S5033" s="1">
        <f>IF(AND(A5033&gt;=5,A5033&lt;=9),INDEX(Demand!$C$3:$C$26,C5033),INDEX(Demand!$B$3:$B$26,C5033))</f>
        <v>350</v>
      </c>
      <c r="T5033" s="7">
        <f t="shared" si="709"/>
        <v>350</v>
      </c>
      <c r="U5033" s="7">
        <f t="shared" si="710"/>
        <v>306.21478413100749</v>
      </c>
    </row>
    <row r="5034" spans="1:21" x14ac:dyDescent="0.2">
      <c r="A5034" s="1">
        <v>7</v>
      </c>
      <c r="B5034" s="1">
        <v>29</v>
      </c>
      <c r="C5034" s="1">
        <v>10</v>
      </c>
      <c r="D5034">
        <v>15.2</v>
      </c>
      <c r="E5034">
        <v>14.6</v>
      </c>
      <c r="F5034">
        <v>96</v>
      </c>
      <c r="G5034">
        <v>396</v>
      </c>
      <c r="H5034">
        <v>87</v>
      </c>
      <c r="I5034">
        <v>335</v>
      </c>
      <c r="J5034" s="4">
        <f t="shared" si="705"/>
        <v>126.09983647392471</v>
      </c>
      <c r="K5034" s="4">
        <f t="shared" si="706"/>
        <v>47.556115682508022</v>
      </c>
      <c r="L5034" s="5">
        <f t="shared" si="711"/>
        <v>38.900163526075289</v>
      </c>
      <c r="M5034" s="5">
        <f t="shared" si="712"/>
        <v>13.556115682508022</v>
      </c>
      <c r="N5034" s="6">
        <f t="shared" si="704"/>
        <v>78.776115610880851</v>
      </c>
      <c r="O5034" s="6">
        <f t="shared" si="707"/>
        <v>306.36379340296946</v>
      </c>
      <c r="P5034" s="6">
        <f>FORECAST(J5034,Inputs!$B$10:$B$18,Inputs!$A$10:$A$18)</f>
        <v>31.723146634017819</v>
      </c>
      <c r="Q5034" s="6">
        <f>IF(Inputs!$D$10="Yes",IF('Hourly Calcs'!P5034&gt;'Hourly Calcs'!K5034,'Hourly Calcs'!O5034,N5034+O5034),N5034+O5034)</f>
        <v>385.13990901385034</v>
      </c>
      <c r="R5034" s="12">
        <f t="shared" si="708"/>
        <v>1830.1848476338168</v>
      </c>
      <c r="S5034" s="1">
        <f>IF(AND(A5034&gt;=5,A5034&lt;=9),INDEX(Demand!$C$3:$C$26,C5034),INDEX(Demand!$B$3:$B$26,C5034))</f>
        <v>600</v>
      </c>
      <c r="T5034" s="7">
        <f t="shared" si="709"/>
        <v>600</v>
      </c>
      <c r="U5034" s="7">
        <f t="shared" si="710"/>
        <v>1230.1848476338168</v>
      </c>
    </row>
    <row r="5035" spans="1:21" x14ac:dyDescent="0.2">
      <c r="A5035" s="1">
        <v>7</v>
      </c>
      <c r="B5035" s="1">
        <v>29</v>
      </c>
      <c r="C5035" s="1">
        <v>11</v>
      </c>
      <c r="D5035">
        <v>15.8</v>
      </c>
      <c r="E5035">
        <v>14.4</v>
      </c>
      <c r="F5035">
        <v>91</v>
      </c>
      <c r="G5035">
        <v>465</v>
      </c>
      <c r="H5035">
        <v>112</v>
      </c>
      <c r="I5035">
        <v>376</v>
      </c>
      <c r="J5035" s="4">
        <f t="shared" si="705"/>
        <v>146.162002825836</v>
      </c>
      <c r="K5035" s="4">
        <f t="shared" si="706"/>
        <v>54.138458578314257</v>
      </c>
      <c r="L5035" s="5">
        <f t="shared" si="711"/>
        <v>18.837997174164002</v>
      </c>
      <c r="M5035" s="5">
        <f t="shared" si="712"/>
        <v>20.138458578314257</v>
      </c>
      <c r="N5035" s="6">
        <f t="shared" si="704"/>
        <v>109.97559274143661</v>
      </c>
      <c r="O5035" s="6">
        <f t="shared" si="707"/>
        <v>343.85906364034781</v>
      </c>
      <c r="P5035" s="6">
        <f>FORECAST(J5035,Inputs!$B$10:$B$18,Inputs!$A$10:$A$18)</f>
        <v>31.908907433572555</v>
      </c>
      <c r="Q5035" s="6">
        <f>IF(Inputs!$D$10="Yes",IF('Hourly Calcs'!P5035&gt;'Hourly Calcs'!K5035,'Hourly Calcs'!O5035,N5035+O5035),N5035+O5035)</f>
        <v>453.83465638178444</v>
      </c>
      <c r="R5035" s="12">
        <f t="shared" si="708"/>
        <v>2156.6222871262394</v>
      </c>
      <c r="S5035" s="1">
        <f>IF(AND(A5035&gt;=5,A5035&lt;=9),INDEX(Demand!$C$3:$C$26,C5035),INDEX(Demand!$B$3:$B$26,C5035))</f>
        <v>600</v>
      </c>
      <c r="T5035" s="7">
        <f t="shared" si="709"/>
        <v>600</v>
      </c>
      <c r="U5035" s="7">
        <f t="shared" si="710"/>
        <v>1556.6222871262394</v>
      </c>
    </row>
    <row r="5036" spans="1:21" x14ac:dyDescent="0.2">
      <c r="A5036" s="1">
        <v>7</v>
      </c>
      <c r="B5036" s="1">
        <v>29</v>
      </c>
      <c r="C5036" s="1">
        <v>12</v>
      </c>
      <c r="D5036">
        <v>15.6</v>
      </c>
      <c r="E5036">
        <v>14.2</v>
      </c>
      <c r="F5036">
        <v>91</v>
      </c>
      <c r="G5036">
        <v>251</v>
      </c>
      <c r="H5036">
        <v>4</v>
      </c>
      <c r="I5036">
        <v>247</v>
      </c>
      <c r="J5036" s="4">
        <f t="shared" si="705"/>
        <v>170.87769706780611</v>
      </c>
      <c r="K5036" s="4">
        <f t="shared" si="706"/>
        <v>57.627725579448132</v>
      </c>
      <c r="L5036" s="5">
        <f t="shared" si="711"/>
        <v>5.8776970678061105</v>
      </c>
      <c r="M5036" s="5">
        <f t="shared" si="712"/>
        <v>23.627725579448132</v>
      </c>
      <c r="N5036" s="6">
        <f t="shared" si="704"/>
        <v>3.9920898268761009</v>
      </c>
      <c r="O5036" s="6">
        <f t="shared" si="707"/>
        <v>225.88614021054764</v>
      </c>
      <c r="P5036" s="6">
        <f>FORECAST(J5036,Inputs!$B$10:$B$18,Inputs!$A$10:$A$18)</f>
        <v>32.137756454331537</v>
      </c>
      <c r="Q5036" s="6">
        <f>IF(Inputs!$D$10="Yes",IF('Hourly Calcs'!P5036&gt;'Hourly Calcs'!K5036,'Hourly Calcs'!O5036,N5036+O5036),N5036+O5036)</f>
        <v>229.87823003742375</v>
      </c>
      <c r="R5036" s="12">
        <f t="shared" si="708"/>
        <v>1092.3813491378376</v>
      </c>
      <c r="S5036" s="1">
        <f>IF(AND(A5036&gt;=5,A5036&lt;=9),INDEX(Demand!$C$3:$C$26,C5036),INDEX(Demand!$B$3:$B$26,C5036))</f>
        <v>600</v>
      </c>
      <c r="T5036" s="7">
        <f t="shared" si="709"/>
        <v>600</v>
      </c>
      <c r="U5036" s="7">
        <f t="shared" si="710"/>
        <v>492.38134913783756</v>
      </c>
    </row>
    <row r="5037" spans="1:21" x14ac:dyDescent="0.2">
      <c r="A5037" s="1">
        <v>7</v>
      </c>
      <c r="B5037" s="1">
        <v>29</v>
      </c>
      <c r="C5037" s="1">
        <v>13</v>
      </c>
      <c r="D5037">
        <v>16.3</v>
      </c>
      <c r="E5037">
        <v>14.7</v>
      </c>
      <c r="F5037">
        <v>90</v>
      </c>
      <c r="G5037">
        <v>514</v>
      </c>
      <c r="H5037">
        <v>162</v>
      </c>
      <c r="I5037">
        <v>374</v>
      </c>
      <c r="J5037" s="4">
        <f t="shared" si="705"/>
        <v>197.30126846711559</v>
      </c>
      <c r="K5037" s="4">
        <f t="shared" si="706"/>
        <v>56.934731353923837</v>
      </c>
      <c r="L5037" s="5">
        <f t="shared" si="711"/>
        <v>32.301268467115591</v>
      </c>
      <c r="M5037" s="5">
        <f t="shared" si="712"/>
        <v>22.934731353923837</v>
      </c>
      <c r="N5037" s="6">
        <f t="shared" si="704"/>
        <v>154.32993036969867</v>
      </c>
      <c r="O5037" s="6">
        <f t="shared" si="707"/>
        <v>342.03002606779279</v>
      </c>
      <c r="P5037" s="6">
        <f>FORECAST(J5037,Inputs!$B$10:$B$18,Inputs!$A$10:$A$18)</f>
        <v>32.38241915247329</v>
      </c>
      <c r="Q5037" s="6">
        <f>IF(Inputs!$D$10="Yes",IF('Hourly Calcs'!P5037&gt;'Hourly Calcs'!K5037,'Hourly Calcs'!O5037,N5037+O5037),N5037+O5037)</f>
        <v>496.35995643749146</v>
      </c>
      <c r="R5037" s="12">
        <f t="shared" si="708"/>
        <v>2358.7025129909593</v>
      </c>
      <c r="S5037" s="1">
        <f>IF(AND(A5037&gt;=5,A5037&lt;=9),INDEX(Demand!$C$3:$C$26,C5037),INDEX(Demand!$B$3:$B$26,C5037))</f>
        <v>600</v>
      </c>
      <c r="T5037" s="7">
        <f t="shared" si="709"/>
        <v>600</v>
      </c>
      <c r="U5037" s="7">
        <f t="shared" si="710"/>
        <v>1758.7025129909593</v>
      </c>
    </row>
    <row r="5038" spans="1:21" x14ac:dyDescent="0.2">
      <c r="A5038" s="1">
        <v>7</v>
      </c>
      <c r="B5038" s="1">
        <v>29</v>
      </c>
      <c r="C5038" s="1">
        <v>14</v>
      </c>
      <c r="D5038">
        <v>17.600000000000001</v>
      </c>
      <c r="E5038">
        <v>14.7</v>
      </c>
      <c r="F5038">
        <v>83</v>
      </c>
      <c r="G5038">
        <v>490</v>
      </c>
      <c r="H5038">
        <v>114</v>
      </c>
      <c r="I5038">
        <v>395</v>
      </c>
      <c r="J5038" s="4">
        <f t="shared" si="705"/>
        <v>220.65339948843632</v>
      </c>
      <c r="K5038" s="4">
        <f t="shared" si="706"/>
        <v>52.302979135963604</v>
      </c>
      <c r="L5038" s="5">
        <f t="shared" si="711"/>
        <v>55.653399488436321</v>
      </c>
      <c r="M5038" s="5">
        <f t="shared" si="712"/>
        <v>18.302979135963604</v>
      </c>
      <c r="N5038" s="6">
        <f t="shared" si="704"/>
        <v>96.774756581083025</v>
      </c>
      <c r="O5038" s="6">
        <f t="shared" si="707"/>
        <v>361.23492057962073</v>
      </c>
      <c r="P5038" s="6">
        <f>FORECAST(J5038,Inputs!$B$10:$B$18,Inputs!$A$10:$A$18)</f>
        <v>32.598642587855892</v>
      </c>
      <c r="Q5038" s="6">
        <f>IF(Inputs!$D$10="Yes",IF('Hourly Calcs'!P5038&gt;'Hourly Calcs'!K5038,'Hourly Calcs'!O5038,N5038+O5038),N5038+O5038)</f>
        <v>458.00967716070375</v>
      </c>
      <c r="R5038" s="12">
        <f t="shared" si="708"/>
        <v>2176.4619858676642</v>
      </c>
      <c r="S5038" s="1">
        <f>IF(AND(A5038&gt;=5,A5038&lt;=9),INDEX(Demand!$C$3:$C$26,C5038),INDEX(Demand!$B$3:$B$26,C5038))</f>
        <v>600</v>
      </c>
      <c r="T5038" s="7">
        <f t="shared" si="709"/>
        <v>600</v>
      </c>
      <c r="U5038" s="7">
        <f t="shared" si="710"/>
        <v>1576.4619858676642</v>
      </c>
    </row>
    <row r="5039" spans="1:21" x14ac:dyDescent="0.2">
      <c r="A5039" s="1">
        <v>7</v>
      </c>
      <c r="B5039" s="1">
        <v>29</v>
      </c>
      <c r="C5039" s="1">
        <v>15</v>
      </c>
      <c r="D5039">
        <v>17.600000000000001</v>
      </c>
      <c r="E5039">
        <v>14.8</v>
      </c>
      <c r="F5039">
        <v>84</v>
      </c>
      <c r="G5039">
        <v>651</v>
      </c>
      <c r="H5039">
        <v>452</v>
      </c>
      <c r="I5039">
        <v>308</v>
      </c>
      <c r="J5039" s="4">
        <f t="shared" si="705"/>
        <v>239.23588819467648</v>
      </c>
      <c r="K5039" s="4">
        <f t="shared" si="706"/>
        <v>45.022668468634457</v>
      </c>
      <c r="L5039" s="5">
        <f t="shared" si="711"/>
        <v>74.235888194676477</v>
      </c>
      <c r="M5039" s="5">
        <f t="shared" si="712"/>
        <v>11.022668468634457</v>
      </c>
      <c r="N5039" s="6">
        <f t="shared" si="704"/>
        <v>313.61170962244751</v>
      </c>
      <c r="O5039" s="6">
        <f t="shared" si="707"/>
        <v>281.67178617347639</v>
      </c>
      <c r="P5039" s="6">
        <f>FORECAST(J5039,Inputs!$B$10:$B$18,Inputs!$A$10:$A$18)</f>
        <v>32.770702668469227</v>
      </c>
      <c r="Q5039" s="6">
        <f>IF(Inputs!$D$10="Yes",IF('Hourly Calcs'!P5039&gt;'Hourly Calcs'!K5039,'Hourly Calcs'!O5039,N5039+O5039),N5039+O5039)</f>
        <v>595.28349579592395</v>
      </c>
      <c r="R5039" s="12">
        <f t="shared" si="708"/>
        <v>2828.7871720222306</v>
      </c>
      <c r="S5039" s="1">
        <f>IF(AND(A5039&gt;=5,A5039&lt;=9),INDEX(Demand!$C$3:$C$26,C5039),INDEX(Demand!$B$3:$B$26,C5039))</f>
        <v>600</v>
      </c>
      <c r="T5039" s="7">
        <f t="shared" si="709"/>
        <v>600</v>
      </c>
      <c r="U5039" s="7">
        <f t="shared" si="710"/>
        <v>2228.7871720222306</v>
      </c>
    </row>
    <row r="5040" spans="1:21" x14ac:dyDescent="0.2">
      <c r="A5040" s="1">
        <v>7</v>
      </c>
      <c r="B5040" s="1">
        <v>29</v>
      </c>
      <c r="C5040" s="1">
        <v>16</v>
      </c>
      <c r="D5040">
        <v>18.5</v>
      </c>
      <c r="E5040">
        <v>14.7</v>
      </c>
      <c r="F5040">
        <v>79</v>
      </c>
      <c r="G5040">
        <v>530</v>
      </c>
      <c r="H5040">
        <v>453</v>
      </c>
      <c r="I5040">
        <v>234</v>
      </c>
      <c r="J5040" s="4">
        <f t="shared" si="705"/>
        <v>254.09826237854492</v>
      </c>
      <c r="K5040" s="4">
        <f t="shared" si="706"/>
        <v>36.310563364961055</v>
      </c>
      <c r="L5040" s="5">
        <f t="shared" si="711"/>
        <v>89.098262378544916</v>
      </c>
      <c r="M5040" s="5">
        <f t="shared" si="712"/>
        <v>2.3105633649610553</v>
      </c>
      <c r="N5040" s="6">
        <f t="shared" si="704"/>
        <v>225.60118244299139</v>
      </c>
      <c r="O5040" s="6">
        <f t="shared" si="707"/>
        <v>213.99739598893987</v>
      </c>
      <c r="P5040" s="6">
        <f>FORECAST(J5040,Inputs!$B$10:$B$18,Inputs!$A$10:$A$18)</f>
        <v>32.908317244245787</v>
      </c>
      <c r="Q5040" s="6">
        <f>IF(Inputs!$D$10="Yes",IF('Hourly Calcs'!P5040&gt;'Hourly Calcs'!K5040,'Hourly Calcs'!O5040,N5040+O5040),N5040+O5040)</f>
        <v>439.59857843193129</v>
      </c>
      <c r="R5040" s="12">
        <f t="shared" si="708"/>
        <v>2088.9724447085373</v>
      </c>
      <c r="S5040" s="1">
        <f>IF(AND(A5040&gt;=5,A5040&lt;=9),INDEX(Demand!$C$3:$C$26,C5040),INDEX(Demand!$B$3:$B$26,C5040))</f>
        <v>900</v>
      </c>
      <c r="T5040" s="7">
        <f t="shared" si="709"/>
        <v>900</v>
      </c>
      <c r="U5040" s="7">
        <f t="shared" si="710"/>
        <v>1188.9724447085373</v>
      </c>
    </row>
    <row r="5041" spans="1:21" x14ac:dyDescent="0.2">
      <c r="A5041" s="1">
        <v>7</v>
      </c>
      <c r="B5041" s="1">
        <v>29</v>
      </c>
      <c r="C5041" s="1">
        <v>17</v>
      </c>
      <c r="D5041">
        <v>18.2</v>
      </c>
      <c r="E5041">
        <v>15</v>
      </c>
      <c r="F5041">
        <v>82</v>
      </c>
      <c r="G5041">
        <v>404</v>
      </c>
      <c r="H5041">
        <v>434</v>
      </c>
      <c r="I5041">
        <v>179</v>
      </c>
      <c r="J5041" s="4">
        <f t="shared" si="705"/>
        <v>266.70498992405317</v>
      </c>
      <c r="K5041" s="4">
        <f t="shared" si="706"/>
        <v>26.965844864146881</v>
      </c>
      <c r="L5041" s="5">
        <f t="shared" si="711"/>
        <v>0</v>
      </c>
      <c r="M5041" s="5">
        <f t="shared" si="712"/>
        <v>7.0341551358531191</v>
      </c>
      <c r="N5041" s="6">
        <f t="shared" si="704"/>
        <v>119.2735902083905</v>
      </c>
      <c r="O5041" s="6">
        <f t="shared" si="707"/>
        <v>163.69886274367622</v>
      </c>
      <c r="P5041" s="6">
        <f>FORECAST(J5041,Inputs!$B$10:$B$18,Inputs!$A$10:$A$18)</f>
        <v>33.025046203000493</v>
      </c>
      <c r="Q5041" s="6">
        <f>IF(Inputs!$D$10="Yes",IF('Hourly Calcs'!P5041&gt;'Hourly Calcs'!K5041,'Hourly Calcs'!O5041,N5041+O5041),N5041+O5041)</f>
        <v>163.69886274367622</v>
      </c>
      <c r="R5041" s="12">
        <f t="shared" si="708"/>
        <v>777.8969957579493</v>
      </c>
      <c r="S5041" s="1">
        <f>IF(AND(A5041&gt;=5,A5041&lt;=9),INDEX(Demand!$C$3:$C$26,C5041),INDEX(Demand!$B$3:$B$26,C5041))</f>
        <v>900</v>
      </c>
      <c r="T5041" s="7">
        <f t="shared" si="709"/>
        <v>777.8969957579493</v>
      </c>
      <c r="U5041" s="7">
        <f t="shared" si="710"/>
        <v>0</v>
      </c>
    </row>
    <row r="5042" spans="1:21" x14ac:dyDescent="0.2">
      <c r="A5042" s="1">
        <v>7</v>
      </c>
      <c r="B5042" s="1">
        <v>29</v>
      </c>
      <c r="C5042" s="1">
        <v>18</v>
      </c>
      <c r="D5042">
        <v>17.7</v>
      </c>
      <c r="E5042">
        <v>15</v>
      </c>
      <c r="F5042">
        <v>84</v>
      </c>
      <c r="G5042">
        <v>241</v>
      </c>
      <c r="H5042">
        <v>304</v>
      </c>
      <c r="I5042">
        <v>130</v>
      </c>
      <c r="J5042" s="4">
        <f t="shared" si="705"/>
        <v>278.1723251529354</v>
      </c>
      <c r="K5042" s="4">
        <f t="shared" si="706"/>
        <v>17.507364898790811</v>
      </c>
      <c r="L5042" s="5">
        <f t="shared" si="711"/>
        <v>0</v>
      </c>
      <c r="M5042" s="5">
        <f t="shared" si="712"/>
        <v>16.492635101209189</v>
      </c>
      <c r="N5042" s="6">
        <f t="shared" si="704"/>
        <v>12.023044318524196</v>
      </c>
      <c r="O5042" s="6">
        <f t="shared" si="707"/>
        <v>118.8874422160777</v>
      </c>
      <c r="P5042" s="6">
        <f>FORECAST(J5042,Inputs!$B$10:$B$18,Inputs!$A$10:$A$18)</f>
        <v>33.131225232897549</v>
      </c>
      <c r="Q5042" s="6">
        <f>IF(Inputs!$D$10="Yes",IF('Hourly Calcs'!P5042&gt;'Hourly Calcs'!K5042,'Hourly Calcs'!O5042,N5042+O5042),N5042+O5042)</f>
        <v>118.8874422160777</v>
      </c>
      <c r="R5042" s="12">
        <f t="shared" si="708"/>
        <v>564.95312541080125</v>
      </c>
      <c r="S5042" s="1">
        <f>IF(AND(A5042&gt;=5,A5042&lt;=9),INDEX(Demand!$C$3:$C$26,C5042),INDEX(Demand!$B$3:$B$26,C5042))</f>
        <v>900</v>
      </c>
      <c r="T5042" s="7">
        <f t="shared" si="709"/>
        <v>564.95312541080125</v>
      </c>
      <c r="U5042" s="7">
        <f t="shared" si="710"/>
        <v>0</v>
      </c>
    </row>
    <row r="5043" spans="1:21" x14ac:dyDescent="0.2">
      <c r="A5043" s="1">
        <v>7</v>
      </c>
      <c r="B5043" s="1">
        <v>29</v>
      </c>
      <c r="C5043" s="1">
        <v>19</v>
      </c>
      <c r="D5043">
        <v>16.8</v>
      </c>
      <c r="E5043">
        <v>15.1</v>
      </c>
      <c r="F5043">
        <v>90</v>
      </c>
      <c r="G5043">
        <v>92</v>
      </c>
      <c r="H5043">
        <v>79</v>
      </c>
      <c r="I5043">
        <v>76</v>
      </c>
      <c r="J5043" s="4">
        <f t="shared" si="705"/>
        <v>289.29078374853441</v>
      </c>
      <c r="K5043" s="4">
        <f t="shared" si="706"/>
        <v>8.3454439325317082</v>
      </c>
      <c r="L5043" s="5">
        <f t="shared" si="711"/>
        <v>0</v>
      </c>
      <c r="M5043" s="5">
        <f t="shared" si="712"/>
        <v>25.654556067468292</v>
      </c>
      <c r="N5043" s="6">
        <f t="shared" si="704"/>
        <v>0</v>
      </c>
      <c r="O5043" s="6">
        <f t="shared" si="707"/>
        <v>69.503427757091586</v>
      </c>
      <c r="P5043" s="6">
        <f>FORECAST(J5043,Inputs!$B$10:$B$18,Inputs!$A$10:$A$18)</f>
        <v>33.234173923597538</v>
      </c>
      <c r="Q5043" s="6">
        <f>IF(Inputs!$D$10="Yes",IF('Hourly Calcs'!P5043&gt;'Hourly Calcs'!K5043,'Hourly Calcs'!O5043,N5043+O5043),N5043+O5043)</f>
        <v>69.503427757091586</v>
      </c>
      <c r="R5043" s="12">
        <f t="shared" si="708"/>
        <v>330.28028870169919</v>
      </c>
      <c r="S5043" s="1">
        <f>IF(AND(A5043&gt;=5,A5043&lt;=9),INDEX(Demand!$C$3:$C$26,C5043),INDEX(Demand!$B$3:$B$26,C5043))</f>
        <v>900</v>
      </c>
      <c r="T5043" s="7">
        <f t="shared" si="709"/>
        <v>330.28028870169919</v>
      </c>
      <c r="U5043" s="7">
        <f t="shared" si="710"/>
        <v>0</v>
      </c>
    </row>
    <row r="5044" spans="1:21" x14ac:dyDescent="0.2">
      <c r="A5044" s="1">
        <v>7</v>
      </c>
      <c r="B5044" s="1">
        <v>29</v>
      </c>
      <c r="C5044" s="1">
        <v>20</v>
      </c>
      <c r="D5044">
        <v>16.3</v>
      </c>
      <c r="E5044">
        <v>14.9</v>
      </c>
      <c r="F5044">
        <v>91</v>
      </c>
      <c r="G5044">
        <v>12</v>
      </c>
      <c r="H5044">
        <v>0</v>
      </c>
      <c r="I5044">
        <v>12</v>
      </c>
      <c r="J5044" s="4">
        <f t="shared" si="705"/>
        <v>300.64810976287924</v>
      </c>
      <c r="K5044" s="4">
        <f t="shared" si="706"/>
        <v>0.17416970151502653</v>
      </c>
      <c r="L5044" s="5">
        <f t="shared" si="711"/>
        <v>0</v>
      </c>
      <c r="M5044" s="5">
        <f t="shared" si="712"/>
        <v>33.825830298484973</v>
      </c>
      <c r="N5044" s="6">
        <f t="shared" si="704"/>
        <v>0</v>
      </c>
      <c r="O5044" s="6">
        <f t="shared" si="707"/>
        <v>10.974225435330251</v>
      </c>
      <c r="P5044" s="6">
        <f>FORECAST(J5044,Inputs!$B$10:$B$18,Inputs!$A$10:$A$18)</f>
        <v>33.339334349656284</v>
      </c>
      <c r="Q5044" s="6">
        <f>IF(Inputs!$D$10="Yes",IF('Hourly Calcs'!P5044&gt;'Hourly Calcs'!K5044,'Hourly Calcs'!O5044,N5044+O5044),N5044+O5044)</f>
        <v>10.974225435330251</v>
      </c>
      <c r="R5044" s="12">
        <f t="shared" si="708"/>
        <v>52.149519268689346</v>
      </c>
      <c r="S5044" s="1">
        <f>IF(AND(A5044&gt;=5,A5044&lt;=9),INDEX(Demand!$C$3:$C$26,C5044),INDEX(Demand!$B$3:$B$26,C5044))</f>
        <v>800</v>
      </c>
      <c r="T5044" s="7">
        <f t="shared" si="709"/>
        <v>52.149519268689346</v>
      </c>
      <c r="U5044" s="7">
        <f t="shared" si="710"/>
        <v>0</v>
      </c>
    </row>
    <row r="5045" spans="1:21" x14ac:dyDescent="0.2">
      <c r="A5045" s="1">
        <v>7</v>
      </c>
      <c r="B5045" s="1">
        <v>29</v>
      </c>
      <c r="C5045" s="1">
        <v>21</v>
      </c>
      <c r="D5045">
        <v>15.9</v>
      </c>
      <c r="E5045">
        <v>15</v>
      </c>
      <c r="F5045">
        <v>94</v>
      </c>
      <c r="G5045">
        <v>0</v>
      </c>
      <c r="H5045">
        <v>0</v>
      </c>
      <c r="I5045">
        <v>0</v>
      </c>
      <c r="J5045" s="4">
        <f t="shared" si="705"/>
        <v>312.69616146342435</v>
      </c>
      <c r="K5045" s="4">
        <f t="shared" si="706"/>
        <v>-7.9402475852468513</v>
      </c>
      <c r="L5045" s="5">
        <f t="shared" si="711"/>
        <v>0</v>
      </c>
      <c r="M5045" s="5">
        <f t="shared" si="712"/>
        <v>0</v>
      </c>
      <c r="N5045" s="6">
        <f t="shared" si="704"/>
        <v>0</v>
      </c>
      <c r="O5045" s="6">
        <f t="shared" si="707"/>
        <v>0</v>
      </c>
      <c r="P5045" s="6">
        <f>FORECAST(J5045,Inputs!$B$10:$B$18,Inputs!$A$10:$A$18)</f>
        <v>33.450890383920594</v>
      </c>
      <c r="Q5045" s="6">
        <f>IF(Inputs!$D$10="Yes",IF('Hourly Calcs'!P5045&gt;'Hourly Calcs'!K5045,'Hourly Calcs'!O5045,N5045+O5045),N5045+O5045)</f>
        <v>0</v>
      </c>
      <c r="R5045" s="12">
        <f t="shared" si="708"/>
        <v>0</v>
      </c>
      <c r="S5045" s="1">
        <f>IF(AND(A5045&gt;=5,A5045&lt;=9),INDEX(Demand!$C$3:$C$26,C5045),INDEX(Demand!$B$3:$B$26,C5045))</f>
        <v>700</v>
      </c>
      <c r="T5045" s="7">
        <f t="shared" si="709"/>
        <v>0</v>
      </c>
      <c r="U5045" s="7">
        <f t="shared" si="710"/>
        <v>0</v>
      </c>
    </row>
    <row r="5046" spans="1:21" x14ac:dyDescent="0.2">
      <c r="A5046" s="1">
        <v>7</v>
      </c>
      <c r="B5046" s="1">
        <v>29</v>
      </c>
      <c r="C5046" s="1">
        <v>22</v>
      </c>
      <c r="D5046">
        <v>15.9</v>
      </c>
      <c r="E5046">
        <v>14.9</v>
      </c>
      <c r="F5046">
        <v>94</v>
      </c>
      <c r="G5046">
        <v>0</v>
      </c>
      <c r="H5046">
        <v>0</v>
      </c>
      <c r="I5046">
        <v>0</v>
      </c>
      <c r="J5046" s="4">
        <f t="shared" si="705"/>
        <v>325.74071584350816</v>
      </c>
      <c r="K5046" s="4">
        <f t="shared" si="706"/>
        <v>-14.167448624370962</v>
      </c>
      <c r="L5046" s="5">
        <f t="shared" si="711"/>
        <v>0</v>
      </c>
      <c r="M5046" s="5">
        <f t="shared" si="712"/>
        <v>0</v>
      </c>
      <c r="N5046" s="6">
        <f t="shared" si="704"/>
        <v>0</v>
      </c>
      <c r="O5046" s="6">
        <f t="shared" si="707"/>
        <v>0</v>
      </c>
      <c r="P5046" s="6">
        <f>FORECAST(J5046,Inputs!$B$10:$B$18,Inputs!$A$10:$A$18)</f>
        <v>33.571673294847294</v>
      </c>
      <c r="Q5046" s="6">
        <f>IF(Inputs!$D$10="Yes",IF('Hourly Calcs'!P5046&gt;'Hourly Calcs'!K5046,'Hourly Calcs'!O5046,N5046+O5046),N5046+O5046)</f>
        <v>0</v>
      </c>
      <c r="R5046" s="12">
        <f t="shared" si="708"/>
        <v>0</v>
      </c>
      <c r="S5046" s="1">
        <f>IF(AND(A5046&gt;=5,A5046&lt;=9),INDEX(Demand!$C$3:$C$26,C5046),INDEX(Demand!$B$3:$B$26,C5046))</f>
        <v>600</v>
      </c>
      <c r="T5046" s="7">
        <f t="shared" si="709"/>
        <v>0</v>
      </c>
      <c r="U5046" s="7">
        <f t="shared" si="710"/>
        <v>0</v>
      </c>
    </row>
    <row r="5047" spans="1:21" x14ac:dyDescent="0.2">
      <c r="A5047" s="1">
        <v>7</v>
      </c>
      <c r="B5047" s="1">
        <v>29</v>
      </c>
      <c r="C5047" s="1">
        <v>23</v>
      </c>
      <c r="D5047">
        <v>15.9</v>
      </c>
      <c r="E5047">
        <v>14.9</v>
      </c>
      <c r="F5047">
        <v>94</v>
      </c>
      <c r="G5047">
        <v>0</v>
      </c>
      <c r="H5047">
        <v>0</v>
      </c>
      <c r="I5047">
        <v>0</v>
      </c>
      <c r="J5047" s="4">
        <f t="shared" si="705"/>
        <v>339.85861292801832</v>
      </c>
      <c r="K5047" s="4">
        <f t="shared" si="706"/>
        <v>-18.524242441344597</v>
      </c>
      <c r="L5047" s="5">
        <f t="shared" si="711"/>
        <v>0</v>
      </c>
      <c r="M5047" s="5">
        <f t="shared" si="712"/>
        <v>0</v>
      </c>
      <c r="N5047" s="6">
        <f t="shared" si="704"/>
        <v>0</v>
      </c>
      <c r="O5047" s="6">
        <f t="shared" si="707"/>
        <v>0</v>
      </c>
      <c r="P5047" s="6">
        <f>FORECAST(J5047,Inputs!$B$10:$B$18,Inputs!$A$10:$A$18)</f>
        <v>33.702394564148314</v>
      </c>
      <c r="Q5047" s="6">
        <f>IF(Inputs!$D$10="Yes",IF('Hourly Calcs'!P5047&gt;'Hourly Calcs'!K5047,'Hourly Calcs'!O5047,N5047+O5047),N5047+O5047)</f>
        <v>0</v>
      </c>
      <c r="R5047" s="12">
        <f t="shared" si="708"/>
        <v>0</v>
      </c>
      <c r="S5047" s="1">
        <f>IF(AND(A5047&gt;=5,A5047&lt;=9),INDEX(Demand!$C$3:$C$26,C5047),INDEX(Demand!$B$3:$B$26,C5047))</f>
        <v>500</v>
      </c>
      <c r="T5047" s="7">
        <f t="shared" si="709"/>
        <v>0</v>
      </c>
      <c r="U5047" s="7">
        <f t="shared" si="710"/>
        <v>0</v>
      </c>
    </row>
    <row r="5048" spans="1:21" x14ac:dyDescent="0.2">
      <c r="A5048" s="1">
        <v>7</v>
      </c>
      <c r="B5048" s="1">
        <v>29</v>
      </c>
      <c r="C5048" s="1">
        <v>24</v>
      </c>
      <c r="D5048">
        <v>16.600000000000001</v>
      </c>
      <c r="E5048">
        <v>15</v>
      </c>
      <c r="F5048">
        <v>90</v>
      </c>
      <c r="G5048">
        <v>0</v>
      </c>
      <c r="H5048">
        <v>0</v>
      </c>
      <c r="I5048">
        <v>0</v>
      </c>
      <c r="J5048" s="4">
        <f t="shared" si="705"/>
        <v>354.79546435712211</v>
      </c>
      <c r="K5048" s="4">
        <f t="shared" si="706"/>
        <v>-20.621000759119639</v>
      </c>
      <c r="L5048" s="5">
        <f t="shared" si="711"/>
        <v>0</v>
      </c>
      <c r="M5048" s="5">
        <f t="shared" si="712"/>
        <v>0</v>
      </c>
      <c r="N5048" s="6">
        <f t="shared" si="704"/>
        <v>0</v>
      </c>
      <c r="O5048" s="6">
        <f t="shared" si="707"/>
        <v>0</v>
      </c>
      <c r="P5048" s="6">
        <f>FORECAST(J5048,Inputs!$B$10:$B$18,Inputs!$A$10:$A$18)</f>
        <v>33.840698744047423</v>
      </c>
      <c r="Q5048" s="6">
        <f>IF(Inputs!$D$10="Yes",IF('Hourly Calcs'!P5048&gt;'Hourly Calcs'!K5048,'Hourly Calcs'!O5048,N5048+O5048),N5048+O5048)</f>
        <v>0</v>
      </c>
      <c r="R5048" s="12">
        <f t="shared" si="708"/>
        <v>0</v>
      </c>
      <c r="S5048" s="1">
        <f>IF(AND(A5048&gt;=5,A5048&lt;=9),INDEX(Demand!$C$3:$C$26,C5048),INDEX(Demand!$B$3:$B$26,C5048))</f>
        <v>400</v>
      </c>
      <c r="T5048" s="7">
        <f t="shared" si="709"/>
        <v>0</v>
      </c>
      <c r="U5048" s="7">
        <f t="shared" si="710"/>
        <v>0</v>
      </c>
    </row>
    <row r="5049" spans="1:21" x14ac:dyDescent="0.2">
      <c r="A5049" s="1">
        <v>7</v>
      </c>
      <c r="B5049" s="1">
        <v>30</v>
      </c>
      <c r="C5049" s="1">
        <v>1</v>
      </c>
      <c r="D5049">
        <v>16.100000000000001</v>
      </c>
      <c r="E5049">
        <v>15.2</v>
      </c>
      <c r="F5049">
        <v>94</v>
      </c>
      <c r="G5049">
        <v>0</v>
      </c>
      <c r="H5049">
        <v>0</v>
      </c>
      <c r="I5049">
        <v>0</v>
      </c>
      <c r="J5049" s="4">
        <f t="shared" si="705"/>
        <v>9.9741280221397801</v>
      </c>
      <c r="K5049" s="4">
        <f t="shared" si="706"/>
        <v>-20.235312445020227</v>
      </c>
      <c r="L5049" s="5">
        <f t="shared" si="711"/>
        <v>0</v>
      </c>
      <c r="M5049" s="5">
        <f t="shared" si="712"/>
        <v>0</v>
      </c>
      <c r="N5049" s="6">
        <f t="shared" si="704"/>
        <v>0</v>
      </c>
      <c r="O5049" s="6">
        <f t="shared" si="707"/>
        <v>0</v>
      </c>
      <c r="P5049" s="6">
        <f>FORECAST(J5049,Inputs!$B$10:$B$18,Inputs!$A$10:$A$18)</f>
        <v>30.647908592797588</v>
      </c>
      <c r="Q5049" s="6">
        <f>IF(Inputs!$D$10="Yes",IF('Hourly Calcs'!P5049&gt;'Hourly Calcs'!K5049,'Hourly Calcs'!O5049,N5049+O5049),N5049+O5049)</f>
        <v>0</v>
      </c>
      <c r="R5049" s="12">
        <f t="shared" si="708"/>
        <v>0</v>
      </c>
      <c r="S5049" s="1">
        <f>IF(AND(A5049&gt;=5,A5049&lt;=9),INDEX(Demand!$C$3:$C$26,C5049),INDEX(Demand!$B$3:$B$26,C5049))</f>
        <v>350</v>
      </c>
      <c r="T5049" s="7">
        <f t="shared" si="709"/>
        <v>0</v>
      </c>
      <c r="U5049" s="7">
        <f t="shared" si="710"/>
        <v>0</v>
      </c>
    </row>
    <row r="5050" spans="1:21" x14ac:dyDescent="0.2">
      <c r="A5050" s="1">
        <v>7</v>
      </c>
      <c r="B5050" s="1">
        <v>30</v>
      </c>
      <c r="C5050" s="1">
        <v>2</v>
      </c>
      <c r="D5050">
        <v>16.100000000000001</v>
      </c>
      <c r="E5050">
        <v>15.3</v>
      </c>
      <c r="F5050">
        <v>95</v>
      </c>
      <c r="G5050">
        <v>0</v>
      </c>
      <c r="H5050">
        <v>0</v>
      </c>
      <c r="I5050">
        <v>0</v>
      </c>
      <c r="J5050" s="4">
        <f t="shared" si="705"/>
        <v>24.710303041522621</v>
      </c>
      <c r="K5050" s="4">
        <f t="shared" si="706"/>
        <v>-17.410219324196234</v>
      </c>
      <c r="L5050" s="5">
        <f t="shared" si="711"/>
        <v>0</v>
      </c>
      <c r="M5050" s="5">
        <f t="shared" si="712"/>
        <v>0</v>
      </c>
      <c r="N5050" s="6">
        <f t="shared" si="704"/>
        <v>0</v>
      </c>
      <c r="O5050" s="6">
        <f t="shared" si="707"/>
        <v>0</v>
      </c>
      <c r="P5050" s="6">
        <f>FORECAST(J5050,Inputs!$B$10:$B$18,Inputs!$A$10:$A$18)</f>
        <v>30.784354657791873</v>
      </c>
      <c r="Q5050" s="6">
        <f>IF(Inputs!$D$10="Yes",IF('Hourly Calcs'!P5050&gt;'Hourly Calcs'!K5050,'Hourly Calcs'!O5050,N5050+O5050),N5050+O5050)</f>
        <v>0</v>
      </c>
      <c r="R5050" s="12">
        <f t="shared" si="708"/>
        <v>0</v>
      </c>
      <c r="S5050" s="1">
        <f>IF(AND(A5050&gt;=5,A5050&lt;=9),INDEX(Demand!$C$3:$C$26,C5050),INDEX(Demand!$B$3:$B$26,C5050))</f>
        <v>350</v>
      </c>
      <c r="T5050" s="7">
        <f t="shared" si="709"/>
        <v>0</v>
      </c>
      <c r="U5050" s="7">
        <f t="shared" si="710"/>
        <v>0</v>
      </c>
    </row>
    <row r="5051" spans="1:21" x14ac:dyDescent="0.2">
      <c r="A5051" s="1">
        <v>7</v>
      </c>
      <c r="B5051" s="1">
        <v>30</v>
      </c>
      <c r="C5051" s="1">
        <v>3</v>
      </c>
      <c r="D5051">
        <v>16.2</v>
      </c>
      <c r="E5051">
        <v>15.3</v>
      </c>
      <c r="F5051">
        <v>94</v>
      </c>
      <c r="G5051">
        <v>0</v>
      </c>
      <c r="H5051">
        <v>0</v>
      </c>
      <c r="I5051">
        <v>0</v>
      </c>
      <c r="J5051" s="4">
        <f t="shared" si="705"/>
        <v>38.513102293729759</v>
      </c>
      <c r="K5051" s="4">
        <f t="shared" si="706"/>
        <v>-12.434560138210259</v>
      </c>
      <c r="L5051" s="5">
        <f t="shared" si="711"/>
        <v>0</v>
      </c>
      <c r="M5051" s="5">
        <f t="shared" si="712"/>
        <v>0</v>
      </c>
      <c r="N5051" s="6">
        <f t="shared" si="704"/>
        <v>0</v>
      </c>
      <c r="O5051" s="6">
        <f t="shared" si="707"/>
        <v>0</v>
      </c>
      <c r="P5051" s="6">
        <f>FORECAST(J5051,Inputs!$B$10:$B$18,Inputs!$A$10:$A$18)</f>
        <v>30.91215835457157</v>
      </c>
      <c r="Q5051" s="6">
        <f>IF(Inputs!$D$10="Yes",IF('Hourly Calcs'!P5051&gt;'Hourly Calcs'!K5051,'Hourly Calcs'!O5051,N5051+O5051),N5051+O5051)</f>
        <v>0</v>
      </c>
      <c r="R5051" s="12">
        <f t="shared" si="708"/>
        <v>0</v>
      </c>
      <c r="S5051" s="1">
        <f>IF(AND(A5051&gt;=5,A5051&lt;=9),INDEX(Demand!$C$3:$C$26,C5051),INDEX(Demand!$B$3:$B$26,C5051))</f>
        <v>350</v>
      </c>
      <c r="T5051" s="7">
        <f t="shared" si="709"/>
        <v>0</v>
      </c>
      <c r="U5051" s="7">
        <f t="shared" si="710"/>
        <v>0</v>
      </c>
    </row>
    <row r="5052" spans="1:21" x14ac:dyDescent="0.2">
      <c r="A5052" s="1">
        <v>7</v>
      </c>
      <c r="B5052" s="1">
        <v>30</v>
      </c>
      <c r="C5052" s="1">
        <v>4</v>
      </c>
      <c r="D5052">
        <v>16.5</v>
      </c>
      <c r="E5052">
        <v>15.5</v>
      </c>
      <c r="F5052">
        <v>94</v>
      </c>
      <c r="G5052">
        <v>0</v>
      </c>
      <c r="H5052">
        <v>0</v>
      </c>
      <c r="I5052">
        <v>0</v>
      </c>
      <c r="J5052" s="4">
        <f t="shared" si="705"/>
        <v>51.237874153133617</v>
      </c>
      <c r="K5052" s="4">
        <f t="shared" si="706"/>
        <v>-5.7167764837659263</v>
      </c>
      <c r="L5052" s="5">
        <f t="shared" si="711"/>
        <v>0</v>
      </c>
      <c r="M5052" s="5">
        <f t="shared" si="712"/>
        <v>0</v>
      </c>
      <c r="N5052" s="6">
        <f t="shared" si="704"/>
        <v>0</v>
      </c>
      <c r="O5052" s="6">
        <f t="shared" si="707"/>
        <v>0</v>
      </c>
      <c r="P5052" s="6">
        <f>FORECAST(J5052,Inputs!$B$10:$B$18,Inputs!$A$10:$A$18)</f>
        <v>31.029980316232717</v>
      </c>
      <c r="Q5052" s="6">
        <f>IF(Inputs!$D$10="Yes",IF('Hourly Calcs'!P5052&gt;'Hourly Calcs'!K5052,'Hourly Calcs'!O5052,N5052+O5052),N5052+O5052)</f>
        <v>0</v>
      </c>
      <c r="R5052" s="12">
        <f t="shared" si="708"/>
        <v>0</v>
      </c>
      <c r="S5052" s="1">
        <f>IF(AND(A5052&gt;=5,A5052&lt;=9),INDEX(Demand!$C$3:$C$26,C5052),INDEX(Demand!$B$3:$B$26,C5052))</f>
        <v>350</v>
      </c>
      <c r="T5052" s="7">
        <f t="shared" si="709"/>
        <v>0</v>
      </c>
      <c r="U5052" s="7">
        <f t="shared" si="710"/>
        <v>0</v>
      </c>
    </row>
    <row r="5053" spans="1:21" x14ac:dyDescent="0.2">
      <c r="A5053" s="1">
        <v>7</v>
      </c>
      <c r="B5053" s="1">
        <v>30</v>
      </c>
      <c r="C5053" s="1">
        <v>5</v>
      </c>
      <c r="D5053">
        <v>16.100000000000001</v>
      </c>
      <c r="E5053">
        <v>15.4</v>
      </c>
      <c r="F5053">
        <v>96</v>
      </c>
      <c r="G5053">
        <v>1</v>
      </c>
      <c r="H5053">
        <v>0</v>
      </c>
      <c r="I5053">
        <v>1</v>
      </c>
      <c r="J5053" s="4">
        <f t="shared" si="705"/>
        <v>63.044541886269101</v>
      </c>
      <c r="K5053" s="4">
        <f t="shared" si="706"/>
        <v>2.4572176599521214</v>
      </c>
      <c r="L5053" s="5">
        <f t="shared" si="711"/>
        <v>0</v>
      </c>
      <c r="M5053" s="5">
        <f t="shared" si="712"/>
        <v>31.542782340047879</v>
      </c>
      <c r="N5053" s="6">
        <f t="shared" si="704"/>
        <v>0</v>
      </c>
      <c r="O5053" s="6">
        <f t="shared" si="707"/>
        <v>0.91451878627752081</v>
      </c>
      <c r="P5053" s="6">
        <f>FORECAST(J5053,Inputs!$B$10:$B$18,Inputs!$A$10:$A$18)</f>
        <v>31.139301313761749</v>
      </c>
      <c r="Q5053" s="6">
        <f>IF(Inputs!$D$10="Yes",IF('Hourly Calcs'!P5053&gt;'Hourly Calcs'!K5053,'Hourly Calcs'!O5053,N5053+O5053),N5053+O5053)</f>
        <v>0.91451878627752081</v>
      </c>
      <c r="R5053" s="12">
        <f t="shared" si="708"/>
        <v>4.3457932723907788</v>
      </c>
      <c r="S5053" s="1">
        <f>IF(AND(A5053&gt;=5,A5053&lt;=9),INDEX(Demand!$C$3:$C$26,C5053),INDEX(Demand!$B$3:$B$26,C5053))</f>
        <v>350</v>
      </c>
      <c r="T5053" s="7">
        <f t="shared" si="709"/>
        <v>4.3457932723907788</v>
      </c>
      <c r="U5053" s="7">
        <f t="shared" si="710"/>
        <v>0</v>
      </c>
    </row>
    <row r="5054" spans="1:21" x14ac:dyDescent="0.2">
      <c r="A5054" s="1">
        <v>7</v>
      </c>
      <c r="B5054" s="1">
        <v>30</v>
      </c>
      <c r="C5054" s="1">
        <v>6</v>
      </c>
      <c r="D5054">
        <v>16.100000000000001</v>
      </c>
      <c r="E5054">
        <v>15.6</v>
      </c>
      <c r="F5054">
        <v>97</v>
      </c>
      <c r="G5054">
        <v>22</v>
      </c>
      <c r="H5054">
        <v>0</v>
      </c>
      <c r="I5054">
        <v>22</v>
      </c>
      <c r="J5054" s="4">
        <f t="shared" si="705"/>
        <v>74.290694569988503</v>
      </c>
      <c r="K5054" s="4">
        <f t="shared" si="706"/>
        <v>11.089598305033689</v>
      </c>
      <c r="L5054" s="5">
        <f t="shared" si="711"/>
        <v>0</v>
      </c>
      <c r="M5054" s="5">
        <f t="shared" si="712"/>
        <v>22.910401694966311</v>
      </c>
      <c r="N5054" s="6">
        <f t="shared" si="704"/>
        <v>0</v>
      </c>
      <c r="O5054" s="6">
        <f t="shared" si="707"/>
        <v>20.119413298105457</v>
      </c>
      <c r="P5054" s="6">
        <f>FORECAST(J5054,Inputs!$B$10:$B$18,Inputs!$A$10:$A$18)</f>
        <v>31.243432357129521</v>
      </c>
      <c r="Q5054" s="6">
        <f>IF(Inputs!$D$10="Yes",IF('Hourly Calcs'!P5054&gt;'Hourly Calcs'!K5054,'Hourly Calcs'!O5054,N5054+O5054),N5054+O5054)</f>
        <v>20.119413298105457</v>
      </c>
      <c r="R5054" s="12">
        <f t="shared" si="708"/>
        <v>95.60745199259712</v>
      </c>
      <c r="S5054" s="1">
        <f>IF(AND(A5054&gt;=5,A5054&lt;=9),INDEX(Demand!$C$3:$C$26,C5054),INDEX(Demand!$B$3:$B$26,C5054))</f>
        <v>350</v>
      </c>
      <c r="T5054" s="7">
        <f t="shared" si="709"/>
        <v>95.607451992597134</v>
      </c>
      <c r="U5054" s="7">
        <f t="shared" si="710"/>
        <v>0</v>
      </c>
    </row>
    <row r="5055" spans="1:21" x14ac:dyDescent="0.2">
      <c r="A5055" s="1">
        <v>7</v>
      </c>
      <c r="B5055" s="1">
        <v>30</v>
      </c>
      <c r="C5055" s="1">
        <v>7</v>
      </c>
      <c r="D5055">
        <v>16.2</v>
      </c>
      <c r="E5055">
        <v>15.7</v>
      </c>
      <c r="F5055">
        <v>97</v>
      </c>
      <c r="G5055">
        <v>95</v>
      </c>
      <c r="H5055">
        <v>1</v>
      </c>
      <c r="I5055">
        <v>95</v>
      </c>
      <c r="J5055" s="4">
        <f t="shared" si="705"/>
        <v>85.468799881116098</v>
      </c>
      <c r="K5055" s="4">
        <f t="shared" si="706"/>
        <v>20.376579116973986</v>
      </c>
      <c r="L5055" s="5">
        <f t="shared" si="711"/>
        <v>79.531200118883902</v>
      </c>
      <c r="M5055" s="5">
        <f t="shared" si="712"/>
        <v>13.623420883026014</v>
      </c>
      <c r="N5055" s="6">
        <f t="shared" si="704"/>
        <v>0.38390903955673045</v>
      </c>
      <c r="O5055" s="6">
        <f t="shared" si="707"/>
        <v>86.879284696364479</v>
      </c>
      <c r="P5055" s="6">
        <f>FORECAST(J5055,Inputs!$B$10:$B$18,Inputs!$A$10:$A$18)</f>
        <v>31.346933332232556</v>
      </c>
      <c r="Q5055" s="6">
        <f>IF(Inputs!$D$10="Yes",IF('Hourly Calcs'!P5055&gt;'Hourly Calcs'!K5055,'Hourly Calcs'!O5055,N5055+O5055),N5055+O5055)</f>
        <v>86.879284696364479</v>
      </c>
      <c r="R5055" s="12">
        <f t="shared" si="708"/>
        <v>412.85036087712399</v>
      </c>
      <c r="S5055" s="1">
        <f>IF(AND(A5055&gt;=5,A5055&lt;=9),INDEX(Demand!$C$3:$C$26,C5055),INDEX(Demand!$B$3:$B$26,C5055))</f>
        <v>350</v>
      </c>
      <c r="T5055" s="7">
        <f t="shared" si="709"/>
        <v>350</v>
      </c>
      <c r="U5055" s="7">
        <f t="shared" si="710"/>
        <v>62.85036087712399</v>
      </c>
    </row>
    <row r="5056" spans="1:21" x14ac:dyDescent="0.2">
      <c r="A5056" s="1">
        <v>7</v>
      </c>
      <c r="B5056" s="1">
        <v>30</v>
      </c>
      <c r="C5056" s="1">
        <v>8</v>
      </c>
      <c r="D5056">
        <v>16.8</v>
      </c>
      <c r="E5056">
        <v>16.100000000000001</v>
      </c>
      <c r="F5056">
        <v>96</v>
      </c>
      <c r="G5056">
        <v>197</v>
      </c>
      <c r="H5056">
        <v>26</v>
      </c>
      <c r="I5056">
        <v>186</v>
      </c>
      <c r="J5056" s="4">
        <f t="shared" si="705"/>
        <v>97.220050936240796</v>
      </c>
      <c r="K5056" s="4">
        <f t="shared" si="706"/>
        <v>29.829926948078551</v>
      </c>
      <c r="L5056" s="5">
        <f t="shared" si="711"/>
        <v>67.779949063759204</v>
      </c>
      <c r="M5056" s="5">
        <f t="shared" si="712"/>
        <v>4.1700730519214488</v>
      </c>
      <c r="N5056" s="6">
        <f t="shared" si="704"/>
        <v>15.491701831874067</v>
      </c>
      <c r="O5056" s="6">
        <f t="shared" si="707"/>
        <v>170.10049424761888</v>
      </c>
      <c r="P5056" s="6">
        <f>FORECAST(J5056,Inputs!$B$10:$B$18,Inputs!$A$10:$A$18)</f>
        <v>31.455741212372597</v>
      </c>
      <c r="Q5056" s="6">
        <f>IF(Inputs!$D$10="Yes",IF('Hourly Calcs'!P5056&gt;'Hourly Calcs'!K5056,'Hourly Calcs'!O5056,N5056+O5056),N5056+O5056)</f>
        <v>170.10049424761888</v>
      </c>
      <c r="R5056" s="12">
        <f t="shared" si="708"/>
        <v>808.31754866468486</v>
      </c>
      <c r="S5056" s="1">
        <f>IF(AND(A5056&gt;=5,A5056&lt;=9),INDEX(Demand!$C$3:$C$26,C5056),INDEX(Demand!$B$3:$B$26,C5056))</f>
        <v>350</v>
      </c>
      <c r="T5056" s="7">
        <f t="shared" si="709"/>
        <v>350</v>
      </c>
      <c r="U5056" s="7">
        <f t="shared" si="710"/>
        <v>458.31754866468486</v>
      </c>
    </row>
    <row r="5057" spans="1:21" x14ac:dyDescent="0.2">
      <c r="A5057" s="1">
        <v>7</v>
      </c>
      <c r="B5057" s="1">
        <v>30</v>
      </c>
      <c r="C5057" s="1">
        <v>9</v>
      </c>
      <c r="D5057">
        <v>17.600000000000001</v>
      </c>
      <c r="E5057">
        <v>15.7</v>
      </c>
      <c r="F5057">
        <v>89</v>
      </c>
      <c r="G5057">
        <v>302</v>
      </c>
      <c r="H5057">
        <v>69</v>
      </c>
      <c r="I5057">
        <v>262</v>
      </c>
      <c r="J5057" s="4">
        <f t="shared" si="705"/>
        <v>110.42160591480406</v>
      </c>
      <c r="K5057" s="4">
        <f t="shared" si="706"/>
        <v>39.020221792913489</v>
      </c>
      <c r="L5057" s="5">
        <f t="shared" si="711"/>
        <v>54.578394085195939</v>
      </c>
      <c r="M5057" s="5">
        <f t="shared" si="712"/>
        <v>5.0202217929134889</v>
      </c>
      <c r="N5057" s="6">
        <f t="shared" si="704"/>
        <v>53.389439820927919</v>
      </c>
      <c r="O5057" s="6">
        <f t="shared" si="707"/>
        <v>239.60392200471045</v>
      </c>
      <c r="P5057" s="6">
        <f>FORECAST(J5057,Inputs!$B$10:$B$18,Inputs!$A$10:$A$18)</f>
        <v>31.57797783254448</v>
      </c>
      <c r="Q5057" s="6">
        <f>IF(Inputs!$D$10="Yes",IF('Hourly Calcs'!P5057&gt;'Hourly Calcs'!K5057,'Hourly Calcs'!O5057,N5057+O5057),N5057+O5057)</f>
        <v>292.99336182563837</v>
      </c>
      <c r="R5057" s="12">
        <f t="shared" si="708"/>
        <v>1392.3044553954335</v>
      </c>
      <c r="S5057" s="1">
        <f>IF(AND(A5057&gt;=5,A5057&lt;=9),INDEX(Demand!$C$3:$C$26,C5057),INDEX(Demand!$B$3:$B$26,C5057))</f>
        <v>350</v>
      </c>
      <c r="T5057" s="7">
        <f t="shared" si="709"/>
        <v>350</v>
      </c>
      <c r="U5057" s="7">
        <f t="shared" si="710"/>
        <v>1042.3044553954335</v>
      </c>
    </row>
    <row r="5058" spans="1:21" x14ac:dyDescent="0.2">
      <c r="A5058" s="1">
        <v>7</v>
      </c>
      <c r="B5058" s="1">
        <v>30</v>
      </c>
      <c r="C5058" s="1">
        <v>10</v>
      </c>
      <c r="D5058">
        <v>17.399999999999999</v>
      </c>
      <c r="E5058">
        <v>15.5</v>
      </c>
      <c r="F5058">
        <v>89</v>
      </c>
      <c r="G5058">
        <v>394</v>
      </c>
      <c r="H5058">
        <v>87</v>
      </c>
      <c r="I5058">
        <v>333</v>
      </c>
      <c r="J5058" s="4">
        <f t="shared" si="705"/>
        <v>126.30419494632864</v>
      </c>
      <c r="K5058" s="4">
        <f t="shared" si="706"/>
        <v>47.357687255078687</v>
      </c>
      <c r="L5058" s="5">
        <f t="shared" si="711"/>
        <v>38.695805053671364</v>
      </c>
      <c r="M5058" s="5">
        <f t="shared" si="712"/>
        <v>13.357687255078687</v>
      </c>
      <c r="N5058" s="6">
        <f t="shared" si="704"/>
        <v>78.777480056427308</v>
      </c>
      <c r="O5058" s="6">
        <f t="shared" si="707"/>
        <v>304.53475583041444</v>
      </c>
      <c r="P5058" s="6">
        <f>FORECAST(J5058,Inputs!$B$10:$B$18,Inputs!$A$10:$A$18)</f>
        <v>31.725038842095632</v>
      </c>
      <c r="Q5058" s="6">
        <f>IF(Inputs!$D$10="Yes",IF('Hourly Calcs'!P5058&gt;'Hourly Calcs'!K5058,'Hourly Calcs'!O5058,N5058+O5058),N5058+O5058)</f>
        <v>383.31223588684173</v>
      </c>
      <c r="R5058" s="12">
        <f t="shared" si="708"/>
        <v>1821.4997449342718</v>
      </c>
      <c r="S5058" s="1">
        <f>IF(AND(A5058&gt;=5,A5058&lt;=9),INDEX(Demand!$C$3:$C$26,C5058),INDEX(Demand!$B$3:$B$26,C5058))</f>
        <v>600</v>
      </c>
      <c r="T5058" s="7">
        <f t="shared" si="709"/>
        <v>600</v>
      </c>
      <c r="U5058" s="7">
        <f t="shared" si="710"/>
        <v>1221.4997449342718</v>
      </c>
    </row>
    <row r="5059" spans="1:21" x14ac:dyDescent="0.2">
      <c r="A5059" s="1">
        <v>7</v>
      </c>
      <c r="B5059" s="1">
        <v>30</v>
      </c>
      <c r="C5059" s="1">
        <v>11</v>
      </c>
      <c r="D5059">
        <v>17.899999999999999</v>
      </c>
      <c r="E5059">
        <v>15.7</v>
      </c>
      <c r="F5059">
        <v>87</v>
      </c>
      <c r="G5059">
        <v>463</v>
      </c>
      <c r="H5059">
        <v>111</v>
      </c>
      <c r="I5059">
        <v>374</v>
      </c>
      <c r="J5059" s="4">
        <f t="shared" si="705"/>
        <v>146.32990772932118</v>
      </c>
      <c r="K5059" s="4">
        <f t="shared" si="706"/>
        <v>53.917444475660922</v>
      </c>
      <c r="L5059" s="5">
        <f t="shared" si="711"/>
        <v>18.670092270678822</v>
      </c>
      <c r="M5059" s="5">
        <f t="shared" si="712"/>
        <v>19.917444475660922</v>
      </c>
      <c r="N5059" s="6">
        <f t="shared" si="704"/>
        <v>109.00299652838297</v>
      </c>
      <c r="O5059" s="6">
        <f t="shared" si="707"/>
        <v>342.03002606779279</v>
      </c>
      <c r="P5059" s="6">
        <f>FORECAST(J5059,Inputs!$B$10:$B$18,Inputs!$A$10:$A$18)</f>
        <v>31.910462108604825</v>
      </c>
      <c r="Q5059" s="6">
        <f>IF(Inputs!$D$10="Yes",IF('Hourly Calcs'!P5059&gt;'Hourly Calcs'!K5059,'Hourly Calcs'!O5059,N5059+O5059),N5059+O5059)</f>
        <v>451.03302259617578</v>
      </c>
      <c r="R5059" s="12">
        <f t="shared" si="708"/>
        <v>2143.3089233770274</v>
      </c>
      <c r="S5059" s="1">
        <f>IF(AND(A5059&gt;=5,A5059&lt;=9),INDEX(Demand!$C$3:$C$26,C5059),INDEX(Demand!$B$3:$B$26,C5059))</f>
        <v>600</v>
      </c>
      <c r="T5059" s="7">
        <f t="shared" si="709"/>
        <v>600</v>
      </c>
      <c r="U5059" s="7">
        <f t="shared" si="710"/>
        <v>1543.3089233770274</v>
      </c>
    </row>
    <row r="5060" spans="1:21" x14ac:dyDescent="0.2">
      <c r="A5060" s="1">
        <v>7</v>
      </c>
      <c r="B5060" s="1">
        <v>30</v>
      </c>
      <c r="C5060" s="1">
        <v>12</v>
      </c>
      <c r="D5060">
        <v>16.899999999999999</v>
      </c>
      <c r="E5060">
        <v>15.7</v>
      </c>
      <c r="F5060">
        <v>93</v>
      </c>
      <c r="G5060">
        <v>249</v>
      </c>
      <c r="H5060">
        <v>4</v>
      </c>
      <c r="I5060">
        <v>246</v>
      </c>
      <c r="J5060" s="4">
        <f t="shared" si="705"/>
        <v>170.94319759451793</v>
      </c>
      <c r="K5060" s="4">
        <f t="shared" si="706"/>
        <v>57.388056461169406</v>
      </c>
      <c r="L5060" s="5">
        <f t="shared" si="711"/>
        <v>5.9431975945179261</v>
      </c>
      <c r="M5060" s="5">
        <f t="shared" si="712"/>
        <v>23.388056461169406</v>
      </c>
      <c r="N5060" s="6">
        <f t="shared" si="704"/>
        <v>3.9923467239894923</v>
      </c>
      <c r="O5060" s="6">
        <f t="shared" si="707"/>
        <v>224.97162142427013</v>
      </c>
      <c r="P5060" s="6">
        <f>FORECAST(J5060,Inputs!$B$10:$B$18,Inputs!$A$10:$A$18)</f>
        <v>32.13836294068998</v>
      </c>
      <c r="Q5060" s="6">
        <f>IF(Inputs!$D$10="Yes",IF('Hourly Calcs'!P5060&gt;'Hourly Calcs'!K5060,'Hourly Calcs'!O5060,N5060+O5060),N5060+O5060)</f>
        <v>228.96396814825962</v>
      </c>
      <c r="R5060" s="12">
        <f t="shared" si="708"/>
        <v>1088.0367766405298</v>
      </c>
      <c r="S5060" s="1">
        <f>IF(AND(A5060&gt;=5,A5060&lt;=9),INDEX(Demand!$C$3:$C$26,C5060),INDEX(Demand!$B$3:$B$26,C5060))</f>
        <v>600</v>
      </c>
      <c r="T5060" s="7">
        <f t="shared" si="709"/>
        <v>600</v>
      </c>
      <c r="U5060" s="7">
        <f t="shared" si="710"/>
        <v>488.03677664052975</v>
      </c>
    </row>
    <row r="5061" spans="1:21" x14ac:dyDescent="0.2">
      <c r="A5061" s="1">
        <v>7</v>
      </c>
      <c r="B5061" s="1">
        <v>30</v>
      </c>
      <c r="C5061" s="1">
        <v>13</v>
      </c>
      <c r="D5061">
        <v>16.600000000000001</v>
      </c>
      <c r="E5061">
        <v>16.100000000000001</v>
      </c>
      <c r="F5061">
        <v>97</v>
      </c>
      <c r="G5061">
        <v>253</v>
      </c>
      <c r="H5061">
        <v>4</v>
      </c>
      <c r="I5061">
        <v>249</v>
      </c>
      <c r="J5061" s="4">
        <f t="shared" si="705"/>
        <v>197.23116785534884</v>
      </c>
      <c r="K5061" s="4">
        <f t="shared" si="706"/>
        <v>56.695335721596884</v>
      </c>
      <c r="L5061" s="5">
        <f t="shared" si="711"/>
        <v>32.231167855348843</v>
      </c>
      <c r="M5061" s="5">
        <f t="shared" si="712"/>
        <v>22.695335721596884</v>
      </c>
      <c r="N5061" s="6">
        <f t="shared" si="704"/>
        <v>3.8104451233105201</v>
      </c>
      <c r="O5061" s="6">
        <f t="shared" si="707"/>
        <v>227.71517778310269</v>
      </c>
      <c r="P5061" s="6">
        <f>FORECAST(J5061,Inputs!$B$10:$B$18,Inputs!$A$10:$A$18)</f>
        <v>32.38177007273471</v>
      </c>
      <c r="Q5061" s="6">
        <f>IF(Inputs!$D$10="Yes",IF('Hourly Calcs'!P5061&gt;'Hourly Calcs'!K5061,'Hourly Calcs'!O5061,N5061+O5061),N5061+O5061)</f>
        <v>231.52562290641322</v>
      </c>
      <c r="R5061" s="12">
        <f t="shared" si="708"/>
        <v>1100.2097600512755</v>
      </c>
      <c r="S5061" s="1">
        <f>IF(AND(A5061&gt;=5,A5061&lt;=9),INDEX(Demand!$C$3:$C$26,C5061),INDEX(Demand!$B$3:$B$26,C5061))</f>
        <v>600</v>
      </c>
      <c r="T5061" s="7">
        <f t="shared" si="709"/>
        <v>600</v>
      </c>
      <c r="U5061" s="7">
        <f t="shared" si="710"/>
        <v>500.20976005127545</v>
      </c>
    </row>
    <row r="5062" spans="1:21" x14ac:dyDescent="0.2">
      <c r="A5062" s="1">
        <v>7</v>
      </c>
      <c r="B5062" s="1">
        <v>30</v>
      </c>
      <c r="C5062" s="1">
        <v>14</v>
      </c>
      <c r="D5062">
        <v>16.8</v>
      </c>
      <c r="E5062">
        <v>16.5</v>
      </c>
      <c r="F5062">
        <v>98</v>
      </c>
      <c r="G5062">
        <v>487</v>
      </c>
      <c r="H5062">
        <v>158</v>
      </c>
      <c r="I5062">
        <v>356</v>
      </c>
      <c r="J5062" s="4">
        <f t="shared" si="705"/>
        <v>220.49627497225271</v>
      </c>
      <c r="K5062" s="4">
        <f t="shared" si="706"/>
        <v>52.080255850223182</v>
      </c>
      <c r="L5062" s="5">
        <f t="shared" si="711"/>
        <v>55.496274972252706</v>
      </c>
      <c r="M5062" s="5">
        <f t="shared" si="712"/>
        <v>18.080255850223182</v>
      </c>
      <c r="N5062" s="6">
        <f t="shared" si="704"/>
        <v>134.09019393720186</v>
      </c>
      <c r="O5062" s="6">
        <f t="shared" si="707"/>
        <v>325.56868791479741</v>
      </c>
      <c r="P5062" s="6">
        <f>FORECAST(J5062,Inputs!$B$10:$B$18,Inputs!$A$10:$A$18)</f>
        <v>32.597187731224558</v>
      </c>
      <c r="Q5062" s="6">
        <f>IF(Inputs!$D$10="Yes",IF('Hourly Calcs'!P5062&gt;'Hourly Calcs'!K5062,'Hourly Calcs'!O5062,N5062+O5062),N5062+O5062)</f>
        <v>459.65888185199924</v>
      </c>
      <c r="R5062" s="12">
        <f t="shared" si="708"/>
        <v>2184.2990065607005</v>
      </c>
      <c r="S5062" s="1">
        <f>IF(AND(A5062&gt;=5,A5062&lt;=9),INDEX(Demand!$C$3:$C$26,C5062),INDEX(Demand!$B$3:$B$26,C5062))</f>
        <v>600</v>
      </c>
      <c r="T5062" s="7">
        <f t="shared" si="709"/>
        <v>600</v>
      </c>
      <c r="U5062" s="7">
        <f t="shared" si="710"/>
        <v>1584.2990065607005</v>
      </c>
    </row>
    <row r="5063" spans="1:21" x14ac:dyDescent="0.2">
      <c r="A5063" s="1">
        <v>7</v>
      </c>
      <c r="B5063" s="1">
        <v>30</v>
      </c>
      <c r="C5063" s="1">
        <v>15</v>
      </c>
      <c r="D5063">
        <v>16.600000000000001</v>
      </c>
      <c r="E5063">
        <v>16.2</v>
      </c>
      <c r="F5063">
        <v>97</v>
      </c>
      <c r="G5063">
        <v>214</v>
      </c>
      <c r="H5063">
        <v>10</v>
      </c>
      <c r="I5063">
        <v>207</v>
      </c>
      <c r="J5063" s="4">
        <f t="shared" si="705"/>
        <v>239.05114120470111</v>
      </c>
      <c r="K5063" s="4">
        <f t="shared" si="706"/>
        <v>44.818053514334871</v>
      </c>
      <c r="L5063" s="5">
        <f t="shared" si="711"/>
        <v>74.051141204701111</v>
      </c>
      <c r="M5063" s="5">
        <f t="shared" si="712"/>
        <v>10.818053514334871</v>
      </c>
      <c r="N5063" s="6">
        <f t="shared" si="704"/>
        <v>6.9334825109491884</v>
      </c>
      <c r="O5063" s="6">
        <f t="shared" si="707"/>
        <v>189.3053887594468</v>
      </c>
      <c r="P5063" s="6">
        <f>FORECAST(J5063,Inputs!$B$10:$B$18,Inputs!$A$10:$A$18)</f>
        <v>32.768992048191677</v>
      </c>
      <c r="Q5063" s="6">
        <f>IF(Inputs!$D$10="Yes",IF('Hourly Calcs'!P5063&gt;'Hourly Calcs'!K5063,'Hourly Calcs'!O5063,N5063+O5063),N5063+O5063)</f>
        <v>196.23887127039598</v>
      </c>
      <c r="R5063" s="12">
        <f t="shared" si="708"/>
        <v>932.52711627692167</v>
      </c>
      <c r="S5063" s="1">
        <f>IF(AND(A5063&gt;=5,A5063&lt;=9),INDEX(Demand!$C$3:$C$26,C5063),INDEX(Demand!$B$3:$B$26,C5063))</f>
        <v>600</v>
      </c>
      <c r="T5063" s="7">
        <f t="shared" si="709"/>
        <v>600</v>
      </c>
      <c r="U5063" s="7">
        <f t="shared" si="710"/>
        <v>332.52711627692167</v>
      </c>
    </row>
    <row r="5064" spans="1:21" x14ac:dyDescent="0.2">
      <c r="A5064" s="1">
        <v>7</v>
      </c>
      <c r="B5064" s="1">
        <v>30</v>
      </c>
      <c r="C5064" s="1">
        <v>16</v>
      </c>
      <c r="D5064">
        <v>16.5</v>
      </c>
      <c r="E5064">
        <v>16.3</v>
      </c>
      <c r="F5064">
        <v>99</v>
      </c>
      <c r="G5064">
        <v>174</v>
      </c>
      <c r="H5064">
        <v>1</v>
      </c>
      <c r="I5064">
        <v>173</v>
      </c>
      <c r="J5064" s="4">
        <f t="shared" si="705"/>
        <v>253.91476747072372</v>
      </c>
      <c r="K5064" s="4">
        <f t="shared" si="706"/>
        <v>36.117816019014001</v>
      </c>
      <c r="L5064" s="5">
        <f t="shared" si="711"/>
        <v>88.914767470723717</v>
      </c>
      <c r="M5064" s="5">
        <f t="shared" si="712"/>
        <v>2.1178160190140005</v>
      </c>
      <c r="N5064" s="6">
        <f t="shared" si="704"/>
        <v>0.49722964224803201</v>
      </c>
      <c r="O5064" s="6">
        <f t="shared" si="707"/>
        <v>158.21175002601109</v>
      </c>
      <c r="P5064" s="6">
        <f>FORECAST(J5064,Inputs!$B$10:$B$18,Inputs!$A$10:$A$18)</f>
        <v>32.906618217321515</v>
      </c>
      <c r="Q5064" s="6">
        <f>IF(Inputs!$D$10="Yes",IF('Hourly Calcs'!P5064&gt;'Hourly Calcs'!K5064,'Hourly Calcs'!O5064,N5064+O5064),N5064+O5064)</f>
        <v>158.70897966825913</v>
      </c>
      <c r="R5064" s="12">
        <f t="shared" si="708"/>
        <v>754.18507138356733</v>
      </c>
      <c r="S5064" s="1">
        <f>IF(AND(A5064&gt;=5,A5064&lt;=9),INDEX(Demand!$C$3:$C$26,C5064),INDEX(Demand!$B$3:$B$26,C5064))</f>
        <v>900</v>
      </c>
      <c r="T5064" s="7">
        <f t="shared" si="709"/>
        <v>754.18507138356733</v>
      </c>
      <c r="U5064" s="7">
        <f t="shared" si="710"/>
        <v>0</v>
      </c>
    </row>
    <row r="5065" spans="1:21" x14ac:dyDescent="0.2">
      <c r="A5065" s="1">
        <v>7</v>
      </c>
      <c r="B5065" s="1">
        <v>30</v>
      </c>
      <c r="C5065" s="1">
        <v>17</v>
      </c>
      <c r="D5065">
        <v>16.5</v>
      </c>
      <c r="E5065">
        <v>16.5</v>
      </c>
      <c r="F5065">
        <v>100</v>
      </c>
      <c r="G5065">
        <v>125</v>
      </c>
      <c r="H5065">
        <v>0</v>
      </c>
      <c r="I5065">
        <v>125</v>
      </c>
      <c r="J5065" s="4">
        <f t="shared" si="705"/>
        <v>266.53200238092603</v>
      </c>
      <c r="K5065" s="4">
        <f t="shared" si="706"/>
        <v>26.77789694747846</v>
      </c>
      <c r="L5065" s="5">
        <f t="shared" si="711"/>
        <v>0</v>
      </c>
      <c r="M5065" s="5">
        <f t="shared" si="712"/>
        <v>7.2221030525215397</v>
      </c>
      <c r="N5065" s="6">
        <f t="shared" ref="N5065:N5128" si="713">H5065*MAX(0,COS(2*ASIN(SQRT(SIN(RADIANS($B$4))^2+COS(RADIANS($K5065))^2-2*SIN(RADIANS($B$4))*COS(RADIANS($K5065))*COS(RADIANS($J5065-$B$5))+(SIN(RADIANS($K5065))-COS(RADIANS($B$4)))^2)/2)))</f>
        <v>0</v>
      </c>
      <c r="O5065" s="6">
        <f t="shared" si="707"/>
        <v>114.3148482846901</v>
      </c>
      <c r="P5065" s="6">
        <f>FORECAST(J5065,Inputs!$B$10:$B$18,Inputs!$A$10:$A$18)</f>
        <v>33.023444466490055</v>
      </c>
      <c r="Q5065" s="6">
        <f>IF(Inputs!$D$10="Yes",IF('Hourly Calcs'!P5065&gt;'Hourly Calcs'!K5065,'Hourly Calcs'!O5065,N5065+O5065),N5065+O5065)</f>
        <v>114.3148482846901</v>
      </c>
      <c r="R5065" s="12">
        <f t="shared" si="708"/>
        <v>543.22415904884735</v>
      </c>
      <c r="S5065" s="1">
        <f>IF(AND(A5065&gt;=5,A5065&lt;=9),INDEX(Demand!$C$3:$C$26,C5065),INDEX(Demand!$B$3:$B$26,C5065))</f>
        <v>900</v>
      </c>
      <c r="T5065" s="7">
        <f t="shared" si="709"/>
        <v>543.22415904884735</v>
      </c>
      <c r="U5065" s="7">
        <f t="shared" si="710"/>
        <v>0</v>
      </c>
    </row>
    <row r="5066" spans="1:21" x14ac:dyDescent="0.2">
      <c r="A5066" s="1">
        <v>7</v>
      </c>
      <c r="B5066" s="1">
        <v>30</v>
      </c>
      <c r="C5066" s="1">
        <v>18</v>
      </c>
      <c r="D5066">
        <v>16.600000000000001</v>
      </c>
      <c r="E5066">
        <v>16.399999999999999</v>
      </c>
      <c r="F5066">
        <v>99</v>
      </c>
      <c r="G5066">
        <v>72</v>
      </c>
      <c r="H5066">
        <v>0</v>
      </c>
      <c r="I5066">
        <v>72</v>
      </c>
      <c r="J5066" s="4">
        <f t="shared" ref="J5066:J5129" si="714">solarazimuth($B$2,$B$3,$B$1,A5066,B5066,C5066,0,0,0,0)</f>
        <v>278.01199874083648</v>
      </c>
      <c r="K5066" s="4">
        <f t="shared" ref="K5066:K5129" si="715">solarelevation($B$2,$B$3,$B$1,A5066,B5066,C5066,0,0,0,0)</f>
        <v>17.318381043616711</v>
      </c>
      <c r="L5066" s="5">
        <f t="shared" si="711"/>
        <v>0</v>
      </c>
      <c r="M5066" s="5">
        <f t="shared" si="712"/>
        <v>16.681618956383289</v>
      </c>
      <c r="N5066" s="6">
        <f t="shared" si="713"/>
        <v>0</v>
      </c>
      <c r="O5066" s="6">
        <f t="shared" ref="O5066:O5129" si="716">$I5066*(1+COS(RADIANS($B$4)))/2</f>
        <v>65.845352611981497</v>
      </c>
      <c r="P5066" s="6">
        <f>FORECAST(J5066,Inputs!$B$10:$B$18,Inputs!$A$10:$A$18)</f>
        <v>33.129740729081817</v>
      </c>
      <c r="Q5066" s="6">
        <f>IF(Inputs!$D$10="Yes",IF('Hourly Calcs'!P5066&gt;'Hourly Calcs'!K5066,'Hourly Calcs'!O5066,N5066+O5066),N5066+O5066)</f>
        <v>65.845352611981497</v>
      </c>
      <c r="R5066" s="12">
        <f t="shared" ref="R5066:R5129" si="717">$B$6*$E$1*Q5066</f>
        <v>312.89711561213608</v>
      </c>
      <c r="S5066" s="1">
        <f>IF(AND(A5066&gt;=5,A5066&lt;=9),INDEX(Demand!$C$3:$C$26,C5066),INDEX(Demand!$B$3:$B$26,C5066))</f>
        <v>900</v>
      </c>
      <c r="T5066" s="7">
        <f t="shared" ref="T5066:T5129" si="718">S5066-MAX(0,S5066-R5066)</f>
        <v>312.89711561213608</v>
      </c>
      <c r="U5066" s="7">
        <f t="shared" ref="U5066:U5129" si="719">MAX(0,R5066-S5066)</f>
        <v>0</v>
      </c>
    </row>
    <row r="5067" spans="1:21" x14ac:dyDescent="0.2">
      <c r="A5067" s="1">
        <v>7</v>
      </c>
      <c r="B5067" s="1">
        <v>30</v>
      </c>
      <c r="C5067" s="1">
        <v>19</v>
      </c>
      <c r="D5067">
        <v>16.7</v>
      </c>
      <c r="E5067">
        <v>16.5</v>
      </c>
      <c r="F5067">
        <v>99</v>
      </c>
      <c r="G5067">
        <v>27</v>
      </c>
      <c r="H5067">
        <v>0</v>
      </c>
      <c r="I5067">
        <v>27</v>
      </c>
      <c r="J5067" s="4">
        <f t="shared" si="714"/>
        <v>289.14393558775885</v>
      </c>
      <c r="K5067" s="4">
        <f t="shared" si="715"/>
        <v>8.1519971140293848</v>
      </c>
      <c r="L5067" s="5">
        <f t="shared" si="711"/>
        <v>0</v>
      </c>
      <c r="M5067" s="5">
        <f t="shared" si="712"/>
        <v>25.848002885970615</v>
      </c>
      <c r="N5067" s="6">
        <f t="shared" si="713"/>
        <v>0</v>
      </c>
      <c r="O5067" s="6">
        <f t="shared" si="716"/>
        <v>24.692007229493061</v>
      </c>
      <c r="P5067" s="6">
        <f>FORECAST(J5067,Inputs!$B$10:$B$18,Inputs!$A$10:$A$18)</f>
        <v>33.232814218405174</v>
      </c>
      <c r="Q5067" s="6">
        <f>IF(Inputs!$D$10="Yes",IF('Hourly Calcs'!P5067&gt;'Hourly Calcs'!K5067,'Hourly Calcs'!O5067,N5067+O5067),N5067+O5067)</f>
        <v>24.692007229493061</v>
      </c>
      <c r="R5067" s="12">
        <f t="shared" si="717"/>
        <v>117.33641835455103</v>
      </c>
      <c r="S5067" s="1">
        <f>IF(AND(A5067&gt;=5,A5067&lt;=9),INDEX(Demand!$C$3:$C$26,C5067),INDEX(Demand!$B$3:$B$26,C5067))</f>
        <v>900</v>
      </c>
      <c r="T5067" s="7">
        <f t="shared" si="718"/>
        <v>117.33641835455103</v>
      </c>
      <c r="U5067" s="7">
        <f t="shared" si="719"/>
        <v>0</v>
      </c>
    </row>
    <row r="5068" spans="1:21" x14ac:dyDescent="0.2">
      <c r="A5068" s="1">
        <v>7</v>
      </c>
      <c r="B5068" s="1">
        <v>30</v>
      </c>
      <c r="C5068" s="1">
        <v>20</v>
      </c>
      <c r="D5068">
        <v>16.600000000000001</v>
      </c>
      <c r="E5068">
        <v>16.2</v>
      </c>
      <c r="F5068">
        <v>97</v>
      </c>
      <c r="G5068">
        <v>7</v>
      </c>
      <c r="H5068">
        <v>0</v>
      </c>
      <c r="I5068">
        <v>7</v>
      </c>
      <c r="J5068" s="4">
        <f t="shared" si="714"/>
        <v>300.51669659691197</v>
      </c>
      <c r="K5068" s="4">
        <f t="shared" si="715"/>
        <v>4.1470746405565251E-3</v>
      </c>
      <c r="L5068" s="5">
        <f t="shared" si="711"/>
        <v>0</v>
      </c>
      <c r="M5068" s="5">
        <f t="shared" si="712"/>
        <v>33.995852925359443</v>
      </c>
      <c r="N5068" s="6">
        <f t="shared" si="713"/>
        <v>0</v>
      </c>
      <c r="O5068" s="6">
        <f t="shared" si="716"/>
        <v>6.4016315039426459</v>
      </c>
      <c r="P5068" s="6">
        <f>FORECAST(J5068,Inputs!$B$10:$B$18,Inputs!$A$10:$A$18)</f>
        <v>33.338117561082512</v>
      </c>
      <c r="Q5068" s="6">
        <f>IF(Inputs!$D$10="Yes",IF('Hourly Calcs'!P5068&gt;'Hourly Calcs'!K5068,'Hourly Calcs'!O5068,N5068+O5068),N5068+O5068)</f>
        <v>6.4016315039426459</v>
      </c>
      <c r="R5068" s="12">
        <f t="shared" si="717"/>
        <v>30.420552906735452</v>
      </c>
      <c r="S5068" s="1">
        <f>IF(AND(A5068&gt;=5,A5068&lt;=9),INDEX(Demand!$C$3:$C$26,C5068),INDEX(Demand!$B$3:$B$26,C5068))</f>
        <v>800</v>
      </c>
      <c r="T5068" s="7">
        <f t="shared" si="718"/>
        <v>30.420552906735452</v>
      </c>
      <c r="U5068" s="7">
        <f t="shared" si="719"/>
        <v>0</v>
      </c>
    </row>
    <row r="5069" spans="1:21" x14ac:dyDescent="0.2">
      <c r="A5069" s="1">
        <v>7</v>
      </c>
      <c r="B5069" s="1">
        <v>30</v>
      </c>
      <c r="C5069" s="1">
        <v>21</v>
      </c>
      <c r="D5069">
        <v>16.7</v>
      </c>
      <c r="E5069">
        <v>16.3</v>
      </c>
      <c r="F5069">
        <v>97</v>
      </c>
      <c r="G5069">
        <v>0</v>
      </c>
      <c r="H5069">
        <v>0</v>
      </c>
      <c r="I5069">
        <v>0</v>
      </c>
      <c r="J5069" s="4">
        <f t="shared" si="714"/>
        <v>312.58456514905663</v>
      </c>
      <c r="K5069" s="4">
        <f t="shared" si="715"/>
        <v>-8.1591966206557345</v>
      </c>
      <c r="L5069" s="5">
        <f t="shared" si="711"/>
        <v>0</v>
      </c>
      <c r="M5069" s="5">
        <f t="shared" si="712"/>
        <v>0</v>
      </c>
      <c r="N5069" s="6">
        <f t="shared" si="713"/>
        <v>0</v>
      </c>
      <c r="O5069" s="6">
        <f t="shared" si="716"/>
        <v>0</v>
      </c>
      <c r="P5069" s="6">
        <f>FORECAST(J5069,Inputs!$B$10:$B$18,Inputs!$A$10:$A$18)</f>
        <v>33.449857084713486</v>
      </c>
      <c r="Q5069" s="6">
        <f>IF(Inputs!$D$10="Yes",IF('Hourly Calcs'!P5069&gt;'Hourly Calcs'!K5069,'Hourly Calcs'!O5069,N5069+O5069),N5069+O5069)</f>
        <v>0</v>
      </c>
      <c r="R5069" s="12">
        <f t="shared" si="717"/>
        <v>0</v>
      </c>
      <c r="S5069" s="1">
        <f>IF(AND(A5069&gt;=5,A5069&lt;=9),INDEX(Demand!$C$3:$C$26,C5069),INDEX(Demand!$B$3:$B$26,C5069))</f>
        <v>700</v>
      </c>
      <c r="T5069" s="7">
        <f t="shared" si="718"/>
        <v>0</v>
      </c>
      <c r="U5069" s="7">
        <f t="shared" si="719"/>
        <v>0</v>
      </c>
    </row>
    <row r="5070" spans="1:21" x14ac:dyDescent="0.2">
      <c r="A5070" s="1">
        <v>7</v>
      </c>
      <c r="B5070" s="1">
        <v>30</v>
      </c>
      <c r="C5070" s="1">
        <v>22</v>
      </c>
      <c r="D5070">
        <v>16.3</v>
      </c>
      <c r="E5070">
        <v>15.8</v>
      </c>
      <c r="F5070">
        <v>97</v>
      </c>
      <c r="G5070">
        <v>0</v>
      </c>
      <c r="H5070">
        <v>0</v>
      </c>
      <c r="I5070">
        <v>0</v>
      </c>
      <c r="J5070" s="4">
        <f t="shared" si="714"/>
        <v>325.65622840356815</v>
      </c>
      <c r="K5070" s="4">
        <f t="shared" si="715"/>
        <v>-14.398184343917535</v>
      </c>
      <c r="L5070" s="5">
        <f t="shared" si="711"/>
        <v>0</v>
      </c>
      <c r="M5070" s="5">
        <f t="shared" si="712"/>
        <v>0</v>
      </c>
      <c r="N5070" s="6">
        <f t="shared" si="713"/>
        <v>0</v>
      </c>
      <c r="O5070" s="6">
        <f t="shared" si="716"/>
        <v>0</v>
      </c>
      <c r="P5070" s="6">
        <f>FORECAST(J5070,Inputs!$B$10:$B$18,Inputs!$A$10:$A$18)</f>
        <v>33.57089100373674</v>
      </c>
      <c r="Q5070" s="6">
        <f>IF(Inputs!$D$10="Yes",IF('Hourly Calcs'!P5070&gt;'Hourly Calcs'!K5070,'Hourly Calcs'!O5070,N5070+O5070),N5070+O5070)</f>
        <v>0</v>
      </c>
      <c r="R5070" s="12">
        <f t="shared" si="717"/>
        <v>0</v>
      </c>
      <c r="S5070" s="1">
        <f>IF(AND(A5070&gt;=5,A5070&lt;=9),INDEX(Demand!$C$3:$C$26,C5070),INDEX(Demand!$B$3:$B$26,C5070))</f>
        <v>600</v>
      </c>
      <c r="T5070" s="7">
        <f t="shared" si="718"/>
        <v>0</v>
      </c>
      <c r="U5070" s="7">
        <f t="shared" si="719"/>
        <v>0</v>
      </c>
    </row>
    <row r="5071" spans="1:21" x14ac:dyDescent="0.2">
      <c r="A5071" s="1">
        <v>7</v>
      </c>
      <c r="B5071" s="1">
        <v>30</v>
      </c>
      <c r="C5071" s="1">
        <v>23</v>
      </c>
      <c r="D5071">
        <v>16.2</v>
      </c>
      <c r="E5071">
        <v>15.8</v>
      </c>
      <c r="F5071">
        <v>97</v>
      </c>
      <c r="G5071">
        <v>0</v>
      </c>
      <c r="H5071">
        <v>0</v>
      </c>
      <c r="I5071">
        <v>0</v>
      </c>
      <c r="J5071" s="4">
        <f t="shared" si="714"/>
        <v>339.81041072495157</v>
      </c>
      <c r="K5071" s="4">
        <f t="shared" si="715"/>
        <v>-18.764863566703767</v>
      </c>
      <c r="L5071" s="5">
        <f t="shared" si="711"/>
        <v>0</v>
      </c>
      <c r="M5071" s="5">
        <f t="shared" si="712"/>
        <v>0</v>
      </c>
      <c r="N5071" s="6">
        <f t="shared" si="713"/>
        <v>0</v>
      </c>
      <c r="O5071" s="6">
        <f t="shared" si="716"/>
        <v>0</v>
      </c>
      <c r="P5071" s="6">
        <f>FORECAST(J5071,Inputs!$B$10:$B$18,Inputs!$A$10:$A$18)</f>
        <v>33.701948247453252</v>
      </c>
      <c r="Q5071" s="6">
        <f>IF(Inputs!$D$10="Yes",IF('Hourly Calcs'!P5071&gt;'Hourly Calcs'!K5071,'Hourly Calcs'!O5071,N5071+O5071),N5071+O5071)</f>
        <v>0</v>
      </c>
      <c r="R5071" s="12">
        <f t="shared" si="717"/>
        <v>0</v>
      </c>
      <c r="S5071" s="1">
        <f>IF(AND(A5071&gt;=5,A5071&lt;=9),INDEX(Demand!$C$3:$C$26,C5071),INDEX(Demand!$B$3:$B$26,C5071))</f>
        <v>500</v>
      </c>
      <c r="T5071" s="7">
        <f t="shared" si="718"/>
        <v>0</v>
      </c>
      <c r="U5071" s="7">
        <f t="shared" si="719"/>
        <v>0</v>
      </c>
    </row>
    <row r="5072" spans="1:21" x14ac:dyDescent="0.2">
      <c r="A5072" s="1">
        <v>7</v>
      </c>
      <c r="B5072" s="1">
        <v>30</v>
      </c>
      <c r="C5072" s="1">
        <v>24</v>
      </c>
      <c r="D5072">
        <v>15.9</v>
      </c>
      <c r="E5072">
        <v>15.5</v>
      </c>
      <c r="F5072">
        <v>97</v>
      </c>
      <c r="G5072">
        <v>0</v>
      </c>
      <c r="H5072">
        <v>0</v>
      </c>
      <c r="I5072">
        <v>0</v>
      </c>
      <c r="J5072" s="4">
        <f t="shared" si="714"/>
        <v>354.79129434704561</v>
      </c>
      <c r="K5072" s="4">
        <f t="shared" si="715"/>
        <v>-20.86606329794806</v>
      </c>
      <c r="L5072" s="5">
        <f t="shared" si="711"/>
        <v>0</v>
      </c>
      <c r="M5072" s="5">
        <f t="shared" si="712"/>
        <v>0</v>
      </c>
      <c r="N5072" s="6">
        <f t="shared" si="713"/>
        <v>0</v>
      </c>
      <c r="O5072" s="6">
        <f t="shared" si="716"/>
        <v>0</v>
      </c>
      <c r="P5072" s="6">
        <f>FORECAST(J5072,Inputs!$B$10:$B$18,Inputs!$A$10:$A$18)</f>
        <v>33.840660132843013</v>
      </c>
      <c r="Q5072" s="6">
        <f>IF(Inputs!$D$10="Yes",IF('Hourly Calcs'!P5072&gt;'Hourly Calcs'!K5072,'Hourly Calcs'!O5072,N5072+O5072),N5072+O5072)</f>
        <v>0</v>
      </c>
      <c r="R5072" s="12">
        <f t="shared" si="717"/>
        <v>0</v>
      </c>
      <c r="S5072" s="1">
        <f>IF(AND(A5072&gt;=5,A5072&lt;=9),INDEX(Demand!$C$3:$C$26,C5072),INDEX(Demand!$B$3:$B$26,C5072))</f>
        <v>400</v>
      </c>
      <c r="T5072" s="7">
        <f t="shared" si="718"/>
        <v>0</v>
      </c>
      <c r="U5072" s="7">
        <f t="shared" si="719"/>
        <v>0</v>
      </c>
    </row>
    <row r="5073" spans="1:21" x14ac:dyDescent="0.2">
      <c r="A5073" s="1">
        <v>7</v>
      </c>
      <c r="B5073" s="1">
        <v>31</v>
      </c>
      <c r="C5073" s="1">
        <v>1</v>
      </c>
      <c r="D5073">
        <v>15.8</v>
      </c>
      <c r="E5073">
        <v>15.4</v>
      </c>
      <c r="F5073">
        <v>97</v>
      </c>
      <c r="G5073">
        <v>0</v>
      </c>
      <c r="H5073">
        <v>0</v>
      </c>
      <c r="I5073">
        <v>0</v>
      </c>
      <c r="J5073" s="4">
        <f t="shared" si="714"/>
        <v>10.016047278240677</v>
      </c>
      <c r="K5073" s="4">
        <f t="shared" si="715"/>
        <v>-20.477453111461728</v>
      </c>
      <c r="L5073" s="5">
        <f t="shared" si="711"/>
        <v>0</v>
      </c>
      <c r="M5073" s="5">
        <f t="shared" si="712"/>
        <v>0</v>
      </c>
      <c r="N5073" s="6">
        <f t="shared" si="713"/>
        <v>0</v>
      </c>
      <c r="O5073" s="6">
        <f t="shared" si="716"/>
        <v>0</v>
      </c>
      <c r="P5073" s="6">
        <f>FORECAST(J5073,Inputs!$B$10:$B$18,Inputs!$A$10:$A$18)</f>
        <v>30.648296734057784</v>
      </c>
      <c r="Q5073" s="6">
        <f>IF(Inputs!$D$10="Yes",IF('Hourly Calcs'!P5073&gt;'Hourly Calcs'!K5073,'Hourly Calcs'!O5073,N5073+O5073),N5073+O5073)</f>
        <v>0</v>
      </c>
      <c r="R5073" s="12">
        <f t="shared" si="717"/>
        <v>0</v>
      </c>
      <c r="S5073" s="1">
        <f>IF(AND(A5073&gt;=5,A5073&lt;=9),INDEX(Demand!$C$3:$C$26,C5073),INDEX(Demand!$B$3:$B$26,C5073))</f>
        <v>350</v>
      </c>
      <c r="T5073" s="7">
        <f t="shared" si="718"/>
        <v>0</v>
      </c>
      <c r="U5073" s="7">
        <f t="shared" si="719"/>
        <v>0</v>
      </c>
    </row>
    <row r="5074" spans="1:21" x14ac:dyDescent="0.2">
      <c r="A5074" s="1">
        <v>7</v>
      </c>
      <c r="B5074" s="1">
        <v>31</v>
      </c>
      <c r="C5074" s="1">
        <v>2</v>
      </c>
      <c r="D5074">
        <v>15.6</v>
      </c>
      <c r="E5074">
        <v>15.4</v>
      </c>
      <c r="F5074">
        <v>99</v>
      </c>
      <c r="G5074">
        <v>0</v>
      </c>
      <c r="H5074">
        <v>0</v>
      </c>
      <c r="I5074">
        <v>0</v>
      </c>
      <c r="J5074" s="4">
        <f t="shared" si="714"/>
        <v>24.793275026044086</v>
      </c>
      <c r="K5074" s="4">
        <f t="shared" si="715"/>
        <v>-17.642693636502173</v>
      </c>
      <c r="L5074" s="5">
        <f t="shared" si="711"/>
        <v>0</v>
      </c>
      <c r="M5074" s="5">
        <f t="shared" si="712"/>
        <v>0</v>
      </c>
      <c r="N5074" s="6">
        <f t="shared" si="713"/>
        <v>0</v>
      </c>
      <c r="O5074" s="6">
        <f t="shared" si="716"/>
        <v>0</v>
      </c>
      <c r="P5074" s="6">
        <f>FORECAST(J5074,Inputs!$B$10:$B$18,Inputs!$A$10:$A$18)</f>
        <v>30.785122916907813</v>
      </c>
      <c r="Q5074" s="6">
        <f>IF(Inputs!$D$10="Yes",IF('Hourly Calcs'!P5074&gt;'Hourly Calcs'!K5074,'Hourly Calcs'!O5074,N5074+O5074),N5074+O5074)</f>
        <v>0</v>
      </c>
      <c r="R5074" s="12">
        <f t="shared" si="717"/>
        <v>0</v>
      </c>
      <c r="S5074" s="1">
        <f>IF(AND(A5074&gt;=5,A5074&lt;=9),INDEX(Demand!$C$3:$C$26,C5074),INDEX(Demand!$B$3:$B$26,C5074))</f>
        <v>350</v>
      </c>
      <c r="T5074" s="7">
        <f t="shared" si="718"/>
        <v>0</v>
      </c>
      <c r="U5074" s="7">
        <f t="shared" si="719"/>
        <v>0</v>
      </c>
    </row>
    <row r="5075" spans="1:21" x14ac:dyDescent="0.2">
      <c r="A5075" s="1">
        <v>7</v>
      </c>
      <c r="B5075" s="1">
        <v>31</v>
      </c>
      <c r="C5075" s="1">
        <v>3</v>
      </c>
      <c r="D5075">
        <v>15.8</v>
      </c>
      <c r="E5075">
        <v>15.6</v>
      </c>
      <c r="F5075">
        <v>99</v>
      </c>
      <c r="G5075">
        <v>0</v>
      </c>
      <c r="H5075">
        <v>0</v>
      </c>
      <c r="I5075">
        <v>0</v>
      </c>
      <c r="J5075" s="4">
        <f t="shared" si="714"/>
        <v>38.628045537490607</v>
      </c>
      <c r="K5075" s="4">
        <f t="shared" si="715"/>
        <v>-12.653431842737334</v>
      </c>
      <c r="L5075" s="5">
        <f t="shared" si="711"/>
        <v>0</v>
      </c>
      <c r="M5075" s="5">
        <f t="shared" si="712"/>
        <v>0</v>
      </c>
      <c r="N5075" s="6">
        <f t="shared" si="713"/>
        <v>0</v>
      </c>
      <c r="O5075" s="6">
        <f t="shared" si="716"/>
        <v>0</v>
      </c>
      <c r="P5075" s="6">
        <f>FORECAST(J5075,Inputs!$B$10:$B$18,Inputs!$A$10:$A$18)</f>
        <v>30.913222643865652</v>
      </c>
      <c r="Q5075" s="6">
        <f>IF(Inputs!$D$10="Yes",IF('Hourly Calcs'!P5075&gt;'Hourly Calcs'!K5075,'Hourly Calcs'!O5075,N5075+O5075),N5075+O5075)</f>
        <v>0</v>
      </c>
      <c r="R5075" s="12">
        <f t="shared" si="717"/>
        <v>0</v>
      </c>
      <c r="S5075" s="1">
        <f>IF(AND(A5075&gt;=5,A5075&lt;=9),INDEX(Demand!$C$3:$C$26,C5075),INDEX(Demand!$B$3:$B$26,C5075))</f>
        <v>350</v>
      </c>
      <c r="T5075" s="7">
        <f t="shared" si="718"/>
        <v>0</v>
      </c>
      <c r="U5075" s="7">
        <f t="shared" si="719"/>
        <v>0</v>
      </c>
    </row>
    <row r="5076" spans="1:21" x14ac:dyDescent="0.2">
      <c r="A5076" s="1">
        <v>7</v>
      </c>
      <c r="B5076" s="1">
        <v>31</v>
      </c>
      <c r="C5076" s="1">
        <v>4</v>
      </c>
      <c r="D5076">
        <v>15.5</v>
      </c>
      <c r="E5076">
        <v>15.5</v>
      </c>
      <c r="F5076">
        <v>100</v>
      </c>
      <c r="G5076">
        <v>0</v>
      </c>
      <c r="H5076">
        <v>0</v>
      </c>
      <c r="I5076">
        <v>0</v>
      </c>
      <c r="J5076" s="4">
        <f t="shared" si="714"/>
        <v>51.376034151281544</v>
      </c>
      <c r="K5076" s="4">
        <f t="shared" si="715"/>
        <v>-5.922460910622604</v>
      </c>
      <c r="L5076" s="5">
        <f t="shared" si="711"/>
        <v>0</v>
      </c>
      <c r="M5076" s="5">
        <f t="shared" si="712"/>
        <v>0</v>
      </c>
      <c r="N5076" s="6">
        <f t="shared" si="713"/>
        <v>0</v>
      </c>
      <c r="O5076" s="6">
        <f t="shared" si="716"/>
        <v>0</v>
      </c>
      <c r="P5076" s="6">
        <f>FORECAST(J5076,Inputs!$B$10:$B$18,Inputs!$A$10:$A$18)</f>
        <v>31.031259575474827</v>
      </c>
      <c r="Q5076" s="6">
        <f>IF(Inputs!$D$10="Yes",IF('Hourly Calcs'!P5076&gt;'Hourly Calcs'!K5076,'Hourly Calcs'!O5076,N5076+O5076),N5076+O5076)</f>
        <v>0</v>
      </c>
      <c r="R5076" s="12">
        <f t="shared" si="717"/>
        <v>0</v>
      </c>
      <c r="S5076" s="1">
        <f>IF(AND(A5076&gt;=5,A5076&lt;=9),INDEX(Demand!$C$3:$C$26,C5076),INDEX(Demand!$B$3:$B$26,C5076))</f>
        <v>350</v>
      </c>
      <c r="T5076" s="7">
        <f t="shared" si="718"/>
        <v>0</v>
      </c>
      <c r="U5076" s="7">
        <f t="shared" si="719"/>
        <v>0</v>
      </c>
    </row>
    <row r="5077" spans="1:21" x14ac:dyDescent="0.2">
      <c r="A5077" s="1">
        <v>7</v>
      </c>
      <c r="B5077" s="1">
        <v>31</v>
      </c>
      <c r="C5077" s="1">
        <v>5</v>
      </c>
      <c r="D5077">
        <v>15.4</v>
      </c>
      <c r="E5077">
        <v>15.4</v>
      </c>
      <c r="F5077">
        <v>100</v>
      </c>
      <c r="G5077">
        <v>1</v>
      </c>
      <c r="H5077">
        <v>0</v>
      </c>
      <c r="I5077">
        <v>1</v>
      </c>
      <c r="J5077" s="4">
        <f t="shared" si="714"/>
        <v>63.199955041180587</v>
      </c>
      <c r="K5077" s="4">
        <f t="shared" si="715"/>
        <v>2.2785565843049795</v>
      </c>
      <c r="L5077" s="5">
        <f t="shared" si="711"/>
        <v>0</v>
      </c>
      <c r="M5077" s="5">
        <f t="shared" si="712"/>
        <v>31.72144341569502</v>
      </c>
      <c r="N5077" s="6">
        <f t="shared" si="713"/>
        <v>0</v>
      </c>
      <c r="O5077" s="6">
        <f t="shared" si="716"/>
        <v>0.91451878627752081</v>
      </c>
      <c r="P5077" s="6">
        <f>FORECAST(J5077,Inputs!$B$10:$B$18,Inputs!$A$10:$A$18)</f>
        <v>31.140740324455372</v>
      </c>
      <c r="Q5077" s="6">
        <f>IF(Inputs!$D$10="Yes",IF('Hourly Calcs'!P5077&gt;'Hourly Calcs'!K5077,'Hourly Calcs'!O5077,N5077+O5077),N5077+O5077)</f>
        <v>0.91451878627752081</v>
      </c>
      <c r="R5077" s="12">
        <f t="shared" si="717"/>
        <v>4.3457932723907788</v>
      </c>
      <c r="S5077" s="1">
        <f>IF(AND(A5077&gt;=5,A5077&lt;=9),INDEX(Demand!$C$3:$C$26,C5077),INDEX(Demand!$B$3:$B$26,C5077))</f>
        <v>350</v>
      </c>
      <c r="T5077" s="7">
        <f t="shared" si="718"/>
        <v>4.3457932723907788</v>
      </c>
      <c r="U5077" s="7">
        <f t="shared" si="719"/>
        <v>0</v>
      </c>
    </row>
    <row r="5078" spans="1:21" x14ac:dyDescent="0.2">
      <c r="A5078" s="1">
        <v>7</v>
      </c>
      <c r="B5078" s="1">
        <v>31</v>
      </c>
      <c r="C5078" s="1">
        <v>6</v>
      </c>
      <c r="D5078">
        <v>15.5</v>
      </c>
      <c r="E5078">
        <v>15.5</v>
      </c>
      <c r="F5078">
        <v>100</v>
      </c>
      <c r="G5078">
        <v>34</v>
      </c>
      <c r="H5078">
        <v>0</v>
      </c>
      <c r="I5078">
        <v>34</v>
      </c>
      <c r="J5078" s="4">
        <f t="shared" si="714"/>
        <v>74.460496713501584</v>
      </c>
      <c r="K5078" s="4">
        <f t="shared" si="715"/>
        <v>10.909773252314253</v>
      </c>
      <c r="L5078" s="5">
        <f t="shared" si="711"/>
        <v>0</v>
      </c>
      <c r="M5078" s="5">
        <f t="shared" si="712"/>
        <v>23.090226747685747</v>
      </c>
      <c r="N5078" s="6">
        <f t="shared" si="713"/>
        <v>0</v>
      </c>
      <c r="O5078" s="6">
        <f t="shared" si="716"/>
        <v>31.093638733435707</v>
      </c>
      <c r="P5078" s="6">
        <f>FORECAST(J5078,Inputs!$B$10:$B$18,Inputs!$A$10:$A$18)</f>
        <v>31.245004599199088</v>
      </c>
      <c r="Q5078" s="6">
        <f>IF(Inputs!$D$10="Yes",IF('Hourly Calcs'!P5078&gt;'Hourly Calcs'!K5078,'Hourly Calcs'!O5078,N5078+O5078),N5078+O5078)</f>
        <v>31.093638733435707</v>
      </c>
      <c r="R5078" s="12">
        <f t="shared" si="717"/>
        <v>147.75697126128648</v>
      </c>
      <c r="S5078" s="1">
        <f>IF(AND(A5078&gt;=5,A5078&lt;=9),INDEX(Demand!$C$3:$C$26,C5078),INDEX(Demand!$B$3:$B$26,C5078))</f>
        <v>350</v>
      </c>
      <c r="T5078" s="7">
        <f t="shared" si="718"/>
        <v>147.75697126128648</v>
      </c>
      <c r="U5078" s="7">
        <f t="shared" si="719"/>
        <v>0</v>
      </c>
    </row>
    <row r="5079" spans="1:21" x14ac:dyDescent="0.2">
      <c r="A5079" s="1">
        <v>7</v>
      </c>
      <c r="B5079" s="1">
        <v>31</v>
      </c>
      <c r="C5079" s="1">
        <v>7</v>
      </c>
      <c r="D5079">
        <v>16.100000000000001</v>
      </c>
      <c r="E5079">
        <v>15.9</v>
      </c>
      <c r="F5079">
        <v>99</v>
      </c>
      <c r="G5079">
        <v>94</v>
      </c>
      <c r="H5079">
        <v>1</v>
      </c>
      <c r="I5079">
        <v>93</v>
      </c>
      <c r="J5079" s="4">
        <f t="shared" si="714"/>
        <v>85.652417244647339</v>
      </c>
      <c r="K5079" s="4">
        <f t="shared" si="715"/>
        <v>20.200834956183542</v>
      </c>
      <c r="L5079" s="5">
        <f t="shared" si="711"/>
        <v>79.347582755352661</v>
      </c>
      <c r="M5079" s="5">
        <f t="shared" si="712"/>
        <v>13.799165043816458</v>
      </c>
      <c r="N5079" s="6">
        <f t="shared" si="713"/>
        <v>0.38328529753008755</v>
      </c>
      <c r="O5079" s="6">
        <f t="shared" si="716"/>
        <v>85.050247123809442</v>
      </c>
      <c r="P5079" s="6">
        <f>FORECAST(J5079,Inputs!$B$10:$B$18,Inputs!$A$10:$A$18)</f>
        <v>31.348633493005991</v>
      </c>
      <c r="Q5079" s="6">
        <f>IF(Inputs!$D$10="Yes",IF('Hourly Calcs'!P5079&gt;'Hourly Calcs'!K5079,'Hourly Calcs'!O5079,N5079+O5079),N5079+O5079)</f>
        <v>85.050247123809442</v>
      </c>
      <c r="R5079" s="12">
        <f t="shared" si="717"/>
        <v>404.15877433234243</v>
      </c>
      <c r="S5079" s="1">
        <f>IF(AND(A5079&gt;=5,A5079&lt;=9),INDEX(Demand!$C$3:$C$26,C5079),INDEX(Demand!$B$3:$B$26,C5079))</f>
        <v>350</v>
      </c>
      <c r="T5079" s="7">
        <f t="shared" si="718"/>
        <v>350</v>
      </c>
      <c r="U5079" s="7">
        <f t="shared" si="719"/>
        <v>54.158774332342432</v>
      </c>
    </row>
    <row r="5080" spans="1:21" x14ac:dyDescent="0.2">
      <c r="A5080" s="1">
        <v>7</v>
      </c>
      <c r="B5080" s="1">
        <v>31</v>
      </c>
      <c r="C5080" s="1">
        <v>8</v>
      </c>
      <c r="D5080">
        <v>16.100000000000001</v>
      </c>
      <c r="E5080">
        <v>15.9</v>
      </c>
      <c r="F5080">
        <v>99</v>
      </c>
      <c r="G5080">
        <v>195</v>
      </c>
      <c r="H5080">
        <v>25</v>
      </c>
      <c r="I5080">
        <v>184</v>
      </c>
      <c r="J5080" s="4">
        <f t="shared" si="714"/>
        <v>97.417707682185082</v>
      </c>
      <c r="K5080" s="4">
        <f t="shared" si="715"/>
        <v>29.65309417582462</v>
      </c>
      <c r="L5080" s="5">
        <f t="shared" si="711"/>
        <v>67.582292317814918</v>
      </c>
      <c r="M5080" s="5">
        <f t="shared" si="712"/>
        <v>4.34690582417538</v>
      </c>
      <c r="N5080" s="6">
        <f t="shared" si="713"/>
        <v>14.887192215604337</v>
      </c>
      <c r="O5080" s="6">
        <f t="shared" si="716"/>
        <v>168.27145667506383</v>
      </c>
      <c r="P5080" s="6">
        <f>FORECAST(J5080,Inputs!$B$10:$B$18,Inputs!$A$10:$A$18)</f>
        <v>31.457571367427636</v>
      </c>
      <c r="Q5080" s="6">
        <f>IF(Inputs!$D$10="Yes",IF('Hourly Calcs'!P5080&gt;'Hourly Calcs'!K5080,'Hourly Calcs'!O5080,N5080+O5080),N5080+O5080)</f>
        <v>168.27145667506383</v>
      </c>
      <c r="R5080" s="12">
        <f t="shared" si="717"/>
        <v>799.62596211990331</v>
      </c>
      <c r="S5080" s="1">
        <f>IF(AND(A5080&gt;=5,A5080&lt;=9),INDEX(Demand!$C$3:$C$26,C5080),INDEX(Demand!$B$3:$B$26,C5080))</f>
        <v>350</v>
      </c>
      <c r="T5080" s="7">
        <f t="shared" si="718"/>
        <v>350</v>
      </c>
      <c r="U5080" s="7">
        <f t="shared" si="719"/>
        <v>449.62596211990331</v>
      </c>
    </row>
    <row r="5081" spans="1:21" x14ac:dyDescent="0.2">
      <c r="A5081" s="1">
        <v>7</v>
      </c>
      <c r="B5081" s="1">
        <v>31</v>
      </c>
      <c r="C5081" s="1">
        <v>9</v>
      </c>
      <c r="D5081">
        <v>15.7</v>
      </c>
      <c r="E5081">
        <v>15.7</v>
      </c>
      <c r="F5081">
        <v>100</v>
      </c>
      <c r="G5081">
        <v>149</v>
      </c>
      <c r="H5081">
        <v>0</v>
      </c>
      <c r="I5081">
        <v>149</v>
      </c>
      <c r="J5081" s="4">
        <f t="shared" si="714"/>
        <v>110.63125980138635</v>
      </c>
      <c r="K5081" s="4">
        <f t="shared" si="715"/>
        <v>38.835151903204391</v>
      </c>
      <c r="L5081" s="5">
        <f t="shared" si="711"/>
        <v>54.368740198613651</v>
      </c>
      <c r="M5081" s="5">
        <f t="shared" si="712"/>
        <v>4.835151903204391</v>
      </c>
      <c r="N5081" s="6">
        <f t="shared" si="713"/>
        <v>0</v>
      </c>
      <c r="O5081" s="6">
        <f t="shared" si="716"/>
        <v>136.26329915535061</v>
      </c>
      <c r="P5081" s="6">
        <f>FORECAST(J5081,Inputs!$B$10:$B$18,Inputs!$A$10:$A$18)</f>
        <v>31.579919072235057</v>
      </c>
      <c r="Q5081" s="6">
        <f>IF(Inputs!$D$10="Yes",IF('Hourly Calcs'!P5081&gt;'Hourly Calcs'!K5081,'Hourly Calcs'!O5081,N5081+O5081),N5081+O5081)</f>
        <v>136.26329915535061</v>
      </c>
      <c r="R5081" s="12">
        <f t="shared" si="717"/>
        <v>647.52319758622605</v>
      </c>
      <c r="S5081" s="1">
        <f>IF(AND(A5081&gt;=5,A5081&lt;=9),INDEX(Demand!$C$3:$C$26,C5081),INDEX(Demand!$B$3:$B$26,C5081))</f>
        <v>350</v>
      </c>
      <c r="T5081" s="7">
        <f t="shared" si="718"/>
        <v>350</v>
      </c>
      <c r="U5081" s="7">
        <f t="shared" si="719"/>
        <v>297.52319758622605</v>
      </c>
    </row>
    <row r="5082" spans="1:21" x14ac:dyDescent="0.2">
      <c r="A5082" s="1">
        <v>7</v>
      </c>
      <c r="B5082" s="1">
        <v>31</v>
      </c>
      <c r="C5082" s="1">
        <v>10</v>
      </c>
      <c r="D5082">
        <v>16.3</v>
      </c>
      <c r="E5082">
        <v>16.100000000000001</v>
      </c>
      <c r="F5082">
        <v>99</v>
      </c>
      <c r="G5082">
        <v>194</v>
      </c>
      <c r="H5082">
        <v>2</v>
      </c>
      <c r="I5082">
        <v>193</v>
      </c>
      <c r="J5082" s="4">
        <f t="shared" si="714"/>
        <v>126.51399018393474</v>
      </c>
      <c r="K5082" s="4">
        <f t="shared" si="715"/>
        <v>47.155966471308126</v>
      </c>
      <c r="L5082" s="5">
        <f t="shared" si="711"/>
        <v>38.486009816065263</v>
      </c>
      <c r="M5082" s="5">
        <f t="shared" si="712"/>
        <v>13.155966471308126</v>
      </c>
      <c r="N5082" s="6">
        <f t="shared" si="713"/>
        <v>1.8110083898497815</v>
      </c>
      <c r="O5082" s="6">
        <f t="shared" si="716"/>
        <v>176.50212575156152</v>
      </c>
      <c r="P5082" s="6">
        <f>FORECAST(J5082,Inputs!$B$10:$B$18,Inputs!$A$10:$A$18)</f>
        <v>31.726981390591988</v>
      </c>
      <c r="Q5082" s="6">
        <f>IF(Inputs!$D$10="Yes",IF('Hourly Calcs'!P5082&gt;'Hourly Calcs'!K5082,'Hourly Calcs'!O5082,N5082+O5082),N5082+O5082)</f>
        <v>178.3131341414113</v>
      </c>
      <c r="R5082" s="12">
        <f t="shared" si="717"/>
        <v>847.3440134399865</v>
      </c>
      <c r="S5082" s="1">
        <f>IF(AND(A5082&gt;=5,A5082&lt;=9),INDEX(Demand!$C$3:$C$26,C5082),INDEX(Demand!$B$3:$B$26,C5082))</f>
        <v>600</v>
      </c>
      <c r="T5082" s="7">
        <f t="shared" si="718"/>
        <v>600</v>
      </c>
      <c r="U5082" s="7">
        <f t="shared" si="719"/>
        <v>247.3440134399865</v>
      </c>
    </row>
    <row r="5083" spans="1:21" x14ac:dyDescent="0.2">
      <c r="A5083" s="1">
        <v>7</v>
      </c>
      <c r="B5083" s="1">
        <v>31</v>
      </c>
      <c r="C5083" s="1">
        <v>11</v>
      </c>
      <c r="D5083">
        <v>17.899999999999999</v>
      </c>
      <c r="E5083">
        <v>16.899999999999999</v>
      </c>
      <c r="F5083">
        <v>94</v>
      </c>
      <c r="G5083">
        <v>461</v>
      </c>
      <c r="H5083">
        <v>135</v>
      </c>
      <c r="I5083">
        <v>353</v>
      </c>
      <c r="J5083" s="4">
        <f t="shared" si="714"/>
        <v>146.50297622517374</v>
      </c>
      <c r="K5083" s="4">
        <f t="shared" si="715"/>
        <v>53.692433632185086</v>
      </c>
      <c r="L5083" s="5">
        <f t="shared" si="711"/>
        <v>18.49702377482626</v>
      </c>
      <c r="M5083" s="5">
        <f t="shared" si="712"/>
        <v>19.692433632185086</v>
      </c>
      <c r="N5083" s="6">
        <f t="shared" si="713"/>
        <v>132.58134495901726</v>
      </c>
      <c r="O5083" s="6">
        <f t="shared" si="716"/>
        <v>322.82513155596484</v>
      </c>
      <c r="P5083" s="6">
        <f>FORECAST(J5083,Inputs!$B$10:$B$18,Inputs!$A$10:$A$18)</f>
        <v>31.912064594677531</v>
      </c>
      <c r="Q5083" s="6">
        <f>IF(Inputs!$D$10="Yes",IF('Hourly Calcs'!P5083&gt;'Hourly Calcs'!K5083,'Hourly Calcs'!O5083,N5083+O5083),N5083+O5083)</f>
        <v>455.4064765149821</v>
      </c>
      <c r="R5083" s="12">
        <f t="shared" si="717"/>
        <v>2164.0915763991948</v>
      </c>
      <c r="S5083" s="1">
        <f>IF(AND(A5083&gt;=5,A5083&lt;=9),INDEX(Demand!$C$3:$C$26,C5083),INDEX(Demand!$B$3:$B$26,C5083))</f>
        <v>600</v>
      </c>
      <c r="T5083" s="7">
        <f t="shared" si="718"/>
        <v>600</v>
      </c>
      <c r="U5083" s="7">
        <f t="shared" si="719"/>
        <v>1564.0915763991948</v>
      </c>
    </row>
    <row r="5084" spans="1:21" x14ac:dyDescent="0.2">
      <c r="A5084" s="1">
        <v>7</v>
      </c>
      <c r="B5084" s="1">
        <v>31</v>
      </c>
      <c r="C5084" s="1">
        <v>12</v>
      </c>
      <c r="D5084">
        <v>18.7</v>
      </c>
      <c r="E5084">
        <v>16.5</v>
      </c>
      <c r="F5084">
        <v>87</v>
      </c>
      <c r="G5084">
        <v>501</v>
      </c>
      <c r="H5084">
        <v>113</v>
      </c>
      <c r="I5084">
        <v>405</v>
      </c>
      <c r="J5084" s="4">
        <f t="shared" si="714"/>
        <v>171.01326891852443</v>
      </c>
      <c r="K5084" s="4">
        <f t="shared" si="715"/>
        <v>57.143627122947848</v>
      </c>
      <c r="L5084" s="5">
        <f t="shared" si="711"/>
        <v>6.0132689185244317</v>
      </c>
      <c r="M5084" s="5">
        <f t="shared" si="712"/>
        <v>23.143627122947848</v>
      </c>
      <c r="N5084" s="6">
        <f t="shared" si="713"/>
        <v>112.78885901871185</v>
      </c>
      <c r="O5084" s="6">
        <f t="shared" si="716"/>
        <v>370.38010844239591</v>
      </c>
      <c r="P5084" s="6">
        <f>FORECAST(J5084,Inputs!$B$10:$B$18,Inputs!$A$10:$A$18)</f>
        <v>32.139011749245597</v>
      </c>
      <c r="Q5084" s="6">
        <f>IF(Inputs!$D$10="Yes",IF('Hourly Calcs'!P5084&gt;'Hourly Calcs'!K5084,'Hourly Calcs'!O5084,N5084+O5084),N5084+O5084)</f>
        <v>483.16896746110774</v>
      </c>
      <c r="R5084" s="12">
        <f t="shared" si="717"/>
        <v>2296.0189333751837</v>
      </c>
      <c r="S5084" s="1">
        <f>IF(AND(A5084&gt;=5,A5084&lt;=9),INDEX(Demand!$C$3:$C$26,C5084),INDEX(Demand!$B$3:$B$26,C5084))</f>
        <v>600</v>
      </c>
      <c r="T5084" s="7">
        <f t="shared" si="718"/>
        <v>600</v>
      </c>
      <c r="U5084" s="7">
        <f t="shared" si="719"/>
        <v>1696.0189333751837</v>
      </c>
    </row>
    <row r="5085" spans="1:21" x14ac:dyDescent="0.2">
      <c r="A5085" s="1">
        <v>7</v>
      </c>
      <c r="B5085" s="1">
        <v>31</v>
      </c>
      <c r="C5085" s="1">
        <v>13</v>
      </c>
      <c r="D5085">
        <v>17.5</v>
      </c>
      <c r="E5085">
        <v>16.100000000000001</v>
      </c>
      <c r="F5085">
        <v>91</v>
      </c>
      <c r="G5085">
        <v>252</v>
      </c>
      <c r="H5085">
        <v>4</v>
      </c>
      <c r="I5085">
        <v>249</v>
      </c>
      <c r="J5085" s="4">
        <f t="shared" si="714"/>
        <v>197.16449180364097</v>
      </c>
      <c r="K5085" s="4">
        <f t="shared" si="715"/>
        <v>56.45051687702891</v>
      </c>
      <c r="L5085" s="5">
        <f t="shared" si="711"/>
        <v>32.164491803640971</v>
      </c>
      <c r="M5085" s="5">
        <f t="shared" si="712"/>
        <v>22.45051687702891</v>
      </c>
      <c r="N5085" s="6">
        <f t="shared" si="713"/>
        <v>3.810153386786205</v>
      </c>
      <c r="O5085" s="6">
        <f t="shared" si="716"/>
        <v>227.71517778310269</v>
      </c>
      <c r="P5085" s="6">
        <f>FORECAST(J5085,Inputs!$B$10:$B$18,Inputs!$A$10:$A$18)</f>
        <v>32.381152701885561</v>
      </c>
      <c r="Q5085" s="6">
        <f>IF(Inputs!$D$10="Yes",IF('Hourly Calcs'!P5085&gt;'Hourly Calcs'!K5085,'Hourly Calcs'!O5085,N5085+O5085),N5085+O5085)</f>
        <v>231.52533116988889</v>
      </c>
      <c r="R5085" s="12">
        <f t="shared" si="717"/>
        <v>1100.208373719312</v>
      </c>
      <c r="S5085" s="1">
        <f>IF(AND(A5085&gt;=5,A5085&lt;=9),INDEX(Demand!$C$3:$C$26,C5085),INDEX(Demand!$B$3:$B$26,C5085))</f>
        <v>600</v>
      </c>
      <c r="T5085" s="7">
        <f t="shared" si="718"/>
        <v>600</v>
      </c>
      <c r="U5085" s="7">
        <f t="shared" si="719"/>
        <v>500.20837371931202</v>
      </c>
    </row>
    <row r="5086" spans="1:21" x14ac:dyDescent="0.2">
      <c r="A5086" s="1">
        <v>7</v>
      </c>
      <c r="B5086" s="1">
        <v>31</v>
      </c>
      <c r="C5086" s="1">
        <v>14</v>
      </c>
      <c r="D5086">
        <v>17.8</v>
      </c>
      <c r="E5086">
        <v>16.3</v>
      </c>
      <c r="F5086">
        <v>91</v>
      </c>
      <c r="G5086">
        <v>240</v>
      </c>
      <c r="H5086">
        <v>4</v>
      </c>
      <c r="I5086">
        <v>237</v>
      </c>
      <c r="J5086" s="4">
        <f t="shared" si="714"/>
        <v>220.3407770304905</v>
      </c>
      <c r="K5086" s="4">
        <f t="shared" si="715"/>
        <v>51.851765034891486</v>
      </c>
      <c r="L5086" s="5">
        <f t="shared" si="711"/>
        <v>55.3407770304905</v>
      </c>
      <c r="M5086" s="5">
        <f t="shared" si="712"/>
        <v>17.851765034891486</v>
      </c>
      <c r="N5086" s="6">
        <f t="shared" si="713"/>
        <v>3.3936075255475844</v>
      </c>
      <c r="O5086" s="6">
        <f t="shared" si="716"/>
        <v>216.74095234777243</v>
      </c>
      <c r="P5086" s="6">
        <f>FORECAST(J5086,Inputs!$B$10:$B$18,Inputs!$A$10:$A$18)</f>
        <v>32.5957479354675</v>
      </c>
      <c r="Q5086" s="6">
        <f>IF(Inputs!$D$10="Yes",IF('Hourly Calcs'!P5086&gt;'Hourly Calcs'!K5086,'Hourly Calcs'!O5086,N5086+O5086),N5086+O5086)</f>
        <v>220.13455987332003</v>
      </c>
      <c r="R5086" s="12">
        <f t="shared" si="717"/>
        <v>1046.0794285180168</v>
      </c>
      <c r="S5086" s="1">
        <f>IF(AND(A5086&gt;=5,A5086&lt;=9),INDEX(Demand!$C$3:$C$26,C5086),INDEX(Demand!$B$3:$B$26,C5086))</f>
        <v>600</v>
      </c>
      <c r="T5086" s="7">
        <f t="shared" si="718"/>
        <v>600</v>
      </c>
      <c r="U5086" s="7">
        <f t="shared" si="719"/>
        <v>446.07942851801681</v>
      </c>
    </row>
    <row r="5087" spans="1:21" x14ac:dyDescent="0.2">
      <c r="A5087" s="1">
        <v>7</v>
      </c>
      <c r="B5087" s="1">
        <v>31</v>
      </c>
      <c r="C5087" s="1">
        <v>15</v>
      </c>
      <c r="D5087">
        <v>17</v>
      </c>
      <c r="E5087">
        <v>16.2</v>
      </c>
      <c r="F5087">
        <v>95</v>
      </c>
      <c r="G5087">
        <v>213</v>
      </c>
      <c r="H5087">
        <v>3</v>
      </c>
      <c r="I5087">
        <v>211</v>
      </c>
      <c r="J5087" s="4">
        <f t="shared" si="714"/>
        <v>238.86651012574612</v>
      </c>
      <c r="K5087" s="4">
        <f t="shared" si="715"/>
        <v>44.607650761494476</v>
      </c>
      <c r="L5087" s="5">
        <f t="shared" si="711"/>
        <v>73.866510125746117</v>
      </c>
      <c r="M5087" s="5">
        <f t="shared" si="712"/>
        <v>10.607650761494476</v>
      </c>
      <c r="N5087" s="6">
        <f t="shared" si="713"/>
        <v>2.0784440087011924</v>
      </c>
      <c r="O5087" s="6">
        <f t="shared" si="716"/>
        <v>192.9634639045569</v>
      </c>
      <c r="P5087" s="6">
        <f>FORECAST(J5087,Inputs!$B$10:$B$18,Inputs!$A$10:$A$18)</f>
        <v>32.767282501164317</v>
      </c>
      <c r="Q5087" s="6">
        <f>IF(Inputs!$D$10="Yes",IF('Hourly Calcs'!P5087&gt;'Hourly Calcs'!K5087,'Hourly Calcs'!O5087,N5087+O5087),N5087+O5087)</f>
        <v>195.04190791325809</v>
      </c>
      <c r="R5087" s="12">
        <f t="shared" si="717"/>
        <v>926.83914640380237</v>
      </c>
      <c r="S5087" s="1">
        <f>IF(AND(A5087&gt;=5,A5087&lt;=9),INDEX(Demand!$C$3:$C$26,C5087),INDEX(Demand!$B$3:$B$26,C5087))</f>
        <v>600</v>
      </c>
      <c r="T5087" s="7">
        <f t="shared" si="718"/>
        <v>600</v>
      </c>
      <c r="U5087" s="7">
        <f t="shared" si="719"/>
        <v>326.83914640380237</v>
      </c>
    </row>
    <row r="5088" spans="1:21" x14ac:dyDescent="0.2">
      <c r="A5088" s="1">
        <v>7</v>
      </c>
      <c r="B5088" s="1">
        <v>31</v>
      </c>
      <c r="C5088" s="1">
        <v>16</v>
      </c>
      <c r="D5088">
        <v>16.899999999999999</v>
      </c>
      <c r="E5088">
        <v>16.100000000000001</v>
      </c>
      <c r="F5088">
        <v>95</v>
      </c>
      <c r="G5088">
        <v>173</v>
      </c>
      <c r="H5088">
        <v>1</v>
      </c>
      <c r="I5088">
        <v>173</v>
      </c>
      <c r="J5088" s="4">
        <f t="shared" si="714"/>
        <v>253.73054211862564</v>
      </c>
      <c r="K5088" s="4">
        <f t="shared" si="715"/>
        <v>35.919396849554722</v>
      </c>
      <c r="L5088" s="5">
        <f t="shared" si="711"/>
        <v>88.730542118625635</v>
      </c>
      <c r="M5088" s="5">
        <f t="shared" si="712"/>
        <v>1.9193968495547225</v>
      </c>
      <c r="N5088" s="6">
        <f t="shared" si="713"/>
        <v>0.4963848465175173</v>
      </c>
      <c r="O5088" s="6">
        <f t="shared" si="716"/>
        <v>158.21175002601109</v>
      </c>
      <c r="P5088" s="6">
        <f>FORECAST(J5088,Inputs!$B$10:$B$18,Inputs!$A$10:$A$18)</f>
        <v>32.904912427024307</v>
      </c>
      <c r="Q5088" s="6">
        <f>IF(Inputs!$D$10="Yes",IF('Hourly Calcs'!P5088&gt;'Hourly Calcs'!K5088,'Hourly Calcs'!O5088,N5088+O5088),N5088+O5088)</f>
        <v>158.7081348725286</v>
      </c>
      <c r="R5088" s="12">
        <f t="shared" si="717"/>
        <v>754.18105691425592</v>
      </c>
      <c r="S5088" s="1">
        <f>IF(AND(A5088&gt;=5,A5088&lt;=9),INDEX(Demand!$C$3:$C$26,C5088),INDEX(Demand!$B$3:$B$26,C5088))</f>
        <v>900</v>
      </c>
      <c r="T5088" s="7">
        <f t="shared" si="718"/>
        <v>754.18105691425592</v>
      </c>
      <c r="U5088" s="7">
        <f t="shared" si="719"/>
        <v>0</v>
      </c>
    </row>
    <row r="5089" spans="1:21" x14ac:dyDescent="0.2">
      <c r="A5089" s="1">
        <v>7</v>
      </c>
      <c r="B5089" s="1">
        <v>31</v>
      </c>
      <c r="C5089" s="1">
        <v>17</v>
      </c>
      <c r="D5089">
        <v>16.7</v>
      </c>
      <c r="E5089">
        <v>16</v>
      </c>
      <c r="F5089">
        <v>96</v>
      </c>
      <c r="G5089">
        <v>124</v>
      </c>
      <c r="H5089">
        <v>0</v>
      </c>
      <c r="I5089">
        <v>124</v>
      </c>
      <c r="J5089" s="4">
        <f t="shared" si="714"/>
        <v>266.35791356670802</v>
      </c>
      <c r="K5089" s="4">
        <f t="shared" si="715"/>
        <v>26.584400529533681</v>
      </c>
      <c r="L5089" s="5">
        <f t="shared" si="711"/>
        <v>0</v>
      </c>
      <c r="M5089" s="5">
        <f t="shared" si="712"/>
        <v>7.4155994704663186</v>
      </c>
      <c r="N5089" s="6">
        <f t="shared" si="713"/>
        <v>0</v>
      </c>
      <c r="O5089" s="6">
        <f t="shared" si="716"/>
        <v>113.40032949841257</v>
      </c>
      <c r="P5089" s="6">
        <f>FORECAST(J5089,Inputs!$B$10:$B$18,Inputs!$A$10:$A$18)</f>
        <v>33.021832533025069</v>
      </c>
      <c r="Q5089" s="6">
        <f>IF(Inputs!$D$10="Yes",IF('Hourly Calcs'!P5089&gt;'Hourly Calcs'!K5089,'Hourly Calcs'!O5089,N5089+O5089),N5089+O5089)</f>
        <v>113.40032949841257</v>
      </c>
      <c r="R5089" s="12">
        <f t="shared" si="717"/>
        <v>538.87836577645658</v>
      </c>
      <c r="S5089" s="1">
        <f>IF(AND(A5089&gt;=5,A5089&lt;=9),INDEX(Demand!$C$3:$C$26,C5089),INDEX(Demand!$B$3:$B$26,C5089))</f>
        <v>900</v>
      </c>
      <c r="T5089" s="7">
        <f t="shared" si="718"/>
        <v>538.87836577645658</v>
      </c>
      <c r="U5089" s="7">
        <f t="shared" si="719"/>
        <v>0</v>
      </c>
    </row>
    <row r="5090" spans="1:21" x14ac:dyDescent="0.2">
      <c r="A5090" s="1">
        <v>7</v>
      </c>
      <c r="B5090" s="1">
        <v>31</v>
      </c>
      <c r="C5090" s="1">
        <v>18</v>
      </c>
      <c r="D5090">
        <v>16.2</v>
      </c>
      <c r="E5090">
        <v>16</v>
      </c>
      <c r="F5090">
        <v>99</v>
      </c>
      <c r="G5090">
        <v>71</v>
      </c>
      <c r="H5090">
        <v>0</v>
      </c>
      <c r="I5090">
        <v>71</v>
      </c>
      <c r="J5090" s="4">
        <f t="shared" si="714"/>
        <v>277.85047556015229</v>
      </c>
      <c r="K5090" s="4">
        <f t="shared" si="715"/>
        <v>17.123941573874106</v>
      </c>
      <c r="L5090" s="5">
        <f t="shared" si="711"/>
        <v>0</v>
      </c>
      <c r="M5090" s="5">
        <f t="shared" si="712"/>
        <v>16.876058426125894</v>
      </c>
      <c r="N5090" s="6">
        <f t="shared" si="713"/>
        <v>0</v>
      </c>
      <c r="O5090" s="6">
        <f t="shared" si="716"/>
        <v>64.930833825703971</v>
      </c>
      <c r="P5090" s="6">
        <f>FORECAST(J5090,Inputs!$B$10:$B$18,Inputs!$A$10:$A$18)</f>
        <v>33.128245144075478</v>
      </c>
      <c r="Q5090" s="6">
        <f>IF(Inputs!$D$10="Yes",IF('Hourly Calcs'!P5090&gt;'Hourly Calcs'!K5090,'Hourly Calcs'!O5090,N5090+O5090),N5090+O5090)</f>
        <v>64.930833825703971</v>
      </c>
      <c r="R5090" s="12">
        <f t="shared" si="717"/>
        <v>308.55132233974524</v>
      </c>
      <c r="S5090" s="1">
        <f>IF(AND(A5090&gt;=5,A5090&lt;=9),INDEX(Demand!$C$3:$C$26,C5090),INDEX(Demand!$B$3:$B$26,C5090))</f>
        <v>900</v>
      </c>
      <c r="T5090" s="7">
        <f t="shared" si="718"/>
        <v>308.55132233974518</v>
      </c>
      <c r="U5090" s="7">
        <f t="shared" si="719"/>
        <v>0</v>
      </c>
    </row>
    <row r="5091" spans="1:21" x14ac:dyDescent="0.2">
      <c r="A5091" s="1">
        <v>7</v>
      </c>
      <c r="B5091" s="1">
        <v>31</v>
      </c>
      <c r="C5091" s="1">
        <v>19</v>
      </c>
      <c r="D5091">
        <v>16.3</v>
      </c>
      <c r="E5091">
        <v>16.3</v>
      </c>
      <c r="F5091">
        <v>100</v>
      </c>
      <c r="G5091">
        <v>26</v>
      </c>
      <c r="H5091">
        <v>0</v>
      </c>
      <c r="I5091">
        <v>26</v>
      </c>
      <c r="J5091" s="4">
        <f t="shared" si="714"/>
        <v>288.99597258737816</v>
      </c>
      <c r="K5091" s="4">
        <f t="shared" si="715"/>
        <v>7.9532520012718777</v>
      </c>
      <c r="L5091" s="5">
        <f t="shared" ref="L5091:L5154" si="720">IF(ABS($B$5-J5091)&gt;90,0,ABS($B$5-J5091))</f>
        <v>0</v>
      </c>
      <c r="M5091" s="5">
        <f t="shared" ref="M5091:M5154" si="721">IF(K5091&gt;0,ABS($B$4-K5091),0)</f>
        <v>26.046747998728122</v>
      </c>
      <c r="N5091" s="6">
        <f t="shared" si="713"/>
        <v>0</v>
      </c>
      <c r="O5091" s="6">
        <f t="shared" si="716"/>
        <v>23.777488443215542</v>
      </c>
      <c r="P5091" s="6">
        <f>FORECAST(J5091,Inputs!$B$10:$B$18,Inputs!$A$10:$A$18)</f>
        <v>33.231444190623868</v>
      </c>
      <c r="Q5091" s="6">
        <f>IF(Inputs!$D$10="Yes",IF('Hourly Calcs'!P5091&gt;'Hourly Calcs'!K5091,'Hourly Calcs'!O5091,N5091+O5091),N5091+O5091)</f>
        <v>23.777488443215542</v>
      </c>
      <c r="R5091" s="12">
        <f t="shared" si="717"/>
        <v>112.99062508216025</v>
      </c>
      <c r="S5091" s="1">
        <f>IF(AND(A5091&gt;=5,A5091&lt;=9),INDEX(Demand!$C$3:$C$26,C5091),INDEX(Demand!$B$3:$B$26,C5091))</f>
        <v>900</v>
      </c>
      <c r="T5091" s="7">
        <f t="shared" si="718"/>
        <v>112.99062508216025</v>
      </c>
      <c r="U5091" s="7">
        <f t="shared" si="719"/>
        <v>0</v>
      </c>
    </row>
    <row r="5092" spans="1:21" x14ac:dyDescent="0.2">
      <c r="A5092" s="1">
        <v>7</v>
      </c>
      <c r="B5092" s="1">
        <v>31</v>
      </c>
      <c r="C5092" s="1">
        <v>20</v>
      </c>
      <c r="D5092">
        <v>16.2</v>
      </c>
      <c r="E5092">
        <v>16.2</v>
      </c>
      <c r="F5092">
        <v>100</v>
      </c>
      <c r="G5092">
        <v>3</v>
      </c>
      <c r="H5092">
        <v>0</v>
      </c>
      <c r="I5092">
        <v>3</v>
      </c>
      <c r="J5092" s="4">
        <f t="shared" si="714"/>
        <v>300.38440826242027</v>
      </c>
      <c r="K5092" s="4">
        <f t="shared" si="715"/>
        <v>-0.35760142462085298</v>
      </c>
      <c r="L5092" s="5">
        <f t="shared" si="720"/>
        <v>0</v>
      </c>
      <c r="M5092" s="5">
        <f t="shared" si="721"/>
        <v>0</v>
      </c>
      <c r="N5092" s="6">
        <f t="shared" si="713"/>
        <v>0</v>
      </c>
      <c r="O5092" s="6">
        <f t="shared" si="716"/>
        <v>2.7435563588325627</v>
      </c>
      <c r="P5092" s="6">
        <f>FORECAST(J5092,Inputs!$B$10:$B$18,Inputs!$A$10:$A$18)</f>
        <v>33.336892669096486</v>
      </c>
      <c r="Q5092" s="6">
        <f>IF(Inputs!$D$10="Yes",IF('Hourly Calcs'!P5092&gt;'Hourly Calcs'!K5092,'Hourly Calcs'!O5092,N5092+O5092),N5092+O5092)</f>
        <v>2.7435563588325627</v>
      </c>
      <c r="R5092" s="12">
        <f t="shared" si="717"/>
        <v>13.037379817172337</v>
      </c>
      <c r="S5092" s="1">
        <f>IF(AND(A5092&gt;=5,A5092&lt;=9),INDEX(Demand!$C$3:$C$26,C5092),INDEX(Demand!$B$3:$B$26,C5092))</f>
        <v>800</v>
      </c>
      <c r="T5092" s="7">
        <f t="shared" si="718"/>
        <v>13.037379817172337</v>
      </c>
      <c r="U5092" s="7">
        <f t="shared" si="719"/>
        <v>0</v>
      </c>
    </row>
    <row r="5093" spans="1:21" x14ac:dyDescent="0.2">
      <c r="A5093" s="1">
        <v>7</v>
      </c>
      <c r="B5093" s="1">
        <v>31</v>
      </c>
      <c r="C5093" s="1">
        <v>21</v>
      </c>
      <c r="D5093">
        <v>16.100000000000001</v>
      </c>
      <c r="E5093">
        <v>15.9</v>
      </c>
      <c r="F5093">
        <v>99</v>
      </c>
      <c r="G5093">
        <v>0</v>
      </c>
      <c r="H5093">
        <v>0</v>
      </c>
      <c r="I5093">
        <v>0</v>
      </c>
      <c r="J5093" s="4">
        <f t="shared" si="714"/>
        <v>312.47252224947766</v>
      </c>
      <c r="K5093" s="4">
        <f t="shared" si="715"/>
        <v>-8.3836191955367099</v>
      </c>
      <c r="L5093" s="5">
        <f t="shared" si="720"/>
        <v>0</v>
      </c>
      <c r="M5093" s="5">
        <f t="shared" si="721"/>
        <v>0</v>
      </c>
      <c r="N5093" s="6">
        <f t="shared" si="713"/>
        <v>0</v>
      </c>
      <c r="O5093" s="6">
        <f t="shared" si="716"/>
        <v>0</v>
      </c>
      <c r="P5093" s="6">
        <f>FORECAST(J5093,Inputs!$B$10:$B$18,Inputs!$A$10:$A$18)</f>
        <v>33.448819650458127</v>
      </c>
      <c r="Q5093" s="6">
        <f>IF(Inputs!$D$10="Yes",IF('Hourly Calcs'!P5093&gt;'Hourly Calcs'!K5093,'Hourly Calcs'!O5093,N5093+O5093),N5093+O5093)</f>
        <v>0</v>
      </c>
      <c r="R5093" s="12">
        <f t="shared" si="717"/>
        <v>0</v>
      </c>
      <c r="S5093" s="1">
        <f>IF(AND(A5093&gt;=5,A5093&lt;=9),INDEX(Demand!$C$3:$C$26,C5093),INDEX(Demand!$B$3:$B$26,C5093))</f>
        <v>700</v>
      </c>
      <c r="T5093" s="7">
        <f t="shared" si="718"/>
        <v>0</v>
      </c>
      <c r="U5093" s="7">
        <f t="shared" si="719"/>
        <v>0</v>
      </c>
    </row>
    <row r="5094" spans="1:21" x14ac:dyDescent="0.2">
      <c r="A5094" s="1">
        <v>7</v>
      </c>
      <c r="B5094" s="1">
        <v>31</v>
      </c>
      <c r="C5094" s="1">
        <v>22</v>
      </c>
      <c r="D5094">
        <v>16</v>
      </c>
      <c r="E5094">
        <v>15.5</v>
      </c>
      <c r="F5094">
        <v>97</v>
      </c>
      <c r="G5094">
        <v>0</v>
      </c>
      <c r="H5094">
        <v>0</v>
      </c>
      <c r="I5094">
        <v>0</v>
      </c>
      <c r="J5094" s="4">
        <f t="shared" si="714"/>
        <v>325.571965902275</v>
      </c>
      <c r="K5094" s="4">
        <f t="shared" si="715"/>
        <v>-14.63441525503525</v>
      </c>
      <c r="L5094" s="5">
        <f t="shared" si="720"/>
        <v>0</v>
      </c>
      <c r="M5094" s="5">
        <f t="shared" si="721"/>
        <v>0</v>
      </c>
      <c r="N5094" s="6">
        <f t="shared" si="713"/>
        <v>0</v>
      </c>
      <c r="O5094" s="6">
        <f t="shared" si="716"/>
        <v>0</v>
      </c>
      <c r="P5094" s="6">
        <f>FORECAST(J5094,Inputs!$B$10:$B$18,Inputs!$A$10:$A$18)</f>
        <v>33.570110795391436</v>
      </c>
      <c r="Q5094" s="6">
        <f>IF(Inputs!$D$10="Yes",IF('Hourly Calcs'!P5094&gt;'Hourly Calcs'!K5094,'Hourly Calcs'!O5094,N5094+O5094),N5094+O5094)</f>
        <v>0</v>
      </c>
      <c r="R5094" s="12">
        <f t="shared" si="717"/>
        <v>0</v>
      </c>
      <c r="S5094" s="1">
        <f>IF(AND(A5094&gt;=5,A5094&lt;=9),INDEX(Demand!$C$3:$C$26,C5094),INDEX(Demand!$B$3:$B$26,C5094))</f>
        <v>600</v>
      </c>
      <c r="T5094" s="7">
        <f t="shared" si="718"/>
        <v>0</v>
      </c>
      <c r="U5094" s="7">
        <f t="shared" si="719"/>
        <v>0</v>
      </c>
    </row>
    <row r="5095" spans="1:21" x14ac:dyDescent="0.2">
      <c r="A5095" s="1">
        <v>7</v>
      </c>
      <c r="B5095" s="1">
        <v>31</v>
      </c>
      <c r="C5095" s="1">
        <v>23</v>
      </c>
      <c r="D5095">
        <v>15.9</v>
      </c>
      <c r="E5095">
        <v>15.1</v>
      </c>
      <c r="F5095">
        <v>95</v>
      </c>
      <c r="G5095">
        <v>0</v>
      </c>
      <c r="H5095">
        <v>0</v>
      </c>
      <c r="I5095">
        <v>0</v>
      </c>
      <c r="J5095" s="4">
        <f t="shared" si="714"/>
        <v>339.76337053925909</v>
      </c>
      <c r="K5095" s="4">
        <f t="shared" si="715"/>
        <v>-19.010872705345477</v>
      </c>
      <c r="L5095" s="5">
        <f t="shared" si="720"/>
        <v>0</v>
      </c>
      <c r="M5095" s="5">
        <f t="shared" si="721"/>
        <v>0</v>
      </c>
      <c r="N5095" s="6">
        <f t="shared" si="713"/>
        <v>0</v>
      </c>
      <c r="O5095" s="6">
        <f t="shared" si="716"/>
        <v>0</v>
      </c>
      <c r="P5095" s="6">
        <f>FORECAST(J5095,Inputs!$B$10:$B$18,Inputs!$A$10:$A$18)</f>
        <v>33.701512690178319</v>
      </c>
      <c r="Q5095" s="6">
        <f>IF(Inputs!$D$10="Yes",IF('Hourly Calcs'!P5095&gt;'Hourly Calcs'!K5095,'Hourly Calcs'!O5095,N5095+O5095),N5095+O5095)</f>
        <v>0</v>
      </c>
      <c r="R5095" s="12">
        <f t="shared" si="717"/>
        <v>0</v>
      </c>
      <c r="S5095" s="1">
        <f>IF(AND(A5095&gt;=5,A5095&lt;=9),INDEX(Demand!$C$3:$C$26,C5095),INDEX(Demand!$B$3:$B$26,C5095))</f>
        <v>500</v>
      </c>
      <c r="T5095" s="7">
        <f t="shared" si="718"/>
        <v>0</v>
      </c>
      <c r="U5095" s="7">
        <f t="shared" si="719"/>
        <v>0</v>
      </c>
    </row>
    <row r="5096" spans="1:21" x14ac:dyDescent="0.2">
      <c r="A5096" s="1">
        <v>7</v>
      </c>
      <c r="B5096" s="1">
        <v>31</v>
      </c>
      <c r="C5096" s="1">
        <v>24</v>
      </c>
      <c r="D5096">
        <v>15.8</v>
      </c>
      <c r="E5096">
        <v>14.7</v>
      </c>
      <c r="F5096">
        <v>93</v>
      </c>
      <c r="G5096">
        <v>0</v>
      </c>
      <c r="H5096">
        <v>0</v>
      </c>
      <c r="I5096">
        <v>0</v>
      </c>
      <c r="J5096" s="4">
        <f t="shared" si="714"/>
        <v>354.78939932562736</v>
      </c>
      <c r="K5096" s="4">
        <f t="shared" si="715"/>
        <v>-21.116233503387804</v>
      </c>
      <c r="L5096" s="5">
        <f t="shared" si="720"/>
        <v>0</v>
      </c>
      <c r="M5096" s="5">
        <f t="shared" si="721"/>
        <v>0</v>
      </c>
      <c r="N5096" s="6">
        <f t="shared" si="713"/>
        <v>0</v>
      </c>
      <c r="O5096" s="6">
        <f t="shared" si="716"/>
        <v>0</v>
      </c>
      <c r="P5096" s="6">
        <f>FORECAST(J5096,Inputs!$B$10:$B$18,Inputs!$A$10:$A$18)</f>
        <v>33.840642586348402</v>
      </c>
      <c r="Q5096" s="6">
        <f>IF(Inputs!$D$10="Yes",IF('Hourly Calcs'!P5096&gt;'Hourly Calcs'!K5096,'Hourly Calcs'!O5096,N5096+O5096),N5096+O5096)</f>
        <v>0</v>
      </c>
      <c r="R5096" s="12">
        <f t="shared" si="717"/>
        <v>0</v>
      </c>
      <c r="S5096" s="1">
        <f>IF(AND(A5096&gt;=5,A5096&lt;=9),INDEX(Demand!$C$3:$C$26,C5096),INDEX(Demand!$B$3:$B$26,C5096))</f>
        <v>400</v>
      </c>
      <c r="T5096" s="7">
        <f t="shared" si="718"/>
        <v>0</v>
      </c>
      <c r="U5096" s="7">
        <f t="shared" si="719"/>
        <v>0</v>
      </c>
    </row>
    <row r="5097" spans="1:21" x14ac:dyDescent="0.2">
      <c r="A5097" s="1">
        <v>8</v>
      </c>
      <c r="B5097" s="1">
        <v>1</v>
      </c>
      <c r="C5097" s="1">
        <v>1</v>
      </c>
      <c r="D5097">
        <v>15.7</v>
      </c>
      <c r="E5097">
        <v>14.5</v>
      </c>
      <c r="F5097">
        <v>92</v>
      </c>
      <c r="G5097">
        <v>0</v>
      </c>
      <c r="H5097">
        <v>0</v>
      </c>
      <c r="I5097">
        <v>0</v>
      </c>
      <c r="J5097" s="4">
        <f t="shared" si="714"/>
        <v>10.061307803854874</v>
      </c>
      <c r="K5097" s="4">
        <f t="shared" si="715"/>
        <v>-20.724232040914814</v>
      </c>
      <c r="L5097" s="5">
        <f t="shared" si="720"/>
        <v>0</v>
      </c>
      <c r="M5097" s="5">
        <f t="shared" si="721"/>
        <v>0</v>
      </c>
      <c r="N5097" s="6">
        <f t="shared" si="713"/>
        <v>0</v>
      </c>
      <c r="O5097" s="6">
        <f t="shared" si="716"/>
        <v>0</v>
      </c>
      <c r="P5097" s="6">
        <f>FORECAST(J5097,Inputs!$B$10:$B$18,Inputs!$A$10:$A$18)</f>
        <v>30.648715812998653</v>
      </c>
      <c r="Q5097" s="6">
        <f>IF(Inputs!$D$10="Yes",IF('Hourly Calcs'!P5097&gt;'Hourly Calcs'!K5097,'Hourly Calcs'!O5097,N5097+O5097),N5097+O5097)</f>
        <v>0</v>
      </c>
      <c r="R5097" s="12">
        <f t="shared" si="717"/>
        <v>0</v>
      </c>
      <c r="S5097" s="1">
        <f>IF(AND(A5097&gt;=5,A5097&lt;=9),INDEX(Demand!$C$3:$C$26,C5097),INDEX(Demand!$B$3:$B$26,C5097))</f>
        <v>350</v>
      </c>
      <c r="T5097" s="7">
        <f t="shared" si="718"/>
        <v>0</v>
      </c>
      <c r="U5097" s="7">
        <f t="shared" si="719"/>
        <v>0</v>
      </c>
    </row>
    <row r="5098" spans="1:21" x14ac:dyDescent="0.2">
      <c r="A5098" s="1">
        <v>8</v>
      </c>
      <c r="B5098" s="1">
        <v>1</v>
      </c>
      <c r="C5098" s="1">
        <v>2</v>
      </c>
      <c r="D5098">
        <v>15.5</v>
      </c>
      <c r="E5098">
        <v>14.3</v>
      </c>
      <c r="F5098">
        <v>92</v>
      </c>
      <c r="G5098">
        <v>0</v>
      </c>
      <c r="H5098">
        <v>0</v>
      </c>
      <c r="I5098">
        <v>0</v>
      </c>
      <c r="J5098" s="4">
        <f t="shared" si="714"/>
        <v>24.8803835188763</v>
      </c>
      <c r="K5098" s="4">
        <f t="shared" si="715"/>
        <v>-17.8792123966807</v>
      </c>
      <c r="L5098" s="5">
        <f t="shared" si="720"/>
        <v>0</v>
      </c>
      <c r="M5098" s="5">
        <f t="shared" si="721"/>
        <v>0</v>
      </c>
      <c r="N5098" s="6">
        <f t="shared" si="713"/>
        <v>0</v>
      </c>
      <c r="O5098" s="6">
        <f t="shared" si="716"/>
        <v>0</v>
      </c>
      <c r="P5098" s="6">
        <f>FORECAST(J5098,Inputs!$B$10:$B$18,Inputs!$A$10:$A$18)</f>
        <v>30.785929477026631</v>
      </c>
      <c r="Q5098" s="6">
        <f>IF(Inputs!$D$10="Yes",IF('Hourly Calcs'!P5098&gt;'Hourly Calcs'!K5098,'Hourly Calcs'!O5098,N5098+O5098),N5098+O5098)</f>
        <v>0</v>
      </c>
      <c r="R5098" s="12">
        <f t="shared" si="717"/>
        <v>0</v>
      </c>
      <c r="S5098" s="1">
        <f>IF(AND(A5098&gt;=5,A5098&lt;=9),INDEX(Demand!$C$3:$C$26,C5098),INDEX(Demand!$B$3:$B$26,C5098))</f>
        <v>350</v>
      </c>
      <c r="T5098" s="7">
        <f t="shared" si="718"/>
        <v>0</v>
      </c>
      <c r="U5098" s="7">
        <f t="shared" si="719"/>
        <v>0</v>
      </c>
    </row>
    <row r="5099" spans="1:21" x14ac:dyDescent="0.2">
      <c r="A5099" s="1">
        <v>8</v>
      </c>
      <c r="B5099" s="1">
        <v>1</v>
      </c>
      <c r="C5099" s="1">
        <v>3</v>
      </c>
      <c r="D5099">
        <v>15.3</v>
      </c>
      <c r="E5099">
        <v>14</v>
      </c>
      <c r="F5099">
        <v>92</v>
      </c>
      <c r="G5099">
        <v>0</v>
      </c>
      <c r="H5099">
        <v>0</v>
      </c>
      <c r="I5099">
        <v>0</v>
      </c>
      <c r="J5099" s="4">
        <f t="shared" si="714"/>
        <v>38.747581727718568</v>
      </c>
      <c r="K5099" s="4">
        <f t="shared" si="715"/>
        <v>-12.87573823738019</v>
      </c>
      <c r="L5099" s="5">
        <f t="shared" si="720"/>
        <v>0</v>
      </c>
      <c r="M5099" s="5">
        <f t="shared" si="721"/>
        <v>0</v>
      </c>
      <c r="N5099" s="6">
        <f t="shared" si="713"/>
        <v>0</v>
      </c>
      <c r="O5099" s="6">
        <f t="shared" si="716"/>
        <v>0</v>
      </c>
      <c r="P5099" s="6">
        <f>FORECAST(J5099,Inputs!$B$10:$B$18,Inputs!$A$10:$A$18)</f>
        <v>30.914329460441838</v>
      </c>
      <c r="Q5099" s="6">
        <f>IF(Inputs!$D$10="Yes",IF('Hourly Calcs'!P5099&gt;'Hourly Calcs'!K5099,'Hourly Calcs'!O5099,N5099+O5099),N5099+O5099)</f>
        <v>0</v>
      </c>
      <c r="R5099" s="12">
        <f t="shared" si="717"/>
        <v>0</v>
      </c>
      <c r="S5099" s="1">
        <f>IF(AND(A5099&gt;=5,A5099&lt;=9),INDEX(Demand!$C$3:$C$26,C5099),INDEX(Demand!$B$3:$B$26,C5099))</f>
        <v>350</v>
      </c>
      <c r="T5099" s="7">
        <f t="shared" si="718"/>
        <v>0</v>
      </c>
      <c r="U5099" s="7">
        <f t="shared" si="719"/>
        <v>0</v>
      </c>
    </row>
    <row r="5100" spans="1:21" x14ac:dyDescent="0.2">
      <c r="A5100" s="1">
        <v>8</v>
      </c>
      <c r="B5100" s="1">
        <v>1</v>
      </c>
      <c r="C5100" s="1">
        <v>4</v>
      </c>
      <c r="D5100">
        <v>15.1</v>
      </c>
      <c r="E5100">
        <v>13.6</v>
      </c>
      <c r="F5100">
        <v>91</v>
      </c>
      <c r="G5100">
        <v>0</v>
      </c>
      <c r="H5100">
        <v>0</v>
      </c>
      <c r="I5100">
        <v>0</v>
      </c>
      <c r="J5100" s="4">
        <f t="shared" si="714"/>
        <v>51.51898996718964</v>
      </c>
      <c r="K5100" s="4">
        <f t="shared" si="715"/>
        <v>-6.1309670636612026</v>
      </c>
      <c r="L5100" s="5">
        <f t="shared" si="720"/>
        <v>0</v>
      </c>
      <c r="M5100" s="5">
        <f t="shared" si="721"/>
        <v>0</v>
      </c>
      <c r="N5100" s="6">
        <f t="shared" si="713"/>
        <v>0</v>
      </c>
      <c r="O5100" s="6">
        <f t="shared" si="716"/>
        <v>0</v>
      </c>
      <c r="P5100" s="6">
        <f>FORECAST(J5100,Inputs!$B$10:$B$18,Inputs!$A$10:$A$18)</f>
        <v>31.032583240436939</v>
      </c>
      <c r="Q5100" s="6">
        <f>IF(Inputs!$D$10="Yes",IF('Hourly Calcs'!P5100&gt;'Hourly Calcs'!K5100,'Hourly Calcs'!O5100,N5100+O5100),N5100+O5100)</f>
        <v>0</v>
      </c>
      <c r="R5100" s="12">
        <f t="shared" si="717"/>
        <v>0</v>
      </c>
      <c r="S5100" s="1">
        <f>IF(AND(A5100&gt;=5,A5100&lt;=9),INDEX(Demand!$C$3:$C$26,C5100),INDEX(Demand!$B$3:$B$26,C5100))</f>
        <v>350</v>
      </c>
      <c r="T5100" s="7">
        <f t="shared" si="718"/>
        <v>0</v>
      </c>
      <c r="U5100" s="7">
        <f t="shared" si="719"/>
        <v>0</v>
      </c>
    </row>
    <row r="5101" spans="1:21" x14ac:dyDescent="0.2">
      <c r="A5101" s="1">
        <v>8</v>
      </c>
      <c r="B5101" s="1">
        <v>1</v>
      </c>
      <c r="C5101" s="1">
        <v>5</v>
      </c>
      <c r="D5101">
        <v>14.8</v>
      </c>
      <c r="E5101">
        <v>12.9</v>
      </c>
      <c r="F5101">
        <v>88</v>
      </c>
      <c r="G5101">
        <v>1</v>
      </c>
      <c r="H5101">
        <v>0</v>
      </c>
      <c r="I5101">
        <v>1</v>
      </c>
      <c r="J5101" s="4">
        <f t="shared" si="714"/>
        <v>63.360243241209446</v>
      </c>
      <c r="K5101" s="4">
        <f t="shared" si="715"/>
        <v>2.0984165090338678</v>
      </c>
      <c r="L5101" s="5">
        <f t="shared" si="720"/>
        <v>0</v>
      </c>
      <c r="M5101" s="5">
        <f t="shared" si="721"/>
        <v>31.901583490966132</v>
      </c>
      <c r="N5101" s="6">
        <f t="shared" si="713"/>
        <v>0</v>
      </c>
      <c r="O5101" s="6">
        <f t="shared" si="716"/>
        <v>0.91451878627752081</v>
      </c>
      <c r="P5101" s="6">
        <f>FORECAST(J5101,Inputs!$B$10:$B$18,Inputs!$A$10:$A$18)</f>
        <v>31.142224474455642</v>
      </c>
      <c r="Q5101" s="6">
        <f>IF(Inputs!$D$10="Yes",IF('Hourly Calcs'!P5101&gt;'Hourly Calcs'!K5101,'Hourly Calcs'!O5101,N5101+O5101),N5101+O5101)</f>
        <v>0.91451878627752081</v>
      </c>
      <c r="R5101" s="12">
        <f t="shared" si="717"/>
        <v>4.3457932723907788</v>
      </c>
      <c r="S5101" s="1">
        <f>IF(AND(A5101&gt;=5,A5101&lt;=9),INDEX(Demand!$C$3:$C$26,C5101),INDEX(Demand!$B$3:$B$26,C5101))</f>
        <v>350</v>
      </c>
      <c r="T5101" s="7">
        <f t="shared" si="718"/>
        <v>4.3457932723907788</v>
      </c>
      <c r="U5101" s="7">
        <f t="shared" si="719"/>
        <v>0</v>
      </c>
    </row>
    <row r="5102" spans="1:21" x14ac:dyDescent="0.2">
      <c r="A5102" s="1">
        <v>8</v>
      </c>
      <c r="B5102" s="1">
        <v>1</v>
      </c>
      <c r="C5102" s="1">
        <v>6</v>
      </c>
      <c r="D5102">
        <v>14.6</v>
      </c>
      <c r="E5102">
        <v>12.1</v>
      </c>
      <c r="F5102">
        <v>85</v>
      </c>
      <c r="G5102">
        <v>27</v>
      </c>
      <c r="H5102">
        <v>0</v>
      </c>
      <c r="I5102">
        <v>27</v>
      </c>
      <c r="J5102" s="4">
        <f t="shared" si="714"/>
        <v>74.635230775709189</v>
      </c>
      <c r="K5102" s="4">
        <f t="shared" si="715"/>
        <v>10.727681376138378</v>
      </c>
      <c r="L5102" s="5">
        <f t="shared" si="720"/>
        <v>0</v>
      </c>
      <c r="M5102" s="5">
        <f t="shared" si="721"/>
        <v>23.272318623861622</v>
      </c>
      <c r="N5102" s="6">
        <f t="shared" si="713"/>
        <v>0</v>
      </c>
      <c r="O5102" s="6">
        <f t="shared" si="716"/>
        <v>24.692007229493061</v>
      </c>
      <c r="P5102" s="6">
        <f>FORECAST(J5102,Inputs!$B$10:$B$18,Inputs!$A$10:$A$18)</f>
        <v>31.24662250718249</v>
      </c>
      <c r="Q5102" s="6">
        <f>IF(Inputs!$D$10="Yes",IF('Hourly Calcs'!P5102&gt;'Hourly Calcs'!K5102,'Hourly Calcs'!O5102,N5102+O5102),N5102+O5102)</f>
        <v>24.692007229493061</v>
      </c>
      <c r="R5102" s="12">
        <f t="shared" si="717"/>
        <v>117.33641835455103</v>
      </c>
      <c r="S5102" s="1">
        <f>IF(AND(A5102&gt;=5,A5102&lt;=9),INDEX(Demand!$C$3:$C$26,C5102),INDEX(Demand!$B$3:$B$26,C5102))</f>
        <v>350</v>
      </c>
      <c r="T5102" s="7">
        <f t="shared" si="718"/>
        <v>117.33641835455103</v>
      </c>
      <c r="U5102" s="7">
        <f t="shared" si="719"/>
        <v>0</v>
      </c>
    </row>
    <row r="5103" spans="1:21" x14ac:dyDescent="0.2">
      <c r="A5103" s="1">
        <v>8</v>
      </c>
      <c r="B5103" s="1">
        <v>1</v>
      </c>
      <c r="C5103" s="1">
        <v>7</v>
      </c>
      <c r="D5103">
        <v>15</v>
      </c>
      <c r="E5103">
        <v>9.6</v>
      </c>
      <c r="F5103">
        <v>70</v>
      </c>
      <c r="G5103">
        <v>148</v>
      </c>
      <c r="H5103">
        <v>153</v>
      </c>
      <c r="I5103">
        <v>105</v>
      </c>
      <c r="J5103" s="4">
        <f t="shared" si="714"/>
        <v>85.841057079306736</v>
      </c>
      <c r="K5103" s="4">
        <f t="shared" si="715"/>
        <v>20.022832636437087</v>
      </c>
      <c r="L5103" s="5">
        <f t="shared" si="720"/>
        <v>79.158942920693264</v>
      </c>
      <c r="M5103" s="5">
        <f t="shared" si="721"/>
        <v>13.977167363562913</v>
      </c>
      <c r="N5103" s="6">
        <f t="shared" si="713"/>
        <v>58.549525490797215</v>
      </c>
      <c r="O5103" s="6">
        <f t="shared" si="716"/>
        <v>96.024472559139681</v>
      </c>
      <c r="P5103" s="6">
        <f>FORECAST(J5103,Inputs!$B$10:$B$18,Inputs!$A$10:$A$18)</f>
        <v>31.350380158141729</v>
      </c>
      <c r="Q5103" s="6">
        <f>IF(Inputs!$D$10="Yes",IF('Hourly Calcs'!P5103&gt;'Hourly Calcs'!K5103,'Hourly Calcs'!O5103,N5103+O5103),N5103+O5103)</f>
        <v>96.024472559139681</v>
      </c>
      <c r="R5103" s="12">
        <f t="shared" si="717"/>
        <v>456.30829360103172</v>
      </c>
      <c r="S5103" s="1">
        <f>IF(AND(A5103&gt;=5,A5103&lt;=9),INDEX(Demand!$C$3:$C$26,C5103),INDEX(Demand!$B$3:$B$26,C5103))</f>
        <v>350</v>
      </c>
      <c r="T5103" s="7">
        <f t="shared" si="718"/>
        <v>350</v>
      </c>
      <c r="U5103" s="7">
        <f t="shared" si="719"/>
        <v>106.30829360103172</v>
      </c>
    </row>
    <row r="5104" spans="1:21" x14ac:dyDescent="0.2">
      <c r="A5104" s="1">
        <v>8</v>
      </c>
      <c r="B5104" s="1">
        <v>1</v>
      </c>
      <c r="C5104" s="1">
        <v>8</v>
      </c>
      <c r="D5104">
        <v>15.8</v>
      </c>
      <c r="E5104">
        <v>13.1</v>
      </c>
      <c r="F5104">
        <v>84</v>
      </c>
      <c r="G5104">
        <v>320</v>
      </c>
      <c r="H5104">
        <v>364</v>
      </c>
      <c r="I5104">
        <v>162</v>
      </c>
      <c r="J5104" s="4">
        <f t="shared" si="714"/>
        <v>97.620522414938009</v>
      </c>
      <c r="K5104" s="4">
        <f t="shared" si="715"/>
        <v>29.473868677246166</v>
      </c>
      <c r="L5104" s="5">
        <f t="shared" si="720"/>
        <v>67.379477585061991</v>
      </c>
      <c r="M5104" s="5">
        <f t="shared" si="721"/>
        <v>4.5261313227538338</v>
      </c>
      <c r="N5104" s="6">
        <f t="shared" si="713"/>
        <v>216.63568940614491</v>
      </c>
      <c r="O5104" s="6">
        <f t="shared" si="716"/>
        <v>148.15204337695837</v>
      </c>
      <c r="P5104" s="6">
        <f>FORECAST(J5104,Inputs!$B$10:$B$18,Inputs!$A$10:$A$18)</f>
        <v>31.459449281619793</v>
      </c>
      <c r="Q5104" s="6">
        <f>IF(Inputs!$D$10="Yes",IF('Hourly Calcs'!P5104&gt;'Hourly Calcs'!K5104,'Hourly Calcs'!O5104,N5104+O5104),N5104+O5104)</f>
        <v>148.15204337695837</v>
      </c>
      <c r="R5104" s="12">
        <f t="shared" si="717"/>
        <v>704.01851012730617</v>
      </c>
      <c r="S5104" s="1">
        <f>IF(AND(A5104&gt;=5,A5104&lt;=9),INDEX(Demand!$C$3:$C$26,C5104),INDEX(Demand!$B$3:$B$26,C5104))</f>
        <v>350</v>
      </c>
      <c r="T5104" s="7">
        <f t="shared" si="718"/>
        <v>350</v>
      </c>
      <c r="U5104" s="7">
        <f t="shared" si="719"/>
        <v>354.01851012730617</v>
      </c>
    </row>
    <row r="5105" spans="1:21" x14ac:dyDescent="0.2">
      <c r="A5105" s="1">
        <v>8</v>
      </c>
      <c r="B5105" s="1">
        <v>1</v>
      </c>
      <c r="C5105" s="1">
        <v>9</v>
      </c>
      <c r="D5105">
        <v>16.100000000000001</v>
      </c>
      <c r="E5105">
        <v>12.9</v>
      </c>
      <c r="F5105">
        <v>81</v>
      </c>
      <c r="G5105">
        <v>449</v>
      </c>
      <c r="H5105">
        <v>389</v>
      </c>
      <c r="I5105">
        <v>223</v>
      </c>
      <c r="J5105" s="4">
        <f t="shared" si="714"/>
        <v>110.84620579716224</v>
      </c>
      <c r="K5105" s="4">
        <f t="shared" si="715"/>
        <v>38.647361881154517</v>
      </c>
      <c r="L5105" s="5">
        <f t="shared" si="720"/>
        <v>54.153794202837759</v>
      </c>
      <c r="M5105" s="5">
        <f t="shared" si="721"/>
        <v>4.6473618811545165</v>
      </c>
      <c r="N5105" s="6">
        <f t="shared" si="713"/>
        <v>300.89555872273252</v>
      </c>
      <c r="O5105" s="6">
        <f t="shared" si="716"/>
        <v>203.93768933988713</v>
      </c>
      <c r="P5105" s="6">
        <f>FORECAST(J5105,Inputs!$B$10:$B$18,Inputs!$A$10:$A$18)</f>
        <v>31.581909312936684</v>
      </c>
      <c r="Q5105" s="6">
        <f>IF(Inputs!$D$10="Yes",IF('Hourly Calcs'!P5105&gt;'Hourly Calcs'!K5105,'Hourly Calcs'!O5105,N5105+O5105),N5105+O5105)</f>
        <v>504.83324806261965</v>
      </c>
      <c r="R5105" s="12">
        <f t="shared" si="717"/>
        <v>2398.9675947935684</v>
      </c>
      <c r="S5105" s="1">
        <f>IF(AND(A5105&gt;=5,A5105&lt;=9),INDEX(Demand!$C$3:$C$26,C5105),INDEX(Demand!$B$3:$B$26,C5105))</f>
        <v>350</v>
      </c>
      <c r="T5105" s="7">
        <f t="shared" si="718"/>
        <v>350</v>
      </c>
      <c r="U5105" s="7">
        <f t="shared" si="719"/>
        <v>2048.9675947935684</v>
      </c>
    </row>
    <row r="5106" spans="1:21" x14ac:dyDescent="0.2">
      <c r="A5106" s="1">
        <v>8</v>
      </c>
      <c r="B5106" s="1">
        <v>1</v>
      </c>
      <c r="C5106" s="1">
        <v>10</v>
      </c>
      <c r="D5106">
        <v>17.100000000000001</v>
      </c>
      <c r="E5106">
        <v>13</v>
      </c>
      <c r="F5106">
        <v>77</v>
      </c>
      <c r="G5106">
        <v>641</v>
      </c>
      <c r="H5106">
        <v>608</v>
      </c>
      <c r="I5106">
        <v>213</v>
      </c>
      <c r="J5106" s="4">
        <f t="shared" si="714"/>
        <v>126.72907940818098</v>
      </c>
      <c r="K5106" s="4">
        <f t="shared" si="715"/>
        <v>46.950994312143614</v>
      </c>
      <c r="L5106" s="5">
        <f t="shared" si="720"/>
        <v>38.270920591819021</v>
      </c>
      <c r="M5106" s="5">
        <f t="shared" si="721"/>
        <v>12.950994312143614</v>
      </c>
      <c r="N5106" s="6">
        <f t="shared" si="713"/>
        <v>550.55580458385919</v>
      </c>
      <c r="O5106" s="6">
        <f t="shared" si="716"/>
        <v>194.79250147711193</v>
      </c>
      <c r="P5106" s="6">
        <f>FORECAST(J5106,Inputs!$B$10:$B$18,Inputs!$A$10:$A$18)</f>
        <v>31.728972957483155</v>
      </c>
      <c r="Q5106" s="6">
        <f>IF(Inputs!$D$10="Yes",IF('Hourly Calcs'!P5106&gt;'Hourly Calcs'!K5106,'Hourly Calcs'!O5106,N5106+O5106),N5106+O5106)</f>
        <v>745.34830606097114</v>
      </c>
      <c r="R5106" s="12">
        <f t="shared" si="717"/>
        <v>3541.8951504017346</v>
      </c>
      <c r="S5106" s="1">
        <f>IF(AND(A5106&gt;=5,A5106&lt;=9),INDEX(Demand!$C$3:$C$26,C5106),INDEX(Demand!$B$3:$B$26,C5106))</f>
        <v>600</v>
      </c>
      <c r="T5106" s="7">
        <f t="shared" si="718"/>
        <v>600</v>
      </c>
      <c r="U5106" s="7">
        <f t="shared" si="719"/>
        <v>2941.8951504017346</v>
      </c>
    </row>
    <row r="5107" spans="1:21" x14ac:dyDescent="0.2">
      <c r="A5107" s="1">
        <v>8</v>
      </c>
      <c r="B5107" s="1">
        <v>1</v>
      </c>
      <c r="C5107" s="1">
        <v>11</v>
      </c>
      <c r="D5107">
        <v>17.5</v>
      </c>
      <c r="E5107">
        <v>13.1</v>
      </c>
      <c r="F5107">
        <v>75</v>
      </c>
      <c r="G5107">
        <v>607</v>
      </c>
      <c r="H5107">
        <v>310</v>
      </c>
      <c r="I5107">
        <v>361</v>
      </c>
      <c r="J5107" s="4">
        <f t="shared" si="714"/>
        <v>146.68105111251791</v>
      </c>
      <c r="K5107" s="4">
        <f t="shared" si="715"/>
        <v>53.463479234055534</v>
      </c>
      <c r="L5107" s="5">
        <f t="shared" si="720"/>
        <v>18.318948887482094</v>
      </c>
      <c r="M5107" s="5">
        <f t="shared" si="721"/>
        <v>19.463479234055534</v>
      </c>
      <c r="N5107" s="6">
        <f t="shared" si="713"/>
        <v>304.46619258496219</v>
      </c>
      <c r="O5107" s="6">
        <f t="shared" si="716"/>
        <v>330.141281846185</v>
      </c>
      <c r="P5107" s="6">
        <f>FORECAST(J5107,Inputs!$B$10:$B$18,Inputs!$A$10:$A$18)</f>
        <v>31.913713436227017</v>
      </c>
      <c r="Q5107" s="6">
        <f>IF(Inputs!$D$10="Yes",IF('Hourly Calcs'!P5107&gt;'Hourly Calcs'!K5107,'Hourly Calcs'!O5107,N5107+O5107),N5107+O5107)</f>
        <v>634.60747443114724</v>
      </c>
      <c r="R5107" s="12">
        <f t="shared" si="717"/>
        <v>3015.6547184968117</v>
      </c>
      <c r="S5107" s="1">
        <f>IF(AND(A5107&gt;=5,A5107&lt;=9),INDEX(Demand!$C$3:$C$26,C5107),INDEX(Demand!$B$3:$B$26,C5107))</f>
        <v>600</v>
      </c>
      <c r="T5107" s="7">
        <f t="shared" si="718"/>
        <v>600</v>
      </c>
      <c r="U5107" s="7">
        <f t="shared" si="719"/>
        <v>2415.6547184968117</v>
      </c>
    </row>
    <row r="5108" spans="1:21" x14ac:dyDescent="0.2">
      <c r="A5108" s="1">
        <v>8</v>
      </c>
      <c r="B5108" s="1">
        <v>1</v>
      </c>
      <c r="C5108" s="1">
        <v>12</v>
      </c>
      <c r="D5108">
        <v>17.5</v>
      </c>
      <c r="E5108">
        <v>12.1</v>
      </c>
      <c r="F5108">
        <v>71</v>
      </c>
      <c r="G5108">
        <v>503</v>
      </c>
      <c r="H5108">
        <v>134</v>
      </c>
      <c r="I5108">
        <v>390</v>
      </c>
      <c r="J5108" s="4">
        <f t="shared" si="714"/>
        <v>171.08780142505765</v>
      </c>
      <c r="K5108" s="4">
        <f t="shared" si="715"/>
        <v>56.894510098505037</v>
      </c>
      <c r="L5108" s="5">
        <f t="shared" si="720"/>
        <v>6.0878014250576484</v>
      </c>
      <c r="M5108" s="5">
        <f t="shared" si="721"/>
        <v>22.894510098505037</v>
      </c>
      <c r="N5108" s="6">
        <f t="shared" si="713"/>
        <v>133.75286700294046</v>
      </c>
      <c r="O5108" s="6">
        <f t="shared" si="716"/>
        <v>356.66232664823309</v>
      </c>
      <c r="P5108" s="6">
        <f>FORECAST(J5108,Inputs!$B$10:$B$18,Inputs!$A$10:$A$18)</f>
        <v>32.139701865046831</v>
      </c>
      <c r="Q5108" s="6">
        <f>IF(Inputs!$D$10="Yes",IF('Hourly Calcs'!P5108&gt;'Hourly Calcs'!K5108,'Hourly Calcs'!O5108,N5108+O5108),N5108+O5108)</f>
        <v>490.41519365117358</v>
      </c>
      <c r="R5108" s="12">
        <f t="shared" si="717"/>
        <v>2330.4530002303768</v>
      </c>
      <c r="S5108" s="1">
        <f>IF(AND(A5108&gt;=5,A5108&lt;=9),INDEX(Demand!$C$3:$C$26,C5108),INDEX(Demand!$B$3:$B$26,C5108))</f>
        <v>600</v>
      </c>
      <c r="T5108" s="7">
        <f t="shared" si="718"/>
        <v>600</v>
      </c>
      <c r="U5108" s="7">
        <f t="shared" si="719"/>
        <v>1730.4530002303768</v>
      </c>
    </row>
    <row r="5109" spans="1:21" x14ac:dyDescent="0.2">
      <c r="A5109" s="1">
        <v>8</v>
      </c>
      <c r="B5109" s="1">
        <v>1</v>
      </c>
      <c r="C5109" s="1">
        <v>13</v>
      </c>
      <c r="D5109">
        <v>17.399999999999999</v>
      </c>
      <c r="E5109">
        <v>11.8</v>
      </c>
      <c r="F5109">
        <v>70</v>
      </c>
      <c r="G5109">
        <v>511</v>
      </c>
      <c r="H5109">
        <v>117</v>
      </c>
      <c r="I5109">
        <v>411</v>
      </c>
      <c r="J5109" s="4">
        <f t="shared" si="714"/>
        <v>197.10124754923388</v>
      </c>
      <c r="K5109" s="4">
        <f t="shared" si="715"/>
        <v>56.200356109841479</v>
      </c>
      <c r="L5109" s="5">
        <f t="shared" si="720"/>
        <v>32.101247549233875</v>
      </c>
      <c r="M5109" s="5">
        <f t="shared" si="721"/>
        <v>22.200356109841479</v>
      </c>
      <c r="N5109" s="6">
        <f t="shared" si="713"/>
        <v>111.43477112589325</v>
      </c>
      <c r="O5109" s="6">
        <f t="shared" si="716"/>
        <v>375.86722116006104</v>
      </c>
      <c r="P5109" s="6">
        <f>FORECAST(J5109,Inputs!$B$10:$B$18,Inputs!$A$10:$A$18)</f>
        <v>32.380567106937349</v>
      </c>
      <c r="Q5109" s="6">
        <f>IF(Inputs!$D$10="Yes",IF('Hourly Calcs'!P5109&gt;'Hourly Calcs'!K5109,'Hourly Calcs'!O5109,N5109+O5109),N5109+O5109)</f>
        <v>487.30199228595427</v>
      </c>
      <c r="R5109" s="12">
        <f t="shared" si="717"/>
        <v>2315.6590673428545</v>
      </c>
      <c r="S5109" s="1">
        <f>IF(AND(A5109&gt;=5,A5109&lt;=9),INDEX(Demand!$C$3:$C$26,C5109),INDEX(Demand!$B$3:$B$26,C5109))</f>
        <v>600</v>
      </c>
      <c r="T5109" s="7">
        <f t="shared" si="718"/>
        <v>600</v>
      </c>
      <c r="U5109" s="7">
        <f t="shared" si="719"/>
        <v>1715.6590673428545</v>
      </c>
    </row>
    <row r="5110" spans="1:21" x14ac:dyDescent="0.2">
      <c r="A5110" s="1">
        <v>8</v>
      </c>
      <c r="B5110" s="1">
        <v>1</v>
      </c>
      <c r="C5110" s="1">
        <v>14</v>
      </c>
      <c r="D5110">
        <v>17.8</v>
      </c>
      <c r="E5110">
        <v>11.5</v>
      </c>
      <c r="F5110">
        <v>67</v>
      </c>
      <c r="G5110">
        <v>796</v>
      </c>
      <c r="H5110">
        <v>628</v>
      </c>
      <c r="I5110">
        <v>278</v>
      </c>
      <c r="J5110" s="4">
        <f t="shared" si="714"/>
        <v>220.18700578445885</v>
      </c>
      <c r="K5110" s="4">
        <f t="shared" si="715"/>
        <v>51.617578476095424</v>
      </c>
      <c r="L5110" s="5">
        <f t="shared" si="720"/>
        <v>55.187005784458847</v>
      </c>
      <c r="M5110" s="5">
        <f t="shared" si="721"/>
        <v>17.617578476095424</v>
      </c>
      <c r="N5110" s="6">
        <f t="shared" si="713"/>
        <v>532.60030638172532</v>
      </c>
      <c r="O5110" s="6">
        <f t="shared" si="716"/>
        <v>254.23622258515078</v>
      </c>
      <c r="P5110" s="6">
        <f>FORECAST(J5110,Inputs!$B$10:$B$18,Inputs!$A$10:$A$18)</f>
        <v>32.594324127633875</v>
      </c>
      <c r="Q5110" s="6">
        <f>IF(Inputs!$D$10="Yes",IF('Hourly Calcs'!P5110&gt;'Hourly Calcs'!K5110,'Hourly Calcs'!O5110,N5110+O5110),N5110+O5110)</f>
        <v>786.83652896687613</v>
      </c>
      <c r="R5110" s="12">
        <f t="shared" si="717"/>
        <v>3739.0471856505951</v>
      </c>
      <c r="S5110" s="1">
        <f>IF(AND(A5110&gt;=5,A5110&lt;=9),INDEX(Demand!$C$3:$C$26,C5110),INDEX(Demand!$B$3:$B$26,C5110))</f>
        <v>600</v>
      </c>
      <c r="T5110" s="7">
        <f t="shared" si="718"/>
        <v>600</v>
      </c>
      <c r="U5110" s="7">
        <f t="shared" si="719"/>
        <v>3139.0471856505951</v>
      </c>
    </row>
    <row r="5111" spans="1:21" x14ac:dyDescent="0.2">
      <c r="A5111" s="1">
        <v>8</v>
      </c>
      <c r="B5111" s="1">
        <v>1</v>
      </c>
      <c r="C5111" s="1">
        <v>15</v>
      </c>
      <c r="D5111">
        <v>17.2</v>
      </c>
      <c r="E5111">
        <v>11.4</v>
      </c>
      <c r="F5111">
        <v>69</v>
      </c>
      <c r="G5111">
        <v>432</v>
      </c>
      <c r="H5111">
        <v>92</v>
      </c>
      <c r="I5111">
        <v>363</v>
      </c>
      <c r="J5111" s="4">
        <f t="shared" si="714"/>
        <v>238.68211874206253</v>
      </c>
      <c r="K5111" s="4">
        <f t="shared" si="715"/>
        <v>44.39151875498036</v>
      </c>
      <c r="L5111" s="5">
        <f t="shared" si="720"/>
        <v>73.682118742062528</v>
      </c>
      <c r="M5111" s="5">
        <f t="shared" si="721"/>
        <v>10.39151875498036</v>
      </c>
      <c r="N5111" s="6">
        <f t="shared" si="713"/>
        <v>63.685130224794889</v>
      </c>
      <c r="O5111" s="6">
        <f t="shared" si="716"/>
        <v>331.97031941874008</v>
      </c>
      <c r="P5111" s="6">
        <f>FORECAST(J5111,Inputs!$B$10:$B$18,Inputs!$A$10:$A$18)</f>
        <v>32.765575173537613</v>
      </c>
      <c r="Q5111" s="6">
        <f>IF(Inputs!$D$10="Yes",IF('Hourly Calcs'!P5111&gt;'Hourly Calcs'!K5111,'Hourly Calcs'!O5111,N5111+O5111),N5111+O5111)</f>
        <v>395.65544964353495</v>
      </c>
      <c r="R5111" s="12">
        <f t="shared" si="717"/>
        <v>1880.1546967060781</v>
      </c>
      <c r="S5111" s="1">
        <f>IF(AND(A5111&gt;=5,A5111&lt;=9),INDEX(Demand!$C$3:$C$26,C5111),INDEX(Demand!$B$3:$B$26,C5111))</f>
        <v>600</v>
      </c>
      <c r="T5111" s="7">
        <f t="shared" si="718"/>
        <v>600</v>
      </c>
      <c r="U5111" s="7">
        <f t="shared" si="719"/>
        <v>1280.1546967060781</v>
      </c>
    </row>
    <row r="5112" spans="1:21" x14ac:dyDescent="0.2">
      <c r="A5112" s="1">
        <v>8</v>
      </c>
      <c r="B5112" s="1">
        <v>1</v>
      </c>
      <c r="C5112" s="1">
        <v>16</v>
      </c>
      <c r="D5112">
        <v>17.100000000000001</v>
      </c>
      <c r="E5112">
        <v>11</v>
      </c>
      <c r="F5112">
        <v>67</v>
      </c>
      <c r="G5112">
        <v>461</v>
      </c>
      <c r="H5112">
        <v>263</v>
      </c>
      <c r="I5112">
        <v>291</v>
      </c>
      <c r="J5112" s="4">
        <f t="shared" si="714"/>
        <v>253.54569924420659</v>
      </c>
      <c r="K5112" s="4">
        <f t="shared" si="715"/>
        <v>35.715357035161475</v>
      </c>
      <c r="L5112" s="5">
        <f t="shared" si="720"/>
        <v>88.545699244206588</v>
      </c>
      <c r="M5112" s="5">
        <f t="shared" si="721"/>
        <v>1.7153570351614746</v>
      </c>
      <c r="N5112" s="6">
        <f t="shared" si="713"/>
        <v>130.31149571643442</v>
      </c>
      <c r="O5112" s="6">
        <f t="shared" si="716"/>
        <v>266.12496680675855</v>
      </c>
      <c r="P5112" s="6">
        <f>FORECAST(J5112,Inputs!$B$10:$B$18,Inputs!$A$10:$A$18)</f>
        <v>32.903200918927837</v>
      </c>
      <c r="Q5112" s="6">
        <f>IF(Inputs!$D$10="Yes",IF('Hourly Calcs'!P5112&gt;'Hourly Calcs'!K5112,'Hourly Calcs'!O5112,N5112+O5112),N5112+O5112)</f>
        <v>396.43646252319297</v>
      </c>
      <c r="R5112" s="12">
        <f t="shared" si="717"/>
        <v>1883.8660699102129</v>
      </c>
      <c r="S5112" s="1">
        <f>IF(AND(A5112&gt;=5,A5112&lt;=9),INDEX(Demand!$C$3:$C$26,C5112),INDEX(Demand!$B$3:$B$26,C5112))</f>
        <v>900</v>
      </c>
      <c r="T5112" s="7">
        <f t="shared" si="718"/>
        <v>900</v>
      </c>
      <c r="U5112" s="7">
        <f t="shared" si="719"/>
        <v>983.8660699102129</v>
      </c>
    </row>
    <row r="5113" spans="1:21" x14ac:dyDescent="0.2">
      <c r="A5113" s="1">
        <v>8</v>
      </c>
      <c r="B5113" s="1">
        <v>1</v>
      </c>
      <c r="C5113" s="1">
        <v>17</v>
      </c>
      <c r="D5113">
        <v>16.7</v>
      </c>
      <c r="E5113">
        <v>11.1</v>
      </c>
      <c r="F5113">
        <v>70</v>
      </c>
      <c r="G5113">
        <v>412</v>
      </c>
      <c r="H5113">
        <v>453</v>
      </c>
      <c r="I5113">
        <v>180</v>
      </c>
      <c r="J5113" s="4">
        <f t="shared" si="714"/>
        <v>266.18281814214254</v>
      </c>
      <c r="K5113" s="4">
        <f t="shared" si="715"/>
        <v>26.385405476837036</v>
      </c>
      <c r="L5113" s="5">
        <f t="shared" si="720"/>
        <v>0</v>
      </c>
      <c r="M5113" s="5">
        <f t="shared" si="721"/>
        <v>7.6145945231629639</v>
      </c>
      <c r="N5113" s="6">
        <f t="shared" si="713"/>
        <v>122.88889503128365</v>
      </c>
      <c r="O5113" s="6">
        <f t="shared" si="716"/>
        <v>164.61338152995376</v>
      </c>
      <c r="P5113" s="6">
        <f>FORECAST(J5113,Inputs!$B$10:$B$18,Inputs!$A$10:$A$18)</f>
        <v>33.020211279093914</v>
      </c>
      <c r="Q5113" s="6">
        <f>IF(Inputs!$D$10="Yes",IF('Hourly Calcs'!P5113&gt;'Hourly Calcs'!K5113,'Hourly Calcs'!O5113,N5113+O5113),N5113+O5113)</f>
        <v>164.61338152995376</v>
      </c>
      <c r="R5113" s="12">
        <f t="shared" si="717"/>
        <v>782.24278903034019</v>
      </c>
      <c r="S5113" s="1">
        <f>IF(AND(A5113&gt;=5,A5113&lt;=9),INDEX(Demand!$C$3:$C$26,C5113),INDEX(Demand!$B$3:$B$26,C5113))</f>
        <v>900</v>
      </c>
      <c r="T5113" s="7">
        <f t="shared" si="718"/>
        <v>782.24278903034019</v>
      </c>
      <c r="U5113" s="7">
        <f t="shared" si="719"/>
        <v>0</v>
      </c>
    </row>
    <row r="5114" spans="1:21" x14ac:dyDescent="0.2">
      <c r="A5114" s="1">
        <v>8</v>
      </c>
      <c r="B5114" s="1">
        <v>1</v>
      </c>
      <c r="C5114" s="1">
        <v>18</v>
      </c>
      <c r="D5114">
        <v>15.4</v>
      </c>
      <c r="E5114">
        <v>11.4</v>
      </c>
      <c r="F5114">
        <v>77</v>
      </c>
      <c r="G5114">
        <v>143</v>
      </c>
      <c r="H5114">
        <v>42</v>
      </c>
      <c r="I5114">
        <v>128</v>
      </c>
      <c r="J5114" s="4">
        <f t="shared" si="714"/>
        <v>277.68783309767502</v>
      </c>
      <c r="K5114" s="4">
        <f t="shared" si="715"/>
        <v>16.924099649997984</v>
      </c>
      <c r="L5114" s="5">
        <f t="shared" si="720"/>
        <v>0</v>
      </c>
      <c r="M5114" s="5">
        <f t="shared" si="721"/>
        <v>17.075900350002016</v>
      </c>
      <c r="N5114" s="6">
        <f t="shared" si="713"/>
        <v>1.4696393535314951</v>
      </c>
      <c r="O5114" s="6">
        <f t="shared" si="716"/>
        <v>117.05840464352266</v>
      </c>
      <c r="P5114" s="6">
        <f>FORECAST(J5114,Inputs!$B$10:$B$18,Inputs!$A$10:$A$18)</f>
        <v>33.12673919534884</v>
      </c>
      <c r="Q5114" s="6">
        <f>IF(Inputs!$D$10="Yes",IF('Hourly Calcs'!P5114&gt;'Hourly Calcs'!K5114,'Hourly Calcs'!O5114,N5114+O5114),N5114+O5114)</f>
        <v>117.05840464352266</v>
      </c>
      <c r="R5114" s="12">
        <f t="shared" si="717"/>
        <v>556.26153886601969</v>
      </c>
      <c r="S5114" s="1">
        <f>IF(AND(A5114&gt;=5,A5114&lt;=9),INDEX(Demand!$C$3:$C$26,C5114),INDEX(Demand!$B$3:$B$26,C5114))</f>
        <v>900</v>
      </c>
      <c r="T5114" s="7">
        <f t="shared" si="718"/>
        <v>556.26153886601969</v>
      </c>
      <c r="U5114" s="7">
        <f t="shared" si="719"/>
        <v>0</v>
      </c>
    </row>
    <row r="5115" spans="1:21" x14ac:dyDescent="0.2">
      <c r="A5115" s="1">
        <v>8</v>
      </c>
      <c r="B5115" s="1">
        <v>1</v>
      </c>
      <c r="C5115" s="1">
        <v>19</v>
      </c>
      <c r="D5115">
        <v>14.8</v>
      </c>
      <c r="E5115">
        <v>11.4</v>
      </c>
      <c r="F5115">
        <v>80</v>
      </c>
      <c r="G5115">
        <v>77</v>
      </c>
      <c r="H5115">
        <v>35</v>
      </c>
      <c r="I5115">
        <v>70</v>
      </c>
      <c r="J5115" s="4">
        <f t="shared" si="714"/>
        <v>288.84695747063574</v>
      </c>
      <c r="K5115" s="4">
        <f t="shared" si="715"/>
        <v>7.7492781653518961</v>
      </c>
      <c r="L5115" s="5">
        <f t="shared" si="720"/>
        <v>0</v>
      </c>
      <c r="M5115" s="5">
        <f t="shared" si="721"/>
        <v>26.250721834648104</v>
      </c>
      <c r="N5115" s="6">
        <f t="shared" si="713"/>
        <v>0</v>
      </c>
      <c r="O5115" s="6">
        <f t="shared" si="716"/>
        <v>64.016315039426459</v>
      </c>
      <c r="P5115" s="6">
        <f>FORECAST(J5115,Inputs!$B$10:$B$18,Inputs!$A$10:$A$18)</f>
        <v>33.230064421024402</v>
      </c>
      <c r="Q5115" s="6">
        <f>IF(Inputs!$D$10="Yes",IF('Hourly Calcs'!P5115&gt;'Hourly Calcs'!K5115,'Hourly Calcs'!O5115,N5115+O5115),N5115+O5115)</f>
        <v>64.016315039426459</v>
      </c>
      <c r="R5115" s="12">
        <f t="shared" si="717"/>
        <v>304.20552906735452</v>
      </c>
      <c r="S5115" s="1">
        <f>IF(AND(A5115&gt;=5,A5115&lt;=9),INDEX(Demand!$C$3:$C$26,C5115),INDEX(Demand!$B$3:$B$26,C5115))</f>
        <v>900</v>
      </c>
      <c r="T5115" s="7">
        <f t="shared" si="718"/>
        <v>304.20552906735452</v>
      </c>
      <c r="U5115" s="7">
        <f t="shared" si="719"/>
        <v>0</v>
      </c>
    </row>
    <row r="5116" spans="1:21" x14ac:dyDescent="0.2">
      <c r="A5116" s="1">
        <v>8</v>
      </c>
      <c r="B5116" s="1">
        <v>1</v>
      </c>
      <c r="C5116" s="1">
        <v>20</v>
      </c>
      <c r="D5116">
        <v>14.5</v>
      </c>
      <c r="E5116">
        <v>11</v>
      </c>
      <c r="F5116">
        <v>79</v>
      </c>
      <c r="G5116">
        <v>9</v>
      </c>
      <c r="H5116">
        <v>0</v>
      </c>
      <c r="I5116">
        <v>9</v>
      </c>
      <c r="J5116" s="4">
        <f t="shared" si="714"/>
        <v>300.25129487264837</v>
      </c>
      <c r="K5116" s="4">
        <f t="shared" si="715"/>
        <v>-0.66605024169574278</v>
      </c>
      <c r="L5116" s="5">
        <f t="shared" si="720"/>
        <v>0</v>
      </c>
      <c r="M5116" s="5">
        <f t="shared" si="721"/>
        <v>0</v>
      </c>
      <c r="N5116" s="6">
        <f t="shared" si="713"/>
        <v>0</v>
      </c>
      <c r="O5116" s="6">
        <f t="shared" si="716"/>
        <v>8.2306690764976871</v>
      </c>
      <c r="P5116" s="6">
        <f>FORECAST(J5116,Inputs!$B$10:$B$18,Inputs!$A$10:$A$18)</f>
        <v>33.335660137709702</v>
      </c>
      <c r="Q5116" s="6">
        <f>IF(Inputs!$D$10="Yes",IF('Hourly Calcs'!P5116&gt;'Hourly Calcs'!K5116,'Hourly Calcs'!O5116,N5116+O5116),N5116+O5116)</f>
        <v>8.2306690764976871</v>
      </c>
      <c r="R5116" s="12">
        <f t="shared" si="717"/>
        <v>39.11213945151701</v>
      </c>
      <c r="S5116" s="1">
        <f>IF(AND(A5116&gt;=5,A5116&lt;=9),INDEX(Demand!$C$3:$C$26,C5116),INDEX(Demand!$B$3:$B$26,C5116))</f>
        <v>800</v>
      </c>
      <c r="T5116" s="7">
        <f t="shared" si="718"/>
        <v>39.11213945151701</v>
      </c>
      <c r="U5116" s="7">
        <f t="shared" si="719"/>
        <v>0</v>
      </c>
    </row>
    <row r="5117" spans="1:21" x14ac:dyDescent="0.2">
      <c r="A5117" s="1">
        <v>8</v>
      </c>
      <c r="B5117" s="1">
        <v>1</v>
      </c>
      <c r="C5117" s="1">
        <v>21</v>
      </c>
      <c r="D5117">
        <v>13.8</v>
      </c>
      <c r="E5117">
        <v>11.7</v>
      </c>
      <c r="F5117">
        <v>87</v>
      </c>
      <c r="G5117">
        <v>0</v>
      </c>
      <c r="H5117">
        <v>0</v>
      </c>
      <c r="I5117">
        <v>0</v>
      </c>
      <c r="J5117" s="4">
        <f t="shared" si="714"/>
        <v>312.36007243561835</v>
      </c>
      <c r="K5117" s="4">
        <f t="shared" si="715"/>
        <v>-8.6134490611417647</v>
      </c>
      <c r="L5117" s="5">
        <f t="shared" si="720"/>
        <v>0</v>
      </c>
      <c r="M5117" s="5">
        <f t="shared" si="721"/>
        <v>0</v>
      </c>
      <c r="N5117" s="6">
        <f t="shared" si="713"/>
        <v>0</v>
      </c>
      <c r="O5117" s="6">
        <f t="shared" si="716"/>
        <v>0</v>
      </c>
      <c r="P5117" s="6">
        <f>FORECAST(J5117,Inputs!$B$10:$B$18,Inputs!$A$10:$A$18)</f>
        <v>33.447778448477948</v>
      </c>
      <c r="Q5117" s="6">
        <f>IF(Inputs!$D$10="Yes",IF('Hourly Calcs'!P5117&gt;'Hourly Calcs'!K5117,'Hourly Calcs'!O5117,N5117+O5117),N5117+O5117)</f>
        <v>0</v>
      </c>
      <c r="R5117" s="12">
        <f t="shared" si="717"/>
        <v>0</v>
      </c>
      <c r="S5117" s="1">
        <f>IF(AND(A5117&gt;=5,A5117&lt;=9),INDEX(Demand!$C$3:$C$26,C5117),INDEX(Demand!$B$3:$B$26,C5117))</f>
        <v>700</v>
      </c>
      <c r="T5117" s="7">
        <f t="shared" si="718"/>
        <v>0</v>
      </c>
      <c r="U5117" s="7">
        <f t="shared" si="719"/>
        <v>0</v>
      </c>
    </row>
    <row r="5118" spans="1:21" x14ac:dyDescent="0.2">
      <c r="A5118" s="1">
        <v>8</v>
      </c>
      <c r="B5118" s="1">
        <v>1</v>
      </c>
      <c r="C5118" s="1">
        <v>22</v>
      </c>
      <c r="D5118">
        <v>13.9</v>
      </c>
      <c r="E5118">
        <v>11.6</v>
      </c>
      <c r="F5118">
        <v>86</v>
      </c>
      <c r="G5118">
        <v>0</v>
      </c>
      <c r="H5118">
        <v>0</v>
      </c>
      <c r="I5118">
        <v>0</v>
      </c>
      <c r="J5118" s="4">
        <f t="shared" si="714"/>
        <v>325.48796050992308</v>
      </c>
      <c r="K5118" s="4">
        <f t="shared" si="715"/>
        <v>-14.876070024999109</v>
      </c>
      <c r="L5118" s="5">
        <f t="shared" si="720"/>
        <v>0</v>
      </c>
      <c r="M5118" s="5">
        <f t="shared" si="721"/>
        <v>0</v>
      </c>
      <c r="N5118" s="6">
        <f t="shared" si="713"/>
        <v>0</v>
      </c>
      <c r="O5118" s="6">
        <f t="shared" si="716"/>
        <v>0</v>
      </c>
      <c r="P5118" s="6">
        <f>FORECAST(J5118,Inputs!$B$10:$B$18,Inputs!$A$10:$A$18)</f>
        <v>33.569332967684474</v>
      </c>
      <c r="Q5118" s="6">
        <f>IF(Inputs!$D$10="Yes",IF('Hourly Calcs'!P5118&gt;'Hourly Calcs'!K5118,'Hourly Calcs'!O5118,N5118+O5118),N5118+O5118)</f>
        <v>0</v>
      </c>
      <c r="R5118" s="12">
        <f t="shared" si="717"/>
        <v>0</v>
      </c>
      <c r="S5118" s="1">
        <f>IF(AND(A5118&gt;=5,A5118&lt;=9),INDEX(Demand!$C$3:$C$26,C5118),INDEX(Demand!$B$3:$B$26,C5118))</f>
        <v>600</v>
      </c>
      <c r="T5118" s="7">
        <f t="shared" si="718"/>
        <v>0</v>
      </c>
      <c r="U5118" s="7">
        <f t="shared" si="719"/>
        <v>0</v>
      </c>
    </row>
    <row r="5119" spans="1:21" x14ac:dyDescent="0.2">
      <c r="A5119" s="1">
        <v>8</v>
      </c>
      <c r="B5119" s="1">
        <v>1</v>
      </c>
      <c r="C5119" s="1">
        <v>23</v>
      </c>
      <c r="D5119">
        <v>13.9</v>
      </c>
      <c r="E5119">
        <v>11</v>
      </c>
      <c r="F5119">
        <v>83</v>
      </c>
      <c r="G5119">
        <v>0</v>
      </c>
      <c r="H5119">
        <v>0</v>
      </c>
      <c r="I5119">
        <v>0</v>
      </c>
      <c r="J5119" s="4">
        <f t="shared" si="714"/>
        <v>339.71752070979755</v>
      </c>
      <c r="K5119" s="4">
        <f t="shared" si="715"/>
        <v>-19.262194348373029</v>
      </c>
      <c r="L5119" s="5">
        <f t="shared" si="720"/>
        <v>0</v>
      </c>
      <c r="M5119" s="5">
        <f t="shared" si="721"/>
        <v>0</v>
      </c>
      <c r="N5119" s="6">
        <f t="shared" si="713"/>
        <v>0</v>
      </c>
      <c r="O5119" s="6">
        <f t="shared" si="716"/>
        <v>0</v>
      </c>
      <c r="P5119" s="6">
        <f>FORECAST(J5119,Inputs!$B$10:$B$18,Inputs!$A$10:$A$18)</f>
        <v>33.701088154720345</v>
      </c>
      <c r="Q5119" s="6">
        <f>IF(Inputs!$D$10="Yes",IF('Hourly Calcs'!P5119&gt;'Hourly Calcs'!K5119,'Hourly Calcs'!O5119,N5119+O5119),N5119+O5119)</f>
        <v>0</v>
      </c>
      <c r="R5119" s="12">
        <f t="shared" si="717"/>
        <v>0</v>
      </c>
      <c r="S5119" s="1">
        <f>IF(AND(A5119&gt;=5,A5119&lt;=9),INDEX(Demand!$C$3:$C$26,C5119),INDEX(Demand!$B$3:$B$26,C5119))</f>
        <v>500</v>
      </c>
      <c r="T5119" s="7">
        <f t="shared" si="718"/>
        <v>0</v>
      </c>
      <c r="U5119" s="7">
        <f t="shared" si="719"/>
        <v>0</v>
      </c>
    </row>
    <row r="5120" spans="1:21" x14ac:dyDescent="0.2">
      <c r="A5120" s="1">
        <v>8</v>
      </c>
      <c r="B5120" s="1">
        <v>1</v>
      </c>
      <c r="C5120" s="1">
        <v>24</v>
      </c>
      <c r="D5120">
        <v>13.6</v>
      </c>
      <c r="E5120">
        <v>10.5</v>
      </c>
      <c r="F5120">
        <v>82</v>
      </c>
      <c r="G5120">
        <v>0</v>
      </c>
      <c r="H5120">
        <v>0</v>
      </c>
      <c r="I5120">
        <v>0</v>
      </c>
      <c r="J5120" s="4">
        <f t="shared" si="714"/>
        <v>354.78980583596638</v>
      </c>
      <c r="K5120" s="4">
        <f t="shared" si="715"/>
        <v>-21.371431525930902</v>
      </c>
      <c r="L5120" s="5">
        <f t="shared" si="720"/>
        <v>0</v>
      </c>
      <c r="M5120" s="5">
        <f t="shared" si="721"/>
        <v>0</v>
      </c>
      <c r="N5120" s="6">
        <f t="shared" si="713"/>
        <v>0</v>
      </c>
      <c r="O5120" s="6">
        <f t="shared" si="716"/>
        <v>0</v>
      </c>
      <c r="P5120" s="6">
        <f>FORECAST(J5120,Inputs!$B$10:$B$18,Inputs!$A$10:$A$18)</f>
        <v>33.840646350333017</v>
      </c>
      <c r="Q5120" s="6">
        <f>IF(Inputs!$D$10="Yes",IF('Hourly Calcs'!P5120&gt;'Hourly Calcs'!K5120,'Hourly Calcs'!O5120,N5120+O5120),N5120+O5120)</f>
        <v>0</v>
      </c>
      <c r="R5120" s="12">
        <f t="shared" si="717"/>
        <v>0</v>
      </c>
      <c r="S5120" s="1">
        <f>IF(AND(A5120&gt;=5,A5120&lt;=9),INDEX(Demand!$C$3:$C$26,C5120),INDEX(Demand!$B$3:$B$26,C5120))</f>
        <v>400</v>
      </c>
      <c r="T5120" s="7">
        <f t="shared" si="718"/>
        <v>0</v>
      </c>
      <c r="U5120" s="7">
        <f t="shared" si="719"/>
        <v>0</v>
      </c>
    </row>
    <row r="5121" spans="1:21" x14ac:dyDescent="0.2">
      <c r="A5121" s="1">
        <v>8</v>
      </c>
      <c r="B5121" s="1">
        <v>2</v>
      </c>
      <c r="C5121" s="1">
        <v>1</v>
      </c>
      <c r="D5121">
        <v>13.6</v>
      </c>
      <c r="E5121">
        <v>11.1</v>
      </c>
      <c r="F5121">
        <v>85</v>
      </c>
      <c r="G5121">
        <v>0</v>
      </c>
      <c r="H5121">
        <v>0</v>
      </c>
      <c r="I5121">
        <v>0</v>
      </c>
      <c r="J5121" s="4">
        <f t="shared" si="714"/>
        <v>10.109931563063896</v>
      </c>
      <c r="K5121" s="4">
        <f t="shared" si="715"/>
        <v>-20.97556533477767</v>
      </c>
      <c r="L5121" s="5">
        <f t="shared" si="720"/>
        <v>0</v>
      </c>
      <c r="M5121" s="5">
        <f t="shared" si="721"/>
        <v>0</v>
      </c>
      <c r="N5121" s="6">
        <f t="shared" si="713"/>
        <v>0</v>
      </c>
      <c r="O5121" s="6">
        <f t="shared" si="716"/>
        <v>0</v>
      </c>
      <c r="P5121" s="6">
        <f>FORECAST(J5121,Inputs!$B$10:$B$18,Inputs!$A$10:$A$18)</f>
        <v>30.649166032991332</v>
      </c>
      <c r="Q5121" s="6">
        <f>IF(Inputs!$D$10="Yes",IF('Hourly Calcs'!P5121&gt;'Hourly Calcs'!K5121,'Hourly Calcs'!O5121,N5121+O5121),N5121+O5121)</f>
        <v>0</v>
      </c>
      <c r="R5121" s="12">
        <f t="shared" si="717"/>
        <v>0</v>
      </c>
      <c r="S5121" s="1">
        <f>IF(AND(A5121&gt;=5,A5121&lt;=9),INDEX(Demand!$C$3:$C$26,C5121),INDEX(Demand!$B$3:$B$26,C5121))</f>
        <v>350</v>
      </c>
      <c r="T5121" s="7">
        <f t="shared" si="718"/>
        <v>0</v>
      </c>
      <c r="U5121" s="7">
        <f t="shared" si="719"/>
        <v>0</v>
      </c>
    </row>
    <row r="5122" spans="1:21" x14ac:dyDescent="0.2">
      <c r="A5122" s="1">
        <v>8</v>
      </c>
      <c r="B5122" s="1">
        <v>2</v>
      </c>
      <c r="C5122" s="1">
        <v>2</v>
      </c>
      <c r="D5122">
        <v>13.6</v>
      </c>
      <c r="E5122">
        <v>10.5</v>
      </c>
      <c r="F5122">
        <v>82</v>
      </c>
      <c r="G5122">
        <v>0</v>
      </c>
      <c r="H5122">
        <v>0</v>
      </c>
      <c r="I5122">
        <v>0</v>
      </c>
      <c r="J5122" s="4">
        <f t="shared" si="714"/>
        <v>24.971639399095949</v>
      </c>
      <c r="K5122" s="4">
        <f t="shared" si="715"/>
        <v>-18.119689705880916</v>
      </c>
      <c r="L5122" s="5">
        <f t="shared" si="720"/>
        <v>0</v>
      </c>
      <c r="M5122" s="5">
        <f t="shared" si="721"/>
        <v>0</v>
      </c>
      <c r="N5122" s="6">
        <f t="shared" si="713"/>
        <v>0</v>
      </c>
      <c r="O5122" s="6">
        <f t="shared" si="716"/>
        <v>0</v>
      </c>
      <c r="P5122" s="6">
        <f>FORECAST(J5122,Inputs!$B$10:$B$18,Inputs!$A$10:$A$18)</f>
        <v>30.786774438880517</v>
      </c>
      <c r="Q5122" s="6">
        <f>IF(Inputs!$D$10="Yes",IF('Hourly Calcs'!P5122&gt;'Hourly Calcs'!K5122,'Hourly Calcs'!O5122,N5122+O5122),N5122+O5122)</f>
        <v>0</v>
      </c>
      <c r="R5122" s="12">
        <f t="shared" si="717"/>
        <v>0</v>
      </c>
      <c r="S5122" s="1">
        <f>IF(AND(A5122&gt;=5,A5122&lt;=9),INDEX(Demand!$C$3:$C$26,C5122),INDEX(Demand!$B$3:$B$26,C5122))</f>
        <v>350</v>
      </c>
      <c r="T5122" s="7">
        <f t="shared" si="718"/>
        <v>0</v>
      </c>
      <c r="U5122" s="7">
        <f t="shared" si="719"/>
        <v>0</v>
      </c>
    </row>
    <row r="5123" spans="1:21" x14ac:dyDescent="0.2">
      <c r="A5123" s="1">
        <v>8</v>
      </c>
      <c r="B5123" s="1">
        <v>2</v>
      </c>
      <c r="C5123" s="1">
        <v>3</v>
      </c>
      <c r="D5123">
        <v>13.6</v>
      </c>
      <c r="E5123">
        <v>10.9</v>
      </c>
      <c r="F5123">
        <v>84</v>
      </c>
      <c r="G5123">
        <v>0</v>
      </c>
      <c r="H5123">
        <v>0</v>
      </c>
      <c r="I5123">
        <v>0</v>
      </c>
      <c r="J5123" s="4">
        <f t="shared" si="714"/>
        <v>38.871705477065831</v>
      </c>
      <c r="K5123" s="4">
        <f t="shared" si="715"/>
        <v>-13.101395222278157</v>
      </c>
      <c r="L5123" s="5">
        <f t="shared" si="720"/>
        <v>0</v>
      </c>
      <c r="M5123" s="5">
        <f t="shared" si="721"/>
        <v>0</v>
      </c>
      <c r="N5123" s="6">
        <f t="shared" si="713"/>
        <v>0</v>
      </c>
      <c r="O5123" s="6">
        <f t="shared" si="716"/>
        <v>0</v>
      </c>
      <c r="P5123" s="6">
        <f>FORECAST(J5123,Inputs!$B$10:$B$18,Inputs!$A$10:$A$18)</f>
        <v>30.915478754417276</v>
      </c>
      <c r="Q5123" s="6">
        <f>IF(Inputs!$D$10="Yes",IF('Hourly Calcs'!P5123&gt;'Hourly Calcs'!K5123,'Hourly Calcs'!O5123,N5123+O5123),N5123+O5123)</f>
        <v>0</v>
      </c>
      <c r="R5123" s="12">
        <f t="shared" si="717"/>
        <v>0</v>
      </c>
      <c r="S5123" s="1">
        <f>IF(AND(A5123&gt;=5,A5123&lt;=9),INDEX(Demand!$C$3:$C$26,C5123),INDEX(Demand!$B$3:$B$26,C5123))</f>
        <v>350</v>
      </c>
      <c r="T5123" s="7">
        <f t="shared" si="718"/>
        <v>0</v>
      </c>
      <c r="U5123" s="7">
        <f t="shared" si="719"/>
        <v>0</v>
      </c>
    </row>
    <row r="5124" spans="1:21" x14ac:dyDescent="0.2">
      <c r="A5124" s="1">
        <v>8</v>
      </c>
      <c r="B5124" s="1">
        <v>2</v>
      </c>
      <c r="C5124" s="1">
        <v>4</v>
      </c>
      <c r="D5124">
        <v>13.5</v>
      </c>
      <c r="E5124">
        <v>10.1</v>
      </c>
      <c r="F5124">
        <v>80</v>
      </c>
      <c r="G5124">
        <v>0</v>
      </c>
      <c r="H5124">
        <v>0</v>
      </c>
      <c r="I5124">
        <v>0</v>
      </c>
      <c r="J5124" s="4">
        <f t="shared" si="714"/>
        <v>51.666718614562512</v>
      </c>
      <c r="K5124" s="4">
        <f t="shared" si="715"/>
        <v>-6.3422233061782833</v>
      </c>
      <c r="L5124" s="5">
        <f t="shared" si="720"/>
        <v>0</v>
      </c>
      <c r="M5124" s="5">
        <f t="shared" si="721"/>
        <v>0</v>
      </c>
      <c r="N5124" s="6">
        <f t="shared" si="713"/>
        <v>0</v>
      </c>
      <c r="O5124" s="6">
        <f t="shared" si="716"/>
        <v>0</v>
      </c>
      <c r="P5124" s="6">
        <f>FORECAST(J5124,Inputs!$B$10:$B$18,Inputs!$A$10:$A$18)</f>
        <v>31.033951098282984</v>
      </c>
      <c r="Q5124" s="6">
        <f>IF(Inputs!$D$10="Yes",IF('Hourly Calcs'!P5124&gt;'Hourly Calcs'!K5124,'Hourly Calcs'!O5124,N5124+O5124),N5124+O5124)</f>
        <v>0</v>
      </c>
      <c r="R5124" s="12">
        <f t="shared" si="717"/>
        <v>0</v>
      </c>
      <c r="S5124" s="1">
        <f>IF(AND(A5124&gt;=5,A5124&lt;=9),INDEX(Demand!$C$3:$C$26,C5124),INDEX(Demand!$B$3:$B$26,C5124))</f>
        <v>350</v>
      </c>
      <c r="T5124" s="7">
        <f t="shared" si="718"/>
        <v>0</v>
      </c>
      <c r="U5124" s="7">
        <f t="shared" si="719"/>
        <v>0</v>
      </c>
    </row>
    <row r="5125" spans="1:21" x14ac:dyDescent="0.2">
      <c r="A5125" s="1">
        <v>8</v>
      </c>
      <c r="B5125" s="1">
        <v>2</v>
      </c>
      <c r="C5125" s="1">
        <v>5</v>
      </c>
      <c r="D5125">
        <v>13.6</v>
      </c>
      <c r="E5125">
        <v>10.6</v>
      </c>
      <c r="F5125">
        <v>82</v>
      </c>
      <c r="G5125">
        <v>1</v>
      </c>
      <c r="H5125">
        <v>0</v>
      </c>
      <c r="I5125">
        <v>1</v>
      </c>
      <c r="J5125" s="4">
        <f t="shared" si="714"/>
        <v>63.525366919733273</v>
      </c>
      <c r="K5125" s="4">
        <f t="shared" si="715"/>
        <v>1.9169890706650818</v>
      </c>
      <c r="L5125" s="5">
        <f t="shared" si="720"/>
        <v>0</v>
      </c>
      <c r="M5125" s="5">
        <f t="shared" si="721"/>
        <v>32.083010929334918</v>
      </c>
      <c r="N5125" s="6">
        <f t="shared" si="713"/>
        <v>0</v>
      </c>
      <c r="O5125" s="6">
        <f t="shared" si="716"/>
        <v>0.91451878627752081</v>
      </c>
      <c r="P5125" s="6">
        <f>FORECAST(J5125,Inputs!$B$10:$B$18,Inputs!$A$10:$A$18)</f>
        <v>31.143753397404936</v>
      </c>
      <c r="Q5125" s="6">
        <f>IF(Inputs!$D$10="Yes",IF('Hourly Calcs'!P5125&gt;'Hourly Calcs'!K5125,'Hourly Calcs'!O5125,N5125+O5125),N5125+O5125)</f>
        <v>0.91451878627752081</v>
      </c>
      <c r="R5125" s="12">
        <f t="shared" si="717"/>
        <v>4.3457932723907788</v>
      </c>
      <c r="S5125" s="1">
        <f>IF(AND(A5125&gt;=5,A5125&lt;=9),INDEX(Demand!$C$3:$C$26,C5125),INDEX(Demand!$B$3:$B$26,C5125))</f>
        <v>350</v>
      </c>
      <c r="T5125" s="7">
        <f t="shared" si="718"/>
        <v>4.3457932723907788</v>
      </c>
      <c r="U5125" s="7">
        <f t="shared" si="719"/>
        <v>0</v>
      </c>
    </row>
    <row r="5126" spans="1:21" x14ac:dyDescent="0.2">
      <c r="A5126" s="1">
        <v>8</v>
      </c>
      <c r="B5126" s="1">
        <v>2</v>
      </c>
      <c r="C5126" s="1">
        <v>6</v>
      </c>
      <c r="D5126">
        <v>11.6</v>
      </c>
      <c r="E5126">
        <v>10.5</v>
      </c>
      <c r="F5126">
        <v>93</v>
      </c>
      <c r="G5126">
        <v>25</v>
      </c>
      <c r="H5126">
        <v>0</v>
      </c>
      <c r="I5126">
        <v>25</v>
      </c>
      <c r="J5126" s="4">
        <f t="shared" si="714"/>
        <v>74.814841582530192</v>
      </c>
      <c r="K5126" s="4">
        <f t="shared" si="715"/>
        <v>10.543386292249679</v>
      </c>
      <c r="L5126" s="5">
        <f t="shared" si="720"/>
        <v>0</v>
      </c>
      <c r="M5126" s="5">
        <f t="shared" si="721"/>
        <v>23.456613707750321</v>
      </c>
      <c r="N5126" s="6">
        <f t="shared" si="713"/>
        <v>0</v>
      </c>
      <c r="O5126" s="6">
        <f t="shared" si="716"/>
        <v>22.86296965693802</v>
      </c>
      <c r="P5126" s="6">
        <f>FORECAST(J5126,Inputs!$B$10:$B$18,Inputs!$A$10:$A$18)</f>
        <v>31.248285570208612</v>
      </c>
      <c r="Q5126" s="6">
        <f>IF(Inputs!$D$10="Yes",IF('Hourly Calcs'!P5126&gt;'Hourly Calcs'!K5126,'Hourly Calcs'!O5126,N5126+O5126),N5126+O5126)</f>
        <v>22.86296965693802</v>
      </c>
      <c r="R5126" s="12">
        <f t="shared" si="717"/>
        <v>108.64483180976947</v>
      </c>
      <c r="S5126" s="1">
        <f>IF(AND(A5126&gt;=5,A5126&lt;=9),INDEX(Demand!$C$3:$C$26,C5126),INDEX(Demand!$B$3:$B$26,C5126))</f>
        <v>350</v>
      </c>
      <c r="T5126" s="7">
        <f t="shared" si="718"/>
        <v>108.64483180976947</v>
      </c>
      <c r="U5126" s="7">
        <f t="shared" si="719"/>
        <v>0</v>
      </c>
    </row>
    <row r="5127" spans="1:21" x14ac:dyDescent="0.2">
      <c r="A5127" s="1">
        <v>8</v>
      </c>
      <c r="B5127" s="1">
        <v>2</v>
      </c>
      <c r="C5127" s="1">
        <v>7</v>
      </c>
      <c r="D5127">
        <v>13.6</v>
      </c>
      <c r="E5127">
        <v>11.5</v>
      </c>
      <c r="F5127">
        <v>87</v>
      </c>
      <c r="G5127">
        <v>148</v>
      </c>
      <c r="H5127">
        <v>193</v>
      </c>
      <c r="I5127">
        <v>96</v>
      </c>
      <c r="J5127" s="4">
        <f t="shared" si="714"/>
        <v>86.034647945951662</v>
      </c>
      <c r="K5127" s="4">
        <f t="shared" si="715"/>
        <v>19.842623685748379</v>
      </c>
      <c r="L5127" s="5">
        <f t="shared" si="720"/>
        <v>78.965352054048338</v>
      </c>
      <c r="M5127" s="5">
        <f t="shared" si="721"/>
        <v>14.157376314251621</v>
      </c>
      <c r="N5127" s="6">
        <f t="shared" si="713"/>
        <v>73.742026125603644</v>
      </c>
      <c r="O5127" s="6">
        <f t="shared" si="716"/>
        <v>87.793803482642005</v>
      </c>
      <c r="P5127" s="6">
        <f>FORECAST(J5127,Inputs!$B$10:$B$18,Inputs!$A$10:$A$18)</f>
        <v>31.352172666166219</v>
      </c>
      <c r="Q5127" s="6">
        <f>IF(Inputs!$D$10="Yes",IF('Hourly Calcs'!P5127&gt;'Hourly Calcs'!K5127,'Hourly Calcs'!O5127,N5127+O5127),N5127+O5127)</f>
        <v>87.793803482642005</v>
      </c>
      <c r="R5127" s="12">
        <f t="shared" si="717"/>
        <v>417.19615414951477</v>
      </c>
      <c r="S5127" s="1">
        <f>IF(AND(A5127&gt;=5,A5127&lt;=9),INDEX(Demand!$C$3:$C$26,C5127),INDEX(Demand!$B$3:$B$26,C5127))</f>
        <v>350</v>
      </c>
      <c r="T5127" s="7">
        <f t="shared" si="718"/>
        <v>350</v>
      </c>
      <c r="U5127" s="7">
        <f t="shared" si="719"/>
        <v>67.196154149514769</v>
      </c>
    </row>
    <row r="5128" spans="1:21" x14ac:dyDescent="0.2">
      <c r="A5128" s="1">
        <v>8</v>
      </c>
      <c r="B5128" s="1">
        <v>2</v>
      </c>
      <c r="C5128" s="1">
        <v>8</v>
      </c>
      <c r="D5128">
        <v>14.5</v>
      </c>
      <c r="E5128">
        <v>10.5</v>
      </c>
      <c r="F5128">
        <v>77</v>
      </c>
      <c r="G5128">
        <v>289</v>
      </c>
      <c r="H5128">
        <v>275</v>
      </c>
      <c r="I5128">
        <v>170</v>
      </c>
      <c r="J5128" s="4">
        <f t="shared" si="714"/>
        <v>97.828404269106642</v>
      </c>
      <c r="K5128" s="4">
        <f t="shared" si="715"/>
        <v>29.292293566525601</v>
      </c>
      <c r="L5128" s="5">
        <f t="shared" si="720"/>
        <v>67.171595730893358</v>
      </c>
      <c r="M5128" s="5">
        <f t="shared" si="721"/>
        <v>4.7077064334743994</v>
      </c>
      <c r="N5128" s="6">
        <f t="shared" si="713"/>
        <v>163.57830682544147</v>
      </c>
      <c r="O5128" s="6">
        <f t="shared" si="716"/>
        <v>155.46819366717853</v>
      </c>
      <c r="P5128" s="6">
        <f>FORECAST(J5128,Inputs!$B$10:$B$18,Inputs!$A$10:$A$18)</f>
        <v>31.461374113602837</v>
      </c>
      <c r="Q5128" s="6">
        <f>IF(Inputs!$D$10="Yes",IF('Hourly Calcs'!P5128&gt;'Hourly Calcs'!K5128,'Hourly Calcs'!O5128,N5128+O5128),N5128+O5128)</f>
        <v>155.46819366717853</v>
      </c>
      <c r="R5128" s="12">
        <f t="shared" si="717"/>
        <v>738.78485630643229</v>
      </c>
      <c r="S5128" s="1">
        <f>IF(AND(A5128&gt;=5,A5128&lt;=9),INDEX(Demand!$C$3:$C$26,C5128),INDEX(Demand!$B$3:$B$26,C5128))</f>
        <v>350</v>
      </c>
      <c r="T5128" s="7">
        <f t="shared" si="718"/>
        <v>350</v>
      </c>
      <c r="U5128" s="7">
        <f t="shared" si="719"/>
        <v>388.78485630643229</v>
      </c>
    </row>
    <row r="5129" spans="1:21" x14ac:dyDescent="0.2">
      <c r="A5129" s="1">
        <v>8</v>
      </c>
      <c r="B5129" s="1">
        <v>2</v>
      </c>
      <c r="C5129" s="1">
        <v>9</v>
      </c>
      <c r="D5129">
        <v>15.8</v>
      </c>
      <c r="E5129">
        <v>11.4</v>
      </c>
      <c r="F5129">
        <v>75</v>
      </c>
      <c r="G5129">
        <v>299</v>
      </c>
      <c r="H5129">
        <v>73</v>
      </c>
      <c r="I5129">
        <v>256</v>
      </c>
      <c r="J5129" s="4">
        <f t="shared" si="714"/>
        <v>111.06632792058694</v>
      </c>
      <c r="K5129" s="4">
        <f t="shared" si="715"/>
        <v>38.456889940138474</v>
      </c>
      <c r="L5129" s="5">
        <f t="shared" si="720"/>
        <v>53.933672079413057</v>
      </c>
      <c r="M5129" s="5">
        <f t="shared" si="721"/>
        <v>4.4568899401384741</v>
      </c>
      <c r="N5129" s="6">
        <f t="shared" ref="N5129:N5192" si="722">H5129*MAX(0,COS(2*ASIN(SQRT(SIN(RADIANS($B$4))^2+COS(RADIANS($K5129))^2-2*SIN(RADIANS($B$4))*COS(RADIANS($K5129))*COS(RADIANS($J5129-$B$5))+(SIN(RADIANS($K5129))-COS(RADIANS($B$4)))^2)/2)))</f>
        <v>56.457860303015352</v>
      </c>
      <c r="O5129" s="6">
        <f t="shared" si="716"/>
        <v>234.11680928704533</v>
      </c>
      <c r="P5129" s="6">
        <f>FORECAST(J5129,Inputs!$B$10:$B$18,Inputs!$A$10:$A$18)</f>
        <v>31.583947480746172</v>
      </c>
      <c r="Q5129" s="6">
        <f>IF(Inputs!$D$10="Yes",IF('Hourly Calcs'!P5129&gt;'Hourly Calcs'!K5129,'Hourly Calcs'!O5129,N5129+O5129),N5129+O5129)</f>
        <v>290.57466959006069</v>
      </c>
      <c r="R5129" s="12">
        <f t="shared" si="717"/>
        <v>1380.8108298919683</v>
      </c>
      <c r="S5129" s="1">
        <f>IF(AND(A5129&gt;=5,A5129&lt;=9),INDEX(Demand!$C$3:$C$26,C5129),INDEX(Demand!$B$3:$B$26,C5129))</f>
        <v>350</v>
      </c>
      <c r="T5129" s="7">
        <f t="shared" si="718"/>
        <v>350</v>
      </c>
      <c r="U5129" s="7">
        <f t="shared" si="719"/>
        <v>1030.8108298919683</v>
      </c>
    </row>
    <row r="5130" spans="1:21" x14ac:dyDescent="0.2">
      <c r="A5130" s="1">
        <v>8</v>
      </c>
      <c r="B5130" s="1">
        <v>2</v>
      </c>
      <c r="C5130" s="1">
        <v>10</v>
      </c>
      <c r="D5130">
        <v>13.8</v>
      </c>
      <c r="E5130">
        <v>10.3</v>
      </c>
      <c r="F5130">
        <v>79</v>
      </c>
      <c r="G5130">
        <v>392</v>
      </c>
      <c r="H5130">
        <v>107</v>
      </c>
      <c r="I5130">
        <v>317</v>
      </c>
      <c r="J5130" s="4">
        <f t="shared" ref="J5130:J5193" si="723">solarazimuth($B$2,$B$3,$B$1,A5130,B5130,C5130,0,0,0,0)</f>
        <v>126.94931728005469</v>
      </c>
      <c r="K5130" s="4">
        <f t="shared" ref="K5130:K5193" si="724">solarelevation($B$2,$B$3,$B$1,A5130,B5130,C5130,0,0,0,0)</f>
        <v>46.742810892590441</v>
      </c>
      <c r="L5130" s="5">
        <f t="shared" si="720"/>
        <v>38.050682719945314</v>
      </c>
      <c r="M5130" s="5">
        <f t="shared" si="721"/>
        <v>12.742810892590441</v>
      </c>
      <c r="N5130" s="6">
        <f t="shared" si="722"/>
        <v>96.89202888821282</v>
      </c>
      <c r="O5130" s="6">
        <f t="shared" ref="O5130:O5193" si="725">$I5130*(1+COS(RADIANS($B$4)))/2</f>
        <v>289.90245524997408</v>
      </c>
      <c r="P5130" s="6">
        <f>FORECAST(J5130,Inputs!$B$10:$B$18,Inputs!$A$10:$A$18)</f>
        <v>31.73101219703754</v>
      </c>
      <c r="Q5130" s="6">
        <f>IF(Inputs!$D$10="Yes",IF('Hourly Calcs'!P5130&gt;'Hourly Calcs'!K5130,'Hourly Calcs'!O5130,N5130+O5130),N5130+O5130)</f>
        <v>386.79448413818693</v>
      </c>
      <c r="R5130" s="12">
        <f t="shared" ref="R5130:R5193" si="726">$B$6*$E$1*Q5130</f>
        <v>1838.0473886246641</v>
      </c>
      <c r="S5130" s="1">
        <f>IF(AND(A5130&gt;=5,A5130&lt;=9),INDEX(Demand!$C$3:$C$26,C5130),INDEX(Demand!$B$3:$B$26,C5130))</f>
        <v>600</v>
      </c>
      <c r="T5130" s="7">
        <f t="shared" ref="T5130:T5193" si="727">S5130-MAX(0,S5130-R5130)</f>
        <v>600</v>
      </c>
      <c r="U5130" s="7">
        <f t="shared" ref="U5130:U5193" si="728">MAX(0,R5130-S5130)</f>
        <v>1238.0473886246641</v>
      </c>
    </row>
    <row r="5131" spans="1:21" x14ac:dyDescent="0.2">
      <c r="A5131" s="1">
        <v>8</v>
      </c>
      <c r="B5131" s="1">
        <v>2</v>
      </c>
      <c r="C5131" s="1">
        <v>11</v>
      </c>
      <c r="D5131">
        <v>14.6</v>
      </c>
      <c r="E5131">
        <v>11</v>
      </c>
      <c r="F5131">
        <v>79</v>
      </c>
      <c r="G5131">
        <v>461</v>
      </c>
      <c r="H5131">
        <v>114</v>
      </c>
      <c r="I5131">
        <v>371</v>
      </c>
      <c r="J5131" s="4">
        <f t="shared" si="723"/>
        <v>146.86397244287571</v>
      </c>
      <c r="K5131" s="4">
        <f t="shared" si="724"/>
        <v>53.230634040893548</v>
      </c>
      <c r="L5131" s="5">
        <f t="shared" si="720"/>
        <v>18.136027557124294</v>
      </c>
      <c r="M5131" s="5">
        <f t="shared" si="721"/>
        <v>19.230634040893548</v>
      </c>
      <c r="N5131" s="6">
        <f t="shared" si="722"/>
        <v>111.9711164188129</v>
      </c>
      <c r="O5131" s="6">
        <f t="shared" si="725"/>
        <v>339.28646970896023</v>
      </c>
      <c r="P5131" s="6">
        <f>FORECAST(J5131,Inputs!$B$10:$B$18,Inputs!$A$10:$A$18)</f>
        <v>31.915407152248847</v>
      </c>
      <c r="Q5131" s="6">
        <f>IF(Inputs!$D$10="Yes",IF('Hourly Calcs'!P5131&gt;'Hourly Calcs'!K5131,'Hourly Calcs'!O5131,N5131+O5131),N5131+O5131)</f>
        <v>451.25758612777315</v>
      </c>
      <c r="R5131" s="12">
        <f t="shared" si="726"/>
        <v>2144.376049279178</v>
      </c>
      <c r="S5131" s="1">
        <f>IF(AND(A5131&gt;=5,A5131&lt;=9),INDEX(Demand!$C$3:$C$26,C5131),INDEX(Demand!$B$3:$B$26,C5131))</f>
        <v>600</v>
      </c>
      <c r="T5131" s="7">
        <f t="shared" si="727"/>
        <v>600</v>
      </c>
      <c r="U5131" s="7">
        <f t="shared" si="728"/>
        <v>1544.376049279178</v>
      </c>
    </row>
    <row r="5132" spans="1:21" x14ac:dyDescent="0.2">
      <c r="A5132" s="1">
        <v>8</v>
      </c>
      <c r="B5132" s="1">
        <v>2</v>
      </c>
      <c r="C5132" s="1">
        <v>12</v>
      </c>
      <c r="D5132">
        <v>15.7</v>
      </c>
      <c r="E5132">
        <v>10</v>
      </c>
      <c r="F5132">
        <v>69</v>
      </c>
      <c r="G5132">
        <v>828</v>
      </c>
      <c r="H5132">
        <v>473</v>
      </c>
      <c r="I5132">
        <v>430</v>
      </c>
      <c r="J5132" s="4">
        <f t="shared" si="723"/>
        <v>171.16668071311693</v>
      </c>
      <c r="K5132" s="4">
        <f t="shared" si="724"/>
        <v>56.640778075773838</v>
      </c>
      <c r="L5132" s="5">
        <f t="shared" si="720"/>
        <v>6.1666807131169321</v>
      </c>
      <c r="M5132" s="5">
        <f t="shared" si="721"/>
        <v>22.640778075773838</v>
      </c>
      <c r="N5132" s="6">
        <f t="shared" si="722"/>
        <v>472.1288230996613</v>
      </c>
      <c r="O5132" s="6">
        <f t="shared" si="725"/>
        <v>393.24307809933396</v>
      </c>
      <c r="P5132" s="6">
        <f>FORECAST(J5132,Inputs!$B$10:$B$18,Inputs!$A$10:$A$18)</f>
        <v>32.140432228825155</v>
      </c>
      <c r="Q5132" s="6">
        <f>IF(Inputs!$D$10="Yes",IF('Hourly Calcs'!P5132&gt;'Hourly Calcs'!K5132,'Hourly Calcs'!O5132,N5132+O5132),N5132+O5132)</f>
        <v>865.37190119899526</v>
      </c>
      <c r="R5132" s="12">
        <f t="shared" si="726"/>
        <v>4112.2472744976249</v>
      </c>
      <c r="S5132" s="1">
        <f>IF(AND(A5132&gt;=5,A5132&lt;=9),INDEX(Demand!$C$3:$C$26,C5132),INDEX(Demand!$B$3:$B$26,C5132))</f>
        <v>600</v>
      </c>
      <c r="T5132" s="7">
        <f t="shared" si="727"/>
        <v>600</v>
      </c>
      <c r="U5132" s="7">
        <f t="shared" si="728"/>
        <v>3512.2472744976249</v>
      </c>
    </row>
    <row r="5133" spans="1:21" x14ac:dyDescent="0.2">
      <c r="A5133" s="1">
        <v>8</v>
      </c>
      <c r="B5133" s="1">
        <v>2</v>
      </c>
      <c r="C5133" s="1">
        <v>13</v>
      </c>
      <c r="D5133">
        <v>16.8</v>
      </c>
      <c r="E5133">
        <v>9.1999999999999993</v>
      </c>
      <c r="F5133">
        <v>61</v>
      </c>
      <c r="G5133">
        <v>843</v>
      </c>
      <c r="H5133">
        <v>782</v>
      </c>
      <c r="I5133">
        <v>175</v>
      </c>
      <c r="J5133" s="4">
        <f t="shared" si="723"/>
        <v>197.04143399426985</v>
      </c>
      <c r="K5133" s="4">
        <f t="shared" si="724"/>
        <v>55.944935963900086</v>
      </c>
      <c r="L5133" s="5">
        <f t="shared" si="720"/>
        <v>32.041433994269852</v>
      </c>
      <c r="M5133" s="5">
        <f t="shared" si="721"/>
        <v>21.944935963900086</v>
      </c>
      <c r="N5133" s="6">
        <f t="shared" si="722"/>
        <v>744.69619956809402</v>
      </c>
      <c r="O5133" s="6">
        <f t="shared" si="725"/>
        <v>160.04078759856614</v>
      </c>
      <c r="P5133" s="6">
        <f>FORECAST(J5133,Inputs!$B$10:$B$18,Inputs!$A$10:$A$18)</f>
        <v>32.380013277724721</v>
      </c>
      <c r="Q5133" s="6">
        <f>IF(Inputs!$D$10="Yes",IF('Hourly Calcs'!P5133&gt;'Hourly Calcs'!K5133,'Hourly Calcs'!O5133,N5133+O5133),N5133+O5133)</f>
        <v>904.73698716666013</v>
      </c>
      <c r="R5133" s="12">
        <f t="shared" si="726"/>
        <v>4299.310163015969</v>
      </c>
      <c r="S5133" s="1">
        <f>IF(AND(A5133&gt;=5,A5133&lt;=9),INDEX(Demand!$C$3:$C$26,C5133),INDEX(Demand!$B$3:$B$26,C5133))</f>
        <v>600</v>
      </c>
      <c r="T5133" s="7">
        <f t="shared" si="727"/>
        <v>600</v>
      </c>
      <c r="U5133" s="7">
        <f t="shared" si="728"/>
        <v>3699.310163015969</v>
      </c>
    </row>
    <row r="5134" spans="1:21" x14ac:dyDescent="0.2">
      <c r="A5134" s="1">
        <v>8</v>
      </c>
      <c r="B5134" s="1">
        <v>2</v>
      </c>
      <c r="C5134" s="1">
        <v>14</v>
      </c>
      <c r="D5134">
        <v>16.3</v>
      </c>
      <c r="E5134">
        <v>8.6</v>
      </c>
      <c r="F5134">
        <v>60</v>
      </c>
      <c r="G5134">
        <v>730</v>
      </c>
      <c r="H5134">
        <v>556</v>
      </c>
      <c r="I5134">
        <v>273</v>
      </c>
      <c r="J5134" s="4">
        <f t="shared" si="723"/>
        <v>220.03505307194024</v>
      </c>
      <c r="K5134" s="4">
        <f t="shared" si="724"/>
        <v>51.377770448848821</v>
      </c>
      <c r="L5134" s="5">
        <f t="shared" si="720"/>
        <v>55.03505307194024</v>
      </c>
      <c r="M5134" s="5">
        <f t="shared" si="721"/>
        <v>17.377770448848821</v>
      </c>
      <c r="N5134" s="6">
        <f t="shared" si="722"/>
        <v>471.34035873219403</v>
      </c>
      <c r="O5134" s="6">
        <f t="shared" si="725"/>
        <v>249.66362865376317</v>
      </c>
      <c r="P5134" s="6">
        <f>FORECAST(J5134,Inputs!$B$10:$B$18,Inputs!$A$10:$A$18)</f>
        <v>32.592917158073519</v>
      </c>
      <c r="Q5134" s="6">
        <f>IF(Inputs!$D$10="Yes",IF('Hourly Calcs'!P5134&gt;'Hourly Calcs'!K5134,'Hourly Calcs'!O5134,N5134+O5134),N5134+O5134)</f>
        <v>721.0039873859572</v>
      </c>
      <c r="R5134" s="12">
        <f t="shared" si="726"/>
        <v>3426.2109480580684</v>
      </c>
      <c r="S5134" s="1">
        <f>IF(AND(A5134&gt;=5,A5134&lt;=9),INDEX(Demand!$C$3:$C$26,C5134),INDEX(Demand!$B$3:$B$26,C5134))</f>
        <v>600</v>
      </c>
      <c r="T5134" s="7">
        <f t="shared" si="727"/>
        <v>600</v>
      </c>
      <c r="U5134" s="7">
        <f t="shared" si="728"/>
        <v>2826.2109480580684</v>
      </c>
    </row>
    <row r="5135" spans="1:21" x14ac:dyDescent="0.2">
      <c r="A5135" s="1">
        <v>8</v>
      </c>
      <c r="B5135" s="1">
        <v>2</v>
      </c>
      <c r="C5135" s="1">
        <v>15</v>
      </c>
      <c r="D5135">
        <v>16.2</v>
      </c>
      <c r="E5135">
        <v>9.1</v>
      </c>
      <c r="F5135">
        <v>63</v>
      </c>
      <c r="G5135">
        <v>687</v>
      </c>
      <c r="H5135">
        <v>625</v>
      </c>
      <c r="I5135">
        <v>218</v>
      </c>
      <c r="J5135" s="4">
        <f t="shared" si="723"/>
        <v>238.49808495855103</v>
      </c>
      <c r="K5135" s="4">
        <f t="shared" si="724"/>
        <v>44.169719125161976</v>
      </c>
      <c r="L5135" s="5">
        <f t="shared" si="720"/>
        <v>73.498084958551033</v>
      </c>
      <c r="M5135" s="5">
        <f t="shared" si="721"/>
        <v>10.169719125161976</v>
      </c>
      <c r="N5135" s="6">
        <f t="shared" si="722"/>
        <v>432.24532166237753</v>
      </c>
      <c r="O5135" s="6">
        <f t="shared" si="725"/>
        <v>199.36509540849954</v>
      </c>
      <c r="P5135" s="6">
        <f>FORECAST(J5135,Inputs!$B$10:$B$18,Inputs!$A$10:$A$18)</f>
        <v>32.763871157023615</v>
      </c>
      <c r="Q5135" s="6">
        <f>IF(Inputs!$D$10="Yes",IF('Hourly Calcs'!P5135&gt;'Hourly Calcs'!K5135,'Hourly Calcs'!O5135,N5135+O5135),N5135+O5135)</f>
        <v>631.61041707087702</v>
      </c>
      <c r="R5135" s="12">
        <f t="shared" si="726"/>
        <v>3001.4127019208076</v>
      </c>
      <c r="S5135" s="1">
        <f>IF(AND(A5135&gt;=5,A5135&lt;=9),INDEX(Demand!$C$3:$C$26,C5135),INDEX(Demand!$B$3:$B$26,C5135))</f>
        <v>600</v>
      </c>
      <c r="T5135" s="7">
        <f t="shared" si="727"/>
        <v>600</v>
      </c>
      <c r="U5135" s="7">
        <f t="shared" si="728"/>
        <v>2401.4127019208076</v>
      </c>
    </row>
    <row r="5136" spans="1:21" x14ac:dyDescent="0.2">
      <c r="A5136" s="1">
        <v>8</v>
      </c>
      <c r="B5136" s="1">
        <v>2</v>
      </c>
      <c r="C5136" s="1">
        <v>16</v>
      </c>
      <c r="D5136">
        <v>16.600000000000001</v>
      </c>
      <c r="E5136">
        <v>10.199999999999999</v>
      </c>
      <c r="F5136">
        <v>66</v>
      </c>
      <c r="G5136">
        <v>575</v>
      </c>
      <c r="H5136">
        <v>654</v>
      </c>
      <c r="I5136">
        <v>154</v>
      </c>
      <c r="J5136" s="4">
        <f t="shared" si="723"/>
        <v>253.36034777865044</v>
      </c>
      <c r="K5136" s="4">
        <f t="shared" si="724"/>
        <v>35.505750934292685</v>
      </c>
      <c r="L5136" s="5">
        <f t="shared" si="720"/>
        <v>88.360347778650436</v>
      </c>
      <c r="M5136" s="5">
        <f t="shared" si="721"/>
        <v>1.5057509342926849</v>
      </c>
      <c r="N5136" s="6">
        <f t="shared" si="722"/>
        <v>323.41449186671593</v>
      </c>
      <c r="O5136" s="6">
        <f t="shared" si="725"/>
        <v>140.8358930867382</v>
      </c>
      <c r="P5136" s="6">
        <f>FORECAST(J5136,Inputs!$B$10:$B$18,Inputs!$A$10:$A$18)</f>
        <v>32.901484701654169</v>
      </c>
      <c r="Q5136" s="6">
        <f>IF(Inputs!$D$10="Yes",IF('Hourly Calcs'!P5136&gt;'Hourly Calcs'!K5136,'Hourly Calcs'!O5136,N5136+O5136),N5136+O5136)</f>
        <v>464.25038495345416</v>
      </c>
      <c r="R5136" s="12">
        <f t="shared" si="726"/>
        <v>2206.1178292988143</v>
      </c>
      <c r="S5136" s="1">
        <f>IF(AND(A5136&gt;=5,A5136&lt;=9),INDEX(Demand!$C$3:$C$26,C5136),INDEX(Demand!$B$3:$B$26,C5136))</f>
        <v>900</v>
      </c>
      <c r="T5136" s="7">
        <f t="shared" si="727"/>
        <v>900</v>
      </c>
      <c r="U5136" s="7">
        <f t="shared" si="728"/>
        <v>1306.1178292988143</v>
      </c>
    </row>
    <row r="5137" spans="1:21" x14ac:dyDescent="0.2">
      <c r="A5137" s="1">
        <v>8</v>
      </c>
      <c r="B5137" s="1">
        <v>2</v>
      </c>
      <c r="C5137" s="1">
        <v>17</v>
      </c>
      <c r="D5137">
        <v>16.2</v>
      </c>
      <c r="E5137">
        <v>8.8000000000000007</v>
      </c>
      <c r="F5137">
        <v>61</v>
      </c>
      <c r="G5137">
        <v>410</v>
      </c>
      <c r="H5137">
        <v>474</v>
      </c>
      <c r="I5137">
        <v>168</v>
      </c>
      <c r="J5137" s="4">
        <f t="shared" si="723"/>
        <v>266.00680779880827</v>
      </c>
      <c r="K5137" s="4">
        <f t="shared" si="724"/>
        <v>26.180964739988653</v>
      </c>
      <c r="L5137" s="5">
        <f t="shared" si="720"/>
        <v>0</v>
      </c>
      <c r="M5137" s="5">
        <f t="shared" si="721"/>
        <v>7.8190352600113471</v>
      </c>
      <c r="N5137" s="6">
        <f t="shared" si="722"/>
        <v>127.96436304875337</v>
      </c>
      <c r="O5137" s="6">
        <f t="shared" si="725"/>
        <v>153.6391560946235</v>
      </c>
      <c r="P5137" s="6">
        <f>FORECAST(J5137,Inputs!$B$10:$B$18,Inputs!$A$10:$A$18)</f>
        <v>33.01858155369267</v>
      </c>
      <c r="Q5137" s="6">
        <f>IF(Inputs!$D$10="Yes",IF('Hourly Calcs'!P5137&gt;'Hourly Calcs'!K5137,'Hourly Calcs'!O5137,N5137+O5137),N5137+O5137)</f>
        <v>153.6391560946235</v>
      </c>
      <c r="R5137" s="12">
        <f t="shared" si="726"/>
        <v>730.09326976165084</v>
      </c>
      <c r="S5137" s="1">
        <f>IF(AND(A5137&gt;=5,A5137&lt;=9),INDEX(Demand!$C$3:$C$26,C5137),INDEX(Demand!$B$3:$B$26,C5137))</f>
        <v>900</v>
      </c>
      <c r="T5137" s="7">
        <f t="shared" si="727"/>
        <v>730.09326976165084</v>
      </c>
      <c r="U5137" s="7">
        <f t="shared" si="728"/>
        <v>0</v>
      </c>
    </row>
    <row r="5138" spans="1:21" x14ac:dyDescent="0.2">
      <c r="A5138" s="1">
        <v>8</v>
      </c>
      <c r="B5138" s="1">
        <v>2</v>
      </c>
      <c r="C5138" s="1">
        <v>18</v>
      </c>
      <c r="D5138">
        <v>15.6</v>
      </c>
      <c r="E5138">
        <v>9.5</v>
      </c>
      <c r="F5138">
        <v>67</v>
      </c>
      <c r="G5138">
        <v>233</v>
      </c>
      <c r="H5138">
        <v>276</v>
      </c>
      <c r="I5138">
        <v>135</v>
      </c>
      <c r="J5138" s="4">
        <f t="shared" si="723"/>
        <v>277.52414634842881</v>
      </c>
      <c r="K5138" s="4">
        <f t="shared" si="724"/>
        <v>16.718911426529885</v>
      </c>
      <c r="L5138" s="5">
        <f t="shared" si="720"/>
        <v>0</v>
      </c>
      <c r="M5138" s="5">
        <f t="shared" si="721"/>
        <v>17.281088573470115</v>
      </c>
      <c r="N5138" s="6">
        <f t="shared" si="722"/>
        <v>9.201405258168478</v>
      </c>
      <c r="O5138" s="6">
        <f t="shared" si="725"/>
        <v>123.4600361474653</v>
      </c>
      <c r="P5138" s="6">
        <f>FORECAST(J5138,Inputs!$B$10:$B$18,Inputs!$A$10:$A$18)</f>
        <v>33.125223577300261</v>
      </c>
      <c r="Q5138" s="6">
        <f>IF(Inputs!$D$10="Yes",IF('Hourly Calcs'!P5138&gt;'Hourly Calcs'!K5138,'Hourly Calcs'!O5138,N5138+O5138),N5138+O5138)</f>
        <v>123.4600361474653</v>
      </c>
      <c r="R5138" s="12">
        <f t="shared" si="726"/>
        <v>586.68209177275514</v>
      </c>
      <c r="S5138" s="1">
        <f>IF(AND(A5138&gt;=5,A5138&lt;=9),INDEX(Demand!$C$3:$C$26,C5138),INDEX(Demand!$B$3:$B$26,C5138))</f>
        <v>900</v>
      </c>
      <c r="T5138" s="7">
        <f t="shared" si="727"/>
        <v>586.68209177275514</v>
      </c>
      <c r="U5138" s="7">
        <f t="shared" si="728"/>
        <v>0</v>
      </c>
    </row>
    <row r="5139" spans="1:21" x14ac:dyDescent="0.2">
      <c r="A5139" s="1">
        <v>8</v>
      </c>
      <c r="B5139" s="1">
        <v>2</v>
      </c>
      <c r="C5139" s="1">
        <v>19</v>
      </c>
      <c r="D5139">
        <v>15.1</v>
      </c>
      <c r="E5139">
        <v>9.1</v>
      </c>
      <c r="F5139">
        <v>67</v>
      </c>
      <c r="G5139">
        <v>83</v>
      </c>
      <c r="H5139">
        <v>55</v>
      </c>
      <c r="I5139">
        <v>72</v>
      </c>
      <c r="J5139" s="4">
        <f t="shared" si="723"/>
        <v>288.69695064476667</v>
      </c>
      <c r="K5139" s="4">
        <f t="shared" si="724"/>
        <v>7.5401493713652741</v>
      </c>
      <c r="L5139" s="5">
        <f t="shared" si="720"/>
        <v>0</v>
      </c>
      <c r="M5139" s="5">
        <f t="shared" si="721"/>
        <v>26.459850628634726</v>
      </c>
      <c r="N5139" s="6">
        <f t="shared" si="722"/>
        <v>0</v>
      </c>
      <c r="O5139" s="6">
        <f t="shared" si="725"/>
        <v>65.845352611981497</v>
      </c>
      <c r="P5139" s="6">
        <f>FORECAST(J5139,Inputs!$B$10:$B$18,Inputs!$A$10:$A$18)</f>
        <v>33.228675468933019</v>
      </c>
      <c r="Q5139" s="6">
        <f>IF(Inputs!$D$10="Yes",IF('Hourly Calcs'!P5139&gt;'Hourly Calcs'!K5139,'Hourly Calcs'!O5139,N5139+O5139),N5139+O5139)</f>
        <v>65.845352611981497</v>
      </c>
      <c r="R5139" s="12">
        <f t="shared" si="726"/>
        <v>312.89711561213608</v>
      </c>
      <c r="S5139" s="1">
        <f>IF(AND(A5139&gt;=5,A5139&lt;=9),INDEX(Demand!$C$3:$C$26,C5139),INDEX(Demand!$B$3:$B$26,C5139))</f>
        <v>900</v>
      </c>
      <c r="T5139" s="7">
        <f t="shared" si="727"/>
        <v>312.89711561213608</v>
      </c>
      <c r="U5139" s="7">
        <f t="shared" si="728"/>
        <v>0</v>
      </c>
    </row>
    <row r="5140" spans="1:21" x14ac:dyDescent="0.2">
      <c r="A5140" s="1">
        <v>8</v>
      </c>
      <c r="B5140" s="1">
        <v>2</v>
      </c>
      <c r="C5140" s="1">
        <v>20</v>
      </c>
      <c r="D5140">
        <v>14.4</v>
      </c>
      <c r="E5140">
        <v>9.3000000000000007</v>
      </c>
      <c r="F5140">
        <v>71</v>
      </c>
      <c r="G5140">
        <v>10</v>
      </c>
      <c r="H5140">
        <v>0</v>
      </c>
      <c r="I5140">
        <v>10</v>
      </c>
      <c r="J5140" s="4">
        <f t="shared" si="723"/>
        <v>300.11740423288353</v>
      </c>
      <c r="K5140" s="4">
        <f t="shared" si="724"/>
        <v>-0.94826070790213635</v>
      </c>
      <c r="L5140" s="5">
        <f t="shared" si="720"/>
        <v>0</v>
      </c>
      <c r="M5140" s="5">
        <f t="shared" si="721"/>
        <v>0</v>
      </c>
      <c r="N5140" s="6">
        <f t="shared" si="722"/>
        <v>0</v>
      </c>
      <c r="O5140" s="6">
        <f t="shared" si="725"/>
        <v>9.1451878627752077</v>
      </c>
      <c r="P5140" s="6">
        <f>FORECAST(J5140,Inputs!$B$10:$B$18,Inputs!$A$10:$A$18)</f>
        <v>33.334420409563734</v>
      </c>
      <c r="Q5140" s="6">
        <f>IF(Inputs!$D$10="Yes",IF('Hourly Calcs'!P5140&gt;'Hourly Calcs'!K5140,'Hourly Calcs'!O5140,N5140+O5140),N5140+O5140)</f>
        <v>9.1451878627752077</v>
      </c>
      <c r="R5140" s="12">
        <f t="shared" si="726"/>
        <v>43.457932723907788</v>
      </c>
      <c r="S5140" s="1">
        <f>IF(AND(A5140&gt;=5,A5140&lt;=9),INDEX(Demand!$C$3:$C$26,C5140),INDEX(Demand!$B$3:$B$26,C5140))</f>
        <v>800</v>
      </c>
      <c r="T5140" s="7">
        <f t="shared" si="727"/>
        <v>43.457932723907788</v>
      </c>
      <c r="U5140" s="7">
        <f t="shared" si="728"/>
        <v>0</v>
      </c>
    </row>
    <row r="5141" spans="1:21" x14ac:dyDescent="0.2">
      <c r="A5141" s="1">
        <v>8</v>
      </c>
      <c r="B5141" s="1">
        <v>2</v>
      </c>
      <c r="C5141" s="1">
        <v>21</v>
      </c>
      <c r="D5141">
        <v>13.9</v>
      </c>
      <c r="E5141">
        <v>9.1999999999999993</v>
      </c>
      <c r="F5141">
        <v>73</v>
      </c>
      <c r="G5141">
        <v>0</v>
      </c>
      <c r="H5141">
        <v>0</v>
      </c>
      <c r="I5141">
        <v>0</v>
      </c>
      <c r="J5141" s="4">
        <f t="shared" si="723"/>
        <v>312.24725300132178</v>
      </c>
      <c r="K5141" s="4">
        <f t="shared" si="724"/>
        <v>-8.8486179126667395</v>
      </c>
      <c r="L5141" s="5">
        <f t="shared" si="720"/>
        <v>0</v>
      </c>
      <c r="M5141" s="5">
        <f t="shared" si="721"/>
        <v>0</v>
      </c>
      <c r="N5141" s="6">
        <f t="shared" si="722"/>
        <v>0</v>
      </c>
      <c r="O5141" s="6">
        <f t="shared" si="725"/>
        <v>0</v>
      </c>
      <c r="P5141" s="6">
        <f>FORECAST(J5141,Inputs!$B$10:$B$18,Inputs!$A$10:$A$18)</f>
        <v>33.446733824086309</v>
      </c>
      <c r="Q5141" s="6">
        <f>IF(Inputs!$D$10="Yes",IF('Hourly Calcs'!P5141&gt;'Hourly Calcs'!K5141,'Hourly Calcs'!O5141,N5141+O5141),N5141+O5141)</f>
        <v>0</v>
      </c>
      <c r="R5141" s="12">
        <f t="shared" si="726"/>
        <v>0</v>
      </c>
      <c r="S5141" s="1">
        <f>IF(AND(A5141&gt;=5,A5141&lt;=9),INDEX(Demand!$C$3:$C$26,C5141),INDEX(Demand!$B$3:$B$26,C5141))</f>
        <v>700</v>
      </c>
      <c r="T5141" s="7">
        <f t="shared" si="727"/>
        <v>0</v>
      </c>
      <c r="U5141" s="7">
        <f t="shared" si="728"/>
        <v>0</v>
      </c>
    </row>
    <row r="5142" spans="1:21" x14ac:dyDescent="0.2">
      <c r="A5142" s="1">
        <v>8</v>
      </c>
      <c r="B5142" s="1">
        <v>2</v>
      </c>
      <c r="C5142" s="1">
        <v>22</v>
      </c>
      <c r="D5142">
        <v>13.5</v>
      </c>
      <c r="E5142">
        <v>9.9</v>
      </c>
      <c r="F5142">
        <v>79</v>
      </c>
      <c r="G5142">
        <v>0</v>
      </c>
      <c r="H5142">
        <v>0</v>
      </c>
      <c r="I5142">
        <v>0</v>
      </c>
      <c r="J5142" s="4">
        <f t="shared" si="723"/>
        <v>325.40424196593722</v>
      </c>
      <c r="K5142" s="4">
        <f t="shared" si="724"/>
        <v>-15.123075499943454</v>
      </c>
      <c r="L5142" s="5">
        <f t="shared" si="720"/>
        <v>0</v>
      </c>
      <c r="M5142" s="5">
        <f t="shared" si="721"/>
        <v>0</v>
      </c>
      <c r="N5142" s="6">
        <f t="shared" si="722"/>
        <v>0</v>
      </c>
      <c r="O5142" s="6">
        <f t="shared" si="725"/>
        <v>0</v>
      </c>
      <c r="P5142" s="6">
        <f>FORECAST(J5142,Inputs!$B$10:$B$18,Inputs!$A$10:$A$18)</f>
        <v>33.568557795980901</v>
      </c>
      <c r="Q5142" s="6">
        <f>IF(Inputs!$D$10="Yes",IF('Hourly Calcs'!P5142&gt;'Hourly Calcs'!K5142,'Hourly Calcs'!O5142,N5142+O5142),N5142+O5142)</f>
        <v>0</v>
      </c>
      <c r="R5142" s="12">
        <f t="shared" si="726"/>
        <v>0</v>
      </c>
      <c r="S5142" s="1">
        <f>IF(AND(A5142&gt;=5,A5142&lt;=9),INDEX(Demand!$C$3:$C$26,C5142),INDEX(Demand!$B$3:$B$26,C5142))</f>
        <v>600</v>
      </c>
      <c r="T5142" s="7">
        <f t="shared" si="727"/>
        <v>0</v>
      </c>
      <c r="U5142" s="7">
        <f t="shared" si="728"/>
        <v>0</v>
      </c>
    </row>
    <row r="5143" spans="1:21" x14ac:dyDescent="0.2">
      <c r="A5143" s="1">
        <v>8</v>
      </c>
      <c r="B5143" s="1">
        <v>2</v>
      </c>
      <c r="C5143" s="1">
        <v>23</v>
      </c>
      <c r="D5143">
        <v>13.7</v>
      </c>
      <c r="E5143">
        <v>8.8000000000000007</v>
      </c>
      <c r="F5143">
        <v>72</v>
      </c>
      <c r="G5143">
        <v>0</v>
      </c>
      <c r="H5143">
        <v>0</v>
      </c>
      <c r="I5143">
        <v>0</v>
      </c>
      <c r="J5143" s="4">
        <f t="shared" si="723"/>
        <v>339.67288719070086</v>
      </c>
      <c r="K5143" s="4">
        <f t="shared" si="724"/>
        <v>-19.518751512241238</v>
      </c>
      <c r="L5143" s="5">
        <f t="shared" si="720"/>
        <v>0</v>
      </c>
      <c r="M5143" s="5">
        <f t="shared" si="721"/>
        <v>0</v>
      </c>
      <c r="N5143" s="6">
        <f t="shared" si="722"/>
        <v>0</v>
      </c>
      <c r="O5143" s="6">
        <f t="shared" si="725"/>
        <v>0</v>
      </c>
      <c r="P5143" s="6">
        <f>FORECAST(J5143,Inputs!$B$10:$B$18,Inputs!$A$10:$A$18)</f>
        <v>33.700674881395379</v>
      </c>
      <c r="Q5143" s="6">
        <f>IF(Inputs!$D$10="Yes",IF('Hourly Calcs'!P5143&gt;'Hourly Calcs'!K5143,'Hourly Calcs'!O5143,N5143+O5143),N5143+O5143)</f>
        <v>0</v>
      </c>
      <c r="R5143" s="12">
        <f t="shared" si="726"/>
        <v>0</v>
      </c>
      <c r="S5143" s="1">
        <f>IF(AND(A5143&gt;=5,A5143&lt;=9),INDEX(Demand!$C$3:$C$26,C5143),INDEX(Demand!$B$3:$B$26,C5143))</f>
        <v>500</v>
      </c>
      <c r="T5143" s="7">
        <f t="shared" si="727"/>
        <v>0</v>
      </c>
      <c r="U5143" s="7">
        <f t="shared" si="728"/>
        <v>0</v>
      </c>
    </row>
    <row r="5144" spans="1:21" x14ac:dyDescent="0.2">
      <c r="A5144" s="1">
        <v>8</v>
      </c>
      <c r="B5144" s="1">
        <v>2</v>
      </c>
      <c r="C5144" s="1">
        <v>24</v>
      </c>
      <c r="D5144">
        <v>13.7</v>
      </c>
      <c r="E5144">
        <v>8.3000000000000007</v>
      </c>
      <c r="F5144">
        <v>70</v>
      </c>
      <c r="G5144">
        <v>0</v>
      </c>
      <c r="H5144">
        <v>0</v>
      </c>
      <c r="I5144">
        <v>0</v>
      </c>
      <c r="J5144" s="4">
        <f t="shared" si="723"/>
        <v>354.79253816799314</v>
      </c>
      <c r="K5144" s="4">
        <f t="shared" si="724"/>
        <v>-21.631576409919802</v>
      </c>
      <c r="L5144" s="5">
        <f t="shared" si="720"/>
        <v>0</v>
      </c>
      <c r="M5144" s="5">
        <f t="shared" si="721"/>
        <v>0</v>
      </c>
      <c r="N5144" s="6">
        <f t="shared" si="722"/>
        <v>0</v>
      </c>
      <c r="O5144" s="6">
        <f t="shared" si="725"/>
        <v>0</v>
      </c>
      <c r="P5144" s="6">
        <f>FORECAST(J5144,Inputs!$B$10:$B$18,Inputs!$A$10:$A$18)</f>
        <v>33.840671649703637</v>
      </c>
      <c r="Q5144" s="6">
        <f>IF(Inputs!$D$10="Yes",IF('Hourly Calcs'!P5144&gt;'Hourly Calcs'!K5144,'Hourly Calcs'!O5144,N5144+O5144),N5144+O5144)</f>
        <v>0</v>
      </c>
      <c r="R5144" s="12">
        <f t="shared" si="726"/>
        <v>0</v>
      </c>
      <c r="S5144" s="1">
        <f>IF(AND(A5144&gt;=5,A5144&lt;=9),INDEX(Demand!$C$3:$C$26,C5144),INDEX(Demand!$B$3:$B$26,C5144))</f>
        <v>400</v>
      </c>
      <c r="T5144" s="7">
        <f t="shared" si="727"/>
        <v>0</v>
      </c>
      <c r="U5144" s="7">
        <f t="shared" si="728"/>
        <v>0</v>
      </c>
    </row>
    <row r="5145" spans="1:21" x14ac:dyDescent="0.2">
      <c r="A5145" s="1">
        <v>8</v>
      </c>
      <c r="B5145" s="1">
        <v>3</v>
      </c>
      <c r="C5145" s="1">
        <v>1</v>
      </c>
      <c r="D5145">
        <v>13.3</v>
      </c>
      <c r="E5145">
        <v>9.1</v>
      </c>
      <c r="F5145">
        <v>76</v>
      </c>
      <c r="G5145">
        <v>0</v>
      </c>
      <c r="H5145">
        <v>0</v>
      </c>
      <c r="I5145">
        <v>0</v>
      </c>
      <c r="J5145" s="4">
        <f t="shared" si="723"/>
        <v>10.161938335830854</v>
      </c>
      <c r="K5145" s="4">
        <f t="shared" si="724"/>
        <v>-21.231368360237582</v>
      </c>
      <c r="L5145" s="5">
        <f t="shared" si="720"/>
        <v>0</v>
      </c>
      <c r="M5145" s="5">
        <f t="shared" si="721"/>
        <v>0</v>
      </c>
      <c r="N5145" s="6">
        <f t="shared" si="722"/>
        <v>0</v>
      </c>
      <c r="O5145" s="6">
        <f t="shared" si="725"/>
        <v>0</v>
      </c>
      <c r="P5145" s="6">
        <f>FORECAST(J5145,Inputs!$B$10:$B$18,Inputs!$A$10:$A$18)</f>
        <v>30.649647577183618</v>
      </c>
      <c r="Q5145" s="6">
        <f>IF(Inputs!$D$10="Yes",IF('Hourly Calcs'!P5145&gt;'Hourly Calcs'!K5145,'Hourly Calcs'!O5145,N5145+O5145),N5145+O5145)</f>
        <v>0</v>
      </c>
      <c r="R5145" s="12">
        <f t="shared" si="726"/>
        <v>0</v>
      </c>
      <c r="S5145" s="1">
        <f>IF(AND(A5145&gt;=5,A5145&lt;=9),INDEX(Demand!$C$3:$C$26,C5145),INDEX(Demand!$B$3:$B$26,C5145))</f>
        <v>350</v>
      </c>
      <c r="T5145" s="7">
        <f t="shared" si="727"/>
        <v>0</v>
      </c>
      <c r="U5145" s="7">
        <f t="shared" si="728"/>
        <v>0</v>
      </c>
    </row>
    <row r="5146" spans="1:21" x14ac:dyDescent="0.2">
      <c r="A5146" s="1">
        <v>8</v>
      </c>
      <c r="B5146" s="1">
        <v>3</v>
      </c>
      <c r="C5146" s="1">
        <v>2</v>
      </c>
      <c r="D5146">
        <v>13</v>
      </c>
      <c r="E5146">
        <v>9.9</v>
      </c>
      <c r="F5146">
        <v>81</v>
      </c>
      <c r="G5146">
        <v>0</v>
      </c>
      <c r="H5146">
        <v>0</v>
      </c>
      <c r="I5146">
        <v>0</v>
      </c>
      <c r="J5146" s="4">
        <f t="shared" si="723"/>
        <v>25.06705128158643</v>
      </c>
      <c r="K5146" s="4">
        <f t="shared" si="724"/>
        <v>-18.364039333955546</v>
      </c>
      <c r="L5146" s="5">
        <f t="shared" si="720"/>
        <v>0</v>
      </c>
      <c r="M5146" s="5">
        <f t="shared" si="721"/>
        <v>0</v>
      </c>
      <c r="N5146" s="6">
        <f t="shared" si="722"/>
        <v>0</v>
      </c>
      <c r="O5146" s="6">
        <f t="shared" si="725"/>
        <v>0</v>
      </c>
      <c r="P5146" s="6">
        <f>FORECAST(J5146,Inputs!$B$10:$B$18,Inputs!$A$10:$A$18)</f>
        <v>30.78765788223691</v>
      </c>
      <c r="Q5146" s="6">
        <f>IF(Inputs!$D$10="Yes",IF('Hourly Calcs'!P5146&gt;'Hourly Calcs'!K5146,'Hourly Calcs'!O5146,N5146+O5146),N5146+O5146)</f>
        <v>0</v>
      </c>
      <c r="R5146" s="12">
        <f t="shared" si="726"/>
        <v>0</v>
      </c>
      <c r="S5146" s="1">
        <f>IF(AND(A5146&gt;=5,A5146&lt;=9),INDEX(Demand!$C$3:$C$26,C5146),INDEX(Demand!$B$3:$B$26,C5146))</f>
        <v>350</v>
      </c>
      <c r="T5146" s="7">
        <f t="shared" si="727"/>
        <v>0</v>
      </c>
      <c r="U5146" s="7">
        <f t="shared" si="728"/>
        <v>0</v>
      </c>
    </row>
    <row r="5147" spans="1:21" x14ac:dyDescent="0.2">
      <c r="A5147" s="1">
        <v>8</v>
      </c>
      <c r="B5147" s="1">
        <v>3</v>
      </c>
      <c r="C5147" s="1">
        <v>3</v>
      </c>
      <c r="D5147">
        <v>13</v>
      </c>
      <c r="E5147">
        <v>9.9</v>
      </c>
      <c r="F5147">
        <v>81</v>
      </c>
      <c r="G5147">
        <v>0</v>
      </c>
      <c r="H5147">
        <v>0</v>
      </c>
      <c r="I5147">
        <v>0</v>
      </c>
      <c r="J5147" s="4">
        <f t="shared" si="723"/>
        <v>39.000409003820863</v>
      </c>
      <c r="K5147" s="4">
        <f t="shared" si="724"/>
        <v>-13.330318811339708</v>
      </c>
      <c r="L5147" s="5">
        <f t="shared" si="720"/>
        <v>0</v>
      </c>
      <c r="M5147" s="5">
        <f t="shared" si="721"/>
        <v>0</v>
      </c>
      <c r="N5147" s="6">
        <f t="shared" si="722"/>
        <v>0</v>
      </c>
      <c r="O5147" s="6">
        <f t="shared" si="725"/>
        <v>0</v>
      </c>
      <c r="P5147" s="6">
        <f>FORECAST(J5147,Inputs!$B$10:$B$18,Inputs!$A$10:$A$18)</f>
        <v>30.91667045373908</v>
      </c>
      <c r="Q5147" s="6">
        <f>IF(Inputs!$D$10="Yes",IF('Hourly Calcs'!P5147&gt;'Hourly Calcs'!K5147,'Hourly Calcs'!O5147,N5147+O5147),N5147+O5147)</f>
        <v>0</v>
      </c>
      <c r="R5147" s="12">
        <f t="shared" si="726"/>
        <v>0</v>
      </c>
      <c r="S5147" s="1">
        <f>IF(AND(A5147&gt;=5,A5147&lt;=9),INDEX(Demand!$C$3:$C$26,C5147),INDEX(Demand!$B$3:$B$26,C5147))</f>
        <v>350</v>
      </c>
      <c r="T5147" s="7">
        <f t="shared" si="727"/>
        <v>0</v>
      </c>
      <c r="U5147" s="7">
        <f t="shared" si="728"/>
        <v>0</v>
      </c>
    </row>
    <row r="5148" spans="1:21" x14ac:dyDescent="0.2">
      <c r="A5148" s="1">
        <v>8</v>
      </c>
      <c r="B5148" s="1">
        <v>3</v>
      </c>
      <c r="C5148" s="1">
        <v>4</v>
      </c>
      <c r="D5148">
        <v>12.7</v>
      </c>
      <c r="E5148">
        <v>9.8000000000000007</v>
      </c>
      <c r="F5148">
        <v>82</v>
      </c>
      <c r="G5148">
        <v>0</v>
      </c>
      <c r="H5148">
        <v>0</v>
      </c>
      <c r="I5148">
        <v>0</v>
      </c>
      <c r="J5148" s="4">
        <f t="shared" si="723"/>
        <v>51.819194651212854</v>
      </c>
      <c r="K5148" s="4">
        <f t="shared" si="724"/>
        <v>-6.5561579827243577</v>
      </c>
      <c r="L5148" s="5">
        <f t="shared" si="720"/>
        <v>0</v>
      </c>
      <c r="M5148" s="5">
        <f t="shared" si="721"/>
        <v>0</v>
      </c>
      <c r="N5148" s="6">
        <f t="shared" si="722"/>
        <v>0</v>
      </c>
      <c r="O5148" s="6">
        <f t="shared" si="725"/>
        <v>0</v>
      </c>
      <c r="P5148" s="6">
        <f>FORECAST(J5148,Inputs!$B$10:$B$18,Inputs!$A$10:$A$18)</f>
        <v>31.035362913437154</v>
      </c>
      <c r="Q5148" s="6">
        <f>IF(Inputs!$D$10="Yes",IF('Hourly Calcs'!P5148&gt;'Hourly Calcs'!K5148,'Hourly Calcs'!O5148,N5148+O5148),N5148+O5148)</f>
        <v>0</v>
      </c>
      <c r="R5148" s="12">
        <f t="shared" si="726"/>
        <v>0</v>
      </c>
      <c r="S5148" s="1">
        <f>IF(AND(A5148&gt;=5,A5148&lt;=9),INDEX(Demand!$C$3:$C$26,C5148),INDEX(Demand!$B$3:$B$26,C5148))</f>
        <v>350</v>
      </c>
      <c r="T5148" s="7">
        <f t="shared" si="727"/>
        <v>0</v>
      </c>
      <c r="U5148" s="7">
        <f t="shared" si="728"/>
        <v>0</v>
      </c>
    </row>
    <row r="5149" spans="1:21" x14ac:dyDescent="0.2">
      <c r="A5149" s="1">
        <v>8</v>
      </c>
      <c r="B5149" s="1">
        <v>3</v>
      </c>
      <c r="C5149" s="1">
        <v>5</v>
      </c>
      <c r="D5149">
        <v>12.1</v>
      </c>
      <c r="E5149">
        <v>9</v>
      </c>
      <c r="F5149">
        <v>81</v>
      </c>
      <c r="G5149">
        <v>1</v>
      </c>
      <c r="H5149">
        <v>0</v>
      </c>
      <c r="I5149">
        <v>1</v>
      </c>
      <c r="J5149" s="4">
        <f t="shared" si="723"/>
        <v>63.695284075535881</v>
      </c>
      <c r="K5149" s="4">
        <f t="shared" si="724"/>
        <v>1.7344781050641558</v>
      </c>
      <c r="L5149" s="5">
        <f t="shared" si="720"/>
        <v>0</v>
      </c>
      <c r="M5149" s="5">
        <f t="shared" si="721"/>
        <v>32.265521894935844</v>
      </c>
      <c r="N5149" s="6">
        <f t="shared" si="722"/>
        <v>0</v>
      </c>
      <c r="O5149" s="6">
        <f t="shared" si="725"/>
        <v>0.91451878627752081</v>
      </c>
      <c r="P5149" s="6">
        <f>FORECAST(J5149,Inputs!$B$10:$B$18,Inputs!$A$10:$A$18)</f>
        <v>31.145326704403107</v>
      </c>
      <c r="Q5149" s="6">
        <f>IF(Inputs!$D$10="Yes",IF('Hourly Calcs'!P5149&gt;'Hourly Calcs'!K5149,'Hourly Calcs'!O5149,N5149+O5149),N5149+O5149)</f>
        <v>0.91451878627752081</v>
      </c>
      <c r="R5149" s="12">
        <f t="shared" si="726"/>
        <v>4.3457932723907788</v>
      </c>
      <c r="S5149" s="1">
        <f>IF(AND(A5149&gt;=5,A5149&lt;=9),INDEX(Demand!$C$3:$C$26,C5149),INDEX(Demand!$B$3:$B$26,C5149))</f>
        <v>350</v>
      </c>
      <c r="T5149" s="7">
        <f t="shared" si="727"/>
        <v>4.3457932723907788</v>
      </c>
      <c r="U5149" s="7">
        <f t="shared" si="728"/>
        <v>0</v>
      </c>
    </row>
    <row r="5150" spans="1:21" x14ac:dyDescent="0.2">
      <c r="A5150" s="1">
        <v>8</v>
      </c>
      <c r="B5150" s="1">
        <v>3</v>
      </c>
      <c r="C5150" s="1">
        <v>6</v>
      </c>
      <c r="D5150">
        <v>13.2</v>
      </c>
      <c r="E5150">
        <v>9.1</v>
      </c>
      <c r="F5150">
        <v>76</v>
      </c>
      <c r="G5150">
        <v>30</v>
      </c>
      <c r="H5150">
        <v>0</v>
      </c>
      <c r="I5150">
        <v>30</v>
      </c>
      <c r="J5150" s="4">
        <f t="shared" si="723"/>
        <v>74.999271578991113</v>
      </c>
      <c r="K5150" s="4">
        <f t="shared" si="724"/>
        <v>10.356950712652221</v>
      </c>
      <c r="L5150" s="5">
        <f t="shared" si="720"/>
        <v>0</v>
      </c>
      <c r="M5150" s="5">
        <f t="shared" si="721"/>
        <v>23.643049287347779</v>
      </c>
      <c r="N5150" s="6">
        <f t="shared" si="722"/>
        <v>0</v>
      </c>
      <c r="O5150" s="6">
        <f t="shared" si="725"/>
        <v>27.435563588325625</v>
      </c>
      <c r="P5150" s="6">
        <f>FORECAST(J5150,Inputs!$B$10:$B$18,Inputs!$A$10:$A$18)</f>
        <v>31.249993255361026</v>
      </c>
      <c r="Q5150" s="6">
        <f>IF(Inputs!$D$10="Yes",IF('Hourly Calcs'!P5150&gt;'Hourly Calcs'!K5150,'Hourly Calcs'!O5150,N5150+O5150),N5150+O5150)</f>
        <v>27.435563588325625</v>
      </c>
      <c r="R5150" s="12">
        <f t="shared" si="726"/>
        <v>130.37379817172337</v>
      </c>
      <c r="S5150" s="1">
        <f>IF(AND(A5150&gt;=5,A5150&lt;=9),INDEX(Demand!$C$3:$C$26,C5150),INDEX(Demand!$B$3:$B$26,C5150))</f>
        <v>350</v>
      </c>
      <c r="T5150" s="7">
        <f t="shared" si="727"/>
        <v>130.37379817172337</v>
      </c>
      <c r="U5150" s="7">
        <f t="shared" si="728"/>
        <v>0</v>
      </c>
    </row>
    <row r="5151" spans="1:21" x14ac:dyDescent="0.2">
      <c r="A5151" s="1">
        <v>8</v>
      </c>
      <c r="B5151" s="1">
        <v>3</v>
      </c>
      <c r="C5151" s="1">
        <v>7</v>
      </c>
      <c r="D5151">
        <v>15</v>
      </c>
      <c r="E5151">
        <v>8.9</v>
      </c>
      <c r="F5151">
        <v>67</v>
      </c>
      <c r="G5151">
        <v>148</v>
      </c>
      <c r="H5151">
        <v>168</v>
      </c>
      <c r="I5151">
        <v>102</v>
      </c>
      <c r="J5151" s="4">
        <f t="shared" si="723"/>
        <v>86.23311605732124</v>
      </c>
      <c r="K5151" s="4">
        <f t="shared" si="724"/>
        <v>19.660258383828094</v>
      </c>
      <c r="L5151" s="5">
        <f t="shared" si="720"/>
        <v>78.76688394267876</v>
      </c>
      <c r="M5151" s="5">
        <f t="shared" si="721"/>
        <v>14.339741616171906</v>
      </c>
      <c r="N5151" s="6">
        <f t="shared" si="722"/>
        <v>64.092744469168906</v>
      </c>
      <c r="O5151" s="6">
        <f t="shared" si="725"/>
        <v>93.280916200307118</v>
      </c>
      <c r="P5151" s="6">
        <f>FORECAST(J5151,Inputs!$B$10:$B$18,Inputs!$A$10:$A$18)</f>
        <v>31.354010333864082</v>
      </c>
      <c r="Q5151" s="6">
        <f>IF(Inputs!$D$10="Yes",IF('Hourly Calcs'!P5151&gt;'Hourly Calcs'!K5151,'Hourly Calcs'!O5151,N5151+O5151),N5151+O5151)</f>
        <v>93.280916200307118</v>
      </c>
      <c r="R5151" s="12">
        <f t="shared" si="726"/>
        <v>443.27091378385938</v>
      </c>
      <c r="S5151" s="1">
        <f>IF(AND(A5151&gt;=5,A5151&lt;=9),INDEX(Demand!$C$3:$C$26,C5151),INDEX(Demand!$B$3:$B$26,C5151))</f>
        <v>350</v>
      </c>
      <c r="T5151" s="7">
        <f t="shared" si="727"/>
        <v>350</v>
      </c>
      <c r="U5151" s="7">
        <f t="shared" si="728"/>
        <v>93.270913783859385</v>
      </c>
    </row>
    <row r="5152" spans="1:21" x14ac:dyDescent="0.2">
      <c r="A5152" s="1">
        <v>8</v>
      </c>
      <c r="B5152" s="1">
        <v>3</v>
      </c>
      <c r="C5152" s="1">
        <v>8</v>
      </c>
      <c r="D5152">
        <v>16</v>
      </c>
      <c r="E5152">
        <v>9.1</v>
      </c>
      <c r="F5152">
        <v>64</v>
      </c>
      <c r="G5152">
        <v>316</v>
      </c>
      <c r="H5152">
        <v>369</v>
      </c>
      <c r="I5152">
        <v>158</v>
      </c>
      <c r="J5152" s="4">
        <f t="shared" si="723"/>
        <v>98.041260015879885</v>
      </c>
      <c r="K5152" s="4">
        <f t="shared" si="724"/>
        <v>29.108410681812238</v>
      </c>
      <c r="L5152" s="5">
        <f t="shared" si="720"/>
        <v>66.958739984120115</v>
      </c>
      <c r="M5152" s="5">
        <f t="shared" si="721"/>
        <v>4.8915893181877621</v>
      </c>
      <c r="N5152" s="6">
        <f t="shared" si="722"/>
        <v>219.37747329746065</v>
      </c>
      <c r="O5152" s="6">
        <f t="shared" si="725"/>
        <v>144.4939682318483</v>
      </c>
      <c r="P5152" s="6">
        <f>FORECAST(J5152,Inputs!$B$10:$B$18,Inputs!$A$10:$A$18)</f>
        <v>31.463345000147033</v>
      </c>
      <c r="Q5152" s="6">
        <f>IF(Inputs!$D$10="Yes",IF('Hourly Calcs'!P5152&gt;'Hourly Calcs'!K5152,'Hourly Calcs'!O5152,N5152+O5152),N5152+O5152)</f>
        <v>144.4939682318483</v>
      </c>
      <c r="R5152" s="12">
        <f t="shared" si="726"/>
        <v>686.63533703774306</v>
      </c>
      <c r="S5152" s="1">
        <f>IF(AND(A5152&gt;=5,A5152&lt;=9),INDEX(Demand!$C$3:$C$26,C5152),INDEX(Demand!$B$3:$B$26,C5152))</f>
        <v>350</v>
      </c>
      <c r="T5152" s="7">
        <f t="shared" si="727"/>
        <v>350</v>
      </c>
      <c r="U5152" s="7">
        <f t="shared" si="728"/>
        <v>336.63533703774306</v>
      </c>
    </row>
    <row r="5153" spans="1:21" x14ac:dyDescent="0.2">
      <c r="A5153" s="1">
        <v>8</v>
      </c>
      <c r="B5153" s="1">
        <v>3</v>
      </c>
      <c r="C5153" s="1">
        <v>9</v>
      </c>
      <c r="D5153">
        <v>16.7</v>
      </c>
      <c r="E5153">
        <v>8.1</v>
      </c>
      <c r="F5153">
        <v>57</v>
      </c>
      <c r="G5153">
        <v>492</v>
      </c>
      <c r="H5153">
        <v>566</v>
      </c>
      <c r="I5153">
        <v>166</v>
      </c>
      <c r="J5153" s="4">
        <f t="shared" si="723"/>
        <v>111.29150778996704</v>
      </c>
      <c r="K5153" s="4">
        <f t="shared" si="724"/>
        <v>38.263773157047822</v>
      </c>
      <c r="L5153" s="5">
        <f t="shared" si="720"/>
        <v>53.708492210032958</v>
      </c>
      <c r="M5153" s="5">
        <f t="shared" si="721"/>
        <v>4.2637731570478223</v>
      </c>
      <c r="N5153" s="6">
        <f t="shared" si="722"/>
        <v>437.67973002670044</v>
      </c>
      <c r="O5153" s="6">
        <f t="shared" si="725"/>
        <v>151.81011852206845</v>
      </c>
      <c r="P5153" s="6">
        <f>FORECAST(J5153,Inputs!$B$10:$B$18,Inputs!$A$10:$A$18)</f>
        <v>31.58603247953673</v>
      </c>
      <c r="Q5153" s="6">
        <f>IF(Inputs!$D$10="Yes",IF('Hourly Calcs'!P5153&gt;'Hourly Calcs'!K5153,'Hourly Calcs'!O5153,N5153+O5153),N5153+O5153)</f>
        <v>589.48984854876892</v>
      </c>
      <c r="R5153" s="12">
        <f t="shared" si="726"/>
        <v>2801.2557603037499</v>
      </c>
      <c r="S5153" s="1">
        <f>IF(AND(A5153&gt;=5,A5153&lt;=9),INDEX(Demand!$C$3:$C$26,C5153),INDEX(Demand!$B$3:$B$26,C5153))</f>
        <v>350</v>
      </c>
      <c r="T5153" s="7">
        <f t="shared" si="727"/>
        <v>350</v>
      </c>
      <c r="U5153" s="7">
        <f t="shared" si="728"/>
        <v>2451.2557603037499</v>
      </c>
    </row>
    <row r="5154" spans="1:21" x14ac:dyDescent="0.2">
      <c r="A5154" s="1">
        <v>8</v>
      </c>
      <c r="B5154" s="1">
        <v>3</v>
      </c>
      <c r="C5154" s="1">
        <v>10</v>
      </c>
      <c r="D5154">
        <v>17</v>
      </c>
      <c r="E5154">
        <v>8.1999999999999993</v>
      </c>
      <c r="F5154">
        <v>56</v>
      </c>
      <c r="G5154">
        <v>646</v>
      </c>
      <c r="H5154">
        <v>644</v>
      </c>
      <c r="I5154">
        <v>196</v>
      </c>
      <c r="J5154" s="4">
        <f t="shared" si="723"/>
        <v>127.17455610441854</v>
      </c>
      <c r="K5154" s="4">
        <f t="shared" si="724"/>
        <v>46.53145550622849</v>
      </c>
      <c r="L5154" s="5">
        <f t="shared" si="720"/>
        <v>37.825443895581458</v>
      </c>
      <c r="M5154" s="5">
        <f t="shared" si="721"/>
        <v>12.53145550622849</v>
      </c>
      <c r="N5154" s="6">
        <f t="shared" si="722"/>
        <v>583.17027690209716</v>
      </c>
      <c r="O5154" s="6">
        <f t="shared" si="725"/>
        <v>179.24568211039409</v>
      </c>
      <c r="P5154" s="6">
        <f>FORECAST(J5154,Inputs!$B$10:$B$18,Inputs!$A$10:$A$18)</f>
        <v>31.733097741707578</v>
      </c>
      <c r="Q5154" s="6">
        <f>IF(Inputs!$D$10="Yes",IF('Hourly Calcs'!P5154&gt;'Hourly Calcs'!K5154,'Hourly Calcs'!O5154,N5154+O5154),N5154+O5154)</f>
        <v>762.41595901249127</v>
      </c>
      <c r="R5154" s="12">
        <f t="shared" si="726"/>
        <v>3623.0006372273583</v>
      </c>
      <c r="S5154" s="1">
        <f>IF(AND(A5154&gt;=5,A5154&lt;=9),INDEX(Demand!$C$3:$C$26,C5154),INDEX(Demand!$B$3:$B$26,C5154))</f>
        <v>600</v>
      </c>
      <c r="T5154" s="7">
        <f t="shared" si="727"/>
        <v>600</v>
      </c>
      <c r="U5154" s="7">
        <f t="shared" si="728"/>
        <v>3023.0006372273583</v>
      </c>
    </row>
    <row r="5155" spans="1:21" x14ac:dyDescent="0.2">
      <c r="A5155" s="1">
        <v>8</v>
      </c>
      <c r="B5155" s="1">
        <v>3</v>
      </c>
      <c r="C5155" s="1">
        <v>11</v>
      </c>
      <c r="D5155">
        <v>17</v>
      </c>
      <c r="E5155">
        <v>7.5</v>
      </c>
      <c r="F5155">
        <v>54</v>
      </c>
      <c r="G5155">
        <v>762</v>
      </c>
      <c r="H5155">
        <v>742</v>
      </c>
      <c r="I5155">
        <v>177</v>
      </c>
      <c r="J5155" s="4">
        <f t="shared" si="723"/>
        <v>147.05157783047756</v>
      </c>
      <c r="K5155" s="4">
        <f t="shared" si="724"/>
        <v>52.9939504211669</v>
      </c>
      <c r="L5155" s="5">
        <f t="shared" ref="L5155:L5218" si="729">IF(ABS($B$5-J5155)&gt;90,0,ABS($B$5-J5155))</f>
        <v>17.948422169522445</v>
      </c>
      <c r="M5155" s="5">
        <f t="shared" ref="M5155:M5218" si="730">IF(K5155&gt;0,ABS($B$4-K5155),0)</f>
        <v>18.9939504211669</v>
      </c>
      <c r="N5155" s="6">
        <f t="shared" si="722"/>
        <v>728.82520383971064</v>
      </c>
      <c r="O5155" s="6">
        <f t="shared" si="725"/>
        <v>161.86982517112119</v>
      </c>
      <c r="P5155" s="6">
        <f>FORECAST(J5155,Inputs!$B$10:$B$18,Inputs!$A$10:$A$18)</f>
        <v>31.917144239171087</v>
      </c>
      <c r="Q5155" s="6">
        <f>IF(Inputs!$D$10="Yes",IF('Hourly Calcs'!P5155&gt;'Hourly Calcs'!K5155,'Hourly Calcs'!O5155,N5155+O5155),N5155+O5155)</f>
        <v>890.69502901083183</v>
      </c>
      <c r="R5155" s="12">
        <f t="shared" si="726"/>
        <v>4232.582777859473</v>
      </c>
      <c r="S5155" s="1">
        <f>IF(AND(A5155&gt;=5,A5155&lt;=9),INDEX(Demand!$C$3:$C$26,C5155),INDEX(Demand!$B$3:$B$26,C5155))</f>
        <v>600</v>
      </c>
      <c r="T5155" s="7">
        <f t="shared" si="727"/>
        <v>600</v>
      </c>
      <c r="U5155" s="7">
        <f t="shared" si="728"/>
        <v>3632.582777859473</v>
      </c>
    </row>
    <row r="5156" spans="1:21" x14ac:dyDescent="0.2">
      <c r="A5156" s="1">
        <v>8</v>
      </c>
      <c r="B5156" s="1">
        <v>3</v>
      </c>
      <c r="C5156" s="1">
        <v>12</v>
      </c>
      <c r="D5156">
        <v>17.8</v>
      </c>
      <c r="E5156">
        <v>7.1</v>
      </c>
      <c r="F5156">
        <v>49</v>
      </c>
      <c r="G5156">
        <v>830</v>
      </c>
      <c r="H5156">
        <v>789</v>
      </c>
      <c r="I5156">
        <v>166</v>
      </c>
      <c r="J5156" s="4">
        <f t="shared" si="723"/>
        <v>171.24978800053702</v>
      </c>
      <c r="K5156" s="4">
        <f t="shared" si="724"/>
        <v>56.382503887214718</v>
      </c>
      <c r="L5156" s="5">
        <f t="shared" si="729"/>
        <v>6.2497880005370234</v>
      </c>
      <c r="M5156" s="5">
        <f t="shared" si="730"/>
        <v>22.382503887214718</v>
      </c>
      <c r="N5156" s="6">
        <f t="shared" si="722"/>
        <v>787.53065603138009</v>
      </c>
      <c r="O5156" s="6">
        <f t="shared" si="725"/>
        <v>151.81011852206845</v>
      </c>
      <c r="P5156" s="6">
        <f>FORECAST(J5156,Inputs!$B$10:$B$18,Inputs!$A$10:$A$18)</f>
        <v>32.141201740745714</v>
      </c>
      <c r="Q5156" s="6">
        <f>IF(Inputs!$D$10="Yes",IF('Hourly Calcs'!P5156&gt;'Hourly Calcs'!K5156,'Hourly Calcs'!O5156,N5156+O5156),N5156+O5156)</f>
        <v>939.34077455344857</v>
      </c>
      <c r="R5156" s="12">
        <f t="shared" si="726"/>
        <v>4463.7473606779877</v>
      </c>
      <c r="S5156" s="1">
        <f>IF(AND(A5156&gt;=5,A5156&lt;=9),INDEX(Demand!$C$3:$C$26,C5156),INDEX(Demand!$B$3:$B$26,C5156))</f>
        <v>600</v>
      </c>
      <c r="T5156" s="7">
        <f t="shared" si="727"/>
        <v>600</v>
      </c>
      <c r="U5156" s="7">
        <f t="shared" si="728"/>
        <v>3863.7473606779877</v>
      </c>
    </row>
    <row r="5157" spans="1:21" x14ac:dyDescent="0.2">
      <c r="A5157" s="1">
        <v>8</v>
      </c>
      <c r="B5157" s="1">
        <v>3</v>
      </c>
      <c r="C5157" s="1">
        <v>13</v>
      </c>
      <c r="D5157">
        <v>18.2</v>
      </c>
      <c r="E5157">
        <v>5.9</v>
      </c>
      <c r="F5157">
        <v>44</v>
      </c>
      <c r="G5157">
        <v>845</v>
      </c>
      <c r="H5157">
        <v>798</v>
      </c>
      <c r="I5157">
        <v>166</v>
      </c>
      <c r="J5157" s="4">
        <f t="shared" si="723"/>
        <v>196.98504203713489</v>
      </c>
      <c r="K5157" s="4">
        <f t="shared" si="724"/>
        <v>55.684340164216131</v>
      </c>
      <c r="L5157" s="5">
        <f t="shared" si="729"/>
        <v>31.985042037134889</v>
      </c>
      <c r="M5157" s="5">
        <f t="shared" si="730"/>
        <v>21.684340164216131</v>
      </c>
      <c r="N5157" s="6">
        <f t="shared" si="722"/>
        <v>759.79670369639234</v>
      </c>
      <c r="O5157" s="6">
        <f t="shared" si="725"/>
        <v>151.81011852206845</v>
      </c>
      <c r="P5157" s="6">
        <f>FORECAST(J5157,Inputs!$B$10:$B$18,Inputs!$A$10:$A$18)</f>
        <v>32.379491129973466</v>
      </c>
      <c r="Q5157" s="6">
        <f>IF(Inputs!$D$10="Yes",IF('Hourly Calcs'!P5157&gt;'Hourly Calcs'!K5157,'Hourly Calcs'!O5157,N5157+O5157),N5157+O5157)</f>
        <v>911.60682221846082</v>
      </c>
      <c r="R5157" s="12">
        <f t="shared" si="726"/>
        <v>4331.9556191821257</v>
      </c>
      <c r="S5157" s="1">
        <f>IF(AND(A5157&gt;=5,A5157&lt;=9),INDEX(Demand!$C$3:$C$26,C5157),INDEX(Demand!$B$3:$B$26,C5157))</f>
        <v>600</v>
      </c>
      <c r="T5157" s="7">
        <f t="shared" si="727"/>
        <v>600</v>
      </c>
      <c r="U5157" s="7">
        <f t="shared" si="728"/>
        <v>3731.9556191821257</v>
      </c>
    </row>
    <row r="5158" spans="1:21" x14ac:dyDescent="0.2">
      <c r="A5158" s="1">
        <v>8</v>
      </c>
      <c r="B5158" s="1">
        <v>3</v>
      </c>
      <c r="C5158" s="1">
        <v>14</v>
      </c>
      <c r="D5158">
        <v>18.100000000000001</v>
      </c>
      <c r="E5158">
        <v>7.5</v>
      </c>
      <c r="F5158">
        <v>50</v>
      </c>
      <c r="G5158">
        <v>803</v>
      </c>
      <c r="H5158">
        <v>779</v>
      </c>
      <c r="I5158">
        <v>164</v>
      </c>
      <c r="J5158" s="4">
        <f t="shared" si="723"/>
        <v>219.88500251368961</v>
      </c>
      <c r="K5158" s="4">
        <f t="shared" si="724"/>
        <v>51.132417623315412</v>
      </c>
      <c r="L5158" s="5">
        <f t="shared" si="729"/>
        <v>54.885002513689614</v>
      </c>
      <c r="M5158" s="5">
        <f t="shared" si="730"/>
        <v>17.132417623315412</v>
      </c>
      <c r="N5158" s="6">
        <f t="shared" si="722"/>
        <v>660.07420925703786</v>
      </c>
      <c r="O5158" s="6">
        <f t="shared" si="725"/>
        <v>149.98108094951343</v>
      </c>
      <c r="P5158" s="6">
        <f>FORECAST(J5158,Inputs!$B$10:$B$18,Inputs!$A$10:$A$18)</f>
        <v>32.591527801052678</v>
      </c>
      <c r="Q5158" s="6">
        <f>IF(Inputs!$D$10="Yes",IF('Hourly Calcs'!P5158&gt;'Hourly Calcs'!K5158,'Hourly Calcs'!O5158,N5158+O5158),N5158+O5158)</f>
        <v>810.05529020655126</v>
      </c>
      <c r="R5158" s="12">
        <f t="shared" si="726"/>
        <v>3849.3827390615315</v>
      </c>
      <c r="S5158" s="1">
        <f>IF(AND(A5158&gt;=5,A5158&lt;=9),INDEX(Demand!$C$3:$C$26,C5158),INDEX(Demand!$B$3:$B$26,C5158))</f>
        <v>600</v>
      </c>
      <c r="T5158" s="7">
        <f t="shared" si="727"/>
        <v>600</v>
      </c>
      <c r="U5158" s="7">
        <f t="shared" si="728"/>
        <v>3249.3827390615315</v>
      </c>
    </row>
    <row r="5159" spans="1:21" x14ac:dyDescent="0.2">
      <c r="A5159" s="1">
        <v>8</v>
      </c>
      <c r="B5159" s="1">
        <v>3</v>
      </c>
      <c r="C5159" s="1">
        <v>15</v>
      </c>
      <c r="D5159">
        <v>18.7</v>
      </c>
      <c r="E5159">
        <v>8.1</v>
      </c>
      <c r="F5159">
        <v>50</v>
      </c>
      <c r="G5159">
        <v>710</v>
      </c>
      <c r="H5159">
        <v>733</v>
      </c>
      <c r="I5159">
        <v>162</v>
      </c>
      <c r="J5159" s="4">
        <f t="shared" si="723"/>
        <v>238.3145207146525</v>
      </c>
      <c r="K5159" s="4">
        <f t="shared" si="724"/>
        <v>43.94231651285758</v>
      </c>
      <c r="L5159" s="5">
        <f t="shared" si="729"/>
        <v>73.314520714652502</v>
      </c>
      <c r="M5159" s="5">
        <f t="shared" si="730"/>
        <v>9.9423165128575803</v>
      </c>
      <c r="N5159" s="6">
        <f t="shared" si="722"/>
        <v>506.4315084187142</v>
      </c>
      <c r="O5159" s="6">
        <f t="shared" si="725"/>
        <v>148.15204337695837</v>
      </c>
      <c r="P5159" s="6">
        <f>FORECAST(J5159,Inputs!$B$10:$B$18,Inputs!$A$10:$A$18)</f>
        <v>32.76217148809863</v>
      </c>
      <c r="Q5159" s="6">
        <f>IF(Inputs!$D$10="Yes",IF('Hourly Calcs'!P5159&gt;'Hourly Calcs'!K5159,'Hourly Calcs'!O5159,N5159+O5159),N5159+O5159)</f>
        <v>654.58355179567252</v>
      </c>
      <c r="R5159" s="12">
        <f t="shared" si="726"/>
        <v>3110.5810381330357</v>
      </c>
      <c r="S5159" s="1">
        <f>IF(AND(A5159&gt;=5,A5159&lt;=9),INDEX(Demand!$C$3:$C$26,C5159),INDEX(Demand!$B$3:$B$26,C5159))</f>
        <v>600</v>
      </c>
      <c r="T5159" s="7">
        <f t="shared" si="727"/>
        <v>600</v>
      </c>
      <c r="U5159" s="7">
        <f t="shared" si="728"/>
        <v>2510.5810381330357</v>
      </c>
    </row>
    <row r="5160" spans="1:21" x14ac:dyDescent="0.2">
      <c r="A5160" s="1">
        <v>8</v>
      </c>
      <c r="B5160" s="1">
        <v>3</v>
      </c>
      <c r="C5160" s="1">
        <v>16</v>
      </c>
      <c r="D5160">
        <v>17.899999999999999</v>
      </c>
      <c r="E5160">
        <v>8.6999999999999993</v>
      </c>
      <c r="F5160">
        <v>55</v>
      </c>
      <c r="G5160">
        <v>573</v>
      </c>
      <c r="H5160">
        <v>639</v>
      </c>
      <c r="I5160">
        <v>164</v>
      </c>
      <c r="J5160" s="4">
        <f t="shared" si="723"/>
        <v>253.17459255223463</v>
      </c>
      <c r="K5160" s="4">
        <f t="shared" si="724"/>
        <v>35.29063602929461</v>
      </c>
      <c r="L5160" s="5">
        <f t="shared" si="729"/>
        <v>88.174592552234628</v>
      </c>
      <c r="M5160" s="5">
        <f t="shared" si="730"/>
        <v>1.2906360292946104</v>
      </c>
      <c r="N5160" s="6">
        <f t="shared" si="722"/>
        <v>315.34282279805581</v>
      </c>
      <c r="O5160" s="6">
        <f t="shared" si="725"/>
        <v>149.98108094951343</v>
      </c>
      <c r="P5160" s="6">
        <f>FORECAST(J5160,Inputs!$B$10:$B$18,Inputs!$A$10:$A$18)</f>
        <v>32.899764745854021</v>
      </c>
      <c r="Q5160" s="6">
        <f>IF(Inputs!$D$10="Yes",IF('Hourly Calcs'!P5160&gt;'Hourly Calcs'!K5160,'Hourly Calcs'!O5160,N5160+O5160),N5160+O5160)</f>
        <v>465.32390374756926</v>
      </c>
      <c r="R5160" s="12">
        <f t="shared" si="726"/>
        <v>2211.219190608449</v>
      </c>
      <c r="S5160" s="1">
        <f>IF(AND(A5160&gt;=5,A5160&lt;=9),INDEX(Demand!$C$3:$C$26,C5160),INDEX(Demand!$B$3:$B$26,C5160))</f>
        <v>900</v>
      </c>
      <c r="T5160" s="7">
        <f t="shared" si="727"/>
        <v>900</v>
      </c>
      <c r="U5160" s="7">
        <f t="shared" si="728"/>
        <v>1311.219190608449</v>
      </c>
    </row>
    <row r="5161" spans="1:21" x14ac:dyDescent="0.2">
      <c r="A5161" s="1">
        <v>8</v>
      </c>
      <c r="B5161" s="1">
        <v>3</v>
      </c>
      <c r="C5161" s="1">
        <v>17</v>
      </c>
      <c r="D5161">
        <v>16.899999999999999</v>
      </c>
      <c r="E5161">
        <v>9.1999999999999993</v>
      </c>
      <c r="F5161">
        <v>60</v>
      </c>
      <c r="G5161">
        <v>406</v>
      </c>
      <c r="H5161">
        <v>469</v>
      </c>
      <c r="I5161">
        <v>169</v>
      </c>
      <c r="J5161" s="4">
        <f t="shared" si="723"/>
        <v>265.82997116644884</v>
      </c>
      <c r="K5161" s="4">
        <f t="shared" si="724"/>
        <v>25.971134308159606</v>
      </c>
      <c r="L5161" s="5">
        <f t="shared" si="729"/>
        <v>0</v>
      </c>
      <c r="M5161" s="5">
        <f t="shared" si="730"/>
        <v>8.0288656918403944</v>
      </c>
      <c r="N5161" s="6">
        <f t="shared" si="722"/>
        <v>125.96944472703385</v>
      </c>
      <c r="O5161" s="6">
        <f t="shared" si="725"/>
        <v>154.55367488090101</v>
      </c>
      <c r="P5161" s="6">
        <f>FORECAST(J5161,Inputs!$B$10:$B$18,Inputs!$A$10:$A$18)</f>
        <v>33.016944177467117</v>
      </c>
      <c r="Q5161" s="6">
        <f>IF(Inputs!$D$10="Yes",IF('Hourly Calcs'!P5161&gt;'Hourly Calcs'!K5161,'Hourly Calcs'!O5161,N5161+O5161),N5161+O5161)</f>
        <v>154.55367488090101</v>
      </c>
      <c r="R5161" s="12">
        <f t="shared" si="726"/>
        <v>734.43906303404162</v>
      </c>
      <c r="S5161" s="1">
        <f>IF(AND(A5161&gt;=5,A5161&lt;=9),INDEX(Demand!$C$3:$C$26,C5161),INDEX(Demand!$B$3:$B$26,C5161))</f>
        <v>900</v>
      </c>
      <c r="T5161" s="7">
        <f t="shared" si="727"/>
        <v>734.43906303404162</v>
      </c>
      <c r="U5161" s="7">
        <f t="shared" si="728"/>
        <v>0</v>
      </c>
    </row>
    <row r="5162" spans="1:21" x14ac:dyDescent="0.2">
      <c r="A5162" s="1">
        <v>8</v>
      </c>
      <c r="B5162" s="1">
        <v>3</v>
      </c>
      <c r="C5162" s="1">
        <v>18</v>
      </c>
      <c r="D5162">
        <v>16.8</v>
      </c>
      <c r="E5162">
        <v>9.4</v>
      </c>
      <c r="F5162">
        <v>62</v>
      </c>
      <c r="G5162">
        <v>230</v>
      </c>
      <c r="H5162">
        <v>272</v>
      </c>
      <c r="I5162">
        <v>134</v>
      </c>
      <c r="J5162" s="4">
        <f t="shared" si="723"/>
        <v>277.35948774546233</v>
      </c>
      <c r="K5162" s="4">
        <f t="shared" si="724"/>
        <v>16.508436017772482</v>
      </c>
      <c r="L5162" s="5">
        <f t="shared" si="729"/>
        <v>0</v>
      </c>
      <c r="M5162" s="5">
        <f t="shared" si="730"/>
        <v>17.491563982227518</v>
      </c>
      <c r="N5162" s="6">
        <f t="shared" si="722"/>
        <v>8.600424337934113</v>
      </c>
      <c r="O5162" s="6">
        <f t="shared" si="725"/>
        <v>122.54551736118779</v>
      </c>
      <c r="P5162" s="6">
        <f>FORECAST(J5162,Inputs!$B$10:$B$18,Inputs!$A$10:$A$18)</f>
        <v>33.123698960606134</v>
      </c>
      <c r="Q5162" s="6">
        <f>IF(Inputs!$D$10="Yes",IF('Hourly Calcs'!P5162&gt;'Hourly Calcs'!K5162,'Hourly Calcs'!O5162,N5162+O5162),N5162+O5162)</f>
        <v>122.54551736118779</v>
      </c>
      <c r="R5162" s="12">
        <f t="shared" si="726"/>
        <v>582.33629850036436</v>
      </c>
      <c r="S5162" s="1">
        <f>IF(AND(A5162&gt;=5,A5162&lt;=9),INDEX(Demand!$C$3:$C$26,C5162),INDEX(Demand!$B$3:$B$26,C5162))</f>
        <v>900</v>
      </c>
      <c r="T5162" s="7">
        <f t="shared" si="727"/>
        <v>582.33629850036436</v>
      </c>
      <c r="U5162" s="7">
        <f t="shared" si="728"/>
        <v>0</v>
      </c>
    </row>
    <row r="5163" spans="1:21" x14ac:dyDescent="0.2">
      <c r="A5163" s="1">
        <v>8</v>
      </c>
      <c r="B5163" s="1">
        <v>3</v>
      </c>
      <c r="C5163" s="1">
        <v>19</v>
      </c>
      <c r="D5163">
        <v>15.8</v>
      </c>
      <c r="E5163">
        <v>10.4</v>
      </c>
      <c r="F5163">
        <v>70</v>
      </c>
      <c r="G5163">
        <v>80</v>
      </c>
      <c r="H5163">
        <v>51</v>
      </c>
      <c r="I5163">
        <v>71</v>
      </c>
      <c r="J5163" s="4">
        <f t="shared" si="723"/>
        <v>288.54601014946797</v>
      </c>
      <c r="K5163" s="4">
        <f t="shared" si="724"/>
        <v>7.3259437255982505</v>
      </c>
      <c r="L5163" s="5">
        <f t="shared" si="729"/>
        <v>0</v>
      </c>
      <c r="M5163" s="5">
        <f t="shared" si="730"/>
        <v>26.67405627440175</v>
      </c>
      <c r="N5163" s="6">
        <f t="shared" si="722"/>
        <v>0</v>
      </c>
      <c r="O5163" s="6">
        <f t="shared" si="725"/>
        <v>64.930833825703971</v>
      </c>
      <c r="P5163" s="6">
        <f>FORECAST(J5163,Inputs!$B$10:$B$18,Inputs!$A$10:$A$18)</f>
        <v>33.227277871754332</v>
      </c>
      <c r="Q5163" s="6">
        <f>IF(Inputs!$D$10="Yes",IF('Hourly Calcs'!P5163&gt;'Hourly Calcs'!K5163,'Hourly Calcs'!O5163,N5163+O5163),N5163+O5163)</f>
        <v>64.930833825703971</v>
      </c>
      <c r="R5163" s="12">
        <f t="shared" si="726"/>
        <v>308.55132233974524</v>
      </c>
      <c r="S5163" s="1">
        <f>IF(AND(A5163&gt;=5,A5163&lt;=9),INDEX(Demand!$C$3:$C$26,C5163),INDEX(Demand!$B$3:$B$26,C5163))</f>
        <v>900</v>
      </c>
      <c r="T5163" s="7">
        <f t="shared" si="727"/>
        <v>308.55132233974518</v>
      </c>
      <c r="U5163" s="7">
        <f t="shared" si="728"/>
        <v>0</v>
      </c>
    </row>
    <row r="5164" spans="1:21" x14ac:dyDescent="0.2">
      <c r="A5164" s="1">
        <v>8</v>
      </c>
      <c r="B5164" s="1">
        <v>3</v>
      </c>
      <c r="C5164" s="1">
        <v>20</v>
      </c>
      <c r="D5164">
        <v>14.5</v>
      </c>
      <c r="E5164">
        <v>10.199999999999999</v>
      </c>
      <c r="F5164">
        <v>75</v>
      </c>
      <c r="G5164">
        <v>9</v>
      </c>
      <c r="H5164">
        <v>0</v>
      </c>
      <c r="I5164">
        <v>9</v>
      </c>
      <c r="J5164" s="4">
        <f t="shared" si="723"/>
        <v>299.9827818025534</v>
      </c>
      <c r="K5164" s="4">
        <f t="shared" si="724"/>
        <v>-1.2180231249878659</v>
      </c>
      <c r="L5164" s="5">
        <f t="shared" si="729"/>
        <v>0</v>
      </c>
      <c r="M5164" s="5">
        <f t="shared" si="730"/>
        <v>0</v>
      </c>
      <c r="N5164" s="6">
        <f t="shared" si="722"/>
        <v>0</v>
      </c>
      <c r="O5164" s="6">
        <f t="shared" si="725"/>
        <v>8.2306690764976871</v>
      </c>
      <c r="P5164" s="6">
        <f>FORECAST(J5164,Inputs!$B$10:$B$18,Inputs!$A$10:$A$18)</f>
        <v>33.333173905579194</v>
      </c>
      <c r="Q5164" s="6">
        <f>IF(Inputs!$D$10="Yes",IF('Hourly Calcs'!P5164&gt;'Hourly Calcs'!K5164,'Hourly Calcs'!O5164,N5164+O5164),N5164+O5164)</f>
        <v>8.2306690764976871</v>
      </c>
      <c r="R5164" s="12">
        <f t="shared" si="726"/>
        <v>39.11213945151701</v>
      </c>
      <c r="S5164" s="1">
        <f>IF(AND(A5164&gt;=5,A5164&lt;=9),INDEX(Demand!$C$3:$C$26,C5164),INDEX(Demand!$B$3:$B$26,C5164))</f>
        <v>800</v>
      </c>
      <c r="T5164" s="7">
        <f t="shared" si="727"/>
        <v>39.11213945151701</v>
      </c>
      <c r="U5164" s="7">
        <f t="shared" si="728"/>
        <v>0</v>
      </c>
    </row>
    <row r="5165" spans="1:21" x14ac:dyDescent="0.2">
      <c r="A5165" s="1">
        <v>8</v>
      </c>
      <c r="B5165" s="1">
        <v>3</v>
      </c>
      <c r="C5165" s="1">
        <v>21</v>
      </c>
      <c r="D5165">
        <v>13.2</v>
      </c>
      <c r="E5165">
        <v>10.3</v>
      </c>
      <c r="F5165">
        <v>83</v>
      </c>
      <c r="G5165">
        <v>0</v>
      </c>
      <c r="H5165">
        <v>0</v>
      </c>
      <c r="I5165">
        <v>0</v>
      </c>
      <c r="J5165" s="4">
        <f t="shared" si="723"/>
        <v>312.13409883446241</v>
      </c>
      <c r="K5165" s="4">
        <f t="shared" si="724"/>
        <v>-9.0890554142689268</v>
      </c>
      <c r="L5165" s="5">
        <f t="shared" si="729"/>
        <v>0</v>
      </c>
      <c r="M5165" s="5">
        <f t="shared" si="730"/>
        <v>0</v>
      </c>
      <c r="N5165" s="6">
        <f t="shared" si="722"/>
        <v>0</v>
      </c>
      <c r="O5165" s="6">
        <f t="shared" si="725"/>
        <v>0</v>
      </c>
      <c r="P5165" s="6">
        <f>FORECAST(J5165,Inputs!$B$10:$B$18,Inputs!$A$10:$A$18)</f>
        <v>33.445686100319094</v>
      </c>
      <c r="Q5165" s="6">
        <f>IF(Inputs!$D$10="Yes",IF('Hourly Calcs'!P5165&gt;'Hourly Calcs'!K5165,'Hourly Calcs'!O5165,N5165+O5165),N5165+O5165)</f>
        <v>0</v>
      </c>
      <c r="R5165" s="12">
        <f t="shared" si="726"/>
        <v>0</v>
      </c>
      <c r="S5165" s="1">
        <f>IF(AND(A5165&gt;=5,A5165&lt;=9),INDEX(Demand!$C$3:$C$26,C5165),INDEX(Demand!$B$3:$B$26,C5165))</f>
        <v>700</v>
      </c>
      <c r="T5165" s="7">
        <f t="shared" si="727"/>
        <v>0</v>
      </c>
      <c r="U5165" s="7">
        <f t="shared" si="728"/>
        <v>0</v>
      </c>
    </row>
    <row r="5166" spans="1:21" x14ac:dyDescent="0.2">
      <c r="A5166" s="1">
        <v>8</v>
      </c>
      <c r="B5166" s="1">
        <v>3</v>
      </c>
      <c r="C5166" s="1">
        <v>22</v>
      </c>
      <c r="D5166">
        <v>13</v>
      </c>
      <c r="E5166">
        <v>9.9</v>
      </c>
      <c r="F5166">
        <v>81</v>
      </c>
      <c r="G5166">
        <v>0</v>
      </c>
      <c r="H5166">
        <v>0</v>
      </c>
      <c r="I5166">
        <v>0</v>
      </c>
      <c r="J5166" s="4">
        <f t="shared" si="723"/>
        <v>325.32083755609921</v>
      </c>
      <c r="K5166" s="4">
        <f t="shared" si="724"/>
        <v>-15.375356747757124</v>
      </c>
      <c r="L5166" s="5">
        <f t="shared" si="729"/>
        <v>0</v>
      </c>
      <c r="M5166" s="5">
        <f t="shared" si="730"/>
        <v>0</v>
      </c>
      <c r="N5166" s="6">
        <f t="shared" si="722"/>
        <v>0</v>
      </c>
      <c r="O5166" s="6">
        <f t="shared" si="725"/>
        <v>0</v>
      </c>
      <c r="P5166" s="6">
        <f>FORECAST(J5166,Inputs!$B$10:$B$18,Inputs!$A$10:$A$18)</f>
        <v>33.567785532926841</v>
      </c>
      <c r="Q5166" s="6">
        <f>IF(Inputs!$D$10="Yes",IF('Hourly Calcs'!P5166&gt;'Hourly Calcs'!K5166,'Hourly Calcs'!O5166,N5166+O5166),N5166+O5166)</f>
        <v>0</v>
      </c>
      <c r="R5166" s="12">
        <f t="shared" si="726"/>
        <v>0</v>
      </c>
      <c r="S5166" s="1">
        <f>IF(AND(A5166&gt;=5,A5166&lt;=9),INDEX(Demand!$C$3:$C$26,C5166),INDEX(Demand!$B$3:$B$26,C5166))</f>
        <v>600</v>
      </c>
      <c r="T5166" s="7">
        <f t="shared" si="727"/>
        <v>0</v>
      </c>
      <c r="U5166" s="7">
        <f t="shared" si="728"/>
        <v>0</v>
      </c>
    </row>
    <row r="5167" spans="1:21" x14ac:dyDescent="0.2">
      <c r="A5167" s="1">
        <v>8</v>
      </c>
      <c r="B5167" s="1">
        <v>3</v>
      </c>
      <c r="C5167" s="1">
        <v>23</v>
      </c>
      <c r="D5167">
        <v>12.3</v>
      </c>
      <c r="E5167">
        <v>10.4</v>
      </c>
      <c r="F5167">
        <v>88</v>
      </c>
      <c r="G5167">
        <v>0</v>
      </c>
      <c r="H5167">
        <v>0</v>
      </c>
      <c r="I5167">
        <v>0</v>
      </c>
      <c r="J5167" s="4">
        <f t="shared" si="723"/>
        <v>339.62949353475943</v>
      </c>
      <c r="K5167" s="4">
        <f t="shared" si="724"/>
        <v>-19.780465784383324</v>
      </c>
      <c r="L5167" s="5">
        <f t="shared" si="729"/>
        <v>0</v>
      </c>
      <c r="M5167" s="5">
        <f t="shared" si="730"/>
        <v>0</v>
      </c>
      <c r="N5167" s="6">
        <f t="shared" si="722"/>
        <v>0</v>
      </c>
      <c r="O5167" s="6">
        <f t="shared" si="725"/>
        <v>0</v>
      </c>
      <c r="P5167" s="6">
        <f>FORECAST(J5167,Inputs!$B$10:$B$18,Inputs!$A$10:$A$18)</f>
        <v>33.70027308828481</v>
      </c>
      <c r="Q5167" s="6">
        <f>IF(Inputs!$D$10="Yes",IF('Hourly Calcs'!P5167&gt;'Hourly Calcs'!K5167,'Hourly Calcs'!O5167,N5167+O5167),N5167+O5167)</f>
        <v>0</v>
      </c>
      <c r="R5167" s="12">
        <f t="shared" si="726"/>
        <v>0</v>
      </c>
      <c r="S5167" s="1">
        <f>IF(AND(A5167&gt;=5,A5167&lt;=9),INDEX(Demand!$C$3:$C$26,C5167),INDEX(Demand!$B$3:$B$26,C5167))</f>
        <v>500</v>
      </c>
      <c r="T5167" s="7">
        <f t="shared" si="727"/>
        <v>0</v>
      </c>
      <c r="U5167" s="7">
        <f t="shared" si="728"/>
        <v>0</v>
      </c>
    </row>
    <row r="5168" spans="1:21" x14ac:dyDescent="0.2">
      <c r="A5168" s="1">
        <v>8</v>
      </c>
      <c r="B5168" s="1">
        <v>3</v>
      </c>
      <c r="C5168" s="1">
        <v>24</v>
      </c>
      <c r="D5168">
        <v>11.8</v>
      </c>
      <c r="E5168">
        <v>10.5</v>
      </c>
      <c r="F5168">
        <v>92</v>
      </c>
      <c r="G5168">
        <v>0</v>
      </c>
      <c r="H5168">
        <v>0</v>
      </c>
      <c r="I5168">
        <v>0</v>
      </c>
      <c r="J5168" s="4">
        <f t="shared" si="723"/>
        <v>354.79761834913074</v>
      </c>
      <c r="K5168" s="4">
        <f t="shared" si="724"/>
        <v>-21.896586140860322</v>
      </c>
      <c r="L5168" s="5">
        <f t="shared" si="729"/>
        <v>0</v>
      </c>
      <c r="M5168" s="5">
        <f t="shared" si="730"/>
        <v>0</v>
      </c>
      <c r="N5168" s="6">
        <f t="shared" si="722"/>
        <v>0</v>
      </c>
      <c r="O5168" s="6">
        <f t="shared" si="725"/>
        <v>0</v>
      </c>
      <c r="P5168" s="6">
        <f>FORECAST(J5168,Inputs!$B$10:$B$18,Inputs!$A$10:$A$18)</f>
        <v>33.840718688417873</v>
      </c>
      <c r="Q5168" s="6">
        <f>IF(Inputs!$D$10="Yes",IF('Hourly Calcs'!P5168&gt;'Hourly Calcs'!K5168,'Hourly Calcs'!O5168,N5168+O5168),N5168+O5168)</f>
        <v>0</v>
      </c>
      <c r="R5168" s="12">
        <f t="shared" si="726"/>
        <v>0</v>
      </c>
      <c r="S5168" s="1">
        <f>IF(AND(A5168&gt;=5,A5168&lt;=9),INDEX(Demand!$C$3:$C$26,C5168),INDEX(Demand!$B$3:$B$26,C5168))</f>
        <v>400</v>
      </c>
      <c r="T5168" s="7">
        <f t="shared" si="727"/>
        <v>0</v>
      </c>
      <c r="U5168" s="7">
        <f t="shared" si="728"/>
        <v>0</v>
      </c>
    </row>
    <row r="5169" spans="1:21" x14ac:dyDescent="0.2">
      <c r="A5169" s="1">
        <v>8</v>
      </c>
      <c r="B5169" s="1">
        <v>4</v>
      </c>
      <c r="C5169" s="1">
        <v>1</v>
      </c>
      <c r="D5169">
        <v>11.5</v>
      </c>
      <c r="E5169">
        <v>10.5</v>
      </c>
      <c r="F5169">
        <v>94</v>
      </c>
      <c r="G5169">
        <v>0</v>
      </c>
      <c r="H5169">
        <v>0</v>
      </c>
      <c r="I5169">
        <v>0</v>
      </c>
      <c r="J5169" s="4">
        <f t="shared" si="723"/>
        <v>10.217345714314376</v>
      </c>
      <c r="K5169" s="4">
        <f t="shared" si="724"/>
        <v>-21.491555798691763</v>
      </c>
      <c r="L5169" s="5">
        <f t="shared" si="729"/>
        <v>0</v>
      </c>
      <c r="M5169" s="5">
        <f t="shared" si="730"/>
        <v>0</v>
      </c>
      <c r="N5169" s="6">
        <f t="shared" si="722"/>
        <v>0</v>
      </c>
      <c r="O5169" s="6">
        <f t="shared" si="725"/>
        <v>0</v>
      </c>
      <c r="P5169" s="6">
        <f>FORECAST(J5169,Inputs!$B$10:$B$18,Inputs!$A$10:$A$18)</f>
        <v>30.650160608465871</v>
      </c>
      <c r="Q5169" s="6">
        <f>IF(Inputs!$D$10="Yes",IF('Hourly Calcs'!P5169&gt;'Hourly Calcs'!K5169,'Hourly Calcs'!O5169,N5169+O5169),N5169+O5169)</f>
        <v>0</v>
      </c>
      <c r="R5169" s="12">
        <f t="shared" si="726"/>
        <v>0</v>
      </c>
      <c r="S5169" s="1">
        <f>IF(AND(A5169&gt;=5,A5169&lt;=9),INDEX(Demand!$C$3:$C$26,C5169),INDEX(Demand!$B$3:$B$26,C5169))</f>
        <v>350</v>
      </c>
      <c r="T5169" s="7">
        <f t="shared" si="727"/>
        <v>0</v>
      </c>
      <c r="U5169" s="7">
        <f t="shared" si="728"/>
        <v>0</v>
      </c>
    </row>
    <row r="5170" spans="1:21" x14ac:dyDescent="0.2">
      <c r="A5170" s="1">
        <v>8</v>
      </c>
      <c r="B5170" s="1">
        <v>4</v>
      </c>
      <c r="C5170" s="1">
        <v>2</v>
      </c>
      <c r="D5170">
        <v>11.5</v>
      </c>
      <c r="E5170">
        <v>10.5</v>
      </c>
      <c r="F5170">
        <v>94</v>
      </c>
      <c r="G5170">
        <v>0</v>
      </c>
      <c r="H5170">
        <v>0</v>
      </c>
      <c r="I5170">
        <v>0</v>
      </c>
      <c r="J5170" s="4">
        <f t="shared" si="723"/>
        <v>25.166625517776168</v>
      </c>
      <c r="K5170" s="4">
        <f t="shared" si="724"/>
        <v>-18.612174768183223</v>
      </c>
      <c r="L5170" s="5">
        <f t="shared" si="729"/>
        <v>0</v>
      </c>
      <c r="M5170" s="5">
        <f t="shared" si="730"/>
        <v>0</v>
      </c>
      <c r="N5170" s="6">
        <f t="shared" si="722"/>
        <v>0</v>
      </c>
      <c r="O5170" s="6">
        <f t="shared" si="725"/>
        <v>0</v>
      </c>
      <c r="P5170" s="6">
        <f>FORECAST(J5170,Inputs!$B$10:$B$18,Inputs!$A$10:$A$18)</f>
        <v>30.788579865905334</v>
      </c>
      <c r="Q5170" s="6">
        <f>IF(Inputs!$D$10="Yes",IF('Hourly Calcs'!P5170&gt;'Hourly Calcs'!K5170,'Hourly Calcs'!O5170,N5170+O5170),N5170+O5170)</f>
        <v>0</v>
      </c>
      <c r="R5170" s="12">
        <f t="shared" si="726"/>
        <v>0</v>
      </c>
      <c r="S5170" s="1">
        <f>IF(AND(A5170&gt;=5,A5170&lt;=9),INDEX(Demand!$C$3:$C$26,C5170),INDEX(Demand!$B$3:$B$26,C5170))</f>
        <v>350</v>
      </c>
      <c r="T5170" s="7">
        <f t="shared" si="727"/>
        <v>0</v>
      </c>
      <c r="U5170" s="7">
        <f t="shared" si="728"/>
        <v>0</v>
      </c>
    </row>
    <row r="5171" spans="1:21" x14ac:dyDescent="0.2">
      <c r="A5171" s="1">
        <v>8</v>
      </c>
      <c r="B5171" s="1">
        <v>4</v>
      </c>
      <c r="C5171" s="1">
        <v>3</v>
      </c>
      <c r="D5171">
        <v>11.4</v>
      </c>
      <c r="E5171">
        <v>10.8</v>
      </c>
      <c r="F5171">
        <v>96</v>
      </c>
      <c r="G5171">
        <v>0</v>
      </c>
      <c r="H5171">
        <v>0</v>
      </c>
      <c r="I5171">
        <v>0</v>
      </c>
      <c r="J5171" s="4">
        <f t="shared" si="723"/>
        <v>39.133682140785794</v>
      </c>
      <c r="K5171" s="4">
        <f t="shared" si="724"/>
        <v>-13.562425177624007</v>
      </c>
      <c r="L5171" s="5">
        <f t="shared" si="729"/>
        <v>0</v>
      </c>
      <c r="M5171" s="5">
        <f t="shared" si="730"/>
        <v>0</v>
      </c>
      <c r="N5171" s="6">
        <f t="shared" si="722"/>
        <v>0</v>
      </c>
      <c r="O5171" s="6">
        <f t="shared" si="725"/>
        <v>0</v>
      </c>
      <c r="P5171" s="6">
        <f>FORECAST(J5171,Inputs!$B$10:$B$18,Inputs!$A$10:$A$18)</f>
        <v>30.917904464266535</v>
      </c>
      <c r="Q5171" s="6">
        <f>IF(Inputs!$D$10="Yes",IF('Hourly Calcs'!P5171&gt;'Hourly Calcs'!K5171,'Hourly Calcs'!O5171,N5171+O5171),N5171+O5171)</f>
        <v>0</v>
      </c>
      <c r="R5171" s="12">
        <f t="shared" si="726"/>
        <v>0</v>
      </c>
      <c r="S5171" s="1">
        <f>IF(AND(A5171&gt;=5,A5171&lt;=9),INDEX(Demand!$C$3:$C$26,C5171),INDEX(Demand!$B$3:$B$26,C5171))</f>
        <v>350</v>
      </c>
      <c r="T5171" s="7">
        <f t="shared" si="727"/>
        <v>0</v>
      </c>
      <c r="U5171" s="7">
        <f t="shared" si="728"/>
        <v>0</v>
      </c>
    </row>
    <row r="5172" spans="1:21" x14ac:dyDescent="0.2">
      <c r="A5172" s="1">
        <v>8</v>
      </c>
      <c r="B5172" s="1">
        <v>4</v>
      </c>
      <c r="C5172" s="1">
        <v>4</v>
      </c>
      <c r="D5172">
        <v>11.6</v>
      </c>
      <c r="E5172">
        <v>11</v>
      </c>
      <c r="F5172">
        <v>96</v>
      </c>
      <c r="G5172">
        <v>0</v>
      </c>
      <c r="H5172">
        <v>0</v>
      </c>
      <c r="I5172">
        <v>0</v>
      </c>
      <c r="J5172" s="4">
        <f t="shared" si="723"/>
        <v>51.976390200974635</v>
      </c>
      <c r="K5172" s="4">
        <f t="shared" si="724"/>
        <v>-6.7726995052133816</v>
      </c>
      <c r="L5172" s="5">
        <f t="shared" si="729"/>
        <v>0</v>
      </c>
      <c r="M5172" s="5">
        <f t="shared" si="730"/>
        <v>0</v>
      </c>
      <c r="N5172" s="6">
        <f t="shared" si="722"/>
        <v>0</v>
      </c>
      <c r="O5172" s="6">
        <f t="shared" si="725"/>
        <v>0</v>
      </c>
      <c r="P5172" s="6">
        <f>FORECAST(J5172,Inputs!$B$10:$B$18,Inputs!$A$10:$A$18)</f>
        <v>31.036818427786802</v>
      </c>
      <c r="Q5172" s="6">
        <f>IF(Inputs!$D$10="Yes",IF('Hourly Calcs'!P5172&gt;'Hourly Calcs'!K5172,'Hourly Calcs'!O5172,N5172+O5172),N5172+O5172)</f>
        <v>0</v>
      </c>
      <c r="R5172" s="12">
        <f t="shared" si="726"/>
        <v>0</v>
      </c>
      <c r="S5172" s="1">
        <f>IF(AND(A5172&gt;=5,A5172&lt;=9),INDEX(Demand!$C$3:$C$26,C5172),INDEX(Demand!$B$3:$B$26,C5172))</f>
        <v>350</v>
      </c>
      <c r="T5172" s="7">
        <f t="shared" si="727"/>
        <v>0</v>
      </c>
      <c r="U5172" s="7">
        <f t="shared" si="728"/>
        <v>0</v>
      </c>
    </row>
    <row r="5173" spans="1:21" x14ac:dyDescent="0.2">
      <c r="A5173" s="1">
        <v>8</v>
      </c>
      <c r="B5173" s="1">
        <v>4</v>
      </c>
      <c r="C5173" s="1">
        <v>5</v>
      </c>
      <c r="D5173">
        <v>11.6</v>
      </c>
      <c r="E5173">
        <v>11.4</v>
      </c>
      <c r="F5173">
        <v>99</v>
      </c>
      <c r="G5173">
        <v>1</v>
      </c>
      <c r="H5173">
        <v>0</v>
      </c>
      <c r="I5173">
        <v>1</v>
      </c>
      <c r="J5173" s="4">
        <f t="shared" si="723"/>
        <v>63.869950309819373</v>
      </c>
      <c r="K5173" s="4">
        <f t="shared" si="724"/>
        <v>1.551100340031951</v>
      </c>
      <c r="L5173" s="5">
        <f t="shared" si="729"/>
        <v>0</v>
      </c>
      <c r="M5173" s="5">
        <f t="shared" si="730"/>
        <v>32.448899659968049</v>
      </c>
      <c r="N5173" s="6">
        <f t="shared" si="722"/>
        <v>0</v>
      </c>
      <c r="O5173" s="6">
        <f t="shared" si="725"/>
        <v>0.91451878627752081</v>
      </c>
      <c r="P5173" s="6">
        <f>FORECAST(J5173,Inputs!$B$10:$B$18,Inputs!$A$10:$A$18)</f>
        <v>31.146943984350177</v>
      </c>
      <c r="Q5173" s="6">
        <f>IF(Inputs!$D$10="Yes",IF('Hourly Calcs'!P5173&gt;'Hourly Calcs'!K5173,'Hourly Calcs'!O5173,N5173+O5173),N5173+O5173)</f>
        <v>0.91451878627752081</v>
      </c>
      <c r="R5173" s="12">
        <f t="shared" si="726"/>
        <v>4.3457932723907788</v>
      </c>
      <c r="S5173" s="1">
        <f>IF(AND(A5173&gt;=5,A5173&lt;=9),INDEX(Demand!$C$3:$C$26,C5173),INDEX(Demand!$B$3:$B$26,C5173))</f>
        <v>350</v>
      </c>
      <c r="T5173" s="7">
        <f t="shared" si="727"/>
        <v>4.3457932723907788</v>
      </c>
      <c r="U5173" s="7">
        <f t="shared" si="728"/>
        <v>0</v>
      </c>
    </row>
    <row r="5174" spans="1:21" x14ac:dyDescent="0.2">
      <c r="A5174" s="1">
        <v>8</v>
      </c>
      <c r="B5174" s="1">
        <v>4</v>
      </c>
      <c r="C5174" s="1">
        <v>6</v>
      </c>
      <c r="D5174">
        <v>13</v>
      </c>
      <c r="E5174">
        <v>12.6</v>
      </c>
      <c r="F5174">
        <v>97</v>
      </c>
      <c r="G5174">
        <v>29</v>
      </c>
      <c r="H5174">
        <v>0</v>
      </c>
      <c r="I5174">
        <v>29</v>
      </c>
      <c r="J5174" s="4">
        <f t="shared" si="723"/>
        <v>75.188460881520484</v>
      </c>
      <c r="K5174" s="4">
        <f t="shared" si="724"/>
        <v>10.168436445907162</v>
      </c>
      <c r="L5174" s="5">
        <f t="shared" si="729"/>
        <v>89.811539118479516</v>
      </c>
      <c r="M5174" s="5">
        <f t="shared" si="730"/>
        <v>23.831563554092838</v>
      </c>
      <c r="N5174" s="6">
        <f t="shared" si="722"/>
        <v>0</v>
      </c>
      <c r="O5174" s="6">
        <f t="shared" si="725"/>
        <v>26.521044802048102</v>
      </c>
      <c r="P5174" s="6">
        <f>FORECAST(J5174,Inputs!$B$10:$B$18,Inputs!$A$10:$A$18)</f>
        <v>31.251745008162224</v>
      </c>
      <c r="Q5174" s="6">
        <f>IF(Inputs!$D$10="Yes",IF('Hourly Calcs'!P5174&gt;'Hourly Calcs'!K5174,'Hourly Calcs'!O5174,N5174+O5174),N5174+O5174)</f>
        <v>26.521044802048102</v>
      </c>
      <c r="R5174" s="12">
        <f t="shared" si="726"/>
        <v>126.02800489933257</v>
      </c>
      <c r="S5174" s="1">
        <f>IF(AND(A5174&gt;=5,A5174&lt;=9),INDEX(Demand!$C$3:$C$26,C5174),INDEX(Demand!$B$3:$B$26,C5174))</f>
        <v>350</v>
      </c>
      <c r="T5174" s="7">
        <f t="shared" si="727"/>
        <v>126.02800489933259</v>
      </c>
      <c r="U5174" s="7">
        <f t="shared" si="728"/>
        <v>0</v>
      </c>
    </row>
    <row r="5175" spans="1:21" x14ac:dyDescent="0.2">
      <c r="A5175" s="1">
        <v>8</v>
      </c>
      <c r="B5175" s="1">
        <v>4</v>
      </c>
      <c r="C5175" s="1">
        <v>7</v>
      </c>
      <c r="D5175">
        <v>14.8</v>
      </c>
      <c r="E5175">
        <v>12.8</v>
      </c>
      <c r="F5175">
        <v>88</v>
      </c>
      <c r="G5175">
        <v>144</v>
      </c>
      <c r="H5175">
        <v>191</v>
      </c>
      <c r="I5175">
        <v>93</v>
      </c>
      <c r="J5175" s="4">
        <f t="shared" si="723"/>
        <v>86.436385347001192</v>
      </c>
      <c r="K5175" s="4">
        <f t="shared" si="724"/>
        <v>19.475785761669641</v>
      </c>
      <c r="L5175" s="5">
        <f t="shared" si="729"/>
        <v>78.563614652998808</v>
      </c>
      <c r="M5175" s="5">
        <f t="shared" si="730"/>
        <v>14.524214238330359</v>
      </c>
      <c r="N5175" s="6">
        <f t="shared" si="722"/>
        <v>72.75967595296477</v>
      </c>
      <c r="O5175" s="6">
        <f t="shared" si="725"/>
        <v>85.050247123809442</v>
      </c>
      <c r="P5175" s="6">
        <f>FORECAST(J5175,Inputs!$B$10:$B$18,Inputs!$A$10:$A$18)</f>
        <v>31.355892456916674</v>
      </c>
      <c r="Q5175" s="6">
        <f>IF(Inputs!$D$10="Yes",IF('Hourly Calcs'!P5175&gt;'Hourly Calcs'!K5175,'Hourly Calcs'!O5175,N5175+O5175),N5175+O5175)</f>
        <v>85.050247123809442</v>
      </c>
      <c r="R5175" s="12">
        <f t="shared" si="726"/>
        <v>404.15877433234243</v>
      </c>
      <c r="S5175" s="1">
        <f>IF(AND(A5175&gt;=5,A5175&lt;=9),INDEX(Demand!$C$3:$C$26,C5175),INDEX(Demand!$B$3:$B$26,C5175))</f>
        <v>350</v>
      </c>
      <c r="T5175" s="7">
        <f t="shared" si="727"/>
        <v>350</v>
      </c>
      <c r="U5175" s="7">
        <f t="shared" si="728"/>
        <v>54.158774332342432</v>
      </c>
    </row>
    <row r="5176" spans="1:21" x14ac:dyDescent="0.2">
      <c r="A5176" s="1">
        <v>8</v>
      </c>
      <c r="B5176" s="1">
        <v>4</v>
      </c>
      <c r="C5176" s="1">
        <v>8</v>
      </c>
      <c r="D5176">
        <v>16.3</v>
      </c>
      <c r="E5176">
        <v>11.7</v>
      </c>
      <c r="F5176">
        <v>74</v>
      </c>
      <c r="G5176">
        <v>312</v>
      </c>
      <c r="H5176">
        <v>360</v>
      </c>
      <c r="I5176">
        <v>158</v>
      </c>
      <c r="J5176" s="4">
        <f t="shared" si="723"/>
        <v>98.258994154887077</v>
      </c>
      <c r="K5176" s="4">
        <f t="shared" si="724"/>
        <v>28.922260602683053</v>
      </c>
      <c r="L5176" s="5">
        <f t="shared" si="729"/>
        <v>66.741005845112923</v>
      </c>
      <c r="M5176" s="5">
        <f t="shared" si="730"/>
        <v>5.0777393973169467</v>
      </c>
      <c r="N5176" s="6">
        <f t="shared" si="722"/>
        <v>213.91869417611952</v>
      </c>
      <c r="O5176" s="6">
        <f t="shared" si="725"/>
        <v>144.4939682318483</v>
      </c>
      <c r="P5176" s="6">
        <f>FORECAST(J5176,Inputs!$B$10:$B$18,Inputs!$A$10:$A$18)</f>
        <v>31.465361056989693</v>
      </c>
      <c r="Q5176" s="6">
        <f>IF(Inputs!$D$10="Yes",IF('Hourly Calcs'!P5176&gt;'Hourly Calcs'!K5176,'Hourly Calcs'!O5176,N5176+O5176),N5176+O5176)</f>
        <v>144.4939682318483</v>
      </c>
      <c r="R5176" s="12">
        <f t="shared" si="726"/>
        <v>686.63533703774306</v>
      </c>
      <c r="S5176" s="1">
        <f>IF(AND(A5176&gt;=5,A5176&lt;=9),INDEX(Demand!$C$3:$C$26,C5176),INDEX(Demand!$B$3:$B$26,C5176))</f>
        <v>350</v>
      </c>
      <c r="T5176" s="7">
        <f t="shared" si="727"/>
        <v>350</v>
      </c>
      <c r="U5176" s="7">
        <f t="shared" si="728"/>
        <v>336.63533703774306</v>
      </c>
    </row>
    <row r="5177" spans="1:21" x14ac:dyDescent="0.2">
      <c r="A5177" s="1">
        <v>8</v>
      </c>
      <c r="B5177" s="1">
        <v>4</v>
      </c>
      <c r="C5177" s="1">
        <v>9</v>
      </c>
      <c r="D5177">
        <v>17.7</v>
      </c>
      <c r="E5177">
        <v>11.7</v>
      </c>
      <c r="F5177">
        <v>68</v>
      </c>
      <c r="G5177">
        <v>486</v>
      </c>
      <c r="H5177">
        <v>586</v>
      </c>
      <c r="I5177">
        <v>150</v>
      </c>
      <c r="J5177" s="4">
        <f t="shared" si="723"/>
        <v>111.52162475438701</v>
      </c>
      <c r="K5177" s="4">
        <f t="shared" si="724"/>
        <v>38.06804750796352</v>
      </c>
      <c r="L5177" s="5">
        <f t="shared" si="729"/>
        <v>53.478375245612995</v>
      </c>
      <c r="M5177" s="5">
        <f t="shared" si="730"/>
        <v>4.0680475079635201</v>
      </c>
      <c r="N5177" s="6">
        <f t="shared" si="722"/>
        <v>453.08397481721056</v>
      </c>
      <c r="O5177" s="6">
        <f t="shared" si="725"/>
        <v>137.17781794162812</v>
      </c>
      <c r="P5177" s="6">
        <f>FORECAST(J5177,Inputs!$B$10:$B$18,Inputs!$A$10:$A$18)</f>
        <v>31.588163192170249</v>
      </c>
      <c r="Q5177" s="6">
        <f>IF(Inputs!$D$10="Yes",IF('Hourly Calcs'!P5177&gt;'Hourly Calcs'!K5177,'Hourly Calcs'!O5177,N5177+O5177),N5177+O5177)</f>
        <v>590.26179275883874</v>
      </c>
      <c r="R5177" s="12">
        <f t="shared" si="726"/>
        <v>2804.9240391900016</v>
      </c>
      <c r="S5177" s="1">
        <f>IF(AND(A5177&gt;=5,A5177&lt;=9),INDEX(Demand!$C$3:$C$26,C5177),INDEX(Demand!$B$3:$B$26,C5177))</f>
        <v>350</v>
      </c>
      <c r="T5177" s="7">
        <f t="shared" si="727"/>
        <v>350</v>
      </c>
      <c r="U5177" s="7">
        <f t="shared" si="728"/>
        <v>2454.9240391900016</v>
      </c>
    </row>
    <row r="5178" spans="1:21" x14ac:dyDescent="0.2">
      <c r="A5178" s="1">
        <v>8</v>
      </c>
      <c r="B5178" s="1">
        <v>4</v>
      </c>
      <c r="C5178" s="1">
        <v>10</v>
      </c>
      <c r="D5178">
        <v>17.7</v>
      </c>
      <c r="E5178">
        <v>12.5</v>
      </c>
      <c r="F5178">
        <v>72</v>
      </c>
      <c r="G5178">
        <v>633</v>
      </c>
      <c r="H5178">
        <v>662</v>
      </c>
      <c r="I5178">
        <v>172</v>
      </c>
      <c r="J5178" s="4">
        <f t="shared" si="723"/>
        <v>127.40464603049452</v>
      </c>
      <c r="K5178" s="4">
        <f t="shared" si="724"/>
        <v>46.316966672447862</v>
      </c>
      <c r="L5178" s="5">
        <f t="shared" si="729"/>
        <v>37.595353969505481</v>
      </c>
      <c r="M5178" s="5">
        <f t="shared" si="730"/>
        <v>12.316966672447862</v>
      </c>
      <c r="N5178" s="6">
        <f t="shared" si="722"/>
        <v>599.47489183616449</v>
      </c>
      <c r="O5178" s="6">
        <f t="shared" si="725"/>
        <v>157.29723123973358</v>
      </c>
      <c r="P5178" s="6">
        <f>FORECAST(J5178,Inputs!$B$10:$B$18,Inputs!$A$10:$A$18)</f>
        <v>31.735228203986058</v>
      </c>
      <c r="Q5178" s="6">
        <f>IF(Inputs!$D$10="Yes",IF('Hourly Calcs'!P5178&gt;'Hourly Calcs'!K5178,'Hourly Calcs'!O5178,N5178+O5178),N5178+O5178)</f>
        <v>756.77212307589809</v>
      </c>
      <c r="R5178" s="12">
        <f t="shared" si="726"/>
        <v>3596.1811288566678</v>
      </c>
      <c r="S5178" s="1">
        <f>IF(AND(A5178&gt;=5,A5178&lt;=9),INDEX(Demand!$C$3:$C$26,C5178),INDEX(Demand!$B$3:$B$26,C5178))</f>
        <v>600</v>
      </c>
      <c r="T5178" s="7">
        <f t="shared" si="727"/>
        <v>600</v>
      </c>
      <c r="U5178" s="7">
        <f t="shared" si="728"/>
        <v>2996.1811288566678</v>
      </c>
    </row>
    <row r="5179" spans="1:21" x14ac:dyDescent="0.2">
      <c r="A5179" s="1">
        <v>8</v>
      </c>
      <c r="B5179" s="1">
        <v>4</v>
      </c>
      <c r="C5179" s="1">
        <v>11</v>
      </c>
      <c r="D5179">
        <v>18.2</v>
      </c>
      <c r="E5179">
        <v>12.7</v>
      </c>
      <c r="F5179">
        <v>70</v>
      </c>
      <c r="G5179">
        <v>684</v>
      </c>
      <c r="H5179">
        <v>525</v>
      </c>
      <c r="I5179">
        <v>271</v>
      </c>
      <c r="J5179" s="4">
        <f t="shared" si="723"/>
        <v>147.24370275382225</v>
      </c>
      <c r="K5179" s="4">
        <f t="shared" si="724"/>
        <v>52.753480389984311</v>
      </c>
      <c r="L5179" s="5">
        <f t="shared" si="729"/>
        <v>17.756297246177752</v>
      </c>
      <c r="M5179" s="5">
        <f t="shared" si="730"/>
        <v>18.753480389984311</v>
      </c>
      <c r="N5179" s="6">
        <f t="shared" si="722"/>
        <v>515.69289088166056</v>
      </c>
      <c r="O5179" s="6">
        <f t="shared" si="725"/>
        <v>247.83459108120815</v>
      </c>
      <c r="P5179" s="6">
        <f>FORECAST(J5179,Inputs!$B$10:$B$18,Inputs!$A$10:$A$18)</f>
        <v>31.918923173646501</v>
      </c>
      <c r="Q5179" s="6">
        <f>IF(Inputs!$D$10="Yes",IF('Hourly Calcs'!P5179&gt;'Hourly Calcs'!K5179,'Hourly Calcs'!O5179,N5179+O5179),N5179+O5179)</f>
        <v>763.52748196286871</v>
      </c>
      <c r="R5179" s="12">
        <f t="shared" si="726"/>
        <v>3628.282594287552</v>
      </c>
      <c r="S5179" s="1">
        <f>IF(AND(A5179&gt;=5,A5179&lt;=9),INDEX(Demand!$C$3:$C$26,C5179),INDEX(Demand!$B$3:$B$26,C5179))</f>
        <v>600</v>
      </c>
      <c r="T5179" s="7">
        <f t="shared" si="727"/>
        <v>600</v>
      </c>
      <c r="U5179" s="7">
        <f t="shared" si="728"/>
        <v>3028.282594287552</v>
      </c>
    </row>
    <row r="5180" spans="1:21" x14ac:dyDescent="0.2">
      <c r="A5180" s="1">
        <v>8</v>
      </c>
      <c r="B5180" s="1">
        <v>4</v>
      </c>
      <c r="C5180" s="1">
        <v>12</v>
      </c>
      <c r="D5180">
        <v>18.100000000000001</v>
      </c>
      <c r="E5180">
        <v>12.8</v>
      </c>
      <c r="F5180">
        <v>71</v>
      </c>
      <c r="G5180">
        <v>812</v>
      </c>
      <c r="H5180">
        <v>669</v>
      </c>
      <c r="I5180">
        <v>251</v>
      </c>
      <c r="J5180" s="4">
        <f t="shared" si="723"/>
        <v>171.33700052063898</v>
      </c>
      <c r="K5180" s="4">
        <f t="shared" si="724"/>
        <v>56.119760503473032</v>
      </c>
      <c r="L5180" s="5">
        <f t="shared" si="729"/>
        <v>6.3370005206389806</v>
      </c>
      <c r="M5180" s="5">
        <f t="shared" si="730"/>
        <v>22.119760503473032</v>
      </c>
      <c r="N5180" s="6">
        <f t="shared" si="722"/>
        <v>667.72430212851032</v>
      </c>
      <c r="O5180" s="6">
        <f t="shared" si="725"/>
        <v>229.54421535565771</v>
      </c>
      <c r="P5180" s="6">
        <f>FORECAST(J5180,Inputs!$B$10:$B$18,Inputs!$A$10:$A$18)</f>
        <v>32.142009264079988</v>
      </c>
      <c r="Q5180" s="6">
        <f>IF(Inputs!$D$10="Yes",IF('Hourly Calcs'!P5180&gt;'Hourly Calcs'!K5180,'Hourly Calcs'!O5180,N5180+O5180),N5180+O5180)</f>
        <v>897.268517484168</v>
      </c>
      <c r="R5180" s="12">
        <f t="shared" si="726"/>
        <v>4263.8199950847666</v>
      </c>
      <c r="S5180" s="1">
        <f>IF(AND(A5180&gt;=5,A5180&lt;=9),INDEX(Demand!$C$3:$C$26,C5180),INDEX(Demand!$B$3:$B$26,C5180))</f>
        <v>600</v>
      </c>
      <c r="T5180" s="7">
        <f t="shared" si="727"/>
        <v>600</v>
      </c>
      <c r="U5180" s="7">
        <f t="shared" si="728"/>
        <v>3663.8199950847666</v>
      </c>
    </row>
    <row r="5181" spans="1:21" x14ac:dyDescent="0.2">
      <c r="A5181" s="1">
        <v>8</v>
      </c>
      <c r="B5181" s="1">
        <v>4</v>
      </c>
      <c r="C5181" s="1">
        <v>13</v>
      </c>
      <c r="D5181">
        <v>18.3</v>
      </c>
      <c r="E5181">
        <v>13.4</v>
      </c>
      <c r="F5181">
        <v>73</v>
      </c>
      <c r="G5181">
        <v>757</v>
      </c>
      <c r="H5181">
        <v>528</v>
      </c>
      <c r="I5181">
        <v>308</v>
      </c>
      <c r="J5181" s="4">
        <f t="shared" si="723"/>
        <v>196.9320549152842</v>
      </c>
      <c r="K5181" s="4">
        <f t="shared" si="724"/>
        <v>55.418653547055484</v>
      </c>
      <c r="L5181" s="5">
        <f t="shared" si="729"/>
        <v>31.932054915284198</v>
      </c>
      <c r="M5181" s="5">
        <f t="shared" si="730"/>
        <v>21.418653547055484</v>
      </c>
      <c r="N5181" s="6">
        <f t="shared" si="722"/>
        <v>502.61409423087446</v>
      </c>
      <c r="O5181" s="6">
        <f t="shared" si="725"/>
        <v>281.67178617347639</v>
      </c>
      <c r="P5181" s="6">
        <f>FORECAST(J5181,Inputs!$B$10:$B$18,Inputs!$A$10:$A$18)</f>
        <v>32.379000508474853</v>
      </c>
      <c r="Q5181" s="6">
        <f>IF(Inputs!$D$10="Yes",IF('Hourly Calcs'!P5181&gt;'Hourly Calcs'!K5181,'Hourly Calcs'!O5181,N5181+O5181),N5181+O5181)</f>
        <v>784.28588040435079</v>
      </c>
      <c r="R5181" s="12">
        <f t="shared" si="726"/>
        <v>3726.926503681475</v>
      </c>
      <c r="S5181" s="1">
        <f>IF(AND(A5181&gt;=5,A5181&lt;=9),INDEX(Demand!$C$3:$C$26,C5181),INDEX(Demand!$B$3:$B$26,C5181))</f>
        <v>600</v>
      </c>
      <c r="T5181" s="7">
        <f t="shared" si="727"/>
        <v>600</v>
      </c>
      <c r="U5181" s="7">
        <f t="shared" si="728"/>
        <v>3126.926503681475</v>
      </c>
    </row>
    <row r="5182" spans="1:21" x14ac:dyDescent="0.2">
      <c r="A5182" s="1">
        <v>8</v>
      </c>
      <c r="B5182" s="1">
        <v>4</v>
      </c>
      <c r="C5182" s="1">
        <v>14</v>
      </c>
      <c r="D5182">
        <v>17.600000000000001</v>
      </c>
      <c r="E5182">
        <v>13.4</v>
      </c>
      <c r="F5182">
        <v>76</v>
      </c>
      <c r="G5182">
        <v>720</v>
      </c>
      <c r="H5182">
        <v>450</v>
      </c>
      <c r="I5182">
        <v>352</v>
      </c>
      <c r="J5182" s="4">
        <f t="shared" si="723"/>
        <v>219.73692960627653</v>
      </c>
      <c r="K5182" s="4">
        <f t="shared" si="724"/>
        <v>50.881598970654657</v>
      </c>
      <c r="L5182" s="5">
        <f t="shared" si="729"/>
        <v>54.736929606276533</v>
      </c>
      <c r="M5182" s="5">
        <f t="shared" si="730"/>
        <v>16.881598970654657</v>
      </c>
      <c r="N5182" s="6">
        <f t="shared" si="722"/>
        <v>381.10108172318718</v>
      </c>
      <c r="O5182" s="6">
        <f t="shared" si="725"/>
        <v>321.9106127696873</v>
      </c>
      <c r="P5182" s="6">
        <f>FORECAST(J5182,Inputs!$B$10:$B$18,Inputs!$A$10:$A$18)</f>
        <v>32.59015675561367</v>
      </c>
      <c r="Q5182" s="6">
        <f>IF(Inputs!$D$10="Yes",IF('Hourly Calcs'!P5182&gt;'Hourly Calcs'!K5182,'Hourly Calcs'!O5182,N5182+O5182),N5182+O5182)</f>
        <v>703.01169449287454</v>
      </c>
      <c r="R5182" s="12">
        <f t="shared" si="726"/>
        <v>3340.7115722301396</v>
      </c>
      <c r="S5182" s="1">
        <f>IF(AND(A5182&gt;=5,A5182&lt;=9),INDEX(Demand!$C$3:$C$26,C5182),INDEX(Demand!$B$3:$B$26,C5182))</f>
        <v>600</v>
      </c>
      <c r="T5182" s="7">
        <f t="shared" si="727"/>
        <v>600</v>
      </c>
      <c r="U5182" s="7">
        <f t="shared" si="728"/>
        <v>2740.7115722301396</v>
      </c>
    </row>
    <row r="5183" spans="1:21" x14ac:dyDescent="0.2">
      <c r="A5183" s="1">
        <v>8</v>
      </c>
      <c r="B5183" s="1">
        <v>4</v>
      </c>
      <c r="C5183" s="1">
        <v>15</v>
      </c>
      <c r="D5183">
        <v>17.600000000000001</v>
      </c>
      <c r="E5183">
        <v>13.3</v>
      </c>
      <c r="F5183">
        <v>76</v>
      </c>
      <c r="G5183">
        <v>695</v>
      </c>
      <c r="H5183">
        <v>674</v>
      </c>
      <c r="I5183">
        <v>192</v>
      </c>
      <c r="J5183" s="4">
        <f t="shared" si="723"/>
        <v>238.13153192021088</v>
      </c>
      <c r="K5183" s="4">
        <f t="shared" si="724"/>
        <v>43.709378491118713</v>
      </c>
      <c r="L5183" s="5">
        <f t="shared" si="729"/>
        <v>73.131531920210875</v>
      </c>
      <c r="M5183" s="5">
        <f t="shared" si="730"/>
        <v>9.7093784911187129</v>
      </c>
      <c r="N5183" s="6">
        <f t="shared" si="722"/>
        <v>465.16706972022502</v>
      </c>
      <c r="O5183" s="6">
        <f t="shared" si="725"/>
        <v>175.58760696528401</v>
      </c>
      <c r="P5183" s="6">
        <f>FORECAST(J5183,Inputs!$B$10:$B$18,Inputs!$A$10:$A$18)</f>
        <v>32.760477147409361</v>
      </c>
      <c r="Q5183" s="6">
        <f>IF(Inputs!$D$10="Yes",IF('Hourly Calcs'!P5183&gt;'Hourly Calcs'!K5183,'Hourly Calcs'!O5183,N5183+O5183),N5183+O5183)</f>
        <v>640.75467668550903</v>
      </c>
      <c r="R5183" s="12">
        <f t="shared" si="726"/>
        <v>3044.8662236095388</v>
      </c>
      <c r="S5183" s="1">
        <f>IF(AND(A5183&gt;=5,A5183&lt;=9),INDEX(Demand!$C$3:$C$26,C5183),INDEX(Demand!$B$3:$B$26,C5183))</f>
        <v>600</v>
      </c>
      <c r="T5183" s="7">
        <f t="shared" si="727"/>
        <v>600</v>
      </c>
      <c r="U5183" s="7">
        <f t="shared" si="728"/>
        <v>2444.8662236095388</v>
      </c>
    </row>
    <row r="5184" spans="1:21" x14ac:dyDescent="0.2">
      <c r="A5184" s="1">
        <v>8</v>
      </c>
      <c r="B5184" s="1">
        <v>4</v>
      </c>
      <c r="C5184" s="1">
        <v>16</v>
      </c>
      <c r="D5184">
        <v>17.7</v>
      </c>
      <c r="E5184">
        <v>13.7</v>
      </c>
      <c r="F5184">
        <v>77</v>
      </c>
      <c r="G5184">
        <v>546</v>
      </c>
      <c r="H5184">
        <v>537</v>
      </c>
      <c r="I5184">
        <v>204</v>
      </c>
      <c r="J5184" s="4">
        <f t="shared" si="723"/>
        <v>252.98853419887462</v>
      </c>
      <c r="K5184" s="4">
        <f t="shared" si="724"/>
        <v>35.070072866641055</v>
      </c>
      <c r="L5184" s="5">
        <f t="shared" si="729"/>
        <v>87.988534198874618</v>
      </c>
      <c r="M5184" s="5">
        <f t="shared" si="730"/>
        <v>1.0700728666410555</v>
      </c>
      <c r="N5184" s="6">
        <f t="shared" si="722"/>
        <v>264.424515751272</v>
      </c>
      <c r="O5184" s="6">
        <f t="shared" si="725"/>
        <v>186.56183240061424</v>
      </c>
      <c r="P5184" s="6">
        <f>FORECAST(J5184,Inputs!$B$10:$B$18,Inputs!$A$10:$A$18)</f>
        <v>32.898041983322912</v>
      </c>
      <c r="Q5184" s="6">
        <f>IF(Inputs!$D$10="Yes",IF('Hourly Calcs'!P5184&gt;'Hourly Calcs'!K5184,'Hourly Calcs'!O5184,N5184+O5184),N5184+O5184)</f>
        <v>450.9863481518862</v>
      </c>
      <c r="R5184" s="12">
        <f t="shared" si="726"/>
        <v>2143.0871264177631</v>
      </c>
      <c r="S5184" s="1">
        <f>IF(AND(A5184&gt;=5,A5184&lt;=9),INDEX(Demand!$C$3:$C$26,C5184),INDEX(Demand!$B$3:$B$26,C5184))</f>
        <v>900</v>
      </c>
      <c r="T5184" s="7">
        <f t="shared" si="727"/>
        <v>900</v>
      </c>
      <c r="U5184" s="7">
        <f t="shared" si="728"/>
        <v>1243.0871264177631</v>
      </c>
    </row>
    <row r="5185" spans="1:21" x14ac:dyDescent="0.2">
      <c r="A5185" s="1">
        <v>8</v>
      </c>
      <c r="B5185" s="1">
        <v>4</v>
      </c>
      <c r="C5185" s="1">
        <v>17</v>
      </c>
      <c r="D5185">
        <v>17.100000000000001</v>
      </c>
      <c r="E5185">
        <v>13.4</v>
      </c>
      <c r="F5185">
        <v>79</v>
      </c>
      <c r="G5185">
        <v>363</v>
      </c>
      <c r="H5185">
        <v>316</v>
      </c>
      <c r="I5185">
        <v>204</v>
      </c>
      <c r="J5185" s="4">
        <f t="shared" si="723"/>
        <v>265.65239373037025</v>
      </c>
      <c r="K5185" s="4">
        <f t="shared" si="724"/>
        <v>25.755973160214779</v>
      </c>
      <c r="L5185" s="5">
        <f t="shared" si="729"/>
        <v>0</v>
      </c>
      <c r="M5185" s="5">
        <f t="shared" si="730"/>
        <v>8.2440268397852208</v>
      </c>
      <c r="N5185" s="6">
        <f t="shared" si="722"/>
        <v>84.419908441390874</v>
      </c>
      <c r="O5185" s="6">
        <f t="shared" si="725"/>
        <v>186.56183240061424</v>
      </c>
      <c r="P5185" s="6">
        <f>FORECAST(J5185,Inputs!$B$10:$B$18,Inputs!$A$10:$A$18)</f>
        <v>33.015299941947873</v>
      </c>
      <c r="Q5185" s="6">
        <f>IF(Inputs!$D$10="Yes",IF('Hourly Calcs'!P5185&gt;'Hourly Calcs'!K5185,'Hourly Calcs'!O5185,N5185+O5185),N5185+O5185)</f>
        <v>186.56183240061424</v>
      </c>
      <c r="R5185" s="12">
        <f t="shared" si="726"/>
        <v>886.54182756771877</v>
      </c>
      <c r="S5185" s="1">
        <f>IF(AND(A5185&gt;=5,A5185&lt;=9),INDEX(Demand!$C$3:$C$26,C5185),INDEX(Demand!$B$3:$B$26,C5185))</f>
        <v>900</v>
      </c>
      <c r="T5185" s="7">
        <f t="shared" si="727"/>
        <v>886.54182756771877</v>
      </c>
      <c r="U5185" s="7">
        <f t="shared" si="728"/>
        <v>0</v>
      </c>
    </row>
    <row r="5186" spans="1:21" x14ac:dyDescent="0.2">
      <c r="A5186" s="1">
        <v>8</v>
      </c>
      <c r="B5186" s="1">
        <v>4</v>
      </c>
      <c r="C5186" s="1">
        <v>18</v>
      </c>
      <c r="D5186">
        <v>17</v>
      </c>
      <c r="E5186">
        <v>13.8</v>
      </c>
      <c r="F5186">
        <v>81</v>
      </c>
      <c r="G5186">
        <v>179</v>
      </c>
      <c r="H5186">
        <v>109</v>
      </c>
      <c r="I5186">
        <v>141</v>
      </c>
      <c r="J5186" s="4">
        <f t="shared" si="723"/>
        <v>277.19392709715652</v>
      </c>
      <c r="K5186" s="4">
        <f t="shared" si="724"/>
        <v>16.292735461515093</v>
      </c>
      <c r="L5186" s="5">
        <f t="shared" si="729"/>
        <v>0</v>
      </c>
      <c r="M5186" s="5">
        <f t="shared" si="730"/>
        <v>17.707264538484907</v>
      </c>
      <c r="N5186" s="6">
        <f t="shared" si="722"/>
        <v>3.2519279029830321</v>
      </c>
      <c r="O5186" s="6">
        <f t="shared" si="725"/>
        <v>128.94714886513043</v>
      </c>
      <c r="P5186" s="6">
        <f>FORECAST(J5186,Inputs!$B$10:$B$18,Inputs!$A$10:$A$18)</f>
        <v>33.122165991640337</v>
      </c>
      <c r="Q5186" s="6">
        <f>IF(Inputs!$D$10="Yes",IF('Hourly Calcs'!P5186&gt;'Hourly Calcs'!K5186,'Hourly Calcs'!O5186,N5186+O5186),N5186+O5186)</f>
        <v>128.94714886513043</v>
      </c>
      <c r="R5186" s="12">
        <f t="shared" si="726"/>
        <v>612.75685140709982</v>
      </c>
      <c r="S5186" s="1">
        <f>IF(AND(A5186&gt;=5,A5186&lt;=9),INDEX(Demand!$C$3:$C$26,C5186),INDEX(Demand!$B$3:$B$26,C5186))</f>
        <v>900</v>
      </c>
      <c r="T5186" s="7">
        <f t="shared" si="727"/>
        <v>612.75685140709982</v>
      </c>
      <c r="U5186" s="7">
        <f t="shared" si="728"/>
        <v>0</v>
      </c>
    </row>
    <row r="5187" spans="1:21" x14ac:dyDescent="0.2">
      <c r="A5187" s="1">
        <v>8</v>
      </c>
      <c r="B5187" s="1">
        <v>4</v>
      </c>
      <c r="C5187" s="1">
        <v>19</v>
      </c>
      <c r="D5187">
        <v>16.2</v>
      </c>
      <c r="E5187">
        <v>14.3</v>
      </c>
      <c r="F5187">
        <v>89</v>
      </c>
      <c r="G5187">
        <v>62</v>
      </c>
      <c r="H5187">
        <v>0</v>
      </c>
      <c r="I5187">
        <v>62</v>
      </c>
      <c r="J5187" s="4">
        <f t="shared" si="723"/>
        <v>288.39419161140421</v>
      </c>
      <c r="K5187" s="4">
        <f t="shared" si="724"/>
        <v>7.1067438470765438</v>
      </c>
      <c r="L5187" s="5">
        <f t="shared" si="729"/>
        <v>0</v>
      </c>
      <c r="M5187" s="5">
        <f t="shared" si="730"/>
        <v>26.893256152923456</v>
      </c>
      <c r="N5187" s="6">
        <f t="shared" si="722"/>
        <v>0</v>
      </c>
      <c r="O5187" s="6">
        <f t="shared" si="725"/>
        <v>56.700164749206287</v>
      </c>
      <c r="P5187" s="6">
        <f>FORECAST(J5187,Inputs!$B$10:$B$18,Inputs!$A$10:$A$18)</f>
        <v>33.225872144550038</v>
      </c>
      <c r="Q5187" s="6">
        <f>IF(Inputs!$D$10="Yes",IF('Hourly Calcs'!P5187&gt;'Hourly Calcs'!K5187,'Hourly Calcs'!O5187,N5187+O5187),N5187+O5187)</f>
        <v>56.700164749206287</v>
      </c>
      <c r="R5187" s="12">
        <f t="shared" si="726"/>
        <v>269.43918288822829</v>
      </c>
      <c r="S5187" s="1">
        <f>IF(AND(A5187&gt;=5,A5187&lt;=9),INDEX(Demand!$C$3:$C$26,C5187),INDEX(Demand!$B$3:$B$26,C5187))</f>
        <v>900</v>
      </c>
      <c r="T5187" s="7">
        <f t="shared" si="727"/>
        <v>269.43918288822829</v>
      </c>
      <c r="U5187" s="7">
        <f t="shared" si="728"/>
        <v>0</v>
      </c>
    </row>
    <row r="5188" spans="1:21" x14ac:dyDescent="0.2">
      <c r="A5188" s="1">
        <v>8</v>
      </c>
      <c r="B5188" s="1">
        <v>4</v>
      </c>
      <c r="C5188" s="1">
        <v>20</v>
      </c>
      <c r="D5188">
        <v>15.4</v>
      </c>
      <c r="E5188">
        <v>14.4</v>
      </c>
      <c r="F5188">
        <v>94</v>
      </c>
      <c r="G5188">
        <v>7</v>
      </c>
      <c r="H5188">
        <v>0</v>
      </c>
      <c r="I5188">
        <v>7</v>
      </c>
      <c r="J5188" s="4">
        <f t="shared" si="723"/>
        <v>299.84747066237327</v>
      </c>
      <c r="K5188" s="4">
        <f t="shared" si="724"/>
        <v>-1.48205701325098</v>
      </c>
      <c r="L5188" s="5">
        <f t="shared" si="729"/>
        <v>0</v>
      </c>
      <c r="M5188" s="5">
        <f t="shared" si="730"/>
        <v>0</v>
      </c>
      <c r="N5188" s="6">
        <f t="shared" si="722"/>
        <v>0</v>
      </c>
      <c r="O5188" s="6">
        <f t="shared" si="725"/>
        <v>6.4016315039426459</v>
      </c>
      <c r="P5188" s="6">
        <f>FORECAST(J5188,Inputs!$B$10:$B$18,Inputs!$A$10:$A$18)</f>
        <v>33.331921024651599</v>
      </c>
      <c r="Q5188" s="6">
        <f>IF(Inputs!$D$10="Yes",IF('Hourly Calcs'!P5188&gt;'Hourly Calcs'!K5188,'Hourly Calcs'!O5188,N5188+O5188),N5188+O5188)</f>
        <v>6.4016315039426459</v>
      </c>
      <c r="R5188" s="12">
        <f t="shared" si="726"/>
        <v>30.420552906735452</v>
      </c>
      <c r="S5188" s="1">
        <f>IF(AND(A5188&gt;=5,A5188&lt;=9),INDEX(Demand!$C$3:$C$26,C5188),INDEX(Demand!$B$3:$B$26,C5188))</f>
        <v>800</v>
      </c>
      <c r="T5188" s="7">
        <f t="shared" si="727"/>
        <v>30.420552906735452</v>
      </c>
      <c r="U5188" s="7">
        <f t="shared" si="728"/>
        <v>0</v>
      </c>
    </row>
    <row r="5189" spans="1:21" x14ac:dyDescent="0.2">
      <c r="A5189" s="1">
        <v>8</v>
      </c>
      <c r="B5189" s="1">
        <v>4</v>
      </c>
      <c r="C5189" s="1">
        <v>21</v>
      </c>
      <c r="D5189">
        <v>15.2</v>
      </c>
      <c r="E5189">
        <v>14.3</v>
      </c>
      <c r="F5189">
        <v>94</v>
      </c>
      <c r="G5189">
        <v>0</v>
      </c>
      <c r="H5189">
        <v>0</v>
      </c>
      <c r="I5189">
        <v>0</v>
      </c>
      <c r="J5189" s="4">
        <f t="shared" si="723"/>
        <v>312.02064239231902</v>
      </c>
      <c r="K5189" s="4">
        <f t="shared" si="724"/>
        <v>-9.3346892267016699</v>
      </c>
      <c r="L5189" s="5">
        <f t="shared" si="729"/>
        <v>0</v>
      </c>
      <c r="M5189" s="5">
        <f t="shared" si="730"/>
        <v>0</v>
      </c>
      <c r="N5189" s="6">
        <f t="shared" si="722"/>
        <v>0</v>
      </c>
      <c r="O5189" s="6">
        <f t="shared" si="725"/>
        <v>0</v>
      </c>
      <c r="P5189" s="6">
        <f>FORECAST(J5189,Inputs!$B$10:$B$18,Inputs!$A$10:$A$18)</f>
        <v>33.444635577706656</v>
      </c>
      <c r="Q5189" s="6">
        <f>IF(Inputs!$D$10="Yes",IF('Hourly Calcs'!P5189&gt;'Hourly Calcs'!K5189,'Hourly Calcs'!O5189,N5189+O5189),N5189+O5189)</f>
        <v>0</v>
      </c>
      <c r="R5189" s="12">
        <f t="shared" si="726"/>
        <v>0</v>
      </c>
      <c r="S5189" s="1">
        <f>IF(AND(A5189&gt;=5,A5189&lt;=9),INDEX(Demand!$C$3:$C$26,C5189),INDEX(Demand!$B$3:$B$26,C5189))</f>
        <v>700</v>
      </c>
      <c r="T5189" s="7">
        <f t="shared" si="727"/>
        <v>0</v>
      </c>
      <c r="U5189" s="7">
        <f t="shared" si="728"/>
        <v>0</v>
      </c>
    </row>
    <row r="5190" spans="1:21" x14ac:dyDescent="0.2">
      <c r="A5190" s="1">
        <v>8</v>
      </c>
      <c r="B5190" s="1">
        <v>4</v>
      </c>
      <c r="C5190" s="1">
        <v>22</v>
      </c>
      <c r="D5190">
        <v>14.7</v>
      </c>
      <c r="E5190">
        <v>14.3</v>
      </c>
      <c r="F5190">
        <v>97</v>
      </c>
      <c r="G5190">
        <v>0</v>
      </c>
      <c r="H5190">
        <v>0</v>
      </c>
      <c r="I5190">
        <v>0</v>
      </c>
      <c r="J5190" s="4">
        <f t="shared" si="723"/>
        <v>325.2377720932991</v>
      </c>
      <c r="K5190" s="4">
        <f t="shared" si="724"/>
        <v>-15.632837101300211</v>
      </c>
      <c r="L5190" s="5">
        <f t="shared" si="729"/>
        <v>0</v>
      </c>
      <c r="M5190" s="5">
        <f t="shared" si="730"/>
        <v>0</v>
      </c>
      <c r="N5190" s="6">
        <f t="shared" si="722"/>
        <v>0</v>
      </c>
      <c r="O5190" s="6">
        <f t="shared" si="725"/>
        <v>0</v>
      </c>
      <c r="P5190" s="6">
        <f>FORECAST(J5190,Inputs!$B$10:$B$18,Inputs!$A$10:$A$18)</f>
        <v>33.567016408271286</v>
      </c>
      <c r="Q5190" s="6">
        <f>IF(Inputs!$D$10="Yes",IF('Hourly Calcs'!P5190&gt;'Hourly Calcs'!K5190,'Hourly Calcs'!O5190,N5190+O5190),N5190+O5190)</f>
        <v>0</v>
      </c>
      <c r="R5190" s="12">
        <f t="shared" si="726"/>
        <v>0</v>
      </c>
      <c r="S5190" s="1">
        <f>IF(AND(A5190&gt;=5,A5190&lt;=9),INDEX(Demand!$C$3:$C$26,C5190),INDEX(Demand!$B$3:$B$26,C5190))</f>
        <v>600</v>
      </c>
      <c r="T5190" s="7">
        <f t="shared" si="727"/>
        <v>0</v>
      </c>
      <c r="U5190" s="7">
        <f t="shared" si="728"/>
        <v>0</v>
      </c>
    </row>
    <row r="5191" spans="1:21" x14ac:dyDescent="0.2">
      <c r="A5191" s="1">
        <v>8</v>
      </c>
      <c r="B5191" s="1">
        <v>4</v>
      </c>
      <c r="C5191" s="1">
        <v>23</v>
      </c>
      <c r="D5191">
        <v>14.6</v>
      </c>
      <c r="E5191">
        <v>14.2</v>
      </c>
      <c r="F5191">
        <v>97</v>
      </c>
      <c r="G5191">
        <v>0</v>
      </c>
      <c r="H5191">
        <v>0</v>
      </c>
      <c r="I5191">
        <v>0</v>
      </c>
      <c r="J5191" s="4">
        <f t="shared" si="723"/>
        <v>339.5873608797113</v>
      </c>
      <c r="K5191" s="4">
        <f t="shared" si="724"/>
        <v>-20.047257368712621</v>
      </c>
      <c r="L5191" s="5">
        <f t="shared" si="729"/>
        <v>0</v>
      </c>
      <c r="M5191" s="5">
        <f t="shared" si="730"/>
        <v>0</v>
      </c>
      <c r="N5191" s="6">
        <f t="shared" si="722"/>
        <v>0</v>
      </c>
      <c r="O5191" s="6">
        <f t="shared" si="725"/>
        <v>0</v>
      </c>
      <c r="P5191" s="6">
        <f>FORECAST(J5191,Inputs!$B$10:$B$18,Inputs!$A$10:$A$18)</f>
        <v>33.699882971108437</v>
      </c>
      <c r="Q5191" s="6">
        <f>IF(Inputs!$D$10="Yes",IF('Hourly Calcs'!P5191&gt;'Hourly Calcs'!K5191,'Hourly Calcs'!O5191,N5191+O5191),N5191+O5191)</f>
        <v>0</v>
      </c>
      <c r="R5191" s="12">
        <f t="shared" si="726"/>
        <v>0</v>
      </c>
      <c r="S5191" s="1">
        <f>IF(AND(A5191&gt;=5,A5191&lt;=9),INDEX(Demand!$C$3:$C$26,C5191),INDEX(Demand!$B$3:$B$26,C5191))</f>
        <v>500</v>
      </c>
      <c r="T5191" s="7">
        <f t="shared" si="727"/>
        <v>0</v>
      </c>
      <c r="U5191" s="7">
        <f t="shared" si="728"/>
        <v>0</v>
      </c>
    </row>
    <row r="5192" spans="1:21" x14ac:dyDescent="0.2">
      <c r="A5192" s="1">
        <v>8</v>
      </c>
      <c r="B5192" s="1">
        <v>4</v>
      </c>
      <c r="C5192" s="1">
        <v>24</v>
      </c>
      <c r="D5192">
        <v>14.5</v>
      </c>
      <c r="E5192">
        <v>14.3</v>
      </c>
      <c r="F5192">
        <v>99</v>
      </c>
      <c r="G5192">
        <v>0</v>
      </c>
      <c r="H5192">
        <v>0</v>
      </c>
      <c r="I5192">
        <v>0</v>
      </c>
      <c r="J5192" s="4">
        <f t="shared" si="723"/>
        <v>354.80506613742602</v>
      </c>
      <c r="K5192" s="4">
        <f t="shared" si="724"/>
        <v>-22.166377692224771</v>
      </c>
      <c r="L5192" s="5">
        <f t="shared" si="729"/>
        <v>0</v>
      </c>
      <c r="M5192" s="5">
        <f t="shared" si="730"/>
        <v>0</v>
      </c>
      <c r="N5192" s="6">
        <f t="shared" si="722"/>
        <v>0</v>
      </c>
      <c r="O5192" s="6">
        <f t="shared" si="725"/>
        <v>0</v>
      </c>
      <c r="P5192" s="6">
        <f>FORECAST(J5192,Inputs!$B$10:$B$18,Inputs!$A$10:$A$18)</f>
        <v>33.840787649420612</v>
      </c>
      <c r="Q5192" s="6">
        <f>IF(Inputs!$D$10="Yes",IF('Hourly Calcs'!P5192&gt;'Hourly Calcs'!K5192,'Hourly Calcs'!O5192,N5192+O5192),N5192+O5192)</f>
        <v>0</v>
      </c>
      <c r="R5192" s="12">
        <f t="shared" si="726"/>
        <v>0</v>
      </c>
      <c r="S5192" s="1">
        <f>IF(AND(A5192&gt;=5,A5192&lt;=9),INDEX(Demand!$C$3:$C$26,C5192),INDEX(Demand!$B$3:$B$26,C5192))</f>
        <v>400</v>
      </c>
      <c r="T5192" s="7">
        <f t="shared" si="727"/>
        <v>0</v>
      </c>
      <c r="U5192" s="7">
        <f t="shared" si="728"/>
        <v>0</v>
      </c>
    </row>
    <row r="5193" spans="1:21" x14ac:dyDescent="0.2">
      <c r="A5193" s="1">
        <v>8</v>
      </c>
      <c r="B5193" s="1">
        <v>5</v>
      </c>
      <c r="C5193" s="1">
        <v>1</v>
      </c>
      <c r="D5193">
        <v>14.7</v>
      </c>
      <c r="E5193">
        <v>14.5</v>
      </c>
      <c r="F5193">
        <v>99</v>
      </c>
      <c r="G5193">
        <v>0</v>
      </c>
      <c r="H5193">
        <v>0</v>
      </c>
      <c r="I5193">
        <v>0</v>
      </c>
      <c r="J5193" s="4">
        <f t="shared" si="723"/>
        <v>10.276169101309961</v>
      </c>
      <c r="K5193" s="4">
        <f t="shared" si="724"/>
        <v>-21.756041693294719</v>
      </c>
      <c r="L5193" s="5">
        <f t="shared" si="729"/>
        <v>0</v>
      </c>
      <c r="M5193" s="5">
        <f t="shared" si="730"/>
        <v>0</v>
      </c>
      <c r="N5193" s="6">
        <f t="shared" ref="N5193:N5256" si="731">H5193*MAX(0,COS(2*ASIN(SQRT(SIN(RADIANS($B$4))^2+COS(RADIANS($K5193))^2-2*SIN(RADIANS($B$4))*COS(RADIANS($K5193))*COS(RADIANS($J5193-$B$5))+(SIN(RADIANS($K5193))-COS(RADIANS($B$4)))^2)/2)))</f>
        <v>0</v>
      </c>
      <c r="O5193" s="6">
        <f t="shared" si="725"/>
        <v>0</v>
      </c>
      <c r="P5193" s="6">
        <f>FORECAST(J5193,Inputs!$B$10:$B$18,Inputs!$A$10:$A$18)</f>
        <v>30.650705269456573</v>
      </c>
      <c r="Q5193" s="6">
        <f>IF(Inputs!$D$10="Yes",IF('Hourly Calcs'!P5193&gt;'Hourly Calcs'!K5193,'Hourly Calcs'!O5193,N5193+O5193),N5193+O5193)</f>
        <v>0</v>
      </c>
      <c r="R5193" s="12">
        <f t="shared" si="726"/>
        <v>0</v>
      </c>
      <c r="S5193" s="1">
        <f>IF(AND(A5193&gt;=5,A5193&lt;=9),INDEX(Demand!$C$3:$C$26,C5193),INDEX(Demand!$B$3:$B$26,C5193))</f>
        <v>350</v>
      </c>
      <c r="T5193" s="7">
        <f t="shared" si="727"/>
        <v>0</v>
      </c>
      <c r="U5193" s="7">
        <f t="shared" si="728"/>
        <v>0</v>
      </c>
    </row>
    <row r="5194" spans="1:21" x14ac:dyDescent="0.2">
      <c r="A5194" s="1">
        <v>8</v>
      </c>
      <c r="B5194" s="1">
        <v>5</v>
      </c>
      <c r="C5194" s="1">
        <v>2</v>
      </c>
      <c r="D5194">
        <v>14.8</v>
      </c>
      <c r="E5194">
        <v>14.4</v>
      </c>
      <c r="F5194">
        <v>97</v>
      </c>
      <c r="G5194">
        <v>0</v>
      </c>
      <c r="H5194">
        <v>0</v>
      </c>
      <c r="I5194">
        <v>0</v>
      </c>
      <c r="J5194" s="4">
        <f t="shared" ref="J5194:J5257" si="732">solarazimuth($B$2,$B$3,$B$1,A5194,B5194,C5194,0,0,0,0)</f>
        <v>25.270366198246307</v>
      </c>
      <c r="K5194" s="4">
        <f t="shared" ref="K5194:K5257" si="733">solarelevation($B$2,$B$3,$B$1,A5194,B5194,C5194,0,0,0,0)</f>
        <v>-18.864009260751729</v>
      </c>
      <c r="L5194" s="5">
        <f t="shared" si="729"/>
        <v>0</v>
      </c>
      <c r="M5194" s="5">
        <f t="shared" si="730"/>
        <v>0</v>
      </c>
      <c r="N5194" s="6">
        <f t="shared" si="731"/>
        <v>0</v>
      </c>
      <c r="O5194" s="6">
        <f t="shared" ref="O5194:O5257" si="734">$I5194*(1+COS(RADIANS($B$4)))/2</f>
        <v>0</v>
      </c>
      <c r="P5194" s="6">
        <f>FORECAST(J5194,Inputs!$B$10:$B$18,Inputs!$A$10:$A$18)</f>
        <v>30.789540427761537</v>
      </c>
      <c r="Q5194" s="6">
        <f>IF(Inputs!$D$10="Yes",IF('Hourly Calcs'!P5194&gt;'Hourly Calcs'!K5194,'Hourly Calcs'!O5194,N5194+O5194),N5194+O5194)</f>
        <v>0</v>
      </c>
      <c r="R5194" s="12">
        <f t="shared" ref="R5194:R5257" si="735">$B$6*$E$1*Q5194</f>
        <v>0</v>
      </c>
      <c r="S5194" s="1">
        <f>IF(AND(A5194&gt;=5,A5194&lt;=9),INDEX(Demand!$C$3:$C$26,C5194),INDEX(Demand!$B$3:$B$26,C5194))</f>
        <v>350</v>
      </c>
      <c r="T5194" s="7">
        <f t="shared" ref="T5194:T5257" si="736">S5194-MAX(0,S5194-R5194)</f>
        <v>0</v>
      </c>
      <c r="U5194" s="7">
        <f t="shared" ref="U5194:U5257" si="737">MAX(0,R5194-S5194)</f>
        <v>0</v>
      </c>
    </row>
    <row r="5195" spans="1:21" x14ac:dyDescent="0.2">
      <c r="A5195" s="1">
        <v>8</v>
      </c>
      <c r="B5195" s="1">
        <v>5</v>
      </c>
      <c r="C5195" s="1">
        <v>3</v>
      </c>
      <c r="D5195">
        <v>14.9</v>
      </c>
      <c r="E5195">
        <v>14.5</v>
      </c>
      <c r="F5195">
        <v>97</v>
      </c>
      <c r="G5195">
        <v>0</v>
      </c>
      <c r="H5195">
        <v>0</v>
      </c>
      <c r="I5195">
        <v>0</v>
      </c>
      <c r="J5195" s="4">
        <f t="shared" si="732"/>
        <v>39.271512345902579</v>
      </c>
      <c r="K5195" s="4">
        <f t="shared" si="733"/>
        <v>-13.797630697202166</v>
      </c>
      <c r="L5195" s="5">
        <f t="shared" si="729"/>
        <v>0</v>
      </c>
      <c r="M5195" s="5">
        <f t="shared" si="730"/>
        <v>0</v>
      </c>
      <c r="N5195" s="6">
        <f t="shared" si="731"/>
        <v>0</v>
      </c>
      <c r="O5195" s="6">
        <f t="shared" si="734"/>
        <v>0</v>
      </c>
      <c r="P5195" s="6">
        <f>FORECAST(J5195,Inputs!$B$10:$B$18,Inputs!$A$10:$A$18)</f>
        <v>30.919180669869466</v>
      </c>
      <c r="Q5195" s="6">
        <f>IF(Inputs!$D$10="Yes",IF('Hourly Calcs'!P5195&gt;'Hourly Calcs'!K5195,'Hourly Calcs'!O5195,N5195+O5195),N5195+O5195)</f>
        <v>0</v>
      </c>
      <c r="R5195" s="12">
        <f t="shared" si="735"/>
        <v>0</v>
      </c>
      <c r="S5195" s="1">
        <f>IF(AND(A5195&gt;=5,A5195&lt;=9),INDEX(Demand!$C$3:$C$26,C5195),INDEX(Demand!$B$3:$B$26,C5195))</f>
        <v>350</v>
      </c>
      <c r="T5195" s="7">
        <f t="shared" si="736"/>
        <v>0</v>
      </c>
      <c r="U5195" s="7">
        <f t="shared" si="737"/>
        <v>0</v>
      </c>
    </row>
    <row r="5196" spans="1:21" x14ac:dyDescent="0.2">
      <c r="A5196" s="1">
        <v>8</v>
      </c>
      <c r="B5196" s="1">
        <v>5</v>
      </c>
      <c r="C5196" s="1">
        <v>4</v>
      </c>
      <c r="D5196">
        <v>14.9</v>
      </c>
      <c r="E5196">
        <v>14.5</v>
      </c>
      <c r="F5196">
        <v>97</v>
      </c>
      <c r="G5196">
        <v>0</v>
      </c>
      <c r="H5196">
        <v>0</v>
      </c>
      <c r="I5196">
        <v>0</v>
      </c>
      <c r="J5196" s="4">
        <f t="shared" si="732"/>
        <v>52.138274977233138</v>
      </c>
      <c r="K5196" s="4">
        <f t="shared" si="733"/>
        <v>-6.9917764332414265</v>
      </c>
      <c r="L5196" s="5">
        <f t="shared" si="729"/>
        <v>0</v>
      </c>
      <c r="M5196" s="5">
        <f t="shared" si="730"/>
        <v>0</v>
      </c>
      <c r="N5196" s="6">
        <f t="shared" si="731"/>
        <v>0</v>
      </c>
      <c r="O5196" s="6">
        <f t="shared" si="734"/>
        <v>0</v>
      </c>
      <c r="P5196" s="6">
        <f>FORECAST(J5196,Inputs!$B$10:$B$18,Inputs!$A$10:$A$18)</f>
        <v>31.038317360900304</v>
      </c>
      <c r="Q5196" s="6">
        <f>IF(Inputs!$D$10="Yes",IF('Hourly Calcs'!P5196&gt;'Hourly Calcs'!K5196,'Hourly Calcs'!O5196,N5196+O5196),N5196+O5196)</f>
        <v>0</v>
      </c>
      <c r="R5196" s="12">
        <f t="shared" si="735"/>
        <v>0</v>
      </c>
      <c r="S5196" s="1">
        <f>IF(AND(A5196&gt;=5,A5196&lt;=9),INDEX(Demand!$C$3:$C$26,C5196),INDEX(Demand!$B$3:$B$26,C5196))</f>
        <v>350</v>
      </c>
      <c r="T5196" s="7">
        <f t="shared" si="736"/>
        <v>0</v>
      </c>
      <c r="U5196" s="7">
        <f t="shared" si="737"/>
        <v>0</v>
      </c>
    </row>
    <row r="5197" spans="1:21" x14ac:dyDescent="0.2">
      <c r="A5197" s="1">
        <v>8</v>
      </c>
      <c r="B5197" s="1">
        <v>5</v>
      </c>
      <c r="C5197" s="1">
        <v>5</v>
      </c>
      <c r="D5197">
        <v>15.2</v>
      </c>
      <c r="E5197">
        <v>14.8</v>
      </c>
      <c r="F5197">
        <v>97</v>
      </c>
      <c r="G5197">
        <v>0</v>
      </c>
      <c r="H5197">
        <v>0</v>
      </c>
      <c r="I5197">
        <v>0</v>
      </c>
      <c r="J5197" s="4">
        <f t="shared" si="732"/>
        <v>64.049318864521794</v>
      </c>
      <c r="K5197" s="4">
        <f t="shared" si="733"/>
        <v>1.367086074921616</v>
      </c>
      <c r="L5197" s="5">
        <f t="shared" si="729"/>
        <v>0</v>
      </c>
      <c r="M5197" s="5">
        <f t="shared" si="730"/>
        <v>32.632913925078384</v>
      </c>
      <c r="N5197" s="6">
        <f t="shared" si="731"/>
        <v>0</v>
      </c>
      <c r="O5197" s="6">
        <f t="shared" si="734"/>
        <v>0</v>
      </c>
      <c r="P5197" s="6">
        <f>FORECAST(J5197,Inputs!$B$10:$B$18,Inputs!$A$10:$A$18)</f>
        <v>31.148604804301126</v>
      </c>
      <c r="Q5197" s="6">
        <f>IF(Inputs!$D$10="Yes",IF('Hourly Calcs'!P5197&gt;'Hourly Calcs'!K5197,'Hourly Calcs'!O5197,N5197+O5197),N5197+O5197)</f>
        <v>0</v>
      </c>
      <c r="R5197" s="12">
        <f t="shared" si="735"/>
        <v>0</v>
      </c>
      <c r="S5197" s="1">
        <f>IF(AND(A5197&gt;=5,A5197&lt;=9),INDEX(Demand!$C$3:$C$26,C5197),INDEX(Demand!$B$3:$B$26,C5197))</f>
        <v>350</v>
      </c>
      <c r="T5197" s="7">
        <f t="shared" si="736"/>
        <v>0</v>
      </c>
      <c r="U5197" s="7">
        <f t="shared" si="737"/>
        <v>0</v>
      </c>
    </row>
    <row r="5198" spans="1:21" x14ac:dyDescent="0.2">
      <c r="A5198" s="1">
        <v>8</v>
      </c>
      <c r="B5198" s="1">
        <v>5</v>
      </c>
      <c r="C5198" s="1">
        <v>6</v>
      </c>
      <c r="D5198">
        <v>15.4</v>
      </c>
      <c r="E5198">
        <v>14.8</v>
      </c>
      <c r="F5198">
        <v>96</v>
      </c>
      <c r="G5198">
        <v>26</v>
      </c>
      <c r="H5198">
        <v>0</v>
      </c>
      <c r="I5198">
        <v>26</v>
      </c>
      <c r="J5198" s="4">
        <f t="shared" si="732"/>
        <v>75.382347331065645</v>
      </c>
      <c r="K5198" s="4">
        <f t="shared" si="733"/>
        <v>9.9779044023194814</v>
      </c>
      <c r="L5198" s="5">
        <f t="shared" si="729"/>
        <v>89.617652668934355</v>
      </c>
      <c r="M5198" s="5">
        <f t="shared" si="730"/>
        <v>24.022095597680519</v>
      </c>
      <c r="N5198" s="6">
        <f t="shared" si="731"/>
        <v>0</v>
      </c>
      <c r="O5198" s="6">
        <f t="shared" si="734"/>
        <v>23.777488443215542</v>
      </c>
      <c r="P5198" s="6">
        <f>FORECAST(J5198,Inputs!$B$10:$B$18,Inputs!$A$10:$A$18)</f>
        <v>31.25354025306542</v>
      </c>
      <c r="Q5198" s="6">
        <f>IF(Inputs!$D$10="Yes",IF('Hourly Calcs'!P5198&gt;'Hourly Calcs'!K5198,'Hourly Calcs'!O5198,N5198+O5198),N5198+O5198)</f>
        <v>23.777488443215542</v>
      </c>
      <c r="R5198" s="12">
        <f t="shared" si="735"/>
        <v>112.99062508216025</v>
      </c>
      <c r="S5198" s="1">
        <f>IF(AND(A5198&gt;=5,A5198&lt;=9),INDEX(Demand!$C$3:$C$26,C5198),INDEX(Demand!$B$3:$B$26,C5198))</f>
        <v>350</v>
      </c>
      <c r="T5198" s="7">
        <f t="shared" si="736"/>
        <v>112.99062508216025</v>
      </c>
      <c r="U5198" s="7">
        <f t="shared" si="737"/>
        <v>0</v>
      </c>
    </row>
    <row r="5199" spans="1:21" x14ac:dyDescent="0.2">
      <c r="A5199" s="1">
        <v>8</v>
      </c>
      <c r="B5199" s="1">
        <v>5</v>
      </c>
      <c r="C5199" s="1">
        <v>7</v>
      </c>
      <c r="D5199">
        <v>16.8</v>
      </c>
      <c r="E5199">
        <v>15.6</v>
      </c>
      <c r="F5199">
        <v>93</v>
      </c>
      <c r="G5199">
        <v>141</v>
      </c>
      <c r="H5199">
        <v>183</v>
      </c>
      <c r="I5199">
        <v>93</v>
      </c>
      <c r="J5199" s="4">
        <f t="shared" si="732"/>
        <v>86.644377538620105</v>
      </c>
      <c r="K5199" s="4">
        <f t="shared" si="733"/>
        <v>19.289253604497262</v>
      </c>
      <c r="L5199" s="5">
        <f t="shared" si="729"/>
        <v>78.355622461379895</v>
      </c>
      <c r="M5199" s="5">
        <f t="shared" si="730"/>
        <v>14.710746395502738</v>
      </c>
      <c r="N5199" s="6">
        <f t="shared" si="731"/>
        <v>69.611685947822181</v>
      </c>
      <c r="O5199" s="6">
        <f t="shared" si="734"/>
        <v>85.050247123809442</v>
      </c>
      <c r="P5199" s="6">
        <f>FORECAST(J5199,Inputs!$B$10:$B$18,Inputs!$A$10:$A$18)</f>
        <v>31.357818310542775</v>
      </c>
      <c r="Q5199" s="6">
        <f>IF(Inputs!$D$10="Yes",IF('Hourly Calcs'!P5199&gt;'Hourly Calcs'!K5199,'Hourly Calcs'!O5199,N5199+O5199),N5199+O5199)</f>
        <v>85.050247123809442</v>
      </c>
      <c r="R5199" s="12">
        <f t="shared" si="735"/>
        <v>404.15877433234243</v>
      </c>
      <c r="S5199" s="1">
        <f>IF(AND(A5199&gt;=5,A5199&lt;=9),INDEX(Demand!$C$3:$C$26,C5199),INDEX(Demand!$B$3:$B$26,C5199))</f>
        <v>350</v>
      </c>
      <c r="T5199" s="7">
        <f t="shared" si="736"/>
        <v>350</v>
      </c>
      <c r="U5199" s="7">
        <f t="shared" si="737"/>
        <v>54.158774332342432</v>
      </c>
    </row>
    <row r="5200" spans="1:21" x14ac:dyDescent="0.2">
      <c r="A5200" s="1">
        <v>8</v>
      </c>
      <c r="B5200" s="1">
        <v>5</v>
      </c>
      <c r="C5200" s="1">
        <v>8</v>
      </c>
      <c r="D5200">
        <v>18.3</v>
      </c>
      <c r="E5200">
        <v>14.8</v>
      </c>
      <c r="F5200">
        <v>80</v>
      </c>
      <c r="G5200">
        <v>307</v>
      </c>
      <c r="H5200">
        <v>350</v>
      </c>
      <c r="I5200">
        <v>159</v>
      </c>
      <c r="J5200" s="4">
        <f t="shared" si="732"/>
        <v>98.481509005594816</v>
      </c>
      <c r="K5200" s="4">
        <f t="shared" si="733"/>
        <v>28.733882670919833</v>
      </c>
      <c r="L5200" s="5">
        <f t="shared" si="729"/>
        <v>66.518490994405184</v>
      </c>
      <c r="M5200" s="5">
        <f t="shared" si="730"/>
        <v>5.2661173290801671</v>
      </c>
      <c r="N5200" s="6">
        <f t="shared" si="731"/>
        <v>207.87507574512856</v>
      </c>
      <c r="O5200" s="6">
        <f t="shared" si="734"/>
        <v>145.40848701812581</v>
      </c>
      <c r="P5200" s="6">
        <f>FORECAST(J5200,Inputs!$B$10:$B$18,Inputs!$A$10:$A$18)</f>
        <v>31.467421379681433</v>
      </c>
      <c r="Q5200" s="6">
        <f>IF(Inputs!$D$10="Yes",IF('Hourly Calcs'!P5200&gt;'Hourly Calcs'!K5200,'Hourly Calcs'!O5200,N5200+O5200),N5200+O5200)</f>
        <v>145.40848701812581</v>
      </c>
      <c r="R5200" s="12">
        <f t="shared" si="735"/>
        <v>690.98113031013384</v>
      </c>
      <c r="S5200" s="1">
        <f>IF(AND(A5200&gt;=5,A5200&lt;=9),INDEX(Demand!$C$3:$C$26,C5200),INDEX(Demand!$B$3:$B$26,C5200))</f>
        <v>350</v>
      </c>
      <c r="T5200" s="7">
        <f t="shared" si="736"/>
        <v>350</v>
      </c>
      <c r="U5200" s="7">
        <f t="shared" si="737"/>
        <v>340.98113031013384</v>
      </c>
    </row>
    <row r="5201" spans="1:21" x14ac:dyDescent="0.2">
      <c r="A5201" s="1">
        <v>8</v>
      </c>
      <c r="B5201" s="1">
        <v>5</v>
      </c>
      <c r="C5201" s="1">
        <v>9</v>
      </c>
      <c r="D5201">
        <v>20.2</v>
      </c>
      <c r="E5201">
        <v>14.4</v>
      </c>
      <c r="F5201">
        <v>69</v>
      </c>
      <c r="G5201">
        <v>482</v>
      </c>
      <c r="H5201">
        <v>579</v>
      </c>
      <c r="I5201">
        <v>152</v>
      </c>
      <c r="J5201" s="4">
        <f t="shared" si="732"/>
        <v>111.75655602311674</v>
      </c>
      <c r="K5201" s="4">
        <f t="shared" si="733"/>
        <v>37.86974790687983</v>
      </c>
      <c r="L5201" s="5">
        <f t="shared" si="729"/>
        <v>53.243443976883256</v>
      </c>
      <c r="M5201" s="5">
        <f t="shared" si="730"/>
        <v>3.8697479068798302</v>
      </c>
      <c r="N5201" s="6">
        <f t="shared" si="731"/>
        <v>447.61323130379287</v>
      </c>
      <c r="O5201" s="6">
        <f t="shared" si="734"/>
        <v>139.00685551418317</v>
      </c>
      <c r="P5201" s="6">
        <f>FORECAST(J5201,Inputs!$B$10:$B$18,Inputs!$A$10:$A$18)</f>
        <v>31.590338481695522</v>
      </c>
      <c r="Q5201" s="6">
        <f>IF(Inputs!$D$10="Yes",IF('Hourly Calcs'!P5201&gt;'Hourly Calcs'!K5201,'Hourly Calcs'!O5201,N5201+O5201),N5201+O5201)</f>
        <v>586.62008681797602</v>
      </c>
      <c r="R5201" s="12">
        <f t="shared" si="735"/>
        <v>2787.6186525590219</v>
      </c>
      <c r="S5201" s="1">
        <f>IF(AND(A5201&gt;=5,A5201&lt;=9),INDEX(Demand!$C$3:$C$26,C5201),INDEX(Demand!$B$3:$B$26,C5201))</f>
        <v>350</v>
      </c>
      <c r="T5201" s="7">
        <f t="shared" si="736"/>
        <v>350</v>
      </c>
      <c r="U5201" s="7">
        <f t="shared" si="737"/>
        <v>2437.6186525590219</v>
      </c>
    </row>
    <row r="5202" spans="1:21" x14ac:dyDescent="0.2">
      <c r="A5202" s="1">
        <v>8</v>
      </c>
      <c r="B5202" s="1">
        <v>5</v>
      </c>
      <c r="C5202" s="1">
        <v>10</v>
      </c>
      <c r="D5202">
        <v>20</v>
      </c>
      <c r="E5202">
        <v>15.6</v>
      </c>
      <c r="F5202">
        <v>76</v>
      </c>
      <c r="G5202">
        <v>633</v>
      </c>
      <c r="H5202">
        <v>673</v>
      </c>
      <c r="I5202">
        <v>167</v>
      </c>
      <c r="J5202" s="4">
        <f t="shared" si="732"/>
        <v>127.63943524836</v>
      </c>
      <c r="K5202" s="4">
        <f t="shared" si="733"/>
        <v>46.099382186167212</v>
      </c>
      <c r="L5202" s="5">
        <f t="shared" si="729"/>
        <v>37.360564751639998</v>
      </c>
      <c r="M5202" s="5">
        <f t="shared" si="730"/>
        <v>12.099382186167212</v>
      </c>
      <c r="N5202" s="6">
        <f t="shared" si="731"/>
        <v>609.43772093380562</v>
      </c>
      <c r="O5202" s="6">
        <f t="shared" si="734"/>
        <v>152.72463730834596</v>
      </c>
      <c r="P5202" s="6">
        <f>FORECAST(J5202,Inputs!$B$10:$B$18,Inputs!$A$10:$A$18)</f>
        <v>31.737402178225555</v>
      </c>
      <c r="Q5202" s="6">
        <f>IF(Inputs!$D$10="Yes",IF('Hourly Calcs'!P5202&gt;'Hourly Calcs'!K5202,'Hourly Calcs'!O5202,N5202+O5202),N5202+O5202)</f>
        <v>762.16235824215164</v>
      </c>
      <c r="R5202" s="12">
        <f t="shared" si="735"/>
        <v>3621.7955263667045</v>
      </c>
      <c r="S5202" s="1">
        <f>IF(AND(A5202&gt;=5,A5202&lt;=9),INDEX(Demand!$C$3:$C$26,C5202),INDEX(Demand!$B$3:$B$26,C5202))</f>
        <v>600</v>
      </c>
      <c r="T5202" s="7">
        <f t="shared" si="736"/>
        <v>600</v>
      </c>
      <c r="U5202" s="7">
        <f t="shared" si="737"/>
        <v>3021.7955263667045</v>
      </c>
    </row>
    <row r="5203" spans="1:21" x14ac:dyDescent="0.2">
      <c r="A5203" s="1">
        <v>8</v>
      </c>
      <c r="B5203" s="1">
        <v>5</v>
      </c>
      <c r="C5203" s="1">
        <v>11</v>
      </c>
      <c r="D5203">
        <v>20.5</v>
      </c>
      <c r="E5203">
        <v>15.6</v>
      </c>
      <c r="F5203">
        <v>73</v>
      </c>
      <c r="G5203">
        <v>748</v>
      </c>
      <c r="H5203">
        <v>737</v>
      </c>
      <c r="I5203">
        <v>171</v>
      </c>
      <c r="J5203" s="4">
        <f t="shared" si="732"/>
        <v>147.44018084815235</v>
      </c>
      <c r="K5203" s="4">
        <f t="shared" si="733"/>
        <v>52.509275649017717</v>
      </c>
      <c r="L5203" s="5">
        <f t="shared" si="729"/>
        <v>17.559819151847648</v>
      </c>
      <c r="M5203" s="5">
        <f t="shared" si="730"/>
        <v>18.509275649017717</v>
      </c>
      <c r="N5203" s="6">
        <f t="shared" si="731"/>
        <v>723.94442671722982</v>
      </c>
      <c r="O5203" s="6">
        <f t="shared" si="734"/>
        <v>156.38271245345607</v>
      </c>
      <c r="P5203" s="6">
        <f>FORECAST(J5203,Inputs!$B$10:$B$18,Inputs!$A$10:$A$18)</f>
        <v>31.920742415260669</v>
      </c>
      <c r="Q5203" s="6">
        <f>IF(Inputs!$D$10="Yes",IF('Hourly Calcs'!P5203&gt;'Hourly Calcs'!K5203,'Hourly Calcs'!O5203,N5203+O5203),N5203+O5203)</f>
        <v>880.32713917068588</v>
      </c>
      <c r="R5203" s="12">
        <f t="shared" si="735"/>
        <v>4183.3145653390993</v>
      </c>
      <c r="S5203" s="1">
        <f>IF(AND(A5203&gt;=5,A5203&lt;=9),INDEX(Demand!$C$3:$C$26,C5203),INDEX(Demand!$B$3:$B$26,C5203))</f>
        <v>600</v>
      </c>
      <c r="T5203" s="7">
        <f t="shared" si="736"/>
        <v>600</v>
      </c>
      <c r="U5203" s="7">
        <f t="shared" si="737"/>
        <v>3583.3145653390993</v>
      </c>
    </row>
    <row r="5204" spans="1:21" x14ac:dyDescent="0.2">
      <c r="A5204" s="1">
        <v>8</v>
      </c>
      <c r="B5204" s="1">
        <v>5</v>
      </c>
      <c r="C5204" s="1">
        <v>12</v>
      </c>
      <c r="D5204">
        <v>20.9</v>
      </c>
      <c r="E5204">
        <v>15.2</v>
      </c>
      <c r="F5204">
        <v>70</v>
      </c>
      <c r="G5204">
        <v>815</v>
      </c>
      <c r="H5204">
        <v>781</v>
      </c>
      <c r="I5204">
        <v>163</v>
      </c>
      <c r="J5204" s="4">
        <f t="shared" si="732"/>
        <v>171.42819190936325</v>
      </c>
      <c r="K5204" s="4">
        <f t="shared" si="733"/>
        <v>55.852621030156108</v>
      </c>
      <c r="L5204" s="5">
        <f t="shared" si="729"/>
        <v>6.4281919093632496</v>
      </c>
      <c r="M5204" s="5">
        <f t="shared" si="730"/>
        <v>21.852621030156108</v>
      </c>
      <c r="N5204" s="6">
        <f t="shared" si="731"/>
        <v>779.45616747173472</v>
      </c>
      <c r="O5204" s="6">
        <f t="shared" si="734"/>
        <v>149.06656216323589</v>
      </c>
      <c r="P5204" s="6">
        <f>FORECAST(J5204,Inputs!$B$10:$B$18,Inputs!$A$10:$A$18)</f>
        <v>32.142853628790398</v>
      </c>
      <c r="Q5204" s="6">
        <f>IF(Inputs!$D$10="Yes",IF('Hourly Calcs'!P5204&gt;'Hourly Calcs'!K5204,'Hourly Calcs'!O5204,N5204+O5204),N5204+O5204)</f>
        <v>928.52272963497057</v>
      </c>
      <c r="R5204" s="12">
        <f t="shared" si="735"/>
        <v>4412.3400112253803</v>
      </c>
      <c r="S5204" s="1">
        <f>IF(AND(A5204&gt;=5,A5204&lt;=9),INDEX(Demand!$C$3:$C$26,C5204),INDEX(Demand!$B$3:$B$26,C5204))</f>
        <v>600</v>
      </c>
      <c r="T5204" s="7">
        <f t="shared" si="736"/>
        <v>600</v>
      </c>
      <c r="U5204" s="7">
        <f t="shared" si="737"/>
        <v>3812.3400112253803</v>
      </c>
    </row>
    <row r="5205" spans="1:21" x14ac:dyDescent="0.2">
      <c r="A5205" s="1">
        <v>8</v>
      </c>
      <c r="B5205" s="1">
        <v>5</v>
      </c>
      <c r="C5205" s="1">
        <v>13</v>
      </c>
      <c r="D5205">
        <v>21.1</v>
      </c>
      <c r="E5205">
        <v>15.1</v>
      </c>
      <c r="F5205">
        <v>69</v>
      </c>
      <c r="G5205">
        <v>661</v>
      </c>
      <c r="H5205">
        <v>309</v>
      </c>
      <c r="I5205">
        <v>399</v>
      </c>
      <c r="J5205" s="4">
        <f t="shared" si="732"/>
        <v>196.88244855705986</v>
      </c>
      <c r="K5205" s="4">
        <f t="shared" si="733"/>
        <v>55.147961993337866</v>
      </c>
      <c r="L5205" s="5">
        <f t="shared" si="729"/>
        <v>31.88244855705986</v>
      </c>
      <c r="M5205" s="5">
        <f t="shared" si="730"/>
        <v>21.147961993337866</v>
      </c>
      <c r="N5205" s="6">
        <f t="shared" si="731"/>
        <v>294.06886042984718</v>
      </c>
      <c r="O5205" s="6">
        <f t="shared" si="734"/>
        <v>364.89299572473078</v>
      </c>
      <c r="P5205" s="6">
        <f>FORECAST(J5205,Inputs!$B$10:$B$18,Inputs!$A$10:$A$18)</f>
        <v>32.378541190343142</v>
      </c>
      <c r="Q5205" s="6">
        <f>IF(Inputs!$D$10="Yes",IF('Hourly Calcs'!P5205&gt;'Hourly Calcs'!K5205,'Hourly Calcs'!O5205,N5205+O5205),N5205+O5205)</f>
        <v>658.96185615457796</v>
      </c>
      <c r="R5205" s="12">
        <f t="shared" si="735"/>
        <v>3131.3867404465545</v>
      </c>
      <c r="S5205" s="1">
        <f>IF(AND(A5205&gt;=5,A5205&lt;=9),INDEX(Demand!$C$3:$C$26,C5205),INDEX(Demand!$B$3:$B$26,C5205))</f>
        <v>600</v>
      </c>
      <c r="T5205" s="7">
        <f t="shared" si="736"/>
        <v>600</v>
      </c>
      <c r="U5205" s="7">
        <f t="shared" si="737"/>
        <v>2531.3867404465545</v>
      </c>
    </row>
    <row r="5206" spans="1:21" x14ac:dyDescent="0.2">
      <c r="A5206" s="1">
        <v>8</v>
      </c>
      <c r="B5206" s="1">
        <v>5</v>
      </c>
      <c r="C5206" s="1">
        <v>14</v>
      </c>
      <c r="D5206">
        <v>20.6</v>
      </c>
      <c r="E5206">
        <v>14.7</v>
      </c>
      <c r="F5206">
        <v>69</v>
      </c>
      <c r="G5206">
        <v>761</v>
      </c>
      <c r="H5206">
        <v>595</v>
      </c>
      <c r="I5206">
        <v>277</v>
      </c>
      <c r="J5206" s="4">
        <f t="shared" si="732"/>
        <v>219.59090183942516</v>
      </c>
      <c r="K5206" s="4">
        <f t="shared" si="733"/>
        <v>50.625395668856825</v>
      </c>
      <c r="L5206" s="5">
        <f t="shared" si="729"/>
        <v>54.590901839425158</v>
      </c>
      <c r="M5206" s="5">
        <f t="shared" si="730"/>
        <v>16.625395668856825</v>
      </c>
      <c r="N5206" s="6">
        <f t="shared" si="731"/>
        <v>503.60888843438215</v>
      </c>
      <c r="O5206" s="6">
        <f t="shared" si="734"/>
        <v>253.32170379887327</v>
      </c>
      <c r="P5206" s="6">
        <f>FORECAST(J5206,Inputs!$B$10:$B$18,Inputs!$A$10:$A$18)</f>
        <v>32.588804646661345</v>
      </c>
      <c r="Q5206" s="6">
        <f>IF(Inputs!$D$10="Yes",IF('Hourly Calcs'!P5206&gt;'Hourly Calcs'!K5206,'Hourly Calcs'!O5206,N5206+O5206),N5206+O5206)</f>
        <v>756.93059223325542</v>
      </c>
      <c r="R5206" s="12">
        <f t="shared" si="735"/>
        <v>3596.9341742924298</v>
      </c>
      <c r="S5206" s="1">
        <f>IF(AND(A5206&gt;=5,A5206&lt;=9),INDEX(Demand!$C$3:$C$26,C5206),INDEX(Demand!$B$3:$B$26,C5206))</f>
        <v>600</v>
      </c>
      <c r="T5206" s="7">
        <f t="shared" si="736"/>
        <v>600</v>
      </c>
      <c r="U5206" s="7">
        <f t="shared" si="737"/>
        <v>2996.9341742924298</v>
      </c>
    </row>
    <row r="5207" spans="1:21" x14ac:dyDescent="0.2">
      <c r="A5207" s="1">
        <v>8</v>
      </c>
      <c r="B5207" s="1">
        <v>5</v>
      </c>
      <c r="C5207" s="1">
        <v>15</v>
      </c>
      <c r="D5207">
        <v>21</v>
      </c>
      <c r="E5207">
        <v>14.3</v>
      </c>
      <c r="F5207">
        <v>66</v>
      </c>
      <c r="G5207">
        <v>697</v>
      </c>
      <c r="H5207">
        <v>711</v>
      </c>
      <c r="I5207">
        <v>168</v>
      </c>
      <c r="J5207" s="4">
        <f t="shared" si="732"/>
        <v>237.94921841271625</v>
      </c>
      <c r="K5207" s="4">
        <f t="shared" si="733"/>
        <v>43.470975484268848</v>
      </c>
      <c r="L5207" s="5">
        <f t="shared" si="729"/>
        <v>72.949218412716249</v>
      </c>
      <c r="M5207" s="5">
        <f t="shared" si="730"/>
        <v>9.4709754842688483</v>
      </c>
      <c r="N5207" s="6">
        <f t="shared" si="731"/>
        <v>490.13570641785975</v>
      </c>
      <c r="O5207" s="6">
        <f t="shared" si="734"/>
        <v>153.6391560946235</v>
      </c>
      <c r="P5207" s="6">
        <f>FORECAST(J5207,Inputs!$B$10:$B$18,Inputs!$A$10:$A$18)</f>
        <v>32.758789059377001</v>
      </c>
      <c r="Q5207" s="6">
        <f>IF(Inputs!$D$10="Yes",IF('Hourly Calcs'!P5207&gt;'Hourly Calcs'!K5207,'Hourly Calcs'!O5207,N5207+O5207),N5207+O5207)</f>
        <v>643.7748625124832</v>
      </c>
      <c r="R5207" s="12">
        <f t="shared" si="735"/>
        <v>3059.2181466593202</v>
      </c>
      <c r="S5207" s="1">
        <f>IF(AND(A5207&gt;=5,A5207&lt;=9),INDEX(Demand!$C$3:$C$26,C5207),INDEX(Demand!$B$3:$B$26,C5207))</f>
        <v>600</v>
      </c>
      <c r="T5207" s="7">
        <f t="shared" si="736"/>
        <v>600</v>
      </c>
      <c r="U5207" s="7">
        <f t="shared" si="737"/>
        <v>2459.2181466593202</v>
      </c>
    </row>
    <row r="5208" spans="1:21" x14ac:dyDescent="0.2">
      <c r="A5208" s="1">
        <v>8</v>
      </c>
      <c r="B5208" s="1">
        <v>5</v>
      </c>
      <c r="C5208" s="1">
        <v>16</v>
      </c>
      <c r="D5208">
        <v>21.2</v>
      </c>
      <c r="E5208">
        <v>14.6</v>
      </c>
      <c r="F5208">
        <v>66</v>
      </c>
      <c r="G5208">
        <v>562</v>
      </c>
      <c r="H5208">
        <v>638</v>
      </c>
      <c r="I5208">
        <v>157</v>
      </c>
      <c r="J5208" s="4">
        <f t="shared" si="732"/>
        <v>252.80226907525366</v>
      </c>
      <c r="K5208" s="4">
        <f t="shared" si="733"/>
        <v>34.844124993726439</v>
      </c>
      <c r="L5208" s="5">
        <f t="shared" si="729"/>
        <v>87.802269075253662</v>
      </c>
      <c r="M5208" s="5">
        <f t="shared" si="730"/>
        <v>0.84412499372643879</v>
      </c>
      <c r="N5208" s="6">
        <f t="shared" si="731"/>
        <v>313.42800650671938</v>
      </c>
      <c r="O5208" s="6">
        <f t="shared" si="734"/>
        <v>143.57944944557076</v>
      </c>
      <c r="P5208" s="6">
        <f>FORECAST(J5208,Inputs!$B$10:$B$18,Inputs!$A$10:$A$18)</f>
        <v>32.89631730625235</v>
      </c>
      <c r="Q5208" s="6">
        <f>IF(Inputs!$D$10="Yes",IF('Hourly Calcs'!P5208&gt;'Hourly Calcs'!K5208,'Hourly Calcs'!O5208,N5208+O5208),N5208+O5208)</f>
        <v>457.00745595229012</v>
      </c>
      <c r="R5208" s="12">
        <f t="shared" si="735"/>
        <v>2171.6994306852826</v>
      </c>
      <c r="S5208" s="1">
        <f>IF(AND(A5208&gt;=5,A5208&lt;=9),INDEX(Demand!$C$3:$C$26,C5208),INDEX(Demand!$B$3:$B$26,C5208))</f>
        <v>900</v>
      </c>
      <c r="T5208" s="7">
        <f t="shared" si="736"/>
        <v>900</v>
      </c>
      <c r="U5208" s="7">
        <f t="shared" si="737"/>
        <v>1271.6994306852826</v>
      </c>
    </row>
    <row r="5209" spans="1:21" x14ac:dyDescent="0.2">
      <c r="A5209" s="1">
        <v>8</v>
      </c>
      <c r="B5209" s="1">
        <v>5</v>
      </c>
      <c r="C5209" s="1">
        <v>17</v>
      </c>
      <c r="D5209">
        <v>20.399999999999999</v>
      </c>
      <c r="E5209">
        <v>14.7</v>
      </c>
      <c r="F5209">
        <v>70</v>
      </c>
      <c r="G5209">
        <v>396</v>
      </c>
      <c r="H5209">
        <v>482</v>
      </c>
      <c r="I5209">
        <v>155</v>
      </c>
      <c r="J5209" s="4">
        <f t="shared" si="732"/>
        <v>265.47415775891943</v>
      </c>
      <c r="K5209" s="4">
        <f t="shared" si="733"/>
        <v>25.535543212715069</v>
      </c>
      <c r="L5209" s="5">
        <f t="shared" si="729"/>
        <v>0</v>
      </c>
      <c r="M5209" s="5">
        <f t="shared" si="730"/>
        <v>8.4644567872849308</v>
      </c>
      <c r="N5209" s="6">
        <f t="shared" si="731"/>
        <v>128.04196063897211</v>
      </c>
      <c r="O5209" s="6">
        <f t="shared" si="734"/>
        <v>141.75041187301574</v>
      </c>
      <c r="P5209" s="6">
        <f>FORECAST(J5209,Inputs!$B$10:$B$18,Inputs!$A$10:$A$18)</f>
        <v>33.013649608878879</v>
      </c>
      <c r="Q5209" s="6">
        <f>IF(Inputs!$D$10="Yes",IF('Hourly Calcs'!P5209&gt;'Hourly Calcs'!K5209,'Hourly Calcs'!O5209,N5209+O5209),N5209+O5209)</f>
        <v>141.75041187301574</v>
      </c>
      <c r="R5209" s="12">
        <f t="shared" si="735"/>
        <v>673.59795722057072</v>
      </c>
      <c r="S5209" s="1">
        <f>IF(AND(A5209&gt;=5,A5209&lt;=9),INDEX(Demand!$C$3:$C$26,C5209),INDEX(Demand!$B$3:$B$26,C5209))</f>
        <v>900</v>
      </c>
      <c r="T5209" s="7">
        <f t="shared" si="736"/>
        <v>673.59795722057072</v>
      </c>
      <c r="U5209" s="7">
        <f t="shared" si="737"/>
        <v>0</v>
      </c>
    </row>
    <row r="5210" spans="1:21" x14ac:dyDescent="0.2">
      <c r="A5210" s="1">
        <v>8</v>
      </c>
      <c r="B5210" s="1">
        <v>5</v>
      </c>
      <c r="C5210" s="1">
        <v>18</v>
      </c>
      <c r="D5210">
        <v>19.5</v>
      </c>
      <c r="E5210">
        <v>14.5</v>
      </c>
      <c r="F5210">
        <v>73</v>
      </c>
      <c r="G5210">
        <v>221</v>
      </c>
      <c r="H5210">
        <v>256</v>
      </c>
      <c r="I5210">
        <v>133</v>
      </c>
      <c r="J5210" s="4">
        <f t="shared" si="732"/>
        <v>277.02753153205816</v>
      </c>
      <c r="K5210" s="4">
        <f t="shared" si="733"/>
        <v>16.071874681140358</v>
      </c>
      <c r="L5210" s="5">
        <f t="shared" si="729"/>
        <v>0</v>
      </c>
      <c r="M5210" s="5">
        <f t="shared" si="730"/>
        <v>17.928125318859642</v>
      </c>
      <c r="N5210" s="6">
        <f t="shared" si="731"/>
        <v>7.1638802166483702</v>
      </c>
      <c r="O5210" s="6">
        <f t="shared" si="734"/>
        <v>121.63099857491027</v>
      </c>
      <c r="P5210" s="6">
        <f>FORECAST(J5210,Inputs!$B$10:$B$18,Inputs!$A$10:$A$18)</f>
        <v>33.120625291963499</v>
      </c>
      <c r="Q5210" s="6">
        <f>IF(Inputs!$D$10="Yes",IF('Hourly Calcs'!P5210&gt;'Hourly Calcs'!K5210,'Hourly Calcs'!O5210,N5210+O5210),N5210+O5210)</f>
        <v>121.63099857491027</v>
      </c>
      <c r="R5210" s="12">
        <f t="shared" si="735"/>
        <v>577.99050522797359</v>
      </c>
      <c r="S5210" s="1">
        <f>IF(AND(A5210&gt;=5,A5210&lt;=9),INDEX(Demand!$C$3:$C$26,C5210),INDEX(Demand!$B$3:$B$26,C5210))</f>
        <v>900</v>
      </c>
      <c r="T5210" s="7">
        <f t="shared" si="736"/>
        <v>577.99050522797359</v>
      </c>
      <c r="U5210" s="7">
        <f t="shared" si="737"/>
        <v>0</v>
      </c>
    </row>
    <row r="5211" spans="1:21" x14ac:dyDescent="0.2">
      <c r="A5211" s="1">
        <v>8</v>
      </c>
      <c r="B5211" s="1">
        <v>5</v>
      </c>
      <c r="C5211" s="1">
        <v>19</v>
      </c>
      <c r="D5211">
        <v>17.8</v>
      </c>
      <c r="E5211">
        <v>14.4</v>
      </c>
      <c r="F5211">
        <v>80</v>
      </c>
      <c r="G5211">
        <v>75</v>
      </c>
      <c r="H5211">
        <v>53</v>
      </c>
      <c r="I5211">
        <v>65</v>
      </c>
      <c r="J5211" s="4">
        <f t="shared" si="732"/>
        <v>288.24154820473461</v>
      </c>
      <c r="K5211" s="4">
        <f t="shared" si="733"/>
        <v>6.8826370688915404</v>
      </c>
      <c r="L5211" s="5">
        <f t="shared" si="729"/>
        <v>0</v>
      </c>
      <c r="M5211" s="5">
        <f t="shared" si="730"/>
        <v>27.11736293110846</v>
      </c>
      <c r="N5211" s="6">
        <f t="shared" si="731"/>
        <v>0</v>
      </c>
      <c r="O5211" s="6">
        <f t="shared" si="734"/>
        <v>59.443721108038851</v>
      </c>
      <c r="P5211" s="6">
        <f>FORECAST(J5211,Inputs!$B$10:$B$18,Inputs!$A$10:$A$18)</f>
        <v>33.224458779673469</v>
      </c>
      <c r="Q5211" s="6">
        <f>IF(Inputs!$D$10="Yes",IF('Hourly Calcs'!P5211&gt;'Hourly Calcs'!K5211,'Hourly Calcs'!O5211,N5211+O5211),N5211+O5211)</f>
        <v>59.443721108038851</v>
      </c>
      <c r="R5211" s="12">
        <f t="shared" si="735"/>
        <v>282.47656270540062</v>
      </c>
      <c r="S5211" s="1">
        <f>IF(AND(A5211&gt;=5,A5211&lt;=9),INDEX(Demand!$C$3:$C$26,C5211),INDEX(Demand!$B$3:$B$26,C5211))</f>
        <v>900</v>
      </c>
      <c r="T5211" s="7">
        <f t="shared" si="736"/>
        <v>282.47656270540062</v>
      </c>
      <c r="U5211" s="7">
        <f t="shared" si="737"/>
        <v>0</v>
      </c>
    </row>
    <row r="5212" spans="1:21" x14ac:dyDescent="0.2">
      <c r="A5212" s="1">
        <v>8</v>
      </c>
      <c r="B5212" s="1">
        <v>5</v>
      </c>
      <c r="C5212" s="1">
        <v>20</v>
      </c>
      <c r="D5212">
        <v>16.3</v>
      </c>
      <c r="E5212">
        <v>15.1</v>
      </c>
      <c r="F5212">
        <v>93</v>
      </c>
      <c r="G5212">
        <v>8</v>
      </c>
      <c r="H5212">
        <v>0</v>
      </c>
      <c r="I5212">
        <v>8</v>
      </c>
      <c r="J5212" s="4">
        <f t="shared" si="732"/>
        <v>299.71151148650972</v>
      </c>
      <c r="K5212" s="4">
        <f t="shared" si="733"/>
        <v>-1.7440084323274192</v>
      </c>
      <c r="L5212" s="5">
        <f t="shared" si="729"/>
        <v>0</v>
      </c>
      <c r="M5212" s="5">
        <f t="shared" si="730"/>
        <v>0</v>
      </c>
      <c r="N5212" s="6">
        <f t="shared" si="731"/>
        <v>0</v>
      </c>
      <c r="O5212" s="6">
        <f t="shared" si="734"/>
        <v>7.3161502902201665</v>
      </c>
      <c r="P5212" s="6">
        <f>FORECAST(J5212,Inputs!$B$10:$B$18,Inputs!$A$10:$A$18)</f>
        <v>33.33066214339361</v>
      </c>
      <c r="Q5212" s="6">
        <f>IF(Inputs!$D$10="Yes",IF('Hourly Calcs'!P5212&gt;'Hourly Calcs'!K5212,'Hourly Calcs'!O5212,N5212+O5212),N5212+O5212)</f>
        <v>7.3161502902201665</v>
      </c>
      <c r="R5212" s="12">
        <f t="shared" si="735"/>
        <v>34.766346179126231</v>
      </c>
      <c r="S5212" s="1">
        <f>IF(AND(A5212&gt;=5,A5212&lt;=9),INDEX(Demand!$C$3:$C$26,C5212),INDEX(Demand!$B$3:$B$26,C5212))</f>
        <v>800</v>
      </c>
      <c r="T5212" s="7">
        <f t="shared" si="736"/>
        <v>34.766346179126231</v>
      </c>
      <c r="U5212" s="7">
        <f t="shared" si="737"/>
        <v>0</v>
      </c>
    </row>
    <row r="5213" spans="1:21" x14ac:dyDescent="0.2">
      <c r="A5213" s="1">
        <v>8</v>
      </c>
      <c r="B5213" s="1">
        <v>5</v>
      </c>
      <c r="C5213" s="1">
        <v>21</v>
      </c>
      <c r="D5213">
        <v>15.2</v>
      </c>
      <c r="E5213">
        <v>14.5</v>
      </c>
      <c r="F5213">
        <v>96</v>
      </c>
      <c r="G5213">
        <v>0</v>
      </c>
      <c r="H5213">
        <v>0</v>
      </c>
      <c r="I5213">
        <v>0</v>
      </c>
      <c r="J5213" s="4">
        <f t="shared" si="732"/>
        <v>311.90691368114955</v>
      </c>
      <c r="K5213" s="4">
        <f t="shared" si="733"/>
        <v>-9.5854450373832378</v>
      </c>
      <c r="L5213" s="5">
        <f t="shared" si="729"/>
        <v>0</v>
      </c>
      <c r="M5213" s="5">
        <f t="shared" si="730"/>
        <v>0</v>
      </c>
      <c r="N5213" s="6">
        <f t="shared" si="731"/>
        <v>0</v>
      </c>
      <c r="O5213" s="6">
        <f t="shared" si="734"/>
        <v>0</v>
      </c>
      <c r="P5213" s="6">
        <f>FORECAST(J5213,Inputs!$B$10:$B$18,Inputs!$A$10:$A$18)</f>
        <v>33.443582534084719</v>
      </c>
      <c r="Q5213" s="6">
        <f>IF(Inputs!$D$10="Yes",IF('Hourly Calcs'!P5213&gt;'Hourly Calcs'!K5213,'Hourly Calcs'!O5213,N5213+O5213),N5213+O5213)</f>
        <v>0</v>
      </c>
      <c r="R5213" s="12">
        <f t="shared" si="735"/>
        <v>0</v>
      </c>
      <c r="S5213" s="1">
        <f>IF(AND(A5213&gt;=5,A5213&lt;=9),INDEX(Demand!$C$3:$C$26,C5213),INDEX(Demand!$B$3:$B$26,C5213))</f>
        <v>700</v>
      </c>
      <c r="T5213" s="7">
        <f t="shared" si="736"/>
        <v>0</v>
      </c>
      <c r="U5213" s="7">
        <f t="shared" si="737"/>
        <v>0</v>
      </c>
    </row>
    <row r="5214" spans="1:21" x14ac:dyDescent="0.2">
      <c r="A5214" s="1">
        <v>8</v>
      </c>
      <c r="B5214" s="1">
        <v>5</v>
      </c>
      <c r="C5214" s="1">
        <v>22</v>
      </c>
      <c r="D5214">
        <v>15.7</v>
      </c>
      <c r="E5214">
        <v>14.7</v>
      </c>
      <c r="F5214">
        <v>94</v>
      </c>
      <c r="G5214">
        <v>0</v>
      </c>
      <c r="H5214">
        <v>0</v>
      </c>
      <c r="I5214">
        <v>0</v>
      </c>
      <c r="J5214" s="4">
        <f t="shared" si="732"/>
        <v>325.15506790173492</v>
      </c>
      <c r="K5214" s="4">
        <f t="shared" si="733"/>
        <v>-15.895438201861722</v>
      </c>
      <c r="L5214" s="5">
        <f t="shared" si="729"/>
        <v>0</v>
      </c>
      <c r="M5214" s="5">
        <f t="shared" si="730"/>
        <v>0</v>
      </c>
      <c r="N5214" s="6">
        <f t="shared" si="731"/>
        <v>0</v>
      </c>
      <c r="O5214" s="6">
        <f t="shared" si="734"/>
        <v>0</v>
      </c>
      <c r="P5214" s="6">
        <f>FORECAST(J5214,Inputs!$B$10:$B$18,Inputs!$A$10:$A$18)</f>
        <v>33.566250628719764</v>
      </c>
      <c r="Q5214" s="6">
        <f>IF(Inputs!$D$10="Yes",IF('Hourly Calcs'!P5214&gt;'Hourly Calcs'!K5214,'Hourly Calcs'!O5214,N5214+O5214),N5214+O5214)</f>
        <v>0</v>
      </c>
      <c r="R5214" s="12">
        <f t="shared" si="735"/>
        <v>0</v>
      </c>
      <c r="S5214" s="1">
        <f>IF(AND(A5214&gt;=5,A5214&lt;=9),INDEX(Demand!$C$3:$C$26,C5214),INDEX(Demand!$B$3:$B$26,C5214))</f>
        <v>600</v>
      </c>
      <c r="T5214" s="7">
        <f t="shared" si="736"/>
        <v>0</v>
      </c>
      <c r="U5214" s="7">
        <f t="shared" si="737"/>
        <v>0</v>
      </c>
    </row>
    <row r="5215" spans="1:21" x14ac:dyDescent="0.2">
      <c r="A5215" s="1">
        <v>8</v>
      </c>
      <c r="B5215" s="1">
        <v>5</v>
      </c>
      <c r="C5215" s="1">
        <v>23</v>
      </c>
      <c r="D5215">
        <v>15.5</v>
      </c>
      <c r="E5215">
        <v>14.4</v>
      </c>
      <c r="F5215">
        <v>93</v>
      </c>
      <c r="G5215">
        <v>0</v>
      </c>
      <c r="H5215">
        <v>0</v>
      </c>
      <c r="I5215">
        <v>0</v>
      </c>
      <c r="J5215" s="4">
        <f t="shared" si="732"/>
        <v>339.54650793734777</v>
      </c>
      <c r="K5215" s="4">
        <f t="shared" si="733"/>
        <v>-20.319045130921154</v>
      </c>
      <c r="L5215" s="5">
        <f t="shared" si="729"/>
        <v>0</v>
      </c>
      <c r="M5215" s="5">
        <f t="shared" si="730"/>
        <v>0</v>
      </c>
      <c r="N5215" s="6">
        <f t="shared" si="731"/>
        <v>0</v>
      </c>
      <c r="O5215" s="6">
        <f t="shared" si="734"/>
        <v>0</v>
      </c>
      <c r="P5215" s="6">
        <f>FORECAST(J5215,Inputs!$B$10:$B$18,Inputs!$A$10:$A$18)</f>
        <v>33.699504703123587</v>
      </c>
      <c r="Q5215" s="6">
        <f>IF(Inputs!$D$10="Yes",IF('Hourly Calcs'!P5215&gt;'Hourly Calcs'!K5215,'Hourly Calcs'!O5215,N5215+O5215),N5215+O5215)</f>
        <v>0</v>
      </c>
      <c r="R5215" s="12">
        <f t="shared" si="735"/>
        <v>0</v>
      </c>
      <c r="S5215" s="1">
        <f>IF(AND(A5215&gt;=5,A5215&lt;=9),INDEX(Demand!$C$3:$C$26,C5215),INDEX(Demand!$B$3:$B$26,C5215))</f>
        <v>500</v>
      </c>
      <c r="T5215" s="7">
        <f t="shared" si="736"/>
        <v>0</v>
      </c>
      <c r="U5215" s="7">
        <f t="shared" si="737"/>
        <v>0</v>
      </c>
    </row>
    <row r="5216" spans="1:21" x14ac:dyDescent="0.2">
      <c r="A5216" s="1">
        <v>8</v>
      </c>
      <c r="B5216" s="1">
        <v>5</v>
      </c>
      <c r="C5216" s="1">
        <v>24</v>
      </c>
      <c r="D5216">
        <v>14.5</v>
      </c>
      <c r="E5216">
        <v>14</v>
      </c>
      <c r="F5216">
        <v>97</v>
      </c>
      <c r="G5216">
        <v>0</v>
      </c>
      <c r="H5216">
        <v>0</v>
      </c>
      <c r="I5216">
        <v>0</v>
      </c>
      <c r="J5216" s="4">
        <f t="shared" si="732"/>
        <v>354.81489901705834</v>
      </c>
      <c r="K5216" s="4">
        <f t="shared" si="733"/>
        <v>-22.440867071685119</v>
      </c>
      <c r="L5216" s="5">
        <f t="shared" si="729"/>
        <v>0</v>
      </c>
      <c r="M5216" s="5">
        <f t="shared" si="730"/>
        <v>0</v>
      </c>
      <c r="N5216" s="6">
        <f t="shared" si="731"/>
        <v>0</v>
      </c>
      <c r="O5216" s="6">
        <f t="shared" si="734"/>
        <v>0</v>
      </c>
      <c r="P5216" s="6">
        <f>FORECAST(J5216,Inputs!$B$10:$B$18,Inputs!$A$10:$A$18)</f>
        <v>33.840878694602388</v>
      </c>
      <c r="Q5216" s="6">
        <f>IF(Inputs!$D$10="Yes",IF('Hourly Calcs'!P5216&gt;'Hourly Calcs'!K5216,'Hourly Calcs'!O5216,N5216+O5216),N5216+O5216)</f>
        <v>0</v>
      </c>
      <c r="R5216" s="12">
        <f t="shared" si="735"/>
        <v>0</v>
      </c>
      <c r="S5216" s="1">
        <f>IF(AND(A5216&gt;=5,A5216&lt;=9),INDEX(Demand!$C$3:$C$26,C5216),INDEX(Demand!$B$3:$B$26,C5216))</f>
        <v>400</v>
      </c>
      <c r="T5216" s="7">
        <f t="shared" si="736"/>
        <v>0</v>
      </c>
      <c r="U5216" s="7">
        <f t="shared" si="737"/>
        <v>0</v>
      </c>
    </row>
    <row r="5217" spans="1:21" x14ac:dyDescent="0.2">
      <c r="A5217" s="1">
        <v>8</v>
      </c>
      <c r="B5217" s="1">
        <v>6</v>
      </c>
      <c r="C5217" s="1">
        <v>1</v>
      </c>
      <c r="D5217">
        <v>14.4</v>
      </c>
      <c r="E5217">
        <v>14</v>
      </c>
      <c r="F5217">
        <v>97</v>
      </c>
      <c r="G5217">
        <v>0</v>
      </c>
      <c r="H5217">
        <v>0</v>
      </c>
      <c r="I5217">
        <v>0</v>
      </c>
      <c r="J5217" s="4">
        <f t="shared" si="732"/>
        <v>10.338421710705205</v>
      </c>
      <c r="K5217" s="4">
        <f t="shared" si="733"/>
        <v>-22.024739495590254</v>
      </c>
      <c r="L5217" s="5">
        <f t="shared" si="729"/>
        <v>0</v>
      </c>
      <c r="M5217" s="5">
        <f t="shared" si="730"/>
        <v>0</v>
      </c>
      <c r="N5217" s="6">
        <f t="shared" si="731"/>
        <v>0</v>
      </c>
      <c r="O5217" s="6">
        <f t="shared" si="734"/>
        <v>0</v>
      </c>
      <c r="P5217" s="6">
        <f>FORECAST(J5217,Inputs!$B$10:$B$18,Inputs!$A$10:$A$18)</f>
        <v>30.651281682506529</v>
      </c>
      <c r="Q5217" s="6">
        <f>IF(Inputs!$D$10="Yes",IF('Hourly Calcs'!P5217&gt;'Hourly Calcs'!K5217,'Hourly Calcs'!O5217,N5217+O5217),N5217+O5217)</f>
        <v>0</v>
      </c>
      <c r="R5217" s="12">
        <f t="shared" si="735"/>
        <v>0</v>
      </c>
      <c r="S5217" s="1">
        <f>IF(AND(A5217&gt;=5,A5217&lt;=9),INDEX(Demand!$C$3:$C$26,C5217),INDEX(Demand!$B$3:$B$26,C5217))</f>
        <v>350</v>
      </c>
      <c r="T5217" s="7">
        <f t="shared" si="736"/>
        <v>0</v>
      </c>
      <c r="U5217" s="7">
        <f t="shared" si="737"/>
        <v>0</v>
      </c>
    </row>
    <row r="5218" spans="1:21" x14ac:dyDescent="0.2">
      <c r="A5218" s="1">
        <v>8</v>
      </c>
      <c r="B5218" s="1">
        <v>6</v>
      </c>
      <c r="C5218" s="1">
        <v>2</v>
      </c>
      <c r="D5218">
        <v>14.4</v>
      </c>
      <c r="E5218">
        <v>14.2</v>
      </c>
      <c r="F5218">
        <v>99</v>
      </c>
      <c r="G5218">
        <v>0</v>
      </c>
      <c r="H5218">
        <v>0</v>
      </c>
      <c r="I5218">
        <v>0</v>
      </c>
      <c r="J5218" s="4">
        <f t="shared" si="732"/>
        <v>25.378275157089661</v>
      </c>
      <c r="K5218" s="4">
        <f t="shared" si="733"/>
        <v>-19.119455874977902</v>
      </c>
      <c r="L5218" s="5">
        <f t="shared" si="729"/>
        <v>0</v>
      </c>
      <c r="M5218" s="5">
        <f t="shared" si="730"/>
        <v>0</v>
      </c>
      <c r="N5218" s="6">
        <f t="shared" si="731"/>
        <v>0</v>
      </c>
      <c r="O5218" s="6">
        <f t="shared" si="734"/>
        <v>0</v>
      </c>
      <c r="P5218" s="6">
        <f>FORECAST(J5218,Inputs!$B$10:$B$18,Inputs!$A$10:$A$18)</f>
        <v>30.790539584787865</v>
      </c>
      <c r="Q5218" s="6">
        <f>IF(Inputs!$D$10="Yes",IF('Hourly Calcs'!P5218&gt;'Hourly Calcs'!K5218,'Hourly Calcs'!O5218,N5218+O5218),N5218+O5218)</f>
        <v>0</v>
      </c>
      <c r="R5218" s="12">
        <f t="shared" si="735"/>
        <v>0</v>
      </c>
      <c r="S5218" s="1">
        <f>IF(AND(A5218&gt;=5,A5218&lt;=9),INDEX(Demand!$C$3:$C$26,C5218),INDEX(Demand!$B$3:$B$26,C5218))</f>
        <v>350</v>
      </c>
      <c r="T5218" s="7">
        <f t="shared" si="736"/>
        <v>0</v>
      </c>
      <c r="U5218" s="7">
        <f t="shared" si="737"/>
        <v>0</v>
      </c>
    </row>
    <row r="5219" spans="1:21" x14ac:dyDescent="0.2">
      <c r="A5219" s="1">
        <v>8</v>
      </c>
      <c r="B5219" s="1">
        <v>6</v>
      </c>
      <c r="C5219" s="1">
        <v>3</v>
      </c>
      <c r="D5219">
        <v>14.5</v>
      </c>
      <c r="E5219">
        <v>14.5</v>
      </c>
      <c r="F5219">
        <v>100</v>
      </c>
      <c r="G5219">
        <v>0</v>
      </c>
      <c r="H5219">
        <v>0</v>
      </c>
      <c r="I5219">
        <v>0</v>
      </c>
      <c r="J5219" s="4">
        <f t="shared" si="732"/>
        <v>39.413884714521885</v>
      </c>
      <c r="K5219" s="4">
        <f t="shared" si="733"/>
        <v>-14.035851991480982</v>
      </c>
      <c r="L5219" s="5">
        <f t="shared" ref="L5219:L5282" si="738">IF(ABS($B$5-J5219)&gt;90,0,ABS($B$5-J5219))</f>
        <v>0</v>
      </c>
      <c r="M5219" s="5">
        <f t="shared" ref="M5219:M5282" si="739">IF(K5219&gt;0,ABS($B$4-K5219),0)</f>
        <v>0</v>
      </c>
      <c r="N5219" s="6">
        <f t="shared" si="731"/>
        <v>0</v>
      </c>
      <c r="O5219" s="6">
        <f t="shared" si="734"/>
        <v>0</v>
      </c>
      <c r="P5219" s="6">
        <f>FORECAST(J5219,Inputs!$B$10:$B$18,Inputs!$A$10:$A$18)</f>
        <v>30.920498932541868</v>
      </c>
      <c r="Q5219" s="6">
        <f>IF(Inputs!$D$10="Yes",IF('Hourly Calcs'!P5219&gt;'Hourly Calcs'!K5219,'Hourly Calcs'!O5219,N5219+O5219),N5219+O5219)</f>
        <v>0</v>
      </c>
      <c r="R5219" s="12">
        <f t="shared" si="735"/>
        <v>0</v>
      </c>
      <c r="S5219" s="1">
        <f>IF(AND(A5219&gt;=5,A5219&lt;=9),INDEX(Demand!$C$3:$C$26,C5219),INDEX(Demand!$B$3:$B$26,C5219))</f>
        <v>350</v>
      </c>
      <c r="T5219" s="7">
        <f t="shared" si="736"/>
        <v>0</v>
      </c>
      <c r="U5219" s="7">
        <f t="shared" si="737"/>
        <v>0</v>
      </c>
    </row>
    <row r="5220" spans="1:21" x14ac:dyDescent="0.2">
      <c r="A5220" s="1">
        <v>8</v>
      </c>
      <c r="B5220" s="1">
        <v>6</v>
      </c>
      <c r="C5220" s="1">
        <v>4</v>
      </c>
      <c r="D5220">
        <v>14.7</v>
      </c>
      <c r="E5220">
        <v>14.5</v>
      </c>
      <c r="F5220">
        <v>99</v>
      </c>
      <c r="G5220">
        <v>0</v>
      </c>
      <c r="H5220">
        <v>0</v>
      </c>
      <c r="I5220">
        <v>0</v>
      </c>
      <c r="J5220" s="4">
        <f t="shared" si="732"/>
        <v>52.304816307961616</v>
      </c>
      <c r="K5220" s="4">
        <f t="shared" si="733"/>
        <v>-7.213317548858555</v>
      </c>
      <c r="L5220" s="5">
        <f t="shared" si="738"/>
        <v>0</v>
      </c>
      <c r="M5220" s="5">
        <f t="shared" si="739"/>
        <v>0</v>
      </c>
      <c r="N5220" s="6">
        <f t="shared" si="731"/>
        <v>0</v>
      </c>
      <c r="O5220" s="6">
        <f t="shared" si="734"/>
        <v>0</v>
      </c>
      <c r="P5220" s="6">
        <f>FORECAST(J5220,Inputs!$B$10:$B$18,Inputs!$A$10:$A$18)</f>
        <v>31.039859410258902</v>
      </c>
      <c r="Q5220" s="6">
        <f>IF(Inputs!$D$10="Yes",IF('Hourly Calcs'!P5220&gt;'Hourly Calcs'!K5220,'Hourly Calcs'!O5220,N5220+O5220),N5220+O5220)</f>
        <v>0</v>
      </c>
      <c r="R5220" s="12">
        <f t="shared" si="735"/>
        <v>0</v>
      </c>
      <c r="S5220" s="1">
        <f>IF(AND(A5220&gt;=5,A5220&lt;=9),INDEX(Demand!$C$3:$C$26,C5220),INDEX(Demand!$B$3:$B$26,C5220))</f>
        <v>350</v>
      </c>
      <c r="T5220" s="7">
        <f t="shared" si="736"/>
        <v>0</v>
      </c>
      <c r="U5220" s="7">
        <f t="shared" si="737"/>
        <v>0</v>
      </c>
    </row>
    <row r="5221" spans="1:21" x14ac:dyDescent="0.2">
      <c r="A5221" s="1">
        <v>8</v>
      </c>
      <c r="B5221" s="1">
        <v>6</v>
      </c>
      <c r="C5221" s="1">
        <v>5</v>
      </c>
      <c r="D5221">
        <v>15.1</v>
      </c>
      <c r="E5221">
        <v>15.1</v>
      </c>
      <c r="F5221">
        <v>100</v>
      </c>
      <c r="G5221">
        <v>0</v>
      </c>
      <c r="H5221">
        <v>0</v>
      </c>
      <c r="I5221">
        <v>0</v>
      </c>
      <c r="J5221" s="4">
        <f t="shared" si="732"/>
        <v>64.233340661831605</v>
      </c>
      <c r="K5221" s="4">
        <f t="shared" si="733"/>
        <v>1.1826798446016795</v>
      </c>
      <c r="L5221" s="5">
        <f t="shared" si="738"/>
        <v>0</v>
      </c>
      <c r="M5221" s="5">
        <f t="shared" si="739"/>
        <v>32.81732015539832</v>
      </c>
      <c r="N5221" s="6">
        <f t="shared" si="731"/>
        <v>0</v>
      </c>
      <c r="O5221" s="6">
        <f t="shared" si="734"/>
        <v>0</v>
      </c>
      <c r="P5221" s="6">
        <f>FORECAST(J5221,Inputs!$B$10:$B$18,Inputs!$A$10:$A$18)</f>
        <v>31.150308709831773</v>
      </c>
      <c r="Q5221" s="6">
        <f>IF(Inputs!$D$10="Yes",IF('Hourly Calcs'!P5221&gt;'Hourly Calcs'!K5221,'Hourly Calcs'!O5221,N5221+O5221),N5221+O5221)</f>
        <v>0</v>
      </c>
      <c r="R5221" s="12">
        <f t="shared" si="735"/>
        <v>0</v>
      </c>
      <c r="S5221" s="1">
        <f>IF(AND(A5221&gt;=5,A5221&lt;=9),INDEX(Demand!$C$3:$C$26,C5221),INDEX(Demand!$B$3:$B$26,C5221))</f>
        <v>350</v>
      </c>
      <c r="T5221" s="7">
        <f t="shared" si="736"/>
        <v>0</v>
      </c>
      <c r="U5221" s="7">
        <f t="shared" si="737"/>
        <v>0</v>
      </c>
    </row>
    <row r="5222" spans="1:21" x14ac:dyDescent="0.2">
      <c r="A5222" s="1">
        <v>8</v>
      </c>
      <c r="B5222" s="1">
        <v>6</v>
      </c>
      <c r="C5222" s="1">
        <v>6</v>
      </c>
      <c r="D5222">
        <v>14.8</v>
      </c>
      <c r="E5222">
        <v>14.6</v>
      </c>
      <c r="F5222">
        <v>99</v>
      </c>
      <c r="G5222">
        <v>25</v>
      </c>
      <c r="H5222">
        <v>0</v>
      </c>
      <c r="I5222">
        <v>25</v>
      </c>
      <c r="J5222" s="4">
        <f t="shared" si="732"/>
        <v>75.580866546924142</v>
      </c>
      <c r="K5222" s="4">
        <f t="shared" si="733"/>
        <v>9.7854146041421188</v>
      </c>
      <c r="L5222" s="5">
        <f t="shared" si="738"/>
        <v>89.419133453075858</v>
      </c>
      <c r="M5222" s="5">
        <f t="shared" si="739"/>
        <v>24.214585395857881</v>
      </c>
      <c r="N5222" s="6">
        <f t="shared" si="731"/>
        <v>0</v>
      </c>
      <c r="O5222" s="6">
        <f t="shared" si="734"/>
        <v>22.86296965693802</v>
      </c>
      <c r="P5222" s="6">
        <f>FORECAST(J5222,Inputs!$B$10:$B$18,Inputs!$A$10:$A$18)</f>
        <v>31.255378393952999</v>
      </c>
      <c r="Q5222" s="6">
        <f>IF(Inputs!$D$10="Yes",IF('Hourly Calcs'!P5222&gt;'Hourly Calcs'!K5222,'Hourly Calcs'!O5222,N5222+O5222),N5222+O5222)</f>
        <v>22.86296965693802</v>
      </c>
      <c r="R5222" s="12">
        <f t="shared" si="735"/>
        <v>108.64483180976947</v>
      </c>
      <c r="S5222" s="1">
        <f>IF(AND(A5222&gt;=5,A5222&lt;=9),INDEX(Demand!$C$3:$C$26,C5222),INDEX(Demand!$B$3:$B$26,C5222))</f>
        <v>350</v>
      </c>
      <c r="T5222" s="7">
        <f t="shared" si="736"/>
        <v>108.64483180976947</v>
      </c>
      <c r="U5222" s="7">
        <f t="shared" si="737"/>
        <v>0</v>
      </c>
    </row>
    <row r="5223" spans="1:21" x14ac:dyDescent="0.2">
      <c r="A5223" s="1">
        <v>8</v>
      </c>
      <c r="B5223" s="1">
        <v>6</v>
      </c>
      <c r="C5223" s="1">
        <v>7</v>
      </c>
      <c r="D5223">
        <v>15.7</v>
      </c>
      <c r="E5223">
        <v>15.5</v>
      </c>
      <c r="F5223">
        <v>99</v>
      </c>
      <c r="G5223">
        <v>126</v>
      </c>
      <c r="H5223">
        <v>98</v>
      </c>
      <c r="I5223">
        <v>100</v>
      </c>
      <c r="J5223" s="4">
        <f t="shared" si="732"/>
        <v>86.857012215179324</v>
      </c>
      <c r="K5223" s="4">
        <f t="shared" si="733"/>
        <v>19.100708457996234</v>
      </c>
      <c r="L5223" s="5">
        <f t="shared" si="738"/>
        <v>78.142987784820676</v>
      </c>
      <c r="M5223" s="5">
        <f t="shared" si="739"/>
        <v>14.899291542003766</v>
      </c>
      <c r="N5223" s="6">
        <f t="shared" si="731"/>
        <v>37.22601355744542</v>
      </c>
      <c r="O5223" s="6">
        <f t="shared" si="734"/>
        <v>91.45187862775208</v>
      </c>
      <c r="P5223" s="6">
        <f>FORECAST(J5223,Inputs!$B$10:$B$18,Inputs!$A$10:$A$18)</f>
        <v>31.359787150140548</v>
      </c>
      <c r="Q5223" s="6">
        <f>IF(Inputs!$D$10="Yes",IF('Hourly Calcs'!P5223&gt;'Hourly Calcs'!K5223,'Hourly Calcs'!O5223,N5223+O5223),N5223+O5223)</f>
        <v>91.45187862775208</v>
      </c>
      <c r="R5223" s="12">
        <f t="shared" si="735"/>
        <v>434.57932723907788</v>
      </c>
      <c r="S5223" s="1">
        <f>IF(AND(A5223&gt;=5,A5223&lt;=9),INDEX(Demand!$C$3:$C$26,C5223),INDEX(Demand!$B$3:$B$26,C5223))</f>
        <v>350</v>
      </c>
      <c r="T5223" s="7">
        <f t="shared" si="736"/>
        <v>350</v>
      </c>
      <c r="U5223" s="7">
        <f t="shared" si="737"/>
        <v>84.579327239077884</v>
      </c>
    </row>
    <row r="5224" spans="1:21" x14ac:dyDescent="0.2">
      <c r="A5224" s="1">
        <v>8</v>
      </c>
      <c r="B5224" s="1">
        <v>6</v>
      </c>
      <c r="C5224" s="1">
        <v>8</v>
      </c>
      <c r="D5224">
        <v>16.899999999999999</v>
      </c>
      <c r="E5224">
        <v>16</v>
      </c>
      <c r="F5224">
        <v>94</v>
      </c>
      <c r="G5224">
        <v>293</v>
      </c>
      <c r="H5224">
        <v>307</v>
      </c>
      <c r="I5224">
        <v>164</v>
      </c>
      <c r="J5224" s="4">
        <f t="shared" si="732"/>
        <v>98.708704798157555</v>
      </c>
      <c r="K5224" s="4">
        <f t="shared" si="733"/>
        <v>28.543315014473244</v>
      </c>
      <c r="L5224" s="5">
        <f t="shared" si="738"/>
        <v>66.291295201842445</v>
      </c>
      <c r="M5224" s="5">
        <f t="shared" si="739"/>
        <v>5.4566849855267563</v>
      </c>
      <c r="N5224" s="6">
        <f t="shared" si="731"/>
        <v>182.2502211018128</v>
      </c>
      <c r="O5224" s="6">
        <f t="shared" si="734"/>
        <v>149.98108094951343</v>
      </c>
      <c r="P5224" s="6">
        <f>FORECAST(J5224,Inputs!$B$10:$B$18,Inputs!$A$10:$A$18)</f>
        <v>31.469525044427382</v>
      </c>
      <c r="Q5224" s="6">
        <f>IF(Inputs!$D$10="Yes",IF('Hourly Calcs'!P5224&gt;'Hourly Calcs'!K5224,'Hourly Calcs'!O5224,N5224+O5224),N5224+O5224)</f>
        <v>149.98108094951343</v>
      </c>
      <c r="R5224" s="12">
        <f t="shared" si="735"/>
        <v>712.71009667208773</v>
      </c>
      <c r="S5224" s="1">
        <f>IF(AND(A5224&gt;=5,A5224&lt;=9),INDEX(Demand!$C$3:$C$26,C5224),INDEX(Demand!$B$3:$B$26,C5224))</f>
        <v>350</v>
      </c>
      <c r="T5224" s="7">
        <f t="shared" si="736"/>
        <v>350</v>
      </c>
      <c r="U5224" s="7">
        <f t="shared" si="737"/>
        <v>362.71009667208773</v>
      </c>
    </row>
    <row r="5225" spans="1:21" x14ac:dyDescent="0.2">
      <c r="A5225" s="1">
        <v>8</v>
      </c>
      <c r="B5225" s="1">
        <v>6</v>
      </c>
      <c r="C5225" s="1">
        <v>9</v>
      </c>
      <c r="D5225">
        <v>18.8</v>
      </c>
      <c r="E5225">
        <v>16.3</v>
      </c>
      <c r="F5225">
        <v>85</v>
      </c>
      <c r="G5225">
        <v>473</v>
      </c>
      <c r="H5225">
        <v>494</v>
      </c>
      <c r="I5225">
        <v>192</v>
      </c>
      <c r="J5225" s="4">
        <f t="shared" si="732"/>
        <v>111.99617679341632</v>
      </c>
      <c r="K5225" s="4">
        <f t="shared" si="733"/>
        <v>37.668908247296123</v>
      </c>
      <c r="L5225" s="5">
        <f t="shared" si="738"/>
        <v>53.003823206583675</v>
      </c>
      <c r="M5225" s="5">
        <f t="shared" si="739"/>
        <v>3.6689082472961232</v>
      </c>
      <c r="N5225" s="6">
        <f t="shared" si="731"/>
        <v>381.85306496799052</v>
      </c>
      <c r="O5225" s="6">
        <f t="shared" si="734"/>
        <v>175.58760696528401</v>
      </c>
      <c r="P5225" s="6">
        <f>FORECAST(J5225,Inputs!$B$10:$B$18,Inputs!$A$10:$A$18)</f>
        <v>31.592557192531629</v>
      </c>
      <c r="Q5225" s="6">
        <f>IF(Inputs!$D$10="Yes",IF('Hourly Calcs'!P5225&gt;'Hourly Calcs'!K5225,'Hourly Calcs'!O5225,N5225+O5225),N5225+O5225)</f>
        <v>557.44067193327453</v>
      </c>
      <c r="R5225" s="12">
        <f t="shared" si="735"/>
        <v>2648.9580730269204</v>
      </c>
      <c r="S5225" s="1">
        <f>IF(AND(A5225&gt;=5,A5225&lt;=9),INDEX(Demand!$C$3:$C$26,C5225),INDEX(Demand!$B$3:$B$26,C5225))</f>
        <v>350</v>
      </c>
      <c r="T5225" s="7">
        <f t="shared" si="736"/>
        <v>350</v>
      </c>
      <c r="U5225" s="7">
        <f t="shared" si="737"/>
        <v>2298.9580730269204</v>
      </c>
    </row>
    <row r="5226" spans="1:21" x14ac:dyDescent="0.2">
      <c r="A5226" s="1">
        <v>8</v>
      </c>
      <c r="B5226" s="1">
        <v>6</v>
      </c>
      <c r="C5226" s="1">
        <v>10</v>
      </c>
      <c r="D5226">
        <v>19.899999999999999</v>
      </c>
      <c r="E5226">
        <v>16.100000000000001</v>
      </c>
      <c r="F5226">
        <v>79</v>
      </c>
      <c r="G5226">
        <v>629</v>
      </c>
      <c r="H5226">
        <v>655</v>
      </c>
      <c r="I5226">
        <v>177</v>
      </c>
      <c r="J5226" s="4">
        <f t="shared" si="732"/>
        <v>127.8787701813178</v>
      </c>
      <c r="K5226" s="4">
        <f t="shared" si="733"/>
        <v>45.878739169794109</v>
      </c>
      <c r="L5226" s="5">
        <f t="shared" si="738"/>
        <v>37.121229818682195</v>
      </c>
      <c r="M5226" s="5">
        <f t="shared" si="739"/>
        <v>11.878739169794109</v>
      </c>
      <c r="N5226" s="6">
        <f t="shared" si="731"/>
        <v>593.13573284956101</v>
      </c>
      <c r="O5226" s="6">
        <f t="shared" si="734"/>
        <v>161.86982517112119</v>
      </c>
      <c r="P5226" s="6">
        <f>FORECAST(J5226,Inputs!$B$10:$B$18,Inputs!$A$10:$A$18)</f>
        <v>31.739618242419606</v>
      </c>
      <c r="Q5226" s="6">
        <f>IF(Inputs!$D$10="Yes",IF('Hourly Calcs'!P5226&gt;'Hourly Calcs'!K5226,'Hourly Calcs'!O5226,N5226+O5226),N5226+O5226)</f>
        <v>755.0055580206822</v>
      </c>
      <c r="R5226" s="12">
        <f t="shared" si="735"/>
        <v>3587.7864117142817</v>
      </c>
      <c r="S5226" s="1">
        <f>IF(AND(A5226&gt;=5,A5226&lt;=9),INDEX(Demand!$C$3:$C$26,C5226),INDEX(Demand!$B$3:$B$26,C5226))</f>
        <v>600</v>
      </c>
      <c r="T5226" s="7">
        <f t="shared" si="736"/>
        <v>600</v>
      </c>
      <c r="U5226" s="7">
        <f t="shared" si="737"/>
        <v>2987.7864117142817</v>
      </c>
    </row>
    <row r="5227" spans="1:21" x14ac:dyDescent="0.2">
      <c r="A5227" s="1">
        <v>8</v>
      </c>
      <c r="B5227" s="1">
        <v>6</v>
      </c>
      <c r="C5227" s="1">
        <v>11</v>
      </c>
      <c r="D5227">
        <v>20.7</v>
      </c>
      <c r="E5227">
        <v>15.8</v>
      </c>
      <c r="F5227">
        <v>74</v>
      </c>
      <c r="G5227">
        <v>719</v>
      </c>
      <c r="H5227">
        <v>663</v>
      </c>
      <c r="I5227">
        <v>201</v>
      </c>
      <c r="J5227" s="4">
        <f t="shared" si="732"/>
        <v>147.64084418855083</v>
      </c>
      <c r="K5227" s="4">
        <f t="shared" si="733"/>
        <v>52.261387628282435</v>
      </c>
      <c r="L5227" s="5">
        <f t="shared" si="738"/>
        <v>17.35915581144917</v>
      </c>
      <c r="M5227" s="5">
        <f t="shared" si="739"/>
        <v>18.261387628282435</v>
      </c>
      <c r="N5227" s="6">
        <f t="shared" si="731"/>
        <v>651.25368918760898</v>
      </c>
      <c r="O5227" s="6">
        <f t="shared" si="734"/>
        <v>183.81827604178167</v>
      </c>
      <c r="P5227" s="6">
        <f>FORECAST(J5227,Inputs!$B$10:$B$18,Inputs!$A$10:$A$18)</f>
        <v>31.922600409153247</v>
      </c>
      <c r="Q5227" s="6">
        <f>IF(Inputs!$D$10="Yes",IF('Hourly Calcs'!P5227&gt;'Hourly Calcs'!K5227,'Hourly Calcs'!O5227,N5227+O5227),N5227+O5227)</f>
        <v>835.07196522939068</v>
      </c>
      <c r="R5227" s="12">
        <f t="shared" si="735"/>
        <v>3968.2619787700642</v>
      </c>
      <c r="S5227" s="1">
        <f>IF(AND(A5227&gt;=5,A5227&lt;=9),INDEX(Demand!$C$3:$C$26,C5227),INDEX(Demand!$B$3:$B$26,C5227))</f>
        <v>600</v>
      </c>
      <c r="T5227" s="7">
        <f t="shared" si="736"/>
        <v>600</v>
      </c>
      <c r="U5227" s="7">
        <f t="shared" si="737"/>
        <v>3368.2619787700642</v>
      </c>
    </row>
    <row r="5228" spans="1:21" x14ac:dyDescent="0.2">
      <c r="A5228" s="1">
        <v>8</v>
      </c>
      <c r="B5228" s="1">
        <v>6</v>
      </c>
      <c r="C5228" s="1">
        <v>12</v>
      </c>
      <c r="D5228">
        <v>20.3</v>
      </c>
      <c r="E5228">
        <v>16.5</v>
      </c>
      <c r="F5228">
        <v>79</v>
      </c>
      <c r="G5228">
        <v>646</v>
      </c>
      <c r="H5228">
        <v>312</v>
      </c>
      <c r="I5228">
        <v>386</v>
      </c>
      <c r="J5228" s="4">
        <f t="shared" si="732"/>
        <v>171.52323258190347</v>
      </c>
      <c r="K5228" s="4">
        <f t="shared" si="733"/>
        <v>55.581158707505629</v>
      </c>
      <c r="L5228" s="5">
        <f t="shared" si="738"/>
        <v>6.5232325819034713</v>
      </c>
      <c r="M5228" s="5">
        <f t="shared" si="739"/>
        <v>21.581158707505629</v>
      </c>
      <c r="N5228" s="6">
        <f t="shared" si="731"/>
        <v>311.35321035507064</v>
      </c>
      <c r="O5228" s="6">
        <f t="shared" si="734"/>
        <v>353.00425150312304</v>
      </c>
      <c r="P5228" s="6">
        <f>FORECAST(J5228,Inputs!$B$10:$B$18,Inputs!$A$10:$A$18)</f>
        <v>32.143733635017625</v>
      </c>
      <c r="Q5228" s="6">
        <f>IF(Inputs!$D$10="Yes",IF('Hourly Calcs'!P5228&gt;'Hourly Calcs'!K5228,'Hourly Calcs'!O5228,N5228+O5228),N5228+O5228)</f>
        <v>664.35746185819369</v>
      </c>
      <c r="R5228" s="12">
        <f t="shared" si="735"/>
        <v>3157.0266587501364</v>
      </c>
      <c r="S5228" s="1">
        <f>IF(AND(A5228&gt;=5,A5228&lt;=9),INDEX(Demand!$C$3:$C$26,C5228),INDEX(Demand!$B$3:$B$26,C5228))</f>
        <v>600</v>
      </c>
      <c r="T5228" s="7">
        <f t="shared" si="736"/>
        <v>600</v>
      </c>
      <c r="U5228" s="7">
        <f t="shared" si="737"/>
        <v>2557.0266587501364</v>
      </c>
    </row>
    <row r="5229" spans="1:21" x14ac:dyDescent="0.2">
      <c r="A5229" s="1">
        <v>8</v>
      </c>
      <c r="B5229" s="1">
        <v>6</v>
      </c>
      <c r="C5229" s="1">
        <v>13</v>
      </c>
      <c r="D5229">
        <v>20.3</v>
      </c>
      <c r="E5229">
        <v>15.6</v>
      </c>
      <c r="F5229">
        <v>74</v>
      </c>
      <c r="G5229">
        <v>500</v>
      </c>
      <c r="H5229">
        <v>131</v>
      </c>
      <c r="I5229">
        <v>389</v>
      </c>
      <c r="J5229" s="4">
        <f t="shared" si="732"/>
        <v>196.83619194012641</v>
      </c>
      <c r="K5229" s="4">
        <f t="shared" si="733"/>
        <v>54.872352365383492</v>
      </c>
      <c r="L5229" s="5">
        <f t="shared" si="738"/>
        <v>31.836191940126412</v>
      </c>
      <c r="M5229" s="5">
        <f t="shared" si="739"/>
        <v>20.872352365383492</v>
      </c>
      <c r="N5229" s="6">
        <f t="shared" si="731"/>
        <v>124.63349322384325</v>
      </c>
      <c r="O5229" s="6">
        <f t="shared" si="734"/>
        <v>355.74780786195561</v>
      </c>
      <c r="P5229" s="6">
        <f>FORECAST(J5229,Inputs!$B$10:$B$18,Inputs!$A$10:$A$18)</f>
        <v>32.378112888334499</v>
      </c>
      <c r="Q5229" s="6">
        <f>IF(Inputs!$D$10="Yes",IF('Hourly Calcs'!P5229&gt;'Hourly Calcs'!K5229,'Hourly Calcs'!O5229,N5229+O5229),N5229+O5229)</f>
        <v>480.38130108579884</v>
      </c>
      <c r="R5229" s="12">
        <f t="shared" si="735"/>
        <v>2282.7719427597158</v>
      </c>
      <c r="S5229" s="1">
        <f>IF(AND(A5229&gt;=5,A5229&lt;=9),INDEX(Demand!$C$3:$C$26,C5229),INDEX(Demand!$B$3:$B$26,C5229))</f>
        <v>600</v>
      </c>
      <c r="T5229" s="7">
        <f t="shared" si="736"/>
        <v>600</v>
      </c>
      <c r="U5229" s="7">
        <f t="shared" si="737"/>
        <v>1682.7719427597158</v>
      </c>
    </row>
    <row r="5230" spans="1:21" x14ac:dyDescent="0.2">
      <c r="A5230" s="1">
        <v>8</v>
      </c>
      <c r="B5230" s="1">
        <v>6</v>
      </c>
      <c r="C5230" s="1">
        <v>14</v>
      </c>
      <c r="D5230">
        <v>19.2</v>
      </c>
      <c r="E5230">
        <v>14.8</v>
      </c>
      <c r="F5230">
        <v>76</v>
      </c>
      <c r="G5230">
        <v>626</v>
      </c>
      <c r="H5230">
        <v>311</v>
      </c>
      <c r="I5230">
        <v>373</v>
      </c>
      <c r="J5230" s="4">
        <f t="shared" si="732"/>
        <v>219.44697883594773</v>
      </c>
      <c r="K5230" s="4">
        <f t="shared" si="733"/>
        <v>50.363891008953566</v>
      </c>
      <c r="L5230" s="5">
        <f t="shared" si="738"/>
        <v>54.446978835947732</v>
      </c>
      <c r="M5230" s="5">
        <f t="shared" si="739"/>
        <v>16.363891008953566</v>
      </c>
      <c r="N5230" s="6">
        <f t="shared" si="731"/>
        <v>263.0640288827741</v>
      </c>
      <c r="O5230" s="6">
        <f t="shared" si="734"/>
        <v>341.11550728151525</v>
      </c>
      <c r="P5230" s="6">
        <f>FORECAST(J5230,Inputs!$B$10:$B$18,Inputs!$A$10:$A$18)</f>
        <v>32.587472026258773</v>
      </c>
      <c r="Q5230" s="6">
        <f>IF(Inputs!$D$10="Yes",IF('Hourly Calcs'!P5230&gt;'Hourly Calcs'!K5230,'Hourly Calcs'!O5230,N5230+O5230),N5230+O5230)</f>
        <v>604.1795361642894</v>
      </c>
      <c r="R5230" s="12">
        <f t="shared" si="735"/>
        <v>2871.061155852703</v>
      </c>
      <c r="S5230" s="1">
        <f>IF(AND(A5230&gt;=5,A5230&lt;=9),INDEX(Demand!$C$3:$C$26,C5230),INDEX(Demand!$B$3:$B$26,C5230))</f>
        <v>600</v>
      </c>
      <c r="T5230" s="7">
        <f t="shared" si="736"/>
        <v>600</v>
      </c>
      <c r="U5230" s="7">
        <f t="shared" si="737"/>
        <v>2271.061155852703</v>
      </c>
    </row>
    <row r="5231" spans="1:21" x14ac:dyDescent="0.2">
      <c r="A5231" s="1">
        <v>8</v>
      </c>
      <c r="B5231" s="1">
        <v>6</v>
      </c>
      <c r="C5231" s="1">
        <v>15</v>
      </c>
      <c r="D5231">
        <v>19.5</v>
      </c>
      <c r="E5231">
        <v>13.4</v>
      </c>
      <c r="F5231">
        <v>68</v>
      </c>
      <c r="G5231">
        <v>631</v>
      </c>
      <c r="H5231">
        <v>477</v>
      </c>
      <c r="I5231">
        <v>278</v>
      </c>
      <c r="J5231" s="4">
        <f t="shared" si="732"/>
        <v>237.76767393522795</v>
      </c>
      <c r="K5231" s="4">
        <f t="shared" si="733"/>
        <v>43.227180684610815</v>
      </c>
      <c r="L5231" s="5">
        <f t="shared" si="738"/>
        <v>72.767673935227947</v>
      </c>
      <c r="M5231" s="5">
        <f t="shared" si="739"/>
        <v>9.2271806846108149</v>
      </c>
      <c r="N5231" s="6">
        <f t="shared" si="731"/>
        <v>328.41853216415558</v>
      </c>
      <c r="O5231" s="6">
        <f t="shared" si="734"/>
        <v>254.23622258515078</v>
      </c>
      <c r="P5231" s="6">
        <f>FORECAST(J5231,Inputs!$B$10:$B$18,Inputs!$A$10:$A$18)</f>
        <v>32.757108091992848</v>
      </c>
      <c r="Q5231" s="6">
        <f>IF(Inputs!$D$10="Yes",IF('Hourly Calcs'!P5231&gt;'Hourly Calcs'!K5231,'Hourly Calcs'!O5231,N5231+O5231),N5231+O5231)</f>
        <v>582.65475474930633</v>
      </c>
      <c r="R5231" s="12">
        <f t="shared" si="735"/>
        <v>2768.7753945687036</v>
      </c>
      <c r="S5231" s="1">
        <f>IF(AND(A5231&gt;=5,A5231&lt;=9),INDEX(Demand!$C$3:$C$26,C5231),INDEX(Demand!$B$3:$B$26,C5231))</f>
        <v>600</v>
      </c>
      <c r="T5231" s="7">
        <f t="shared" si="736"/>
        <v>600</v>
      </c>
      <c r="U5231" s="7">
        <f t="shared" si="737"/>
        <v>2168.7753945687036</v>
      </c>
    </row>
    <row r="5232" spans="1:21" x14ac:dyDescent="0.2">
      <c r="A5232" s="1">
        <v>8</v>
      </c>
      <c r="B5232" s="1">
        <v>6</v>
      </c>
      <c r="C5232" s="1">
        <v>16</v>
      </c>
      <c r="D5232">
        <v>18.899999999999999</v>
      </c>
      <c r="E5232">
        <v>12.9</v>
      </c>
      <c r="F5232">
        <v>68</v>
      </c>
      <c r="G5232">
        <v>554</v>
      </c>
      <c r="H5232">
        <v>610</v>
      </c>
      <c r="I5232">
        <v>168</v>
      </c>
      <c r="J5232" s="4">
        <f t="shared" si="732"/>
        <v>252.61588919436599</v>
      </c>
      <c r="K5232" s="4">
        <f t="shared" si="733"/>
        <v>34.612858892540366</v>
      </c>
      <c r="L5232" s="5">
        <f t="shared" si="738"/>
        <v>87.615889194365991</v>
      </c>
      <c r="M5232" s="5">
        <f t="shared" si="739"/>
        <v>0.61285889254036618</v>
      </c>
      <c r="N5232" s="6">
        <f t="shared" si="731"/>
        <v>298.93749630674768</v>
      </c>
      <c r="O5232" s="6">
        <f t="shared" si="734"/>
        <v>153.6391560946235</v>
      </c>
      <c r="P5232" s="6">
        <f>FORECAST(J5232,Inputs!$B$10:$B$18,Inputs!$A$10:$A$18)</f>
        <v>32.894591566614494</v>
      </c>
      <c r="Q5232" s="6">
        <f>IF(Inputs!$D$10="Yes",IF('Hourly Calcs'!P5232&gt;'Hourly Calcs'!K5232,'Hourly Calcs'!O5232,N5232+O5232),N5232+O5232)</f>
        <v>452.57665240137118</v>
      </c>
      <c r="R5232" s="12">
        <f t="shared" si="735"/>
        <v>2150.6442522113157</v>
      </c>
      <c r="S5232" s="1">
        <f>IF(AND(A5232&gt;=5,A5232&lt;=9),INDEX(Demand!$C$3:$C$26,C5232),INDEX(Demand!$B$3:$B$26,C5232))</f>
        <v>900</v>
      </c>
      <c r="T5232" s="7">
        <f t="shared" si="736"/>
        <v>900</v>
      </c>
      <c r="U5232" s="7">
        <f t="shared" si="737"/>
        <v>1250.6442522113157</v>
      </c>
    </row>
    <row r="5233" spans="1:21" x14ac:dyDescent="0.2">
      <c r="A5233" s="1">
        <v>8</v>
      </c>
      <c r="B5233" s="1">
        <v>6</v>
      </c>
      <c r="C5233" s="1">
        <v>17</v>
      </c>
      <c r="D5233">
        <v>19</v>
      </c>
      <c r="E5233">
        <v>13.4</v>
      </c>
      <c r="F5233">
        <v>70</v>
      </c>
      <c r="G5233">
        <v>393</v>
      </c>
      <c r="H5233">
        <v>480</v>
      </c>
      <c r="I5233">
        <v>154</v>
      </c>
      <c r="J5233" s="4">
        <f t="shared" si="732"/>
        <v>265.29534224100541</v>
      </c>
      <c r="K5233" s="4">
        <f t="shared" si="733"/>
        <v>25.309909265059787</v>
      </c>
      <c r="L5233" s="5">
        <f t="shared" si="738"/>
        <v>0</v>
      </c>
      <c r="M5233" s="5">
        <f t="shared" si="739"/>
        <v>8.6900907349402132</v>
      </c>
      <c r="N5233" s="6">
        <f t="shared" si="731"/>
        <v>126.75770071860308</v>
      </c>
      <c r="O5233" s="6">
        <f t="shared" si="734"/>
        <v>140.8358930867382</v>
      </c>
      <c r="P5233" s="6">
        <f>FORECAST(J5233,Inputs!$B$10:$B$18,Inputs!$A$10:$A$18)</f>
        <v>33.011993909638939</v>
      </c>
      <c r="Q5233" s="6">
        <f>IF(Inputs!$D$10="Yes",IF('Hourly Calcs'!P5233&gt;'Hourly Calcs'!K5233,'Hourly Calcs'!O5233,N5233+O5233),N5233+O5233)</f>
        <v>140.8358930867382</v>
      </c>
      <c r="R5233" s="12">
        <f t="shared" si="735"/>
        <v>669.25216394817983</v>
      </c>
      <c r="S5233" s="1">
        <f>IF(AND(A5233&gt;=5,A5233&lt;=9),INDEX(Demand!$C$3:$C$26,C5233),INDEX(Demand!$B$3:$B$26,C5233))</f>
        <v>900</v>
      </c>
      <c r="T5233" s="7">
        <f t="shared" si="736"/>
        <v>669.25216394817983</v>
      </c>
      <c r="U5233" s="7">
        <f t="shared" si="737"/>
        <v>0</v>
      </c>
    </row>
    <row r="5234" spans="1:21" x14ac:dyDescent="0.2">
      <c r="A5234" s="1">
        <v>8</v>
      </c>
      <c r="B5234" s="1">
        <v>6</v>
      </c>
      <c r="C5234" s="1">
        <v>18</v>
      </c>
      <c r="D5234">
        <v>18.2</v>
      </c>
      <c r="E5234">
        <v>12.3</v>
      </c>
      <c r="F5234">
        <v>68</v>
      </c>
      <c r="G5234">
        <v>218</v>
      </c>
      <c r="H5234">
        <v>254</v>
      </c>
      <c r="I5234">
        <v>131</v>
      </c>
      <c r="J5234" s="4">
        <f t="shared" si="732"/>
        <v>276.86036545121522</v>
      </c>
      <c r="K5234" s="4">
        <f t="shared" si="733"/>
        <v>15.845921446447306</v>
      </c>
      <c r="L5234" s="5">
        <f t="shared" si="738"/>
        <v>0</v>
      </c>
      <c r="M5234" s="5">
        <f t="shared" si="739"/>
        <v>18.154078553552694</v>
      </c>
      <c r="N5234" s="6">
        <f t="shared" si="731"/>
        <v>6.6214971082875209</v>
      </c>
      <c r="O5234" s="6">
        <f t="shared" si="734"/>
        <v>119.80196100235523</v>
      </c>
      <c r="P5234" s="6">
        <f>FORECAST(J5234,Inputs!$B$10:$B$18,Inputs!$A$10:$A$18)</f>
        <v>33.119077457881623</v>
      </c>
      <c r="Q5234" s="6">
        <f>IF(Inputs!$D$10="Yes",IF('Hourly Calcs'!P5234&gt;'Hourly Calcs'!K5234,'Hourly Calcs'!O5234,N5234+O5234),N5234+O5234)</f>
        <v>119.80196100235523</v>
      </c>
      <c r="R5234" s="12">
        <f t="shared" si="735"/>
        <v>569.29891868319203</v>
      </c>
      <c r="S5234" s="1">
        <f>IF(AND(A5234&gt;=5,A5234&lt;=9),INDEX(Demand!$C$3:$C$26,C5234),INDEX(Demand!$B$3:$B$26,C5234))</f>
        <v>900</v>
      </c>
      <c r="T5234" s="7">
        <f t="shared" si="736"/>
        <v>569.29891868319203</v>
      </c>
      <c r="U5234" s="7">
        <f t="shared" si="737"/>
        <v>0</v>
      </c>
    </row>
    <row r="5235" spans="1:21" x14ac:dyDescent="0.2">
      <c r="A5235" s="1">
        <v>8</v>
      </c>
      <c r="B5235" s="1">
        <v>6</v>
      </c>
      <c r="C5235" s="1">
        <v>19</v>
      </c>
      <c r="D5235">
        <v>16.899999999999999</v>
      </c>
      <c r="E5235">
        <v>11.3</v>
      </c>
      <c r="F5235">
        <v>70</v>
      </c>
      <c r="G5235">
        <v>73</v>
      </c>
      <c r="H5235">
        <v>49</v>
      </c>
      <c r="I5235">
        <v>64</v>
      </c>
      <c r="J5235" s="4">
        <f t="shared" si="732"/>
        <v>288.08813061762737</v>
      </c>
      <c r="K5235" s="4">
        <f t="shared" si="733"/>
        <v>6.6537156775889628</v>
      </c>
      <c r="L5235" s="5">
        <f t="shared" si="738"/>
        <v>0</v>
      </c>
      <c r="M5235" s="5">
        <f t="shared" si="739"/>
        <v>27.346284322411037</v>
      </c>
      <c r="N5235" s="6">
        <f t="shared" si="731"/>
        <v>0</v>
      </c>
      <c r="O5235" s="6">
        <f t="shared" si="734"/>
        <v>58.529202321761332</v>
      </c>
      <c r="P5235" s="6">
        <f>FORECAST(J5235,Inputs!$B$10:$B$18,Inputs!$A$10:$A$18)</f>
        <v>33.22303824645951</v>
      </c>
      <c r="Q5235" s="6">
        <f>IF(Inputs!$D$10="Yes",IF('Hourly Calcs'!P5235&gt;'Hourly Calcs'!K5235,'Hourly Calcs'!O5235,N5235+O5235),N5235+O5235)</f>
        <v>58.529202321761332</v>
      </c>
      <c r="R5235" s="12">
        <f t="shared" si="735"/>
        <v>278.13076943300985</v>
      </c>
      <c r="S5235" s="1">
        <f>IF(AND(A5235&gt;=5,A5235&lt;=9),INDEX(Demand!$C$3:$C$26,C5235),INDEX(Demand!$B$3:$B$26,C5235))</f>
        <v>900</v>
      </c>
      <c r="T5235" s="7">
        <f t="shared" si="736"/>
        <v>278.13076943300985</v>
      </c>
      <c r="U5235" s="7">
        <f t="shared" si="737"/>
        <v>0</v>
      </c>
    </row>
    <row r="5236" spans="1:21" x14ac:dyDescent="0.2">
      <c r="A5236" s="1">
        <v>8</v>
      </c>
      <c r="B5236" s="1">
        <v>6</v>
      </c>
      <c r="C5236" s="1">
        <v>20</v>
      </c>
      <c r="D5236">
        <v>15.4</v>
      </c>
      <c r="E5236">
        <v>11.1</v>
      </c>
      <c r="F5236">
        <v>76</v>
      </c>
      <c r="G5236">
        <v>7</v>
      </c>
      <c r="H5236">
        <v>0</v>
      </c>
      <c r="I5236">
        <v>7</v>
      </c>
      <c r="J5236" s="4">
        <f t="shared" si="732"/>
        <v>299.57494251970815</v>
      </c>
      <c r="K5236" s="4">
        <f t="shared" si="733"/>
        <v>-2.0060103253857875</v>
      </c>
      <c r="L5236" s="5">
        <f t="shared" si="738"/>
        <v>0</v>
      </c>
      <c r="M5236" s="5">
        <f t="shared" si="739"/>
        <v>0</v>
      </c>
      <c r="N5236" s="6">
        <f t="shared" si="731"/>
        <v>0</v>
      </c>
      <c r="O5236" s="6">
        <f t="shared" si="734"/>
        <v>6.4016315039426459</v>
      </c>
      <c r="P5236" s="6">
        <f>FORECAST(J5236,Inputs!$B$10:$B$18,Inputs!$A$10:$A$18)</f>
        <v>33.32939761592322</v>
      </c>
      <c r="Q5236" s="6">
        <f>IF(Inputs!$D$10="Yes",IF('Hourly Calcs'!P5236&gt;'Hourly Calcs'!K5236,'Hourly Calcs'!O5236,N5236+O5236),N5236+O5236)</f>
        <v>6.4016315039426459</v>
      </c>
      <c r="R5236" s="12">
        <f t="shared" si="735"/>
        <v>30.420552906735452</v>
      </c>
      <c r="S5236" s="1">
        <f>IF(AND(A5236&gt;=5,A5236&lt;=9),INDEX(Demand!$C$3:$C$26,C5236),INDEX(Demand!$B$3:$B$26,C5236))</f>
        <v>800</v>
      </c>
      <c r="T5236" s="7">
        <f t="shared" si="736"/>
        <v>30.420552906735452</v>
      </c>
      <c r="U5236" s="7">
        <f t="shared" si="737"/>
        <v>0</v>
      </c>
    </row>
    <row r="5237" spans="1:21" x14ac:dyDescent="0.2">
      <c r="A5237" s="1">
        <v>8</v>
      </c>
      <c r="B5237" s="1">
        <v>6</v>
      </c>
      <c r="C5237" s="1">
        <v>21</v>
      </c>
      <c r="D5237">
        <v>14.8</v>
      </c>
      <c r="E5237">
        <v>11</v>
      </c>
      <c r="F5237">
        <v>78</v>
      </c>
      <c r="G5237">
        <v>0</v>
      </c>
      <c r="H5237">
        <v>0</v>
      </c>
      <c r="I5237">
        <v>0</v>
      </c>
      <c r="J5237" s="4">
        <f t="shared" si="732"/>
        <v>311.79294023989303</v>
      </c>
      <c r="K5237" s="4">
        <f t="shared" si="733"/>
        <v>-9.8412465926953132</v>
      </c>
      <c r="L5237" s="5">
        <f t="shared" si="738"/>
        <v>0</v>
      </c>
      <c r="M5237" s="5">
        <f t="shared" si="739"/>
        <v>0</v>
      </c>
      <c r="N5237" s="6">
        <f t="shared" si="731"/>
        <v>0</v>
      </c>
      <c r="O5237" s="6">
        <f t="shared" si="734"/>
        <v>0</v>
      </c>
      <c r="P5237" s="6">
        <f>FORECAST(J5237,Inputs!$B$10:$B$18,Inputs!$A$10:$A$18)</f>
        <v>33.442527224443452</v>
      </c>
      <c r="Q5237" s="6">
        <f>IF(Inputs!$D$10="Yes",IF('Hourly Calcs'!P5237&gt;'Hourly Calcs'!K5237,'Hourly Calcs'!O5237,N5237+O5237),N5237+O5237)</f>
        <v>0</v>
      </c>
      <c r="R5237" s="12">
        <f t="shared" si="735"/>
        <v>0</v>
      </c>
      <c r="S5237" s="1">
        <f>IF(AND(A5237&gt;=5,A5237&lt;=9),INDEX(Demand!$C$3:$C$26,C5237),INDEX(Demand!$B$3:$B$26,C5237))</f>
        <v>700</v>
      </c>
      <c r="T5237" s="7">
        <f t="shared" si="736"/>
        <v>0</v>
      </c>
      <c r="U5237" s="7">
        <f t="shared" si="737"/>
        <v>0</v>
      </c>
    </row>
    <row r="5238" spans="1:21" x14ac:dyDescent="0.2">
      <c r="A5238" s="1">
        <v>8</v>
      </c>
      <c r="B5238" s="1">
        <v>6</v>
      </c>
      <c r="C5238" s="1">
        <v>22</v>
      </c>
      <c r="D5238">
        <v>14.4</v>
      </c>
      <c r="E5238">
        <v>11.4</v>
      </c>
      <c r="F5238">
        <v>82</v>
      </c>
      <c r="G5238">
        <v>0</v>
      </c>
      <c r="H5238">
        <v>0</v>
      </c>
      <c r="I5238">
        <v>0</v>
      </c>
      <c r="J5238" s="4">
        <f t="shared" si="732"/>
        <v>325.07274480446972</v>
      </c>
      <c r="K5238" s="4">
        <f t="shared" si="733"/>
        <v>-16.163080042772449</v>
      </c>
      <c r="L5238" s="5">
        <f t="shared" si="738"/>
        <v>0</v>
      </c>
      <c r="M5238" s="5">
        <f t="shared" si="739"/>
        <v>0</v>
      </c>
      <c r="N5238" s="6">
        <f t="shared" si="731"/>
        <v>0</v>
      </c>
      <c r="O5238" s="6">
        <f t="shared" si="734"/>
        <v>0</v>
      </c>
      <c r="P5238" s="6">
        <f>FORECAST(J5238,Inputs!$B$10:$B$18,Inputs!$A$10:$A$18)</f>
        <v>33.565488377819165</v>
      </c>
      <c r="Q5238" s="6">
        <f>IF(Inputs!$D$10="Yes",IF('Hourly Calcs'!P5238&gt;'Hourly Calcs'!K5238,'Hourly Calcs'!O5238,N5238+O5238),N5238+O5238)</f>
        <v>0</v>
      </c>
      <c r="R5238" s="12">
        <f t="shared" si="735"/>
        <v>0</v>
      </c>
      <c r="S5238" s="1">
        <f>IF(AND(A5238&gt;=5,A5238&lt;=9),INDEX(Demand!$C$3:$C$26,C5238),INDEX(Demand!$B$3:$B$26,C5238))</f>
        <v>600</v>
      </c>
      <c r="T5238" s="7">
        <f t="shared" si="736"/>
        <v>0</v>
      </c>
      <c r="U5238" s="7">
        <f t="shared" si="737"/>
        <v>0</v>
      </c>
    </row>
    <row r="5239" spans="1:21" x14ac:dyDescent="0.2">
      <c r="A5239" s="1">
        <v>8</v>
      </c>
      <c r="B5239" s="1">
        <v>6</v>
      </c>
      <c r="C5239" s="1">
        <v>23</v>
      </c>
      <c r="D5239">
        <v>14.2</v>
      </c>
      <c r="E5239">
        <v>11.8</v>
      </c>
      <c r="F5239">
        <v>85</v>
      </c>
      <c r="G5239">
        <v>0</v>
      </c>
      <c r="H5239">
        <v>0</v>
      </c>
      <c r="I5239">
        <v>0</v>
      </c>
      <c r="J5239" s="4">
        <f t="shared" si="732"/>
        <v>339.50695098531867</v>
      </c>
      <c r="K5239" s="4">
        <f t="shared" si="733"/>
        <v>-20.59574664349735</v>
      </c>
      <c r="L5239" s="5">
        <f t="shared" si="738"/>
        <v>0</v>
      </c>
      <c r="M5239" s="5">
        <f t="shared" si="739"/>
        <v>0</v>
      </c>
      <c r="N5239" s="6">
        <f t="shared" si="731"/>
        <v>0</v>
      </c>
      <c r="O5239" s="6">
        <f t="shared" si="734"/>
        <v>0</v>
      </c>
      <c r="P5239" s="6">
        <f>FORECAST(J5239,Inputs!$B$10:$B$18,Inputs!$A$10:$A$18)</f>
        <v>33.699138435049242</v>
      </c>
      <c r="Q5239" s="6">
        <f>IF(Inputs!$D$10="Yes",IF('Hourly Calcs'!P5239&gt;'Hourly Calcs'!K5239,'Hourly Calcs'!O5239,N5239+O5239),N5239+O5239)</f>
        <v>0</v>
      </c>
      <c r="R5239" s="12">
        <f t="shared" si="735"/>
        <v>0</v>
      </c>
      <c r="S5239" s="1">
        <f>IF(AND(A5239&gt;=5,A5239&lt;=9),INDEX(Demand!$C$3:$C$26,C5239),INDEX(Demand!$B$3:$B$26,C5239))</f>
        <v>500</v>
      </c>
      <c r="T5239" s="7">
        <f t="shared" si="736"/>
        <v>0</v>
      </c>
      <c r="U5239" s="7">
        <f t="shared" si="737"/>
        <v>0</v>
      </c>
    </row>
    <row r="5240" spans="1:21" x14ac:dyDescent="0.2">
      <c r="A5240" s="1">
        <v>8</v>
      </c>
      <c r="B5240" s="1">
        <v>6</v>
      </c>
      <c r="C5240" s="1">
        <v>24</v>
      </c>
      <c r="D5240">
        <v>14.1</v>
      </c>
      <c r="E5240">
        <v>12.6</v>
      </c>
      <c r="F5240">
        <v>91</v>
      </c>
      <c r="G5240">
        <v>0</v>
      </c>
      <c r="H5240">
        <v>0</v>
      </c>
      <c r="I5240">
        <v>0</v>
      </c>
      <c r="J5240" s="4">
        <f t="shared" si="732"/>
        <v>354.82713219606978</v>
      </c>
      <c r="K5240" s="4">
        <f t="shared" si="733"/>
        <v>-22.719969366715915</v>
      </c>
      <c r="L5240" s="5">
        <f t="shared" si="738"/>
        <v>0</v>
      </c>
      <c r="M5240" s="5">
        <f t="shared" si="739"/>
        <v>0</v>
      </c>
      <c r="N5240" s="6">
        <f t="shared" si="731"/>
        <v>0</v>
      </c>
      <c r="O5240" s="6">
        <f t="shared" si="734"/>
        <v>0</v>
      </c>
      <c r="P5240" s="6">
        <f>FORECAST(J5240,Inputs!$B$10:$B$18,Inputs!$A$10:$A$18)</f>
        <v>33.840991964778425</v>
      </c>
      <c r="Q5240" s="6">
        <f>IF(Inputs!$D$10="Yes",IF('Hourly Calcs'!P5240&gt;'Hourly Calcs'!K5240,'Hourly Calcs'!O5240,N5240+O5240),N5240+O5240)</f>
        <v>0</v>
      </c>
      <c r="R5240" s="12">
        <f t="shared" si="735"/>
        <v>0</v>
      </c>
      <c r="S5240" s="1">
        <f>IF(AND(A5240&gt;=5,A5240&lt;=9),INDEX(Demand!$C$3:$C$26,C5240),INDEX(Demand!$B$3:$B$26,C5240))</f>
        <v>400</v>
      </c>
      <c r="T5240" s="7">
        <f t="shared" si="736"/>
        <v>0</v>
      </c>
      <c r="U5240" s="7">
        <f t="shared" si="737"/>
        <v>0</v>
      </c>
    </row>
    <row r="5241" spans="1:21" x14ac:dyDescent="0.2">
      <c r="A5241" s="1">
        <v>8</v>
      </c>
      <c r="B5241" s="1">
        <v>7</v>
      </c>
      <c r="C5241" s="1">
        <v>1</v>
      </c>
      <c r="D5241">
        <v>14.1</v>
      </c>
      <c r="E5241">
        <v>13</v>
      </c>
      <c r="F5241">
        <v>93</v>
      </c>
      <c r="G5241">
        <v>0</v>
      </c>
      <c r="H5241">
        <v>0</v>
      </c>
      <c r="I5241">
        <v>0</v>
      </c>
      <c r="J5241" s="4">
        <f t="shared" si="732"/>
        <v>10.404114569809451</v>
      </c>
      <c r="K5241" s="4">
        <f t="shared" si="733"/>
        <v>-22.297562111189279</v>
      </c>
      <c r="L5241" s="5">
        <f t="shared" si="738"/>
        <v>0</v>
      </c>
      <c r="M5241" s="5">
        <f t="shared" si="739"/>
        <v>0</v>
      </c>
      <c r="N5241" s="6">
        <f t="shared" si="731"/>
        <v>0</v>
      </c>
      <c r="O5241" s="6">
        <f t="shared" si="734"/>
        <v>0</v>
      </c>
      <c r="P5241" s="6">
        <f>FORECAST(J5241,Inputs!$B$10:$B$18,Inputs!$A$10:$A$18)</f>
        <v>30.651889949720456</v>
      </c>
      <c r="Q5241" s="6">
        <f>IF(Inputs!$D$10="Yes",IF('Hourly Calcs'!P5241&gt;'Hourly Calcs'!K5241,'Hourly Calcs'!O5241,N5241+O5241),N5241+O5241)</f>
        <v>0</v>
      </c>
      <c r="R5241" s="12">
        <f t="shared" si="735"/>
        <v>0</v>
      </c>
      <c r="S5241" s="1">
        <f>IF(AND(A5241&gt;=5,A5241&lt;=9),INDEX(Demand!$C$3:$C$26,C5241),INDEX(Demand!$B$3:$B$26,C5241))</f>
        <v>350</v>
      </c>
      <c r="T5241" s="7">
        <f t="shared" si="736"/>
        <v>0</v>
      </c>
      <c r="U5241" s="7">
        <f t="shared" si="737"/>
        <v>0</v>
      </c>
    </row>
    <row r="5242" spans="1:21" x14ac:dyDescent="0.2">
      <c r="A5242" s="1">
        <v>8</v>
      </c>
      <c r="B5242" s="1">
        <v>7</v>
      </c>
      <c r="C5242" s="1">
        <v>2</v>
      </c>
      <c r="D5242">
        <v>14</v>
      </c>
      <c r="E5242">
        <v>12.9</v>
      </c>
      <c r="F5242">
        <v>93</v>
      </c>
      <c r="G5242">
        <v>0</v>
      </c>
      <c r="H5242">
        <v>0</v>
      </c>
      <c r="I5242">
        <v>0</v>
      </c>
      <c r="J5242" s="4">
        <f t="shared" si="732"/>
        <v>25.49035197789712</v>
      </c>
      <c r="K5242" s="4">
        <f t="shared" si="733"/>
        <v>-19.378427530244423</v>
      </c>
      <c r="L5242" s="5">
        <f t="shared" si="738"/>
        <v>0</v>
      </c>
      <c r="M5242" s="5">
        <f t="shared" si="739"/>
        <v>0</v>
      </c>
      <c r="N5242" s="6">
        <f t="shared" si="731"/>
        <v>0</v>
      </c>
      <c r="O5242" s="6">
        <f t="shared" si="734"/>
        <v>0</v>
      </c>
      <c r="P5242" s="6">
        <f>FORECAST(J5242,Inputs!$B$10:$B$18,Inputs!$A$10:$A$18)</f>
        <v>30.791577333128675</v>
      </c>
      <c r="Q5242" s="6">
        <f>IF(Inputs!$D$10="Yes",IF('Hourly Calcs'!P5242&gt;'Hourly Calcs'!K5242,'Hourly Calcs'!O5242,N5242+O5242),N5242+O5242)</f>
        <v>0</v>
      </c>
      <c r="R5242" s="12">
        <f t="shared" si="735"/>
        <v>0</v>
      </c>
      <c r="S5242" s="1">
        <f>IF(AND(A5242&gt;=5,A5242&lt;=9),INDEX(Demand!$C$3:$C$26,C5242),INDEX(Demand!$B$3:$B$26,C5242))</f>
        <v>350</v>
      </c>
      <c r="T5242" s="7">
        <f t="shared" si="736"/>
        <v>0</v>
      </c>
      <c r="U5242" s="7">
        <f t="shared" si="737"/>
        <v>0</v>
      </c>
    </row>
    <row r="5243" spans="1:21" x14ac:dyDescent="0.2">
      <c r="A5243" s="1">
        <v>8</v>
      </c>
      <c r="B5243" s="1">
        <v>7</v>
      </c>
      <c r="C5243" s="1">
        <v>3</v>
      </c>
      <c r="D5243">
        <v>13.8</v>
      </c>
      <c r="E5243">
        <v>12.8</v>
      </c>
      <c r="F5243">
        <v>94</v>
      </c>
      <c r="G5243">
        <v>0</v>
      </c>
      <c r="H5243">
        <v>0</v>
      </c>
      <c r="I5243">
        <v>0</v>
      </c>
      <c r="J5243" s="4">
        <f t="shared" si="732"/>
        <v>39.560781993195974</v>
      </c>
      <c r="K5243" s="4">
        <f t="shared" si="733"/>
        <v>-14.277005967977701</v>
      </c>
      <c r="L5243" s="5">
        <f t="shared" si="738"/>
        <v>0</v>
      </c>
      <c r="M5243" s="5">
        <f t="shared" si="739"/>
        <v>0</v>
      </c>
      <c r="N5243" s="6">
        <f t="shared" si="731"/>
        <v>0</v>
      </c>
      <c r="O5243" s="6">
        <f t="shared" si="734"/>
        <v>0</v>
      </c>
      <c r="P5243" s="6">
        <f>FORECAST(J5243,Inputs!$B$10:$B$18,Inputs!$A$10:$A$18)</f>
        <v>30.921859092529591</v>
      </c>
      <c r="Q5243" s="6">
        <f>IF(Inputs!$D$10="Yes",IF('Hourly Calcs'!P5243&gt;'Hourly Calcs'!K5243,'Hourly Calcs'!O5243,N5243+O5243),N5243+O5243)</f>
        <v>0</v>
      </c>
      <c r="R5243" s="12">
        <f t="shared" si="735"/>
        <v>0</v>
      </c>
      <c r="S5243" s="1">
        <f>IF(AND(A5243&gt;=5,A5243&lt;=9),INDEX(Demand!$C$3:$C$26,C5243),INDEX(Demand!$B$3:$B$26,C5243))</f>
        <v>350</v>
      </c>
      <c r="T5243" s="7">
        <f t="shared" si="736"/>
        <v>0</v>
      </c>
      <c r="U5243" s="7">
        <f t="shared" si="737"/>
        <v>0</v>
      </c>
    </row>
    <row r="5244" spans="1:21" x14ac:dyDescent="0.2">
      <c r="A5244" s="1">
        <v>8</v>
      </c>
      <c r="B5244" s="1">
        <v>7</v>
      </c>
      <c r="C5244" s="1">
        <v>4</v>
      </c>
      <c r="D5244">
        <v>14.1</v>
      </c>
      <c r="E5244">
        <v>12.5</v>
      </c>
      <c r="F5244">
        <v>90</v>
      </c>
      <c r="G5244">
        <v>0</v>
      </c>
      <c r="H5244">
        <v>0</v>
      </c>
      <c r="I5244">
        <v>0</v>
      </c>
      <c r="J5244" s="4">
        <f t="shared" si="732"/>
        <v>52.475979162155426</v>
      </c>
      <c r="K5244" s="4">
        <f t="shared" si="733"/>
        <v>-7.4372519260443397</v>
      </c>
      <c r="L5244" s="5">
        <f t="shared" si="738"/>
        <v>0</v>
      </c>
      <c r="M5244" s="5">
        <f t="shared" si="739"/>
        <v>0</v>
      </c>
      <c r="N5244" s="6">
        <f t="shared" si="731"/>
        <v>0</v>
      </c>
      <c r="O5244" s="6">
        <f t="shared" si="734"/>
        <v>0</v>
      </c>
      <c r="P5244" s="6">
        <f>FORECAST(J5244,Inputs!$B$10:$B$18,Inputs!$A$10:$A$18)</f>
        <v>31.041444251501439</v>
      </c>
      <c r="Q5244" s="6">
        <f>IF(Inputs!$D$10="Yes",IF('Hourly Calcs'!P5244&gt;'Hourly Calcs'!K5244,'Hourly Calcs'!O5244,N5244+O5244),N5244+O5244)</f>
        <v>0</v>
      </c>
      <c r="R5244" s="12">
        <f t="shared" si="735"/>
        <v>0</v>
      </c>
      <c r="S5244" s="1">
        <f>IF(AND(A5244&gt;=5,A5244&lt;=9),INDEX(Demand!$C$3:$C$26,C5244),INDEX(Demand!$B$3:$B$26,C5244))</f>
        <v>350</v>
      </c>
      <c r="T5244" s="7">
        <f t="shared" si="736"/>
        <v>0</v>
      </c>
      <c r="U5244" s="7">
        <f t="shared" si="737"/>
        <v>0</v>
      </c>
    </row>
    <row r="5245" spans="1:21" x14ac:dyDescent="0.2">
      <c r="A5245" s="1">
        <v>8</v>
      </c>
      <c r="B5245" s="1">
        <v>7</v>
      </c>
      <c r="C5245" s="1">
        <v>5</v>
      </c>
      <c r="D5245">
        <v>14</v>
      </c>
      <c r="E5245">
        <v>12.7</v>
      </c>
      <c r="F5245">
        <v>92</v>
      </c>
      <c r="G5245">
        <v>0</v>
      </c>
      <c r="H5245">
        <v>0</v>
      </c>
      <c r="I5245">
        <v>0</v>
      </c>
      <c r="J5245" s="4">
        <f t="shared" si="732"/>
        <v>64.421964344785678</v>
      </c>
      <c r="K5245" s="4">
        <f t="shared" si="733"/>
        <v>0.99814106526683588</v>
      </c>
      <c r="L5245" s="5">
        <f t="shared" si="738"/>
        <v>0</v>
      </c>
      <c r="M5245" s="5">
        <f t="shared" si="739"/>
        <v>33.001858934733164</v>
      </c>
      <c r="N5245" s="6">
        <f t="shared" si="731"/>
        <v>0</v>
      </c>
      <c r="O5245" s="6">
        <f t="shared" si="734"/>
        <v>0</v>
      </c>
      <c r="P5245" s="6">
        <f>FORECAST(J5245,Inputs!$B$10:$B$18,Inputs!$A$10:$A$18)</f>
        <v>31.152055225414681</v>
      </c>
      <c r="Q5245" s="6">
        <f>IF(Inputs!$D$10="Yes",IF('Hourly Calcs'!P5245&gt;'Hourly Calcs'!K5245,'Hourly Calcs'!O5245,N5245+O5245),N5245+O5245)</f>
        <v>0</v>
      </c>
      <c r="R5245" s="12">
        <f t="shared" si="735"/>
        <v>0</v>
      </c>
      <c r="S5245" s="1">
        <f>IF(AND(A5245&gt;=5,A5245&lt;=9),INDEX(Demand!$C$3:$C$26,C5245),INDEX(Demand!$B$3:$B$26,C5245))</f>
        <v>350</v>
      </c>
      <c r="T5245" s="7">
        <f t="shared" si="736"/>
        <v>0</v>
      </c>
      <c r="U5245" s="7">
        <f t="shared" si="737"/>
        <v>0</v>
      </c>
    </row>
    <row r="5246" spans="1:21" x14ac:dyDescent="0.2">
      <c r="A5246" s="1">
        <v>8</v>
      </c>
      <c r="B5246" s="1">
        <v>7</v>
      </c>
      <c r="C5246" s="1">
        <v>6</v>
      </c>
      <c r="D5246">
        <v>14.5</v>
      </c>
      <c r="E5246">
        <v>13.2</v>
      </c>
      <c r="F5246">
        <v>92</v>
      </c>
      <c r="G5246">
        <v>23</v>
      </c>
      <c r="H5246">
        <v>0</v>
      </c>
      <c r="I5246">
        <v>23</v>
      </c>
      <c r="J5246" s="4">
        <f t="shared" si="732"/>
        <v>75.783951981180408</v>
      </c>
      <c r="K5246" s="4">
        <f t="shared" si="733"/>
        <v>9.5910262009304859</v>
      </c>
      <c r="L5246" s="5">
        <f t="shared" si="738"/>
        <v>89.216048018819592</v>
      </c>
      <c r="M5246" s="5">
        <f t="shared" si="739"/>
        <v>24.408973799069514</v>
      </c>
      <c r="N5246" s="6">
        <f t="shared" si="731"/>
        <v>0</v>
      </c>
      <c r="O5246" s="6">
        <f t="shared" si="734"/>
        <v>21.033932084382979</v>
      </c>
      <c r="P5246" s="6">
        <f>FORECAST(J5246,Inputs!$B$10:$B$18,Inputs!$A$10:$A$18)</f>
        <v>31.257258814640558</v>
      </c>
      <c r="Q5246" s="6">
        <f>IF(Inputs!$D$10="Yes",IF('Hourly Calcs'!P5246&gt;'Hourly Calcs'!K5246,'Hourly Calcs'!O5246,N5246+O5246),N5246+O5246)</f>
        <v>21.033932084382979</v>
      </c>
      <c r="R5246" s="12">
        <f t="shared" si="735"/>
        <v>99.953245264987913</v>
      </c>
      <c r="S5246" s="1">
        <f>IF(AND(A5246&gt;=5,A5246&lt;=9),INDEX(Demand!$C$3:$C$26,C5246),INDEX(Demand!$B$3:$B$26,C5246))</f>
        <v>350</v>
      </c>
      <c r="T5246" s="7">
        <f t="shared" si="736"/>
        <v>99.953245264987913</v>
      </c>
      <c r="U5246" s="7">
        <f t="shared" si="737"/>
        <v>0</v>
      </c>
    </row>
    <row r="5247" spans="1:21" x14ac:dyDescent="0.2">
      <c r="A5247" s="1">
        <v>8</v>
      </c>
      <c r="B5247" s="1">
        <v>7</v>
      </c>
      <c r="C5247" s="1">
        <v>7</v>
      </c>
      <c r="D5247">
        <v>16.100000000000001</v>
      </c>
      <c r="E5247">
        <v>14.4</v>
      </c>
      <c r="F5247">
        <v>90</v>
      </c>
      <c r="G5247">
        <v>131</v>
      </c>
      <c r="H5247">
        <v>151</v>
      </c>
      <c r="I5247">
        <v>92</v>
      </c>
      <c r="J5247" s="4">
        <f t="shared" si="732"/>
        <v>87.074206888417194</v>
      </c>
      <c r="K5247" s="4">
        <f t="shared" si="733"/>
        <v>18.910195637735725</v>
      </c>
      <c r="L5247" s="5">
        <f t="shared" si="738"/>
        <v>77.925793111582806</v>
      </c>
      <c r="M5247" s="5">
        <f t="shared" si="739"/>
        <v>15.089804362264275</v>
      </c>
      <c r="N5247" s="6">
        <f t="shared" si="731"/>
        <v>57.279908090990531</v>
      </c>
      <c r="O5247" s="6">
        <f t="shared" si="734"/>
        <v>84.135728337531916</v>
      </c>
      <c r="P5247" s="6">
        <f>FORECAST(J5247,Inputs!$B$10:$B$18,Inputs!$A$10:$A$18)</f>
        <v>31.361798211929788</v>
      </c>
      <c r="Q5247" s="6">
        <f>IF(Inputs!$D$10="Yes",IF('Hourly Calcs'!P5247&gt;'Hourly Calcs'!K5247,'Hourly Calcs'!O5247,N5247+O5247),N5247+O5247)</f>
        <v>84.135728337531916</v>
      </c>
      <c r="R5247" s="12">
        <f t="shared" si="735"/>
        <v>399.81298105995165</v>
      </c>
      <c r="S5247" s="1">
        <f>IF(AND(A5247&gt;=5,A5247&lt;=9),INDEX(Demand!$C$3:$C$26,C5247),INDEX(Demand!$B$3:$B$26,C5247))</f>
        <v>350</v>
      </c>
      <c r="T5247" s="7">
        <f t="shared" si="736"/>
        <v>350</v>
      </c>
      <c r="U5247" s="7">
        <f t="shared" si="737"/>
        <v>49.812981059951653</v>
      </c>
    </row>
    <row r="5248" spans="1:21" x14ac:dyDescent="0.2">
      <c r="A5248" s="1">
        <v>8</v>
      </c>
      <c r="B5248" s="1">
        <v>7</v>
      </c>
      <c r="C5248" s="1">
        <v>8</v>
      </c>
      <c r="D5248">
        <v>17</v>
      </c>
      <c r="E5248">
        <v>14.9</v>
      </c>
      <c r="F5248">
        <v>87</v>
      </c>
      <c r="G5248">
        <v>240</v>
      </c>
      <c r="H5248">
        <v>100</v>
      </c>
      <c r="I5248">
        <v>198</v>
      </c>
      <c r="J5248" s="4">
        <f t="shared" si="732"/>
        <v>98.940479763637555</v>
      </c>
      <c r="K5248" s="4">
        <f t="shared" si="733"/>
        <v>28.350594574475465</v>
      </c>
      <c r="L5248" s="5">
        <f t="shared" si="738"/>
        <v>66.059520236362445</v>
      </c>
      <c r="M5248" s="5">
        <f t="shared" si="739"/>
        <v>5.6494054255245345</v>
      </c>
      <c r="N5248" s="6">
        <f t="shared" si="731"/>
        <v>59.337843268682548</v>
      </c>
      <c r="O5248" s="6">
        <f t="shared" si="734"/>
        <v>181.07471968294911</v>
      </c>
      <c r="P5248" s="6">
        <f>FORECAST(J5248,Inputs!$B$10:$B$18,Inputs!$A$10:$A$18)</f>
        <v>31.471671108922568</v>
      </c>
      <c r="Q5248" s="6">
        <f>IF(Inputs!$D$10="Yes",IF('Hourly Calcs'!P5248&gt;'Hourly Calcs'!K5248,'Hourly Calcs'!O5248,N5248+O5248),N5248+O5248)</f>
        <v>181.07471968294911</v>
      </c>
      <c r="R5248" s="12">
        <f t="shared" si="735"/>
        <v>860.4670679333741</v>
      </c>
      <c r="S5248" s="1">
        <f>IF(AND(A5248&gt;=5,A5248&lt;=9),INDEX(Demand!$C$3:$C$26,C5248),INDEX(Demand!$B$3:$B$26,C5248))</f>
        <v>350</v>
      </c>
      <c r="T5248" s="7">
        <f t="shared" si="736"/>
        <v>350</v>
      </c>
      <c r="U5248" s="7">
        <f t="shared" si="737"/>
        <v>510.4670679333741</v>
      </c>
    </row>
    <row r="5249" spans="1:21" x14ac:dyDescent="0.2">
      <c r="A5249" s="1">
        <v>8</v>
      </c>
      <c r="B5249" s="1">
        <v>7</v>
      </c>
      <c r="C5249" s="1">
        <v>9</v>
      </c>
      <c r="D5249">
        <v>17.8</v>
      </c>
      <c r="E5249">
        <v>13.8</v>
      </c>
      <c r="F5249">
        <v>77</v>
      </c>
      <c r="G5249">
        <v>288</v>
      </c>
      <c r="H5249">
        <v>75</v>
      </c>
      <c r="I5249">
        <v>246</v>
      </c>
      <c r="J5249" s="4">
        <f t="shared" si="732"/>
        <v>112.24036037665411</v>
      </c>
      <c r="K5249" s="4">
        <f t="shared" si="733"/>
        <v>37.465561446486369</v>
      </c>
      <c r="L5249" s="5">
        <f t="shared" si="738"/>
        <v>52.75963962334589</v>
      </c>
      <c r="M5249" s="5">
        <f t="shared" si="739"/>
        <v>3.4655614464863689</v>
      </c>
      <c r="N5249" s="6">
        <f t="shared" si="731"/>
        <v>57.966463327460559</v>
      </c>
      <c r="O5249" s="6">
        <f t="shared" si="734"/>
        <v>224.97162142427013</v>
      </c>
      <c r="P5249" s="6">
        <f>FORECAST(J5249,Inputs!$B$10:$B$18,Inputs!$A$10:$A$18)</f>
        <v>31.594818151635685</v>
      </c>
      <c r="Q5249" s="6">
        <f>IF(Inputs!$D$10="Yes",IF('Hourly Calcs'!P5249&gt;'Hourly Calcs'!K5249,'Hourly Calcs'!O5249,N5249+O5249),N5249+O5249)</f>
        <v>282.93808475173068</v>
      </c>
      <c r="R5249" s="12">
        <f t="shared" si="735"/>
        <v>1344.5217787402241</v>
      </c>
      <c r="S5249" s="1">
        <f>IF(AND(A5249&gt;=5,A5249&lt;=9),INDEX(Demand!$C$3:$C$26,C5249),INDEX(Demand!$B$3:$B$26,C5249))</f>
        <v>350</v>
      </c>
      <c r="T5249" s="7">
        <f t="shared" si="736"/>
        <v>350</v>
      </c>
      <c r="U5249" s="7">
        <f t="shared" si="737"/>
        <v>994.52177874022414</v>
      </c>
    </row>
    <row r="5250" spans="1:21" x14ac:dyDescent="0.2">
      <c r="A5250" s="1">
        <v>8</v>
      </c>
      <c r="B5250" s="1">
        <v>7</v>
      </c>
      <c r="C5250" s="1">
        <v>10</v>
      </c>
      <c r="D5250">
        <v>18.8</v>
      </c>
      <c r="E5250">
        <v>14.5</v>
      </c>
      <c r="F5250">
        <v>76</v>
      </c>
      <c r="G5250">
        <v>381</v>
      </c>
      <c r="H5250">
        <v>86</v>
      </c>
      <c r="I5250">
        <v>321</v>
      </c>
      <c r="J5250" s="4">
        <f t="shared" si="732"/>
        <v>128.12249567401065</v>
      </c>
      <c r="K5250" s="4">
        <f t="shared" si="733"/>
        <v>45.655074127186616</v>
      </c>
      <c r="L5250" s="5">
        <f t="shared" si="738"/>
        <v>36.877504325989349</v>
      </c>
      <c r="M5250" s="5">
        <f t="shared" si="739"/>
        <v>11.655074127186616</v>
      </c>
      <c r="N5250" s="6">
        <f t="shared" si="731"/>
        <v>77.876516250679686</v>
      </c>
      <c r="O5250" s="6">
        <f t="shared" si="734"/>
        <v>293.56053039508419</v>
      </c>
      <c r="P5250" s="6">
        <f>FORECAST(J5250,Inputs!$B$10:$B$18,Inputs!$A$10:$A$18)</f>
        <v>31.741874959944543</v>
      </c>
      <c r="Q5250" s="6">
        <f>IF(Inputs!$D$10="Yes",IF('Hourly Calcs'!P5250&gt;'Hourly Calcs'!K5250,'Hourly Calcs'!O5250,N5250+O5250),N5250+O5250)</f>
        <v>371.43704664576387</v>
      </c>
      <c r="R5250" s="12">
        <f t="shared" si="735"/>
        <v>1765.0688456606699</v>
      </c>
      <c r="S5250" s="1">
        <f>IF(AND(A5250&gt;=5,A5250&lt;=9),INDEX(Demand!$C$3:$C$26,C5250),INDEX(Demand!$B$3:$B$26,C5250))</f>
        <v>600</v>
      </c>
      <c r="T5250" s="7">
        <f t="shared" si="736"/>
        <v>600</v>
      </c>
      <c r="U5250" s="7">
        <f t="shared" si="737"/>
        <v>1165.0688456606699</v>
      </c>
    </row>
    <row r="5251" spans="1:21" x14ac:dyDescent="0.2">
      <c r="A5251" s="1">
        <v>8</v>
      </c>
      <c r="B5251" s="1">
        <v>7</v>
      </c>
      <c r="C5251" s="1">
        <v>11</v>
      </c>
      <c r="D5251">
        <v>19.600000000000001</v>
      </c>
      <c r="E5251">
        <v>13.9</v>
      </c>
      <c r="F5251">
        <v>70</v>
      </c>
      <c r="G5251">
        <v>675</v>
      </c>
      <c r="H5251">
        <v>494</v>
      </c>
      <c r="I5251">
        <v>290</v>
      </c>
      <c r="J5251" s="4">
        <f t="shared" si="732"/>
        <v>147.84552356341777</v>
      </c>
      <c r="K5251" s="4">
        <f t="shared" si="733"/>
        <v>52.00986752951161</v>
      </c>
      <c r="L5251" s="5">
        <f t="shared" si="738"/>
        <v>17.154476436582229</v>
      </c>
      <c r="M5251" s="5">
        <f t="shared" si="739"/>
        <v>18.00986752951161</v>
      </c>
      <c r="N5251" s="6">
        <f t="shared" si="731"/>
        <v>485.23828397338116</v>
      </c>
      <c r="O5251" s="6">
        <f t="shared" si="734"/>
        <v>265.21044802048101</v>
      </c>
      <c r="P5251" s="6">
        <f>FORECAST(J5251,Inputs!$B$10:$B$18,Inputs!$A$10:$A$18)</f>
        <v>31.924495588550162</v>
      </c>
      <c r="Q5251" s="6">
        <f>IF(Inputs!$D$10="Yes",IF('Hourly Calcs'!P5251&gt;'Hourly Calcs'!K5251,'Hourly Calcs'!O5251,N5251+O5251),N5251+O5251)</f>
        <v>750.44873199386211</v>
      </c>
      <c r="R5251" s="12">
        <f t="shared" si="735"/>
        <v>3566.1323744348324</v>
      </c>
      <c r="S5251" s="1">
        <f>IF(AND(A5251&gt;=5,A5251&lt;=9),INDEX(Demand!$C$3:$C$26,C5251),INDEX(Demand!$B$3:$B$26,C5251))</f>
        <v>600</v>
      </c>
      <c r="T5251" s="7">
        <f t="shared" si="736"/>
        <v>600</v>
      </c>
      <c r="U5251" s="7">
        <f t="shared" si="737"/>
        <v>2966.1323744348324</v>
      </c>
    </row>
    <row r="5252" spans="1:21" x14ac:dyDescent="0.2">
      <c r="A5252" s="1">
        <v>8</v>
      </c>
      <c r="B5252" s="1">
        <v>7</v>
      </c>
      <c r="C5252" s="1">
        <v>12</v>
      </c>
      <c r="D5252">
        <v>18.5</v>
      </c>
      <c r="E5252">
        <v>13.8</v>
      </c>
      <c r="F5252">
        <v>74</v>
      </c>
      <c r="G5252">
        <v>646</v>
      </c>
      <c r="H5252">
        <v>316</v>
      </c>
      <c r="I5252">
        <v>383</v>
      </c>
      <c r="J5252" s="4">
        <f t="shared" si="732"/>
        <v>171.62199009799426</v>
      </c>
      <c r="K5252" s="4">
        <f t="shared" si="733"/>
        <v>55.305446912740571</v>
      </c>
      <c r="L5252" s="5">
        <f t="shared" si="738"/>
        <v>6.6219900979942565</v>
      </c>
      <c r="M5252" s="5">
        <f t="shared" si="739"/>
        <v>21.305446912740571</v>
      </c>
      <c r="N5252" s="6">
        <f t="shared" si="731"/>
        <v>315.30576624575895</v>
      </c>
      <c r="O5252" s="6">
        <f t="shared" si="734"/>
        <v>350.26069514429048</v>
      </c>
      <c r="P5252" s="6">
        <f>FORECAST(J5252,Inputs!$B$10:$B$18,Inputs!$A$10:$A$18)</f>
        <v>32.144648056462906</v>
      </c>
      <c r="Q5252" s="6">
        <f>IF(Inputs!$D$10="Yes",IF('Hourly Calcs'!P5252&gt;'Hourly Calcs'!K5252,'Hourly Calcs'!O5252,N5252+O5252),N5252+O5252)</f>
        <v>665.56646139004943</v>
      </c>
      <c r="R5252" s="12">
        <f t="shared" si="735"/>
        <v>3162.7718245255146</v>
      </c>
      <c r="S5252" s="1">
        <f>IF(AND(A5252&gt;=5,A5252&lt;=9),INDEX(Demand!$C$3:$C$26,C5252),INDEX(Demand!$B$3:$B$26,C5252))</f>
        <v>600</v>
      </c>
      <c r="T5252" s="7">
        <f t="shared" si="736"/>
        <v>600</v>
      </c>
      <c r="U5252" s="7">
        <f t="shared" si="737"/>
        <v>2562.7718245255146</v>
      </c>
    </row>
    <row r="5253" spans="1:21" x14ac:dyDescent="0.2">
      <c r="A5253" s="1">
        <v>8</v>
      </c>
      <c r="B5253" s="1">
        <v>7</v>
      </c>
      <c r="C5253" s="1">
        <v>13</v>
      </c>
      <c r="D5253">
        <v>19.100000000000001</v>
      </c>
      <c r="E5253">
        <v>13.7</v>
      </c>
      <c r="F5253">
        <v>71</v>
      </c>
      <c r="G5253">
        <v>657</v>
      </c>
      <c r="H5253">
        <v>280</v>
      </c>
      <c r="I5253">
        <v>421</v>
      </c>
      <c r="J5253" s="4">
        <f t="shared" si="732"/>
        <v>196.79324745429028</v>
      </c>
      <c r="K5253" s="4">
        <f t="shared" si="733"/>
        <v>54.591912447040656</v>
      </c>
      <c r="L5253" s="5">
        <f t="shared" si="738"/>
        <v>31.793247454290281</v>
      </c>
      <c r="M5253" s="5">
        <f t="shared" si="739"/>
        <v>20.591912447040656</v>
      </c>
      <c r="N5253" s="6">
        <f t="shared" si="731"/>
        <v>266.30358860647988</v>
      </c>
      <c r="O5253" s="6">
        <f t="shared" si="734"/>
        <v>385.01240902283627</v>
      </c>
      <c r="P5253" s="6">
        <f>FORECAST(J5253,Inputs!$B$10:$B$18,Inputs!$A$10:$A$18)</f>
        <v>32.377715254206393</v>
      </c>
      <c r="Q5253" s="6">
        <f>IF(Inputs!$D$10="Yes",IF('Hourly Calcs'!P5253&gt;'Hourly Calcs'!K5253,'Hourly Calcs'!O5253,N5253+O5253),N5253+O5253)</f>
        <v>651.31599762931614</v>
      </c>
      <c r="R5253" s="12">
        <f t="shared" si="735"/>
        <v>3095.0536207345103</v>
      </c>
      <c r="S5253" s="1">
        <f>IF(AND(A5253&gt;=5,A5253&lt;=9),INDEX(Demand!$C$3:$C$26,C5253),INDEX(Demand!$B$3:$B$26,C5253))</f>
        <v>600</v>
      </c>
      <c r="T5253" s="7">
        <f t="shared" si="736"/>
        <v>600</v>
      </c>
      <c r="U5253" s="7">
        <f t="shared" si="737"/>
        <v>2495.0536207345103</v>
      </c>
    </row>
    <row r="5254" spans="1:21" x14ac:dyDescent="0.2">
      <c r="A5254" s="1">
        <v>8</v>
      </c>
      <c r="B5254" s="1">
        <v>7</v>
      </c>
      <c r="C5254" s="1">
        <v>14</v>
      </c>
      <c r="D5254">
        <v>19.3</v>
      </c>
      <c r="E5254">
        <v>14.2</v>
      </c>
      <c r="F5254">
        <v>72</v>
      </c>
      <c r="G5254">
        <v>475</v>
      </c>
      <c r="H5254">
        <v>130</v>
      </c>
      <c r="I5254">
        <v>369</v>
      </c>
      <c r="J5254" s="4">
        <f t="shared" si="732"/>
        <v>219.30521251232773</v>
      </c>
      <c r="K5254" s="4">
        <f t="shared" si="733"/>
        <v>50.097170301965193</v>
      </c>
      <c r="L5254" s="5">
        <f t="shared" si="738"/>
        <v>54.305212512327728</v>
      </c>
      <c r="M5254" s="5">
        <f t="shared" si="739"/>
        <v>16.097170301965193</v>
      </c>
      <c r="N5254" s="6">
        <f t="shared" si="731"/>
        <v>109.88654435757124</v>
      </c>
      <c r="O5254" s="6">
        <f t="shared" si="734"/>
        <v>337.4574321364052</v>
      </c>
      <c r="P5254" s="6">
        <f>FORECAST(J5254,Inputs!$B$10:$B$18,Inputs!$A$10:$A$18)</f>
        <v>32.586159375114143</v>
      </c>
      <c r="Q5254" s="6">
        <f>IF(Inputs!$D$10="Yes",IF('Hourly Calcs'!P5254&gt;'Hourly Calcs'!K5254,'Hourly Calcs'!O5254,N5254+O5254),N5254+O5254)</f>
        <v>447.34397649397647</v>
      </c>
      <c r="R5254" s="12">
        <f t="shared" si="735"/>
        <v>2125.7785762993763</v>
      </c>
      <c r="S5254" s="1">
        <f>IF(AND(A5254&gt;=5,A5254&lt;=9),INDEX(Demand!$C$3:$C$26,C5254),INDEX(Demand!$B$3:$B$26,C5254))</f>
        <v>600</v>
      </c>
      <c r="T5254" s="7">
        <f t="shared" si="736"/>
        <v>600</v>
      </c>
      <c r="U5254" s="7">
        <f t="shared" si="737"/>
        <v>1525.7785762993763</v>
      </c>
    </row>
    <row r="5255" spans="1:21" x14ac:dyDescent="0.2">
      <c r="A5255" s="1">
        <v>8</v>
      </c>
      <c r="B5255" s="1">
        <v>7</v>
      </c>
      <c r="C5255" s="1">
        <v>15</v>
      </c>
      <c r="D5255">
        <v>19.100000000000001</v>
      </c>
      <c r="E5255">
        <v>14.5</v>
      </c>
      <c r="F5255">
        <v>75</v>
      </c>
      <c r="G5255">
        <v>666</v>
      </c>
      <c r="H5255">
        <v>495</v>
      </c>
      <c r="I5255">
        <v>302</v>
      </c>
      <c r="J5255" s="4">
        <f t="shared" si="732"/>
        <v>237.58698613418352</v>
      </c>
      <c r="K5255" s="4">
        <f t="shared" si="733"/>
        <v>42.978069967214246</v>
      </c>
      <c r="L5255" s="5">
        <f t="shared" si="738"/>
        <v>72.586986134183519</v>
      </c>
      <c r="M5255" s="5">
        <f t="shared" si="739"/>
        <v>8.9780699672142461</v>
      </c>
      <c r="N5255" s="6">
        <f t="shared" si="731"/>
        <v>340.36225701152222</v>
      </c>
      <c r="O5255" s="6">
        <f t="shared" si="734"/>
        <v>276.18467345581126</v>
      </c>
      <c r="P5255" s="6">
        <f>FORECAST(J5255,Inputs!$B$10:$B$18,Inputs!$A$10:$A$18)</f>
        <v>32.755435056797992</v>
      </c>
      <c r="Q5255" s="6">
        <f>IF(Inputs!$D$10="Yes",IF('Hourly Calcs'!P5255&gt;'Hourly Calcs'!K5255,'Hourly Calcs'!O5255,N5255+O5255),N5255+O5255)</f>
        <v>616.54693046733348</v>
      </c>
      <c r="R5255" s="12">
        <f t="shared" si="735"/>
        <v>2929.8310135807687</v>
      </c>
      <c r="S5255" s="1">
        <f>IF(AND(A5255&gt;=5,A5255&lt;=9),INDEX(Demand!$C$3:$C$26,C5255),INDEX(Demand!$B$3:$B$26,C5255))</f>
        <v>600</v>
      </c>
      <c r="T5255" s="7">
        <f t="shared" si="736"/>
        <v>600</v>
      </c>
      <c r="U5255" s="7">
        <f t="shared" si="737"/>
        <v>2329.8310135807687</v>
      </c>
    </row>
    <row r="5256" spans="1:21" x14ac:dyDescent="0.2">
      <c r="A5256" s="1">
        <v>8</v>
      </c>
      <c r="B5256" s="1">
        <v>7</v>
      </c>
      <c r="C5256" s="1">
        <v>16</v>
      </c>
      <c r="D5256">
        <v>19.100000000000001</v>
      </c>
      <c r="E5256">
        <v>14.8</v>
      </c>
      <c r="F5256">
        <v>76</v>
      </c>
      <c r="G5256">
        <v>554</v>
      </c>
      <c r="H5256">
        <v>638</v>
      </c>
      <c r="I5256">
        <v>153</v>
      </c>
      <c r="J5256" s="4">
        <f t="shared" si="732"/>
        <v>252.42948217322703</v>
      </c>
      <c r="K5256" s="4">
        <f t="shared" si="733"/>
        <v>34.376343910559569</v>
      </c>
      <c r="L5256" s="5">
        <f t="shared" si="738"/>
        <v>87.429482173227029</v>
      </c>
      <c r="M5256" s="5">
        <f t="shared" si="739"/>
        <v>0.37634391055956939</v>
      </c>
      <c r="N5256" s="6">
        <f t="shared" si="731"/>
        <v>311.85149836840128</v>
      </c>
      <c r="O5256" s="6">
        <f t="shared" si="734"/>
        <v>139.92137430046068</v>
      </c>
      <c r="P5256" s="6">
        <f>FORECAST(J5256,Inputs!$B$10:$B$18,Inputs!$A$10:$A$18)</f>
        <v>32.892865575678023</v>
      </c>
      <c r="Q5256" s="6">
        <f>IF(Inputs!$D$10="Yes",IF('Hourly Calcs'!P5256&gt;'Hourly Calcs'!K5256,'Hourly Calcs'!O5256,N5256+O5256),N5256+O5256)</f>
        <v>451.77287266886196</v>
      </c>
      <c r="R5256" s="12">
        <f t="shared" si="735"/>
        <v>2146.8246909224322</v>
      </c>
      <c r="S5256" s="1">
        <f>IF(AND(A5256&gt;=5,A5256&lt;=9),INDEX(Demand!$C$3:$C$26,C5256),INDEX(Demand!$B$3:$B$26,C5256))</f>
        <v>900</v>
      </c>
      <c r="T5256" s="7">
        <f t="shared" si="736"/>
        <v>900</v>
      </c>
      <c r="U5256" s="7">
        <f t="shared" si="737"/>
        <v>1246.8246909224322</v>
      </c>
    </row>
    <row r="5257" spans="1:21" x14ac:dyDescent="0.2">
      <c r="A5257" s="1">
        <v>8</v>
      </c>
      <c r="B5257" s="1">
        <v>7</v>
      </c>
      <c r="C5257" s="1">
        <v>17</v>
      </c>
      <c r="D5257">
        <v>18.3</v>
      </c>
      <c r="E5257">
        <v>14.5</v>
      </c>
      <c r="F5257">
        <v>78</v>
      </c>
      <c r="G5257">
        <v>389</v>
      </c>
      <c r="H5257">
        <v>477</v>
      </c>
      <c r="I5257">
        <v>154</v>
      </c>
      <c r="J5257" s="4">
        <f t="shared" si="732"/>
        <v>265.11602283357405</v>
      </c>
      <c r="K5257" s="4">
        <f t="shared" si="733"/>
        <v>25.079138942039862</v>
      </c>
      <c r="L5257" s="5">
        <f t="shared" si="738"/>
        <v>0</v>
      </c>
      <c r="M5257" s="5">
        <f t="shared" si="739"/>
        <v>8.9208610579601384</v>
      </c>
      <c r="N5257" s="6">
        <f t="shared" ref="N5257:N5320" si="740">H5257*MAX(0,COS(2*ASIN(SQRT(SIN(RADIANS($B$4))^2+COS(RADIANS($K5257))^2-2*SIN(RADIANS($B$4))*COS(RADIANS($K5257))*COS(RADIANS($J5257-$B$5))+(SIN(RADIANS($K5257))-COS(RADIANS($B$4)))^2)/2)))</f>
        <v>125.18663291421262</v>
      </c>
      <c r="O5257" s="6">
        <f t="shared" si="734"/>
        <v>140.8358930867382</v>
      </c>
      <c r="P5257" s="6">
        <f>FORECAST(J5257,Inputs!$B$10:$B$18,Inputs!$A$10:$A$18)</f>
        <v>33.010333544755312</v>
      </c>
      <c r="Q5257" s="6">
        <f>IF(Inputs!$D$10="Yes",IF('Hourly Calcs'!P5257&gt;'Hourly Calcs'!K5257,'Hourly Calcs'!O5257,N5257+O5257),N5257+O5257)</f>
        <v>140.8358930867382</v>
      </c>
      <c r="R5257" s="12">
        <f t="shared" si="735"/>
        <v>669.25216394817983</v>
      </c>
      <c r="S5257" s="1">
        <f>IF(AND(A5257&gt;=5,A5257&lt;=9),INDEX(Demand!$C$3:$C$26,C5257),INDEX(Demand!$B$3:$B$26,C5257))</f>
        <v>900</v>
      </c>
      <c r="T5257" s="7">
        <f t="shared" si="736"/>
        <v>669.25216394817983</v>
      </c>
      <c r="U5257" s="7">
        <f t="shared" si="737"/>
        <v>0</v>
      </c>
    </row>
    <row r="5258" spans="1:21" x14ac:dyDescent="0.2">
      <c r="A5258" s="1">
        <v>8</v>
      </c>
      <c r="B5258" s="1">
        <v>7</v>
      </c>
      <c r="C5258" s="1">
        <v>18</v>
      </c>
      <c r="D5258">
        <v>17.7</v>
      </c>
      <c r="E5258">
        <v>14.8</v>
      </c>
      <c r="F5258">
        <v>83</v>
      </c>
      <c r="G5258">
        <v>212</v>
      </c>
      <c r="H5258">
        <v>240</v>
      </c>
      <c r="I5258">
        <v>131</v>
      </c>
      <c r="J5258" s="4">
        <f t="shared" ref="J5258:J5321" si="741">solarazimuth($B$2,$B$3,$B$1,A5258,B5258,C5258,0,0,0,0)</f>
        <v>276.6924904879553</v>
      </c>
      <c r="K5258" s="4">
        <f t="shared" ref="K5258:K5321" si="742">solarelevation($B$2,$B$3,$B$1,A5258,B5258,C5258,0,0,0,0)</f>
        <v>15.614946333551728</v>
      </c>
      <c r="L5258" s="5">
        <f t="shared" si="738"/>
        <v>0</v>
      </c>
      <c r="M5258" s="5">
        <f t="shared" si="739"/>
        <v>18.385053666448272</v>
      </c>
      <c r="N5258" s="6">
        <f t="shared" si="740"/>
        <v>5.7815421496324939</v>
      </c>
      <c r="O5258" s="6">
        <f t="shared" ref="O5258:O5321" si="743">$I5258*(1+COS(RADIANS($B$4)))/2</f>
        <v>119.80196100235523</v>
      </c>
      <c r="P5258" s="6">
        <f>FORECAST(J5258,Inputs!$B$10:$B$18,Inputs!$A$10:$A$18)</f>
        <v>33.117523060073658</v>
      </c>
      <c r="Q5258" s="6">
        <f>IF(Inputs!$D$10="Yes",IF('Hourly Calcs'!P5258&gt;'Hourly Calcs'!K5258,'Hourly Calcs'!O5258,N5258+O5258),N5258+O5258)</f>
        <v>119.80196100235523</v>
      </c>
      <c r="R5258" s="12">
        <f t="shared" ref="R5258:R5321" si="744">$B$6*$E$1*Q5258</f>
        <v>569.29891868319203</v>
      </c>
      <c r="S5258" s="1">
        <f>IF(AND(A5258&gt;=5,A5258&lt;=9),INDEX(Demand!$C$3:$C$26,C5258),INDEX(Demand!$B$3:$B$26,C5258))</f>
        <v>900</v>
      </c>
      <c r="T5258" s="7">
        <f t="shared" ref="T5258:T5321" si="745">S5258-MAX(0,S5258-R5258)</f>
        <v>569.29891868319203</v>
      </c>
      <c r="U5258" s="7">
        <f t="shared" ref="U5258:U5321" si="746">MAX(0,R5258-S5258)</f>
        <v>0</v>
      </c>
    </row>
    <row r="5259" spans="1:21" x14ac:dyDescent="0.2">
      <c r="A5259" s="1">
        <v>8</v>
      </c>
      <c r="B5259" s="1">
        <v>7</v>
      </c>
      <c r="C5259" s="1">
        <v>19</v>
      </c>
      <c r="D5259">
        <v>16.899999999999999</v>
      </c>
      <c r="E5259">
        <v>14.3</v>
      </c>
      <c r="F5259">
        <v>85</v>
      </c>
      <c r="G5259">
        <v>70</v>
      </c>
      <c r="H5259">
        <v>44</v>
      </c>
      <c r="I5259">
        <v>62</v>
      </c>
      <c r="J5259" s="4">
        <f t="shared" si="741"/>
        <v>287.93398702469779</v>
      </c>
      <c r="K5259" s="4">
        <f t="shared" si="742"/>
        <v>6.4200772046290808</v>
      </c>
      <c r="L5259" s="5">
        <f t="shared" si="738"/>
        <v>0</v>
      </c>
      <c r="M5259" s="5">
        <f t="shared" si="739"/>
        <v>27.579922795370919</v>
      </c>
      <c r="N5259" s="6">
        <f t="shared" si="740"/>
        <v>0</v>
      </c>
      <c r="O5259" s="6">
        <f t="shared" si="743"/>
        <v>56.700164749206287</v>
      </c>
      <c r="P5259" s="6">
        <f>FORECAST(J5259,Inputs!$B$10:$B$18,Inputs!$A$10:$A$18)</f>
        <v>33.221610990969424</v>
      </c>
      <c r="Q5259" s="6">
        <f>IF(Inputs!$D$10="Yes",IF('Hourly Calcs'!P5259&gt;'Hourly Calcs'!K5259,'Hourly Calcs'!O5259,N5259+O5259),N5259+O5259)</f>
        <v>56.700164749206287</v>
      </c>
      <c r="R5259" s="12">
        <f t="shared" si="744"/>
        <v>269.43918288822829</v>
      </c>
      <c r="S5259" s="1">
        <f>IF(AND(A5259&gt;=5,A5259&lt;=9),INDEX(Demand!$C$3:$C$26,C5259),INDEX(Demand!$B$3:$B$26,C5259))</f>
        <v>900</v>
      </c>
      <c r="T5259" s="7">
        <f t="shared" si="745"/>
        <v>269.43918288822829</v>
      </c>
      <c r="U5259" s="7">
        <f t="shared" si="746"/>
        <v>0</v>
      </c>
    </row>
    <row r="5260" spans="1:21" x14ac:dyDescent="0.2">
      <c r="A5260" s="1">
        <v>8</v>
      </c>
      <c r="B5260" s="1">
        <v>7</v>
      </c>
      <c r="C5260" s="1">
        <v>20</v>
      </c>
      <c r="D5260">
        <v>16.3</v>
      </c>
      <c r="E5260">
        <v>14.4</v>
      </c>
      <c r="F5260">
        <v>88</v>
      </c>
      <c r="G5260">
        <v>7</v>
      </c>
      <c r="H5260">
        <v>0</v>
      </c>
      <c r="I5260">
        <v>7</v>
      </c>
      <c r="J5260" s="4">
        <f t="shared" si="741"/>
        <v>299.43779955931024</v>
      </c>
      <c r="K5260" s="4">
        <f t="shared" si="742"/>
        <v>-2.2693793546379908</v>
      </c>
      <c r="L5260" s="5">
        <f t="shared" si="738"/>
        <v>0</v>
      </c>
      <c r="M5260" s="5">
        <f t="shared" si="739"/>
        <v>0</v>
      </c>
      <c r="N5260" s="6">
        <f t="shared" si="740"/>
        <v>0</v>
      </c>
      <c r="O5260" s="6">
        <f t="shared" si="743"/>
        <v>6.4016315039426459</v>
      </c>
      <c r="P5260" s="6">
        <f>FORECAST(J5260,Inputs!$B$10:$B$18,Inputs!$A$10:$A$18)</f>
        <v>33.328127773697318</v>
      </c>
      <c r="Q5260" s="6">
        <f>IF(Inputs!$D$10="Yes",IF('Hourly Calcs'!P5260&gt;'Hourly Calcs'!K5260,'Hourly Calcs'!O5260,N5260+O5260),N5260+O5260)</f>
        <v>6.4016315039426459</v>
      </c>
      <c r="R5260" s="12">
        <f t="shared" si="744"/>
        <v>30.420552906735452</v>
      </c>
      <c r="S5260" s="1">
        <f>IF(AND(A5260&gt;=5,A5260&lt;=9),INDEX(Demand!$C$3:$C$26,C5260),INDEX(Demand!$B$3:$B$26,C5260))</f>
        <v>800</v>
      </c>
      <c r="T5260" s="7">
        <f t="shared" si="745"/>
        <v>30.420552906735452</v>
      </c>
      <c r="U5260" s="7">
        <f t="shared" si="746"/>
        <v>0</v>
      </c>
    </row>
    <row r="5261" spans="1:21" x14ac:dyDescent="0.2">
      <c r="A5261" s="1">
        <v>8</v>
      </c>
      <c r="B5261" s="1">
        <v>7</v>
      </c>
      <c r="C5261" s="1">
        <v>21</v>
      </c>
      <c r="D5261">
        <v>15.8</v>
      </c>
      <c r="E5261">
        <v>14.4</v>
      </c>
      <c r="F5261">
        <v>91</v>
      </c>
      <c r="G5261">
        <v>0</v>
      </c>
      <c r="H5261">
        <v>0</v>
      </c>
      <c r="I5261">
        <v>0</v>
      </c>
      <c r="J5261" s="4">
        <f t="shared" si="741"/>
        <v>311.67874712791638</v>
      </c>
      <c r="K5261" s="4">
        <f t="shared" si="742"/>
        <v>-10.102015732292173</v>
      </c>
      <c r="L5261" s="5">
        <f t="shared" si="738"/>
        <v>0</v>
      </c>
      <c r="M5261" s="5">
        <f t="shared" si="739"/>
        <v>0</v>
      </c>
      <c r="N5261" s="6">
        <f t="shared" si="740"/>
        <v>0</v>
      </c>
      <c r="O5261" s="6">
        <f t="shared" si="743"/>
        <v>0</v>
      </c>
      <c r="P5261" s="6">
        <f>FORECAST(J5261,Inputs!$B$10:$B$18,Inputs!$A$10:$A$18)</f>
        <v>33.44146988081404</v>
      </c>
      <c r="Q5261" s="6">
        <f>IF(Inputs!$D$10="Yes",IF('Hourly Calcs'!P5261&gt;'Hourly Calcs'!K5261,'Hourly Calcs'!O5261,N5261+O5261),N5261+O5261)</f>
        <v>0</v>
      </c>
      <c r="R5261" s="12">
        <f t="shared" si="744"/>
        <v>0</v>
      </c>
      <c r="S5261" s="1">
        <f>IF(AND(A5261&gt;=5,A5261&lt;=9),INDEX(Demand!$C$3:$C$26,C5261),INDEX(Demand!$B$3:$B$26,C5261))</f>
        <v>700</v>
      </c>
      <c r="T5261" s="7">
        <f t="shared" si="745"/>
        <v>0</v>
      </c>
      <c r="U5261" s="7">
        <f t="shared" si="746"/>
        <v>0</v>
      </c>
    </row>
    <row r="5262" spans="1:21" x14ac:dyDescent="0.2">
      <c r="A5262" s="1">
        <v>8</v>
      </c>
      <c r="B5262" s="1">
        <v>7</v>
      </c>
      <c r="C5262" s="1">
        <v>22</v>
      </c>
      <c r="D5262">
        <v>15.5</v>
      </c>
      <c r="E5262">
        <v>14.5</v>
      </c>
      <c r="F5262">
        <v>94</v>
      </c>
      <c r="G5262">
        <v>0</v>
      </c>
      <c r="H5262">
        <v>0</v>
      </c>
      <c r="I5262">
        <v>0</v>
      </c>
      <c r="J5262" s="4">
        <f t="shared" si="741"/>
        <v>324.99082011423917</v>
      </c>
      <c r="K5262" s="4">
        <f t="shared" si="742"/>
        <v>-16.435681013082686</v>
      </c>
      <c r="L5262" s="5">
        <f t="shared" si="738"/>
        <v>0</v>
      </c>
      <c r="M5262" s="5">
        <f t="shared" si="739"/>
        <v>0</v>
      </c>
      <c r="N5262" s="6">
        <f t="shared" si="740"/>
        <v>0</v>
      </c>
      <c r="O5262" s="6">
        <f t="shared" si="743"/>
        <v>0</v>
      </c>
      <c r="P5262" s="6">
        <f>FORECAST(J5262,Inputs!$B$10:$B$18,Inputs!$A$10:$A$18)</f>
        <v>33.564729815872582</v>
      </c>
      <c r="Q5262" s="6">
        <f>IF(Inputs!$D$10="Yes",IF('Hourly Calcs'!P5262&gt;'Hourly Calcs'!K5262,'Hourly Calcs'!O5262,N5262+O5262),N5262+O5262)</f>
        <v>0</v>
      </c>
      <c r="R5262" s="12">
        <f t="shared" si="744"/>
        <v>0</v>
      </c>
      <c r="S5262" s="1">
        <f>IF(AND(A5262&gt;=5,A5262&lt;=9),INDEX(Demand!$C$3:$C$26,C5262),INDEX(Demand!$B$3:$B$26,C5262))</f>
        <v>600</v>
      </c>
      <c r="T5262" s="7">
        <f t="shared" si="745"/>
        <v>0</v>
      </c>
      <c r="U5262" s="7">
        <f t="shared" si="746"/>
        <v>0</v>
      </c>
    </row>
    <row r="5263" spans="1:21" x14ac:dyDescent="0.2">
      <c r="A5263" s="1">
        <v>8</v>
      </c>
      <c r="B5263" s="1">
        <v>7</v>
      </c>
      <c r="C5263" s="1">
        <v>23</v>
      </c>
      <c r="D5263">
        <v>15.5</v>
      </c>
      <c r="E5263">
        <v>14.5</v>
      </c>
      <c r="F5263">
        <v>94</v>
      </c>
      <c r="G5263">
        <v>0</v>
      </c>
      <c r="H5263">
        <v>0</v>
      </c>
      <c r="I5263">
        <v>0</v>
      </c>
      <c r="J5263" s="4">
        <f t="shared" si="741"/>
        <v>339.46870386151363</v>
      </c>
      <c r="K5263" s="4">
        <f t="shared" si="742"/>
        <v>-20.87727823038297</v>
      </c>
      <c r="L5263" s="5">
        <f t="shared" si="738"/>
        <v>0</v>
      </c>
      <c r="M5263" s="5">
        <f t="shared" si="739"/>
        <v>0</v>
      </c>
      <c r="N5263" s="6">
        <f t="shared" si="740"/>
        <v>0</v>
      </c>
      <c r="O5263" s="6">
        <f t="shared" si="743"/>
        <v>0</v>
      </c>
      <c r="P5263" s="6">
        <f>FORECAST(J5263,Inputs!$B$10:$B$18,Inputs!$A$10:$A$18)</f>
        <v>33.698784295014015</v>
      </c>
      <c r="Q5263" s="6">
        <f>IF(Inputs!$D$10="Yes",IF('Hourly Calcs'!P5263&gt;'Hourly Calcs'!K5263,'Hourly Calcs'!O5263,N5263+O5263),N5263+O5263)</f>
        <v>0</v>
      </c>
      <c r="R5263" s="12">
        <f t="shared" si="744"/>
        <v>0</v>
      </c>
      <c r="S5263" s="1">
        <f>IF(AND(A5263&gt;=5,A5263&lt;=9),INDEX(Demand!$C$3:$C$26,C5263),INDEX(Demand!$B$3:$B$26,C5263))</f>
        <v>500</v>
      </c>
      <c r="T5263" s="7">
        <f t="shared" si="745"/>
        <v>0</v>
      </c>
      <c r="U5263" s="7">
        <f t="shared" si="746"/>
        <v>0</v>
      </c>
    </row>
    <row r="5264" spans="1:21" x14ac:dyDescent="0.2">
      <c r="A5264" s="1">
        <v>8</v>
      </c>
      <c r="B5264" s="1">
        <v>7</v>
      </c>
      <c r="C5264" s="1">
        <v>24</v>
      </c>
      <c r="D5264">
        <v>15.5</v>
      </c>
      <c r="E5264">
        <v>14.6</v>
      </c>
      <c r="F5264">
        <v>94</v>
      </c>
      <c r="G5264">
        <v>0</v>
      </c>
      <c r="H5264">
        <v>0</v>
      </c>
      <c r="I5264">
        <v>0</v>
      </c>
      <c r="J5264" s="4">
        <f t="shared" si="741"/>
        <v>354.84177860621094</v>
      </c>
      <c r="K5264" s="4">
        <f t="shared" si="742"/>
        <v>-23.003598789509311</v>
      </c>
      <c r="L5264" s="5">
        <f t="shared" si="738"/>
        <v>0</v>
      </c>
      <c r="M5264" s="5">
        <f t="shared" si="739"/>
        <v>0</v>
      </c>
      <c r="N5264" s="6">
        <f t="shared" si="740"/>
        <v>0</v>
      </c>
      <c r="O5264" s="6">
        <f t="shared" si="743"/>
        <v>0</v>
      </c>
      <c r="P5264" s="6">
        <f>FORECAST(J5264,Inputs!$B$10:$B$18,Inputs!$A$10:$A$18)</f>
        <v>33.841127579687139</v>
      </c>
      <c r="Q5264" s="6">
        <f>IF(Inputs!$D$10="Yes",IF('Hourly Calcs'!P5264&gt;'Hourly Calcs'!K5264,'Hourly Calcs'!O5264,N5264+O5264),N5264+O5264)</f>
        <v>0</v>
      </c>
      <c r="R5264" s="12">
        <f t="shared" si="744"/>
        <v>0</v>
      </c>
      <c r="S5264" s="1">
        <f>IF(AND(A5264&gt;=5,A5264&lt;=9),INDEX(Demand!$C$3:$C$26,C5264),INDEX(Demand!$B$3:$B$26,C5264))</f>
        <v>400</v>
      </c>
      <c r="T5264" s="7">
        <f t="shared" si="745"/>
        <v>0</v>
      </c>
      <c r="U5264" s="7">
        <f t="shared" si="746"/>
        <v>0</v>
      </c>
    </row>
    <row r="5265" spans="1:21" x14ac:dyDescent="0.2">
      <c r="A5265" s="1">
        <v>8</v>
      </c>
      <c r="B5265" s="1">
        <v>8</v>
      </c>
      <c r="C5265" s="1">
        <v>1</v>
      </c>
      <c r="D5265">
        <v>15.5</v>
      </c>
      <c r="E5265">
        <v>14.6</v>
      </c>
      <c r="F5265">
        <v>94</v>
      </c>
      <c r="G5265">
        <v>0</v>
      </c>
      <c r="H5265">
        <v>0</v>
      </c>
      <c r="I5265">
        <v>0</v>
      </c>
      <c r="J5265" s="4">
        <f t="shared" si="741"/>
        <v>10.473256523423828</v>
      </c>
      <c r="K5265" s="4">
        <f t="shared" si="742"/>
        <v>-22.574421944457796</v>
      </c>
      <c r="L5265" s="5">
        <f t="shared" si="738"/>
        <v>0</v>
      </c>
      <c r="M5265" s="5">
        <f t="shared" si="739"/>
        <v>0</v>
      </c>
      <c r="N5265" s="6">
        <f t="shared" si="740"/>
        <v>0</v>
      </c>
      <c r="O5265" s="6">
        <f t="shared" si="743"/>
        <v>0</v>
      </c>
      <c r="P5265" s="6">
        <f>FORECAST(J5265,Inputs!$B$10:$B$18,Inputs!$A$10:$A$18)</f>
        <v>30.652530152994665</v>
      </c>
      <c r="Q5265" s="6">
        <f>IF(Inputs!$D$10="Yes",IF('Hourly Calcs'!P5265&gt;'Hourly Calcs'!K5265,'Hourly Calcs'!O5265,N5265+O5265),N5265+O5265)</f>
        <v>0</v>
      </c>
      <c r="R5265" s="12">
        <f t="shared" si="744"/>
        <v>0</v>
      </c>
      <c r="S5265" s="1">
        <f>IF(AND(A5265&gt;=5,A5265&lt;=9),INDEX(Demand!$C$3:$C$26,C5265),INDEX(Demand!$B$3:$B$26,C5265))</f>
        <v>350</v>
      </c>
      <c r="T5265" s="7">
        <f t="shared" si="745"/>
        <v>0</v>
      </c>
      <c r="U5265" s="7">
        <f t="shared" si="746"/>
        <v>0</v>
      </c>
    </row>
    <row r="5266" spans="1:21" x14ac:dyDescent="0.2">
      <c r="A5266" s="1">
        <v>8</v>
      </c>
      <c r="B5266" s="1">
        <v>8</v>
      </c>
      <c r="C5266" s="1">
        <v>2</v>
      </c>
      <c r="D5266">
        <v>15.6</v>
      </c>
      <c r="E5266">
        <v>15.1</v>
      </c>
      <c r="F5266">
        <v>97</v>
      </c>
      <c r="G5266">
        <v>0</v>
      </c>
      <c r="H5266">
        <v>0</v>
      </c>
      <c r="I5266">
        <v>0</v>
      </c>
      <c r="J5266" s="4">
        <f t="shared" si="741"/>
        <v>25.606594001232793</v>
      </c>
      <c r="K5266" s="4">
        <f t="shared" si="742"/>
        <v>-19.640837045638776</v>
      </c>
      <c r="L5266" s="5">
        <f t="shared" si="738"/>
        <v>0</v>
      </c>
      <c r="M5266" s="5">
        <f t="shared" si="739"/>
        <v>0</v>
      </c>
      <c r="N5266" s="6">
        <f t="shared" si="740"/>
        <v>0</v>
      </c>
      <c r="O5266" s="6">
        <f t="shared" si="743"/>
        <v>0</v>
      </c>
      <c r="P5266" s="6">
        <f>FORECAST(J5266,Inputs!$B$10:$B$18,Inputs!$A$10:$A$18)</f>
        <v>30.792653648159561</v>
      </c>
      <c r="Q5266" s="6">
        <f>IF(Inputs!$D$10="Yes",IF('Hourly Calcs'!P5266&gt;'Hourly Calcs'!K5266,'Hourly Calcs'!O5266,N5266+O5266),N5266+O5266)</f>
        <v>0</v>
      </c>
      <c r="R5266" s="12">
        <f t="shared" si="744"/>
        <v>0</v>
      </c>
      <c r="S5266" s="1">
        <f>IF(AND(A5266&gt;=5,A5266&lt;=9),INDEX(Demand!$C$3:$C$26,C5266),INDEX(Demand!$B$3:$B$26,C5266))</f>
        <v>350</v>
      </c>
      <c r="T5266" s="7">
        <f t="shared" si="745"/>
        <v>0</v>
      </c>
      <c r="U5266" s="7">
        <f t="shared" si="746"/>
        <v>0</v>
      </c>
    </row>
    <row r="5267" spans="1:21" x14ac:dyDescent="0.2">
      <c r="A5267" s="1">
        <v>8</v>
      </c>
      <c r="B5267" s="1">
        <v>8</v>
      </c>
      <c r="C5267" s="1">
        <v>3</v>
      </c>
      <c r="D5267">
        <v>15.6</v>
      </c>
      <c r="E5267">
        <v>15.1</v>
      </c>
      <c r="F5267">
        <v>97</v>
      </c>
      <c r="G5267">
        <v>0</v>
      </c>
      <c r="H5267">
        <v>0</v>
      </c>
      <c r="I5267">
        <v>0</v>
      </c>
      <c r="J5267" s="4">
        <f t="shared" si="741"/>
        <v>39.712184594872326</v>
      </c>
      <c r="K5267" s="4">
        <f t="shared" si="742"/>
        <v>-14.52100985953841</v>
      </c>
      <c r="L5267" s="5">
        <f t="shared" si="738"/>
        <v>0</v>
      </c>
      <c r="M5267" s="5">
        <f t="shared" si="739"/>
        <v>0</v>
      </c>
      <c r="N5267" s="6">
        <f t="shared" si="740"/>
        <v>0</v>
      </c>
      <c r="O5267" s="6">
        <f t="shared" si="743"/>
        <v>0</v>
      </c>
      <c r="P5267" s="6">
        <f>FORECAST(J5267,Inputs!$B$10:$B$18,Inputs!$A$10:$A$18)</f>
        <v>30.923260968471038</v>
      </c>
      <c r="Q5267" s="6">
        <f>IF(Inputs!$D$10="Yes",IF('Hourly Calcs'!P5267&gt;'Hourly Calcs'!K5267,'Hourly Calcs'!O5267,N5267+O5267),N5267+O5267)</f>
        <v>0</v>
      </c>
      <c r="R5267" s="12">
        <f t="shared" si="744"/>
        <v>0</v>
      </c>
      <c r="S5267" s="1">
        <f>IF(AND(A5267&gt;=5,A5267&lt;=9),INDEX(Demand!$C$3:$C$26,C5267),INDEX(Demand!$B$3:$B$26,C5267))</f>
        <v>350</v>
      </c>
      <c r="T5267" s="7">
        <f t="shared" si="745"/>
        <v>0</v>
      </c>
      <c r="U5267" s="7">
        <f t="shared" si="746"/>
        <v>0</v>
      </c>
    </row>
    <row r="5268" spans="1:21" x14ac:dyDescent="0.2">
      <c r="A5268" s="1">
        <v>8</v>
      </c>
      <c r="B5268" s="1">
        <v>8</v>
      </c>
      <c r="C5268" s="1">
        <v>4</v>
      </c>
      <c r="D5268">
        <v>15.6</v>
      </c>
      <c r="E5268">
        <v>14.9</v>
      </c>
      <c r="F5268">
        <v>96</v>
      </c>
      <c r="G5268">
        <v>0</v>
      </c>
      <c r="H5268">
        <v>0</v>
      </c>
      <c r="I5268">
        <v>0</v>
      </c>
      <c r="J5268" s="4">
        <f t="shared" si="741"/>
        <v>52.651726177541448</v>
      </c>
      <c r="K5268" s="4">
        <f t="shared" si="742"/>
        <v>-7.6635089951415551</v>
      </c>
      <c r="L5268" s="5">
        <f t="shared" si="738"/>
        <v>0</v>
      </c>
      <c r="M5268" s="5">
        <f t="shared" si="739"/>
        <v>0</v>
      </c>
      <c r="N5268" s="6">
        <f t="shared" si="740"/>
        <v>0</v>
      </c>
      <c r="O5268" s="6">
        <f t="shared" si="743"/>
        <v>0</v>
      </c>
      <c r="P5268" s="6">
        <f>FORECAST(J5268,Inputs!$B$10:$B$18,Inputs!$A$10:$A$18)</f>
        <v>31.043071538680937</v>
      </c>
      <c r="Q5268" s="6">
        <f>IF(Inputs!$D$10="Yes",IF('Hourly Calcs'!P5268&gt;'Hourly Calcs'!K5268,'Hourly Calcs'!O5268,N5268+O5268),N5268+O5268)</f>
        <v>0</v>
      </c>
      <c r="R5268" s="12">
        <f t="shared" si="744"/>
        <v>0</v>
      </c>
      <c r="S5268" s="1">
        <f>IF(AND(A5268&gt;=5,A5268&lt;=9),INDEX(Demand!$C$3:$C$26,C5268),INDEX(Demand!$B$3:$B$26,C5268))</f>
        <v>350</v>
      </c>
      <c r="T5268" s="7">
        <f t="shared" si="745"/>
        <v>0</v>
      </c>
      <c r="U5268" s="7">
        <f t="shared" si="746"/>
        <v>0</v>
      </c>
    </row>
    <row r="5269" spans="1:21" x14ac:dyDescent="0.2">
      <c r="A5269" s="1">
        <v>8</v>
      </c>
      <c r="B5269" s="1">
        <v>8</v>
      </c>
      <c r="C5269" s="1">
        <v>5</v>
      </c>
      <c r="D5269">
        <v>15.6</v>
      </c>
      <c r="E5269">
        <v>15.1</v>
      </c>
      <c r="F5269">
        <v>97</v>
      </c>
      <c r="G5269">
        <v>0</v>
      </c>
      <c r="H5269">
        <v>0</v>
      </c>
      <c r="I5269">
        <v>0</v>
      </c>
      <c r="J5269" s="4">
        <f t="shared" si="741"/>
        <v>64.615136318832398</v>
      </c>
      <c r="K5269" s="4">
        <f t="shared" si="742"/>
        <v>0.81374465978120725</v>
      </c>
      <c r="L5269" s="5">
        <f t="shared" si="738"/>
        <v>0</v>
      </c>
      <c r="M5269" s="5">
        <f t="shared" si="739"/>
        <v>33.186255340218793</v>
      </c>
      <c r="N5269" s="6">
        <f t="shared" si="740"/>
        <v>0</v>
      </c>
      <c r="O5269" s="6">
        <f t="shared" si="743"/>
        <v>0</v>
      </c>
      <c r="P5269" s="6">
        <f>FORECAST(J5269,Inputs!$B$10:$B$18,Inputs!$A$10:$A$18)</f>
        <v>31.153843854804002</v>
      </c>
      <c r="Q5269" s="6">
        <f>IF(Inputs!$D$10="Yes",IF('Hourly Calcs'!P5269&gt;'Hourly Calcs'!K5269,'Hourly Calcs'!O5269,N5269+O5269),N5269+O5269)</f>
        <v>0</v>
      </c>
      <c r="R5269" s="12">
        <f t="shared" si="744"/>
        <v>0</v>
      </c>
      <c r="S5269" s="1">
        <f>IF(AND(A5269&gt;=5,A5269&lt;=9),INDEX(Demand!$C$3:$C$26,C5269),INDEX(Demand!$B$3:$B$26,C5269))</f>
        <v>350</v>
      </c>
      <c r="T5269" s="7">
        <f t="shared" si="745"/>
        <v>0</v>
      </c>
      <c r="U5269" s="7">
        <f t="shared" si="746"/>
        <v>0</v>
      </c>
    </row>
    <row r="5270" spans="1:21" x14ac:dyDescent="0.2">
      <c r="A5270" s="1">
        <v>8</v>
      </c>
      <c r="B5270" s="1">
        <v>8</v>
      </c>
      <c r="C5270" s="1">
        <v>6</v>
      </c>
      <c r="D5270">
        <v>15.8</v>
      </c>
      <c r="E5270">
        <v>15.3</v>
      </c>
      <c r="F5270">
        <v>97</v>
      </c>
      <c r="G5270">
        <v>23</v>
      </c>
      <c r="H5270">
        <v>0</v>
      </c>
      <c r="I5270">
        <v>23</v>
      </c>
      <c r="J5270" s="4">
        <f t="shared" si="741"/>
        <v>75.99153497363362</v>
      </c>
      <c r="K5270" s="4">
        <f t="shared" si="742"/>
        <v>9.3947974901847289</v>
      </c>
      <c r="L5270" s="5">
        <f t="shared" si="738"/>
        <v>89.00846502636638</v>
      </c>
      <c r="M5270" s="5">
        <f t="shared" si="739"/>
        <v>24.605202509815271</v>
      </c>
      <c r="N5270" s="6">
        <f t="shared" si="740"/>
        <v>0</v>
      </c>
      <c r="O5270" s="6">
        <f t="shared" si="743"/>
        <v>21.033932084382979</v>
      </c>
      <c r="P5270" s="6">
        <f>FORECAST(J5270,Inputs!$B$10:$B$18,Inputs!$A$10:$A$18)</f>
        <v>31.259180879385493</v>
      </c>
      <c r="Q5270" s="6">
        <f>IF(Inputs!$D$10="Yes",IF('Hourly Calcs'!P5270&gt;'Hourly Calcs'!K5270,'Hourly Calcs'!O5270,N5270+O5270),N5270+O5270)</f>
        <v>21.033932084382979</v>
      </c>
      <c r="R5270" s="12">
        <f t="shared" si="744"/>
        <v>99.953245264987913</v>
      </c>
      <c r="S5270" s="1">
        <f>IF(AND(A5270&gt;=5,A5270&lt;=9),INDEX(Demand!$C$3:$C$26,C5270),INDEX(Demand!$B$3:$B$26,C5270))</f>
        <v>350</v>
      </c>
      <c r="T5270" s="7">
        <f t="shared" si="745"/>
        <v>99.953245264987913</v>
      </c>
      <c r="U5270" s="7">
        <f t="shared" si="746"/>
        <v>0</v>
      </c>
    </row>
    <row r="5271" spans="1:21" x14ac:dyDescent="0.2">
      <c r="A5271" s="1">
        <v>8</v>
      </c>
      <c r="B5271" s="1">
        <v>8</v>
      </c>
      <c r="C5271" s="1">
        <v>7</v>
      </c>
      <c r="D5271">
        <v>16.399999999999999</v>
      </c>
      <c r="E5271">
        <v>15.6</v>
      </c>
      <c r="F5271">
        <v>95</v>
      </c>
      <c r="G5271">
        <v>121</v>
      </c>
      <c r="H5271">
        <v>92</v>
      </c>
      <c r="I5271">
        <v>97</v>
      </c>
      <c r="J5271" s="4">
        <f t="shared" si="741"/>
        <v>87.295877068106833</v>
      </c>
      <c r="K5271" s="4">
        <f t="shared" si="742"/>
        <v>18.717759241685897</v>
      </c>
      <c r="L5271" s="5">
        <f t="shared" si="738"/>
        <v>77.704122931893167</v>
      </c>
      <c r="M5271" s="5">
        <f t="shared" si="739"/>
        <v>15.282240758314103</v>
      </c>
      <c r="N5271" s="6">
        <f t="shared" si="740"/>
        <v>34.852454234801861</v>
      </c>
      <c r="O5271" s="6">
        <f t="shared" si="743"/>
        <v>88.708322268919517</v>
      </c>
      <c r="P5271" s="6">
        <f>FORECAST(J5271,Inputs!$B$10:$B$18,Inputs!$A$10:$A$18)</f>
        <v>31.363850713593578</v>
      </c>
      <c r="Q5271" s="6">
        <f>IF(Inputs!$D$10="Yes",IF('Hourly Calcs'!P5271&gt;'Hourly Calcs'!K5271,'Hourly Calcs'!O5271,N5271+O5271),N5271+O5271)</f>
        <v>88.708322268919517</v>
      </c>
      <c r="R5271" s="12">
        <f t="shared" si="744"/>
        <v>421.54194742190555</v>
      </c>
      <c r="S5271" s="1">
        <f>IF(AND(A5271&gt;=5,A5271&lt;=9),INDEX(Demand!$C$3:$C$26,C5271),INDEX(Demand!$B$3:$B$26,C5271))</f>
        <v>350</v>
      </c>
      <c r="T5271" s="7">
        <f t="shared" si="745"/>
        <v>350</v>
      </c>
      <c r="U5271" s="7">
        <f t="shared" si="746"/>
        <v>71.541947421905547</v>
      </c>
    </row>
    <row r="5272" spans="1:21" x14ac:dyDescent="0.2">
      <c r="A5272" s="1">
        <v>8</v>
      </c>
      <c r="B5272" s="1">
        <v>8</v>
      </c>
      <c r="C5272" s="1">
        <v>8</v>
      </c>
      <c r="D5272">
        <v>17.600000000000001</v>
      </c>
      <c r="E5272">
        <v>15.9</v>
      </c>
      <c r="F5272">
        <v>90</v>
      </c>
      <c r="G5272">
        <v>297</v>
      </c>
      <c r="H5272">
        <v>299</v>
      </c>
      <c r="I5272">
        <v>173</v>
      </c>
      <c r="J5272" s="4">
        <f t="shared" si="741"/>
        <v>99.176730223509651</v>
      </c>
      <c r="K5272" s="4">
        <f t="shared" si="742"/>
        <v>28.155757135155568</v>
      </c>
      <c r="L5272" s="5">
        <f t="shared" si="738"/>
        <v>65.823269776490349</v>
      </c>
      <c r="M5272" s="5">
        <f t="shared" si="739"/>
        <v>5.844242864844432</v>
      </c>
      <c r="N5272" s="6">
        <f t="shared" si="740"/>
        <v>177.34188710995031</v>
      </c>
      <c r="O5272" s="6">
        <f t="shared" si="743"/>
        <v>158.21175002601109</v>
      </c>
      <c r="P5272" s="6">
        <f>FORECAST(J5272,Inputs!$B$10:$B$18,Inputs!$A$10:$A$18)</f>
        <v>31.473858613180642</v>
      </c>
      <c r="Q5272" s="6">
        <f>IF(Inputs!$D$10="Yes",IF('Hourly Calcs'!P5272&gt;'Hourly Calcs'!K5272,'Hourly Calcs'!O5272,N5272+O5272),N5272+O5272)</f>
        <v>158.21175002601109</v>
      </c>
      <c r="R5272" s="12">
        <f t="shared" si="744"/>
        <v>751.82223612360463</v>
      </c>
      <c r="S5272" s="1">
        <f>IF(AND(A5272&gt;=5,A5272&lt;=9),INDEX(Demand!$C$3:$C$26,C5272),INDEX(Demand!$B$3:$B$26,C5272))</f>
        <v>350</v>
      </c>
      <c r="T5272" s="7">
        <f t="shared" si="745"/>
        <v>350</v>
      </c>
      <c r="U5272" s="7">
        <f t="shared" si="746"/>
        <v>401.82223612360463</v>
      </c>
    </row>
    <row r="5273" spans="1:21" x14ac:dyDescent="0.2">
      <c r="A5273" s="1">
        <v>8</v>
      </c>
      <c r="B5273" s="1">
        <v>8</v>
      </c>
      <c r="C5273" s="1">
        <v>9</v>
      </c>
      <c r="D5273">
        <v>18.399999999999999</v>
      </c>
      <c r="E5273">
        <v>16.100000000000001</v>
      </c>
      <c r="F5273">
        <v>86</v>
      </c>
      <c r="G5273">
        <v>471</v>
      </c>
      <c r="H5273">
        <v>566</v>
      </c>
      <c r="I5273">
        <v>153</v>
      </c>
      <c r="J5273" s="4">
        <f t="shared" si="741"/>
        <v>112.48897832265541</v>
      </c>
      <c r="K5273" s="4">
        <f t="shared" si="742"/>
        <v>37.259739492251306</v>
      </c>
      <c r="L5273" s="5">
        <f t="shared" si="738"/>
        <v>52.511021677344587</v>
      </c>
      <c r="M5273" s="5">
        <f t="shared" si="739"/>
        <v>3.2597394922513061</v>
      </c>
      <c r="N5273" s="6">
        <f t="shared" si="740"/>
        <v>437.40012999476698</v>
      </c>
      <c r="O5273" s="6">
        <f t="shared" si="743"/>
        <v>139.92137430046068</v>
      </c>
      <c r="P5273" s="6">
        <f>FORECAST(J5273,Inputs!$B$10:$B$18,Inputs!$A$10:$A$18)</f>
        <v>31.597120169654215</v>
      </c>
      <c r="Q5273" s="6">
        <f>IF(Inputs!$D$10="Yes",IF('Hourly Calcs'!P5273&gt;'Hourly Calcs'!K5273,'Hourly Calcs'!O5273,N5273+O5273),N5273+O5273)</f>
        <v>577.32150429522767</v>
      </c>
      <c r="R5273" s="12">
        <f t="shared" si="744"/>
        <v>2743.4317884109219</v>
      </c>
      <c r="S5273" s="1">
        <f>IF(AND(A5273&gt;=5,A5273&lt;=9),INDEX(Demand!$C$3:$C$26,C5273),INDEX(Demand!$B$3:$B$26,C5273))</f>
        <v>350</v>
      </c>
      <c r="T5273" s="7">
        <f t="shared" si="745"/>
        <v>350</v>
      </c>
      <c r="U5273" s="7">
        <f t="shared" si="746"/>
        <v>2393.4317884109219</v>
      </c>
    </row>
    <row r="5274" spans="1:21" x14ac:dyDescent="0.2">
      <c r="A5274" s="1">
        <v>8</v>
      </c>
      <c r="B5274" s="1">
        <v>8</v>
      </c>
      <c r="C5274" s="1">
        <v>10</v>
      </c>
      <c r="D5274">
        <v>19.399999999999999</v>
      </c>
      <c r="E5274">
        <v>15.9</v>
      </c>
      <c r="F5274">
        <v>80</v>
      </c>
      <c r="G5274">
        <v>624</v>
      </c>
      <c r="H5274">
        <v>657</v>
      </c>
      <c r="I5274">
        <v>174</v>
      </c>
      <c r="J5274" s="4">
        <f t="shared" si="741"/>
        <v>128.37045517615783</v>
      </c>
      <c r="K5274" s="4">
        <f t="shared" si="742"/>
        <v>45.428422999374057</v>
      </c>
      <c r="L5274" s="5">
        <f t="shared" si="738"/>
        <v>36.629544823842167</v>
      </c>
      <c r="M5274" s="5">
        <f t="shared" si="739"/>
        <v>11.428422999374057</v>
      </c>
      <c r="N5274" s="6">
        <f t="shared" si="740"/>
        <v>594.92873691201692</v>
      </c>
      <c r="O5274" s="6">
        <f t="shared" si="743"/>
        <v>159.12626881228863</v>
      </c>
      <c r="P5274" s="6">
        <f>FORECAST(J5274,Inputs!$B$10:$B$18,Inputs!$A$10:$A$18)</f>
        <v>31.744170881260718</v>
      </c>
      <c r="Q5274" s="6">
        <f>IF(Inputs!$D$10="Yes",IF('Hourly Calcs'!P5274&gt;'Hourly Calcs'!K5274,'Hourly Calcs'!O5274,N5274+O5274),N5274+O5274)</f>
        <v>754.0550057243056</v>
      </c>
      <c r="R5274" s="12">
        <f t="shared" si="744"/>
        <v>3583.2693872018999</v>
      </c>
      <c r="S5274" s="1">
        <f>IF(AND(A5274&gt;=5,A5274&lt;=9),INDEX(Demand!$C$3:$C$26,C5274),INDEX(Demand!$B$3:$B$26,C5274))</f>
        <v>600</v>
      </c>
      <c r="T5274" s="7">
        <f t="shared" si="745"/>
        <v>600</v>
      </c>
      <c r="U5274" s="7">
        <f t="shared" si="746"/>
        <v>2983.2693872018999</v>
      </c>
    </row>
    <row r="5275" spans="1:21" x14ac:dyDescent="0.2">
      <c r="A5275" s="1">
        <v>8</v>
      </c>
      <c r="B5275" s="1">
        <v>8</v>
      </c>
      <c r="C5275" s="1">
        <v>11</v>
      </c>
      <c r="D5275">
        <v>20</v>
      </c>
      <c r="E5275">
        <v>15.8</v>
      </c>
      <c r="F5275">
        <v>77</v>
      </c>
      <c r="G5275">
        <v>739</v>
      </c>
      <c r="H5275">
        <v>734</v>
      </c>
      <c r="I5275">
        <v>169</v>
      </c>
      <c r="J5275" s="4">
        <f t="shared" si="741"/>
        <v>148.05404873811565</v>
      </c>
      <c r="K5275" s="4">
        <f t="shared" si="742"/>
        <v>51.754766370864765</v>
      </c>
      <c r="L5275" s="5">
        <f t="shared" si="738"/>
        <v>16.945951261884346</v>
      </c>
      <c r="M5275" s="5">
        <f t="shared" si="739"/>
        <v>17.754766370864765</v>
      </c>
      <c r="N5275" s="6">
        <f t="shared" si="740"/>
        <v>720.95409051687295</v>
      </c>
      <c r="O5275" s="6">
        <f t="shared" si="743"/>
        <v>154.55367488090101</v>
      </c>
      <c r="P5275" s="6">
        <f>FORECAST(J5275,Inputs!$B$10:$B$18,Inputs!$A$10:$A$18)</f>
        <v>31.926426377204773</v>
      </c>
      <c r="Q5275" s="6">
        <f>IF(Inputs!$D$10="Yes",IF('Hourly Calcs'!P5275&gt;'Hourly Calcs'!K5275,'Hourly Calcs'!O5275,N5275+O5275),N5275+O5275)</f>
        <v>875.50776539777394</v>
      </c>
      <c r="R5275" s="12">
        <f t="shared" si="744"/>
        <v>4160.4129011702216</v>
      </c>
      <c r="S5275" s="1">
        <f>IF(AND(A5275&gt;=5,A5275&lt;=9),INDEX(Demand!$C$3:$C$26,C5275),INDEX(Demand!$B$3:$B$26,C5275))</f>
        <v>600</v>
      </c>
      <c r="T5275" s="7">
        <f t="shared" si="745"/>
        <v>600</v>
      </c>
      <c r="U5275" s="7">
        <f t="shared" si="746"/>
        <v>3560.4129011702216</v>
      </c>
    </row>
    <row r="5276" spans="1:21" x14ac:dyDescent="0.2">
      <c r="A5276" s="1">
        <v>8</v>
      </c>
      <c r="B5276" s="1">
        <v>8</v>
      </c>
      <c r="C5276" s="1">
        <v>12</v>
      </c>
      <c r="D5276">
        <v>21.6</v>
      </c>
      <c r="E5276">
        <v>16.2</v>
      </c>
      <c r="F5276">
        <v>71</v>
      </c>
      <c r="G5276">
        <v>806</v>
      </c>
      <c r="H5276">
        <v>775</v>
      </c>
      <c r="I5276">
        <v>164</v>
      </c>
      <c r="J5276" s="4">
        <f t="shared" si="741"/>
        <v>171.72432951513068</v>
      </c>
      <c r="K5276" s="4">
        <f t="shared" si="742"/>
        <v>55.025559164847927</v>
      </c>
      <c r="L5276" s="5">
        <f t="shared" si="738"/>
        <v>6.7243295151306768</v>
      </c>
      <c r="M5276" s="5">
        <f t="shared" si="739"/>
        <v>21.025559164847927</v>
      </c>
      <c r="N5276" s="6">
        <f t="shared" si="740"/>
        <v>773.17907791874211</v>
      </c>
      <c r="O5276" s="6">
        <f t="shared" si="743"/>
        <v>149.98108094951343</v>
      </c>
      <c r="P5276" s="6">
        <f>FORECAST(J5276,Inputs!$B$10:$B$18,Inputs!$A$10:$A$18)</f>
        <v>32.145595643658616</v>
      </c>
      <c r="Q5276" s="6">
        <f>IF(Inputs!$D$10="Yes",IF('Hourly Calcs'!P5276&gt;'Hourly Calcs'!K5276,'Hourly Calcs'!O5276,N5276+O5276),N5276+O5276)</f>
        <v>923.16015886825551</v>
      </c>
      <c r="R5276" s="12">
        <f t="shared" si="744"/>
        <v>4386.8570749419496</v>
      </c>
      <c r="S5276" s="1">
        <f>IF(AND(A5276&gt;=5,A5276&lt;=9),INDEX(Demand!$C$3:$C$26,C5276),INDEX(Demand!$B$3:$B$26,C5276))</f>
        <v>600</v>
      </c>
      <c r="T5276" s="7">
        <f t="shared" si="745"/>
        <v>600</v>
      </c>
      <c r="U5276" s="7">
        <f t="shared" si="746"/>
        <v>3786.8570749419496</v>
      </c>
    </row>
    <row r="5277" spans="1:21" x14ac:dyDescent="0.2">
      <c r="A5277" s="1">
        <v>8</v>
      </c>
      <c r="B5277" s="1">
        <v>8</v>
      </c>
      <c r="C5277" s="1">
        <v>13</v>
      </c>
      <c r="D5277">
        <v>22</v>
      </c>
      <c r="E5277">
        <v>16.3</v>
      </c>
      <c r="F5277">
        <v>70</v>
      </c>
      <c r="G5277">
        <v>819</v>
      </c>
      <c r="H5277">
        <v>779</v>
      </c>
      <c r="I5277">
        <v>165</v>
      </c>
      <c r="J5277" s="4">
        <f t="shared" si="741"/>
        <v>196.75357126659614</v>
      </c>
      <c r="K5277" s="4">
        <f t="shared" si="742"/>
        <v>54.306730887205198</v>
      </c>
      <c r="L5277" s="5">
        <f t="shared" si="738"/>
        <v>31.75357126659614</v>
      </c>
      <c r="M5277" s="5">
        <f t="shared" si="739"/>
        <v>20.306730887205198</v>
      </c>
      <c r="N5277" s="6">
        <f t="shared" si="740"/>
        <v>740.61768848886868</v>
      </c>
      <c r="O5277" s="6">
        <f t="shared" si="743"/>
        <v>150.89559973579094</v>
      </c>
      <c r="P5277" s="6">
        <f>FORECAST(J5277,Inputs!$B$10:$B$18,Inputs!$A$10:$A$18)</f>
        <v>32.377347882098107</v>
      </c>
      <c r="Q5277" s="6">
        <f>IF(Inputs!$D$10="Yes",IF('Hourly Calcs'!P5277&gt;'Hourly Calcs'!K5277,'Hourly Calcs'!O5277,N5277+O5277),N5277+O5277)</f>
        <v>891.51328822465962</v>
      </c>
      <c r="R5277" s="12">
        <f t="shared" si="744"/>
        <v>4236.4711456435825</v>
      </c>
      <c r="S5277" s="1">
        <f>IF(AND(A5277&gt;=5,A5277&lt;=9),INDEX(Demand!$C$3:$C$26,C5277),INDEX(Demand!$B$3:$B$26,C5277))</f>
        <v>600</v>
      </c>
      <c r="T5277" s="7">
        <f t="shared" si="745"/>
        <v>600</v>
      </c>
      <c r="U5277" s="7">
        <f t="shared" si="746"/>
        <v>3636.4711456435825</v>
      </c>
    </row>
    <row r="5278" spans="1:21" x14ac:dyDescent="0.2">
      <c r="A5278" s="1">
        <v>8</v>
      </c>
      <c r="B5278" s="1">
        <v>8</v>
      </c>
      <c r="C5278" s="1">
        <v>14</v>
      </c>
      <c r="D5278">
        <v>22.4</v>
      </c>
      <c r="E5278">
        <v>15.6</v>
      </c>
      <c r="F5278">
        <v>65</v>
      </c>
      <c r="G5278">
        <v>779</v>
      </c>
      <c r="H5278">
        <v>768</v>
      </c>
      <c r="I5278">
        <v>159</v>
      </c>
      <c r="J5278" s="4">
        <f t="shared" si="741"/>
        <v>219.1656472579923</v>
      </c>
      <c r="K5278" s="4">
        <f t="shared" si="742"/>
        <v>49.825320786923093</v>
      </c>
      <c r="L5278" s="5">
        <f t="shared" si="738"/>
        <v>54.165647257992305</v>
      </c>
      <c r="M5278" s="5">
        <f t="shared" si="739"/>
        <v>15.825320786923093</v>
      </c>
      <c r="N5278" s="6">
        <f t="shared" si="740"/>
        <v>648.69034656945064</v>
      </c>
      <c r="O5278" s="6">
        <f t="shared" si="743"/>
        <v>145.40848701812581</v>
      </c>
      <c r="P5278" s="6">
        <f>FORECAST(J5278,Inputs!$B$10:$B$18,Inputs!$A$10:$A$18)</f>
        <v>32.584867104240665</v>
      </c>
      <c r="Q5278" s="6">
        <f>IF(Inputs!$D$10="Yes",IF('Hourly Calcs'!P5278&gt;'Hourly Calcs'!K5278,'Hourly Calcs'!O5278,N5278+O5278),N5278+O5278)</f>
        <v>794.09883358757645</v>
      </c>
      <c r="R5278" s="12">
        <f t="shared" si="744"/>
        <v>3773.5576572081632</v>
      </c>
      <c r="S5278" s="1">
        <f>IF(AND(A5278&gt;=5,A5278&lt;=9),INDEX(Demand!$C$3:$C$26,C5278),INDEX(Demand!$B$3:$B$26,C5278))</f>
        <v>600</v>
      </c>
      <c r="T5278" s="7">
        <f t="shared" si="745"/>
        <v>600</v>
      </c>
      <c r="U5278" s="7">
        <f t="shared" si="746"/>
        <v>3173.5576572081632</v>
      </c>
    </row>
    <row r="5279" spans="1:21" x14ac:dyDescent="0.2">
      <c r="A5279" s="1">
        <v>8</v>
      </c>
      <c r="B5279" s="1">
        <v>8</v>
      </c>
      <c r="C5279" s="1">
        <v>15</v>
      </c>
      <c r="D5279">
        <v>22.4</v>
      </c>
      <c r="E5279">
        <v>15.5</v>
      </c>
      <c r="F5279">
        <v>65</v>
      </c>
      <c r="G5279">
        <v>687</v>
      </c>
      <c r="H5279">
        <v>708</v>
      </c>
      <c r="I5279">
        <v>167</v>
      </c>
      <c r="J5279" s="4">
        <f t="shared" si="741"/>
        <v>237.40723657621126</v>
      </c>
      <c r="K5279" s="4">
        <f t="shared" si="742"/>
        <v>42.723721803186649</v>
      </c>
      <c r="L5279" s="5">
        <f t="shared" si="738"/>
        <v>72.407236576211261</v>
      </c>
      <c r="M5279" s="5">
        <f t="shared" si="739"/>
        <v>8.723721803186649</v>
      </c>
      <c r="N5279" s="6">
        <f t="shared" si="740"/>
        <v>486.13881535757787</v>
      </c>
      <c r="O5279" s="6">
        <f t="shared" si="743"/>
        <v>152.72463730834596</v>
      </c>
      <c r="P5279" s="6">
        <f>FORECAST(J5279,Inputs!$B$10:$B$18,Inputs!$A$10:$A$18)</f>
        <v>32.753770709038989</v>
      </c>
      <c r="Q5279" s="6">
        <f>IF(Inputs!$D$10="Yes",IF('Hourly Calcs'!P5279&gt;'Hourly Calcs'!K5279,'Hourly Calcs'!O5279,N5279+O5279),N5279+O5279)</f>
        <v>638.86345266592389</v>
      </c>
      <c r="R5279" s="12">
        <f t="shared" si="744"/>
        <v>3035.8791270684701</v>
      </c>
      <c r="S5279" s="1">
        <f>IF(AND(A5279&gt;=5,A5279&lt;=9),INDEX(Demand!$C$3:$C$26,C5279),INDEX(Demand!$B$3:$B$26,C5279))</f>
        <v>600</v>
      </c>
      <c r="T5279" s="7">
        <f t="shared" si="745"/>
        <v>600</v>
      </c>
      <c r="U5279" s="7">
        <f t="shared" si="746"/>
        <v>2435.8791270684701</v>
      </c>
    </row>
    <row r="5280" spans="1:21" x14ac:dyDescent="0.2">
      <c r="A5280" s="1">
        <v>8</v>
      </c>
      <c r="B5280" s="1">
        <v>8</v>
      </c>
      <c r="C5280" s="1">
        <v>16</v>
      </c>
      <c r="D5280">
        <v>22.6</v>
      </c>
      <c r="E5280">
        <v>16.399999999999999</v>
      </c>
      <c r="F5280">
        <v>68</v>
      </c>
      <c r="G5280">
        <v>550</v>
      </c>
      <c r="H5280">
        <v>628</v>
      </c>
      <c r="I5280">
        <v>157</v>
      </c>
      <c r="J5280" s="4">
        <f t="shared" si="741"/>
        <v>252.24313119443556</v>
      </c>
      <c r="K5280" s="4">
        <f t="shared" si="742"/>
        <v>34.134652189195563</v>
      </c>
      <c r="L5280" s="5">
        <f t="shared" si="738"/>
        <v>87.243131194435563</v>
      </c>
      <c r="M5280" s="5">
        <f t="shared" si="739"/>
        <v>0.13465218919556321</v>
      </c>
      <c r="N5280" s="6">
        <f t="shared" si="740"/>
        <v>306.13007473946323</v>
      </c>
      <c r="O5280" s="6">
        <f t="shared" si="743"/>
        <v>143.57944944557076</v>
      </c>
      <c r="P5280" s="6">
        <f>FORECAST(J5280,Inputs!$B$10:$B$18,Inputs!$A$10:$A$18)</f>
        <v>32.891140103652177</v>
      </c>
      <c r="Q5280" s="6">
        <f>IF(Inputs!$D$10="Yes",IF('Hourly Calcs'!P5280&gt;'Hourly Calcs'!K5280,'Hourly Calcs'!O5280,N5280+O5280),N5280+O5280)</f>
        <v>449.70952418503396</v>
      </c>
      <c r="R5280" s="12">
        <f t="shared" si="744"/>
        <v>2137.0196589272814</v>
      </c>
      <c r="S5280" s="1">
        <f>IF(AND(A5280&gt;=5,A5280&lt;=9),INDEX(Demand!$C$3:$C$26,C5280),INDEX(Demand!$B$3:$B$26,C5280))</f>
        <v>900</v>
      </c>
      <c r="T5280" s="7">
        <f t="shared" si="745"/>
        <v>900</v>
      </c>
      <c r="U5280" s="7">
        <f t="shared" si="746"/>
        <v>1237.0196589272814</v>
      </c>
    </row>
    <row r="5281" spans="1:21" x14ac:dyDescent="0.2">
      <c r="A5281" s="1">
        <v>8</v>
      </c>
      <c r="B5281" s="1">
        <v>8</v>
      </c>
      <c r="C5281" s="1">
        <v>17</v>
      </c>
      <c r="D5281">
        <v>21.9</v>
      </c>
      <c r="E5281">
        <v>16</v>
      </c>
      <c r="F5281">
        <v>69</v>
      </c>
      <c r="G5281">
        <v>384</v>
      </c>
      <c r="H5281">
        <v>471</v>
      </c>
      <c r="I5281">
        <v>154</v>
      </c>
      <c r="J5281" s="4">
        <f t="shared" si="741"/>
        <v>264.93627181890304</v>
      </c>
      <c r="K5281" s="4">
        <f t="shared" si="742"/>
        <v>24.84330263407918</v>
      </c>
      <c r="L5281" s="5">
        <f t="shared" si="738"/>
        <v>0</v>
      </c>
      <c r="M5281" s="5">
        <f t="shared" si="739"/>
        <v>9.1566973659208202</v>
      </c>
      <c r="N5281" s="6">
        <f t="shared" si="740"/>
        <v>122.81285395819356</v>
      </c>
      <c r="O5281" s="6">
        <f t="shared" si="743"/>
        <v>140.8358930867382</v>
      </c>
      <c r="P5281" s="6">
        <f>FORECAST(J5281,Inputs!$B$10:$B$18,Inputs!$A$10:$A$18)</f>
        <v>33.00866918350836</v>
      </c>
      <c r="Q5281" s="6">
        <f>IF(Inputs!$D$10="Yes",IF('Hourly Calcs'!P5281&gt;'Hourly Calcs'!K5281,'Hourly Calcs'!O5281,N5281+O5281),N5281+O5281)</f>
        <v>140.8358930867382</v>
      </c>
      <c r="R5281" s="12">
        <f t="shared" si="744"/>
        <v>669.25216394817983</v>
      </c>
      <c r="S5281" s="1">
        <f>IF(AND(A5281&gt;=5,A5281&lt;=9),INDEX(Demand!$C$3:$C$26,C5281),INDEX(Demand!$B$3:$B$26,C5281))</f>
        <v>900</v>
      </c>
      <c r="T5281" s="7">
        <f t="shared" si="745"/>
        <v>669.25216394817983</v>
      </c>
      <c r="U5281" s="7">
        <f t="shared" si="746"/>
        <v>0</v>
      </c>
    </row>
    <row r="5282" spans="1:21" x14ac:dyDescent="0.2">
      <c r="A5282" s="1">
        <v>8</v>
      </c>
      <c r="B5282" s="1">
        <v>8</v>
      </c>
      <c r="C5282" s="1">
        <v>18</v>
      </c>
      <c r="D5282">
        <v>21.2</v>
      </c>
      <c r="E5282">
        <v>15.7</v>
      </c>
      <c r="F5282">
        <v>71</v>
      </c>
      <c r="G5282">
        <v>210</v>
      </c>
      <c r="H5282">
        <v>242</v>
      </c>
      <c r="I5282">
        <v>129</v>
      </c>
      <c r="J5282" s="4">
        <f t="shared" si="741"/>
        <v>276.52396547501763</v>
      </c>
      <c r="K5282" s="4">
        <f t="shared" si="742"/>
        <v>15.379022684252817</v>
      </c>
      <c r="L5282" s="5">
        <f t="shared" si="738"/>
        <v>0</v>
      </c>
      <c r="M5282" s="5">
        <f t="shared" si="739"/>
        <v>18.620977315747183</v>
      </c>
      <c r="N5282" s="6">
        <f t="shared" si="740"/>
        <v>5.3354237426196276</v>
      </c>
      <c r="O5282" s="6">
        <f t="shared" si="743"/>
        <v>117.97292342980019</v>
      </c>
      <c r="P5282" s="6">
        <f>FORECAST(J5282,Inputs!$B$10:$B$18,Inputs!$A$10:$A$18)</f>
        <v>33.115962643287197</v>
      </c>
      <c r="Q5282" s="6">
        <f>IF(Inputs!$D$10="Yes",IF('Hourly Calcs'!P5282&gt;'Hourly Calcs'!K5282,'Hourly Calcs'!O5282,N5282+O5282),N5282+O5282)</f>
        <v>117.97292342980019</v>
      </c>
      <c r="R5282" s="12">
        <f t="shared" si="744"/>
        <v>560.60733213841047</v>
      </c>
      <c r="S5282" s="1">
        <f>IF(AND(A5282&gt;=5,A5282&lt;=9),INDEX(Demand!$C$3:$C$26,C5282),INDEX(Demand!$B$3:$B$26,C5282))</f>
        <v>900</v>
      </c>
      <c r="T5282" s="7">
        <f t="shared" si="745"/>
        <v>560.60733213841047</v>
      </c>
      <c r="U5282" s="7">
        <f t="shared" si="746"/>
        <v>0</v>
      </c>
    </row>
    <row r="5283" spans="1:21" x14ac:dyDescent="0.2">
      <c r="A5283" s="1">
        <v>8</v>
      </c>
      <c r="B5283" s="1">
        <v>8</v>
      </c>
      <c r="C5283" s="1">
        <v>19</v>
      </c>
      <c r="D5283">
        <v>20.2</v>
      </c>
      <c r="E5283">
        <v>15.5</v>
      </c>
      <c r="F5283">
        <v>74</v>
      </c>
      <c r="G5283">
        <v>67</v>
      </c>
      <c r="H5283">
        <v>40</v>
      </c>
      <c r="I5283">
        <v>60</v>
      </c>
      <c r="J5283" s="4">
        <f t="shared" si="741"/>
        <v>287.7791630652863</v>
      </c>
      <c r="K5283" s="4">
        <f t="shared" si="742"/>
        <v>6.1818247955973504</v>
      </c>
      <c r="L5283" s="5">
        <f t="shared" ref="L5283:L5346" si="747">IF(ABS($B$5-J5283)&gt;90,0,ABS($B$5-J5283))</f>
        <v>0</v>
      </c>
      <c r="M5283" s="5">
        <f t="shared" ref="M5283:M5346" si="748">IF(K5283&gt;0,ABS($B$4-K5283),0)</f>
        <v>27.81817520440265</v>
      </c>
      <c r="N5283" s="6">
        <f t="shared" si="740"/>
        <v>0</v>
      </c>
      <c r="O5283" s="6">
        <f t="shared" si="743"/>
        <v>54.87112717665125</v>
      </c>
      <c r="P5283" s="6">
        <f>FORECAST(J5283,Inputs!$B$10:$B$18,Inputs!$A$10:$A$18)</f>
        <v>33.220177435789687</v>
      </c>
      <c r="Q5283" s="6">
        <f>IF(Inputs!$D$10="Yes",IF('Hourly Calcs'!P5283&gt;'Hourly Calcs'!K5283,'Hourly Calcs'!O5283,N5283+O5283),N5283+O5283)</f>
        <v>54.87112717665125</v>
      </c>
      <c r="R5283" s="12">
        <f t="shared" si="744"/>
        <v>260.74759634344673</v>
      </c>
      <c r="S5283" s="1">
        <f>IF(AND(A5283&gt;=5,A5283&lt;=9),INDEX(Demand!$C$3:$C$26,C5283),INDEX(Demand!$B$3:$B$26,C5283))</f>
        <v>900</v>
      </c>
      <c r="T5283" s="7">
        <f t="shared" si="745"/>
        <v>260.74759634344673</v>
      </c>
      <c r="U5283" s="7">
        <f t="shared" si="746"/>
        <v>0</v>
      </c>
    </row>
    <row r="5284" spans="1:21" x14ac:dyDescent="0.2">
      <c r="A5284" s="1">
        <v>8</v>
      </c>
      <c r="B5284" s="1">
        <v>8</v>
      </c>
      <c r="C5284" s="1">
        <v>20</v>
      </c>
      <c r="D5284">
        <v>18.899999999999999</v>
      </c>
      <c r="E5284">
        <v>15.7</v>
      </c>
      <c r="F5284">
        <v>82</v>
      </c>
      <c r="G5284">
        <v>6</v>
      </c>
      <c r="H5284">
        <v>0</v>
      </c>
      <c r="I5284">
        <v>6</v>
      </c>
      <c r="J5284" s="4">
        <f t="shared" si="741"/>
        <v>299.30011594207303</v>
      </c>
      <c r="K5284" s="4">
        <f t="shared" si="742"/>
        <v>-2.5349596818823841</v>
      </c>
      <c r="L5284" s="5">
        <f t="shared" si="747"/>
        <v>0</v>
      </c>
      <c r="M5284" s="5">
        <f t="shared" si="748"/>
        <v>0</v>
      </c>
      <c r="N5284" s="6">
        <f t="shared" si="740"/>
        <v>0</v>
      </c>
      <c r="O5284" s="6">
        <f t="shared" si="743"/>
        <v>5.4871127176651253</v>
      </c>
      <c r="P5284" s="6">
        <f>FORECAST(J5284,Inputs!$B$10:$B$18,Inputs!$A$10:$A$18)</f>
        <v>33.326852925389559</v>
      </c>
      <c r="Q5284" s="6">
        <f>IF(Inputs!$D$10="Yes",IF('Hourly Calcs'!P5284&gt;'Hourly Calcs'!K5284,'Hourly Calcs'!O5284,N5284+O5284),N5284+O5284)</f>
        <v>5.4871127176651253</v>
      </c>
      <c r="R5284" s="12">
        <f t="shared" si="744"/>
        <v>26.074759634344673</v>
      </c>
      <c r="S5284" s="1">
        <f>IF(AND(A5284&gt;=5,A5284&lt;=9),INDEX(Demand!$C$3:$C$26,C5284),INDEX(Demand!$B$3:$B$26,C5284))</f>
        <v>800</v>
      </c>
      <c r="T5284" s="7">
        <f t="shared" si="745"/>
        <v>26.074759634344673</v>
      </c>
      <c r="U5284" s="7">
        <f t="shared" si="746"/>
        <v>0</v>
      </c>
    </row>
    <row r="5285" spans="1:21" x14ac:dyDescent="0.2">
      <c r="A5285" s="1">
        <v>8</v>
      </c>
      <c r="B5285" s="1">
        <v>8</v>
      </c>
      <c r="C5285" s="1">
        <v>21</v>
      </c>
      <c r="D5285">
        <v>18.5</v>
      </c>
      <c r="E5285">
        <v>15.6</v>
      </c>
      <c r="F5285">
        <v>83</v>
      </c>
      <c r="G5285">
        <v>0</v>
      </c>
      <c r="H5285">
        <v>0</v>
      </c>
      <c r="I5285">
        <v>0</v>
      </c>
      <c r="J5285" s="4">
        <f t="shared" si="741"/>
        <v>311.56435691670134</v>
      </c>
      <c r="K5285" s="4">
        <f t="shared" si="742"/>
        <v>-10.367672425191657</v>
      </c>
      <c r="L5285" s="5">
        <f t="shared" si="747"/>
        <v>0</v>
      </c>
      <c r="M5285" s="5">
        <f t="shared" si="748"/>
        <v>0</v>
      </c>
      <c r="N5285" s="6">
        <f t="shared" si="740"/>
        <v>0</v>
      </c>
      <c r="O5285" s="6">
        <f t="shared" si="743"/>
        <v>0</v>
      </c>
      <c r="P5285" s="6">
        <f>FORECAST(J5285,Inputs!$B$10:$B$18,Inputs!$A$10:$A$18)</f>
        <v>33.440410712191678</v>
      </c>
      <c r="Q5285" s="6">
        <f>IF(Inputs!$D$10="Yes",IF('Hourly Calcs'!P5285&gt;'Hourly Calcs'!K5285,'Hourly Calcs'!O5285,N5285+O5285),N5285+O5285)</f>
        <v>0</v>
      </c>
      <c r="R5285" s="12">
        <f t="shared" si="744"/>
        <v>0</v>
      </c>
      <c r="S5285" s="1">
        <f>IF(AND(A5285&gt;=5,A5285&lt;=9),INDEX(Demand!$C$3:$C$26,C5285),INDEX(Demand!$B$3:$B$26,C5285))</f>
        <v>700</v>
      </c>
      <c r="T5285" s="7">
        <f t="shared" si="745"/>
        <v>0</v>
      </c>
      <c r="U5285" s="7">
        <f t="shared" si="746"/>
        <v>0</v>
      </c>
    </row>
    <row r="5286" spans="1:21" x14ac:dyDescent="0.2">
      <c r="A5286" s="1">
        <v>8</v>
      </c>
      <c r="B5286" s="1">
        <v>8</v>
      </c>
      <c r="C5286" s="1">
        <v>22</v>
      </c>
      <c r="D5286">
        <v>18.100000000000001</v>
      </c>
      <c r="E5286">
        <v>15.7</v>
      </c>
      <c r="F5286">
        <v>86</v>
      </c>
      <c r="G5286">
        <v>0</v>
      </c>
      <c r="H5286">
        <v>0</v>
      </c>
      <c r="I5286">
        <v>0</v>
      </c>
      <c r="J5286" s="4">
        <f t="shared" si="741"/>
        <v>324.90930862739151</v>
      </c>
      <c r="K5286" s="4">
        <f t="shared" si="742"/>
        <v>-16.713157941211094</v>
      </c>
      <c r="L5286" s="5">
        <f t="shared" si="747"/>
        <v>0</v>
      </c>
      <c r="M5286" s="5">
        <f t="shared" si="748"/>
        <v>0</v>
      </c>
      <c r="N5286" s="6">
        <f t="shared" si="740"/>
        <v>0</v>
      </c>
      <c r="O5286" s="6">
        <f t="shared" si="743"/>
        <v>0</v>
      </c>
      <c r="P5286" s="6">
        <f>FORECAST(J5286,Inputs!$B$10:$B$18,Inputs!$A$10:$A$18)</f>
        <v>33.563975079883249</v>
      </c>
      <c r="Q5286" s="6">
        <f>IF(Inputs!$D$10="Yes",IF('Hourly Calcs'!P5286&gt;'Hourly Calcs'!K5286,'Hourly Calcs'!O5286,N5286+O5286),N5286+O5286)</f>
        <v>0</v>
      </c>
      <c r="R5286" s="12">
        <f t="shared" si="744"/>
        <v>0</v>
      </c>
      <c r="S5286" s="1">
        <f>IF(AND(A5286&gt;=5,A5286&lt;=9),INDEX(Demand!$C$3:$C$26,C5286),INDEX(Demand!$B$3:$B$26,C5286))</f>
        <v>600</v>
      </c>
      <c r="T5286" s="7">
        <f t="shared" si="745"/>
        <v>0</v>
      </c>
      <c r="U5286" s="7">
        <f t="shared" si="746"/>
        <v>0</v>
      </c>
    </row>
    <row r="5287" spans="1:21" x14ac:dyDescent="0.2">
      <c r="A5287" s="1">
        <v>8</v>
      </c>
      <c r="B5287" s="1">
        <v>8</v>
      </c>
      <c r="C5287" s="1">
        <v>23</v>
      </c>
      <c r="D5287">
        <v>17.7</v>
      </c>
      <c r="E5287">
        <v>16.100000000000001</v>
      </c>
      <c r="F5287">
        <v>90</v>
      </c>
      <c r="G5287">
        <v>0</v>
      </c>
      <c r="H5287">
        <v>0</v>
      </c>
      <c r="I5287">
        <v>0</v>
      </c>
      <c r="J5287" s="4">
        <f t="shared" si="741"/>
        <v>339.43177796087809</v>
      </c>
      <c r="K5287" s="4">
        <f t="shared" si="742"/>
        <v>-21.163555011190979</v>
      </c>
      <c r="L5287" s="5">
        <f t="shared" si="747"/>
        <v>0</v>
      </c>
      <c r="M5287" s="5">
        <f t="shared" si="748"/>
        <v>0</v>
      </c>
      <c r="N5287" s="6">
        <f t="shared" si="740"/>
        <v>0</v>
      </c>
      <c r="O5287" s="6">
        <f t="shared" si="743"/>
        <v>0</v>
      </c>
      <c r="P5287" s="6">
        <f>FORECAST(J5287,Inputs!$B$10:$B$18,Inputs!$A$10:$A$18)</f>
        <v>33.698442388526644</v>
      </c>
      <c r="Q5287" s="6">
        <f>IF(Inputs!$D$10="Yes",IF('Hourly Calcs'!P5287&gt;'Hourly Calcs'!K5287,'Hourly Calcs'!O5287,N5287+O5287),N5287+O5287)</f>
        <v>0</v>
      </c>
      <c r="R5287" s="12">
        <f t="shared" si="744"/>
        <v>0</v>
      </c>
      <c r="S5287" s="1">
        <f>IF(AND(A5287&gt;=5,A5287&lt;=9),INDEX(Demand!$C$3:$C$26,C5287),INDEX(Demand!$B$3:$B$26,C5287))</f>
        <v>500</v>
      </c>
      <c r="T5287" s="7">
        <f t="shared" si="745"/>
        <v>0</v>
      </c>
      <c r="U5287" s="7">
        <f t="shared" si="746"/>
        <v>0</v>
      </c>
    </row>
    <row r="5288" spans="1:21" x14ac:dyDescent="0.2">
      <c r="A5288" s="1">
        <v>8</v>
      </c>
      <c r="B5288" s="1">
        <v>8</v>
      </c>
      <c r="C5288" s="1">
        <v>24</v>
      </c>
      <c r="D5288">
        <v>17.3</v>
      </c>
      <c r="E5288">
        <v>16.2</v>
      </c>
      <c r="F5288">
        <v>93</v>
      </c>
      <c r="G5288">
        <v>0</v>
      </c>
      <c r="H5288">
        <v>0</v>
      </c>
      <c r="I5288">
        <v>0</v>
      </c>
      <c r="J5288" s="4">
        <f t="shared" si="741"/>
        <v>354.85884890472317</v>
      </c>
      <c r="K5288" s="4">
        <f t="shared" si="742"/>
        <v>-23.291668721145371</v>
      </c>
      <c r="L5288" s="5">
        <f t="shared" si="747"/>
        <v>0</v>
      </c>
      <c r="M5288" s="5">
        <f t="shared" si="748"/>
        <v>0</v>
      </c>
      <c r="N5288" s="6">
        <f t="shared" si="740"/>
        <v>0</v>
      </c>
      <c r="O5288" s="6">
        <f t="shared" si="743"/>
        <v>0</v>
      </c>
      <c r="P5288" s="6">
        <f>FORECAST(J5288,Inputs!$B$10:$B$18,Inputs!$A$10:$A$18)</f>
        <v>33.841285638006696</v>
      </c>
      <c r="Q5288" s="6">
        <f>IF(Inputs!$D$10="Yes",IF('Hourly Calcs'!P5288&gt;'Hourly Calcs'!K5288,'Hourly Calcs'!O5288,N5288+O5288),N5288+O5288)</f>
        <v>0</v>
      </c>
      <c r="R5288" s="12">
        <f t="shared" si="744"/>
        <v>0</v>
      </c>
      <c r="S5288" s="1">
        <f>IF(AND(A5288&gt;=5,A5288&lt;=9),INDEX(Demand!$C$3:$C$26,C5288),INDEX(Demand!$B$3:$B$26,C5288))</f>
        <v>400</v>
      </c>
      <c r="T5288" s="7">
        <f t="shared" si="745"/>
        <v>0</v>
      </c>
      <c r="U5288" s="7">
        <f t="shared" si="746"/>
        <v>0</v>
      </c>
    </row>
    <row r="5289" spans="1:21" x14ac:dyDescent="0.2">
      <c r="A5289" s="1">
        <v>8</v>
      </c>
      <c r="B5289" s="1">
        <v>9</v>
      </c>
      <c r="C5289" s="1">
        <v>1</v>
      </c>
      <c r="D5289">
        <v>17.3</v>
      </c>
      <c r="E5289">
        <v>16.3</v>
      </c>
      <c r="F5289">
        <v>94</v>
      </c>
      <c r="G5289">
        <v>0</v>
      </c>
      <c r="H5289">
        <v>0</v>
      </c>
      <c r="I5289">
        <v>0</v>
      </c>
      <c r="J5289" s="4">
        <f t="shared" si="741"/>
        <v>10.545854239491376</v>
      </c>
      <c r="K5289" s="4">
        <f t="shared" si="742"/>
        <v>-22.855230942182942</v>
      </c>
      <c r="L5289" s="5">
        <f t="shared" si="747"/>
        <v>0</v>
      </c>
      <c r="M5289" s="5">
        <f t="shared" si="748"/>
        <v>0</v>
      </c>
      <c r="N5289" s="6">
        <f t="shared" si="740"/>
        <v>0</v>
      </c>
      <c r="O5289" s="6">
        <f t="shared" si="743"/>
        <v>0</v>
      </c>
      <c r="P5289" s="6">
        <f>FORECAST(J5289,Inputs!$B$10:$B$18,Inputs!$A$10:$A$18)</f>
        <v>30.653202354069364</v>
      </c>
      <c r="Q5289" s="6">
        <f>IF(Inputs!$D$10="Yes",IF('Hourly Calcs'!P5289&gt;'Hourly Calcs'!K5289,'Hourly Calcs'!O5289,N5289+O5289),N5289+O5289)</f>
        <v>0</v>
      </c>
      <c r="R5289" s="12">
        <f t="shared" si="744"/>
        <v>0</v>
      </c>
      <c r="S5289" s="1">
        <f>IF(AND(A5289&gt;=5,A5289&lt;=9),INDEX(Demand!$C$3:$C$26,C5289),INDEX(Demand!$B$3:$B$26,C5289))</f>
        <v>350</v>
      </c>
      <c r="T5289" s="7">
        <f t="shared" si="745"/>
        <v>0</v>
      </c>
      <c r="U5289" s="7">
        <f t="shared" si="746"/>
        <v>0</v>
      </c>
    </row>
    <row r="5290" spans="1:21" x14ac:dyDescent="0.2">
      <c r="A5290" s="1">
        <v>8</v>
      </c>
      <c r="B5290" s="1">
        <v>9</v>
      </c>
      <c r="C5290" s="1">
        <v>2</v>
      </c>
      <c r="D5290">
        <v>17.399999999999999</v>
      </c>
      <c r="E5290">
        <v>16.2</v>
      </c>
      <c r="F5290">
        <v>93</v>
      </c>
      <c r="G5290">
        <v>0</v>
      </c>
      <c r="H5290">
        <v>0</v>
      </c>
      <c r="I5290">
        <v>0</v>
      </c>
      <c r="J5290" s="4">
        <f t="shared" si="741"/>
        <v>25.726996333454679</v>
      </c>
      <c r="K5290" s="4">
        <f t="shared" si="742"/>
        <v>-19.906597182283747</v>
      </c>
      <c r="L5290" s="5">
        <f t="shared" si="747"/>
        <v>0</v>
      </c>
      <c r="M5290" s="5">
        <f t="shared" si="748"/>
        <v>0</v>
      </c>
      <c r="N5290" s="6">
        <f t="shared" si="740"/>
        <v>0</v>
      </c>
      <c r="O5290" s="6">
        <f t="shared" si="743"/>
        <v>0</v>
      </c>
      <c r="P5290" s="6">
        <f>FORECAST(J5290,Inputs!$B$10:$B$18,Inputs!$A$10:$A$18)</f>
        <v>30.793768484569021</v>
      </c>
      <c r="Q5290" s="6">
        <f>IF(Inputs!$D$10="Yes",IF('Hourly Calcs'!P5290&gt;'Hourly Calcs'!K5290,'Hourly Calcs'!O5290,N5290+O5290),N5290+O5290)</f>
        <v>0</v>
      </c>
      <c r="R5290" s="12">
        <f t="shared" si="744"/>
        <v>0</v>
      </c>
      <c r="S5290" s="1">
        <f>IF(AND(A5290&gt;=5,A5290&lt;=9),INDEX(Demand!$C$3:$C$26,C5290),INDEX(Demand!$B$3:$B$26,C5290))</f>
        <v>350</v>
      </c>
      <c r="T5290" s="7">
        <f t="shared" si="745"/>
        <v>0</v>
      </c>
      <c r="U5290" s="7">
        <f t="shared" si="746"/>
        <v>0</v>
      </c>
    </row>
    <row r="5291" spans="1:21" x14ac:dyDescent="0.2">
      <c r="A5291" s="1">
        <v>8</v>
      </c>
      <c r="B5291" s="1">
        <v>9</v>
      </c>
      <c r="C5291" s="1">
        <v>3</v>
      </c>
      <c r="D5291">
        <v>17.7</v>
      </c>
      <c r="E5291">
        <v>16.2</v>
      </c>
      <c r="F5291">
        <v>91</v>
      </c>
      <c r="G5291">
        <v>0</v>
      </c>
      <c r="H5291">
        <v>0</v>
      </c>
      <c r="I5291">
        <v>0</v>
      </c>
      <c r="J5291" s="4">
        <f t="shared" si="741"/>
        <v>39.868070615354043</v>
      </c>
      <c r="K5291" s="4">
        <f t="shared" si="742"/>
        <v>-14.767781261999687</v>
      </c>
      <c r="L5291" s="5">
        <f t="shared" si="747"/>
        <v>0</v>
      </c>
      <c r="M5291" s="5">
        <f t="shared" si="748"/>
        <v>0</v>
      </c>
      <c r="N5291" s="6">
        <f t="shared" si="740"/>
        <v>0</v>
      </c>
      <c r="O5291" s="6">
        <f t="shared" si="743"/>
        <v>0</v>
      </c>
      <c r="P5291" s="6">
        <f>FORECAST(J5291,Inputs!$B$10:$B$18,Inputs!$A$10:$A$18)</f>
        <v>30.924704357549572</v>
      </c>
      <c r="Q5291" s="6">
        <f>IF(Inputs!$D$10="Yes",IF('Hourly Calcs'!P5291&gt;'Hourly Calcs'!K5291,'Hourly Calcs'!O5291,N5291+O5291),N5291+O5291)</f>
        <v>0</v>
      </c>
      <c r="R5291" s="12">
        <f t="shared" si="744"/>
        <v>0</v>
      </c>
      <c r="S5291" s="1">
        <f>IF(AND(A5291&gt;=5,A5291&lt;=9),INDEX(Demand!$C$3:$C$26,C5291),INDEX(Demand!$B$3:$B$26,C5291))</f>
        <v>350</v>
      </c>
      <c r="T5291" s="7">
        <f t="shared" si="745"/>
        <v>0</v>
      </c>
      <c r="U5291" s="7">
        <f t="shared" si="746"/>
        <v>0</v>
      </c>
    </row>
    <row r="5292" spans="1:21" x14ac:dyDescent="0.2">
      <c r="A5292" s="1">
        <v>8</v>
      </c>
      <c r="B5292" s="1">
        <v>9</v>
      </c>
      <c r="C5292" s="1">
        <v>4</v>
      </c>
      <c r="D5292">
        <v>17.600000000000001</v>
      </c>
      <c r="E5292">
        <v>16.399999999999999</v>
      </c>
      <c r="F5292">
        <v>93</v>
      </c>
      <c r="G5292">
        <v>0</v>
      </c>
      <c r="H5292">
        <v>0</v>
      </c>
      <c r="I5292">
        <v>0</v>
      </c>
      <c r="J5292" s="4">
        <f t="shared" si="741"/>
        <v>52.832017689438345</v>
      </c>
      <c r="K5292" s="4">
        <f t="shared" si="742"/>
        <v>-7.8920186024986378</v>
      </c>
      <c r="L5292" s="5">
        <f t="shared" si="747"/>
        <v>0</v>
      </c>
      <c r="M5292" s="5">
        <f t="shared" si="748"/>
        <v>0</v>
      </c>
      <c r="N5292" s="6">
        <f t="shared" si="740"/>
        <v>0</v>
      </c>
      <c r="O5292" s="6">
        <f t="shared" si="743"/>
        <v>0</v>
      </c>
      <c r="P5292" s="6">
        <f>FORECAST(J5292,Inputs!$B$10:$B$18,Inputs!$A$10:$A$18)</f>
        <v>31.044740904531835</v>
      </c>
      <c r="Q5292" s="6">
        <f>IF(Inputs!$D$10="Yes",IF('Hourly Calcs'!P5292&gt;'Hourly Calcs'!K5292,'Hourly Calcs'!O5292,N5292+O5292),N5292+O5292)</f>
        <v>0</v>
      </c>
      <c r="R5292" s="12">
        <f t="shared" si="744"/>
        <v>0</v>
      </c>
      <c r="S5292" s="1">
        <f>IF(AND(A5292&gt;=5,A5292&lt;=9),INDEX(Demand!$C$3:$C$26,C5292),INDEX(Demand!$B$3:$B$26,C5292))</f>
        <v>350</v>
      </c>
      <c r="T5292" s="7">
        <f t="shared" si="745"/>
        <v>0</v>
      </c>
      <c r="U5292" s="7">
        <f t="shared" si="746"/>
        <v>0</v>
      </c>
    </row>
    <row r="5293" spans="1:21" x14ac:dyDescent="0.2">
      <c r="A5293" s="1">
        <v>8</v>
      </c>
      <c r="B5293" s="1">
        <v>9</v>
      </c>
      <c r="C5293" s="1">
        <v>5</v>
      </c>
      <c r="D5293">
        <v>17.100000000000001</v>
      </c>
      <c r="E5293">
        <v>16.3</v>
      </c>
      <c r="F5293">
        <v>95</v>
      </c>
      <c r="G5293">
        <v>0</v>
      </c>
      <c r="H5293">
        <v>0</v>
      </c>
      <c r="I5293">
        <v>0</v>
      </c>
      <c r="J5293" s="4">
        <f t="shared" si="741"/>
        <v>64.812800794236381</v>
      </c>
      <c r="K5293" s="4">
        <f t="shared" si="742"/>
        <v>0.62978166042611861</v>
      </c>
      <c r="L5293" s="5">
        <f t="shared" si="747"/>
        <v>0</v>
      </c>
      <c r="M5293" s="5">
        <f t="shared" si="748"/>
        <v>33.370218339573881</v>
      </c>
      <c r="N5293" s="6">
        <f t="shared" si="740"/>
        <v>0</v>
      </c>
      <c r="O5293" s="6">
        <f t="shared" si="743"/>
        <v>0</v>
      </c>
      <c r="P5293" s="6">
        <f>FORECAST(J5293,Inputs!$B$10:$B$18,Inputs!$A$10:$A$18)</f>
        <v>31.155674081428113</v>
      </c>
      <c r="Q5293" s="6">
        <f>IF(Inputs!$D$10="Yes",IF('Hourly Calcs'!P5293&gt;'Hourly Calcs'!K5293,'Hourly Calcs'!O5293,N5293+O5293),N5293+O5293)</f>
        <v>0</v>
      </c>
      <c r="R5293" s="12">
        <f t="shared" si="744"/>
        <v>0</v>
      </c>
      <c r="S5293" s="1">
        <f>IF(AND(A5293&gt;=5,A5293&lt;=9),INDEX(Demand!$C$3:$C$26,C5293),INDEX(Demand!$B$3:$B$26,C5293))</f>
        <v>350</v>
      </c>
      <c r="T5293" s="7">
        <f t="shared" si="745"/>
        <v>0</v>
      </c>
      <c r="U5293" s="7">
        <f t="shared" si="746"/>
        <v>0</v>
      </c>
    </row>
    <row r="5294" spans="1:21" x14ac:dyDescent="0.2">
      <c r="A5294" s="1">
        <v>8</v>
      </c>
      <c r="B5294" s="1">
        <v>9</v>
      </c>
      <c r="C5294" s="1">
        <v>6</v>
      </c>
      <c r="D5294">
        <v>17.100000000000001</v>
      </c>
      <c r="E5294">
        <v>16.3</v>
      </c>
      <c r="F5294">
        <v>95</v>
      </c>
      <c r="G5294">
        <v>13</v>
      </c>
      <c r="H5294">
        <v>0</v>
      </c>
      <c r="I5294">
        <v>13</v>
      </c>
      <c r="J5294" s="4">
        <f t="shared" si="741"/>
        <v>76.203544807099902</v>
      </c>
      <c r="K5294" s="4">
        <f t="shared" si="742"/>
        <v>9.1967859434225545</v>
      </c>
      <c r="L5294" s="5">
        <f t="shared" si="747"/>
        <v>88.796455192900098</v>
      </c>
      <c r="M5294" s="5">
        <f t="shared" si="748"/>
        <v>24.803214056577445</v>
      </c>
      <c r="N5294" s="6">
        <f t="shared" si="740"/>
        <v>0</v>
      </c>
      <c r="O5294" s="6">
        <f t="shared" si="743"/>
        <v>11.888744221607771</v>
      </c>
      <c r="P5294" s="6">
        <f>FORECAST(J5294,Inputs!$B$10:$B$18,Inputs!$A$10:$A$18)</f>
        <v>31.261143933399072</v>
      </c>
      <c r="Q5294" s="6">
        <f>IF(Inputs!$D$10="Yes",IF('Hourly Calcs'!P5294&gt;'Hourly Calcs'!K5294,'Hourly Calcs'!O5294,N5294+O5294),N5294+O5294)</f>
        <v>11.888744221607771</v>
      </c>
      <c r="R5294" s="12">
        <f t="shared" si="744"/>
        <v>56.495312541080125</v>
      </c>
      <c r="S5294" s="1">
        <f>IF(AND(A5294&gt;=5,A5294&lt;=9),INDEX(Demand!$C$3:$C$26,C5294),INDEX(Demand!$B$3:$B$26,C5294))</f>
        <v>350</v>
      </c>
      <c r="T5294" s="7">
        <f t="shared" si="745"/>
        <v>56.495312541080125</v>
      </c>
      <c r="U5294" s="7">
        <f t="shared" si="746"/>
        <v>0</v>
      </c>
    </row>
    <row r="5295" spans="1:21" x14ac:dyDescent="0.2">
      <c r="A5295" s="1">
        <v>8</v>
      </c>
      <c r="B5295" s="1">
        <v>9</v>
      </c>
      <c r="C5295" s="1">
        <v>7</v>
      </c>
      <c r="D5295">
        <v>17.7</v>
      </c>
      <c r="E5295">
        <v>16.5</v>
      </c>
      <c r="F5295">
        <v>93</v>
      </c>
      <c r="G5295">
        <v>104</v>
      </c>
      <c r="H5295">
        <v>40</v>
      </c>
      <c r="I5295">
        <v>94</v>
      </c>
      <c r="J5295" s="4">
        <f t="shared" si="741"/>
        <v>87.52193633118398</v>
      </c>
      <c r="K5295" s="4">
        <f t="shared" si="742"/>
        <v>18.52344216572375</v>
      </c>
      <c r="L5295" s="5">
        <f t="shared" si="747"/>
        <v>77.47806366881602</v>
      </c>
      <c r="M5295" s="5">
        <f t="shared" si="748"/>
        <v>15.47655783427625</v>
      </c>
      <c r="N5295" s="6">
        <f t="shared" si="740"/>
        <v>15.133544667960731</v>
      </c>
      <c r="O5295" s="6">
        <f t="shared" si="743"/>
        <v>85.964765910086953</v>
      </c>
      <c r="P5295" s="6">
        <f>FORECAST(J5295,Inputs!$B$10:$B$18,Inputs!$A$10:$A$18)</f>
        <v>31.365943854918367</v>
      </c>
      <c r="Q5295" s="6">
        <f>IF(Inputs!$D$10="Yes",IF('Hourly Calcs'!P5295&gt;'Hourly Calcs'!K5295,'Hourly Calcs'!O5295,N5295+O5295),N5295+O5295)</f>
        <v>85.964765910086953</v>
      </c>
      <c r="R5295" s="12">
        <f t="shared" si="744"/>
        <v>408.50456760473321</v>
      </c>
      <c r="S5295" s="1">
        <f>IF(AND(A5295&gt;=5,A5295&lt;=9),INDEX(Demand!$C$3:$C$26,C5295),INDEX(Demand!$B$3:$B$26,C5295))</f>
        <v>350</v>
      </c>
      <c r="T5295" s="7">
        <f t="shared" si="745"/>
        <v>350</v>
      </c>
      <c r="U5295" s="7">
        <f t="shared" si="746"/>
        <v>58.504567604733211</v>
      </c>
    </row>
    <row r="5296" spans="1:21" x14ac:dyDescent="0.2">
      <c r="A5296" s="1">
        <v>8</v>
      </c>
      <c r="B5296" s="1">
        <v>9</v>
      </c>
      <c r="C5296" s="1">
        <v>8</v>
      </c>
      <c r="D5296">
        <v>17.8</v>
      </c>
      <c r="E5296">
        <v>16.5</v>
      </c>
      <c r="F5296">
        <v>92</v>
      </c>
      <c r="G5296">
        <v>235</v>
      </c>
      <c r="H5296">
        <v>148</v>
      </c>
      <c r="I5296">
        <v>174</v>
      </c>
      <c r="J5296" s="4">
        <f t="shared" si="741"/>
        <v>99.417350678362752</v>
      </c>
      <c r="K5296" s="4">
        <f t="shared" si="742"/>
        <v>27.958837356503473</v>
      </c>
      <c r="L5296" s="5">
        <f t="shared" si="747"/>
        <v>65.582649321637248</v>
      </c>
      <c r="M5296" s="5">
        <f t="shared" si="748"/>
        <v>6.0411626434965271</v>
      </c>
      <c r="N5296" s="6">
        <f t="shared" si="740"/>
        <v>87.743725935474771</v>
      </c>
      <c r="O5296" s="6">
        <f t="shared" si="743"/>
        <v>159.12626881228863</v>
      </c>
      <c r="P5296" s="6">
        <f>FORECAST(J5296,Inputs!$B$10:$B$18,Inputs!$A$10:$A$18)</f>
        <v>31.476086580355208</v>
      </c>
      <c r="Q5296" s="6">
        <f>IF(Inputs!$D$10="Yes",IF('Hourly Calcs'!P5296&gt;'Hourly Calcs'!K5296,'Hourly Calcs'!O5296,N5296+O5296),N5296+O5296)</f>
        <v>159.12626881228863</v>
      </c>
      <c r="R5296" s="12">
        <f t="shared" si="744"/>
        <v>756.16802939599552</v>
      </c>
      <c r="S5296" s="1">
        <f>IF(AND(A5296&gt;=5,A5296&lt;=9),INDEX(Demand!$C$3:$C$26,C5296),INDEX(Demand!$B$3:$B$26,C5296))</f>
        <v>350</v>
      </c>
      <c r="T5296" s="7">
        <f t="shared" si="745"/>
        <v>350</v>
      </c>
      <c r="U5296" s="7">
        <f t="shared" si="746"/>
        <v>406.16802939599552</v>
      </c>
    </row>
    <row r="5297" spans="1:21" x14ac:dyDescent="0.2">
      <c r="A5297" s="1">
        <v>8</v>
      </c>
      <c r="B5297" s="1">
        <v>9</v>
      </c>
      <c r="C5297" s="1">
        <v>9</v>
      </c>
      <c r="D5297">
        <v>19.7</v>
      </c>
      <c r="E5297">
        <v>17.100000000000001</v>
      </c>
      <c r="F5297">
        <v>85</v>
      </c>
      <c r="G5297">
        <v>451</v>
      </c>
      <c r="H5297">
        <v>429</v>
      </c>
      <c r="I5297">
        <v>211</v>
      </c>
      <c r="J5297" s="4">
        <f t="shared" si="741"/>
        <v>112.74190054219657</v>
      </c>
      <c r="K5297" s="4">
        <f t="shared" si="742"/>
        <v>37.051473491952549</v>
      </c>
      <c r="L5297" s="5">
        <f t="shared" si="747"/>
        <v>52.258099457803425</v>
      </c>
      <c r="M5297" s="5">
        <f t="shared" si="748"/>
        <v>3.0514734919525495</v>
      </c>
      <c r="N5297" s="6">
        <f t="shared" si="740"/>
        <v>331.48731721796378</v>
      </c>
      <c r="O5297" s="6">
        <f t="shared" si="743"/>
        <v>192.9634639045569</v>
      </c>
      <c r="P5297" s="6">
        <f>FORECAST(J5297,Inputs!$B$10:$B$18,Inputs!$A$10:$A$18)</f>
        <v>31.599462042057375</v>
      </c>
      <c r="Q5297" s="6">
        <f>IF(Inputs!$D$10="Yes",IF('Hourly Calcs'!P5297&gt;'Hourly Calcs'!K5297,'Hourly Calcs'!O5297,N5297+O5297),N5297+O5297)</f>
        <v>524.45078112252065</v>
      </c>
      <c r="R5297" s="12">
        <f t="shared" si="744"/>
        <v>2492.1901118942178</v>
      </c>
      <c r="S5297" s="1">
        <f>IF(AND(A5297&gt;=5,A5297&lt;=9),INDEX(Demand!$C$3:$C$26,C5297),INDEX(Demand!$B$3:$B$26,C5297))</f>
        <v>350</v>
      </c>
      <c r="T5297" s="7">
        <f t="shared" si="745"/>
        <v>350</v>
      </c>
      <c r="U5297" s="7">
        <f t="shared" si="746"/>
        <v>2142.1901118942178</v>
      </c>
    </row>
    <row r="5298" spans="1:21" x14ac:dyDescent="0.2">
      <c r="A5298" s="1">
        <v>8</v>
      </c>
      <c r="B5298" s="1">
        <v>9</v>
      </c>
      <c r="C5298" s="1">
        <v>10</v>
      </c>
      <c r="D5298">
        <v>21.3</v>
      </c>
      <c r="E5298">
        <v>17.600000000000001</v>
      </c>
      <c r="F5298">
        <v>79</v>
      </c>
      <c r="G5298">
        <v>613</v>
      </c>
      <c r="H5298">
        <v>648</v>
      </c>
      <c r="I5298">
        <v>171</v>
      </c>
      <c r="J5298" s="4">
        <f t="shared" si="741"/>
        <v>128.62249092179502</v>
      </c>
      <c r="K5298" s="4">
        <f t="shared" si="742"/>
        <v>45.198821221795754</v>
      </c>
      <c r="L5298" s="5">
        <f t="shared" si="747"/>
        <v>36.37750907820498</v>
      </c>
      <c r="M5298" s="5">
        <f t="shared" si="748"/>
        <v>11.198821221795754</v>
      </c>
      <c r="N5298" s="6">
        <f t="shared" si="740"/>
        <v>586.76177137206901</v>
      </c>
      <c r="O5298" s="6">
        <f t="shared" si="743"/>
        <v>156.38271245345607</v>
      </c>
      <c r="P5298" s="6">
        <f>FORECAST(J5298,Inputs!$B$10:$B$18,Inputs!$A$10:$A$18)</f>
        <v>31.746504545572176</v>
      </c>
      <c r="Q5298" s="6">
        <f>IF(Inputs!$D$10="Yes",IF('Hourly Calcs'!P5298&gt;'Hourly Calcs'!K5298,'Hourly Calcs'!O5298,N5298+O5298),N5298+O5298)</f>
        <v>743.14448382552507</v>
      </c>
      <c r="R5298" s="12">
        <f t="shared" si="744"/>
        <v>3531.4225871388949</v>
      </c>
      <c r="S5298" s="1">
        <f>IF(AND(A5298&gt;=5,A5298&lt;=9),INDEX(Demand!$C$3:$C$26,C5298),INDEX(Demand!$B$3:$B$26,C5298))</f>
        <v>600</v>
      </c>
      <c r="T5298" s="7">
        <f t="shared" si="745"/>
        <v>600</v>
      </c>
      <c r="U5298" s="7">
        <f t="shared" si="746"/>
        <v>2931.4225871388949</v>
      </c>
    </row>
    <row r="5299" spans="1:21" x14ac:dyDescent="0.2">
      <c r="A5299" s="1">
        <v>8</v>
      </c>
      <c r="B5299" s="1">
        <v>9</v>
      </c>
      <c r="C5299" s="1">
        <v>11</v>
      </c>
      <c r="D5299">
        <v>20.7</v>
      </c>
      <c r="E5299">
        <v>17.3</v>
      </c>
      <c r="F5299">
        <v>81</v>
      </c>
      <c r="G5299">
        <v>445</v>
      </c>
      <c r="H5299">
        <v>134</v>
      </c>
      <c r="I5299">
        <v>342</v>
      </c>
      <c r="J5299" s="4">
        <f t="shared" si="741"/>
        <v>148.26624870861676</v>
      </c>
      <c r="K5299" s="4">
        <f t="shared" si="742"/>
        <v>51.496135032719373</v>
      </c>
      <c r="L5299" s="5">
        <f t="shared" si="747"/>
        <v>16.733751291383243</v>
      </c>
      <c r="M5299" s="5">
        <f t="shared" si="748"/>
        <v>17.496135032719373</v>
      </c>
      <c r="N5299" s="6">
        <f t="shared" si="740"/>
        <v>131.61072268784551</v>
      </c>
      <c r="O5299" s="6">
        <f t="shared" si="743"/>
        <v>312.76542490691213</v>
      </c>
      <c r="P5299" s="6">
        <f>FORECAST(J5299,Inputs!$B$10:$B$18,Inputs!$A$10:$A$18)</f>
        <v>31.928391191746449</v>
      </c>
      <c r="Q5299" s="6">
        <f>IF(Inputs!$D$10="Yes",IF('Hourly Calcs'!P5299&gt;'Hourly Calcs'!K5299,'Hourly Calcs'!O5299,N5299+O5299),N5299+O5299)</f>
        <v>444.37614759475764</v>
      </c>
      <c r="R5299" s="12">
        <f t="shared" si="744"/>
        <v>2111.6754533702883</v>
      </c>
      <c r="S5299" s="1">
        <f>IF(AND(A5299&gt;=5,A5299&lt;=9),INDEX(Demand!$C$3:$C$26,C5299),INDEX(Demand!$B$3:$B$26,C5299))</f>
        <v>600</v>
      </c>
      <c r="T5299" s="7">
        <f t="shared" si="745"/>
        <v>600</v>
      </c>
      <c r="U5299" s="7">
        <f t="shared" si="746"/>
        <v>1511.6754533702883</v>
      </c>
    </row>
    <row r="5300" spans="1:21" x14ac:dyDescent="0.2">
      <c r="A5300" s="1">
        <v>8</v>
      </c>
      <c r="B5300" s="1">
        <v>9</v>
      </c>
      <c r="C5300" s="1">
        <v>12</v>
      </c>
      <c r="D5300">
        <v>22.5</v>
      </c>
      <c r="E5300">
        <v>17.899999999999999</v>
      </c>
      <c r="F5300">
        <v>75</v>
      </c>
      <c r="G5300">
        <v>726</v>
      </c>
      <c r="H5300">
        <v>524</v>
      </c>
      <c r="I5300">
        <v>293</v>
      </c>
      <c r="J5300" s="4">
        <f t="shared" si="741"/>
        <v>171.83011372909661</v>
      </c>
      <c r="K5300" s="4">
        <f t="shared" si="742"/>
        <v>54.741569131599427</v>
      </c>
      <c r="L5300" s="5">
        <f t="shared" si="747"/>
        <v>6.8301137290966096</v>
      </c>
      <c r="M5300" s="5">
        <f t="shared" si="748"/>
        <v>20.741569131599427</v>
      </c>
      <c r="N5300" s="6">
        <f t="shared" si="740"/>
        <v>522.67319045786053</v>
      </c>
      <c r="O5300" s="6">
        <f t="shared" si="743"/>
        <v>267.95400437931357</v>
      </c>
      <c r="P5300" s="6">
        <f>FORECAST(J5300,Inputs!$B$10:$B$18,Inputs!$A$10:$A$18)</f>
        <v>32.14657512712126</v>
      </c>
      <c r="Q5300" s="6">
        <f>IF(Inputs!$D$10="Yes",IF('Hourly Calcs'!P5300&gt;'Hourly Calcs'!K5300,'Hourly Calcs'!O5300,N5300+O5300),N5300+O5300)</f>
        <v>790.6271948371741</v>
      </c>
      <c r="R5300" s="12">
        <f t="shared" si="744"/>
        <v>3757.0604298662511</v>
      </c>
      <c r="S5300" s="1">
        <f>IF(AND(A5300&gt;=5,A5300&lt;=9),INDEX(Demand!$C$3:$C$26,C5300),INDEX(Demand!$B$3:$B$26,C5300))</f>
        <v>600</v>
      </c>
      <c r="T5300" s="7">
        <f t="shared" si="745"/>
        <v>600</v>
      </c>
      <c r="U5300" s="7">
        <f t="shared" si="746"/>
        <v>3157.0604298662511</v>
      </c>
    </row>
    <row r="5301" spans="1:21" x14ac:dyDescent="0.2">
      <c r="A5301" s="1">
        <v>8</v>
      </c>
      <c r="B5301" s="1">
        <v>9</v>
      </c>
      <c r="C5301" s="1">
        <v>13</v>
      </c>
      <c r="D5301">
        <v>24</v>
      </c>
      <c r="E5301">
        <v>17.600000000000001</v>
      </c>
      <c r="F5301">
        <v>67</v>
      </c>
      <c r="G5301">
        <v>806</v>
      </c>
      <c r="H5301">
        <v>717</v>
      </c>
      <c r="I5301">
        <v>207</v>
      </c>
      <c r="J5301" s="4">
        <f t="shared" si="741"/>
        <v>196.71711368674022</v>
      </c>
      <c r="K5301" s="4">
        <f t="shared" si="742"/>
        <v>54.016897146722457</v>
      </c>
      <c r="L5301" s="5">
        <f t="shared" si="747"/>
        <v>31.71711368674022</v>
      </c>
      <c r="M5301" s="5">
        <f t="shared" si="748"/>
        <v>20.016897146722457</v>
      </c>
      <c r="N5301" s="6">
        <f t="shared" si="740"/>
        <v>681.38890509199837</v>
      </c>
      <c r="O5301" s="6">
        <f t="shared" si="743"/>
        <v>189.3053887594468</v>
      </c>
      <c r="P5301" s="6">
        <f>FORECAST(J5301,Inputs!$B$10:$B$18,Inputs!$A$10:$A$18)</f>
        <v>32.377010311914262</v>
      </c>
      <c r="Q5301" s="6">
        <f>IF(Inputs!$D$10="Yes",IF('Hourly Calcs'!P5301&gt;'Hourly Calcs'!K5301,'Hourly Calcs'!O5301,N5301+O5301),N5301+O5301)</f>
        <v>870.6942938514452</v>
      </c>
      <c r="R5301" s="12">
        <f t="shared" si="744"/>
        <v>4137.5392843820673</v>
      </c>
      <c r="S5301" s="1">
        <f>IF(AND(A5301&gt;=5,A5301&lt;=9),INDEX(Demand!$C$3:$C$26,C5301),INDEX(Demand!$B$3:$B$26,C5301))</f>
        <v>600</v>
      </c>
      <c r="T5301" s="7">
        <f t="shared" si="745"/>
        <v>600</v>
      </c>
      <c r="U5301" s="7">
        <f t="shared" si="746"/>
        <v>3537.5392843820673</v>
      </c>
    </row>
    <row r="5302" spans="1:21" x14ac:dyDescent="0.2">
      <c r="A5302" s="1">
        <v>8</v>
      </c>
      <c r="B5302" s="1">
        <v>9</v>
      </c>
      <c r="C5302" s="1">
        <v>14</v>
      </c>
      <c r="D5302">
        <v>23.5</v>
      </c>
      <c r="E5302">
        <v>17.100000000000001</v>
      </c>
      <c r="F5302">
        <v>67</v>
      </c>
      <c r="G5302">
        <v>617</v>
      </c>
      <c r="H5302">
        <v>327</v>
      </c>
      <c r="I5302">
        <v>354</v>
      </c>
      <c r="J5302" s="4">
        <f t="shared" si="741"/>
        <v>219.02832013130677</v>
      </c>
      <c r="K5302" s="4">
        <f t="shared" si="742"/>
        <v>49.548431540279097</v>
      </c>
      <c r="L5302" s="5">
        <f t="shared" si="747"/>
        <v>54.028320131306771</v>
      </c>
      <c r="M5302" s="5">
        <f t="shared" si="748"/>
        <v>15.548431540279097</v>
      </c>
      <c r="N5302" s="6">
        <f t="shared" si="740"/>
        <v>275.97740975459067</v>
      </c>
      <c r="O5302" s="6">
        <f t="shared" si="743"/>
        <v>323.73965034224238</v>
      </c>
      <c r="P5302" s="6">
        <f>FORECAST(J5302,Inputs!$B$10:$B$18,Inputs!$A$10:$A$18)</f>
        <v>32.583595556771357</v>
      </c>
      <c r="Q5302" s="6">
        <f>IF(Inputs!$D$10="Yes",IF('Hourly Calcs'!P5302&gt;'Hourly Calcs'!K5302,'Hourly Calcs'!O5302,N5302+O5302),N5302+O5302)</f>
        <v>599.71706009683305</v>
      </c>
      <c r="R5302" s="12">
        <f t="shared" si="744"/>
        <v>2849.8554695801504</v>
      </c>
      <c r="S5302" s="1">
        <f>IF(AND(A5302&gt;=5,A5302&lt;=9),INDEX(Demand!$C$3:$C$26,C5302),INDEX(Demand!$B$3:$B$26,C5302))</f>
        <v>600</v>
      </c>
      <c r="T5302" s="7">
        <f t="shared" si="745"/>
        <v>600</v>
      </c>
      <c r="U5302" s="7">
        <f t="shared" si="746"/>
        <v>2249.8554695801504</v>
      </c>
    </row>
    <row r="5303" spans="1:21" x14ac:dyDescent="0.2">
      <c r="A5303" s="1">
        <v>8</v>
      </c>
      <c r="B5303" s="1">
        <v>9</v>
      </c>
      <c r="C5303" s="1">
        <v>15</v>
      </c>
      <c r="D5303">
        <v>24.4</v>
      </c>
      <c r="E5303">
        <v>17.7</v>
      </c>
      <c r="F5303">
        <v>66</v>
      </c>
      <c r="G5303">
        <v>543</v>
      </c>
      <c r="H5303">
        <v>316</v>
      </c>
      <c r="I5303">
        <v>311</v>
      </c>
      <c r="J5303" s="4">
        <f t="shared" si="741"/>
        <v>237.22850078299413</v>
      </c>
      <c r="K5303" s="4">
        <f t="shared" si="742"/>
        <v>42.46421717182443</v>
      </c>
      <c r="L5303" s="5">
        <f t="shared" si="747"/>
        <v>72.228500782994132</v>
      </c>
      <c r="M5303" s="5">
        <f t="shared" si="748"/>
        <v>8.4642171718244299</v>
      </c>
      <c r="N5303" s="6">
        <f t="shared" si="740"/>
        <v>216.65486863332885</v>
      </c>
      <c r="O5303" s="6">
        <f t="shared" si="743"/>
        <v>284.41534253230896</v>
      </c>
      <c r="P5303" s="6">
        <f>FORECAST(J5303,Inputs!$B$10:$B$18,Inputs!$A$10:$A$18)</f>
        <v>32.752115747990686</v>
      </c>
      <c r="Q5303" s="6">
        <f>IF(Inputs!$D$10="Yes",IF('Hourly Calcs'!P5303&gt;'Hourly Calcs'!K5303,'Hourly Calcs'!O5303,N5303+O5303),N5303+O5303)</f>
        <v>501.07021116563783</v>
      </c>
      <c r="R5303" s="12">
        <f t="shared" si="744"/>
        <v>2381.085643459111</v>
      </c>
      <c r="S5303" s="1">
        <f>IF(AND(A5303&gt;=5,A5303&lt;=9),INDEX(Demand!$C$3:$C$26,C5303),INDEX(Demand!$B$3:$B$26,C5303))</f>
        <v>600</v>
      </c>
      <c r="T5303" s="7">
        <f t="shared" si="745"/>
        <v>600</v>
      </c>
      <c r="U5303" s="7">
        <f t="shared" si="746"/>
        <v>1781.085643459111</v>
      </c>
    </row>
    <row r="5304" spans="1:21" x14ac:dyDescent="0.2">
      <c r="A5304" s="1">
        <v>8</v>
      </c>
      <c r="B5304" s="1">
        <v>9</v>
      </c>
      <c r="C5304" s="1">
        <v>16</v>
      </c>
      <c r="D5304">
        <v>22.8</v>
      </c>
      <c r="E5304">
        <v>17.5</v>
      </c>
      <c r="F5304">
        <v>72</v>
      </c>
      <c r="G5304">
        <v>330</v>
      </c>
      <c r="H5304">
        <v>94</v>
      </c>
      <c r="I5304">
        <v>272</v>
      </c>
      <c r="J5304" s="4">
        <f t="shared" si="741"/>
        <v>252.05691498120902</v>
      </c>
      <c r="K5304" s="4">
        <f t="shared" si="742"/>
        <v>33.887858590138507</v>
      </c>
      <c r="L5304" s="5">
        <f t="shared" si="747"/>
        <v>87.056914981209019</v>
      </c>
      <c r="M5304" s="5">
        <f t="shared" si="748"/>
        <v>0.11214140986149346</v>
      </c>
      <c r="N5304" s="6">
        <f t="shared" si="740"/>
        <v>45.691504778720827</v>
      </c>
      <c r="O5304" s="6">
        <f t="shared" si="743"/>
        <v>248.74910986748566</v>
      </c>
      <c r="P5304" s="6">
        <f>FORECAST(J5304,Inputs!$B$10:$B$18,Inputs!$A$10:$A$18)</f>
        <v>32.88941587945564</v>
      </c>
      <c r="Q5304" s="6">
        <f>IF(Inputs!$D$10="Yes",IF('Hourly Calcs'!P5304&gt;'Hourly Calcs'!K5304,'Hourly Calcs'!O5304,N5304+O5304),N5304+O5304)</f>
        <v>294.44061464620648</v>
      </c>
      <c r="R5304" s="12">
        <f t="shared" si="744"/>
        <v>1399.1818007987731</v>
      </c>
      <c r="S5304" s="1">
        <f>IF(AND(A5304&gt;=5,A5304&lt;=9),INDEX(Demand!$C$3:$C$26,C5304),INDEX(Demand!$B$3:$B$26,C5304))</f>
        <v>900</v>
      </c>
      <c r="T5304" s="7">
        <f t="shared" si="745"/>
        <v>900</v>
      </c>
      <c r="U5304" s="7">
        <f t="shared" si="746"/>
        <v>499.18180079877311</v>
      </c>
    </row>
    <row r="5305" spans="1:21" x14ac:dyDescent="0.2">
      <c r="A5305" s="1">
        <v>8</v>
      </c>
      <c r="B5305" s="1">
        <v>9</v>
      </c>
      <c r="C5305" s="1">
        <v>17</v>
      </c>
      <c r="D5305">
        <v>22.3</v>
      </c>
      <c r="E5305">
        <v>17.3</v>
      </c>
      <c r="F5305">
        <v>73</v>
      </c>
      <c r="G5305">
        <v>230</v>
      </c>
      <c r="H5305">
        <v>26</v>
      </c>
      <c r="I5305">
        <v>217</v>
      </c>
      <c r="J5305" s="4">
        <f t="shared" si="741"/>
        <v>264.75615807153622</v>
      </c>
      <c r="K5305" s="4">
        <f t="shared" si="742"/>
        <v>24.602473435447919</v>
      </c>
      <c r="L5305" s="5">
        <f t="shared" si="747"/>
        <v>0</v>
      </c>
      <c r="M5305" s="5">
        <f t="shared" si="748"/>
        <v>9.3975265645520807</v>
      </c>
      <c r="N5305" s="6">
        <f t="shared" si="740"/>
        <v>6.7337144469043997</v>
      </c>
      <c r="O5305" s="6">
        <f t="shared" si="743"/>
        <v>198.45057662222203</v>
      </c>
      <c r="P5305" s="6">
        <f>FORECAST(J5305,Inputs!$B$10:$B$18,Inputs!$A$10:$A$18)</f>
        <v>33.007001463625336</v>
      </c>
      <c r="Q5305" s="6">
        <f>IF(Inputs!$D$10="Yes",IF('Hourly Calcs'!P5305&gt;'Hourly Calcs'!K5305,'Hourly Calcs'!O5305,N5305+O5305),N5305+O5305)</f>
        <v>198.45057662222203</v>
      </c>
      <c r="R5305" s="12">
        <f t="shared" si="744"/>
        <v>943.03714010879901</v>
      </c>
      <c r="S5305" s="1">
        <f>IF(AND(A5305&gt;=5,A5305&lt;=9),INDEX(Demand!$C$3:$C$26,C5305),INDEX(Demand!$B$3:$B$26,C5305))</f>
        <v>900</v>
      </c>
      <c r="T5305" s="7">
        <f t="shared" si="745"/>
        <v>900</v>
      </c>
      <c r="U5305" s="7">
        <f t="shared" si="746"/>
        <v>43.037140108799008</v>
      </c>
    </row>
    <row r="5306" spans="1:21" x14ac:dyDescent="0.2">
      <c r="A5306" s="1">
        <v>8</v>
      </c>
      <c r="B5306" s="1">
        <v>9</v>
      </c>
      <c r="C5306" s="1">
        <v>18</v>
      </c>
      <c r="D5306">
        <v>21.6</v>
      </c>
      <c r="E5306">
        <v>17.2</v>
      </c>
      <c r="F5306">
        <v>76</v>
      </c>
      <c r="G5306">
        <v>125</v>
      </c>
      <c r="H5306">
        <v>20</v>
      </c>
      <c r="I5306">
        <v>118</v>
      </c>
      <c r="J5306" s="4">
        <f t="shared" si="741"/>
        <v>276.35484641891657</v>
      </c>
      <c r="K5306" s="4">
        <f t="shared" si="742"/>
        <v>15.1382265652841</v>
      </c>
      <c r="L5306" s="5">
        <f t="shared" si="747"/>
        <v>0</v>
      </c>
      <c r="M5306" s="5">
        <f t="shared" si="748"/>
        <v>18.8617734347159</v>
      </c>
      <c r="N5306" s="6">
        <f t="shared" si="740"/>
        <v>0.39883932103573394</v>
      </c>
      <c r="O5306" s="6">
        <f t="shared" si="743"/>
        <v>107.91321678074746</v>
      </c>
      <c r="P5306" s="6">
        <f>FORECAST(J5306,Inputs!$B$10:$B$18,Inputs!$A$10:$A$18)</f>
        <v>33.114396726101077</v>
      </c>
      <c r="Q5306" s="6">
        <f>IF(Inputs!$D$10="Yes",IF('Hourly Calcs'!P5306&gt;'Hourly Calcs'!K5306,'Hourly Calcs'!O5306,N5306+O5306),N5306+O5306)</f>
        <v>107.91321678074746</v>
      </c>
      <c r="R5306" s="12">
        <f t="shared" si="744"/>
        <v>512.8036061421119</v>
      </c>
      <c r="S5306" s="1">
        <f>IF(AND(A5306&gt;=5,A5306&lt;=9),INDEX(Demand!$C$3:$C$26,C5306),INDEX(Demand!$B$3:$B$26,C5306))</f>
        <v>900</v>
      </c>
      <c r="T5306" s="7">
        <f t="shared" si="745"/>
        <v>512.8036061421119</v>
      </c>
      <c r="U5306" s="7">
        <f t="shared" si="746"/>
        <v>0</v>
      </c>
    </row>
    <row r="5307" spans="1:21" x14ac:dyDescent="0.2">
      <c r="A5307" s="1">
        <v>8</v>
      </c>
      <c r="B5307" s="1">
        <v>9</v>
      </c>
      <c r="C5307" s="1">
        <v>19</v>
      </c>
      <c r="D5307">
        <v>20.6</v>
      </c>
      <c r="E5307">
        <v>17</v>
      </c>
      <c r="F5307">
        <v>80</v>
      </c>
      <c r="G5307">
        <v>39</v>
      </c>
      <c r="H5307">
        <v>0</v>
      </c>
      <c r="I5307">
        <v>39</v>
      </c>
      <c r="J5307" s="4">
        <f t="shared" si="741"/>
        <v>287.62370182746787</v>
      </c>
      <c r="K5307" s="4">
        <f t="shared" si="742"/>
        <v>5.9390677069397668</v>
      </c>
      <c r="L5307" s="5">
        <f t="shared" si="747"/>
        <v>0</v>
      </c>
      <c r="M5307" s="5">
        <f t="shared" si="748"/>
        <v>28.060932293060233</v>
      </c>
      <c r="N5307" s="6">
        <f t="shared" si="740"/>
        <v>0</v>
      </c>
      <c r="O5307" s="6">
        <f t="shared" si="743"/>
        <v>35.666232664823312</v>
      </c>
      <c r="P5307" s="6">
        <f>FORECAST(J5307,Inputs!$B$10:$B$18,Inputs!$A$10:$A$18)</f>
        <v>33.218737979883961</v>
      </c>
      <c r="Q5307" s="6">
        <f>IF(Inputs!$D$10="Yes",IF('Hourly Calcs'!P5307&gt;'Hourly Calcs'!K5307,'Hourly Calcs'!O5307,N5307+O5307),N5307+O5307)</f>
        <v>35.666232664823312</v>
      </c>
      <c r="R5307" s="12">
        <f t="shared" si="744"/>
        <v>169.48593762324037</v>
      </c>
      <c r="S5307" s="1">
        <f>IF(AND(A5307&gt;=5,A5307&lt;=9),INDEX(Demand!$C$3:$C$26,C5307),INDEX(Demand!$B$3:$B$26,C5307))</f>
        <v>900</v>
      </c>
      <c r="T5307" s="7">
        <f t="shared" si="745"/>
        <v>169.48593762324037</v>
      </c>
      <c r="U5307" s="7">
        <f t="shared" si="746"/>
        <v>0</v>
      </c>
    </row>
    <row r="5308" spans="1:21" x14ac:dyDescent="0.2">
      <c r="A5308" s="1">
        <v>8</v>
      </c>
      <c r="B5308" s="1">
        <v>9</v>
      </c>
      <c r="C5308" s="1">
        <v>20</v>
      </c>
      <c r="D5308">
        <v>19.399999999999999</v>
      </c>
      <c r="E5308">
        <v>16.899999999999999</v>
      </c>
      <c r="F5308">
        <v>85</v>
      </c>
      <c r="G5308">
        <v>3</v>
      </c>
      <c r="H5308">
        <v>0</v>
      </c>
      <c r="I5308">
        <v>3</v>
      </c>
      <c r="J5308" s="4">
        <f t="shared" si="741"/>
        <v>299.16192253567971</v>
      </c>
      <c r="K5308" s="4">
        <f t="shared" si="742"/>
        <v>-2.8033061465869906</v>
      </c>
      <c r="L5308" s="5">
        <f t="shared" si="747"/>
        <v>0</v>
      </c>
      <c r="M5308" s="5">
        <f t="shared" si="748"/>
        <v>0</v>
      </c>
      <c r="N5308" s="6">
        <f t="shared" si="740"/>
        <v>0</v>
      </c>
      <c r="O5308" s="6">
        <f t="shared" si="743"/>
        <v>2.7435563588325627</v>
      </c>
      <c r="P5308" s="6">
        <f>FORECAST(J5308,Inputs!$B$10:$B$18,Inputs!$A$10:$A$18)</f>
        <v>33.325573356811844</v>
      </c>
      <c r="Q5308" s="6">
        <f>IF(Inputs!$D$10="Yes",IF('Hourly Calcs'!P5308&gt;'Hourly Calcs'!K5308,'Hourly Calcs'!O5308,N5308+O5308),N5308+O5308)</f>
        <v>2.7435563588325627</v>
      </c>
      <c r="R5308" s="12">
        <f t="shared" si="744"/>
        <v>13.037379817172337</v>
      </c>
      <c r="S5308" s="1">
        <f>IF(AND(A5308&gt;=5,A5308&lt;=9),INDEX(Demand!$C$3:$C$26,C5308),INDEX(Demand!$B$3:$B$26,C5308))</f>
        <v>800</v>
      </c>
      <c r="T5308" s="7">
        <f t="shared" si="745"/>
        <v>13.037379817172337</v>
      </c>
      <c r="U5308" s="7">
        <f t="shared" si="746"/>
        <v>0</v>
      </c>
    </row>
    <row r="5309" spans="1:21" x14ac:dyDescent="0.2">
      <c r="A5309" s="1">
        <v>8</v>
      </c>
      <c r="B5309" s="1">
        <v>9</v>
      </c>
      <c r="C5309" s="1">
        <v>21</v>
      </c>
      <c r="D5309">
        <v>18.899999999999999</v>
      </c>
      <c r="E5309">
        <v>17.100000000000001</v>
      </c>
      <c r="F5309">
        <v>89</v>
      </c>
      <c r="G5309">
        <v>0</v>
      </c>
      <c r="H5309">
        <v>0</v>
      </c>
      <c r="I5309">
        <v>0</v>
      </c>
      <c r="J5309" s="4">
        <f t="shared" si="741"/>
        <v>311.44978968535781</v>
      </c>
      <c r="K5309" s="4">
        <f t="shared" si="742"/>
        <v>-10.63813480741284</v>
      </c>
      <c r="L5309" s="5">
        <f t="shared" si="747"/>
        <v>0</v>
      </c>
      <c r="M5309" s="5">
        <f t="shared" si="748"/>
        <v>0</v>
      </c>
      <c r="N5309" s="6">
        <f t="shared" si="740"/>
        <v>0</v>
      </c>
      <c r="O5309" s="6">
        <f t="shared" si="743"/>
        <v>0</v>
      </c>
      <c r="P5309" s="6">
        <f>FORECAST(J5309,Inputs!$B$10:$B$18,Inputs!$A$10:$A$18)</f>
        <v>33.439349904494051</v>
      </c>
      <c r="Q5309" s="6">
        <f>IF(Inputs!$D$10="Yes",IF('Hourly Calcs'!P5309&gt;'Hourly Calcs'!K5309,'Hourly Calcs'!O5309,N5309+O5309),N5309+O5309)</f>
        <v>0</v>
      </c>
      <c r="R5309" s="12">
        <f t="shared" si="744"/>
        <v>0</v>
      </c>
      <c r="S5309" s="1">
        <f>IF(AND(A5309&gt;=5,A5309&lt;=9),INDEX(Demand!$C$3:$C$26,C5309),INDEX(Demand!$B$3:$B$26,C5309))</f>
        <v>700</v>
      </c>
      <c r="T5309" s="7">
        <f t="shared" si="745"/>
        <v>0</v>
      </c>
      <c r="U5309" s="7">
        <f t="shared" si="746"/>
        <v>0</v>
      </c>
    </row>
    <row r="5310" spans="1:21" x14ac:dyDescent="0.2">
      <c r="A5310" s="1">
        <v>8</v>
      </c>
      <c r="B5310" s="1">
        <v>9</v>
      </c>
      <c r="C5310" s="1">
        <v>22</v>
      </c>
      <c r="D5310">
        <v>18.5</v>
      </c>
      <c r="E5310">
        <v>16.8</v>
      </c>
      <c r="F5310">
        <v>90</v>
      </c>
      <c r="G5310">
        <v>0</v>
      </c>
      <c r="H5310">
        <v>0</v>
      </c>
      <c r="I5310">
        <v>0</v>
      </c>
      <c r="J5310" s="4">
        <f t="shared" si="741"/>
        <v>324.82822262082823</v>
      </c>
      <c r="K5310" s="4">
        <f t="shared" si="742"/>
        <v>-16.995426138468062</v>
      </c>
      <c r="L5310" s="5">
        <f t="shared" si="747"/>
        <v>0</v>
      </c>
      <c r="M5310" s="5">
        <f t="shared" si="748"/>
        <v>0</v>
      </c>
      <c r="N5310" s="6">
        <f t="shared" si="740"/>
        <v>0</v>
      </c>
      <c r="O5310" s="6">
        <f t="shared" si="743"/>
        <v>0</v>
      </c>
      <c r="P5310" s="6">
        <f>FORECAST(J5310,Inputs!$B$10:$B$18,Inputs!$A$10:$A$18)</f>
        <v>33.563224283526182</v>
      </c>
      <c r="Q5310" s="6">
        <f>IF(Inputs!$D$10="Yes",IF('Hourly Calcs'!P5310&gt;'Hourly Calcs'!K5310,'Hourly Calcs'!O5310,N5310+O5310),N5310+O5310)</f>
        <v>0</v>
      </c>
      <c r="R5310" s="12">
        <f t="shared" si="744"/>
        <v>0</v>
      </c>
      <c r="S5310" s="1">
        <f>IF(AND(A5310&gt;=5,A5310&lt;=9),INDEX(Demand!$C$3:$C$26,C5310),INDEX(Demand!$B$3:$B$26,C5310))</f>
        <v>600</v>
      </c>
      <c r="T5310" s="7">
        <f t="shared" si="745"/>
        <v>0</v>
      </c>
      <c r="U5310" s="7">
        <f t="shared" si="746"/>
        <v>0</v>
      </c>
    </row>
    <row r="5311" spans="1:21" x14ac:dyDescent="0.2">
      <c r="A5311" s="1">
        <v>8</v>
      </c>
      <c r="B5311" s="1">
        <v>9</v>
      </c>
      <c r="C5311" s="1">
        <v>23</v>
      </c>
      <c r="D5311">
        <v>18.2</v>
      </c>
      <c r="E5311">
        <v>16.600000000000001</v>
      </c>
      <c r="F5311">
        <v>90</v>
      </c>
      <c r="G5311">
        <v>0</v>
      </c>
      <c r="H5311">
        <v>0</v>
      </c>
      <c r="I5311">
        <v>0</v>
      </c>
      <c r="J5311" s="4">
        <f t="shared" si="741"/>
        <v>339.39618223451555</v>
      </c>
      <c r="K5311" s="4">
        <f t="shared" si="742"/>
        <v>-21.454490944903569</v>
      </c>
      <c r="L5311" s="5">
        <f t="shared" si="747"/>
        <v>0</v>
      </c>
      <c r="M5311" s="5">
        <f t="shared" si="748"/>
        <v>0</v>
      </c>
      <c r="N5311" s="6">
        <f t="shared" si="740"/>
        <v>0</v>
      </c>
      <c r="O5311" s="6">
        <f t="shared" si="743"/>
        <v>0</v>
      </c>
      <c r="P5311" s="6">
        <f>FORECAST(J5311,Inputs!$B$10:$B$18,Inputs!$A$10:$A$18)</f>
        <v>33.698112798467733</v>
      </c>
      <c r="Q5311" s="6">
        <f>IF(Inputs!$D$10="Yes",IF('Hourly Calcs'!P5311&gt;'Hourly Calcs'!K5311,'Hourly Calcs'!O5311,N5311+O5311),N5311+O5311)</f>
        <v>0</v>
      </c>
      <c r="R5311" s="12">
        <f t="shared" si="744"/>
        <v>0</v>
      </c>
      <c r="S5311" s="1">
        <f>IF(AND(A5311&gt;=5,A5311&lt;=9),INDEX(Demand!$C$3:$C$26,C5311),INDEX(Demand!$B$3:$B$26,C5311))</f>
        <v>500</v>
      </c>
      <c r="T5311" s="7">
        <f t="shared" si="745"/>
        <v>0</v>
      </c>
      <c r="U5311" s="7">
        <f t="shared" si="746"/>
        <v>0</v>
      </c>
    </row>
    <row r="5312" spans="1:21" x14ac:dyDescent="0.2">
      <c r="A5312" s="1">
        <v>8</v>
      </c>
      <c r="B5312" s="1">
        <v>9</v>
      </c>
      <c r="C5312" s="1">
        <v>24</v>
      </c>
      <c r="D5312">
        <v>17.8</v>
      </c>
      <c r="E5312">
        <v>16.399999999999999</v>
      </c>
      <c r="F5312">
        <v>92</v>
      </c>
      <c r="G5312">
        <v>0</v>
      </c>
      <c r="H5312">
        <v>0</v>
      </c>
      <c r="I5312">
        <v>0</v>
      </c>
      <c r="J5312" s="4">
        <f t="shared" si="741"/>
        <v>354.8783514779102</v>
      </c>
      <c r="K5312" s="4">
        <f t="shared" si="742"/>
        <v>-23.584091754962444</v>
      </c>
      <c r="L5312" s="5">
        <f t="shared" si="747"/>
        <v>0</v>
      </c>
      <c r="M5312" s="5">
        <f t="shared" si="748"/>
        <v>0</v>
      </c>
      <c r="N5312" s="6">
        <f t="shared" si="740"/>
        <v>0</v>
      </c>
      <c r="O5312" s="6">
        <f t="shared" si="743"/>
        <v>0</v>
      </c>
      <c r="P5312" s="6">
        <f>FORECAST(J5312,Inputs!$B$10:$B$18,Inputs!$A$10:$A$18)</f>
        <v>33.841466217388053</v>
      </c>
      <c r="Q5312" s="6">
        <f>IF(Inputs!$D$10="Yes",IF('Hourly Calcs'!P5312&gt;'Hourly Calcs'!K5312,'Hourly Calcs'!O5312,N5312+O5312),N5312+O5312)</f>
        <v>0</v>
      </c>
      <c r="R5312" s="12">
        <f t="shared" si="744"/>
        <v>0</v>
      </c>
      <c r="S5312" s="1">
        <f>IF(AND(A5312&gt;=5,A5312&lt;=9),INDEX(Demand!$C$3:$C$26,C5312),INDEX(Demand!$B$3:$B$26,C5312))</f>
        <v>400</v>
      </c>
      <c r="T5312" s="7">
        <f t="shared" si="745"/>
        <v>0</v>
      </c>
      <c r="U5312" s="7">
        <f t="shared" si="746"/>
        <v>0</v>
      </c>
    </row>
    <row r="5313" spans="1:21" x14ac:dyDescent="0.2">
      <c r="A5313" s="1">
        <v>8</v>
      </c>
      <c r="B5313" s="1">
        <v>10</v>
      </c>
      <c r="C5313" s="1">
        <v>1</v>
      </c>
      <c r="D5313">
        <v>17.3</v>
      </c>
      <c r="E5313">
        <v>16.399999999999999</v>
      </c>
      <c r="F5313">
        <v>94</v>
      </c>
      <c r="G5313">
        <v>0</v>
      </c>
      <c r="H5313">
        <v>0</v>
      </c>
      <c r="I5313">
        <v>0</v>
      </c>
      <c r="J5313" s="4">
        <f t="shared" si="741"/>
        <v>10.621912216164702</v>
      </c>
      <c r="K5313" s="4">
        <f t="shared" si="742"/>
        <v>-23.139900636188614</v>
      </c>
      <c r="L5313" s="5">
        <f t="shared" si="747"/>
        <v>0</v>
      </c>
      <c r="M5313" s="5">
        <f t="shared" si="748"/>
        <v>0</v>
      </c>
      <c r="N5313" s="6">
        <f t="shared" si="740"/>
        <v>0</v>
      </c>
      <c r="O5313" s="6">
        <f t="shared" si="743"/>
        <v>0</v>
      </c>
      <c r="P5313" s="6">
        <f>FORECAST(J5313,Inputs!$B$10:$B$18,Inputs!$A$10:$A$18)</f>
        <v>30.653906594594115</v>
      </c>
      <c r="Q5313" s="6">
        <f>IF(Inputs!$D$10="Yes",IF('Hourly Calcs'!P5313&gt;'Hourly Calcs'!K5313,'Hourly Calcs'!O5313,N5313+O5313),N5313+O5313)</f>
        <v>0</v>
      </c>
      <c r="R5313" s="12">
        <f t="shared" si="744"/>
        <v>0</v>
      </c>
      <c r="S5313" s="1">
        <f>IF(AND(A5313&gt;=5,A5313&lt;=9),INDEX(Demand!$C$3:$C$26,C5313),INDEX(Demand!$B$3:$B$26,C5313))</f>
        <v>350</v>
      </c>
      <c r="T5313" s="7">
        <f t="shared" si="745"/>
        <v>0</v>
      </c>
      <c r="U5313" s="7">
        <f t="shared" si="746"/>
        <v>0</v>
      </c>
    </row>
    <row r="5314" spans="1:21" x14ac:dyDescent="0.2">
      <c r="A5314" s="1">
        <v>8</v>
      </c>
      <c r="B5314" s="1">
        <v>10</v>
      </c>
      <c r="C5314" s="1">
        <v>2</v>
      </c>
      <c r="D5314">
        <v>17.600000000000001</v>
      </c>
      <c r="E5314">
        <v>16.600000000000001</v>
      </c>
      <c r="F5314">
        <v>94</v>
      </c>
      <c r="G5314">
        <v>0</v>
      </c>
      <c r="H5314">
        <v>0</v>
      </c>
      <c r="I5314">
        <v>0</v>
      </c>
      <c r="J5314" s="4">
        <f t="shared" si="741"/>
        <v>25.851551856723745</v>
      </c>
      <c r="K5314" s="4">
        <f t="shared" si="742"/>
        <v>-20.175620684353348</v>
      </c>
      <c r="L5314" s="5">
        <f t="shared" si="747"/>
        <v>0</v>
      </c>
      <c r="M5314" s="5">
        <f t="shared" si="748"/>
        <v>0</v>
      </c>
      <c r="N5314" s="6">
        <f t="shared" si="740"/>
        <v>0</v>
      </c>
      <c r="O5314" s="6">
        <f t="shared" si="743"/>
        <v>0</v>
      </c>
      <c r="P5314" s="6">
        <f>FORECAST(J5314,Inputs!$B$10:$B$18,Inputs!$A$10:$A$18)</f>
        <v>30.794921776451144</v>
      </c>
      <c r="Q5314" s="6">
        <f>IF(Inputs!$D$10="Yes",IF('Hourly Calcs'!P5314&gt;'Hourly Calcs'!K5314,'Hourly Calcs'!O5314,N5314+O5314),N5314+O5314)</f>
        <v>0</v>
      </c>
      <c r="R5314" s="12">
        <f t="shared" si="744"/>
        <v>0</v>
      </c>
      <c r="S5314" s="1">
        <f>IF(AND(A5314&gt;=5,A5314&lt;=9),INDEX(Demand!$C$3:$C$26,C5314),INDEX(Demand!$B$3:$B$26,C5314))</f>
        <v>350</v>
      </c>
      <c r="T5314" s="7">
        <f t="shared" si="745"/>
        <v>0</v>
      </c>
      <c r="U5314" s="7">
        <f t="shared" si="746"/>
        <v>0</v>
      </c>
    </row>
    <row r="5315" spans="1:21" x14ac:dyDescent="0.2">
      <c r="A5315" s="1">
        <v>8</v>
      </c>
      <c r="B5315" s="1">
        <v>10</v>
      </c>
      <c r="C5315" s="1">
        <v>3</v>
      </c>
      <c r="D5315">
        <v>17.399999999999999</v>
      </c>
      <c r="E5315">
        <v>16.600000000000001</v>
      </c>
      <c r="F5315">
        <v>95</v>
      </c>
      <c r="G5315">
        <v>0</v>
      </c>
      <c r="H5315">
        <v>0</v>
      </c>
      <c r="I5315">
        <v>0</v>
      </c>
      <c r="J5315" s="4">
        <f t="shared" si="741"/>
        <v>40.028415850888337</v>
      </c>
      <c r="K5315" s="4">
        <f t="shared" si="742"/>
        <v>-15.017238170296224</v>
      </c>
      <c r="L5315" s="5">
        <f t="shared" si="747"/>
        <v>0</v>
      </c>
      <c r="M5315" s="5">
        <f t="shared" si="748"/>
        <v>0</v>
      </c>
      <c r="N5315" s="6">
        <f t="shared" si="740"/>
        <v>0</v>
      </c>
      <c r="O5315" s="6">
        <f t="shared" si="743"/>
        <v>0</v>
      </c>
      <c r="P5315" s="6">
        <f>FORECAST(J5315,Inputs!$B$10:$B$18,Inputs!$A$10:$A$18)</f>
        <v>30.926189035656371</v>
      </c>
      <c r="Q5315" s="6">
        <f>IF(Inputs!$D$10="Yes",IF('Hourly Calcs'!P5315&gt;'Hourly Calcs'!K5315,'Hourly Calcs'!O5315,N5315+O5315),N5315+O5315)</f>
        <v>0</v>
      </c>
      <c r="R5315" s="12">
        <f t="shared" si="744"/>
        <v>0</v>
      </c>
      <c r="S5315" s="1">
        <f>IF(AND(A5315&gt;=5,A5315&lt;=9),INDEX(Demand!$C$3:$C$26,C5315),INDEX(Demand!$B$3:$B$26,C5315))</f>
        <v>350</v>
      </c>
      <c r="T5315" s="7">
        <f t="shared" si="745"/>
        <v>0</v>
      </c>
      <c r="U5315" s="7">
        <f t="shared" si="746"/>
        <v>0</v>
      </c>
    </row>
    <row r="5316" spans="1:21" x14ac:dyDescent="0.2">
      <c r="A5316" s="1">
        <v>8</v>
      </c>
      <c r="B5316" s="1">
        <v>10</v>
      </c>
      <c r="C5316" s="1">
        <v>4</v>
      </c>
      <c r="D5316">
        <v>17</v>
      </c>
      <c r="E5316">
        <v>16.5</v>
      </c>
      <c r="F5316">
        <v>97</v>
      </c>
      <c r="G5316">
        <v>0</v>
      </c>
      <c r="H5316">
        <v>0</v>
      </c>
      <c r="I5316">
        <v>0</v>
      </c>
      <c r="J5316" s="4">
        <f t="shared" si="741"/>
        <v>53.016811760635562</v>
      </c>
      <c r="K5316" s="4">
        <f t="shared" si="742"/>
        <v>-8.1227110655680264</v>
      </c>
      <c r="L5316" s="5">
        <f t="shared" si="747"/>
        <v>0</v>
      </c>
      <c r="M5316" s="5">
        <f t="shared" si="748"/>
        <v>0</v>
      </c>
      <c r="N5316" s="6">
        <f t="shared" si="740"/>
        <v>0</v>
      </c>
      <c r="O5316" s="6">
        <f t="shared" si="743"/>
        <v>0</v>
      </c>
      <c r="P5316" s="6">
        <f>FORECAST(J5316,Inputs!$B$10:$B$18,Inputs!$A$10:$A$18)</f>
        <v>31.046451960746623</v>
      </c>
      <c r="Q5316" s="6">
        <f>IF(Inputs!$D$10="Yes",IF('Hourly Calcs'!P5316&gt;'Hourly Calcs'!K5316,'Hourly Calcs'!O5316,N5316+O5316),N5316+O5316)</f>
        <v>0</v>
      </c>
      <c r="R5316" s="12">
        <f t="shared" si="744"/>
        <v>0</v>
      </c>
      <c r="S5316" s="1">
        <f>IF(AND(A5316&gt;=5,A5316&lt;=9),INDEX(Demand!$C$3:$C$26,C5316),INDEX(Demand!$B$3:$B$26,C5316))</f>
        <v>350</v>
      </c>
      <c r="T5316" s="7">
        <f t="shared" si="745"/>
        <v>0</v>
      </c>
      <c r="U5316" s="7">
        <f t="shared" si="746"/>
        <v>0</v>
      </c>
    </row>
    <row r="5317" spans="1:21" x14ac:dyDescent="0.2">
      <c r="A5317" s="1">
        <v>8</v>
      </c>
      <c r="B5317" s="1">
        <v>10</v>
      </c>
      <c r="C5317" s="1">
        <v>5</v>
      </c>
      <c r="D5317">
        <v>16.600000000000001</v>
      </c>
      <c r="E5317">
        <v>16.2</v>
      </c>
      <c r="F5317">
        <v>97</v>
      </c>
      <c r="G5317">
        <v>0</v>
      </c>
      <c r="H5317">
        <v>0</v>
      </c>
      <c r="I5317">
        <v>0</v>
      </c>
      <c r="J5317" s="4">
        <f t="shared" si="741"/>
        <v>65.014899829197475</v>
      </c>
      <c r="K5317" s="4">
        <f t="shared" si="742"/>
        <v>0.44655978711359978</v>
      </c>
      <c r="L5317" s="5">
        <f t="shared" si="747"/>
        <v>0</v>
      </c>
      <c r="M5317" s="5">
        <f t="shared" si="748"/>
        <v>33.5534402128864</v>
      </c>
      <c r="N5317" s="6">
        <f t="shared" si="740"/>
        <v>0</v>
      </c>
      <c r="O5317" s="6">
        <f t="shared" si="743"/>
        <v>0</v>
      </c>
      <c r="P5317" s="6">
        <f>FORECAST(J5317,Inputs!$B$10:$B$18,Inputs!$A$10:$A$18)</f>
        <v>31.157545368788863</v>
      </c>
      <c r="Q5317" s="6">
        <f>IF(Inputs!$D$10="Yes",IF('Hourly Calcs'!P5317&gt;'Hourly Calcs'!K5317,'Hourly Calcs'!O5317,N5317+O5317),N5317+O5317)</f>
        <v>0</v>
      </c>
      <c r="R5317" s="12">
        <f t="shared" si="744"/>
        <v>0</v>
      </c>
      <c r="S5317" s="1">
        <f>IF(AND(A5317&gt;=5,A5317&lt;=9),INDEX(Demand!$C$3:$C$26,C5317),INDEX(Demand!$B$3:$B$26,C5317))</f>
        <v>350</v>
      </c>
      <c r="T5317" s="7">
        <f t="shared" si="745"/>
        <v>0</v>
      </c>
      <c r="U5317" s="7">
        <f t="shared" si="746"/>
        <v>0</v>
      </c>
    </row>
    <row r="5318" spans="1:21" x14ac:dyDescent="0.2">
      <c r="A5318" s="1">
        <v>8</v>
      </c>
      <c r="B5318" s="1">
        <v>10</v>
      </c>
      <c r="C5318" s="1">
        <v>6</v>
      </c>
      <c r="D5318">
        <v>16.399999999999999</v>
      </c>
      <c r="E5318">
        <v>15.9</v>
      </c>
      <c r="F5318">
        <v>97</v>
      </c>
      <c r="G5318">
        <v>12</v>
      </c>
      <c r="H5318">
        <v>0</v>
      </c>
      <c r="I5318">
        <v>12</v>
      </c>
      <c r="J5318" s="4">
        <f t="shared" si="741"/>
        <v>76.419908762969413</v>
      </c>
      <c r="K5318" s="4">
        <f t="shared" si="742"/>
        <v>8.9970482378313932</v>
      </c>
      <c r="L5318" s="5">
        <f t="shared" si="747"/>
        <v>88.580091237030587</v>
      </c>
      <c r="M5318" s="5">
        <f t="shared" si="748"/>
        <v>25.002951762168607</v>
      </c>
      <c r="N5318" s="6">
        <f t="shared" si="740"/>
        <v>0</v>
      </c>
      <c r="O5318" s="6">
        <f t="shared" si="743"/>
        <v>10.974225435330251</v>
      </c>
      <c r="P5318" s="6">
        <f>FORECAST(J5318,Inputs!$B$10:$B$18,Inputs!$A$10:$A$18)</f>
        <v>31.263147303360824</v>
      </c>
      <c r="Q5318" s="6">
        <f>IF(Inputs!$D$10="Yes",IF('Hourly Calcs'!P5318&gt;'Hourly Calcs'!K5318,'Hourly Calcs'!O5318,N5318+O5318),N5318+O5318)</f>
        <v>10.974225435330251</v>
      </c>
      <c r="R5318" s="12">
        <f t="shared" si="744"/>
        <v>52.149519268689346</v>
      </c>
      <c r="S5318" s="1">
        <f>IF(AND(A5318&gt;=5,A5318&lt;=9),INDEX(Demand!$C$3:$C$26,C5318),INDEX(Demand!$B$3:$B$26,C5318))</f>
        <v>350</v>
      </c>
      <c r="T5318" s="7">
        <f t="shared" si="745"/>
        <v>52.149519268689346</v>
      </c>
      <c r="U5318" s="7">
        <f t="shared" si="746"/>
        <v>0</v>
      </c>
    </row>
    <row r="5319" spans="1:21" x14ac:dyDescent="0.2">
      <c r="A5319" s="1">
        <v>8</v>
      </c>
      <c r="B5319" s="1">
        <v>10</v>
      </c>
      <c r="C5319" s="1">
        <v>7</v>
      </c>
      <c r="D5319">
        <v>16.2</v>
      </c>
      <c r="E5319">
        <v>16.2</v>
      </c>
      <c r="F5319">
        <v>100</v>
      </c>
      <c r="G5319">
        <v>38</v>
      </c>
      <c r="H5319">
        <v>0</v>
      </c>
      <c r="I5319">
        <v>38</v>
      </c>
      <c r="J5319" s="4">
        <f t="shared" si="741"/>
        <v>87.752296390599952</v>
      </c>
      <c r="K5319" s="4">
        <f t="shared" si="742"/>
        <v>18.327286122013462</v>
      </c>
      <c r="L5319" s="5">
        <f t="shared" si="747"/>
        <v>77.247703609400048</v>
      </c>
      <c r="M5319" s="5">
        <f t="shared" si="748"/>
        <v>15.672713877986538</v>
      </c>
      <c r="N5319" s="6">
        <f t="shared" si="740"/>
        <v>0</v>
      </c>
      <c r="O5319" s="6">
        <f t="shared" si="743"/>
        <v>34.751713878545793</v>
      </c>
      <c r="P5319" s="6">
        <f>FORECAST(J5319,Inputs!$B$10:$B$18,Inputs!$A$10:$A$18)</f>
        <v>31.368076818431479</v>
      </c>
      <c r="Q5319" s="6">
        <f>IF(Inputs!$D$10="Yes",IF('Hourly Calcs'!P5319&gt;'Hourly Calcs'!K5319,'Hourly Calcs'!O5319,N5319+O5319),N5319+O5319)</f>
        <v>34.751713878545793</v>
      </c>
      <c r="R5319" s="12">
        <f t="shared" si="744"/>
        <v>165.1401443508496</v>
      </c>
      <c r="S5319" s="1">
        <f>IF(AND(A5319&gt;=5,A5319&lt;=9),INDEX(Demand!$C$3:$C$26,C5319),INDEX(Demand!$B$3:$B$26,C5319))</f>
        <v>350</v>
      </c>
      <c r="T5319" s="7">
        <f t="shared" si="745"/>
        <v>165.1401443508496</v>
      </c>
      <c r="U5319" s="7">
        <f t="shared" si="746"/>
        <v>0</v>
      </c>
    </row>
    <row r="5320" spans="1:21" x14ac:dyDescent="0.2">
      <c r="A5320" s="1">
        <v>8</v>
      </c>
      <c r="B5320" s="1">
        <v>10</v>
      </c>
      <c r="C5320" s="1">
        <v>8</v>
      </c>
      <c r="D5320">
        <v>16.3</v>
      </c>
      <c r="E5320">
        <v>16.100000000000001</v>
      </c>
      <c r="F5320">
        <v>99</v>
      </c>
      <c r="G5320">
        <v>87</v>
      </c>
      <c r="H5320">
        <v>0</v>
      </c>
      <c r="I5320">
        <v>87</v>
      </c>
      <c r="J5320" s="4">
        <f t="shared" si="741"/>
        <v>99.662233895710926</v>
      </c>
      <c r="K5320" s="4">
        <f t="shared" si="742"/>
        <v>27.759868809522757</v>
      </c>
      <c r="L5320" s="5">
        <f t="shared" si="747"/>
        <v>65.337766104289074</v>
      </c>
      <c r="M5320" s="5">
        <f t="shared" si="748"/>
        <v>6.2401311904772427</v>
      </c>
      <c r="N5320" s="6">
        <f t="shared" si="740"/>
        <v>0</v>
      </c>
      <c r="O5320" s="6">
        <f t="shared" si="743"/>
        <v>79.563134406144314</v>
      </c>
      <c r="P5320" s="6">
        <f>FORECAST(J5320,Inputs!$B$10:$B$18,Inputs!$A$10:$A$18)</f>
        <v>31.478354017552878</v>
      </c>
      <c r="Q5320" s="6">
        <f>IF(Inputs!$D$10="Yes",IF('Hourly Calcs'!P5320&gt;'Hourly Calcs'!K5320,'Hourly Calcs'!O5320,N5320+O5320),N5320+O5320)</f>
        <v>79.563134406144314</v>
      </c>
      <c r="R5320" s="12">
        <f t="shared" si="744"/>
        <v>378.08401469799776</v>
      </c>
      <c r="S5320" s="1">
        <f>IF(AND(A5320&gt;=5,A5320&lt;=9),INDEX(Demand!$C$3:$C$26,C5320),INDEX(Demand!$B$3:$B$26,C5320))</f>
        <v>350</v>
      </c>
      <c r="T5320" s="7">
        <f t="shared" si="745"/>
        <v>350</v>
      </c>
      <c r="U5320" s="7">
        <f t="shared" si="746"/>
        <v>28.084014697997759</v>
      </c>
    </row>
    <row r="5321" spans="1:21" x14ac:dyDescent="0.2">
      <c r="A5321" s="1">
        <v>8</v>
      </c>
      <c r="B5321" s="1">
        <v>10</v>
      </c>
      <c r="C5321" s="1">
        <v>9</v>
      </c>
      <c r="D5321">
        <v>16.600000000000001</v>
      </c>
      <c r="E5321">
        <v>16.2</v>
      </c>
      <c r="F5321">
        <v>97</v>
      </c>
      <c r="G5321">
        <v>139</v>
      </c>
      <c r="H5321">
        <v>0</v>
      </c>
      <c r="I5321">
        <v>139</v>
      </c>
      <c r="J5321" s="4">
        <f t="shared" si="741"/>
        <v>112.9989954275583</v>
      </c>
      <c r="K5321" s="4">
        <f t="shared" si="742"/>
        <v>36.840793723624941</v>
      </c>
      <c r="L5321" s="5">
        <f t="shared" si="747"/>
        <v>52.001004572441701</v>
      </c>
      <c r="M5321" s="5">
        <f t="shared" si="748"/>
        <v>2.840793723624941</v>
      </c>
      <c r="N5321" s="6">
        <f t="shared" ref="N5321:N5384" si="749">H5321*MAX(0,COS(2*ASIN(SQRT(SIN(RADIANS($B$4))^2+COS(RADIANS($K5321))^2-2*SIN(RADIANS($B$4))*COS(RADIANS($K5321))*COS(RADIANS($J5321-$B$5))+(SIN(RADIANS($K5321))-COS(RADIANS($B$4)))^2)/2)))</f>
        <v>0</v>
      </c>
      <c r="O5321" s="6">
        <f t="shared" si="743"/>
        <v>127.11811129257539</v>
      </c>
      <c r="P5321" s="6">
        <f>FORECAST(J5321,Inputs!$B$10:$B$18,Inputs!$A$10:$A$18)</f>
        <v>31.601842550255167</v>
      </c>
      <c r="Q5321" s="6">
        <f>IF(Inputs!$D$10="Yes",IF('Hourly Calcs'!P5321&gt;'Hourly Calcs'!K5321,'Hourly Calcs'!O5321,N5321+O5321),N5321+O5321)</f>
        <v>127.11811129257539</v>
      </c>
      <c r="R5321" s="12">
        <f t="shared" si="744"/>
        <v>604.06526486231826</v>
      </c>
      <c r="S5321" s="1">
        <f>IF(AND(A5321&gt;=5,A5321&lt;=9),INDEX(Demand!$C$3:$C$26,C5321),INDEX(Demand!$B$3:$B$26,C5321))</f>
        <v>350</v>
      </c>
      <c r="T5321" s="7">
        <f t="shared" si="745"/>
        <v>350</v>
      </c>
      <c r="U5321" s="7">
        <f t="shared" si="746"/>
        <v>254.06526486231826</v>
      </c>
    </row>
    <row r="5322" spans="1:21" x14ac:dyDescent="0.2">
      <c r="A5322" s="1">
        <v>8</v>
      </c>
      <c r="B5322" s="1">
        <v>10</v>
      </c>
      <c r="C5322" s="1">
        <v>10</v>
      </c>
      <c r="D5322">
        <v>17.2</v>
      </c>
      <c r="E5322">
        <v>16.2</v>
      </c>
      <c r="F5322">
        <v>94</v>
      </c>
      <c r="G5322">
        <v>185</v>
      </c>
      <c r="H5322">
        <v>2</v>
      </c>
      <c r="I5322">
        <v>184</v>
      </c>
      <c r="J5322" s="4">
        <f t="shared" ref="J5322:J5385" si="750">solarazimuth($B$2,$B$3,$B$1,A5322,B5322,C5322,0,0,0,0)</f>
        <v>128.87844410390431</v>
      </c>
      <c r="K5322" s="4">
        <f t="shared" ref="K5322:K5385" si="751">solarelevation($B$2,$B$3,$B$1,A5322,B5322,C5322,0,0,0,0)</f>
        <v>44.966303782818137</v>
      </c>
      <c r="L5322" s="5">
        <f t="shared" si="747"/>
        <v>36.121555896095686</v>
      </c>
      <c r="M5322" s="5">
        <f t="shared" si="748"/>
        <v>10.966303782818137</v>
      </c>
      <c r="N5322" s="6">
        <f t="shared" si="749"/>
        <v>1.8109197790121301</v>
      </c>
      <c r="O5322" s="6">
        <f t="shared" ref="O5322:O5385" si="752">$I5322*(1+COS(RADIANS($B$4)))/2</f>
        <v>168.27145667506383</v>
      </c>
      <c r="P5322" s="6">
        <f>FORECAST(J5322,Inputs!$B$10:$B$18,Inputs!$A$10:$A$18)</f>
        <v>31.748874482443558</v>
      </c>
      <c r="Q5322" s="6">
        <f>IF(Inputs!$D$10="Yes",IF('Hourly Calcs'!P5322&gt;'Hourly Calcs'!K5322,'Hourly Calcs'!O5322,N5322+O5322),N5322+O5322)</f>
        <v>170.08237645407596</v>
      </c>
      <c r="R5322" s="12">
        <f t="shared" ref="R5322:R5385" si="753">$B$6*$E$1*Q5322</f>
        <v>808.2314529097689</v>
      </c>
      <c r="S5322" s="1">
        <f>IF(AND(A5322&gt;=5,A5322&lt;=9),INDEX(Demand!$C$3:$C$26,C5322),INDEX(Demand!$B$3:$B$26,C5322))</f>
        <v>600</v>
      </c>
      <c r="T5322" s="7">
        <f t="shared" ref="T5322:T5385" si="754">S5322-MAX(0,S5322-R5322)</f>
        <v>600</v>
      </c>
      <c r="U5322" s="7">
        <f t="shared" ref="U5322:U5385" si="755">MAX(0,R5322-S5322)</f>
        <v>208.2314529097689</v>
      </c>
    </row>
    <row r="5323" spans="1:21" x14ac:dyDescent="0.2">
      <c r="A5323" s="1">
        <v>8</v>
      </c>
      <c r="B5323" s="1">
        <v>10</v>
      </c>
      <c r="C5323" s="1">
        <v>11</v>
      </c>
      <c r="D5323">
        <v>17.2</v>
      </c>
      <c r="E5323">
        <v>16.2</v>
      </c>
      <c r="F5323">
        <v>94</v>
      </c>
      <c r="G5323">
        <v>220</v>
      </c>
      <c r="H5323">
        <v>3</v>
      </c>
      <c r="I5323">
        <v>217</v>
      </c>
      <c r="J5323" s="4">
        <f t="shared" si="750"/>
        <v>148.48195194501361</v>
      </c>
      <c r="K5323" s="4">
        <f t="shared" si="751"/>
        <v>51.234024304300874</v>
      </c>
      <c r="L5323" s="5">
        <f t="shared" si="747"/>
        <v>16.518048054986394</v>
      </c>
      <c r="M5323" s="5">
        <f t="shared" si="748"/>
        <v>17.234024304300874</v>
      </c>
      <c r="N5323" s="6">
        <f t="shared" si="749"/>
        <v>2.9462773230070978</v>
      </c>
      <c r="O5323" s="6">
        <f t="shared" si="752"/>
        <v>198.45057662222203</v>
      </c>
      <c r="P5323" s="6">
        <f>FORECAST(J5323,Inputs!$B$10:$B$18,Inputs!$A$10:$A$18)</f>
        <v>31.930388443935311</v>
      </c>
      <c r="Q5323" s="6">
        <f>IF(Inputs!$D$10="Yes",IF('Hourly Calcs'!P5323&gt;'Hourly Calcs'!K5323,'Hourly Calcs'!O5323,N5323+O5323),N5323+O5323)</f>
        <v>201.39685394522914</v>
      </c>
      <c r="R5323" s="12">
        <f t="shared" si="753"/>
        <v>957.03784994772877</v>
      </c>
      <c r="S5323" s="1">
        <f>IF(AND(A5323&gt;=5,A5323&lt;=9),INDEX(Demand!$C$3:$C$26,C5323),INDEX(Demand!$B$3:$B$26,C5323))</f>
        <v>600</v>
      </c>
      <c r="T5323" s="7">
        <f t="shared" si="754"/>
        <v>600</v>
      </c>
      <c r="U5323" s="7">
        <f t="shared" si="755"/>
        <v>357.03784994772877</v>
      </c>
    </row>
    <row r="5324" spans="1:21" x14ac:dyDescent="0.2">
      <c r="A5324" s="1">
        <v>8</v>
      </c>
      <c r="B5324" s="1">
        <v>10</v>
      </c>
      <c r="C5324" s="1">
        <v>12</v>
      </c>
      <c r="D5324">
        <v>17.100000000000001</v>
      </c>
      <c r="E5324">
        <v>16.100000000000001</v>
      </c>
      <c r="F5324">
        <v>94</v>
      </c>
      <c r="G5324">
        <v>240</v>
      </c>
      <c r="H5324">
        <v>4</v>
      </c>
      <c r="I5324">
        <v>236</v>
      </c>
      <c r="J5324" s="4">
        <f t="shared" si="750"/>
        <v>171.9392038012943</v>
      </c>
      <c r="K5324" s="4">
        <f t="shared" si="751"/>
        <v>54.453550638578953</v>
      </c>
      <c r="L5324" s="5">
        <f t="shared" si="747"/>
        <v>6.9392038012942976</v>
      </c>
      <c r="M5324" s="5">
        <f t="shared" si="748"/>
        <v>20.453550638578953</v>
      </c>
      <c r="N5324" s="6">
        <f t="shared" si="749"/>
        <v>3.9890177276277732</v>
      </c>
      <c r="O5324" s="6">
        <f t="shared" si="752"/>
        <v>215.82643356149492</v>
      </c>
      <c r="P5324" s="6">
        <f>FORECAST(J5324,Inputs!$B$10:$B$18,Inputs!$A$10:$A$18)</f>
        <v>32.147585220382354</v>
      </c>
      <c r="Q5324" s="6">
        <f>IF(Inputs!$D$10="Yes",IF('Hourly Calcs'!P5324&gt;'Hourly Calcs'!K5324,'Hourly Calcs'!O5324,N5324+O5324),N5324+O5324)</f>
        <v>219.81545128912271</v>
      </c>
      <c r="R5324" s="12">
        <f t="shared" si="753"/>
        <v>1044.563024525911</v>
      </c>
      <c r="S5324" s="1">
        <f>IF(AND(A5324&gt;=5,A5324&lt;=9),INDEX(Demand!$C$3:$C$26,C5324),INDEX(Demand!$B$3:$B$26,C5324))</f>
        <v>600</v>
      </c>
      <c r="T5324" s="7">
        <f t="shared" si="754"/>
        <v>600</v>
      </c>
      <c r="U5324" s="7">
        <f t="shared" si="755"/>
        <v>444.56302452591103</v>
      </c>
    </row>
    <row r="5325" spans="1:21" x14ac:dyDescent="0.2">
      <c r="A5325" s="1">
        <v>8</v>
      </c>
      <c r="B5325" s="1">
        <v>10</v>
      </c>
      <c r="C5325" s="1">
        <v>13</v>
      </c>
      <c r="D5325">
        <v>18.3</v>
      </c>
      <c r="E5325">
        <v>16.600000000000001</v>
      </c>
      <c r="F5325">
        <v>90</v>
      </c>
      <c r="G5325">
        <v>244</v>
      </c>
      <c r="H5325">
        <v>4</v>
      </c>
      <c r="I5325">
        <v>240</v>
      </c>
      <c r="J5325" s="4">
        <f t="shared" si="750"/>
        <v>196.68381953098876</v>
      </c>
      <c r="K5325" s="4">
        <f t="shared" si="751"/>
        <v>53.722501448645502</v>
      </c>
      <c r="L5325" s="5">
        <f t="shared" si="747"/>
        <v>31.683819530988757</v>
      </c>
      <c r="M5325" s="5">
        <f t="shared" si="748"/>
        <v>19.722501448645502</v>
      </c>
      <c r="N5325" s="6">
        <f t="shared" si="749"/>
        <v>3.7995866319184155</v>
      </c>
      <c r="O5325" s="6">
        <f t="shared" si="752"/>
        <v>219.484508706605</v>
      </c>
      <c r="P5325" s="6">
        <f>FORECAST(J5325,Inputs!$B$10:$B$18,Inputs!$A$10:$A$18)</f>
        <v>32.37670203269434</v>
      </c>
      <c r="Q5325" s="6">
        <f>IF(Inputs!$D$10="Yes",IF('Hourly Calcs'!P5325&gt;'Hourly Calcs'!K5325,'Hourly Calcs'!O5325,N5325+O5325),N5325+O5325)</f>
        <v>223.2840953385234</v>
      </c>
      <c r="R5325" s="12">
        <f t="shared" si="753"/>
        <v>1061.0460210486631</v>
      </c>
      <c r="S5325" s="1">
        <f>IF(AND(A5325&gt;=5,A5325&lt;=9),INDEX(Demand!$C$3:$C$26,C5325),INDEX(Demand!$B$3:$B$26,C5325))</f>
        <v>600</v>
      </c>
      <c r="T5325" s="7">
        <f t="shared" si="754"/>
        <v>600</v>
      </c>
      <c r="U5325" s="7">
        <f t="shared" si="755"/>
        <v>461.04602104866308</v>
      </c>
    </row>
    <row r="5326" spans="1:21" x14ac:dyDescent="0.2">
      <c r="A5326" s="1">
        <v>8</v>
      </c>
      <c r="B5326" s="1">
        <v>10</v>
      </c>
      <c r="C5326" s="1">
        <v>14</v>
      </c>
      <c r="D5326">
        <v>18</v>
      </c>
      <c r="E5326">
        <v>16.5</v>
      </c>
      <c r="F5326">
        <v>91</v>
      </c>
      <c r="G5326">
        <v>231</v>
      </c>
      <c r="H5326">
        <v>4</v>
      </c>
      <c r="I5326">
        <v>228</v>
      </c>
      <c r="J5326" s="4">
        <f t="shared" si="750"/>
        <v>218.8932610703456</v>
      </c>
      <c r="K5326" s="4">
        <f t="shared" si="751"/>
        <v>49.266593386989456</v>
      </c>
      <c r="L5326" s="5">
        <f t="shared" si="747"/>
        <v>53.893261070345602</v>
      </c>
      <c r="M5326" s="5">
        <f t="shared" si="748"/>
        <v>15.266593386989456</v>
      </c>
      <c r="N5326" s="6">
        <f t="shared" si="749"/>
        <v>3.3729462306066593</v>
      </c>
      <c r="O5326" s="6">
        <f t="shared" si="752"/>
        <v>208.51028327127474</v>
      </c>
      <c r="P5326" s="6">
        <f>FORECAST(J5326,Inputs!$B$10:$B$18,Inputs!$A$10:$A$18)</f>
        <v>32.582345009910604</v>
      </c>
      <c r="Q5326" s="6">
        <f>IF(Inputs!$D$10="Yes",IF('Hourly Calcs'!P5326&gt;'Hourly Calcs'!K5326,'Hourly Calcs'!O5326,N5326+O5326),N5326+O5326)</f>
        <v>211.8832295018814</v>
      </c>
      <c r="R5326" s="12">
        <f t="shared" si="753"/>
        <v>1006.8691065929404</v>
      </c>
      <c r="S5326" s="1">
        <f>IF(AND(A5326&gt;=5,A5326&lt;=9),INDEX(Demand!$C$3:$C$26,C5326),INDEX(Demand!$B$3:$B$26,C5326))</f>
        <v>600</v>
      </c>
      <c r="T5326" s="7">
        <f t="shared" si="754"/>
        <v>600</v>
      </c>
      <c r="U5326" s="7">
        <f t="shared" si="755"/>
        <v>406.8691065929404</v>
      </c>
    </row>
    <row r="5327" spans="1:21" x14ac:dyDescent="0.2">
      <c r="A5327" s="1">
        <v>8</v>
      </c>
      <c r="B5327" s="1">
        <v>10</v>
      </c>
      <c r="C5327" s="1">
        <v>15</v>
      </c>
      <c r="D5327">
        <v>18.5</v>
      </c>
      <c r="E5327">
        <v>15.1</v>
      </c>
      <c r="F5327">
        <v>81</v>
      </c>
      <c r="G5327">
        <v>412</v>
      </c>
      <c r="H5327">
        <v>88</v>
      </c>
      <c r="I5327">
        <v>347</v>
      </c>
      <c r="J5327" s="4">
        <f t="shared" si="750"/>
        <v>237.05084828316714</v>
      </c>
      <c r="K5327" s="4">
        <f t="shared" si="751"/>
        <v>42.199639472027805</v>
      </c>
      <c r="L5327" s="5">
        <f t="shared" si="747"/>
        <v>72.050848283167142</v>
      </c>
      <c r="M5327" s="5">
        <f t="shared" si="748"/>
        <v>8.1996394720278047</v>
      </c>
      <c r="N5327" s="6">
        <f t="shared" si="749"/>
        <v>60.239510573640757</v>
      </c>
      <c r="O5327" s="6">
        <f t="shared" si="752"/>
        <v>317.33801883829972</v>
      </c>
      <c r="P5327" s="6">
        <f>FORECAST(J5327,Inputs!$B$10:$B$18,Inputs!$A$10:$A$18)</f>
        <v>32.750470817436728</v>
      </c>
      <c r="Q5327" s="6">
        <f>IF(Inputs!$D$10="Yes",IF('Hourly Calcs'!P5327&gt;'Hourly Calcs'!K5327,'Hourly Calcs'!O5327,N5327+O5327),N5327+O5327)</f>
        <v>377.57752941194047</v>
      </c>
      <c r="R5327" s="12">
        <f t="shared" si="753"/>
        <v>1794.248419765541</v>
      </c>
      <c r="S5327" s="1">
        <f>IF(AND(A5327&gt;=5,A5327&lt;=9),INDEX(Demand!$C$3:$C$26,C5327),INDEX(Demand!$B$3:$B$26,C5327))</f>
        <v>600</v>
      </c>
      <c r="T5327" s="7">
        <f t="shared" si="754"/>
        <v>600</v>
      </c>
      <c r="U5327" s="7">
        <f t="shared" si="755"/>
        <v>1194.248419765541</v>
      </c>
    </row>
    <row r="5328" spans="1:21" x14ac:dyDescent="0.2">
      <c r="A5328" s="1">
        <v>8</v>
      </c>
      <c r="B5328" s="1">
        <v>10</v>
      </c>
      <c r="C5328" s="1">
        <v>16</v>
      </c>
      <c r="D5328">
        <v>18.5</v>
      </c>
      <c r="E5328">
        <v>16.7</v>
      </c>
      <c r="F5328">
        <v>89</v>
      </c>
      <c r="G5328">
        <v>523</v>
      </c>
      <c r="H5328">
        <v>478</v>
      </c>
      <c r="I5328">
        <v>227</v>
      </c>
      <c r="J5328" s="4">
        <f t="shared" si="750"/>
        <v>251.87090778545451</v>
      </c>
      <c r="K5328" s="4">
        <f t="shared" si="751"/>
        <v>33.636040619937489</v>
      </c>
      <c r="L5328" s="5">
        <f t="shared" si="747"/>
        <v>86.870907785454506</v>
      </c>
      <c r="M5328" s="5">
        <f t="shared" si="748"/>
        <v>0.36395938006251072</v>
      </c>
      <c r="N5328" s="6">
        <f t="shared" si="749"/>
        <v>231.65319403492512</v>
      </c>
      <c r="O5328" s="6">
        <f t="shared" si="752"/>
        <v>207.59576448499723</v>
      </c>
      <c r="P5328" s="6">
        <f>FORECAST(J5328,Inputs!$B$10:$B$18,Inputs!$A$10:$A$18)</f>
        <v>32.887693590606055</v>
      </c>
      <c r="Q5328" s="6">
        <f>IF(Inputs!$D$10="Yes",IF('Hourly Calcs'!P5328&gt;'Hourly Calcs'!K5328,'Hourly Calcs'!O5328,N5328+O5328),N5328+O5328)</f>
        <v>439.24895851992233</v>
      </c>
      <c r="R5328" s="12">
        <f t="shared" si="753"/>
        <v>2087.3110508866707</v>
      </c>
      <c r="S5328" s="1">
        <f>IF(AND(A5328&gt;=5,A5328&lt;=9),INDEX(Demand!$C$3:$C$26,C5328),INDEX(Demand!$B$3:$B$26,C5328))</f>
        <v>900</v>
      </c>
      <c r="T5328" s="7">
        <f t="shared" si="754"/>
        <v>900</v>
      </c>
      <c r="U5328" s="7">
        <f t="shared" si="755"/>
        <v>1187.3110508866707</v>
      </c>
    </row>
    <row r="5329" spans="1:21" x14ac:dyDescent="0.2">
      <c r="A5329" s="1">
        <v>8</v>
      </c>
      <c r="B5329" s="1">
        <v>10</v>
      </c>
      <c r="C5329" s="1">
        <v>17</v>
      </c>
      <c r="D5329">
        <v>19.2</v>
      </c>
      <c r="E5329">
        <v>16.7</v>
      </c>
      <c r="F5329">
        <v>85</v>
      </c>
      <c r="G5329">
        <v>376</v>
      </c>
      <c r="H5329">
        <v>463</v>
      </c>
      <c r="I5329">
        <v>153</v>
      </c>
      <c r="J5329" s="4">
        <f t="shared" si="750"/>
        <v>264.57574703463871</v>
      </c>
      <c r="K5329" s="4">
        <f t="shared" si="751"/>
        <v>24.356727080734018</v>
      </c>
      <c r="L5329" s="5">
        <f t="shared" si="747"/>
        <v>0</v>
      </c>
      <c r="M5329" s="5">
        <f t="shared" si="748"/>
        <v>9.6432729192659821</v>
      </c>
      <c r="N5329" s="6">
        <f t="shared" si="749"/>
        <v>119.06772513886459</v>
      </c>
      <c r="O5329" s="6">
        <f t="shared" si="752"/>
        <v>139.92137430046068</v>
      </c>
      <c r="P5329" s="6">
        <f>FORECAST(J5329,Inputs!$B$10:$B$18,Inputs!$A$10:$A$18)</f>
        <v>33.00533099106147</v>
      </c>
      <c r="Q5329" s="6">
        <f>IF(Inputs!$D$10="Yes",IF('Hourly Calcs'!P5329&gt;'Hourly Calcs'!K5329,'Hourly Calcs'!O5329,N5329+O5329),N5329+O5329)</f>
        <v>139.92137430046068</v>
      </c>
      <c r="R5329" s="12">
        <f t="shared" si="753"/>
        <v>664.90637067578916</v>
      </c>
      <c r="S5329" s="1">
        <f>IF(AND(A5329&gt;=5,A5329&lt;=9),INDEX(Demand!$C$3:$C$26,C5329),INDEX(Demand!$B$3:$B$26,C5329))</f>
        <v>900</v>
      </c>
      <c r="T5329" s="7">
        <f t="shared" si="754"/>
        <v>664.90637067578916</v>
      </c>
      <c r="U5329" s="7">
        <f t="shared" si="755"/>
        <v>0</v>
      </c>
    </row>
    <row r="5330" spans="1:21" x14ac:dyDescent="0.2">
      <c r="A5330" s="1">
        <v>8</v>
      </c>
      <c r="B5330" s="1">
        <v>10</v>
      </c>
      <c r="C5330" s="1">
        <v>18</v>
      </c>
      <c r="D5330">
        <v>18.7</v>
      </c>
      <c r="E5330">
        <v>16.5</v>
      </c>
      <c r="F5330">
        <v>87</v>
      </c>
      <c r="G5330">
        <v>203</v>
      </c>
      <c r="H5330">
        <v>234</v>
      </c>
      <c r="I5330">
        <v>126</v>
      </c>
      <c r="J5330" s="4">
        <f t="shared" si="750"/>
        <v>276.18518648138735</v>
      </c>
      <c r="K5330" s="4">
        <f t="shared" si="751"/>
        <v>14.892636727900012</v>
      </c>
      <c r="L5330" s="5">
        <f t="shared" si="747"/>
        <v>0</v>
      </c>
      <c r="M5330" s="5">
        <f t="shared" si="748"/>
        <v>19.107363272099988</v>
      </c>
      <c r="N5330" s="6">
        <f t="shared" si="749"/>
        <v>4.1593125650311258</v>
      </c>
      <c r="O5330" s="6">
        <f t="shared" si="752"/>
        <v>115.22936707096763</v>
      </c>
      <c r="P5330" s="6">
        <f>FORECAST(J5330,Inputs!$B$10:$B$18,Inputs!$A$10:$A$18)</f>
        <v>33.112825800753583</v>
      </c>
      <c r="Q5330" s="6">
        <f>IF(Inputs!$D$10="Yes",IF('Hourly Calcs'!P5330&gt;'Hourly Calcs'!K5330,'Hourly Calcs'!O5330,N5330+O5330),N5330+O5330)</f>
        <v>115.22936707096763</v>
      </c>
      <c r="R5330" s="12">
        <f t="shared" si="753"/>
        <v>547.56995232123813</v>
      </c>
      <c r="S5330" s="1">
        <f>IF(AND(A5330&gt;=5,A5330&lt;=9),INDEX(Demand!$C$3:$C$26,C5330),INDEX(Demand!$B$3:$B$26,C5330))</f>
        <v>900</v>
      </c>
      <c r="T5330" s="7">
        <f t="shared" si="754"/>
        <v>547.56995232123813</v>
      </c>
      <c r="U5330" s="7">
        <f t="shared" si="755"/>
        <v>0</v>
      </c>
    </row>
    <row r="5331" spans="1:21" x14ac:dyDescent="0.2">
      <c r="A5331" s="1">
        <v>8</v>
      </c>
      <c r="B5331" s="1">
        <v>10</v>
      </c>
      <c r="C5331" s="1">
        <v>19</v>
      </c>
      <c r="D5331">
        <v>17.899999999999999</v>
      </c>
      <c r="E5331">
        <v>15.9</v>
      </c>
      <c r="F5331">
        <v>88</v>
      </c>
      <c r="G5331">
        <v>62</v>
      </c>
      <c r="H5331">
        <v>35</v>
      </c>
      <c r="I5331">
        <v>56</v>
      </c>
      <c r="J5331" s="4">
        <f t="shared" si="750"/>
        <v>287.4676438376664</v>
      </c>
      <c r="K5331" s="4">
        <f t="shared" si="751"/>
        <v>5.69192203031551</v>
      </c>
      <c r="L5331" s="5">
        <f t="shared" si="747"/>
        <v>0</v>
      </c>
      <c r="M5331" s="5">
        <f t="shared" si="748"/>
        <v>28.30807796968449</v>
      </c>
      <c r="N5331" s="6">
        <f t="shared" si="749"/>
        <v>0</v>
      </c>
      <c r="O5331" s="6">
        <f t="shared" si="752"/>
        <v>51.213052031541167</v>
      </c>
      <c r="P5331" s="6">
        <f>FORECAST(J5331,Inputs!$B$10:$B$18,Inputs!$A$10:$A$18)</f>
        <v>33.217292998496909</v>
      </c>
      <c r="Q5331" s="6">
        <f>IF(Inputs!$D$10="Yes",IF('Hourly Calcs'!P5331&gt;'Hourly Calcs'!K5331,'Hourly Calcs'!O5331,N5331+O5331),N5331+O5331)</f>
        <v>51.213052031541167</v>
      </c>
      <c r="R5331" s="12">
        <f t="shared" si="753"/>
        <v>243.36442325388361</v>
      </c>
      <c r="S5331" s="1">
        <f>IF(AND(A5331&gt;=5,A5331&lt;=9),INDEX(Demand!$C$3:$C$26,C5331),INDEX(Demand!$B$3:$B$26,C5331))</f>
        <v>900</v>
      </c>
      <c r="T5331" s="7">
        <f t="shared" si="754"/>
        <v>243.36442325388361</v>
      </c>
      <c r="U5331" s="7">
        <f t="shared" si="755"/>
        <v>0</v>
      </c>
    </row>
    <row r="5332" spans="1:21" x14ac:dyDescent="0.2">
      <c r="A5332" s="1">
        <v>8</v>
      </c>
      <c r="B5332" s="1">
        <v>10</v>
      </c>
      <c r="C5332" s="1">
        <v>20</v>
      </c>
      <c r="D5332">
        <v>17.3</v>
      </c>
      <c r="E5332">
        <v>15.6</v>
      </c>
      <c r="F5332">
        <v>90</v>
      </c>
      <c r="G5332">
        <v>5</v>
      </c>
      <c r="H5332">
        <v>0</v>
      </c>
      <c r="I5332">
        <v>5</v>
      </c>
      <c r="J5332" s="4">
        <f t="shared" si="750"/>
        <v>299.02324773482047</v>
      </c>
      <c r="K5332" s="4">
        <f t="shared" si="751"/>
        <v>-3.0747880622217991</v>
      </c>
      <c r="L5332" s="5">
        <f t="shared" si="747"/>
        <v>0</v>
      </c>
      <c r="M5332" s="5">
        <f t="shared" si="748"/>
        <v>0</v>
      </c>
      <c r="N5332" s="6">
        <f t="shared" si="749"/>
        <v>0</v>
      </c>
      <c r="O5332" s="6">
        <f t="shared" si="752"/>
        <v>4.5725939313876038</v>
      </c>
      <c r="P5332" s="6">
        <f>FORECAST(J5332,Inputs!$B$10:$B$18,Inputs!$A$10:$A$18)</f>
        <v>33.324289330877967</v>
      </c>
      <c r="Q5332" s="6">
        <f>IF(Inputs!$D$10="Yes",IF('Hourly Calcs'!P5332&gt;'Hourly Calcs'!K5332,'Hourly Calcs'!O5332,N5332+O5332),N5332+O5332)</f>
        <v>4.5725939313876038</v>
      </c>
      <c r="R5332" s="12">
        <f t="shared" si="753"/>
        <v>21.728966361953894</v>
      </c>
      <c r="S5332" s="1">
        <f>IF(AND(A5332&gt;=5,A5332&lt;=9),INDEX(Demand!$C$3:$C$26,C5332),INDEX(Demand!$B$3:$B$26,C5332))</f>
        <v>800</v>
      </c>
      <c r="T5332" s="7">
        <f t="shared" si="754"/>
        <v>21.728966361953894</v>
      </c>
      <c r="U5332" s="7">
        <f t="shared" si="755"/>
        <v>0</v>
      </c>
    </row>
    <row r="5333" spans="1:21" x14ac:dyDescent="0.2">
      <c r="A5333" s="1">
        <v>8</v>
      </c>
      <c r="B5333" s="1">
        <v>10</v>
      </c>
      <c r="C5333" s="1">
        <v>21</v>
      </c>
      <c r="D5333">
        <v>16.8</v>
      </c>
      <c r="E5333">
        <v>15.4</v>
      </c>
      <c r="F5333">
        <v>91</v>
      </c>
      <c r="G5333">
        <v>0</v>
      </c>
      <c r="H5333">
        <v>0</v>
      </c>
      <c r="I5333">
        <v>0</v>
      </c>
      <c r="J5333" s="4">
        <f t="shared" si="750"/>
        <v>311.33506301983459</v>
      </c>
      <c r="K5333" s="4">
        <f t="shared" si="751"/>
        <v>-10.913319220924251</v>
      </c>
      <c r="L5333" s="5">
        <f t="shared" si="747"/>
        <v>0</v>
      </c>
      <c r="M5333" s="5">
        <f t="shared" si="748"/>
        <v>0</v>
      </c>
      <c r="N5333" s="6">
        <f t="shared" si="749"/>
        <v>0</v>
      </c>
      <c r="O5333" s="6">
        <f t="shared" si="752"/>
        <v>0</v>
      </c>
      <c r="P5333" s="6">
        <f>FORECAST(J5333,Inputs!$B$10:$B$18,Inputs!$A$10:$A$18)</f>
        <v>33.438287620554021</v>
      </c>
      <c r="Q5333" s="6">
        <f>IF(Inputs!$D$10="Yes",IF('Hourly Calcs'!P5333&gt;'Hourly Calcs'!K5333,'Hourly Calcs'!O5333,N5333+O5333),N5333+O5333)</f>
        <v>0</v>
      </c>
      <c r="R5333" s="12">
        <f t="shared" si="753"/>
        <v>0</v>
      </c>
      <c r="S5333" s="1">
        <f>IF(AND(A5333&gt;=5,A5333&lt;=9),INDEX(Demand!$C$3:$C$26,C5333),INDEX(Demand!$B$3:$B$26,C5333))</f>
        <v>700</v>
      </c>
      <c r="T5333" s="7">
        <f t="shared" si="754"/>
        <v>0</v>
      </c>
      <c r="U5333" s="7">
        <f t="shared" si="755"/>
        <v>0</v>
      </c>
    </row>
    <row r="5334" spans="1:21" x14ac:dyDescent="0.2">
      <c r="A5334" s="1">
        <v>8</v>
      </c>
      <c r="B5334" s="1">
        <v>10</v>
      </c>
      <c r="C5334" s="1">
        <v>22</v>
      </c>
      <c r="D5334">
        <v>16.600000000000001</v>
      </c>
      <c r="E5334">
        <v>15.4</v>
      </c>
      <c r="F5334">
        <v>93</v>
      </c>
      <c r="G5334">
        <v>0</v>
      </c>
      <c r="H5334">
        <v>0</v>
      </c>
      <c r="I5334">
        <v>0</v>
      </c>
      <c r="J5334" s="4">
        <f t="shared" si="750"/>
        <v>324.74757185180135</v>
      </c>
      <c r="K5334" s="4">
        <f t="shared" si="751"/>
        <v>-17.282399442353224</v>
      </c>
      <c r="L5334" s="5">
        <f t="shared" si="747"/>
        <v>0</v>
      </c>
      <c r="M5334" s="5">
        <f t="shared" si="748"/>
        <v>0</v>
      </c>
      <c r="N5334" s="6">
        <f t="shared" si="749"/>
        <v>0</v>
      </c>
      <c r="O5334" s="6">
        <f t="shared" si="752"/>
        <v>0</v>
      </c>
      <c r="P5334" s="6">
        <f>FORECAST(J5334,Inputs!$B$10:$B$18,Inputs!$A$10:$A$18)</f>
        <v>33.562477517146306</v>
      </c>
      <c r="Q5334" s="6">
        <f>IF(Inputs!$D$10="Yes",IF('Hourly Calcs'!P5334&gt;'Hourly Calcs'!K5334,'Hourly Calcs'!O5334,N5334+O5334),N5334+O5334)</f>
        <v>0</v>
      </c>
      <c r="R5334" s="12">
        <f t="shared" si="753"/>
        <v>0</v>
      </c>
      <c r="S5334" s="1">
        <f>IF(AND(A5334&gt;=5,A5334&lt;=9),INDEX(Demand!$C$3:$C$26,C5334),INDEX(Demand!$B$3:$B$26,C5334))</f>
        <v>600</v>
      </c>
      <c r="T5334" s="7">
        <f t="shared" si="754"/>
        <v>0</v>
      </c>
      <c r="U5334" s="7">
        <f t="shared" si="755"/>
        <v>0</v>
      </c>
    </row>
    <row r="5335" spans="1:21" x14ac:dyDescent="0.2">
      <c r="A5335" s="1">
        <v>8</v>
      </c>
      <c r="B5335" s="1">
        <v>10</v>
      </c>
      <c r="C5335" s="1">
        <v>23</v>
      </c>
      <c r="D5335">
        <v>16.600000000000001</v>
      </c>
      <c r="E5335">
        <v>15.2</v>
      </c>
      <c r="F5335">
        <v>91</v>
      </c>
      <c r="G5335">
        <v>0</v>
      </c>
      <c r="H5335">
        <v>0</v>
      </c>
      <c r="I5335">
        <v>0</v>
      </c>
      <c r="J5335" s="4">
        <f t="shared" si="750"/>
        <v>339.3619231909106</v>
      </c>
      <c r="K5335" s="4">
        <f t="shared" si="751"/>
        <v>-21.749998872971588</v>
      </c>
      <c r="L5335" s="5">
        <f t="shared" si="747"/>
        <v>0</v>
      </c>
      <c r="M5335" s="5">
        <f t="shared" si="748"/>
        <v>0</v>
      </c>
      <c r="N5335" s="6">
        <f t="shared" si="749"/>
        <v>0</v>
      </c>
      <c r="O5335" s="6">
        <f t="shared" si="752"/>
        <v>0</v>
      </c>
      <c r="P5335" s="6">
        <f>FORECAST(J5335,Inputs!$B$10:$B$18,Inputs!$A$10:$A$18)</f>
        <v>33.697795585101019</v>
      </c>
      <c r="Q5335" s="6">
        <f>IF(Inputs!$D$10="Yes",IF('Hourly Calcs'!P5335&gt;'Hourly Calcs'!K5335,'Hourly Calcs'!O5335,N5335+O5335),N5335+O5335)</f>
        <v>0</v>
      </c>
      <c r="R5335" s="12">
        <f t="shared" si="753"/>
        <v>0</v>
      </c>
      <c r="S5335" s="1">
        <f>IF(AND(A5335&gt;=5,A5335&lt;=9),INDEX(Demand!$C$3:$C$26,C5335),INDEX(Demand!$B$3:$B$26,C5335))</f>
        <v>500</v>
      </c>
      <c r="T5335" s="7">
        <f t="shared" si="754"/>
        <v>0</v>
      </c>
      <c r="U5335" s="7">
        <f t="shared" si="755"/>
        <v>0</v>
      </c>
    </row>
    <row r="5336" spans="1:21" x14ac:dyDescent="0.2">
      <c r="A5336" s="1">
        <v>8</v>
      </c>
      <c r="B5336" s="1">
        <v>10</v>
      </c>
      <c r="C5336" s="1">
        <v>24</v>
      </c>
      <c r="D5336">
        <v>16.100000000000001</v>
      </c>
      <c r="E5336">
        <v>15.1</v>
      </c>
      <c r="F5336">
        <v>94</v>
      </c>
      <c r="G5336">
        <v>0</v>
      </c>
      <c r="H5336">
        <v>0</v>
      </c>
      <c r="I5336">
        <v>0</v>
      </c>
      <c r="J5336" s="4">
        <f t="shared" si="750"/>
        <v>354.90029244631535</v>
      </c>
      <c r="K5336" s="4">
        <f t="shared" si="751"/>
        <v>-23.880779739075095</v>
      </c>
      <c r="L5336" s="5">
        <f t="shared" si="747"/>
        <v>0</v>
      </c>
      <c r="M5336" s="5">
        <f t="shared" si="748"/>
        <v>0</v>
      </c>
      <c r="N5336" s="6">
        <f t="shared" si="749"/>
        <v>0</v>
      </c>
      <c r="O5336" s="6">
        <f t="shared" si="752"/>
        <v>0</v>
      </c>
      <c r="P5336" s="6">
        <f>FORECAST(J5336,Inputs!$B$10:$B$18,Inputs!$A$10:$A$18)</f>
        <v>33.841669374502921</v>
      </c>
      <c r="Q5336" s="6">
        <f>IF(Inputs!$D$10="Yes",IF('Hourly Calcs'!P5336&gt;'Hourly Calcs'!K5336,'Hourly Calcs'!O5336,N5336+O5336),N5336+O5336)</f>
        <v>0</v>
      </c>
      <c r="R5336" s="12">
        <f t="shared" si="753"/>
        <v>0</v>
      </c>
      <c r="S5336" s="1">
        <f>IF(AND(A5336&gt;=5,A5336&lt;=9),INDEX(Demand!$C$3:$C$26,C5336),INDEX(Demand!$B$3:$B$26,C5336))</f>
        <v>400</v>
      </c>
      <c r="T5336" s="7">
        <f t="shared" si="754"/>
        <v>0</v>
      </c>
      <c r="U5336" s="7">
        <f t="shared" si="755"/>
        <v>0</v>
      </c>
    </row>
    <row r="5337" spans="1:21" x14ac:dyDescent="0.2">
      <c r="A5337" s="1">
        <v>8</v>
      </c>
      <c r="B5337" s="1">
        <v>11</v>
      </c>
      <c r="C5337" s="1">
        <v>1</v>
      </c>
      <c r="D5337">
        <v>15.8</v>
      </c>
      <c r="E5337">
        <v>14.6</v>
      </c>
      <c r="F5337">
        <v>93</v>
      </c>
      <c r="G5337">
        <v>0</v>
      </c>
      <c r="H5337">
        <v>0</v>
      </c>
      <c r="I5337">
        <v>0</v>
      </c>
      <c r="J5337" s="4">
        <f t="shared" si="750"/>
        <v>10.701432790114239</v>
      </c>
      <c r="K5337" s="4">
        <f t="shared" si="751"/>
        <v>-23.428342184874623</v>
      </c>
      <c r="L5337" s="5">
        <f t="shared" si="747"/>
        <v>0</v>
      </c>
      <c r="M5337" s="5">
        <f t="shared" si="748"/>
        <v>0</v>
      </c>
      <c r="N5337" s="6">
        <f t="shared" si="749"/>
        <v>0</v>
      </c>
      <c r="O5337" s="6">
        <f t="shared" si="752"/>
        <v>0</v>
      </c>
      <c r="P5337" s="6">
        <f>FORECAST(J5337,Inputs!$B$10:$B$18,Inputs!$A$10:$A$18)</f>
        <v>30.654642896204759</v>
      </c>
      <c r="Q5337" s="6">
        <f>IF(Inputs!$D$10="Yes",IF('Hourly Calcs'!P5337&gt;'Hourly Calcs'!K5337,'Hourly Calcs'!O5337,N5337+O5337),N5337+O5337)</f>
        <v>0</v>
      </c>
      <c r="R5337" s="12">
        <f t="shared" si="753"/>
        <v>0</v>
      </c>
      <c r="S5337" s="1">
        <f>IF(AND(A5337&gt;=5,A5337&lt;=9),INDEX(Demand!$C$3:$C$26,C5337),INDEX(Demand!$B$3:$B$26,C5337))</f>
        <v>350</v>
      </c>
      <c r="T5337" s="7">
        <f t="shared" si="754"/>
        <v>0</v>
      </c>
      <c r="U5337" s="7">
        <f t="shared" si="755"/>
        <v>0</v>
      </c>
    </row>
    <row r="5338" spans="1:21" x14ac:dyDescent="0.2">
      <c r="A5338" s="1">
        <v>8</v>
      </c>
      <c r="B5338" s="1">
        <v>11</v>
      </c>
      <c r="C5338" s="1">
        <v>2</v>
      </c>
      <c r="D5338">
        <v>15.2</v>
      </c>
      <c r="E5338">
        <v>14.7</v>
      </c>
      <c r="F5338">
        <v>97</v>
      </c>
      <c r="G5338">
        <v>0</v>
      </c>
      <c r="H5338">
        <v>0</v>
      </c>
      <c r="I5338">
        <v>0</v>
      </c>
      <c r="J5338" s="4">
        <f t="shared" si="750"/>
        <v>25.980251240041781</v>
      </c>
      <c r="K5338" s="4">
        <f t="shared" si="751"/>
        <v>-20.44782031877277</v>
      </c>
      <c r="L5338" s="5">
        <f t="shared" si="747"/>
        <v>0</v>
      </c>
      <c r="M5338" s="5">
        <f t="shared" si="748"/>
        <v>0</v>
      </c>
      <c r="N5338" s="6">
        <f t="shared" si="749"/>
        <v>0</v>
      </c>
      <c r="O5338" s="6">
        <f t="shared" si="752"/>
        <v>0</v>
      </c>
      <c r="P5338" s="6">
        <f>FORECAST(J5338,Inputs!$B$10:$B$18,Inputs!$A$10:$A$18)</f>
        <v>30.796113437407794</v>
      </c>
      <c r="Q5338" s="6">
        <f>IF(Inputs!$D$10="Yes",IF('Hourly Calcs'!P5338&gt;'Hourly Calcs'!K5338,'Hourly Calcs'!O5338,N5338+O5338),N5338+O5338)</f>
        <v>0</v>
      </c>
      <c r="R5338" s="12">
        <f t="shared" si="753"/>
        <v>0</v>
      </c>
      <c r="S5338" s="1">
        <f>IF(AND(A5338&gt;=5,A5338&lt;=9),INDEX(Demand!$C$3:$C$26,C5338),INDEX(Demand!$B$3:$B$26,C5338))</f>
        <v>350</v>
      </c>
      <c r="T5338" s="7">
        <f t="shared" si="754"/>
        <v>0</v>
      </c>
      <c r="U5338" s="7">
        <f t="shared" si="755"/>
        <v>0</v>
      </c>
    </row>
    <row r="5339" spans="1:21" x14ac:dyDescent="0.2">
      <c r="A5339" s="1">
        <v>8</v>
      </c>
      <c r="B5339" s="1">
        <v>11</v>
      </c>
      <c r="C5339" s="1">
        <v>3</v>
      </c>
      <c r="D5339">
        <v>15.3</v>
      </c>
      <c r="E5339">
        <v>14.9</v>
      </c>
      <c r="F5339">
        <v>97</v>
      </c>
      <c r="G5339">
        <v>0</v>
      </c>
      <c r="H5339">
        <v>0</v>
      </c>
      <c r="I5339">
        <v>0</v>
      </c>
      <c r="J5339" s="4">
        <f t="shared" si="750"/>
        <v>40.193193816737562</v>
      </c>
      <c r="K5339" s="4">
        <f t="shared" si="751"/>
        <v>-15.269299013024394</v>
      </c>
      <c r="L5339" s="5">
        <f t="shared" si="747"/>
        <v>0</v>
      </c>
      <c r="M5339" s="5">
        <f t="shared" si="748"/>
        <v>0</v>
      </c>
      <c r="N5339" s="6">
        <f t="shared" si="749"/>
        <v>0</v>
      </c>
      <c r="O5339" s="6">
        <f t="shared" si="752"/>
        <v>0</v>
      </c>
      <c r="P5339" s="6">
        <f>FORECAST(J5339,Inputs!$B$10:$B$18,Inputs!$A$10:$A$18)</f>
        <v>30.927714757562384</v>
      </c>
      <c r="Q5339" s="6">
        <f>IF(Inputs!$D$10="Yes",IF('Hourly Calcs'!P5339&gt;'Hourly Calcs'!K5339,'Hourly Calcs'!O5339,N5339+O5339),N5339+O5339)</f>
        <v>0</v>
      </c>
      <c r="R5339" s="12">
        <f t="shared" si="753"/>
        <v>0</v>
      </c>
      <c r="S5339" s="1">
        <f>IF(AND(A5339&gt;=5,A5339&lt;=9),INDEX(Demand!$C$3:$C$26,C5339),INDEX(Demand!$B$3:$B$26,C5339))</f>
        <v>350</v>
      </c>
      <c r="T5339" s="7">
        <f t="shared" si="754"/>
        <v>0</v>
      </c>
      <c r="U5339" s="7">
        <f t="shared" si="755"/>
        <v>0</v>
      </c>
    </row>
    <row r="5340" spans="1:21" x14ac:dyDescent="0.2">
      <c r="A5340" s="1">
        <v>8</v>
      </c>
      <c r="B5340" s="1">
        <v>11</v>
      </c>
      <c r="C5340" s="1">
        <v>4</v>
      </c>
      <c r="D5340">
        <v>15.3</v>
      </c>
      <c r="E5340">
        <v>14.9</v>
      </c>
      <c r="F5340">
        <v>97</v>
      </c>
      <c r="G5340">
        <v>0</v>
      </c>
      <c r="H5340">
        <v>0</v>
      </c>
      <c r="I5340">
        <v>0</v>
      </c>
      <c r="J5340" s="4">
        <f t="shared" si="750"/>
        <v>53.206064212155155</v>
      </c>
      <c r="K5340" s="4">
        <f t="shared" si="751"/>
        <v>-8.3555172237009714</v>
      </c>
      <c r="L5340" s="5">
        <f t="shared" si="747"/>
        <v>0</v>
      </c>
      <c r="M5340" s="5">
        <f t="shared" si="748"/>
        <v>0</v>
      </c>
      <c r="N5340" s="6">
        <f t="shared" si="749"/>
        <v>0</v>
      </c>
      <c r="O5340" s="6">
        <f t="shared" si="752"/>
        <v>0</v>
      </c>
      <c r="P5340" s="6">
        <f>FORECAST(J5340,Inputs!$B$10:$B$18,Inputs!$A$10:$A$18)</f>
        <v>31.048204298260693</v>
      </c>
      <c r="Q5340" s="6">
        <f>IF(Inputs!$D$10="Yes",IF('Hourly Calcs'!P5340&gt;'Hourly Calcs'!K5340,'Hourly Calcs'!O5340,N5340+O5340),N5340+O5340)</f>
        <v>0</v>
      </c>
      <c r="R5340" s="12">
        <f t="shared" si="753"/>
        <v>0</v>
      </c>
      <c r="S5340" s="1">
        <f>IF(AND(A5340&gt;=5,A5340&lt;=9),INDEX(Demand!$C$3:$C$26,C5340),INDEX(Demand!$B$3:$B$26,C5340))</f>
        <v>350</v>
      </c>
      <c r="T5340" s="7">
        <f t="shared" si="754"/>
        <v>0</v>
      </c>
      <c r="U5340" s="7">
        <f t="shared" si="755"/>
        <v>0</v>
      </c>
    </row>
    <row r="5341" spans="1:21" x14ac:dyDescent="0.2">
      <c r="A5341" s="1">
        <v>8</v>
      </c>
      <c r="B5341" s="1">
        <v>11</v>
      </c>
      <c r="C5341" s="1">
        <v>5</v>
      </c>
      <c r="D5341">
        <v>15.3</v>
      </c>
      <c r="E5341">
        <v>14.6</v>
      </c>
      <c r="F5341">
        <v>96</v>
      </c>
      <c r="G5341">
        <v>0</v>
      </c>
      <c r="H5341">
        <v>0</v>
      </c>
      <c r="I5341">
        <v>0</v>
      </c>
      <c r="J5341" s="4">
        <f t="shared" si="750"/>
        <v>65.22137337355322</v>
      </c>
      <c r="K5341" s="4">
        <f t="shared" si="751"/>
        <v>0.26440399931875902</v>
      </c>
      <c r="L5341" s="5">
        <f t="shared" si="747"/>
        <v>0</v>
      </c>
      <c r="M5341" s="5">
        <f t="shared" si="748"/>
        <v>33.735596000681241</v>
      </c>
      <c r="N5341" s="6">
        <f t="shared" si="749"/>
        <v>0</v>
      </c>
      <c r="O5341" s="6">
        <f t="shared" si="752"/>
        <v>0</v>
      </c>
      <c r="P5341" s="6">
        <f>FORECAST(J5341,Inputs!$B$10:$B$18,Inputs!$A$10:$A$18)</f>
        <v>31.159457160866232</v>
      </c>
      <c r="Q5341" s="6">
        <f>IF(Inputs!$D$10="Yes",IF('Hourly Calcs'!P5341&gt;'Hourly Calcs'!K5341,'Hourly Calcs'!O5341,N5341+O5341),N5341+O5341)</f>
        <v>0</v>
      </c>
      <c r="R5341" s="12">
        <f t="shared" si="753"/>
        <v>0</v>
      </c>
      <c r="S5341" s="1">
        <f>IF(AND(A5341&gt;=5,A5341&lt;=9),INDEX(Demand!$C$3:$C$26,C5341),INDEX(Demand!$B$3:$B$26,C5341))</f>
        <v>350</v>
      </c>
      <c r="T5341" s="7">
        <f t="shared" si="754"/>
        <v>0</v>
      </c>
      <c r="U5341" s="7">
        <f t="shared" si="755"/>
        <v>0</v>
      </c>
    </row>
    <row r="5342" spans="1:21" x14ac:dyDescent="0.2">
      <c r="A5342" s="1">
        <v>8</v>
      </c>
      <c r="B5342" s="1">
        <v>11</v>
      </c>
      <c r="C5342" s="1">
        <v>6</v>
      </c>
      <c r="D5342">
        <v>15.4</v>
      </c>
      <c r="E5342">
        <v>14.7</v>
      </c>
      <c r="F5342">
        <v>96</v>
      </c>
      <c r="G5342">
        <v>12</v>
      </c>
      <c r="H5342">
        <v>0</v>
      </c>
      <c r="I5342">
        <v>12</v>
      </c>
      <c r="J5342" s="4">
        <f t="shared" si="750"/>
        <v>76.64055217689652</v>
      </c>
      <c r="K5342" s="4">
        <f t="shared" si="751"/>
        <v>8.7956402936527667</v>
      </c>
      <c r="L5342" s="5">
        <f t="shared" si="747"/>
        <v>88.35944782310348</v>
      </c>
      <c r="M5342" s="5">
        <f t="shared" si="748"/>
        <v>25.204359706347233</v>
      </c>
      <c r="N5342" s="6">
        <f t="shared" si="749"/>
        <v>0</v>
      </c>
      <c r="O5342" s="6">
        <f t="shared" si="752"/>
        <v>10.974225435330251</v>
      </c>
      <c r="P5342" s="6">
        <f>FORECAST(J5342,Inputs!$B$10:$B$18,Inputs!$A$10:$A$18)</f>
        <v>31.265190297934225</v>
      </c>
      <c r="Q5342" s="6">
        <f>IF(Inputs!$D$10="Yes",IF('Hourly Calcs'!P5342&gt;'Hourly Calcs'!K5342,'Hourly Calcs'!O5342,N5342+O5342),N5342+O5342)</f>
        <v>10.974225435330251</v>
      </c>
      <c r="R5342" s="12">
        <f t="shared" si="753"/>
        <v>52.149519268689346</v>
      </c>
      <c r="S5342" s="1">
        <f>IF(AND(A5342&gt;=5,A5342&lt;=9),INDEX(Demand!$C$3:$C$26,C5342),INDEX(Demand!$B$3:$B$26,C5342))</f>
        <v>350</v>
      </c>
      <c r="T5342" s="7">
        <f t="shared" si="754"/>
        <v>52.149519268689346</v>
      </c>
      <c r="U5342" s="7">
        <f t="shared" si="755"/>
        <v>0</v>
      </c>
    </row>
    <row r="5343" spans="1:21" x14ac:dyDescent="0.2">
      <c r="A5343" s="1">
        <v>8</v>
      </c>
      <c r="B5343" s="1">
        <v>11</v>
      </c>
      <c r="C5343" s="1">
        <v>7</v>
      </c>
      <c r="D5343">
        <v>15.8</v>
      </c>
      <c r="E5343">
        <v>14.7</v>
      </c>
      <c r="F5343">
        <v>93</v>
      </c>
      <c r="G5343">
        <v>76</v>
      </c>
      <c r="H5343">
        <v>0</v>
      </c>
      <c r="I5343">
        <v>76</v>
      </c>
      <c r="J5343" s="4">
        <f t="shared" si="750"/>
        <v>87.986867163793647</v>
      </c>
      <c r="K5343" s="4">
        <f t="shared" si="751"/>
        <v>18.129331660142142</v>
      </c>
      <c r="L5343" s="5">
        <f t="shared" si="747"/>
        <v>77.013132836206353</v>
      </c>
      <c r="M5343" s="5">
        <f t="shared" si="748"/>
        <v>15.870668339857858</v>
      </c>
      <c r="N5343" s="6">
        <f t="shared" si="749"/>
        <v>0</v>
      </c>
      <c r="O5343" s="6">
        <f t="shared" si="752"/>
        <v>69.503427757091586</v>
      </c>
      <c r="P5343" s="6">
        <f>FORECAST(J5343,Inputs!$B$10:$B$18,Inputs!$A$10:$A$18)</f>
        <v>31.370248770035126</v>
      </c>
      <c r="Q5343" s="6">
        <f>IF(Inputs!$D$10="Yes",IF('Hourly Calcs'!P5343&gt;'Hourly Calcs'!K5343,'Hourly Calcs'!O5343,N5343+O5343),N5343+O5343)</f>
        <v>69.503427757091586</v>
      </c>
      <c r="R5343" s="12">
        <f t="shared" si="753"/>
        <v>330.28028870169919</v>
      </c>
      <c r="S5343" s="1">
        <f>IF(AND(A5343&gt;=5,A5343&lt;=9),INDEX(Demand!$C$3:$C$26,C5343),INDEX(Demand!$B$3:$B$26,C5343))</f>
        <v>350</v>
      </c>
      <c r="T5343" s="7">
        <f t="shared" si="754"/>
        <v>330.28028870169919</v>
      </c>
      <c r="U5343" s="7">
        <f t="shared" si="755"/>
        <v>0</v>
      </c>
    </row>
    <row r="5344" spans="1:21" x14ac:dyDescent="0.2">
      <c r="A5344" s="1">
        <v>8</v>
      </c>
      <c r="B5344" s="1">
        <v>11</v>
      </c>
      <c r="C5344" s="1">
        <v>8</v>
      </c>
      <c r="D5344">
        <v>16.100000000000001</v>
      </c>
      <c r="E5344">
        <v>14.7</v>
      </c>
      <c r="F5344">
        <v>91</v>
      </c>
      <c r="G5344">
        <v>175</v>
      </c>
      <c r="H5344">
        <v>30</v>
      </c>
      <c r="I5344">
        <v>163</v>
      </c>
      <c r="J5344" s="4">
        <f t="shared" si="750"/>
        <v>99.911270996823433</v>
      </c>
      <c r="K5344" s="4">
        <f t="shared" si="751"/>
        <v>27.558884013905796</v>
      </c>
      <c r="L5344" s="5">
        <f t="shared" si="747"/>
        <v>65.088729003176567</v>
      </c>
      <c r="M5344" s="5">
        <f t="shared" si="748"/>
        <v>6.4411159860942035</v>
      </c>
      <c r="N5344" s="6">
        <f t="shared" si="749"/>
        <v>17.771314587273149</v>
      </c>
      <c r="O5344" s="6">
        <f t="shared" si="752"/>
        <v>149.06656216323589</v>
      </c>
      <c r="P5344" s="6">
        <f>FORECAST(J5344,Inputs!$B$10:$B$18,Inputs!$A$10:$A$18)</f>
        <v>31.480659916637251</v>
      </c>
      <c r="Q5344" s="6">
        <f>IF(Inputs!$D$10="Yes",IF('Hourly Calcs'!P5344&gt;'Hourly Calcs'!K5344,'Hourly Calcs'!O5344,N5344+O5344),N5344+O5344)</f>
        <v>149.06656216323589</v>
      </c>
      <c r="R5344" s="12">
        <f t="shared" si="753"/>
        <v>708.36430339969695</v>
      </c>
      <c r="S5344" s="1">
        <f>IF(AND(A5344&gt;=5,A5344&lt;=9),INDEX(Demand!$C$3:$C$26,C5344),INDEX(Demand!$B$3:$B$26,C5344))</f>
        <v>350</v>
      </c>
      <c r="T5344" s="7">
        <f t="shared" si="754"/>
        <v>350</v>
      </c>
      <c r="U5344" s="7">
        <f t="shared" si="755"/>
        <v>358.36430339969695</v>
      </c>
    </row>
    <row r="5345" spans="1:21" x14ac:dyDescent="0.2">
      <c r="A5345" s="1">
        <v>8</v>
      </c>
      <c r="B5345" s="1">
        <v>11</v>
      </c>
      <c r="C5345" s="1">
        <v>9</v>
      </c>
      <c r="D5345">
        <v>16.5</v>
      </c>
      <c r="E5345">
        <v>14.6</v>
      </c>
      <c r="F5345">
        <v>89</v>
      </c>
      <c r="G5345">
        <v>280</v>
      </c>
      <c r="H5345">
        <v>68</v>
      </c>
      <c r="I5345">
        <v>242</v>
      </c>
      <c r="J5345" s="4">
        <f t="shared" si="750"/>
        <v>113.26012997105138</v>
      </c>
      <c r="K5345" s="4">
        <f t="shared" si="751"/>
        <v>36.627729688959811</v>
      </c>
      <c r="L5345" s="5">
        <f t="shared" si="747"/>
        <v>51.739870028948616</v>
      </c>
      <c r="M5345" s="5">
        <f t="shared" si="748"/>
        <v>2.6277296889598105</v>
      </c>
      <c r="N5345" s="6">
        <f t="shared" si="749"/>
        <v>52.530476151101468</v>
      </c>
      <c r="O5345" s="6">
        <f t="shared" si="752"/>
        <v>221.31354627916005</v>
      </c>
      <c r="P5345" s="6">
        <f>FORECAST(J5345,Inputs!$B$10:$B$18,Inputs!$A$10:$A$18)</f>
        <v>31.604260462694917</v>
      </c>
      <c r="Q5345" s="6">
        <f>IF(Inputs!$D$10="Yes",IF('Hourly Calcs'!P5345&gt;'Hourly Calcs'!K5345,'Hourly Calcs'!O5345,N5345+O5345),N5345+O5345)</f>
        <v>273.84402243026153</v>
      </c>
      <c r="R5345" s="12">
        <f t="shared" si="753"/>
        <v>1301.3067945886028</v>
      </c>
      <c r="S5345" s="1">
        <f>IF(AND(A5345&gt;=5,A5345&lt;=9),INDEX(Demand!$C$3:$C$26,C5345),INDEX(Demand!$B$3:$B$26,C5345))</f>
        <v>350</v>
      </c>
      <c r="T5345" s="7">
        <f t="shared" si="754"/>
        <v>350</v>
      </c>
      <c r="U5345" s="7">
        <f t="shared" si="755"/>
        <v>951.30679458860277</v>
      </c>
    </row>
    <row r="5346" spans="1:21" x14ac:dyDescent="0.2">
      <c r="A5346" s="1">
        <v>8</v>
      </c>
      <c r="B5346" s="1">
        <v>11</v>
      </c>
      <c r="C5346" s="1">
        <v>10</v>
      </c>
      <c r="D5346">
        <v>16.7</v>
      </c>
      <c r="E5346">
        <v>14.8</v>
      </c>
      <c r="F5346">
        <v>89</v>
      </c>
      <c r="G5346">
        <v>373</v>
      </c>
      <c r="H5346">
        <v>85</v>
      </c>
      <c r="I5346">
        <v>315</v>
      </c>
      <c r="J5346" s="4">
        <f t="shared" si="750"/>
        <v>129.13815504432381</v>
      </c>
      <c r="K5346" s="4">
        <f t="shared" si="751"/>
        <v>44.730905283292721</v>
      </c>
      <c r="L5346" s="5">
        <f t="shared" si="747"/>
        <v>35.86184495567619</v>
      </c>
      <c r="M5346" s="5">
        <f t="shared" si="748"/>
        <v>10.730905283292721</v>
      </c>
      <c r="N5346" s="6">
        <f t="shared" si="749"/>
        <v>76.960025271192009</v>
      </c>
      <c r="O5346" s="6">
        <f t="shared" si="752"/>
        <v>288.07341767741906</v>
      </c>
      <c r="P5346" s="6">
        <f>FORECAST(J5346,Inputs!$B$10:$B$18,Inputs!$A$10:$A$18)</f>
        <v>31.751279213373365</v>
      </c>
      <c r="Q5346" s="6">
        <f>IF(Inputs!$D$10="Yes",IF('Hourly Calcs'!P5346&gt;'Hourly Calcs'!K5346,'Hourly Calcs'!O5346,N5346+O5346),N5346+O5346)</f>
        <v>365.03344294861108</v>
      </c>
      <c r="R5346" s="12">
        <f t="shared" si="753"/>
        <v>1734.6389208917997</v>
      </c>
      <c r="S5346" s="1">
        <f>IF(AND(A5346&gt;=5,A5346&lt;=9),INDEX(Demand!$C$3:$C$26,C5346),INDEX(Demand!$B$3:$B$26,C5346))</f>
        <v>600</v>
      </c>
      <c r="T5346" s="7">
        <f t="shared" si="754"/>
        <v>600</v>
      </c>
      <c r="U5346" s="7">
        <f t="shared" si="755"/>
        <v>1134.6389208917997</v>
      </c>
    </row>
    <row r="5347" spans="1:21" x14ac:dyDescent="0.2">
      <c r="A5347" s="1">
        <v>8</v>
      </c>
      <c r="B5347" s="1">
        <v>11</v>
      </c>
      <c r="C5347" s="1">
        <v>11</v>
      </c>
      <c r="D5347">
        <v>16.8</v>
      </c>
      <c r="E5347">
        <v>14.9</v>
      </c>
      <c r="F5347">
        <v>89</v>
      </c>
      <c r="G5347">
        <v>443</v>
      </c>
      <c r="H5347">
        <v>110</v>
      </c>
      <c r="I5347">
        <v>358</v>
      </c>
      <c r="J5347" s="4">
        <f t="shared" si="750"/>
        <v>148.70098662478662</v>
      </c>
      <c r="K5347" s="4">
        <f t="shared" si="751"/>
        <v>50.968484930915309</v>
      </c>
      <c r="L5347" s="5">
        <f t="shared" ref="L5347:L5410" si="756">IF(ABS($B$5-J5347)&gt;90,0,ABS($B$5-J5347))</f>
        <v>16.299013375213377</v>
      </c>
      <c r="M5347" s="5">
        <f t="shared" ref="M5347:M5410" si="757">IF(K5347&gt;0,ABS($B$4-K5347),0)</f>
        <v>16.968484930915309</v>
      </c>
      <c r="N5347" s="6">
        <f t="shared" si="749"/>
        <v>108.01930968216465</v>
      </c>
      <c r="O5347" s="6">
        <f t="shared" si="752"/>
        <v>327.39772548735243</v>
      </c>
      <c r="P5347" s="6">
        <f>FORECAST(J5347,Inputs!$B$10:$B$18,Inputs!$A$10:$A$18)</f>
        <v>31.932416542822097</v>
      </c>
      <c r="Q5347" s="6">
        <f>IF(Inputs!$D$10="Yes",IF('Hourly Calcs'!P5347&gt;'Hourly Calcs'!K5347,'Hourly Calcs'!O5347,N5347+O5347),N5347+O5347)</f>
        <v>435.41703516951708</v>
      </c>
      <c r="R5347" s="12">
        <f t="shared" si="753"/>
        <v>2069.101751125545</v>
      </c>
      <c r="S5347" s="1">
        <f>IF(AND(A5347&gt;=5,A5347&lt;=9),INDEX(Demand!$C$3:$C$26,C5347),INDEX(Demand!$B$3:$B$26,C5347))</f>
        <v>600</v>
      </c>
      <c r="T5347" s="7">
        <f t="shared" si="754"/>
        <v>600</v>
      </c>
      <c r="U5347" s="7">
        <f t="shared" si="755"/>
        <v>1469.101751125545</v>
      </c>
    </row>
    <row r="5348" spans="1:21" x14ac:dyDescent="0.2">
      <c r="A5348" s="1">
        <v>8</v>
      </c>
      <c r="B5348" s="1">
        <v>11</v>
      </c>
      <c r="C5348" s="1">
        <v>12</v>
      </c>
      <c r="D5348">
        <v>17.100000000000001</v>
      </c>
      <c r="E5348">
        <v>14.8</v>
      </c>
      <c r="F5348">
        <v>86</v>
      </c>
      <c r="G5348">
        <v>483</v>
      </c>
      <c r="H5348">
        <v>114</v>
      </c>
      <c r="I5348">
        <v>390</v>
      </c>
      <c r="J5348" s="4">
        <f t="shared" si="750"/>
        <v>172.05145927246721</v>
      </c>
      <c r="K5348" s="4">
        <f t="shared" si="751"/>
        <v>54.161577680009074</v>
      </c>
      <c r="L5348" s="5">
        <f t="shared" si="756"/>
        <v>7.0514592724672127</v>
      </c>
      <c r="M5348" s="5">
        <f t="shared" si="757"/>
        <v>20.161577680009074</v>
      </c>
      <c r="N5348" s="6">
        <f t="shared" si="749"/>
        <v>113.65900921137985</v>
      </c>
      <c r="O5348" s="6">
        <f t="shared" si="752"/>
        <v>356.66232664823309</v>
      </c>
      <c r="P5348" s="6">
        <f>FORECAST(J5348,Inputs!$B$10:$B$18,Inputs!$A$10:$A$18)</f>
        <v>32.148624622893216</v>
      </c>
      <c r="Q5348" s="6">
        <f>IF(Inputs!$D$10="Yes",IF('Hourly Calcs'!P5348&gt;'Hourly Calcs'!K5348,'Hourly Calcs'!O5348,N5348+O5348),N5348+O5348)</f>
        <v>470.32133585961293</v>
      </c>
      <c r="R5348" s="12">
        <f t="shared" si="753"/>
        <v>2234.9669880048805</v>
      </c>
      <c r="S5348" s="1">
        <f>IF(AND(A5348&gt;=5,A5348&lt;=9),INDEX(Demand!$C$3:$C$26,C5348),INDEX(Demand!$B$3:$B$26,C5348))</f>
        <v>600</v>
      </c>
      <c r="T5348" s="7">
        <f t="shared" si="754"/>
        <v>600</v>
      </c>
      <c r="U5348" s="7">
        <f t="shared" si="755"/>
        <v>1634.9669880048805</v>
      </c>
    </row>
    <row r="5349" spans="1:21" x14ac:dyDescent="0.2">
      <c r="A5349" s="1">
        <v>8</v>
      </c>
      <c r="B5349" s="1">
        <v>11</v>
      </c>
      <c r="C5349" s="1">
        <v>13</v>
      </c>
      <c r="D5349">
        <v>16.899999999999999</v>
      </c>
      <c r="E5349">
        <v>15</v>
      </c>
      <c r="F5349">
        <v>89</v>
      </c>
      <c r="G5349">
        <v>381</v>
      </c>
      <c r="H5349">
        <v>19</v>
      </c>
      <c r="I5349">
        <v>365</v>
      </c>
      <c r="J5349" s="4">
        <f t="shared" si="750"/>
        <v>196.65362848293174</v>
      </c>
      <c r="K5349" s="4">
        <f t="shared" si="751"/>
        <v>53.423634731806082</v>
      </c>
      <c r="L5349" s="5">
        <f t="shared" si="756"/>
        <v>31.653628482931737</v>
      </c>
      <c r="M5349" s="5">
        <f t="shared" si="757"/>
        <v>19.423634731806082</v>
      </c>
      <c r="N5349" s="6">
        <f t="shared" si="749"/>
        <v>18.03894520336911</v>
      </c>
      <c r="O5349" s="6">
        <f t="shared" si="752"/>
        <v>333.7993569912951</v>
      </c>
      <c r="P5349" s="6">
        <f>FORECAST(J5349,Inputs!$B$10:$B$18,Inputs!$A$10:$A$18)</f>
        <v>32.376422485953071</v>
      </c>
      <c r="Q5349" s="6">
        <f>IF(Inputs!$D$10="Yes",IF('Hourly Calcs'!P5349&gt;'Hourly Calcs'!K5349,'Hourly Calcs'!O5349,N5349+O5349),N5349+O5349)</f>
        <v>351.83830219466421</v>
      </c>
      <c r="R5349" s="12">
        <f t="shared" si="753"/>
        <v>1671.9356120290443</v>
      </c>
      <c r="S5349" s="1">
        <f>IF(AND(A5349&gt;=5,A5349&lt;=9),INDEX(Demand!$C$3:$C$26,C5349),INDEX(Demand!$B$3:$B$26,C5349))</f>
        <v>600</v>
      </c>
      <c r="T5349" s="7">
        <f t="shared" si="754"/>
        <v>600</v>
      </c>
      <c r="U5349" s="7">
        <f t="shared" si="755"/>
        <v>1071.9356120290443</v>
      </c>
    </row>
    <row r="5350" spans="1:21" x14ac:dyDescent="0.2">
      <c r="A5350" s="1">
        <v>8</v>
      </c>
      <c r="B5350" s="1">
        <v>11</v>
      </c>
      <c r="C5350" s="1">
        <v>14</v>
      </c>
      <c r="D5350">
        <v>16.7</v>
      </c>
      <c r="E5350">
        <v>15.2</v>
      </c>
      <c r="F5350">
        <v>91</v>
      </c>
      <c r="G5350">
        <v>231</v>
      </c>
      <c r="H5350">
        <v>2</v>
      </c>
      <c r="I5350">
        <v>229</v>
      </c>
      <c r="J5350" s="4">
        <f t="shared" si="750"/>
        <v>218.76049311651917</v>
      </c>
      <c r="K5350" s="4">
        <f t="shared" si="751"/>
        <v>48.979898813534788</v>
      </c>
      <c r="L5350" s="5">
        <f t="shared" si="756"/>
        <v>53.760493116519172</v>
      </c>
      <c r="M5350" s="5">
        <f t="shared" si="757"/>
        <v>14.979898813534788</v>
      </c>
      <c r="N5350" s="6">
        <f t="shared" si="749"/>
        <v>1.6849100604319345</v>
      </c>
      <c r="O5350" s="6">
        <f t="shared" si="752"/>
        <v>209.42480205755226</v>
      </c>
      <c r="P5350" s="6">
        <f>FORECAST(J5350,Inputs!$B$10:$B$18,Inputs!$A$10:$A$18)</f>
        <v>32.581115677004803</v>
      </c>
      <c r="Q5350" s="6">
        <f>IF(Inputs!$D$10="Yes",IF('Hourly Calcs'!P5350&gt;'Hourly Calcs'!K5350,'Hourly Calcs'!O5350,N5350+O5350),N5350+O5350)</f>
        <v>211.1097121179842</v>
      </c>
      <c r="R5350" s="12">
        <f t="shared" si="753"/>
        <v>1003.1933519846609</v>
      </c>
      <c r="S5350" s="1">
        <f>IF(AND(A5350&gt;=5,A5350&lt;=9),INDEX(Demand!$C$3:$C$26,C5350),INDEX(Demand!$B$3:$B$26,C5350))</f>
        <v>600</v>
      </c>
      <c r="T5350" s="7">
        <f t="shared" si="754"/>
        <v>600</v>
      </c>
      <c r="U5350" s="7">
        <f t="shared" si="755"/>
        <v>403.19335198466092</v>
      </c>
    </row>
    <row r="5351" spans="1:21" x14ac:dyDescent="0.2">
      <c r="A5351" s="1">
        <v>8</v>
      </c>
      <c r="B5351" s="1">
        <v>11</v>
      </c>
      <c r="C5351" s="1">
        <v>15</v>
      </c>
      <c r="D5351">
        <v>16.600000000000001</v>
      </c>
      <c r="E5351">
        <v>14.9</v>
      </c>
      <c r="F5351">
        <v>90</v>
      </c>
      <c r="G5351">
        <v>203</v>
      </c>
      <c r="H5351">
        <v>3</v>
      </c>
      <c r="I5351">
        <v>201</v>
      </c>
      <c r="J5351" s="4">
        <f t="shared" si="750"/>
        <v>236.8743426801837</v>
      </c>
      <c r="K5351" s="4">
        <f t="shared" si="751"/>
        <v>41.930074433351614</v>
      </c>
      <c r="L5351" s="5">
        <f t="shared" si="756"/>
        <v>71.874342680183702</v>
      </c>
      <c r="M5351" s="5">
        <f t="shared" si="757"/>
        <v>7.9300744333516135</v>
      </c>
      <c r="N5351" s="6">
        <f t="shared" si="749"/>
        <v>2.0502181259949852</v>
      </c>
      <c r="O5351" s="6">
        <f t="shared" si="752"/>
        <v>183.81827604178167</v>
      </c>
      <c r="P5351" s="6">
        <f>FORECAST(J5351,Inputs!$B$10:$B$18,Inputs!$A$10:$A$18)</f>
        <v>32.748836506297998</v>
      </c>
      <c r="Q5351" s="6">
        <f>IF(Inputs!$D$10="Yes",IF('Hourly Calcs'!P5351&gt;'Hourly Calcs'!K5351,'Hourly Calcs'!O5351,N5351+O5351),N5351+O5351)</f>
        <v>185.86849416777665</v>
      </c>
      <c r="R5351" s="12">
        <f t="shared" si="753"/>
        <v>883.24708428527458</v>
      </c>
      <c r="S5351" s="1">
        <f>IF(AND(A5351&gt;=5,A5351&lt;=9),INDEX(Demand!$C$3:$C$26,C5351),INDEX(Demand!$B$3:$B$26,C5351))</f>
        <v>600</v>
      </c>
      <c r="T5351" s="7">
        <f t="shared" si="754"/>
        <v>600</v>
      </c>
      <c r="U5351" s="7">
        <f t="shared" si="755"/>
        <v>283.24708428527458</v>
      </c>
    </row>
    <row r="5352" spans="1:21" x14ac:dyDescent="0.2">
      <c r="A5352" s="1">
        <v>8</v>
      </c>
      <c r="B5352" s="1">
        <v>11</v>
      </c>
      <c r="C5352" s="1">
        <v>16</v>
      </c>
      <c r="D5352">
        <v>16.5</v>
      </c>
      <c r="E5352">
        <v>14.9</v>
      </c>
      <c r="F5352">
        <v>90</v>
      </c>
      <c r="G5352">
        <v>162</v>
      </c>
      <c r="H5352">
        <v>0</v>
      </c>
      <c r="I5352">
        <v>162</v>
      </c>
      <c r="J5352" s="4">
        <f t="shared" si="750"/>
        <v>251.68517938838613</v>
      </c>
      <c r="K5352" s="4">
        <f t="shared" si="751"/>
        <v>33.379278353154341</v>
      </c>
      <c r="L5352" s="5">
        <f t="shared" si="756"/>
        <v>86.685179388386132</v>
      </c>
      <c r="M5352" s="5">
        <f t="shared" si="757"/>
        <v>0.62072164684565934</v>
      </c>
      <c r="N5352" s="6">
        <f t="shared" si="749"/>
        <v>0</v>
      </c>
      <c r="O5352" s="6">
        <f t="shared" si="752"/>
        <v>148.15204337695837</v>
      </c>
      <c r="P5352" s="6">
        <f>FORECAST(J5352,Inputs!$B$10:$B$18,Inputs!$A$10:$A$18)</f>
        <v>32.885973883225795</v>
      </c>
      <c r="Q5352" s="6">
        <f>IF(Inputs!$D$10="Yes",IF('Hourly Calcs'!P5352&gt;'Hourly Calcs'!K5352,'Hourly Calcs'!O5352,N5352+O5352),N5352+O5352)</f>
        <v>148.15204337695837</v>
      </c>
      <c r="R5352" s="12">
        <f t="shared" si="753"/>
        <v>704.01851012730617</v>
      </c>
      <c r="S5352" s="1">
        <f>IF(AND(A5352&gt;=5,A5352&lt;=9),INDEX(Demand!$C$3:$C$26,C5352),INDEX(Demand!$B$3:$B$26,C5352))</f>
        <v>900</v>
      </c>
      <c r="T5352" s="7">
        <f t="shared" si="754"/>
        <v>704.01851012730617</v>
      </c>
      <c r="U5352" s="7">
        <f t="shared" si="755"/>
        <v>0</v>
      </c>
    </row>
    <row r="5353" spans="1:21" x14ac:dyDescent="0.2">
      <c r="A5353" s="1">
        <v>8</v>
      </c>
      <c r="B5353" s="1">
        <v>11</v>
      </c>
      <c r="C5353" s="1">
        <v>17</v>
      </c>
      <c r="D5353">
        <v>16.7</v>
      </c>
      <c r="E5353">
        <v>15</v>
      </c>
      <c r="F5353">
        <v>90</v>
      </c>
      <c r="G5353">
        <v>112</v>
      </c>
      <c r="H5353">
        <v>0</v>
      </c>
      <c r="I5353">
        <v>112</v>
      </c>
      <c r="J5353" s="4">
        <f t="shared" si="750"/>
        <v>264.3951007055125</v>
      </c>
      <c r="K5353" s="4">
        <f t="shared" si="751"/>
        <v>24.106141879863259</v>
      </c>
      <c r="L5353" s="5">
        <f t="shared" si="756"/>
        <v>0</v>
      </c>
      <c r="M5353" s="5">
        <f t="shared" si="757"/>
        <v>9.8938581201367413</v>
      </c>
      <c r="N5353" s="6">
        <f t="shared" si="749"/>
        <v>0</v>
      </c>
      <c r="O5353" s="6">
        <f t="shared" si="752"/>
        <v>102.42610406308233</v>
      </c>
      <c r="P5353" s="6">
        <f>FORECAST(J5353,Inputs!$B$10:$B$18,Inputs!$A$10:$A$18)</f>
        <v>33.003658339865851</v>
      </c>
      <c r="Q5353" s="6">
        <f>IF(Inputs!$D$10="Yes",IF('Hourly Calcs'!P5353&gt;'Hourly Calcs'!K5353,'Hourly Calcs'!O5353,N5353+O5353),N5353+O5353)</f>
        <v>102.42610406308233</v>
      </c>
      <c r="R5353" s="12">
        <f t="shared" si="753"/>
        <v>486.72884650776723</v>
      </c>
      <c r="S5353" s="1">
        <f>IF(AND(A5353&gt;=5,A5353&lt;=9),INDEX(Demand!$C$3:$C$26,C5353),INDEX(Demand!$B$3:$B$26,C5353))</f>
        <v>900</v>
      </c>
      <c r="T5353" s="7">
        <f t="shared" si="754"/>
        <v>486.72884650776723</v>
      </c>
      <c r="U5353" s="7">
        <f t="shared" si="755"/>
        <v>0</v>
      </c>
    </row>
    <row r="5354" spans="1:21" x14ac:dyDescent="0.2">
      <c r="A5354" s="1">
        <v>8</v>
      </c>
      <c r="B5354" s="1">
        <v>11</v>
      </c>
      <c r="C5354" s="1">
        <v>18</v>
      </c>
      <c r="D5354">
        <v>16.5</v>
      </c>
      <c r="E5354">
        <v>14.9</v>
      </c>
      <c r="F5354">
        <v>90</v>
      </c>
      <c r="G5354">
        <v>60</v>
      </c>
      <c r="H5354">
        <v>0</v>
      </c>
      <c r="I5354">
        <v>60</v>
      </c>
      <c r="J5354" s="4">
        <f t="shared" si="750"/>
        <v>276.01503596773739</v>
      </c>
      <c r="K5354" s="4">
        <f t="shared" si="751"/>
        <v>14.642334568283459</v>
      </c>
      <c r="L5354" s="5">
        <f t="shared" si="756"/>
        <v>0</v>
      </c>
      <c r="M5354" s="5">
        <f t="shared" si="757"/>
        <v>19.357665431716541</v>
      </c>
      <c r="N5354" s="6">
        <f t="shared" si="749"/>
        <v>0</v>
      </c>
      <c r="O5354" s="6">
        <f t="shared" si="752"/>
        <v>54.87112717665125</v>
      </c>
      <c r="P5354" s="6">
        <f>FORECAST(J5354,Inputs!$B$10:$B$18,Inputs!$A$10:$A$18)</f>
        <v>33.111250333034604</v>
      </c>
      <c r="Q5354" s="6">
        <f>IF(Inputs!$D$10="Yes",IF('Hourly Calcs'!P5354&gt;'Hourly Calcs'!K5354,'Hourly Calcs'!O5354,N5354+O5354),N5354+O5354)</f>
        <v>54.87112717665125</v>
      </c>
      <c r="R5354" s="12">
        <f t="shared" si="753"/>
        <v>260.74759634344673</v>
      </c>
      <c r="S5354" s="1">
        <f>IF(AND(A5354&gt;=5,A5354&lt;=9),INDEX(Demand!$C$3:$C$26,C5354),INDEX(Demand!$B$3:$B$26,C5354))</f>
        <v>900</v>
      </c>
      <c r="T5354" s="7">
        <f t="shared" si="754"/>
        <v>260.74759634344673</v>
      </c>
      <c r="U5354" s="7">
        <f t="shared" si="755"/>
        <v>0</v>
      </c>
    </row>
    <row r="5355" spans="1:21" x14ac:dyDescent="0.2">
      <c r="A5355" s="1">
        <v>8</v>
      </c>
      <c r="B5355" s="1">
        <v>11</v>
      </c>
      <c r="C5355" s="1">
        <v>19</v>
      </c>
      <c r="D5355">
        <v>16.2</v>
      </c>
      <c r="E5355">
        <v>14.8</v>
      </c>
      <c r="F5355">
        <v>91</v>
      </c>
      <c r="G5355">
        <v>36</v>
      </c>
      <c r="H5355">
        <v>0</v>
      </c>
      <c r="I5355">
        <v>36</v>
      </c>
      <c r="J5355" s="4">
        <f t="shared" si="750"/>
        <v>287.31102705572408</v>
      </c>
      <c r="K5355" s="4">
        <f t="shared" si="751"/>
        <v>5.4405118510244392</v>
      </c>
      <c r="L5355" s="5">
        <f t="shared" si="756"/>
        <v>0</v>
      </c>
      <c r="M5355" s="5">
        <f t="shared" si="757"/>
        <v>28.559488148975561</v>
      </c>
      <c r="N5355" s="6">
        <f t="shared" si="749"/>
        <v>0</v>
      </c>
      <c r="O5355" s="6">
        <f t="shared" si="752"/>
        <v>32.922676305990748</v>
      </c>
      <c r="P5355" s="6">
        <f>FORECAST(J5355,Inputs!$B$10:$B$18,Inputs!$A$10:$A$18)</f>
        <v>33.215842843108554</v>
      </c>
      <c r="Q5355" s="6">
        <f>IF(Inputs!$D$10="Yes",IF('Hourly Calcs'!P5355&gt;'Hourly Calcs'!K5355,'Hourly Calcs'!O5355,N5355+O5355),N5355+O5355)</f>
        <v>32.922676305990748</v>
      </c>
      <c r="R5355" s="12">
        <f t="shared" si="753"/>
        <v>156.44855780606804</v>
      </c>
      <c r="S5355" s="1">
        <f>IF(AND(A5355&gt;=5,A5355&lt;=9),INDEX(Demand!$C$3:$C$26,C5355),INDEX(Demand!$B$3:$B$26,C5355))</f>
        <v>900</v>
      </c>
      <c r="T5355" s="7">
        <f t="shared" si="754"/>
        <v>156.44855780606804</v>
      </c>
      <c r="U5355" s="7">
        <f t="shared" si="755"/>
        <v>0</v>
      </c>
    </row>
    <row r="5356" spans="1:21" x14ac:dyDescent="0.2">
      <c r="A5356" s="1">
        <v>8</v>
      </c>
      <c r="B5356" s="1">
        <v>11</v>
      </c>
      <c r="C5356" s="1">
        <v>20</v>
      </c>
      <c r="D5356">
        <v>15.6</v>
      </c>
      <c r="E5356">
        <v>14.6</v>
      </c>
      <c r="F5356">
        <v>94</v>
      </c>
      <c r="G5356">
        <v>3</v>
      </c>
      <c r="H5356">
        <v>0</v>
      </c>
      <c r="I5356">
        <v>3</v>
      </c>
      <c r="J5356" s="4">
        <f t="shared" si="750"/>
        <v>298.88411746170527</v>
      </c>
      <c r="K5356" s="4">
        <f t="shared" si="751"/>
        <v>-3.3496510713071643</v>
      </c>
      <c r="L5356" s="5">
        <f t="shared" si="756"/>
        <v>0</v>
      </c>
      <c r="M5356" s="5">
        <f t="shared" si="757"/>
        <v>0</v>
      </c>
      <c r="N5356" s="6">
        <f t="shared" si="749"/>
        <v>0</v>
      </c>
      <c r="O5356" s="6">
        <f t="shared" si="752"/>
        <v>2.7435563588325627</v>
      </c>
      <c r="P5356" s="6">
        <f>FORECAST(J5356,Inputs!$B$10:$B$18,Inputs!$A$10:$A$18)</f>
        <v>33.323001087608382</v>
      </c>
      <c r="Q5356" s="6">
        <f>IF(Inputs!$D$10="Yes",IF('Hourly Calcs'!P5356&gt;'Hourly Calcs'!K5356,'Hourly Calcs'!O5356,N5356+O5356),N5356+O5356)</f>
        <v>2.7435563588325627</v>
      </c>
      <c r="R5356" s="12">
        <f t="shared" si="753"/>
        <v>13.037379817172337</v>
      </c>
      <c r="S5356" s="1">
        <f>IF(AND(A5356&gt;=5,A5356&lt;=9),INDEX(Demand!$C$3:$C$26,C5356),INDEX(Demand!$B$3:$B$26,C5356))</f>
        <v>800</v>
      </c>
      <c r="T5356" s="7">
        <f t="shared" si="754"/>
        <v>13.037379817172337</v>
      </c>
      <c r="U5356" s="7">
        <f t="shared" si="755"/>
        <v>0</v>
      </c>
    </row>
    <row r="5357" spans="1:21" x14ac:dyDescent="0.2">
      <c r="A5357" s="1">
        <v>8</v>
      </c>
      <c r="B5357" s="1">
        <v>11</v>
      </c>
      <c r="C5357" s="1">
        <v>21</v>
      </c>
      <c r="D5357">
        <v>14.2</v>
      </c>
      <c r="E5357">
        <v>13.7</v>
      </c>
      <c r="F5357">
        <v>97</v>
      </c>
      <c r="G5357">
        <v>0</v>
      </c>
      <c r="H5357">
        <v>0</v>
      </c>
      <c r="I5357">
        <v>0</v>
      </c>
      <c r="J5357" s="4">
        <f t="shared" si="750"/>
        <v>311.22019201568833</v>
      </c>
      <c r="K5357" s="4">
        <f t="shared" si="751"/>
        <v>-11.19314025366613</v>
      </c>
      <c r="L5357" s="5">
        <f t="shared" si="756"/>
        <v>0</v>
      </c>
      <c r="M5357" s="5">
        <f t="shared" si="757"/>
        <v>0</v>
      </c>
      <c r="N5357" s="6">
        <f t="shared" si="749"/>
        <v>0</v>
      </c>
      <c r="O5357" s="6">
        <f t="shared" si="752"/>
        <v>0</v>
      </c>
      <c r="P5357" s="6">
        <f>FORECAST(J5357,Inputs!$B$10:$B$18,Inputs!$A$10:$A$18)</f>
        <v>33.437224000145264</v>
      </c>
      <c r="Q5357" s="6">
        <f>IF(Inputs!$D$10="Yes",IF('Hourly Calcs'!P5357&gt;'Hourly Calcs'!K5357,'Hourly Calcs'!O5357,N5357+O5357),N5357+O5357)</f>
        <v>0</v>
      </c>
      <c r="R5357" s="12">
        <f t="shared" si="753"/>
        <v>0</v>
      </c>
      <c r="S5357" s="1">
        <f>IF(AND(A5357&gt;=5,A5357&lt;=9),INDEX(Demand!$C$3:$C$26,C5357),INDEX(Demand!$B$3:$B$26,C5357))</f>
        <v>700</v>
      </c>
      <c r="T5357" s="7">
        <f t="shared" si="754"/>
        <v>0</v>
      </c>
      <c r="U5357" s="7">
        <f t="shared" si="755"/>
        <v>0</v>
      </c>
    </row>
    <row r="5358" spans="1:21" x14ac:dyDescent="0.2">
      <c r="A5358" s="1">
        <v>8</v>
      </c>
      <c r="B5358" s="1">
        <v>11</v>
      </c>
      <c r="C5358" s="1">
        <v>22</v>
      </c>
      <c r="D5358">
        <v>13.6</v>
      </c>
      <c r="E5358">
        <v>13.6</v>
      </c>
      <c r="F5358">
        <v>100</v>
      </c>
      <c r="G5358">
        <v>0</v>
      </c>
      <c r="H5358">
        <v>0</v>
      </c>
      <c r="I5358">
        <v>0</v>
      </c>
      <c r="J5358" s="4">
        <f t="shared" si="750"/>
        <v>324.66736356041702</v>
      </c>
      <c r="K5358" s="4">
        <f t="shared" si="751"/>
        <v>-17.573990259526411</v>
      </c>
      <c r="L5358" s="5">
        <f t="shared" si="756"/>
        <v>0</v>
      </c>
      <c r="M5358" s="5">
        <f t="shared" si="757"/>
        <v>0</v>
      </c>
      <c r="N5358" s="6">
        <f t="shared" si="749"/>
        <v>0</v>
      </c>
      <c r="O5358" s="6">
        <f t="shared" si="752"/>
        <v>0</v>
      </c>
      <c r="P5358" s="6">
        <f>FORECAST(J5358,Inputs!$B$10:$B$18,Inputs!$A$10:$A$18)</f>
        <v>33.561734847781636</v>
      </c>
      <c r="Q5358" s="6">
        <f>IF(Inputs!$D$10="Yes",IF('Hourly Calcs'!P5358&gt;'Hourly Calcs'!K5358,'Hourly Calcs'!O5358,N5358+O5358),N5358+O5358)</f>
        <v>0</v>
      </c>
      <c r="R5358" s="12">
        <f t="shared" si="753"/>
        <v>0</v>
      </c>
      <c r="S5358" s="1">
        <f>IF(AND(A5358&gt;=5,A5358&lt;=9),INDEX(Demand!$C$3:$C$26,C5358),INDEX(Demand!$B$3:$B$26,C5358))</f>
        <v>600</v>
      </c>
      <c r="T5358" s="7">
        <f t="shared" si="754"/>
        <v>0</v>
      </c>
      <c r="U5358" s="7">
        <f t="shared" si="755"/>
        <v>0</v>
      </c>
    </row>
    <row r="5359" spans="1:21" x14ac:dyDescent="0.2">
      <c r="A5359" s="1">
        <v>8</v>
      </c>
      <c r="B5359" s="1">
        <v>11</v>
      </c>
      <c r="C5359" s="1">
        <v>23</v>
      </c>
      <c r="D5359">
        <v>13.5</v>
      </c>
      <c r="E5359">
        <v>13.5</v>
      </c>
      <c r="F5359">
        <v>100</v>
      </c>
      <c r="G5359">
        <v>0</v>
      </c>
      <c r="H5359">
        <v>0</v>
      </c>
      <c r="I5359">
        <v>0</v>
      </c>
      <c r="J5359" s="4">
        <f t="shared" si="750"/>
        <v>339.32900489910185</v>
      </c>
      <c r="K5359" s="4">
        <f t="shared" si="751"/>
        <v>-22.049990561735626</v>
      </c>
      <c r="L5359" s="5">
        <f t="shared" si="756"/>
        <v>0</v>
      </c>
      <c r="M5359" s="5">
        <f t="shared" si="757"/>
        <v>0</v>
      </c>
      <c r="N5359" s="6">
        <f t="shared" si="749"/>
        <v>0</v>
      </c>
      <c r="O5359" s="6">
        <f t="shared" si="752"/>
        <v>0</v>
      </c>
      <c r="P5359" s="6">
        <f>FORECAST(J5359,Inputs!$B$10:$B$18,Inputs!$A$10:$A$18)</f>
        <v>33.69749078610279</v>
      </c>
      <c r="Q5359" s="6">
        <f>IF(Inputs!$D$10="Yes",IF('Hourly Calcs'!P5359&gt;'Hourly Calcs'!K5359,'Hourly Calcs'!O5359,N5359+O5359),N5359+O5359)</f>
        <v>0</v>
      </c>
      <c r="R5359" s="12">
        <f t="shared" si="753"/>
        <v>0</v>
      </c>
      <c r="S5359" s="1">
        <f>IF(AND(A5359&gt;=5,A5359&lt;=9),INDEX(Demand!$C$3:$C$26,C5359),INDEX(Demand!$B$3:$B$26,C5359))</f>
        <v>500</v>
      </c>
      <c r="T5359" s="7">
        <f t="shared" si="754"/>
        <v>0</v>
      </c>
      <c r="U5359" s="7">
        <f t="shared" si="755"/>
        <v>0</v>
      </c>
    </row>
    <row r="5360" spans="1:21" x14ac:dyDescent="0.2">
      <c r="A5360" s="1">
        <v>8</v>
      </c>
      <c r="B5360" s="1">
        <v>11</v>
      </c>
      <c r="C5360" s="1">
        <v>24</v>
      </c>
      <c r="D5360">
        <v>12.9</v>
      </c>
      <c r="E5360">
        <v>12.9</v>
      </c>
      <c r="F5360">
        <v>100</v>
      </c>
      <c r="G5360">
        <v>0</v>
      </c>
      <c r="H5360">
        <v>0</v>
      </c>
      <c r="I5360">
        <v>0</v>
      </c>
      <c r="J5360" s="4">
        <f t="shared" si="750"/>
        <v>354.92467567132758</v>
      </c>
      <c r="K5360" s="4">
        <f t="shared" si="751"/>
        <v>-24.181643817988117</v>
      </c>
      <c r="L5360" s="5">
        <f t="shared" si="756"/>
        <v>0</v>
      </c>
      <c r="M5360" s="5">
        <f t="shared" si="757"/>
        <v>0</v>
      </c>
      <c r="N5360" s="6">
        <f t="shared" si="749"/>
        <v>0</v>
      </c>
      <c r="O5360" s="6">
        <f t="shared" si="752"/>
        <v>0</v>
      </c>
      <c r="P5360" s="6">
        <f>FORECAST(J5360,Inputs!$B$10:$B$18,Inputs!$A$10:$A$18)</f>
        <v>33.841895145104886</v>
      </c>
      <c r="Q5360" s="6">
        <f>IF(Inputs!$D$10="Yes",IF('Hourly Calcs'!P5360&gt;'Hourly Calcs'!K5360,'Hourly Calcs'!O5360,N5360+O5360),N5360+O5360)</f>
        <v>0</v>
      </c>
      <c r="R5360" s="12">
        <f t="shared" si="753"/>
        <v>0</v>
      </c>
      <c r="S5360" s="1">
        <f>IF(AND(A5360&gt;=5,A5360&lt;=9),INDEX(Demand!$C$3:$C$26,C5360),INDEX(Demand!$B$3:$B$26,C5360))</f>
        <v>400</v>
      </c>
      <c r="T5360" s="7">
        <f t="shared" si="754"/>
        <v>0</v>
      </c>
      <c r="U5360" s="7">
        <f t="shared" si="755"/>
        <v>0</v>
      </c>
    </row>
    <row r="5361" spans="1:21" x14ac:dyDescent="0.2">
      <c r="A5361" s="1">
        <v>8</v>
      </c>
      <c r="B5361" s="1">
        <v>12</v>
      </c>
      <c r="C5361" s="1">
        <v>1</v>
      </c>
      <c r="D5361">
        <v>12.5</v>
      </c>
      <c r="E5361">
        <v>12.5</v>
      </c>
      <c r="F5361">
        <v>100</v>
      </c>
      <c r="G5361">
        <v>0</v>
      </c>
      <c r="H5361">
        <v>0</v>
      </c>
      <c r="I5361">
        <v>0</v>
      </c>
      <c r="J5361" s="4">
        <f t="shared" si="750"/>
        <v>10.784416145896728</v>
      </c>
      <c r="K5361" s="4">
        <f t="shared" si="751"/>
        <v>-23.720466413658031</v>
      </c>
      <c r="L5361" s="5">
        <f t="shared" si="756"/>
        <v>0</v>
      </c>
      <c r="M5361" s="5">
        <f t="shared" si="757"/>
        <v>0</v>
      </c>
      <c r="N5361" s="6">
        <f t="shared" si="749"/>
        <v>0</v>
      </c>
      <c r="O5361" s="6">
        <f t="shared" si="752"/>
        <v>0</v>
      </c>
      <c r="P5361" s="6">
        <f>FORECAST(J5361,Inputs!$B$10:$B$18,Inputs!$A$10:$A$18)</f>
        <v>30.655411260610151</v>
      </c>
      <c r="Q5361" s="6">
        <f>IF(Inputs!$D$10="Yes",IF('Hourly Calcs'!P5361&gt;'Hourly Calcs'!K5361,'Hourly Calcs'!O5361,N5361+O5361),N5361+O5361)</f>
        <v>0</v>
      </c>
      <c r="R5361" s="12">
        <f t="shared" si="753"/>
        <v>0</v>
      </c>
      <c r="S5361" s="1">
        <f>IF(AND(A5361&gt;=5,A5361&lt;=9),INDEX(Demand!$C$3:$C$26,C5361),INDEX(Demand!$B$3:$B$26,C5361))</f>
        <v>350</v>
      </c>
      <c r="T5361" s="7">
        <f t="shared" si="754"/>
        <v>0</v>
      </c>
      <c r="U5361" s="7">
        <f t="shared" si="755"/>
        <v>0</v>
      </c>
    </row>
    <row r="5362" spans="1:21" x14ac:dyDescent="0.2">
      <c r="A5362" s="1">
        <v>8</v>
      </c>
      <c r="B5362" s="1">
        <v>12</v>
      </c>
      <c r="C5362" s="1">
        <v>2</v>
      </c>
      <c r="D5362">
        <v>12.7</v>
      </c>
      <c r="E5362">
        <v>12.7</v>
      </c>
      <c r="F5362">
        <v>100</v>
      </c>
      <c r="G5362">
        <v>0</v>
      </c>
      <c r="H5362">
        <v>0</v>
      </c>
      <c r="I5362">
        <v>0</v>
      </c>
      <c r="J5362" s="4">
        <f t="shared" si="750"/>
        <v>26.113082951144207</v>
      </c>
      <c r="K5362" s="4">
        <f t="shared" si="751"/>
        <v>-20.723108913605671</v>
      </c>
      <c r="L5362" s="5">
        <f t="shared" si="756"/>
        <v>0</v>
      </c>
      <c r="M5362" s="5">
        <f t="shared" si="757"/>
        <v>0</v>
      </c>
      <c r="N5362" s="6">
        <f t="shared" si="749"/>
        <v>0</v>
      </c>
      <c r="O5362" s="6">
        <f t="shared" si="752"/>
        <v>0</v>
      </c>
      <c r="P5362" s="6">
        <f>FORECAST(J5362,Inputs!$B$10:$B$18,Inputs!$A$10:$A$18)</f>
        <v>30.79734336065874</v>
      </c>
      <c r="Q5362" s="6">
        <f>IF(Inputs!$D$10="Yes",IF('Hourly Calcs'!P5362&gt;'Hourly Calcs'!K5362,'Hourly Calcs'!O5362,N5362+O5362),N5362+O5362)</f>
        <v>0</v>
      </c>
      <c r="R5362" s="12">
        <f t="shared" si="753"/>
        <v>0</v>
      </c>
      <c r="S5362" s="1">
        <f>IF(AND(A5362&gt;=5,A5362&lt;=9),INDEX(Demand!$C$3:$C$26,C5362),INDEX(Demand!$B$3:$B$26,C5362))</f>
        <v>350</v>
      </c>
      <c r="T5362" s="7">
        <f t="shared" si="754"/>
        <v>0</v>
      </c>
      <c r="U5362" s="7">
        <f t="shared" si="755"/>
        <v>0</v>
      </c>
    </row>
    <row r="5363" spans="1:21" x14ac:dyDescent="0.2">
      <c r="A5363" s="1">
        <v>8</v>
      </c>
      <c r="B5363" s="1">
        <v>12</v>
      </c>
      <c r="C5363" s="1">
        <v>3</v>
      </c>
      <c r="D5363">
        <v>12.7</v>
      </c>
      <c r="E5363">
        <v>12.7</v>
      </c>
      <c r="F5363">
        <v>100</v>
      </c>
      <c r="G5363">
        <v>0</v>
      </c>
      <c r="H5363">
        <v>0</v>
      </c>
      <c r="I5363">
        <v>0</v>
      </c>
      <c r="J5363" s="4">
        <f t="shared" si="750"/>
        <v>40.362375766580357</v>
      </c>
      <c r="K5363" s="4">
        <f t="shared" si="751"/>
        <v>-15.52388268547594</v>
      </c>
      <c r="L5363" s="5">
        <f t="shared" si="756"/>
        <v>0</v>
      </c>
      <c r="M5363" s="5">
        <f t="shared" si="757"/>
        <v>0</v>
      </c>
      <c r="N5363" s="6">
        <f t="shared" si="749"/>
        <v>0</v>
      </c>
      <c r="O5363" s="6">
        <f t="shared" si="752"/>
        <v>0</v>
      </c>
      <c r="P5363" s="6">
        <f>FORECAST(J5363,Inputs!$B$10:$B$18,Inputs!$A$10:$A$18)</f>
        <v>30.929281257097966</v>
      </c>
      <c r="Q5363" s="6">
        <f>IF(Inputs!$D$10="Yes",IF('Hourly Calcs'!P5363&gt;'Hourly Calcs'!K5363,'Hourly Calcs'!O5363,N5363+O5363),N5363+O5363)</f>
        <v>0</v>
      </c>
      <c r="R5363" s="12">
        <f t="shared" si="753"/>
        <v>0</v>
      </c>
      <c r="S5363" s="1">
        <f>IF(AND(A5363&gt;=5,A5363&lt;=9),INDEX(Demand!$C$3:$C$26,C5363),INDEX(Demand!$B$3:$B$26,C5363))</f>
        <v>350</v>
      </c>
      <c r="T5363" s="7">
        <f t="shared" si="754"/>
        <v>0</v>
      </c>
      <c r="U5363" s="7">
        <f t="shared" si="755"/>
        <v>0</v>
      </c>
    </row>
    <row r="5364" spans="1:21" x14ac:dyDescent="0.2">
      <c r="A5364" s="1">
        <v>8</v>
      </c>
      <c r="B5364" s="1">
        <v>12</v>
      </c>
      <c r="C5364" s="1">
        <v>4</v>
      </c>
      <c r="D5364">
        <v>13.2</v>
      </c>
      <c r="E5364">
        <v>13.2</v>
      </c>
      <c r="F5364">
        <v>100</v>
      </c>
      <c r="G5364">
        <v>0</v>
      </c>
      <c r="H5364">
        <v>0</v>
      </c>
      <c r="I5364">
        <v>0</v>
      </c>
      <c r="J5364" s="4">
        <f t="shared" si="750"/>
        <v>53.399728654755847</v>
      </c>
      <c r="K5364" s="4">
        <f t="shared" si="751"/>
        <v>-8.5903684848711492</v>
      </c>
      <c r="L5364" s="5">
        <f t="shared" si="756"/>
        <v>0</v>
      </c>
      <c r="M5364" s="5">
        <f t="shared" si="757"/>
        <v>0</v>
      </c>
      <c r="N5364" s="6">
        <f t="shared" si="749"/>
        <v>0</v>
      </c>
      <c r="O5364" s="6">
        <f t="shared" si="752"/>
        <v>0</v>
      </c>
      <c r="P5364" s="6">
        <f>FORECAST(J5364,Inputs!$B$10:$B$18,Inputs!$A$10:$A$18)</f>
        <v>31.049997487544033</v>
      </c>
      <c r="Q5364" s="6">
        <f>IF(Inputs!$D$10="Yes",IF('Hourly Calcs'!P5364&gt;'Hourly Calcs'!K5364,'Hourly Calcs'!O5364,N5364+O5364),N5364+O5364)</f>
        <v>0</v>
      </c>
      <c r="R5364" s="12">
        <f t="shared" si="753"/>
        <v>0</v>
      </c>
      <c r="S5364" s="1">
        <f>IF(AND(A5364&gt;=5,A5364&lt;=9),INDEX(Demand!$C$3:$C$26,C5364),INDEX(Demand!$B$3:$B$26,C5364))</f>
        <v>350</v>
      </c>
      <c r="T5364" s="7">
        <f t="shared" si="754"/>
        <v>0</v>
      </c>
      <c r="U5364" s="7">
        <f t="shared" si="755"/>
        <v>0</v>
      </c>
    </row>
    <row r="5365" spans="1:21" x14ac:dyDescent="0.2">
      <c r="A5365" s="1">
        <v>8</v>
      </c>
      <c r="B5365" s="1">
        <v>12</v>
      </c>
      <c r="C5365" s="1">
        <v>5</v>
      </c>
      <c r="D5365">
        <v>12.7</v>
      </c>
      <c r="E5365">
        <v>12.7</v>
      </c>
      <c r="F5365">
        <v>100</v>
      </c>
      <c r="G5365">
        <v>0</v>
      </c>
      <c r="H5365">
        <v>0</v>
      </c>
      <c r="I5365">
        <v>0</v>
      </c>
      <c r="J5365" s="4">
        <f t="shared" si="750"/>
        <v>65.432159312929656</v>
      </c>
      <c r="K5365" s="4">
        <f t="shared" si="751"/>
        <v>8.3657020171116869E-2</v>
      </c>
      <c r="L5365" s="5">
        <f t="shared" si="756"/>
        <v>0</v>
      </c>
      <c r="M5365" s="5">
        <f t="shared" si="757"/>
        <v>33.916342979828883</v>
      </c>
      <c r="N5365" s="6">
        <f t="shared" si="749"/>
        <v>0</v>
      </c>
      <c r="O5365" s="6">
        <f t="shared" si="752"/>
        <v>0</v>
      </c>
      <c r="P5365" s="6">
        <f>FORECAST(J5365,Inputs!$B$10:$B$18,Inputs!$A$10:$A$18)</f>
        <v>31.161408882527123</v>
      </c>
      <c r="Q5365" s="6">
        <f>IF(Inputs!$D$10="Yes",IF('Hourly Calcs'!P5365&gt;'Hourly Calcs'!K5365,'Hourly Calcs'!O5365,N5365+O5365),N5365+O5365)</f>
        <v>0</v>
      </c>
      <c r="R5365" s="12">
        <f t="shared" si="753"/>
        <v>0</v>
      </c>
      <c r="S5365" s="1">
        <f>IF(AND(A5365&gt;=5,A5365&lt;=9),INDEX(Demand!$C$3:$C$26,C5365),INDEX(Demand!$B$3:$B$26,C5365))</f>
        <v>350</v>
      </c>
      <c r="T5365" s="7">
        <f t="shared" si="754"/>
        <v>0</v>
      </c>
      <c r="U5365" s="7">
        <f t="shared" si="755"/>
        <v>0</v>
      </c>
    </row>
    <row r="5366" spans="1:21" x14ac:dyDescent="0.2">
      <c r="A5366" s="1">
        <v>8</v>
      </c>
      <c r="B5366" s="1">
        <v>12</v>
      </c>
      <c r="C5366" s="1">
        <v>6</v>
      </c>
      <c r="D5366">
        <v>12.3</v>
      </c>
      <c r="E5366">
        <v>12.3</v>
      </c>
      <c r="F5366">
        <v>100</v>
      </c>
      <c r="G5366">
        <v>19</v>
      </c>
      <c r="H5366">
        <v>0</v>
      </c>
      <c r="I5366">
        <v>19</v>
      </c>
      <c r="J5366" s="4">
        <f t="shared" si="750"/>
        <v>76.865398494498521</v>
      </c>
      <c r="K5366" s="4">
        <f t="shared" si="751"/>
        <v>8.5926173174587035</v>
      </c>
      <c r="L5366" s="5">
        <f t="shared" si="756"/>
        <v>88.134601505501479</v>
      </c>
      <c r="M5366" s="5">
        <f t="shared" si="757"/>
        <v>25.407382682541297</v>
      </c>
      <c r="N5366" s="6">
        <f t="shared" si="749"/>
        <v>0</v>
      </c>
      <c r="O5366" s="6">
        <f t="shared" si="752"/>
        <v>17.375856939272897</v>
      </c>
      <c r="P5366" s="6">
        <f>FORECAST(J5366,Inputs!$B$10:$B$18,Inputs!$A$10:$A$18)</f>
        <v>31.267272208282392</v>
      </c>
      <c r="Q5366" s="6">
        <f>IF(Inputs!$D$10="Yes",IF('Hourly Calcs'!P5366&gt;'Hourly Calcs'!K5366,'Hourly Calcs'!O5366,N5366+O5366),N5366+O5366)</f>
        <v>17.375856939272897</v>
      </c>
      <c r="R5366" s="12">
        <f t="shared" si="753"/>
        <v>82.570072175424798</v>
      </c>
      <c r="S5366" s="1">
        <f>IF(AND(A5366&gt;=5,A5366&lt;=9),INDEX(Demand!$C$3:$C$26,C5366),INDEX(Demand!$B$3:$B$26,C5366))</f>
        <v>350</v>
      </c>
      <c r="T5366" s="7">
        <f t="shared" si="754"/>
        <v>82.570072175424798</v>
      </c>
      <c r="U5366" s="7">
        <f t="shared" si="755"/>
        <v>0</v>
      </c>
    </row>
    <row r="5367" spans="1:21" x14ac:dyDescent="0.2">
      <c r="A5367" s="1">
        <v>8</v>
      </c>
      <c r="B5367" s="1">
        <v>12</v>
      </c>
      <c r="C5367" s="1">
        <v>7</v>
      </c>
      <c r="D5367">
        <v>14.5</v>
      </c>
      <c r="E5367">
        <v>14.5</v>
      </c>
      <c r="F5367">
        <v>100</v>
      </c>
      <c r="G5367">
        <v>122</v>
      </c>
      <c r="H5367">
        <v>144</v>
      </c>
      <c r="I5367">
        <v>88</v>
      </c>
      <c r="J5367" s="4">
        <f t="shared" si="750"/>
        <v>88.225556840675026</v>
      </c>
      <c r="K5367" s="4">
        <f t="shared" si="751"/>
        <v>17.929618190885947</v>
      </c>
      <c r="L5367" s="5">
        <f t="shared" si="756"/>
        <v>76.774443159324974</v>
      </c>
      <c r="M5367" s="5">
        <f t="shared" si="757"/>
        <v>16.070381809114053</v>
      </c>
      <c r="N5367" s="6">
        <f t="shared" si="749"/>
        <v>54.279340179101069</v>
      </c>
      <c r="O5367" s="6">
        <f t="shared" si="752"/>
        <v>80.477653192421826</v>
      </c>
      <c r="P5367" s="6">
        <f>FORECAST(J5367,Inputs!$B$10:$B$18,Inputs!$A$10:$A$18)</f>
        <v>31.372458859635877</v>
      </c>
      <c r="Q5367" s="6">
        <f>IF(Inputs!$D$10="Yes",IF('Hourly Calcs'!P5367&gt;'Hourly Calcs'!K5367,'Hourly Calcs'!O5367,N5367+O5367),N5367+O5367)</f>
        <v>80.477653192421826</v>
      </c>
      <c r="R5367" s="12">
        <f t="shared" si="753"/>
        <v>382.42980797038848</v>
      </c>
      <c r="S5367" s="1">
        <f>IF(AND(A5367&gt;=5,A5367&lt;=9),INDEX(Demand!$C$3:$C$26,C5367),INDEX(Demand!$B$3:$B$26,C5367))</f>
        <v>350</v>
      </c>
      <c r="T5367" s="7">
        <f t="shared" si="754"/>
        <v>350</v>
      </c>
      <c r="U5367" s="7">
        <f t="shared" si="755"/>
        <v>32.429807970388481</v>
      </c>
    </row>
    <row r="5368" spans="1:21" x14ac:dyDescent="0.2">
      <c r="A5368" s="1">
        <v>8</v>
      </c>
      <c r="B5368" s="1">
        <v>12</v>
      </c>
      <c r="C5368" s="1">
        <v>8</v>
      </c>
      <c r="D5368">
        <v>15.9</v>
      </c>
      <c r="E5368">
        <v>14.7</v>
      </c>
      <c r="F5368">
        <v>93</v>
      </c>
      <c r="G5368">
        <v>285</v>
      </c>
      <c r="H5368">
        <v>329</v>
      </c>
      <c r="I5368">
        <v>152</v>
      </c>
      <c r="J5368" s="4">
        <f t="shared" si="750"/>
        <v>100.16435154248344</v>
      </c>
      <c r="K5368" s="4">
        <f t="shared" si="751"/>
        <v>27.355914477961313</v>
      </c>
      <c r="L5368" s="5">
        <f t="shared" si="756"/>
        <v>64.835648457516555</v>
      </c>
      <c r="M5368" s="5">
        <f t="shared" si="757"/>
        <v>6.6440855220386865</v>
      </c>
      <c r="N5368" s="6">
        <f t="shared" si="749"/>
        <v>194.81520625766368</v>
      </c>
      <c r="O5368" s="6">
        <f t="shared" si="752"/>
        <v>139.00685551418317</v>
      </c>
      <c r="P5368" s="6">
        <f>FORECAST(J5368,Inputs!$B$10:$B$18,Inputs!$A$10:$A$18)</f>
        <v>31.483003255022993</v>
      </c>
      <c r="Q5368" s="6">
        <f>IF(Inputs!$D$10="Yes",IF('Hourly Calcs'!P5368&gt;'Hourly Calcs'!K5368,'Hourly Calcs'!O5368,N5368+O5368),N5368+O5368)</f>
        <v>139.00685551418317</v>
      </c>
      <c r="R5368" s="12">
        <f t="shared" si="753"/>
        <v>660.56057740339838</v>
      </c>
      <c r="S5368" s="1">
        <f>IF(AND(A5368&gt;=5,A5368&lt;=9),INDEX(Demand!$C$3:$C$26,C5368),INDEX(Demand!$B$3:$B$26,C5368))</f>
        <v>350</v>
      </c>
      <c r="T5368" s="7">
        <f t="shared" si="754"/>
        <v>350</v>
      </c>
      <c r="U5368" s="7">
        <f t="shared" si="755"/>
        <v>310.56057740339838</v>
      </c>
    </row>
    <row r="5369" spans="1:21" x14ac:dyDescent="0.2">
      <c r="A5369" s="1">
        <v>8</v>
      </c>
      <c r="B5369" s="1">
        <v>12</v>
      </c>
      <c r="C5369" s="1">
        <v>9</v>
      </c>
      <c r="D5369">
        <v>16.899999999999999</v>
      </c>
      <c r="E5369">
        <v>15.4</v>
      </c>
      <c r="F5369">
        <v>91</v>
      </c>
      <c r="G5369">
        <v>459</v>
      </c>
      <c r="H5369">
        <v>556</v>
      </c>
      <c r="I5369">
        <v>153</v>
      </c>
      <c r="J5369" s="4">
        <f t="shared" si="750"/>
        <v>113.52516988142413</v>
      </c>
      <c r="K5369" s="4">
        <f t="shared" si="751"/>
        <v>36.412310167950835</v>
      </c>
      <c r="L5369" s="5">
        <f t="shared" si="756"/>
        <v>51.474830118575866</v>
      </c>
      <c r="M5369" s="5">
        <f t="shared" si="757"/>
        <v>2.4123101679508352</v>
      </c>
      <c r="N5369" s="6">
        <f t="shared" si="749"/>
        <v>429.45906081640834</v>
      </c>
      <c r="O5369" s="6">
        <f t="shared" si="752"/>
        <v>139.92137430046068</v>
      </c>
      <c r="P5369" s="6">
        <f>FORECAST(J5369,Inputs!$B$10:$B$18,Inputs!$A$10:$A$18)</f>
        <v>31.606714535939112</v>
      </c>
      <c r="Q5369" s="6">
        <f>IF(Inputs!$D$10="Yes",IF('Hourly Calcs'!P5369&gt;'Hourly Calcs'!K5369,'Hourly Calcs'!O5369,N5369+O5369),N5369+O5369)</f>
        <v>569.38043511686897</v>
      </c>
      <c r="R5369" s="12">
        <f t="shared" si="753"/>
        <v>2705.6958276753612</v>
      </c>
      <c r="S5369" s="1">
        <f>IF(AND(A5369&gt;=5,A5369&lt;=9),INDEX(Demand!$C$3:$C$26,C5369),INDEX(Demand!$B$3:$B$26,C5369))</f>
        <v>350</v>
      </c>
      <c r="T5369" s="7">
        <f t="shared" si="754"/>
        <v>350</v>
      </c>
      <c r="U5369" s="7">
        <f t="shared" si="755"/>
        <v>2355.6958276753612</v>
      </c>
    </row>
    <row r="5370" spans="1:21" x14ac:dyDescent="0.2">
      <c r="A5370" s="1">
        <v>8</v>
      </c>
      <c r="B5370" s="1">
        <v>12</v>
      </c>
      <c r="C5370" s="1">
        <v>10</v>
      </c>
      <c r="D5370">
        <v>15.9</v>
      </c>
      <c r="E5370">
        <v>15</v>
      </c>
      <c r="F5370">
        <v>94</v>
      </c>
      <c r="G5370">
        <v>184</v>
      </c>
      <c r="H5370">
        <v>1</v>
      </c>
      <c r="I5370">
        <v>183</v>
      </c>
      <c r="J5370" s="4">
        <f t="shared" si="750"/>
        <v>129.4014633588304</v>
      </c>
      <c r="K5370" s="4">
        <f t="shared" si="751"/>
        <v>44.492659996922249</v>
      </c>
      <c r="L5370" s="5">
        <f t="shared" si="756"/>
        <v>35.598536641169602</v>
      </c>
      <c r="M5370" s="5">
        <f t="shared" si="757"/>
        <v>10.492659996922249</v>
      </c>
      <c r="N5370" s="6">
        <f t="shared" si="749"/>
        <v>0.90535195264169099</v>
      </c>
      <c r="O5370" s="6">
        <f t="shared" si="752"/>
        <v>167.35693788878632</v>
      </c>
      <c r="P5370" s="6">
        <f>FORECAST(J5370,Inputs!$B$10:$B$18,Inputs!$A$10:$A$18)</f>
        <v>31.753717253322503</v>
      </c>
      <c r="Q5370" s="6">
        <f>IF(Inputs!$D$10="Yes",IF('Hourly Calcs'!P5370&gt;'Hourly Calcs'!K5370,'Hourly Calcs'!O5370,N5370+O5370),N5370+O5370)</f>
        <v>168.26228984142801</v>
      </c>
      <c r="R5370" s="12">
        <f t="shared" si="753"/>
        <v>799.58240132646586</v>
      </c>
      <c r="S5370" s="1">
        <f>IF(AND(A5370&gt;=5,A5370&lt;=9),INDEX(Demand!$C$3:$C$26,C5370),INDEX(Demand!$B$3:$B$26,C5370))</f>
        <v>600</v>
      </c>
      <c r="T5370" s="7">
        <f t="shared" si="754"/>
        <v>600</v>
      </c>
      <c r="U5370" s="7">
        <f t="shared" si="755"/>
        <v>199.58240132646586</v>
      </c>
    </row>
    <row r="5371" spans="1:21" x14ac:dyDescent="0.2">
      <c r="A5371" s="1">
        <v>8</v>
      </c>
      <c r="B5371" s="1">
        <v>12</v>
      </c>
      <c r="C5371" s="1">
        <v>11</v>
      </c>
      <c r="D5371">
        <v>15.8</v>
      </c>
      <c r="E5371">
        <v>15.1</v>
      </c>
      <c r="F5371">
        <v>96</v>
      </c>
      <c r="G5371">
        <v>218</v>
      </c>
      <c r="H5371">
        <v>3</v>
      </c>
      <c r="I5371">
        <v>216</v>
      </c>
      <c r="J5371" s="4">
        <f t="shared" si="750"/>
        <v>148.92318085575221</v>
      </c>
      <c r="K5371" s="4">
        <f t="shared" si="751"/>
        <v>50.699567661559101</v>
      </c>
      <c r="L5371" s="5">
        <f t="shared" si="756"/>
        <v>16.076819144247793</v>
      </c>
      <c r="M5371" s="5">
        <f t="shared" si="757"/>
        <v>16.699567661559101</v>
      </c>
      <c r="N5371" s="6">
        <f t="shared" si="749"/>
        <v>2.9456167875151449</v>
      </c>
      <c r="O5371" s="6">
        <f t="shared" si="752"/>
        <v>197.53605783594449</v>
      </c>
      <c r="P5371" s="6">
        <f>FORECAST(J5371,Inputs!$B$10:$B$18,Inputs!$A$10:$A$18)</f>
        <v>31.93447389681252</v>
      </c>
      <c r="Q5371" s="6">
        <f>IF(Inputs!$D$10="Yes",IF('Hourly Calcs'!P5371&gt;'Hourly Calcs'!K5371,'Hourly Calcs'!O5371,N5371+O5371),N5371+O5371)</f>
        <v>200.48167462345964</v>
      </c>
      <c r="R5371" s="12">
        <f t="shared" si="753"/>
        <v>952.68891781068021</v>
      </c>
      <c r="S5371" s="1">
        <f>IF(AND(A5371&gt;=5,A5371&lt;=9),INDEX(Demand!$C$3:$C$26,C5371),INDEX(Demand!$B$3:$B$26,C5371))</f>
        <v>600</v>
      </c>
      <c r="T5371" s="7">
        <f t="shared" si="754"/>
        <v>600</v>
      </c>
      <c r="U5371" s="7">
        <f t="shared" si="755"/>
        <v>352.68891781068021</v>
      </c>
    </row>
    <row r="5372" spans="1:21" x14ac:dyDescent="0.2">
      <c r="A5372" s="1">
        <v>8</v>
      </c>
      <c r="B5372" s="1">
        <v>12</v>
      </c>
      <c r="C5372" s="1">
        <v>12</v>
      </c>
      <c r="D5372">
        <v>16.2</v>
      </c>
      <c r="E5372">
        <v>15.4</v>
      </c>
      <c r="F5372">
        <v>95</v>
      </c>
      <c r="G5372">
        <v>238</v>
      </c>
      <c r="H5372">
        <v>4</v>
      </c>
      <c r="I5372">
        <v>235</v>
      </c>
      <c r="J5372" s="4">
        <f t="shared" si="750"/>
        <v>172.16673846249174</v>
      </c>
      <c r="K5372" s="4">
        <f t="shared" si="751"/>
        <v>53.865724431172609</v>
      </c>
      <c r="L5372" s="5">
        <f t="shared" si="756"/>
        <v>7.1667384624917361</v>
      </c>
      <c r="M5372" s="5">
        <f t="shared" si="757"/>
        <v>19.865724431172609</v>
      </c>
      <c r="N5372" s="6">
        <f t="shared" si="749"/>
        <v>3.9869203822232073</v>
      </c>
      <c r="O5372" s="6">
        <f t="shared" si="752"/>
        <v>214.91191477521738</v>
      </c>
      <c r="P5372" s="6">
        <f>FORECAST(J5372,Inputs!$B$10:$B$18,Inputs!$A$10:$A$18)</f>
        <v>32.149692022800849</v>
      </c>
      <c r="Q5372" s="6">
        <f>IF(Inputs!$D$10="Yes",IF('Hourly Calcs'!P5372&gt;'Hourly Calcs'!K5372,'Hourly Calcs'!O5372,N5372+O5372),N5372+O5372)</f>
        <v>218.8988351574406</v>
      </c>
      <c r="R5372" s="12">
        <f t="shared" si="753"/>
        <v>1040.2072646681577</v>
      </c>
      <c r="S5372" s="1">
        <f>IF(AND(A5372&gt;=5,A5372&lt;=9),INDEX(Demand!$C$3:$C$26,C5372),INDEX(Demand!$B$3:$B$26,C5372))</f>
        <v>600</v>
      </c>
      <c r="T5372" s="7">
        <f t="shared" si="754"/>
        <v>600</v>
      </c>
      <c r="U5372" s="7">
        <f t="shared" si="755"/>
        <v>440.20726466815768</v>
      </c>
    </row>
    <row r="5373" spans="1:21" x14ac:dyDescent="0.2">
      <c r="A5373" s="1">
        <v>8</v>
      </c>
      <c r="B5373" s="1">
        <v>12</v>
      </c>
      <c r="C5373" s="1">
        <v>13</v>
      </c>
      <c r="D5373">
        <v>16.5</v>
      </c>
      <c r="E5373">
        <v>15.5</v>
      </c>
      <c r="F5373">
        <v>94</v>
      </c>
      <c r="G5373">
        <v>489</v>
      </c>
      <c r="H5373">
        <v>160</v>
      </c>
      <c r="I5373">
        <v>356</v>
      </c>
      <c r="J5373" s="4">
        <f t="shared" si="750"/>
        <v>196.62647544955553</v>
      </c>
      <c r="K5373" s="4">
        <f t="shared" si="751"/>
        <v>53.120388607641701</v>
      </c>
      <c r="L5373" s="5">
        <f t="shared" si="756"/>
        <v>31.626475449555528</v>
      </c>
      <c r="M5373" s="5">
        <f t="shared" si="757"/>
        <v>19.120388607641701</v>
      </c>
      <c r="N5373" s="6">
        <f t="shared" si="749"/>
        <v>151.82349105991437</v>
      </c>
      <c r="O5373" s="6">
        <f t="shared" si="752"/>
        <v>325.56868791479741</v>
      </c>
      <c r="P5373" s="6">
        <f>FORECAST(J5373,Inputs!$B$10:$B$18,Inputs!$A$10:$A$18)</f>
        <v>32.376171068977364</v>
      </c>
      <c r="Q5373" s="6">
        <f>IF(Inputs!$D$10="Yes",IF('Hourly Calcs'!P5373&gt;'Hourly Calcs'!K5373,'Hourly Calcs'!O5373,N5373+O5373),N5373+O5373)</f>
        <v>477.39217897471178</v>
      </c>
      <c r="R5373" s="12">
        <f t="shared" si="753"/>
        <v>2268.5676344878302</v>
      </c>
      <c r="S5373" s="1">
        <f>IF(AND(A5373&gt;=5,A5373&lt;=9),INDEX(Demand!$C$3:$C$26,C5373),INDEX(Demand!$B$3:$B$26,C5373))</f>
        <v>600</v>
      </c>
      <c r="T5373" s="7">
        <f t="shared" si="754"/>
        <v>600</v>
      </c>
      <c r="U5373" s="7">
        <f t="shared" si="755"/>
        <v>1668.5676344878302</v>
      </c>
    </row>
    <row r="5374" spans="1:21" x14ac:dyDescent="0.2">
      <c r="A5374" s="1">
        <v>8</v>
      </c>
      <c r="B5374" s="1">
        <v>12</v>
      </c>
      <c r="C5374" s="1">
        <v>14</v>
      </c>
      <c r="D5374">
        <v>17.3</v>
      </c>
      <c r="E5374">
        <v>15.6</v>
      </c>
      <c r="F5374">
        <v>90</v>
      </c>
      <c r="G5374">
        <v>609</v>
      </c>
      <c r="H5374">
        <v>308</v>
      </c>
      <c r="I5374">
        <v>365</v>
      </c>
      <c r="J5374" s="4">
        <f t="shared" si="750"/>
        <v>218.6300326491818</v>
      </c>
      <c r="K5374" s="4">
        <f t="shared" si="751"/>
        <v>48.688441883112219</v>
      </c>
      <c r="L5374" s="5">
        <f t="shared" si="756"/>
        <v>53.6300326491818</v>
      </c>
      <c r="M5374" s="5">
        <f t="shared" si="757"/>
        <v>14.688441883112219</v>
      </c>
      <c r="N5374" s="6">
        <f t="shared" si="749"/>
        <v>259.21969354289996</v>
      </c>
      <c r="O5374" s="6">
        <f t="shared" si="752"/>
        <v>333.7993569912951</v>
      </c>
      <c r="P5374" s="6">
        <f>FORECAST(J5374,Inputs!$B$10:$B$18,Inputs!$A$10:$A$18)</f>
        <v>32.579907709714647</v>
      </c>
      <c r="Q5374" s="6">
        <f>IF(Inputs!$D$10="Yes",IF('Hourly Calcs'!P5374&gt;'Hourly Calcs'!K5374,'Hourly Calcs'!O5374,N5374+O5374),N5374+O5374)</f>
        <v>593.019050534195</v>
      </c>
      <c r="R5374" s="12">
        <f t="shared" si="753"/>
        <v>2818.0265281384945</v>
      </c>
      <c r="S5374" s="1">
        <f>IF(AND(A5374&gt;=5,A5374&lt;=9),INDEX(Demand!$C$3:$C$26,C5374),INDEX(Demand!$B$3:$B$26,C5374))</f>
        <v>600</v>
      </c>
      <c r="T5374" s="7">
        <f t="shared" si="754"/>
        <v>600</v>
      </c>
      <c r="U5374" s="7">
        <f t="shared" si="755"/>
        <v>2218.0265281384945</v>
      </c>
    </row>
    <row r="5375" spans="1:21" x14ac:dyDescent="0.2">
      <c r="A5375" s="1">
        <v>8</v>
      </c>
      <c r="B5375" s="1">
        <v>12</v>
      </c>
      <c r="C5375" s="1">
        <v>15</v>
      </c>
      <c r="D5375">
        <v>19.2</v>
      </c>
      <c r="E5375">
        <v>16.399999999999999</v>
      </c>
      <c r="F5375">
        <v>84</v>
      </c>
      <c r="G5375">
        <v>670</v>
      </c>
      <c r="H5375">
        <v>630</v>
      </c>
      <c r="I5375">
        <v>216</v>
      </c>
      <c r="J5375" s="4">
        <f t="shared" si="750"/>
        <v>236.69904173504449</v>
      </c>
      <c r="K5375" s="4">
        <f t="shared" si="751"/>
        <v>41.655610027048823</v>
      </c>
      <c r="L5375" s="5">
        <f t="shared" si="756"/>
        <v>71.699041735044489</v>
      </c>
      <c r="M5375" s="5">
        <f t="shared" si="757"/>
        <v>7.655610027048823</v>
      </c>
      <c r="N5375" s="6">
        <f t="shared" si="749"/>
        <v>429.79532765174383</v>
      </c>
      <c r="O5375" s="6">
        <f t="shared" si="752"/>
        <v>197.53605783594449</v>
      </c>
      <c r="P5375" s="6">
        <f>FORECAST(J5375,Inputs!$B$10:$B$18,Inputs!$A$10:$A$18)</f>
        <v>32.747213349398557</v>
      </c>
      <c r="Q5375" s="6">
        <f>IF(Inputs!$D$10="Yes",IF('Hourly Calcs'!P5375&gt;'Hourly Calcs'!K5375,'Hourly Calcs'!O5375,N5375+O5375),N5375+O5375)</f>
        <v>627.33138548768829</v>
      </c>
      <c r="R5375" s="12">
        <f t="shared" si="753"/>
        <v>2981.0787438374946</v>
      </c>
      <c r="S5375" s="1">
        <f>IF(AND(A5375&gt;=5,A5375&lt;=9),INDEX(Demand!$C$3:$C$26,C5375),INDEX(Demand!$B$3:$B$26,C5375))</f>
        <v>600</v>
      </c>
      <c r="T5375" s="7">
        <f t="shared" si="754"/>
        <v>600</v>
      </c>
      <c r="U5375" s="7">
        <f t="shared" si="755"/>
        <v>2381.0787438374946</v>
      </c>
    </row>
    <row r="5376" spans="1:21" x14ac:dyDescent="0.2">
      <c r="A5376" s="1">
        <v>8</v>
      </c>
      <c r="B5376" s="1">
        <v>12</v>
      </c>
      <c r="C5376" s="1">
        <v>16</v>
      </c>
      <c r="D5376">
        <v>19.3</v>
      </c>
      <c r="E5376">
        <v>14.9</v>
      </c>
      <c r="F5376">
        <v>76</v>
      </c>
      <c r="G5376">
        <v>517</v>
      </c>
      <c r="H5376">
        <v>518</v>
      </c>
      <c r="I5376">
        <v>199</v>
      </c>
      <c r="J5376" s="4">
        <f t="shared" si="750"/>
        <v>251.4997951131528</v>
      </c>
      <c r="K5376" s="4">
        <f t="shared" si="751"/>
        <v>33.117654354423898</v>
      </c>
      <c r="L5376" s="5">
        <f t="shared" si="756"/>
        <v>86.4997951131528</v>
      </c>
      <c r="M5376" s="5">
        <f t="shared" si="757"/>
        <v>0.88234564557610184</v>
      </c>
      <c r="N5376" s="6">
        <f t="shared" si="749"/>
        <v>249.44129878732909</v>
      </c>
      <c r="O5376" s="6">
        <f t="shared" si="752"/>
        <v>181.98923846922665</v>
      </c>
      <c r="P5376" s="6">
        <f>FORECAST(J5376,Inputs!$B$10:$B$18,Inputs!$A$10:$A$18)</f>
        <v>32.88425736215882</v>
      </c>
      <c r="Q5376" s="6">
        <f>IF(Inputs!$D$10="Yes",IF('Hourly Calcs'!P5376&gt;'Hourly Calcs'!K5376,'Hourly Calcs'!O5376,N5376+O5376),N5376+O5376)</f>
        <v>431.43053725655574</v>
      </c>
      <c r="R5376" s="12">
        <f t="shared" si="753"/>
        <v>2050.1579130431528</v>
      </c>
      <c r="S5376" s="1">
        <f>IF(AND(A5376&gt;=5,A5376&lt;=9),INDEX(Demand!$C$3:$C$26,C5376),INDEX(Demand!$B$3:$B$26,C5376))</f>
        <v>900</v>
      </c>
      <c r="T5376" s="7">
        <f t="shared" si="754"/>
        <v>900</v>
      </c>
      <c r="U5376" s="7">
        <f t="shared" si="755"/>
        <v>1150.1579130431528</v>
      </c>
    </row>
    <row r="5377" spans="1:21" x14ac:dyDescent="0.2">
      <c r="A5377" s="1">
        <v>8</v>
      </c>
      <c r="B5377" s="1">
        <v>12</v>
      </c>
      <c r="C5377" s="1">
        <v>17</v>
      </c>
      <c r="D5377">
        <v>18.899999999999999</v>
      </c>
      <c r="E5377">
        <v>14.8</v>
      </c>
      <c r="F5377">
        <v>77</v>
      </c>
      <c r="G5377">
        <v>294</v>
      </c>
      <c r="H5377">
        <v>178</v>
      </c>
      <c r="I5377">
        <v>209</v>
      </c>
      <c r="J5377" s="4">
        <f t="shared" si="750"/>
        <v>264.21427762998076</v>
      </c>
      <c r="K5377" s="4">
        <f t="shared" si="751"/>
        <v>23.850798651957902</v>
      </c>
      <c r="L5377" s="5">
        <f t="shared" si="756"/>
        <v>0</v>
      </c>
      <c r="M5377" s="5">
        <f t="shared" si="757"/>
        <v>10.149201348042098</v>
      </c>
      <c r="N5377" s="6">
        <f t="shared" si="749"/>
        <v>45.092984576285232</v>
      </c>
      <c r="O5377" s="6">
        <f t="shared" si="752"/>
        <v>191.13442633200185</v>
      </c>
      <c r="P5377" s="6">
        <f>FORECAST(J5377,Inputs!$B$10:$B$18,Inputs!$A$10:$A$18)</f>
        <v>33.001984052129451</v>
      </c>
      <c r="Q5377" s="6">
        <f>IF(Inputs!$D$10="Yes",IF('Hourly Calcs'!P5377&gt;'Hourly Calcs'!K5377,'Hourly Calcs'!O5377,N5377+O5377),N5377+O5377)</f>
        <v>191.13442633200185</v>
      </c>
      <c r="R5377" s="12">
        <f t="shared" si="753"/>
        <v>908.27079392967278</v>
      </c>
      <c r="S5377" s="1">
        <f>IF(AND(A5377&gt;=5,A5377&lt;=9),INDEX(Demand!$C$3:$C$26,C5377),INDEX(Demand!$B$3:$B$26,C5377))</f>
        <v>900</v>
      </c>
      <c r="T5377" s="7">
        <f t="shared" si="754"/>
        <v>900</v>
      </c>
      <c r="U5377" s="7">
        <f t="shared" si="755"/>
        <v>8.2707939296727773</v>
      </c>
    </row>
    <row r="5378" spans="1:21" x14ac:dyDescent="0.2">
      <c r="A5378" s="1">
        <v>8</v>
      </c>
      <c r="B5378" s="1">
        <v>12</v>
      </c>
      <c r="C5378" s="1">
        <v>18</v>
      </c>
      <c r="D5378">
        <v>19.8</v>
      </c>
      <c r="E5378">
        <v>14.9</v>
      </c>
      <c r="F5378">
        <v>73</v>
      </c>
      <c r="G5378">
        <v>118</v>
      </c>
      <c r="H5378">
        <v>14</v>
      </c>
      <c r="I5378">
        <v>114</v>
      </c>
      <c r="J5378" s="4">
        <f t="shared" si="750"/>
        <v>275.8444423219027</v>
      </c>
      <c r="K5378" s="4">
        <f t="shared" si="751"/>
        <v>14.387404089301</v>
      </c>
      <c r="L5378" s="5">
        <f t="shared" si="756"/>
        <v>0</v>
      </c>
      <c r="M5378" s="5">
        <f t="shared" si="757"/>
        <v>19.612595910699</v>
      </c>
      <c r="N5378" s="6">
        <f t="shared" si="749"/>
        <v>0.18561792243340247</v>
      </c>
      <c r="O5378" s="6">
        <f t="shared" si="752"/>
        <v>104.25514163563737</v>
      </c>
      <c r="P5378" s="6">
        <f>FORECAST(J5378,Inputs!$B$10:$B$18,Inputs!$A$10:$A$18)</f>
        <v>33.109670762239837</v>
      </c>
      <c r="Q5378" s="6">
        <f>IF(Inputs!$D$10="Yes",IF('Hourly Calcs'!P5378&gt;'Hourly Calcs'!K5378,'Hourly Calcs'!O5378,N5378+O5378),N5378+O5378)</f>
        <v>104.25514163563737</v>
      </c>
      <c r="R5378" s="12">
        <f t="shared" si="753"/>
        <v>495.42043305254879</v>
      </c>
      <c r="S5378" s="1">
        <f>IF(AND(A5378&gt;=5,A5378&lt;=9),INDEX(Demand!$C$3:$C$26,C5378),INDEX(Demand!$B$3:$B$26,C5378))</f>
        <v>900</v>
      </c>
      <c r="T5378" s="7">
        <f t="shared" si="754"/>
        <v>495.42043305254879</v>
      </c>
      <c r="U5378" s="7">
        <f t="shared" si="755"/>
        <v>0</v>
      </c>
    </row>
    <row r="5379" spans="1:21" x14ac:dyDescent="0.2">
      <c r="A5379" s="1">
        <v>8</v>
      </c>
      <c r="B5379" s="1">
        <v>12</v>
      </c>
      <c r="C5379" s="1">
        <v>19</v>
      </c>
      <c r="D5379">
        <v>17.2</v>
      </c>
      <c r="E5379">
        <v>15</v>
      </c>
      <c r="F5379">
        <v>87</v>
      </c>
      <c r="G5379">
        <v>34</v>
      </c>
      <c r="H5379">
        <v>0</v>
      </c>
      <c r="I5379">
        <v>34</v>
      </c>
      <c r="J5379" s="4">
        <f t="shared" si="750"/>
        <v>287.15388687526467</v>
      </c>
      <c r="K5379" s="4">
        <f t="shared" si="751"/>
        <v>5.1849712751958776</v>
      </c>
      <c r="L5379" s="5">
        <f t="shared" si="756"/>
        <v>0</v>
      </c>
      <c r="M5379" s="5">
        <f t="shared" si="757"/>
        <v>28.815028724804122</v>
      </c>
      <c r="N5379" s="6">
        <f t="shared" si="749"/>
        <v>0</v>
      </c>
      <c r="O5379" s="6">
        <f t="shared" si="752"/>
        <v>31.093638733435707</v>
      </c>
      <c r="P5379" s="6">
        <f>FORECAST(J5379,Inputs!$B$10:$B$18,Inputs!$A$10:$A$18)</f>
        <v>33.214387841437635</v>
      </c>
      <c r="Q5379" s="6">
        <f>IF(Inputs!$D$10="Yes",IF('Hourly Calcs'!P5379&gt;'Hourly Calcs'!K5379,'Hourly Calcs'!O5379,N5379+O5379),N5379+O5379)</f>
        <v>31.093638733435707</v>
      </c>
      <c r="R5379" s="12">
        <f t="shared" si="753"/>
        <v>147.75697126128648</v>
      </c>
      <c r="S5379" s="1">
        <f>IF(AND(A5379&gt;=5,A5379&lt;=9),INDEX(Demand!$C$3:$C$26,C5379),INDEX(Demand!$B$3:$B$26,C5379))</f>
        <v>900</v>
      </c>
      <c r="T5379" s="7">
        <f t="shared" si="754"/>
        <v>147.75697126128648</v>
      </c>
      <c r="U5379" s="7">
        <f t="shared" si="755"/>
        <v>0</v>
      </c>
    </row>
    <row r="5380" spans="1:21" x14ac:dyDescent="0.2">
      <c r="A5380" s="1">
        <v>8</v>
      </c>
      <c r="B5380" s="1">
        <v>12</v>
      </c>
      <c r="C5380" s="1">
        <v>20</v>
      </c>
      <c r="D5380">
        <v>16</v>
      </c>
      <c r="E5380">
        <v>15</v>
      </c>
      <c r="F5380">
        <v>94</v>
      </c>
      <c r="G5380">
        <v>3</v>
      </c>
      <c r="H5380">
        <v>0</v>
      </c>
      <c r="I5380">
        <v>3</v>
      </c>
      <c r="J5380" s="4">
        <f t="shared" si="750"/>
        <v>298.74455517085823</v>
      </c>
      <c r="K5380" s="4">
        <f t="shared" si="751"/>
        <v>-3.6280555920905613</v>
      </c>
      <c r="L5380" s="5">
        <f t="shared" si="756"/>
        <v>0</v>
      </c>
      <c r="M5380" s="5">
        <f t="shared" si="757"/>
        <v>0</v>
      </c>
      <c r="N5380" s="6">
        <f t="shared" si="749"/>
        <v>0</v>
      </c>
      <c r="O5380" s="6">
        <f t="shared" si="752"/>
        <v>2.7435563588325627</v>
      </c>
      <c r="P5380" s="6">
        <f>FORECAST(J5380,Inputs!$B$10:$B$18,Inputs!$A$10:$A$18)</f>
        <v>33.321708844174609</v>
      </c>
      <c r="Q5380" s="6">
        <f>IF(Inputs!$D$10="Yes",IF('Hourly Calcs'!P5380&gt;'Hourly Calcs'!K5380,'Hourly Calcs'!O5380,N5380+O5380),N5380+O5380)</f>
        <v>2.7435563588325627</v>
      </c>
      <c r="R5380" s="12">
        <f t="shared" si="753"/>
        <v>13.037379817172337</v>
      </c>
      <c r="S5380" s="1">
        <f>IF(AND(A5380&gt;=5,A5380&lt;=9),INDEX(Demand!$C$3:$C$26,C5380),INDEX(Demand!$B$3:$B$26,C5380))</f>
        <v>800</v>
      </c>
      <c r="T5380" s="7">
        <f t="shared" si="754"/>
        <v>13.037379817172337</v>
      </c>
      <c r="U5380" s="7">
        <f t="shared" si="755"/>
        <v>0</v>
      </c>
    </row>
    <row r="5381" spans="1:21" x14ac:dyDescent="0.2">
      <c r="A5381" s="1">
        <v>8</v>
      </c>
      <c r="B5381" s="1">
        <v>12</v>
      </c>
      <c r="C5381" s="1">
        <v>21</v>
      </c>
      <c r="D5381">
        <v>15.5</v>
      </c>
      <c r="E5381">
        <v>14.8</v>
      </c>
      <c r="F5381">
        <v>96</v>
      </c>
      <c r="G5381">
        <v>0</v>
      </c>
      <c r="H5381">
        <v>0</v>
      </c>
      <c r="I5381">
        <v>0</v>
      </c>
      <c r="J5381" s="4">
        <f t="shared" si="750"/>
        <v>311.10518928426217</v>
      </c>
      <c r="K5381" s="4">
        <f t="shared" si="751"/>
        <v>-11.47751078041496</v>
      </c>
      <c r="L5381" s="5">
        <f t="shared" si="756"/>
        <v>0</v>
      </c>
      <c r="M5381" s="5">
        <f t="shared" si="757"/>
        <v>0</v>
      </c>
      <c r="N5381" s="6">
        <f t="shared" si="749"/>
        <v>0</v>
      </c>
      <c r="O5381" s="6">
        <f t="shared" si="752"/>
        <v>0</v>
      </c>
      <c r="P5381" s="6">
        <f>FORECAST(J5381,Inputs!$B$10:$B$18,Inputs!$A$10:$A$18)</f>
        <v>33.436159160039466</v>
      </c>
      <c r="Q5381" s="6">
        <f>IF(Inputs!$D$10="Yes",IF('Hourly Calcs'!P5381&gt;'Hourly Calcs'!K5381,'Hourly Calcs'!O5381,N5381+O5381),N5381+O5381)</f>
        <v>0</v>
      </c>
      <c r="R5381" s="12">
        <f t="shared" si="753"/>
        <v>0</v>
      </c>
      <c r="S5381" s="1">
        <f>IF(AND(A5381&gt;=5,A5381&lt;=9),INDEX(Demand!$C$3:$C$26,C5381),INDEX(Demand!$B$3:$B$26,C5381))</f>
        <v>700</v>
      </c>
      <c r="T5381" s="7">
        <f t="shared" si="754"/>
        <v>0</v>
      </c>
      <c r="U5381" s="7">
        <f t="shared" si="755"/>
        <v>0</v>
      </c>
    </row>
    <row r="5382" spans="1:21" x14ac:dyDescent="0.2">
      <c r="A5382" s="1">
        <v>8</v>
      </c>
      <c r="B5382" s="1">
        <v>12</v>
      </c>
      <c r="C5382" s="1">
        <v>22</v>
      </c>
      <c r="D5382">
        <v>15.1</v>
      </c>
      <c r="E5382">
        <v>14.7</v>
      </c>
      <c r="F5382">
        <v>97</v>
      </c>
      <c r="G5382">
        <v>0</v>
      </c>
      <c r="H5382">
        <v>0</v>
      </c>
      <c r="I5382">
        <v>0</v>
      </c>
      <c r="J5382" s="4">
        <f t="shared" si="750"/>
        <v>324.5876024746803</v>
      </c>
      <c r="K5382" s="4">
        <f t="shared" si="751"/>
        <v>-17.870109608348429</v>
      </c>
      <c r="L5382" s="5">
        <f t="shared" si="756"/>
        <v>0</v>
      </c>
      <c r="M5382" s="5">
        <f t="shared" si="757"/>
        <v>0</v>
      </c>
      <c r="N5382" s="6">
        <f t="shared" si="749"/>
        <v>0</v>
      </c>
      <c r="O5382" s="6">
        <f t="shared" si="752"/>
        <v>0</v>
      </c>
      <c r="P5382" s="6">
        <f>FORECAST(J5382,Inputs!$B$10:$B$18,Inputs!$A$10:$A$18)</f>
        <v>33.560996319209998</v>
      </c>
      <c r="Q5382" s="6">
        <f>IF(Inputs!$D$10="Yes",IF('Hourly Calcs'!P5382&gt;'Hourly Calcs'!K5382,'Hourly Calcs'!O5382,N5382+O5382),N5382+O5382)</f>
        <v>0</v>
      </c>
      <c r="R5382" s="12">
        <f t="shared" si="753"/>
        <v>0</v>
      </c>
      <c r="S5382" s="1">
        <f>IF(AND(A5382&gt;=5,A5382&lt;=9),INDEX(Demand!$C$3:$C$26,C5382),INDEX(Demand!$B$3:$B$26,C5382))</f>
        <v>600</v>
      </c>
      <c r="T5382" s="7">
        <f t="shared" si="754"/>
        <v>0</v>
      </c>
      <c r="U5382" s="7">
        <f t="shared" si="755"/>
        <v>0</v>
      </c>
    </row>
    <row r="5383" spans="1:21" x14ac:dyDescent="0.2">
      <c r="A5383" s="1">
        <v>8</v>
      </c>
      <c r="B5383" s="1">
        <v>12</v>
      </c>
      <c r="C5383" s="1">
        <v>23</v>
      </c>
      <c r="D5383">
        <v>14.8</v>
      </c>
      <c r="E5383">
        <v>14.6</v>
      </c>
      <c r="F5383">
        <v>99</v>
      </c>
      <c r="G5383">
        <v>0</v>
      </c>
      <c r="H5383">
        <v>0</v>
      </c>
      <c r="I5383">
        <v>0</v>
      </c>
      <c r="J5383" s="4">
        <f t="shared" si="750"/>
        <v>339.29742899362441</v>
      </c>
      <c r="K5383" s="4">
        <f t="shared" si="751"/>
        <v>-22.354376744090999</v>
      </c>
      <c r="L5383" s="5">
        <f t="shared" si="756"/>
        <v>0</v>
      </c>
      <c r="M5383" s="5">
        <f t="shared" si="757"/>
        <v>0</v>
      </c>
      <c r="N5383" s="6">
        <f t="shared" si="749"/>
        <v>0</v>
      </c>
      <c r="O5383" s="6">
        <f t="shared" si="752"/>
        <v>0</v>
      </c>
      <c r="P5383" s="6">
        <f>FORECAST(J5383,Inputs!$B$10:$B$18,Inputs!$A$10:$A$18)</f>
        <v>33.697198416607634</v>
      </c>
      <c r="Q5383" s="6">
        <f>IF(Inputs!$D$10="Yes",IF('Hourly Calcs'!P5383&gt;'Hourly Calcs'!K5383,'Hourly Calcs'!O5383,N5383+O5383),N5383+O5383)</f>
        <v>0</v>
      </c>
      <c r="R5383" s="12">
        <f t="shared" si="753"/>
        <v>0</v>
      </c>
      <c r="S5383" s="1">
        <f>IF(AND(A5383&gt;=5,A5383&lt;=9),INDEX(Demand!$C$3:$C$26,C5383),INDEX(Demand!$B$3:$B$26,C5383))</f>
        <v>500</v>
      </c>
      <c r="T5383" s="7">
        <f t="shared" si="754"/>
        <v>0</v>
      </c>
      <c r="U5383" s="7">
        <f t="shared" si="755"/>
        <v>0</v>
      </c>
    </row>
    <row r="5384" spans="1:21" x14ac:dyDescent="0.2">
      <c r="A5384" s="1">
        <v>8</v>
      </c>
      <c r="B5384" s="1">
        <v>12</v>
      </c>
      <c r="C5384" s="1">
        <v>24</v>
      </c>
      <c r="D5384">
        <v>14.4</v>
      </c>
      <c r="E5384">
        <v>14.4</v>
      </c>
      <c r="F5384">
        <v>100</v>
      </c>
      <c r="G5384">
        <v>0</v>
      </c>
      <c r="H5384">
        <v>0</v>
      </c>
      <c r="I5384">
        <v>0</v>
      </c>
      <c r="J5384" s="4">
        <f t="shared" si="750"/>
        <v>354.95150276301081</v>
      </c>
      <c r="K5384" s="4">
        <f t="shared" si="751"/>
        <v>-24.486594473257796</v>
      </c>
      <c r="L5384" s="5">
        <f t="shared" si="756"/>
        <v>0</v>
      </c>
      <c r="M5384" s="5">
        <f t="shared" si="757"/>
        <v>0</v>
      </c>
      <c r="N5384" s="6">
        <f t="shared" si="749"/>
        <v>0</v>
      </c>
      <c r="O5384" s="6">
        <f t="shared" si="752"/>
        <v>0</v>
      </c>
      <c r="P5384" s="6">
        <f>FORECAST(J5384,Inputs!$B$10:$B$18,Inputs!$A$10:$A$18)</f>
        <v>33.842143544101951</v>
      </c>
      <c r="Q5384" s="6">
        <f>IF(Inputs!$D$10="Yes",IF('Hourly Calcs'!P5384&gt;'Hourly Calcs'!K5384,'Hourly Calcs'!O5384,N5384+O5384),N5384+O5384)</f>
        <v>0</v>
      </c>
      <c r="R5384" s="12">
        <f t="shared" si="753"/>
        <v>0</v>
      </c>
      <c r="S5384" s="1">
        <f>IF(AND(A5384&gt;=5,A5384&lt;=9),INDEX(Demand!$C$3:$C$26,C5384),INDEX(Demand!$B$3:$B$26,C5384))</f>
        <v>400</v>
      </c>
      <c r="T5384" s="7">
        <f t="shared" si="754"/>
        <v>0</v>
      </c>
      <c r="U5384" s="7">
        <f t="shared" si="755"/>
        <v>0</v>
      </c>
    </row>
    <row r="5385" spans="1:21" x14ac:dyDescent="0.2">
      <c r="A5385" s="1">
        <v>8</v>
      </c>
      <c r="B5385" s="1">
        <v>13</v>
      </c>
      <c r="C5385" s="1">
        <v>1</v>
      </c>
      <c r="D5385">
        <v>13.9</v>
      </c>
      <c r="E5385">
        <v>13.5</v>
      </c>
      <c r="F5385">
        <v>97</v>
      </c>
      <c r="G5385">
        <v>0</v>
      </c>
      <c r="H5385">
        <v>0</v>
      </c>
      <c r="I5385">
        <v>0</v>
      </c>
      <c r="J5385" s="4">
        <f t="shared" si="750"/>
        <v>10.870860326185976</v>
      </c>
      <c r="K5385" s="4">
        <f t="shared" si="751"/>
        <v>-24.016183854297807</v>
      </c>
      <c r="L5385" s="5">
        <f t="shared" si="756"/>
        <v>0</v>
      </c>
      <c r="M5385" s="5">
        <f t="shared" si="757"/>
        <v>0</v>
      </c>
      <c r="N5385" s="6">
        <f t="shared" ref="N5385:N5448" si="758">H5385*MAX(0,COS(2*ASIN(SQRT(SIN(RADIANS($B$4))^2+COS(RADIANS($K5385))^2-2*SIN(RADIANS($B$4))*COS(RADIANS($K5385))*COS(RADIANS($J5385-$B$5))+(SIN(RADIANS($K5385))-COS(RADIANS($B$4)))^2)/2)))</f>
        <v>0</v>
      </c>
      <c r="O5385" s="6">
        <f t="shared" si="752"/>
        <v>0</v>
      </c>
      <c r="P5385" s="6">
        <f>FORECAST(J5385,Inputs!$B$10:$B$18,Inputs!$A$10:$A$18)</f>
        <v>30.656211669686904</v>
      </c>
      <c r="Q5385" s="6">
        <f>IF(Inputs!$D$10="Yes",IF('Hourly Calcs'!P5385&gt;'Hourly Calcs'!K5385,'Hourly Calcs'!O5385,N5385+O5385),N5385+O5385)</f>
        <v>0</v>
      </c>
      <c r="R5385" s="12">
        <f t="shared" si="753"/>
        <v>0</v>
      </c>
      <c r="S5385" s="1">
        <f>IF(AND(A5385&gt;=5,A5385&lt;=9),INDEX(Demand!$C$3:$C$26,C5385),INDEX(Demand!$B$3:$B$26,C5385))</f>
        <v>350</v>
      </c>
      <c r="T5385" s="7">
        <f t="shared" si="754"/>
        <v>0</v>
      </c>
      <c r="U5385" s="7">
        <f t="shared" si="755"/>
        <v>0</v>
      </c>
    </row>
    <row r="5386" spans="1:21" x14ac:dyDescent="0.2">
      <c r="A5386" s="1">
        <v>8</v>
      </c>
      <c r="B5386" s="1">
        <v>13</v>
      </c>
      <c r="C5386" s="1">
        <v>2</v>
      </c>
      <c r="D5386">
        <v>14.2</v>
      </c>
      <c r="E5386">
        <v>13.8</v>
      </c>
      <c r="F5386">
        <v>97</v>
      </c>
      <c r="G5386">
        <v>0</v>
      </c>
      <c r="H5386">
        <v>0</v>
      </c>
      <c r="I5386">
        <v>0</v>
      </c>
      <c r="J5386" s="4">
        <f t="shared" ref="J5386:J5449" si="759">solarazimuth($B$2,$B$3,$B$1,A5386,B5386,C5386,0,0,0,0)</f>
        <v>26.250033269076056</v>
      </c>
      <c r="K5386" s="4">
        <f t="shared" ref="K5386:K5449" si="760">solarelevation($B$2,$B$3,$B$1,A5386,B5386,C5386,0,0,0,0)</f>
        <v>-21.001399395135095</v>
      </c>
      <c r="L5386" s="5">
        <f t="shared" si="756"/>
        <v>0</v>
      </c>
      <c r="M5386" s="5">
        <f t="shared" si="757"/>
        <v>0</v>
      </c>
      <c r="N5386" s="6">
        <f t="shared" si="758"/>
        <v>0</v>
      </c>
      <c r="O5386" s="6">
        <f t="shared" ref="O5386:O5449" si="761">$I5386*(1+COS(RADIANS($B$4)))/2</f>
        <v>0</v>
      </c>
      <c r="P5386" s="6">
        <f>FORECAST(J5386,Inputs!$B$10:$B$18,Inputs!$A$10:$A$18)</f>
        <v>30.79861141915811</v>
      </c>
      <c r="Q5386" s="6">
        <f>IF(Inputs!$D$10="Yes",IF('Hourly Calcs'!P5386&gt;'Hourly Calcs'!K5386,'Hourly Calcs'!O5386,N5386+O5386),N5386+O5386)</f>
        <v>0</v>
      </c>
      <c r="R5386" s="12">
        <f t="shared" ref="R5386:R5449" si="762">$B$6*$E$1*Q5386</f>
        <v>0</v>
      </c>
      <c r="S5386" s="1">
        <f>IF(AND(A5386&gt;=5,A5386&lt;=9),INDEX(Demand!$C$3:$C$26,C5386),INDEX(Demand!$B$3:$B$26,C5386))</f>
        <v>350</v>
      </c>
      <c r="T5386" s="7">
        <f t="shared" ref="T5386:T5449" si="763">S5386-MAX(0,S5386-R5386)</f>
        <v>0</v>
      </c>
      <c r="U5386" s="7">
        <f t="shared" ref="U5386:U5449" si="764">MAX(0,R5386-S5386)</f>
        <v>0</v>
      </c>
    </row>
    <row r="5387" spans="1:21" x14ac:dyDescent="0.2">
      <c r="A5387" s="1">
        <v>8</v>
      </c>
      <c r="B5387" s="1">
        <v>13</v>
      </c>
      <c r="C5387" s="1">
        <v>3</v>
      </c>
      <c r="D5387">
        <v>14.5</v>
      </c>
      <c r="E5387">
        <v>14.3</v>
      </c>
      <c r="F5387">
        <v>99</v>
      </c>
      <c r="G5387">
        <v>0</v>
      </c>
      <c r="H5387">
        <v>0</v>
      </c>
      <c r="I5387">
        <v>0</v>
      </c>
      <c r="J5387" s="4">
        <f t="shared" si="759"/>
        <v>40.535930712587628</v>
      </c>
      <c r="K5387" s="4">
        <f t="shared" si="760"/>
        <v>-15.780908581161398</v>
      </c>
      <c r="L5387" s="5">
        <f t="shared" si="756"/>
        <v>0</v>
      </c>
      <c r="M5387" s="5">
        <f t="shared" si="757"/>
        <v>0</v>
      </c>
      <c r="N5387" s="6">
        <f t="shared" si="758"/>
        <v>0</v>
      </c>
      <c r="O5387" s="6">
        <f t="shared" si="761"/>
        <v>0</v>
      </c>
      <c r="P5387" s="6">
        <f>FORECAST(J5387,Inputs!$B$10:$B$18,Inputs!$A$10:$A$18)</f>
        <v>30.930888247338771</v>
      </c>
      <c r="Q5387" s="6">
        <f>IF(Inputs!$D$10="Yes",IF('Hourly Calcs'!P5387&gt;'Hourly Calcs'!K5387,'Hourly Calcs'!O5387,N5387+O5387),N5387+O5387)</f>
        <v>0</v>
      </c>
      <c r="R5387" s="12">
        <f t="shared" si="762"/>
        <v>0</v>
      </c>
      <c r="S5387" s="1">
        <f>IF(AND(A5387&gt;=5,A5387&lt;=9),INDEX(Demand!$C$3:$C$26,C5387),INDEX(Demand!$B$3:$B$26,C5387))</f>
        <v>350</v>
      </c>
      <c r="T5387" s="7">
        <f t="shared" si="763"/>
        <v>0</v>
      </c>
      <c r="U5387" s="7">
        <f t="shared" si="764"/>
        <v>0</v>
      </c>
    </row>
    <row r="5388" spans="1:21" x14ac:dyDescent="0.2">
      <c r="A5388" s="1">
        <v>8</v>
      </c>
      <c r="B5388" s="1">
        <v>13</v>
      </c>
      <c r="C5388" s="1">
        <v>4</v>
      </c>
      <c r="D5388">
        <v>14.7</v>
      </c>
      <c r="E5388">
        <v>14.1</v>
      </c>
      <c r="F5388">
        <v>96</v>
      </c>
      <c r="G5388">
        <v>0</v>
      </c>
      <c r="H5388">
        <v>0</v>
      </c>
      <c r="I5388">
        <v>0</v>
      </c>
      <c r="J5388" s="4">
        <f t="shared" si="759"/>
        <v>53.597756521034825</v>
      </c>
      <c r="K5388" s="4">
        <f t="shared" si="760"/>
        <v>-8.8271968685524627</v>
      </c>
      <c r="L5388" s="5">
        <f t="shared" si="756"/>
        <v>0</v>
      </c>
      <c r="M5388" s="5">
        <f t="shared" si="757"/>
        <v>0</v>
      </c>
      <c r="N5388" s="6">
        <f t="shared" si="758"/>
        <v>0</v>
      </c>
      <c r="O5388" s="6">
        <f t="shared" si="761"/>
        <v>0</v>
      </c>
      <c r="P5388" s="6">
        <f>FORECAST(J5388,Inputs!$B$10:$B$18,Inputs!$A$10:$A$18)</f>
        <v>31.05183107889847</v>
      </c>
      <c r="Q5388" s="6">
        <f>IF(Inputs!$D$10="Yes",IF('Hourly Calcs'!P5388&gt;'Hourly Calcs'!K5388,'Hourly Calcs'!O5388,N5388+O5388),N5388+O5388)</f>
        <v>0</v>
      </c>
      <c r="R5388" s="12">
        <f t="shared" si="762"/>
        <v>0</v>
      </c>
      <c r="S5388" s="1">
        <f>IF(AND(A5388&gt;=5,A5388&lt;=9),INDEX(Demand!$C$3:$C$26,C5388),INDEX(Demand!$B$3:$B$26,C5388))</f>
        <v>350</v>
      </c>
      <c r="T5388" s="7">
        <f t="shared" si="763"/>
        <v>0</v>
      </c>
      <c r="U5388" s="7">
        <f t="shared" si="764"/>
        <v>0</v>
      </c>
    </row>
    <row r="5389" spans="1:21" x14ac:dyDescent="0.2">
      <c r="A5389" s="1">
        <v>8</v>
      </c>
      <c r="B5389" s="1">
        <v>13</v>
      </c>
      <c r="C5389" s="1">
        <v>5</v>
      </c>
      <c r="D5389">
        <v>14.5</v>
      </c>
      <c r="E5389">
        <v>14.1</v>
      </c>
      <c r="F5389">
        <v>97</v>
      </c>
      <c r="G5389">
        <v>0</v>
      </c>
      <c r="H5389">
        <v>0</v>
      </c>
      <c r="I5389">
        <v>0</v>
      </c>
      <c r="J5389" s="4">
        <f t="shared" si="759"/>
        <v>65.647193513205067</v>
      </c>
      <c r="K5389" s="4">
        <f t="shared" si="760"/>
        <v>-0.21392534677568165</v>
      </c>
      <c r="L5389" s="5">
        <f t="shared" si="756"/>
        <v>0</v>
      </c>
      <c r="M5389" s="5">
        <f t="shared" si="757"/>
        <v>0</v>
      </c>
      <c r="N5389" s="6">
        <f t="shared" si="758"/>
        <v>0</v>
      </c>
      <c r="O5389" s="6">
        <f t="shared" si="761"/>
        <v>0</v>
      </c>
      <c r="P5389" s="6">
        <f>FORECAST(J5389,Inputs!$B$10:$B$18,Inputs!$A$10:$A$18)</f>
        <v>31.163399939937083</v>
      </c>
      <c r="Q5389" s="6">
        <f>IF(Inputs!$D$10="Yes",IF('Hourly Calcs'!P5389&gt;'Hourly Calcs'!K5389,'Hourly Calcs'!O5389,N5389+O5389),N5389+O5389)</f>
        <v>0</v>
      </c>
      <c r="R5389" s="12">
        <f t="shared" si="762"/>
        <v>0</v>
      </c>
      <c r="S5389" s="1">
        <f>IF(AND(A5389&gt;=5,A5389&lt;=9),INDEX(Demand!$C$3:$C$26,C5389),INDEX(Demand!$B$3:$B$26,C5389))</f>
        <v>350</v>
      </c>
      <c r="T5389" s="7">
        <f t="shared" si="763"/>
        <v>0</v>
      </c>
      <c r="U5389" s="7">
        <f t="shared" si="764"/>
        <v>0</v>
      </c>
    </row>
    <row r="5390" spans="1:21" x14ac:dyDescent="0.2">
      <c r="A5390" s="1">
        <v>8</v>
      </c>
      <c r="B5390" s="1">
        <v>13</v>
      </c>
      <c r="C5390" s="1">
        <v>6</v>
      </c>
      <c r="D5390">
        <v>14.8</v>
      </c>
      <c r="E5390">
        <v>13.6</v>
      </c>
      <c r="F5390">
        <v>93</v>
      </c>
      <c r="G5390">
        <v>18</v>
      </c>
      <c r="H5390">
        <v>0</v>
      </c>
      <c r="I5390">
        <v>18</v>
      </c>
      <c r="J5390" s="4">
        <f t="shared" si="759"/>
        <v>77.094369326938477</v>
      </c>
      <c r="K5390" s="4">
        <f t="shared" si="760"/>
        <v>8.3880338514862132</v>
      </c>
      <c r="L5390" s="5">
        <f t="shared" si="756"/>
        <v>87.905630673061523</v>
      </c>
      <c r="M5390" s="5">
        <f t="shared" si="757"/>
        <v>25.611966148513787</v>
      </c>
      <c r="N5390" s="6">
        <f t="shared" si="758"/>
        <v>0</v>
      </c>
      <c r="O5390" s="6">
        <f t="shared" si="761"/>
        <v>16.461338152995374</v>
      </c>
      <c r="P5390" s="6">
        <f>FORECAST(J5390,Inputs!$B$10:$B$18,Inputs!$A$10:$A$18)</f>
        <v>31.269392308582763</v>
      </c>
      <c r="Q5390" s="6">
        <f>IF(Inputs!$D$10="Yes",IF('Hourly Calcs'!P5390&gt;'Hourly Calcs'!K5390,'Hourly Calcs'!O5390,N5390+O5390),N5390+O5390)</f>
        <v>16.461338152995374</v>
      </c>
      <c r="R5390" s="12">
        <f t="shared" si="762"/>
        <v>78.224278903034019</v>
      </c>
      <c r="S5390" s="1">
        <f>IF(AND(A5390&gt;=5,A5390&lt;=9),INDEX(Demand!$C$3:$C$26,C5390),INDEX(Demand!$B$3:$B$26,C5390))</f>
        <v>350</v>
      </c>
      <c r="T5390" s="7">
        <f t="shared" si="763"/>
        <v>78.224278903034019</v>
      </c>
      <c r="U5390" s="7">
        <f t="shared" si="764"/>
        <v>0</v>
      </c>
    </row>
    <row r="5391" spans="1:21" x14ac:dyDescent="0.2">
      <c r="A5391" s="1">
        <v>8</v>
      </c>
      <c r="B5391" s="1">
        <v>13</v>
      </c>
      <c r="C5391" s="1">
        <v>7</v>
      </c>
      <c r="D5391">
        <v>16.2</v>
      </c>
      <c r="E5391">
        <v>13.7</v>
      </c>
      <c r="F5391">
        <v>85</v>
      </c>
      <c r="G5391">
        <v>120</v>
      </c>
      <c r="H5391">
        <v>139</v>
      </c>
      <c r="I5391">
        <v>86</v>
      </c>
      <c r="J5391" s="4">
        <f t="shared" si="759"/>
        <v>88.468271951011047</v>
      </c>
      <c r="K5391" s="4">
        <f t="shared" si="760"/>
        <v>17.728184012475879</v>
      </c>
      <c r="L5391" s="5">
        <f t="shared" si="756"/>
        <v>76.531728048988953</v>
      </c>
      <c r="M5391" s="5">
        <f t="shared" si="757"/>
        <v>16.271815987524121</v>
      </c>
      <c r="N5391" s="6">
        <f t="shared" si="758"/>
        <v>52.333265813896915</v>
      </c>
      <c r="O5391" s="6">
        <f t="shared" si="761"/>
        <v>78.648615619866789</v>
      </c>
      <c r="P5391" s="6">
        <f>FORECAST(J5391,Inputs!$B$10:$B$18,Inputs!$A$10:$A$18)</f>
        <v>31.374706221768619</v>
      </c>
      <c r="Q5391" s="6">
        <f>IF(Inputs!$D$10="Yes",IF('Hourly Calcs'!P5391&gt;'Hourly Calcs'!K5391,'Hourly Calcs'!O5391,N5391+O5391),N5391+O5391)</f>
        <v>78.648615619866789</v>
      </c>
      <c r="R5391" s="12">
        <f t="shared" si="762"/>
        <v>373.73822142560698</v>
      </c>
      <c r="S5391" s="1">
        <f>IF(AND(A5391&gt;=5,A5391&lt;=9),INDEX(Demand!$C$3:$C$26,C5391),INDEX(Demand!$B$3:$B$26,C5391))</f>
        <v>350</v>
      </c>
      <c r="T5391" s="7">
        <f t="shared" si="763"/>
        <v>350</v>
      </c>
      <c r="U5391" s="7">
        <f t="shared" si="764"/>
        <v>23.73822142560698</v>
      </c>
    </row>
    <row r="5392" spans="1:21" x14ac:dyDescent="0.2">
      <c r="A5392" s="1">
        <v>8</v>
      </c>
      <c r="B5392" s="1">
        <v>13</v>
      </c>
      <c r="C5392" s="1">
        <v>8</v>
      </c>
      <c r="D5392">
        <v>16.899999999999999</v>
      </c>
      <c r="E5392">
        <v>13.9</v>
      </c>
      <c r="F5392">
        <v>82</v>
      </c>
      <c r="G5392">
        <v>282</v>
      </c>
      <c r="H5392">
        <v>329</v>
      </c>
      <c r="I5392">
        <v>151</v>
      </c>
      <c r="J5392" s="4">
        <f t="shared" si="759"/>
        <v>100.42136361758234</v>
      </c>
      <c r="K5392" s="4">
        <f t="shared" si="760"/>
        <v>27.150990740618681</v>
      </c>
      <c r="L5392" s="5">
        <f t="shared" si="756"/>
        <v>64.578636382417656</v>
      </c>
      <c r="M5392" s="5">
        <f t="shared" si="757"/>
        <v>6.8490092593813188</v>
      </c>
      <c r="N5392" s="6">
        <f t="shared" si="758"/>
        <v>194.74002021061216</v>
      </c>
      <c r="O5392" s="6">
        <f t="shared" si="761"/>
        <v>138.09233672790563</v>
      </c>
      <c r="P5392" s="6">
        <f>FORECAST(J5392,Inputs!$B$10:$B$18,Inputs!$A$10:$A$18)</f>
        <v>31.485382996459094</v>
      </c>
      <c r="Q5392" s="6">
        <f>IF(Inputs!$D$10="Yes",IF('Hourly Calcs'!P5392&gt;'Hourly Calcs'!K5392,'Hourly Calcs'!O5392,N5392+O5392),N5392+O5392)</f>
        <v>138.09233672790563</v>
      </c>
      <c r="R5392" s="12">
        <f t="shared" si="762"/>
        <v>656.21478413100749</v>
      </c>
      <c r="S5392" s="1">
        <f>IF(AND(A5392&gt;=5,A5392&lt;=9),INDEX(Demand!$C$3:$C$26,C5392),INDEX(Demand!$B$3:$B$26,C5392))</f>
        <v>350</v>
      </c>
      <c r="T5392" s="7">
        <f t="shared" si="763"/>
        <v>350</v>
      </c>
      <c r="U5392" s="7">
        <f t="shared" si="764"/>
        <v>306.21478413100749</v>
      </c>
    </row>
    <row r="5393" spans="1:21" x14ac:dyDescent="0.2">
      <c r="A5393" s="1">
        <v>8</v>
      </c>
      <c r="B5393" s="1">
        <v>13</v>
      </c>
      <c r="C5393" s="1">
        <v>9</v>
      </c>
      <c r="D5393">
        <v>18.5</v>
      </c>
      <c r="E5393">
        <v>14.7</v>
      </c>
      <c r="F5393">
        <v>79</v>
      </c>
      <c r="G5393">
        <v>456</v>
      </c>
      <c r="H5393">
        <v>554</v>
      </c>
      <c r="I5393">
        <v>152</v>
      </c>
      <c r="J5393" s="4">
        <f t="shared" si="759"/>
        <v>113.79397969806099</v>
      </c>
      <c r="K5393" s="4">
        <f t="shared" si="760"/>
        <v>36.194563274992305</v>
      </c>
      <c r="L5393" s="5">
        <f t="shared" si="756"/>
        <v>51.206020301939006</v>
      </c>
      <c r="M5393" s="5">
        <f t="shared" si="757"/>
        <v>2.194563274992305</v>
      </c>
      <c r="N5393" s="6">
        <f t="shared" si="758"/>
        <v>427.85766241776963</v>
      </c>
      <c r="O5393" s="6">
        <f t="shared" si="761"/>
        <v>139.00685551418317</v>
      </c>
      <c r="P5393" s="6">
        <f>FORECAST(J5393,Inputs!$B$10:$B$18,Inputs!$A$10:$A$18)</f>
        <v>31.609203515722786</v>
      </c>
      <c r="Q5393" s="6">
        <f>IF(Inputs!$D$10="Yes",IF('Hourly Calcs'!P5393&gt;'Hourly Calcs'!K5393,'Hourly Calcs'!O5393,N5393+O5393),N5393+O5393)</f>
        <v>566.86451793195283</v>
      </c>
      <c r="R5393" s="12">
        <f t="shared" si="762"/>
        <v>2693.74018921264</v>
      </c>
      <c r="S5393" s="1">
        <f>IF(AND(A5393&gt;=5,A5393&lt;=9),INDEX(Demand!$C$3:$C$26,C5393),INDEX(Demand!$B$3:$B$26,C5393))</f>
        <v>350</v>
      </c>
      <c r="T5393" s="7">
        <f t="shared" si="763"/>
        <v>350</v>
      </c>
      <c r="U5393" s="7">
        <f t="shared" si="764"/>
        <v>2343.74018921264</v>
      </c>
    </row>
    <row r="5394" spans="1:21" x14ac:dyDescent="0.2">
      <c r="A5394" s="1">
        <v>8</v>
      </c>
      <c r="B5394" s="1">
        <v>13</v>
      </c>
      <c r="C5394" s="1">
        <v>10</v>
      </c>
      <c r="D5394">
        <v>18.899999999999999</v>
      </c>
      <c r="E5394">
        <v>15.4</v>
      </c>
      <c r="F5394">
        <v>80</v>
      </c>
      <c r="G5394">
        <v>608</v>
      </c>
      <c r="H5394">
        <v>648</v>
      </c>
      <c r="I5394">
        <v>173</v>
      </c>
      <c r="J5394" s="4">
        <f t="shared" si="759"/>
        <v>129.66820811729156</v>
      </c>
      <c r="K5394" s="4">
        <f t="shared" si="760"/>
        <v>44.251601931205315</v>
      </c>
      <c r="L5394" s="5">
        <f t="shared" si="756"/>
        <v>35.331791882708444</v>
      </c>
      <c r="M5394" s="5">
        <f t="shared" si="757"/>
        <v>10.251601931205315</v>
      </c>
      <c r="N5394" s="6">
        <f t="shared" si="758"/>
        <v>586.62042110966161</v>
      </c>
      <c r="O5394" s="6">
        <f t="shared" si="761"/>
        <v>158.21175002601109</v>
      </c>
      <c r="P5394" s="6">
        <f>FORECAST(J5394,Inputs!$B$10:$B$18,Inputs!$A$10:$A$18)</f>
        <v>31.756187112197143</v>
      </c>
      <c r="Q5394" s="6">
        <f>IF(Inputs!$D$10="Yes",IF('Hourly Calcs'!P5394&gt;'Hourly Calcs'!K5394,'Hourly Calcs'!O5394,N5394+O5394),N5394+O5394)</f>
        <v>744.83217113567275</v>
      </c>
      <c r="R5394" s="12">
        <f t="shared" si="762"/>
        <v>3539.442477236717</v>
      </c>
      <c r="S5394" s="1">
        <f>IF(AND(A5394&gt;=5,A5394&lt;=9),INDEX(Demand!$C$3:$C$26,C5394),INDEX(Demand!$B$3:$B$26,C5394))</f>
        <v>600</v>
      </c>
      <c r="T5394" s="7">
        <f t="shared" si="763"/>
        <v>600</v>
      </c>
      <c r="U5394" s="7">
        <f t="shared" si="764"/>
        <v>2939.442477236717</v>
      </c>
    </row>
    <row r="5395" spans="1:21" x14ac:dyDescent="0.2">
      <c r="A5395" s="1">
        <v>8</v>
      </c>
      <c r="B5395" s="1">
        <v>13</v>
      </c>
      <c r="C5395" s="1">
        <v>11</v>
      </c>
      <c r="D5395">
        <v>20.100000000000001</v>
      </c>
      <c r="E5395">
        <v>15</v>
      </c>
      <c r="F5395">
        <v>72</v>
      </c>
      <c r="G5395">
        <v>724</v>
      </c>
      <c r="H5395">
        <v>718</v>
      </c>
      <c r="I5395">
        <v>177</v>
      </c>
      <c r="J5395" s="4">
        <f t="shared" si="759"/>
        <v>149.14836288863918</v>
      </c>
      <c r="K5395" s="4">
        <f t="shared" si="760"/>
        <v>50.427323296689984</v>
      </c>
      <c r="L5395" s="5">
        <f t="shared" si="756"/>
        <v>15.851637111360816</v>
      </c>
      <c r="M5395" s="5">
        <f t="shared" si="757"/>
        <v>16.427323296689984</v>
      </c>
      <c r="N5395" s="6">
        <f t="shared" si="758"/>
        <v>704.87991440310407</v>
      </c>
      <c r="O5395" s="6">
        <f t="shared" si="761"/>
        <v>161.86982517112119</v>
      </c>
      <c r="P5395" s="6">
        <f>FORECAST(J5395,Inputs!$B$10:$B$18,Inputs!$A$10:$A$18)</f>
        <v>31.936558915635548</v>
      </c>
      <c r="Q5395" s="6">
        <f>IF(Inputs!$D$10="Yes",IF('Hourly Calcs'!P5395&gt;'Hourly Calcs'!K5395,'Hourly Calcs'!O5395,N5395+O5395),N5395+O5395)</f>
        <v>866.74973957422526</v>
      </c>
      <c r="R5395" s="12">
        <f t="shared" si="762"/>
        <v>4118.7947624567187</v>
      </c>
      <c r="S5395" s="1">
        <f>IF(AND(A5395&gt;=5,A5395&lt;=9),INDEX(Demand!$C$3:$C$26,C5395),INDEX(Demand!$B$3:$B$26,C5395))</f>
        <v>600</v>
      </c>
      <c r="T5395" s="7">
        <f t="shared" si="763"/>
        <v>600</v>
      </c>
      <c r="U5395" s="7">
        <f t="shared" si="764"/>
        <v>3518.7947624567187</v>
      </c>
    </row>
    <row r="5396" spans="1:21" x14ac:dyDescent="0.2">
      <c r="A5396" s="1">
        <v>8</v>
      </c>
      <c r="B5396" s="1">
        <v>13</v>
      </c>
      <c r="C5396" s="1">
        <v>12</v>
      </c>
      <c r="D5396">
        <v>21.7</v>
      </c>
      <c r="E5396">
        <v>15.2</v>
      </c>
      <c r="F5396">
        <v>67</v>
      </c>
      <c r="G5396">
        <v>791</v>
      </c>
      <c r="H5396">
        <v>775</v>
      </c>
      <c r="I5396">
        <v>159</v>
      </c>
      <c r="J5396" s="4">
        <f t="shared" si="759"/>
        <v>172.28489875601116</v>
      </c>
      <c r="K5396" s="4">
        <f t="shared" si="760"/>
        <v>53.566065262233607</v>
      </c>
      <c r="L5396" s="5">
        <f t="shared" si="756"/>
        <v>7.2848987560111595</v>
      </c>
      <c r="M5396" s="5">
        <f t="shared" si="757"/>
        <v>19.566065262233607</v>
      </c>
      <c r="N5396" s="6">
        <f t="shared" si="758"/>
        <v>772.2232452627818</v>
      </c>
      <c r="O5396" s="6">
        <f t="shared" si="761"/>
        <v>145.40848701812581</v>
      </c>
      <c r="P5396" s="6">
        <f>FORECAST(J5396,Inputs!$B$10:$B$18,Inputs!$A$10:$A$18)</f>
        <v>32.150786099592693</v>
      </c>
      <c r="Q5396" s="6">
        <f>IF(Inputs!$D$10="Yes",IF('Hourly Calcs'!P5396&gt;'Hourly Calcs'!K5396,'Hourly Calcs'!O5396,N5396+O5396),N5396+O5396)</f>
        <v>917.63173228090761</v>
      </c>
      <c r="R5396" s="12">
        <f t="shared" si="762"/>
        <v>4360.5859917988728</v>
      </c>
      <c r="S5396" s="1">
        <f>IF(AND(A5396&gt;=5,A5396&lt;=9),INDEX(Demand!$C$3:$C$26,C5396),INDEX(Demand!$B$3:$B$26,C5396))</f>
        <v>600</v>
      </c>
      <c r="T5396" s="7">
        <f t="shared" si="763"/>
        <v>600</v>
      </c>
      <c r="U5396" s="7">
        <f t="shared" si="764"/>
        <v>3760.5859917988728</v>
      </c>
    </row>
    <row r="5397" spans="1:21" x14ac:dyDescent="0.2">
      <c r="A5397" s="1">
        <v>8</v>
      </c>
      <c r="B5397" s="1">
        <v>13</v>
      </c>
      <c r="C5397" s="1">
        <v>13</v>
      </c>
      <c r="D5397">
        <v>21.7</v>
      </c>
      <c r="E5397">
        <v>15</v>
      </c>
      <c r="F5397">
        <v>66</v>
      </c>
      <c r="G5397">
        <v>804</v>
      </c>
      <c r="H5397">
        <v>780</v>
      </c>
      <c r="I5397">
        <v>160</v>
      </c>
      <c r="J5397" s="4">
        <f t="shared" si="759"/>
        <v>196.60229091125825</v>
      </c>
      <c r="K5397" s="4">
        <f t="shared" si="760"/>
        <v>52.812855320209756</v>
      </c>
      <c r="L5397" s="5">
        <f t="shared" si="756"/>
        <v>31.602290911258251</v>
      </c>
      <c r="M5397" s="5">
        <f t="shared" si="757"/>
        <v>18.812855320209756</v>
      </c>
      <c r="N5397" s="6">
        <f t="shared" si="758"/>
        <v>739.69874632625738</v>
      </c>
      <c r="O5397" s="6">
        <f t="shared" si="761"/>
        <v>146.32300580440332</v>
      </c>
      <c r="P5397" s="6">
        <f>FORECAST(J5397,Inputs!$B$10:$B$18,Inputs!$A$10:$A$18)</f>
        <v>32.375947138067204</v>
      </c>
      <c r="Q5397" s="6">
        <f>IF(Inputs!$D$10="Yes",IF('Hourly Calcs'!P5397&gt;'Hourly Calcs'!K5397,'Hourly Calcs'!O5397,N5397+O5397),N5397+O5397)</f>
        <v>886.02175213066073</v>
      </c>
      <c r="R5397" s="12">
        <f t="shared" si="762"/>
        <v>4210.3753661248993</v>
      </c>
      <c r="S5397" s="1">
        <f>IF(AND(A5397&gt;=5,A5397&lt;=9),INDEX(Demand!$C$3:$C$26,C5397),INDEX(Demand!$B$3:$B$26,C5397))</f>
        <v>600</v>
      </c>
      <c r="T5397" s="7">
        <f t="shared" si="763"/>
        <v>600</v>
      </c>
      <c r="U5397" s="7">
        <f t="shared" si="764"/>
        <v>3610.3753661248993</v>
      </c>
    </row>
    <row r="5398" spans="1:21" x14ac:dyDescent="0.2">
      <c r="A5398" s="1">
        <v>8</v>
      </c>
      <c r="B5398" s="1">
        <v>13</v>
      </c>
      <c r="C5398" s="1">
        <v>14</v>
      </c>
      <c r="D5398">
        <v>22.1</v>
      </c>
      <c r="E5398">
        <v>14.8</v>
      </c>
      <c r="F5398">
        <v>63</v>
      </c>
      <c r="G5398">
        <v>762</v>
      </c>
      <c r="H5398">
        <v>766</v>
      </c>
      <c r="I5398">
        <v>155</v>
      </c>
      <c r="J5398" s="4">
        <f t="shared" si="759"/>
        <v>218.50188962940587</v>
      </c>
      <c r="K5398" s="4">
        <f t="shared" si="760"/>
        <v>48.392318153210361</v>
      </c>
      <c r="L5398" s="5">
        <f t="shared" si="756"/>
        <v>53.501889629405866</v>
      </c>
      <c r="M5398" s="5">
        <f t="shared" si="757"/>
        <v>14.392318153210361</v>
      </c>
      <c r="N5398" s="6">
        <f t="shared" si="758"/>
        <v>644.00531011035412</v>
      </c>
      <c r="O5398" s="6">
        <f t="shared" si="761"/>
        <v>141.75041187301574</v>
      </c>
      <c r="P5398" s="6">
        <f>FORECAST(J5398,Inputs!$B$10:$B$18,Inputs!$A$10:$A$18)</f>
        <v>32.578721200272277</v>
      </c>
      <c r="Q5398" s="6">
        <f>IF(Inputs!$D$10="Yes",IF('Hourly Calcs'!P5398&gt;'Hourly Calcs'!K5398,'Hourly Calcs'!O5398,N5398+O5398),N5398+O5398)</f>
        <v>785.75572198336988</v>
      </c>
      <c r="R5398" s="12">
        <f t="shared" si="762"/>
        <v>3733.9111908649734</v>
      </c>
      <c r="S5398" s="1">
        <f>IF(AND(A5398&gt;=5,A5398&lt;=9),INDEX(Demand!$C$3:$C$26,C5398),INDEX(Demand!$B$3:$B$26,C5398))</f>
        <v>600</v>
      </c>
      <c r="T5398" s="7">
        <f t="shared" si="763"/>
        <v>600</v>
      </c>
      <c r="U5398" s="7">
        <f t="shared" si="764"/>
        <v>3133.9111908649734</v>
      </c>
    </row>
    <row r="5399" spans="1:21" x14ac:dyDescent="0.2">
      <c r="A5399" s="1">
        <v>8</v>
      </c>
      <c r="B5399" s="1">
        <v>13</v>
      </c>
      <c r="C5399" s="1">
        <v>15</v>
      </c>
      <c r="D5399">
        <v>22.1</v>
      </c>
      <c r="E5399">
        <v>15.1</v>
      </c>
      <c r="F5399">
        <v>65</v>
      </c>
      <c r="G5399">
        <v>668</v>
      </c>
      <c r="H5399">
        <v>694</v>
      </c>
      <c r="I5399">
        <v>170</v>
      </c>
      <c r="J5399" s="4">
        <f t="shared" si="759"/>
        <v>236.52499746275706</v>
      </c>
      <c r="K5399" s="4">
        <f t="shared" si="760"/>
        <v>41.376336377447842</v>
      </c>
      <c r="L5399" s="5">
        <f t="shared" si="756"/>
        <v>71.524997462757057</v>
      </c>
      <c r="M5399" s="5">
        <f t="shared" si="757"/>
        <v>7.3763363774478421</v>
      </c>
      <c r="N5399" s="6">
        <f t="shared" si="758"/>
        <v>472.59034775835465</v>
      </c>
      <c r="O5399" s="6">
        <f t="shared" si="761"/>
        <v>155.46819366717853</v>
      </c>
      <c r="P5399" s="6">
        <f>FORECAST(J5399,Inputs!$B$10:$B$18,Inputs!$A$10:$A$18)</f>
        <v>32.745601828358858</v>
      </c>
      <c r="Q5399" s="6">
        <f>IF(Inputs!$D$10="Yes",IF('Hourly Calcs'!P5399&gt;'Hourly Calcs'!K5399,'Hourly Calcs'!O5399,N5399+O5399),N5399+O5399)</f>
        <v>628.05854142553312</v>
      </c>
      <c r="R5399" s="12">
        <f t="shared" si="762"/>
        <v>2984.5341888541334</v>
      </c>
      <c r="S5399" s="1">
        <f>IF(AND(A5399&gt;=5,A5399&lt;=9),INDEX(Demand!$C$3:$C$26,C5399),INDEX(Demand!$B$3:$B$26,C5399))</f>
        <v>600</v>
      </c>
      <c r="T5399" s="7">
        <f t="shared" si="763"/>
        <v>600</v>
      </c>
      <c r="U5399" s="7">
        <f t="shared" si="764"/>
        <v>2384.5341888541334</v>
      </c>
    </row>
    <row r="5400" spans="1:21" x14ac:dyDescent="0.2">
      <c r="A5400" s="1">
        <v>8</v>
      </c>
      <c r="B5400" s="1">
        <v>13</v>
      </c>
      <c r="C5400" s="1">
        <v>16</v>
      </c>
      <c r="D5400">
        <v>21.2</v>
      </c>
      <c r="E5400">
        <v>14.4</v>
      </c>
      <c r="F5400">
        <v>65</v>
      </c>
      <c r="G5400">
        <v>532</v>
      </c>
      <c r="H5400">
        <v>611</v>
      </c>
      <c r="I5400">
        <v>160</v>
      </c>
      <c r="J5400" s="4">
        <f t="shared" si="759"/>
        <v>251.31481584890065</v>
      </c>
      <c r="K5400" s="4">
        <f t="shared" si="760"/>
        <v>32.851253599747082</v>
      </c>
      <c r="L5400" s="5">
        <f t="shared" si="756"/>
        <v>86.314815848900651</v>
      </c>
      <c r="M5400" s="5">
        <f t="shared" si="757"/>
        <v>1.148746400252918</v>
      </c>
      <c r="N5400" s="6">
        <f t="shared" si="758"/>
        <v>293.22722506199068</v>
      </c>
      <c r="O5400" s="6">
        <f t="shared" si="761"/>
        <v>146.32300580440332</v>
      </c>
      <c r="P5400" s="6">
        <f>FORECAST(J5400,Inputs!$B$10:$B$18,Inputs!$A$10:$A$18)</f>
        <v>32.882544591193522</v>
      </c>
      <c r="Q5400" s="6">
        <f>IF(Inputs!$D$10="Yes",IF('Hourly Calcs'!P5400&gt;'Hourly Calcs'!K5400,'Hourly Calcs'!O5400,N5400+O5400),N5400+O5400)</f>
        <v>146.32300580440332</v>
      </c>
      <c r="R5400" s="12">
        <f t="shared" si="762"/>
        <v>695.32692358252461</v>
      </c>
      <c r="S5400" s="1">
        <f>IF(AND(A5400&gt;=5,A5400&lt;=9),INDEX(Demand!$C$3:$C$26,C5400),INDEX(Demand!$B$3:$B$26,C5400))</f>
        <v>900</v>
      </c>
      <c r="T5400" s="7">
        <f t="shared" si="763"/>
        <v>695.32692358252461</v>
      </c>
      <c r="U5400" s="7">
        <f t="shared" si="764"/>
        <v>0</v>
      </c>
    </row>
    <row r="5401" spans="1:21" x14ac:dyDescent="0.2">
      <c r="A5401" s="1">
        <v>8</v>
      </c>
      <c r="B5401" s="1">
        <v>13</v>
      </c>
      <c r="C5401" s="1">
        <v>17</v>
      </c>
      <c r="D5401">
        <v>20.9</v>
      </c>
      <c r="E5401">
        <v>14.1</v>
      </c>
      <c r="F5401">
        <v>65</v>
      </c>
      <c r="G5401">
        <v>365</v>
      </c>
      <c r="H5401">
        <v>456</v>
      </c>
      <c r="I5401">
        <v>150</v>
      </c>
      <c r="J5401" s="4">
        <f t="shared" si="759"/>
        <v>264.03333290531589</v>
      </c>
      <c r="K5401" s="4">
        <f t="shared" si="760"/>
        <v>23.590780658323283</v>
      </c>
      <c r="L5401" s="5">
        <f t="shared" si="756"/>
        <v>0</v>
      </c>
      <c r="M5401" s="5">
        <f t="shared" si="757"/>
        <v>10.409219341676717</v>
      </c>
      <c r="N5401" s="6">
        <f t="shared" si="758"/>
        <v>114.60253993235595</v>
      </c>
      <c r="O5401" s="6">
        <f t="shared" si="761"/>
        <v>137.17781794162812</v>
      </c>
      <c r="P5401" s="6">
        <f>FORECAST(J5401,Inputs!$B$10:$B$18,Inputs!$A$10:$A$18)</f>
        <v>33.000308638012186</v>
      </c>
      <c r="Q5401" s="6">
        <f>IF(Inputs!$D$10="Yes",IF('Hourly Calcs'!P5401&gt;'Hourly Calcs'!K5401,'Hourly Calcs'!O5401,N5401+O5401),N5401+O5401)</f>
        <v>137.17781794162812</v>
      </c>
      <c r="R5401" s="12">
        <f t="shared" si="762"/>
        <v>651.86899085861683</v>
      </c>
      <c r="S5401" s="1">
        <f>IF(AND(A5401&gt;=5,A5401&lt;=9),INDEX(Demand!$C$3:$C$26,C5401),INDEX(Demand!$B$3:$B$26,C5401))</f>
        <v>900</v>
      </c>
      <c r="T5401" s="7">
        <f t="shared" si="763"/>
        <v>651.86899085861683</v>
      </c>
      <c r="U5401" s="7">
        <f t="shared" si="764"/>
        <v>0</v>
      </c>
    </row>
    <row r="5402" spans="1:21" x14ac:dyDescent="0.2">
      <c r="A5402" s="1">
        <v>8</v>
      </c>
      <c r="B5402" s="1">
        <v>13</v>
      </c>
      <c r="C5402" s="1">
        <v>18</v>
      </c>
      <c r="D5402">
        <v>19.2</v>
      </c>
      <c r="E5402">
        <v>12.7</v>
      </c>
      <c r="F5402">
        <v>66</v>
      </c>
      <c r="G5402">
        <v>192</v>
      </c>
      <c r="H5402">
        <v>227</v>
      </c>
      <c r="I5402">
        <v>120</v>
      </c>
      <c r="J5402" s="4">
        <f t="shared" si="759"/>
        <v>275.6734501279862</v>
      </c>
      <c r="K5402" s="4">
        <f t="shared" si="760"/>
        <v>14.127931864175466</v>
      </c>
      <c r="L5402" s="5">
        <f t="shared" si="756"/>
        <v>0</v>
      </c>
      <c r="M5402" s="5">
        <f t="shared" si="757"/>
        <v>19.872068135824534</v>
      </c>
      <c r="N5402" s="6">
        <f t="shared" si="758"/>
        <v>2.4768031168988411</v>
      </c>
      <c r="O5402" s="6">
        <f t="shared" si="761"/>
        <v>109.7422543533025</v>
      </c>
      <c r="P5402" s="6">
        <f>FORECAST(J5402,Inputs!$B$10:$B$18,Inputs!$A$10:$A$18)</f>
        <v>33.108087501185054</v>
      </c>
      <c r="Q5402" s="6">
        <f>IF(Inputs!$D$10="Yes",IF('Hourly Calcs'!P5402&gt;'Hourly Calcs'!K5402,'Hourly Calcs'!O5402,N5402+O5402),N5402+O5402)</f>
        <v>109.7422543533025</v>
      </c>
      <c r="R5402" s="12">
        <f t="shared" si="762"/>
        <v>521.49519268689346</v>
      </c>
      <c r="S5402" s="1">
        <f>IF(AND(A5402&gt;=5,A5402&lt;=9),INDEX(Demand!$C$3:$C$26,C5402),INDEX(Demand!$B$3:$B$26,C5402))</f>
        <v>900</v>
      </c>
      <c r="T5402" s="7">
        <f t="shared" si="763"/>
        <v>521.49519268689346</v>
      </c>
      <c r="U5402" s="7">
        <f t="shared" si="764"/>
        <v>0</v>
      </c>
    </row>
    <row r="5403" spans="1:21" x14ac:dyDescent="0.2">
      <c r="A5403" s="1">
        <v>8</v>
      </c>
      <c r="B5403" s="1">
        <v>13</v>
      </c>
      <c r="C5403" s="1">
        <v>19</v>
      </c>
      <c r="D5403">
        <v>17.899999999999999</v>
      </c>
      <c r="E5403">
        <v>12.2</v>
      </c>
      <c r="F5403">
        <v>69</v>
      </c>
      <c r="G5403">
        <v>54</v>
      </c>
      <c r="H5403">
        <v>19</v>
      </c>
      <c r="I5403">
        <v>51</v>
      </c>
      <c r="J5403" s="4">
        <f t="shared" si="759"/>
        <v>286.99625612916776</v>
      </c>
      <c r="K5403" s="4">
        <f t="shared" si="760"/>
        <v>4.9251114503893234</v>
      </c>
      <c r="L5403" s="5">
        <f t="shared" si="756"/>
        <v>0</v>
      </c>
      <c r="M5403" s="5">
        <f t="shared" si="757"/>
        <v>29.074888549610677</v>
      </c>
      <c r="N5403" s="6">
        <f t="shared" si="758"/>
        <v>0</v>
      </c>
      <c r="O5403" s="6">
        <f t="shared" si="761"/>
        <v>46.640458100153559</v>
      </c>
      <c r="P5403" s="6">
        <f>FORECAST(J5403,Inputs!$B$10:$B$18,Inputs!$A$10:$A$18)</f>
        <v>33.21292829749229</v>
      </c>
      <c r="Q5403" s="6">
        <f>IF(Inputs!$D$10="Yes",IF('Hourly Calcs'!P5403&gt;'Hourly Calcs'!K5403,'Hourly Calcs'!O5403,N5403+O5403),N5403+O5403)</f>
        <v>46.640458100153559</v>
      </c>
      <c r="R5403" s="12">
        <f t="shared" si="762"/>
        <v>221.63545689192969</v>
      </c>
      <c r="S5403" s="1">
        <f>IF(AND(A5403&gt;=5,A5403&lt;=9),INDEX(Demand!$C$3:$C$26,C5403),INDEX(Demand!$B$3:$B$26,C5403))</f>
        <v>900</v>
      </c>
      <c r="T5403" s="7">
        <f t="shared" si="763"/>
        <v>221.63545689192972</v>
      </c>
      <c r="U5403" s="7">
        <f t="shared" si="764"/>
        <v>0</v>
      </c>
    </row>
    <row r="5404" spans="1:21" x14ac:dyDescent="0.2">
      <c r="A5404" s="1">
        <v>8</v>
      </c>
      <c r="B5404" s="1">
        <v>13</v>
      </c>
      <c r="C5404" s="1">
        <v>20</v>
      </c>
      <c r="D5404">
        <v>16.100000000000001</v>
      </c>
      <c r="E5404">
        <v>12.3</v>
      </c>
      <c r="F5404">
        <v>78</v>
      </c>
      <c r="G5404">
        <v>4</v>
      </c>
      <c r="H5404">
        <v>0</v>
      </c>
      <c r="I5404">
        <v>4</v>
      </c>
      <c r="J5404" s="4">
        <f t="shared" si="759"/>
        <v>298.60458185803185</v>
      </c>
      <c r="K5404" s="4">
        <f t="shared" si="760"/>
        <v>-3.9101015862675013</v>
      </c>
      <c r="L5404" s="5">
        <f t="shared" si="756"/>
        <v>0</v>
      </c>
      <c r="M5404" s="5">
        <f t="shared" si="757"/>
        <v>0</v>
      </c>
      <c r="N5404" s="6">
        <f t="shared" si="758"/>
        <v>0</v>
      </c>
      <c r="O5404" s="6">
        <f t="shared" si="761"/>
        <v>3.6580751451100832</v>
      </c>
      <c r="P5404" s="6">
        <f>FORECAST(J5404,Inputs!$B$10:$B$18,Inputs!$A$10:$A$18)</f>
        <v>33.320412794981777</v>
      </c>
      <c r="Q5404" s="6">
        <f>IF(Inputs!$D$10="Yes",IF('Hourly Calcs'!P5404&gt;'Hourly Calcs'!K5404,'Hourly Calcs'!O5404,N5404+O5404),N5404+O5404)</f>
        <v>3.6580751451100832</v>
      </c>
      <c r="R5404" s="12">
        <f t="shared" si="762"/>
        <v>17.383173089563115</v>
      </c>
      <c r="S5404" s="1">
        <f>IF(AND(A5404&gt;=5,A5404&lt;=9),INDEX(Demand!$C$3:$C$26,C5404),INDEX(Demand!$B$3:$B$26,C5404))</f>
        <v>800</v>
      </c>
      <c r="T5404" s="7">
        <f t="shared" si="763"/>
        <v>17.383173089563115</v>
      </c>
      <c r="U5404" s="7">
        <f t="shared" si="764"/>
        <v>0</v>
      </c>
    </row>
    <row r="5405" spans="1:21" x14ac:dyDescent="0.2">
      <c r="A5405" s="1">
        <v>8</v>
      </c>
      <c r="B5405" s="1">
        <v>13</v>
      </c>
      <c r="C5405" s="1">
        <v>21</v>
      </c>
      <c r="D5405">
        <v>15.5</v>
      </c>
      <c r="E5405">
        <v>12.6</v>
      </c>
      <c r="F5405">
        <v>83</v>
      </c>
      <c r="G5405">
        <v>0</v>
      </c>
      <c r="H5405">
        <v>0</v>
      </c>
      <c r="I5405">
        <v>0</v>
      </c>
      <c r="J5405" s="4">
        <f t="shared" si="759"/>
        <v>310.99006496211416</v>
      </c>
      <c r="K5405" s="4">
        <f t="shared" si="760"/>
        <v>-11.766342004261745</v>
      </c>
      <c r="L5405" s="5">
        <f t="shared" si="756"/>
        <v>0</v>
      </c>
      <c r="M5405" s="5">
        <f t="shared" si="757"/>
        <v>0</v>
      </c>
      <c r="N5405" s="6">
        <f t="shared" si="758"/>
        <v>0</v>
      </c>
      <c r="O5405" s="6">
        <f t="shared" si="761"/>
        <v>0</v>
      </c>
      <c r="P5405" s="6">
        <f>FORECAST(J5405,Inputs!$B$10:$B$18,Inputs!$A$10:$A$18)</f>
        <v>33.435093194093646</v>
      </c>
      <c r="Q5405" s="6">
        <f>IF(Inputs!$D$10="Yes",IF('Hourly Calcs'!P5405&gt;'Hourly Calcs'!K5405,'Hourly Calcs'!O5405,N5405+O5405),N5405+O5405)</f>
        <v>0</v>
      </c>
      <c r="R5405" s="12">
        <f t="shared" si="762"/>
        <v>0</v>
      </c>
      <c r="S5405" s="1">
        <f>IF(AND(A5405&gt;=5,A5405&lt;=9),INDEX(Demand!$C$3:$C$26,C5405),INDEX(Demand!$B$3:$B$26,C5405))</f>
        <v>700</v>
      </c>
      <c r="T5405" s="7">
        <f t="shared" si="763"/>
        <v>0</v>
      </c>
      <c r="U5405" s="7">
        <f t="shared" si="764"/>
        <v>0</v>
      </c>
    </row>
    <row r="5406" spans="1:21" x14ac:dyDescent="0.2">
      <c r="A5406" s="1">
        <v>8</v>
      </c>
      <c r="B5406" s="1">
        <v>13</v>
      </c>
      <c r="C5406" s="1">
        <v>22</v>
      </c>
      <c r="D5406">
        <v>14.9</v>
      </c>
      <c r="E5406">
        <v>12.3</v>
      </c>
      <c r="F5406">
        <v>84</v>
      </c>
      <c r="G5406">
        <v>0</v>
      </c>
      <c r="H5406">
        <v>0</v>
      </c>
      <c r="I5406">
        <v>0</v>
      </c>
      <c r="J5406" s="4">
        <f t="shared" si="759"/>
        <v>324.50829081791443</v>
      </c>
      <c r="K5406" s="4">
        <f t="shared" si="760"/>
        <v>-18.170667160888712</v>
      </c>
      <c r="L5406" s="5">
        <f t="shared" si="756"/>
        <v>0</v>
      </c>
      <c r="M5406" s="5">
        <f t="shared" si="757"/>
        <v>0</v>
      </c>
      <c r="N5406" s="6">
        <f t="shared" si="758"/>
        <v>0</v>
      </c>
      <c r="O5406" s="6">
        <f t="shared" si="761"/>
        <v>0</v>
      </c>
      <c r="P5406" s="6">
        <f>FORECAST(J5406,Inputs!$B$10:$B$18,Inputs!$A$10:$A$18)</f>
        <v>33.560261952017726</v>
      </c>
      <c r="Q5406" s="6">
        <f>IF(Inputs!$D$10="Yes",IF('Hourly Calcs'!P5406&gt;'Hourly Calcs'!K5406,'Hourly Calcs'!O5406,N5406+O5406),N5406+O5406)</f>
        <v>0</v>
      </c>
      <c r="R5406" s="12">
        <f t="shared" si="762"/>
        <v>0</v>
      </c>
      <c r="S5406" s="1">
        <f>IF(AND(A5406&gt;=5,A5406&lt;=9),INDEX(Demand!$C$3:$C$26,C5406),INDEX(Demand!$B$3:$B$26,C5406))</f>
        <v>600</v>
      </c>
      <c r="T5406" s="7">
        <f t="shared" si="763"/>
        <v>0</v>
      </c>
      <c r="U5406" s="7">
        <f t="shared" si="764"/>
        <v>0</v>
      </c>
    </row>
    <row r="5407" spans="1:21" x14ac:dyDescent="0.2">
      <c r="A5407" s="1">
        <v>8</v>
      </c>
      <c r="B5407" s="1">
        <v>13</v>
      </c>
      <c r="C5407" s="1">
        <v>23</v>
      </c>
      <c r="D5407">
        <v>14.7</v>
      </c>
      <c r="E5407">
        <v>12.5</v>
      </c>
      <c r="F5407">
        <v>87</v>
      </c>
      <c r="G5407">
        <v>0</v>
      </c>
      <c r="H5407">
        <v>0</v>
      </c>
      <c r="I5407">
        <v>0</v>
      </c>
      <c r="J5407" s="4">
        <f t="shared" si="759"/>
        <v>339.26719468102976</v>
      </c>
      <c r="K5407" s="4">
        <f t="shared" si="760"/>
        <v>-22.663067160318818</v>
      </c>
      <c r="L5407" s="5">
        <f t="shared" si="756"/>
        <v>0</v>
      </c>
      <c r="M5407" s="5">
        <f t="shared" si="757"/>
        <v>0</v>
      </c>
      <c r="N5407" s="6">
        <f t="shared" si="758"/>
        <v>0</v>
      </c>
      <c r="O5407" s="6">
        <f t="shared" si="761"/>
        <v>0</v>
      </c>
      <c r="P5407" s="6">
        <f>FORECAST(J5407,Inputs!$B$10:$B$18,Inputs!$A$10:$A$18)</f>
        <v>33.696918469268795</v>
      </c>
      <c r="Q5407" s="6">
        <f>IF(Inputs!$D$10="Yes",IF('Hourly Calcs'!P5407&gt;'Hourly Calcs'!K5407,'Hourly Calcs'!O5407,N5407+O5407),N5407+O5407)</f>
        <v>0</v>
      </c>
      <c r="R5407" s="12">
        <f t="shared" si="762"/>
        <v>0</v>
      </c>
      <c r="S5407" s="1">
        <f>IF(AND(A5407&gt;=5,A5407&lt;=9),INDEX(Demand!$C$3:$C$26,C5407),INDEX(Demand!$B$3:$B$26,C5407))</f>
        <v>500</v>
      </c>
      <c r="T5407" s="7">
        <f t="shared" si="763"/>
        <v>0</v>
      </c>
      <c r="U5407" s="7">
        <f t="shared" si="764"/>
        <v>0</v>
      </c>
    </row>
    <row r="5408" spans="1:21" x14ac:dyDescent="0.2">
      <c r="A5408" s="1">
        <v>8</v>
      </c>
      <c r="B5408" s="1">
        <v>13</v>
      </c>
      <c r="C5408" s="1">
        <v>24</v>
      </c>
      <c r="D5408">
        <v>14.3</v>
      </c>
      <c r="E5408">
        <v>12.8</v>
      </c>
      <c r="F5408">
        <v>91</v>
      </c>
      <c r="G5408">
        <v>0</v>
      </c>
      <c r="H5408">
        <v>0</v>
      </c>
      <c r="I5408">
        <v>0</v>
      </c>
      <c r="J5408" s="4">
        <f t="shared" si="759"/>
        <v>354.98077308897217</v>
      </c>
      <c r="K5408" s="4">
        <f t="shared" si="760"/>
        <v>-24.795541563154217</v>
      </c>
      <c r="L5408" s="5">
        <f t="shared" si="756"/>
        <v>0</v>
      </c>
      <c r="M5408" s="5">
        <f t="shared" si="757"/>
        <v>0</v>
      </c>
      <c r="N5408" s="6">
        <f t="shared" si="758"/>
        <v>0</v>
      </c>
      <c r="O5408" s="6">
        <f t="shared" si="761"/>
        <v>0</v>
      </c>
      <c r="P5408" s="6">
        <f>FORECAST(J5408,Inputs!$B$10:$B$18,Inputs!$A$10:$A$18)</f>
        <v>33.842414565638627</v>
      </c>
      <c r="Q5408" s="6">
        <f>IF(Inputs!$D$10="Yes",IF('Hourly Calcs'!P5408&gt;'Hourly Calcs'!K5408,'Hourly Calcs'!O5408,N5408+O5408),N5408+O5408)</f>
        <v>0</v>
      </c>
      <c r="R5408" s="12">
        <f t="shared" si="762"/>
        <v>0</v>
      </c>
      <c r="S5408" s="1">
        <f>IF(AND(A5408&gt;=5,A5408&lt;=9),INDEX(Demand!$C$3:$C$26,C5408),INDEX(Demand!$B$3:$B$26,C5408))</f>
        <v>400</v>
      </c>
      <c r="T5408" s="7">
        <f t="shared" si="763"/>
        <v>0</v>
      </c>
      <c r="U5408" s="7">
        <f t="shared" si="764"/>
        <v>0</v>
      </c>
    </row>
    <row r="5409" spans="1:21" x14ac:dyDescent="0.2">
      <c r="A5409" s="1">
        <v>8</v>
      </c>
      <c r="B5409" s="1">
        <v>14</v>
      </c>
      <c r="C5409" s="1">
        <v>1</v>
      </c>
      <c r="D5409">
        <v>14.3</v>
      </c>
      <c r="E5409">
        <v>12.8</v>
      </c>
      <c r="F5409">
        <v>91</v>
      </c>
      <c r="G5409">
        <v>0</v>
      </c>
      <c r="H5409">
        <v>0</v>
      </c>
      <c r="I5409">
        <v>0</v>
      </c>
      <c r="J5409" s="4">
        <f t="shared" si="759"/>
        <v>10.960761242673442</v>
      </c>
      <c r="K5409" s="4">
        <f t="shared" si="760"/>
        <v>-24.315404783087502</v>
      </c>
      <c r="L5409" s="5">
        <f t="shared" si="756"/>
        <v>0</v>
      </c>
      <c r="M5409" s="5">
        <f t="shared" si="757"/>
        <v>0</v>
      </c>
      <c r="N5409" s="6">
        <f t="shared" si="758"/>
        <v>0</v>
      </c>
      <c r="O5409" s="6">
        <f t="shared" si="761"/>
        <v>0</v>
      </c>
      <c r="P5409" s="6">
        <f>FORECAST(J5409,Inputs!$B$10:$B$18,Inputs!$A$10:$A$18)</f>
        <v>30.657044085580306</v>
      </c>
      <c r="Q5409" s="6">
        <f>IF(Inputs!$D$10="Yes",IF('Hourly Calcs'!P5409&gt;'Hourly Calcs'!K5409,'Hourly Calcs'!O5409,N5409+O5409),N5409+O5409)</f>
        <v>0</v>
      </c>
      <c r="R5409" s="12">
        <f t="shared" si="762"/>
        <v>0</v>
      </c>
      <c r="S5409" s="1">
        <f>IF(AND(A5409&gt;=5,A5409&lt;=9),INDEX(Demand!$C$3:$C$26,C5409),INDEX(Demand!$B$3:$B$26,C5409))</f>
        <v>350</v>
      </c>
      <c r="T5409" s="7">
        <f t="shared" si="763"/>
        <v>0</v>
      </c>
      <c r="U5409" s="7">
        <f t="shared" si="764"/>
        <v>0</v>
      </c>
    </row>
    <row r="5410" spans="1:21" x14ac:dyDescent="0.2">
      <c r="A5410" s="1">
        <v>8</v>
      </c>
      <c r="B5410" s="1">
        <v>14</v>
      </c>
      <c r="C5410" s="1">
        <v>2</v>
      </c>
      <c r="D5410">
        <v>14</v>
      </c>
      <c r="E5410">
        <v>12.7</v>
      </c>
      <c r="F5410">
        <v>92</v>
      </c>
      <c r="G5410">
        <v>0</v>
      </c>
      <c r="H5410">
        <v>0</v>
      </c>
      <c r="I5410">
        <v>0</v>
      </c>
      <c r="J5410" s="4">
        <f t="shared" si="759"/>
        <v>26.391086297266241</v>
      </c>
      <c r="K5410" s="4">
        <f t="shared" si="760"/>
        <v>-21.282604823649933</v>
      </c>
      <c r="L5410" s="5">
        <f t="shared" si="756"/>
        <v>0</v>
      </c>
      <c r="M5410" s="5">
        <f t="shared" si="757"/>
        <v>0</v>
      </c>
      <c r="N5410" s="6">
        <f t="shared" si="758"/>
        <v>0</v>
      </c>
      <c r="O5410" s="6">
        <f t="shared" si="761"/>
        <v>0</v>
      </c>
      <c r="P5410" s="6">
        <f>FORECAST(J5410,Inputs!$B$10:$B$18,Inputs!$A$10:$A$18)</f>
        <v>30.799917465715428</v>
      </c>
      <c r="Q5410" s="6">
        <f>IF(Inputs!$D$10="Yes",IF('Hourly Calcs'!P5410&gt;'Hourly Calcs'!K5410,'Hourly Calcs'!O5410,N5410+O5410),N5410+O5410)</f>
        <v>0</v>
      </c>
      <c r="R5410" s="12">
        <f t="shared" si="762"/>
        <v>0</v>
      </c>
      <c r="S5410" s="1">
        <f>IF(AND(A5410&gt;=5,A5410&lt;=9),INDEX(Demand!$C$3:$C$26,C5410),INDEX(Demand!$B$3:$B$26,C5410))</f>
        <v>350</v>
      </c>
      <c r="T5410" s="7">
        <f t="shared" si="763"/>
        <v>0</v>
      </c>
      <c r="U5410" s="7">
        <f t="shared" si="764"/>
        <v>0</v>
      </c>
    </row>
    <row r="5411" spans="1:21" x14ac:dyDescent="0.2">
      <c r="A5411" s="1">
        <v>8</v>
      </c>
      <c r="B5411" s="1">
        <v>14</v>
      </c>
      <c r="C5411" s="1">
        <v>3</v>
      </c>
      <c r="D5411">
        <v>12.7</v>
      </c>
      <c r="E5411">
        <v>11.8</v>
      </c>
      <c r="F5411">
        <v>94</v>
      </c>
      <c r="G5411">
        <v>0</v>
      </c>
      <c r="H5411">
        <v>0</v>
      </c>
      <c r="I5411">
        <v>0</v>
      </c>
      <c r="J5411" s="4">
        <f t="shared" si="759"/>
        <v>40.713825446013601</v>
      </c>
      <c r="K5411" s="4">
        <f t="shared" si="760"/>
        <v>-16.04029662184746</v>
      </c>
      <c r="L5411" s="5">
        <f t="shared" ref="L5411:L5474" si="765">IF(ABS($B$5-J5411)&gt;90,0,ABS($B$5-J5411))</f>
        <v>0</v>
      </c>
      <c r="M5411" s="5">
        <f t="shared" ref="M5411:M5474" si="766">IF(K5411&gt;0,ABS($B$4-K5411),0)</f>
        <v>0</v>
      </c>
      <c r="N5411" s="6">
        <f t="shared" si="758"/>
        <v>0</v>
      </c>
      <c r="O5411" s="6">
        <f t="shared" si="761"/>
        <v>0</v>
      </c>
      <c r="P5411" s="6">
        <f>FORECAST(J5411,Inputs!$B$10:$B$18,Inputs!$A$10:$A$18)</f>
        <v>30.93253542079642</v>
      </c>
      <c r="Q5411" s="6">
        <f>IF(Inputs!$D$10="Yes",IF('Hourly Calcs'!P5411&gt;'Hourly Calcs'!K5411,'Hourly Calcs'!O5411,N5411+O5411),N5411+O5411)</f>
        <v>0</v>
      </c>
      <c r="R5411" s="12">
        <f t="shared" si="762"/>
        <v>0</v>
      </c>
      <c r="S5411" s="1">
        <f>IF(AND(A5411&gt;=5,A5411&lt;=9),INDEX(Demand!$C$3:$C$26,C5411),INDEX(Demand!$B$3:$B$26,C5411))</f>
        <v>350</v>
      </c>
      <c r="T5411" s="7">
        <f t="shared" si="763"/>
        <v>0</v>
      </c>
      <c r="U5411" s="7">
        <f t="shared" si="764"/>
        <v>0</v>
      </c>
    </row>
    <row r="5412" spans="1:21" x14ac:dyDescent="0.2">
      <c r="A5412" s="1">
        <v>8</v>
      </c>
      <c r="B5412" s="1">
        <v>14</v>
      </c>
      <c r="C5412" s="1">
        <v>4</v>
      </c>
      <c r="D5412">
        <v>12.1</v>
      </c>
      <c r="E5412">
        <v>11.9</v>
      </c>
      <c r="F5412">
        <v>99</v>
      </c>
      <c r="G5412">
        <v>0</v>
      </c>
      <c r="H5412">
        <v>0</v>
      </c>
      <c r="I5412">
        <v>0</v>
      </c>
      <c r="J5412" s="4">
        <f t="shared" si="759"/>
        <v>53.800097097980995</v>
      </c>
      <c r="K5412" s="4">
        <f t="shared" si="760"/>
        <v>-9.0659350449675458</v>
      </c>
      <c r="L5412" s="5">
        <f t="shared" si="765"/>
        <v>0</v>
      </c>
      <c r="M5412" s="5">
        <f t="shared" si="766"/>
        <v>0</v>
      </c>
      <c r="N5412" s="6">
        <f t="shared" si="758"/>
        <v>0</v>
      </c>
      <c r="O5412" s="6">
        <f t="shared" si="761"/>
        <v>0</v>
      </c>
      <c r="P5412" s="6">
        <f>FORECAST(J5412,Inputs!$B$10:$B$18,Inputs!$A$10:$A$18)</f>
        <v>31.05370460275908</v>
      </c>
      <c r="Q5412" s="6">
        <f>IF(Inputs!$D$10="Yes",IF('Hourly Calcs'!P5412&gt;'Hourly Calcs'!K5412,'Hourly Calcs'!O5412,N5412+O5412),N5412+O5412)</f>
        <v>0</v>
      </c>
      <c r="R5412" s="12">
        <f t="shared" si="762"/>
        <v>0</v>
      </c>
      <c r="S5412" s="1">
        <f>IF(AND(A5412&gt;=5,A5412&lt;=9),INDEX(Demand!$C$3:$C$26,C5412),INDEX(Demand!$B$3:$B$26,C5412))</f>
        <v>350</v>
      </c>
      <c r="T5412" s="7">
        <f t="shared" si="763"/>
        <v>0</v>
      </c>
      <c r="U5412" s="7">
        <f t="shared" si="764"/>
        <v>0</v>
      </c>
    </row>
    <row r="5413" spans="1:21" x14ac:dyDescent="0.2">
      <c r="A5413" s="1">
        <v>8</v>
      </c>
      <c r="B5413" s="1">
        <v>14</v>
      </c>
      <c r="C5413" s="1">
        <v>5</v>
      </c>
      <c r="D5413">
        <v>12.5</v>
      </c>
      <c r="E5413">
        <v>12.3</v>
      </c>
      <c r="F5413">
        <v>99</v>
      </c>
      <c r="G5413">
        <v>0</v>
      </c>
      <c r="H5413">
        <v>0</v>
      </c>
      <c r="I5413">
        <v>0</v>
      </c>
      <c r="J5413" s="4">
        <f t="shared" si="759"/>
        <v>65.866409865147602</v>
      </c>
      <c r="K5413" s="4">
        <f t="shared" si="760"/>
        <v>-0.54965910936759599</v>
      </c>
      <c r="L5413" s="5">
        <f t="shared" si="765"/>
        <v>0</v>
      </c>
      <c r="M5413" s="5">
        <f t="shared" si="766"/>
        <v>0</v>
      </c>
      <c r="N5413" s="6">
        <f t="shared" si="758"/>
        <v>0</v>
      </c>
      <c r="O5413" s="6">
        <f t="shared" si="761"/>
        <v>0</v>
      </c>
      <c r="P5413" s="6">
        <f>FORECAST(J5413,Inputs!$B$10:$B$18,Inputs!$A$10:$A$18)</f>
        <v>31.165429720973588</v>
      </c>
      <c r="Q5413" s="6">
        <f>IF(Inputs!$D$10="Yes",IF('Hourly Calcs'!P5413&gt;'Hourly Calcs'!K5413,'Hourly Calcs'!O5413,N5413+O5413),N5413+O5413)</f>
        <v>0</v>
      </c>
      <c r="R5413" s="12">
        <f t="shared" si="762"/>
        <v>0</v>
      </c>
      <c r="S5413" s="1">
        <f>IF(AND(A5413&gt;=5,A5413&lt;=9),INDEX(Demand!$C$3:$C$26,C5413),INDEX(Demand!$B$3:$B$26,C5413))</f>
        <v>350</v>
      </c>
      <c r="T5413" s="7">
        <f t="shared" si="763"/>
        <v>0</v>
      </c>
      <c r="U5413" s="7">
        <f t="shared" si="764"/>
        <v>0</v>
      </c>
    </row>
    <row r="5414" spans="1:21" x14ac:dyDescent="0.2">
      <c r="A5414" s="1">
        <v>8</v>
      </c>
      <c r="B5414" s="1">
        <v>14</v>
      </c>
      <c r="C5414" s="1">
        <v>6</v>
      </c>
      <c r="D5414">
        <v>13.4</v>
      </c>
      <c r="E5414">
        <v>13</v>
      </c>
      <c r="F5414">
        <v>97</v>
      </c>
      <c r="G5414">
        <v>17</v>
      </c>
      <c r="H5414">
        <v>0</v>
      </c>
      <c r="I5414">
        <v>17</v>
      </c>
      <c r="J5414" s="4">
        <f t="shared" si="759"/>
        <v>77.327384506265219</v>
      </c>
      <c r="K5414" s="4">
        <f t="shared" si="760"/>
        <v>8.1819438292077677</v>
      </c>
      <c r="L5414" s="5">
        <f t="shared" si="765"/>
        <v>87.672615493734781</v>
      </c>
      <c r="M5414" s="5">
        <f t="shared" si="766"/>
        <v>25.818056170792232</v>
      </c>
      <c r="N5414" s="6">
        <f t="shared" si="758"/>
        <v>0</v>
      </c>
      <c r="O5414" s="6">
        <f t="shared" si="761"/>
        <v>15.546819366717854</v>
      </c>
      <c r="P5414" s="6">
        <f>FORECAST(J5414,Inputs!$B$10:$B$18,Inputs!$A$10:$A$18)</f>
        <v>31.27154985653949</v>
      </c>
      <c r="Q5414" s="6">
        <f>IF(Inputs!$D$10="Yes",IF('Hourly Calcs'!P5414&gt;'Hourly Calcs'!K5414,'Hourly Calcs'!O5414,N5414+O5414),N5414+O5414)</f>
        <v>15.546819366717854</v>
      </c>
      <c r="R5414" s="12">
        <f t="shared" si="762"/>
        <v>73.87848563064324</v>
      </c>
      <c r="S5414" s="1">
        <f>IF(AND(A5414&gt;=5,A5414&lt;=9),INDEX(Demand!$C$3:$C$26,C5414),INDEX(Demand!$B$3:$B$26,C5414))</f>
        <v>350</v>
      </c>
      <c r="T5414" s="7">
        <f t="shared" si="763"/>
        <v>73.87848563064324</v>
      </c>
      <c r="U5414" s="7">
        <f t="shared" si="764"/>
        <v>0</v>
      </c>
    </row>
    <row r="5415" spans="1:21" x14ac:dyDescent="0.2">
      <c r="A5415" s="1">
        <v>8</v>
      </c>
      <c r="B5415" s="1">
        <v>14</v>
      </c>
      <c r="C5415" s="1">
        <v>7</v>
      </c>
      <c r="D5415">
        <v>16</v>
      </c>
      <c r="E5415">
        <v>13.5</v>
      </c>
      <c r="F5415">
        <v>85</v>
      </c>
      <c r="G5415">
        <v>117</v>
      </c>
      <c r="H5415">
        <v>135</v>
      </c>
      <c r="I5415">
        <v>85</v>
      </c>
      <c r="J5415" s="4">
        <f t="shared" si="759"/>
        <v>88.714917431105874</v>
      </c>
      <c r="K5415" s="4">
        <f t="shared" si="760"/>
        <v>17.525066339230719</v>
      </c>
      <c r="L5415" s="5">
        <f t="shared" si="765"/>
        <v>76.285082568894126</v>
      </c>
      <c r="M5415" s="5">
        <f t="shared" si="766"/>
        <v>16.474933660769281</v>
      </c>
      <c r="N5415" s="6">
        <f t="shared" si="758"/>
        <v>50.769220675857724</v>
      </c>
      <c r="O5415" s="6">
        <f t="shared" si="761"/>
        <v>77.734096833589263</v>
      </c>
      <c r="P5415" s="6">
        <f>FORECAST(J5415,Inputs!$B$10:$B$18,Inputs!$A$10:$A$18)</f>
        <v>31.376989976213942</v>
      </c>
      <c r="Q5415" s="6">
        <f>IF(Inputs!$D$10="Yes",IF('Hourly Calcs'!P5415&gt;'Hourly Calcs'!K5415,'Hourly Calcs'!O5415,N5415+O5415),N5415+O5415)</f>
        <v>77.734096833589263</v>
      </c>
      <c r="R5415" s="12">
        <f t="shared" si="762"/>
        <v>369.39242815321614</v>
      </c>
      <c r="S5415" s="1">
        <f>IF(AND(A5415&gt;=5,A5415&lt;=9),INDEX(Demand!$C$3:$C$26,C5415),INDEX(Demand!$B$3:$B$26,C5415))</f>
        <v>350</v>
      </c>
      <c r="T5415" s="7">
        <f t="shared" si="763"/>
        <v>350</v>
      </c>
      <c r="U5415" s="7">
        <f t="shared" si="764"/>
        <v>19.392428153216144</v>
      </c>
    </row>
    <row r="5416" spans="1:21" x14ac:dyDescent="0.2">
      <c r="A5416" s="1">
        <v>8</v>
      </c>
      <c r="B5416" s="1">
        <v>14</v>
      </c>
      <c r="C5416" s="1">
        <v>8</v>
      </c>
      <c r="D5416">
        <v>18.100000000000001</v>
      </c>
      <c r="E5416">
        <v>12.6</v>
      </c>
      <c r="F5416">
        <v>70</v>
      </c>
      <c r="G5416">
        <v>280</v>
      </c>
      <c r="H5416">
        <v>328</v>
      </c>
      <c r="I5416">
        <v>150</v>
      </c>
      <c r="J5416" s="4">
        <f t="shared" si="759"/>
        <v>100.68219391445682</v>
      </c>
      <c r="K5416" s="4">
        <f t="shared" si="760"/>
        <v>26.944142415332962</v>
      </c>
      <c r="L5416" s="5">
        <f t="shared" si="765"/>
        <v>64.317806085543182</v>
      </c>
      <c r="M5416" s="5">
        <f t="shared" si="766"/>
        <v>7.0558575846670379</v>
      </c>
      <c r="N5416" s="6">
        <f t="shared" si="758"/>
        <v>194.07456721806685</v>
      </c>
      <c r="O5416" s="6">
        <f t="shared" si="761"/>
        <v>137.17781794162812</v>
      </c>
      <c r="P5416" s="6">
        <f>FORECAST(J5416,Inputs!$B$10:$B$18,Inputs!$A$10:$A$18)</f>
        <v>31.487798091800524</v>
      </c>
      <c r="Q5416" s="6">
        <f>IF(Inputs!$D$10="Yes",IF('Hourly Calcs'!P5416&gt;'Hourly Calcs'!K5416,'Hourly Calcs'!O5416,N5416+O5416),N5416+O5416)</f>
        <v>137.17781794162812</v>
      </c>
      <c r="R5416" s="12">
        <f t="shared" si="762"/>
        <v>651.86899085861683</v>
      </c>
      <c r="S5416" s="1">
        <f>IF(AND(A5416&gt;=5,A5416&lt;=9),INDEX(Demand!$C$3:$C$26,C5416),INDEX(Demand!$B$3:$B$26,C5416))</f>
        <v>350</v>
      </c>
      <c r="T5416" s="7">
        <f t="shared" si="763"/>
        <v>350</v>
      </c>
      <c r="U5416" s="7">
        <f t="shared" si="764"/>
        <v>301.86899085861683</v>
      </c>
    </row>
    <row r="5417" spans="1:21" x14ac:dyDescent="0.2">
      <c r="A5417" s="1">
        <v>8</v>
      </c>
      <c r="B5417" s="1">
        <v>14</v>
      </c>
      <c r="C5417" s="1">
        <v>9</v>
      </c>
      <c r="D5417">
        <v>19.899999999999999</v>
      </c>
      <c r="E5417">
        <v>12.5</v>
      </c>
      <c r="F5417">
        <v>62</v>
      </c>
      <c r="G5417">
        <v>454</v>
      </c>
      <c r="H5417">
        <v>559</v>
      </c>
      <c r="I5417">
        <v>150</v>
      </c>
      <c r="J5417" s="4">
        <f t="shared" si="759"/>
        <v>114.06642290287968</v>
      </c>
      <c r="K5417" s="4">
        <f t="shared" si="760"/>
        <v>35.974516516221328</v>
      </c>
      <c r="L5417" s="5">
        <f t="shared" si="765"/>
        <v>50.93357709712032</v>
      </c>
      <c r="M5417" s="5">
        <f t="shared" si="766"/>
        <v>1.9745165162213283</v>
      </c>
      <c r="N5417" s="6">
        <f t="shared" si="758"/>
        <v>431.65956402609686</v>
      </c>
      <c r="O5417" s="6">
        <f t="shared" si="761"/>
        <v>137.17781794162812</v>
      </c>
      <c r="P5417" s="6">
        <f>FORECAST(J5417,Inputs!$B$10:$B$18,Inputs!$A$10:$A$18)</f>
        <v>31.611726137989624</v>
      </c>
      <c r="Q5417" s="6">
        <f>IF(Inputs!$D$10="Yes",IF('Hourly Calcs'!P5417&gt;'Hourly Calcs'!K5417,'Hourly Calcs'!O5417,N5417+O5417),N5417+O5417)</f>
        <v>568.83738196772492</v>
      </c>
      <c r="R5417" s="12">
        <f t="shared" si="762"/>
        <v>2703.1152391106289</v>
      </c>
      <c r="S5417" s="1">
        <f>IF(AND(A5417&gt;=5,A5417&lt;=9),INDEX(Demand!$C$3:$C$26,C5417),INDEX(Demand!$B$3:$B$26,C5417))</f>
        <v>350</v>
      </c>
      <c r="T5417" s="7">
        <f t="shared" si="763"/>
        <v>350</v>
      </c>
      <c r="U5417" s="7">
        <f t="shared" si="764"/>
        <v>2353.1152391106289</v>
      </c>
    </row>
    <row r="5418" spans="1:21" x14ac:dyDescent="0.2">
      <c r="A5418" s="1">
        <v>8</v>
      </c>
      <c r="B5418" s="1">
        <v>14</v>
      </c>
      <c r="C5418" s="1">
        <v>10</v>
      </c>
      <c r="D5418">
        <v>21.1</v>
      </c>
      <c r="E5418">
        <v>12.7</v>
      </c>
      <c r="F5418">
        <v>59</v>
      </c>
      <c r="G5418">
        <v>608</v>
      </c>
      <c r="H5418">
        <v>659</v>
      </c>
      <c r="I5418">
        <v>167</v>
      </c>
      <c r="J5418" s="4">
        <f t="shared" si="759"/>
        <v>129.93822799878683</v>
      </c>
      <c r="K5418" s="4">
        <f t="shared" si="760"/>
        <v>44.007764888736951</v>
      </c>
      <c r="L5418" s="5">
        <f t="shared" si="765"/>
        <v>35.061772001213171</v>
      </c>
      <c r="M5418" s="5">
        <f t="shared" si="766"/>
        <v>10.007764888736951</v>
      </c>
      <c r="N5418" s="6">
        <f t="shared" si="758"/>
        <v>596.5204385563635</v>
      </c>
      <c r="O5418" s="6">
        <f t="shared" si="761"/>
        <v>152.72463730834596</v>
      </c>
      <c r="P5418" s="6">
        <f>FORECAST(J5418,Inputs!$B$10:$B$18,Inputs!$A$10:$A$18)</f>
        <v>31.758687296285061</v>
      </c>
      <c r="Q5418" s="6">
        <f>IF(Inputs!$D$10="Yes",IF('Hourly Calcs'!P5418&gt;'Hourly Calcs'!K5418,'Hourly Calcs'!O5418,N5418+O5418),N5418+O5418)</f>
        <v>749.24507586470941</v>
      </c>
      <c r="R5418" s="12">
        <f t="shared" si="762"/>
        <v>3560.4126005090989</v>
      </c>
      <c r="S5418" s="1">
        <f>IF(AND(A5418&gt;=5,A5418&lt;=9),INDEX(Demand!$C$3:$C$26,C5418),INDEX(Demand!$B$3:$B$26,C5418))</f>
        <v>600</v>
      </c>
      <c r="T5418" s="7">
        <f t="shared" si="763"/>
        <v>600</v>
      </c>
      <c r="U5418" s="7">
        <f t="shared" si="764"/>
        <v>2960.4126005090989</v>
      </c>
    </row>
    <row r="5419" spans="1:21" x14ac:dyDescent="0.2">
      <c r="A5419" s="1">
        <v>8</v>
      </c>
      <c r="B5419" s="1">
        <v>14</v>
      </c>
      <c r="C5419" s="1">
        <v>11</v>
      </c>
      <c r="D5419">
        <v>21.7</v>
      </c>
      <c r="E5419">
        <v>13.4</v>
      </c>
      <c r="F5419">
        <v>59</v>
      </c>
      <c r="G5419">
        <v>723</v>
      </c>
      <c r="H5419">
        <v>724</v>
      </c>
      <c r="I5419">
        <v>173</v>
      </c>
      <c r="J5419" s="4">
        <f t="shared" si="759"/>
        <v>149.37636131927019</v>
      </c>
      <c r="K5419" s="4">
        <f t="shared" si="760"/>
        <v>50.151802735954554</v>
      </c>
      <c r="L5419" s="5">
        <f t="shared" si="765"/>
        <v>15.623638680729812</v>
      </c>
      <c r="M5419" s="5">
        <f t="shared" si="766"/>
        <v>16.151802735954554</v>
      </c>
      <c r="N5419" s="6">
        <f t="shared" si="758"/>
        <v>710.64689816779969</v>
      </c>
      <c r="O5419" s="6">
        <f t="shared" si="761"/>
        <v>158.21175002601109</v>
      </c>
      <c r="P5419" s="6">
        <f>FORECAST(J5419,Inputs!$B$10:$B$18,Inputs!$A$10:$A$18)</f>
        <v>31.938670012215464</v>
      </c>
      <c r="Q5419" s="6">
        <f>IF(Inputs!$D$10="Yes",IF('Hourly Calcs'!P5419&gt;'Hourly Calcs'!K5419,'Hourly Calcs'!O5419,N5419+O5419),N5419+O5419)</f>
        <v>868.85864819381072</v>
      </c>
      <c r="R5419" s="12">
        <f t="shared" si="762"/>
        <v>4128.8162962169881</v>
      </c>
      <c r="S5419" s="1">
        <f>IF(AND(A5419&gt;=5,A5419&lt;=9),INDEX(Demand!$C$3:$C$26,C5419),INDEX(Demand!$B$3:$B$26,C5419))</f>
        <v>600</v>
      </c>
      <c r="T5419" s="7">
        <f t="shared" si="763"/>
        <v>600</v>
      </c>
      <c r="U5419" s="7">
        <f t="shared" si="764"/>
        <v>3528.8162962169881</v>
      </c>
    </row>
    <row r="5420" spans="1:21" x14ac:dyDescent="0.2">
      <c r="A5420" s="1">
        <v>8</v>
      </c>
      <c r="B5420" s="1">
        <v>14</v>
      </c>
      <c r="C5420" s="1">
        <v>12</v>
      </c>
      <c r="D5420">
        <v>22</v>
      </c>
      <c r="E5420">
        <v>13.8</v>
      </c>
      <c r="F5420">
        <v>60</v>
      </c>
      <c r="G5420">
        <v>789</v>
      </c>
      <c r="H5420">
        <v>780</v>
      </c>
      <c r="I5420">
        <v>156</v>
      </c>
      <c r="J5420" s="4">
        <f t="shared" si="759"/>
        <v>172.40579687375339</v>
      </c>
      <c r="K5420" s="4">
        <f t="shared" si="760"/>
        <v>53.26267475326889</v>
      </c>
      <c r="L5420" s="5">
        <f t="shared" si="765"/>
        <v>7.4057968737533884</v>
      </c>
      <c r="M5420" s="5">
        <f t="shared" si="766"/>
        <v>19.26267475326889</v>
      </c>
      <c r="N5420" s="6">
        <f t="shared" si="758"/>
        <v>776.93365452317062</v>
      </c>
      <c r="O5420" s="6">
        <f t="shared" si="761"/>
        <v>142.66493065929325</v>
      </c>
      <c r="P5420" s="6">
        <f>FORECAST(J5420,Inputs!$B$10:$B$18,Inputs!$A$10:$A$18)</f>
        <v>32.151905526608829</v>
      </c>
      <c r="Q5420" s="6">
        <f>IF(Inputs!$D$10="Yes",IF('Hourly Calcs'!P5420&gt;'Hourly Calcs'!K5420,'Hourly Calcs'!O5420,N5420+O5420),N5420+O5420)</f>
        <v>919.59858518246392</v>
      </c>
      <c r="R5420" s="12">
        <f t="shared" si="762"/>
        <v>4369.9324767870685</v>
      </c>
      <c r="S5420" s="1">
        <f>IF(AND(A5420&gt;=5,A5420&lt;=9),INDEX(Demand!$C$3:$C$26,C5420),INDEX(Demand!$B$3:$B$26,C5420))</f>
        <v>600</v>
      </c>
      <c r="T5420" s="7">
        <f t="shared" si="763"/>
        <v>600</v>
      </c>
      <c r="U5420" s="7">
        <f t="shared" si="764"/>
        <v>3769.9324767870685</v>
      </c>
    </row>
    <row r="5421" spans="1:21" x14ac:dyDescent="0.2">
      <c r="A5421" s="1">
        <v>8</v>
      </c>
      <c r="B5421" s="1">
        <v>14</v>
      </c>
      <c r="C5421" s="1">
        <v>13</v>
      </c>
      <c r="D5421">
        <v>23.1</v>
      </c>
      <c r="E5421">
        <v>14.2</v>
      </c>
      <c r="F5421">
        <v>57</v>
      </c>
      <c r="G5421">
        <v>801</v>
      </c>
      <c r="H5421">
        <v>783</v>
      </c>
      <c r="I5421">
        <v>158</v>
      </c>
      <c r="J5421" s="4">
        <f t="shared" si="759"/>
        <v>196.58100126458368</v>
      </c>
      <c r="K5421" s="4">
        <f t="shared" si="760"/>
        <v>52.501127709309202</v>
      </c>
      <c r="L5421" s="5">
        <f t="shared" si="765"/>
        <v>31.581001264583676</v>
      </c>
      <c r="M5421" s="5">
        <f t="shared" si="766"/>
        <v>18.501127709309202</v>
      </c>
      <c r="N5421" s="6">
        <f t="shared" si="758"/>
        <v>742.06635535352825</v>
      </c>
      <c r="O5421" s="6">
        <f t="shared" si="761"/>
        <v>144.4939682318483</v>
      </c>
      <c r="P5421" s="6">
        <f>FORECAST(J5421,Inputs!$B$10:$B$18,Inputs!$A$10:$A$18)</f>
        <v>32.375750011709108</v>
      </c>
      <c r="Q5421" s="6">
        <f>IF(Inputs!$D$10="Yes",IF('Hourly Calcs'!P5421&gt;'Hourly Calcs'!K5421,'Hourly Calcs'!O5421,N5421+O5421),N5421+O5421)</f>
        <v>886.56032358537652</v>
      </c>
      <c r="R5421" s="12">
        <f t="shared" si="762"/>
        <v>4212.9346576777089</v>
      </c>
      <c r="S5421" s="1">
        <f>IF(AND(A5421&gt;=5,A5421&lt;=9),INDEX(Demand!$C$3:$C$26,C5421),INDEX(Demand!$B$3:$B$26,C5421))</f>
        <v>600</v>
      </c>
      <c r="T5421" s="7">
        <f t="shared" si="763"/>
        <v>600</v>
      </c>
      <c r="U5421" s="7">
        <f t="shared" si="764"/>
        <v>3612.9346576777089</v>
      </c>
    </row>
    <row r="5422" spans="1:21" x14ac:dyDescent="0.2">
      <c r="A5422" s="1">
        <v>8</v>
      </c>
      <c r="B5422" s="1">
        <v>14</v>
      </c>
      <c r="C5422" s="1">
        <v>14</v>
      </c>
      <c r="D5422">
        <v>23.6</v>
      </c>
      <c r="E5422">
        <v>14.5</v>
      </c>
      <c r="F5422">
        <v>57</v>
      </c>
      <c r="G5422">
        <v>759</v>
      </c>
      <c r="H5422">
        <v>767</v>
      </c>
      <c r="I5422">
        <v>154</v>
      </c>
      <c r="J5422" s="4">
        <f t="shared" si="759"/>
        <v>218.37606785116796</v>
      </c>
      <c r="K5422" s="4">
        <f t="shared" si="760"/>
        <v>48.091624595753089</v>
      </c>
      <c r="L5422" s="5">
        <f t="shared" si="765"/>
        <v>53.37606785116796</v>
      </c>
      <c r="M5422" s="5">
        <f t="shared" si="766"/>
        <v>14.091624595753089</v>
      </c>
      <c r="N5422" s="6">
        <f t="shared" si="758"/>
        <v>644.12761731048465</v>
      </c>
      <c r="O5422" s="6">
        <f t="shared" si="761"/>
        <v>140.8358930867382</v>
      </c>
      <c r="P5422" s="6">
        <f>FORECAST(J5422,Inputs!$B$10:$B$18,Inputs!$A$10:$A$18)</f>
        <v>32.577556183807111</v>
      </c>
      <c r="Q5422" s="6">
        <f>IF(Inputs!$D$10="Yes",IF('Hourly Calcs'!P5422&gt;'Hourly Calcs'!K5422,'Hourly Calcs'!O5422,N5422+O5422),N5422+O5422)</f>
        <v>784.96351039722288</v>
      </c>
      <c r="R5422" s="12">
        <f t="shared" si="762"/>
        <v>3730.1466014076032</v>
      </c>
      <c r="S5422" s="1">
        <f>IF(AND(A5422&gt;=5,A5422&lt;=9),INDEX(Demand!$C$3:$C$26,C5422),INDEX(Demand!$B$3:$B$26,C5422))</f>
        <v>600</v>
      </c>
      <c r="T5422" s="7">
        <f t="shared" si="763"/>
        <v>600</v>
      </c>
      <c r="U5422" s="7">
        <f t="shared" si="764"/>
        <v>3130.1466014076032</v>
      </c>
    </row>
    <row r="5423" spans="1:21" x14ac:dyDescent="0.2">
      <c r="A5423" s="1">
        <v>8</v>
      </c>
      <c r="B5423" s="1">
        <v>14</v>
      </c>
      <c r="C5423" s="1">
        <v>15</v>
      </c>
      <c r="D5423">
        <v>21.7</v>
      </c>
      <c r="E5423">
        <v>14</v>
      </c>
      <c r="F5423">
        <v>62</v>
      </c>
      <c r="G5423">
        <v>666</v>
      </c>
      <c r="H5423">
        <v>705</v>
      </c>
      <c r="I5423">
        <v>162</v>
      </c>
      <c r="J5423" s="4">
        <f t="shared" si="759"/>
        <v>236.3522562413745</v>
      </c>
      <c r="K5423" s="4">
        <f t="shared" si="760"/>
        <v>41.092345673986394</v>
      </c>
      <c r="L5423" s="5">
        <f t="shared" si="765"/>
        <v>71.352256241374505</v>
      </c>
      <c r="M5423" s="5">
        <f t="shared" si="766"/>
        <v>7.0923456739863937</v>
      </c>
      <c r="N5423" s="6">
        <f t="shared" si="758"/>
        <v>479.15971201732896</v>
      </c>
      <c r="O5423" s="6">
        <f t="shared" si="761"/>
        <v>148.15204337695837</v>
      </c>
      <c r="P5423" s="6">
        <f>FORECAST(J5423,Inputs!$B$10:$B$18,Inputs!$A$10:$A$18)</f>
        <v>32.744002372605316</v>
      </c>
      <c r="Q5423" s="6">
        <f>IF(Inputs!$D$10="Yes",IF('Hourly Calcs'!P5423&gt;'Hourly Calcs'!K5423,'Hourly Calcs'!O5423,N5423+O5423),N5423+O5423)</f>
        <v>627.31175539428727</v>
      </c>
      <c r="R5423" s="12">
        <f t="shared" si="762"/>
        <v>2980.9854616336529</v>
      </c>
      <c r="S5423" s="1">
        <f>IF(AND(A5423&gt;=5,A5423&lt;=9),INDEX(Demand!$C$3:$C$26,C5423),INDEX(Demand!$B$3:$B$26,C5423))</f>
        <v>600</v>
      </c>
      <c r="T5423" s="7">
        <f t="shared" si="763"/>
        <v>600</v>
      </c>
      <c r="U5423" s="7">
        <f t="shared" si="764"/>
        <v>2380.9854616336529</v>
      </c>
    </row>
    <row r="5424" spans="1:21" x14ac:dyDescent="0.2">
      <c r="A5424" s="1">
        <v>8</v>
      </c>
      <c r="B5424" s="1">
        <v>14</v>
      </c>
      <c r="C5424" s="1">
        <v>16</v>
      </c>
      <c r="D5424">
        <v>20.8</v>
      </c>
      <c r="E5424">
        <v>13.8</v>
      </c>
      <c r="F5424">
        <v>64</v>
      </c>
      <c r="G5424">
        <v>528</v>
      </c>
      <c r="H5424">
        <v>611</v>
      </c>
      <c r="I5424">
        <v>158</v>
      </c>
      <c r="J5424" s="4">
        <f t="shared" si="759"/>
        <v>251.13029808566097</v>
      </c>
      <c r="K5424" s="4">
        <f t="shared" si="760"/>
        <v>32.580163397334815</v>
      </c>
      <c r="L5424" s="5">
        <f t="shared" si="765"/>
        <v>86.130298085660968</v>
      </c>
      <c r="M5424" s="5">
        <f t="shared" si="766"/>
        <v>1.4198366026651854</v>
      </c>
      <c r="N5424" s="6">
        <f t="shared" si="758"/>
        <v>292.19207924879498</v>
      </c>
      <c r="O5424" s="6">
        <f t="shared" si="761"/>
        <v>144.4939682318483</v>
      </c>
      <c r="P5424" s="6">
        <f>FORECAST(J5424,Inputs!$B$10:$B$18,Inputs!$A$10:$A$18)</f>
        <v>32.880836093385746</v>
      </c>
      <c r="Q5424" s="6">
        <f>IF(Inputs!$D$10="Yes",IF('Hourly Calcs'!P5424&gt;'Hourly Calcs'!K5424,'Hourly Calcs'!O5424,N5424+O5424),N5424+O5424)</f>
        <v>144.4939682318483</v>
      </c>
      <c r="R5424" s="12">
        <f t="shared" si="762"/>
        <v>686.63533703774306</v>
      </c>
      <c r="S5424" s="1">
        <f>IF(AND(A5424&gt;=5,A5424&lt;=9),INDEX(Demand!$C$3:$C$26,C5424),INDEX(Demand!$B$3:$B$26,C5424))</f>
        <v>900</v>
      </c>
      <c r="T5424" s="7">
        <f t="shared" si="763"/>
        <v>686.63533703774306</v>
      </c>
      <c r="U5424" s="7">
        <f t="shared" si="764"/>
        <v>0</v>
      </c>
    </row>
    <row r="5425" spans="1:21" x14ac:dyDescent="0.2">
      <c r="A5425" s="1">
        <v>8</v>
      </c>
      <c r="B5425" s="1">
        <v>14</v>
      </c>
      <c r="C5425" s="1">
        <v>17</v>
      </c>
      <c r="D5425">
        <v>19.8</v>
      </c>
      <c r="E5425">
        <v>14.1</v>
      </c>
      <c r="F5425">
        <v>70</v>
      </c>
      <c r="G5425">
        <v>360</v>
      </c>
      <c r="H5425">
        <v>452</v>
      </c>
      <c r="I5425">
        <v>149</v>
      </c>
      <c r="J5425" s="4">
        <f t="shared" si="759"/>
        <v>263.85231819136021</v>
      </c>
      <c r="K5425" s="4">
        <f t="shared" si="760"/>
        <v>23.326173534850085</v>
      </c>
      <c r="L5425" s="5">
        <f t="shared" si="765"/>
        <v>0</v>
      </c>
      <c r="M5425" s="5">
        <f t="shared" si="766"/>
        <v>10.673826465149915</v>
      </c>
      <c r="N5425" s="6">
        <f t="shared" si="758"/>
        <v>112.6611008732077</v>
      </c>
      <c r="O5425" s="6">
        <f t="shared" si="761"/>
        <v>136.26329915535061</v>
      </c>
      <c r="P5425" s="6">
        <f>FORECAST(J5425,Inputs!$B$10:$B$18,Inputs!$A$10:$A$18)</f>
        <v>32.998632575845924</v>
      </c>
      <c r="Q5425" s="6">
        <f>IF(Inputs!$D$10="Yes",IF('Hourly Calcs'!P5425&gt;'Hourly Calcs'!K5425,'Hourly Calcs'!O5425,N5425+O5425),N5425+O5425)</f>
        <v>136.26329915535061</v>
      </c>
      <c r="R5425" s="12">
        <f t="shared" si="762"/>
        <v>647.52319758622605</v>
      </c>
      <c r="S5425" s="1">
        <f>IF(AND(A5425&gt;=5,A5425&lt;=9),INDEX(Demand!$C$3:$C$26,C5425),INDEX(Demand!$B$3:$B$26,C5425))</f>
        <v>900</v>
      </c>
      <c r="T5425" s="7">
        <f t="shared" si="763"/>
        <v>647.52319758622605</v>
      </c>
      <c r="U5425" s="7">
        <f t="shared" si="764"/>
        <v>0</v>
      </c>
    </row>
    <row r="5426" spans="1:21" x14ac:dyDescent="0.2">
      <c r="A5426" s="1">
        <v>8</v>
      </c>
      <c r="B5426" s="1">
        <v>14</v>
      </c>
      <c r="C5426" s="1">
        <v>18</v>
      </c>
      <c r="D5426">
        <v>19.8</v>
      </c>
      <c r="E5426">
        <v>14.3</v>
      </c>
      <c r="F5426">
        <v>71</v>
      </c>
      <c r="G5426">
        <v>188</v>
      </c>
      <c r="H5426">
        <v>220</v>
      </c>
      <c r="I5426">
        <v>119</v>
      </c>
      <c r="J5426" s="4">
        <f t="shared" si="759"/>
        <v>275.50210111803631</v>
      </c>
      <c r="K5426" s="4">
        <f t="shared" si="760"/>
        <v>13.864007002697264</v>
      </c>
      <c r="L5426" s="5">
        <f t="shared" si="765"/>
        <v>0</v>
      </c>
      <c r="M5426" s="5">
        <f t="shared" si="766"/>
        <v>20.135992997302736</v>
      </c>
      <c r="N5426" s="6">
        <f t="shared" si="758"/>
        <v>1.8712173864747497</v>
      </c>
      <c r="O5426" s="6">
        <f t="shared" si="761"/>
        <v>108.82773556702497</v>
      </c>
      <c r="P5426" s="6">
        <f>FORECAST(J5426,Inputs!$B$10:$B$18,Inputs!$A$10:$A$18)</f>
        <v>33.10650093627811</v>
      </c>
      <c r="Q5426" s="6">
        <f>IF(Inputs!$D$10="Yes",IF('Hourly Calcs'!P5426&gt;'Hourly Calcs'!K5426,'Hourly Calcs'!O5426,N5426+O5426),N5426+O5426)</f>
        <v>108.82773556702497</v>
      </c>
      <c r="R5426" s="12">
        <f t="shared" si="762"/>
        <v>517.14939941450268</v>
      </c>
      <c r="S5426" s="1">
        <f>IF(AND(A5426&gt;=5,A5426&lt;=9),INDEX(Demand!$C$3:$C$26,C5426),INDEX(Demand!$B$3:$B$26,C5426))</f>
        <v>900</v>
      </c>
      <c r="T5426" s="7">
        <f t="shared" si="763"/>
        <v>517.14939941450268</v>
      </c>
      <c r="U5426" s="7">
        <f t="shared" si="764"/>
        <v>0</v>
      </c>
    </row>
    <row r="5427" spans="1:21" x14ac:dyDescent="0.2">
      <c r="A5427" s="1">
        <v>8</v>
      </c>
      <c r="B5427" s="1">
        <v>14</v>
      </c>
      <c r="C5427" s="1">
        <v>19</v>
      </c>
      <c r="D5427">
        <v>18.7</v>
      </c>
      <c r="E5427">
        <v>14.4</v>
      </c>
      <c r="F5427">
        <v>76</v>
      </c>
      <c r="G5427">
        <v>52</v>
      </c>
      <c r="H5427">
        <v>15</v>
      </c>
      <c r="I5427">
        <v>49</v>
      </c>
      <c r="J5427" s="4">
        <f t="shared" si="759"/>
        <v>286.83816509996188</v>
      </c>
      <c r="K5427" s="4">
        <f t="shared" si="760"/>
        <v>4.6621003818012525</v>
      </c>
      <c r="L5427" s="5">
        <f t="shared" si="765"/>
        <v>0</v>
      </c>
      <c r="M5427" s="5">
        <f t="shared" si="766"/>
        <v>29.337899618198747</v>
      </c>
      <c r="N5427" s="6">
        <f t="shared" si="758"/>
        <v>0</v>
      </c>
      <c r="O5427" s="6">
        <f t="shared" si="761"/>
        <v>44.811420527598521</v>
      </c>
      <c r="P5427" s="6">
        <f>FORECAST(J5427,Inputs!$B$10:$B$18,Inputs!$A$10:$A$18)</f>
        <v>33.211464491666312</v>
      </c>
      <c r="Q5427" s="6">
        <f>IF(Inputs!$D$10="Yes",IF('Hourly Calcs'!P5427&gt;'Hourly Calcs'!K5427,'Hourly Calcs'!O5427,N5427+O5427),N5427+O5427)</f>
        <v>44.811420527598521</v>
      </c>
      <c r="R5427" s="12">
        <f t="shared" si="762"/>
        <v>212.94387034714816</v>
      </c>
      <c r="S5427" s="1">
        <f>IF(AND(A5427&gt;=5,A5427&lt;=9),INDEX(Demand!$C$3:$C$26,C5427),INDEX(Demand!$B$3:$B$26,C5427))</f>
        <v>900</v>
      </c>
      <c r="T5427" s="7">
        <f t="shared" si="763"/>
        <v>212.94387034714816</v>
      </c>
      <c r="U5427" s="7">
        <f t="shared" si="764"/>
        <v>0</v>
      </c>
    </row>
    <row r="5428" spans="1:21" x14ac:dyDescent="0.2">
      <c r="A5428" s="1">
        <v>8</v>
      </c>
      <c r="B5428" s="1">
        <v>14</v>
      </c>
      <c r="C5428" s="1">
        <v>20</v>
      </c>
      <c r="D5428">
        <v>17.899999999999999</v>
      </c>
      <c r="E5428">
        <v>14.5</v>
      </c>
      <c r="F5428">
        <v>80</v>
      </c>
      <c r="G5428">
        <v>3</v>
      </c>
      <c r="H5428">
        <v>0</v>
      </c>
      <c r="I5428">
        <v>3</v>
      </c>
      <c r="J5428" s="4">
        <f t="shared" si="759"/>
        <v>298.46421607307138</v>
      </c>
      <c r="K5428" s="4">
        <f t="shared" si="760"/>
        <v>-4.1958450145013302</v>
      </c>
      <c r="L5428" s="5">
        <f t="shared" si="765"/>
        <v>0</v>
      </c>
      <c r="M5428" s="5">
        <f t="shared" si="766"/>
        <v>0</v>
      </c>
      <c r="N5428" s="6">
        <f t="shared" si="758"/>
        <v>0</v>
      </c>
      <c r="O5428" s="6">
        <f t="shared" si="761"/>
        <v>2.7435563588325627</v>
      </c>
      <c r="P5428" s="6">
        <f>FORECAST(J5428,Inputs!$B$10:$B$18,Inputs!$A$10:$A$18)</f>
        <v>33.319113111787694</v>
      </c>
      <c r="Q5428" s="6">
        <f>IF(Inputs!$D$10="Yes",IF('Hourly Calcs'!P5428&gt;'Hourly Calcs'!K5428,'Hourly Calcs'!O5428,N5428+O5428),N5428+O5428)</f>
        <v>2.7435563588325627</v>
      </c>
      <c r="R5428" s="12">
        <f t="shared" si="762"/>
        <v>13.037379817172337</v>
      </c>
      <c r="S5428" s="1">
        <f>IF(AND(A5428&gt;=5,A5428&lt;=9),INDEX(Demand!$C$3:$C$26,C5428),INDEX(Demand!$B$3:$B$26,C5428))</f>
        <v>800</v>
      </c>
      <c r="T5428" s="7">
        <f t="shared" si="763"/>
        <v>13.037379817172337</v>
      </c>
      <c r="U5428" s="7">
        <f t="shared" si="764"/>
        <v>0</v>
      </c>
    </row>
    <row r="5429" spans="1:21" x14ac:dyDescent="0.2">
      <c r="A5429" s="1">
        <v>8</v>
      </c>
      <c r="B5429" s="1">
        <v>14</v>
      </c>
      <c r="C5429" s="1">
        <v>21</v>
      </c>
      <c r="D5429">
        <v>16.7</v>
      </c>
      <c r="E5429">
        <v>14.1</v>
      </c>
      <c r="F5429">
        <v>85</v>
      </c>
      <c r="G5429">
        <v>0</v>
      </c>
      <c r="H5429">
        <v>0</v>
      </c>
      <c r="I5429">
        <v>0</v>
      </c>
      <c r="J5429" s="4">
        <f t="shared" si="759"/>
        <v>310.87482672353281</v>
      </c>
      <c r="K5429" s="4">
        <f t="shared" si="760"/>
        <v>-12.059543498484089</v>
      </c>
      <c r="L5429" s="5">
        <f t="shared" si="765"/>
        <v>0</v>
      </c>
      <c r="M5429" s="5">
        <f t="shared" si="766"/>
        <v>0</v>
      </c>
      <c r="N5429" s="6">
        <f t="shared" si="758"/>
        <v>0</v>
      </c>
      <c r="O5429" s="6">
        <f t="shared" si="761"/>
        <v>0</v>
      </c>
      <c r="P5429" s="6">
        <f>FORECAST(J5429,Inputs!$B$10:$B$18,Inputs!$A$10:$A$18)</f>
        <v>33.434026173366043</v>
      </c>
      <c r="Q5429" s="6">
        <f>IF(Inputs!$D$10="Yes",IF('Hourly Calcs'!P5429&gt;'Hourly Calcs'!K5429,'Hourly Calcs'!O5429,N5429+O5429),N5429+O5429)</f>
        <v>0</v>
      </c>
      <c r="R5429" s="12">
        <f t="shared" si="762"/>
        <v>0</v>
      </c>
      <c r="S5429" s="1">
        <f>IF(AND(A5429&gt;=5,A5429&lt;=9),INDEX(Demand!$C$3:$C$26,C5429),INDEX(Demand!$B$3:$B$26,C5429))</f>
        <v>700</v>
      </c>
      <c r="T5429" s="7">
        <f t="shared" si="763"/>
        <v>0</v>
      </c>
      <c r="U5429" s="7">
        <f t="shared" si="764"/>
        <v>0</v>
      </c>
    </row>
    <row r="5430" spans="1:21" x14ac:dyDescent="0.2">
      <c r="A5430" s="1">
        <v>8</v>
      </c>
      <c r="B5430" s="1">
        <v>14</v>
      </c>
      <c r="C5430" s="1">
        <v>22</v>
      </c>
      <c r="D5430">
        <v>16.2</v>
      </c>
      <c r="E5430">
        <v>13.9</v>
      </c>
      <c r="F5430">
        <v>86</v>
      </c>
      <c r="G5430">
        <v>0</v>
      </c>
      <c r="H5430">
        <v>0</v>
      </c>
      <c r="I5430">
        <v>0</v>
      </c>
      <c r="J5430" s="4">
        <f t="shared" si="759"/>
        <v>324.42942831837797</v>
      </c>
      <c r="K5430" s="4">
        <f t="shared" si="760"/>
        <v>-18.475571284296024</v>
      </c>
      <c r="L5430" s="5">
        <f t="shared" si="765"/>
        <v>0</v>
      </c>
      <c r="M5430" s="5">
        <f t="shared" si="766"/>
        <v>0</v>
      </c>
      <c r="N5430" s="6">
        <f t="shared" si="758"/>
        <v>0</v>
      </c>
      <c r="O5430" s="6">
        <f t="shared" si="761"/>
        <v>0</v>
      </c>
      <c r="P5430" s="6">
        <f>FORECAST(J5430,Inputs!$B$10:$B$18,Inputs!$A$10:$A$18)</f>
        <v>33.55953174368868</v>
      </c>
      <c r="Q5430" s="6">
        <f>IF(Inputs!$D$10="Yes",IF('Hourly Calcs'!P5430&gt;'Hourly Calcs'!K5430,'Hourly Calcs'!O5430,N5430+O5430),N5430+O5430)</f>
        <v>0</v>
      </c>
      <c r="R5430" s="12">
        <f t="shared" si="762"/>
        <v>0</v>
      </c>
      <c r="S5430" s="1">
        <f>IF(AND(A5430&gt;=5,A5430&lt;=9),INDEX(Demand!$C$3:$C$26,C5430),INDEX(Demand!$B$3:$B$26,C5430))</f>
        <v>600</v>
      </c>
      <c r="T5430" s="7">
        <f t="shared" si="763"/>
        <v>0</v>
      </c>
      <c r="U5430" s="7">
        <f t="shared" si="764"/>
        <v>0</v>
      </c>
    </row>
    <row r="5431" spans="1:21" x14ac:dyDescent="0.2">
      <c r="A5431" s="1">
        <v>8</v>
      </c>
      <c r="B5431" s="1">
        <v>14</v>
      </c>
      <c r="C5431" s="1">
        <v>23</v>
      </c>
      <c r="D5431">
        <v>15.7</v>
      </c>
      <c r="E5431">
        <v>14</v>
      </c>
      <c r="F5431">
        <v>90</v>
      </c>
      <c r="G5431">
        <v>0</v>
      </c>
      <c r="H5431">
        <v>0</v>
      </c>
      <c r="I5431">
        <v>0</v>
      </c>
      <c r="J5431" s="4">
        <f t="shared" si="759"/>
        <v>339.23829874779096</v>
      </c>
      <c r="K5431" s="4">
        <f t="shared" si="760"/>
        <v>-22.975970598007635</v>
      </c>
      <c r="L5431" s="5">
        <f t="shared" si="765"/>
        <v>0</v>
      </c>
      <c r="M5431" s="5">
        <f t="shared" si="766"/>
        <v>0</v>
      </c>
      <c r="N5431" s="6">
        <f t="shared" si="758"/>
        <v>0</v>
      </c>
      <c r="O5431" s="6">
        <f t="shared" si="761"/>
        <v>0</v>
      </c>
      <c r="P5431" s="6">
        <f>FORECAST(J5431,Inputs!$B$10:$B$18,Inputs!$A$10:$A$18)</f>
        <v>33.696650914331393</v>
      </c>
      <c r="Q5431" s="6">
        <f>IF(Inputs!$D$10="Yes",IF('Hourly Calcs'!P5431&gt;'Hourly Calcs'!K5431,'Hourly Calcs'!O5431,N5431+O5431),N5431+O5431)</f>
        <v>0</v>
      </c>
      <c r="R5431" s="12">
        <f t="shared" si="762"/>
        <v>0</v>
      </c>
      <c r="S5431" s="1">
        <f>IF(AND(A5431&gt;=5,A5431&lt;=9),INDEX(Demand!$C$3:$C$26,C5431),INDEX(Demand!$B$3:$B$26,C5431))</f>
        <v>500</v>
      </c>
      <c r="T5431" s="7">
        <f t="shared" si="763"/>
        <v>0</v>
      </c>
      <c r="U5431" s="7">
        <f t="shared" si="764"/>
        <v>0</v>
      </c>
    </row>
    <row r="5432" spans="1:21" x14ac:dyDescent="0.2">
      <c r="A5432" s="1">
        <v>8</v>
      </c>
      <c r="B5432" s="1">
        <v>14</v>
      </c>
      <c r="C5432" s="1">
        <v>24</v>
      </c>
      <c r="D5432">
        <v>16.399999999999999</v>
      </c>
      <c r="E5432">
        <v>14.5</v>
      </c>
      <c r="F5432">
        <v>89</v>
      </c>
      <c r="G5432">
        <v>0</v>
      </c>
      <c r="H5432">
        <v>0</v>
      </c>
      <c r="I5432">
        <v>0</v>
      </c>
      <c r="J5432" s="4">
        <f t="shared" si="759"/>
        <v>355.01248378403977</v>
      </c>
      <c r="K5432" s="4">
        <f t="shared" si="760"/>
        <v>-25.108394361280119</v>
      </c>
      <c r="L5432" s="5">
        <f t="shared" si="765"/>
        <v>0</v>
      </c>
      <c r="M5432" s="5">
        <f t="shared" si="766"/>
        <v>0</v>
      </c>
      <c r="N5432" s="6">
        <f t="shared" si="758"/>
        <v>0</v>
      </c>
      <c r="O5432" s="6">
        <f t="shared" si="761"/>
        <v>0</v>
      </c>
      <c r="P5432" s="6">
        <f>FORECAST(J5432,Inputs!$B$10:$B$18,Inputs!$A$10:$A$18)</f>
        <v>33.84270818318555</v>
      </c>
      <c r="Q5432" s="6">
        <f>IF(Inputs!$D$10="Yes",IF('Hourly Calcs'!P5432&gt;'Hourly Calcs'!K5432,'Hourly Calcs'!O5432,N5432+O5432),N5432+O5432)</f>
        <v>0</v>
      </c>
      <c r="R5432" s="12">
        <f t="shared" si="762"/>
        <v>0</v>
      </c>
      <c r="S5432" s="1">
        <f>IF(AND(A5432&gt;=5,A5432&lt;=9),INDEX(Demand!$C$3:$C$26,C5432),INDEX(Demand!$B$3:$B$26,C5432))</f>
        <v>400</v>
      </c>
      <c r="T5432" s="7">
        <f t="shared" si="763"/>
        <v>0</v>
      </c>
      <c r="U5432" s="7">
        <f t="shared" si="764"/>
        <v>0</v>
      </c>
    </row>
    <row r="5433" spans="1:21" x14ac:dyDescent="0.2">
      <c r="A5433" s="1">
        <v>8</v>
      </c>
      <c r="B5433" s="1">
        <v>15</v>
      </c>
      <c r="C5433" s="1">
        <v>1</v>
      </c>
      <c r="D5433">
        <v>17</v>
      </c>
      <c r="E5433">
        <v>15</v>
      </c>
      <c r="F5433">
        <v>88</v>
      </c>
      <c r="G5433">
        <v>0</v>
      </c>
      <c r="H5433">
        <v>0</v>
      </c>
      <c r="I5433">
        <v>0</v>
      </c>
      <c r="J5433" s="4">
        <f t="shared" si="759"/>
        <v>11.054112687425743</v>
      </c>
      <c r="K5433" s="4">
        <f t="shared" si="760"/>
        <v>-24.618039257904897</v>
      </c>
      <c r="L5433" s="5">
        <f t="shared" si="765"/>
        <v>0</v>
      </c>
      <c r="M5433" s="5">
        <f t="shared" si="766"/>
        <v>0</v>
      </c>
      <c r="N5433" s="6">
        <f t="shared" si="758"/>
        <v>0</v>
      </c>
      <c r="O5433" s="6">
        <f t="shared" si="761"/>
        <v>0</v>
      </c>
      <c r="P5433" s="6">
        <f>FORECAST(J5433,Inputs!$B$10:$B$18,Inputs!$A$10:$A$18)</f>
        <v>30.657908450809497</v>
      </c>
      <c r="Q5433" s="6">
        <f>IF(Inputs!$D$10="Yes",IF('Hourly Calcs'!P5433&gt;'Hourly Calcs'!K5433,'Hourly Calcs'!O5433,N5433+O5433),N5433+O5433)</f>
        <v>0</v>
      </c>
      <c r="R5433" s="12">
        <f t="shared" si="762"/>
        <v>0</v>
      </c>
      <c r="S5433" s="1">
        <f>IF(AND(A5433&gt;=5,A5433&lt;=9),INDEX(Demand!$C$3:$C$26,C5433),INDEX(Demand!$B$3:$B$26,C5433))</f>
        <v>350</v>
      </c>
      <c r="T5433" s="7">
        <f t="shared" si="763"/>
        <v>0</v>
      </c>
      <c r="U5433" s="7">
        <f t="shared" si="764"/>
        <v>0</v>
      </c>
    </row>
    <row r="5434" spans="1:21" x14ac:dyDescent="0.2">
      <c r="A5434" s="1">
        <v>8</v>
      </c>
      <c r="B5434" s="1">
        <v>15</v>
      </c>
      <c r="C5434" s="1">
        <v>2</v>
      </c>
      <c r="D5434">
        <v>17.7</v>
      </c>
      <c r="E5434">
        <v>15.5</v>
      </c>
      <c r="F5434">
        <v>87</v>
      </c>
      <c r="G5434">
        <v>0</v>
      </c>
      <c r="H5434">
        <v>0</v>
      </c>
      <c r="I5434">
        <v>0</v>
      </c>
      <c r="J5434" s="4">
        <f t="shared" si="759"/>
        <v>26.536223976916062</v>
      </c>
      <c r="K5434" s="4">
        <f t="shared" si="760"/>
        <v>-21.566638427951872</v>
      </c>
      <c r="L5434" s="5">
        <f t="shared" si="765"/>
        <v>0</v>
      </c>
      <c r="M5434" s="5">
        <f t="shared" si="766"/>
        <v>0</v>
      </c>
      <c r="N5434" s="6">
        <f t="shared" si="758"/>
        <v>0</v>
      </c>
      <c r="O5434" s="6">
        <f t="shared" si="761"/>
        <v>0</v>
      </c>
      <c r="P5434" s="6">
        <f>FORECAST(J5434,Inputs!$B$10:$B$18,Inputs!$A$10:$A$18)</f>
        <v>30.801261333119591</v>
      </c>
      <c r="Q5434" s="6">
        <f>IF(Inputs!$D$10="Yes",IF('Hourly Calcs'!P5434&gt;'Hourly Calcs'!K5434,'Hourly Calcs'!O5434,N5434+O5434),N5434+O5434)</f>
        <v>0</v>
      </c>
      <c r="R5434" s="12">
        <f t="shared" si="762"/>
        <v>0</v>
      </c>
      <c r="S5434" s="1">
        <f>IF(AND(A5434&gt;=5,A5434&lt;=9),INDEX(Demand!$C$3:$C$26,C5434),INDEX(Demand!$B$3:$B$26,C5434))</f>
        <v>350</v>
      </c>
      <c r="T5434" s="7">
        <f t="shared" si="763"/>
        <v>0</v>
      </c>
      <c r="U5434" s="7">
        <f t="shared" si="764"/>
        <v>0</v>
      </c>
    </row>
    <row r="5435" spans="1:21" x14ac:dyDescent="0.2">
      <c r="A5435" s="1">
        <v>8</v>
      </c>
      <c r="B5435" s="1">
        <v>15</v>
      </c>
      <c r="C5435" s="1">
        <v>3</v>
      </c>
      <c r="D5435">
        <v>17.899999999999999</v>
      </c>
      <c r="E5435">
        <v>15.6</v>
      </c>
      <c r="F5435">
        <v>86</v>
      </c>
      <c r="G5435">
        <v>0</v>
      </c>
      <c r="H5435">
        <v>0</v>
      </c>
      <c r="I5435">
        <v>0</v>
      </c>
      <c r="J5435" s="4">
        <f t="shared" si="759"/>
        <v>40.896024558139459</v>
      </c>
      <c r="K5435" s="4">
        <f t="shared" si="760"/>
        <v>-16.301967286137554</v>
      </c>
      <c r="L5435" s="5">
        <f t="shared" si="765"/>
        <v>0</v>
      </c>
      <c r="M5435" s="5">
        <f t="shared" si="766"/>
        <v>0</v>
      </c>
      <c r="N5435" s="6">
        <f t="shared" si="758"/>
        <v>0</v>
      </c>
      <c r="O5435" s="6">
        <f t="shared" si="761"/>
        <v>0</v>
      </c>
      <c r="P5435" s="6">
        <f>FORECAST(J5435,Inputs!$B$10:$B$18,Inputs!$A$10:$A$18)</f>
        <v>30.934222449612399</v>
      </c>
      <c r="Q5435" s="6">
        <f>IF(Inputs!$D$10="Yes",IF('Hourly Calcs'!P5435&gt;'Hourly Calcs'!K5435,'Hourly Calcs'!O5435,N5435+O5435),N5435+O5435)</f>
        <v>0</v>
      </c>
      <c r="R5435" s="12">
        <f t="shared" si="762"/>
        <v>0</v>
      </c>
      <c r="S5435" s="1">
        <f>IF(AND(A5435&gt;=5,A5435&lt;=9),INDEX(Demand!$C$3:$C$26,C5435),INDEX(Demand!$B$3:$B$26,C5435))</f>
        <v>350</v>
      </c>
      <c r="T5435" s="7">
        <f t="shared" si="763"/>
        <v>0</v>
      </c>
      <c r="U5435" s="7">
        <f t="shared" si="764"/>
        <v>0</v>
      </c>
    </row>
    <row r="5436" spans="1:21" x14ac:dyDescent="0.2">
      <c r="A5436" s="1">
        <v>8</v>
      </c>
      <c r="B5436" s="1">
        <v>15</v>
      </c>
      <c r="C5436" s="1">
        <v>4</v>
      </c>
      <c r="D5436">
        <v>17.7</v>
      </c>
      <c r="E5436">
        <v>16.100000000000001</v>
      </c>
      <c r="F5436">
        <v>90</v>
      </c>
      <c r="G5436">
        <v>0</v>
      </c>
      <c r="H5436">
        <v>0</v>
      </c>
      <c r="I5436">
        <v>0</v>
      </c>
      <c r="J5436" s="4">
        <f t="shared" si="759"/>
        <v>54.006697559831252</v>
      </c>
      <c r="K5436" s="4">
        <f t="shared" si="760"/>
        <v>-9.3065163709151335</v>
      </c>
      <c r="L5436" s="5">
        <f t="shared" si="765"/>
        <v>0</v>
      </c>
      <c r="M5436" s="5">
        <f t="shared" si="766"/>
        <v>0</v>
      </c>
      <c r="N5436" s="6">
        <f t="shared" si="758"/>
        <v>0</v>
      </c>
      <c r="O5436" s="6">
        <f t="shared" si="761"/>
        <v>0</v>
      </c>
      <c r="P5436" s="6">
        <f>FORECAST(J5436,Inputs!$B$10:$B$18,Inputs!$A$10:$A$18)</f>
        <v>31.055617569998436</v>
      </c>
      <c r="Q5436" s="6">
        <f>IF(Inputs!$D$10="Yes",IF('Hourly Calcs'!P5436&gt;'Hourly Calcs'!K5436,'Hourly Calcs'!O5436,N5436+O5436),N5436+O5436)</f>
        <v>0</v>
      </c>
      <c r="R5436" s="12">
        <f t="shared" si="762"/>
        <v>0</v>
      </c>
      <c r="S5436" s="1">
        <f>IF(AND(A5436&gt;=5,A5436&lt;=9),INDEX(Demand!$C$3:$C$26,C5436),INDEX(Demand!$B$3:$B$26,C5436))</f>
        <v>350</v>
      </c>
      <c r="T5436" s="7">
        <f t="shared" si="763"/>
        <v>0</v>
      </c>
      <c r="U5436" s="7">
        <f t="shared" si="764"/>
        <v>0</v>
      </c>
    </row>
    <row r="5437" spans="1:21" x14ac:dyDescent="0.2">
      <c r="A5437" s="1">
        <v>8</v>
      </c>
      <c r="B5437" s="1">
        <v>15</v>
      </c>
      <c r="C5437" s="1">
        <v>5</v>
      </c>
      <c r="D5437">
        <v>17.600000000000001</v>
      </c>
      <c r="E5437">
        <v>15.9</v>
      </c>
      <c r="F5437">
        <v>90</v>
      </c>
      <c r="G5437">
        <v>0</v>
      </c>
      <c r="H5437">
        <v>0</v>
      </c>
      <c r="I5437">
        <v>0</v>
      </c>
      <c r="J5437" s="4">
        <f t="shared" si="759"/>
        <v>66.08974032908813</v>
      </c>
      <c r="K5437" s="4">
        <f t="shared" si="760"/>
        <v>-0.84255581158788573</v>
      </c>
      <c r="L5437" s="5">
        <f t="shared" si="765"/>
        <v>0</v>
      </c>
      <c r="M5437" s="5">
        <f t="shared" si="766"/>
        <v>0</v>
      </c>
      <c r="N5437" s="6">
        <f t="shared" si="758"/>
        <v>0</v>
      </c>
      <c r="O5437" s="6">
        <f t="shared" si="761"/>
        <v>0</v>
      </c>
      <c r="P5437" s="6">
        <f>FORECAST(J5437,Inputs!$B$10:$B$18,Inputs!$A$10:$A$18)</f>
        <v>31.167497595639702</v>
      </c>
      <c r="Q5437" s="6">
        <f>IF(Inputs!$D$10="Yes",IF('Hourly Calcs'!P5437&gt;'Hourly Calcs'!K5437,'Hourly Calcs'!O5437,N5437+O5437),N5437+O5437)</f>
        <v>0</v>
      </c>
      <c r="R5437" s="12">
        <f t="shared" si="762"/>
        <v>0</v>
      </c>
      <c r="S5437" s="1">
        <f>IF(AND(A5437&gt;=5,A5437&lt;=9),INDEX(Demand!$C$3:$C$26,C5437),INDEX(Demand!$B$3:$B$26,C5437))</f>
        <v>350</v>
      </c>
      <c r="T5437" s="7">
        <f t="shared" si="763"/>
        <v>0</v>
      </c>
      <c r="U5437" s="7">
        <f t="shared" si="764"/>
        <v>0</v>
      </c>
    </row>
    <row r="5438" spans="1:21" x14ac:dyDescent="0.2">
      <c r="A5438" s="1">
        <v>8</v>
      </c>
      <c r="B5438" s="1">
        <v>15</v>
      </c>
      <c r="C5438" s="1">
        <v>6</v>
      </c>
      <c r="D5438">
        <v>16.3</v>
      </c>
      <c r="E5438">
        <v>15.8</v>
      </c>
      <c r="F5438">
        <v>97</v>
      </c>
      <c r="G5438">
        <v>10</v>
      </c>
      <c r="H5438">
        <v>0</v>
      </c>
      <c r="I5438">
        <v>10</v>
      </c>
      <c r="J5438" s="4">
        <f t="shared" si="759"/>
        <v>77.564362140385214</v>
      </c>
      <c r="K5438" s="4">
        <f t="shared" si="760"/>
        <v>7.9744006373369842</v>
      </c>
      <c r="L5438" s="5">
        <f t="shared" si="765"/>
        <v>87.435637859614786</v>
      </c>
      <c r="M5438" s="5">
        <f t="shared" si="766"/>
        <v>26.025599362663016</v>
      </c>
      <c r="N5438" s="6">
        <f t="shared" si="758"/>
        <v>0</v>
      </c>
      <c r="O5438" s="6">
        <f t="shared" si="761"/>
        <v>9.1451878627752077</v>
      </c>
      <c r="P5438" s="6">
        <f>FORECAST(J5438,Inputs!$B$10:$B$18,Inputs!$A$10:$A$18)</f>
        <v>31.273744093892454</v>
      </c>
      <c r="Q5438" s="6">
        <f>IF(Inputs!$D$10="Yes",IF('Hourly Calcs'!P5438&gt;'Hourly Calcs'!K5438,'Hourly Calcs'!O5438,N5438+O5438),N5438+O5438)</f>
        <v>9.1451878627752077</v>
      </c>
      <c r="R5438" s="12">
        <f t="shared" si="762"/>
        <v>43.457932723907788</v>
      </c>
      <c r="S5438" s="1">
        <f>IF(AND(A5438&gt;=5,A5438&lt;=9),INDEX(Demand!$C$3:$C$26,C5438),INDEX(Demand!$B$3:$B$26,C5438))</f>
        <v>350</v>
      </c>
      <c r="T5438" s="7">
        <f t="shared" si="763"/>
        <v>43.457932723907788</v>
      </c>
      <c r="U5438" s="7">
        <f t="shared" si="764"/>
        <v>0</v>
      </c>
    </row>
    <row r="5439" spans="1:21" x14ac:dyDescent="0.2">
      <c r="A5439" s="1">
        <v>8</v>
      </c>
      <c r="B5439" s="1">
        <v>15</v>
      </c>
      <c r="C5439" s="1">
        <v>7</v>
      </c>
      <c r="D5439">
        <v>16.600000000000001</v>
      </c>
      <c r="E5439">
        <v>15.6</v>
      </c>
      <c r="F5439">
        <v>94</v>
      </c>
      <c r="G5439">
        <v>91</v>
      </c>
      <c r="H5439">
        <v>83</v>
      </c>
      <c r="I5439">
        <v>72</v>
      </c>
      <c r="J5439" s="4">
        <f t="shared" si="759"/>
        <v>88.965396689666463</v>
      </c>
      <c r="K5439" s="4">
        <f t="shared" si="760"/>
        <v>17.320301332420556</v>
      </c>
      <c r="L5439" s="5">
        <f t="shared" si="765"/>
        <v>76.034603310333537</v>
      </c>
      <c r="M5439" s="5">
        <f t="shared" si="766"/>
        <v>16.679698667579444</v>
      </c>
      <c r="N5439" s="6">
        <f t="shared" si="758"/>
        <v>31.178889873692288</v>
      </c>
      <c r="O5439" s="6">
        <f t="shared" si="761"/>
        <v>65.845352611981497</v>
      </c>
      <c r="P5439" s="6">
        <f>FORECAST(J5439,Inputs!$B$10:$B$18,Inputs!$A$10:$A$18)</f>
        <v>31.379309228608022</v>
      </c>
      <c r="Q5439" s="6">
        <f>IF(Inputs!$D$10="Yes",IF('Hourly Calcs'!P5439&gt;'Hourly Calcs'!K5439,'Hourly Calcs'!O5439,N5439+O5439),N5439+O5439)</f>
        <v>65.845352611981497</v>
      </c>
      <c r="R5439" s="12">
        <f t="shared" si="762"/>
        <v>312.89711561213608</v>
      </c>
      <c r="S5439" s="1">
        <f>IF(AND(A5439&gt;=5,A5439&lt;=9),INDEX(Demand!$C$3:$C$26,C5439),INDEX(Demand!$B$3:$B$26,C5439))</f>
        <v>350</v>
      </c>
      <c r="T5439" s="7">
        <f t="shared" si="763"/>
        <v>312.89711561213608</v>
      </c>
      <c r="U5439" s="7">
        <f t="shared" si="764"/>
        <v>0</v>
      </c>
    </row>
    <row r="5440" spans="1:21" x14ac:dyDescent="0.2">
      <c r="A5440" s="1">
        <v>8</v>
      </c>
      <c r="B5440" s="1">
        <v>15</v>
      </c>
      <c r="C5440" s="1">
        <v>8</v>
      </c>
      <c r="D5440">
        <v>16.899999999999999</v>
      </c>
      <c r="E5440">
        <v>15.2</v>
      </c>
      <c r="F5440">
        <v>90</v>
      </c>
      <c r="G5440">
        <v>167</v>
      </c>
      <c r="H5440">
        <v>21</v>
      </c>
      <c r="I5440">
        <v>159</v>
      </c>
      <c r="J5440" s="4">
        <f t="shared" si="759"/>
        <v>100.94672781487508</v>
      </c>
      <c r="K5440" s="4">
        <f t="shared" si="760"/>
        <v>26.735398235709958</v>
      </c>
      <c r="L5440" s="5">
        <f t="shared" si="765"/>
        <v>64.053272185124925</v>
      </c>
      <c r="M5440" s="5">
        <f t="shared" si="766"/>
        <v>7.2646017642900418</v>
      </c>
      <c r="N5440" s="6">
        <f t="shared" si="758"/>
        <v>12.420870848547178</v>
      </c>
      <c r="O5440" s="6">
        <f t="shared" si="761"/>
        <v>145.40848701812581</v>
      </c>
      <c r="P5440" s="6">
        <f>FORECAST(J5440,Inputs!$B$10:$B$18,Inputs!$A$10:$A$18)</f>
        <v>31.490247479767358</v>
      </c>
      <c r="Q5440" s="6">
        <f>IF(Inputs!$D$10="Yes",IF('Hourly Calcs'!P5440&gt;'Hourly Calcs'!K5440,'Hourly Calcs'!O5440,N5440+O5440),N5440+O5440)</f>
        <v>145.40848701812581</v>
      </c>
      <c r="R5440" s="12">
        <f t="shared" si="762"/>
        <v>690.98113031013384</v>
      </c>
      <c r="S5440" s="1">
        <f>IF(AND(A5440&gt;=5,A5440&lt;=9),INDEX(Demand!$C$3:$C$26,C5440),INDEX(Demand!$B$3:$B$26,C5440))</f>
        <v>350</v>
      </c>
      <c r="T5440" s="7">
        <f t="shared" si="763"/>
        <v>350</v>
      </c>
      <c r="U5440" s="7">
        <f t="shared" si="764"/>
        <v>340.98113031013384</v>
      </c>
    </row>
    <row r="5441" spans="1:21" x14ac:dyDescent="0.2">
      <c r="A5441" s="1">
        <v>8</v>
      </c>
      <c r="B5441" s="1">
        <v>15</v>
      </c>
      <c r="C5441" s="1">
        <v>9</v>
      </c>
      <c r="D5441">
        <v>16.7</v>
      </c>
      <c r="E5441">
        <v>15.8</v>
      </c>
      <c r="F5441">
        <v>94</v>
      </c>
      <c r="G5441">
        <v>134</v>
      </c>
      <c r="H5441">
        <v>0</v>
      </c>
      <c r="I5441">
        <v>134</v>
      </c>
      <c r="J5441" s="4">
        <f t="shared" si="759"/>
        <v>114.3423620298323</v>
      </c>
      <c r="K5441" s="4">
        <f t="shared" si="760"/>
        <v>35.752196847895071</v>
      </c>
      <c r="L5441" s="5">
        <f t="shared" si="765"/>
        <v>50.657637970167698</v>
      </c>
      <c r="M5441" s="5">
        <f t="shared" si="766"/>
        <v>1.7521968478950711</v>
      </c>
      <c r="N5441" s="6">
        <f t="shared" si="758"/>
        <v>0</v>
      </c>
      <c r="O5441" s="6">
        <f t="shared" si="761"/>
        <v>122.54551736118779</v>
      </c>
      <c r="P5441" s="6">
        <f>FORECAST(J5441,Inputs!$B$10:$B$18,Inputs!$A$10:$A$18)</f>
        <v>31.614281129905851</v>
      </c>
      <c r="Q5441" s="6">
        <f>IF(Inputs!$D$10="Yes",IF('Hourly Calcs'!P5441&gt;'Hourly Calcs'!K5441,'Hourly Calcs'!O5441,N5441+O5441),N5441+O5441)</f>
        <v>122.54551736118779</v>
      </c>
      <c r="R5441" s="12">
        <f t="shared" si="762"/>
        <v>582.33629850036436</v>
      </c>
      <c r="S5441" s="1">
        <f>IF(AND(A5441&gt;=5,A5441&lt;=9),INDEX(Demand!$C$3:$C$26,C5441),INDEX(Demand!$B$3:$B$26,C5441))</f>
        <v>350</v>
      </c>
      <c r="T5441" s="7">
        <f t="shared" si="763"/>
        <v>350</v>
      </c>
      <c r="U5441" s="7">
        <f t="shared" si="764"/>
        <v>232.33629850036436</v>
      </c>
    </row>
    <row r="5442" spans="1:21" x14ac:dyDescent="0.2">
      <c r="A5442" s="1">
        <v>8</v>
      </c>
      <c r="B5442" s="1">
        <v>15</v>
      </c>
      <c r="C5442" s="1">
        <v>10</v>
      </c>
      <c r="D5442">
        <v>16.3</v>
      </c>
      <c r="E5442">
        <v>15.8</v>
      </c>
      <c r="F5442">
        <v>97</v>
      </c>
      <c r="G5442">
        <v>180</v>
      </c>
      <c r="H5442">
        <v>1</v>
      </c>
      <c r="I5442">
        <v>180</v>
      </c>
      <c r="J5442" s="4">
        <f t="shared" si="759"/>
        <v>130.21136144160104</v>
      </c>
      <c r="K5442" s="4">
        <f t="shared" si="760"/>
        <v>43.761182528648298</v>
      </c>
      <c r="L5442" s="5">
        <f t="shared" si="765"/>
        <v>34.788638558398958</v>
      </c>
      <c r="M5442" s="5">
        <f t="shared" si="766"/>
        <v>9.7611825286482983</v>
      </c>
      <c r="N5442" s="6">
        <f t="shared" si="758"/>
        <v>0.90508656527960862</v>
      </c>
      <c r="O5442" s="6">
        <f t="shared" si="761"/>
        <v>164.61338152995376</v>
      </c>
      <c r="P5442" s="6">
        <f>FORECAST(J5442,Inputs!$B$10:$B$18,Inputs!$A$10:$A$18)</f>
        <v>31.761216309644453</v>
      </c>
      <c r="Q5442" s="6">
        <f>IF(Inputs!$D$10="Yes",IF('Hourly Calcs'!P5442&gt;'Hourly Calcs'!K5442,'Hourly Calcs'!O5442,N5442+O5442),N5442+O5442)</f>
        <v>165.51846809523337</v>
      </c>
      <c r="R5442" s="12">
        <f t="shared" si="762"/>
        <v>786.543760388549</v>
      </c>
      <c r="S5442" s="1">
        <f>IF(AND(A5442&gt;=5,A5442&lt;=9),INDEX(Demand!$C$3:$C$26,C5442),INDEX(Demand!$B$3:$B$26,C5442))</f>
        <v>600</v>
      </c>
      <c r="T5442" s="7">
        <f t="shared" si="763"/>
        <v>600</v>
      </c>
      <c r="U5442" s="7">
        <f t="shared" si="764"/>
        <v>186.543760388549</v>
      </c>
    </row>
    <row r="5443" spans="1:21" x14ac:dyDescent="0.2">
      <c r="A5443" s="1">
        <v>8</v>
      </c>
      <c r="B5443" s="1">
        <v>15</v>
      </c>
      <c r="C5443" s="1">
        <v>11</v>
      </c>
      <c r="D5443">
        <v>17.5</v>
      </c>
      <c r="E5443">
        <v>15.8</v>
      </c>
      <c r="F5443">
        <v>90</v>
      </c>
      <c r="G5443">
        <v>215</v>
      </c>
      <c r="H5443">
        <v>3</v>
      </c>
      <c r="I5443">
        <v>213</v>
      </c>
      <c r="J5443" s="4">
        <f t="shared" si="759"/>
        <v>149.60700528034343</v>
      </c>
      <c r="K5443" s="4">
        <f t="shared" si="760"/>
        <v>49.873057025679678</v>
      </c>
      <c r="L5443" s="5">
        <f t="shared" si="765"/>
        <v>15.392994719656571</v>
      </c>
      <c r="M5443" s="5">
        <f t="shared" si="766"/>
        <v>15.873057025679678</v>
      </c>
      <c r="N5443" s="6">
        <f t="shared" si="758"/>
        <v>2.9440796667555365</v>
      </c>
      <c r="O5443" s="6">
        <f t="shared" si="761"/>
        <v>194.79250147711193</v>
      </c>
      <c r="P5443" s="6">
        <f>FORECAST(J5443,Inputs!$B$10:$B$18,Inputs!$A$10:$A$18)</f>
        <v>31.940805604447622</v>
      </c>
      <c r="Q5443" s="6">
        <f>IF(Inputs!$D$10="Yes",IF('Hourly Calcs'!P5443&gt;'Hourly Calcs'!K5443,'Hourly Calcs'!O5443,N5443+O5443),N5443+O5443)</f>
        <v>197.73658114386745</v>
      </c>
      <c r="R5443" s="12">
        <f t="shared" si="762"/>
        <v>939.64423359565808</v>
      </c>
      <c r="S5443" s="1">
        <f>IF(AND(A5443&gt;=5,A5443&lt;=9),INDEX(Demand!$C$3:$C$26,C5443),INDEX(Demand!$B$3:$B$26,C5443))</f>
        <v>600</v>
      </c>
      <c r="T5443" s="7">
        <f t="shared" si="763"/>
        <v>600</v>
      </c>
      <c r="U5443" s="7">
        <f t="shared" si="764"/>
        <v>339.64423359565808</v>
      </c>
    </row>
    <row r="5444" spans="1:21" x14ac:dyDescent="0.2">
      <c r="A5444" s="1">
        <v>8</v>
      </c>
      <c r="B5444" s="1">
        <v>15</v>
      </c>
      <c r="C5444" s="1">
        <v>12</v>
      </c>
      <c r="D5444">
        <v>17.7</v>
      </c>
      <c r="E5444">
        <v>15.8</v>
      </c>
      <c r="F5444">
        <v>88</v>
      </c>
      <c r="G5444">
        <v>368</v>
      </c>
      <c r="H5444">
        <v>19</v>
      </c>
      <c r="I5444">
        <v>353</v>
      </c>
      <c r="J5444" s="4">
        <f t="shared" si="759"/>
        <v>172.52928912945936</v>
      </c>
      <c r="K5444" s="4">
        <f t="shared" si="760"/>
        <v>52.955627710332955</v>
      </c>
      <c r="L5444" s="5">
        <f t="shared" si="765"/>
        <v>7.5292891294593574</v>
      </c>
      <c r="M5444" s="5">
        <f t="shared" si="766"/>
        <v>18.955627710332955</v>
      </c>
      <c r="N5444" s="6">
        <f t="shared" si="758"/>
        <v>18.917999002530681</v>
      </c>
      <c r="O5444" s="6">
        <f t="shared" si="761"/>
        <v>322.82513155596484</v>
      </c>
      <c r="P5444" s="6">
        <f>FORECAST(J5444,Inputs!$B$10:$B$18,Inputs!$A$10:$A$18)</f>
        <v>32.153048973420916</v>
      </c>
      <c r="Q5444" s="6">
        <f>IF(Inputs!$D$10="Yes",IF('Hourly Calcs'!P5444&gt;'Hourly Calcs'!K5444,'Hourly Calcs'!O5444,N5444+O5444),N5444+O5444)</f>
        <v>341.74313055849552</v>
      </c>
      <c r="R5444" s="12">
        <f t="shared" si="762"/>
        <v>1623.9633564139706</v>
      </c>
      <c r="S5444" s="1">
        <f>IF(AND(A5444&gt;=5,A5444&lt;=9),INDEX(Demand!$C$3:$C$26,C5444),INDEX(Demand!$B$3:$B$26,C5444))</f>
        <v>600</v>
      </c>
      <c r="T5444" s="7">
        <f t="shared" si="763"/>
        <v>600</v>
      </c>
      <c r="U5444" s="7">
        <f t="shared" si="764"/>
        <v>1023.9633564139706</v>
      </c>
    </row>
    <row r="5445" spans="1:21" x14ac:dyDescent="0.2">
      <c r="A5445" s="1">
        <v>8</v>
      </c>
      <c r="B5445" s="1">
        <v>15</v>
      </c>
      <c r="C5445" s="1">
        <v>13</v>
      </c>
      <c r="D5445">
        <v>18</v>
      </c>
      <c r="E5445">
        <v>15.8</v>
      </c>
      <c r="F5445">
        <v>87</v>
      </c>
      <c r="G5445">
        <v>482</v>
      </c>
      <c r="H5445">
        <v>130</v>
      </c>
      <c r="I5445">
        <v>376</v>
      </c>
      <c r="J5445" s="4">
        <f t="shared" si="759"/>
        <v>196.56252915658251</v>
      </c>
      <c r="K5445" s="4">
        <f t="shared" si="760"/>
        <v>52.185299176621449</v>
      </c>
      <c r="L5445" s="5">
        <f t="shared" si="765"/>
        <v>31.562529156582514</v>
      </c>
      <c r="M5445" s="5">
        <f t="shared" si="766"/>
        <v>18.185299176621449</v>
      </c>
      <c r="N5445" s="6">
        <f t="shared" si="758"/>
        <v>123.11870147710042</v>
      </c>
      <c r="O5445" s="6">
        <f t="shared" si="761"/>
        <v>343.85906364034781</v>
      </c>
      <c r="P5445" s="6">
        <f>FORECAST(J5445,Inputs!$B$10:$B$18,Inputs!$A$10:$A$18)</f>
        <v>32.375578973672056</v>
      </c>
      <c r="Q5445" s="6">
        <f>IF(Inputs!$D$10="Yes",IF('Hourly Calcs'!P5445&gt;'Hourly Calcs'!K5445,'Hourly Calcs'!O5445,N5445+O5445),N5445+O5445)</f>
        <v>466.97776511744826</v>
      </c>
      <c r="R5445" s="12">
        <f t="shared" si="762"/>
        <v>2219.0783398381141</v>
      </c>
      <c r="S5445" s="1">
        <f>IF(AND(A5445&gt;=5,A5445&lt;=9),INDEX(Demand!$C$3:$C$26,C5445),INDEX(Demand!$B$3:$B$26,C5445))</f>
        <v>600</v>
      </c>
      <c r="T5445" s="7">
        <f t="shared" si="763"/>
        <v>600</v>
      </c>
      <c r="U5445" s="7">
        <f t="shared" si="764"/>
        <v>1619.0783398381141</v>
      </c>
    </row>
    <row r="5446" spans="1:21" x14ac:dyDescent="0.2">
      <c r="A5446" s="1">
        <v>8</v>
      </c>
      <c r="B5446" s="1">
        <v>15</v>
      </c>
      <c r="C5446" s="1">
        <v>14</v>
      </c>
      <c r="D5446">
        <v>18.399999999999999</v>
      </c>
      <c r="E5446">
        <v>15.7</v>
      </c>
      <c r="F5446">
        <v>84</v>
      </c>
      <c r="G5446">
        <v>600</v>
      </c>
      <c r="H5446">
        <v>306</v>
      </c>
      <c r="I5446">
        <v>360</v>
      </c>
      <c r="J5446" s="4">
        <f t="shared" si="759"/>
        <v>218.25256519827497</v>
      </c>
      <c r="K5446" s="4">
        <f t="shared" si="760"/>
        <v>47.786459519974358</v>
      </c>
      <c r="L5446" s="5">
        <f t="shared" si="765"/>
        <v>53.252565198274965</v>
      </c>
      <c r="M5446" s="5">
        <f t="shared" si="766"/>
        <v>13.786459519974358</v>
      </c>
      <c r="N5446" s="6">
        <f t="shared" si="758"/>
        <v>256.67641940823512</v>
      </c>
      <c r="O5446" s="6">
        <f t="shared" si="761"/>
        <v>329.22676305990751</v>
      </c>
      <c r="P5446" s="6">
        <f>FORECAST(J5446,Inputs!$B$10:$B$18,Inputs!$A$10:$A$18)</f>
        <v>32.576412640724769</v>
      </c>
      <c r="Q5446" s="6">
        <f>IF(Inputs!$D$10="Yes",IF('Hourly Calcs'!P5446&gt;'Hourly Calcs'!K5446,'Hourly Calcs'!O5446,N5446+O5446),N5446+O5446)</f>
        <v>585.90318246814263</v>
      </c>
      <c r="R5446" s="12">
        <f t="shared" si="762"/>
        <v>2784.2119230886137</v>
      </c>
      <c r="S5446" s="1">
        <f>IF(AND(A5446&gt;=5,A5446&lt;=9),INDEX(Demand!$C$3:$C$26,C5446),INDEX(Demand!$B$3:$B$26,C5446))</f>
        <v>600</v>
      </c>
      <c r="T5446" s="7">
        <f t="shared" si="763"/>
        <v>600</v>
      </c>
      <c r="U5446" s="7">
        <f t="shared" si="764"/>
        <v>2184.2119230886137</v>
      </c>
    </row>
    <row r="5447" spans="1:21" x14ac:dyDescent="0.2">
      <c r="A5447" s="1">
        <v>8</v>
      </c>
      <c r="B5447" s="1">
        <v>15</v>
      </c>
      <c r="C5447" s="1">
        <v>15</v>
      </c>
      <c r="D5447">
        <v>19.100000000000001</v>
      </c>
      <c r="E5447">
        <v>15.8</v>
      </c>
      <c r="F5447">
        <v>81</v>
      </c>
      <c r="G5447">
        <v>659</v>
      </c>
      <c r="H5447">
        <v>631</v>
      </c>
      <c r="I5447">
        <v>211</v>
      </c>
      <c r="J5447" s="4">
        <f t="shared" si="759"/>
        <v>236.18085893245697</v>
      </c>
      <c r="K5447" s="4">
        <f t="shared" si="760"/>
        <v>40.803732084207155</v>
      </c>
      <c r="L5447" s="5">
        <f t="shared" si="765"/>
        <v>71.180858932456971</v>
      </c>
      <c r="M5447" s="5">
        <f t="shared" si="766"/>
        <v>6.8037320842071551</v>
      </c>
      <c r="N5447" s="6">
        <f t="shared" si="758"/>
        <v>428.00375491298422</v>
      </c>
      <c r="O5447" s="6">
        <f t="shared" si="761"/>
        <v>192.9634639045569</v>
      </c>
      <c r="P5447" s="6">
        <f>FORECAST(J5447,Inputs!$B$10:$B$18,Inputs!$A$10:$A$18)</f>
        <v>32.742415360485708</v>
      </c>
      <c r="Q5447" s="6">
        <f>IF(Inputs!$D$10="Yes",IF('Hourly Calcs'!P5447&gt;'Hourly Calcs'!K5447,'Hourly Calcs'!O5447,N5447+O5447),N5447+O5447)</f>
        <v>620.96721881754115</v>
      </c>
      <c r="R5447" s="12">
        <f t="shared" si="762"/>
        <v>2950.8362238209556</v>
      </c>
      <c r="S5447" s="1">
        <f>IF(AND(A5447&gt;=5,A5447&lt;=9),INDEX(Demand!$C$3:$C$26,C5447),INDEX(Demand!$B$3:$B$26,C5447))</f>
        <v>600</v>
      </c>
      <c r="T5447" s="7">
        <f t="shared" si="763"/>
        <v>600</v>
      </c>
      <c r="U5447" s="7">
        <f t="shared" si="764"/>
        <v>2350.8362238209556</v>
      </c>
    </row>
    <row r="5448" spans="1:21" x14ac:dyDescent="0.2">
      <c r="A5448" s="1">
        <v>8</v>
      </c>
      <c r="B5448" s="1">
        <v>15</v>
      </c>
      <c r="C5448" s="1">
        <v>16</v>
      </c>
      <c r="D5448">
        <v>18.8</v>
      </c>
      <c r="E5448">
        <v>14.9</v>
      </c>
      <c r="F5448">
        <v>78</v>
      </c>
      <c r="G5448">
        <v>523</v>
      </c>
      <c r="H5448">
        <v>605</v>
      </c>
      <c r="I5448">
        <v>159</v>
      </c>
      <c r="J5448" s="4">
        <f t="shared" si="759"/>
        <v>250.94629395942729</v>
      </c>
      <c r="K5448" s="4">
        <f t="shared" si="760"/>
        <v>32.304473308311039</v>
      </c>
      <c r="L5448" s="5">
        <f t="shared" si="765"/>
        <v>85.946293959427294</v>
      </c>
      <c r="M5448" s="5">
        <f t="shared" si="766"/>
        <v>1.6955266916889613</v>
      </c>
      <c r="N5448" s="6">
        <f t="shared" si="758"/>
        <v>288.26107975795998</v>
      </c>
      <c r="O5448" s="6">
        <f t="shared" si="761"/>
        <v>145.40848701812581</v>
      </c>
      <c r="P5448" s="6">
        <f>FORECAST(J5448,Inputs!$B$10:$B$18,Inputs!$A$10:$A$18)</f>
        <v>32.879132351476173</v>
      </c>
      <c r="Q5448" s="6">
        <f>IF(Inputs!$D$10="Yes",IF('Hourly Calcs'!P5448&gt;'Hourly Calcs'!K5448,'Hourly Calcs'!O5448,N5448+O5448),N5448+O5448)</f>
        <v>145.40848701812581</v>
      </c>
      <c r="R5448" s="12">
        <f t="shared" si="762"/>
        <v>690.98113031013384</v>
      </c>
      <c r="S5448" s="1">
        <f>IF(AND(A5448&gt;=5,A5448&lt;=9),INDEX(Demand!$C$3:$C$26,C5448),INDEX(Demand!$B$3:$B$26,C5448))</f>
        <v>900</v>
      </c>
      <c r="T5448" s="7">
        <f t="shared" si="763"/>
        <v>690.98113031013384</v>
      </c>
      <c r="U5448" s="7">
        <f t="shared" si="764"/>
        <v>0</v>
      </c>
    </row>
    <row r="5449" spans="1:21" x14ac:dyDescent="0.2">
      <c r="A5449" s="1">
        <v>8</v>
      </c>
      <c r="B5449" s="1">
        <v>15</v>
      </c>
      <c r="C5449" s="1">
        <v>17</v>
      </c>
      <c r="D5449">
        <v>18.100000000000001</v>
      </c>
      <c r="E5449">
        <v>15.4</v>
      </c>
      <c r="F5449">
        <v>84</v>
      </c>
      <c r="G5449">
        <v>355</v>
      </c>
      <c r="H5449">
        <v>445</v>
      </c>
      <c r="I5449">
        <v>149</v>
      </c>
      <c r="J5449" s="4">
        <f t="shared" si="759"/>
        <v>263.67128172946514</v>
      </c>
      <c r="K5449" s="4">
        <f t="shared" si="760"/>
        <v>23.057065224115178</v>
      </c>
      <c r="L5449" s="5">
        <f t="shared" si="765"/>
        <v>0</v>
      </c>
      <c r="M5449" s="5">
        <f t="shared" si="766"/>
        <v>10.942934775884822</v>
      </c>
      <c r="N5449" s="6">
        <f t="shared" ref="N5449:N5512" si="767">H5449*MAX(0,COS(2*ASIN(SQRT(SIN(RADIANS($B$4))^2+COS(RADIANS($K5449))^2-2*SIN(RADIANS($B$4))*COS(RADIANS($K5449))*COS(RADIANS($J5449-$B$5))+(SIN(RADIANS($K5449))-COS(RADIANS($B$4)))^2)/2)))</f>
        <v>109.96778448592679</v>
      </c>
      <c r="O5449" s="6">
        <f t="shared" si="761"/>
        <v>136.26329915535061</v>
      </c>
      <c r="P5449" s="6">
        <f>FORECAST(J5449,Inputs!$B$10:$B$18,Inputs!$A$10:$A$18)</f>
        <v>32.996956312309862</v>
      </c>
      <c r="Q5449" s="6">
        <f>IF(Inputs!$D$10="Yes",IF('Hourly Calcs'!P5449&gt;'Hourly Calcs'!K5449,'Hourly Calcs'!O5449,N5449+O5449),N5449+O5449)</f>
        <v>136.26329915535061</v>
      </c>
      <c r="R5449" s="12">
        <f t="shared" si="762"/>
        <v>647.52319758622605</v>
      </c>
      <c r="S5449" s="1">
        <f>IF(AND(A5449&gt;=5,A5449&lt;=9),INDEX(Demand!$C$3:$C$26,C5449),INDEX(Demand!$B$3:$B$26,C5449))</f>
        <v>900</v>
      </c>
      <c r="T5449" s="7">
        <f t="shared" si="763"/>
        <v>647.52319758622605</v>
      </c>
      <c r="U5449" s="7">
        <f t="shared" si="764"/>
        <v>0</v>
      </c>
    </row>
    <row r="5450" spans="1:21" x14ac:dyDescent="0.2">
      <c r="A5450" s="1">
        <v>8</v>
      </c>
      <c r="B5450" s="1">
        <v>15</v>
      </c>
      <c r="C5450" s="1">
        <v>18</v>
      </c>
      <c r="D5450">
        <v>17.2</v>
      </c>
      <c r="E5450">
        <v>15.2</v>
      </c>
      <c r="F5450">
        <v>88</v>
      </c>
      <c r="G5450">
        <v>183</v>
      </c>
      <c r="H5450">
        <v>212</v>
      </c>
      <c r="I5450">
        <v>118</v>
      </c>
      <c r="J5450" s="4">
        <f t="shared" ref="J5450:J5513" si="768">solarazimuth($B$2,$B$3,$B$1,A5450,B5450,C5450,0,0,0,0)</f>
        <v>275.33043418580672</v>
      </c>
      <c r="K5450" s="4">
        <f t="shared" ref="K5450:K5513" si="769">solarelevation($B$2,$B$3,$B$1,A5450,B5450,C5450,0,0,0,0)</f>
        <v>13.595721120653124</v>
      </c>
      <c r="L5450" s="5">
        <f t="shared" si="765"/>
        <v>0</v>
      </c>
      <c r="M5450" s="5">
        <f t="shared" si="766"/>
        <v>20.404278879346876</v>
      </c>
      <c r="N5450" s="6">
        <f t="shared" si="767"/>
        <v>1.2811237885714355</v>
      </c>
      <c r="O5450" s="6">
        <f t="shared" ref="O5450:O5513" si="770">$I5450*(1+COS(RADIANS($B$4)))/2</f>
        <v>107.91321678074746</v>
      </c>
      <c r="P5450" s="6">
        <f>FORECAST(J5450,Inputs!$B$10:$B$18,Inputs!$A$10:$A$18)</f>
        <v>33.104911427646357</v>
      </c>
      <c r="Q5450" s="6">
        <f>IF(Inputs!$D$10="Yes",IF('Hourly Calcs'!P5450&gt;'Hourly Calcs'!K5450,'Hourly Calcs'!O5450,N5450+O5450),N5450+O5450)</f>
        <v>107.91321678074746</v>
      </c>
      <c r="R5450" s="12">
        <f t="shared" ref="R5450:R5513" si="771">$B$6*$E$1*Q5450</f>
        <v>512.8036061421119</v>
      </c>
      <c r="S5450" s="1">
        <f>IF(AND(A5450&gt;=5,A5450&lt;=9),INDEX(Demand!$C$3:$C$26,C5450),INDEX(Demand!$B$3:$B$26,C5450))</f>
        <v>900</v>
      </c>
      <c r="T5450" s="7">
        <f t="shared" ref="T5450:T5513" si="772">S5450-MAX(0,S5450-R5450)</f>
        <v>512.8036061421119</v>
      </c>
      <c r="U5450" s="7">
        <f t="shared" ref="U5450:U5513" si="773">MAX(0,R5450-S5450)</f>
        <v>0</v>
      </c>
    </row>
    <row r="5451" spans="1:21" x14ac:dyDescent="0.2">
      <c r="A5451" s="1">
        <v>8</v>
      </c>
      <c r="B5451" s="1">
        <v>15</v>
      </c>
      <c r="C5451" s="1">
        <v>19</v>
      </c>
      <c r="D5451">
        <v>16.8</v>
      </c>
      <c r="E5451">
        <v>14.9</v>
      </c>
      <c r="F5451">
        <v>89</v>
      </c>
      <c r="G5451">
        <v>39</v>
      </c>
      <c r="H5451">
        <v>0</v>
      </c>
      <c r="I5451">
        <v>39</v>
      </c>
      <c r="J5451" s="4">
        <f t="shared" si="768"/>
        <v>286.67964153493205</v>
      </c>
      <c r="K5451" s="4">
        <f t="shared" si="769"/>
        <v>4.3955697609977449</v>
      </c>
      <c r="L5451" s="5">
        <f t="shared" si="765"/>
        <v>0</v>
      </c>
      <c r="M5451" s="5">
        <f t="shared" si="766"/>
        <v>29.604430239002255</v>
      </c>
      <c r="N5451" s="6">
        <f t="shared" si="767"/>
        <v>0</v>
      </c>
      <c r="O5451" s="6">
        <f t="shared" si="770"/>
        <v>35.666232664823312</v>
      </c>
      <c r="P5451" s="6">
        <f>FORECAST(J5451,Inputs!$B$10:$B$18,Inputs!$A$10:$A$18)</f>
        <v>33.209996680879001</v>
      </c>
      <c r="Q5451" s="6">
        <f>IF(Inputs!$D$10="Yes",IF('Hourly Calcs'!P5451&gt;'Hourly Calcs'!K5451,'Hourly Calcs'!O5451,N5451+O5451),N5451+O5451)</f>
        <v>35.666232664823312</v>
      </c>
      <c r="R5451" s="12">
        <f t="shared" si="771"/>
        <v>169.48593762324037</v>
      </c>
      <c r="S5451" s="1">
        <f>IF(AND(A5451&gt;=5,A5451&lt;=9),INDEX(Demand!$C$3:$C$26,C5451),INDEX(Demand!$B$3:$B$26,C5451))</f>
        <v>900</v>
      </c>
      <c r="T5451" s="7">
        <f t="shared" si="772"/>
        <v>169.48593762324037</v>
      </c>
      <c r="U5451" s="7">
        <f t="shared" si="773"/>
        <v>0</v>
      </c>
    </row>
    <row r="5452" spans="1:21" x14ac:dyDescent="0.2">
      <c r="A5452" s="1">
        <v>8</v>
      </c>
      <c r="B5452" s="1">
        <v>15</v>
      </c>
      <c r="C5452" s="1">
        <v>20</v>
      </c>
      <c r="D5452">
        <v>16</v>
      </c>
      <c r="E5452">
        <v>14.6</v>
      </c>
      <c r="F5452">
        <v>91</v>
      </c>
      <c r="G5452">
        <v>3</v>
      </c>
      <c r="H5452">
        <v>0</v>
      </c>
      <c r="I5452">
        <v>3</v>
      </c>
      <c r="J5452" s="4">
        <f t="shared" si="768"/>
        <v>298.32347393654823</v>
      </c>
      <c r="K5452" s="4">
        <f t="shared" si="769"/>
        <v>-4.4853090677400047</v>
      </c>
      <c r="L5452" s="5">
        <f t="shared" si="765"/>
        <v>0</v>
      </c>
      <c r="M5452" s="5">
        <f t="shared" si="766"/>
        <v>0</v>
      </c>
      <c r="N5452" s="6">
        <f t="shared" si="767"/>
        <v>0</v>
      </c>
      <c r="O5452" s="6">
        <f t="shared" si="770"/>
        <v>2.7435563588325627</v>
      </c>
      <c r="P5452" s="6">
        <f>FORECAST(J5452,Inputs!$B$10:$B$18,Inputs!$A$10:$A$18)</f>
        <v>33.317809943856929</v>
      </c>
      <c r="Q5452" s="6">
        <f>IF(Inputs!$D$10="Yes",IF('Hourly Calcs'!P5452&gt;'Hourly Calcs'!K5452,'Hourly Calcs'!O5452,N5452+O5452),N5452+O5452)</f>
        <v>2.7435563588325627</v>
      </c>
      <c r="R5452" s="12">
        <f t="shared" si="771"/>
        <v>13.037379817172337</v>
      </c>
      <c r="S5452" s="1">
        <f>IF(AND(A5452&gt;=5,A5452&lt;=9),INDEX(Demand!$C$3:$C$26,C5452),INDEX(Demand!$B$3:$B$26,C5452))</f>
        <v>800</v>
      </c>
      <c r="T5452" s="7">
        <f t="shared" si="772"/>
        <v>13.037379817172337</v>
      </c>
      <c r="U5452" s="7">
        <f t="shared" si="773"/>
        <v>0</v>
      </c>
    </row>
    <row r="5453" spans="1:21" x14ac:dyDescent="0.2">
      <c r="A5453" s="1">
        <v>8</v>
      </c>
      <c r="B5453" s="1">
        <v>15</v>
      </c>
      <c r="C5453" s="1">
        <v>21</v>
      </c>
      <c r="D5453">
        <v>15</v>
      </c>
      <c r="E5453">
        <v>13.9</v>
      </c>
      <c r="F5453">
        <v>93</v>
      </c>
      <c r="G5453">
        <v>0</v>
      </c>
      <c r="H5453">
        <v>0</v>
      </c>
      <c r="I5453">
        <v>0</v>
      </c>
      <c r="J5453" s="4">
        <f t="shared" si="768"/>
        <v>310.75947979596754</v>
      </c>
      <c r="K5453" s="4">
        <f t="shared" si="769"/>
        <v>-12.357023248598082</v>
      </c>
      <c r="L5453" s="5">
        <f t="shared" si="765"/>
        <v>0</v>
      </c>
      <c r="M5453" s="5">
        <f t="shared" si="766"/>
        <v>0</v>
      </c>
      <c r="N5453" s="6">
        <f t="shared" si="767"/>
        <v>0</v>
      </c>
      <c r="O5453" s="6">
        <f t="shared" si="770"/>
        <v>0</v>
      </c>
      <c r="P5453" s="6">
        <f>FORECAST(J5453,Inputs!$B$10:$B$18,Inputs!$A$10:$A$18)</f>
        <v>33.432958146258954</v>
      </c>
      <c r="Q5453" s="6">
        <f>IF(Inputs!$D$10="Yes",IF('Hourly Calcs'!P5453&gt;'Hourly Calcs'!K5453,'Hourly Calcs'!O5453,N5453+O5453),N5453+O5453)</f>
        <v>0</v>
      </c>
      <c r="R5453" s="12">
        <f t="shared" si="771"/>
        <v>0</v>
      </c>
      <c r="S5453" s="1">
        <f>IF(AND(A5453&gt;=5,A5453&lt;=9),INDEX(Demand!$C$3:$C$26,C5453),INDEX(Demand!$B$3:$B$26,C5453))</f>
        <v>700</v>
      </c>
      <c r="T5453" s="7">
        <f t="shared" si="772"/>
        <v>0</v>
      </c>
      <c r="U5453" s="7">
        <f t="shared" si="773"/>
        <v>0</v>
      </c>
    </row>
    <row r="5454" spans="1:21" x14ac:dyDescent="0.2">
      <c r="A5454" s="1">
        <v>8</v>
      </c>
      <c r="B5454" s="1">
        <v>15</v>
      </c>
      <c r="C5454" s="1">
        <v>22</v>
      </c>
      <c r="D5454">
        <v>14.9</v>
      </c>
      <c r="E5454">
        <v>14.2</v>
      </c>
      <c r="F5454">
        <v>96</v>
      </c>
      <c r="G5454">
        <v>0</v>
      </c>
      <c r="H5454">
        <v>0</v>
      </c>
      <c r="I5454">
        <v>0</v>
      </c>
      <c r="J5454" s="4">
        <f t="shared" si="768"/>
        <v>324.35101222090009</v>
      </c>
      <c r="K5454" s="4">
        <f t="shared" si="769"/>
        <v>-18.784729081430413</v>
      </c>
      <c r="L5454" s="5">
        <f t="shared" si="765"/>
        <v>0</v>
      </c>
      <c r="M5454" s="5">
        <f t="shared" si="766"/>
        <v>0</v>
      </c>
      <c r="N5454" s="6">
        <f t="shared" si="767"/>
        <v>0</v>
      </c>
      <c r="O5454" s="6">
        <f t="shared" si="770"/>
        <v>0</v>
      </c>
      <c r="P5454" s="6">
        <f>FORECAST(J5454,Inputs!$B$10:$B$18,Inputs!$A$10:$A$18)</f>
        <v>33.558805668712033</v>
      </c>
      <c r="Q5454" s="6">
        <f>IF(Inputs!$D$10="Yes",IF('Hourly Calcs'!P5454&gt;'Hourly Calcs'!K5454,'Hourly Calcs'!O5454,N5454+O5454),N5454+O5454)</f>
        <v>0</v>
      </c>
      <c r="R5454" s="12">
        <f t="shared" si="771"/>
        <v>0</v>
      </c>
      <c r="S5454" s="1">
        <f>IF(AND(A5454&gt;=5,A5454&lt;=9),INDEX(Demand!$C$3:$C$26,C5454),INDEX(Demand!$B$3:$B$26,C5454))</f>
        <v>600</v>
      </c>
      <c r="T5454" s="7">
        <f t="shared" si="772"/>
        <v>0</v>
      </c>
      <c r="U5454" s="7">
        <f t="shared" si="773"/>
        <v>0</v>
      </c>
    </row>
    <row r="5455" spans="1:21" x14ac:dyDescent="0.2">
      <c r="A5455" s="1">
        <v>8</v>
      </c>
      <c r="B5455" s="1">
        <v>15</v>
      </c>
      <c r="C5455" s="1">
        <v>23</v>
      </c>
      <c r="D5455">
        <v>14.7</v>
      </c>
      <c r="E5455">
        <v>14.2</v>
      </c>
      <c r="F5455">
        <v>97</v>
      </c>
      <c r="G5455">
        <v>0</v>
      </c>
      <c r="H5455">
        <v>0</v>
      </c>
      <c r="I5455">
        <v>0</v>
      </c>
      <c r="J5455" s="4">
        <f t="shared" si="768"/>
        <v>339.2107355693891</v>
      </c>
      <c r="K5455" s="4">
        <f t="shared" si="769"/>
        <v>-23.292994930992023</v>
      </c>
      <c r="L5455" s="5">
        <f t="shared" si="765"/>
        <v>0</v>
      </c>
      <c r="M5455" s="5">
        <f t="shared" si="766"/>
        <v>0</v>
      </c>
      <c r="N5455" s="6">
        <f t="shared" si="767"/>
        <v>0</v>
      </c>
      <c r="O5455" s="6">
        <f t="shared" si="770"/>
        <v>0</v>
      </c>
      <c r="P5455" s="6">
        <f>FORECAST(J5455,Inputs!$B$10:$B$18,Inputs!$A$10:$A$18)</f>
        <v>33.696395699716561</v>
      </c>
      <c r="Q5455" s="6">
        <f>IF(Inputs!$D$10="Yes",IF('Hourly Calcs'!P5455&gt;'Hourly Calcs'!K5455,'Hourly Calcs'!O5455,N5455+O5455),N5455+O5455)</f>
        <v>0</v>
      </c>
      <c r="R5455" s="12">
        <f t="shared" si="771"/>
        <v>0</v>
      </c>
      <c r="S5455" s="1">
        <f>IF(AND(A5455&gt;=5,A5455&lt;=9),INDEX(Demand!$C$3:$C$26,C5455),INDEX(Demand!$B$3:$B$26,C5455))</f>
        <v>500</v>
      </c>
      <c r="T5455" s="7">
        <f t="shared" si="772"/>
        <v>0</v>
      </c>
      <c r="U5455" s="7">
        <f t="shared" si="773"/>
        <v>0</v>
      </c>
    </row>
    <row r="5456" spans="1:21" x14ac:dyDescent="0.2">
      <c r="A5456" s="1">
        <v>8</v>
      </c>
      <c r="B5456" s="1">
        <v>15</v>
      </c>
      <c r="C5456" s="1">
        <v>24</v>
      </c>
      <c r="D5456">
        <v>14.7</v>
      </c>
      <c r="E5456">
        <v>14.5</v>
      </c>
      <c r="F5456">
        <v>99</v>
      </c>
      <c r="G5456">
        <v>0</v>
      </c>
      <c r="H5456">
        <v>0</v>
      </c>
      <c r="I5456">
        <v>0</v>
      </c>
      <c r="J5456" s="4">
        <f t="shared" si="768"/>
        <v>355.04662976055613</v>
      </c>
      <c r="K5456" s="4">
        <f t="shared" si="769"/>
        <v>-25.425061594105429</v>
      </c>
      <c r="L5456" s="5">
        <f t="shared" si="765"/>
        <v>0</v>
      </c>
      <c r="M5456" s="5">
        <f t="shared" si="766"/>
        <v>0</v>
      </c>
      <c r="N5456" s="6">
        <f t="shared" si="767"/>
        <v>0</v>
      </c>
      <c r="O5456" s="6">
        <f t="shared" si="770"/>
        <v>0</v>
      </c>
      <c r="P5456" s="6">
        <f>FORECAST(J5456,Inputs!$B$10:$B$18,Inputs!$A$10:$A$18)</f>
        <v>33.843024349634774</v>
      </c>
      <c r="Q5456" s="6">
        <f>IF(Inputs!$D$10="Yes",IF('Hourly Calcs'!P5456&gt;'Hourly Calcs'!K5456,'Hourly Calcs'!O5456,N5456+O5456),N5456+O5456)</f>
        <v>0</v>
      </c>
      <c r="R5456" s="12">
        <f t="shared" si="771"/>
        <v>0</v>
      </c>
      <c r="S5456" s="1">
        <f>IF(AND(A5456&gt;=5,A5456&lt;=9),INDEX(Demand!$C$3:$C$26,C5456),INDEX(Demand!$B$3:$B$26,C5456))</f>
        <v>400</v>
      </c>
      <c r="T5456" s="7">
        <f t="shared" si="772"/>
        <v>0</v>
      </c>
      <c r="U5456" s="7">
        <f t="shared" si="773"/>
        <v>0</v>
      </c>
    </row>
    <row r="5457" spans="1:21" x14ac:dyDescent="0.2">
      <c r="A5457" s="1">
        <v>8</v>
      </c>
      <c r="B5457" s="1">
        <v>16</v>
      </c>
      <c r="C5457" s="1">
        <v>1</v>
      </c>
      <c r="D5457">
        <v>14.5</v>
      </c>
      <c r="E5457">
        <v>14.3</v>
      </c>
      <c r="F5457">
        <v>99</v>
      </c>
      <c r="G5457">
        <v>0</v>
      </c>
      <c r="H5457">
        <v>0</v>
      </c>
      <c r="I5457">
        <v>0</v>
      </c>
      <c r="J5457" s="4">
        <f t="shared" si="768"/>
        <v>11.150906344496377</v>
      </c>
      <c r="K5457" s="4">
        <f t="shared" si="769"/>
        <v>-24.923997154109728</v>
      </c>
      <c r="L5457" s="5">
        <f t="shared" si="765"/>
        <v>0</v>
      </c>
      <c r="M5457" s="5">
        <f t="shared" si="766"/>
        <v>0</v>
      </c>
      <c r="N5457" s="6">
        <f t="shared" si="767"/>
        <v>0</v>
      </c>
      <c r="O5457" s="6">
        <f t="shared" si="770"/>
        <v>0</v>
      </c>
      <c r="P5457" s="6">
        <f>FORECAST(J5457,Inputs!$B$10:$B$18,Inputs!$A$10:$A$18)</f>
        <v>30.658804688374964</v>
      </c>
      <c r="Q5457" s="6">
        <f>IF(Inputs!$D$10="Yes",IF('Hourly Calcs'!P5457&gt;'Hourly Calcs'!K5457,'Hourly Calcs'!O5457,N5457+O5457),N5457+O5457)</f>
        <v>0</v>
      </c>
      <c r="R5457" s="12">
        <f t="shared" si="771"/>
        <v>0</v>
      </c>
      <c r="S5457" s="1">
        <f>IF(AND(A5457&gt;=5,A5457&lt;=9),INDEX(Demand!$C$3:$C$26,C5457),INDEX(Demand!$B$3:$B$26,C5457))</f>
        <v>350</v>
      </c>
      <c r="T5457" s="7">
        <f t="shared" si="772"/>
        <v>0</v>
      </c>
      <c r="U5457" s="7">
        <f t="shared" si="773"/>
        <v>0</v>
      </c>
    </row>
    <row r="5458" spans="1:21" x14ac:dyDescent="0.2">
      <c r="A5458" s="1">
        <v>8</v>
      </c>
      <c r="B5458" s="1">
        <v>16</v>
      </c>
      <c r="C5458" s="1">
        <v>2</v>
      </c>
      <c r="D5458">
        <v>14.4</v>
      </c>
      <c r="E5458">
        <v>14.2</v>
      </c>
      <c r="F5458">
        <v>99</v>
      </c>
      <c r="G5458">
        <v>0</v>
      </c>
      <c r="H5458">
        <v>0</v>
      </c>
      <c r="I5458">
        <v>0</v>
      </c>
      <c r="J5458" s="4">
        <f t="shared" si="768"/>
        <v>26.685426100512302</v>
      </c>
      <c r="K5458" s="4">
        <f t="shared" si="769"/>
        <v>-21.853413638601992</v>
      </c>
      <c r="L5458" s="5">
        <f t="shared" si="765"/>
        <v>0</v>
      </c>
      <c r="M5458" s="5">
        <f t="shared" si="766"/>
        <v>0</v>
      </c>
      <c r="N5458" s="6">
        <f t="shared" si="767"/>
        <v>0</v>
      </c>
      <c r="O5458" s="6">
        <f t="shared" si="770"/>
        <v>0</v>
      </c>
      <c r="P5458" s="6">
        <f>FORECAST(J5458,Inputs!$B$10:$B$18,Inputs!$A$10:$A$18)</f>
        <v>30.802642834264002</v>
      </c>
      <c r="Q5458" s="6">
        <f>IF(Inputs!$D$10="Yes",IF('Hourly Calcs'!P5458&gt;'Hourly Calcs'!K5458,'Hourly Calcs'!O5458,N5458+O5458),N5458+O5458)</f>
        <v>0</v>
      </c>
      <c r="R5458" s="12">
        <f t="shared" si="771"/>
        <v>0</v>
      </c>
      <c r="S5458" s="1">
        <f>IF(AND(A5458&gt;=5,A5458&lt;=9),INDEX(Demand!$C$3:$C$26,C5458),INDEX(Demand!$B$3:$B$26,C5458))</f>
        <v>350</v>
      </c>
      <c r="T5458" s="7">
        <f t="shared" si="772"/>
        <v>0</v>
      </c>
      <c r="U5458" s="7">
        <f t="shared" si="773"/>
        <v>0</v>
      </c>
    </row>
    <row r="5459" spans="1:21" x14ac:dyDescent="0.2">
      <c r="A5459" s="1">
        <v>8</v>
      </c>
      <c r="B5459" s="1">
        <v>16</v>
      </c>
      <c r="C5459" s="1">
        <v>3</v>
      </c>
      <c r="D5459">
        <v>14.5</v>
      </c>
      <c r="E5459">
        <v>14.3</v>
      </c>
      <c r="F5459">
        <v>99</v>
      </c>
      <c r="G5459">
        <v>0</v>
      </c>
      <c r="H5459">
        <v>0</v>
      </c>
      <c r="I5459">
        <v>0</v>
      </c>
      <c r="J5459" s="4">
        <f t="shared" si="768"/>
        <v>41.082490461405825</v>
      </c>
      <c r="K5459" s="4">
        <f t="shared" si="769"/>
        <v>-16.565841636628875</v>
      </c>
      <c r="L5459" s="5">
        <f t="shared" si="765"/>
        <v>0</v>
      </c>
      <c r="M5459" s="5">
        <f t="shared" si="766"/>
        <v>0</v>
      </c>
      <c r="N5459" s="6">
        <f t="shared" si="767"/>
        <v>0</v>
      </c>
      <c r="O5459" s="6">
        <f t="shared" si="770"/>
        <v>0</v>
      </c>
      <c r="P5459" s="6">
        <f>FORECAST(J5459,Inputs!$B$10:$B$18,Inputs!$A$10:$A$18)</f>
        <v>30.935948985753754</v>
      </c>
      <c r="Q5459" s="6">
        <f>IF(Inputs!$D$10="Yes",IF('Hourly Calcs'!P5459&gt;'Hourly Calcs'!K5459,'Hourly Calcs'!O5459,N5459+O5459),N5459+O5459)</f>
        <v>0</v>
      </c>
      <c r="R5459" s="12">
        <f t="shared" si="771"/>
        <v>0</v>
      </c>
      <c r="S5459" s="1">
        <f>IF(AND(A5459&gt;=5,A5459&lt;=9),INDEX(Demand!$C$3:$C$26,C5459),INDEX(Demand!$B$3:$B$26,C5459))</f>
        <v>350</v>
      </c>
      <c r="T5459" s="7">
        <f t="shared" si="772"/>
        <v>0</v>
      </c>
      <c r="U5459" s="7">
        <f t="shared" si="773"/>
        <v>0</v>
      </c>
    </row>
    <row r="5460" spans="1:21" x14ac:dyDescent="0.2">
      <c r="A5460" s="1">
        <v>8</v>
      </c>
      <c r="B5460" s="1">
        <v>16</v>
      </c>
      <c r="C5460" s="1">
        <v>4</v>
      </c>
      <c r="D5460">
        <v>14.3</v>
      </c>
      <c r="E5460">
        <v>14.3</v>
      </c>
      <c r="F5460">
        <v>100</v>
      </c>
      <c r="G5460">
        <v>0</v>
      </c>
      <c r="H5460">
        <v>0</v>
      </c>
      <c r="I5460">
        <v>0</v>
      </c>
      <c r="J5460" s="4">
        <f t="shared" si="768"/>
        <v>54.217503001080757</v>
      </c>
      <c r="K5460" s="4">
        <f t="shared" si="769"/>
        <v>-9.5488749223764557</v>
      </c>
      <c r="L5460" s="5">
        <f t="shared" si="765"/>
        <v>0</v>
      </c>
      <c r="M5460" s="5">
        <f t="shared" si="766"/>
        <v>0</v>
      </c>
      <c r="N5460" s="6">
        <f t="shared" si="767"/>
        <v>0</v>
      </c>
      <c r="O5460" s="6">
        <f t="shared" si="770"/>
        <v>0</v>
      </c>
      <c r="P5460" s="6">
        <f>FORECAST(J5460,Inputs!$B$10:$B$18,Inputs!$A$10:$A$18)</f>
        <v>31.057569472232228</v>
      </c>
      <c r="Q5460" s="6">
        <f>IF(Inputs!$D$10="Yes",IF('Hourly Calcs'!P5460&gt;'Hourly Calcs'!K5460,'Hourly Calcs'!O5460,N5460+O5460),N5460+O5460)</f>
        <v>0</v>
      </c>
      <c r="R5460" s="12">
        <f t="shared" si="771"/>
        <v>0</v>
      </c>
      <c r="S5460" s="1">
        <f>IF(AND(A5460&gt;=5,A5460&lt;=9),INDEX(Demand!$C$3:$C$26,C5460),INDEX(Demand!$B$3:$B$26,C5460))</f>
        <v>350</v>
      </c>
      <c r="T5460" s="7">
        <f t="shared" si="772"/>
        <v>0</v>
      </c>
      <c r="U5460" s="7">
        <f t="shared" si="773"/>
        <v>0</v>
      </c>
    </row>
    <row r="5461" spans="1:21" x14ac:dyDescent="0.2">
      <c r="A5461" s="1">
        <v>8</v>
      </c>
      <c r="B5461" s="1">
        <v>16</v>
      </c>
      <c r="C5461" s="1">
        <v>5</v>
      </c>
      <c r="D5461">
        <v>14.8</v>
      </c>
      <c r="E5461">
        <v>14.8</v>
      </c>
      <c r="F5461">
        <v>100</v>
      </c>
      <c r="G5461">
        <v>0</v>
      </c>
      <c r="H5461">
        <v>0</v>
      </c>
      <c r="I5461">
        <v>0</v>
      </c>
      <c r="J5461" s="4">
        <f t="shared" si="768"/>
        <v>66.317114979489062</v>
      </c>
      <c r="K5461" s="4">
        <f t="shared" si="769"/>
        <v>-1.1141081850684174</v>
      </c>
      <c r="L5461" s="5">
        <f t="shared" si="765"/>
        <v>0</v>
      </c>
      <c r="M5461" s="5">
        <f t="shared" si="766"/>
        <v>0</v>
      </c>
      <c r="N5461" s="6">
        <f t="shared" si="767"/>
        <v>0</v>
      </c>
      <c r="O5461" s="6">
        <f t="shared" si="770"/>
        <v>0</v>
      </c>
      <c r="P5461" s="6">
        <f>FORECAST(J5461,Inputs!$B$10:$B$18,Inputs!$A$10:$A$18)</f>
        <v>31.169602916476748</v>
      </c>
      <c r="Q5461" s="6">
        <f>IF(Inputs!$D$10="Yes",IF('Hourly Calcs'!P5461&gt;'Hourly Calcs'!K5461,'Hourly Calcs'!O5461,N5461+O5461),N5461+O5461)</f>
        <v>0</v>
      </c>
      <c r="R5461" s="12">
        <f t="shared" si="771"/>
        <v>0</v>
      </c>
      <c r="S5461" s="1">
        <f>IF(AND(A5461&gt;=5,A5461&lt;=9),INDEX(Demand!$C$3:$C$26,C5461),INDEX(Demand!$B$3:$B$26,C5461))</f>
        <v>350</v>
      </c>
      <c r="T5461" s="7">
        <f t="shared" si="772"/>
        <v>0</v>
      </c>
      <c r="U5461" s="7">
        <f t="shared" si="773"/>
        <v>0</v>
      </c>
    </row>
    <row r="5462" spans="1:21" x14ac:dyDescent="0.2">
      <c r="A5462" s="1">
        <v>8</v>
      </c>
      <c r="B5462" s="1">
        <v>16</v>
      </c>
      <c r="C5462" s="1">
        <v>6</v>
      </c>
      <c r="D5462">
        <v>15</v>
      </c>
      <c r="E5462">
        <v>14.8</v>
      </c>
      <c r="F5462">
        <v>99</v>
      </c>
      <c r="G5462">
        <v>9</v>
      </c>
      <c r="H5462">
        <v>0</v>
      </c>
      <c r="I5462">
        <v>9</v>
      </c>
      <c r="J5462" s="4">
        <f t="shared" si="768"/>
        <v>77.805218667540515</v>
      </c>
      <c r="K5462" s="4">
        <f t="shared" si="769"/>
        <v>7.7654571845147728</v>
      </c>
      <c r="L5462" s="5">
        <f t="shared" si="765"/>
        <v>87.194781332459485</v>
      </c>
      <c r="M5462" s="5">
        <f t="shared" si="766"/>
        <v>26.234542815485227</v>
      </c>
      <c r="N5462" s="6">
        <f t="shared" si="767"/>
        <v>0</v>
      </c>
      <c r="O5462" s="6">
        <f t="shared" si="770"/>
        <v>8.2306690764976871</v>
      </c>
      <c r="P5462" s="6">
        <f>FORECAST(J5462,Inputs!$B$10:$B$18,Inputs!$A$10:$A$18)</f>
        <v>31.27597424692167</v>
      </c>
      <c r="Q5462" s="6">
        <f>IF(Inputs!$D$10="Yes",IF('Hourly Calcs'!P5462&gt;'Hourly Calcs'!K5462,'Hourly Calcs'!O5462,N5462+O5462),N5462+O5462)</f>
        <v>8.2306690764976871</v>
      </c>
      <c r="R5462" s="12">
        <f t="shared" si="771"/>
        <v>39.11213945151701</v>
      </c>
      <c r="S5462" s="1">
        <f>IF(AND(A5462&gt;=5,A5462&lt;=9),INDEX(Demand!$C$3:$C$26,C5462),INDEX(Demand!$B$3:$B$26,C5462))</f>
        <v>350</v>
      </c>
      <c r="T5462" s="7">
        <f t="shared" si="772"/>
        <v>39.11213945151701</v>
      </c>
      <c r="U5462" s="7">
        <f t="shared" si="773"/>
        <v>0</v>
      </c>
    </row>
    <row r="5463" spans="1:21" x14ac:dyDescent="0.2">
      <c r="A5463" s="1">
        <v>8</v>
      </c>
      <c r="B5463" s="1">
        <v>16</v>
      </c>
      <c r="C5463" s="1">
        <v>7</v>
      </c>
      <c r="D5463">
        <v>15.5</v>
      </c>
      <c r="E5463">
        <v>15.1</v>
      </c>
      <c r="F5463">
        <v>97</v>
      </c>
      <c r="G5463">
        <v>67</v>
      </c>
      <c r="H5463">
        <v>0</v>
      </c>
      <c r="I5463">
        <v>67</v>
      </c>
      <c r="J5463" s="4">
        <f t="shared" si="768"/>
        <v>89.219611672745685</v>
      </c>
      <c r="K5463" s="4">
        <f t="shared" si="769"/>
        <v>17.113924133223975</v>
      </c>
      <c r="L5463" s="5">
        <f t="shared" si="765"/>
        <v>75.780388327254315</v>
      </c>
      <c r="M5463" s="5">
        <f t="shared" si="766"/>
        <v>16.886075866776025</v>
      </c>
      <c r="N5463" s="6">
        <f t="shared" si="767"/>
        <v>0</v>
      </c>
      <c r="O5463" s="6">
        <f t="shared" si="770"/>
        <v>61.272758680593896</v>
      </c>
      <c r="P5463" s="6">
        <f>FORECAST(J5463,Inputs!$B$10:$B$18,Inputs!$A$10:$A$18)</f>
        <v>31.381663071043938</v>
      </c>
      <c r="Q5463" s="6">
        <f>IF(Inputs!$D$10="Yes",IF('Hourly Calcs'!P5463&gt;'Hourly Calcs'!K5463,'Hourly Calcs'!O5463,N5463+O5463),N5463+O5463)</f>
        <v>61.272758680593896</v>
      </c>
      <c r="R5463" s="12">
        <f t="shared" si="771"/>
        <v>291.16814925018218</v>
      </c>
      <c r="S5463" s="1">
        <f>IF(AND(A5463&gt;=5,A5463&lt;=9),INDEX(Demand!$C$3:$C$26,C5463),INDEX(Demand!$B$3:$B$26,C5463))</f>
        <v>350</v>
      </c>
      <c r="T5463" s="7">
        <f t="shared" si="772"/>
        <v>291.16814925018218</v>
      </c>
      <c r="U5463" s="7">
        <f t="shared" si="773"/>
        <v>0</v>
      </c>
    </row>
    <row r="5464" spans="1:21" x14ac:dyDescent="0.2">
      <c r="A5464" s="1">
        <v>8</v>
      </c>
      <c r="B5464" s="1">
        <v>16</v>
      </c>
      <c r="C5464" s="1">
        <v>8</v>
      </c>
      <c r="D5464">
        <v>16</v>
      </c>
      <c r="E5464">
        <v>15.3</v>
      </c>
      <c r="F5464">
        <v>96</v>
      </c>
      <c r="G5464">
        <v>165</v>
      </c>
      <c r="H5464">
        <v>27</v>
      </c>
      <c r="I5464">
        <v>154</v>
      </c>
      <c r="J5464" s="4">
        <f t="shared" si="768"/>
        <v>101.21484947057871</v>
      </c>
      <c r="K5464" s="4">
        <f t="shared" si="769"/>
        <v>26.52478610267255</v>
      </c>
      <c r="L5464" s="5">
        <f t="shared" si="765"/>
        <v>63.785150529421287</v>
      </c>
      <c r="M5464" s="5">
        <f t="shared" si="766"/>
        <v>7.4752138973274498</v>
      </c>
      <c r="N5464" s="6">
        <f t="shared" si="767"/>
        <v>15.963802631858609</v>
      </c>
      <c r="O5464" s="6">
        <f t="shared" si="770"/>
        <v>140.8358930867382</v>
      </c>
      <c r="P5464" s="6">
        <f>FORECAST(J5464,Inputs!$B$10:$B$18,Inputs!$A$10:$A$18)</f>
        <v>31.492730087690543</v>
      </c>
      <c r="Q5464" s="6">
        <f>IF(Inputs!$D$10="Yes",IF('Hourly Calcs'!P5464&gt;'Hourly Calcs'!K5464,'Hourly Calcs'!O5464,N5464+O5464),N5464+O5464)</f>
        <v>140.8358930867382</v>
      </c>
      <c r="R5464" s="12">
        <f t="shared" si="771"/>
        <v>669.25216394817983</v>
      </c>
      <c r="S5464" s="1">
        <f>IF(AND(A5464&gt;=5,A5464&lt;=9),INDEX(Demand!$C$3:$C$26,C5464),INDEX(Demand!$B$3:$B$26,C5464))</f>
        <v>350</v>
      </c>
      <c r="T5464" s="7">
        <f t="shared" si="772"/>
        <v>350</v>
      </c>
      <c r="U5464" s="7">
        <f t="shared" si="773"/>
        <v>319.25216394817983</v>
      </c>
    </row>
    <row r="5465" spans="1:21" x14ac:dyDescent="0.2">
      <c r="A5465" s="1">
        <v>8</v>
      </c>
      <c r="B5465" s="1">
        <v>16</v>
      </c>
      <c r="C5465" s="1">
        <v>9</v>
      </c>
      <c r="D5465">
        <v>17.3</v>
      </c>
      <c r="E5465">
        <v>15.2</v>
      </c>
      <c r="F5465">
        <v>87</v>
      </c>
      <c r="G5465">
        <v>404</v>
      </c>
      <c r="H5465">
        <v>301</v>
      </c>
      <c r="I5465">
        <v>242</v>
      </c>
      <c r="J5465" s="4">
        <f t="shared" si="768"/>
        <v>114.62165877191727</v>
      </c>
      <c r="K5465" s="4">
        <f t="shared" si="769"/>
        <v>35.527630735598692</v>
      </c>
      <c r="L5465" s="5">
        <f t="shared" si="765"/>
        <v>50.378341228082732</v>
      </c>
      <c r="M5465" s="5">
        <f t="shared" si="766"/>
        <v>1.5276307355986916</v>
      </c>
      <c r="N5465" s="6">
        <f t="shared" si="767"/>
        <v>232.36249773730529</v>
      </c>
      <c r="O5465" s="6">
        <f t="shared" si="770"/>
        <v>221.31354627916005</v>
      </c>
      <c r="P5465" s="6">
        <f>FORECAST(J5465,Inputs!$B$10:$B$18,Inputs!$A$10:$A$18)</f>
        <v>31.616867210851083</v>
      </c>
      <c r="Q5465" s="6">
        <f>IF(Inputs!$D$10="Yes",IF('Hourly Calcs'!P5465&gt;'Hourly Calcs'!K5465,'Hourly Calcs'!O5465,N5465+O5465),N5465+O5465)</f>
        <v>453.67604401646531</v>
      </c>
      <c r="R5465" s="12">
        <f t="shared" si="771"/>
        <v>2155.8685611662431</v>
      </c>
      <c r="S5465" s="1">
        <f>IF(AND(A5465&gt;=5,A5465&lt;=9),INDEX(Demand!$C$3:$C$26,C5465),INDEX(Demand!$B$3:$B$26,C5465))</f>
        <v>350</v>
      </c>
      <c r="T5465" s="7">
        <f t="shared" si="772"/>
        <v>350</v>
      </c>
      <c r="U5465" s="7">
        <f t="shared" si="773"/>
        <v>1805.8685611662431</v>
      </c>
    </row>
    <row r="5466" spans="1:21" x14ac:dyDescent="0.2">
      <c r="A5466" s="1">
        <v>8</v>
      </c>
      <c r="B5466" s="1">
        <v>16</v>
      </c>
      <c r="C5466" s="1">
        <v>10</v>
      </c>
      <c r="D5466">
        <v>17.899999999999999</v>
      </c>
      <c r="E5466">
        <v>15.2</v>
      </c>
      <c r="F5466">
        <v>84</v>
      </c>
      <c r="G5466">
        <v>477</v>
      </c>
      <c r="H5466">
        <v>271</v>
      </c>
      <c r="I5466">
        <v>298</v>
      </c>
      <c r="J5466" s="4">
        <f t="shared" si="768"/>
        <v>130.48744678799875</v>
      </c>
      <c r="K5466" s="4">
        <f t="shared" si="769"/>
        <v>43.511888427976665</v>
      </c>
      <c r="L5466" s="5">
        <f t="shared" si="765"/>
        <v>34.512553212001251</v>
      </c>
      <c r="M5466" s="5">
        <f t="shared" si="766"/>
        <v>9.5118884279766647</v>
      </c>
      <c r="N5466" s="6">
        <f t="shared" si="767"/>
        <v>245.24576840295376</v>
      </c>
      <c r="O5466" s="6">
        <f t="shared" si="770"/>
        <v>272.52659831070122</v>
      </c>
      <c r="P5466" s="6">
        <f>FORECAST(J5466,Inputs!$B$10:$B$18,Inputs!$A$10:$A$18)</f>
        <v>31.763772655444431</v>
      </c>
      <c r="Q5466" s="6">
        <f>IF(Inputs!$D$10="Yes",IF('Hourly Calcs'!P5466&gt;'Hourly Calcs'!K5466,'Hourly Calcs'!O5466,N5466+O5466),N5466+O5466)</f>
        <v>517.77236671365495</v>
      </c>
      <c r="R5466" s="12">
        <f t="shared" si="771"/>
        <v>2460.4542866232882</v>
      </c>
      <c r="S5466" s="1">
        <f>IF(AND(A5466&gt;=5,A5466&lt;=9),INDEX(Demand!$C$3:$C$26,C5466),INDEX(Demand!$B$3:$B$26,C5466))</f>
        <v>600</v>
      </c>
      <c r="T5466" s="7">
        <f t="shared" si="772"/>
        <v>600</v>
      </c>
      <c r="U5466" s="7">
        <f t="shared" si="773"/>
        <v>1860.4542866232882</v>
      </c>
    </row>
    <row r="5467" spans="1:21" x14ac:dyDescent="0.2">
      <c r="A5467" s="1">
        <v>8</v>
      </c>
      <c r="B5467" s="1">
        <v>16</v>
      </c>
      <c r="C5467" s="1">
        <v>11</v>
      </c>
      <c r="D5467">
        <v>18.7</v>
      </c>
      <c r="E5467">
        <v>15.3</v>
      </c>
      <c r="F5467">
        <v>81</v>
      </c>
      <c r="G5467">
        <v>688</v>
      </c>
      <c r="H5467">
        <v>578</v>
      </c>
      <c r="I5467">
        <v>253</v>
      </c>
      <c r="J5467" s="4">
        <f t="shared" si="768"/>
        <v>149.84012462283823</v>
      </c>
      <c r="K5467" s="4">
        <f t="shared" si="769"/>
        <v>49.59113740594649</v>
      </c>
      <c r="L5467" s="5">
        <f t="shared" si="765"/>
        <v>15.159875377161768</v>
      </c>
      <c r="M5467" s="5">
        <f t="shared" si="766"/>
        <v>15.59113740594649</v>
      </c>
      <c r="N5467" s="6">
        <f t="shared" si="767"/>
        <v>567.09659017365163</v>
      </c>
      <c r="O5467" s="6">
        <f t="shared" si="770"/>
        <v>231.37325292821276</v>
      </c>
      <c r="P5467" s="6">
        <f>FORECAST(J5467,Inputs!$B$10:$B$18,Inputs!$A$10:$A$18)</f>
        <v>31.94296411687813</v>
      </c>
      <c r="Q5467" s="6">
        <f>IF(Inputs!$D$10="Yes",IF('Hourly Calcs'!P5467&gt;'Hourly Calcs'!K5467,'Hourly Calcs'!O5467,N5467+O5467),N5467+O5467)</f>
        <v>798.4698431018644</v>
      </c>
      <c r="R5467" s="12">
        <f t="shared" si="771"/>
        <v>3794.3286944200595</v>
      </c>
      <c r="S5467" s="1">
        <f>IF(AND(A5467&gt;=5,A5467&lt;=9),INDEX(Demand!$C$3:$C$26,C5467),INDEX(Demand!$B$3:$B$26,C5467))</f>
        <v>600</v>
      </c>
      <c r="T5467" s="7">
        <f t="shared" si="772"/>
        <v>600</v>
      </c>
      <c r="U5467" s="7">
        <f t="shared" si="773"/>
        <v>3194.3286944200595</v>
      </c>
    </row>
    <row r="5468" spans="1:21" x14ac:dyDescent="0.2">
      <c r="A5468" s="1">
        <v>8</v>
      </c>
      <c r="B5468" s="1">
        <v>16</v>
      </c>
      <c r="C5468" s="1">
        <v>12</v>
      </c>
      <c r="D5468">
        <v>19.2</v>
      </c>
      <c r="E5468">
        <v>15.1</v>
      </c>
      <c r="F5468">
        <v>77</v>
      </c>
      <c r="G5468">
        <v>779</v>
      </c>
      <c r="H5468">
        <v>750</v>
      </c>
      <c r="I5468">
        <v>175</v>
      </c>
      <c r="J5468" s="4">
        <f t="shared" si="768"/>
        <v>172.65523167240352</v>
      </c>
      <c r="K5468" s="4">
        <f t="shared" si="769"/>
        <v>52.644999182386698</v>
      </c>
      <c r="L5468" s="5">
        <f t="shared" si="765"/>
        <v>7.6552316724035165</v>
      </c>
      <c r="M5468" s="5">
        <f t="shared" si="766"/>
        <v>18.644999182386698</v>
      </c>
      <c r="N5468" s="6">
        <f t="shared" si="767"/>
        <v>746.44664608189282</v>
      </c>
      <c r="O5468" s="6">
        <f t="shared" si="770"/>
        <v>160.04078759856614</v>
      </c>
      <c r="P5468" s="6">
        <f>FORECAST(J5468,Inputs!$B$10:$B$18,Inputs!$A$10:$A$18)</f>
        <v>32.154215108077807</v>
      </c>
      <c r="Q5468" s="6">
        <f>IF(Inputs!$D$10="Yes",IF('Hourly Calcs'!P5468&gt;'Hourly Calcs'!K5468,'Hourly Calcs'!O5468,N5468+O5468),N5468+O5468)</f>
        <v>906.48743368045893</v>
      </c>
      <c r="R5468" s="12">
        <f t="shared" si="771"/>
        <v>4307.6282848495403</v>
      </c>
      <c r="S5468" s="1">
        <f>IF(AND(A5468&gt;=5,A5468&lt;=9),INDEX(Demand!$C$3:$C$26,C5468),INDEX(Demand!$B$3:$B$26,C5468))</f>
        <v>600</v>
      </c>
      <c r="T5468" s="7">
        <f t="shared" si="772"/>
        <v>600</v>
      </c>
      <c r="U5468" s="7">
        <f t="shared" si="773"/>
        <v>3707.6282848495403</v>
      </c>
    </row>
    <row r="5469" spans="1:21" x14ac:dyDescent="0.2">
      <c r="A5469" s="1">
        <v>8</v>
      </c>
      <c r="B5469" s="1">
        <v>16</v>
      </c>
      <c r="C5469" s="1">
        <v>13</v>
      </c>
      <c r="D5469">
        <v>18.600000000000001</v>
      </c>
      <c r="E5469">
        <v>15.6</v>
      </c>
      <c r="F5469">
        <v>83</v>
      </c>
      <c r="G5469">
        <v>631</v>
      </c>
      <c r="H5469">
        <v>312</v>
      </c>
      <c r="I5469">
        <v>377</v>
      </c>
      <c r="J5469" s="4">
        <f t="shared" si="768"/>
        <v>196.54679380984854</v>
      </c>
      <c r="K5469" s="4">
        <f t="shared" si="769"/>
        <v>51.86546365477615</v>
      </c>
      <c r="L5469" s="5">
        <f t="shared" si="765"/>
        <v>31.546793809848538</v>
      </c>
      <c r="M5469" s="5">
        <f t="shared" si="766"/>
        <v>17.86546365477615</v>
      </c>
      <c r="N5469" s="6">
        <f t="shared" si="767"/>
        <v>295.26607724867296</v>
      </c>
      <c r="O5469" s="6">
        <f t="shared" si="770"/>
        <v>344.77358242662535</v>
      </c>
      <c r="P5469" s="6">
        <f>FORECAST(J5469,Inputs!$B$10:$B$18,Inputs!$A$10:$A$18)</f>
        <v>32.375433276017112</v>
      </c>
      <c r="Q5469" s="6">
        <f>IF(Inputs!$D$10="Yes",IF('Hourly Calcs'!P5469&gt;'Hourly Calcs'!K5469,'Hourly Calcs'!O5469,N5469+O5469),N5469+O5469)</f>
        <v>640.03965967529825</v>
      </c>
      <c r="R5469" s="12">
        <f t="shared" si="771"/>
        <v>3041.4684627770171</v>
      </c>
      <c r="S5469" s="1">
        <f>IF(AND(A5469&gt;=5,A5469&lt;=9),INDEX(Demand!$C$3:$C$26,C5469),INDEX(Demand!$B$3:$B$26,C5469))</f>
        <v>600</v>
      </c>
      <c r="T5469" s="7">
        <f t="shared" si="772"/>
        <v>600</v>
      </c>
      <c r="U5469" s="7">
        <f t="shared" si="773"/>
        <v>2441.4684627770171</v>
      </c>
    </row>
    <row r="5470" spans="1:21" x14ac:dyDescent="0.2">
      <c r="A5470" s="1">
        <v>8</v>
      </c>
      <c r="B5470" s="1">
        <v>16</v>
      </c>
      <c r="C5470" s="1">
        <v>14</v>
      </c>
      <c r="D5470">
        <v>19.100000000000001</v>
      </c>
      <c r="E5470">
        <v>16.100000000000001</v>
      </c>
      <c r="F5470">
        <v>83</v>
      </c>
      <c r="G5470">
        <v>723</v>
      </c>
      <c r="H5470">
        <v>585</v>
      </c>
      <c r="I5470">
        <v>265</v>
      </c>
      <c r="J5470" s="4">
        <f t="shared" si="768"/>
        <v>218.13137390543841</v>
      </c>
      <c r="K5470" s="4">
        <f t="shared" si="769"/>
        <v>47.476922498161727</v>
      </c>
      <c r="L5470" s="5">
        <f t="shared" si="765"/>
        <v>53.131373905438409</v>
      </c>
      <c r="M5470" s="5">
        <f t="shared" si="766"/>
        <v>13.476922498161727</v>
      </c>
      <c r="N5470" s="6">
        <f t="shared" si="767"/>
        <v>490.0948812335119</v>
      </c>
      <c r="O5470" s="6">
        <f t="shared" si="770"/>
        <v>242.34747836354302</v>
      </c>
      <c r="P5470" s="6">
        <f>FORECAST(J5470,Inputs!$B$10:$B$18,Inputs!$A$10:$A$18)</f>
        <v>32.575290499124428</v>
      </c>
      <c r="Q5470" s="6">
        <f>IF(Inputs!$D$10="Yes",IF('Hourly Calcs'!P5470&gt;'Hourly Calcs'!K5470,'Hourly Calcs'!O5470,N5470+O5470),N5470+O5470)</f>
        <v>732.44235959705497</v>
      </c>
      <c r="R5470" s="12">
        <f t="shared" si="771"/>
        <v>3480.5660928052052</v>
      </c>
      <c r="S5470" s="1">
        <f>IF(AND(A5470&gt;=5,A5470&lt;=9),INDEX(Demand!$C$3:$C$26,C5470),INDEX(Demand!$B$3:$B$26,C5470))</f>
        <v>600</v>
      </c>
      <c r="T5470" s="7">
        <f t="shared" si="772"/>
        <v>600</v>
      </c>
      <c r="U5470" s="7">
        <f t="shared" si="773"/>
        <v>2880.5660928052052</v>
      </c>
    </row>
    <row r="5471" spans="1:21" x14ac:dyDescent="0.2">
      <c r="A5471" s="1">
        <v>8</v>
      </c>
      <c r="B5471" s="1">
        <v>16</v>
      </c>
      <c r="C5471" s="1">
        <v>15</v>
      </c>
      <c r="D5471">
        <v>19</v>
      </c>
      <c r="E5471">
        <v>15.8</v>
      </c>
      <c r="F5471">
        <v>82</v>
      </c>
      <c r="G5471">
        <v>654</v>
      </c>
      <c r="H5471">
        <v>691</v>
      </c>
      <c r="I5471">
        <v>165</v>
      </c>
      <c r="J5471" s="4">
        <f t="shared" si="768"/>
        <v>236.01084101180089</v>
      </c>
      <c r="K5471" s="4">
        <f t="shared" si="769"/>
        <v>40.510591667999293</v>
      </c>
      <c r="L5471" s="5">
        <f t="shared" si="765"/>
        <v>71.010841011800892</v>
      </c>
      <c r="M5471" s="5">
        <f t="shared" si="766"/>
        <v>6.510591667999293</v>
      </c>
      <c r="N5471" s="6">
        <f t="shared" si="767"/>
        <v>467.71817357871032</v>
      </c>
      <c r="O5471" s="6">
        <f t="shared" si="770"/>
        <v>150.89559973579094</v>
      </c>
      <c r="P5471" s="6">
        <f>FORECAST(J5471,Inputs!$B$10:$B$18,Inputs!$A$10:$A$18)</f>
        <v>32.740841120479637</v>
      </c>
      <c r="Q5471" s="6">
        <f>IF(Inputs!$D$10="Yes",IF('Hourly Calcs'!P5471&gt;'Hourly Calcs'!K5471,'Hourly Calcs'!O5471,N5471+O5471),N5471+O5471)</f>
        <v>618.61377331450126</v>
      </c>
      <c r="R5471" s="12">
        <f t="shared" si="771"/>
        <v>2939.6526507905101</v>
      </c>
      <c r="S5471" s="1">
        <f>IF(AND(A5471&gt;=5,A5471&lt;=9),INDEX(Demand!$C$3:$C$26,C5471),INDEX(Demand!$B$3:$B$26,C5471))</f>
        <v>600</v>
      </c>
      <c r="T5471" s="7">
        <f t="shared" si="772"/>
        <v>600</v>
      </c>
      <c r="U5471" s="7">
        <f t="shared" si="773"/>
        <v>2339.6526507905101</v>
      </c>
    </row>
    <row r="5472" spans="1:21" x14ac:dyDescent="0.2">
      <c r="A5472" s="1">
        <v>8</v>
      </c>
      <c r="B5472" s="1">
        <v>16</v>
      </c>
      <c r="C5472" s="1">
        <v>16</v>
      </c>
      <c r="D5472">
        <v>19</v>
      </c>
      <c r="E5472">
        <v>15.6</v>
      </c>
      <c r="F5472">
        <v>81</v>
      </c>
      <c r="G5472">
        <v>518</v>
      </c>
      <c r="H5472">
        <v>600</v>
      </c>
      <c r="I5472">
        <v>159</v>
      </c>
      <c r="J5472" s="4">
        <f t="shared" si="768"/>
        <v>250.76285130676263</v>
      </c>
      <c r="K5472" s="4">
        <f t="shared" si="769"/>
        <v>32.024275067571516</v>
      </c>
      <c r="L5472" s="5">
        <f t="shared" si="765"/>
        <v>85.762851306762627</v>
      </c>
      <c r="M5472" s="5">
        <f t="shared" si="766"/>
        <v>1.9757249324284842</v>
      </c>
      <c r="N5472" s="6">
        <f t="shared" si="767"/>
        <v>284.78962331197067</v>
      </c>
      <c r="O5472" s="6">
        <f t="shared" si="770"/>
        <v>145.40848701812581</v>
      </c>
      <c r="P5472" s="6">
        <f>FORECAST(J5472,Inputs!$B$10:$B$18,Inputs!$A$10:$A$18)</f>
        <v>32.877433808395949</v>
      </c>
      <c r="Q5472" s="6">
        <f>IF(Inputs!$D$10="Yes",IF('Hourly Calcs'!P5472&gt;'Hourly Calcs'!K5472,'Hourly Calcs'!O5472,N5472+O5472),N5472+O5472)</f>
        <v>145.40848701812581</v>
      </c>
      <c r="R5472" s="12">
        <f t="shared" si="771"/>
        <v>690.98113031013384</v>
      </c>
      <c r="S5472" s="1">
        <f>IF(AND(A5472&gt;=5,A5472&lt;=9),INDEX(Demand!$C$3:$C$26,C5472),INDEX(Demand!$B$3:$B$26,C5472))</f>
        <v>900</v>
      </c>
      <c r="T5472" s="7">
        <f t="shared" si="772"/>
        <v>690.98113031013384</v>
      </c>
      <c r="U5472" s="7">
        <f t="shared" si="773"/>
        <v>0</v>
      </c>
    </row>
    <row r="5473" spans="1:21" x14ac:dyDescent="0.2">
      <c r="A5473" s="1">
        <v>8</v>
      </c>
      <c r="B5473" s="1">
        <v>16</v>
      </c>
      <c r="C5473" s="1">
        <v>17</v>
      </c>
      <c r="D5473">
        <v>18.2</v>
      </c>
      <c r="E5473">
        <v>15.8</v>
      </c>
      <c r="F5473">
        <v>86</v>
      </c>
      <c r="G5473">
        <v>350</v>
      </c>
      <c r="H5473">
        <v>438</v>
      </c>
      <c r="I5473">
        <v>149</v>
      </c>
      <c r="J5473" s="4">
        <f t="shared" si="768"/>
        <v>263.4902683688519</v>
      </c>
      <c r="K5473" s="4">
        <f t="shared" si="769"/>
        <v>22.783545907460265</v>
      </c>
      <c r="L5473" s="5">
        <f t="shared" si="765"/>
        <v>0</v>
      </c>
      <c r="M5473" s="5">
        <f t="shared" si="766"/>
        <v>11.216454092539735</v>
      </c>
      <c r="N5473" s="6">
        <f t="shared" si="767"/>
        <v>107.27813480000329</v>
      </c>
      <c r="O5473" s="6">
        <f t="shared" si="770"/>
        <v>136.26329915535061</v>
      </c>
      <c r="P5473" s="6">
        <f>FORECAST(J5473,Inputs!$B$10:$B$18,Inputs!$A$10:$A$18)</f>
        <v>32.995280262674555</v>
      </c>
      <c r="Q5473" s="6">
        <f>IF(Inputs!$D$10="Yes",IF('Hourly Calcs'!P5473&gt;'Hourly Calcs'!K5473,'Hourly Calcs'!O5473,N5473+O5473),N5473+O5473)</f>
        <v>136.26329915535061</v>
      </c>
      <c r="R5473" s="12">
        <f t="shared" si="771"/>
        <v>647.52319758622605</v>
      </c>
      <c r="S5473" s="1">
        <f>IF(AND(A5473&gt;=5,A5473&lt;=9),INDEX(Demand!$C$3:$C$26,C5473),INDEX(Demand!$B$3:$B$26,C5473))</f>
        <v>900</v>
      </c>
      <c r="T5473" s="7">
        <f t="shared" si="772"/>
        <v>647.52319758622605</v>
      </c>
      <c r="U5473" s="7">
        <f t="shared" si="773"/>
        <v>0</v>
      </c>
    </row>
    <row r="5474" spans="1:21" x14ac:dyDescent="0.2">
      <c r="A5474" s="1">
        <v>8</v>
      </c>
      <c r="B5474" s="1">
        <v>16</v>
      </c>
      <c r="C5474" s="1">
        <v>18</v>
      </c>
      <c r="D5474">
        <v>17.399999999999999</v>
      </c>
      <c r="E5474">
        <v>15.5</v>
      </c>
      <c r="F5474">
        <v>89</v>
      </c>
      <c r="G5474">
        <v>108</v>
      </c>
      <c r="H5474">
        <v>28</v>
      </c>
      <c r="I5474">
        <v>100</v>
      </c>
      <c r="J5474" s="4">
        <f t="shared" si="768"/>
        <v>275.15848540622517</v>
      </c>
      <c r="K5474" s="4">
        <f t="shared" si="769"/>
        <v>13.323168313218133</v>
      </c>
      <c r="L5474" s="5">
        <f t="shared" si="765"/>
        <v>0</v>
      </c>
      <c r="M5474" s="5">
        <f t="shared" si="766"/>
        <v>20.676831686781867</v>
      </c>
      <c r="N5474" s="6">
        <f t="shared" si="767"/>
        <v>9.8691273519579126E-2</v>
      </c>
      <c r="O5474" s="6">
        <f t="shared" si="770"/>
        <v>91.45187862775208</v>
      </c>
      <c r="P5474" s="6">
        <f>FORECAST(J5474,Inputs!$B$10:$B$18,Inputs!$A$10:$A$18)</f>
        <v>33.103319309316895</v>
      </c>
      <c r="Q5474" s="6">
        <f>IF(Inputs!$D$10="Yes",IF('Hourly Calcs'!P5474&gt;'Hourly Calcs'!K5474,'Hourly Calcs'!O5474,N5474+O5474),N5474+O5474)</f>
        <v>91.45187862775208</v>
      </c>
      <c r="R5474" s="12">
        <f t="shared" si="771"/>
        <v>434.57932723907788</v>
      </c>
      <c r="S5474" s="1">
        <f>IF(AND(A5474&gt;=5,A5474&lt;=9),INDEX(Demand!$C$3:$C$26,C5474),INDEX(Demand!$B$3:$B$26,C5474))</f>
        <v>900</v>
      </c>
      <c r="T5474" s="7">
        <f t="shared" si="772"/>
        <v>434.57932723907788</v>
      </c>
      <c r="U5474" s="7">
        <f t="shared" si="773"/>
        <v>0</v>
      </c>
    </row>
    <row r="5475" spans="1:21" x14ac:dyDescent="0.2">
      <c r="A5475" s="1">
        <v>8</v>
      </c>
      <c r="B5475" s="1">
        <v>16</v>
      </c>
      <c r="C5475" s="1">
        <v>19</v>
      </c>
      <c r="D5475">
        <v>16.899999999999999</v>
      </c>
      <c r="E5475">
        <v>15.5</v>
      </c>
      <c r="F5475">
        <v>91</v>
      </c>
      <c r="G5475">
        <v>28</v>
      </c>
      <c r="H5475">
        <v>0</v>
      </c>
      <c r="I5475">
        <v>28</v>
      </c>
      <c r="J5475" s="4">
        <f t="shared" si="768"/>
        <v>286.5207106657254</v>
      </c>
      <c r="K5475" s="4">
        <f t="shared" si="769"/>
        <v>4.1256570031593043</v>
      </c>
      <c r="L5475" s="5">
        <f t="shared" ref="L5475:L5538" si="774">IF(ABS($B$5-J5475)&gt;90,0,ABS($B$5-J5475))</f>
        <v>0</v>
      </c>
      <c r="M5475" s="5">
        <f t="shared" ref="M5475:M5538" si="775">IF(K5475&gt;0,ABS($B$4-K5475),0)</f>
        <v>29.874342996840696</v>
      </c>
      <c r="N5475" s="6">
        <f t="shared" si="767"/>
        <v>0</v>
      </c>
      <c r="O5475" s="6">
        <f t="shared" si="770"/>
        <v>25.606526015770584</v>
      </c>
      <c r="P5475" s="6">
        <f>FORECAST(J5475,Inputs!$B$10:$B$18,Inputs!$A$10:$A$18)</f>
        <v>33.208525098756716</v>
      </c>
      <c r="Q5475" s="6">
        <f>IF(Inputs!$D$10="Yes",IF('Hourly Calcs'!P5475&gt;'Hourly Calcs'!K5475,'Hourly Calcs'!O5475,N5475+O5475),N5475+O5475)</f>
        <v>25.606526015770584</v>
      </c>
      <c r="R5475" s="12">
        <f t="shared" si="771"/>
        <v>121.68221162694181</v>
      </c>
      <c r="S5475" s="1">
        <f>IF(AND(A5475&gt;=5,A5475&lt;=9),INDEX(Demand!$C$3:$C$26,C5475),INDEX(Demand!$B$3:$B$26,C5475))</f>
        <v>900</v>
      </c>
      <c r="T5475" s="7">
        <f t="shared" si="772"/>
        <v>121.68221162694181</v>
      </c>
      <c r="U5475" s="7">
        <f t="shared" si="773"/>
        <v>0</v>
      </c>
    </row>
    <row r="5476" spans="1:21" x14ac:dyDescent="0.2">
      <c r="A5476" s="1">
        <v>8</v>
      </c>
      <c r="B5476" s="1">
        <v>16</v>
      </c>
      <c r="C5476" s="1">
        <v>20</v>
      </c>
      <c r="D5476">
        <v>16</v>
      </c>
      <c r="E5476">
        <v>15.3</v>
      </c>
      <c r="F5476">
        <v>96</v>
      </c>
      <c r="G5476">
        <v>2</v>
      </c>
      <c r="H5476">
        <v>0</v>
      </c>
      <c r="I5476">
        <v>2</v>
      </c>
      <c r="J5476" s="4">
        <f t="shared" si="768"/>
        <v>298.18236915998182</v>
      </c>
      <c r="K5476" s="4">
        <f t="shared" si="769"/>
        <v>-4.7784920172047123</v>
      </c>
      <c r="L5476" s="5">
        <f t="shared" si="774"/>
        <v>0</v>
      </c>
      <c r="M5476" s="5">
        <f t="shared" si="775"/>
        <v>0</v>
      </c>
      <c r="N5476" s="6">
        <f t="shared" si="767"/>
        <v>0</v>
      </c>
      <c r="O5476" s="6">
        <f t="shared" si="770"/>
        <v>1.8290375725550416</v>
      </c>
      <c r="P5476" s="6">
        <f>FORECAST(J5476,Inputs!$B$10:$B$18,Inputs!$A$10:$A$18)</f>
        <v>33.316503418147974</v>
      </c>
      <c r="Q5476" s="6">
        <f>IF(Inputs!$D$10="Yes",IF('Hourly Calcs'!P5476&gt;'Hourly Calcs'!K5476,'Hourly Calcs'!O5476,N5476+O5476),N5476+O5476)</f>
        <v>1.8290375725550416</v>
      </c>
      <c r="R5476" s="12">
        <f t="shared" si="771"/>
        <v>8.6915865447815577</v>
      </c>
      <c r="S5476" s="1">
        <f>IF(AND(A5476&gt;=5,A5476&lt;=9),INDEX(Demand!$C$3:$C$26,C5476),INDEX(Demand!$B$3:$B$26,C5476))</f>
        <v>800</v>
      </c>
      <c r="T5476" s="7">
        <f t="shared" si="772"/>
        <v>8.6915865447815577</v>
      </c>
      <c r="U5476" s="7">
        <f t="shared" si="773"/>
        <v>0</v>
      </c>
    </row>
    <row r="5477" spans="1:21" x14ac:dyDescent="0.2">
      <c r="A5477" s="1">
        <v>8</v>
      </c>
      <c r="B5477" s="1">
        <v>16</v>
      </c>
      <c r="C5477" s="1">
        <v>21</v>
      </c>
      <c r="D5477">
        <v>15.7</v>
      </c>
      <c r="E5477">
        <v>15.3</v>
      </c>
      <c r="F5477">
        <v>97</v>
      </c>
      <c r="G5477">
        <v>0</v>
      </c>
      <c r="H5477">
        <v>0</v>
      </c>
      <c r="I5477">
        <v>0</v>
      </c>
      <c r="J5477" s="4">
        <f t="shared" si="768"/>
        <v>310.64402697820191</v>
      </c>
      <c r="K5477" s="4">
        <f t="shared" si="769"/>
        <v>-12.658687694387169</v>
      </c>
      <c r="L5477" s="5">
        <f t="shared" si="774"/>
        <v>0</v>
      </c>
      <c r="M5477" s="5">
        <f t="shared" si="775"/>
        <v>0</v>
      </c>
      <c r="N5477" s="6">
        <f t="shared" si="767"/>
        <v>0</v>
      </c>
      <c r="O5477" s="6">
        <f t="shared" si="770"/>
        <v>0</v>
      </c>
      <c r="P5477" s="6">
        <f>FORECAST(J5477,Inputs!$B$10:$B$18,Inputs!$A$10:$A$18)</f>
        <v>33.431889138687055</v>
      </c>
      <c r="Q5477" s="6">
        <f>IF(Inputs!$D$10="Yes",IF('Hourly Calcs'!P5477&gt;'Hourly Calcs'!K5477,'Hourly Calcs'!O5477,N5477+O5477),N5477+O5477)</f>
        <v>0</v>
      </c>
      <c r="R5477" s="12">
        <f t="shared" si="771"/>
        <v>0</v>
      </c>
      <c r="S5477" s="1">
        <f>IF(AND(A5477&gt;=5,A5477&lt;=9),INDEX(Demand!$C$3:$C$26,C5477),INDEX(Demand!$B$3:$B$26,C5477))</f>
        <v>700</v>
      </c>
      <c r="T5477" s="7">
        <f t="shared" si="772"/>
        <v>0</v>
      </c>
      <c r="U5477" s="7">
        <f t="shared" si="773"/>
        <v>0</v>
      </c>
    </row>
    <row r="5478" spans="1:21" x14ac:dyDescent="0.2">
      <c r="A5478" s="1">
        <v>8</v>
      </c>
      <c r="B5478" s="1">
        <v>16</v>
      </c>
      <c r="C5478" s="1">
        <v>22</v>
      </c>
      <c r="D5478">
        <v>15.6</v>
      </c>
      <c r="E5478">
        <v>15.4</v>
      </c>
      <c r="F5478">
        <v>99</v>
      </c>
      <c r="G5478">
        <v>0</v>
      </c>
      <c r="H5478">
        <v>0</v>
      </c>
      <c r="I5478">
        <v>0</v>
      </c>
      <c r="J5478" s="4">
        <f t="shared" si="768"/>
        <v>324.27303730035135</v>
      </c>
      <c r="K5478" s="4">
        <f t="shared" si="769"/>
        <v>-19.098046430654691</v>
      </c>
      <c r="L5478" s="5">
        <f t="shared" si="774"/>
        <v>0</v>
      </c>
      <c r="M5478" s="5">
        <f t="shared" si="775"/>
        <v>0</v>
      </c>
      <c r="N5478" s="6">
        <f t="shared" si="767"/>
        <v>0</v>
      </c>
      <c r="O5478" s="6">
        <f t="shared" si="770"/>
        <v>0</v>
      </c>
      <c r="P5478" s="6">
        <f>FORECAST(J5478,Inputs!$B$10:$B$18,Inputs!$A$10:$A$18)</f>
        <v>33.558083678706957</v>
      </c>
      <c r="Q5478" s="6">
        <f>IF(Inputs!$D$10="Yes",IF('Hourly Calcs'!P5478&gt;'Hourly Calcs'!K5478,'Hourly Calcs'!O5478,N5478+O5478),N5478+O5478)</f>
        <v>0</v>
      </c>
      <c r="R5478" s="12">
        <f t="shared" si="771"/>
        <v>0</v>
      </c>
      <c r="S5478" s="1">
        <f>IF(AND(A5478&gt;=5,A5478&lt;=9),INDEX(Demand!$C$3:$C$26,C5478),INDEX(Demand!$B$3:$B$26,C5478))</f>
        <v>600</v>
      </c>
      <c r="T5478" s="7">
        <f t="shared" si="772"/>
        <v>0</v>
      </c>
      <c r="U5478" s="7">
        <f t="shared" si="773"/>
        <v>0</v>
      </c>
    </row>
    <row r="5479" spans="1:21" x14ac:dyDescent="0.2">
      <c r="A5479" s="1">
        <v>8</v>
      </c>
      <c r="B5479" s="1">
        <v>16</v>
      </c>
      <c r="C5479" s="1">
        <v>23</v>
      </c>
      <c r="D5479">
        <v>15.4</v>
      </c>
      <c r="E5479">
        <v>15.2</v>
      </c>
      <c r="F5479">
        <v>99</v>
      </c>
      <c r="G5479">
        <v>0</v>
      </c>
      <c r="H5479">
        <v>0</v>
      </c>
      <c r="I5479">
        <v>0</v>
      </c>
      <c r="J5479" s="4">
        <f t="shared" si="768"/>
        <v>339.18449712037858</v>
      </c>
      <c r="K5479" s="4">
        <f t="shared" si="769"/>
        <v>-23.614047157235959</v>
      </c>
      <c r="L5479" s="5">
        <f t="shared" si="774"/>
        <v>0</v>
      </c>
      <c r="M5479" s="5">
        <f t="shared" si="775"/>
        <v>0</v>
      </c>
      <c r="N5479" s="6">
        <f t="shared" si="767"/>
        <v>0</v>
      </c>
      <c r="O5479" s="6">
        <f t="shared" si="770"/>
        <v>0</v>
      </c>
      <c r="P5479" s="6">
        <f>FORECAST(J5479,Inputs!$B$10:$B$18,Inputs!$A$10:$A$18)</f>
        <v>33.696152751114617</v>
      </c>
      <c r="Q5479" s="6">
        <f>IF(Inputs!$D$10="Yes",IF('Hourly Calcs'!P5479&gt;'Hourly Calcs'!K5479,'Hourly Calcs'!O5479,N5479+O5479),N5479+O5479)</f>
        <v>0</v>
      </c>
      <c r="R5479" s="12">
        <f t="shared" si="771"/>
        <v>0</v>
      </c>
      <c r="S5479" s="1">
        <f>IF(AND(A5479&gt;=5,A5479&lt;=9),INDEX(Demand!$C$3:$C$26,C5479),INDEX(Demand!$B$3:$B$26,C5479))</f>
        <v>500</v>
      </c>
      <c r="T5479" s="7">
        <f t="shared" si="772"/>
        <v>0</v>
      </c>
      <c r="U5479" s="7">
        <f t="shared" si="773"/>
        <v>0</v>
      </c>
    </row>
    <row r="5480" spans="1:21" x14ac:dyDescent="0.2">
      <c r="A5480" s="1">
        <v>8</v>
      </c>
      <c r="B5480" s="1">
        <v>16</v>
      </c>
      <c r="C5480" s="1">
        <v>24</v>
      </c>
      <c r="D5480">
        <v>15.3</v>
      </c>
      <c r="E5480">
        <v>15.1</v>
      </c>
      <c r="F5480">
        <v>99</v>
      </c>
      <c r="G5480">
        <v>0</v>
      </c>
      <c r="H5480">
        <v>0</v>
      </c>
      <c r="I5480">
        <v>0</v>
      </c>
      <c r="J5480" s="4">
        <f t="shared" si="768"/>
        <v>355.08320371905074</v>
      </c>
      <c r="K5480" s="4">
        <f t="shared" si="769"/>
        <v>-25.745451477378779</v>
      </c>
      <c r="L5480" s="5">
        <f t="shared" si="774"/>
        <v>0</v>
      </c>
      <c r="M5480" s="5">
        <f t="shared" si="775"/>
        <v>0</v>
      </c>
      <c r="N5480" s="6">
        <f t="shared" si="767"/>
        <v>0</v>
      </c>
      <c r="O5480" s="6">
        <f t="shared" si="770"/>
        <v>0</v>
      </c>
      <c r="P5480" s="6">
        <f>FORECAST(J5480,Inputs!$B$10:$B$18,Inputs!$A$10:$A$18)</f>
        <v>33.843362997398614</v>
      </c>
      <c r="Q5480" s="6">
        <f>IF(Inputs!$D$10="Yes",IF('Hourly Calcs'!P5480&gt;'Hourly Calcs'!K5480,'Hourly Calcs'!O5480,N5480+O5480),N5480+O5480)</f>
        <v>0</v>
      </c>
      <c r="R5480" s="12">
        <f t="shared" si="771"/>
        <v>0</v>
      </c>
      <c r="S5480" s="1">
        <f>IF(AND(A5480&gt;=5,A5480&lt;=9),INDEX(Demand!$C$3:$C$26,C5480),INDEX(Demand!$B$3:$B$26,C5480))</f>
        <v>400</v>
      </c>
      <c r="T5480" s="7">
        <f t="shared" si="772"/>
        <v>0</v>
      </c>
      <c r="U5480" s="7">
        <f t="shared" si="773"/>
        <v>0</v>
      </c>
    </row>
    <row r="5481" spans="1:21" x14ac:dyDescent="0.2">
      <c r="A5481" s="1">
        <v>8</v>
      </c>
      <c r="B5481" s="1">
        <v>17</v>
      </c>
      <c r="C5481" s="1">
        <v>1</v>
      </c>
      <c r="D5481">
        <v>15.4</v>
      </c>
      <c r="E5481">
        <v>15.4</v>
      </c>
      <c r="F5481">
        <v>100</v>
      </c>
      <c r="G5481">
        <v>0</v>
      </c>
      <c r="H5481">
        <v>0</v>
      </c>
      <c r="I5481">
        <v>0</v>
      </c>
      <c r="J5481" s="4">
        <f t="shared" si="768"/>
        <v>11.251131801571916</v>
      </c>
      <c r="K5481" s="4">
        <f t="shared" si="769"/>
        <v>-25.233188199284925</v>
      </c>
      <c r="L5481" s="5">
        <f t="shared" si="774"/>
        <v>0</v>
      </c>
      <c r="M5481" s="5">
        <f t="shared" si="775"/>
        <v>0</v>
      </c>
      <c r="N5481" s="6">
        <f t="shared" si="767"/>
        <v>0</v>
      </c>
      <c r="O5481" s="6">
        <f t="shared" si="770"/>
        <v>0</v>
      </c>
      <c r="P5481" s="6">
        <f>FORECAST(J5481,Inputs!$B$10:$B$18,Inputs!$A$10:$A$18)</f>
        <v>30.659732701866403</v>
      </c>
      <c r="Q5481" s="6">
        <f>IF(Inputs!$D$10="Yes",IF('Hourly Calcs'!P5481&gt;'Hourly Calcs'!K5481,'Hourly Calcs'!O5481,N5481+O5481),N5481+O5481)</f>
        <v>0</v>
      </c>
      <c r="R5481" s="12">
        <f t="shared" si="771"/>
        <v>0</v>
      </c>
      <c r="S5481" s="1">
        <f>IF(AND(A5481&gt;=5,A5481&lt;=9),INDEX(Demand!$C$3:$C$26,C5481),INDEX(Demand!$B$3:$B$26,C5481))</f>
        <v>350</v>
      </c>
      <c r="T5481" s="7">
        <f t="shared" si="772"/>
        <v>0</v>
      </c>
      <c r="U5481" s="7">
        <f t="shared" si="773"/>
        <v>0</v>
      </c>
    </row>
    <row r="5482" spans="1:21" x14ac:dyDescent="0.2">
      <c r="A5482" s="1">
        <v>8</v>
      </c>
      <c r="B5482" s="1">
        <v>17</v>
      </c>
      <c r="C5482" s="1">
        <v>2</v>
      </c>
      <c r="D5482">
        <v>15.9</v>
      </c>
      <c r="E5482">
        <v>15.9</v>
      </c>
      <c r="F5482">
        <v>100</v>
      </c>
      <c r="G5482">
        <v>0</v>
      </c>
      <c r="H5482">
        <v>0</v>
      </c>
      <c r="I5482">
        <v>0</v>
      </c>
      <c r="J5482" s="4">
        <f t="shared" si="768"/>
        <v>26.838670325276155</v>
      </c>
      <c r="K5482" s="4">
        <f t="shared" si="769"/>
        <v>-22.14284411992864</v>
      </c>
      <c r="L5482" s="5">
        <f t="shared" si="774"/>
        <v>0</v>
      </c>
      <c r="M5482" s="5">
        <f t="shared" si="775"/>
        <v>0</v>
      </c>
      <c r="N5482" s="6">
        <f t="shared" si="767"/>
        <v>0</v>
      </c>
      <c r="O5482" s="6">
        <f t="shared" si="770"/>
        <v>0</v>
      </c>
      <c r="P5482" s="6">
        <f>FORECAST(J5482,Inputs!$B$10:$B$18,Inputs!$A$10:$A$18)</f>
        <v>30.804061762271072</v>
      </c>
      <c r="Q5482" s="6">
        <f>IF(Inputs!$D$10="Yes",IF('Hourly Calcs'!P5482&gt;'Hourly Calcs'!K5482,'Hourly Calcs'!O5482,N5482+O5482),N5482+O5482)</f>
        <v>0</v>
      </c>
      <c r="R5482" s="12">
        <f t="shared" si="771"/>
        <v>0</v>
      </c>
      <c r="S5482" s="1">
        <f>IF(AND(A5482&gt;=5,A5482&lt;=9),INDEX(Demand!$C$3:$C$26,C5482),INDEX(Demand!$B$3:$B$26,C5482))</f>
        <v>350</v>
      </c>
      <c r="T5482" s="7">
        <f t="shared" si="772"/>
        <v>0</v>
      </c>
      <c r="U5482" s="7">
        <f t="shared" si="773"/>
        <v>0</v>
      </c>
    </row>
    <row r="5483" spans="1:21" x14ac:dyDescent="0.2">
      <c r="A5483" s="1">
        <v>8</v>
      </c>
      <c r="B5483" s="1">
        <v>17</v>
      </c>
      <c r="C5483" s="1">
        <v>3</v>
      </c>
      <c r="D5483">
        <v>15.8</v>
      </c>
      <c r="E5483">
        <v>15.6</v>
      </c>
      <c r="F5483">
        <v>99</v>
      </c>
      <c r="G5483">
        <v>0</v>
      </c>
      <c r="H5483">
        <v>0</v>
      </c>
      <c r="I5483">
        <v>0</v>
      </c>
      <c r="J5483" s="4">
        <f t="shared" si="768"/>
        <v>41.273183410569573</v>
      </c>
      <c r="K5483" s="4">
        <f t="shared" si="769"/>
        <v>-16.831841345682932</v>
      </c>
      <c r="L5483" s="5">
        <f t="shared" si="774"/>
        <v>0</v>
      </c>
      <c r="M5483" s="5">
        <f t="shared" si="775"/>
        <v>0</v>
      </c>
      <c r="N5483" s="6">
        <f t="shared" si="767"/>
        <v>0</v>
      </c>
      <c r="O5483" s="6">
        <f t="shared" si="770"/>
        <v>0</v>
      </c>
      <c r="P5483" s="6">
        <f>FORECAST(J5483,Inputs!$B$10:$B$18,Inputs!$A$10:$A$18)</f>
        <v>30.937714661208975</v>
      </c>
      <c r="Q5483" s="6">
        <f>IF(Inputs!$D$10="Yes",IF('Hourly Calcs'!P5483&gt;'Hourly Calcs'!K5483,'Hourly Calcs'!O5483,N5483+O5483),N5483+O5483)</f>
        <v>0</v>
      </c>
      <c r="R5483" s="12">
        <f t="shared" si="771"/>
        <v>0</v>
      </c>
      <c r="S5483" s="1">
        <f>IF(AND(A5483&gt;=5,A5483&lt;=9),INDEX(Demand!$C$3:$C$26,C5483),INDEX(Demand!$B$3:$B$26,C5483))</f>
        <v>350</v>
      </c>
      <c r="T5483" s="7">
        <f t="shared" si="772"/>
        <v>0</v>
      </c>
      <c r="U5483" s="7">
        <f t="shared" si="773"/>
        <v>0</v>
      </c>
    </row>
    <row r="5484" spans="1:21" x14ac:dyDescent="0.2">
      <c r="A5484" s="1">
        <v>8</v>
      </c>
      <c r="B5484" s="1">
        <v>17</v>
      </c>
      <c r="C5484" s="1">
        <v>4</v>
      </c>
      <c r="D5484">
        <v>15.7</v>
      </c>
      <c r="E5484">
        <v>15.5</v>
      </c>
      <c r="F5484">
        <v>99</v>
      </c>
      <c r="G5484">
        <v>0</v>
      </c>
      <c r="H5484">
        <v>0</v>
      </c>
      <c r="I5484">
        <v>0</v>
      </c>
      <c r="J5484" s="4">
        <f t="shared" si="768"/>
        <v>54.432456469497922</v>
      </c>
      <c r="K5484" s="4">
        <f t="shared" si="769"/>
        <v>-9.792945524093156</v>
      </c>
      <c r="L5484" s="5">
        <f t="shared" si="774"/>
        <v>0</v>
      </c>
      <c r="M5484" s="5">
        <f t="shared" si="775"/>
        <v>0</v>
      </c>
      <c r="N5484" s="6">
        <f t="shared" si="767"/>
        <v>0</v>
      </c>
      <c r="O5484" s="6">
        <f t="shared" si="770"/>
        <v>0</v>
      </c>
      <c r="P5484" s="6">
        <f>FORECAST(J5484,Inputs!$B$10:$B$18,Inputs!$A$10:$A$18)</f>
        <v>31.059559782124978</v>
      </c>
      <c r="Q5484" s="6">
        <f>IF(Inputs!$D$10="Yes",IF('Hourly Calcs'!P5484&gt;'Hourly Calcs'!K5484,'Hourly Calcs'!O5484,N5484+O5484),N5484+O5484)</f>
        <v>0</v>
      </c>
      <c r="R5484" s="12">
        <f t="shared" si="771"/>
        <v>0</v>
      </c>
      <c r="S5484" s="1">
        <f>IF(AND(A5484&gt;=5,A5484&lt;=9),INDEX(Demand!$C$3:$C$26,C5484),INDEX(Demand!$B$3:$B$26,C5484))</f>
        <v>350</v>
      </c>
      <c r="T5484" s="7">
        <f t="shared" si="772"/>
        <v>0</v>
      </c>
      <c r="U5484" s="7">
        <f t="shared" si="773"/>
        <v>0</v>
      </c>
    </row>
    <row r="5485" spans="1:21" x14ac:dyDescent="0.2">
      <c r="A5485" s="1">
        <v>8</v>
      </c>
      <c r="B5485" s="1">
        <v>17</v>
      </c>
      <c r="C5485" s="1">
        <v>5</v>
      </c>
      <c r="D5485">
        <v>15.6</v>
      </c>
      <c r="E5485">
        <v>15.4</v>
      </c>
      <c r="F5485">
        <v>99</v>
      </c>
      <c r="G5485">
        <v>0</v>
      </c>
      <c r="H5485">
        <v>0</v>
      </c>
      <c r="I5485">
        <v>0</v>
      </c>
      <c r="J5485" s="4">
        <f t="shared" si="768"/>
        <v>66.548462049271734</v>
      </c>
      <c r="K5485" s="4">
        <f t="shared" si="769"/>
        <v>-1.3738276323667691</v>
      </c>
      <c r="L5485" s="5">
        <f t="shared" si="774"/>
        <v>0</v>
      </c>
      <c r="M5485" s="5">
        <f t="shared" si="775"/>
        <v>0</v>
      </c>
      <c r="N5485" s="6">
        <f t="shared" si="767"/>
        <v>0</v>
      </c>
      <c r="O5485" s="6">
        <f t="shared" si="770"/>
        <v>0</v>
      </c>
      <c r="P5485" s="6">
        <f>FORECAST(J5485,Inputs!$B$10:$B$18,Inputs!$A$10:$A$18)</f>
        <v>31.171745018974736</v>
      </c>
      <c r="Q5485" s="6">
        <f>IF(Inputs!$D$10="Yes",IF('Hourly Calcs'!P5485&gt;'Hourly Calcs'!K5485,'Hourly Calcs'!O5485,N5485+O5485),N5485+O5485)</f>
        <v>0</v>
      </c>
      <c r="R5485" s="12">
        <f t="shared" si="771"/>
        <v>0</v>
      </c>
      <c r="S5485" s="1">
        <f>IF(AND(A5485&gt;=5,A5485&lt;=9),INDEX(Demand!$C$3:$C$26,C5485),INDEX(Demand!$B$3:$B$26,C5485))</f>
        <v>350</v>
      </c>
      <c r="T5485" s="7">
        <f t="shared" si="772"/>
        <v>0</v>
      </c>
      <c r="U5485" s="7">
        <f t="shared" si="773"/>
        <v>0</v>
      </c>
    </row>
    <row r="5486" spans="1:21" x14ac:dyDescent="0.2">
      <c r="A5486" s="1">
        <v>8</v>
      </c>
      <c r="B5486" s="1">
        <v>17</v>
      </c>
      <c r="C5486" s="1">
        <v>6</v>
      </c>
      <c r="D5486">
        <v>15.7</v>
      </c>
      <c r="E5486">
        <v>15.7</v>
      </c>
      <c r="F5486">
        <v>100</v>
      </c>
      <c r="G5486">
        <v>9</v>
      </c>
      <c r="H5486">
        <v>0</v>
      </c>
      <c r="I5486">
        <v>9</v>
      </c>
      <c r="J5486" s="4">
        <f t="shared" si="768"/>
        <v>78.049868910169366</v>
      </c>
      <c r="K5486" s="4">
        <f t="shared" si="769"/>
        <v>7.5551659770111002</v>
      </c>
      <c r="L5486" s="5">
        <f t="shared" si="774"/>
        <v>86.950131089830634</v>
      </c>
      <c r="M5486" s="5">
        <f t="shared" si="775"/>
        <v>26.4448340229889</v>
      </c>
      <c r="N5486" s="6">
        <f t="shared" si="767"/>
        <v>0</v>
      </c>
      <c r="O5486" s="6">
        <f t="shared" si="770"/>
        <v>8.2306690764976871</v>
      </c>
      <c r="P5486" s="6">
        <f>FORECAST(J5486,Inputs!$B$10:$B$18,Inputs!$A$10:$A$18)</f>
        <v>31.27823952694601</v>
      </c>
      <c r="Q5486" s="6">
        <f>IF(Inputs!$D$10="Yes",IF('Hourly Calcs'!P5486&gt;'Hourly Calcs'!K5486,'Hourly Calcs'!O5486,N5486+O5486),N5486+O5486)</f>
        <v>8.2306690764976871</v>
      </c>
      <c r="R5486" s="12">
        <f t="shared" si="771"/>
        <v>39.11213945151701</v>
      </c>
      <c r="S5486" s="1">
        <f>IF(AND(A5486&gt;=5,A5486&lt;=9),INDEX(Demand!$C$3:$C$26,C5486),INDEX(Demand!$B$3:$B$26,C5486))</f>
        <v>350</v>
      </c>
      <c r="T5486" s="7">
        <f t="shared" si="772"/>
        <v>39.11213945151701</v>
      </c>
      <c r="U5486" s="7">
        <f t="shared" si="773"/>
        <v>0</v>
      </c>
    </row>
    <row r="5487" spans="1:21" x14ac:dyDescent="0.2">
      <c r="A5487" s="1">
        <v>8</v>
      </c>
      <c r="B5487" s="1">
        <v>17</v>
      </c>
      <c r="C5487" s="1">
        <v>7</v>
      </c>
      <c r="D5487">
        <v>15.9</v>
      </c>
      <c r="E5487">
        <v>15.7</v>
      </c>
      <c r="F5487">
        <v>99</v>
      </c>
      <c r="G5487">
        <v>66</v>
      </c>
      <c r="H5487">
        <v>0</v>
      </c>
      <c r="I5487">
        <v>66</v>
      </c>
      <c r="J5487" s="4">
        <f t="shared" si="768"/>
        <v>89.477462927657172</v>
      </c>
      <c r="K5487" s="4">
        <f t="shared" si="769"/>
        <v>16.905968897640903</v>
      </c>
      <c r="L5487" s="5">
        <f t="shared" si="774"/>
        <v>75.522537072342828</v>
      </c>
      <c r="M5487" s="5">
        <f t="shared" si="775"/>
        <v>17.094031102359097</v>
      </c>
      <c r="N5487" s="6">
        <f t="shared" si="767"/>
        <v>0</v>
      </c>
      <c r="O5487" s="6">
        <f t="shared" si="770"/>
        <v>60.358239894316377</v>
      </c>
      <c r="P5487" s="6">
        <f>FORECAST(J5487,Inputs!$B$10:$B$18,Inputs!$A$10:$A$18)</f>
        <v>31.384050582663491</v>
      </c>
      <c r="Q5487" s="6">
        <f>IF(Inputs!$D$10="Yes",IF('Hourly Calcs'!P5487&gt;'Hourly Calcs'!K5487,'Hourly Calcs'!O5487,N5487+O5487),N5487+O5487)</f>
        <v>60.358239894316377</v>
      </c>
      <c r="R5487" s="12">
        <f t="shared" si="771"/>
        <v>286.8223559777914</v>
      </c>
      <c r="S5487" s="1">
        <f>IF(AND(A5487&gt;=5,A5487&lt;=9),INDEX(Demand!$C$3:$C$26,C5487),INDEX(Demand!$B$3:$B$26,C5487))</f>
        <v>350</v>
      </c>
      <c r="T5487" s="7">
        <f t="shared" si="772"/>
        <v>286.8223559777914</v>
      </c>
      <c r="U5487" s="7">
        <f t="shared" si="773"/>
        <v>0</v>
      </c>
    </row>
    <row r="5488" spans="1:21" x14ac:dyDescent="0.2">
      <c r="A5488" s="1">
        <v>8</v>
      </c>
      <c r="B5488" s="1">
        <v>17</v>
      </c>
      <c r="C5488" s="1">
        <v>8</v>
      </c>
      <c r="D5488">
        <v>16.8</v>
      </c>
      <c r="E5488">
        <v>15.8</v>
      </c>
      <c r="F5488">
        <v>94</v>
      </c>
      <c r="G5488">
        <v>163</v>
      </c>
      <c r="H5488">
        <v>26</v>
      </c>
      <c r="I5488">
        <v>152</v>
      </c>
      <c r="J5488" s="4">
        <f t="shared" si="768"/>
        <v>101.48644188228756</v>
      </c>
      <c r="K5488" s="4">
        <f t="shared" si="769"/>
        <v>26.312333132988051</v>
      </c>
      <c r="L5488" s="5">
        <f t="shared" si="774"/>
        <v>63.513558117712435</v>
      </c>
      <c r="M5488" s="5">
        <f t="shared" si="775"/>
        <v>7.6876668670119486</v>
      </c>
      <c r="N5488" s="6">
        <f t="shared" si="767"/>
        <v>15.366925338606277</v>
      </c>
      <c r="O5488" s="6">
        <f t="shared" si="770"/>
        <v>139.00685551418317</v>
      </c>
      <c r="P5488" s="6">
        <f>FORECAST(J5488,Inputs!$B$10:$B$18,Inputs!$A$10:$A$18)</f>
        <v>31.495244832243401</v>
      </c>
      <c r="Q5488" s="6">
        <f>IF(Inputs!$D$10="Yes",IF('Hourly Calcs'!P5488&gt;'Hourly Calcs'!K5488,'Hourly Calcs'!O5488,N5488+O5488),N5488+O5488)</f>
        <v>139.00685551418317</v>
      </c>
      <c r="R5488" s="12">
        <f t="shared" si="771"/>
        <v>660.56057740339838</v>
      </c>
      <c r="S5488" s="1">
        <f>IF(AND(A5488&gt;=5,A5488&lt;=9),INDEX(Demand!$C$3:$C$26,C5488),INDEX(Demand!$B$3:$B$26,C5488))</f>
        <v>350</v>
      </c>
      <c r="T5488" s="7">
        <f t="shared" si="772"/>
        <v>350</v>
      </c>
      <c r="U5488" s="7">
        <f t="shared" si="773"/>
        <v>310.56057740339838</v>
      </c>
    </row>
    <row r="5489" spans="1:21" x14ac:dyDescent="0.2">
      <c r="A5489" s="1">
        <v>8</v>
      </c>
      <c r="B5489" s="1">
        <v>17</v>
      </c>
      <c r="C5489" s="1">
        <v>9</v>
      </c>
      <c r="D5489">
        <v>17.600000000000001</v>
      </c>
      <c r="E5489">
        <v>15.4</v>
      </c>
      <c r="F5489">
        <v>87</v>
      </c>
      <c r="G5489">
        <v>437</v>
      </c>
      <c r="H5489">
        <v>258</v>
      </c>
      <c r="I5489">
        <v>299</v>
      </c>
      <c r="J5489" s="4">
        <f t="shared" si="768"/>
        <v>114.90417408560749</v>
      </c>
      <c r="K5489" s="4">
        <f t="shared" si="769"/>
        <v>35.30084421408074</v>
      </c>
      <c r="L5489" s="5">
        <f t="shared" si="774"/>
        <v>50.095825914392506</v>
      </c>
      <c r="M5489" s="5">
        <f t="shared" si="775"/>
        <v>1.3008442140807404</v>
      </c>
      <c r="N5489" s="6">
        <f t="shared" si="767"/>
        <v>199.13519125906211</v>
      </c>
      <c r="O5489" s="6">
        <f t="shared" si="770"/>
        <v>273.4411170969787</v>
      </c>
      <c r="P5489" s="6">
        <f>FORECAST(J5489,Inputs!$B$10:$B$18,Inputs!$A$10:$A$18)</f>
        <v>31.619483093385252</v>
      </c>
      <c r="Q5489" s="6">
        <f>IF(Inputs!$D$10="Yes",IF('Hourly Calcs'!P5489&gt;'Hourly Calcs'!K5489,'Hourly Calcs'!O5489,N5489+O5489),N5489+O5489)</f>
        <v>472.57630835604084</v>
      </c>
      <c r="R5489" s="12">
        <f t="shared" si="771"/>
        <v>2245.6826173079062</v>
      </c>
      <c r="S5489" s="1">
        <f>IF(AND(A5489&gt;=5,A5489&lt;=9),INDEX(Demand!$C$3:$C$26,C5489),INDEX(Demand!$B$3:$B$26,C5489))</f>
        <v>350</v>
      </c>
      <c r="T5489" s="7">
        <f t="shared" si="772"/>
        <v>350</v>
      </c>
      <c r="U5489" s="7">
        <f t="shared" si="773"/>
        <v>1895.6826173079062</v>
      </c>
    </row>
    <row r="5490" spans="1:21" x14ac:dyDescent="0.2">
      <c r="A5490" s="1">
        <v>8</v>
      </c>
      <c r="B5490" s="1">
        <v>17</v>
      </c>
      <c r="C5490" s="1">
        <v>10</v>
      </c>
      <c r="D5490">
        <v>17.2</v>
      </c>
      <c r="E5490">
        <v>15.3</v>
      </c>
      <c r="F5490">
        <v>89</v>
      </c>
      <c r="G5490">
        <v>574</v>
      </c>
      <c r="H5490">
        <v>579</v>
      </c>
      <c r="I5490">
        <v>192</v>
      </c>
      <c r="J5490" s="4">
        <f t="shared" si="768"/>
        <v>130.76632242369206</v>
      </c>
      <c r="K5490" s="4">
        <f t="shared" si="769"/>
        <v>43.259916142765363</v>
      </c>
      <c r="L5490" s="5">
        <f t="shared" si="774"/>
        <v>34.23367757630794</v>
      </c>
      <c r="M5490" s="5">
        <f t="shared" si="775"/>
        <v>9.2599161427653627</v>
      </c>
      <c r="N5490" s="6">
        <f t="shared" si="767"/>
        <v>523.89501071536199</v>
      </c>
      <c r="O5490" s="6">
        <f t="shared" si="770"/>
        <v>175.58760696528401</v>
      </c>
      <c r="P5490" s="6">
        <f>FORECAST(J5490,Inputs!$B$10:$B$18,Inputs!$A$10:$A$18)</f>
        <v>31.766354837256404</v>
      </c>
      <c r="Q5490" s="6">
        <f>IF(Inputs!$D$10="Yes",IF('Hourly Calcs'!P5490&gt;'Hourly Calcs'!K5490,'Hourly Calcs'!O5490,N5490+O5490),N5490+O5490)</f>
        <v>699.48261768064594</v>
      </c>
      <c r="R5490" s="12">
        <f t="shared" si="771"/>
        <v>3323.9413992184295</v>
      </c>
      <c r="S5490" s="1">
        <f>IF(AND(A5490&gt;=5,A5490&lt;=9),INDEX(Demand!$C$3:$C$26,C5490),INDEX(Demand!$B$3:$B$26,C5490))</f>
        <v>600</v>
      </c>
      <c r="T5490" s="7">
        <f t="shared" si="772"/>
        <v>600</v>
      </c>
      <c r="U5490" s="7">
        <f t="shared" si="773"/>
        <v>2723.9413992184295</v>
      </c>
    </row>
    <row r="5491" spans="1:21" x14ac:dyDescent="0.2">
      <c r="A5491" s="1">
        <v>8</v>
      </c>
      <c r="B5491" s="1">
        <v>17</v>
      </c>
      <c r="C5491" s="1">
        <v>11</v>
      </c>
      <c r="D5491">
        <v>19.399999999999999</v>
      </c>
      <c r="E5491">
        <v>16.100000000000001</v>
      </c>
      <c r="F5491">
        <v>81</v>
      </c>
      <c r="G5491">
        <v>644</v>
      </c>
      <c r="H5491">
        <v>512</v>
      </c>
      <c r="I5491">
        <v>259</v>
      </c>
      <c r="J5491" s="4">
        <f t="shared" si="768"/>
        <v>150.07555008708692</v>
      </c>
      <c r="K5491" s="4">
        <f t="shared" si="769"/>
        <v>49.306095357079364</v>
      </c>
      <c r="L5491" s="5">
        <f t="shared" si="774"/>
        <v>14.924449912913076</v>
      </c>
      <c r="M5491" s="5">
        <f t="shared" si="775"/>
        <v>15.306095357079364</v>
      </c>
      <c r="N5491" s="6">
        <f t="shared" si="767"/>
        <v>502.21240894201509</v>
      </c>
      <c r="O5491" s="6">
        <f t="shared" si="770"/>
        <v>236.86036564587789</v>
      </c>
      <c r="P5491" s="6">
        <f>FORECAST(J5491,Inputs!$B$10:$B$18,Inputs!$A$10:$A$18)</f>
        <v>31.945143982287838</v>
      </c>
      <c r="Q5491" s="6">
        <f>IF(Inputs!$D$10="Yes",IF('Hourly Calcs'!P5491&gt;'Hourly Calcs'!K5491,'Hourly Calcs'!O5491,N5491+O5491),N5491+O5491)</f>
        <v>739.07277458789304</v>
      </c>
      <c r="R5491" s="12">
        <f t="shared" si="771"/>
        <v>3512.0738248416674</v>
      </c>
      <c r="S5491" s="1">
        <f>IF(AND(A5491&gt;=5,A5491&lt;=9),INDEX(Demand!$C$3:$C$26,C5491),INDEX(Demand!$B$3:$B$26,C5491))</f>
        <v>600</v>
      </c>
      <c r="T5491" s="7">
        <f t="shared" si="772"/>
        <v>600</v>
      </c>
      <c r="U5491" s="7">
        <f t="shared" si="773"/>
        <v>2912.0738248416674</v>
      </c>
    </row>
    <row r="5492" spans="1:21" x14ac:dyDescent="0.2">
      <c r="A5492" s="1">
        <v>8</v>
      </c>
      <c r="B5492" s="1">
        <v>17</v>
      </c>
      <c r="C5492" s="1">
        <v>12</v>
      </c>
      <c r="D5492">
        <v>19.600000000000001</v>
      </c>
      <c r="E5492">
        <v>15.9</v>
      </c>
      <c r="F5492">
        <v>79</v>
      </c>
      <c r="G5492">
        <v>768</v>
      </c>
      <c r="H5492">
        <v>650</v>
      </c>
      <c r="I5492">
        <v>246</v>
      </c>
      <c r="J5492" s="4">
        <f t="shared" si="768"/>
        <v>172.7834807155653</v>
      </c>
      <c r="K5492" s="4">
        <f t="shared" si="769"/>
        <v>52.330864478932455</v>
      </c>
      <c r="L5492" s="5">
        <f t="shared" si="774"/>
        <v>7.7834807155653039</v>
      </c>
      <c r="M5492" s="5">
        <f t="shared" si="775"/>
        <v>18.330864478932455</v>
      </c>
      <c r="N5492" s="6">
        <f t="shared" si="767"/>
        <v>646.62124533590088</v>
      </c>
      <c r="O5492" s="6">
        <f t="shared" si="770"/>
        <v>224.97162142427013</v>
      </c>
      <c r="P5492" s="6">
        <f>FORECAST(J5492,Inputs!$B$10:$B$18,Inputs!$A$10:$A$18)</f>
        <v>32.155402599218192</v>
      </c>
      <c r="Q5492" s="6">
        <f>IF(Inputs!$D$10="Yes",IF('Hourly Calcs'!P5492&gt;'Hourly Calcs'!K5492,'Hourly Calcs'!O5492,N5492+O5492),N5492+O5492)</f>
        <v>871.59286676017098</v>
      </c>
      <c r="R5492" s="12">
        <f t="shared" si="771"/>
        <v>4141.8093028443327</v>
      </c>
      <c r="S5492" s="1">
        <f>IF(AND(A5492&gt;=5,A5492&lt;=9),INDEX(Demand!$C$3:$C$26,C5492),INDEX(Demand!$B$3:$B$26,C5492))</f>
        <v>600</v>
      </c>
      <c r="T5492" s="7">
        <f t="shared" si="772"/>
        <v>600</v>
      </c>
      <c r="U5492" s="7">
        <f t="shared" si="773"/>
        <v>3541.8093028443327</v>
      </c>
    </row>
    <row r="5493" spans="1:21" x14ac:dyDescent="0.2">
      <c r="A5493" s="1">
        <v>8</v>
      </c>
      <c r="B5493" s="1">
        <v>17</v>
      </c>
      <c r="C5493" s="1">
        <v>13</v>
      </c>
      <c r="D5493">
        <v>20.6</v>
      </c>
      <c r="E5493">
        <v>14.6</v>
      </c>
      <c r="F5493">
        <v>68</v>
      </c>
      <c r="G5493">
        <v>790</v>
      </c>
      <c r="H5493">
        <v>778</v>
      </c>
      <c r="I5493">
        <v>158</v>
      </c>
      <c r="J5493" s="4">
        <f t="shared" si="768"/>
        <v>196.53371133741132</v>
      </c>
      <c r="K5493" s="4">
        <f t="shared" si="769"/>
        <v>51.541715579239657</v>
      </c>
      <c r="L5493" s="5">
        <f t="shared" si="774"/>
        <v>31.533711337411319</v>
      </c>
      <c r="M5493" s="5">
        <f t="shared" si="775"/>
        <v>17.541715579239657</v>
      </c>
      <c r="N5493" s="6">
        <f t="shared" si="767"/>
        <v>735.69032292687427</v>
      </c>
      <c r="O5493" s="6">
        <f t="shared" si="770"/>
        <v>144.4939682318483</v>
      </c>
      <c r="P5493" s="6">
        <f>FORECAST(J5493,Inputs!$B$10:$B$18,Inputs!$A$10:$A$18)</f>
        <v>32.375312142013065</v>
      </c>
      <c r="Q5493" s="6">
        <f>IF(Inputs!$D$10="Yes",IF('Hourly Calcs'!P5493&gt;'Hourly Calcs'!K5493,'Hourly Calcs'!O5493,N5493+O5493),N5493+O5493)</f>
        <v>880.18429115872254</v>
      </c>
      <c r="R5493" s="12">
        <f t="shared" si="771"/>
        <v>4182.6357515862492</v>
      </c>
      <c r="S5493" s="1">
        <f>IF(AND(A5493&gt;=5,A5493&lt;=9),INDEX(Demand!$C$3:$C$26,C5493),INDEX(Demand!$B$3:$B$26,C5493))</f>
        <v>600</v>
      </c>
      <c r="T5493" s="7">
        <f t="shared" si="772"/>
        <v>600</v>
      </c>
      <c r="U5493" s="7">
        <f t="shared" si="773"/>
        <v>3582.6357515862492</v>
      </c>
    </row>
    <row r="5494" spans="1:21" x14ac:dyDescent="0.2">
      <c r="A5494" s="1">
        <v>8</v>
      </c>
      <c r="B5494" s="1">
        <v>17</v>
      </c>
      <c r="C5494" s="1">
        <v>14</v>
      </c>
      <c r="D5494">
        <v>21.4</v>
      </c>
      <c r="E5494">
        <v>14.1</v>
      </c>
      <c r="F5494">
        <v>63</v>
      </c>
      <c r="G5494">
        <v>747</v>
      </c>
      <c r="H5494">
        <v>764</v>
      </c>
      <c r="I5494">
        <v>152</v>
      </c>
      <c r="J5494" s="4">
        <f t="shared" si="768"/>
        <v>218.0124808219972</v>
      </c>
      <c r="K5494" s="4">
        <f t="shared" si="769"/>
        <v>47.163114294385338</v>
      </c>
      <c r="L5494" s="5">
        <f t="shared" si="774"/>
        <v>53.012480821997201</v>
      </c>
      <c r="M5494" s="5">
        <f t="shared" si="775"/>
        <v>13.163114294385338</v>
      </c>
      <c r="N5494" s="6">
        <f t="shared" si="767"/>
        <v>639.21778216112523</v>
      </c>
      <c r="O5494" s="6">
        <f t="shared" si="770"/>
        <v>139.00685551418317</v>
      </c>
      <c r="P5494" s="6">
        <f>FORECAST(J5494,Inputs!$B$10:$B$18,Inputs!$A$10:$A$18)</f>
        <v>32.574189637240714</v>
      </c>
      <c r="Q5494" s="6">
        <f>IF(Inputs!$D$10="Yes",IF('Hourly Calcs'!P5494&gt;'Hourly Calcs'!K5494,'Hourly Calcs'!O5494,N5494+O5494),N5494+O5494)</f>
        <v>778.22463767530837</v>
      </c>
      <c r="R5494" s="12">
        <f t="shared" si="771"/>
        <v>3698.1234782330653</v>
      </c>
      <c r="S5494" s="1">
        <f>IF(AND(A5494&gt;=5,A5494&lt;=9),INDEX(Demand!$C$3:$C$26,C5494),INDEX(Demand!$B$3:$B$26,C5494))</f>
        <v>600</v>
      </c>
      <c r="T5494" s="7">
        <f t="shared" si="772"/>
        <v>600</v>
      </c>
      <c r="U5494" s="7">
        <f t="shared" si="773"/>
        <v>3098.1234782330653</v>
      </c>
    </row>
    <row r="5495" spans="1:21" x14ac:dyDescent="0.2">
      <c r="A5495" s="1">
        <v>8</v>
      </c>
      <c r="B5495" s="1">
        <v>17</v>
      </c>
      <c r="C5495" s="1">
        <v>15</v>
      </c>
      <c r="D5495">
        <v>22.4</v>
      </c>
      <c r="E5495">
        <v>13.8</v>
      </c>
      <c r="F5495">
        <v>58</v>
      </c>
      <c r="G5495">
        <v>653</v>
      </c>
      <c r="H5495">
        <v>692</v>
      </c>
      <c r="I5495">
        <v>166</v>
      </c>
      <c r="J5495" s="4">
        <f t="shared" si="768"/>
        <v>235.84223270929206</v>
      </c>
      <c r="K5495" s="4">
        <f t="shared" si="769"/>
        <v>40.213022293350846</v>
      </c>
      <c r="L5495" s="5">
        <f t="shared" si="774"/>
        <v>70.842232709292063</v>
      </c>
      <c r="M5495" s="5">
        <f t="shared" si="775"/>
        <v>6.2130222933508463</v>
      </c>
      <c r="N5495" s="6">
        <f t="shared" si="767"/>
        <v>467.37009810281978</v>
      </c>
      <c r="O5495" s="6">
        <f t="shared" si="770"/>
        <v>151.81011852206845</v>
      </c>
      <c r="P5495" s="6">
        <f>FORECAST(J5495,Inputs!$B$10:$B$18,Inputs!$A$10:$A$18)</f>
        <v>32.739279932493446</v>
      </c>
      <c r="Q5495" s="6">
        <f>IF(Inputs!$D$10="Yes",IF('Hourly Calcs'!P5495&gt;'Hourly Calcs'!K5495,'Hourly Calcs'!O5495,N5495+O5495),N5495+O5495)</f>
        <v>619.1802166248882</v>
      </c>
      <c r="R5495" s="12">
        <f t="shared" si="771"/>
        <v>2942.3443894014686</v>
      </c>
      <c r="S5495" s="1">
        <f>IF(AND(A5495&gt;=5,A5495&lt;=9),INDEX(Demand!$C$3:$C$26,C5495),INDEX(Demand!$B$3:$B$26,C5495))</f>
        <v>600</v>
      </c>
      <c r="T5495" s="7">
        <f t="shared" si="772"/>
        <v>600</v>
      </c>
      <c r="U5495" s="7">
        <f t="shared" si="773"/>
        <v>2342.3443894014686</v>
      </c>
    </row>
    <row r="5496" spans="1:21" x14ac:dyDescent="0.2">
      <c r="A5496" s="1">
        <v>8</v>
      </c>
      <c r="B5496" s="1">
        <v>17</v>
      </c>
      <c r="C5496" s="1">
        <v>16</v>
      </c>
      <c r="D5496">
        <v>22.1</v>
      </c>
      <c r="E5496">
        <v>14.7</v>
      </c>
      <c r="F5496">
        <v>63</v>
      </c>
      <c r="G5496">
        <v>514</v>
      </c>
      <c r="H5496">
        <v>599</v>
      </c>
      <c r="I5496">
        <v>158</v>
      </c>
      <c r="J5496" s="4">
        <f t="shared" si="768"/>
        <v>250.58001372826595</v>
      </c>
      <c r="K5496" s="4">
        <f t="shared" si="769"/>
        <v>31.739662505082265</v>
      </c>
      <c r="L5496" s="5">
        <f t="shared" si="774"/>
        <v>85.580013728265953</v>
      </c>
      <c r="M5496" s="5">
        <f t="shared" si="775"/>
        <v>2.2603374949177351</v>
      </c>
      <c r="N5496" s="6">
        <f t="shared" si="767"/>
        <v>283.19169786908014</v>
      </c>
      <c r="O5496" s="6">
        <f t="shared" si="770"/>
        <v>144.4939682318483</v>
      </c>
      <c r="P5496" s="6">
        <f>FORECAST(J5496,Inputs!$B$10:$B$18,Inputs!$A$10:$A$18)</f>
        <v>32.875740867854311</v>
      </c>
      <c r="Q5496" s="6">
        <f>IF(Inputs!$D$10="Yes",IF('Hourly Calcs'!P5496&gt;'Hourly Calcs'!K5496,'Hourly Calcs'!O5496,N5496+O5496),N5496+O5496)</f>
        <v>144.4939682318483</v>
      </c>
      <c r="R5496" s="12">
        <f t="shared" si="771"/>
        <v>686.63533703774306</v>
      </c>
      <c r="S5496" s="1">
        <f>IF(AND(A5496&gt;=5,A5496&lt;=9),INDEX(Demand!$C$3:$C$26,C5496),INDEX(Demand!$B$3:$B$26,C5496))</f>
        <v>900</v>
      </c>
      <c r="T5496" s="7">
        <f t="shared" si="772"/>
        <v>686.63533703774306</v>
      </c>
      <c r="U5496" s="7">
        <f t="shared" si="773"/>
        <v>0</v>
      </c>
    </row>
    <row r="5497" spans="1:21" x14ac:dyDescent="0.2">
      <c r="A5497" s="1">
        <v>8</v>
      </c>
      <c r="B5497" s="1">
        <v>17</v>
      </c>
      <c r="C5497" s="1">
        <v>17</v>
      </c>
      <c r="D5497">
        <v>21.2</v>
      </c>
      <c r="E5497">
        <v>15.4</v>
      </c>
      <c r="F5497">
        <v>69</v>
      </c>
      <c r="G5497">
        <v>346</v>
      </c>
      <c r="H5497">
        <v>436</v>
      </c>
      <c r="I5497">
        <v>147</v>
      </c>
      <c r="J5497" s="4">
        <f t="shared" si="768"/>
        <v>263.30931959998645</v>
      </c>
      <c r="K5497" s="4">
        <f t="shared" si="769"/>
        <v>22.505707937320281</v>
      </c>
      <c r="L5497" s="5">
        <f t="shared" si="774"/>
        <v>0</v>
      </c>
      <c r="M5497" s="5">
        <f t="shared" si="775"/>
        <v>11.494292062679719</v>
      </c>
      <c r="N5497" s="6">
        <f t="shared" si="767"/>
        <v>105.8071204039922</v>
      </c>
      <c r="O5497" s="6">
        <f t="shared" si="770"/>
        <v>134.43426158279556</v>
      </c>
      <c r="P5497" s="6">
        <f>FORECAST(J5497,Inputs!$B$10:$B$18,Inputs!$A$10:$A$18)</f>
        <v>32.993604811110984</v>
      </c>
      <c r="Q5497" s="6">
        <f>IF(Inputs!$D$10="Yes",IF('Hourly Calcs'!P5497&gt;'Hourly Calcs'!K5497,'Hourly Calcs'!O5497,N5497+O5497),N5497+O5497)</f>
        <v>134.43426158279556</v>
      </c>
      <c r="R5497" s="12">
        <f t="shared" si="771"/>
        <v>638.83161104144449</v>
      </c>
      <c r="S5497" s="1">
        <f>IF(AND(A5497&gt;=5,A5497&lt;=9),INDEX(Demand!$C$3:$C$26,C5497),INDEX(Demand!$B$3:$B$26,C5497))</f>
        <v>900</v>
      </c>
      <c r="T5497" s="7">
        <f t="shared" si="772"/>
        <v>638.83161104144449</v>
      </c>
      <c r="U5497" s="7">
        <f t="shared" si="773"/>
        <v>0</v>
      </c>
    </row>
    <row r="5498" spans="1:21" x14ac:dyDescent="0.2">
      <c r="A5498" s="1">
        <v>8</v>
      </c>
      <c r="B5498" s="1">
        <v>17</v>
      </c>
      <c r="C5498" s="1">
        <v>18</v>
      </c>
      <c r="D5498">
        <v>20.3</v>
      </c>
      <c r="E5498">
        <v>14.7</v>
      </c>
      <c r="F5498">
        <v>70</v>
      </c>
      <c r="G5498">
        <v>175</v>
      </c>
      <c r="H5498">
        <v>203</v>
      </c>
      <c r="I5498">
        <v>114</v>
      </c>
      <c r="J5498" s="4">
        <f t="shared" si="768"/>
        <v>274.98628806028569</v>
      </c>
      <c r="K5498" s="4">
        <f t="shared" si="769"/>
        <v>13.04644513313346</v>
      </c>
      <c r="L5498" s="5">
        <f t="shared" si="774"/>
        <v>0</v>
      </c>
      <c r="M5498" s="5">
        <f t="shared" si="775"/>
        <v>20.95355486686654</v>
      </c>
      <c r="N5498" s="6">
        <f t="shared" si="767"/>
        <v>0.19319471700378296</v>
      </c>
      <c r="O5498" s="6">
        <f t="shared" si="770"/>
        <v>104.25514163563737</v>
      </c>
      <c r="P5498" s="6">
        <f>FORECAST(J5498,Inputs!$B$10:$B$18,Inputs!$A$10:$A$18)</f>
        <v>33.101724889447084</v>
      </c>
      <c r="Q5498" s="6">
        <f>IF(Inputs!$D$10="Yes",IF('Hourly Calcs'!P5498&gt;'Hourly Calcs'!K5498,'Hourly Calcs'!O5498,N5498+O5498),N5498+O5498)</f>
        <v>104.25514163563737</v>
      </c>
      <c r="R5498" s="12">
        <f t="shared" si="771"/>
        <v>495.42043305254879</v>
      </c>
      <c r="S5498" s="1">
        <f>IF(AND(A5498&gt;=5,A5498&lt;=9),INDEX(Demand!$C$3:$C$26,C5498),INDEX(Demand!$B$3:$B$26,C5498))</f>
        <v>900</v>
      </c>
      <c r="T5498" s="7">
        <f t="shared" si="772"/>
        <v>495.42043305254879</v>
      </c>
      <c r="U5498" s="7">
        <f t="shared" si="773"/>
        <v>0</v>
      </c>
    </row>
    <row r="5499" spans="1:21" x14ac:dyDescent="0.2">
      <c r="A5499" s="1">
        <v>8</v>
      </c>
      <c r="B5499" s="1">
        <v>17</v>
      </c>
      <c r="C5499" s="1">
        <v>19</v>
      </c>
      <c r="D5499">
        <v>19</v>
      </c>
      <c r="E5499">
        <v>14</v>
      </c>
      <c r="F5499">
        <v>73</v>
      </c>
      <c r="G5499">
        <v>44</v>
      </c>
      <c r="H5499">
        <v>3</v>
      </c>
      <c r="I5499">
        <v>43</v>
      </c>
      <c r="J5499" s="4">
        <f t="shared" si="768"/>
        <v>286.36139523223619</v>
      </c>
      <c r="K5499" s="4">
        <f t="shared" si="769"/>
        <v>3.8525315240701445</v>
      </c>
      <c r="L5499" s="5">
        <f t="shared" si="774"/>
        <v>0</v>
      </c>
      <c r="M5499" s="5">
        <f t="shared" si="775"/>
        <v>30.147468475929855</v>
      </c>
      <c r="N5499" s="6">
        <f t="shared" si="767"/>
        <v>0</v>
      </c>
      <c r="O5499" s="6">
        <f t="shared" si="770"/>
        <v>39.324307809933394</v>
      </c>
      <c r="P5499" s="6">
        <f>FORECAST(J5499,Inputs!$B$10:$B$18,Inputs!$A$10:$A$18)</f>
        <v>33.207049955854039</v>
      </c>
      <c r="Q5499" s="6">
        <f>IF(Inputs!$D$10="Yes",IF('Hourly Calcs'!P5499&gt;'Hourly Calcs'!K5499,'Hourly Calcs'!O5499,N5499+O5499),N5499+O5499)</f>
        <v>39.324307809933394</v>
      </c>
      <c r="R5499" s="12">
        <f t="shared" si="771"/>
        <v>186.86911071280349</v>
      </c>
      <c r="S5499" s="1">
        <f>IF(AND(A5499&gt;=5,A5499&lt;=9),INDEX(Demand!$C$3:$C$26,C5499),INDEX(Demand!$B$3:$B$26,C5499))</f>
        <v>900</v>
      </c>
      <c r="T5499" s="7">
        <f t="shared" si="772"/>
        <v>186.86911071280349</v>
      </c>
      <c r="U5499" s="7">
        <f t="shared" si="773"/>
        <v>0</v>
      </c>
    </row>
    <row r="5500" spans="1:21" x14ac:dyDescent="0.2">
      <c r="A5500" s="1">
        <v>8</v>
      </c>
      <c r="B5500" s="1">
        <v>17</v>
      </c>
      <c r="C5500" s="1">
        <v>20</v>
      </c>
      <c r="D5500">
        <v>17.7</v>
      </c>
      <c r="E5500">
        <v>13.5</v>
      </c>
      <c r="F5500">
        <v>76</v>
      </c>
      <c r="G5500">
        <v>2</v>
      </c>
      <c r="H5500">
        <v>0</v>
      </c>
      <c r="I5500">
        <v>2</v>
      </c>
      <c r="J5500" s="4">
        <f t="shared" si="768"/>
        <v>298.04091306945594</v>
      </c>
      <c r="K5500" s="4">
        <f t="shared" si="769"/>
        <v>-5.0753728184804174</v>
      </c>
      <c r="L5500" s="5">
        <f t="shared" si="774"/>
        <v>0</v>
      </c>
      <c r="M5500" s="5">
        <f t="shared" si="775"/>
        <v>0</v>
      </c>
      <c r="N5500" s="6">
        <f t="shared" si="767"/>
        <v>0</v>
      </c>
      <c r="O5500" s="6">
        <f t="shared" si="770"/>
        <v>1.8290375725550416</v>
      </c>
      <c r="P5500" s="6">
        <f>FORECAST(J5500,Inputs!$B$10:$B$18,Inputs!$A$10:$A$18)</f>
        <v>33.315193639531998</v>
      </c>
      <c r="Q5500" s="6">
        <f>IF(Inputs!$D$10="Yes",IF('Hourly Calcs'!P5500&gt;'Hourly Calcs'!K5500,'Hourly Calcs'!O5500,N5500+O5500),N5500+O5500)</f>
        <v>1.8290375725550416</v>
      </c>
      <c r="R5500" s="12">
        <f t="shared" si="771"/>
        <v>8.6915865447815577</v>
      </c>
      <c r="S5500" s="1">
        <f>IF(AND(A5500&gt;=5,A5500&lt;=9),INDEX(Demand!$C$3:$C$26,C5500),INDEX(Demand!$B$3:$B$26,C5500))</f>
        <v>800</v>
      </c>
      <c r="T5500" s="7">
        <f t="shared" si="772"/>
        <v>8.6915865447815577</v>
      </c>
      <c r="U5500" s="7">
        <f t="shared" si="773"/>
        <v>0</v>
      </c>
    </row>
    <row r="5501" spans="1:21" x14ac:dyDescent="0.2">
      <c r="A5501" s="1">
        <v>8</v>
      </c>
      <c r="B5501" s="1">
        <v>17</v>
      </c>
      <c r="C5501" s="1">
        <v>21</v>
      </c>
      <c r="D5501">
        <v>16.8</v>
      </c>
      <c r="E5501">
        <v>12.3</v>
      </c>
      <c r="F5501">
        <v>75</v>
      </c>
      <c r="G5501">
        <v>0</v>
      </c>
      <c r="H5501">
        <v>0</v>
      </c>
      <c r="I5501">
        <v>0</v>
      </c>
      <c r="J5501" s="4">
        <f t="shared" si="768"/>
        <v>310.52846866109201</v>
      </c>
      <c r="K5501" s="4">
        <f t="shared" si="769"/>
        <v>-12.964441771712259</v>
      </c>
      <c r="L5501" s="5">
        <f t="shared" si="774"/>
        <v>0</v>
      </c>
      <c r="M5501" s="5">
        <f t="shared" si="775"/>
        <v>0</v>
      </c>
      <c r="N5501" s="6">
        <f t="shared" si="767"/>
        <v>0</v>
      </c>
      <c r="O5501" s="6">
        <f t="shared" si="770"/>
        <v>0</v>
      </c>
      <c r="P5501" s="6">
        <f>FORECAST(J5501,Inputs!$B$10:$B$18,Inputs!$A$10:$A$18)</f>
        <v>33.430819154269372</v>
      </c>
      <c r="Q5501" s="6">
        <f>IF(Inputs!$D$10="Yes",IF('Hourly Calcs'!P5501&gt;'Hourly Calcs'!K5501,'Hourly Calcs'!O5501,N5501+O5501),N5501+O5501)</f>
        <v>0</v>
      </c>
      <c r="R5501" s="12">
        <f t="shared" si="771"/>
        <v>0</v>
      </c>
      <c r="S5501" s="1">
        <f>IF(AND(A5501&gt;=5,A5501&lt;=9),INDEX(Demand!$C$3:$C$26,C5501),INDEX(Demand!$B$3:$B$26,C5501))</f>
        <v>700</v>
      </c>
      <c r="T5501" s="7">
        <f t="shared" si="772"/>
        <v>0</v>
      </c>
      <c r="U5501" s="7">
        <f t="shared" si="773"/>
        <v>0</v>
      </c>
    </row>
    <row r="5502" spans="1:21" x14ac:dyDescent="0.2">
      <c r="A5502" s="1">
        <v>8</v>
      </c>
      <c r="B5502" s="1">
        <v>17</v>
      </c>
      <c r="C5502" s="1">
        <v>22</v>
      </c>
      <c r="D5502">
        <v>16.600000000000001</v>
      </c>
      <c r="E5502">
        <v>14.7</v>
      </c>
      <c r="F5502">
        <v>89</v>
      </c>
      <c r="G5502">
        <v>0</v>
      </c>
      <c r="H5502">
        <v>0</v>
      </c>
      <c r="I5502">
        <v>0</v>
      </c>
      <c r="J5502" s="4">
        <f t="shared" si="768"/>
        <v>324.19549587676465</v>
      </c>
      <c r="K5502" s="4">
        <f t="shared" si="769"/>
        <v>-19.415428024687529</v>
      </c>
      <c r="L5502" s="5">
        <f t="shared" si="774"/>
        <v>0</v>
      </c>
      <c r="M5502" s="5">
        <f t="shared" si="775"/>
        <v>0</v>
      </c>
      <c r="N5502" s="6">
        <f t="shared" si="767"/>
        <v>0</v>
      </c>
      <c r="O5502" s="6">
        <f t="shared" si="770"/>
        <v>0</v>
      </c>
      <c r="P5502" s="6">
        <f>FORECAST(J5502,Inputs!$B$10:$B$18,Inputs!$A$10:$A$18)</f>
        <v>33.557365702562635</v>
      </c>
      <c r="Q5502" s="6">
        <f>IF(Inputs!$D$10="Yes",IF('Hourly Calcs'!P5502&gt;'Hourly Calcs'!K5502,'Hourly Calcs'!O5502,N5502+O5502),N5502+O5502)</f>
        <v>0</v>
      </c>
      <c r="R5502" s="12">
        <f t="shared" si="771"/>
        <v>0</v>
      </c>
      <c r="S5502" s="1">
        <f>IF(AND(A5502&gt;=5,A5502&lt;=9),INDEX(Demand!$C$3:$C$26,C5502),INDEX(Demand!$B$3:$B$26,C5502))</f>
        <v>600</v>
      </c>
      <c r="T5502" s="7">
        <f t="shared" si="772"/>
        <v>0</v>
      </c>
      <c r="U5502" s="7">
        <f t="shared" si="773"/>
        <v>0</v>
      </c>
    </row>
    <row r="5503" spans="1:21" x14ac:dyDescent="0.2">
      <c r="A5503" s="1">
        <v>8</v>
      </c>
      <c r="B5503" s="1">
        <v>17</v>
      </c>
      <c r="C5503" s="1">
        <v>23</v>
      </c>
      <c r="D5503">
        <v>16.2</v>
      </c>
      <c r="E5503">
        <v>14.1</v>
      </c>
      <c r="F5503">
        <v>87</v>
      </c>
      <c r="G5503">
        <v>0</v>
      </c>
      <c r="H5503">
        <v>0</v>
      </c>
      <c r="I5503">
        <v>0</v>
      </c>
      <c r="J5503" s="4">
        <f t="shared" si="768"/>
        <v>339.15957298522403</v>
      </c>
      <c r="K5503" s="4">
        <f t="shared" si="769"/>
        <v>-23.939033435593032</v>
      </c>
      <c r="L5503" s="5">
        <f t="shared" si="774"/>
        <v>0</v>
      </c>
      <c r="M5503" s="5">
        <f t="shared" si="775"/>
        <v>0</v>
      </c>
      <c r="N5503" s="6">
        <f t="shared" si="767"/>
        <v>0</v>
      </c>
      <c r="O5503" s="6">
        <f t="shared" si="770"/>
        <v>0</v>
      </c>
      <c r="P5503" s="6">
        <f>FORECAST(J5503,Inputs!$B$10:$B$18,Inputs!$A$10:$A$18)</f>
        <v>33.695921972085408</v>
      </c>
      <c r="Q5503" s="6">
        <f>IF(Inputs!$D$10="Yes",IF('Hourly Calcs'!P5503&gt;'Hourly Calcs'!K5503,'Hourly Calcs'!O5503,N5503+O5503),N5503+O5503)</f>
        <v>0</v>
      </c>
      <c r="R5503" s="12">
        <f t="shared" si="771"/>
        <v>0</v>
      </c>
      <c r="S5503" s="1">
        <f>IF(AND(A5503&gt;=5,A5503&lt;=9),INDEX(Demand!$C$3:$C$26,C5503),INDEX(Demand!$B$3:$B$26,C5503))</f>
        <v>500</v>
      </c>
      <c r="T5503" s="7">
        <f t="shared" si="772"/>
        <v>0</v>
      </c>
      <c r="U5503" s="7">
        <f t="shared" si="773"/>
        <v>0</v>
      </c>
    </row>
    <row r="5504" spans="1:21" x14ac:dyDescent="0.2">
      <c r="A5504" s="1">
        <v>8</v>
      </c>
      <c r="B5504" s="1">
        <v>17</v>
      </c>
      <c r="C5504" s="1">
        <v>24</v>
      </c>
      <c r="D5504">
        <v>15.9</v>
      </c>
      <c r="E5504">
        <v>14.2</v>
      </c>
      <c r="F5504">
        <v>90</v>
      </c>
      <c r="G5504">
        <v>0</v>
      </c>
      <c r="H5504">
        <v>0</v>
      </c>
      <c r="I5504">
        <v>0</v>
      </c>
      <c r="J5504" s="4">
        <f t="shared" si="768"/>
        <v>355.12219615908771</v>
      </c>
      <c r="K5504" s="4">
        <f t="shared" si="769"/>
        <v>-26.069471751380817</v>
      </c>
      <c r="L5504" s="5">
        <f t="shared" si="774"/>
        <v>0</v>
      </c>
      <c r="M5504" s="5">
        <f t="shared" si="775"/>
        <v>0</v>
      </c>
      <c r="N5504" s="6">
        <f t="shared" si="767"/>
        <v>0</v>
      </c>
      <c r="O5504" s="6">
        <f t="shared" si="770"/>
        <v>0</v>
      </c>
      <c r="P5504" s="6">
        <f>FORECAST(J5504,Inputs!$B$10:$B$18,Inputs!$A$10:$A$18)</f>
        <v>33.843724038510068</v>
      </c>
      <c r="Q5504" s="6">
        <f>IF(Inputs!$D$10="Yes",IF('Hourly Calcs'!P5504&gt;'Hourly Calcs'!K5504,'Hourly Calcs'!O5504,N5504+O5504),N5504+O5504)</f>
        <v>0</v>
      </c>
      <c r="R5504" s="12">
        <f t="shared" si="771"/>
        <v>0</v>
      </c>
      <c r="S5504" s="1">
        <f>IF(AND(A5504&gt;=5,A5504&lt;=9),INDEX(Demand!$C$3:$C$26,C5504),INDEX(Demand!$B$3:$B$26,C5504))</f>
        <v>400</v>
      </c>
      <c r="T5504" s="7">
        <f t="shared" si="772"/>
        <v>0</v>
      </c>
      <c r="U5504" s="7">
        <f t="shared" si="773"/>
        <v>0</v>
      </c>
    </row>
    <row r="5505" spans="1:21" x14ac:dyDescent="0.2">
      <c r="A5505" s="1">
        <v>8</v>
      </c>
      <c r="B5505" s="1">
        <v>18</v>
      </c>
      <c r="C5505" s="1">
        <v>1</v>
      </c>
      <c r="D5505">
        <v>15.4</v>
      </c>
      <c r="E5505">
        <v>13.7</v>
      </c>
      <c r="F5505">
        <v>90</v>
      </c>
      <c r="G5505">
        <v>0</v>
      </c>
      <c r="H5505">
        <v>0</v>
      </c>
      <c r="I5505">
        <v>0</v>
      </c>
      <c r="J5505" s="4">
        <f t="shared" si="768"/>
        <v>11.354776561442037</v>
      </c>
      <c r="K5505" s="4">
        <f t="shared" si="769"/>
        <v>-25.54552200681978</v>
      </c>
      <c r="L5505" s="5">
        <f t="shared" si="774"/>
        <v>0</v>
      </c>
      <c r="M5505" s="5">
        <f t="shared" si="775"/>
        <v>0</v>
      </c>
      <c r="N5505" s="6">
        <f t="shared" si="767"/>
        <v>0</v>
      </c>
      <c r="O5505" s="6">
        <f t="shared" si="770"/>
        <v>0</v>
      </c>
      <c r="P5505" s="6">
        <f>FORECAST(J5505,Inputs!$B$10:$B$18,Inputs!$A$10:$A$18)</f>
        <v>30.660692375568907</v>
      </c>
      <c r="Q5505" s="6">
        <f>IF(Inputs!$D$10="Yes",IF('Hourly Calcs'!P5505&gt;'Hourly Calcs'!K5505,'Hourly Calcs'!O5505,N5505+O5505),N5505+O5505)</f>
        <v>0</v>
      </c>
      <c r="R5505" s="12">
        <f t="shared" si="771"/>
        <v>0</v>
      </c>
      <c r="S5505" s="1">
        <f>IF(AND(A5505&gt;=5,A5505&lt;=9),INDEX(Demand!$C$3:$C$26,C5505),INDEX(Demand!$B$3:$B$26,C5505))</f>
        <v>350</v>
      </c>
      <c r="T5505" s="7">
        <f t="shared" si="772"/>
        <v>0</v>
      </c>
      <c r="U5505" s="7">
        <f t="shared" si="773"/>
        <v>0</v>
      </c>
    </row>
    <row r="5506" spans="1:21" x14ac:dyDescent="0.2">
      <c r="A5506" s="1">
        <v>8</v>
      </c>
      <c r="B5506" s="1">
        <v>18</v>
      </c>
      <c r="C5506" s="1">
        <v>2</v>
      </c>
      <c r="D5506">
        <v>15.8</v>
      </c>
      <c r="E5506">
        <v>13.8</v>
      </c>
      <c r="F5506">
        <v>88</v>
      </c>
      <c r="G5506">
        <v>0</v>
      </c>
      <c r="H5506">
        <v>0</v>
      </c>
      <c r="I5506">
        <v>0</v>
      </c>
      <c r="J5506" s="4">
        <f t="shared" si="768"/>
        <v>26.995932186354281</v>
      </c>
      <c r="K5506" s="4">
        <f t="shared" si="769"/>
        <v>-22.434843800823785</v>
      </c>
      <c r="L5506" s="5">
        <f t="shared" si="774"/>
        <v>0</v>
      </c>
      <c r="M5506" s="5">
        <f t="shared" si="775"/>
        <v>0</v>
      </c>
      <c r="N5506" s="6">
        <f t="shared" si="767"/>
        <v>0</v>
      </c>
      <c r="O5506" s="6">
        <f t="shared" si="770"/>
        <v>0</v>
      </c>
      <c r="P5506" s="6">
        <f>FORECAST(J5506,Inputs!$B$10:$B$18,Inputs!$A$10:$A$18)</f>
        <v>30.805517890614389</v>
      </c>
      <c r="Q5506" s="6">
        <f>IF(Inputs!$D$10="Yes",IF('Hourly Calcs'!P5506&gt;'Hourly Calcs'!K5506,'Hourly Calcs'!O5506,N5506+O5506),N5506+O5506)</f>
        <v>0</v>
      </c>
      <c r="R5506" s="12">
        <f t="shared" si="771"/>
        <v>0</v>
      </c>
      <c r="S5506" s="1">
        <f>IF(AND(A5506&gt;=5,A5506&lt;=9),INDEX(Demand!$C$3:$C$26,C5506),INDEX(Demand!$B$3:$B$26,C5506))</f>
        <v>350</v>
      </c>
      <c r="T5506" s="7">
        <f t="shared" si="772"/>
        <v>0</v>
      </c>
      <c r="U5506" s="7">
        <f t="shared" si="773"/>
        <v>0</v>
      </c>
    </row>
    <row r="5507" spans="1:21" x14ac:dyDescent="0.2">
      <c r="A5507" s="1">
        <v>8</v>
      </c>
      <c r="B5507" s="1">
        <v>18</v>
      </c>
      <c r="C5507" s="1">
        <v>3</v>
      </c>
      <c r="D5507">
        <v>15.4</v>
      </c>
      <c r="E5507">
        <v>13.6</v>
      </c>
      <c r="F5507">
        <v>89</v>
      </c>
      <c r="G5507">
        <v>0</v>
      </c>
      <c r="H5507">
        <v>0</v>
      </c>
      <c r="I5507">
        <v>0</v>
      </c>
      <c r="J5507" s="4">
        <f t="shared" si="768"/>
        <v>41.468061523721559</v>
      </c>
      <c r="K5507" s="4">
        <f t="shared" si="769"/>
        <v>-17.099888719850441</v>
      </c>
      <c r="L5507" s="5">
        <f t="shared" si="774"/>
        <v>0</v>
      </c>
      <c r="M5507" s="5">
        <f t="shared" si="775"/>
        <v>0</v>
      </c>
      <c r="N5507" s="6">
        <f t="shared" si="767"/>
        <v>0</v>
      </c>
      <c r="O5507" s="6">
        <f t="shared" si="770"/>
        <v>0</v>
      </c>
      <c r="P5507" s="6">
        <f>FORECAST(J5507,Inputs!$B$10:$B$18,Inputs!$A$10:$A$18)</f>
        <v>30.939519088182607</v>
      </c>
      <c r="Q5507" s="6">
        <f>IF(Inputs!$D$10="Yes",IF('Hourly Calcs'!P5507&gt;'Hourly Calcs'!K5507,'Hourly Calcs'!O5507,N5507+O5507),N5507+O5507)</f>
        <v>0</v>
      </c>
      <c r="R5507" s="12">
        <f t="shared" si="771"/>
        <v>0</v>
      </c>
      <c r="S5507" s="1">
        <f>IF(AND(A5507&gt;=5,A5507&lt;=9),INDEX(Demand!$C$3:$C$26,C5507),INDEX(Demand!$B$3:$B$26,C5507))</f>
        <v>350</v>
      </c>
      <c r="T5507" s="7">
        <f t="shared" si="772"/>
        <v>0</v>
      </c>
      <c r="U5507" s="7">
        <f t="shared" si="773"/>
        <v>0</v>
      </c>
    </row>
    <row r="5508" spans="1:21" x14ac:dyDescent="0.2">
      <c r="A5508" s="1">
        <v>8</v>
      </c>
      <c r="B5508" s="1">
        <v>18</v>
      </c>
      <c r="C5508" s="1">
        <v>4</v>
      </c>
      <c r="D5508">
        <v>14.7</v>
      </c>
      <c r="E5508">
        <v>13.5</v>
      </c>
      <c r="F5508">
        <v>93</v>
      </c>
      <c r="G5508">
        <v>0</v>
      </c>
      <c r="H5508">
        <v>0</v>
      </c>
      <c r="I5508">
        <v>0</v>
      </c>
      <c r="J5508" s="4">
        <f t="shared" si="768"/>
        <v>54.651498998997653</v>
      </c>
      <c r="K5508" s="4">
        <f t="shared" si="769"/>
        <v>-10.038663776299956</v>
      </c>
      <c r="L5508" s="5">
        <f t="shared" si="774"/>
        <v>0</v>
      </c>
      <c r="M5508" s="5">
        <f t="shared" si="775"/>
        <v>0</v>
      </c>
      <c r="N5508" s="6">
        <f t="shared" si="767"/>
        <v>0</v>
      </c>
      <c r="O5508" s="6">
        <f t="shared" si="770"/>
        <v>0</v>
      </c>
      <c r="P5508" s="6">
        <f>FORECAST(J5508,Inputs!$B$10:$B$18,Inputs!$A$10:$A$18)</f>
        <v>31.061587953694421</v>
      </c>
      <c r="Q5508" s="6">
        <f>IF(Inputs!$D$10="Yes",IF('Hourly Calcs'!P5508&gt;'Hourly Calcs'!K5508,'Hourly Calcs'!O5508,N5508+O5508),N5508+O5508)</f>
        <v>0</v>
      </c>
      <c r="R5508" s="12">
        <f t="shared" si="771"/>
        <v>0</v>
      </c>
      <c r="S5508" s="1">
        <f>IF(AND(A5508&gt;=5,A5508&lt;=9),INDEX(Demand!$C$3:$C$26,C5508),INDEX(Demand!$B$3:$B$26,C5508))</f>
        <v>350</v>
      </c>
      <c r="T5508" s="7">
        <f t="shared" si="772"/>
        <v>0</v>
      </c>
      <c r="U5508" s="7">
        <f t="shared" si="773"/>
        <v>0</v>
      </c>
    </row>
    <row r="5509" spans="1:21" x14ac:dyDescent="0.2">
      <c r="A5509" s="1">
        <v>8</v>
      </c>
      <c r="B5509" s="1">
        <v>18</v>
      </c>
      <c r="C5509" s="1">
        <v>5</v>
      </c>
      <c r="D5509">
        <v>14.3</v>
      </c>
      <c r="E5509">
        <v>13.4</v>
      </c>
      <c r="F5509">
        <v>94</v>
      </c>
      <c r="G5509">
        <v>0</v>
      </c>
      <c r="H5509">
        <v>0</v>
      </c>
      <c r="I5509">
        <v>0</v>
      </c>
      <c r="J5509" s="4">
        <f t="shared" si="768"/>
        <v>66.783707973765743</v>
      </c>
      <c r="K5509" s="4">
        <f t="shared" si="769"/>
        <v>-1.6265563553859579</v>
      </c>
      <c r="L5509" s="5">
        <f t="shared" si="774"/>
        <v>0</v>
      </c>
      <c r="M5509" s="5">
        <f t="shared" si="775"/>
        <v>0</v>
      </c>
      <c r="N5509" s="6">
        <f t="shared" si="767"/>
        <v>0</v>
      </c>
      <c r="O5509" s="6">
        <f t="shared" si="770"/>
        <v>0</v>
      </c>
      <c r="P5509" s="6">
        <f>FORECAST(J5509,Inputs!$B$10:$B$18,Inputs!$A$10:$A$18)</f>
        <v>31.173923221979312</v>
      </c>
      <c r="Q5509" s="6">
        <f>IF(Inputs!$D$10="Yes",IF('Hourly Calcs'!P5509&gt;'Hourly Calcs'!K5509,'Hourly Calcs'!O5509,N5509+O5509),N5509+O5509)</f>
        <v>0</v>
      </c>
      <c r="R5509" s="12">
        <f t="shared" si="771"/>
        <v>0</v>
      </c>
      <c r="S5509" s="1">
        <f>IF(AND(A5509&gt;=5,A5509&lt;=9),INDEX(Demand!$C$3:$C$26,C5509),INDEX(Demand!$B$3:$B$26,C5509))</f>
        <v>350</v>
      </c>
      <c r="T5509" s="7">
        <f t="shared" si="772"/>
        <v>0</v>
      </c>
      <c r="U5509" s="7">
        <f t="shared" si="773"/>
        <v>0</v>
      </c>
    </row>
    <row r="5510" spans="1:21" x14ac:dyDescent="0.2">
      <c r="A5510" s="1">
        <v>8</v>
      </c>
      <c r="B5510" s="1">
        <v>18</v>
      </c>
      <c r="C5510" s="1">
        <v>6</v>
      </c>
      <c r="D5510">
        <v>15.3</v>
      </c>
      <c r="E5510">
        <v>14.1</v>
      </c>
      <c r="F5510">
        <v>93</v>
      </c>
      <c r="G5510">
        <v>14</v>
      </c>
      <c r="H5510">
        <v>0</v>
      </c>
      <c r="I5510">
        <v>14</v>
      </c>
      <c r="J5510" s="4">
        <f t="shared" si="768"/>
        <v>78.298226128027707</v>
      </c>
      <c r="K5510" s="4">
        <f t="shared" si="769"/>
        <v>7.3435792019587893</v>
      </c>
      <c r="L5510" s="5">
        <f t="shared" si="774"/>
        <v>86.701773871972293</v>
      </c>
      <c r="M5510" s="5">
        <f t="shared" si="775"/>
        <v>26.656420798041211</v>
      </c>
      <c r="N5510" s="6">
        <f t="shared" si="767"/>
        <v>0</v>
      </c>
      <c r="O5510" s="6">
        <f t="shared" si="770"/>
        <v>12.803263007885292</v>
      </c>
      <c r="P5510" s="6">
        <f>FORECAST(J5510,Inputs!$B$10:$B$18,Inputs!$A$10:$A$18)</f>
        <v>31.280539130815068</v>
      </c>
      <c r="Q5510" s="6">
        <f>IF(Inputs!$D$10="Yes",IF('Hourly Calcs'!P5510&gt;'Hourly Calcs'!K5510,'Hourly Calcs'!O5510,N5510+O5510),N5510+O5510)</f>
        <v>12.803263007885292</v>
      </c>
      <c r="R5510" s="12">
        <f t="shared" si="771"/>
        <v>60.841105813470904</v>
      </c>
      <c r="S5510" s="1">
        <f>IF(AND(A5510&gt;=5,A5510&lt;=9),INDEX(Demand!$C$3:$C$26,C5510),INDEX(Demand!$B$3:$B$26,C5510))</f>
        <v>350</v>
      </c>
      <c r="T5510" s="7">
        <f t="shared" si="772"/>
        <v>60.841105813470904</v>
      </c>
      <c r="U5510" s="7">
        <f t="shared" si="773"/>
        <v>0</v>
      </c>
    </row>
    <row r="5511" spans="1:21" x14ac:dyDescent="0.2">
      <c r="A5511" s="1">
        <v>8</v>
      </c>
      <c r="B5511" s="1">
        <v>18</v>
      </c>
      <c r="C5511" s="1">
        <v>7</v>
      </c>
      <c r="D5511">
        <v>17.899999999999999</v>
      </c>
      <c r="E5511">
        <v>14.8</v>
      </c>
      <c r="F5511">
        <v>82</v>
      </c>
      <c r="G5511">
        <v>106</v>
      </c>
      <c r="H5511">
        <v>116</v>
      </c>
      <c r="I5511">
        <v>80</v>
      </c>
      <c r="J5511" s="4">
        <f t="shared" si="768"/>
        <v>89.738849665757343</v>
      </c>
      <c r="K5511" s="4">
        <f t="shared" si="769"/>
        <v>16.696468833224031</v>
      </c>
      <c r="L5511" s="5">
        <f t="shared" si="774"/>
        <v>75.261150334242657</v>
      </c>
      <c r="M5511" s="5">
        <f t="shared" si="775"/>
        <v>17.303531166775969</v>
      </c>
      <c r="N5511" s="6">
        <f t="shared" si="767"/>
        <v>43.436451616551416</v>
      </c>
      <c r="O5511" s="6">
        <f t="shared" si="770"/>
        <v>73.161502902201661</v>
      </c>
      <c r="P5511" s="6">
        <f>FORECAST(J5511,Inputs!$B$10:$B$18,Inputs!$A$10:$A$18)</f>
        <v>31.38647083023849</v>
      </c>
      <c r="Q5511" s="6">
        <f>IF(Inputs!$D$10="Yes",IF('Hourly Calcs'!P5511&gt;'Hourly Calcs'!K5511,'Hourly Calcs'!O5511,N5511+O5511),N5511+O5511)</f>
        <v>73.161502902201661</v>
      </c>
      <c r="R5511" s="12">
        <f t="shared" si="771"/>
        <v>347.66346179126231</v>
      </c>
      <c r="S5511" s="1">
        <f>IF(AND(A5511&gt;=5,A5511&lt;=9),INDEX(Demand!$C$3:$C$26,C5511),INDEX(Demand!$B$3:$B$26,C5511))</f>
        <v>350</v>
      </c>
      <c r="T5511" s="7">
        <f t="shared" si="772"/>
        <v>347.66346179126231</v>
      </c>
      <c r="U5511" s="7">
        <f t="shared" si="773"/>
        <v>0</v>
      </c>
    </row>
    <row r="5512" spans="1:21" x14ac:dyDescent="0.2">
      <c r="A5512" s="1">
        <v>8</v>
      </c>
      <c r="B5512" s="1">
        <v>18</v>
      </c>
      <c r="C5512" s="1">
        <v>8</v>
      </c>
      <c r="D5512">
        <v>19.399999999999999</v>
      </c>
      <c r="E5512">
        <v>15.2</v>
      </c>
      <c r="F5512">
        <v>77</v>
      </c>
      <c r="G5512">
        <v>265</v>
      </c>
      <c r="H5512">
        <v>310</v>
      </c>
      <c r="I5512">
        <v>146</v>
      </c>
      <c r="J5512" s="4">
        <f t="shared" si="768"/>
        <v>101.76138697707653</v>
      </c>
      <c r="K5512" s="4">
        <f t="shared" si="769"/>
        <v>26.098065708978154</v>
      </c>
      <c r="L5512" s="5">
        <f t="shared" si="774"/>
        <v>63.238613022923474</v>
      </c>
      <c r="M5512" s="5">
        <f t="shared" si="775"/>
        <v>7.9019342910218455</v>
      </c>
      <c r="N5512" s="6">
        <f t="shared" si="767"/>
        <v>183.15421501789319</v>
      </c>
      <c r="O5512" s="6">
        <f t="shared" si="770"/>
        <v>133.51974279651805</v>
      </c>
      <c r="P5512" s="6">
        <f>FORECAST(J5512,Inputs!$B$10:$B$18,Inputs!$A$10:$A$18)</f>
        <v>31.497790620158113</v>
      </c>
      <c r="Q5512" s="6">
        <f>IF(Inputs!$D$10="Yes",IF('Hourly Calcs'!P5512&gt;'Hourly Calcs'!K5512,'Hourly Calcs'!O5512,N5512+O5512),N5512+O5512)</f>
        <v>133.51974279651805</v>
      </c>
      <c r="R5512" s="12">
        <f t="shared" si="771"/>
        <v>634.48581776905371</v>
      </c>
      <c r="S5512" s="1">
        <f>IF(AND(A5512&gt;=5,A5512&lt;=9),INDEX(Demand!$C$3:$C$26,C5512),INDEX(Demand!$B$3:$B$26,C5512))</f>
        <v>350</v>
      </c>
      <c r="T5512" s="7">
        <f t="shared" si="772"/>
        <v>350</v>
      </c>
      <c r="U5512" s="7">
        <f t="shared" si="773"/>
        <v>284.48581776905371</v>
      </c>
    </row>
    <row r="5513" spans="1:21" x14ac:dyDescent="0.2">
      <c r="A5513" s="1">
        <v>8</v>
      </c>
      <c r="B5513" s="1">
        <v>18</v>
      </c>
      <c r="C5513" s="1">
        <v>9</v>
      </c>
      <c r="D5513">
        <v>21.5</v>
      </c>
      <c r="E5513">
        <v>15</v>
      </c>
      <c r="F5513">
        <v>66</v>
      </c>
      <c r="G5513">
        <v>439</v>
      </c>
      <c r="H5513">
        <v>481</v>
      </c>
      <c r="I5513">
        <v>183</v>
      </c>
      <c r="J5513" s="4">
        <f t="shared" si="768"/>
        <v>115.1897682926018</v>
      </c>
      <c r="K5513" s="4">
        <f t="shared" si="769"/>
        <v>35.071862947519705</v>
      </c>
      <c r="L5513" s="5">
        <f t="shared" si="774"/>
        <v>49.810231707398202</v>
      </c>
      <c r="M5513" s="5">
        <f t="shared" si="775"/>
        <v>1.0718629475197048</v>
      </c>
      <c r="N5513" s="6">
        <f t="shared" ref="N5513:N5576" si="776">H5513*MAX(0,COS(2*ASIN(SQRT(SIN(RADIANS($B$4))^2+COS(RADIANS($K5513))^2-2*SIN(RADIANS($B$4))*COS(RADIANS($K5513))*COS(RADIANS($J5513-$B$5))+(SIN(RADIANS($K5513))-COS(RADIANS($B$4)))^2)/2)))</f>
        <v>371.19079147382996</v>
      </c>
      <c r="O5513" s="6">
        <f t="shared" si="770"/>
        <v>167.35693788878632</v>
      </c>
      <c r="P5513" s="6">
        <f>FORECAST(J5513,Inputs!$B$10:$B$18,Inputs!$A$10:$A$18)</f>
        <v>31.622127484190756</v>
      </c>
      <c r="Q5513" s="6">
        <f>IF(Inputs!$D$10="Yes",IF('Hourly Calcs'!P5513&gt;'Hourly Calcs'!K5513,'Hourly Calcs'!O5513,N5513+O5513),N5513+O5513)</f>
        <v>538.54772936261634</v>
      </c>
      <c r="R5513" s="12">
        <f t="shared" si="771"/>
        <v>2559.1788099311525</v>
      </c>
      <c r="S5513" s="1">
        <f>IF(AND(A5513&gt;=5,A5513&lt;=9),INDEX(Demand!$C$3:$C$26,C5513),INDEX(Demand!$B$3:$B$26,C5513))</f>
        <v>350</v>
      </c>
      <c r="T5513" s="7">
        <f t="shared" si="772"/>
        <v>350</v>
      </c>
      <c r="U5513" s="7">
        <f t="shared" si="773"/>
        <v>2209.1788099311525</v>
      </c>
    </row>
    <row r="5514" spans="1:21" x14ac:dyDescent="0.2">
      <c r="A5514" s="1">
        <v>8</v>
      </c>
      <c r="B5514" s="1">
        <v>18</v>
      </c>
      <c r="C5514" s="1">
        <v>10</v>
      </c>
      <c r="D5514">
        <v>23.2</v>
      </c>
      <c r="E5514">
        <v>14.6</v>
      </c>
      <c r="F5514">
        <v>58</v>
      </c>
      <c r="G5514">
        <v>592</v>
      </c>
      <c r="H5514">
        <v>648</v>
      </c>
      <c r="I5514">
        <v>167</v>
      </c>
      <c r="J5514" s="4">
        <f t="shared" ref="J5514:J5577" si="777">solarazimuth($B$2,$B$3,$B$1,A5514,B5514,C5514,0,0,0,0)</f>
        <v>131.04782691191991</v>
      </c>
      <c r="K5514" s="4">
        <f t="shared" ref="K5514:K5577" si="778">solarelevation($B$2,$B$3,$B$1,A5514,B5514,C5514,0,0,0,0)</f>
        <v>43.005299268702053</v>
      </c>
      <c r="L5514" s="5">
        <f t="shared" si="774"/>
        <v>33.952173088080087</v>
      </c>
      <c r="M5514" s="5">
        <f t="shared" si="775"/>
        <v>9.0052992687020534</v>
      </c>
      <c r="N5514" s="6">
        <f t="shared" si="776"/>
        <v>586.22585677464872</v>
      </c>
      <c r="O5514" s="6">
        <f t="shared" ref="O5514:O5577" si="779">$I5514*(1+COS(RADIANS($B$4)))/2</f>
        <v>152.72463730834596</v>
      </c>
      <c r="P5514" s="6">
        <f>FORECAST(J5514,Inputs!$B$10:$B$18,Inputs!$A$10:$A$18)</f>
        <v>31.768961360295553</v>
      </c>
      <c r="Q5514" s="6">
        <f>IF(Inputs!$D$10="Yes",IF('Hourly Calcs'!P5514&gt;'Hourly Calcs'!K5514,'Hourly Calcs'!O5514,N5514+O5514),N5514+O5514)</f>
        <v>738.95049408299474</v>
      </c>
      <c r="R5514" s="12">
        <f t="shared" ref="R5514:R5577" si="780">$B$6*$E$1*Q5514</f>
        <v>3511.4927478823906</v>
      </c>
      <c r="S5514" s="1">
        <f>IF(AND(A5514&gt;=5,A5514&lt;=9),INDEX(Demand!$C$3:$C$26,C5514),INDEX(Demand!$B$3:$B$26,C5514))</f>
        <v>600</v>
      </c>
      <c r="T5514" s="7">
        <f t="shared" ref="T5514:T5577" si="781">S5514-MAX(0,S5514-R5514)</f>
        <v>600</v>
      </c>
      <c r="U5514" s="7">
        <f t="shared" ref="U5514:U5577" si="782">MAX(0,R5514-S5514)</f>
        <v>2911.4927478823906</v>
      </c>
    </row>
    <row r="5515" spans="1:21" x14ac:dyDescent="0.2">
      <c r="A5515" s="1">
        <v>8</v>
      </c>
      <c r="B5515" s="1">
        <v>18</v>
      </c>
      <c r="C5515" s="1">
        <v>11</v>
      </c>
      <c r="D5515">
        <v>24.3</v>
      </c>
      <c r="E5515">
        <v>14.6</v>
      </c>
      <c r="F5515">
        <v>55</v>
      </c>
      <c r="G5515">
        <v>708</v>
      </c>
      <c r="H5515">
        <v>715</v>
      </c>
      <c r="I5515">
        <v>173</v>
      </c>
      <c r="J5515" s="4">
        <f t="shared" si="777"/>
        <v>150.31311346357617</v>
      </c>
      <c r="K5515" s="4">
        <f t="shared" si="778"/>
        <v>49.017982645393779</v>
      </c>
      <c r="L5515" s="5">
        <f t="shared" si="774"/>
        <v>14.686886536423827</v>
      </c>
      <c r="M5515" s="5">
        <f t="shared" si="775"/>
        <v>15.017982645393779</v>
      </c>
      <c r="N5515" s="6">
        <f t="shared" si="776"/>
        <v>701.13022246161165</v>
      </c>
      <c r="O5515" s="6">
        <f t="shared" si="779"/>
        <v>158.21175002601109</v>
      </c>
      <c r="P5515" s="6">
        <f>FORECAST(J5515,Inputs!$B$10:$B$18,Inputs!$A$10:$A$18)</f>
        <v>31.947343643181259</v>
      </c>
      <c r="Q5515" s="6">
        <f>IF(Inputs!$D$10="Yes",IF('Hourly Calcs'!P5515&gt;'Hourly Calcs'!K5515,'Hourly Calcs'!O5515,N5515+O5515),N5515+O5515)</f>
        <v>859.3419724876228</v>
      </c>
      <c r="R5515" s="12">
        <f t="shared" si="780"/>
        <v>4083.5930532611833</v>
      </c>
      <c r="S5515" s="1">
        <f>IF(AND(A5515&gt;=5,A5515&lt;=9),INDEX(Demand!$C$3:$C$26,C5515),INDEX(Demand!$B$3:$B$26,C5515))</f>
        <v>600</v>
      </c>
      <c r="T5515" s="7">
        <f t="shared" si="781"/>
        <v>600</v>
      </c>
      <c r="U5515" s="7">
        <f t="shared" si="782"/>
        <v>3483.5930532611833</v>
      </c>
    </row>
    <row r="5516" spans="1:21" x14ac:dyDescent="0.2">
      <c r="A5516" s="1">
        <v>8</v>
      </c>
      <c r="B5516" s="1">
        <v>18</v>
      </c>
      <c r="C5516" s="1">
        <v>12</v>
      </c>
      <c r="D5516">
        <v>25.5</v>
      </c>
      <c r="E5516">
        <v>14.7</v>
      </c>
      <c r="F5516">
        <v>51</v>
      </c>
      <c r="G5516">
        <v>766</v>
      </c>
      <c r="H5516">
        <v>745</v>
      </c>
      <c r="I5516">
        <v>170</v>
      </c>
      <c r="J5516" s="4">
        <f t="shared" si="777"/>
        <v>172.9138927495496</v>
      </c>
      <c r="K5516" s="4">
        <f t="shared" si="778"/>
        <v>52.013299188207384</v>
      </c>
      <c r="L5516" s="5">
        <f t="shared" si="774"/>
        <v>7.9138927495496034</v>
      </c>
      <c r="M5516" s="5">
        <f t="shared" si="775"/>
        <v>18.013299188207384</v>
      </c>
      <c r="N5516" s="6">
        <f t="shared" si="776"/>
        <v>740.75526190292771</v>
      </c>
      <c r="O5516" s="6">
        <f t="shared" si="779"/>
        <v>155.46819366717853</v>
      </c>
      <c r="P5516" s="6">
        <f>FORECAST(J5516,Inputs!$B$10:$B$18,Inputs!$A$10:$A$18)</f>
        <v>32.156610118051383</v>
      </c>
      <c r="Q5516" s="6">
        <f>IF(Inputs!$D$10="Yes",IF('Hourly Calcs'!P5516&gt;'Hourly Calcs'!K5516,'Hourly Calcs'!O5516,N5516+O5516),N5516+O5516)</f>
        <v>896.22345557010624</v>
      </c>
      <c r="R5516" s="12">
        <f t="shared" si="780"/>
        <v>4258.8538608691442</v>
      </c>
      <c r="S5516" s="1">
        <f>IF(AND(A5516&gt;=5,A5516&lt;=9),INDEX(Demand!$C$3:$C$26,C5516),INDEX(Demand!$B$3:$B$26,C5516))</f>
        <v>600</v>
      </c>
      <c r="T5516" s="7">
        <f t="shared" si="781"/>
        <v>600</v>
      </c>
      <c r="U5516" s="7">
        <f t="shared" si="782"/>
        <v>3658.8538608691442</v>
      </c>
    </row>
    <row r="5517" spans="1:21" x14ac:dyDescent="0.2">
      <c r="A5517" s="1">
        <v>8</v>
      </c>
      <c r="B5517" s="1">
        <v>18</v>
      </c>
      <c r="C5517" s="1">
        <v>13</v>
      </c>
      <c r="D5517">
        <v>26</v>
      </c>
      <c r="E5517">
        <v>14.4</v>
      </c>
      <c r="F5517">
        <v>49</v>
      </c>
      <c r="G5517">
        <v>713</v>
      </c>
      <c r="H5517">
        <v>529</v>
      </c>
      <c r="I5517">
        <v>286</v>
      </c>
      <c r="J5517" s="4">
        <f t="shared" si="777"/>
        <v>196.5231950467888</v>
      </c>
      <c r="K5517" s="4">
        <f t="shared" si="778"/>
        <v>51.214149862922135</v>
      </c>
      <c r="L5517" s="5">
        <f t="shared" si="774"/>
        <v>31.5231950467888</v>
      </c>
      <c r="M5517" s="5">
        <f t="shared" si="775"/>
        <v>17.214149862922135</v>
      </c>
      <c r="N5517" s="6">
        <f t="shared" si="776"/>
        <v>499.81055787932456</v>
      </c>
      <c r="O5517" s="6">
        <f t="shared" si="779"/>
        <v>261.55237287537096</v>
      </c>
      <c r="P5517" s="6">
        <f>FORECAST(J5517,Inputs!$B$10:$B$18,Inputs!$A$10:$A$18)</f>
        <v>32.375214768951743</v>
      </c>
      <c r="Q5517" s="6">
        <f>IF(Inputs!$D$10="Yes",IF('Hourly Calcs'!P5517&gt;'Hourly Calcs'!K5517,'Hourly Calcs'!O5517,N5517+O5517),N5517+O5517)</f>
        <v>761.36293075469553</v>
      </c>
      <c r="R5517" s="12">
        <f t="shared" si="780"/>
        <v>3617.9966469463129</v>
      </c>
      <c r="S5517" s="1">
        <f>IF(AND(A5517&gt;=5,A5517&lt;=9),INDEX(Demand!$C$3:$C$26,C5517),INDEX(Demand!$B$3:$B$26,C5517))</f>
        <v>600</v>
      </c>
      <c r="T5517" s="7">
        <f t="shared" si="781"/>
        <v>600</v>
      </c>
      <c r="U5517" s="7">
        <f t="shared" si="782"/>
        <v>3017.9966469463129</v>
      </c>
    </row>
    <row r="5518" spans="1:21" x14ac:dyDescent="0.2">
      <c r="A5518" s="1">
        <v>8</v>
      </c>
      <c r="B5518" s="1">
        <v>18</v>
      </c>
      <c r="C5518" s="1">
        <v>14</v>
      </c>
      <c r="D5518">
        <v>27</v>
      </c>
      <c r="E5518">
        <v>14.4</v>
      </c>
      <c r="F5518">
        <v>46</v>
      </c>
      <c r="G5518">
        <v>674</v>
      </c>
      <c r="H5518">
        <v>447</v>
      </c>
      <c r="I5518">
        <v>328</v>
      </c>
      <c r="J5518" s="4">
        <f t="shared" si="777"/>
        <v>217.89586767688371</v>
      </c>
      <c r="K5518" s="4">
        <f t="shared" si="778"/>
        <v>46.845136796305148</v>
      </c>
      <c r="L5518" s="5">
        <f t="shared" si="774"/>
        <v>52.895867676883711</v>
      </c>
      <c r="M5518" s="5">
        <f t="shared" si="775"/>
        <v>12.845136796305148</v>
      </c>
      <c r="N5518" s="6">
        <f t="shared" si="776"/>
        <v>373.47825551966912</v>
      </c>
      <c r="O5518" s="6">
        <f t="shared" si="779"/>
        <v>299.96216189902685</v>
      </c>
      <c r="P5518" s="6">
        <f>FORECAST(J5518,Inputs!$B$10:$B$18,Inputs!$A$10:$A$18)</f>
        <v>32.573109885897068</v>
      </c>
      <c r="Q5518" s="6">
        <f>IF(Inputs!$D$10="Yes",IF('Hourly Calcs'!P5518&gt;'Hourly Calcs'!K5518,'Hourly Calcs'!O5518,N5518+O5518),N5518+O5518)</f>
        <v>673.44041741869592</v>
      </c>
      <c r="R5518" s="12">
        <f t="shared" si="780"/>
        <v>3200.1888635736427</v>
      </c>
      <c r="S5518" s="1">
        <f>IF(AND(A5518&gt;=5,A5518&lt;=9),INDEX(Demand!$C$3:$C$26,C5518),INDEX(Demand!$B$3:$B$26,C5518))</f>
        <v>600</v>
      </c>
      <c r="T5518" s="7">
        <f t="shared" si="781"/>
        <v>600</v>
      </c>
      <c r="U5518" s="7">
        <f t="shared" si="782"/>
        <v>2600.1888635736427</v>
      </c>
    </row>
    <row r="5519" spans="1:21" x14ac:dyDescent="0.2">
      <c r="A5519" s="1">
        <v>8</v>
      </c>
      <c r="B5519" s="1">
        <v>18</v>
      </c>
      <c r="C5519" s="1">
        <v>15</v>
      </c>
      <c r="D5519">
        <v>24.4</v>
      </c>
      <c r="E5519">
        <v>15.3</v>
      </c>
      <c r="F5519">
        <v>57</v>
      </c>
      <c r="G5519">
        <v>516</v>
      </c>
      <c r="H5519">
        <v>276</v>
      </c>
      <c r="I5519">
        <v>323</v>
      </c>
      <c r="J5519" s="4">
        <f t="shared" si="777"/>
        <v>235.67505915675989</v>
      </c>
      <c r="K5519" s="4">
        <f t="shared" si="778"/>
        <v>39.911123553854928</v>
      </c>
      <c r="L5519" s="5">
        <f t="shared" si="774"/>
        <v>70.675059156759886</v>
      </c>
      <c r="M5519" s="5">
        <f t="shared" si="775"/>
        <v>5.911123553854928</v>
      </c>
      <c r="N5519" s="6">
        <f t="shared" si="776"/>
        <v>185.98286490621254</v>
      </c>
      <c r="O5519" s="6">
        <f t="shared" si="779"/>
        <v>295.38956796763921</v>
      </c>
      <c r="P5519" s="6">
        <f>FORECAST(J5519,Inputs!$B$10:$B$18,Inputs!$A$10:$A$18)</f>
        <v>32.737732029229257</v>
      </c>
      <c r="Q5519" s="6">
        <f>IF(Inputs!$D$10="Yes",IF('Hourly Calcs'!P5519&gt;'Hourly Calcs'!K5519,'Hourly Calcs'!O5519,N5519+O5519),N5519+O5519)</f>
        <v>481.37243287385172</v>
      </c>
      <c r="R5519" s="12">
        <f t="shared" si="780"/>
        <v>2287.4818010165432</v>
      </c>
      <c r="S5519" s="1">
        <f>IF(AND(A5519&gt;=5,A5519&lt;=9),INDEX(Demand!$C$3:$C$26,C5519),INDEX(Demand!$B$3:$B$26,C5519))</f>
        <v>600</v>
      </c>
      <c r="T5519" s="7">
        <f t="shared" si="781"/>
        <v>600</v>
      </c>
      <c r="U5519" s="7">
        <f t="shared" si="782"/>
        <v>1687.4818010165432</v>
      </c>
    </row>
    <row r="5520" spans="1:21" x14ac:dyDescent="0.2">
      <c r="A5520" s="1">
        <v>8</v>
      </c>
      <c r="B5520" s="1">
        <v>18</v>
      </c>
      <c r="C5520" s="1">
        <v>16</v>
      </c>
      <c r="D5520">
        <v>24.6</v>
      </c>
      <c r="E5520">
        <v>15</v>
      </c>
      <c r="F5520">
        <v>55</v>
      </c>
      <c r="G5520">
        <v>308</v>
      </c>
      <c r="H5520">
        <v>75</v>
      </c>
      <c r="I5520">
        <v>264</v>
      </c>
      <c r="J5520" s="4">
        <f t="shared" si="777"/>
        <v>250.39782066021522</v>
      </c>
      <c r="K5520" s="4">
        <f t="shared" si="778"/>
        <v>31.450731467887238</v>
      </c>
      <c r="L5520" s="5">
        <f t="shared" si="774"/>
        <v>85.397820660215217</v>
      </c>
      <c r="M5520" s="5">
        <f t="shared" si="775"/>
        <v>2.5492685321127624</v>
      </c>
      <c r="N5520" s="6">
        <f t="shared" si="776"/>
        <v>35.31294286936312</v>
      </c>
      <c r="O5520" s="6">
        <f t="shared" si="779"/>
        <v>241.43295957726551</v>
      </c>
      <c r="P5520" s="6">
        <f>FORECAST(J5520,Inputs!$B$10:$B$18,Inputs!$A$10:$A$18)</f>
        <v>32.874053895001992</v>
      </c>
      <c r="Q5520" s="6">
        <f>IF(Inputs!$D$10="Yes",IF('Hourly Calcs'!P5520&gt;'Hourly Calcs'!K5520,'Hourly Calcs'!O5520,N5520+O5520),N5520+O5520)</f>
        <v>241.43295957726551</v>
      </c>
      <c r="R5520" s="12">
        <f t="shared" si="780"/>
        <v>1147.2894239111656</v>
      </c>
      <c r="S5520" s="1">
        <f>IF(AND(A5520&gt;=5,A5520&lt;=9),INDEX(Demand!$C$3:$C$26,C5520),INDEX(Demand!$B$3:$B$26,C5520))</f>
        <v>900</v>
      </c>
      <c r="T5520" s="7">
        <f t="shared" si="781"/>
        <v>900</v>
      </c>
      <c r="U5520" s="7">
        <f t="shared" si="782"/>
        <v>247.28942391116561</v>
      </c>
    </row>
    <row r="5521" spans="1:21" x14ac:dyDescent="0.2">
      <c r="A5521" s="1">
        <v>8</v>
      </c>
      <c r="B5521" s="1">
        <v>18</v>
      </c>
      <c r="C5521" s="1">
        <v>17</v>
      </c>
      <c r="D5521">
        <v>23.3</v>
      </c>
      <c r="E5521">
        <v>14.8</v>
      </c>
      <c r="F5521">
        <v>59</v>
      </c>
      <c r="G5521">
        <v>207</v>
      </c>
      <c r="H5521">
        <v>29</v>
      </c>
      <c r="I5521">
        <v>194</v>
      </c>
      <c r="J5521" s="4">
        <f t="shared" si="777"/>
        <v>263.12847359454474</v>
      </c>
      <c r="K5521" s="4">
        <f t="shared" si="778"/>
        <v>22.223645770066341</v>
      </c>
      <c r="L5521" s="5">
        <f t="shared" si="774"/>
        <v>0</v>
      </c>
      <c r="M5521" s="5">
        <f t="shared" si="775"/>
        <v>11.776354229933659</v>
      </c>
      <c r="N5521" s="6">
        <f t="shared" si="776"/>
        <v>6.9706817367540683</v>
      </c>
      <c r="O5521" s="6">
        <f t="shared" si="779"/>
        <v>177.41664453783903</v>
      </c>
      <c r="P5521" s="6">
        <f>FORECAST(J5521,Inputs!$B$10:$B$18,Inputs!$A$10:$A$18)</f>
        <v>32.991930311060599</v>
      </c>
      <c r="Q5521" s="6">
        <f>IF(Inputs!$D$10="Yes",IF('Hourly Calcs'!P5521&gt;'Hourly Calcs'!K5521,'Hourly Calcs'!O5521,N5521+O5521),N5521+O5521)</f>
        <v>177.41664453783903</v>
      </c>
      <c r="R5521" s="12">
        <f t="shared" si="780"/>
        <v>843.08389484381109</v>
      </c>
      <c r="S5521" s="1">
        <f>IF(AND(A5521&gt;=5,A5521&lt;=9),INDEX(Demand!$C$3:$C$26,C5521),INDEX(Demand!$B$3:$B$26,C5521))</f>
        <v>900</v>
      </c>
      <c r="T5521" s="7">
        <f t="shared" si="781"/>
        <v>843.08389484381109</v>
      </c>
      <c r="U5521" s="7">
        <f t="shared" si="782"/>
        <v>0</v>
      </c>
    </row>
    <row r="5522" spans="1:21" x14ac:dyDescent="0.2">
      <c r="A5522" s="1">
        <v>8</v>
      </c>
      <c r="B5522" s="1">
        <v>18</v>
      </c>
      <c r="C5522" s="1">
        <v>18</v>
      </c>
      <c r="D5522">
        <v>21.5</v>
      </c>
      <c r="E5522">
        <v>14.9</v>
      </c>
      <c r="F5522">
        <v>66</v>
      </c>
      <c r="G5522">
        <v>103</v>
      </c>
      <c r="H5522">
        <v>5</v>
      </c>
      <c r="I5522">
        <v>102</v>
      </c>
      <c r="J5522" s="4">
        <f t="shared" si="777"/>
        <v>274.81387266507124</v>
      </c>
      <c r="K5522" s="4">
        <f t="shared" si="778"/>
        <v>12.765650574583816</v>
      </c>
      <c r="L5522" s="5">
        <f t="shared" si="774"/>
        <v>0</v>
      </c>
      <c r="M5522" s="5">
        <f t="shared" si="775"/>
        <v>21.234349425416184</v>
      </c>
      <c r="N5522" s="6">
        <f t="shared" si="776"/>
        <v>0</v>
      </c>
      <c r="O5522" s="6">
        <f t="shared" si="779"/>
        <v>93.280916200307118</v>
      </c>
      <c r="P5522" s="6">
        <f>FORECAST(J5522,Inputs!$B$10:$B$18,Inputs!$A$10:$A$18)</f>
        <v>33.100128450602512</v>
      </c>
      <c r="Q5522" s="6">
        <f>IF(Inputs!$D$10="Yes",IF('Hourly Calcs'!P5522&gt;'Hourly Calcs'!K5522,'Hourly Calcs'!O5522,N5522+O5522),N5522+O5522)</f>
        <v>93.280916200307118</v>
      </c>
      <c r="R5522" s="12">
        <f t="shared" si="780"/>
        <v>443.27091378385938</v>
      </c>
      <c r="S5522" s="1">
        <f>IF(AND(A5522&gt;=5,A5522&lt;=9),INDEX(Demand!$C$3:$C$26,C5522),INDEX(Demand!$B$3:$B$26,C5522))</f>
        <v>900</v>
      </c>
      <c r="T5522" s="7">
        <f t="shared" si="781"/>
        <v>443.27091378385938</v>
      </c>
      <c r="U5522" s="7">
        <f t="shared" si="782"/>
        <v>0</v>
      </c>
    </row>
    <row r="5523" spans="1:21" x14ac:dyDescent="0.2">
      <c r="A5523" s="1">
        <v>8</v>
      </c>
      <c r="B5523" s="1">
        <v>18</v>
      </c>
      <c r="C5523" s="1">
        <v>19</v>
      </c>
      <c r="D5523">
        <v>20.3</v>
      </c>
      <c r="E5523">
        <v>14.8</v>
      </c>
      <c r="F5523">
        <v>71</v>
      </c>
      <c r="G5523">
        <v>25</v>
      </c>
      <c r="H5523">
        <v>0</v>
      </c>
      <c r="I5523">
        <v>25</v>
      </c>
      <c r="J5523" s="4">
        <f t="shared" si="777"/>
        <v>286.20171551053954</v>
      </c>
      <c r="K5523" s="4">
        <f t="shared" si="778"/>
        <v>3.5763989745454836</v>
      </c>
      <c r="L5523" s="5">
        <f t="shared" si="774"/>
        <v>0</v>
      </c>
      <c r="M5523" s="5">
        <f t="shared" si="775"/>
        <v>30.423601025454516</v>
      </c>
      <c r="N5523" s="6">
        <f t="shared" si="776"/>
        <v>0</v>
      </c>
      <c r="O5523" s="6">
        <f t="shared" si="779"/>
        <v>22.86296965693802</v>
      </c>
      <c r="P5523" s="6">
        <f>FORECAST(J5523,Inputs!$B$10:$B$18,Inputs!$A$10:$A$18)</f>
        <v>33.205571439912404</v>
      </c>
      <c r="Q5523" s="6">
        <f>IF(Inputs!$D$10="Yes",IF('Hourly Calcs'!P5523&gt;'Hourly Calcs'!K5523,'Hourly Calcs'!O5523,N5523+O5523),N5523+O5523)</f>
        <v>22.86296965693802</v>
      </c>
      <c r="R5523" s="12">
        <f t="shared" si="780"/>
        <v>108.64483180976947</v>
      </c>
      <c r="S5523" s="1">
        <f>IF(AND(A5523&gt;=5,A5523&lt;=9),INDEX(Demand!$C$3:$C$26,C5523),INDEX(Demand!$B$3:$B$26,C5523))</f>
        <v>900</v>
      </c>
      <c r="T5523" s="7">
        <f t="shared" si="781"/>
        <v>108.64483180976947</v>
      </c>
      <c r="U5523" s="7">
        <f t="shared" si="782"/>
        <v>0</v>
      </c>
    </row>
    <row r="5524" spans="1:21" x14ac:dyDescent="0.2">
      <c r="A5524" s="1">
        <v>8</v>
      </c>
      <c r="B5524" s="1">
        <v>18</v>
      </c>
      <c r="C5524" s="1">
        <v>20</v>
      </c>
      <c r="D5524">
        <v>19.899999999999999</v>
      </c>
      <c r="E5524">
        <v>14.6</v>
      </c>
      <c r="F5524">
        <v>72</v>
      </c>
      <c r="G5524">
        <v>1</v>
      </c>
      <c r="H5524">
        <v>0</v>
      </c>
      <c r="I5524">
        <v>1</v>
      </c>
      <c r="J5524" s="4">
        <f t="shared" si="777"/>
        <v>297.89911463244385</v>
      </c>
      <c r="K5524" s="4">
        <f t="shared" si="778"/>
        <v>-5.3759151892114261</v>
      </c>
      <c r="L5524" s="5">
        <f t="shared" si="774"/>
        <v>0</v>
      </c>
      <c r="M5524" s="5">
        <f t="shared" si="775"/>
        <v>0</v>
      </c>
      <c r="N5524" s="6">
        <f t="shared" si="776"/>
        <v>0</v>
      </c>
      <c r="O5524" s="6">
        <f t="shared" si="779"/>
        <v>0.91451878627752081</v>
      </c>
      <c r="P5524" s="6">
        <f>FORECAST(J5524,Inputs!$B$10:$B$18,Inputs!$A$10:$A$18)</f>
        <v>33.313880691041142</v>
      </c>
      <c r="Q5524" s="6">
        <f>IF(Inputs!$D$10="Yes",IF('Hourly Calcs'!P5524&gt;'Hourly Calcs'!K5524,'Hourly Calcs'!O5524,N5524+O5524),N5524+O5524)</f>
        <v>0.91451878627752081</v>
      </c>
      <c r="R5524" s="12">
        <f t="shared" si="780"/>
        <v>4.3457932723907788</v>
      </c>
      <c r="S5524" s="1">
        <f>IF(AND(A5524&gt;=5,A5524&lt;=9),INDEX(Demand!$C$3:$C$26,C5524),INDEX(Demand!$B$3:$B$26,C5524))</f>
        <v>800</v>
      </c>
      <c r="T5524" s="7">
        <f t="shared" si="781"/>
        <v>4.3457932723907788</v>
      </c>
      <c r="U5524" s="7">
        <f t="shared" si="782"/>
        <v>0</v>
      </c>
    </row>
    <row r="5525" spans="1:21" x14ac:dyDescent="0.2">
      <c r="A5525" s="1">
        <v>8</v>
      </c>
      <c r="B5525" s="1">
        <v>18</v>
      </c>
      <c r="C5525" s="1">
        <v>21</v>
      </c>
      <c r="D5525">
        <v>19.5</v>
      </c>
      <c r="E5525">
        <v>14.7</v>
      </c>
      <c r="F5525">
        <v>74</v>
      </c>
      <c r="G5525">
        <v>0</v>
      </c>
      <c r="H5525">
        <v>0</v>
      </c>
      <c r="I5525">
        <v>0</v>
      </c>
      <c r="J5525" s="4">
        <f t="shared" si="777"/>
        <v>310.41280285069433</v>
      </c>
      <c r="K5525" s="4">
        <f t="shared" si="778"/>
        <v>-13.274188953919861</v>
      </c>
      <c r="L5525" s="5">
        <f t="shared" si="774"/>
        <v>0</v>
      </c>
      <c r="M5525" s="5">
        <f t="shared" si="775"/>
        <v>0</v>
      </c>
      <c r="N5525" s="6">
        <f t="shared" si="776"/>
        <v>0</v>
      </c>
      <c r="O5525" s="6">
        <f t="shared" si="779"/>
        <v>0</v>
      </c>
      <c r="P5525" s="6">
        <f>FORECAST(J5525,Inputs!$B$10:$B$18,Inputs!$A$10:$A$18)</f>
        <v>33.429748174543462</v>
      </c>
      <c r="Q5525" s="6">
        <f>IF(Inputs!$D$10="Yes",IF('Hourly Calcs'!P5525&gt;'Hourly Calcs'!K5525,'Hourly Calcs'!O5525,N5525+O5525),N5525+O5525)</f>
        <v>0</v>
      </c>
      <c r="R5525" s="12">
        <f t="shared" si="780"/>
        <v>0</v>
      </c>
      <c r="S5525" s="1">
        <f>IF(AND(A5525&gt;=5,A5525&lt;=9),INDEX(Demand!$C$3:$C$26,C5525),INDEX(Demand!$B$3:$B$26,C5525))</f>
        <v>700</v>
      </c>
      <c r="T5525" s="7">
        <f t="shared" si="781"/>
        <v>0</v>
      </c>
      <c r="U5525" s="7">
        <f t="shared" si="782"/>
        <v>0</v>
      </c>
    </row>
    <row r="5526" spans="1:21" x14ac:dyDescent="0.2">
      <c r="A5526" s="1">
        <v>8</v>
      </c>
      <c r="B5526" s="1">
        <v>18</v>
      </c>
      <c r="C5526" s="1">
        <v>22</v>
      </c>
      <c r="D5526">
        <v>19.100000000000001</v>
      </c>
      <c r="E5526">
        <v>15.2</v>
      </c>
      <c r="F5526">
        <v>78</v>
      </c>
      <c r="G5526">
        <v>0</v>
      </c>
      <c r="H5526">
        <v>0</v>
      </c>
      <c r="I5526">
        <v>0</v>
      </c>
      <c r="J5526" s="4">
        <f t="shared" si="777"/>
        <v>324.11837783192362</v>
      </c>
      <c r="K5526" s="4">
        <f t="shared" si="778"/>
        <v>-19.736777408422086</v>
      </c>
      <c r="L5526" s="5">
        <f t="shared" si="774"/>
        <v>0</v>
      </c>
      <c r="M5526" s="5">
        <f t="shared" si="775"/>
        <v>0</v>
      </c>
      <c r="N5526" s="6">
        <f t="shared" si="776"/>
        <v>0</v>
      </c>
      <c r="O5526" s="6">
        <f t="shared" si="779"/>
        <v>0</v>
      </c>
      <c r="P5526" s="6">
        <f>FORECAST(J5526,Inputs!$B$10:$B$18,Inputs!$A$10:$A$18)</f>
        <v>33.556651646591881</v>
      </c>
      <c r="Q5526" s="6">
        <f>IF(Inputs!$D$10="Yes",IF('Hourly Calcs'!P5526&gt;'Hourly Calcs'!K5526,'Hourly Calcs'!O5526,N5526+O5526),N5526+O5526)</f>
        <v>0</v>
      </c>
      <c r="R5526" s="12">
        <f t="shared" si="780"/>
        <v>0</v>
      </c>
      <c r="S5526" s="1">
        <f>IF(AND(A5526&gt;=5,A5526&lt;=9),INDEX(Demand!$C$3:$C$26,C5526),INDEX(Demand!$B$3:$B$26,C5526))</f>
        <v>600</v>
      </c>
      <c r="T5526" s="7">
        <f t="shared" si="781"/>
        <v>0</v>
      </c>
      <c r="U5526" s="7">
        <f t="shared" si="782"/>
        <v>0</v>
      </c>
    </row>
    <row r="5527" spans="1:21" x14ac:dyDescent="0.2">
      <c r="A5527" s="1">
        <v>8</v>
      </c>
      <c r="B5527" s="1">
        <v>18</v>
      </c>
      <c r="C5527" s="1">
        <v>23</v>
      </c>
      <c r="D5527">
        <v>19.5</v>
      </c>
      <c r="E5527">
        <v>15.3</v>
      </c>
      <c r="F5527">
        <v>77</v>
      </c>
      <c r="G5527">
        <v>0</v>
      </c>
      <c r="H5527">
        <v>0</v>
      </c>
      <c r="I5527">
        <v>0</v>
      </c>
      <c r="J5527" s="4">
        <f t="shared" si="777"/>
        <v>339.13595036970014</v>
      </c>
      <c r="K5527" s="4">
        <f t="shared" si="778"/>
        <v>-24.267859121376219</v>
      </c>
      <c r="L5527" s="5">
        <f t="shared" si="774"/>
        <v>0</v>
      </c>
      <c r="M5527" s="5">
        <f t="shared" si="775"/>
        <v>0</v>
      </c>
      <c r="N5527" s="6">
        <f t="shared" si="776"/>
        <v>0</v>
      </c>
      <c r="O5527" s="6">
        <f t="shared" si="779"/>
        <v>0</v>
      </c>
      <c r="P5527" s="6">
        <f>FORECAST(J5527,Inputs!$B$10:$B$18,Inputs!$A$10:$A$18)</f>
        <v>33.695703244163887</v>
      </c>
      <c r="Q5527" s="6">
        <f>IF(Inputs!$D$10="Yes",IF('Hourly Calcs'!P5527&gt;'Hourly Calcs'!K5527,'Hourly Calcs'!O5527,N5527+O5527),N5527+O5527)</f>
        <v>0</v>
      </c>
      <c r="R5527" s="12">
        <f t="shared" si="780"/>
        <v>0</v>
      </c>
      <c r="S5527" s="1">
        <f>IF(AND(A5527&gt;=5,A5527&lt;=9),INDEX(Demand!$C$3:$C$26,C5527),INDEX(Demand!$B$3:$B$26,C5527))</f>
        <v>500</v>
      </c>
      <c r="T5527" s="7">
        <f t="shared" si="781"/>
        <v>0</v>
      </c>
      <c r="U5527" s="7">
        <f t="shared" si="782"/>
        <v>0</v>
      </c>
    </row>
    <row r="5528" spans="1:21" x14ac:dyDescent="0.2">
      <c r="A5528" s="1">
        <v>8</v>
      </c>
      <c r="B5528" s="1">
        <v>18</v>
      </c>
      <c r="C5528" s="1">
        <v>24</v>
      </c>
      <c r="D5528">
        <v>20.100000000000001</v>
      </c>
      <c r="E5528">
        <v>15.2</v>
      </c>
      <c r="F5528">
        <v>73</v>
      </c>
      <c r="G5528">
        <v>0</v>
      </c>
      <c r="H5528">
        <v>0</v>
      </c>
      <c r="I5528">
        <v>0</v>
      </c>
      <c r="J5528" s="4">
        <f t="shared" si="777"/>
        <v>355.16359539004793</v>
      </c>
      <c r="K5528" s="4">
        <f t="shared" si="778"/>
        <v>-26.397029714986928</v>
      </c>
      <c r="L5528" s="5">
        <f t="shared" si="774"/>
        <v>0</v>
      </c>
      <c r="M5528" s="5">
        <f t="shared" si="775"/>
        <v>0</v>
      </c>
      <c r="N5528" s="6">
        <f t="shared" si="776"/>
        <v>0</v>
      </c>
      <c r="O5528" s="6">
        <f t="shared" si="779"/>
        <v>0</v>
      </c>
      <c r="P5528" s="6">
        <f>FORECAST(J5528,Inputs!$B$10:$B$18,Inputs!$A$10:$A$18)</f>
        <v>33.84410736472266</v>
      </c>
      <c r="Q5528" s="6">
        <f>IF(Inputs!$D$10="Yes",IF('Hourly Calcs'!P5528&gt;'Hourly Calcs'!K5528,'Hourly Calcs'!O5528,N5528+O5528),N5528+O5528)</f>
        <v>0</v>
      </c>
      <c r="R5528" s="12">
        <f t="shared" si="780"/>
        <v>0</v>
      </c>
      <c r="S5528" s="1">
        <f>IF(AND(A5528&gt;=5,A5528&lt;=9),INDEX(Demand!$C$3:$C$26,C5528),INDEX(Demand!$B$3:$B$26,C5528))</f>
        <v>400</v>
      </c>
      <c r="T5528" s="7">
        <f t="shared" si="781"/>
        <v>0</v>
      </c>
      <c r="U5528" s="7">
        <f t="shared" si="782"/>
        <v>0</v>
      </c>
    </row>
    <row r="5529" spans="1:21" x14ac:dyDescent="0.2">
      <c r="A5529" s="1">
        <v>8</v>
      </c>
      <c r="B5529" s="1">
        <v>19</v>
      </c>
      <c r="C5529" s="1">
        <v>1</v>
      </c>
      <c r="D5529">
        <v>20.100000000000001</v>
      </c>
      <c r="E5529">
        <v>15</v>
      </c>
      <c r="F5529">
        <v>72</v>
      </c>
      <c r="G5529">
        <v>0</v>
      </c>
      <c r="H5529">
        <v>0</v>
      </c>
      <c r="I5529">
        <v>0</v>
      </c>
      <c r="J5529" s="4">
        <f t="shared" si="777"/>
        <v>11.461826053070496</v>
      </c>
      <c r="K5529" s="4">
        <f t="shared" si="778"/>
        <v>-25.860908108336986</v>
      </c>
      <c r="L5529" s="5">
        <f t="shared" si="774"/>
        <v>0</v>
      </c>
      <c r="M5529" s="5">
        <f t="shared" si="775"/>
        <v>0</v>
      </c>
      <c r="N5529" s="6">
        <f t="shared" si="776"/>
        <v>0</v>
      </c>
      <c r="O5529" s="6">
        <f t="shared" si="779"/>
        <v>0</v>
      </c>
      <c r="P5529" s="6">
        <f>FORECAST(J5529,Inputs!$B$10:$B$18,Inputs!$A$10:$A$18)</f>
        <v>30.661683574565465</v>
      </c>
      <c r="Q5529" s="6">
        <f>IF(Inputs!$D$10="Yes",IF('Hourly Calcs'!P5529&gt;'Hourly Calcs'!K5529,'Hourly Calcs'!O5529,N5529+O5529),N5529+O5529)</f>
        <v>0</v>
      </c>
      <c r="R5529" s="12">
        <f t="shared" si="780"/>
        <v>0</v>
      </c>
      <c r="S5529" s="1">
        <f>IF(AND(A5529&gt;=5,A5529&lt;=9),INDEX(Demand!$C$3:$C$26,C5529),INDEX(Demand!$B$3:$B$26,C5529))</f>
        <v>350</v>
      </c>
      <c r="T5529" s="7">
        <f t="shared" si="781"/>
        <v>0</v>
      </c>
      <c r="U5529" s="7">
        <f t="shared" si="782"/>
        <v>0</v>
      </c>
    </row>
    <row r="5530" spans="1:21" x14ac:dyDescent="0.2">
      <c r="A5530" s="1">
        <v>8</v>
      </c>
      <c r="B5530" s="1">
        <v>19</v>
      </c>
      <c r="C5530" s="1">
        <v>2</v>
      </c>
      <c r="D5530">
        <v>19.899999999999999</v>
      </c>
      <c r="E5530">
        <v>14.8</v>
      </c>
      <c r="F5530">
        <v>72</v>
      </c>
      <c r="G5530">
        <v>0</v>
      </c>
      <c r="H5530">
        <v>0</v>
      </c>
      <c r="I5530">
        <v>0</v>
      </c>
      <c r="J5530" s="4">
        <f t="shared" si="777"/>
        <v>27.157185109564239</v>
      </c>
      <c r="K5530" s="4">
        <f t="shared" si="778"/>
        <v>-22.729326904354963</v>
      </c>
      <c r="L5530" s="5">
        <f t="shared" si="774"/>
        <v>0</v>
      </c>
      <c r="M5530" s="5">
        <f t="shared" si="775"/>
        <v>0</v>
      </c>
      <c r="N5530" s="6">
        <f t="shared" si="776"/>
        <v>0</v>
      </c>
      <c r="O5530" s="6">
        <f t="shared" si="779"/>
        <v>0</v>
      </c>
      <c r="P5530" s="6">
        <f>FORECAST(J5530,Inputs!$B$10:$B$18,Inputs!$A$10:$A$18)</f>
        <v>30.807010973236704</v>
      </c>
      <c r="Q5530" s="6">
        <f>IF(Inputs!$D$10="Yes",IF('Hourly Calcs'!P5530&gt;'Hourly Calcs'!K5530,'Hourly Calcs'!O5530,N5530+O5530),N5530+O5530)</f>
        <v>0</v>
      </c>
      <c r="R5530" s="12">
        <f t="shared" si="780"/>
        <v>0</v>
      </c>
      <c r="S5530" s="1">
        <f>IF(AND(A5530&gt;=5,A5530&lt;=9),INDEX(Demand!$C$3:$C$26,C5530),INDEX(Demand!$B$3:$B$26,C5530))</f>
        <v>350</v>
      </c>
      <c r="T5530" s="7">
        <f t="shared" si="781"/>
        <v>0</v>
      </c>
      <c r="U5530" s="7">
        <f t="shared" si="782"/>
        <v>0</v>
      </c>
    </row>
    <row r="5531" spans="1:21" x14ac:dyDescent="0.2">
      <c r="A5531" s="1">
        <v>8</v>
      </c>
      <c r="B5531" s="1">
        <v>19</v>
      </c>
      <c r="C5531" s="1">
        <v>3</v>
      </c>
      <c r="D5531">
        <v>20.100000000000001</v>
      </c>
      <c r="E5531">
        <v>14.9</v>
      </c>
      <c r="F5531">
        <v>72</v>
      </c>
      <c r="G5531">
        <v>0</v>
      </c>
      <c r="H5531">
        <v>0</v>
      </c>
      <c r="I5531">
        <v>0</v>
      </c>
      <c r="J5531" s="4">
        <f t="shared" si="777"/>
        <v>41.667080803003586</v>
      </c>
      <c r="K5531" s="4">
        <f t="shared" si="778"/>
        <v>-17.369906722993989</v>
      </c>
      <c r="L5531" s="5">
        <f t="shared" si="774"/>
        <v>0</v>
      </c>
      <c r="M5531" s="5">
        <f t="shared" si="775"/>
        <v>0</v>
      </c>
      <c r="N5531" s="6">
        <f t="shared" si="776"/>
        <v>0</v>
      </c>
      <c r="O5531" s="6">
        <f t="shared" si="779"/>
        <v>0</v>
      </c>
      <c r="P5531" s="6">
        <f>FORECAST(J5531,Inputs!$B$10:$B$18,Inputs!$A$10:$A$18)</f>
        <v>30.941361859287067</v>
      </c>
      <c r="Q5531" s="6">
        <f>IF(Inputs!$D$10="Yes",IF('Hourly Calcs'!P5531&gt;'Hourly Calcs'!K5531,'Hourly Calcs'!O5531,N5531+O5531),N5531+O5531)</f>
        <v>0</v>
      </c>
      <c r="R5531" s="12">
        <f t="shared" si="780"/>
        <v>0</v>
      </c>
      <c r="S5531" s="1">
        <f>IF(AND(A5531&gt;=5,A5531&lt;=9),INDEX(Demand!$C$3:$C$26,C5531),INDEX(Demand!$B$3:$B$26,C5531))</f>
        <v>350</v>
      </c>
      <c r="T5531" s="7">
        <f t="shared" si="781"/>
        <v>0</v>
      </c>
      <c r="U5531" s="7">
        <f t="shared" si="782"/>
        <v>0</v>
      </c>
    </row>
    <row r="5532" spans="1:21" x14ac:dyDescent="0.2">
      <c r="A5532" s="1">
        <v>8</v>
      </c>
      <c r="B5532" s="1">
        <v>19</v>
      </c>
      <c r="C5532" s="1">
        <v>4</v>
      </c>
      <c r="D5532">
        <v>19.600000000000001</v>
      </c>
      <c r="E5532">
        <v>15.6</v>
      </c>
      <c r="F5532">
        <v>78</v>
      </c>
      <c r="G5532">
        <v>0</v>
      </c>
      <c r="H5532">
        <v>0</v>
      </c>
      <c r="I5532">
        <v>0</v>
      </c>
      <c r="J5532" s="4">
        <f t="shared" si="777"/>
        <v>54.874569642227542</v>
      </c>
      <c r="K5532" s="4">
        <f t="shared" si="778"/>
        <v>-10.285966078789414</v>
      </c>
      <c r="L5532" s="5">
        <f t="shared" si="774"/>
        <v>0</v>
      </c>
      <c r="M5532" s="5">
        <f t="shared" si="775"/>
        <v>0</v>
      </c>
      <c r="N5532" s="6">
        <f t="shared" si="776"/>
        <v>0</v>
      </c>
      <c r="O5532" s="6">
        <f t="shared" si="779"/>
        <v>0</v>
      </c>
      <c r="P5532" s="6">
        <f>FORECAST(J5532,Inputs!$B$10:$B$18,Inputs!$A$10:$A$18)</f>
        <v>31.063653422613214</v>
      </c>
      <c r="Q5532" s="6">
        <f>IF(Inputs!$D$10="Yes",IF('Hourly Calcs'!P5532&gt;'Hourly Calcs'!K5532,'Hourly Calcs'!O5532,N5532+O5532),N5532+O5532)</f>
        <v>0</v>
      </c>
      <c r="R5532" s="12">
        <f t="shared" si="780"/>
        <v>0</v>
      </c>
      <c r="S5532" s="1">
        <f>IF(AND(A5532&gt;=5,A5532&lt;=9),INDEX(Demand!$C$3:$C$26,C5532),INDEX(Demand!$B$3:$B$26,C5532))</f>
        <v>350</v>
      </c>
      <c r="T5532" s="7">
        <f t="shared" si="781"/>
        <v>0</v>
      </c>
      <c r="U5532" s="7">
        <f t="shared" si="782"/>
        <v>0</v>
      </c>
    </row>
    <row r="5533" spans="1:21" x14ac:dyDescent="0.2">
      <c r="A5533" s="1">
        <v>8</v>
      </c>
      <c r="B5533" s="1">
        <v>19</v>
      </c>
      <c r="C5533" s="1">
        <v>5</v>
      </c>
      <c r="D5533">
        <v>19.8</v>
      </c>
      <c r="E5533">
        <v>14.3</v>
      </c>
      <c r="F5533">
        <v>71</v>
      </c>
      <c r="G5533">
        <v>0</v>
      </c>
      <c r="H5533">
        <v>0</v>
      </c>
      <c r="I5533">
        <v>0</v>
      </c>
      <c r="J5533" s="4">
        <f t="shared" si="777"/>
        <v>67.022777434147841</v>
      </c>
      <c r="K5533" s="4">
        <f t="shared" si="778"/>
        <v>-1.8750073421873736</v>
      </c>
      <c r="L5533" s="5">
        <f t="shared" si="774"/>
        <v>0</v>
      </c>
      <c r="M5533" s="5">
        <f t="shared" si="775"/>
        <v>0</v>
      </c>
      <c r="N5533" s="6">
        <f t="shared" si="776"/>
        <v>0</v>
      </c>
      <c r="O5533" s="6">
        <f t="shared" si="779"/>
        <v>0</v>
      </c>
      <c r="P5533" s="6">
        <f>FORECAST(J5533,Inputs!$B$10:$B$18,Inputs!$A$10:$A$18)</f>
        <v>31.176136828093959</v>
      </c>
      <c r="Q5533" s="6">
        <f>IF(Inputs!$D$10="Yes",IF('Hourly Calcs'!P5533&gt;'Hourly Calcs'!K5533,'Hourly Calcs'!O5533,N5533+O5533),N5533+O5533)</f>
        <v>0</v>
      </c>
      <c r="R5533" s="12">
        <f t="shared" si="780"/>
        <v>0</v>
      </c>
      <c r="S5533" s="1">
        <f>IF(AND(A5533&gt;=5,A5533&lt;=9),INDEX(Demand!$C$3:$C$26,C5533),INDEX(Demand!$B$3:$B$26,C5533))</f>
        <v>350</v>
      </c>
      <c r="T5533" s="7">
        <f t="shared" si="781"/>
        <v>0</v>
      </c>
      <c r="U5533" s="7">
        <f t="shared" si="782"/>
        <v>0</v>
      </c>
    </row>
    <row r="5534" spans="1:21" x14ac:dyDescent="0.2">
      <c r="A5534" s="1">
        <v>8</v>
      </c>
      <c r="B5534" s="1">
        <v>19</v>
      </c>
      <c r="C5534" s="1">
        <v>6</v>
      </c>
      <c r="D5534">
        <v>20.399999999999999</v>
      </c>
      <c r="E5534">
        <v>14.4</v>
      </c>
      <c r="F5534">
        <v>68</v>
      </c>
      <c r="G5534">
        <v>8</v>
      </c>
      <c r="H5534">
        <v>0</v>
      </c>
      <c r="I5534">
        <v>8</v>
      </c>
      <c r="J5534" s="4">
        <f t="shared" si="777"/>
        <v>78.550202070453764</v>
      </c>
      <c r="K5534" s="4">
        <f t="shared" si="778"/>
        <v>7.1307488189861061</v>
      </c>
      <c r="L5534" s="5">
        <f t="shared" si="774"/>
        <v>86.449797929546236</v>
      </c>
      <c r="M5534" s="5">
        <f t="shared" si="775"/>
        <v>26.869251181013894</v>
      </c>
      <c r="N5534" s="6">
        <f t="shared" si="776"/>
        <v>0</v>
      </c>
      <c r="O5534" s="6">
        <f t="shared" si="779"/>
        <v>7.3161502902201665</v>
      </c>
      <c r="P5534" s="6">
        <f>FORECAST(J5534,Inputs!$B$10:$B$18,Inputs!$A$10:$A$18)</f>
        <v>31.28287224139309</v>
      </c>
      <c r="Q5534" s="6">
        <f>IF(Inputs!$D$10="Yes",IF('Hourly Calcs'!P5534&gt;'Hourly Calcs'!K5534,'Hourly Calcs'!O5534,N5534+O5534),N5534+O5534)</f>
        <v>7.3161502902201665</v>
      </c>
      <c r="R5534" s="12">
        <f t="shared" si="780"/>
        <v>34.766346179126231</v>
      </c>
      <c r="S5534" s="1">
        <f>IF(AND(A5534&gt;=5,A5534&lt;=9),INDEX(Demand!$C$3:$C$26,C5534),INDEX(Demand!$B$3:$B$26,C5534))</f>
        <v>350</v>
      </c>
      <c r="T5534" s="7">
        <f t="shared" si="781"/>
        <v>34.766346179126231</v>
      </c>
      <c r="U5534" s="7">
        <f t="shared" si="782"/>
        <v>0</v>
      </c>
    </row>
    <row r="5535" spans="1:21" x14ac:dyDescent="0.2">
      <c r="A5535" s="1">
        <v>8</v>
      </c>
      <c r="B5535" s="1">
        <v>19</v>
      </c>
      <c r="C5535" s="1">
        <v>7</v>
      </c>
      <c r="D5535">
        <v>21</v>
      </c>
      <c r="E5535">
        <v>14.6</v>
      </c>
      <c r="F5535">
        <v>67</v>
      </c>
      <c r="G5535">
        <v>63</v>
      </c>
      <c r="H5535">
        <v>0</v>
      </c>
      <c r="I5535">
        <v>63</v>
      </c>
      <c r="J5535" s="4">
        <f t="shared" si="777"/>
        <v>90.003669823994599</v>
      </c>
      <c r="K5535" s="4">
        <f t="shared" si="778"/>
        <v>16.485456237494759</v>
      </c>
      <c r="L5535" s="5">
        <f t="shared" si="774"/>
        <v>74.996330176005401</v>
      </c>
      <c r="M5535" s="5">
        <f t="shared" si="775"/>
        <v>17.514543762505241</v>
      </c>
      <c r="N5535" s="6">
        <f t="shared" si="776"/>
        <v>0</v>
      </c>
      <c r="O5535" s="6">
        <f t="shared" si="779"/>
        <v>57.614683535483813</v>
      </c>
      <c r="P5535" s="6">
        <f>FORECAST(J5535,Inputs!$B$10:$B$18,Inputs!$A$10:$A$18)</f>
        <v>31.388922868740689</v>
      </c>
      <c r="Q5535" s="6">
        <f>IF(Inputs!$D$10="Yes",IF('Hourly Calcs'!P5535&gt;'Hourly Calcs'!K5535,'Hourly Calcs'!O5535,N5535+O5535),N5535+O5535)</f>
        <v>57.614683535483813</v>
      </c>
      <c r="R5535" s="12">
        <f t="shared" si="780"/>
        <v>273.78497616061907</v>
      </c>
      <c r="S5535" s="1">
        <f>IF(AND(A5535&gt;=5,A5535&lt;=9),INDEX(Demand!$C$3:$C$26,C5535),INDEX(Demand!$B$3:$B$26,C5535))</f>
        <v>350</v>
      </c>
      <c r="T5535" s="7">
        <f t="shared" si="781"/>
        <v>273.78497616061907</v>
      </c>
      <c r="U5535" s="7">
        <f t="shared" si="782"/>
        <v>0</v>
      </c>
    </row>
    <row r="5536" spans="1:21" x14ac:dyDescent="0.2">
      <c r="A5536" s="1">
        <v>8</v>
      </c>
      <c r="B5536" s="1">
        <v>19</v>
      </c>
      <c r="C5536" s="1">
        <v>8</v>
      </c>
      <c r="D5536">
        <v>22.6</v>
      </c>
      <c r="E5536">
        <v>14.9</v>
      </c>
      <c r="F5536">
        <v>62</v>
      </c>
      <c r="G5536">
        <v>238</v>
      </c>
      <c r="H5536">
        <v>211</v>
      </c>
      <c r="I5536">
        <v>157</v>
      </c>
      <c r="J5536" s="4">
        <f t="shared" si="777"/>
        <v>102.0395656840348</v>
      </c>
      <c r="K5536" s="4">
        <f t="shared" si="778"/>
        <v>25.882009529235972</v>
      </c>
      <c r="L5536" s="5">
        <f t="shared" si="774"/>
        <v>62.960434315965202</v>
      </c>
      <c r="M5536" s="5">
        <f t="shared" si="775"/>
        <v>8.1179904707640276</v>
      </c>
      <c r="N5536" s="6">
        <f t="shared" si="776"/>
        <v>124.61752611990771</v>
      </c>
      <c r="O5536" s="6">
        <f t="shared" si="779"/>
        <v>143.57944944557076</v>
      </c>
      <c r="P5536" s="6">
        <f>FORECAST(J5536,Inputs!$B$10:$B$18,Inputs!$A$10:$A$18)</f>
        <v>31.500366348926246</v>
      </c>
      <c r="Q5536" s="6">
        <f>IF(Inputs!$D$10="Yes",IF('Hourly Calcs'!P5536&gt;'Hourly Calcs'!K5536,'Hourly Calcs'!O5536,N5536+O5536),N5536+O5536)</f>
        <v>143.57944944557076</v>
      </c>
      <c r="R5536" s="12">
        <f t="shared" si="780"/>
        <v>682.28954376535216</v>
      </c>
      <c r="S5536" s="1">
        <f>IF(AND(A5536&gt;=5,A5536&lt;=9),INDEX(Demand!$C$3:$C$26,C5536),INDEX(Demand!$B$3:$B$26,C5536))</f>
        <v>350</v>
      </c>
      <c r="T5536" s="7">
        <f t="shared" si="781"/>
        <v>350</v>
      </c>
      <c r="U5536" s="7">
        <f t="shared" si="782"/>
        <v>332.28954376535216</v>
      </c>
    </row>
    <row r="5537" spans="1:21" x14ac:dyDescent="0.2">
      <c r="A5537" s="1">
        <v>8</v>
      </c>
      <c r="B5537" s="1">
        <v>19</v>
      </c>
      <c r="C5537" s="1">
        <v>9</v>
      </c>
      <c r="D5537">
        <v>22.8</v>
      </c>
      <c r="E5537">
        <v>14.9</v>
      </c>
      <c r="F5537">
        <v>61</v>
      </c>
      <c r="G5537">
        <v>395</v>
      </c>
      <c r="H5537">
        <v>377</v>
      </c>
      <c r="I5537">
        <v>195</v>
      </c>
      <c r="J5537" s="4">
        <f t="shared" si="777"/>
        <v>115.47830117880945</v>
      </c>
      <c r="K5537" s="4">
        <f t="shared" si="778"/>
        <v>34.840712290028819</v>
      </c>
      <c r="L5537" s="5">
        <f t="shared" si="774"/>
        <v>49.521698821190554</v>
      </c>
      <c r="M5537" s="5">
        <f t="shared" si="775"/>
        <v>0.84071229002881864</v>
      </c>
      <c r="N5537" s="6">
        <f t="shared" si="776"/>
        <v>290.87854926648362</v>
      </c>
      <c r="O5537" s="6">
        <f t="shared" si="779"/>
        <v>178.33116332411655</v>
      </c>
      <c r="P5537" s="6">
        <f>FORECAST(J5537,Inputs!$B$10:$B$18,Inputs!$A$10:$A$18)</f>
        <v>31.624799084988975</v>
      </c>
      <c r="Q5537" s="6">
        <f>IF(Inputs!$D$10="Yes",IF('Hourly Calcs'!P5537&gt;'Hourly Calcs'!K5537,'Hourly Calcs'!O5537,N5537+O5537),N5537+O5537)</f>
        <v>469.20971259060013</v>
      </c>
      <c r="R5537" s="12">
        <f t="shared" si="780"/>
        <v>2229.6845542305318</v>
      </c>
      <c r="S5537" s="1">
        <f>IF(AND(A5537&gt;=5,A5537&lt;=9),INDEX(Demand!$C$3:$C$26,C5537),INDEX(Demand!$B$3:$B$26,C5537))</f>
        <v>350</v>
      </c>
      <c r="T5537" s="7">
        <f t="shared" si="781"/>
        <v>350</v>
      </c>
      <c r="U5537" s="7">
        <f t="shared" si="782"/>
        <v>1879.6845542305318</v>
      </c>
    </row>
    <row r="5538" spans="1:21" x14ac:dyDescent="0.2">
      <c r="A5538" s="1">
        <v>8</v>
      </c>
      <c r="B5538" s="1">
        <v>19</v>
      </c>
      <c r="C5538" s="1">
        <v>10</v>
      </c>
      <c r="D5538">
        <v>23.4</v>
      </c>
      <c r="E5538">
        <v>14.7</v>
      </c>
      <c r="F5538">
        <v>58</v>
      </c>
      <c r="G5538">
        <v>534</v>
      </c>
      <c r="H5538">
        <v>437</v>
      </c>
      <c r="I5538">
        <v>248</v>
      </c>
      <c r="J5538" s="4">
        <f t="shared" si="777"/>
        <v>131.33179912206677</v>
      </c>
      <c r="K5538" s="4">
        <f t="shared" si="778"/>
        <v>42.748071501114914</v>
      </c>
      <c r="L5538" s="5">
        <f t="shared" si="774"/>
        <v>33.668200877933231</v>
      </c>
      <c r="M5538" s="5">
        <f t="shared" si="775"/>
        <v>8.7480715011149144</v>
      </c>
      <c r="N5538" s="6">
        <f t="shared" si="776"/>
        <v>395.26276966683059</v>
      </c>
      <c r="O5538" s="6">
        <f t="shared" si="779"/>
        <v>226.80065899682515</v>
      </c>
      <c r="P5538" s="6">
        <f>FORECAST(J5538,Inputs!$B$10:$B$18,Inputs!$A$10:$A$18)</f>
        <v>31.771590732611728</v>
      </c>
      <c r="Q5538" s="6">
        <f>IF(Inputs!$D$10="Yes",IF('Hourly Calcs'!P5538&gt;'Hourly Calcs'!K5538,'Hourly Calcs'!O5538,N5538+O5538),N5538+O5538)</f>
        <v>622.06342866365571</v>
      </c>
      <c r="R5538" s="12">
        <f t="shared" si="780"/>
        <v>2956.0454130096919</v>
      </c>
      <c r="S5538" s="1">
        <f>IF(AND(A5538&gt;=5,A5538&lt;=9),INDEX(Demand!$C$3:$C$26,C5538),INDEX(Demand!$B$3:$B$26,C5538))</f>
        <v>600</v>
      </c>
      <c r="T5538" s="7">
        <f t="shared" si="781"/>
        <v>600</v>
      </c>
      <c r="U5538" s="7">
        <f t="shared" si="782"/>
        <v>2356.0454130096919</v>
      </c>
    </row>
    <row r="5539" spans="1:21" x14ac:dyDescent="0.2">
      <c r="A5539" s="1">
        <v>8</v>
      </c>
      <c r="B5539" s="1">
        <v>19</v>
      </c>
      <c r="C5539" s="1">
        <v>11</v>
      </c>
      <c r="D5539">
        <v>22.8</v>
      </c>
      <c r="E5539">
        <v>15.5</v>
      </c>
      <c r="F5539">
        <v>63</v>
      </c>
      <c r="G5539">
        <v>638</v>
      </c>
      <c r="H5539">
        <v>513</v>
      </c>
      <c r="I5539">
        <v>256</v>
      </c>
      <c r="J5539" s="4">
        <f t="shared" si="777"/>
        <v>150.5526477435655</v>
      </c>
      <c r="K5539" s="4">
        <f t="shared" si="778"/>
        <v>48.726851368061787</v>
      </c>
      <c r="L5539" s="5">
        <f t="shared" ref="L5539:L5602" si="783">IF(ABS($B$5-J5539)&gt;90,0,ABS($B$5-J5539))</f>
        <v>14.447352256434499</v>
      </c>
      <c r="M5539" s="5">
        <f t="shared" ref="M5539:M5602" si="784">IF(K5539&gt;0,ABS($B$4-K5539),0)</f>
        <v>14.726851368061787</v>
      </c>
      <c r="N5539" s="6">
        <f t="shared" si="776"/>
        <v>502.88834646241509</v>
      </c>
      <c r="O5539" s="6">
        <f t="shared" si="779"/>
        <v>234.11680928704533</v>
      </c>
      <c r="P5539" s="6">
        <f>FORECAST(J5539,Inputs!$B$10:$B$18,Inputs!$A$10:$A$18)</f>
        <v>31.949561553181159</v>
      </c>
      <c r="Q5539" s="6">
        <f>IF(Inputs!$D$10="Yes",IF('Hourly Calcs'!P5539&gt;'Hourly Calcs'!K5539,'Hourly Calcs'!O5539,N5539+O5539),N5539+O5539)</f>
        <v>737.00515574946041</v>
      </c>
      <c r="R5539" s="12">
        <f t="shared" si="780"/>
        <v>3502.2485001214359</v>
      </c>
      <c r="S5539" s="1">
        <f>IF(AND(A5539&gt;=5,A5539&lt;=9),INDEX(Demand!$C$3:$C$26,C5539),INDEX(Demand!$B$3:$B$26,C5539))</f>
        <v>600</v>
      </c>
      <c r="T5539" s="7">
        <f t="shared" si="781"/>
        <v>600</v>
      </c>
      <c r="U5539" s="7">
        <f t="shared" si="782"/>
        <v>2902.2485001214359</v>
      </c>
    </row>
    <row r="5540" spans="1:21" x14ac:dyDescent="0.2">
      <c r="A5540" s="1">
        <v>8</v>
      </c>
      <c r="B5540" s="1">
        <v>19</v>
      </c>
      <c r="C5540" s="1">
        <v>12</v>
      </c>
      <c r="D5540">
        <v>22.7</v>
      </c>
      <c r="E5540">
        <v>15.4</v>
      </c>
      <c r="F5540">
        <v>63</v>
      </c>
      <c r="G5540">
        <v>466</v>
      </c>
      <c r="H5540">
        <v>158</v>
      </c>
      <c r="I5540">
        <v>340</v>
      </c>
      <c r="J5540" s="4">
        <f t="shared" si="777"/>
        <v>173.04632474242933</v>
      </c>
      <c r="K5540" s="4">
        <f t="shared" si="778"/>
        <v>51.692379195798544</v>
      </c>
      <c r="L5540" s="5">
        <f t="shared" si="783"/>
        <v>8.0463247424293343</v>
      </c>
      <c r="M5540" s="5">
        <f t="shared" si="784"/>
        <v>17.692379195798544</v>
      </c>
      <c r="N5540" s="6">
        <f t="shared" si="776"/>
        <v>157.01449282524695</v>
      </c>
      <c r="O5540" s="6">
        <f t="shared" si="779"/>
        <v>310.93638733435705</v>
      </c>
      <c r="P5540" s="6">
        <f>FORECAST(J5540,Inputs!$B$10:$B$18,Inputs!$A$10:$A$18)</f>
        <v>32.15783634020768</v>
      </c>
      <c r="Q5540" s="6">
        <f>IF(Inputs!$D$10="Yes",IF('Hourly Calcs'!P5540&gt;'Hourly Calcs'!K5540,'Hourly Calcs'!O5540,N5540+O5540),N5540+O5540)</f>
        <v>467.95088015960403</v>
      </c>
      <c r="R5540" s="12">
        <f t="shared" si="780"/>
        <v>2223.7025825184382</v>
      </c>
      <c r="S5540" s="1">
        <f>IF(AND(A5540&gt;=5,A5540&lt;=9),INDEX(Demand!$C$3:$C$26,C5540),INDEX(Demand!$B$3:$B$26,C5540))</f>
        <v>600</v>
      </c>
      <c r="T5540" s="7">
        <f t="shared" si="781"/>
        <v>600</v>
      </c>
      <c r="U5540" s="7">
        <f t="shared" si="782"/>
        <v>1623.7025825184382</v>
      </c>
    </row>
    <row r="5541" spans="1:21" x14ac:dyDescent="0.2">
      <c r="A5541" s="1">
        <v>8</v>
      </c>
      <c r="B5541" s="1">
        <v>19</v>
      </c>
      <c r="C5541" s="1">
        <v>13</v>
      </c>
      <c r="D5541">
        <v>20.3</v>
      </c>
      <c r="E5541">
        <v>17.7</v>
      </c>
      <c r="F5541">
        <v>85</v>
      </c>
      <c r="G5541">
        <v>234</v>
      </c>
      <c r="H5541">
        <v>14</v>
      </c>
      <c r="I5541">
        <v>223</v>
      </c>
      <c r="J5541" s="4">
        <f t="shared" si="777"/>
        <v>196.51515573262276</v>
      </c>
      <c r="K5541" s="4">
        <f t="shared" si="778"/>
        <v>50.882861873394226</v>
      </c>
      <c r="L5541" s="5">
        <f t="shared" si="783"/>
        <v>31.515155732622759</v>
      </c>
      <c r="M5541" s="5">
        <f t="shared" si="784"/>
        <v>16.882861873394226</v>
      </c>
      <c r="N5541" s="6">
        <f t="shared" si="776"/>
        <v>13.215681141783122</v>
      </c>
      <c r="O5541" s="6">
        <f t="shared" si="779"/>
        <v>203.93768933988713</v>
      </c>
      <c r="P5541" s="6">
        <f>FORECAST(J5541,Inputs!$B$10:$B$18,Inputs!$A$10:$A$18)</f>
        <v>32.375140330857619</v>
      </c>
      <c r="Q5541" s="6">
        <f>IF(Inputs!$D$10="Yes",IF('Hourly Calcs'!P5541&gt;'Hourly Calcs'!K5541,'Hourly Calcs'!O5541,N5541+O5541),N5541+O5541)</f>
        <v>217.15337048167027</v>
      </c>
      <c r="R5541" s="12">
        <f t="shared" si="780"/>
        <v>1031.9128165288971</v>
      </c>
      <c r="S5541" s="1">
        <f>IF(AND(A5541&gt;=5,A5541&lt;=9),INDEX(Demand!$C$3:$C$26,C5541),INDEX(Demand!$B$3:$B$26,C5541))</f>
        <v>600</v>
      </c>
      <c r="T5541" s="7">
        <f t="shared" si="781"/>
        <v>600</v>
      </c>
      <c r="U5541" s="7">
        <f t="shared" si="782"/>
        <v>431.91281652889711</v>
      </c>
    </row>
    <row r="5542" spans="1:21" x14ac:dyDescent="0.2">
      <c r="A5542" s="1">
        <v>8</v>
      </c>
      <c r="B5542" s="1">
        <v>19</v>
      </c>
      <c r="C5542" s="1">
        <v>14</v>
      </c>
      <c r="D5542">
        <v>20.399999999999999</v>
      </c>
      <c r="E5542">
        <v>18.7</v>
      </c>
      <c r="F5542">
        <v>90</v>
      </c>
      <c r="G5542">
        <v>666</v>
      </c>
      <c r="H5542">
        <v>435</v>
      </c>
      <c r="I5542">
        <v>331</v>
      </c>
      <c r="J5542" s="4">
        <f t="shared" si="777"/>
        <v>217.78151134352629</v>
      </c>
      <c r="K5542" s="4">
        <f t="shared" si="778"/>
        <v>46.523092950131037</v>
      </c>
      <c r="L5542" s="5">
        <f t="shared" si="783"/>
        <v>52.78151134352629</v>
      </c>
      <c r="M5542" s="5">
        <f t="shared" si="784"/>
        <v>12.523092950131037</v>
      </c>
      <c r="N5542" s="6">
        <f t="shared" si="776"/>
        <v>362.92775962805149</v>
      </c>
      <c r="O5542" s="6">
        <f t="shared" si="779"/>
        <v>302.70571825785942</v>
      </c>
      <c r="P5542" s="6">
        <f>FORECAST(J5542,Inputs!$B$10:$B$18,Inputs!$A$10:$A$18)</f>
        <v>32.572051030958576</v>
      </c>
      <c r="Q5542" s="6">
        <f>IF(Inputs!$D$10="Yes",IF('Hourly Calcs'!P5542&gt;'Hourly Calcs'!K5542,'Hourly Calcs'!O5542,N5542+O5542),N5542+O5542)</f>
        <v>665.63347788591091</v>
      </c>
      <c r="R5542" s="12">
        <f t="shared" si="780"/>
        <v>3163.0902869138486</v>
      </c>
      <c r="S5542" s="1">
        <f>IF(AND(A5542&gt;=5,A5542&lt;=9),INDEX(Demand!$C$3:$C$26,C5542),INDEX(Demand!$B$3:$B$26,C5542))</f>
        <v>600</v>
      </c>
      <c r="T5542" s="7">
        <f t="shared" si="781"/>
        <v>600</v>
      </c>
      <c r="U5542" s="7">
        <f t="shared" si="782"/>
        <v>2563.0902869138486</v>
      </c>
    </row>
    <row r="5543" spans="1:21" x14ac:dyDescent="0.2">
      <c r="A5543" s="1">
        <v>8</v>
      </c>
      <c r="B5543" s="1">
        <v>19</v>
      </c>
      <c r="C5543" s="1">
        <v>15</v>
      </c>
      <c r="D5543">
        <v>19.600000000000001</v>
      </c>
      <c r="E5543">
        <v>17.7</v>
      </c>
      <c r="F5543">
        <v>89</v>
      </c>
      <c r="G5543">
        <v>388</v>
      </c>
      <c r="H5543">
        <v>104</v>
      </c>
      <c r="I5543">
        <v>316</v>
      </c>
      <c r="J5543" s="4">
        <f t="shared" si="777"/>
        <v>235.5093405427352</v>
      </c>
      <c r="K5543" s="4">
        <f t="shared" si="778"/>
        <v>39.604996688191775</v>
      </c>
      <c r="L5543" s="5">
        <f t="shared" si="783"/>
        <v>70.509340542735202</v>
      </c>
      <c r="M5543" s="5">
        <f t="shared" si="784"/>
        <v>5.6049966881917754</v>
      </c>
      <c r="N5543" s="6">
        <f t="shared" si="776"/>
        <v>69.914356538997509</v>
      </c>
      <c r="O5543" s="6">
        <f t="shared" si="779"/>
        <v>288.9879364636966</v>
      </c>
      <c r="P5543" s="6">
        <f>FORECAST(J5543,Inputs!$B$10:$B$18,Inputs!$A$10:$A$18)</f>
        <v>32.736197597617917</v>
      </c>
      <c r="Q5543" s="6">
        <f>IF(Inputs!$D$10="Yes",IF('Hourly Calcs'!P5543&gt;'Hourly Calcs'!K5543,'Hourly Calcs'!O5543,N5543+O5543),N5543+O5543)</f>
        <v>358.90229300269414</v>
      </c>
      <c r="R5543" s="12">
        <f t="shared" si="780"/>
        <v>1705.5036963488024</v>
      </c>
      <c r="S5543" s="1">
        <f>IF(AND(A5543&gt;=5,A5543&lt;=9),INDEX(Demand!$C$3:$C$26,C5543),INDEX(Demand!$B$3:$B$26,C5543))</f>
        <v>600</v>
      </c>
      <c r="T5543" s="7">
        <f t="shared" si="781"/>
        <v>600</v>
      </c>
      <c r="U5543" s="7">
        <f t="shared" si="782"/>
        <v>1105.5036963488024</v>
      </c>
    </row>
    <row r="5544" spans="1:21" x14ac:dyDescent="0.2">
      <c r="A5544" s="1">
        <v>8</v>
      </c>
      <c r="B5544" s="1">
        <v>19</v>
      </c>
      <c r="C5544" s="1">
        <v>16</v>
      </c>
      <c r="D5544">
        <v>18.7</v>
      </c>
      <c r="E5544">
        <v>17.100000000000001</v>
      </c>
      <c r="F5544">
        <v>90</v>
      </c>
      <c r="G5544">
        <v>305</v>
      </c>
      <c r="H5544">
        <v>57</v>
      </c>
      <c r="I5544">
        <v>271</v>
      </c>
      <c r="J5544" s="4">
        <f t="shared" si="777"/>
        <v>250.21630745370172</v>
      </c>
      <c r="K5544" s="4">
        <f t="shared" si="778"/>
        <v>31.15757974307963</v>
      </c>
      <c r="L5544" s="5">
        <f t="shared" si="783"/>
        <v>85.216307453701717</v>
      </c>
      <c r="M5544" s="5">
        <f t="shared" si="784"/>
        <v>2.84242025692037</v>
      </c>
      <c r="N5544" s="6">
        <f t="shared" si="776"/>
        <v>26.724175397540087</v>
      </c>
      <c r="O5544" s="6">
        <f t="shared" si="779"/>
        <v>247.83459108120815</v>
      </c>
      <c r="P5544" s="6">
        <f>FORECAST(J5544,Inputs!$B$10:$B$18,Inputs!$A$10:$A$18)</f>
        <v>32.872373217163904</v>
      </c>
      <c r="Q5544" s="6">
        <f>IF(Inputs!$D$10="Yes",IF('Hourly Calcs'!P5544&gt;'Hourly Calcs'!K5544,'Hourly Calcs'!O5544,N5544+O5544),N5544+O5544)</f>
        <v>247.83459108120815</v>
      </c>
      <c r="R5544" s="12">
        <f t="shared" si="780"/>
        <v>1177.709976817901</v>
      </c>
      <c r="S5544" s="1">
        <f>IF(AND(A5544&gt;=5,A5544&lt;=9),INDEX(Demand!$C$3:$C$26,C5544),INDEX(Demand!$B$3:$B$26,C5544))</f>
        <v>900</v>
      </c>
      <c r="T5544" s="7">
        <f t="shared" si="781"/>
        <v>900</v>
      </c>
      <c r="U5544" s="7">
        <f t="shared" si="782"/>
        <v>277.70997681790095</v>
      </c>
    </row>
    <row r="5545" spans="1:21" x14ac:dyDescent="0.2">
      <c r="A5545" s="1">
        <v>8</v>
      </c>
      <c r="B5545" s="1">
        <v>19</v>
      </c>
      <c r="C5545" s="1">
        <v>17</v>
      </c>
      <c r="D5545">
        <v>18.600000000000001</v>
      </c>
      <c r="E5545">
        <v>16.8</v>
      </c>
      <c r="F5545">
        <v>89</v>
      </c>
      <c r="G5545">
        <v>204</v>
      </c>
      <c r="H5545">
        <v>23</v>
      </c>
      <c r="I5545">
        <v>193</v>
      </c>
      <c r="J5545" s="4">
        <f t="shared" si="777"/>
        <v>262.94776525153799</v>
      </c>
      <c r="K5545" s="4">
        <f t="shared" si="778"/>
        <v>21.937455899619891</v>
      </c>
      <c r="L5545" s="5">
        <f t="shared" si="783"/>
        <v>0</v>
      </c>
      <c r="M5545" s="5">
        <f t="shared" si="784"/>
        <v>12.062544100380109</v>
      </c>
      <c r="N5545" s="6">
        <f t="shared" si="776"/>
        <v>5.4740571497453212</v>
      </c>
      <c r="O5545" s="6">
        <f t="shared" si="779"/>
        <v>176.50212575156152</v>
      </c>
      <c r="P5545" s="6">
        <f>FORECAST(J5545,Inputs!$B$10:$B$18,Inputs!$A$10:$A$18)</f>
        <v>32.990257085662385</v>
      </c>
      <c r="Q5545" s="6">
        <f>IF(Inputs!$D$10="Yes",IF('Hourly Calcs'!P5545&gt;'Hourly Calcs'!K5545,'Hourly Calcs'!O5545,N5545+O5545),N5545+O5545)</f>
        <v>176.50212575156152</v>
      </c>
      <c r="R5545" s="12">
        <f t="shared" si="780"/>
        <v>838.73810157142032</v>
      </c>
      <c r="S5545" s="1">
        <f>IF(AND(A5545&gt;=5,A5545&lt;=9),INDEX(Demand!$C$3:$C$26,C5545),INDEX(Demand!$B$3:$B$26,C5545))</f>
        <v>900</v>
      </c>
      <c r="T5545" s="7">
        <f t="shared" si="781"/>
        <v>838.73810157142032</v>
      </c>
      <c r="U5545" s="7">
        <f t="shared" si="782"/>
        <v>0</v>
      </c>
    </row>
    <row r="5546" spans="1:21" x14ac:dyDescent="0.2">
      <c r="A5546" s="1">
        <v>8</v>
      </c>
      <c r="B5546" s="1">
        <v>19</v>
      </c>
      <c r="C5546" s="1">
        <v>18</v>
      </c>
      <c r="D5546">
        <v>18.399999999999999</v>
      </c>
      <c r="E5546">
        <v>17.3</v>
      </c>
      <c r="F5546">
        <v>93</v>
      </c>
      <c r="G5546">
        <v>101</v>
      </c>
      <c r="H5546">
        <v>6</v>
      </c>
      <c r="I5546">
        <v>99</v>
      </c>
      <c r="J5546" s="4">
        <f t="shared" si="777"/>
        <v>274.64126700860959</v>
      </c>
      <c r="K5546" s="4">
        <f t="shared" si="778"/>
        <v>12.480886063790464</v>
      </c>
      <c r="L5546" s="5">
        <f t="shared" si="783"/>
        <v>0</v>
      </c>
      <c r="M5546" s="5">
        <f t="shared" si="784"/>
        <v>21.519113936209536</v>
      </c>
      <c r="N5546" s="6">
        <f t="shared" si="776"/>
        <v>0</v>
      </c>
      <c r="O5546" s="6">
        <f t="shared" si="779"/>
        <v>90.537359841474554</v>
      </c>
      <c r="P5546" s="6">
        <f>FORECAST(J5546,Inputs!$B$10:$B$18,Inputs!$A$10:$A$18)</f>
        <v>33.098530250079719</v>
      </c>
      <c r="Q5546" s="6">
        <f>IF(Inputs!$D$10="Yes",IF('Hourly Calcs'!P5546&gt;'Hourly Calcs'!K5546,'Hourly Calcs'!O5546,N5546+O5546),N5546+O5546)</f>
        <v>90.537359841474554</v>
      </c>
      <c r="R5546" s="12">
        <f t="shared" si="780"/>
        <v>430.23353396668705</v>
      </c>
      <c r="S5546" s="1">
        <f>IF(AND(A5546&gt;=5,A5546&lt;=9),INDEX(Demand!$C$3:$C$26,C5546),INDEX(Demand!$B$3:$B$26,C5546))</f>
        <v>900</v>
      </c>
      <c r="T5546" s="7">
        <f t="shared" si="781"/>
        <v>430.23353396668705</v>
      </c>
      <c r="U5546" s="7">
        <f t="shared" si="782"/>
        <v>0</v>
      </c>
    </row>
    <row r="5547" spans="1:21" x14ac:dyDescent="0.2">
      <c r="A5547" s="1">
        <v>8</v>
      </c>
      <c r="B5547" s="1">
        <v>19</v>
      </c>
      <c r="C5547" s="1">
        <v>19</v>
      </c>
      <c r="D5547">
        <v>17.2</v>
      </c>
      <c r="E5547">
        <v>17.100000000000001</v>
      </c>
      <c r="F5547">
        <v>99</v>
      </c>
      <c r="G5547">
        <v>12</v>
      </c>
      <c r="H5547">
        <v>0</v>
      </c>
      <c r="I5547">
        <v>12</v>
      </c>
      <c r="J5547" s="4">
        <f t="shared" si="777"/>
        <v>286.04168934464826</v>
      </c>
      <c r="K5547" s="4">
        <f t="shared" si="778"/>
        <v>3.297505550203141</v>
      </c>
      <c r="L5547" s="5">
        <f t="shared" si="783"/>
        <v>0</v>
      </c>
      <c r="M5547" s="5">
        <f t="shared" si="784"/>
        <v>30.702494449796859</v>
      </c>
      <c r="N5547" s="6">
        <f t="shared" si="776"/>
        <v>0</v>
      </c>
      <c r="O5547" s="6">
        <f t="shared" si="779"/>
        <v>10.974225435330251</v>
      </c>
      <c r="P5547" s="6">
        <f>FORECAST(J5547,Inputs!$B$10:$B$18,Inputs!$A$10:$A$18)</f>
        <v>33.204089716154151</v>
      </c>
      <c r="Q5547" s="6">
        <f>IF(Inputs!$D$10="Yes",IF('Hourly Calcs'!P5547&gt;'Hourly Calcs'!K5547,'Hourly Calcs'!O5547,N5547+O5547),N5547+O5547)</f>
        <v>10.974225435330251</v>
      </c>
      <c r="R5547" s="12">
        <f t="shared" si="780"/>
        <v>52.149519268689346</v>
      </c>
      <c r="S5547" s="1">
        <f>IF(AND(A5547&gt;=5,A5547&lt;=9),INDEX(Demand!$C$3:$C$26,C5547),INDEX(Demand!$B$3:$B$26,C5547))</f>
        <v>900</v>
      </c>
      <c r="T5547" s="7">
        <f t="shared" si="781"/>
        <v>52.149519268689346</v>
      </c>
      <c r="U5547" s="7">
        <f t="shared" si="782"/>
        <v>0</v>
      </c>
    </row>
    <row r="5548" spans="1:21" x14ac:dyDescent="0.2">
      <c r="A5548" s="1">
        <v>8</v>
      </c>
      <c r="B5548" s="1">
        <v>19</v>
      </c>
      <c r="C5548" s="1">
        <v>20</v>
      </c>
      <c r="D5548">
        <v>17.2</v>
      </c>
      <c r="E5548">
        <v>16.7</v>
      </c>
      <c r="F5548">
        <v>97</v>
      </c>
      <c r="G5548">
        <v>0</v>
      </c>
      <c r="H5548">
        <v>0</v>
      </c>
      <c r="I5548">
        <v>0</v>
      </c>
      <c r="J5548" s="4">
        <f t="shared" si="777"/>
        <v>297.75698048764622</v>
      </c>
      <c r="K5548" s="4">
        <f t="shared" si="778"/>
        <v>-5.6800706278581572</v>
      </c>
      <c r="L5548" s="5">
        <f t="shared" si="783"/>
        <v>0</v>
      </c>
      <c r="M5548" s="5">
        <f t="shared" si="784"/>
        <v>0</v>
      </c>
      <c r="N5548" s="6">
        <f t="shared" si="776"/>
        <v>0</v>
      </c>
      <c r="O5548" s="6">
        <f t="shared" si="779"/>
        <v>0</v>
      </c>
      <c r="P5548" s="6">
        <f>FORECAST(J5548,Inputs!$B$10:$B$18,Inputs!$A$10:$A$18)</f>
        <v>33.31256463414487</v>
      </c>
      <c r="Q5548" s="6">
        <f>IF(Inputs!$D$10="Yes",IF('Hourly Calcs'!P5548&gt;'Hourly Calcs'!K5548,'Hourly Calcs'!O5548,N5548+O5548),N5548+O5548)</f>
        <v>0</v>
      </c>
      <c r="R5548" s="12">
        <f t="shared" si="780"/>
        <v>0</v>
      </c>
      <c r="S5548" s="1">
        <f>IF(AND(A5548&gt;=5,A5548&lt;=9),INDEX(Demand!$C$3:$C$26,C5548),INDEX(Demand!$B$3:$B$26,C5548))</f>
        <v>800</v>
      </c>
      <c r="T5548" s="7">
        <f t="shared" si="781"/>
        <v>0</v>
      </c>
      <c r="U5548" s="7">
        <f t="shared" si="782"/>
        <v>0</v>
      </c>
    </row>
    <row r="5549" spans="1:21" x14ac:dyDescent="0.2">
      <c r="A5549" s="1">
        <v>8</v>
      </c>
      <c r="B5549" s="1">
        <v>19</v>
      </c>
      <c r="C5549" s="1">
        <v>21</v>
      </c>
      <c r="D5549">
        <v>17.3</v>
      </c>
      <c r="E5549">
        <v>16.899999999999999</v>
      </c>
      <c r="F5549">
        <v>97</v>
      </c>
      <c r="G5549">
        <v>0</v>
      </c>
      <c r="H5549">
        <v>0</v>
      </c>
      <c r="I5549">
        <v>0</v>
      </c>
      <c r="J5549" s="4">
        <f t="shared" si="777"/>
        <v>310.29702519360802</v>
      </c>
      <c r="K5549" s="4">
        <f t="shared" si="778"/>
        <v>-13.587831292675219</v>
      </c>
      <c r="L5549" s="5">
        <f t="shared" si="783"/>
        <v>0</v>
      </c>
      <c r="M5549" s="5">
        <f t="shared" si="784"/>
        <v>0</v>
      </c>
      <c r="N5549" s="6">
        <f t="shared" si="776"/>
        <v>0</v>
      </c>
      <c r="O5549" s="6">
        <f t="shared" si="779"/>
        <v>0</v>
      </c>
      <c r="P5549" s="6">
        <f>FORECAST(J5549,Inputs!$B$10:$B$18,Inputs!$A$10:$A$18)</f>
        <v>33.428676159200073</v>
      </c>
      <c r="Q5549" s="6">
        <f>IF(Inputs!$D$10="Yes",IF('Hourly Calcs'!P5549&gt;'Hourly Calcs'!K5549,'Hourly Calcs'!O5549,N5549+O5549),N5549+O5549)</f>
        <v>0</v>
      </c>
      <c r="R5549" s="12">
        <f t="shared" si="780"/>
        <v>0</v>
      </c>
      <c r="S5549" s="1">
        <f>IF(AND(A5549&gt;=5,A5549&lt;=9),INDEX(Demand!$C$3:$C$26,C5549),INDEX(Demand!$B$3:$B$26,C5549))</f>
        <v>700</v>
      </c>
      <c r="T5549" s="7">
        <f t="shared" si="781"/>
        <v>0</v>
      </c>
      <c r="U5549" s="7">
        <f t="shared" si="782"/>
        <v>0</v>
      </c>
    </row>
    <row r="5550" spans="1:21" x14ac:dyDescent="0.2">
      <c r="A5550" s="1">
        <v>8</v>
      </c>
      <c r="B5550" s="1">
        <v>19</v>
      </c>
      <c r="C5550" s="1">
        <v>22</v>
      </c>
      <c r="D5550">
        <v>17.600000000000001</v>
      </c>
      <c r="E5550">
        <v>17.399999999999999</v>
      </c>
      <c r="F5550">
        <v>99</v>
      </c>
      <c r="G5550">
        <v>0</v>
      </c>
      <c r="H5550">
        <v>0</v>
      </c>
      <c r="I5550">
        <v>0</v>
      </c>
      <c r="J5550" s="4">
        <f t="shared" si="777"/>
        <v>324.04167062723434</v>
      </c>
      <c r="K5550" s="4">
        <f t="shared" si="778"/>
        <v>-20.061997015618374</v>
      </c>
      <c r="L5550" s="5">
        <f t="shared" si="783"/>
        <v>0</v>
      </c>
      <c r="M5550" s="5">
        <f t="shared" si="784"/>
        <v>0</v>
      </c>
      <c r="N5550" s="6">
        <f t="shared" si="776"/>
        <v>0</v>
      </c>
      <c r="O5550" s="6">
        <f t="shared" si="779"/>
        <v>0</v>
      </c>
      <c r="P5550" s="6">
        <f>FORECAST(J5550,Inputs!$B$10:$B$18,Inputs!$A$10:$A$18)</f>
        <v>33.55594139469661</v>
      </c>
      <c r="Q5550" s="6">
        <f>IF(Inputs!$D$10="Yes",IF('Hourly Calcs'!P5550&gt;'Hourly Calcs'!K5550,'Hourly Calcs'!O5550,N5550+O5550),N5550+O5550)</f>
        <v>0</v>
      </c>
      <c r="R5550" s="12">
        <f t="shared" si="780"/>
        <v>0</v>
      </c>
      <c r="S5550" s="1">
        <f>IF(AND(A5550&gt;=5,A5550&lt;=9),INDEX(Demand!$C$3:$C$26,C5550),INDEX(Demand!$B$3:$B$26,C5550))</f>
        <v>600</v>
      </c>
      <c r="T5550" s="7">
        <f t="shared" si="781"/>
        <v>0</v>
      </c>
      <c r="U5550" s="7">
        <f t="shared" si="782"/>
        <v>0</v>
      </c>
    </row>
    <row r="5551" spans="1:21" x14ac:dyDescent="0.2">
      <c r="A5551" s="1">
        <v>8</v>
      </c>
      <c r="B5551" s="1">
        <v>19</v>
      </c>
      <c r="C5551" s="1">
        <v>23</v>
      </c>
      <c r="D5551">
        <v>17.5</v>
      </c>
      <c r="E5551">
        <v>17.100000000000001</v>
      </c>
      <c r="F5551">
        <v>98</v>
      </c>
      <c r="G5551">
        <v>0</v>
      </c>
      <c r="H5551">
        <v>0</v>
      </c>
      <c r="I5551">
        <v>0</v>
      </c>
      <c r="J5551" s="4">
        <f t="shared" si="777"/>
        <v>339.11361411264966</v>
      </c>
      <c r="K5551" s="4">
        <f t="shared" si="778"/>
        <v>-24.600428800676568</v>
      </c>
      <c r="L5551" s="5">
        <f t="shared" si="783"/>
        <v>0</v>
      </c>
      <c r="M5551" s="5">
        <f t="shared" si="784"/>
        <v>0</v>
      </c>
      <c r="N5551" s="6">
        <f t="shared" si="776"/>
        <v>0</v>
      </c>
      <c r="O5551" s="6">
        <f t="shared" si="779"/>
        <v>0</v>
      </c>
      <c r="P5551" s="6">
        <f>FORECAST(J5551,Inputs!$B$10:$B$18,Inputs!$A$10:$A$18)</f>
        <v>33.695496426968973</v>
      </c>
      <c r="Q5551" s="6">
        <f>IF(Inputs!$D$10="Yes",IF('Hourly Calcs'!P5551&gt;'Hourly Calcs'!K5551,'Hourly Calcs'!O5551,N5551+O5551),N5551+O5551)</f>
        <v>0</v>
      </c>
      <c r="R5551" s="12">
        <f t="shared" si="780"/>
        <v>0</v>
      </c>
      <c r="S5551" s="1">
        <f>IF(AND(A5551&gt;=5,A5551&lt;=9),INDEX(Demand!$C$3:$C$26,C5551),INDEX(Demand!$B$3:$B$26,C5551))</f>
        <v>500</v>
      </c>
      <c r="T5551" s="7">
        <f t="shared" si="781"/>
        <v>0</v>
      </c>
      <c r="U5551" s="7">
        <f t="shared" si="782"/>
        <v>0</v>
      </c>
    </row>
    <row r="5552" spans="1:21" x14ac:dyDescent="0.2">
      <c r="A5552" s="1">
        <v>8</v>
      </c>
      <c r="B5552" s="1">
        <v>19</v>
      </c>
      <c r="C5552" s="1">
        <v>24</v>
      </c>
      <c r="D5552">
        <v>17.3</v>
      </c>
      <c r="E5552">
        <v>17.100000000000001</v>
      </c>
      <c r="F5552">
        <v>99</v>
      </c>
      <c r="G5552">
        <v>0</v>
      </c>
      <c r="H5552">
        <v>0</v>
      </c>
      <c r="I5552">
        <v>0</v>
      </c>
      <c r="J5552" s="4">
        <f t="shared" si="777"/>
        <v>355.20738754163585</v>
      </c>
      <c r="K5552" s="4">
        <f t="shared" si="778"/>
        <v>-26.728032258510765</v>
      </c>
      <c r="L5552" s="5">
        <f t="shared" si="783"/>
        <v>0</v>
      </c>
      <c r="M5552" s="5">
        <f t="shared" si="784"/>
        <v>0</v>
      </c>
      <c r="N5552" s="6">
        <f t="shared" si="776"/>
        <v>0</v>
      </c>
      <c r="O5552" s="6">
        <f t="shared" si="779"/>
        <v>0</v>
      </c>
      <c r="P5552" s="6">
        <f>FORECAST(J5552,Inputs!$B$10:$B$18,Inputs!$A$10:$A$18)</f>
        <v>33.844512847607739</v>
      </c>
      <c r="Q5552" s="6">
        <f>IF(Inputs!$D$10="Yes",IF('Hourly Calcs'!P5552&gt;'Hourly Calcs'!K5552,'Hourly Calcs'!O5552,N5552+O5552),N5552+O5552)</f>
        <v>0</v>
      </c>
      <c r="R5552" s="12">
        <f t="shared" si="780"/>
        <v>0</v>
      </c>
      <c r="S5552" s="1">
        <f>IF(AND(A5552&gt;=5,A5552&lt;=9),INDEX(Demand!$C$3:$C$26,C5552),INDEX(Demand!$B$3:$B$26,C5552))</f>
        <v>400</v>
      </c>
      <c r="T5552" s="7">
        <f t="shared" si="781"/>
        <v>0</v>
      </c>
      <c r="U5552" s="7">
        <f t="shared" si="782"/>
        <v>0</v>
      </c>
    </row>
    <row r="5553" spans="1:21" x14ac:dyDescent="0.2">
      <c r="A5553" s="1">
        <v>8</v>
      </c>
      <c r="B5553" s="1">
        <v>20</v>
      </c>
      <c r="C5553" s="1">
        <v>1</v>
      </c>
      <c r="D5553">
        <v>17</v>
      </c>
      <c r="E5553">
        <v>16.8</v>
      </c>
      <c r="F5553">
        <v>99</v>
      </c>
      <c r="G5553">
        <v>0</v>
      </c>
      <c r="H5553">
        <v>0</v>
      </c>
      <c r="I5553">
        <v>0</v>
      </c>
      <c r="J5553" s="4">
        <f t="shared" si="777"/>
        <v>11.572263642057095</v>
      </c>
      <c r="K5553" s="4">
        <f t="shared" si="778"/>
        <v>-26.179255984967924</v>
      </c>
      <c r="L5553" s="5">
        <f t="shared" si="783"/>
        <v>0</v>
      </c>
      <c r="M5553" s="5">
        <f t="shared" si="784"/>
        <v>0</v>
      </c>
      <c r="N5553" s="6">
        <f t="shared" si="776"/>
        <v>0</v>
      </c>
      <c r="O5553" s="6">
        <f t="shared" si="779"/>
        <v>0</v>
      </c>
      <c r="P5553" s="6">
        <f>FORECAST(J5553,Inputs!$B$10:$B$18,Inputs!$A$10:$A$18)</f>
        <v>30.662706144833859</v>
      </c>
      <c r="Q5553" s="6">
        <f>IF(Inputs!$D$10="Yes",IF('Hourly Calcs'!P5553&gt;'Hourly Calcs'!K5553,'Hourly Calcs'!O5553,N5553+O5553),N5553+O5553)</f>
        <v>0</v>
      </c>
      <c r="R5553" s="12">
        <f t="shared" si="780"/>
        <v>0</v>
      </c>
      <c r="S5553" s="1">
        <f>IF(AND(A5553&gt;=5,A5553&lt;=9),INDEX(Demand!$C$3:$C$26,C5553),INDEX(Demand!$B$3:$B$26,C5553))</f>
        <v>350</v>
      </c>
      <c r="T5553" s="7">
        <f t="shared" si="781"/>
        <v>0</v>
      </c>
      <c r="U5553" s="7">
        <f t="shared" si="782"/>
        <v>0</v>
      </c>
    </row>
    <row r="5554" spans="1:21" x14ac:dyDescent="0.2">
      <c r="A5554" s="1">
        <v>8</v>
      </c>
      <c r="B5554" s="1">
        <v>20</v>
      </c>
      <c r="C5554" s="1">
        <v>2</v>
      </c>
      <c r="D5554">
        <v>16.8</v>
      </c>
      <c r="E5554">
        <v>16.399999999999999</v>
      </c>
      <c r="F5554">
        <v>97</v>
      </c>
      <c r="G5554">
        <v>0</v>
      </c>
      <c r="H5554">
        <v>0</v>
      </c>
      <c r="I5554">
        <v>0</v>
      </c>
      <c r="J5554" s="4">
        <f t="shared" si="777"/>
        <v>27.322400423505229</v>
      </c>
      <c r="K5554" s="4">
        <f t="shared" si="778"/>
        <v>-23.026207976225493</v>
      </c>
      <c r="L5554" s="5">
        <f t="shared" si="783"/>
        <v>0</v>
      </c>
      <c r="M5554" s="5">
        <f t="shared" si="784"/>
        <v>0</v>
      </c>
      <c r="N5554" s="6">
        <f t="shared" si="776"/>
        <v>0</v>
      </c>
      <c r="O5554" s="6">
        <f t="shared" si="779"/>
        <v>0</v>
      </c>
      <c r="P5554" s="6">
        <f>FORECAST(J5554,Inputs!$B$10:$B$18,Inputs!$A$10:$A$18)</f>
        <v>30.808540744662082</v>
      </c>
      <c r="Q5554" s="6">
        <f>IF(Inputs!$D$10="Yes",IF('Hourly Calcs'!P5554&gt;'Hourly Calcs'!K5554,'Hourly Calcs'!O5554,N5554+O5554),N5554+O5554)</f>
        <v>0</v>
      </c>
      <c r="R5554" s="12">
        <f t="shared" si="780"/>
        <v>0</v>
      </c>
      <c r="S5554" s="1">
        <f>IF(AND(A5554&gt;=5,A5554&lt;=9),INDEX(Demand!$C$3:$C$26,C5554),INDEX(Demand!$B$3:$B$26,C5554))</f>
        <v>350</v>
      </c>
      <c r="T5554" s="7">
        <f t="shared" si="781"/>
        <v>0</v>
      </c>
      <c r="U5554" s="7">
        <f t="shared" si="782"/>
        <v>0</v>
      </c>
    </row>
    <row r="5555" spans="1:21" x14ac:dyDescent="0.2">
      <c r="A5555" s="1">
        <v>8</v>
      </c>
      <c r="B5555" s="1">
        <v>20</v>
      </c>
      <c r="C5555" s="1">
        <v>3</v>
      </c>
      <c r="D5555">
        <v>16.7</v>
      </c>
      <c r="E5555">
        <v>16.3</v>
      </c>
      <c r="F5555">
        <v>97</v>
      </c>
      <c r="G5555">
        <v>0</v>
      </c>
      <c r="H5555">
        <v>0</v>
      </c>
      <c r="I5555">
        <v>0</v>
      </c>
      <c r="J5555" s="4">
        <f t="shared" si="777"/>
        <v>41.870195154866991</v>
      </c>
      <c r="K5555" s="4">
        <f t="shared" si="778"/>
        <v>-17.641818998155046</v>
      </c>
      <c r="L5555" s="5">
        <f t="shared" si="783"/>
        <v>0</v>
      </c>
      <c r="M5555" s="5">
        <f t="shared" si="784"/>
        <v>0</v>
      </c>
      <c r="N5555" s="6">
        <f t="shared" si="776"/>
        <v>0</v>
      </c>
      <c r="O5555" s="6">
        <f t="shared" si="779"/>
        <v>0</v>
      </c>
      <c r="P5555" s="6">
        <f>FORECAST(J5555,Inputs!$B$10:$B$18,Inputs!$A$10:$A$18)</f>
        <v>30.943242547730247</v>
      </c>
      <c r="Q5555" s="6">
        <f>IF(Inputs!$D$10="Yes",IF('Hourly Calcs'!P5555&gt;'Hourly Calcs'!K5555,'Hourly Calcs'!O5555,N5555+O5555),N5555+O5555)</f>
        <v>0</v>
      </c>
      <c r="R5555" s="12">
        <f t="shared" si="780"/>
        <v>0</v>
      </c>
      <c r="S5555" s="1">
        <f>IF(AND(A5555&gt;=5,A5555&lt;=9),INDEX(Demand!$C$3:$C$26,C5555),INDEX(Demand!$B$3:$B$26,C5555))</f>
        <v>350</v>
      </c>
      <c r="T5555" s="7">
        <f t="shared" si="781"/>
        <v>0</v>
      </c>
      <c r="U5555" s="7">
        <f t="shared" si="782"/>
        <v>0</v>
      </c>
    </row>
    <row r="5556" spans="1:21" x14ac:dyDescent="0.2">
      <c r="A5556" s="1">
        <v>8</v>
      </c>
      <c r="B5556" s="1">
        <v>20</v>
      </c>
      <c r="C5556" s="1">
        <v>4</v>
      </c>
      <c r="D5556">
        <v>16.8</v>
      </c>
      <c r="E5556">
        <v>16.399999999999999</v>
      </c>
      <c r="F5556">
        <v>97</v>
      </c>
      <c r="G5556">
        <v>0</v>
      </c>
      <c r="H5556">
        <v>0</v>
      </c>
      <c r="I5556">
        <v>0</v>
      </c>
      <c r="J5556" s="4">
        <f t="shared" si="777"/>
        <v>55.101605502725704</v>
      </c>
      <c r="K5556" s="4">
        <f t="shared" si="778"/>
        <v>-10.534789652476434</v>
      </c>
      <c r="L5556" s="5">
        <f t="shared" si="783"/>
        <v>0</v>
      </c>
      <c r="M5556" s="5">
        <f t="shared" si="784"/>
        <v>0</v>
      </c>
      <c r="N5556" s="6">
        <f t="shared" si="776"/>
        <v>0</v>
      </c>
      <c r="O5556" s="6">
        <f t="shared" si="779"/>
        <v>0</v>
      </c>
      <c r="P5556" s="6">
        <f>FORECAST(J5556,Inputs!$B$10:$B$18,Inputs!$A$10:$A$18)</f>
        <v>31.065755606506716</v>
      </c>
      <c r="Q5556" s="6">
        <f>IF(Inputs!$D$10="Yes",IF('Hourly Calcs'!P5556&gt;'Hourly Calcs'!K5556,'Hourly Calcs'!O5556,N5556+O5556),N5556+O5556)</f>
        <v>0</v>
      </c>
      <c r="R5556" s="12">
        <f t="shared" si="780"/>
        <v>0</v>
      </c>
      <c r="S5556" s="1">
        <f>IF(AND(A5556&gt;=5,A5556&lt;=9),INDEX(Demand!$C$3:$C$26,C5556),INDEX(Demand!$B$3:$B$26,C5556))</f>
        <v>350</v>
      </c>
      <c r="T5556" s="7">
        <f t="shared" si="781"/>
        <v>0</v>
      </c>
      <c r="U5556" s="7">
        <f t="shared" si="782"/>
        <v>0</v>
      </c>
    </row>
    <row r="5557" spans="1:21" x14ac:dyDescent="0.2">
      <c r="A5557" s="1">
        <v>8</v>
      </c>
      <c r="B5557" s="1">
        <v>20</v>
      </c>
      <c r="C5557" s="1">
        <v>5</v>
      </c>
      <c r="D5557">
        <v>16.899999999999999</v>
      </c>
      <c r="E5557">
        <v>16.399999999999999</v>
      </c>
      <c r="F5557">
        <v>97</v>
      </c>
      <c r="G5557">
        <v>0</v>
      </c>
      <c r="H5557">
        <v>0</v>
      </c>
      <c r="I5557">
        <v>0</v>
      </c>
      <c r="J5557" s="4">
        <f t="shared" si="777"/>
        <v>67.265593400240746</v>
      </c>
      <c r="K5557" s="4">
        <f t="shared" si="778"/>
        <v>-2.1208092914111631</v>
      </c>
      <c r="L5557" s="5">
        <f t="shared" si="783"/>
        <v>0</v>
      </c>
      <c r="M5557" s="5">
        <f t="shared" si="784"/>
        <v>0</v>
      </c>
      <c r="N5557" s="6">
        <f t="shared" si="776"/>
        <v>0</v>
      </c>
      <c r="O5557" s="6">
        <f t="shared" si="779"/>
        <v>0</v>
      </c>
      <c r="P5557" s="6">
        <f>FORECAST(J5557,Inputs!$B$10:$B$18,Inputs!$A$10:$A$18)</f>
        <v>31.1783851240763</v>
      </c>
      <c r="Q5557" s="6">
        <f>IF(Inputs!$D$10="Yes",IF('Hourly Calcs'!P5557&gt;'Hourly Calcs'!K5557,'Hourly Calcs'!O5557,N5557+O5557),N5557+O5557)</f>
        <v>0</v>
      </c>
      <c r="R5557" s="12">
        <f t="shared" si="780"/>
        <v>0</v>
      </c>
      <c r="S5557" s="1">
        <f>IF(AND(A5557&gt;=5,A5557&lt;=9),INDEX(Demand!$C$3:$C$26,C5557),INDEX(Demand!$B$3:$B$26,C5557))</f>
        <v>350</v>
      </c>
      <c r="T5557" s="7">
        <f t="shared" si="781"/>
        <v>0</v>
      </c>
      <c r="U5557" s="7">
        <f t="shared" si="782"/>
        <v>0</v>
      </c>
    </row>
    <row r="5558" spans="1:21" x14ac:dyDescent="0.2">
      <c r="A5558" s="1">
        <v>8</v>
      </c>
      <c r="B5558" s="1">
        <v>20</v>
      </c>
      <c r="C5558" s="1">
        <v>6</v>
      </c>
      <c r="D5558">
        <v>16.7</v>
      </c>
      <c r="E5558">
        <v>16.399999999999999</v>
      </c>
      <c r="F5558">
        <v>98</v>
      </c>
      <c r="G5558">
        <v>8</v>
      </c>
      <c r="H5558">
        <v>0</v>
      </c>
      <c r="I5558">
        <v>8</v>
      </c>
      <c r="J5558" s="4">
        <f t="shared" si="777"/>
        <v>78.805707027661711</v>
      </c>
      <c r="K5558" s="4">
        <f t="shared" si="778"/>
        <v>6.9167266617785543</v>
      </c>
      <c r="L5558" s="5">
        <f t="shared" si="783"/>
        <v>86.194292972338289</v>
      </c>
      <c r="M5558" s="5">
        <f t="shared" si="784"/>
        <v>27.083273338221446</v>
      </c>
      <c r="N5558" s="6">
        <f t="shared" si="776"/>
        <v>0</v>
      </c>
      <c r="O5558" s="6">
        <f t="shared" si="779"/>
        <v>7.3161502902201665</v>
      </c>
      <c r="P5558" s="6">
        <f>FORECAST(J5558,Inputs!$B$10:$B$18,Inputs!$A$10:$A$18)</f>
        <v>31.285238028033902</v>
      </c>
      <c r="Q5558" s="6">
        <f>IF(Inputs!$D$10="Yes",IF('Hourly Calcs'!P5558&gt;'Hourly Calcs'!K5558,'Hourly Calcs'!O5558,N5558+O5558),N5558+O5558)</f>
        <v>7.3161502902201665</v>
      </c>
      <c r="R5558" s="12">
        <f t="shared" si="780"/>
        <v>34.766346179126231</v>
      </c>
      <c r="S5558" s="1">
        <f>IF(AND(A5558&gt;=5,A5558&lt;=9),INDEX(Demand!$C$3:$C$26,C5558),INDEX(Demand!$B$3:$B$26,C5558))</f>
        <v>350</v>
      </c>
      <c r="T5558" s="7">
        <f t="shared" si="781"/>
        <v>34.766346179126231</v>
      </c>
      <c r="U5558" s="7">
        <f t="shared" si="782"/>
        <v>0</v>
      </c>
    </row>
    <row r="5559" spans="1:21" x14ac:dyDescent="0.2">
      <c r="A5559" s="1">
        <v>8</v>
      </c>
      <c r="B5559" s="1">
        <v>20</v>
      </c>
      <c r="C5559" s="1">
        <v>7</v>
      </c>
      <c r="D5559">
        <v>17.2</v>
      </c>
      <c r="E5559">
        <v>16.5</v>
      </c>
      <c r="F5559">
        <v>96</v>
      </c>
      <c r="G5559">
        <v>91</v>
      </c>
      <c r="H5559">
        <v>64</v>
      </c>
      <c r="I5559">
        <v>77</v>
      </c>
      <c r="J5559" s="4">
        <f t="shared" si="777"/>
        <v>90.271820125127988</v>
      </c>
      <c r="K5559" s="4">
        <f t="shared" si="778"/>
        <v>16.272962537910928</v>
      </c>
      <c r="L5559" s="5">
        <f t="shared" si="783"/>
        <v>74.728179874872012</v>
      </c>
      <c r="M5559" s="5">
        <f t="shared" si="784"/>
        <v>17.727037462089072</v>
      </c>
      <c r="N5559" s="6">
        <f t="shared" si="776"/>
        <v>23.916643534571246</v>
      </c>
      <c r="O5559" s="6">
        <f t="shared" si="779"/>
        <v>70.417946543369098</v>
      </c>
      <c r="P5559" s="6">
        <f>FORECAST(J5559,Inputs!$B$10:$B$18,Inputs!$A$10:$A$18)</f>
        <v>31.39140574189933</v>
      </c>
      <c r="Q5559" s="6">
        <f>IF(Inputs!$D$10="Yes",IF('Hourly Calcs'!P5559&gt;'Hourly Calcs'!K5559,'Hourly Calcs'!O5559,N5559+O5559),N5559+O5559)</f>
        <v>70.417946543369098</v>
      </c>
      <c r="R5559" s="12">
        <f t="shared" si="780"/>
        <v>334.62608197408991</v>
      </c>
      <c r="S5559" s="1">
        <f>IF(AND(A5559&gt;=5,A5559&lt;=9),INDEX(Demand!$C$3:$C$26,C5559),INDEX(Demand!$B$3:$B$26,C5559))</f>
        <v>350</v>
      </c>
      <c r="T5559" s="7">
        <f t="shared" si="781"/>
        <v>334.62608197408991</v>
      </c>
      <c r="U5559" s="7">
        <f t="shared" si="782"/>
        <v>0</v>
      </c>
    </row>
    <row r="5560" spans="1:21" x14ac:dyDescent="0.2">
      <c r="A5560" s="1">
        <v>8</v>
      </c>
      <c r="B5560" s="1">
        <v>20</v>
      </c>
      <c r="C5560" s="1">
        <v>8</v>
      </c>
      <c r="D5560">
        <v>17.899999999999999</v>
      </c>
      <c r="E5560">
        <v>16.899999999999999</v>
      </c>
      <c r="F5560">
        <v>94</v>
      </c>
      <c r="G5560">
        <v>156</v>
      </c>
      <c r="H5560">
        <v>40</v>
      </c>
      <c r="I5560">
        <v>141</v>
      </c>
      <c r="J5560" s="4">
        <f t="shared" si="777"/>
        <v>102.3208580081226</v>
      </c>
      <c r="K5560" s="4">
        <f t="shared" si="778"/>
        <v>25.664189660177385</v>
      </c>
      <c r="L5560" s="5">
        <f t="shared" si="783"/>
        <v>62.679141991877401</v>
      </c>
      <c r="M5560" s="5">
        <f t="shared" si="784"/>
        <v>8.3358103398226149</v>
      </c>
      <c r="N5560" s="6">
        <f t="shared" si="776"/>
        <v>23.615506250096388</v>
      </c>
      <c r="O5560" s="6">
        <f t="shared" si="779"/>
        <v>128.94714886513043</v>
      </c>
      <c r="P5560" s="6">
        <f>FORECAST(J5560,Inputs!$B$10:$B$18,Inputs!$A$10:$A$18)</f>
        <v>31.502970907482613</v>
      </c>
      <c r="Q5560" s="6">
        <f>IF(Inputs!$D$10="Yes",IF('Hourly Calcs'!P5560&gt;'Hourly Calcs'!K5560,'Hourly Calcs'!O5560,N5560+O5560),N5560+O5560)</f>
        <v>128.94714886513043</v>
      </c>
      <c r="R5560" s="12">
        <f t="shared" si="780"/>
        <v>612.75685140709982</v>
      </c>
      <c r="S5560" s="1">
        <f>IF(AND(A5560&gt;=5,A5560&lt;=9),INDEX(Demand!$C$3:$C$26,C5560),INDEX(Demand!$B$3:$B$26,C5560))</f>
        <v>350</v>
      </c>
      <c r="T5560" s="7">
        <f t="shared" si="781"/>
        <v>350</v>
      </c>
      <c r="U5560" s="7">
        <f t="shared" si="782"/>
        <v>262.75685140709982</v>
      </c>
    </row>
    <row r="5561" spans="1:21" x14ac:dyDescent="0.2">
      <c r="A5561" s="1">
        <v>8</v>
      </c>
      <c r="B5561" s="1">
        <v>20</v>
      </c>
      <c r="C5561" s="1">
        <v>9</v>
      </c>
      <c r="D5561">
        <v>18.5</v>
      </c>
      <c r="E5561">
        <v>17</v>
      </c>
      <c r="F5561">
        <v>91</v>
      </c>
      <c r="G5561">
        <v>343</v>
      </c>
      <c r="H5561">
        <v>248</v>
      </c>
      <c r="I5561">
        <v>212</v>
      </c>
      <c r="J5561" s="4">
        <f t="shared" si="777"/>
        <v>115.76963209047821</v>
      </c>
      <c r="K5561" s="4">
        <f t="shared" si="778"/>
        <v>34.607417346214191</v>
      </c>
      <c r="L5561" s="5">
        <f t="shared" si="783"/>
        <v>49.230367909521789</v>
      </c>
      <c r="M5561" s="5">
        <f t="shared" si="784"/>
        <v>0.60741734621419141</v>
      </c>
      <c r="N5561" s="6">
        <f t="shared" si="776"/>
        <v>191.3084047937663</v>
      </c>
      <c r="O5561" s="6">
        <f t="shared" si="779"/>
        <v>193.87798269083441</v>
      </c>
      <c r="P5561" s="6">
        <f>FORECAST(J5561,Inputs!$B$10:$B$18,Inputs!$A$10:$A$18)</f>
        <v>31.627496593430351</v>
      </c>
      <c r="Q5561" s="6">
        <f>IF(Inputs!$D$10="Yes",IF('Hourly Calcs'!P5561&gt;'Hourly Calcs'!K5561,'Hourly Calcs'!O5561,N5561+O5561),N5561+O5561)</f>
        <v>385.18638748460069</v>
      </c>
      <c r="R5561" s="12">
        <f t="shared" si="780"/>
        <v>1830.4057133268225</v>
      </c>
      <c r="S5561" s="1">
        <f>IF(AND(A5561&gt;=5,A5561&lt;=9),INDEX(Demand!$C$3:$C$26,C5561),INDEX(Demand!$B$3:$B$26,C5561))</f>
        <v>350</v>
      </c>
      <c r="T5561" s="7">
        <f t="shared" si="781"/>
        <v>350</v>
      </c>
      <c r="U5561" s="7">
        <f t="shared" si="782"/>
        <v>1480.4057133268225</v>
      </c>
    </row>
    <row r="5562" spans="1:21" x14ac:dyDescent="0.2">
      <c r="A5562" s="1">
        <v>8</v>
      </c>
      <c r="B5562" s="1">
        <v>20</v>
      </c>
      <c r="C5562" s="1">
        <v>10</v>
      </c>
      <c r="D5562">
        <v>18</v>
      </c>
      <c r="E5562">
        <v>16.899999999999999</v>
      </c>
      <c r="F5562">
        <v>93</v>
      </c>
      <c r="G5562">
        <v>353</v>
      </c>
      <c r="H5562">
        <v>94</v>
      </c>
      <c r="I5562">
        <v>292</v>
      </c>
      <c r="J5562" s="4">
        <f t="shared" si="777"/>
        <v>131.61807835275241</v>
      </c>
      <c r="K5562" s="4">
        <f t="shared" si="778"/>
        <v>42.488266694155605</v>
      </c>
      <c r="L5562" s="5">
        <f t="shared" si="783"/>
        <v>33.381921647247594</v>
      </c>
      <c r="M5562" s="5">
        <f t="shared" si="784"/>
        <v>8.4882666941556053</v>
      </c>
      <c r="N5562" s="6">
        <f t="shared" si="776"/>
        <v>85.003444172243107</v>
      </c>
      <c r="O5562" s="6">
        <f t="shared" si="779"/>
        <v>267.03948559303609</v>
      </c>
      <c r="P5562" s="6">
        <f>FORECAST(J5562,Inputs!$B$10:$B$18,Inputs!$A$10:$A$18)</f>
        <v>31.774241466229189</v>
      </c>
      <c r="Q5562" s="6">
        <f>IF(Inputs!$D$10="Yes",IF('Hourly Calcs'!P5562&gt;'Hourly Calcs'!K5562,'Hourly Calcs'!O5562,N5562+O5562),N5562+O5562)</f>
        <v>352.04292976527921</v>
      </c>
      <c r="R5562" s="12">
        <f t="shared" si="780"/>
        <v>1672.9080022446067</v>
      </c>
      <c r="S5562" s="1">
        <f>IF(AND(A5562&gt;=5,A5562&lt;=9),INDEX(Demand!$C$3:$C$26,C5562),INDEX(Demand!$B$3:$B$26,C5562))</f>
        <v>600</v>
      </c>
      <c r="T5562" s="7">
        <f t="shared" si="781"/>
        <v>600</v>
      </c>
      <c r="U5562" s="7">
        <f t="shared" si="782"/>
        <v>1072.9080022446067</v>
      </c>
    </row>
    <row r="5563" spans="1:21" x14ac:dyDescent="0.2">
      <c r="A5563" s="1">
        <v>8</v>
      </c>
      <c r="B5563" s="1">
        <v>20</v>
      </c>
      <c r="C5563" s="1">
        <v>11</v>
      </c>
      <c r="D5563">
        <v>18.3</v>
      </c>
      <c r="E5563">
        <v>17.3</v>
      </c>
      <c r="F5563">
        <v>94</v>
      </c>
      <c r="G5563">
        <v>423</v>
      </c>
      <c r="H5563">
        <v>58</v>
      </c>
      <c r="I5563">
        <v>380</v>
      </c>
      <c r="J5563" s="4">
        <f t="shared" si="777"/>
        <v>150.79398725962673</v>
      </c>
      <c r="K5563" s="4">
        <f t="shared" si="778"/>
        <v>48.432753996965509</v>
      </c>
      <c r="L5563" s="5">
        <f t="shared" si="783"/>
        <v>14.206012740373268</v>
      </c>
      <c r="M5563" s="5">
        <f t="shared" si="784"/>
        <v>14.432753996965509</v>
      </c>
      <c r="N5563" s="6">
        <f t="shared" si="776"/>
        <v>56.836806028940771</v>
      </c>
      <c r="O5563" s="6">
        <f t="shared" si="779"/>
        <v>347.51713878545792</v>
      </c>
      <c r="P5563" s="6">
        <f>FORECAST(J5563,Inputs!$B$10:$B$18,Inputs!$A$10:$A$18)</f>
        <v>31.951796178329875</v>
      </c>
      <c r="Q5563" s="6">
        <f>IF(Inputs!$D$10="Yes",IF('Hourly Calcs'!P5563&gt;'Hourly Calcs'!K5563,'Hourly Calcs'!O5563,N5563+O5563),N5563+O5563)</f>
        <v>404.35394481439869</v>
      </c>
      <c r="R5563" s="12">
        <f t="shared" si="780"/>
        <v>1921.4899457580225</v>
      </c>
      <c r="S5563" s="1">
        <f>IF(AND(A5563&gt;=5,A5563&lt;=9),INDEX(Demand!$C$3:$C$26,C5563),INDEX(Demand!$B$3:$B$26,C5563))</f>
        <v>600</v>
      </c>
      <c r="T5563" s="7">
        <f t="shared" si="781"/>
        <v>600</v>
      </c>
      <c r="U5563" s="7">
        <f t="shared" si="782"/>
        <v>1321.4899457580225</v>
      </c>
    </row>
    <row r="5564" spans="1:21" x14ac:dyDescent="0.2">
      <c r="A5564" s="1">
        <v>8</v>
      </c>
      <c r="B5564" s="1">
        <v>20</v>
      </c>
      <c r="C5564" s="1">
        <v>12</v>
      </c>
      <c r="D5564">
        <v>18.3</v>
      </c>
      <c r="E5564">
        <v>17.3</v>
      </c>
      <c r="F5564">
        <v>94</v>
      </c>
      <c r="G5564">
        <v>462</v>
      </c>
      <c r="H5564">
        <v>76</v>
      </c>
      <c r="I5564">
        <v>402</v>
      </c>
      <c r="J5564" s="4">
        <f t="shared" si="777"/>
        <v>173.18063432570736</v>
      </c>
      <c r="K5564" s="4">
        <f t="shared" si="778"/>
        <v>51.368180703553548</v>
      </c>
      <c r="L5564" s="5">
        <f t="shared" si="783"/>
        <v>8.1806343257073593</v>
      </c>
      <c r="M5564" s="5">
        <f t="shared" si="784"/>
        <v>17.368180703553548</v>
      </c>
      <c r="N5564" s="6">
        <f t="shared" si="776"/>
        <v>75.481813686796585</v>
      </c>
      <c r="O5564" s="6">
        <f t="shared" si="779"/>
        <v>367.63655208356334</v>
      </c>
      <c r="P5564" s="6">
        <f>FORECAST(J5564,Inputs!$B$10:$B$18,Inputs!$A$10:$A$18)</f>
        <v>32.159079947460249</v>
      </c>
      <c r="Q5564" s="6">
        <f>IF(Inputs!$D$10="Yes",IF('Hourly Calcs'!P5564&gt;'Hourly Calcs'!K5564,'Hourly Calcs'!O5564,N5564+O5564),N5564+O5564)</f>
        <v>443.1183657703599</v>
      </c>
      <c r="R5564" s="12">
        <f t="shared" si="780"/>
        <v>2105.69847414075</v>
      </c>
      <c r="S5564" s="1">
        <f>IF(AND(A5564&gt;=5,A5564&lt;=9),INDEX(Demand!$C$3:$C$26,C5564),INDEX(Demand!$B$3:$B$26,C5564))</f>
        <v>600</v>
      </c>
      <c r="T5564" s="7">
        <f t="shared" si="781"/>
        <v>600</v>
      </c>
      <c r="U5564" s="7">
        <f t="shared" si="782"/>
        <v>1505.69847414075</v>
      </c>
    </row>
    <row r="5565" spans="1:21" x14ac:dyDescent="0.2">
      <c r="A5565" s="1">
        <v>8</v>
      </c>
      <c r="B5565" s="1">
        <v>20</v>
      </c>
      <c r="C5565" s="1">
        <v>13</v>
      </c>
      <c r="D5565">
        <v>18.399999999999999</v>
      </c>
      <c r="E5565">
        <v>17.100000000000001</v>
      </c>
      <c r="F5565">
        <v>92</v>
      </c>
      <c r="G5565">
        <v>470</v>
      </c>
      <c r="H5565">
        <v>76</v>
      </c>
      <c r="I5565">
        <v>408</v>
      </c>
      <c r="J5565" s="4">
        <f t="shared" si="777"/>
        <v>196.50950195743786</v>
      </c>
      <c r="K5565" s="4">
        <f t="shared" si="778"/>
        <v>50.547947412602284</v>
      </c>
      <c r="L5565" s="5">
        <f t="shared" si="783"/>
        <v>31.509501957437863</v>
      </c>
      <c r="M5565" s="5">
        <f t="shared" si="784"/>
        <v>16.547947412602284</v>
      </c>
      <c r="N5565" s="6">
        <f t="shared" si="776"/>
        <v>71.67438464556956</v>
      </c>
      <c r="O5565" s="6">
        <f t="shared" si="779"/>
        <v>373.12366480122847</v>
      </c>
      <c r="P5565" s="6">
        <f>FORECAST(J5565,Inputs!$B$10:$B$18,Inputs!$A$10:$A$18)</f>
        <v>32.375087981087383</v>
      </c>
      <c r="Q5565" s="6">
        <f>IF(Inputs!$D$10="Yes",IF('Hourly Calcs'!P5565&gt;'Hourly Calcs'!K5565,'Hourly Calcs'!O5565,N5565+O5565),N5565+O5565)</f>
        <v>444.79804944679802</v>
      </c>
      <c r="R5565" s="12">
        <f t="shared" si="780"/>
        <v>2113.680330971184</v>
      </c>
      <c r="S5565" s="1">
        <f>IF(AND(A5565&gt;=5,A5565&lt;=9),INDEX(Demand!$C$3:$C$26,C5565),INDEX(Demand!$B$3:$B$26,C5565))</f>
        <v>600</v>
      </c>
      <c r="T5565" s="7">
        <f t="shared" si="781"/>
        <v>600</v>
      </c>
      <c r="U5565" s="7">
        <f t="shared" si="782"/>
        <v>1513.680330971184</v>
      </c>
    </row>
    <row r="5566" spans="1:21" x14ac:dyDescent="0.2">
      <c r="A5566" s="1">
        <v>8</v>
      </c>
      <c r="B5566" s="1">
        <v>20</v>
      </c>
      <c r="C5566" s="1">
        <v>14</v>
      </c>
      <c r="D5566">
        <v>18.2</v>
      </c>
      <c r="E5566">
        <v>17.7</v>
      </c>
      <c r="F5566">
        <v>97</v>
      </c>
      <c r="G5566">
        <v>583</v>
      </c>
      <c r="H5566">
        <v>321</v>
      </c>
      <c r="I5566">
        <v>337</v>
      </c>
      <c r="J5566" s="4">
        <f t="shared" si="777"/>
        <v>217.66938410348334</v>
      </c>
      <c r="K5566" s="4">
        <f t="shared" si="778"/>
        <v>46.19708669878829</v>
      </c>
      <c r="L5566" s="5">
        <f t="shared" si="783"/>
        <v>52.669384103483338</v>
      </c>
      <c r="M5566" s="5">
        <f t="shared" si="784"/>
        <v>12.19708669878829</v>
      </c>
      <c r="N5566" s="6">
        <f t="shared" si="776"/>
        <v>267.41122872831949</v>
      </c>
      <c r="O5566" s="6">
        <f t="shared" si="779"/>
        <v>308.19283097552449</v>
      </c>
      <c r="P5566" s="6">
        <f>FORECAST(J5566,Inputs!$B$10:$B$18,Inputs!$A$10:$A$18)</f>
        <v>32.571012815772988</v>
      </c>
      <c r="Q5566" s="6">
        <f>IF(Inputs!$D$10="Yes",IF('Hourly Calcs'!P5566&gt;'Hourly Calcs'!K5566,'Hourly Calcs'!O5566,N5566+O5566),N5566+O5566)</f>
        <v>575.60405970384397</v>
      </c>
      <c r="R5566" s="12">
        <f t="shared" si="780"/>
        <v>2735.2704917126666</v>
      </c>
      <c r="S5566" s="1">
        <f>IF(AND(A5566&gt;=5,A5566&lt;=9),INDEX(Demand!$C$3:$C$26,C5566),INDEX(Demand!$B$3:$B$26,C5566))</f>
        <v>600</v>
      </c>
      <c r="T5566" s="7">
        <f t="shared" si="781"/>
        <v>600</v>
      </c>
      <c r="U5566" s="7">
        <f t="shared" si="782"/>
        <v>2135.2704917126666</v>
      </c>
    </row>
    <row r="5567" spans="1:21" x14ac:dyDescent="0.2">
      <c r="A5567" s="1">
        <v>8</v>
      </c>
      <c r="B5567" s="1">
        <v>20</v>
      </c>
      <c r="C5567" s="1">
        <v>15</v>
      </c>
      <c r="D5567">
        <v>18.5</v>
      </c>
      <c r="E5567">
        <v>17.2</v>
      </c>
      <c r="F5567">
        <v>92</v>
      </c>
      <c r="G5567">
        <v>386</v>
      </c>
      <c r="H5567">
        <v>99</v>
      </c>
      <c r="I5567">
        <v>317</v>
      </c>
      <c r="J5567" s="4">
        <f t="shared" si="777"/>
        <v>235.34509227304994</v>
      </c>
      <c r="K5567" s="4">
        <f t="shared" si="778"/>
        <v>39.294744501786361</v>
      </c>
      <c r="L5567" s="5">
        <f t="shared" si="783"/>
        <v>70.345092273049943</v>
      </c>
      <c r="M5567" s="5">
        <f t="shared" si="784"/>
        <v>5.2947445017863615</v>
      </c>
      <c r="N5567" s="6">
        <f t="shared" si="776"/>
        <v>66.389183726436755</v>
      </c>
      <c r="O5567" s="6">
        <f t="shared" si="779"/>
        <v>289.90245524997408</v>
      </c>
      <c r="P5567" s="6">
        <f>FORECAST(J5567,Inputs!$B$10:$B$18,Inputs!$A$10:$A$18)</f>
        <v>32.734676780306017</v>
      </c>
      <c r="Q5567" s="6">
        <f>IF(Inputs!$D$10="Yes",IF('Hourly Calcs'!P5567&gt;'Hourly Calcs'!K5567,'Hourly Calcs'!O5567,N5567+O5567),N5567+O5567)</f>
        <v>356.29163897641081</v>
      </c>
      <c r="R5567" s="12">
        <f t="shared" si="780"/>
        <v>1693.097868415904</v>
      </c>
      <c r="S5567" s="1">
        <f>IF(AND(A5567&gt;=5,A5567&lt;=9),INDEX(Demand!$C$3:$C$26,C5567),INDEX(Demand!$B$3:$B$26,C5567))</f>
        <v>600</v>
      </c>
      <c r="T5567" s="7">
        <f t="shared" si="781"/>
        <v>600</v>
      </c>
      <c r="U5567" s="7">
        <f t="shared" si="782"/>
        <v>1093.097868415904</v>
      </c>
    </row>
    <row r="5568" spans="1:21" x14ac:dyDescent="0.2">
      <c r="A5568" s="1">
        <v>8</v>
      </c>
      <c r="B5568" s="1">
        <v>20</v>
      </c>
      <c r="C5568" s="1">
        <v>16</v>
      </c>
      <c r="D5568">
        <v>18.100000000000001</v>
      </c>
      <c r="E5568">
        <v>16.3</v>
      </c>
      <c r="F5568">
        <v>89</v>
      </c>
      <c r="G5568">
        <v>302</v>
      </c>
      <c r="H5568">
        <v>74</v>
      </c>
      <c r="I5568">
        <v>259</v>
      </c>
      <c r="J5568" s="4">
        <f t="shared" si="777"/>
        <v>250.03550546057343</v>
      </c>
      <c r="K5568" s="4">
        <f t="shared" si="778"/>
        <v>30.860306981974759</v>
      </c>
      <c r="L5568" s="5">
        <f t="shared" si="783"/>
        <v>85.035505460573432</v>
      </c>
      <c r="M5568" s="5">
        <f t="shared" si="784"/>
        <v>3.1396930180252411</v>
      </c>
      <c r="N5568" s="6">
        <f t="shared" si="776"/>
        <v>34.542642257082804</v>
      </c>
      <c r="O5568" s="6">
        <f t="shared" si="779"/>
        <v>236.86036564587789</v>
      </c>
      <c r="P5568" s="6">
        <f>FORECAST(J5568,Inputs!$B$10:$B$18,Inputs!$A$10:$A$18)</f>
        <v>32.870699124634939</v>
      </c>
      <c r="Q5568" s="6">
        <f>IF(Inputs!$D$10="Yes",IF('Hourly Calcs'!P5568&gt;'Hourly Calcs'!K5568,'Hourly Calcs'!O5568,N5568+O5568),N5568+O5568)</f>
        <v>236.86036564587789</v>
      </c>
      <c r="R5568" s="12">
        <f t="shared" si="780"/>
        <v>1125.5604575492116</v>
      </c>
      <c r="S5568" s="1">
        <f>IF(AND(A5568&gt;=5,A5568&lt;=9),INDEX(Demand!$C$3:$C$26,C5568),INDEX(Demand!$B$3:$B$26,C5568))</f>
        <v>900</v>
      </c>
      <c r="T5568" s="7">
        <f t="shared" si="781"/>
        <v>900</v>
      </c>
      <c r="U5568" s="7">
        <f t="shared" si="782"/>
        <v>225.56045754921161</v>
      </c>
    </row>
    <row r="5569" spans="1:21" x14ac:dyDescent="0.2">
      <c r="A5569" s="1">
        <v>8</v>
      </c>
      <c r="B5569" s="1">
        <v>20</v>
      </c>
      <c r="C5569" s="1">
        <v>17</v>
      </c>
      <c r="D5569">
        <v>17</v>
      </c>
      <c r="E5569">
        <v>16.600000000000001</v>
      </c>
      <c r="F5569">
        <v>97</v>
      </c>
      <c r="G5569">
        <v>201</v>
      </c>
      <c r="H5569">
        <v>28</v>
      </c>
      <c r="I5569">
        <v>188</v>
      </c>
      <c r="J5569" s="4">
        <f t="shared" si="777"/>
        <v>262.76722624916403</v>
      </c>
      <c r="K5569" s="4">
        <f t="shared" si="778"/>
        <v>21.647236792085309</v>
      </c>
      <c r="L5569" s="5">
        <f t="shared" si="783"/>
        <v>0</v>
      </c>
      <c r="M5569" s="5">
        <f t="shared" si="784"/>
        <v>12.352763207914691</v>
      </c>
      <c r="N5569" s="6">
        <f t="shared" si="776"/>
        <v>6.5962472037978941</v>
      </c>
      <c r="O5569" s="6">
        <f t="shared" si="779"/>
        <v>171.92953182017391</v>
      </c>
      <c r="P5569" s="6">
        <f>FORECAST(J5569,Inputs!$B$10:$B$18,Inputs!$A$10:$A$18)</f>
        <v>32.988585428232994</v>
      </c>
      <c r="Q5569" s="6">
        <f>IF(Inputs!$D$10="Yes",IF('Hourly Calcs'!P5569&gt;'Hourly Calcs'!K5569,'Hourly Calcs'!O5569,N5569+O5569),N5569+O5569)</f>
        <v>171.92953182017391</v>
      </c>
      <c r="R5569" s="12">
        <f t="shared" si="780"/>
        <v>817.00913520946642</v>
      </c>
      <c r="S5569" s="1">
        <f>IF(AND(A5569&gt;=5,A5569&lt;=9),INDEX(Demand!$C$3:$C$26,C5569),INDEX(Demand!$B$3:$B$26,C5569))</f>
        <v>900</v>
      </c>
      <c r="T5569" s="7">
        <f t="shared" si="781"/>
        <v>817.00913520946642</v>
      </c>
      <c r="U5569" s="7">
        <f t="shared" si="782"/>
        <v>0</v>
      </c>
    </row>
    <row r="5570" spans="1:21" x14ac:dyDescent="0.2">
      <c r="A5570" s="1">
        <v>8</v>
      </c>
      <c r="B5570" s="1">
        <v>20</v>
      </c>
      <c r="C5570" s="1">
        <v>18</v>
      </c>
      <c r="D5570">
        <v>16.8</v>
      </c>
      <c r="E5570">
        <v>16.2</v>
      </c>
      <c r="F5570">
        <v>96</v>
      </c>
      <c r="G5570">
        <v>98</v>
      </c>
      <c r="H5570">
        <v>3</v>
      </c>
      <c r="I5570">
        <v>97</v>
      </c>
      <c r="J5570" s="4">
        <f t="shared" si="777"/>
        <v>274.4684961892566</v>
      </c>
      <c r="K5570" s="4">
        <f t="shared" si="778"/>
        <v>12.19225545745978</v>
      </c>
      <c r="L5570" s="5">
        <f t="shared" si="783"/>
        <v>0</v>
      </c>
      <c r="M5570" s="5">
        <f t="shared" si="784"/>
        <v>21.80774454254022</v>
      </c>
      <c r="N5570" s="6">
        <f t="shared" si="776"/>
        <v>0</v>
      </c>
      <c r="O5570" s="6">
        <f t="shared" si="779"/>
        <v>88.708322268919517</v>
      </c>
      <c r="P5570" s="6">
        <f>FORECAST(J5570,Inputs!$B$10:$B$18,Inputs!$A$10:$A$18)</f>
        <v>33.096930520270895</v>
      </c>
      <c r="Q5570" s="6">
        <f>IF(Inputs!$D$10="Yes",IF('Hourly Calcs'!P5570&gt;'Hourly Calcs'!K5570,'Hourly Calcs'!O5570,N5570+O5570),N5570+O5570)</f>
        <v>88.708322268919517</v>
      </c>
      <c r="R5570" s="12">
        <f t="shared" si="780"/>
        <v>421.54194742190555</v>
      </c>
      <c r="S5570" s="1">
        <f>IF(AND(A5570&gt;=5,A5570&lt;=9),INDEX(Demand!$C$3:$C$26,C5570),INDEX(Demand!$B$3:$B$26,C5570))</f>
        <v>900</v>
      </c>
      <c r="T5570" s="7">
        <f t="shared" si="781"/>
        <v>421.54194742190555</v>
      </c>
      <c r="U5570" s="7">
        <f t="shared" si="782"/>
        <v>0</v>
      </c>
    </row>
    <row r="5571" spans="1:21" x14ac:dyDescent="0.2">
      <c r="A5571" s="1">
        <v>8</v>
      </c>
      <c r="B5571" s="1">
        <v>20</v>
      </c>
      <c r="C5571" s="1">
        <v>19</v>
      </c>
      <c r="D5571">
        <v>16.899999999999999</v>
      </c>
      <c r="E5571">
        <v>15.9</v>
      </c>
      <c r="F5571">
        <v>94</v>
      </c>
      <c r="G5571">
        <v>22</v>
      </c>
      <c r="H5571">
        <v>0</v>
      </c>
      <c r="I5571">
        <v>22</v>
      </c>
      <c r="J5571" s="4">
        <f t="shared" si="777"/>
        <v>285.88133218185698</v>
      </c>
      <c r="K5571" s="4">
        <f t="shared" si="778"/>
        <v>3.0161423481065128</v>
      </c>
      <c r="L5571" s="5">
        <f t="shared" si="783"/>
        <v>0</v>
      </c>
      <c r="M5571" s="5">
        <f t="shared" si="784"/>
        <v>30.983857651893487</v>
      </c>
      <c r="N5571" s="6">
        <f t="shared" si="776"/>
        <v>0</v>
      </c>
      <c r="O5571" s="6">
        <f t="shared" si="779"/>
        <v>20.119413298105457</v>
      </c>
      <c r="P5571" s="6">
        <f>FORECAST(J5571,Inputs!$B$10:$B$18,Inputs!$A$10:$A$18)</f>
        <v>33.202604927609784</v>
      </c>
      <c r="Q5571" s="6">
        <f>IF(Inputs!$D$10="Yes",IF('Hourly Calcs'!P5571&gt;'Hourly Calcs'!K5571,'Hourly Calcs'!O5571,N5571+O5571),N5571+O5571)</f>
        <v>20.119413298105457</v>
      </c>
      <c r="R5571" s="12">
        <f t="shared" si="780"/>
        <v>95.60745199259712</v>
      </c>
      <c r="S5571" s="1">
        <f>IF(AND(A5571&gt;=5,A5571&lt;=9),INDEX(Demand!$C$3:$C$26,C5571),INDEX(Demand!$B$3:$B$26,C5571))</f>
        <v>900</v>
      </c>
      <c r="T5571" s="7">
        <f t="shared" si="781"/>
        <v>95.607451992597134</v>
      </c>
      <c r="U5571" s="7">
        <f t="shared" si="782"/>
        <v>0</v>
      </c>
    </row>
    <row r="5572" spans="1:21" x14ac:dyDescent="0.2">
      <c r="A5572" s="1">
        <v>8</v>
      </c>
      <c r="B5572" s="1">
        <v>20</v>
      </c>
      <c r="C5572" s="1">
        <v>20</v>
      </c>
      <c r="D5572">
        <v>16.399999999999999</v>
      </c>
      <c r="E5572">
        <v>15.4</v>
      </c>
      <c r="F5572">
        <v>94</v>
      </c>
      <c r="G5572">
        <v>1</v>
      </c>
      <c r="H5572">
        <v>0</v>
      </c>
      <c r="I5572">
        <v>1</v>
      </c>
      <c r="J5572" s="4">
        <f t="shared" si="777"/>
        <v>297.61451497765455</v>
      </c>
      <c r="K5572" s="4">
        <f t="shared" si="778"/>
        <v>-5.9877806840779897</v>
      </c>
      <c r="L5572" s="5">
        <f t="shared" si="783"/>
        <v>0</v>
      </c>
      <c r="M5572" s="5">
        <f t="shared" si="784"/>
        <v>0</v>
      </c>
      <c r="N5572" s="6">
        <f t="shared" si="776"/>
        <v>0</v>
      </c>
      <c r="O5572" s="6">
        <f t="shared" si="779"/>
        <v>0.91451878627752081</v>
      </c>
      <c r="P5572" s="6">
        <f>FORECAST(J5572,Inputs!$B$10:$B$18,Inputs!$A$10:$A$18)</f>
        <v>33.311245509052355</v>
      </c>
      <c r="Q5572" s="6">
        <f>IF(Inputs!$D$10="Yes",IF('Hourly Calcs'!P5572&gt;'Hourly Calcs'!K5572,'Hourly Calcs'!O5572,N5572+O5572),N5572+O5572)</f>
        <v>0.91451878627752081</v>
      </c>
      <c r="R5572" s="12">
        <f t="shared" si="780"/>
        <v>4.3457932723907788</v>
      </c>
      <c r="S5572" s="1">
        <f>IF(AND(A5572&gt;=5,A5572&lt;=9),INDEX(Demand!$C$3:$C$26,C5572),INDEX(Demand!$B$3:$B$26,C5572))</f>
        <v>800</v>
      </c>
      <c r="T5572" s="7">
        <f t="shared" si="781"/>
        <v>4.3457932723907788</v>
      </c>
      <c r="U5572" s="7">
        <f t="shared" si="782"/>
        <v>0</v>
      </c>
    </row>
    <row r="5573" spans="1:21" x14ac:dyDescent="0.2">
      <c r="A5573" s="1">
        <v>8</v>
      </c>
      <c r="B5573" s="1">
        <v>20</v>
      </c>
      <c r="C5573" s="1">
        <v>21</v>
      </c>
      <c r="D5573">
        <v>17</v>
      </c>
      <c r="E5573">
        <v>15.5</v>
      </c>
      <c r="F5573">
        <v>91</v>
      </c>
      <c r="G5573">
        <v>0</v>
      </c>
      <c r="H5573">
        <v>0</v>
      </c>
      <c r="I5573">
        <v>0</v>
      </c>
      <c r="J5573" s="4">
        <f t="shared" si="777"/>
        <v>310.18112900436017</v>
      </c>
      <c r="K5573" s="4">
        <f t="shared" si="778"/>
        <v>-13.905269458058896</v>
      </c>
      <c r="L5573" s="5">
        <f t="shared" si="783"/>
        <v>0</v>
      </c>
      <c r="M5573" s="5">
        <f t="shared" si="784"/>
        <v>0</v>
      </c>
      <c r="N5573" s="6">
        <f t="shared" si="776"/>
        <v>0</v>
      </c>
      <c r="O5573" s="6">
        <f t="shared" si="779"/>
        <v>0</v>
      </c>
      <c r="P5573" s="6">
        <f>FORECAST(J5573,Inputs!$B$10:$B$18,Inputs!$A$10:$A$18)</f>
        <v>33.427603046336664</v>
      </c>
      <c r="Q5573" s="6">
        <f>IF(Inputs!$D$10="Yes",IF('Hourly Calcs'!P5573&gt;'Hourly Calcs'!K5573,'Hourly Calcs'!O5573,N5573+O5573),N5573+O5573)</f>
        <v>0</v>
      </c>
      <c r="R5573" s="12">
        <f t="shared" si="780"/>
        <v>0</v>
      </c>
      <c r="S5573" s="1">
        <f>IF(AND(A5573&gt;=5,A5573&lt;=9),INDEX(Demand!$C$3:$C$26,C5573),INDEX(Demand!$B$3:$B$26,C5573))</f>
        <v>700</v>
      </c>
      <c r="T5573" s="7">
        <f t="shared" si="781"/>
        <v>0</v>
      </c>
      <c r="U5573" s="7">
        <f t="shared" si="782"/>
        <v>0</v>
      </c>
    </row>
    <row r="5574" spans="1:21" x14ac:dyDescent="0.2">
      <c r="A5574" s="1">
        <v>8</v>
      </c>
      <c r="B5574" s="1">
        <v>20</v>
      </c>
      <c r="C5574" s="1">
        <v>22</v>
      </c>
      <c r="D5574">
        <v>17.2</v>
      </c>
      <c r="E5574">
        <v>14.9</v>
      </c>
      <c r="F5574">
        <v>86</v>
      </c>
      <c r="G5574">
        <v>0</v>
      </c>
      <c r="H5574">
        <v>0</v>
      </c>
      <c r="I5574">
        <v>0</v>
      </c>
      <c r="J5574" s="4">
        <f t="shared" si="777"/>
        <v>323.96535932270297</v>
      </c>
      <c r="K5574" s="4">
        <f t="shared" si="778"/>
        <v>-20.390988204381998</v>
      </c>
      <c r="L5574" s="5">
        <f t="shared" si="783"/>
        <v>0</v>
      </c>
      <c r="M5574" s="5">
        <f t="shared" si="784"/>
        <v>0</v>
      </c>
      <c r="N5574" s="6">
        <f t="shared" si="776"/>
        <v>0</v>
      </c>
      <c r="O5574" s="6">
        <f t="shared" si="779"/>
        <v>0</v>
      </c>
      <c r="P5574" s="6">
        <f>FORECAST(J5574,Inputs!$B$10:$B$18,Inputs!$A$10:$A$18)</f>
        <v>33.555234808543545</v>
      </c>
      <c r="Q5574" s="6">
        <f>IF(Inputs!$D$10="Yes",IF('Hourly Calcs'!P5574&gt;'Hourly Calcs'!K5574,'Hourly Calcs'!O5574,N5574+O5574),N5574+O5574)</f>
        <v>0</v>
      </c>
      <c r="R5574" s="12">
        <f t="shared" si="780"/>
        <v>0</v>
      </c>
      <c r="S5574" s="1">
        <f>IF(AND(A5574&gt;=5,A5574&lt;=9),INDEX(Demand!$C$3:$C$26,C5574),INDEX(Demand!$B$3:$B$26,C5574))</f>
        <v>600</v>
      </c>
      <c r="T5574" s="7">
        <f t="shared" si="781"/>
        <v>0</v>
      </c>
      <c r="U5574" s="7">
        <f t="shared" si="782"/>
        <v>0</v>
      </c>
    </row>
    <row r="5575" spans="1:21" x14ac:dyDescent="0.2">
      <c r="A5575" s="1">
        <v>8</v>
      </c>
      <c r="B5575" s="1">
        <v>20</v>
      </c>
      <c r="C5575" s="1">
        <v>23</v>
      </c>
      <c r="D5575">
        <v>16.8</v>
      </c>
      <c r="E5575">
        <v>15.4</v>
      </c>
      <c r="F5575">
        <v>91</v>
      </c>
      <c r="G5575">
        <v>0</v>
      </c>
      <c r="H5575">
        <v>0</v>
      </c>
      <c r="I5575">
        <v>0</v>
      </c>
      <c r="J5575" s="4">
        <f t="shared" si="777"/>
        <v>339.09254669789402</v>
      </c>
      <c r="K5575" s="4">
        <f t="shared" si="778"/>
        <v>-24.936646323370667</v>
      </c>
      <c r="L5575" s="5">
        <f t="shared" si="783"/>
        <v>0</v>
      </c>
      <c r="M5575" s="5">
        <f t="shared" si="784"/>
        <v>0</v>
      </c>
      <c r="N5575" s="6">
        <f t="shared" si="776"/>
        <v>0</v>
      </c>
      <c r="O5575" s="6">
        <f t="shared" si="779"/>
        <v>0</v>
      </c>
      <c r="P5575" s="6">
        <f>FORECAST(J5575,Inputs!$B$10:$B$18,Inputs!$A$10:$A$18)</f>
        <v>33.695301358313834</v>
      </c>
      <c r="Q5575" s="6">
        <f>IF(Inputs!$D$10="Yes",IF('Hourly Calcs'!P5575&gt;'Hourly Calcs'!K5575,'Hourly Calcs'!O5575,N5575+O5575),N5575+O5575)</f>
        <v>0</v>
      </c>
      <c r="R5575" s="12">
        <f t="shared" si="780"/>
        <v>0</v>
      </c>
      <c r="S5575" s="1">
        <f>IF(AND(A5575&gt;=5,A5575&lt;=9),INDEX(Demand!$C$3:$C$26,C5575),INDEX(Demand!$B$3:$B$26,C5575))</f>
        <v>500</v>
      </c>
      <c r="T5575" s="7">
        <f t="shared" si="781"/>
        <v>0</v>
      </c>
      <c r="U5575" s="7">
        <f t="shared" si="782"/>
        <v>0</v>
      </c>
    </row>
    <row r="5576" spans="1:21" x14ac:dyDescent="0.2">
      <c r="A5576" s="1">
        <v>8</v>
      </c>
      <c r="B5576" s="1">
        <v>20</v>
      </c>
      <c r="C5576" s="1">
        <v>24</v>
      </c>
      <c r="D5576">
        <v>16.600000000000001</v>
      </c>
      <c r="E5576">
        <v>15.6</v>
      </c>
      <c r="F5576">
        <v>94</v>
      </c>
      <c r="G5576">
        <v>0</v>
      </c>
      <c r="H5576">
        <v>0</v>
      </c>
      <c r="I5576">
        <v>0</v>
      </c>
      <c r="J5576" s="4">
        <f t="shared" si="777"/>
        <v>355.25355657388593</v>
      </c>
      <c r="K5576" s="4">
        <f t="shared" si="778"/>
        <v>-27.062385895302697</v>
      </c>
      <c r="L5576" s="5">
        <f t="shared" si="783"/>
        <v>0</v>
      </c>
      <c r="M5576" s="5">
        <f t="shared" si="784"/>
        <v>0</v>
      </c>
      <c r="N5576" s="6">
        <f t="shared" si="776"/>
        <v>0</v>
      </c>
      <c r="O5576" s="6">
        <f t="shared" si="779"/>
        <v>0</v>
      </c>
      <c r="P5576" s="6">
        <f>FORECAST(J5576,Inputs!$B$10:$B$18,Inputs!$A$10:$A$18)</f>
        <v>33.844940338647092</v>
      </c>
      <c r="Q5576" s="6">
        <f>IF(Inputs!$D$10="Yes",IF('Hourly Calcs'!P5576&gt;'Hourly Calcs'!K5576,'Hourly Calcs'!O5576,N5576+O5576),N5576+O5576)</f>
        <v>0</v>
      </c>
      <c r="R5576" s="12">
        <f t="shared" si="780"/>
        <v>0</v>
      </c>
      <c r="S5576" s="1">
        <f>IF(AND(A5576&gt;=5,A5576&lt;=9),INDEX(Demand!$C$3:$C$26,C5576),INDEX(Demand!$B$3:$B$26,C5576))</f>
        <v>400</v>
      </c>
      <c r="T5576" s="7">
        <f t="shared" si="781"/>
        <v>0</v>
      </c>
      <c r="U5576" s="7">
        <f t="shared" si="782"/>
        <v>0</v>
      </c>
    </row>
    <row r="5577" spans="1:21" x14ac:dyDescent="0.2">
      <c r="A5577" s="1">
        <v>8</v>
      </c>
      <c r="B5577" s="1">
        <v>21</v>
      </c>
      <c r="C5577" s="1">
        <v>1</v>
      </c>
      <c r="D5577">
        <v>16.5</v>
      </c>
      <c r="E5577">
        <v>15.5</v>
      </c>
      <c r="F5577">
        <v>94</v>
      </c>
      <c r="G5577">
        <v>0</v>
      </c>
      <c r="H5577">
        <v>0</v>
      </c>
      <c r="I5577">
        <v>0</v>
      </c>
      <c r="J5577" s="4">
        <f t="shared" si="777"/>
        <v>11.686070640272391</v>
      </c>
      <c r="K5577" s="4">
        <f t="shared" si="778"/>
        <v>-26.500475097485023</v>
      </c>
      <c r="L5577" s="5">
        <f t="shared" si="783"/>
        <v>0</v>
      </c>
      <c r="M5577" s="5">
        <f t="shared" si="784"/>
        <v>0</v>
      </c>
      <c r="N5577" s="6">
        <f t="shared" ref="N5577:N5640" si="785">H5577*MAX(0,COS(2*ASIN(SQRT(SIN(RADIANS($B$4))^2+COS(RADIANS($K5577))^2-2*SIN(RADIANS($B$4))*COS(RADIANS($K5577))*COS(RADIANS($J5577-$B$5))+(SIN(RADIANS($K5577))-COS(RADIANS($B$4)))^2)/2)))</f>
        <v>0</v>
      </c>
      <c r="O5577" s="6">
        <f t="shared" si="779"/>
        <v>0</v>
      </c>
      <c r="P5577" s="6">
        <f>FORECAST(J5577,Inputs!$B$10:$B$18,Inputs!$A$10:$A$18)</f>
        <v>30.663759913335852</v>
      </c>
      <c r="Q5577" s="6">
        <f>IF(Inputs!$D$10="Yes",IF('Hourly Calcs'!P5577&gt;'Hourly Calcs'!K5577,'Hourly Calcs'!O5577,N5577+O5577),N5577+O5577)</f>
        <v>0</v>
      </c>
      <c r="R5577" s="12">
        <f t="shared" si="780"/>
        <v>0</v>
      </c>
      <c r="S5577" s="1">
        <f>IF(AND(A5577&gt;=5,A5577&lt;=9),INDEX(Demand!$C$3:$C$26,C5577),INDEX(Demand!$B$3:$B$26,C5577))</f>
        <v>350</v>
      </c>
      <c r="T5577" s="7">
        <f t="shared" si="781"/>
        <v>0</v>
      </c>
      <c r="U5577" s="7">
        <f t="shared" si="782"/>
        <v>0</v>
      </c>
    </row>
    <row r="5578" spans="1:21" x14ac:dyDescent="0.2">
      <c r="A5578" s="1">
        <v>8</v>
      </c>
      <c r="B5578" s="1">
        <v>21</v>
      </c>
      <c r="C5578" s="1">
        <v>2</v>
      </c>
      <c r="D5578">
        <v>16.3</v>
      </c>
      <c r="E5578">
        <v>15.9</v>
      </c>
      <c r="F5578">
        <v>97</v>
      </c>
      <c r="G5578">
        <v>0</v>
      </c>
      <c r="H5578">
        <v>0</v>
      </c>
      <c r="I5578">
        <v>0</v>
      </c>
      <c r="J5578" s="4">
        <f t="shared" ref="J5578:J5641" si="786">solarazimuth($B$2,$B$3,$B$1,A5578,B5578,C5578,0,0,0,0)</f>
        <v>27.49154737084865</v>
      </c>
      <c r="K5578" s="4">
        <f t="shared" ref="K5578:K5641" si="787">solarelevation($B$2,$B$3,$B$1,A5578,B5578,C5578,0,0,0,0)</f>
        <v>-23.325401912115893</v>
      </c>
      <c r="L5578" s="5">
        <f t="shared" si="783"/>
        <v>0</v>
      </c>
      <c r="M5578" s="5">
        <f t="shared" si="784"/>
        <v>0</v>
      </c>
      <c r="N5578" s="6">
        <f t="shared" si="785"/>
        <v>0</v>
      </c>
      <c r="O5578" s="6">
        <f t="shared" ref="O5578:O5641" si="788">$I5578*(1+COS(RADIANS($B$4)))/2</f>
        <v>0</v>
      </c>
      <c r="P5578" s="6">
        <f>FORECAST(J5578,Inputs!$B$10:$B$18,Inputs!$A$10:$A$18)</f>
        <v>30.810106920100448</v>
      </c>
      <c r="Q5578" s="6">
        <f>IF(Inputs!$D$10="Yes",IF('Hourly Calcs'!P5578&gt;'Hourly Calcs'!K5578,'Hourly Calcs'!O5578,N5578+O5578),N5578+O5578)</f>
        <v>0</v>
      </c>
      <c r="R5578" s="12">
        <f t="shared" ref="R5578:R5641" si="789">$B$6*$E$1*Q5578</f>
        <v>0</v>
      </c>
      <c r="S5578" s="1">
        <f>IF(AND(A5578&gt;=5,A5578&lt;=9),INDEX(Demand!$C$3:$C$26,C5578),INDEX(Demand!$B$3:$B$26,C5578))</f>
        <v>350</v>
      </c>
      <c r="T5578" s="7">
        <f t="shared" ref="T5578:T5641" si="790">S5578-MAX(0,S5578-R5578)</f>
        <v>0</v>
      </c>
      <c r="U5578" s="7">
        <f t="shared" ref="U5578:U5641" si="791">MAX(0,R5578-S5578)</f>
        <v>0</v>
      </c>
    </row>
    <row r="5579" spans="1:21" x14ac:dyDescent="0.2">
      <c r="A5579" s="1">
        <v>8</v>
      </c>
      <c r="B5579" s="1">
        <v>21</v>
      </c>
      <c r="C5579" s="1">
        <v>3</v>
      </c>
      <c r="D5579">
        <v>16.2</v>
      </c>
      <c r="E5579">
        <v>15.8</v>
      </c>
      <c r="F5579">
        <v>97</v>
      </c>
      <c r="G5579">
        <v>0</v>
      </c>
      <c r="H5579">
        <v>0</v>
      </c>
      <c r="I5579">
        <v>0</v>
      </c>
      <c r="J5579" s="4">
        <f t="shared" si="786"/>
        <v>42.077356409717453</v>
      </c>
      <c r="K5579" s="4">
        <f t="shared" si="787"/>
        <v>-17.915549888212979</v>
      </c>
      <c r="L5579" s="5">
        <f t="shared" si="783"/>
        <v>0</v>
      </c>
      <c r="M5579" s="5">
        <f t="shared" si="784"/>
        <v>0</v>
      </c>
      <c r="N5579" s="6">
        <f t="shared" si="785"/>
        <v>0</v>
      </c>
      <c r="O5579" s="6">
        <f t="shared" si="788"/>
        <v>0</v>
      </c>
      <c r="P5579" s="6">
        <f>FORECAST(J5579,Inputs!$B$10:$B$18,Inputs!$A$10:$A$18)</f>
        <v>30.945160707497383</v>
      </c>
      <c r="Q5579" s="6">
        <f>IF(Inputs!$D$10="Yes",IF('Hourly Calcs'!P5579&gt;'Hourly Calcs'!K5579,'Hourly Calcs'!O5579,N5579+O5579),N5579+O5579)</f>
        <v>0</v>
      </c>
      <c r="R5579" s="12">
        <f t="shared" si="789"/>
        <v>0</v>
      </c>
      <c r="S5579" s="1">
        <f>IF(AND(A5579&gt;=5,A5579&lt;=9),INDEX(Demand!$C$3:$C$26,C5579),INDEX(Demand!$B$3:$B$26,C5579))</f>
        <v>350</v>
      </c>
      <c r="T5579" s="7">
        <f t="shared" si="790"/>
        <v>0</v>
      </c>
      <c r="U5579" s="7">
        <f t="shared" si="791"/>
        <v>0</v>
      </c>
    </row>
    <row r="5580" spans="1:21" x14ac:dyDescent="0.2">
      <c r="A5580" s="1">
        <v>8</v>
      </c>
      <c r="B5580" s="1">
        <v>21</v>
      </c>
      <c r="C5580" s="1">
        <v>4</v>
      </c>
      <c r="D5580">
        <v>15.9</v>
      </c>
      <c r="E5580">
        <v>15.7</v>
      </c>
      <c r="F5580">
        <v>99</v>
      </c>
      <c r="G5580">
        <v>0</v>
      </c>
      <c r="H5580">
        <v>0</v>
      </c>
      <c r="I5580">
        <v>0</v>
      </c>
      <c r="J5580" s="4">
        <f t="shared" si="786"/>
        <v>55.332541766514225</v>
      </c>
      <c r="K5580" s="4">
        <f t="shared" si="787"/>
        <v>-10.785072558624009</v>
      </c>
      <c r="L5580" s="5">
        <f t="shared" si="783"/>
        <v>0</v>
      </c>
      <c r="M5580" s="5">
        <f t="shared" si="784"/>
        <v>0</v>
      </c>
      <c r="N5580" s="6">
        <f t="shared" si="785"/>
        <v>0</v>
      </c>
      <c r="O5580" s="6">
        <f t="shared" si="788"/>
        <v>0</v>
      </c>
      <c r="P5580" s="6">
        <f>FORECAST(J5580,Inputs!$B$10:$B$18,Inputs!$A$10:$A$18)</f>
        <v>31.067893905245501</v>
      </c>
      <c r="Q5580" s="6">
        <f>IF(Inputs!$D$10="Yes",IF('Hourly Calcs'!P5580&gt;'Hourly Calcs'!K5580,'Hourly Calcs'!O5580,N5580+O5580),N5580+O5580)</f>
        <v>0</v>
      </c>
      <c r="R5580" s="12">
        <f t="shared" si="789"/>
        <v>0</v>
      </c>
      <c r="S5580" s="1">
        <f>IF(AND(A5580&gt;=5,A5580&lt;=9),INDEX(Demand!$C$3:$C$26,C5580),INDEX(Demand!$B$3:$B$26,C5580))</f>
        <v>350</v>
      </c>
      <c r="T5580" s="7">
        <f t="shared" si="790"/>
        <v>0</v>
      </c>
      <c r="U5580" s="7">
        <f t="shared" si="791"/>
        <v>0</v>
      </c>
    </row>
    <row r="5581" spans="1:21" x14ac:dyDescent="0.2">
      <c r="A5581" s="1">
        <v>8</v>
      </c>
      <c r="B5581" s="1">
        <v>21</v>
      </c>
      <c r="C5581" s="1">
        <v>5</v>
      </c>
      <c r="D5581">
        <v>16.100000000000001</v>
      </c>
      <c r="E5581">
        <v>15.9</v>
      </c>
      <c r="F5581">
        <v>99</v>
      </c>
      <c r="G5581">
        <v>0</v>
      </c>
      <c r="H5581">
        <v>0</v>
      </c>
      <c r="I5581">
        <v>0</v>
      </c>
      <c r="J5581" s="4">
        <f t="shared" si="786"/>
        <v>67.512077172548132</v>
      </c>
      <c r="K5581" s="4">
        <f t="shared" si="787"/>
        <v>-2.3649914281140667</v>
      </c>
      <c r="L5581" s="5">
        <f t="shared" si="783"/>
        <v>0</v>
      </c>
      <c r="M5581" s="5">
        <f t="shared" si="784"/>
        <v>0</v>
      </c>
      <c r="N5581" s="6">
        <f t="shared" si="785"/>
        <v>0</v>
      </c>
      <c r="O5581" s="6">
        <f t="shared" si="788"/>
        <v>0</v>
      </c>
      <c r="P5581" s="6">
        <f>FORECAST(J5581,Inputs!$B$10:$B$18,Inputs!$A$10:$A$18)</f>
        <v>31.180667381227295</v>
      </c>
      <c r="Q5581" s="6">
        <f>IF(Inputs!$D$10="Yes",IF('Hourly Calcs'!P5581&gt;'Hourly Calcs'!K5581,'Hourly Calcs'!O5581,N5581+O5581),N5581+O5581)</f>
        <v>0</v>
      </c>
      <c r="R5581" s="12">
        <f t="shared" si="789"/>
        <v>0</v>
      </c>
      <c r="S5581" s="1">
        <f>IF(AND(A5581&gt;=5,A5581&lt;=9),INDEX(Demand!$C$3:$C$26,C5581),INDEX(Demand!$B$3:$B$26,C5581))</f>
        <v>350</v>
      </c>
      <c r="T5581" s="7">
        <f t="shared" si="790"/>
        <v>0</v>
      </c>
      <c r="U5581" s="7">
        <f t="shared" si="791"/>
        <v>0</v>
      </c>
    </row>
    <row r="5582" spans="1:21" x14ac:dyDescent="0.2">
      <c r="A5582" s="1">
        <v>8</v>
      </c>
      <c r="B5582" s="1">
        <v>21</v>
      </c>
      <c r="C5582" s="1">
        <v>6</v>
      </c>
      <c r="D5582">
        <v>16.3</v>
      </c>
      <c r="E5582">
        <v>16.100000000000001</v>
      </c>
      <c r="F5582">
        <v>99</v>
      </c>
      <c r="G5582">
        <v>7</v>
      </c>
      <c r="H5582">
        <v>0</v>
      </c>
      <c r="I5582">
        <v>7</v>
      </c>
      <c r="J5582" s="4">
        <f t="shared" si="786"/>
        <v>79.064649880955628</v>
      </c>
      <c r="K5582" s="4">
        <f t="shared" si="787"/>
        <v>6.7015645523381977</v>
      </c>
      <c r="L5582" s="5">
        <f t="shared" si="783"/>
        <v>85.935350119044372</v>
      </c>
      <c r="M5582" s="5">
        <f t="shared" si="784"/>
        <v>27.298435447661802</v>
      </c>
      <c r="N5582" s="6">
        <f t="shared" si="785"/>
        <v>0</v>
      </c>
      <c r="O5582" s="6">
        <f t="shared" si="788"/>
        <v>6.4016315039426459</v>
      </c>
      <c r="P5582" s="6">
        <f>FORECAST(J5582,Inputs!$B$10:$B$18,Inputs!$A$10:$A$18)</f>
        <v>31.287635647045882</v>
      </c>
      <c r="Q5582" s="6">
        <f>IF(Inputs!$D$10="Yes",IF('Hourly Calcs'!P5582&gt;'Hourly Calcs'!K5582,'Hourly Calcs'!O5582,N5582+O5582),N5582+O5582)</f>
        <v>6.4016315039426459</v>
      </c>
      <c r="R5582" s="12">
        <f t="shared" si="789"/>
        <v>30.420552906735452</v>
      </c>
      <c r="S5582" s="1">
        <f>IF(AND(A5582&gt;=5,A5582&lt;=9),INDEX(Demand!$C$3:$C$26,C5582),INDEX(Demand!$B$3:$B$26,C5582))</f>
        <v>350</v>
      </c>
      <c r="T5582" s="7">
        <f t="shared" si="790"/>
        <v>30.420552906735452</v>
      </c>
      <c r="U5582" s="7">
        <f t="shared" si="791"/>
        <v>0</v>
      </c>
    </row>
    <row r="5583" spans="1:21" x14ac:dyDescent="0.2">
      <c r="A5583" s="1">
        <v>8</v>
      </c>
      <c r="B5583" s="1">
        <v>21</v>
      </c>
      <c r="C5583" s="1">
        <v>7</v>
      </c>
      <c r="D5583">
        <v>16.5</v>
      </c>
      <c r="E5583">
        <v>16.100000000000001</v>
      </c>
      <c r="F5583">
        <v>97</v>
      </c>
      <c r="G5583">
        <v>59</v>
      </c>
      <c r="H5583">
        <v>0</v>
      </c>
      <c r="I5583">
        <v>59</v>
      </c>
      <c r="J5583" s="4">
        <f t="shared" si="786"/>
        <v>90.543196136523861</v>
      </c>
      <c r="K5583" s="4">
        <f t="shared" si="787"/>
        <v>16.059018333259871</v>
      </c>
      <c r="L5583" s="5">
        <f t="shared" si="783"/>
        <v>74.456803863476139</v>
      </c>
      <c r="M5583" s="5">
        <f t="shared" si="784"/>
        <v>17.940981666740129</v>
      </c>
      <c r="N5583" s="6">
        <f t="shared" si="785"/>
        <v>0</v>
      </c>
      <c r="O5583" s="6">
        <f t="shared" si="788"/>
        <v>53.956608390373731</v>
      </c>
      <c r="P5583" s="6">
        <f>FORECAST(J5583,Inputs!$B$10:$B$18,Inputs!$A$10:$A$18)</f>
        <v>31.39391848274559</v>
      </c>
      <c r="Q5583" s="6">
        <f>IF(Inputs!$D$10="Yes",IF('Hourly Calcs'!P5583&gt;'Hourly Calcs'!K5583,'Hourly Calcs'!O5583,N5583+O5583),N5583+O5583)</f>
        <v>53.956608390373731</v>
      </c>
      <c r="R5583" s="12">
        <f t="shared" si="789"/>
        <v>256.40180307105595</v>
      </c>
      <c r="S5583" s="1">
        <f>IF(AND(A5583&gt;=5,A5583&lt;=9),INDEX(Demand!$C$3:$C$26,C5583),INDEX(Demand!$B$3:$B$26,C5583))</f>
        <v>350</v>
      </c>
      <c r="T5583" s="7">
        <f t="shared" si="790"/>
        <v>256.40180307105595</v>
      </c>
      <c r="U5583" s="7">
        <f t="shared" si="791"/>
        <v>0</v>
      </c>
    </row>
    <row r="5584" spans="1:21" x14ac:dyDescent="0.2">
      <c r="A5584" s="1">
        <v>8</v>
      </c>
      <c r="B5584" s="1">
        <v>21</v>
      </c>
      <c r="C5584" s="1">
        <v>8</v>
      </c>
      <c r="D5584">
        <v>16.7</v>
      </c>
      <c r="E5584">
        <v>16.3</v>
      </c>
      <c r="F5584">
        <v>97</v>
      </c>
      <c r="G5584">
        <v>154</v>
      </c>
      <c r="H5584">
        <v>24</v>
      </c>
      <c r="I5584">
        <v>145</v>
      </c>
      <c r="J5584" s="4">
        <f t="shared" si="786"/>
        <v>102.60514310214261</v>
      </c>
      <c r="K5584" s="4">
        <f t="shared" si="787"/>
        <v>25.44463058825869</v>
      </c>
      <c r="L5584" s="5">
        <f t="shared" si="783"/>
        <v>62.394856897857395</v>
      </c>
      <c r="M5584" s="5">
        <f t="shared" si="784"/>
        <v>8.5553694117413102</v>
      </c>
      <c r="N5584" s="6">
        <f t="shared" si="785"/>
        <v>14.164052997396585</v>
      </c>
      <c r="O5584" s="6">
        <f t="shared" si="788"/>
        <v>132.60522401024051</v>
      </c>
      <c r="P5584" s="6">
        <f>FORECAST(J5584,Inputs!$B$10:$B$18,Inputs!$A$10:$A$18)</f>
        <v>31.505603176871688</v>
      </c>
      <c r="Q5584" s="6">
        <f>IF(Inputs!$D$10="Yes",IF('Hourly Calcs'!P5584&gt;'Hourly Calcs'!K5584,'Hourly Calcs'!O5584,N5584+O5584),N5584+O5584)</f>
        <v>132.60522401024051</v>
      </c>
      <c r="R5584" s="12">
        <f t="shared" si="789"/>
        <v>630.14002449666282</v>
      </c>
      <c r="S5584" s="1">
        <f>IF(AND(A5584&gt;=5,A5584&lt;=9),INDEX(Demand!$C$3:$C$26,C5584),INDEX(Demand!$B$3:$B$26,C5584))</f>
        <v>350</v>
      </c>
      <c r="T5584" s="7">
        <f t="shared" si="790"/>
        <v>350</v>
      </c>
      <c r="U5584" s="7">
        <f t="shared" si="791"/>
        <v>280.14002449666282</v>
      </c>
    </row>
    <row r="5585" spans="1:21" x14ac:dyDescent="0.2">
      <c r="A5585" s="1">
        <v>8</v>
      </c>
      <c r="B5585" s="1">
        <v>21</v>
      </c>
      <c r="C5585" s="1">
        <v>9</v>
      </c>
      <c r="D5585">
        <v>17.399999999999999</v>
      </c>
      <c r="E5585">
        <v>16.899999999999999</v>
      </c>
      <c r="F5585">
        <v>97</v>
      </c>
      <c r="G5585">
        <v>259</v>
      </c>
      <c r="H5585">
        <v>66</v>
      </c>
      <c r="I5585">
        <v>224</v>
      </c>
      <c r="J5585" s="4">
        <f t="shared" si="786"/>
        <v>116.06362002738391</v>
      </c>
      <c r="K5585" s="4">
        <f t="shared" si="787"/>
        <v>34.37200303160828</v>
      </c>
      <c r="L5585" s="5">
        <f t="shared" si="783"/>
        <v>48.936379972616095</v>
      </c>
      <c r="M5585" s="5">
        <f t="shared" si="784"/>
        <v>0.37200303160827985</v>
      </c>
      <c r="N5585" s="6">
        <f t="shared" si="785"/>
        <v>50.901607376667698</v>
      </c>
      <c r="O5585" s="6">
        <f t="shared" si="788"/>
        <v>204.85220812616467</v>
      </c>
      <c r="P5585" s="6">
        <f>FORECAST(J5585,Inputs!$B$10:$B$18,Inputs!$A$10:$A$18)</f>
        <v>31.630218703957258</v>
      </c>
      <c r="Q5585" s="6">
        <f>IF(Inputs!$D$10="Yes",IF('Hourly Calcs'!P5585&gt;'Hourly Calcs'!K5585,'Hourly Calcs'!O5585,N5585+O5585),N5585+O5585)</f>
        <v>255.75381550283237</v>
      </c>
      <c r="R5585" s="12">
        <f t="shared" si="789"/>
        <v>1215.3421312694593</v>
      </c>
      <c r="S5585" s="1">
        <f>IF(AND(A5585&gt;=5,A5585&lt;=9),INDEX(Demand!$C$3:$C$26,C5585),INDEX(Demand!$B$3:$B$26,C5585))</f>
        <v>350</v>
      </c>
      <c r="T5585" s="7">
        <f t="shared" si="790"/>
        <v>350</v>
      </c>
      <c r="U5585" s="7">
        <f t="shared" si="791"/>
        <v>865.34213126945929</v>
      </c>
    </row>
    <row r="5586" spans="1:21" x14ac:dyDescent="0.2">
      <c r="A5586" s="1">
        <v>8</v>
      </c>
      <c r="B5586" s="1">
        <v>21</v>
      </c>
      <c r="C5586" s="1">
        <v>10</v>
      </c>
      <c r="D5586">
        <v>18.2</v>
      </c>
      <c r="E5586">
        <v>17.100000000000001</v>
      </c>
      <c r="F5586">
        <v>93</v>
      </c>
      <c r="G5586">
        <v>351</v>
      </c>
      <c r="H5586">
        <v>63</v>
      </c>
      <c r="I5586">
        <v>311</v>
      </c>
      <c r="J5586" s="4">
        <f t="shared" si="786"/>
        <v>131.90650444933758</v>
      </c>
      <c r="K5586" s="4">
        <f t="shared" si="787"/>
        <v>42.225918919010759</v>
      </c>
      <c r="L5586" s="5">
        <f t="shared" si="783"/>
        <v>33.093495550662425</v>
      </c>
      <c r="M5586" s="5">
        <f t="shared" si="784"/>
        <v>8.2259189190107591</v>
      </c>
      <c r="N5586" s="6">
        <f t="shared" si="785"/>
        <v>56.956402530266125</v>
      </c>
      <c r="O5586" s="6">
        <f t="shared" si="788"/>
        <v>284.41534253230896</v>
      </c>
      <c r="P5586" s="6">
        <f>FORECAST(J5586,Inputs!$B$10:$B$18,Inputs!$A$10:$A$18)</f>
        <v>31.776912078234606</v>
      </c>
      <c r="Q5586" s="6">
        <f>IF(Inputs!$D$10="Yes",IF('Hourly Calcs'!P5586&gt;'Hourly Calcs'!K5586,'Hourly Calcs'!O5586,N5586+O5586),N5586+O5586)</f>
        <v>341.37174506257509</v>
      </c>
      <c r="R5586" s="12">
        <f t="shared" si="789"/>
        <v>1622.1985325373566</v>
      </c>
      <c r="S5586" s="1">
        <f>IF(AND(A5586&gt;=5,A5586&lt;=9),INDEX(Demand!$C$3:$C$26,C5586),INDEX(Demand!$B$3:$B$26,C5586))</f>
        <v>600</v>
      </c>
      <c r="T5586" s="7">
        <f t="shared" si="790"/>
        <v>600</v>
      </c>
      <c r="U5586" s="7">
        <f t="shared" si="791"/>
        <v>1022.1985325373566</v>
      </c>
    </row>
    <row r="5587" spans="1:21" x14ac:dyDescent="0.2">
      <c r="A5587" s="1">
        <v>8</v>
      </c>
      <c r="B5587" s="1">
        <v>21</v>
      </c>
      <c r="C5587" s="1">
        <v>11</v>
      </c>
      <c r="D5587">
        <v>19</v>
      </c>
      <c r="E5587">
        <v>17</v>
      </c>
      <c r="F5587">
        <v>88</v>
      </c>
      <c r="G5587">
        <v>421</v>
      </c>
      <c r="H5587">
        <v>58</v>
      </c>
      <c r="I5587">
        <v>378</v>
      </c>
      <c r="J5587" s="4">
        <f t="shared" si="786"/>
        <v>151.0369678162325</v>
      </c>
      <c r="K5587" s="4">
        <f t="shared" si="787"/>
        <v>48.135743421423953</v>
      </c>
      <c r="L5587" s="5">
        <f t="shared" si="783"/>
        <v>13.963032183767496</v>
      </c>
      <c r="M5587" s="5">
        <f t="shared" si="784"/>
        <v>14.135743421423953</v>
      </c>
      <c r="N5587" s="6">
        <f t="shared" si="785"/>
        <v>56.814939700331408</v>
      </c>
      <c r="O5587" s="6">
        <f t="shared" si="788"/>
        <v>345.68810121290289</v>
      </c>
      <c r="P5587" s="6">
        <f>FORECAST(J5587,Inputs!$B$10:$B$18,Inputs!$A$10:$A$18)</f>
        <v>31.954045998298447</v>
      </c>
      <c r="Q5587" s="6">
        <f>IF(Inputs!$D$10="Yes",IF('Hourly Calcs'!P5587&gt;'Hourly Calcs'!K5587,'Hourly Calcs'!O5587,N5587+O5587),N5587+O5587)</f>
        <v>402.50304091323432</v>
      </c>
      <c r="R5587" s="12">
        <f t="shared" si="789"/>
        <v>1912.6944504196895</v>
      </c>
      <c r="S5587" s="1">
        <f>IF(AND(A5587&gt;=5,A5587&lt;=9),INDEX(Demand!$C$3:$C$26,C5587),INDEX(Demand!$B$3:$B$26,C5587))</f>
        <v>600</v>
      </c>
      <c r="T5587" s="7">
        <f t="shared" si="790"/>
        <v>600</v>
      </c>
      <c r="U5587" s="7">
        <f t="shared" si="791"/>
        <v>1312.6944504196895</v>
      </c>
    </row>
    <row r="5588" spans="1:21" x14ac:dyDescent="0.2">
      <c r="A5588" s="1">
        <v>8</v>
      </c>
      <c r="B5588" s="1">
        <v>21</v>
      </c>
      <c r="C5588" s="1">
        <v>12</v>
      </c>
      <c r="D5588">
        <v>18.899999999999999</v>
      </c>
      <c r="E5588">
        <v>16.399999999999999</v>
      </c>
      <c r="F5588">
        <v>85</v>
      </c>
      <c r="G5588">
        <v>461</v>
      </c>
      <c r="H5588">
        <v>112</v>
      </c>
      <c r="I5588">
        <v>373</v>
      </c>
      <c r="J5588" s="4">
        <f t="shared" si="786"/>
        <v>173.31667996665911</v>
      </c>
      <c r="K5588" s="4">
        <f t="shared" si="787"/>
        <v>51.04078024867195</v>
      </c>
      <c r="L5588" s="5">
        <f t="shared" si="783"/>
        <v>8.3166799666591089</v>
      </c>
      <c r="M5588" s="5">
        <f t="shared" si="784"/>
        <v>17.04078024867195</v>
      </c>
      <c r="N5588" s="6">
        <f t="shared" si="785"/>
        <v>111.16660054525704</v>
      </c>
      <c r="O5588" s="6">
        <f t="shared" si="788"/>
        <v>341.11550728151525</v>
      </c>
      <c r="P5588" s="6">
        <f>FORECAST(J5588,Inputs!$B$10:$B$18,Inputs!$A$10:$A$18)</f>
        <v>32.160339629320916</v>
      </c>
      <c r="Q5588" s="6">
        <f>IF(Inputs!$D$10="Yes",IF('Hourly Calcs'!P5588&gt;'Hourly Calcs'!K5588,'Hourly Calcs'!O5588,N5588+O5588),N5588+O5588)</f>
        <v>452.28210782677229</v>
      </c>
      <c r="R5588" s="12">
        <f t="shared" si="789"/>
        <v>2149.2445763928217</v>
      </c>
      <c r="S5588" s="1">
        <f>IF(AND(A5588&gt;=5,A5588&lt;=9),INDEX(Demand!$C$3:$C$26,C5588),INDEX(Demand!$B$3:$B$26,C5588))</f>
        <v>600</v>
      </c>
      <c r="T5588" s="7">
        <f t="shared" si="790"/>
        <v>600</v>
      </c>
      <c r="U5588" s="7">
        <f t="shared" si="791"/>
        <v>1549.2445763928217</v>
      </c>
    </row>
    <row r="5589" spans="1:21" x14ac:dyDescent="0.2">
      <c r="A5589" s="1">
        <v>8</v>
      </c>
      <c r="B5589" s="1">
        <v>21</v>
      </c>
      <c r="C5589" s="1">
        <v>13</v>
      </c>
      <c r="D5589">
        <v>18.600000000000001</v>
      </c>
      <c r="E5589">
        <v>16.8</v>
      </c>
      <c r="F5589">
        <v>89</v>
      </c>
      <c r="G5589">
        <v>467</v>
      </c>
      <c r="H5589">
        <v>77</v>
      </c>
      <c r="I5589">
        <v>406</v>
      </c>
      <c r="J5589" s="4">
        <f t="shared" si="786"/>
        <v>196.50614032016568</v>
      </c>
      <c r="K5589" s="4">
        <f t="shared" si="787"/>
        <v>50.209502698970987</v>
      </c>
      <c r="L5589" s="5">
        <f t="shared" si="783"/>
        <v>31.506140320165684</v>
      </c>
      <c r="M5589" s="5">
        <f t="shared" si="784"/>
        <v>16.209502698970987</v>
      </c>
      <c r="N5589" s="6">
        <f t="shared" si="785"/>
        <v>72.544874567926158</v>
      </c>
      <c r="O5589" s="6">
        <f t="shared" si="788"/>
        <v>371.29462722867345</v>
      </c>
      <c r="P5589" s="6">
        <f>FORECAST(J5589,Inputs!$B$10:$B$18,Inputs!$A$10:$A$18)</f>
        <v>32.37505685481635</v>
      </c>
      <c r="Q5589" s="6">
        <f>IF(Inputs!$D$10="Yes",IF('Hourly Calcs'!P5589&gt;'Hourly Calcs'!K5589,'Hourly Calcs'!O5589,N5589+O5589),N5589+O5589)</f>
        <v>443.83950179659962</v>
      </c>
      <c r="R5589" s="12">
        <f t="shared" si="789"/>
        <v>2109.1253125374415</v>
      </c>
      <c r="S5589" s="1">
        <f>IF(AND(A5589&gt;=5,A5589&lt;=9),INDEX(Demand!$C$3:$C$26,C5589),INDEX(Demand!$B$3:$B$26,C5589))</f>
        <v>600</v>
      </c>
      <c r="T5589" s="7">
        <f t="shared" si="790"/>
        <v>600</v>
      </c>
      <c r="U5589" s="7">
        <f t="shared" si="791"/>
        <v>1509.1253125374415</v>
      </c>
    </row>
    <row r="5590" spans="1:21" x14ac:dyDescent="0.2">
      <c r="A5590" s="1">
        <v>8</v>
      </c>
      <c r="B5590" s="1">
        <v>21</v>
      </c>
      <c r="C5590" s="1">
        <v>14</v>
      </c>
      <c r="D5590">
        <v>18.3</v>
      </c>
      <c r="E5590">
        <v>17</v>
      </c>
      <c r="F5590">
        <v>92</v>
      </c>
      <c r="G5590">
        <v>218</v>
      </c>
      <c r="H5590">
        <v>7</v>
      </c>
      <c r="I5590">
        <v>213</v>
      </c>
      <c r="J5590" s="4">
        <f t="shared" si="786"/>
        <v>217.55945390770643</v>
      </c>
      <c r="K5590" s="4">
        <f t="shared" si="787"/>
        <v>45.867222923323766</v>
      </c>
      <c r="L5590" s="5">
        <f t="shared" si="783"/>
        <v>52.559453907706427</v>
      </c>
      <c r="M5590" s="5">
        <f t="shared" si="784"/>
        <v>11.867222923323766</v>
      </c>
      <c r="N5590" s="6">
        <f t="shared" si="785"/>
        <v>5.8221931088753589</v>
      </c>
      <c r="O5590" s="6">
        <f t="shared" si="788"/>
        <v>194.79250147711193</v>
      </c>
      <c r="P5590" s="6">
        <f>FORECAST(J5590,Inputs!$B$10:$B$18,Inputs!$A$10:$A$18)</f>
        <v>32.569994943589876</v>
      </c>
      <c r="Q5590" s="6">
        <f>IF(Inputs!$D$10="Yes",IF('Hourly Calcs'!P5590&gt;'Hourly Calcs'!K5590,'Hourly Calcs'!O5590,N5590+O5590),N5590+O5590)</f>
        <v>200.61469458598728</v>
      </c>
      <c r="R5590" s="12">
        <f t="shared" si="789"/>
        <v>953.32102867261153</v>
      </c>
      <c r="S5590" s="1">
        <f>IF(AND(A5590&gt;=5,A5590&lt;=9),INDEX(Demand!$C$3:$C$26,C5590),INDEX(Demand!$B$3:$B$26,C5590))</f>
        <v>600</v>
      </c>
      <c r="T5590" s="7">
        <f t="shared" si="790"/>
        <v>600</v>
      </c>
      <c r="U5590" s="7">
        <f t="shared" si="791"/>
        <v>353.32102867261153</v>
      </c>
    </row>
    <row r="5591" spans="1:21" x14ac:dyDescent="0.2">
      <c r="A5591" s="1">
        <v>8</v>
      </c>
      <c r="B5591" s="1">
        <v>21</v>
      </c>
      <c r="C5591" s="1">
        <v>15</v>
      </c>
      <c r="D5591">
        <v>17.399999999999999</v>
      </c>
      <c r="E5591">
        <v>16.899999999999999</v>
      </c>
      <c r="F5591">
        <v>97</v>
      </c>
      <c r="G5591">
        <v>190</v>
      </c>
      <c r="H5591">
        <v>2</v>
      </c>
      <c r="I5591">
        <v>188</v>
      </c>
      <c r="J5591" s="4">
        <f t="shared" si="786"/>
        <v>235.18232513625563</v>
      </c>
      <c r="K5591" s="4">
        <f t="shared" si="787"/>
        <v>38.980471290820049</v>
      </c>
      <c r="L5591" s="5">
        <f t="shared" si="783"/>
        <v>70.182325136255628</v>
      </c>
      <c r="M5591" s="5">
        <f t="shared" si="784"/>
        <v>4.9804712908200486</v>
      </c>
      <c r="N5591" s="6">
        <f t="shared" si="785"/>
        <v>1.3377685387148639</v>
      </c>
      <c r="O5591" s="6">
        <f t="shared" si="788"/>
        <v>171.92953182017391</v>
      </c>
      <c r="P5591" s="6">
        <f>FORECAST(J5591,Inputs!$B$10:$B$18,Inputs!$A$10:$A$18)</f>
        <v>32.733169677187547</v>
      </c>
      <c r="Q5591" s="6">
        <f>IF(Inputs!$D$10="Yes",IF('Hourly Calcs'!P5591&gt;'Hourly Calcs'!K5591,'Hourly Calcs'!O5591,N5591+O5591),N5591+O5591)</f>
        <v>173.26730035888878</v>
      </c>
      <c r="R5591" s="12">
        <f t="shared" si="789"/>
        <v>823.36621130543938</v>
      </c>
      <c r="S5591" s="1">
        <f>IF(AND(A5591&gt;=5,A5591&lt;=9),INDEX(Demand!$C$3:$C$26,C5591),INDEX(Demand!$B$3:$B$26,C5591))</f>
        <v>600</v>
      </c>
      <c r="T5591" s="7">
        <f t="shared" si="790"/>
        <v>600</v>
      </c>
      <c r="U5591" s="7">
        <f t="shared" si="791"/>
        <v>223.36621130543938</v>
      </c>
    </row>
    <row r="5592" spans="1:21" x14ac:dyDescent="0.2">
      <c r="A5592" s="1">
        <v>8</v>
      </c>
      <c r="B5592" s="1">
        <v>21</v>
      </c>
      <c r="C5592" s="1">
        <v>16</v>
      </c>
      <c r="D5592">
        <v>16.899999999999999</v>
      </c>
      <c r="E5592">
        <v>16.7</v>
      </c>
      <c r="F5592">
        <v>99</v>
      </c>
      <c r="G5592">
        <v>148</v>
      </c>
      <c r="H5592">
        <v>0</v>
      </c>
      <c r="I5592">
        <v>148</v>
      </c>
      <c r="J5592" s="4">
        <f t="shared" si="786"/>
        <v>249.85544212551159</v>
      </c>
      <c r="K5592" s="4">
        <f t="shared" si="787"/>
        <v>30.559014625705245</v>
      </c>
      <c r="L5592" s="5">
        <f t="shared" si="783"/>
        <v>84.855442125511587</v>
      </c>
      <c r="M5592" s="5">
        <f t="shared" si="784"/>
        <v>3.4409853742947547</v>
      </c>
      <c r="N5592" s="6">
        <f t="shared" si="785"/>
        <v>0</v>
      </c>
      <c r="O5592" s="6">
        <f t="shared" si="788"/>
        <v>135.34878036907307</v>
      </c>
      <c r="P5592" s="6">
        <f>FORECAST(J5592,Inputs!$B$10:$B$18,Inputs!$A$10:$A$18)</f>
        <v>32.869031871532513</v>
      </c>
      <c r="Q5592" s="6">
        <f>IF(Inputs!$D$10="Yes",IF('Hourly Calcs'!P5592&gt;'Hourly Calcs'!K5592,'Hourly Calcs'!O5592,N5592+O5592),N5592+O5592)</f>
        <v>135.34878036907307</v>
      </c>
      <c r="R5592" s="12">
        <f t="shared" si="789"/>
        <v>643.17740431383515</v>
      </c>
      <c r="S5592" s="1">
        <f>IF(AND(A5592&gt;=5,A5592&lt;=9),INDEX(Demand!$C$3:$C$26,C5592),INDEX(Demand!$B$3:$B$26,C5592))</f>
        <v>900</v>
      </c>
      <c r="T5592" s="7">
        <f t="shared" si="790"/>
        <v>643.17740431383515</v>
      </c>
      <c r="U5592" s="7">
        <f t="shared" si="791"/>
        <v>0</v>
      </c>
    </row>
    <row r="5593" spans="1:21" x14ac:dyDescent="0.2">
      <c r="A5593" s="1">
        <v>8</v>
      </c>
      <c r="B5593" s="1">
        <v>21</v>
      </c>
      <c r="C5593" s="1">
        <v>17</v>
      </c>
      <c r="D5593">
        <v>17.8</v>
      </c>
      <c r="E5593">
        <v>17.3</v>
      </c>
      <c r="F5593">
        <v>97</v>
      </c>
      <c r="G5593">
        <v>98</v>
      </c>
      <c r="H5593">
        <v>0</v>
      </c>
      <c r="I5593">
        <v>98</v>
      </c>
      <c r="J5593" s="4">
        <f t="shared" si="786"/>
        <v>262.58688510194844</v>
      </c>
      <c r="K5593" s="4">
        <f t="shared" si="787"/>
        <v>21.353088821637769</v>
      </c>
      <c r="L5593" s="5">
        <f t="shared" si="783"/>
        <v>0</v>
      </c>
      <c r="M5593" s="5">
        <f t="shared" si="784"/>
        <v>12.646911178362231</v>
      </c>
      <c r="N5593" s="6">
        <f t="shared" si="785"/>
        <v>0</v>
      </c>
      <c r="O5593" s="6">
        <f t="shared" si="788"/>
        <v>89.622841055197043</v>
      </c>
      <c r="P5593" s="6">
        <f>FORECAST(J5593,Inputs!$B$10:$B$18,Inputs!$A$10:$A$18)</f>
        <v>32.986915602795818</v>
      </c>
      <c r="Q5593" s="6">
        <f>IF(Inputs!$D$10="Yes",IF('Hourly Calcs'!P5593&gt;'Hourly Calcs'!K5593,'Hourly Calcs'!O5593,N5593+O5593),N5593+O5593)</f>
        <v>89.622841055197043</v>
      </c>
      <c r="R5593" s="12">
        <f t="shared" si="789"/>
        <v>425.88774069429633</v>
      </c>
      <c r="S5593" s="1">
        <f>IF(AND(A5593&gt;=5,A5593&lt;=9),INDEX(Demand!$C$3:$C$26,C5593),INDEX(Demand!$B$3:$B$26,C5593))</f>
        <v>900</v>
      </c>
      <c r="T5593" s="7">
        <f t="shared" si="790"/>
        <v>425.88774069429633</v>
      </c>
      <c r="U5593" s="7">
        <f t="shared" si="791"/>
        <v>0</v>
      </c>
    </row>
    <row r="5594" spans="1:21" x14ac:dyDescent="0.2">
      <c r="A5594" s="1">
        <v>8</v>
      </c>
      <c r="B5594" s="1">
        <v>21</v>
      </c>
      <c r="C5594" s="1">
        <v>18</v>
      </c>
      <c r="D5594">
        <v>17.3</v>
      </c>
      <c r="E5594">
        <v>17.3</v>
      </c>
      <c r="F5594">
        <v>100</v>
      </c>
      <c r="G5594">
        <v>47</v>
      </c>
      <c r="H5594">
        <v>0</v>
      </c>
      <c r="I5594">
        <v>47</v>
      </c>
      <c r="J5594" s="4">
        <f t="shared" si="786"/>
        <v>274.29558265930615</v>
      </c>
      <c r="K5594" s="4">
        <f t="shared" si="787"/>
        <v>11.899865050366444</v>
      </c>
      <c r="L5594" s="5">
        <f t="shared" si="783"/>
        <v>0</v>
      </c>
      <c r="M5594" s="5">
        <f t="shared" si="784"/>
        <v>22.100134949633556</v>
      </c>
      <c r="N5594" s="6">
        <f t="shared" si="785"/>
        <v>0</v>
      </c>
      <c r="O5594" s="6">
        <f t="shared" si="788"/>
        <v>42.982382955043477</v>
      </c>
      <c r="P5594" s="6">
        <f>FORECAST(J5594,Inputs!$B$10:$B$18,Inputs!$A$10:$A$18)</f>
        <v>33.09532946906765</v>
      </c>
      <c r="Q5594" s="6">
        <f>IF(Inputs!$D$10="Yes",IF('Hourly Calcs'!P5594&gt;'Hourly Calcs'!K5594,'Hourly Calcs'!O5594,N5594+O5594),N5594+O5594)</f>
        <v>42.982382955043477</v>
      </c>
      <c r="R5594" s="12">
        <f t="shared" si="789"/>
        <v>204.25228380236661</v>
      </c>
      <c r="S5594" s="1">
        <f>IF(AND(A5594&gt;=5,A5594&lt;=9),INDEX(Demand!$C$3:$C$26,C5594),INDEX(Demand!$B$3:$B$26,C5594))</f>
        <v>900</v>
      </c>
      <c r="T5594" s="7">
        <f t="shared" si="790"/>
        <v>204.25228380236661</v>
      </c>
      <c r="U5594" s="7">
        <f t="shared" si="791"/>
        <v>0</v>
      </c>
    </row>
    <row r="5595" spans="1:21" x14ac:dyDescent="0.2">
      <c r="A5595" s="1">
        <v>8</v>
      </c>
      <c r="B5595" s="1">
        <v>21</v>
      </c>
      <c r="C5595" s="1">
        <v>19</v>
      </c>
      <c r="D5595">
        <v>16.899999999999999</v>
      </c>
      <c r="E5595">
        <v>16.899999999999999</v>
      </c>
      <c r="F5595">
        <v>100</v>
      </c>
      <c r="G5595">
        <v>10</v>
      </c>
      <c r="H5595">
        <v>0</v>
      </c>
      <c r="I5595">
        <v>10</v>
      </c>
      <c r="J5595" s="4">
        <f t="shared" si="786"/>
        <v>285.72065711144836</v>
      </c>
      <c r="K5595" s="4">
        <f t="shared" si="787"/>
        <v>2.7326497403703343</v>
      </c>
      <c r="L5595" s="5">
        <f t="shared" si="783"/>
        <v>0</v>
      </c>
      <c r="M5595" s="5">
        <f t="shared" si="784"/>
        <v>31.267350259629666</v>
      </c>
      <c r="N5595" s="6">
        <f t="shared" si="785"/>
        <v>0</v>
      </c>
      <c r="O5595" s="6">
        <f t="shared" si="788"/>
        <v>9.1451878627752077</v>
      </c>
      <c r="P5595" s="6">
        <f>FORECAST(J5595,Inputs!$B$10:$B$18,Inputs!$A$10:$A$18)</f>
        <v>33.201117195476371</v>
      </c>
      <c r="Q5595" s="6">
        <f>IF(Inputs!$D$10="Yes",IF('Hourly Calcs'!P5595&gt;'Hourly Calcs'!K5595,'Hourly Calcs'!O5595,N5595+O5595),N5595+O5595)</f>
        <v>9.1451878627752077</v>
      </c>
      <c r="R5595" s="12">
        <f t="shared" si="789"/>
        <v>43.457932723907788</v>
      </c>
      <c r="S5595" s="1">
        <f>IF(AND(A5595&gt;=5,A5595&lt;=9),INDEX(Demand!$C$3:$C$26,C5595),INDEX(Demand!$B$3:$B$26,C5595))</f>
        <v>900</v>
      </c>
      <c r="T5595" s="7">
        <f t="shared" si="790"/>
        <v>43.457932723907788</v>
      </c>
      <c r="U5595" s="7">
        <f t="shared" si="791"/>
        <v>0</v>
      </c>
    </row>
    <row r="5596" spans="1:21" x14ac:dyDescent="0.2">
      <c r="A5596" s="1">
        <v>8</v>
      </c>
      <c r="B5596" s="1">
        <v>21</v>
      </c>
      <c r="C5596" s="1">
        <v>20</v>
      </c>
      <c r="D5596">
        <v>16.399999999999999</v>
      </c>
      <c r="E5596">
        <v>16.399999999999999</v>
      </c>
      <c r="F5596">
        <v>100</v>
      </c>
      <c r="G5596">
        <v>0</v>
      </c>
      <c r="H5596">
        <v>0</v>
      </c>
      <c r="I5596">
        <v>0</v>
      </c>
      <c r="J5596" s="4">
        <f t="shared" si="786"/>
        <v>297.47172018425135</v>
      </c>
      <c r="K5596" s="4">
        <f t="shared" si="787"/>
        <v>-6.2989786912422119</v>
      </c>
      <c r="L5596" s="5">
        <f t="shared" si="783"/>
        <v>0</v>
      </c>
      <c r="M5596" s="5">
        <f t="shared" si="784"/>
        <v>0</v>
      </c>
      <c r="N5596" s="6">
        <f t="shared" si="785"/>
        <v>0</v>
      </c>
      <c r="O5596" s="6">
        <f t="shared" si="788"/>
        <v>0</v>
      </c>
      <c r="P5596" s="6">
        <f>FORECAST(J5596,Inputs!$B$10:$B$18,Inputs!$A$10:$A$18)</f>
        <v>33.309923335039365</v>
      </c>
      <c r="Q5596" s="6">
        <f>IF(Inputs!$D$10="Yes",IF('Hourly Calcs'!P5596&gt;'Hourly Calcs'!K5596,'Hourly Calcs'!O5596,N5596+O5596),N5596+O5596)</f>
        <v>0</v>
      </c>
      <c r="R5596" s="12">
        <f t="shared" si="789"/>
        <v>0</v>
      </c>
      <c r="S5596" s="1">
        <f>IF(AND(A5596&gt;=5,A5596&lt;=9),INDEX(Demand!$C$3:$C$26,C5596),INDEX(Demand!$B$3:$B$26,C5596))</f>
        <v>800</v>
      </c>
      <c r="T5596" s="7">
        <f t="shared" si="790"/>
        <v>0</v>
      </c>
      <c r="U5596" s="7">
        <f t="shared" si="791"/>
        <v>0</v>
      </c>
    </row>
    <row r="5597" spans="1:21" x14ac:dyDescent="0.2">
      <c r="A5597" s="1">
        <v>8</v>
      </c>
      <c r="B5597" s="1">
        <v>21</v>
      </c>
      <c r="C5597" s="1">
        <v>21</v>
      </c>
      <c r="D5597">
        <v>16.2</v>
      </c>
      <c r="E5597">
        <v>16.2</v>
      </c>
      <c r="F5597">
        <v>100</v>
      </c>
      <c r="G5597">
        <v>0</v>
      </c>
      <c r="H5597">
        <v>0</v>
      </c>
      <c r="I5597">
        <v>0</v>
      </c>
      <c r="J5597" s="4">
        <f t="shared" si="786"/>
        <v>310.06510529466527</v>
      </c>
      <c r="K5597" s="4">
        <f t="shared" si="787"/>
        <v>-14.226402777776755</v>
      </c>
      <c r="L5597" s="5">
        <f t="shared" si="783"/>
        <v>0</v>
      </c>
      <c r="M5597" s="5">
        <f t="shared" si="784"/>
        <v>0</v>
      </c>
      <c r="N5597" s="6">
        <f t="shared" si="785"/>
        <v>0</v>
      </c>
      <c r="O5597" s="6">
        <f t="shared" si="788"/>
        <v>0</v>
      </c>
      <c r="P5597" s="6">
        <f>FORECAST(J5597,Inputs!$B$10:$B$18,Inputs!$A$10:$A$18)</f>
        <v>33.42652875272838</v>
      </c>
      <c r="Q5597" s="6">
        <f>IF(Inputs!$D$10="Yes",IF('Hourly Calcs'!P5597&gt;'Hourly Calcs'!K5597,'Hourly Calcs'!O5597,N5597+O5597),N5597+O5597)</f>
        <v>0</v>
      </c>
      <c r="R5597" s="12">
        <f t="shared" si="789"/>
        <v>0</v>
      </c>
      <c r="S5597" s="1">
        <f>IF(AND(A5597&gt;=5,A5597&lt;=9),INDEX(Demand!$C$3:$C$26,C5597),INDEX(Demand!$B$3:$B$26,C5597))</f>
        <v>700</v>
      </c>
      <c r="T5597" s="7">
        <f t="shared" si="790"/>
        <v>0</v>
      </c>
      <c r="U5597" s="7">
        <f t="shared" si="791"/>
        <v>0</v>
      </c>
    </row>
    <row r="5598" spans="1:21" x14ac:dyDescent="0.2">
      <c r="A5598" s="1">
        <v>8</v>
      </c>
      <c r="B5598" s="1">
        <v>21</v>
      </c>
      <c r="C5598" s="1">
        <v>22</v>
      </c>
      <c r="D5598">
        <v>15.9</v>
      </c>
      <c r="E5598">
        <v>15.9</v>
      </c>
      <c r="F5598">
        <v>100</v>
      </c>
      <c r="G5598">
        <v>0</v>
      </c>
      <c r="H5598">
        <v>0</v>
      </c>
      <c r="I5598">
        <v>0</v>
      </c>
      <c r="J5598" s="4">
        <f t="shared" si="786"/>
        <v>323.88942659684426</v>
      </c>
      <c r="K5598" s="4">
        <f t="shared" si="787"/>
        <v>-20.723651291346059</v>
      </c>
      <c r="L5598" s="5">
        <f t="shared" si="783"/>
        <v>0</v>
      </c>
      <c r="M5598" s="5">
        <f t="shared" si="784"/>
        <v>0</v>
      </c>
      <c r="N5598" s="6">
        <f t="shared" si="785"/>
        <v>0</v>
      </c>
      <c r="O5598" s="6">
        <f t="shared" si="788"/>
        <v>0</v>
      </c>
      <c r="P5598" s="6">
        <f>FORECAST(J5598,Inputs!$B$10:$B$18,Inputs!$A$10:$A$18)</f>
        <v>33.554531727748554</v>
      </c>
      <c r="Q5598" s="6">
        <f>IF(Inputs!$D$10="Yes",IF('Hourly Calcs'!P5598&gt;'Hourly Calcs'!K5598,'Hourly Calcs'!O5598,N5598+O5598),N5598+O5598)</f>
        <v>0</v>
      </c>
      <c r="R5598" s="12">
        <f t="shared" si="789"/>
        <v>0</v>
      </c>
      <c r="S5598" s="1">
        <f>IF(AND(A5598&gt;=5,A5598&lt;=9),INDEX(Demand!$C$3:$C$26,C5598),INDEX(Demand!$B$3:$B$26,C5598))</f>
        <v>600</v>
      </c>
      <c r="T5598" s="7">
        <f t="shared" si="790"/>
        <v>0</v>
      </c>
      <c r="U5598" s="7">
        <f t="shared" si="791"/>
        <v>0</v>
      </c>
    </row>
    <row r="5599" spans="1:21" x14ac:dyDescent="0.2">
      <c r="A5599" s="1">
        <v>8</v>
      </c>
      <c r="B5599" s="1">
        <v>21</v>
      </c>
      <c r="C5599" s="1">
        <v>23</v>
      </c>
      <c r="D5599">
        <v>15.5</v>
      </c>
      <c r="E5599">
        <v>15.5</v>
      </c>
      <c r="F5599">
        <v>100</v>
      </c>
      <c r="G5599">
        <v>0</v>
      </c>
      <c r="H5599">
        <v>0</v>
      </c>
      <c r="I5599">
        <v>0</v>
      </c>
      <c r="J5599" s="4">
        <f t="shared" si="786"/>
        <v>339.07272826609557</v>
      </c>
      <c r="K5599" s="4">
        <f t="shared" si="787"/>
        <v>-25.276414834763074</v>
      </c>
      <c r="L5599" s="5">
        <f t="shared" si="783"/>
        <v>0</v>
      </c>
      <c r="M5599" s="5">
        <f t="shared" si="784"/>
        <v>0</v>
      </c>
      <c r="N5599" s="6">
        <f t="shared" si="785"/>
        <v>0</v>
      </c>
      <c r="O5599" s="6">
        <f t="shared" si="788"/>
        <v>0</v>
      </c>
      <c r="P5599" s="6">
        <f>FORECAST(J5599,Inputs!$B$10:$B$18,Inputs!$A$10:$A$18)</f>
        <v>33.695117854315697</v>
      </c>
      <c r="Q5599" s="6">
        <f>IF(Inputs!$D$10="Yes",IF('Hourly Calcs'!P5599&gt;'Hourly Calcs'!K5599,'Hourly Calcs'!O5599,N5599+O5599),N5599+O5599)</f>
        <v>0</v>
      </c>
      <c r="R5599" s="12">
        <f t="shared" si="789"/>
        <v>0</v>
      </c>
      <c r="S5599" s="1">
        <f>IF(AND(A5599&gt;=5,A5599&lt;=9),INDEX(Demand!$C$3:$C$26,C5599),INDEX(Demand!$B$3:$B$26,C5599))</f>
        <v>500</v>
      </c>
      <c r="T5599" s="7">
        <f t="shared" si="790"/>
        <v>0</v>
      </c>
      <c r="U5599" s="7">
        <f t="shared" si="791"/>
        <v>0</v>
      </c>
    </row>
    <row r="5600" spans="1:21" x14ac:dyDescent="0.2">
      <c r="A5600" s="1">
        <v>8</v>
      </c>
      <c r="B5600" s="1">
        <v>21</v>
      </c>
      <c r="C5600" s="1">
        <v>24</v>
      </c>
      <c r="D5600">
        <v>15.5</v>
      </c>
      <c r="E5600">
        <v>15.5</v>
      </c>
      <c r="F5600">
        <v>100</v>
      </c>
      <c r="G5600">
        <v>0</v>
      </c>
      <c r="H5600">
        <v>0</v>
      </c>
      <c r="I5600">
        <v>0</v>
      </c>
      <c r="J5600" s="4">
        <f t="shared" si="786"/>
        <v>355.30208428644244</v>
      </c>
      <c r="K5600" s="4">
        <f t="shared" si="787"/>
        <v>-27.399996792081652</v>
      </c>
      <c r="L5600" s="5">
        <f t="shared" si="783"/>
        <v>0</v>
      </c>
      <c r="M5600" s="5">
        <f t="shared" si="784"/>
        <v>0</v>
      </c>
      <c r="N5600" s="6">
        <f t="shared" si="785"/>
        <v>0</v>
      </c>
      <c r="O5600" s="6">
        <f t="shared" si="788"/>
        <v>0</v>
      </c>
      <c r="P5600" s="6">
        <f>FORECAST(J5600,Inputs!$B$10:$B$18,Inputs!$A$10:$A$18)</f>
        <v>33.845389669318912</v>
      </c>
      <c r="Q5600" s="6">
        <f>IF(Inputs!$D$10="Yes",IF('Hourly Calcs'!P5600&gt;'Hourly Calcs'!K5600,'Hourly Calcs'!O5600,N5600+O5600),N5600+O5600)</f>
        <v>0</v>
      </c>
      <c r="R5600" s="12">
        <f t="shared" si="789"/>
        <v>0</v>
      </c>
      <c r="S5600" s="1">
        <f>IF(AND(A5600&gt;=5,A5600&lt;=9),INDEX(Demand!$C$3:$C$26,C5600),INDEX(Demand!$B$3:$B$26,C5600))</f>
        <v>400</v>
      </c>
      <c r="T5600" s="7">
        <f t="shared" si="790"/>
        <v>0</v>
      </c>
      <c r="U5600" s="7">
        <f t="shared" si="791"/>
        <v>0</v>
      </c>
    </row>
    <row r="5601" spans="1:21" x14ac:dyDescent="0.2">
      <c r="A5601" s="1">
        <v>8</v>
      </c>
      <c r="B5601" s="1">
        <v>22</v>
      </c>
      <c r="C5601" s="1">
        <v>1</v>
      </c>
      <c r="D5601">
        <v>15.5</v>
      </c>
      <c r="E5601">
        <v>15.5</v>
      </c>
      <c r="F5601">
        <v>100</v>
      </c>
      <c r="G5601">
        <v>0</v>
      </c>
      <c r="H5601">
        <v>0</v>
      </c>
      <c r="I5601">
        <v>0</v>
      </c>
      <c r="J5601" s="4">
        <f t="shared" si="786"/>
        <v>11.803226314453667</v>
      </c>
      <c r="K5601" s="4">
        <f t="shared" si="787"/>
        <v>-26.824474915301167</v>
      </c>
      <c r="L5601" s="5">
        <f t="shared" si="783"/>
        <v>0</v>
      </c>
      <c r="M5601" s="5">
        <f t="shared" si="784"/>
        <v>0</v>
      </c>
      <c r="N5601" s="6">
        <f t="shared" si="785"/>
        <v>0</v>
      </c>
      <c r="O5601" s="6">
        <f t="shared" si="788"/>
        <v>0</v>
      </c>
      <c r="P5601" s="6">
        <f>FORECAST(J5601,Inputs!$B$10:$B$18,Inputs!$A$10:$A$18)</f>
        <v>30.664844688096792</v>
      </c>
      <c r="Q5601" s="6">
        <f>IF(Inputs!$D$10="Yes",IF('Hourly Calcs'!P5601&gt;'Hourly Calcs'!K5601,'Hourly Calcs'!O5601,N5601+O5601),N5601+O5601)</f>
        <v>0</v>
      </c>
      <c r="R5601" s="12">
        <f t="shared" si="789"/>
        <v>0</v>
      </c>
      <c r="S5601" s="1">
        <f>IF(AND(A5601&gt;=5,A5601&lt;=9),INDEX(Demand!$C$3:$C$26,C5601),INDEX(Demand!$B$3:$B$26,C5601))</f>
        <v>350</v>
      </c>
      <c r="T5601" s="7">
        <f t="shared" si="790"/>
        <v>0</v>
      </c>
      <c r="U5601" s="7">
        <f t="shared" si="791"/>
        <v>0</v>
      </c>
    </row>
    <row r="5602" spans="1:21" x14ac:dyDescent="0.2">
      <c r="A5602" s="1">
        <v>8</v>
      </c>
      <c r="B5602" s="1">
        <v>22</v>
      </c>
      <c r="C5602" s="1">
        <v>2</v>
      </c>
      <c r="D5602">
        <v>15.2</v>
      </c>
      <c r="E5602">
        <v>15.2</v>
      </c>
      <c r="F5602">
        <v>100</v>
      </c>
      <c r="G5602">
        <v>0</v>
      </c>
      <c r="H5602">
        <v>0</v>
      </c>
      <c r="I5602">
        <v>0</v>
      </c>
      <c r="J5602" s="4">
        <f t="shared" si="786"/>
        <v>27.664593118631359</v>
      </c>
      <c r="K5602" s="4">
        <f t="shared" si="787"/>
        <v>-23.626823983942714</v>
      </c>
      <c r="L5602" s="5">
        <f t="shared" si="783"/>
        <v>0</v>
      </c>
      <c r="M5602" s="5">
        <f t="shared" si="784"/>
        <v>0</v>
      </c>
      <c r="N5602" s="6">
        <f t="shared" si="785"/>
        <v>0</v>
      </c>
      <c r="O5602" s="6">
        <f t="shared" si="788"/>
        <v>0</v>
      </c>
      <c r="P5602" s="6">
        <f>FORECAST(J5602,Inputs!$B$10:$B$18,Inputs!$A$10:$A$18)</f>
        <v>30.811709195542882</v>
      </c>
      <c r="Q5602" s="6">
        <f>IF(Inputs!$D$10="Yes",IF('Hourly Calcs'!P5602&gt;'Hourly Calcs'!K5602,'Hourly Calcs'!O5602,N5602+O5602),N5602+O5602)</f>
        <v>0</v>
      </c>
      <c r="R5602" s="12">
        <f t="shared" si="789"/>
        <v>0</v>
      </c>
      <c r="S5602" s="1">
        <f>IF(AND(A5602&gt;=5,A5602&lt;=9),INDEX(Demand!$C$3:$C$26,C5602),INDEX(Demand!$B$3:$B$26,C5602))</f>
        <v>350</v>
      </c>
      <c r="T5602" s="7">
        <f t="shared" si="790"/>
        <v>0</v>
      </c>
      <c r="U5602" s="7">
        <f t="shared" si="791"/>
        <v>0</v>
      </c>
    </row>
    <row r="5603" spans="1:21" x14ac:dyDescent="0.2">
      <c r="A5603" s="1">
        <v>8</v>
      </c>
      <c r="B5603" s="1">
        <v>22</v>
      </c>
      <c r="C5603" s="1">
        <v>3</v>
      </c>
      <c r="D5603">
        <v>15.5</v>
      </c>
      <c r="E5603">
        <v>15.5</v>
      </c>
      <c r="F5603">
        <v>100</v>
      </c>
      <c r="G5603">
        <v>0</v>
      </c>
      <c r="H5603">
        <v>0</v>
      </c>
      <c r="I5603">
        <v>0</v>
      </c>
      <c r="J5603" s="4">
        <f t="shared" si="786"/>
        <v>42.288514340800134</v>
      </c>
      <c r="K5603" s="4">
        <f t="shared" si="787"/>
        <v>-18.191024455385843</v>
      </c>
      <c r="L5603" s="5">
        <f t="shared" ref="L5603:L5666" si="792">IF(ABS($B$5-J5603)&gt;90,0,ABS($B$5-J5603))</f>
        <v>0</v>
      </c>
      <c r="M5603" s="5">
        <f t="shared" ref="M5603:M5666" si="793">IF(K5603&gt;0,ABS($B$4-K5603),0)</f>
        <v>0</v>
      </c>
      <c r="N5603" s="6">
        <f t="shared" si="785"/>
        <v>0</v>
      </c>
      <c r="O5603" s="6">
        <f t="shared" si="788"/>
        <v>0</v>
      </c>
      <c r="P5603" s="6">
        <f>FORECAST(J5603,Inputs!$B$10:$B$18,Inputs!$A$10:$A$18)</f>
        <v>30.947115873525924</v>
      </c>
      <c r="Q5603" s="6">
        <f>IF(Inputs!$D$10="Yes",IF('Hourly Calcs'!P5603&gt;'Hourly Calcs'!K5603,'Hourly Calcs'!O5603,N5603+O5603),N5603+O5603)</f>
        <v>0</v>
      </c>
      <c r="R5603" s="12">
        <f t="shared" si="789"/>
        <v>0</v>
      </c>
      <c r="S5603" s="1">
        <f>IF(AND(A5603&gt;=5,A5603&lt;=9),INDEX(Demand!$C$3:$C$26,C5603),INDEX(Demand!$B$3:$B$26,C5603))</f>
        <v>350</v>
      </c>
      <c r="T5603" s="7">
        <f t="shared" si="790"/>
        <v>0</v>
      </c>
      <c r="U5603" s="7">
        <f t="shared" si="791"/>
        <v>0</v>
      </c>
    </row>
    <row r="5604" spans="1:21" x14ac:dyDescent="0.2">
      <c r="A5604" s="1">
        <v>8</v>
      </c>
      <c r="B5604" s="1">
        <v>22</v>
      </c>
      <c r="C5604" s="1">
        <v>4</v>
      </c>
      <c r="D5604">
        <v>15.9</v>
      </c>
      <c r="E5604">
        <v>15.9</v>
      </c>
      <c r="F5604">
        <v>100</v>
      </c>
      <c r="G5604">
        <v>0</v>
      </c>
      <c r="H5604">
        <v>0</v>
      </c>
      <c r="I5604">
        <v>0</v>
      </c>
      <c r="J5604" s="4">
        <f t="shared" si="786"/>
        <v>55.56731173299751</v>
      </c>
      <c r="K5604" s="4">
        <f t="shared" si="787"/>
        <v>-11.036753715883791</v>
      </c>
      <c r="L5604" s="5">
        <f t="shared" si="792"/>
        <v>0</v>
      </c>
      <c r="M5604" s="5">
        <f t="shared" si="793"/>
        <v>0</v>
      </c>
      <c r="N5604" s="6">
        <f t="shared" si="785"/>
        <v>0</v>
      </c>
      <c r="O5604" s="6">
        <f t="shared" si="788"/>
        <v>0</v>
      </c>
      <c r="P5604" s="6">
        <f>FORECAST(J5604,Inputs!$B$10:$B$18,Inputs!$A$10:$A$18)</f>
        <v>31.070067701231455</v>
      </c>
      <c r="Q5604" s="6">
        <f>IF(Inputs!$D$10="Yes",IF('Hourly Calcs'!P5604&gt;'Hourly Calcs'!K5604,'Hourly Calcs'!O5604,N5604+O5604),N5604+O5604)</f>
        <v>0</v>
      </c>
      <c r="R5604" s="12">
        <f t="shared" si="789"/>
        <v>0</v>
      </c>
      <c r="S5604" s="1">
        <f>IF(AND(A5604&gt;=5,A5604&lt;=9),INDEX(Demand!$C$3:$C$26,C5604),INDEX(Demand!$B$3:$B$26,C5604))</f>
        <v>350</v>
      </c>
      <c r="T5604" s="7">
        <f t="shared" si="790"/>
        <v>0</v>
      </c>
      <c r="U5604" s="7">
        <f t="shared" si="791"/>
        <v>0</v>
      </c>
    </row>
    <row r="5605" spans="1:21" x14ac:dyDescent="0.2">
      <c r="A5605" s="1">
        <v>8</v>
      </c>
      <c r="B5605" s="1">
        <v>22</v>
      </c>
      <c r="C5605" s="1">
        <v>5</v>
      </c>
      <c r="D5605">
        <v>15.9</v>
      </c>
      <c r="E5605">
        <v>15.9</v>
      </c>
      <c r="F5605">
        <v>100</v>
      </c>
      <c r="G5605">
        <v>0</v>
      </c>
      <c r="H5605">
        <v>0</v>
      </c>
      <c r="I5605">
        <v>0</v>
      </c>
      <c r="J5605" s="4">
        <f t="shared" si="786"/>
        <v>67.762148423407638</v>
      </c>
      <c r="K5605" s="4">
        <f t="shared" si="787"/>
        <v>-2.6082297547359872</v>
      </c>
      <c r="L5605" s="5">
        <f t="shared" si="792"/>
        <v>0</v>
      </c>
      <c r="M5605" s="5">
        <f t="shared" si="793"/>
        <v>0</v>
      </c>
      <c r="N5605" s="6">
        <f t="shared" si="785"/>
        <v>0</v>
      </c>
      <c r="O5605" s="6">
        <f t="shared" si="788"/>
        <v>0</v>
      </c>
      <c r="P5605" s="6">
        <f>FORECAST(J5605,Inputs!$B$10:$B$18,Inputs!$A$10:$A$18)</f>
        <v>31.182982855772291</v>
      </c>
      <c r="Q5605" s="6">
        <f>IF(Inputs!$D$10="Yes",IF('Hourly Calcs'!P5605&gt;'Hourly Calcs'!K5605,'Hourly Calcs'!O5605,N5605+O5605),N5605+O5605)</f>
        <v>0</v>
      </c>
      <c r="R5605" s="12">
        <f t="shared" si="789"/>
        <v>0</v>
      </c>
      <c r="S5605" s="1">
        <f>IF(AND(A5605&gt;=5,A5605&lt;=9),INDEX(Demand!$C$3:$C$26,C5605),INDEX(Demand!$B$3:$B$26,C5605))</f>
        <v>350</v>
      </c>
      <c r="T5605" s="7">
        <f t="shared" si="790"/>
        <v>0</v>
      </c>
      <c r="U5605" s="7">
        <f t="shared" si="791"/>
        <v>0</v>
      </c>
    </row>
    <row r="5606" spans="1:21" x14ac:dyDescent="0.2">
      <c r="A5606" s="1">
        <v>8</v>
      </c>
      <c r="B5606" s="1">
        <v>22</v>
      </c>
      <c r="C5606" s="1">
        <v>6</v>
      </c>
      <c r="D5606">
        <v>15.8</v>
      </c>
      <c r="E5606">
        <v>15.8</v>
      </c>
      <c r="F5606">
        <v>100</v>
      </c>
      <c r="G5606">
        <v>3</v>
      </c>
      <c r="H5606">
        <v>0</v>
      </c>
      <c r="I5606">
        <v>3</v>
      </c>
      <c r="J5606" s="4">
        <f t="shared" si="786"/>
        <v>79.326938151760558</v>
      </c>
      <c r="K5606" s="4">
        <f t="shared" si="787"/>
        <v>6.4853144329909469</v>
      </c>
      <c r="L5606" s="5">
        <f t="shared" si="792"/>
        <v>85.673061848239442</v>
      </c>
      <c r="M5606" s="5">
        <f t="shared" si="793"/>
        <v>27.514685567009053</v>
      </c>
      <c r="N5606" s="6">
        <f t="shared" si="785"/>
        <v>0</v>
      </c>
      <c r="O5606" s="6">
        <f t="shared" si="788"/>
        <v>2.7435563588325627</v>
      </c>
      <c r="P5606" s="6">
        <f>FORECAST(J5606,Inputs!$B$10:$B$18,Inputs!$A$10:$A$18)</f>
        <v>31.290064242145927</v>
      </c>
      <c r="Q5606" s="6">
        <f>IF(Inputs!$D$10="Yes",IF('Hourly Calcs'!P5606&gt;'Hourly Calcs'!K5606,'Hourly Calcs'!O5606,N5606+O5606),N5606+O5606)</f>
        <v>2.7435563588325627</v>
      </c>
      <c r="R5606" s="12">
        <f t="shared" si="789"/>
        <v>13.037379817172337</v>
      </c>
      <c r="S5606" s="1">
        <f>IF(AND(A5606&gt;=5,A5606&lt;=9),INDEX(Demand!$C$3:$C$26,C5606),INDEX(Demand!$B$3:$B$26,C5606))</f>
        <v>350</v>
      </c>
      <c r="T5606" s="7">
        <f t="shared" si="790"/>
        <v>13.037379817172337</v>
      </c>
      <c r="U5606" s="7">
        <f t="shared" si="791"/>
        <v>0</v>
      </c>
    </row>
    <row r="5607" spans="1:21" x14ac:dyDescent="0.2">
      <c r="A5607" s="1">
        <v>8</v>
      </c>
      <c r="B5607" s="1">
        <v>22</v>
      </c>
      <c r="C5607" s="1">
        <v>7</v>
      </c>
      <c r="D5607">
        <v>16</v>
      </c>
      <c r="E5607">
        <v>16</v>
      </c>
      <c r="F5607">
        <v>100</v>
      </c>
      <c r="G5607">
        <v>29</v>
      </c>
      <c r="H5607">
        <v>0</v>
      </c>
      <c r="I5607">
        <v>29</v>
      </c>
      <c r="J5607" s="4">
        <f t="shared" si="786"/>
        <v>90.817692327443254</v>
      </c>
      <c r="K5607" s="4">
        <f t="shared" si="787"/>
        <v>15.843653436355069</v>
      </c>
      <c r="L5607" s="5">
        <f t="shared" si="792"/>
        <v>74.182307672556746</v>
      </c>
      <c r="M5607" s="5">
        <f t="shared" si="793"/>
        <v>18.156346563644931</v>
      </c>
      <c r="N5607" s="6">
        <f t="shared" si="785"/>
        <v>0</v>
      </c>
      <c r="O5607" s="6">
        <f t="shared" si="788"/>
        <v>26.521044802048102</v>
      </c>
      <c r="P5607" s="6">
        <f>FORECAST(J5607,Inputs!$B$10:$B$18,Inputs!$A$10:$A$18)</f>
        <v>31.39646011414299</v>
      </c>
      <c r="Q5607" s="6">
        <f>IF(Inputs!$D$10="Yes",IF('Hourly Calcs'!P5607&gt;'Hourly Calcs'!K5607,'Hourly Calcs'!O5607,N5607+O5607),N5607+O5607)</f>
        <v>26.521044802048102</v>
      </c>
      <c r="R5607" s="12">
        <f t="shared" si="789"/>
        <v>126.02800489933257</v>
      </c>
      <c r="S5607" s="1">
        <f>IF(AND(A5607&gt;=5,A5607&lt;=9),INDEX(Demand!$C$3:$C$26,C5607),INDEX(Demand!$B$3:$B$26,C5607))</f>
        <v>350</v>
      </c>
      <c r="T5607" s="7">
        <f t="shared" si="790"/>
        <v>126.02800489933259</v>
      </c>
      <c r="U5607" s="7">
        <f t="shared" si="791"/>
        <v>0</v>
      </c>
    </row>
    <row r="5608" spans="1:21" x14ac:dyDescent="0.2">
      <c r="A5608" s="1">
        <v>8</v>
      </c>
      <c r="B5608" s="1">
        <v>22</v>
      </c>
      <c r="C5608" s="1">
        <v>8</v>
      </c>
      <c r="D5608">
        <v>16</v>
      </c>
      <c r="E5608">
        <v>16</v>
      </c>
      <c r="F5608">
        <v>100</v>
      </c>
      <c r="G5608">
        <v>75</v>
      </c>
      <c r="H5608">
        <v>0</v>
      </c>
      <c r="I5608">
        <v>75</v>
      </c>
      <c r="J5608" s="4">
        <f t="shared" si="786"/>
        <v>102.89229933674919</v>
      </c>
      <c r="K5608" s="4">
        <f t="shared" si="787"/>
        <v>25.223356272698027</v>
      </c>
      <c r="L5608" s="5">
        <f t="shared" si="792"/>
        <v>62.10770066325081</v>
      </c>
      <c r="M5608" s="5">
        <f t="shared" si="793"/>
        <v>8.7766437273019733</v>
      </c>
      <c r="N5608" s="6">
        <f t="shared" si="785"/>
        <v>0</v>
      </c>
      <c r="O5608" s="6">
        <f t="shared" si="788"/>
        <v>68.58890897081406</v>
      </c>
      <c r="P5608" s="6">
        <f>FORECAST(J5608,Inputs!$B$10:$B$18,Inputs!$A$10:$A$18)</f>
        <v>31.508262030895825</v>
      </c>
      <c r="Q5608" s="6">
        <f>IF(Inputs!$D$10="Yes",IF('Hourly Calcs'!P5608&gt;'Hourly Calcs'!K5608,'Hourly Calcs'!O5608,N5608+O5608),N5608+O5608)</f>
        <v>68.58890897081406</v>
      </c>
      <c r="R5608" s="12">
        <f t="shared" si="789"/>
        <v>325.93449542930841</v>
      </c>
      <c r="S5608" s="1">
        <f>IF(AND(A5608&gt;=5,A5608&lt;=9),INDEX(Demand!$C$3:$C$26,C5608),INDEX(Demand!$B$3:$B$26,C5608))</f>
        <v>350</v>
      </c>
      <c r="T5608" s="7">
        <f t="shared" si="790"/>
        <v>325.93449542930841</v>
      </c>
      <c r="U5608" s="7">
        <f t="shared" si="791"/>
        <v>0</v>
      </c>
    </row>
    <row r="5609" spans="1:21" x14ac:dyDescent="0.2">
      <c r="A5609" s="1">
        <v>8</v>
      </c>
      <c r="B5609" s="1">
        <v>22</v>
      </c>
      <c r="C5609" s="1">
        <v>9</v>
      </c>
      <c r="D5609">
        <v>16.3</v>
      </c>
      <c r="E5609">
        <v>16.3</v>
      </c>
      <c r="F5609">
        <v>100</v>
      </c>
      <c r="G5609">
        <v>127</v>
      </c>
      <c r="H5609">
        <v>0</v>
      </c>
      <c r="I5609">
        <v>127</v>
      </c>
      <c r="J5609" s="4">
        <f t="shared" si="786"/>
        <v>116.36012373300106</v>
      </c>
      <c r="K5609" s="4">
        <f t="shared" si="787"/>
        <v>34.134494132808953</v>
      </c>
      <c r="L5609" s="5">
        <f t="shared" si="792"/>
        <v>48.63987626699894</v>
      </c>
      <c r="M5609" s="5">
        <f t="shared" si="793"/>
        <v>0.13449413280895328</v>
      </c>
      <c r="N5609" s="6">
        <f t="shared" si="785"/>
        <v>0</v>
      </c>
      <c r="O5609" s="6">
        <f t="shared" si="788"/>
        <v>116.14388585724514</v>
      </c>
      <c r="P5609" s="6">
        <f>FORECAST(J5609,Inputs!$B$10:$B$18,Inputs!$A$10:$A$18)</f>
        <v>31.632964108638898</v>
      </c>
      <c r="Q5609" s="6">
        <f>IF(Inputs!$D$10="Yes",IF('Hourly Calcs'!P5609&gt;'Hourly Calcs'!K5609,'Hourly Calcs'!O5609,N5609+O5609),N5609+O5609)</f>
        <v>116.14388585724514</v>
      </c>
      <c r="R5609" s="12">
        <f t="shared" si="789"/>
        <v>551.91574559362891</v>
      </c>
      <c r="S5609" s="1">
        <f>IF(AND(A5609&gt;=5,A5609&lt;=9),INDEX(Demand!$C$3:$C$26,C5609),INDEX(Demand!$B$3:$B$26,C5609))</f>
        <v>350</v>
      </c>
      <c r="T5609" s="7">
        <f t="shared" si="790"/>
        <v>350</v>
      </c>
      <c r="U5609" s="7">
        <f t="shared" si="791"/>
        <v>201.91574559362891</v>
      </c>
    </row>
    <row r="5610" spans="1:21" x14ac:dyDescent="0.2">
      <c r="A5610" s="1">
        <v>8</v>
      </c>
      <c r="B5610" s="1">
        <v>22</v>
      </c>
      <c r="C5610" s="1">
        <v>10</v>
      </c>
      <c r="D5610">
        <v>16.600000000000001</v>
      </c>
      <c r="E5610">
        <v>16.399999999999999</v>
      </c>
      <c r="F5610">
        <v>99</v>
      </c>
      <c r="G5610">
        <v>173</v>
      </c>
      <c r="H5610">
        <v>1</v>
      </c>
      <c r="I5610">
        <v>172</v>
      </c>
      <c r="J5610" s="4">
        <f t="shared" si="786"/>
        <v>132.19691791579797</v>
      </c>
      <c r="K5610" s="4">
        <f t="shared" si="787"/>
        <v>41.961062520994808</v>
      </c>
      <c r="L5610" s="5">
        <f t="shared" si="792"/>
        <v>32.803082084202032</v>
      </c>
      <c r="M5610" s="5">
        <f t="shared" si="793"/>
        <v>7.9610625209948083</v>
      </c>
      <c r="N5610" s="6">
        <f t="shared" si="785"/>
        <v>0.90382410042436812</v>
      </c>
      <c r="O5610" s="6">
        <f t="shared" si="788"/>
        <v>157.29723123973358</v>
      </c>
      <c r="P5610" s="6">
        <f>FORECAST(J5610,Inputs!$B$10:$B$18,Inputs!$A$10:$A$18)</f>
        <v>31.779601091812943</v>
      </c>
      <c r="Q5610" s="6">
        <f>IF(Inputs!$D$10="Yes",IF('Hourly Calcs'!P5610&gt;'Hourly Calcs'!K5610,'Hourly Calcs'!O5610,N5610+O5610),N5610+O5610)</f>
        <v>158.20105534015795</v>
      </c>
      <c r="R5610" s="12">
        <f t="shared" si="789"/>
        <v>751.77141497643049</v>
      </c>
      <c r="S5610" s="1">
        <f>IF(AND(A5610&gt;=5,A5610&lt;=9),INDEX(Demand!$C$3:$C$26,C5610),INDEX(Demand!$B$3:$B$26,C5610))</f>
        <v>600</v>
      </c>
      <c r="T5610" s="7">
        <f t="shared" si="790"/>
        <v>600</v>
      </c>
      <c r="U5610" s="7">
        <f t="shared" si="791"/>
        <v>151.77141497643049</v>
      </c>
    </row>
    <row r="5611" spans="1:21" x14ac:dyDescent="0.2">
      <c r="A5611" s="1">
        <v>8</v>
      </c>
      <c r="B5611" s="1">
        <v>22</v>
      </c>
      <c r="C5611" s="1">
        <v>11</v>
      </c>
      <c r="D5611">
        <v>16.600000000000001</v>
      </c>
      <c r="E5611">
        <v>16.399999999999999</v>
      </c>
      <c r="F5611">
        <v>99</v>
      </c>
      <c r="G5611">
        <v>207</v>
      </c>
      <c r="H5611">
        <v>3</v>
      </c>
      <c r="I5611">
        <v>205</v>
      </c>
      <c r="J5611" s="4">
        <f t="shared" si="786"/>
        <v>151.28142681053814</v>
      </c>
      <c r="K5611" s="4">
        <f t="shared" si="787"/>
        <v>47.835872989690429</v>
      </c>
      <c r="L5611" s="5">
        <f t="shared" si="792"/>
        <v>13.718573189461864</v>
      </c>
      <c r="M5611" s="5">
        <f t="shared" si="793"/>
        <v>13.835872989690429</v>
      </c>
      <c r="N5611" s="6">
        <f t="shared" si="785"/>
        <v>2.9374713662572081</v>
      </c>
      <c r="O5611" s="6">
        <f t="shared" si="788"/>
        <v>187.47635118689178</v>
      </c>
      <c r="P5611" s="6">
        <f>FORECAST(J5611,Inputs!$B$10:$B$18,Inputs!$A$10:$A$18)</f>
        <v>31.956309507504979</v>
      </c>
      <c r="Q5611" s="6">
        <f>IF(Inputs!$D$10="Yes",IF('Hourly Calcs'!P5611&gt;'Hourly Calcs'!K5611,'Hourly Calcs'!O5611,N5611+O5611),N5611+O5611)</f>
        <v>190.41382255314898</v>
      </c>
      <c r="R5611" s="12">
        <f t="shared" si="789"/>
        <v>904.84648477256394</v>
      </c>
      <c r="S5611" s="1">
        <f>IF(AND(A5611&gt;=5,A5611&lt;=9),INDEX(Demand!$C$3:$C$26,C5611),INDEX(Demand!$B$3:$B$26,C5611))</f>
        <v>600</v>
      </c>
      <c r="T5611" s="7">
        <f t="shared" si="790"/>
        <v>600</v>
      </c>
      <c r="U5611" s="7">
        <f t="shared" si="791"/>
        <v>304.84648477256394</v>
      </c>
    </row>
    <row r="5612" spans="1:21" x14ac:dyDescent="0.2">
      <c r="A5612" s="1">
        <v>8</v>
      </c>
      <c r="B5612" s="1">
        <v>22</v>
      </c>
      <c r="C5612" s="1">
        <v>12</v>
      </c>
      <c r="D5612">
        <v>17.7</v>
      </c>
      <c r="E5612">
        <v>17</v>
      </c>
      <c r="F5612">
        <v>96</v>
      </c>
      <c r="G5612">
        <v>458</v>
      </c>
      <c r="H5612">
        <v>136</v>
      </c>
      <c r="I5612">
        <v>351</v>
      </c>
      <c r="J5612" s="4">
        <f t="shared" si="786"/>
        <v>173.45432112734071</v>
      </c>
      <c r="K5612" s="4">
        <f t="shared" si="787"/>
        <v>50.710254722872136</v>
      </c>
      <c r="L5612" s="5">
        <f t="shared" si="792"/>
        <v>8.4543211273407053</v>
      </c>
      <c r="M5612" s="5">
        <f t="shared" si="793"/>
        <v>16.710254722872136</v>
      </c>
      <c r="N5612" s="6">
        <f t="shared" si="785"/>
        <v>134.89748845971172</v>
      </c>
      <c r="O5612" s="6">
        <f t="shared" si="788"/>
        <v>320.99609398340982</v>
      </c>
      <c r="P5612" s="6">
        <f>FORECAST(J5612,Inputs!$B$10:$B$18,Inputs!$A$10:$A$18)</f>
        <v>32.161614084512415</v>
      </c>
      <c r="Q5612" s="6">
        <f>IF(Inputs!$D$10="Yes",IF('Hourly Calcs'!P5612&gt;'Hourly Calcs'!K5612,'Hourly Calcs'!O5612,N5612+O5612),N5612+O5612)</f>
        <v>455.89358244312155</v>
      </c>
      <c r="R5612" s="12">
        <f t="shared" si="789"/>
        <v>2166.4063037697133</v>
      </c>
      <c r="S5612" s="1">
        <f>IF(AND(A5612&gt;=5,A5612&lt;=9),INDEX(Demand!$C$3:$C$26,C5612),INDEX(Demand!$B$3:$B$26,C5612))</f>
        <v>600</v>
      </c>
      <c r="T5612" s="7">
        <f t="shared" si="790"/>
        <v>600</v>
      </c>
      <c r="U5612" s="7">
        <f t="shared" si="791"/>
        <v>1566.4063037697133</v>
      </c>
    </row>
    <row r="5613" spans="1:21" x14ac:dyDescent="0.2">
      <c r="A5613" s="1">
        <v>8</v>
      </c>
      <c r="B5613" s="1">
        <v>22</v>
      </c>
      <c r="C5613" s="1">
        <v>13</v>
      </c>
      <c r="D5613">
        <v>17.7</v>
      </c>
      <c r="E5613">
        <v>16.899999999999999</v>
      </c>
      <c r="F5613">
        <v>95</v>
      </c>
      <c r="G5613">
        <v>465</v>
      </c>
      <c r="H5613">
        <v>76</v>
      </c>
      <c r="I5613">
        <v>404</v>
      </c>
      <c r="J5613" s="4">
        <f t="shared" si="786"/>
        <v>196.50497571217875</v>
      </c>
      <c r="K5613" s="4">
        <f t="shared" si="787"/>
        <v>49.867624351779902</v>
      </c>
      <c r="L5613" s="5">
        <f t="shared" si="792"/>
        <v>31.504975712178748</v>
      </c>
      <c r="M5613" s="5">
        <f t="shared" si="793"/>
        <v>15.867624351779902</v>
      </c>
      <c r="N5613" s="6">
        <f t="shared" si="785"/>
        <v>71.527273109496605</v>
      </c>
      <c r="O5613" s="6">
        <f t="shared" si="788"/>
        <v>369.46558965611842</v>
      </c>
      <c r="P5613" s="6">
        <f>FORECAST(J5613,Inputs!$B$10:$B$18,Inputs!$A$10:$A$18)</f>
        <v>32.375046071409059</v>
      </c>
      <c r="Q5613" s="6">
        <f>IF(Inputs!$D$10="Yes",IF('Hourly Calcs'!P5613&gt;'Hourly Calcs'!K5613,'Hourly Calcs'!O5613,N5613+O5613),N5613+O5613)</f>
        <v>440.99286276561503</v>
      </c>
      <c r="R5613" s="12">
        <f t="shared" si="789"/>
        <v>2095.5980838622027</v>
      </c>
      <c r="S5613" s="1">
        <f>IF(AND(A5613&gt;=5,A5613&lt;=9),INDEX(Demand!$C$3:$C$26,C5613),INDEX(Demand!$B$3:$B$26,C5613))</f>
        <v>600</v>
      </c>
      <c r="T5613" s="7">
        <f t="shared" si="790"/>
        <v>600</v>
      </c>
      <c r="U5613" s="7">
        <f t="shared" si="791"/>
        <v>1495.5980838622027</v>
      </c>
    </row>
    <row r="5614" spans="1:21" x14ac:dyDescent="0.2">
      <c r="A5614" s="1">
        <v>8</v>
      </c>
      <c r="B5614" s="1">
        <v>22</v>
      </c>
      <c r="C5614" s="1">
        <v>14</v>
      </c>
      <c r="D5614">
        <v>18.100000000000001</v>
      </c>
      <c r="E5614">
        <v>16.899999999999999</v>
      </c>
      <c r="F5614">
        <v>93</v>
      </c>
      <c r="G5614">
        <v>217</v>
      </c>
      <c r="H5614">
        <v>7</v>
      </c>
      <c r="I5614">
        <v>212</v>
      </c>
      <c r="J5614" s="4">
        <f t="shared" si="786"/>
        <v>217.45168463443156</v>
      </c>
      <c r="K5614" s="4">
        <f t="shared" si="787"/>
        <v>45.533607387569973</v>
      </c>
      <c r="L5614" s="5">
        <f t="shared" si="792"/>
        <v>52.451684634431558</v>
      </c>
      <c r="M5614" s="5">
        <f t="shared" si="793"/>
        <v>11.533607387569973</v>
      </c>
      <c r="N5614" s="6">
        <f t="shared" si="785"/>
        <v>5.8126022266299024</v>
      </c>
      <c r="O5614" s="6">
        <f t="shared" si="788"/>
        <v>193.87798269083441</v>
      </c>
      <c r="P5614" s="6">
        <f>FORECAST(J5614,Inputs!$B$10:$B$18,Inputs!$A$10:$A$18)</f>
        <v>32.568997079948439</v>
      </c>
      <c r="Q5614" s="6">
        <f>IF(Inputs!$D$10="Yes",IF('Hourly Calcs'!P5614&gt;'Hourly Calcs'!K5614,'Hourly Calcs'!O5614,N5614+O5614),N5614+O5614)</f>
        <v>199.69058491746432</v>
      </c>
      <c r="R5614" s="12">
        <f t="shared" si="789"/>
        <v>948.92965952779036</v>
      </c>
      <c r="S5614" s="1">
        <f>IF(AND(A5614&gt;=5,A5614&lt;=9),INDEX(Demand!$C$3:$C$26,C5614),INDEX(Demand!$B$3:$B$26,C5614))</f>
        <v>600</v>
      </c>
      <c r="T5614" s="7">
        <f t="shared" si="790"/>
        <v>600</v>
      </c>
      <c r="U5614" s="7">
        <f t="shared" si="791"/>
        <v>348.92965952779036</v>
      </c>
    </row>
    <row r="5615" spans="1:21" x14ac:dyDescent="0.2">
      <c r="A5615" s="1">
        <v>8</v>
      </c>
      <c r="B5615" s="1">
        <v>22</v>
      </c>
      <c r="C5615" s="1">
        <v>15</v>
      </c>
      <c r="D5615">
        <v>18.100000000000001</v>
      </c>
      <c r="E5615">
        <v>17.100000000000001</v>
      </c>
      <c r="F5615">
        <v>94</v>
      </c>
      <c r="G5615">
        <v>380</v>
      </c>
      <c r="H5615">
        <v>103</v>
      </c>
      <c r="I5615">
        <v>309</v>
      </c>
      <c r="J5615" s="4">
        <f t="shared" si="786"/>
        <v>235.02104547288357</v>
      </c>
      <c r="K5615" s="4">
        <f t="shared" si="787"/>
        <v>38.662282768751766</v>
      </c>
      <c r="L5615" s="5">
        <f t="shared" si="792"/>
        <v>70.021045472883571</v>
      </c>
      <c r="M5615" s="5">
        <f t="shared" si="793"/>
        <v>4.6622827687517656</v>
      </c>
      <c r="N5615" s="6">
        <f t="shared" si="785"/>
        <v>68.712638139266218</v>
      </c>
      <c r="O5615" s="6">
        <f t="shared" si="788"/>
        <v>282.58630495975393</v>
      </c>
      <c r="P5615" s="6">
        <f>FORECAST(J5615,Inputs!$B$10:$B$18,Inputs!$A$10:$A$18)</f>
        <v>32.731676346971142</v>
      </c>
      <c r="Q5615" s="6">
        <f>IF(Inputs!$D$10="Yes",IF('Hourly Calcs'!P5615&gt;'Hourly Calcs'!K5615,'Hourly Calcs'!O5615,N5615+O5615),N5615+O5615)</f>
        <v>351.29894309902016</v>
      </c>
      <c r="R5615" s="12">
        <f t="shared" si="789"/>
        <v>1669.3725776065437</v>
      </c>
      <c r="S5615" s="1">
        <f>IF(AND(A5615&gt;=5,A5615&lt;=9),INDEX(Demand!$C$3:$C$26,C5615),INDEX(Demand!$B$3:$B$26,C5615))</f>
        <v>600</v>
      </c>
      <c r="T5615" s="7">
        <f t="shared" si="790"/>
        <v>600</v>
      </c>
      <c r="U5615" s="7">
        <f t="shared" si="791"/>
        <v>1069.3725776065437</v>
      </c>
    </row>
    <row r="5616" spans="1:21" x14ac:dyDescent="0.2">
      <c r="A5616" s="1">
        <v>8</v>
      </c>
      <c r="B5616" s="1">
        <v>22</v>
      </c>
      <c r="C5616" s="1">
        <v>16</v>
      </c>
      <c r="D5616">
        <v>18.399999999999999</v>
      </c>
      <c r="E5616">
        <v>16.600000000000001</v>
      </c>
      <c r="F5616">
        <v>89</v>
      </c>
      <c r="G5616">
        <v>443</v>
      </c>
      <c r="H5616">
        <v>321</v>
      </c>
      <c r="I5616">
        <v>260</v>
      </c>
      <c r="J5616" s="4">
        <f t="shared" si="786"/>
        <v>249.67614108357637</v>
      </c>
      <c r="K5616" s="4">
        <f t="shared" si="787"/>
        <v>30.253805832441131</v>
      </c>
      <c r="L5616" s="5">
        <f t="shared" si="792"/>
        <v>84.676141083576368</v>
      </c>
      <c r="M5616" s="5">
        <f t="shared" si="793"/>
        <v>3.746194167558869</v>
      </c>
      <c r="N5616" s="6">
        <f t="shared" si="785"/>
        <v>148.46678524894691</v>
      </c>
      <c r="O5616" s="6">
        <f t="shared" si="788"/>
        <v>237.7748844321554</v>
      </c>
      <c r="P5616" s="6">
        <f>FORECAST(J5616,Inputs!$B$10:$B$18,Inputs!$A$10:$A$18)</f>
        <v>32.867371676699776</v>
      </c>
      <c r="Q5616" s="6">
        <f>IF(Inputs!$D$10="Yes",IF('Hourly Calcs'!P5616&gt;'Hourly Calcs'!K5616,'Hourly Calcs'!O5616,N5616+O5616),N5616+O5616)</f>
        <v>237.7748844321554</v>
      </c>
      <c r="R5616" s="12">
        <f t="shared" si="789"/>
        <v>1129.9062508216025</v>
      </c>
      <c r="S5616" s="1">
        <f>IF(AND(A5616&gt;=5,A5616&lt;=9),INDEX(Demand!$C$3:$C$26,C5616),INDEX(Demand!$B$3:$B$26,C5616))</f>
        <v>900</v>
      </c>
      <c r="T5616" s="7">
        <f t="shared" si="790"/>
        <v>900</v>
      </c>
      <c r="U5616" s="7">
        <f t="shared" si="791"/>
        <v>229.9062508216025</v>
      </c>
    </row>
    <row r="5617" spans="1:21" x14ac:dyDescent="0.2">
      <c r="A5617" s="1">
        <v>8</v>
      </c>
      <c r="B5617" s="1">
        <v>22</v>
      </c>
      <c r="C5617" s="1">
        <v>17</v>
      </c>
      <c r="D5617">
        <v>18.2</v>
      </c>
      <c r="E5617">
        <v>16.399999999999999</v>
      </c>
      <c r="F5617">
        <v>89</v>
      </c>
      <c r="G5617">
        <v>310</v>
      </c>
      <c r="H5617">
        <v>365</v>
      </c>
      <c r="I5617">
        <v>152</v>
      </c>
      <c r="J5617" s="4">
        <f t="shared" si="786"/>
        <v>262.40676722274316</v>
      </c>
      <c r="K5617" s="4">
        <f t="shared" si="787"/>
        <v>21.055114207893382</v>
      </c>
      <c r="L5617" s="5">
        <f t="shared" si="792"/>
        <v>0</v>
      </c>
      <c r="M5617" s="5">
        <f t="shared" si="793"/>
        <v>12.944885792106618</v>
      </c>
      <c r="N5617" s="6">
        <f t="shared" si="785"/>
        <v>84.158289425347618</v>
      </c>
      <c r="O5617" s="6">
        <f t="shared" si="788"/>
        <v>139.00685551418317</v>
      </c>
      <c r="P5617" s="6">
        <f>FORECAST(J5617,Inputs!$B$10:$B$18,Inputs!$A$10:$A$18)</f>
        <v>32.985247844655028</v>
      </c>
      <c r="Q5617" s="6">
        <f>IF(Inputs!$D$10="Yes",IF('Hourly Calcs'!P5617&gt;'Hourly Calcs'!K5617,'Hourly Calcs'!O5617,N5617+O5617),N5617+O5617)</f>
        <v>139.00685551418317</v>
      </c>
      <c r="R5617" s="12">
        <f t="shared" si="789"/>
        <v>660.56057740339838</v>
      </c>
      <c r="S5617" s="1">
        <f>IF(AND(A5617&gt;=5,A5617&lt;=9),INDEX(Demand!$C$3:$C$26,C5617),INDEX(Demand!$B$3:$B$26,C5617))</f>
        <v>900</v>
      </c>
      <c r="T5617" s="7">
        <f t="shared" si="790"/>
        <v>660.56057740339838</v>
      </c>
      <c r="U5617" s="7">
        <f t="shared" si="791"/>
        <v>0</v>
      </c>
    </row>
    <row r="5618" spans="1:21" x14ac:dyDescent="0.2">
      <c r="A5618" s="1">
        <v>8</v>
      </c>
      <c r="B5618" s="1">
        <v>22</v>
      </c>
      <c r="C5618" s="1">
        <v>18</v>
      </c>
      <c r="D5618">
        <v>17.2</v>
      </c>
      <c r="E5618">
        <v>16.2</v>
      </c>
      <c r="F5618">
        <v>94</v>
      </c>
      <c r="G5618">
        <v>122</v>
      </c>
      <c r="H5618">
        <v>75</v>
      </c>
      <c r="I5618">
        <v>101</v>
      </c>
      <c r="J5618" s="4">
        <f t="shared" si="786"/>
        <v>274.12254627252327</v>
      </c>
      <c r="K5618" s="4">
        <f t="shared" si="787"/>
        <v>11.603823593513937</v>
      </c>
      <c r="L5618" s="5">
        <f t="shared" si="792"/>
        <v>0</v>
      </c>
      <c r="M5618" s="5">
        <f t="shared" si="793"/>
        <v>22.396176406486063</v>
      </c>
      <c r="N5618" s="6">
        <f t="shared" si="785"/>
        <v>0</v>
      </c>
      <c r="O5618" s="6">
        <f t="shared" si="788"/>
        <v>92.366397414029606</v>
      </c>
      <c r="P5618" s="6">
        <f>FORECAST(J5618,Inputs!$B$10:$B$18,Inputs!$A$10:$A$18)</f>
        <v>33.093727280301138</v>
      </c>
      <c r="Q5618" s="6">
        <f>IF(Inputs!$D$10="Yes",IF('Hourly Calcs'!P5618&gt;'Hourly Calcs'!K5618,'Hourly Calcs'!O5618,N5618+O5618),N5618+O5618)</f>
        <v>92.366397414029606</v>
      </c>
      <c r="R5618" s="12">
        <f t="shared" si="789"/>
        <v>438.92512051146866</v>
      </c>
      <c r="S5618" s="1">
        <f>IF(AND(A5618&gt;=5,A5618&lt;=9),INDEX(Demand!$C$3:$C$26,C5618),INDEX(Demand!$B$3:$B$26,C5618))</f>
        <v>900</v>
      </c>
      <c r="T5618" s="7">
        <f t="shared" si="790"/>
        <v>438.92512051146866</v>
      </c>
      <c r="U5618" s="7">
        <f t="shared" si="791"/>
        <v>0</v>
      </c>
    </row>
    <row r="5619" spans="1:21" x14ac:dyDescent="0.2">
      <c r="A5619" s="1">
        <v>8</v>
      </c>
      <c r="B5619" s="1">
        <v>22</v>
      </c>
      <c r="C5619" s="1">
        <v>19</v>
      </c>
      <c r="D5619">
        <v>17.2</v>
      </c>
      <c r="E5619">
        <v>16.399999999999999</v>
      </c>
      <c r="F5619">
        <v>95</v>
      </c>
      <c r="G5619">
        <v>19</v>
      </c>
      <c r="H5619">
        <v>0</v>
      </c>
      <c r="I5619">
        <v>19</v>
      </c>
      <c r="J5619" s="4">
        <f t="shared" si="786"/>
        <v>285.55967490653029</v>
      </c>
      <c r="K5619" s="4">
        <f t="shared" si="787"/>
        <v>2.4474217335472588</v>
      </c>
      <c r="L5619" s="5">
        <f t="shared" si="792"/>
        <v>0</v>
      </c>
      <c r="M5619" s="5">
        <f t="shared" si="793"/>
        <v>31.552578266452741</v>
      </c>
      <c r="N5619" s="6">
        <f t="shared" si="785"/>
        <v>0</v>
      </c>
      <c r="O5619" s="6">
        <f t="shared" si="788"/>
        <v>17.375856939272897</v>
      </c>
      <c r="P5619" s="6">
        <f>FORECAST(J5619,Inputs!$B$10:$B$18,Inputs!$A$10:$A$18)</f>
        <v>33.199626619504912</v>
      </c>
      <c r="Q5619" s="6">
        <f>IF(Inputs!$D$10="Yes",IF('Hourly Calcs'!P5619&gt;'Hourly Calcs'!K5619,'Hourly Calcs'!O5619,N5619+O5619),N5619+O5619)</f>
        <v>17.375856939272897</v>
      </c>
      <c r="R5619" s="12">
        <f t="shared" si="789"/>
        <v>82.570072175424798</v>
      </c>
      <c r="S5619" s="1">
        <f>IF(AND(A5619&gt;=5,A5619&lt;=9),INDEX(Demand!$C$3:$C$26,C5619),INDEX(Demand!$B$3:$B$26,C5619))</f>
        <v>900</v>
      </c>
      <c r="T5619" s="7">
        <f t="shared" si="790"/>
        <v>82.570072175424798</v>
      </c>
      <c r="U5619" s="7">
        <f t="shared" si="791"/>
        <v>0</v>
      </c>
    </row>
    <row r="5620" spans="1:21" x14ac:dyDescent="0.2">
      <c r="A5620" s="1">
        <v>8</v>
      </c>
      <c r="B5620" s="1">
        <v>22</v>
      </c>
      <c r="C5620" s="1">
        <v>20</v>
      </c>
      <c r="D5620">
        <v>16.7</v>
      </c>
      <c r="E5620">
        <v>16</v>
      </c>
      <c r="F5620">
        <v>96</v>
      </c>
      <c r="G5620">
        <v>0</v>
      </c>
      <c r="H5620">
        <v>0</v>
      </c>
      <c r="I5620">
        <v>0</v>
      </c>
      <c r="J5620" s="4">
        <f t="shared" si="786"/>
        <v>297.32859596616572</v>
      </c>
      <c r="K5620" s="4">
        <f t="shared" si="787"/>
        <v>-6.6135911064007189</v>
      </c>
      <c r="L5620" s="5">
        <f t="shared" si="792"/>
        <v>0</v>
      </c>
      <c r="M5620" s="5">
        <f t="shared" si="793"/>
        <v>0</v>
      </c>
      <c r="N5620" s="6">
        <f t="shared" si="785"/>
        <v>0</v>
      </c>
      <c r="O5620" s="6">
        <f t="shared" si="788"/>
        <v>0</v>
      </c>
      <c r="P5620" s="6">
        <f>FORECAST(J5620,Inputs!$B$10:$B$18,Inputs!$A$10:$A$18)</f>
        <v>33.308598110797831</v>
      </c>
      <c r="Q5620" s="6">
        <f>IF(Inputs!$D$10="Yes",IF('Hourly Calcs'!P5620&gt;'Hourly Calcs'!K5620,'Hourly Calcs'!O5620,N5620+O5620),N5620+O5620)</f>
        <v>0</v>
      </c>
      <c r="R5620" s="12">
        <f t="shared" si="789"/>
        <v>0</v>
      </c>
      <c r="S5620" s="1">
        <f>IF(AND(A5620&gt;=5,A5620&lt;=9),INDEX(Demand!$C$3:$C$26,C5620),INDEX(Demand!$B$3:$B$26,C5620))</f>
        <v>800</v>
      </c>
      <c r="T5620" s="7">
        <f t="shared" si="790"/>
        <v>0</v>
      </c>
      <c r="U5620" s="7">
        <f t="shared" si="791"/>
        <v>0</v>
      </c>
    </row>
    <row r="5621" spans="1:21" x14ac:dyDescent="0.2">
      <c r="A5621" s="1">
        <v>8</v>
      </c>
      <c r="B5621" s="1">
        <v>22</v>
      </c>
      <c r="C5621" s="1">
        <v>21</v>
      </c>
      <c r="D5621">
        <v>16</v>
      </c>
      <c r="E5621">
        <v>15.6</v>
      </c>
      <c r="F5621">
        <v>97</v>
      </c>
      <c r="G5621">
        <v>0</v>
      </c>
      <c r="H5621">
        <v>0</v>
      </c>
      <c r="I5621">
        <v>0</v>
      </c>
      <c r="J5621" s="4">
        <f t="shared" si="786"/>
        <v>309.94894280440019</v>
      </c>
      <c r="K5621" s="4">
        <f t="shared" si="787"/>
        <v>-14.551129275346327</v>
      </c>
      <c r="L5621" s="5">
        <f t="shared" si="792"/>
        <v>0</v>
      </c>
      <c r="M5621" s="5">
        <f t="shared" si="793"/>
        <v>0</v>
      </c>
      <c r="N5621" s="6">
        <f t="shared" si="785"/>
        <v>0</v>
      </c>
      <c r="O5621" s="6">
        <f t="shared" si="788"/>
        <v>0</v>
      </c>
      <c r="P5621" s="6">
        <f>FORECAST(J5621,Inputs!$B$10:$B$18,Inputs!$A$10:$A$18)</f>
        <v>33.425453174114814</v>
      </c>
      <c r="Q5621" s="6">
        <f>IF(Inputs!$D$10="Yes",IF('Hourly Calcs'!P5621&gt;'Hourly Calcs'!K5621,'Hourly Calcs'!O5621,N5621+O5621),N5621+O5621)</f>
        <v>0</v>
      </c>
      <c r="R5621" s="12">
        <f t="shared" si="789"/>
        <v>0</v>
      </c>
      <c r="S5621" s="1">
        <f>IF(AND(A5621&gt;=5,A5621&lt;=9),INDEX(Demand!$C$3:$C$26,C5621),INDEX(Demand!$B$3:$B$26,C5621))</f>
        <v>700</v>
      </c>
      <c r="T5621" s="7">
        <f t="shared" si="790"/>
        <v>0</v>
      </c>
      <c r="U5621" s="7">
        <f t="shared" si="791"/>
        <v>0</v>
      </c>
    </row>
    <row r="5622" spans="1:21" x14ac:dyDescent="0.2">
      <c r="A5622" s="1">
        <v>8</v>
      </c>
      <c r="B5622" s="1">
        <v>22</v>
      </c>
      <c r="C5622" s="1">
        <v>22</v>
      </c>
      <c r="D5622">
        <v>15.8</v>
      </c>
      <c r="E5622">
        <v>15.6</v>
      </c>
      <c r="F5622">
        <v>99</v>
      </c>
      <c r="G5622">
        <v>0</v>
      </c>
      <c r="H5622">
        <v>0</v>
      </c>
      <c r="I5622">
        <v>0</v>
      </c>
      <c r="J5622" s="4">
        <f t="shared" si="786"/>
        <v>323.813852767355</v>
      </c>
      <c r="K5622" s="4">
        <f t="shared" si="787"/>
        <v>-21.059885584480199</v>
      </c>
      <c r="L5622" s="5">
        <f t="shared" si="792"/>
        <v>0</v>
      </c>
      <c r="M5622" s="5">
        <f t="shared" si="793"/>
        <v>0</v>
      </c>
      <c r="N5622" s="6">
        <f t="shared" si="785"/>
        <v>0</v>
      </c>
      <c r="O5622" s="6">
        <f t="shared" si="788"/>
        <v>0</v>
      </c>
      <c r="P5622" s="6">
        <f>FORECAST(J5622,Inputs!$B$10:$B$18,Inputs!$A$10:$A$18)</f>
        <v>33.553831970068103</v>
      </c>
      <c r="Q5622" s="6">
        <f>IF(Inputs!$D$10="Yes",IF('Hourly Calcs'!P5622&gt;'Hourly Calcs'!K5622,'Hourly Calcs'!O5622,N5622+O5622),N5622+O5622)</f>
        <v>0</v>
      </c>
      <c r="R5622" s="12">
        <f t="shared" si="789"/>
        <v>0</v>
      </c>
      <c r="S5622" s="1">
        <f>IF(AND(A5622&gt;=5,A5622&lt;=9),INDEX(Demand!$C$3:$C$26,C5622),INDEX(Demand!$B$3:$B$26,C5622))</f>
        <v>600</v>
      </c>
      <c r="T5622" s="7">
        <f t="shared" si="790"/>
        <v>0</v>
      </c>
      <c r="U5622" s="7">
        <f t="shared" si="791"/>
        <v>0</v>
      </c>
    </row>
    <row r="5623" spans="1:21" x14ac:dyDescent="0.2">
      <c r="A5623" s="1">
        <v>8</v>
      </c>
      <c r="B5623" s="1">
        <v>22</v>
      </c>
      <c r="C5623" s="1">
        <v>23</v>
      </c>
      <c r="D5623">
        <v>15.6</v>
      </c>
      <c r="E5623">
        <v>15.6</v>
      </c>
      <c r="F5623">
        <v>100</v>
      </c>
      <c r="G5623">
        <v>0</v>
      </c>
      <c r="H5623">
        <v>0</v>
      </c>
      <c r="I5623">
        <v>0</v>
      </c>
      <c r="J5623" s="4">
        <f t="shared" si="786"/>
        <v>339.0541366263775</v>
      </c>
      <c r="K5623" s="4">
        <f t="shared" si="787"/>
        <v>-25.619636805813656</v>
      </c>
      <c r="L5623" s="5">
        <f t="shared" si="792"/>
        <v>0</v>
      </c>
      <c r="M5623" s="5">
        <f t="shared" si="793"/>
        <v>0</v>
      </c>
      <c r="N5623" s="6">
        <f t="shared" si="785"/>
        <v>0</v>
      </c>
      <c r="O5623" s="6">
        <f t="shared" si="788"/>
        <v>0</v>
      </c>
      <c r="P5623" s="6">
        <f>FORECAST(J5623,Inputs!$B$10:$B$18,Inputs!$A$10:$A$18)</f>
        <v>33.694945709503493</v>
      </c>
      <c r="Q5623" s="6">
        <f>IF(Inputs!$D$10="Yes",IF('Hourly Calcs'!P5623&gt;'Hourly Calcs'!K5623,'Hourly Calcs'!O5623,N5623+O5623),N5623+O5623)</f>
        <v>0</v>
      </c>
      <c r="R5623" s="12">
        <f t="shared" si="789"/>
        <v>0</v>
      </c>
      <c r="S5623" s="1">
        <f>IF(AND(A5623&gt;=5,A5623&lt;=9),INDEX(Demand!$C$3:$C$26,C5623),INDEX(Demand!$B$3:$B$26,C5623))</f>
        <v>500</v>
      </c>
      <c r="T5623" s="7">
        <f t="shared" si="790"/>
        <v>0</v>
      </c>
      <c r="U5623" s="7">
        <f t="shared" si="791"/>
        <v>0</v>
      </c>
    </row>
    <row r="5624" spans="1:21" x14ac:dyDescent="0.2">
      <c r="A5624" s="1">
        <v>8</v>
      </c>
      <c r="B5624" s="1">
        <v>22</v>
      </c>
      <c r="C5624" s="1">
        <v>24</v>
      </c>
      <c r="D5624">
        <v>14.9</v>
      </c>
      <c r="E5624">
        <v>14.9</v>
      </c>
      <c r="F5624">
        <v>100</v>
      </c>
      <c r="G5624">
        <v>0</v>
      </c>
      <c r="H5624">
        <v>0</v>
      </c>
      <c r="I5624">
        <v>0</v>
      </c>
      <c r="J5624" s="4">
        <f t="shared" si="786"/>
        <v>355.35295032690976</v>
      </c>
      <c r="K5624" s="4">
        <f t="shared" si="787"/>
        <v>-27.740770797982279</v>
      </c>
      <c r="L5624" s="5">
        <f t="shared" si="792"/>
        <v>0</v>
      </c>
      <c r="M5624" s="5">
        <f t="shared" si="793"/>
        <v>0</v>
      </c>
      <c r="N5624" s="6">
        <f t="shared" si="785"/>
        <v>0</v>
      </c>
      <c r="O5624" s="6">
        <f t="shared" si="788"/>
        <v>0</v>
      </c>
      <c r="P5624" s="6">
        <f>FORECAST(J5624,Inputs!$B$10:$B$18,Inputs!$A$10:$A$18)</f>
        <v>33.845860651175087</v>
      </c>
      <c r="Q5624" s="6">
        <f>IF(Inputs!$D$10="Yes",IF('Hourly Calcs'!P5624&gt;'Hourly Calcs'!K5624,'Hourly Calcs'!O5624,N5624+O5624),N5624+O5624)</f>
        <v>0</v>
      </c>
      <c r="R5624" s="12">
        <f t="shared" si="789"/>
        <v>0</v>
      </c>
      <c r="S5624" s="1">
        <f>IF(AND(A5624&gt;=5,A5624&lt;=9),INDEX(Demand!$C$3:$C$26,C5624),INDEX(Demand!$B$3:$B$26,C5624))</f>
        <v>400</v>
      </c>
      <c r="T5624" s="7">
        <f t="shared" si="790"/>
        <v>0</v>
      </c>
      <c r="U5624" s="7">
        <f t="shared" si="791"/>
        <v>0</v>
      </c>
    </row>
    <row r="5625" spans="1:21" x14ac:dyDescent="0.2">
      <c r="A5625" s="1">
        <v>8</v>
      </c>
      <c r="B5625" s="1">
        <v>23</v>
      </c>
      <c r="C5625" s="1">
        <v>1</v>
      </c>
      <c r="D5625">
        <v>15.1</v>
      </c>
      <c r="E5625">
        <v>15.1</v>
      </c>
      <c r="F5625">
        <v>100</v>
      </c>
      <c r="G5625">
        <v>0</v>
      </c>
      <c r="H5625">
        <v>0</v>
      </c>
      <c r="I5625">
        <v>0</v>
      </c>
      <c r="J5625" s="4">
        <f t="shared" si="786"/>
        <v>11.923707893558458</v>
      </c>
      <c r="K5625" s="4">
        <f t="shared" si="787"/>
        <v>-27.151164944350768</v>
      </c>
      <c r="L5625" s="5">
        <f t="shared" si="792"/>
        <v>0</v>
      </c>
      <c r="M5625" s="5">
        <f t="shared" si="793"/>
        <v>0</v>
      </c>
      <c r="N5625" s="6">
        <f t="shared" si="785"/>
        <v>0</v>
      </c>
      <c r="O5625" s="6">
        <f t="shared" si="788"/>
        <v>0</v>
      </c>
      <c r="P5625" s="6">
        <f>FORECAST(J5625,Inputs!$B$10:$B$18,Inputs!$A$10:$A$18)</f>
        <v>30.665960258273689</v>
      </c>
      <c r="Q5625" s="6">
        <f>IF(Inputs!$D$10="Yes",IF('Hourly Calcs'!P5625&gt;'Hourly Calcs'!K5625,'Hourly Calcs'!O5625,N5625+O5625),N5625+O5625)</f>
        <v>0</v>
      </c>
      <c r="R5625" s="12">
        <f t="shared" si="789"/>
        <v>0</v>
      </c>
      <c r="S5625" s="1">
        <f>IF(AND(A5625&gt;=5,A5625&lt;=9),INDEX(Demand!$C$3:$C$26,C5625),INDEX(Demand!$B$3:$B$26,C5625))</f>
        <v>350</v>
      </c>
      <c r="T5625" s="7">
        <f t="shared" si="790"/>
        <v>0</v>
      </c>
      <c r="U5625" s="7">
        <f t="shared" si="791"/>
        <v>0</v>
      </c>
    </row>
    <row r="5626" spans="1:21" x14ac:dyDescent="0.2">
      <c r="A5626" s="1">
        <v>8</v>
      </c>
      <c r="B5626" s="1">
        <v>23</v>
      </c>
      <c r="C5626" s="1">
        <v>2</v>
      </c>
      <c r="D5626">
        <v>15.1</v>
      </c>
      <c r="E5626">
        <v>15.1</v>
      </c>
      <c r="F5626">
        <v>100</v>
      </c>
      <c r="G5626">
        <v>0</v>
      </c>
      <c r="H5626">
        <v>0</v>
      </c>
      <c r="I5626">
        <v>0</v>
      </c>
      <c r="J5626" s="4">
        <f t="shared" si="786"/>
        <v>27.841502767375573</v>
      </c>
      <c r="K5626" s="4">
        <f t="shared" si="787"/>
        <v>-23.930389865071902</v>
      </c>
      <c r="L5626" s="5">
        <f t="shared" si="792"/>
        <v>0</v>
      </c>
      <c r="M5626" s="5">
        <f t="shared" si="793"/>
        <v>0</v>
      </c>
      <c r="N5626" s="6">
        <f t="shared" si="785"/>
        <v>0</v>
      </c>
      <c r="O5626" s="6">
        <f t="shared" si="788"/>
        <v>0</v>
      </c>
      <c r="P5626" s="6">
        <f>FORECAST(J5626,Inputs!$B$10:$B$18,Inputs!$A$10:$A$18)</f>
        <v>30.813347247846067</v>
      </c>
      <c r="Q5626" s="6">
        <f>IF(Inputs!$D$10="Yes",IF('Hourly Calcs'!P5626&gt;'Hourly Calcs'!K5626,'Hourly Calcs'!O5626,N5626+O5626),N5626+O5626)</f>
        <v>0</v>
      </c>
      <c r="R5626" s="12">
        <f t="shared" si="789"/>
        <v>0</v>
      </c>
      <c r="S5626" s="1">
        <f>IF(AND(A5626&gt;=5,A5626&lt;=9),INDEX(Demand!$C$3:$C$26,C5626),INDEX(Demand!$B$3:$B$26,C5626))</f>
        <v>350</v>
      </c>
      <c r="T5626" s="7">
        <f t="shared" si="790"/>
        <v>0</v>
      </c>
      <c r="U5626" s="7">
        <f t="shared" si="791"/>
        <v>0</v>
      </c>
    </row>
    <row r="5627" spans="1:21" x14ac:dyDescent="0.2">
      <c r="A5627" s="1">
        <v>8</v>
      </c>
      <c r="B5627" s="1">
        <v>23</v>
      </c>
      <c r="C5627" s="1">
        <v>3</v>
      </c>
      <c r="D5627">
        <v>15.2</v>
      </c>
      <c r="E5627">
        <v>15.2</v>
      </c>
      <c r="F5627">
        <v>100</v>
      </c>
      <c r="G5627">
        <v>0</v>
      </c>
      <c r="H5627">
        <v>0</v>
      </c>
      <c r="I5627">
        <v>0</v>
      </c>
      <c r="J5627" s="4">
        <f t="shared" si="786"/>
        <v>42.503616682182553</v>
      </c>
      <c r="K5627" s="4">
        <f t="shared" si="787"/>
        <v>-18.468168499623445</v>
      </c>
      <c r="L5627" s="5">
        <f t="shared" si="792"/>
        <v>0</v>
      </c>
      <c r="M5627" s="5">
        <f t="shared" si="793"/>
        <v>0</v>
      </c>
      <c r="N5627" s="6">
        <f t="shared" si="785"/>
        <v>0</v>
      </c>
      <c r="O5627" s="6">
        <f t="shared" si="788"/>
        <v>0</v>
      </c>
      <c r="P5627" s="6">
        <f>FORECAST(J5627,Inputs!$B$10:$B$18,Inputs!$A$10:$A$18)</f>
        <v>30.949107561872058</v>
      </c>
      <c r="Q5627" s="6">
        <f>IF(Inputs!$D$10="Yes",IF('Hourly Calcs'!P5627&gt;'Hourly Calcs'!K5627,'Hourly Calcs'!O5627,N5627+O5627),N5627+O5627)</f>
        <v>0</v>
      </c>
      <c r="R5627" s="12">
        <f t="shared" si="789"/>
        <v>0</v>
      </c>
      <c r="S5627" s="1">
        <f>IF(AND(A5627&gt;=5,A5627&lt;=9),INDEX(Demand!$C$3:$C$26,C5627),INDEX(Demand!$B$3:$B$26,C5627))</f>
        <v>350</v>
      </c>
      <c r="T5627" s="7">
        <f t="shared" si="790"/>
        <v>0</v>
      </c>
      <c r="U5627" s="7">
        <f t="shared" si="791"/>
        <v>0</v>
      </c>
    </row>
    <row r="5628" spans="1:21" x14ac:dyDescent="0.2">
      <c r="A5628" s="1">
        <v>8</v>
      </c>
      <c r="B5628" s="1">
        <v>23</v>
      </c>
      <c r="C5628" s="1">
        <v>4</v>
      </c>
      <c r="D5628">
        <v>14.8</v>
      </c>
      <c r="E5628">
        <v>14.8</v>
      </c>
      <c r="F5628">
        <v>100</v>
      </c>
      <c r="G5628">
        <v>0</v>
      </c>
      <c r="H5628">
        <v>0</v>
      </c>
      <c r="I5628">
        <v>0</v>
      </c>
      <c r="J5628" s="4">
        <f t="shared" si="786"/>
        <v>55.805846845041856</v>
      </c>
      <c r="K5628" s="4">
        <f t="shared" si="787"/>
        <v>-11.289772915295757</v>
      </c>
      <c r="L5628" s="5">
        <f t="shared" si="792"/>
        <v>0</v>
      </c>
      <c r="M5628" s="5">
        <f t="shared" si="793"/>
        <v>0</v>
      </c>
      <c r="N5628" s="6">
        <f t="shared" si="785"/>
        <v>0</v>
      </c>
      <c r="O5628" s="6">
        <f t="shared" si="788"/>
        <v>0</v>
      </c>
      <c r="P5628" s="6">
        <f>FORECAST(J5628,Inputs!$B$10:$B$18,Inputs!$A$10:$A$18)</f>
        <v>31.072276359676312</v>
      </c>
      <c r="Q5628" s="6">
        <f>IF(Inputs!$D$10="Yes",IF('Hourly Calcs'!P5628&gt;'Hourly Calcs'!K5628,'Hourly Calcs'!O5628,N5628+O5628),N5628+O5628)</f>
        <v>0</v>
      </c>
      <c r="R5628" s="12">
        <f t="shared" si="789"/>
        <v>0</v>
      </c>
      <c r="S5628" s="1">
        <f>IF(AND(A5628&gt;=5,A5628&lt;=9),INDEX(Demand!$C$3:$C$26,C5628),INDEX(Demand!$B$3:$B$26,C5628))</f>
        <v>350</v>
      </c>
      <c r="T5628" s="7">
        <f t="shared" si="790"/>
        <v>0</v>
      </c>
      <c r="U5628" s="7">
        <f t="shared" si="791"/>
        <v>0</v>
      </c>
    </row>
    <row r="5629" spans="1:21" x14ac:dyDescent="0.2">
      <c r="A5629" s="1">
        <v>8</v>
      </c>
      <c r="B5629" s="1">
        <v>23</v>
      </c>
      <c r="C5629" s="1">
        <v>5</v>
      </c>
      <c r="D5629">
        <v>14.6</v>
      </c>
      <c r="E5629">
        <v>14.6</v>
      </c>
      <c r="F5629">
        <v>100</v>
      </c>
      <c r="G5629">
        <v>0</v>
      </c>
      <c r="H5629">
        <v>0</v>
      </c>
      <c r="I5629">
        <v>0</v>
      </c>
      <c r="J5629" s="4">
        <f t="shared" si="786"/>
        <v>68.015725237150434</v>
      </c>
      <c r="K5629" s="4">
        <f t="shared" si="787"/>
        <v>-2.8509813103115675</v>
      </c>
      <c r="L5629" s="5">
        <f t="shared" si="792"/>
        <v>0</v>
      </c>
      <c r="M5629" s="5">
        <f t="shared" si="793"/>
        <v>0</v>
      </c>
      <c r="N5629" s="6">
        <f t="shared" si="785"/>
        <v>0</v>
      </c>
      <c r="O5629" s="6">
        <f t="shared" si="788"/>
        <v>0</v>
      </c>
      <c r="P5629" s="6">
        <f>FORECAST(J5629,Inputs!$B$10:$B$18,Inputs!$A$10:$A$18)</f>
        <v>31.185330789232871</v>
      </c>
      <c r="Q5629" s="6">
        <f>IF(Inputs!$D$10="Yes",IF('Hourly Calcs'!P5629&gt;'Hourly Calcs'!K5629,'Hourly Calcs'!O5629,N5629+O5629),N5629+O5629)</f>
        <v>0</v>
      </c>
      <c r="R5629" s="12">
        <f t="shared" si="789"/>
        <v>0</v>
      </c>
      <c r="S5629" s="1">
        <f>IF(AND(A5629&gt;=5,A5629&lt;=9),INDEX(Demand!$C$3:$C$26,C5629),INDEX(Demand!$B$3:$B$26,C5629))</f>
        <v>350</v>
      </c>
      <c r="T5629" s="7">
        <f t="shared" si="790"/>
        <v>0</v>
      </c>
      <c r="U5629" s="7">
        <f t="shared" si="791"/>
        <v>0</v>
      </c>
    </row>
    <row r="5630" spans="1:21" x14ac:dyDescent="0.2">
      <c r="A5630" s="1">
        <v>8</v>
      </c>
      <c r="B5630" s="1">
        <v>23</v>
      </c>
      <c r="C5630" s="1">
        <v>6</v>
      </c>
      <c r="D5630">
        <v>14.8</v>
      </c>
      <c r="E5630">
        <v>14.8</v>
      </c>
      <c r="F5630">
        <v>100</v>
      </c>
      <c r="G5630">
        <v>10</v>
      </c>
      <c r="H5630">
        <v>0</v>
      </c>
      <c r="I5630">
        <v>10</v>
      </c>
      <c r="J5630" s="4">
        <f t="shared" si="786"/>
        <v>79.592478049375416</v>
      </c>
      <c r="K5630" s="4">
        <f t="shared" si="787"/>
        <v>6.2680285253716761</v>
      </c>
      <c r="L5630" s="5">
        <f t="shared" si="792"/>
        <v>85.407521950624584</v>
      </c>
      <c r="M5630" s="5">
        <f t="shared" si="793"/>
        <v>27.731971474628324</v>
      </c>
      <c r="N5630" s="6">
        <f t="shared" si="785"/>
        <v>0</v>
      </c>
      <c r="O5630" s="6">
        <f t="shared" si="788"/>
        <v>9.1451878627752077</v>
      </c>
      <c r="P5630" s="6">
        <f>FORECAST(J5630,Inputs!$B$10:$B$18,Inputs!$A$10:$A$18)</f>
        <v>31.292522944901624</v>
      </c>
      <c r="Q5630" s="6">
        <f>IF(Inputs!$D$10="Yes",IF('Hourly Calcs'!P5630&gt;'Hourly Calcs'!K5630,'Hourly Calcs'!O5630,N5630+O5630),N5630+O5630)</f>
        <v>9.1451878627752077</v>
      </c>
      <c r="R5630" s="12">
        <f t="shared" si="789"/>
        <v>43.457932723907788</v>
      </c>
      <c r="S5630" s="1">
        <f>IF(AND(A5630&gt;=5,A5630&lt;=9),INDEX(Demand!$C$3:$C$26,C5630),INDEX(Demand!$B$3:$B$26,C5630))</f>
        <v>350</v>
      </c>
      <c r="T5630" s="7">
        <f t="shared" si="790"/>
        <v>43.457932723907788</v>
      </c>
      <c r="U5630" s="7">
        <f t="shared" si="791"/>
        <v>0</v>
      </c>
    </row>
    <row r="5631" spans="1:21" x14ac:dyDescent="0.2">
      <c r="A5631" s="1">
        <v>8</v>
      </c>
      <c r="B5631" s="1">
        <v>23</v>
      </c>
      <c r="C5631" s="1">
        <v>7</v>
      </c>
      <c r="D5631">
        <v>15.8</v>
      </c>
      <c r="E5631">
        <v>15.8</v>
      </c>
      <c r="F5631">
        <v>100</v>
      </c>
      <c r="G5631">
        <v>56</v>
      </c>
      <c r="H5631">
        <v>0</v>
      </c>
      <c r="I5631">
        <v>56</v>
      </c>
      <c r="J5631" s="4">
        <f t="shared" si="786"/>
        <v>91.095202124740723</v>
      </c>
      <c r="K5631" s="4">
        <f t="shared" si="787"/>
        <v>15.626896917920917</v>
      </c>
      <c r="L5631" s="5">
        <f t="shared" si="792"/>
        <v>73.904797875259277</v>
      </c>
      <c r="M5631" s="5">
        <f t="shared" si="793"/>
        <v>18.373103082079083</v>
      </c>
      <c r="N5631" s="6">
        <f t="shared" si="785"/>
        <v>0</v>
      </c>
      <c r="O5631" s="6">
        <f t="shared" si="788"/>
        <v>51.213052031541167</v>
      </c>
      <c r="P5631" s="6">
        <f>FORECAST(J5631,Inputs!$B$10:$B$18,Inputs!$A$10:$A$18)</f>
        <v>31.399029649303152</v>
      </c>
      <c r="Q5631" s="6">
        <f>IF(Inputs!$D$10="Yes",IF('Hourly Calcs'!P5631&gt;'Hourly Calcs'!K5631,'Hourly Calcs'!O5631,N5631+O5631),N5631+O5631)</f>
        <v>51.213052031541167</v>
      </c>
      <c r="R5631" s="12">
        <f t="shared" si="789"/>
        <v>243.36442325388361</v>
      </c>
      <c r="S5631" s="1">
        <f>IF(AND(A5631&gt;=5,A5631&lt;=9),INDEX(Demand!$C$3:$C$26,C5631),INDEX(Demand!$B$3:$B$26,C5631))</f>
        <v>350</v>
      </c>
      <c r="T5631" s="7">
        <f t="shared" si="790"/>
        <v>243.36442325388361</v>
      </c>
      <c r="U5631" s="7">
        <f t="shared" si="791"/>
        <v>0</v>
      </c>
    </row>
    <row r="5632" spans="1:21" x14ac:dyDescent="0.2">
      <c r="A5632" s="1">
        <v>8</v>
      </c>
      <c r="B5632" s="1">
        <v>23</v>
      </c>
      <c r="C5632" s="1">
        <v>8</v>
      </c>
      <c r="D5632">
        <v>16.5</v>
      </c>
      <c r="E5632">
        <v>16.5</v>
      </c>
      <c r="F5632">
        <v>100</v>
      </c>
      <c r="G5632">
        <v>150</v>
      </c>
      <c r="H5632">
        <v>23</v>
      </c>
      <c r="I5632">
        <v>142</v>
      </c>
      <c r="J5632" s="4">
        <f t="shared" si="786"/>
        <v>103.18220436842461</v>
      </c>
      <c r="K5632" s="4">
        <f t="shared" si="787"/>
        <v>25.000390198544068</v>
      </c>
      <c r="L5632" s="5">
        <f t="shared" si="792"/>
        <v>61.817795631575393</v>
      </c>
      <c r="M5632" s="5">
        <f t="shared" si="793"/>
        <v>8.9996098014559323</v>
      </c>
      <c r="N5632" s="6">
        <f t="shared" si="785"/>
        <v>13.563587216757671</v>
      </c>
      <c r="O5632" s="6">
        <f t="shared" si="788"/>
        <v>129.86166765140794</v>
      </c>
      <c r="P5632" s="6">
        <f>FORECAST(J5632,Inputs!$B$10:$B$18,Inputs!$A$10:$A$18)</f>
        <v>31.51094633674467</v>
      </c>
      <c r="Q5632" s="6">
        <f>IF(Inputs!$D$10="Yes",IF('Hourly Calcs'!P5632&gt;'Hourly Calcs'!K5632,'Hourly Calcs'!O5632,N5632+O5632),N5632+O5632)</f>
        <v>129.86166765140794</v>
      </c>
      <c r="R5632" s="12">
        <f t="shared" si="789"/>
        <v>617.10264467949048</v>
      </c>
      <c r="S5632" s="1">
        <f>IF(AND(A5632&gt;=5,A5632&lt;=9),INDEX(Demand!$C$3:$C$26,C5632),INDEX(Demand!$B$3:$B$26,C5632))</f>
        <v>350</v>
      </c>
      <c r="T5632" s="7">
        <f t="shared" si="790"/>
        <v>350</v>
      </c>
      <c r="U5632" s="7">
        <f t="shared" si="791"/>
        <v>267.10264467949048</v>
      </c>
    </row>
    <row r="5633" spans="1:21" x14ac:dyDescent="0.2">
      <c r="A5633" s="1">
        <v>8</v>
      </c>
      <c r="B5633" s="1">
        <v>23</v>
      </c>
      <c r="C5633" s="1">
        <v>9</v>
      </c>
      <c r="D5633">
        <v>17.2</v>
      </c>
      <c r="E5633">
        <v>16.2</v>
      </c>
      <c r="F5633">
        <v>94</v>
      </c>
      <c r="G5633">
        <v>335</v>
      </c>
      <c r="H5633">
        <v>199</v>
      </c>
      <c r="I5633">
        <v>232</v>
      </c>
      <c r="J5633" s="4">
        <f t="shared" si="786"/>
        <v>116.65900178158238</v>
      </c>
      <c r="K5633" s="4">
        <f t="shared" si="787"/>
        <v>33.894915367163271</v>
      </c>
      <c r="L5633" s="5">
        <f t="shared" si="792"/>
        <v>48.340998218417624</v>
      </c>
      <c r="M5633" s="5">
        <f t="shared" si="793"/>
        <v>0.10508463283672853</v>
      </c>
      <c r="N5633" s="6">
        <f t="shared" si="785"/>
        <v>153.40092885424994</v>
      </c>
      <c r="O5633" s="6">
        <f t="shared" si="788"/>
        <v>212.16835841638482</v>
      </c>
      <c r="P5633" s="6">
        <f>FORECAST(J5633,Inputs!$B$10:$B$18,Inputs!$A$10:$A$18)</f>
        <v>31.635731497977613</v>
      </c>
      <c r="Q5633" s="6">
        <f>IF(Inputs!$D$10="Yes",IF('Hourly Calcs'!P5633&gt;'Hourly Calcs'!K5633,'Hourly Calcs'!O5633,N5633+O5633),N5633+O5633)</f>
        <v>365.56928727063473</v>
      </c>
      <c r="R5633" s="12">
        <f t="shared" si="789"/>
        <v>1737.1852531100562</v>
      </c>
      <c r="S5633" s="1">
        <f>IF(AND(A5633&gt;=5,A5633&lt;=9),INDEX(Demand!$C$3:$C$26,C5633),INDEX(Demand!$B$3:$B$26,C5633))</f>
        <v>350</v>
      </c>
      <c r="T5633" s="7">
        <f t="shared" si="790"/>
        <v>350</v>
      </c>
      <c r="U5633" s="7">
        <f t="shared" si="791"/>
        <v>1387.1852531100562</v>
      </c>
    </row>
    <row r="5634" spans="1:21" x14ac:dyDescent="0.2">
      <c r="A5634" s="1">
        <v>8</v>
      </c>
      <c r="B5634" s="1">
        <v>23</v>
      </c>
      <c r="C5634" s="1">
        <v>10</v>
      </c>
      <c r="D5634">
        <v>18.8</v>
      </c>
      <c r="E5634">
        <v>16.5</v>
      </c>
      <c r="F5634">
        <v>86</v>
      </c>
      <c r="G5634">
        <v>520</v>
      </c>
      <c r="H5634">
        <v>413</v>
      </c>
      <c r="I5634">
        <v>255</v>
      </c>
      <c r="J5634" s="4">
        <f t="shared" si="786"/>
        <v>132.48916002093259</v>
      </c>
      <c r="K5634" s="4">
        <f t="shared" si="787"/>
        <v>41.693732175389336</v>
      </c>
      <c r="L5634" s="5">
        <f t="shared" si="792"/>
        <v>32.510839979067413</v>
      </c>
      <c r="M5634" s="5">
        <f t="shared" si="793"/>
        <v>7.6937321753893357</v>
      </c>
      <c r="N5634" s="6">
        <f t="shared" si="785"/>
        <v>373.16759365268825</v>
      </c>
      <c r="O5634" s="6">
        <f t="shared" si="788"/>
        <v>233.20229050076782</v>
      </c>
      <c r="P5634" s="6">
        <f>FORECAST(J5634,Inputs!$B$10:$B$18,Inputs!$A$10:$A$18)</f>
        <v>31.782307037230854</v>
      </c>
      <c r="Q5634" s="6">
        <f>IF(Inputs!$D$10="Yes",IF('Hourly Calcs'!P5634&gt;'Hourly Calcs'!K5634,'Hourly Calcs'!O5634,N5634+O5634),N5634+O5634)</f>
        <v>606.36988415345604</v>
      </c>
      <c r="R5634" s="12">
        <f t="shared" si="789"/>
        <v>2881.469689497223</v>
      </c>
      <c r="S5634" s="1">
        <f>IF(AND(A5634&gt;=5,A5634&lt;=9),INDEX(Demand!$C$3:$C$26,C5634),INDEX(Demand!$B$3:$B$26,C5634))</f>
        <v>600</v>
      </c>
      <c r="T5634" s="7">
        <f t="shared" si="790"/>
        <v>600</v>
      </c>
      <c r="U5634" s="7">
        <f t="shared" si="791"/>
        <v>2281.469689497223</v>
      </c>
    </row>
    <row r="5635" spans="1:21" x14ac:dyDescent="0.2">
      <c r="A5635" s="1">
        <v>8</v>
      </c>
      <c r="B5635" s="1">
        <v>23</v>
      </c>
      <c r="C5635" s="1">
        <v>11</v>
      </c>
      <c r="D5635">
        <v>19.8</v>
      </c>
      <c r="E5635">
        <v>17</v>
      </c>
      <c r="F5635">
        <v>84</v>
      </c>
      <c r="G5635">
        <v>547</v>
      </c>
      <c r="H5635">
        <v>320</v>
      </c>
      <c r="I5635">
        <v>313</v>
      </c>
      <c r="J5635" s="4">
        <f t="shared" si="786"/>
        <v>151.5272033435254</v>
      </c>
      <c r="K5635" s="4">
        <f t="shared" si="787"/>
        <v>47.53319654913269</v>
      </c>
      <c r="L5635" s="5">
        <f t="shared" si="792"/>
        <v>13.4727966564746</v>
      </c>
      <c r="M5635" s="5">
        <f t="shared" si="793"/>
        <v>13.53319654913269</v>
      </c>
      <c r="N5635" s="6">
        <f t="shared" si="785"/>
        <v>313.18768207791572</v>
      </c>
      <c r="O5635" s="6">
        <f t="shared" si="788"/>
        <v>286.24438010486404</v>
      </c>
      <c r="P5635" s="6">
        <f>FORECAST(J5635,Inputs!$B$10:$B$18,Inputs!$A$10:$A$18)</f>
        <v>31.958585216143753</v>
      </c>
      <c r="Q5635" s="6">
        <f>IF(Inputs!$D$10="Yes",IF('Hourly Calcs'!P5635&gt;'Hourly Calcs'!K5635,'Hourly Calcs'!O5635,N5635+O5635),N5635+O5635)</f>
        <v>599.43206218277976</v>
      </c>
      <c r="R5635" s="12">
        <f t="shared" si="789"/>
        <v>2848.5011594925691</v>
      </c>
      <c r="S5635" s="1">
        <f>IF(AND(A5635&gt;=5,A5635&lt;=9),INDEX(Demand!$C$3:$C$26,C5635),INDEX(Demand!$B$3:$B$26,C5635))</f>
        <v>600</v>
      </c>
      <c r="T5635" s="7">
        <f t="shared" si="790"/>
        <v>600</v>
      </c>
      <c r="U5635" s="7">
        <f t="shared" si="791"/>
        <v>2248.5011594925691</v>
      </c>
    </row>
    <row r="5636" spans="1:21" x14ac:dyDescent="0.2">
      <c r="A5636" s="1">
        <v>8</v>
      </c>
      <c r="B5636" s="1">
        <v>23</v>
      </c>
      <c r="C5636" s="1">
        <v>12</v>
      </c>
      <c r="D5636">
        <v>20</v>
      </c>
      <c r="E5636">
        <v>16.899999999999999</v>
      </c>
      <c r="F5636">
        <v>82</v>
      </c>
      <c r="G5636">
        <v>456</v>
      </c>
      <c r="H5636">
        <v>124</v>
      </c>
      <c r="I5636">
        <v>359</v>
      </c>
      <c r="J5636" s="4">
        <f t="shared" si="786"/>
        <v>173.59341841059941</v>
      </c>
      <c r="K5636" s="4">
        <f t="shared" si="787"/>
        <v>50.376681391540686</v>
      </c>
      <c r="L5636" s="5">
        <f t="shared" si="792"/>
        <v>8.593418410599412</v>
      </c>
      <c r="M5636" s="5">
        <f t="shared" si="793"/>
        <v>16.376681391540686</v>
      </c>
      <c r="N5636" s="6">
        <f t="shared" si="785"/>
        <v>122.90682167289616</v>
      </c>
      <c r="O5636" s="6">
        <f t="shared" si="788"/>
        <v>328.31224427362997</v>
      </c>
      <c r="P5636" s="6">
        <f>FORECAST(J5636,Inputs!$B$10:$B$18,Inputs!$A$10:$A$18)</f>
        <v>32.16290202232036</v>
      </c>
      <c r="Q5636" s="6">
        <f>IF(Inputs!$D$10="Yes",IF('Hourly Calcs'!P5636&gt;'Hourly Calcs'!K5636,'Hourly Calcs'!O5636,N5636+O5636),N5636+O5636)</f>
        <v>451.21906594652614</v>
      </c>
      <c r="R5636" s="12">
        <f t="shared" si="789"/>
        <v>2144.193001377892</v>
      </c>
      <c r="S5636" s="1">
        <f>IF(AND(A5636&gt;=5,A5636&lt;=9),INDEX(Demand!$C$3:$C$26,C5636),INDEX(Demand!$B$3:$B$26,C5636))</f>
        <v>600</v>
      </c>
      <c r="T5636" s="7">
        <f t="shared" si="790"/>
        <v>600</v>
      </c>
      <c r="U5636" s="7">
        <f t="shared" si="791"/>
        <v>1544.193001377892</v>
      </c>
    </row>
    <row r="5637" spans="1:21" x14ac:dyDescent="0.2">
      <c r="A5637" s="1">
        <v>8</v>
      </c>
      <c r="B5637" s="1">
        <v>23</v>
      </c>
      <c r="C5637" s="1">
        <v>13</v>
      </c>
      <c r="D5637">
        <v>19.2</v>
      </c>
      <c r="E5637">
        <v>16.7</v>
      </c>
      <c r="F5637">
        <v>85</v>
      </c>
      <c r="G5637">
        <v>463</v>
      </c>
      <c r="H5637">
        <v>112</v>
      </c>
      <c r="I5637">
        <v>374</v>
      </c>
      <c r="J5637" s="4">
        <f t="shared" si="786"/>
        <v>196.50591156067367</v>
      </c>
      <c r="K5637" s="4">
        <f t="shared" si="787"/>
        <v>49.522409377701969</v>
      </c>
      <c r="L5637" s="5">
        <f t="shared" si="792"/>
        <v>31.505911560673667</v>
      </c>
      <c r="M5637" s="5">
        <f t="shared" si="793"/>
        <v>15.522409377701969</v>
      </c>
      <c r="N5637" s="6">
        <f t="shared" si="785"/>
        <v>105.29173814137501</v>
      </c>
      <c r="O5637" s="6">
        <f t="shared" si="788"/>
        <v>342.03002606779279</v>
      </c>
      <c r="P5637" s="6">
        <f>FORECAST(J5637,Inputs!$B$10:$B$18,Inputs!$A$10:$A$18)</f>
        <v>32.375054736672901</v>
      </c>
      <c r="Q5637" s="6">
        <f>IF(Inputs!$D$10="Yes",IF('Hourly Calcs'!P5637&gt;'Hourly Calcs'!K5637,'Hourly Calcs'!O5637,N5637+O5637),N5637+O5637)</f>
        <v>447.32176420916778</v>
      </c>
      <c r="R5637" s="12">
        <f t="shared" si="789"/>
        <v>2125.6730235219652</v>
      </c>
      <c r="S5637" s="1">
        <f>IF(AND(A5637&gt;=5,A5637&lt;=9),INDEX(Demand!$C$3:$C$26,C5637),INDEX(Demand!$B$3:$B$26,C5637))</f>
        <v>600</v>
      </c>
      <c r="T5637" s="7">
        <f t="shared" si="790"/>
        <v>600</v>
      </c>
      <c r="U5637" s="7">
        <f t="shared" si="791"/>
        <v>1525.6730235219652</v>
      </c>
    </row>
    <row r="5638" spans="1:21" x14ac:dyDescent="0.2">
      <c r="A5638" s="1">
        <v>8</v>
      </c>
      <c r="B5638" s="1">
        <v>23</v>
      </c>
      <c r="C5638" s="1">
        <v>14</v>
      </c>
      <c r="D5638">
        <v>19.899999999999999</v>
      </c>
      <c r="E5638">
        <v>16.600000000000001</v>
      </c>
      <c r="F5638">
        <v>81</v>
      </c>
      <c r="G5638">
        <v>436</v>
      </c>
      <c r="H5638">
        <v>92</v>
      </c>
      <c r="I5638">
        <v>366</v>
      </c>
      <c r="J5638" s="4">
        <f t="shared" si="786"/>
        <v>217.34603634280185</v>
      </c>
      <c r="K5638" s="4">
        <f t="shared" si="787"/>
        <v>45.19634668606723</v>
      </c>
      <c r="L5638" s="5">
        <f t="shared" si="792"/>
        <v>52.346036342801852</v>
      </c>
      <c r="M5638" s="5">
        <f t="shared" si="793"/>
        <v>11.19634668606723</v>
      </c>
      <c r="N5638" s="6">
        <f t="shared" si="785"/>
        <v>76.263055977351073</v>
      </c>
      <c r="O5638" s="6">
        <f t="shared" si="788"/>
        <v>334.71387577757264</v>
      </c>
      <c r="P5638" s="6">
        <f>FORECAST(J5638,Inputs!$B$10:$B$18,Inputs!$A$10:$A$18)</f>
        <v>32.56801885502594</v>
      </c>
      <c r="Q5638" s="6">
        <f>IF(Inputs!$D$10="Yes",IF('Hourly Calcs'!P5638&gt;'Hourly Calcs'!K5638,'Hourly Calcs'!O5638,N5638+O5638),N5638+O5638)</f>
        <v>410.97693175492373</v>
      </c>
      <c r="R5638" s="12">
        <f t="shared" si="789"/>
        <v>1952.9623796993974</v>
      </c>
      <c r="S5638" s="1">
        <f>IF(AND(A5638&gt;=5,A5638&lt;=9),INDEX(Demand!$C$3:$C$26,C5638),INDEX(Demand!$B$3:$B$26,C5638))</f>
        <v>600</v>
      </c>
      <c r="T5638" s="7">
        <f t="shared" si="790"/>
        <v>600</v>
      </c>
      <c r="U5638" s="7">
        <f t="shared" si="791"/>
        <v>1352.9623796993974</v>
      </c>
    </row>
    <row r="5639" spans="1:21" x14ac:dyDescent="0.2">
      <c r="A5639" s="1">
        <v>8</v>
      </c>
      <c r="B5639" s="1">
        <v>23</v>
      </c>
      <c r="C5639" s="1">
        <v>15</v>
      </c>
      <c r="D5639">
        <v>19.100000000000001</v>
      </c>
      <c r="E5639">
        <v>16.8</v>
      </c>
      <c r="F5639">
        <v>87</v>
      </c>
      <c r="G5639">
        <v>377</v>
      </c>
      <c r="H5639">
        <v>55</v>
      </c>
      <c r="I5639">
        <v>340</v>
      </c>
      <c r="J5639" s="4">
        <f t="shared" si="786"/>
        <v>234.8612553476186</v>
      </c>
      <c r="K5639" s="4">
        <f t="shared" si="787"/>
        <v>38.340285995483441</v>
      </c>
      <c r="L5639" s="5">
        <f t="shared" si="792"/>
        <v>69.861255347618595</v>
      </c>
      <c r="M5639" s="5">
        <f t="shared" si="793"/>
        <v>4.3402859954834412</v>
      </c>
      <c r="N5639" s="6">
        <f t="shared" si="785"/>
        <v>36.590633067127101</v>
      </c>
      <c r="O5639" s="6">
        <f t="shared" si="788"/>
        <v>310.93638733435705</v>
      </c>
      <c r="P5639" s="6">
        <f>FORECAST(J5639,Inputs!$B$10:$B$18,Inputs!$A$10:$A$18)</f>
        <v>32.730196808774245</v>
      </c>
      <c r="Q5639" s="6">
        <f>IF(Inputs!$D$10="Yes",IF('Hourly Calcs'!P5639&gt;'Hourly Calcs'!K5639,'Hourly Calcs'!O5639,N5639+O5639),N5639+O5639)</f>
        <v>347.52702040148415</v>
      </c>
      <c r="R5639" s="12">
        <f t="shared" si="789"/>
        <v>1651.4484009478526</v>
      </c>
      <c r="S5639" s="1">
        <f>IF(AND(A5639&gt;=5,A5639&lt;=9),INDEX(Demand!$C$3:$C$26,C5639),INDEX(Demand!$B$3:$B$26,C5639))</f>
        <v>600</v>
      </c>
      <c r="T5639" s="7">
        <f t="shared" si="790"/>
        <v>600</v>
      </c>
      <c r="U5639" s="7">
        <f t="shared" si="791"/>
        <v>1051.4484009478526</v>
      </c>
    </row>
    <row r="5640" spans="1:21" x14ac:dyDescent="0.2">
      <c r="A5640" s="1">
        <v>8</v>
      </c>
      <c r="B5640" s="1">
        <v>23</v>
      </c>
      <c r="C5640" s="1">
        <v>16</v>
      </c>
      <c r="D5640">
        <v>17.899999999999999</v>
      </c>
      <c r="E5640">
        <v>16.399999999999999</v>
      </c>
      <c r="F5640">
        <v>91</v>
      </c>
      <c r="G5640">
        <v>386</v>
      </c>
      <c r="H5640">
        <v>228</v>
      </c>
      <c r="I5640">
        <v>256</v>
      </c>
      <c r="J5640" s="4">
        <f t="shared" si="786"/>
        <v>249.49762226257428</v>
      </c>
      <c r="K5640" s="4">
        <f t="shared" si="787"/>
        <v>29.944785406419292</v>
      </c>
      <c r="L5640" s="5">
        <f t="shared" si="792"/>
        <v>84.497622262574282</v>
      </c>
      <c r="M5640" s="5">
        <f t="shared" si="793"/>
        <v>4.0552145935807076</v>
      </c>
      <c r="N5640" s="6">
        <f t="shared" si="785"/>
        <v>104.94572122817948</v>
      </c>
      <c r="O5640" s="6">
        <f t="shared" si="788"/>
        <v>234.11680928704533</v>
      </c>
      <c r="P5640" s="6">
        <f>FORECAST(J5640,Inputs!$B$10:$B$18,Inputs!$A$10:$A$18)</f>
        <v>32.865718724653462</v>
      </c>
      <c r="Q5640" s="6">
        <f>IF(Inputs!$D$10="Yes",IF('Hourly Calcs'!P5640&gt;'Hourly Calcs'!K5640,'Hourly Calcs'!O5640,N5640+O5640),N5640+O5640)</f>
        <v>234.11680928704533</v>
      </c>
      <c r="R5640" s="12">
        <f t="shared" si="789"/>
        <v>1112.5230777320394</v>
      </c>
      <c r="S5640" s="1">
        <f>IF(AND(A5640&gt;=5,A5640&lt;=9),INDEX(Demand!$C$3:$C$26,C5640),INDEX(Demand!$B$3:$B$26,C5640))</f>
        <v>900</v>
      </c>
      <c r="T5640" s="7">
        <f t="shared" si="790"/>
        <v>900</v>
      </c>
      <c r="U5640" s="7">
        <f t="shared" si="791"/>
        <v>212.52307773203938</v>
      </c>
    </row>
    <row r="5641" spans="1:21" x14ac:dyDescent="0.2">
      <c r="A5641" s="1">
        <v>8</v>
      </c>
      <c r="B5641" s="1">
        <v>23</v>
      </c>
      <c r="C5641" s="1">
        <v>17</v>
      </c>
      <c r="D5641">
        <v>18.3</v>
      </c>
      <c r="E5641">
        <v>16.3</v>
      </c>
      <c r="F5641">
        <v>88</v>
      </c>
      <c r="G5641">
        <v>305</v>
      </c>
      <c r="H5641">
        <v>361</v>
      </c>
      <c r="I5641">
        <v>151</v>
      </c>
      <c r="J5641" s="4">
        <f t="shared" si="786"/>
        <v>262.22689498915412</v>
      </c>
      <c r="K5641" s="4">
        <f t="shared" si="787"/>
        <v>20.753416954976643</v>
      </c>
      <c r="L5641" s="5">
        <f t="shared" si="792"/>
        <v>0</v>
      </c>
      <c r="M5641" s="5">
        <f t="shared" si="793"/>
        <v>13.246583045023357</v>
      </c>
      <c r="N5641" s="6">
        <f t="shared" ref="N5641:N5704" si="794">H5641*MAX(0,COS(2*ASIN(SQRT(SIN(RADIANS($B$4))^2+COS(RADIANS($K5641))^2-2*SIN(RADIANS($B$4))*COS(RADIANS($K5641))*COS(RADIANS($J5641-$B$5))+(SIN(RADIANS($K5641))-COS(RADIANS($B$4)))^2)/2)))</f>
        <v>82.302731735176337</v>
      </c>
      <c r="O5641" s="6">
        <f t="shared" si="788"/>
        <v>138.09233672790563</v>
      </c>
      <c r="P5641" s="6">
        <f>FORECAST(J5641,Inputs!$B$10:$B$18,Inputs!$A$10:$A$18)</f>
        <v>32.983582361010683</v>
      </c>
      <c r="Q5641" s="6">
        <f>IF(Inputs!$D$10="Yes",IF('Hourly Calcs'!P5641&gt;'Hourly Calcs'!K5641,'Hourly Calcs'!O5641,N5641+O5641),N5641+O5641)</f>
        <v>138.09233672790563</v>
      </c>
      <c r="R5641" s="12">
        <f t="shared" si="789"/>
        <v>656.21478413100749</v>
      </c>
      <c r="S5641" s="1">
        <f>IF(AND(A5641&gt;=5,A5641&lt;=9),INDEX(Demand!$C$3:$C$26,C5641),INDEX(Demand!$B$3:$B$26,C5641))</f>
        <v>900</v>
      </c>
      <c r="T5641" s="7">
        <f t="shared" si="790"/>
        <v>656.21478413100749</v>
      </c>
      <c r="U5641" s="7">
        <f t="shared" si="791"/>
        <v>0</v>
      </c>
    </row>
    <row r="5642" spans="1:21" x14ac:dyDescent="0.2">
      <c r="A5642" s="1">
        <v>8</v>
      </c>
      <c r="B5642" s="1">
        <v>23</v>
      </c>
      <c r="C5642" s="1">
        <v>18</v>
      </c>
      <c r="D5642">
        <v>18.100000000000001</v>
      </c>
      <c r="E5642">
        <v>16.399999999999999</v>
      </c>
      <c r="F5642">
        <v>90</v>
      </c>
      <c r="G5642">
        <v>147</v>
      </c>
      <c r="H5642">
        <v>161</v>
      </c>
      <c r="I5642">
        <v>104</v>
      </c>
      <c r="J5642" s="4">
        <f t="shared" ref="J5642:J5705" si="795">solarazimuth($B$2,$B$3,$B$1,A5642,B5642,C5642,0,0,0,0)</f>
        <v>273.94940433530365</v>
      </c>
      <c r="K5642" s="4">
        <f t="shared" ref="K5642:K5705" si="796">solarelevation($B$2,$B$3,$B$1,A5642,B5642,C5642,0,0,0,0)</f>
        <v>11.304242324502653</v>
      </c>
      <c r="L5642" s="5">
        <f t="shared" si="792"/>
        <v>0</v>
      </c>
      <c r="M5642" s="5">
        <f t="shared" si="793"/>
        <v>22.695757675497347</v>
      </c>
      <c r="N5642" s="6">
        <f t="shared" si="794"/>
        <v>0</v>
      </c>
      <c r="O5642" s="6">
        <f t="shared" ref="O5642:O5705" si="797">$I5642*(1+COS(RADIANS($B$4)))/2</f>
        <v>95.10995377286217</v>
      </c>
      <c r="P5642" s="6">
        <f>FORECAST(J5642,Inputs!$B$10:$B$18,Inputs!$A$10:$A$18)</f>
        <v>33.092124114215771</v>
      </c>
      <c r="Q5642" s="6">
        <f>IF(Inputs!$D$10="Yes",IF('Hourly Calcs'!P5642&gt;'Hourly Calcs'!K5642,'Hourly Calcs'!O5642,N5642+O5642),N5642+O5642)</f>
        <v>95.10995377286217</v>
      </c>
      <c r="R5642" s="12">
        <f t="shared" ref="R5642:R5705" si="798">$B$6*$E$1*Q5642</f>
        <v>451.962500328641</v>
      </c>
      <c r="S5642" s="1">
        <f>IF(AND(A5642&gt;=5,A5642&lt;=9),INDEX(Demand!$C$3:$C$26,C5642),INDEX(Demand!$B$3:$B$26,C5642))</f>
        <v>900</v>
      </c>
      <c r="T5642" s="7">
        <f t="shared" ref="T5642:T5705" si="799">S5642-MAX(0,S5642-R5642)</f>
        <v>451.962500328641</v>
      </c>
      <c r="U5642" s="7">
        <f t="shared" ref="U5642:U5705" si="800">MAX(0,R5642-S5642)</f>
        <v>0</v>
      </c>
    </row>
    <row r="5643" spans="1:21" x14ac:dyDescent="0.2">
      <c r="A5643" s="1">
        <v>8</v>
      </c>
      <c r="B5643" s="1">
        <v>23</v>
      </c>
      <c r="C5643" s="1">
        <v>19</v>
      </c>
      <c r="D5643">
        <v>16.899999999999999</v>
      </c>
      <c r="E5643">
        <v>16.100000000000001</v>
      </c>
      <c r="F5643">
        <v>95</v>
      </c>
      <c r="G5643">
        <v>28</v>
      </c>
      <c r="H5643">
        <v>0</v>
      </c>
      <c r="I5643">
        <v>28</v>
      </c>
      <c r="J5643" s="4">
        <f t="shared" si="795"/>
        <v>285.39839406878457</v>
      </c>
      <c r="K5643" s="4">
        <f t="shared" si="796"/>
        <v>2.1609102815042718</v>
      </c>
      <c r="L5643" s="5">
        <f t="shared" si="792"/>
        <v>0</v>
      </c>
      <c r="M5643" s="5">
        <f t="shared" si="793"/>
        <v>31.839089718495728</v>
      </c>
      <c r="N5643" s="6">
        <f t="shared" si="794"/>
        <v>0</v>
      </c>
      <c r="O5643" s="6">
        <f t="shared" si="797"/>
        <v>25.606526015770584</v>
      </c>
      <c r="P5643" s="6">
        <f>FORECAST(J5643,Inputs!$B$10:$B$18,Inputs!$A$10:$A$18)</f>
        <v>33.198133278414673</v>
      </c>
      <c r="Q5643" s="6">
        <f>IF(Inputs!$D$10="Yes",IF('Hourly Calcs'!P5643&gt;'Hourly Calcs'!K5643,'Hourly Calcs'!O5643,N5643+O5643),N5643+O5643)</f>
        <v>25.606526015770584</v>
      </c>
      <c r="R5643" s="12">
        <f t="shared" si="798"/>
        <v>121.68221162694181</v>
      </c>
      <c r="S5643" s="1">
        <f>IF(AND(A5643&gt;=5,A5643&lt;=9),INDEX(Demand!$C$3:$C$26,C5643),INDEX(Demand!$B$3:$B$26,C5643))</f>
        <v>900</v>
      </c>
      <c r="T5643" s="7">
        <f t="shared" si="799"/>
        <v>121.68221162694181</v>
      </c>
      <c r="U5643" s="7">
        <f t="shared" si="800"/>
        <v>0</v>
      </c>
    </row>
    <row r="5644" spans="1:21" x14ac:dyDescent="0.2">
      <c r="A5644" s="1">
        <v>8</v>
      </c>
      <c r="B5644" s="1">
        <v>23</v>
      </c>
      <c r="C5644" s="1">
        <v>20</v>
      </c>
      <c r="D5644">
        <v>15.9</v>
      </c>
      <c r="E5644">
        <v>15.7</v>
      </c>
      <c r="F5644">
        <v>99</v>
      </c>
      <c r="G5644">
        <v>0</v>
      </c>
      <c r="H5644">
        <v>0</v>
      </c>
      <c r="I5644">
        <v>0</v>
      </c>
      <c r="J5644" s="4">
        <f t="shared" si="795"/>
        <v>297.18513999910778</v>
      </c>
      <c r="K5644" s="4">
        <f t="shared" si="796"/>
        <v>-6.9315385596710684</v>
      </c>
      <c r="L5644" s="5">
        <f t="shared" si="792"/>
        <v>0</v>
      </c>
      <c r="M5644" s="5">
        <f t="shared" si="793"/>
        <v>0</v>
      </c>
      <c r="N5644" s="6">
        <f t="shared" si="794"/>
        <v>0</v>
      </c>
      <c r="O5644" s="6">
        <f t="shared" si="797"/>
        <v>0</v>
      </c>
      <c r="P5644" s="6">
        <f>FORECAST(J5644,Inputs!$B$10:$B$18,Inputs!$A$10:$A$18)</f>
        <v>33.307269814806553</v>
      </c>
      <c r="Q5644" s="6">
        <f>IF(Inputs!$D$10="Yes",IF('Hourly Calcs'!P5644&gt;'Hourly Calcs'!K5644,'Hourly Calcs'!O5644,N5644+O5644),N5644+O5644)</f>
        <v>0</v>
      </c>
      <c r="R5644" s="12">
        <f t="shared" si="798"/>
        <v>0</v>
      </c>
      <c r="S5644" s="1">
        <f>IF(AND(A5644&gt;=5,A5644&lt;=9),INDEX(Demand!$C$3:$C$26,C5644),INDEX(Demand!$B$3:$B$26,C5644))</f>
        <v>800</v>
      </c>
      <c r="T5644" s="7">
        <f t="shared" si="799"/>
        <v>0</v>
      </c>
      <c r="U5644" s="7">
        <f t="shared" si="800"/>
        <v>0</v>
      </c>
    </row>
    <row r="5645" spans="1:21" x14ac:dyDescent="0.2">
      <c r="A5645" s="1">
        <v>8</v>
      </c>
      <c r="B5645" s="1">
        <v>23</v>
      </c>
      <c r="C5645" s="1">
        <v>21</v>
      </c>
      <c r="D5645">
        <v>15.7</v>
      </c>
      <c r="E5645">
        <v>15.7</v>
      </c>
      <c r="F5645">
        <v>100</v>
      </c>
      <c r="G5645">
        <v>0</v>
      </c>
      <c r="H5645">
        <v>0</v>
      </c>
      <c r="I5645">
        <v>0</v>
      </c>
      <c r="J5645" s="4">
        <f t="shared" si="795"/>
        <v>309.83262803414027</v>
      </c>
      <c r="K5645" s="4">
        <f t="shared" si="796"/>
        <v>-14.879345707134433</v>
      </c>
      <c r="L5645" s="5">
        <f t="shared" si="792"/>
        <v>0</v>
      </c>
      <c r="M5645" s="5">
        <f t="shared" si="793"/>
        <v>0</v>
      </c>
      <c r="N5645" s="6">
        <f t="shared" si="794"/>
        <v>0</v>
      </c>
      <c r="O5645" s="6">
        <f t="shared" si="797"/>
        <v>0</v>
      </c>
      <c r="P5645" s="6">
        <f>FORECAST(J5645,Inputs!$B$10:$B$18,Inputs!$A$10:$A$18)</f>
        <v>33.424376185501295</v>
      </c>
      <c r="Q5645" s="6">
        <f>IF(Inputs!$D$10="Yes",IF('Hourly Calcs'!P5645&gt;'Hourly Calcs'!K5645,'Hourly Calcs'!O5645,N5645+O5645),N5645+O5645)</f>
        <v>0</v>
      </c>
      <c r="R5645" s="12">
        <f t="shared" si="798"/>
        <v>0</v>
      </c>
      <c r="S5645" s="1">
        <f>IF(AND(A5645&gt;=5,A5645&lt;=9),INDEX(Demand!$C$3:$C$26,C5645),INDEX(Demand!$B$3:$B$26,C5645))</f>
        <v>700</v>
      </c>
      <c r="T5645" s="7">
        <f t="shared" si="799"/>
        <v>0</v>
      </c>
      <c r="U5645" s="7">
        <f t="shared" si="800"/>
        <v>0</v>
      </c>
    </row>
    <row r="5646" spans="1:21" x14ac:dyDescent="0.2">
      <c r="A5646" s="1">
        <v>8</v>
      </c>
      <c r="B5646" s="1">
        <v>23</v>
      </c>
      <c r="C5646" s="1">
        <v>22</v>
      </c>
      <c r="D5646">
        <v>15.6</v>
      </c>
      <c r="E5646">
        <v>15.6</v>
      </c>
      <c r="F5646">
        <v>100</v>
      </c>
      <c r="G5646">
        <v>0</v>
      </c>
      <c r="H5646">
        <v>0</v>
      </c>
      <c r="I5646">
        <v>0</v>
      </c>
      <c r="J5646" s="4">
        <f t="shared" si="795"/>
        <v>323.73861581239368</v>
      </c>
      <c r="K5646" s="4">
        <f t="shared" si="796"/>
        <v>-21.399589414454738</v>
      </c>
      <c r="L5646" s="5">
        <f t="shared" si="792"/>
        <v>0</v>
      </c>
      <c r="M5646" s="5">
        <f t="shared" si="793"/>
        <v>0</v>
      </c>
      <c r="N5646" s="6">
        <f t="shared" si="794"/>
        <v>0</v>
      </c>
      <c r="O5646" s="6">
        <f t="shared" si="797"/>
        <v>0</v>
      </c>
      <c r="P5646" s="6">
        <f>FORECAST(J5646,Inputs!$B$10:$B$18,Inputs!$A$10:$A$18)</f>
        <v>33.553135331596238</v>
      </c>
      <c r="Q5646" s="6">
        <f>IF(Inputs!$D$10="Yes",IF('Hourly Calcs'!P5646&gt;'Hourly Calcs'!K5646,'Hourly Calcs'!O5646,N5646+O5646),N5646+O5646)</f>
        <v>0</v>
      </c>
      <c r="R5646" s="12">
        <f t="shared" si="798"/>
        <v>0</v>
      </c>
      <c r="S5646" s="1">
        <f>IF(AND(A5646&gt;=5,A5646&lt;=9),INDEX(Demand!$C$3:$C$26,C5646),INDEX(Demand!$B$3:$B$26,C5646))</f>
        <v>600</v>
      </c>
      <c r="T5646" s="7">
        <f t="shared" si="799"/>
        <v>0</v>
      </c>
      <c r="U5646" s="7">
        <f t="shared" si="800"/>
        <v>0</v>
      </c>
    </row>
    <row r="5647" spans="1:21" x14ac:dyDescent="0.2">
      <c r="A5647" s="1">
        <v>8</v>
      </c>
      <c r="B5647" s="1">
        <v>23</v>
      </c>
      <c r="C5647" s="1">
        <v>23</v>
      </c>
      <c r="D5647">
        <v>15.8</v>
      </c>
      <c r="E5647">
        <v>15.8</v>
      </c>
      <c r="F5647">
        <v>100</v>
      </c>
      <c r="G5647">
        <v>0</v>
      </c>
      <c r="H5647">
        <v>0</v>
      </c>
      <c r="I5647">
        <v>0</v>
      </c>
      <c r="J5647" s="4">
        <f t="shared" si="795"/>
        <v>339.03674726751342</v>
      </c>
      <c r="K5647" s="4">
        <f t="shared" si="796"/>
        <v>-25.966214061904608</v>
      </c>
      <c r="L5647" s="5">
        <f t="shared" si="792"/>
        <v>0</v>
      </c>
      <c r="M5647" s="5">
        <f t="shared" si="793"/>
        <v>0</v>
      </c>
      <c r="N5647" s="6">
        <f t="shared" si="794"/>
        <v>0</v>
      </c>
      <c r="O5647" s="6">
        <f t="shared" si="797"/>
        <v>0</v>
      </c>
      <c r="P5647" s="6">
        <f>FORECAST(J5647,Inputs!$B$10:$B$18,Inputs!$A$10:$A$18)</f>
        <v>33.694784696921417</v>
      </c>
      <c r="Q5647" s="6">
        <f>IF(Inputs!$D$10="Yes",IF('Hourly Calcs'!P5647&gt;'Hourly Calcs'!K5647,'Hourly Calcs'!O5647,N5647+O5647),N5647+O5647)</f>
        <v>0</v>
      </c>
      <c r="R5647" s="12">
        <f t="shared" si="798"/>
        <v>0</v>
      </c>
      <c r="S5647" s="1">
        <f>IF(AND(A5647&gt;=5,A5647&lt;=9),INDEX(Demand!$C$3:$C$26,C5647),INDEX(Demand!$B$3:$B$26,C5647))</f>
        <v>500</v>
      </c>
      <c r="T5647" s="7">
        <f t="shared" si="799"/>
        <v>0</v>
      </c>
      <c r="U5647" s="7">
        <f t="shared" si="800"/>
        <v>0</v>
      </c>
    </row>
    <row r="5648" spans="1:21" x14ac:dyDescent="0.2">
      <c r="A5648" s="1">
        <v>8</v>
      </c>
      <c r="B5648" s="1">
        <v>23</v>
      </c>
      <c r="C5648" s="1">
        <v>24</v>
      </c>
      <c r="D5648">
        <v>14.4</v>
      </c>
      <c r="E5648">
        <v>14.4</v>
      </c>
      <c r="F5648">
        <v>100</v>
      </c>
      <c r="G5648">
        <v>0</v>
      </c>
      <c r="H5648">
        <v>0</v>
      </c>
      <c r="I5648">
        <v>0</v>
      </c>
      <c r="J5648" s="4">
        <f t="shared" si="795"/>
        <v>355.40613219805067</v>
      </c>
      <c r="K5648" s="4">
        <f t="shared" si="796"/>
        <v>-28.084613472301839</v>
      </c>
      <c r="L5648" s="5">
        <f t="shared" si="792"/>
        <v>0</v>
      </c>
      <c r="M5648" s="5">
        <f t="shared" si="793"/>
        <v>0</v>
      </c>
      <c r="N5648" s="6">
        <f t="shared" si="794"/>
        <v>0</v>
      </c>
      <c r="O5648" s="6">
        <f t="shared" si="797"/>
        <v>0</v>
      </c>
      <c r="P5648" s="6">
        <f>FORECAST(J5648,Inputs!$B$10:$B$18,Inputs!$A$10:$A$18)</f>
        <v>33.846353075907871</v>
      </c>
      <c r="Q5648" s="6">
        <f>IF(Inputs!$D$10="Yes",IF('Hourly Calcs'!P5648&gt;'Hourly Calcs'!K5648,'Hourly Calcs'!O5648,N5648+O5648),N5648+O5648)</f>
        <v>0</v>
      </c>
      <c r="R5648" s="12">
        <f t="shared" si="798"/>
        <v>0</v>
      </c>
      <c r="S5648" s="1">
        <f>IF(AND(A5648&gt;=5,A5648&lt;=9),INDEX(Demand!$C$3:$C$26,C5648),INDEX(Demand!$B$3:$B$26,C5648))</f>
        <v>400</v>
      </c>
      <c r="T5648" s="7">
        <f t="shared" si="799"/>
        <v>0</v>
      </c>
      <c r="U5648" s="7">
        <f t="shared" si="800"/>
        <v>0</v>
      </c>
    </row>
    <row r="5649" spans="1:21" x14ac:dyDescent="0.2">
      <c r="A5649" s="1">
        <v>8</v>
      </c>
      <c r="B5649" s="1">
        <v>24</v>
      </c>
      <c r="C5649" s="1">
        <v>1</v>
      </c>
      <c r="D5649">
        <v>14.7</v>
      </c>
      <c r="E5649">
        <v>14.7</v>
      </c>
      <c r="F5649">
        <v>100</v>
      </c>
      <c r="G5649">
        <v>0</v>
      </c>
      <c r="H5649">
        <v>0</v>
      </c>
      <c r="I5649">
        <v>0</v>
      </c>
      <c r="J5649" s="4">
        <f t="shared" si="795"/>
        <v>12.047490574673361</v>
      </c>
      <c r="K5649" s="4">
        <f t="shared" si="796"/>
        <v>-27.48045475386796</v>
      </c>
      <c r="L5649" s="5">
        <f t="shared" si="792"/>
        <v>0</v>
      </c>
      <c r="M5649" s="5">
        <f t="shared" si="793"/>
        <v>0</v>
      </c>
      <c r="N5649" s="6">
        <f t="shared" si="794"/>
        <v>0</v>
      </c>
      <c r="O5649" s="6">
        <f t="shared" si="797"/>
        <v>0</v>
      </c>
      <c r="P5649" s="6">
        <f>FORECAST(J5649,Inputs!$B$10:$B$18,Inputs!$A$10:$A$18)</f>
        <v>30.667106394209938</v>
      </c>
      <c r="Q5649" s="6">
        <f>IF(Inputs!$D$10="Yes",IF('Hourly Calcs'!P5649&gt;'Hourly Calcs'!K5649,'Hourly Calcs'!O5649,N5649+O5649),N5649+O5649)</f>
        <v>0</v>
      </c>
      <c r="R5649" s="12">
        <f t="shared" si="798"/>
        <v>0</v>
      </c>
      <c r="S5649" s="1">
        <f>IF(AND(A5649&gt;=5,A5649&lt;=9),INDEX(Demand!$C$3:$C$26,C5649),INDEX(Demand!$B$3:$B$26,C5649))</f>
        <v>350</v>
      </c>
      <c r="T5649" s="7">
        <f t="shared" si="799"/>
        <v>0</v>
      </c>
      <c r="U5649" s="7">
        <f t="shared" si="800"/>
        <v>0</v>
      </c>
    </row>
    <row r="5650" spans="1:21" x14ac:dyDescent="0.2">
      <c r="A5650" s="1">
        <v>8</v>
      </c>
      <c r="B5650" s="1">
        <v>24</v>
      </c>
      <c r="C5650" s="1">
        <v>2</v>
      </c>
      <c r="D5650">
        <v>14.5</v>
      </c>
      <c r="E5650">
        <v>14.5</v>
      </c>
      <c r="F5650">
        <v>100</v>
      </c>
      <c r="G5650">
        <v>0</v>
      </c>
      <c r="H5650">
        <v>0</v>
      </c>
      <c r="I5650">
        <v>0</v>
      </c>
      <c r="J5650" s="4">
        <f t="shared" si="795"/>
        <v>28.02223935887244</v>
      </c>
      <c r="K5650" s="4">
        <f t="shared" si="796"/>
        <v>-24.236015654525161</v>
      </c>
      <c r="L5650" s="5">
        <f t="shared" si="792"/>
        <v>0</v>
      </c>
      <c r="M5650" s="5">
        <f t="shared" si="793"/>
        <v>0</v>
      </c>
      <c r="N5650" s="6">
        <f t="shared" si="794"/>
        <v>0</v>
      </c>
      <c r="O5650" s="6">
        <f t="shared" si="797"/>
        <v>0</v>
      </c>
      <c r="P5650" s="6">
        <f>FORECAST(J5650,Inputs!$B$10:$B$18,Inputs!$A$10:$A$18)</f>
        <v>30.815020734804371</v>
      </c>
      <c r="Q5650" s="6">
        <f>IF(Inputs!$D$10="Yes",IF('Hourly Calcs'!P5650&gt;'Hourly Calcs'!K5650,'Hourly Calcs'!O5650,N5650+O5650),N5650+O5650)</f>
        <v>0</v>
      </c>
      <c r="R5650" s="12">
        <f t="shared" si="798"/>
        <v>0</v>
      </c>
      <c r="S5650" s="1">
        <f>IF(AND(A5650&gt;=5,A5650&lt;=9),INDEX(Demand!$C$3:$C$26,C5650),INDEX(Demand!$B$3:$B$26,C5650))</f>
        <v>350</v>
      </c>
      <c r="T5650" s="7">
        <f t="shared" si="799"/>
        <v>0</v>
      </c>
      <c r="U5650" s="7">
        <f t="shared" si="800"/>
        <v>0</v>
      </c>
    </row>
    <row r="5651" spans="1:21" x14ac:dyDescent="0.2">
      <c r="A5651" s="1">
        <v>8</v>
      </c>
      <c r="B5651" s="1">
        <v>24</v>
      </c>
      <c r="C5651" s="1">
        <v>3</v>
      </c>
      <c r="D5651">
        <v>14.4</v>
      </c>
      <c r="E5651">
        <v>14.4</v>
      </c>
      <c r="F5651">
        <v>100</v>
      </c>
      <c r="G5651">
        <v>0</v>
      </c>
      <c r="H5651">
        <v>0</v>
      </c>
      <c r="I5651">
        <v>0</v>
      </c>
      <c r="J5651" s="4">
        <f t="shared" si="795"/>
        <v>42.722609145703444</v>
      </c>
      <c r="K5651" s="4">
        <f t="shared" si="796"/>
        <v>-18.746908575942427</v>
      </c>
      <c r="L5651" s="5">
        <f t="shared" si="792"/>
        <v>0</v>
      </c>
      <c r="M5651" s="5">
        <f t="shared" si="793"/>
        <v>0</v>
      </c>
      <c r="N5651" s="6">
        <f t="shared" si="794"/>
        <v>0</v>
      </c>
      <c r="O5651" s="6">
        <f t="shared" si="797"/>
        <v>0</v>
      </c>
      <c r="P5651" s="6">
        <f>FORECAST(J5651,Inputs!$B$10:$B$18,Inputs!$A$10:$A$18)</f>
        <v>30.951135269867624</v>
      </c>
      <c r="Q5651" s="6">
        <f>IF(Inputs!$D$10="Yes",IF('Hourly Calcs'!P5651&gt;'Hourly Calcs'!K5651,'Hourly Calcs'!O5651,N5651+O5651),N5651+O5651)</f>
        <v>0</v>
      </c>
      <c r="R5651" s="12">
        <f t="shared" si="798"/>
        <v>0</v>
      </c>
      <c r="S5651" s="1">
        <f>IF(AND(A5651&gt;=5,A5651&lt;=9),INDEX(Demand!$C$3:$C$26,C5651),INDEX(Demand!$B$3:$B$26,C5651))</f>
        <v>350</v>
      </c>
      <c r="T5651" s="7">
        <f t="shared" si="799"/>
        <v>0</v>
      </c>
      <c r="U5651" s="7">
        <f t="shared" si="800"/>
        <v>0</v>
      </c>
    </row>
    <row r="5652" spans="1:21" x14ac:dyDescent="0.2">
      <c r="A5652" s="1">
        <v>8</v>
      </c>
      <c r="B5652" s="1">
        <v>24</v>
      </c>
      <c r="C5652" s="1">
        <v>4</v>
      </c>
      <c r="D5652">
        <v>15</v>
      </c>
      <c r="E5652">
        <v>15</v>
      </c>
      <c r="F5652">
        <v>100</v>
      </c>
      <c r="G5652">
        <v>0</v>
      </c>
      <c r="H5652">
        <v>0</v>
      </c>
      <c r="I5652">
        <v>0</v>
      </c>
      <c r="J5652" s="4">
        <f t="shared" si="795"/>
        <v>56.048076718120953</v>
      </c>
      <c r="K5652" s="4">
        <f t="shared" si="796"/>
        <v>-11.544070833386698</v>
      </c>
      <c r="L5652" s="5">
        <f t="shared" si="792"/>
        <v>0</v>
      </c>
      <c r="M5652" s="5">
        <f t="shared" si="793"/>
        <v>0</v>
      </c>
      <c r="N5652" s="6">
        <f t="shared" si="794"/>
        <v>0</v>
      </c>
      <c r="O5652" s="6">
        <f t="shared" si="797"/>
        <v>0</v>
      </c>
      <c r="P5652" s="6">
        <f>FORECAST(J5652,Inputs!$B$10:$B$18,Inputs!$A$10:$A$18)</f>
        <v>31.074519228871488</v>
      </c>
      <c r="Q5652" s="6">
        <f>IF(Inputs!$D$10="Yes",IF('Hourly Calcs'!P5652&gt;'Hourly Calcs'!K5652,'Hourly Calcs'!O5652,N5652+O5652),N5652+O5652)</f>
        <v>0</v>
      </c>
      <c r="R5652" s="12">
        <f t="shared" si="798"/>
        <v>0</v>
      </c>
      <c r="S5652" s="1">
        <f>IF(AND(A5652&gt;=5,A5652&lt;=9),INDEX(Demand!$C$3:$C$26,C5652),INDEX(Demand!$B$3:$B$26,C5652))</f>
        <v>350</v>
      </c>
      <c r="T5652" s="7">
        <f t="shared" si="799"/>
        <v>0</v>
      </c>
      <c r="U5652" s="7">
        <f t="shared" si="800"/>
        <v>0</v>
      </c>
    </row>
    <row r="5653" spans="1:21" x14ac:dyDescent="0.2">
      <c r="A5653" s="1">
        <v>8</v>
      </c>
      <c r="B5653" s="1">
        <v>24</v>
      </c>
      <c r="C5653" s="1">
        <v>5</v>
      </c>
      <c r="D5653">
        <v>15.2</v>
      </c>
      <c r="E5653">
        <v>15.2</v>
      </c>
      <c r="F5653">
        <v>100</v>
      </c>
      <c r="G5653">
        <v>0</v>
      </c>
      <c r="H5653">
        <v>0</v>
      </c>
      <c r="I5653">
        <v>0</v>
      </c>
      <c r="J5653" s="4">
        <f t="shared" si="795"/>
        <v>68.272724149164816</v>
      </c>
      <c r="K5653" s="4">
        <f t="shared" si="796"/>
        <v>-3.0935616697511676</v>
      </c>
      <c r="L5653" s="5">
        <f t="shared" si="792"/>
        <v>0</v>
      </c>
      <c r="M5653" s="5">
        <f t="shared" si="793"/>
        <v>0</v>
      </c>
      <c r="N5653" s="6">
        <f t="shared" si="794"/>
        <v>0</v>
      </c>
      <c r="O5653" s="6">
        <f t="shared" si="797"/>
        <v>0</v>
      </c>
      <c r="P5653" s="6">
        <f>FORECAST(J5653,Inputs!$B$10:$B$18,Inputs!$A$10:$A$18)</f>
        <v>31.187710408788561</v>
      </c>
      <c r="Q5653" s="6">
        <f>IF(Inputs!$D$10="Yes",IF('Hourly Calcs'!P5653&gt;'Hourly Calcs'!K5653,'Hourly Calcs'!O5653,N5653+O5653),N5653+O5653)</f>
        <v>0</v>
      </c>
      <c r="R5653" s="12">
        <f t="shared" si="798"/>
        <v>0</v>
      </c>
      <c r="S5653" s="1">
        <f>IF(AND(A5653&gt;=5,A5653&lt;=9),INDEX(Demand!$C$3:$C$26,C5653),INDEX(Demand!$B$3:$B$26,C5653))</f>
        <v>350</v>
      </c>
      <c r="T5653" s="7">
        <f t="shared" si="799"/>
        <v>0</v>
      </c>
      <c r="U5653" s="7">
        <f t="shared" si="800"/>
        <v>0</v>
      </c>
    </row>
    <row r="5654" spans="1:21" x14ac:dyDescent="0.2">
      <c r="A5654" s="1">
        <v>8</v>
      </c>
      <c r="B5654" s="1">
        <v>24</v>
      </c>
      <c r="C5654" s="1">
        <v>6</v>
      </c>
      <c r="D5654">
        <v>14.7</v>
      </c>
      <c r="E5654">
        <v>14.7</v>
      </c>
      <c r="F5654">
        <v>100</v>
      </c>
      <c r="G5654">
        <v>10</v>
      </c>
      <c r="H5654">
        <v>0</v>
      </c>
      <c r="I5654">
        <v>10</v>
      </c>
      <c r="J5654" s="4">
        <f t="shared" si="795"/>
        <v>79.861174517358634</v>
      </c>
      <c r="K5654" s="4">
        <f t="shared" si="796"/>
        <v>6.0497595332452789</v>
      </c>
      <c r="L5654" s="5">
        <f t="shared" si="792"/>
        <v>85.138825482641366</v>
      </c>
      <c r="M5654" s="5">
        <f t="shared" si="793"/>
        <v>27.950240466754721</v>
      </c>
      <c r="N5654" s="6">
        <f t="shared" si="794"/>
        <v>0</v>
      </c>
      <c r="O5654" s="6">
        <f t="shared" si="797"/>
        <v>9.1451878627752077</v>
      </c>
      <c r="P5654" s="6">
        <f>FORECAST(J5654,Inputs!$B$10:$B$18,Inputs!$A$10:$A$18)</f>
        <v>31.295010875160727</v>
      </c>
      <c r="Q5654" s="6">
        <f>IF(Inputs!$D$10="Yes",IF('Hourly Calcs'!P5654&gt;'Hourly Calcs'!K5654,'Hourly Calcs'!O5654,N5654+O5654),N5654+O5654)</f>
        <v>9.1451878627752077</v>
      </c>
      <c r="R5654" s="12">
        <f t="shared" si="798"/>
        <v>43.457932723907788</v>
      </c>
      <c r="S5654" s="1">
        <f>IF(AND(A5654&gt;=5,A5654&lt;=9),INDEX(Demand!$C$3:$C$26,C5654),INDEX(Demand!$B$3:$B$26,C5654))</f>
        <v>350</v>
      </c>
      <c r="T5654" s="7">
        <f t="shared" si="799"/>
        <v>43.457932723907788</v>
      </c>
      <c r="U5654" s="7">
        <f t="shared" si="800"/>
        <v>0</v>
      </c>
    </row>
    <row r="5655" spans="1:21" x14ac:dyDescent="0.2">
      <c r="A5655" s="1">
        <v>8</v>
      </c>
      <c r="B5655" s="1">
        <v>24</v>
      </c>
      <c r="C5655" s="1">
        <v>7</v>
      </c>
      <c r="D5655">
        <v>15.7</v>
      </c>
      <c r="E5655">
        <v>15.7</v>
      </c>
      <c r="F5655">
        <v>100</v>
      </c>
      <c r="G5655">
        <v>90</v>
      </c>
      <c r="H5655">
        <v>89</v>
      </c>
      <c r="I5655">
        <v>72</v>
      </c>
      <c r="J5655" s="4">
        <f t="shared" si="795"/>
        <v>91.375617966901032</v>
      </c>
      <c r="K5655" s="4">
        <f t="shared" si="796"/>
        <v>15.408777151559974</v>
      </c>
      <c r="L5655" s="5">
        <f t="shared" si="792"/>
        <v>73.624382033098968</v>
      </c>
      <c r="M5655" s="5">
        <f t="shared" si="793"/>
        <v>18.591222848440026</v>
      </c>
      <c r="N5655" s="6">
        <f t="shared" si="794"/>
        <v>33.131720709522178</v>
      </c>
      <c r="O5655" s="6">
        <f t="shared" si="797"/>
        <v>65.845352611981497</v>
      </c>
      <c r="P5655" s="6">
        <f>FORECAST(J5655,Inputs!$B$10:$B$18,Inputs!$A$10:$A$18)</f>
        <v>31.401626092286119</v>
      </c>
      <c r="Q5655" s="6">
        <f>IF(Inputs!$D$10="Yes",IF('Hourly Calcs'!P5655&gt;'Hourly Calcs'!K5655,'Hourly Calcs'!O5655,N5655+O5655),N5655+O5655)</f>
        <v>65.845352611981497</v>
      </c>
      <c r="R5655" s="12">
        <f t="shared" si="798"/>
        <v>312.89711561213608</v>
      </c>
      <c r="S5655" s="1">
        <f>IF(AND(A5655&gt;=5,A5655&lt;=9),INDEX(Demand!$C$3:$C$26,C5655),INDEX(Demand!$B$3:$B$26,C5655))</f>
        <v>350</v>
      </c>
      <c r="T5655" s="7">
        <f t="shared" si="799"/>
        <v>312.89711561213608</v>
      </c>
      <c r="U5655" s="7">
        <f t="shared" si="800"/>
        <v>0</v>
      </c>
    </row>
    <row r="5656" spans="1:21" x14ac:dyDescent="0.2">
      <c r="A5656" s="1">
        <v>8</v>
      </c>
      <c r="B5656" s="1">
        <v>24</v>
      </c>
      <c r="C5656" s="1">
        <v>8</v>
      </c>
      <c r="D5656">
        <v>17.5</v>
      </c>
      <c r="E5656">
        <v>15.8</v>
      </c>
      <c r="F5656">
        <v>90</v>
      </c>
      <c r="G5656">
        <v>244</v>
      </c>
      <c r="H5656">
        <v>288</v>
      </c>
      <c r="I5656">
        <v>140</v>
      </c>
      <c r="J5656" s="4">
        <f t="shared" si="795"/>
        <v>103.47473520535642</v>
      </c>
      <c r="K5656" s="4">
        <f t="shared" si="796"/>
        <v>24.775755429943032</v>
      </c>
      <c r="L5656" s="5">
        <f t="shared" si="792"/>
        <v>61.525264794643576</v>
      </c>
      <c r="M5656" s="5">
        <f t="shared" si="793"/>
        <v>9.2242445700569675</v>
      </c>
      <c r="N5656" s="6">
        <f t="shared" si="794"/>
        <v>169.77319019221014</v>
      </c>
      <c r="O5656" s="6">
        <f t="shared" si="797"/>
        <v>128.03263007885292</v>
      </c>
      <c r="P5656" s="6">
        <f>FORECAST(J5656,Inputs!$B$10:$B$18,Inputs!$A$10:$A$18)</f>
        <v>31.513654955605151</v>
      </c>
      <c r="Q5656" s="6">
        <f>IF(Inputs!$D$10="Yes",IF('Hourly Calcs'!P5656&gt;'Hourly Calcs'!K5656,'Hourly Calcs'!O5656,N5656+O5656),N5656+O5656)</f>
        <v>128.03263007885292</v>
      </c>
      <c r="R5656" s="12">
        <f t="shared" si="798"/>
        <v>608.41105813470904</v>
      </c>
      <c r="S5656" s="1">
        <f>IF(AND(A5656&gt;=5,A5656&lt;=9),INDEX(Demand!$C$3:$C$26,C5656),INDEX(Demand!$B$3:$B$26,C5656))</f>
        <v>350</v>
      </c>
      <c r="T5656" s="7">
        <f t="shared" si="799"/>
        <v>350</v>
      </c>
      <c r="U5656" s="7">
        <f t="shared" si="800"/>
        <v>258.41105813470904</v>
      </c>
    </row>
    <row r="5657" spans="1:21" x14ac:dyDescent="0.2">
      <c r="A5657" s="1">
        <v>8</v>
      </c>
      <c r="B5657" s="1">
        <v>24</v>
      </c>
      <c r="C5657" s="1">
        <v>9</v>
      </c>
      <c r="D5657">
        <v>19.600000000000001</v>
      </c>
      <c r="E5657">
        <v>15.8</v>
      </c>
      <c r="F5657">
        <v>79</v>
      </c>
      <c r="G5657">
        <v>416</v>
      </c>
      <c r="H5657">
        <v>454</v>
      </c>
      <c r="I5657">
        <v>183</v>
      </c>
      <c r="J5657" s="4">
        <f t="shared" si="795"/>
        <v>116.96011266208205</v>
      </c>
      <c r="K5657" s="4">
        <f t="shared" si="796"/>
        <v>33.653291441845639</v>
      </c>
      <c r="L5657" s="5">
        <f t="shared" si="792"/>
        <v>48.039887337917946</v>
      </c>
      <c r="M5657" s="5">
        <f t="shared" si="793"/>
        <v>0.34670855815436141</v>
      </c>
      <c r="N5657" s="6">
        <f t="shared" si="794"/>
        <v>349.87398550909171</v>
      </c>
      <c r="O5657" s="6">
        <f t="shared" si="797"/>
        <v>167.35693788878632</v>
      </c>
      <c r="P5657" s="6">
        <f>FORECAST(J5657,Inputs!$B$10:$B$18,Inputs!$A$10:$A$18)</f>
        <v>31.638519561685943</v>
      </c>
      <c r="Q5657" s="6">
        <f>IF(Inputs!$D$10="Yes",IF('Hourly Calcs'!P5657&gt;'Hourly Calcs'!K5657,'Hourly Calcs'!O5657,N5657+O5657),N5657+O5657)</f>
        <v>517.23092339787809</v>
      </c>
      <c r="R5657" s="12">
        <f t="shared" si="798"/>
        <v>2457.8813479867167</v>
      </c>
      <c r="S5657" s="1">
        <f>IF(AND(A5657&gt;=5,A5657&lt;=9),INDEX(Demand!$C$3:$C$26,C5657),INDEX(Demand!$B$3:$B$26,C5657))</f>
        <v>350</v>
      </c>
      <c r="T5657" s="7">
        <f t="shared" si="799"/>
        <v>350</v>
      </c>
      <c r="U5657" s="7">
        <f t="shared" si="800"/>
        <v>2107.8813479867167</v>
      </c>
    </row>
    <row r="5658" spans="1:21" x14ac:dyDescent="0.2">
      <c r="A5658" s="1">
        <v>8</v>
      </c>
      <c r="B5658" s="1">
        <v>24</v>
      </c>
      <c r="C5658" s="1">
        <v>10</v>
      </c>
      <c r="D5658">
        <v>20.5</v>
      </c>
      <c r="E5658">
        <v>16</v>
      </c>
      <c r="F5658">
        <v>75</v>
      </c>
      <c r="G5658">
        <v>564</v>
      </c>
      <c r="H5658">
        <v>627</v>
      </c>
      <c r="I5658">
        <v>164</v>
      </c>
      <c r="J5658" s="4">
        <f t="shared" si="795"/>
        <v>132.78307289888301</v>
      </c>
      <c r="K5658" s="4">
        <f t="shared" si="796"/>
        <v>41.423962941907028</v>
      </c>
      <c r="L5658" s="5">
        <f t="shared" si="792"/>
        <v>32.216927101116994</v>
      </c>
      <c r="M5658" s="5">
        <f t="shared" si="793"/>
        <v>7.4239629419070283</v>
      </c>
      <c r="N5658" s="6">
        <f t="shared" si="794"/>
        <v>566.34211191830525</v>
      </c>
      <c r="O5658" s="6">
        <f t="shared" si="797"/>
        <v>149.98108094951343</v>
      </c>
      <c r="P5658" s="6">
        <f>FORECAST(J5658,Inputs!$B$10:$B$18,Inputs!$A$10:$A$18)</f>
        <v>31.785028452767435</v>
      </c>
      <c r="Q5658" s="6">
        <f>IF(Inputs!$D$10="Yes",IF('Hourly Calcs'!P5658&gt;'Hourly Calcs'!K5658,'Hourly Calcs'!O5658,N5658+O5658),N5658+O5658)</f>
        <v>716.32319286781865</v>
      </c>
      <c r="R5658" s="12">
        <f t="shared" si="798"/>
        <v>3403.967812507874</v>
      </c>
      <c r="S5658" s="1">
        <f>IF(AND(A5658&gt;=5,A5658&lt;=9),INDEX(Demand!$C$3:$C$26,C5658),INDEX(Demand!$B$3:$B$26,C5658))</f>
        <v>600</v>
      </c>
      <c r="T5658" s="7">
        <f t="shared" si="799"/>
        <v>600</v>
      </c>
      <c r="U5658" s="7">
        <f t="shared" si="800"/>
        <v>2803.967812507874</v>
      </c>
    </row>
    <row r="5659" spans="1:21" x14ac:dyDescent="0.2">
      <c r="A5659" s="1">
        <v>8</v>
      </c>
      <c r="B5659" s="1">
        <v>24</v>
      </c>
      <c r="C5659" s="1">
        <v>11</v>
      </c>
      <c r="D5659">
        <v>19.899999999999999</v>
      </c>
      <c r="E5659">
        <v>16.2</v>
      </c>
      <c r="F5659">
        <v>79</v>
      </c>
      <c r="G5659">
        <v>659</v>
      </c>
      <c r="H5659">
        <v>631</v>
      </c>
      <c r="I5659">
        <v>200</v>
      </c>
      <c r="J5659" s="4">
        <f t="shared" si="795"/>
        <v>151.77413832169219</v>
      </c>
      <c r="K5659" s="4">
        <f t="shared" si="796"/>
        <v>47.227768485019261</v>
      </c>
      <c r="L5659" s="5">
        <f t="shared" si="792"/>
        <v>13.225861678307808</v>
      </c>
      <c r="M5659" s="5">
        <f t="shared" si="793"/>
        <v>13.227768485019261</v>
      </c>
      <c r="N5659" s="6">
        <f t="shared" si="794"/>
        <v>617.26318591694678</v>
      </c>
      <c r="O5659" s="6">
        <f t="shared" si="797"/>
        <v>182.90375725550416</v>
      </c>
      <c r="P5659" s="6">
        <f>FORECAST(J5659,Inputs!$B$10:$B$18,Inputs!$A$10:$A$18)</f>
        <v>31.960871651126777</v>
      </c>
      <c r="Q5659" s="6">
        <f>IF(Inputs!$D$10="Yes",IF('Hourly Calcs'!P5659&gt;'Hourly Calcs'!K5659,'Hourly Calcs'!O5659,N5659+O5659),N5659+O5659)</f>
        <v>800.16694317245094</v>
      </c>
      <c r="R5659" s="12">
        <f t="shared" si="798"/>
        <v>3802.3933139554865</v>
      </c>
      <c r="S5659" s="1">
        <f>IF(AND(A5659&gt;=5,A5659&lt;=9),INDEX(Demand!$C$3:$C$26,C5659),INDEX(Demand!$B$3:$B$26,C5659))</f>
        <v>600</v>
      </c>
      <c r="T5659" s="7">
        <f t="shared" si="799"/>
        <v>600</v>
      </c>
      <c r="U5659" s="7">
        <f t="shared" si="800"/>
        <v>3202.3933139554865</v>
      </c>
    </row>
    <row r="5660" spans="1:21" x14ac:dyDescent="0.2">
      <c r="A5660" s="1">
        <v>8</v>
      </c>
      <c r="B5660" s="1">
        <v>24</v>
      </c>
      <c r="C5660" s="1">
        <v>12</v>
      </c>
      <c r="D5660">
        <v>20.8</v>
      </c>
      <c r="E5660">
        <v>17.2</v>
      </c>
      <c r="F5660">
        <v>80</v>
      </c>
      <c r="G5660">
        <v>748</v>
      </c>
      <c r="H5660">
        <v>779</v>
      </c>
      <c r="I5660">
        <v>141</v>
      </c>
      <c r="J5660" s="4">
        <f t="shared" si="795"/>
        <v>173.73383369343568</v>
      </c>
      <c r="K5660" s="4">
        <f t="shared" si="796"/>
        <v>50.040137912778697</v>
      </c>
      <c r="L5660" s="5">
        <f t="shared" si="792"/>
        <v>8.7338336934356846</v>
      </c>
      <c r="M5660" s="5">
        <f t="shared" si="793"/>
        <v>16.040137912778697</v>
      </c>
      <c r="N5660" s="6">
        <f t="shared" si="794"/>
        <v>771.54528719264999</v>
      </c>
      <c r="O5660" s="6">
        <f t="shared" si="797"/>
        <v>128.94714886513043</v>
      </c>
      <c r="P5660" s="6">
        <f>FORECAST(J5660,Inputs!$B$10:$B$18,Inputs!$A$10:$A$18)</f>
        <v>32.164202163828108</v>
      </c>
      <c r="Q5660" s="6">
        <f>IF(Inputs!$D$10="Yes",IF('Hourly Calcs'!P5660&gt;'Hourly Calcs'!K5660,'Hourly Calcs'!O5660,N5660+O5660),N5660+O5660)</f>
        <v>900.49243605778042</v>
      </c>
      <c r="R5660" s="12">
        <f t="shared" si="798"/>
        <v>4279.1400561465725</v>
      </c>
      <c r="S5660" s="1">
        <f>IF(AND(A5660&gt;=5,A5660&lt;=9),INDEX(Demand!$C$3:$C$26,C5660),INDEX(Demand!$B$3:$B$26,C5660))</f>
        <v>600</v>
      </c>
      <c r="T5660" s="7">
        <f t="shared" si="799"/>
        <v>600</v>
      </c>
      <c r="U5660" s="7">
        <f t="shared" si="800"/>
        <v>3679.1400561465725</v>
      </c>
    </row>
    <row r="5661" spans="1:21" x14ac:dyDescent="0.2">
      <c r="A5661" s="1">
        <v>8</v>
      </c>
      <c r="B5661" s="1">
        <v>24</v>
      </c>
      <c r="C5661" s="1">
        <v>13</v>
      </c>
      <c r="D5661">
        <v>20.9</v>
      </c>
      <c r="E5661">
        <v>17.5</v>
      </c>
      <c r="F5661">
        <v>81</v>
      </c>
      <c r="G5661">
        <v>758</v>
      </c>
      <c r="H5661">
        <v>814</v>
      </c>
      <c r="I5661">
        <v>118</v>
      </c>
      <c r="J5661" s="4">
        <f t="shared" si="795"/>
        <v>196.50885005932585</v>
      </c>
      <c r="K5661" s="4">
        <f t="shared" si="796"/>
        <v>49.173955159391802</v>
      </c>
      <c r="L5661" s="5">
        <f t="shared" si="792"/>
        <v>31.508850059325852</v>
      </c>
      <c r="M5661" s="5">
        <f t="shared" si="793"/>
        <v>15.173955159391802</v>
      </c>
      <c r="N5661" s="6">
        <f t="shared" si="794"/>
        <v>764.35429045457693</v>
      </c>
      <c r="O5661" s="6">
        <f t="shared" si="797"/>
        <v>107.91321678074746</v>
      </c>
      <c r="P5661" s="6">
        <f>FORECAST(J5661,Inputs!$B$10:$B$18,Inputs!$A$10:$A$18)</f>
        <v>32.375081944993752</v>
      </c>
      <c r="Q5661" s="6">
        <f>IF(Inputs!$D$10="Yes",IF('Hourly Calcs'!P5661&gt;'Hourly Calcs'!K5661,'Hourly Calcs'!O5661,N5661+O5661),N5661+O5661)</f>
        <v>872.26750723532439</v>
      </c>
      <c r="R5661" s="12">
        <f t="shared" si="798"/>
        <v>4145.0151943822611</v>
      </c>
      <c r="S5661" s="1">
        <f>IF(AND(A5661&gt;=5,A5661&lt;=9),INDEX(Demand!$C$3:$C$26,C5661),INDEX(Demand!$B$3:$B$26,C5661))</f>
        <v>600</v>
      </c>
      <c r="T5661" s="7">
        <f t="shared" si="799"/>
        <v>600</v>
      </c>
      <c r="U5661" s="7">
        <f t="shared" si="800"/>
        <v>3545.0151943822611</v>
      </c>
    </row>
    <row r="5662" spans="1:21" x14ac:dyDescent="0.2">
      <c r="A5662" s="1">
        <v>8</v>
      </c>
      <c r="B5662" s="1">
        <v>24</v>
      </c>
      <c r="C5662" s="1">
        <v>14</v>
      </c>
      <c r="D5662">
        <v>20.2</v>
      </c>
      <c r="E5662">
        <v>17.399999999999999</v>
      </c>
      <c r="F5662">
        <v>84</v>
      </c>
      <c r="G5662">
        <v>569</v>
      </c>
      <c r="H5662">
        <v>293</v>
      </c>
      <c r="I5662">
        <v>348</v>
      </c>
      <c r="J5662" s="4">
        <f t="shared" si="795"/>
        <v>217.2424655214239</v>
      </c>
      <c r="K5662" s="4">
        <f t="shared" si="796"/>
        <v>44.855548195229282</v>
      </c>
      <c r="L5662" s="5">
        <f t="shared" si="792"/>
        <v>52.242465521423895</v>
      </c>
      <c r="M5662" s="5">
        <f t="shared" si="793"/>
        <v>10.855548195229282</v>
      </c>
      <c r="N5662" s="6">
        <f t="shared" si="794"/>
        <v>242.4473376888528</v>
      </c>
      <c r="O5662" s="6">
        <f t="shared" si="797"/>
        <v>318.25253762457726</v>
      </c>
      <c r="P5662" s="6">
        <f>FORECAST(J5662,Inputs!$B$10:$B$18,Inputs!$A$10:$A$18)</f>
        <v>32.567059865939108</v>
      </c>
      <c r="Q5662" s="6">
        <f>IF(Inputs!$D$10="Yes",IF('Hourly Calcs'!P5662&gt;'Hourly Calcs'!K5662,'Hourly Calcs'!O5662,N5662+O5662),N5662+O5662)</f>
        <v>560.69987531343008</v>
      </c>
      <c r="R5662" s="12">
        <f t="shared" si="798"/>
        <v>2664.4458074894196</v>
      </c>
      <c r="S5662" s="1">
        <f>IF(AND(A5662&gt;=5,A5662&lt;=9),INDEX(Demand!$C$3:$C$26,C5662),INDEX(Demand!$B$3:$B$26,C5662))</f>
        <v>600</v>
      </c>
      <c r="T5662" s="7">
        <f t="shared" si="799"/>
        <v>600</v>
      </c>
      <c r="U5662" s="7">
        <f t="shared" si="800"/>
        <v>2064.4458074894196</v>
      </c>
    </row>
    <row r="5663" spans="1:21" x14ac:dyDescent="0.2">
      <c r="A5663" s="1">
        <v>8</v>
      </c>
      <c r="B5663" s="1">
        <v>24</v>
      </c>
      <c r="C5663" s="1">
        <v>15</v>
      </c>
      <c r="D5663">
        <v>18.8</v>
      </c>
      <c r="E5663">
        <v>16.8</v>
      </c>
      <c r="F5663">
        <v>88</v>
      </c>
      <c r="G5663">
        <v>374</v>
      </c>
      <c r="H5663">
        <v>98</v>
      </c>
      <c r="I5663">
        <v>308</v>
      </c>
      <c r="J5663" s="4">
        <f t="shared" si="795"/>
        <v>234.70295272351183</v>
      </c>
      <c r="K5663" s="4">
        <f t="shared" si="796"/>
        <v>38.014589309282243</v>
      </c>
      <c r="L5663" s="5">
        <f t="shared" si="792"/>
        <v>69.702952723511828</v>
      </c>
      <c r="M5663" s="5">
        <f t="shared" si="793"/>
        <v>4.0145893092822433</v>
      </c>
      <c r="N5663" s="6">
        <f t="shared" si="794"/>
        <v>65.013035010439026</v>
      </c>
      <c r="O5663" s="6">
        <f t="shared" si="797"/>
        <v>281.67178617347639</v>
      </c>
      <c r="P5663" s="6">
        <f>FORECAST(J5663,Inputs!$B$10:$B$18,Inputs!$A$10:$A$18)</f>
        <v>32.728731043736218</v>
      </c>
      <c r="Q5663" s="6">
        <f>IF(Inputs!$D$10="Yes",IF('Hourly Calcs'!P5663&gt;'Hourly Calcs'!K5663,'Hourly Calcs'!O5663,N5663+O5663),N5663+O5663)</f>
        <v>346.6848211839154</v>
      </c>
      <c r="R5663" s="12">
        <f t="shared" si="798"/>
        <v>1647.4462702659659</v>
      </c>
      <c r="S5663" s="1">
        <f>IF(AND(A5663&gt;=5,A5663&lt;=9),INDEX(Demand!$C$3:$C$26,C5663),INDEX(Demand!$B$3:$B$26,C5663))</f>
        <v>600</v>
      </c>
      <c r="T5663" s="7">
        <f t="shared" si="799"/>
        <v>600</v>
      </c>
      <c r="U5663" s="7">
        <f t="shared" si="800"/>
        <v>1047.4462702659659</v>
      </c>
    </row>
    <row r="5664" spans="1:21" x14ac:dyDescent="0.2">
      <c r="A5664" s="1">
        <v>8</v>
      </c>
      <c r="B5664" s="1">
        <v>24</v>
      </c>
      <c r="C5664" s="1">
        <v>16</v>
      </c>
      <c r="D5664">
        <v>19.8</v>
      </c>
      <c r="E5664">
        <v>16.5</v>
      </c>
      <c r="F5664">
        <v>81</v>
      </c>
      <c r="G5664">
        <v>479</v>
      </c>
      <c r="H5664">
        <v>457</v>
      </c>
      <c r="I5664">
        <v>221</v>
      </c>
      <c r="J5664" s="4">
        <f t="shared" si="795"/>
        <v>249.31990198962058</v>
      </c>
      <c r="K5664" s="4">
        <f t="shared" si="796"/>
        <v>29.632059728947006</v>
      </c>
      <c r="L5664" s="5">
        <f t="shared" si="792"/>
        <v>84.319901989620575</v>
      </c>
      <c r="M5664" s="5">
        <f t="shared" si="793"/>
        <v>4.3679402710529942</v>
      </c>
      <c r="N5664" s="6">
        <f t="shared" si="794"/>
        <v>209.30923481937643</v>
      </c>
      <c r="O5664" s="6">
        <f t="shared" si="797"/>
        <v>202.10865176733211</v>
      </c>
      <c r="P5664" s="6">
        <f>FORECAST(J5664,Inputs!$B$10:$B$18,Inputs!$A$10:$A$18)</f>
        <v>32.864073166570556</v>
      </c>
      <c r="Q5664" s="6">
        <f>IF(Inputs!$D$10="Yes",IF('Hourly Calcs'!P5664&gt;'Hourly Calcs'!K5664,'Hourly Calcs'!O5664,N5664+O5664),N5664+O5664)</f>
        <v>202.10865176733211</v>
      </c>
      <c r="R5664" s="12">
        <f t="shared" si="798"/>
        <v>960.42031319836212</v>
      </c>
      <c r="S5664" s="1">
        <f>IF(AND(A5664&gt;=5,A5664&lt;=9),INDEX(Demand!$C$3:$C$26,C5664),INDEX(Demand!$B$3:$B$26,C5664))</f>
        <v>900</v>
      </c>
      <c r="T5664" s="7">
        <f t="shared" si="799"/>
        <v>900</v>
      </c>
      <c r="U5664" s="7">
        <f t="shared" si="800"/>
        <v>60.420313198362123</v>
      </c>
    </row>
    <row r="5665" spans="1:21" x14ac:dyDescent="0.2">
      <c r="A5665" s="1">
        <v>8</v>
      </c>
      <c r="B5665" s="1">
        <v>24</v>
      </c>
      <c r="C5665" s="1">
        <v>17</v>
      </c>
      <c r="D5665">
        <v>20</v>
      </c>
      <c r="E5665">
        <v>16.399999999999999</v>
      </c>
      <c r="F5665">
        <v>80</v>
      </c>
      <c r="G5665">
        <v>311</v>
      </c>
      <c r="H5665">
        <v>402</v>
      </c>
      <c r="I5665">
        <v>141</v>
      </c>
      <c r="J5665" s="4">
        <f t="shared" si="795"/>
        <v>262.04728781398097</v>
      </c>
      <c r="K5665" s="4">
        <f t="shared" si="796"/>
        <v>20.448102792489905</v>
      </c>
      <c r="L5665" s="5">
        <f t="shared" si="792"/>
        <v>0</v>
      </c>
      <c r="M5665" s="5">
        <f t="shared" si="793"/>
        <v>13.551897207510095</v>
      </c>
      <c r="N5665" s="6">
        <f t="shared" si="794"/>
        <v>90.589907203955917</v>
      </c>
      <c r="O5665" s="6">
        <f t="shared" si="797"/>
        <v>128.94714886513043</v>
      </c>
      <c r="P5665" s="6">
        <f>FORECAST(J5665,Inputs!$B$10:$B$18,Inputs!$A$10:$A$18)</f>
        <v>32.981919331610932</v>
      </c>
      <c r="Q5665" s="6">
        <f>IF(Inputs!$D$10="Yes",IF('Hourly Calcs'!P5665&gt;'Hourly Calcs'!K5665,'Hourly Calcs'!O5665,N5665+O5665),N5665+O5665)</f>
        <v>128.94714886513043</v>
      </c>
      <c r="R5665" s="12">
        <f t="shared" si="798"/>
        <v>612.75685140709982</v>
      </c>
      <c r="S5665" s="1">
        <f>IF(AND(A5665&gt;=5,A5665&lt;=9),INDEX(Demand!$C$3:$C$26,C5665),INDEX(Demand!$B$3:$B$26,C5665))</f>
        <v>900</v>
      </c>
      <c r="T5665" s="7">
        <f t="shared" si="799"/>
        <v>612.75685140709982</v>
      </c>
      <c r="U5665" s="7">
        <f t="shared" si="800"/>
        <v>0</v>
      </c>
    </row>
    <row r="5666" spans="1:21" x14ac:dyDescent="0.2">
      <c r="A5666" s="1">
        <v>8</v>
      </c>
      <c r="B5666" s="1">
        <v>24</v>
      </c>
      <c r="C5666" s="1">
        <v>18</v>
      </c>
      <c r="D5666">
        <v>19.3</v>
      </c>
      <c r="E5666">
        <v>16</v>
      </c>
      <c r="F5666">
        <v>81</v>
      </c>
      <c r="G5666">
        <v>145</v>
      </c>
      <c r="H5666">
        <v>162</v>
      </c>
      <c r="I5666">
        <v>102</v>
      </c>
      <c r="J5666" s="4">
        <f t="shared" si="795"/>
        <v>273.7761716611667</v>
      </c>
      <c r="K5666" s="4">
        <f t="shared" si="796"/>
        <v>11.001235011947216</v>
      </c>
      <c r="L5666" s="5">
        <f t="shared" si="792"/>
        <v>0</v>
      </c>
      <c r="M5666" s="5">
        <f t="shared" si="793"/>
        <v>22.998764988052784</v>
      </c>
      <c r="N5666" s="6">
        <f t="shared" si="794"/>
        <v>0</v>
      </c>
      <c r="O5666" s="6">
        <f t="shared" si="797"/>
        <v>93.280916200307118</v>
      </c>
      <c r="P5666" s="6">
        <f>FORECAST(J5666,Inputs!$B$10:$B$18,Inputs!$A$10:$A$18)</f>
        <v>33.090520107973767</v>
      </c>
      <c r="Q5666" s="6">
        <f>IF(Inputs!$D$10="Yes",IF('Hourly Calcs'!P5666&gt;'Hourly Calcs'!K5666,'Hourly Calcs'!O5666,N5666+O5666),N5666+O5666)</f>
        <v>93.280916200307118</v>
      </c>
      <c r="R5666" s="12">
        <f t="shared" si="798"/>
        <v>443.27091378385938</v>
      </c>
      <c r="S5666" s="1">
        <f>IF(AND(A5666&gt;=5,A5666&lt;=9),INDEX(Demand!$C$3:$C$26,C5666),INDEX(Demand!$B$3:$B$26,C5666))</f>
        <v>900</v>
      </c>
      <c r="T5666" s="7">
        <f t="shared" si="799"/>
        <v>443.27091378385938</v>
      </c>
      <c r="U5666" s="7">
        <f t="shared" si="800"/>
        <v>0</v>
      </c>
    </row>
    <row r="5667" spans="1:21" x14ac:dyDescent="0.2">
      <c r="A5667" s="1">
        <v>8</v>
      </c>
      <c r="B5667" s="1">
        <v>24</v>
      </c>
      <c r="C5667" s="1">
        <v>19</v>
      </c>
      <c r="D5667">
        <v>18.100000000000001</v>
      </c>
      <c r="E5667">
        <v>15.6</v>
      </c>
      <c r="F5667">
        <v>85</v>
      </c>
      <c r="G5667">
        <v>26</v>
      </c>
      <c r="H5667">
        <v>0</v>
      </c>
      <c r="I5667">
        <v>26</v>
      </c>
      <c r="J5667" s="4">
        <f t="shared" si="795"/>
        <v>285.23682087591067</v>
      </c>
      <c r="K5667" s="4">
        <f t="shared" si="796"/>
        <v>1.8736295185616285</v>
      </c>
      <c r="L5667" s="5">
        <f t="shared" ref="L5667:L5730" si="801">IF(ABS($B$5-J5667)&gt;90,0,ABS($B$5-J5667))</f>
        <v>0</v>
      </c>
      <c r="M5667" s="5">
        <f t="shared" ref="M5667:M5730" si="802">IF(K5667&gt;0,ABS($B$4-K5667),0)</f>
        <v>32.126370481438371</v>
      </c>
      <c r="N5667" s="6">
        <f t="shared" si="794"/>
        <v>0</v>
      </c>
      <c r="O5667" s="6">
        <f t="shared" si="797"/>
        <v>23.777488443215542</v>
      </c>
      <c r="P5667" s="6">
        <f>FORECAST(J5667,Inputs!$B$10:$B$18,Inputs!$A$10:$A$18)</f>
        <v>33.196637230332506</v>
      </c>
      <c r="Q5667" s="6">
        <f>IF(Inputs!$D$10="Yes",IF('Hourly Calcs'!P5667&gt;'Hourly Calcs'!K5667,'Hourly Calcs'!O5667,N5667+O5667),N5667+O5667)</f>
        <v>23.777488443215542</v>
      </c>
      <c r="R5667" s="12">
        <f t="shared" si="798"/>
        <v>112.99062508216025</v>
      </c>
      <c r="S5667" s="1">
        <f>IF(AND(A5667&gt;=5,A5667&lt;=9),INDEX(Demand!$C$3:$C$26,C5667),INDEX(Demand!$B$3:$B$26,C5667))</f>
        <v>900</v>
      </c>
      <c r="T5667" s="7">
        <f t="shared" si="799"/>
        <v>112.99062508216025</v>
      </c>
      <c r="U5667" s="7">
        <f t="shared" si="800"/>
        <v>0</v>
      </c>
    </row>
    <row r="5668" spans="1:21" x14ac:dyDescent="0.2">
      <c r="A5668" s="1">
        <v>8</v>
      </c>
      <c r="B5668" s="1">
        <v>24</v>
      </c>
      <c r="C5668" s="1">
        <v>20</v>
      </c>
      <c r="D5668">
        <v>17.399999999999999</v>
      </c>
      <c r="E5668">
        <v>15.5</v>
      </c>
      <c r="F5668">
        <v>89</v>
      </c>
      <c r="G5668">
        <v>0</v>
      </c>
      <c r="H5668">
        <v>0</v>
      </c>
      <c r="I5668">
        <v>0</v>
      </c>
      <c r="J5668" s="4">
        <f t="shared" si="795"/>
        <v>297.04134781791504</v>
      </c>
      <c r="K5668" s="4">
        <f t="shared" si="796"/>
        <v>-7.2527366857043063</v>
      </c>
      <c r="L5668" s="5">
        <f t="shared" si="801"/>
        <v>0</v>
      </c>
      <c r="M5668" s="5">
        <f t="shared" si="802"/>
        <v>0</v>
      </c>
      <c r="N5668" s="6">
        <f t="shared" si="794"/>
        <v>0</v>
      </c>
      <c r="O5668" s="6">
        <f t="shared" si="797"/>
        <v>0</v>
      </c>
      <c r="P5668" s="6">
        <f>FORECAST(J5668,Inputs!$B$10:$B$18,Inputs!$A$10:$A$18)</f>
        <v>33.305938405721434</v>
      </c>
      <c r="Q5668" s="6">
        <f>IF(Inputs!$D$10="Yes",IF('Hourly Calcs'!P5668&gt;'Hourly Calcs'!K5668,'Hourly Calcs'!O5668,N5668+O5668),N5668+O5668)</f>
        <v>0</v>
      </c>
      <c r="R5668" s="12">
        <f t="shared" si="798"/>
        <v>0</v>
      </c>
      <c r="S5668" s="1">
        <f>IF(AND(A5668&gt;=5,A5668&lt;=9),INDEX(Demand!$C$3:$C$26,C5668),INDEX(Demand!$B$3:$B$26,C5668))</f>
        <v>800</v>
      </c>
      <c r="T5668" s="7">
        <f t="shared" si="799"/>
        <v>0</v>
      </c>
      <c r="U5668" s="7">
        <f t="shared" si="800"/>
        <v>0</v>
      </c>
    </row>
    <row r="5669" spans="1:21" x14ac:dyDescent="0.2">
      <c r="A5669" s="1">
        <v>8</v>
      </c>
      <c r="B5669" s="1">
        <v>24</v>
      </c>
      <c r="C5669" s="1">
        <v>21</v>
      </c>
      <c r="D5669">
        <v>16.8</v>
      </c>
      <c r="E5669">
        <v>15.6</v>
      </c>
      <c r="F5669">
        <v>93</v>
      </c>
      <c r="G5669">
        <v>0</v>
      </c>
      <c r="H5669">
        <v>0</v>
      </c>
      <c r="I5669">
        <v>0</v>
      </c>
      <c r="J5669" s="4">
        <f t="shared" si="795"/>
        <v>309.71614527911538</v>
      </c>
      <c r="K5669" s="4">
        <f t="shared" si="796"/>
        <v>-15.210947598134567</v>
      </c>
      <c r="L5669" s="5">
        <f t="shared" si="801"/>
        <v>0</v>
      </c>
      <c r="M5669" s="5">
        <f t="shared" si="802"/>
        <v>0</v>
      </c>
      <c r="N5669" s="6">
        <f t="shared" si="794"/>
        <v>0</v>
      </c>
      <c r="O5669" s="6">
        <f t="shared" si="797"/>
        <v>0</v>
      </c>
      <c r="P5669" s="6">
        <f>FORECAST(J5669,Inputs!$B$10:$B$18,Inputs!$A$10:$A$18)</f>
        <v>33.42329764147329</v>
      </c>
      <c r="Q5669" s="6">
        <f>IF(Inputs!$D$10="Yes",IF('Hourly Calcs'!P5669&gt;'Hourly Calcs'!K5669,'Hourly Calcs'!O5669,N5669+O5669),N5669+O5669)</f>
        <v>0</v>
      </c>
      <c r="R5669" s="12">
        <f t="shared" si="798"/>
        <v>0</v>
      </c>
      <c r="S5669" s="1">
        <f>IF(AND(A5669&gt;=5,A5669&lt;=9),INDEX(Demand!$C$3:$C$26,C5669),INDEX(Demand!$B$3:$B$26,C5669))</f>
        <v>700</v>
      </c>
      <c r="T5669" s="7">
        <f t="shared" si="799"/>
        <v>0</v>
      </c>
      <c r="U5669" s="7">
        <f t="shared" si="800"/>
        <v>0</v>
      </c>
    </row>
    <row r="5670" spans="1:21" x14ac:dyDescent="0.2">
      <c r="A5670" s="1">
        <v>8</v>
      </c>
      <c r="B5670" s="1">
        <v>24</v>
      </c>
      <c r="C5670" s="1">
        <v>22</v>
      </c>
      <c r="D5670">
        <v>16.399999999999999</v>
      </c>
      <c r="E5670">
        <v>15.5</v>
      </c>
      <c r="F5670">
        <v>94</v>
      </c>
      <c r="G5670">
        <v>0</v>
      </c>
      <c r="H5670">
        <v>0</v>
      </c>
      <c r="I5670">
        <v>0</v>
      </c>
      <c r="J5670" s="4">
        <f t="shared" si="795"/>
        <v>323.66369139231756</v>
      </c>
      <c r="K5670" s="4">
        <f t="shared" si="796"/>
        <v>-21.742660164496854</v>
      </c>
      <c r="L5670" s="5">
        <f t="shared" si="801"/>
        <v>0</v>
      </c>
      <c r="M5670" s="5">
        <f t="shared" si="802"/>
        <v>0</v>
      </c>
      <c r="N5670" s="6">
        <f t="shared" si="794"/>
        <v>0</v>
      </c>
      <c r="O5670" s="6">
        <f t="shared" si="797"/>
        <v>0</v>
      </c>
      <c r="P5670" s="6">
        <f>FORECAST(J5670,Inputs!$B$10:$B$18,Inputs!$A$10:$A$18)</f>
        <v>33.552441586965898</v>
      </c>
      <c r="Q5670" s="6">
        <f>IF(Inputs!$D$10="Yes",IF('Hourly Calcs'!P5670&gt;'Hourly Calcs'!K5670,'Hourly Calcs'!O5670,N5670+O5670),N5670+O5670)</f>
        <v>0</v>
      </c>
      <c r="R5670" s="12">
        <f t="shared" si="798"/>
        <v>0</v>
      </c>
      <c r="S5670" s="1">
        <f>IF(AND(A5670&gt;=5,A5670&lt;=9),INDEX(Demand!$C$3:$C$26,C5670),INDEX(Demand!$B$3:$B$26,C5670))</f>
        <v>600</v>
      </c>
      <c r="T5670" s="7">
        <f t="shared" si="799"/>
        <v>0</v>
      </c>
      <c r="U5670" s="7">
        <f t="shared" si="800"/>
        <v>0</v>
      </c>
    </row>
    <row r="5671" spans="1:21" x14ac:dyDescent="0.2">
      <c r="A5671" s="1">
        <v>8</v>
      </c>
      <c r="B5671" s="1">
        <v>24</v>
      </c>
      <c r="C5671" s="1">
        <v>23</v>
      </c>
      <c r="D5671">
        <v>16.5</v>
      </c>
      <c r="E5671">
        <v>15.3</v>
      </c>
      <c r="F5671">
        <v>93</v>
      </c>
      <c r="G5671">
        <v>0</v>
      </c>
      <c r="H5671">
        <v>0</v>
      </c>
      <c r="I5671">
        <v>0</v>
      </c>
      <c r="J5671" s="4">
        <f t="shared" si="795"/>
        <v>339.02053336850713</v>
      </c>
      <c r="K5671" s="4">
        <f t="shared" si="796"/>
        <v>-26.316047810106227</v>
      </c>
      <c r="L5671" s="5">
        <f t="shared" si="801"/>
        <v>0</v>
      </c>
      <c r="M5671" s="5">
        <f t="shared" si="802"/>
        <v>0</v>
      </c>
      <c r="N5671" s="6">
        <f t="shared" si="794"/>
        <v>0</v>
      </c>
      <c r="O5671" s="6">
        <f t="shared" si="797"/>
        <v>0</v>
      </c>
      <c r="P5671" s="6">
        <f>FORECAST(J5671,Inputs!$B$10:$B$18,Inputs!$A$10:$A$18)</f>
        <v>33.694634568226917</v>
      </c>
      <c r="Q5671" s="6">
        <f>IF(Inputs!$D$10="Yes",IF('Hourly Calcs'!P5671&gt;'Hourly Calcs'!K5671,'Hourly Calcs'!O5671,N5671+O5671),N5671+O5671)</f>
        <v>0</v>
      </c>
      <c r="R5671" s="12">
        <f t="shared" si="798"/>
        <v>0</v>
      </c>
      <c r="S5671" s="1">
        <f>IF(AND(A5671&gt;=5,A5671&lt;=9),INDEX(Demand!$C$3:$C$26,C5671),INDEX(Demand!$B$3:$B$26,C5671))</f>
        <v>500</v>
      </c>
      <c r="T5671" s="7">
        <f t="shared" si="799"/>
        <v>0</v>
      </c>
      <c r="U5671" s="7">
        <f t="shared" si="800"/>
        <v>0</v>
      </c>
    </row>
    <row r="5672" spans="1:21" x14ac:dyDescent="0.2">
      <c r="A5672" s="1">
        <v>8</v>
      </c>
      <c r="B5672" s="1">
        <v>24</v>
      </c>
      <c r="C5672" s="1">
        <v>24</v>
      </c>
      <c r="D5672">
        <v>16.3</v>
      </c>
      <c r="E5672">
        <v>15.3</v>
      </c>
      <c r="F5672">
        <v>94</v>
      </c>
      <c r="G5672">
        <v>0</v>
      </c>
      <c r="H5672">
        <v>0</v>
      </c>
      <c r="I5672">
        <v>0</v>
      </c>
      <c r="J5672" s="4">
        <f t="shared" si="795"/>
        <v>355.46160526364451</v>
      </c>
      <c r="K5672" s="4">
        <f t="shared" si="796"/>
        <v>-28.431430110937171</v>
      </c>
      <c r="L5672" s="5">
        <f t="shared" si="801"/>
        <v>0</v>
      </c>
      <c r="M5672" s="5">
        <f t="shared" si="802"/>
        <v>0</v>
      </c>
      <c r="N5672" s="6">
        <f t="shared" si="794"/>
        <v>0</v>
      </c>
      <c r="O5672" s="6">
        <f t="shared" si="797"/>
        <v>0</v>
      </c>
      <c r="P5672" s="6">
        <f>FORECAST(J5672,Inputs!$B$10:$B$18,Inputs!$A$10:$A$18)</f>
        <v>33.846866715404111</v>
      </c>
      <c r="Q5672" s="6">
        <f>IF(Inputs!$D$10="Yes",IF('Hourly Calcs'!P5672&gt;'Hourly Calcs'!K5672,'Hourly Calcs'!O5672,N5672+O5672),N5672+O5672)</f>
        <v>0</v>
      </c>
      <c r="R5672" s="12">
        <f t="shared" si="798"/>
        <v>0</v>
      </c>
      <c r="S5672" s="1">
        <f>IF(AND(A5672&gt;=5,A5672&lt;=9),INDEX(Demand!$C$3:$C$26,C5672),INDEX(Demand!$B$3:$B$26,C5672))</f>
        <v>400</v>
      </c>
      <c r="T5672" s="7">
        <f t="shared" si="799"/>
        <v>0</v>
      </c>
      <c r="U5672" s="7">
        <f t="shared" si="800"/>
        <v>0</v>
      </c>
    </row>
    <row r="5673" spans="1:21" x14ac:dyDescent="0.2">
      <c r="A5673" s="1">
        <v>8</v>
      </c>
      <c r="B5673" s="1">
        <v>25</v>
      </c>
      <c r="C5673" s="1">
        <v>1</v>
      </c>
      <c r="D5673">
        <v>16.5</v>
      </c>
      <c r="E5673">
        <v>15.3</v>
      </c>
      <c r="F5673">
        <v>93</v>
      </c>
      <c r="G5673">
        <v>0</v>
      </c>
      <c r="H5673">
        <v>0</v>
      </c>
      <c r="I5673">
        <v>0</v>
      </c>
      <c r="J5673" s="4">
        <f t="shared" si="795"/>
        <v>12.17454752728662</v>
      </c>
      <c r="K5673" s="4">
        <f t="shared" si="796"/>
        <v>-27.812254002080891</v>
      </c>
      <c r="L5673" s="5">
        <f t="shared" si="801"/>
        <v>0</v>
      </c>
      <c r="M5673" s="5">
        <f t="shared" si="802"/>
        <v>0</v>
      </c>
      <c r="N5673" s="6">
        <f t="shared" si="794"/>
        <v>0</v>
      </c>
      <c r="O5673" s="6">
        <f t="shared" si="797"/>
        <v>0</v>
      </c>
      <c r="P5673" s="6">
        <f>FORECAST(J5673,Inputs!$B$10:$B$18,Inputs!$A$10:$A$18)</f>
        <v>30.668282847474874</v>
      </c>
      <c r="Q5673" s="6">
        <f>IF(Inputs!$D$10="Yes",IF('Hourly Calcs'!P5673&gt;'Hourly Calcs'!K5673,'Hourly Calcs'!O5673,N5673+O5673),N5673+O5673)</f>
        <v>0</v>
      </c>
      <c r="R5673" s="12">
        <f t="shared" si="798"/>
        <v>0</v>
      </c>
      <c r="S5673" s="1">
        <f>IF(AND(A5673&gt;=5,A5673&lt;=9),INDEX(Demand!$C$3:$C$26,C5673),INDEX(Demand!$B$3:$B$26,C5673))</f>
        <v>350</v>
      </c>
      <c r="T5673" s="7">
        <f t="shared" si="799"/>
        <v>0</v>
      </c>
      <c r="U5673" s="7">
        <f t="shared" si="800"/>
        <v>0</v>
      </c>
    </row>
    <row r="5674" spans="1:21" x14ac:dyDescent="0.2">
      <c r="A5674" s="1">
        <v>8</v>
      </c>
      <c r="B5674" s="1">
        <v>25</v>
      </c>
      <c r="C5674" s="1">
        <v>2</v>
      </c>
      <c r="D5674">
        <v>16.8</v>
      </c>
      <c r="E5674">
        <v>14.4</v>
      </c>
      <c r="F5674">
        <v>86</v>
      </c>
      <c r="G5674">
        <v>0</v>
      </c>
      <c r="H5674">
        <v>0</v>
      </c>
      <c r="I5674">
        <v>0</v>
      </c>
      <c r="J5674" s="4">
        <f t="shared" si="795"/>
        <v>28.206763882470113</v>
      </c>
      <c r="K5674" s="4">
        <f t="shared" si="796"/>
        <v>-24.543617900218933</v>
      </c>
      <c r="L5674" s="5">
        <f t="shared" si="801"/>
        <v>0</v>
      </c>
      <c r="M5674" s="5">
        <f t="shared" si="802"/>
        <v>0</v>
      </c>
      <c r="N5674" s="6">
        <f t="shared" si="794"/>
        <v>0</v>
      </c>
      <c r="O5674" s="6">
        <f t="shared" si="797"/>
        <v>0</v>
      </c>
      <c r="P5674" s="6">
        <f>FORECAST(J5674,Inputs!$B$10:$B$18,Inputs!$A$10:$A$18)</f>
        <v>30.816729295208056</v>
      </c>
      <c r="Q5674" s="6">
        <f>IF(Inputs!$D$10="Yes",IF('Hourly Calcs'!P5674&gt;'Hourly Calcs'!K5674,'Hourly Calcs'!O5674,N5674+O5674),N5674+O5674)</f>
        <v>0</v>
      </c>
      <c r="R5674" s="12">
        <f t="shared" si="798"/>
        <v>0</v>
      </c>
      <c r="S5674" s="1">
        <f>IF(AND(A5674&gt;=5,A5674&lt;=9),INDEX(Demand!$C$3:$C$26,C5674),INDEX(Demand!$B$3:$B$26,C5674))</f>
        <v>350</v>
      </c>
      <c r="T5674" s="7">
        <f t="shared" si="799"/>
        <v>0</v>
      </c>
      <c r="U5674" s="7">
        <f t="shared" si="800"/>
        <v>0</v>
      </c>
    </row>
    <row r="5675" spans="1:21" x14ac:dyDescent="0.2">
      <c r="A5675" s="1">
        <v>8</v>
      </c>
      <c r="B5675" s="1">
        <v>25</v>
      </c>
      <c r="C5675" s="1">
        <v>3</v>
      </c>
      <c r="D5675">
        <v>16.8</v>
      </c>
      <c r="E5675">
        <v>15.7</v>
      </c>
      <c r="F5675">
        <v>93</v>
      </c>
      <c r="G5675">
        <v>0</v>
      </c>
      <c r="H5675">
        <v>0</v>
      </c>
      <c r="I5675">
        <v>0</v>
      </c>
      <c r="J5675" s="4">
        <f t="shared" si="795"/>
        <v>42.945435436763745</v>
      </c>
      <c r="K5675" s="4">
        <f t="shared" si="796"/>
        <v>-19.027172010754597</v>
      </c>
      <c r="L5675" s="5">
        <f t="shared" si="801"/>
        <v>0</v>
      </c>
      <c r="M5675" s="5">
        <f t="shared" si="802"/>
        <v>0</v>
      </c>
      <c r="N5675" s="6">
        <f t="shared" si="794"/>
        <v>0</v>
      </c>
      <c r="O5675" s="6">
        <f t="shared" si="797"/>
        <v>0</v>
      </c>
      <c r="P5675" s="6">
        <f>FORECAST(J5675,Inputs!$B$10:$B$18,Inputs!$A$10:$A$18)</f>
        <v>30.95319847626633</v>
      </c>
      <c r="Q5675" s="6">
        <f>IF(Inputs!$D$10="Yes",IF('Hourly Calcs'!P5675&gt;'Hourly Calcs'!K5675,'Hourly Calcs'!O5675,N5675+O5675),N5675+O5675)</f>
        <v>0</v>
      </c>
      <c r="R5675" s="12">
        <f t="shared" si="798"/>
        <v>0</v>
      </c>
      <c r="S5675" s="1">
        <f>IF(AND(A5675&gt;=5,A5675&lt;=9),INDEX(Demand!$C$3:$C$26,C5675),INDEX(Demand!$B$3:$B$26,C5675))</f>
        <v>350</v>
      </c>
      <c r="T5675" s="7">
        <f t="shared" si="799"/>
        <v>0</v>
      </c>
      <c r="U5675" s="7">
        <f t="shared" si="800"/>
        <v>0</v>
      </c>
    </row>
    <row r="5676" spans="1:21" x14ac:dyDescent="0.2">
      <c r="A5676" s="1">
        <v>8</v>
      </c>
      <c r="B5676" s="1">
        <v>25</v>
      </c>
      <c r="C5676" s="1">
        <v>4</v>
      </c>
      <c r="D5676">
        <v>16.600000000000001</v>
      </c>
      <c r="E5676">
        <v>14.6</v>
      </c>
      <c r="F5676">
        <v>88</v>
      </c>
      <c r="G5676">
        <v>0</v>
      </c>
      <c r="H5676">
        <v>0</v>
      </c>
      <c r="I5676">
        <v>0</v>
      </c>
      <c r="J5676" s="4">
        <f t="shared" si="795"/>
        <v>56.293929168420988</v>
      </c>
      <c r="K5676" s="4">
        <f t="shared" si="796"/>
        <v>-11.7995890434958</v>
      </c>
      <c r="L5676" s="5">
        <f t="shared" si="801"/>
        <v>0</v>
      </c>
      <c r="M5676" s="5">
        <f t="shared" si="802"/>
        <v>0</v>
      </c>
      <c r="N5676" s="6">
        <f t="shared" si="794"/>
        <v>0</v>
      </c>
      <c r="O5676" s="6">
        <f t="shared" si="797"/>
        <v>0</v>
      </c>
      <c r="P5676" s="6">
        <f>FORECAST(J5676,Inputs!$B$10:$B$18,Inputs!$A$10:$A$18)</f>
        <v>31.076795640448342</v>
      </c>
      <c r="Q5676" s="6">
        <f>IF(Inputs!$D$10="Yes",IF('Hourly Calcs'!P5676&gt;'Hourly Calcs'!K5676,'Hourly Calcs'!O5676,N5676+O5676),N5676+O5676)</f>
        <v>0</v>
      </c>
      <c r="R5676" s="12">
        <f t="shared" si="798"/>
        <v>0</v>
      </c>
      <c r="S5676" s="1">
        <f>IF(AND(A5676&gt;=5,A5676&lt;=9),INDEX(Demand!$C$3:$C$26,C5676),INDEX(Demand!$B$3:$B$26,C5676))</f>
        <v>350</v>
      </c>
      <c r="T5676" s="7">
        <f t="shared" si="799"/>
        <v>0</v>
      </c>
      <c r="U5676" s="7">
        <f t="shared" si="800"/>
        <v>0</v>
      </c>
    </row>
    <row r="5677" spans="1:21" x14ac:dyDescent="0.2">
      <c r="A5677" s="1">
        <v>8</v>
      </c>
      <c r="B5677" s="1">
        <v>25</v>
      </c>
      <c r="C5677" s="1">
        <v>5</v>
      </c>
      <c r="D5677">
        <v>16.2</v>
      </c>
      <c r="E5677">
        <v>14.3</v>
      </c>
      <c r="F5677">
        <v>89</v>
      </c>
      <c r="G5677">
        <v>0</v>
      </c>
      <c r="H5677">
        <v>0</v>
      </c>
      <c r="I5677">
        <v>0</v>
      </c>
      <c r="J5677" s="4">
        <f t="shared" si="795"/>
        <v>68.533060183768271</v>
      </c>
      <c r="K5677" s="4">
        <f t="shared" si="796"/>
        <v>-3.3361918332896181</v>
      </c>
      <c r="L5677" s="5">
        <f t="shared" si="801"/>
        <v>0</v>
      </c>
      <c r="M5677" s="5">
        <f t="shared" si="802"/>
        <v>0</v>
      </c>
      <c r="N5677" s="6">
        <f t="shared" si="794"/>
        <v>0</v>
      </c>
      <c r="O5677" s="6">
        <f t="shared" si="797"/>
        <v>0</v>
      </c>
      <c r="P5677" s="6">
        <f>FORECAST(J5677,Inputs!$B$10:$B$18,Inputs!$A$10:$A$18)</f>
        <v>31.190120927627483</v>
      </c>
      <c r="Q5677" s="6">
        <f>IF(Inputs!$D$10="Yes",IF('Hourly Calcs'!P5677&gt;'Hourly Calcs'!K5677,'Hourly Calcs'!O5677,N5677+O5677),N5677+O5677)</f>
        <v>0</v>
      </c>
      <c r="R5677" s="12">
        <f t="shared" si="798"/>
        <v>0</v>
      </c>
      <c r="S5677" s="1">
        <f>IF(AND(A5677&gt;=5,A5677&lt;=9),INDEX(Demand!$C$3:$C$26,C5677),INDEX(Demand!$B$3:$B$26,C5677))</f>
        <v>350</v>
      </c>
      <c r="T5677" s="7">
        <f t="shared" si="799"/>
        <v>0</v>
      </c>
      <c r="U5677" s="7">
        <f t="shared" si="800"/>
        <v>0</v>
      </c>
    </row>
    <row r="5678" spans="1:21" x14ac:dyDescent="0.2">
      <c r="A5678" s="1">
        <v>8</v>
      </c>
      <c r="B5678" s="1">
        <v>25</v>
      </c>
      <c r="C5678" s="1">
        <v>6</v>
      </c>
      <c r="D5678">
        <v>16.100000000000001</v>
      </c>
      <c r="E5678">
        <v>14.9</v>
      </c>
      <c r="F5678">
        <v>93</v>
      </c>
      <c r="G5678">
        <v>6</v>
      </c>
      <c r="H5678">
        <v>0</v>
      </c>
      <c r="I5678">
        <v>6</v>
      </c>
      <c r="J5678" s="4">
        <f t="shared" si="795"/>
        <v>80.132931278467922</v>
      </c>
      <c r="K5678" s="4">
        <f t="shared" si="796"/>
        <v>5.8305609199530863</v>
      </c>
      <c r="L5678" s="5">
        <f t="shared" si="801"/>
        <v>84.867068721532078</v>
      </c>
      <c r="M5678" s="5">
        <f t="shared" si="802"/>
        <v>28.169439080046914</v>
      </c>
      <c r="N5678" s="6">
        <f t="shared" si="794"/>
        <v>0</v>
      </c>
      <c r="O5678" s="6">
        <f t="shared" si="797"/>
        <v>5.4871127176651253</v>
      </c>
      <c r="P5678" s="6">
        <f>FORECAST(J5678,Inputs!$B$10:$B$18,Inputs!$A$10:$A$18)</f>
        <v>31.297527141467292</v>
      </c>
      <c r="Q5678" s="6">
        <f>IF(Inputs!$D$10="Yes",IF('Hourly Calcs'!P5678&gt;'Hourly Calcs'!K5678,'Hourly Calcs'!O5678,N5678+O5678),N5678+O5678)</f>
        <v>5.4871127176651253</v>
      </c>
      <c r="R5678" s="12">
        <f t="shared" si="798"/>
        <v>26.074759634344673</v>
      </c>
      <c r="S5678" s="1">
        <f>IF(AND(A5678&gt;=5,A5678&lt;=9),INDEX(Demand!$C$3:$C$26,C5678),INDEX(Demand!$B$3:$B$26,C5678))</f>
        <v>350</v>
      </c>
      <c r="T5678" s="7">
        <f t="shared" si="799"/>
        <v>26.074759634344673</v>
      </c>
      <c r="U5678" s="7">
        <f t="shared" si="800"/>
        <v>0</v>
      </c>
    </row>
    <row r="5679" spans="1:21" x14ac:dyDescent="0.2">
      <c r="A5679" s="1">
        <v>8</v>
      </c>
      <c r="B5679" s="1">
        <v>25</v>
      </c>
      <c r="C5679" s="1">
        <v>7</v>
      </c>
      <c r="D5679">
        <v>16.2</v>
      </c>
      <c r="E5679">
        <v>14.6</v>
      </c>
      <c r="F5679">
        <v>90</v>
      </c>
      <c r="G5679">
        <v>53</v>
      </c>
      <c r="H5679">
        <v>0</v>
      </c>
      <c r="I5679">
        <v>53</v>
      </c>
      <c r="J5679" s="4">
        <f t="shared" si="795"/>
        <v>91.658831356349665</v>
      </c>
      <c r="K5679" s="4">
        <f t="shared" si="796"/>
        <v>15.189321859704009</v>
      </c>
      <c r="L5679" s="5">
        <f t="shared" si="801"/>
        <v>73.341168643650335</v>
      </c>
      <c r="M5679" s="5">
        <f t="shared" si="802"/>
        <v>18.810678140295991</v>
      </c>
      <c r="N5679" s="6">
        <f t="shared" si="794"/>
        <v>0</v>
      </c>
      <c r="O5679" s="6">
        <f t="shared" si="797"/>
        <v>48.469495672708604</v>
      </c>
      <c r="P5679" s="6">
        <f>FORECAST(J5679,Inputs!$B$10:$B$18,Inputs!$A$10:$A$18)</f>
        <v>31.404248438484718</v>
      </c>
      <c r="Q5679" s="6">
        <f>IF(Inputs!$D$10="Yes",IF('Hourly Calcs'!P5679&gt;'Hourly Calcs'!K5679,'Hourly Calcs'!O5679,N5679+O5679),N5679+O5679)</f>
        <v>48.469495672708604</v>
      </c>
      <c r="R5679" s="12">
        <f t="shared" si="798"/>
        <v>230.32704343671128</v>
      </c>
      <c r="S5679" s="1">
        <f>IF(AND(A5679&gt;=5,A5679&lt;=9),INDEX(Demand!$C$3:$C$26,C5679),INDEX(Demand!$B$3:$B$26,C5679))</f>
        <v>350</v>
      </c>
      <c r="T5679" s="7">
        <f t="shared" si="799"/>
        <v>230.32704343671128</v>
      </c>
      <c r="U5679" s="7">
        <f t="shared" si="800"/>
        <v>0</v>
      </c>
    </row>
    <row r="5680" spans="1:21" x14ac:dyDescent="0.2">
      <c r="A5680" s="1">
        <v>8</v>
      </c>
      <c r="B5680" s="1">
        <v>25</v>
      </c>
      <c r="C5680" s="1">
        <v>8</v>
      </c>
      <c r="D5680">
        <v>16.600000000000001</v>
      </c>
      <c r="E5680">
        <v>14.3</v>
      </c>
      <c r="F5680">
        <v>86</v>
      </c>
      <c r="G5680">
        <v>147</v>
      </c>
      <c r="H5680">
        <v>22</v>
      </c>
      <c r="I5680">
        <v>139</v>
      </c>
      <c r="J5680" s="4">
        <f t="shared" si="795"/>
        <v>103.76976827116005</v>
      </c>
      <c r="K5680" s="4">
        <f t="shared" si="796"/>
        <v>24.549474663462973</v>
      </c>
      <c r="L5680" s="5">
        <f t="shared" si="801"/>
        <v>61.230231728839954</v>
      </c>
      <c r="M5680" s="5">
        <f t="shared" si="802"/>
        <v>9.4505253365370265</v>
      </c>
      <c r="N5680" s="6">
        <f t="shared" si="794"/>
        <v>12.963570400135326</v>
      </c>
      <c r="O5680" s="6">
        <f t="shared" si="797"/>
        <v>127.11811129257539</v>
      </c>
      <c r="P5680" s="6">
        <f>FORECAST(J5680,Inputs!$B$10:$B$18,Inputs!$A$10:$A$18)</f>
        <v>31.516386743251481</v>
      </c>
      <c r="Q5680" s="6">
        <f>IF(Inputs!$D$10="Yes",IF('Hourly Calcs'!P5680&gt;'Hourly Calcs'!K5680,'Hourly Calcs'!O5680,N5680+O5680),N5680+O5680)</f>
        <v>127.11811129257539</v>
      </c>
      <c r="R5680" s="12">
        <f t="shared" si="798"/>
        <v>604.06526486231826</v>
      </c>
      <c r="S5680" s="1">
        <f>IF(AND(A5680&gt;=5,A5680&lt;=9),INDEX(Demand!$C$3:$C$26,C5680),INDEX(Demand!$B$3:$B$26,C5680))</f>
        <v>350</v>
      </c>
      <c r="T5680" s="7">
        <f t="shared" si="799"/>
        <v>350</v>
      </c>
      <c r="U5680" s="7">
        <f t="shared" si="800"/>
        <v>254.06526486231826</v>
      </c>
    </row>
    <row r="5681" spans="1:21" x14ac:dyDescent="0.2">
      <c r="A5681" s="1">
        <v>8</v>
      </c>
      <c r="B5681" s="1">
        <v>25</v>
      </c>
      <c r="C5681" s="1">
        <v>9</v>
      </c>
      <c r="D5681">
        <v>17.8</v>
      </c>
      <c r="E5681">
        <v>14.7</v>
      </c>
      <c r="F5681">
        <v>82</v>
      </c>
      <c r="G5681">
        <v>399</v>
      </c>
      <c r="H5681">
        <v>356</v>
      </c>
      <c r="I5681">
        <v>218</v>
      </c>
      <c r="J5681" s="4">
        <f t="shared" si="795"/>
        <v>117.2633148588653</v>
      </c>
      <c r="K5681" s="4">
        <f t="shared" si="796"/>
        <v>33.409647112189859</v>
      </c>
      <c r="L5681" s="5">
        <f t="shared" si="801"/>
        <v>47.7366851411347</v>
      </c>
      <c r="M5681" s="5">
        <f t="shared" si="802"/>
        <v>0.59035288781014117</v>
      </c>
      <c r="N5681" s="6">
        <f t="shared" si="794"/>
        <v>274.26936790731639</v>
      </c>
      <c r="O5681" s="6">
        <f t="shared" si="797"/>
        <v>199.36509540849954</v>
      </c>
      <c r="P5681" s="6">
        <f>FORECAST(J5681,Inputs!$B$10:$B$18,Inputs!$A$10:$A$18)</f>
        <v>31.641326989433935</v>
      </c>
      <c r="Q5681" s="6">
        <f>IF(Inputs!$D$10="Yes",IF('Hourly Calcs'!P5681&gt;'Hourly Calcs'!K5681,'Hourly Calcs'!O5681,N5681+O5681),N5681+O5681)</f>
        <v>473.63446331581594</v>
      </c>
      <c r="R5681" s="12">
        <f t="shared" si="798"/>
        <v>2250.710969676757</v>
      </c>
      <c r="S5681" s="1">
        <f>IF(AND(A5681&gt;=5,A5681&lt;=9),INDEX(Demand!$C$3:$C$26,C5681),INDEX(Demand!$B$3:$B$26,C5681))</f>
        <v>350</v>
      </c>
      <c r="T5681" s="7">
        <f t="shared" si="799"/>
        <v>350</v>
      </c>
      <c r="U5681" s="7">
        <f t="shared" si="800"/>
        <v>1900.710969676757</v>
      </c>
    </row>
    <row r="5682" spans="1:21" x14ac:dyDescent="0.2">
      <c r="A5682" s="1">
        <v>8</v>
      </c>
      <c r="B5682" s="1">
        <v>25</v>
      </c>
      <c r="C5682" s="1">
        <v>10</v>
      </c>
      <c r="D5682">
        <v>18.3</v>
      </c>
      <c r="E5682">
        <v>14.3</v>
      </c>
      <c r="F5682">
        <v>77</v>
      </c>
      <c r="G5682">
        <v>567</v>
      </c>
      <c r="H5682">
        <v>638</v>
      </c>
      <c r="I5682">
        <v>163</v>
      </c>
      <c r="J5682" s="4">
        <f t="shared" si="795"/>
        <v>133.07849964395677</v>
      </c>
      <c r="K5682" s="4">
        <f t="shared" si="796"/>
        <v>41.151790317672017</v>
      </c>
      <c r="L5682" s="5">
        <f t="shared" si="801"/>
        <v>31.921500356043225</v>
      </c>
      <c r="M5682" s="5">
        <f t="shared" si="802"/>
        <v>7.1517903176720168</v>
      </c>
      <c r="N5682" s="6">
        <f t="shared" si="794"/>
        <v>576.07150079697897</v>
      </c>
      <c r="O5682" s="6">
        <f t="shared" si="797"/>
        <v>149.06656216323589</v>
      </c>
      <c r="P5682" s="6">
        <f>FORECAST(J5682,Inputs!$B$10:$B$18,Inputs!$A$10:$A$18)</f>
        <v>31.787763885592192</v>
      </c>
      <c r="Q5682" s="6">
        <f>IF(Inputs!$D$10="Yes",IF('Hourly Calcs'!P5682&gt;'Hourly Calcs'!K5682,'Hourly Calcs'!O5682,N5682+O5682),N5682+O5682)</f>
        <v>725.13806296021482</v>
      </c>
      <c r="R5682" s="12">
        <f t="shared" si="798"/>
        <v>3445.8560751869409</v>
      </c>
      <c r="S5682" s="1">
        <f>IF(AND(A5682&gt;=5,A5682&lt;=9),INDEX(Demand!$C$3:$C$26,C5682),INDEX(Demand!$B$3:$B$26,C5682))</f>
        <v>600</v>
      </c>
      <c r="T5682" s="7">
        <f t="shared" si="799"/>
        <v>600</v>
      </c>
      <c r="U5682" s="7">
        <f t="shared" si="800"/>
        <v>2845.8560751869409</v>
      </c>
    </row>
    <row r="5683" spans="1:21" x14ac:dyDescent="0.2">
      <c r="A5683" s="1">
        <v>8</v>
      </c>
      <c r="B5683" s="1">
        <v>25</v>
      </c>
      <c r="C5683" s="1">
        <v>11</v>
      </c>
      <c r="D5683">
        <v>19.600000000000001</v>
      </c>
      <c r="E5683">
        <v>14.5</v>
      </c>
      <c r="F5683">
        <v>72</v>
      </c>
      <c r="G5683">
        <v>680</v>
      </c>
      <c r="H5683">
        <v>704</v>
      </c>
      <c r="I5683">
        <v>171</v>
      </c>
      <c r="J5683" s="4">
        <f t="shared" si="795"/>
        <v>152.02207454949476</v>
      </c>
      <c r="K5683" s="4">
        <f t="shared" si="796"/>
        <v>46.91964375784957</v>
      </c>
      <c r="L5683" s="5">
        <f t="shared" si="801"/>
        <v>12.977925450505239</v>
      </c>
      <c r="M5683" s="5">
        <f t="shared" si="802"/>
        <v>12.91964375784957</v>
      </c>
      <c r="N5683" s="6">
        <f t="shared" si="794"/>
        <v>688.30917955877874</v>
      </c>
      <c r="O5683" s="6">
        <f t="shared" si="797"/>
        <v>156.38271245345607</v>
      </c>
      <c r="P5683" s="6">
        <f>FORECAST(J5683,Inputs!$B$10:$B$18,Inputs!$A$10:$A$18)</f>
        <v>31.963167356939763</v>
      </c>
      <c r="Q5683" s="6">
        <f>IF(Inputs!$D$10="Yes",IF('Hourly Calcs'!P5683&gt;'Hourly Calcs'!K5683,'Hourly Calcs'!O5683,N5683+O5683),N5683+O5683)</f>
        <v>844.6918920122348</v>
      </c>
      <c r="R5683" s="12">
        <f t="shared" si="798"/>
        <v>4013.9758708421396</v>
      </c>
      <c r="S5683" s="1">
        <f>IF(AND(A5683&gt;=5,A5683&lt;=9),INDEX(Demand!$C$3:$C$26,C5683),INDEX(Demand!$B$3:$B$26,C5683))</f>
        <v>600</v>
      </c>
      <c r="T5683" s="7">
        <f t="shared" si="799"/>
        <v>600</v>
      </c>
      <c r="U5683" s="7">
        <f t="shared" si="800"/>
        <v>3413.9758708421396</v>
      </c>
    </row>
    <row r="5684" spans="1:21" x14ac:dyDescent="0.2">
      <c r="A5684" s="1">
        <v>8</v>
      </c>
      <c r="B5684" s="1">
        <v>25</v>
      </c>
      <c r="C5684" s="1">
        <v>12</v>
      </c>
      <c r="D5684">
        <v>20.2</v>
      </c>
      <c r="E5684">
        <v>15</v>
      </c>
      <c r="F5684">
        <v>72</v>
      </c>
      <c r="G5684">
        <v>595</v>
      </c>
      <c r="H5684">
        <v>308</v>
      </c>
      <c r="I5684">
        <v>355</v>
      </c>
      <c r="J5684" s="4">
        <f t="shared" si="795"/>
        <v>173.8754302481216</v>
      </c>
      <c r="K5684" s="4">
        <f t="shared" si="796"/>
        <v>49.700702356271705</v>
      </c>
      <c r="L5684" s="5">
        <f t="shared" si="801"/>
        <v>8.875430248121603</v>
      </c>
      <c r="M5684" s="5">
        <f t="shared" si="802"/>
        <v>15.700702356271705</v>
      </c>
      <c r="N5684" s="6">
        <f t="shared" si="794"/>
        <v>304.8065471438648</v>
      </c>
      <c r="O5684" s="6">
        <f t="shared" si="797"/>
        <v>324.65416912851987</v>
      </c>
      <c r="P5684" s="6">
        <f>FORECAST(J5684,Inputs!$B$10:$B$18,Inputs!$A$10:$A$18)</f>
        <v>32.165513243038163</v>
      </c>
      <c r="Q5684" s="6">
        <f>IF(Inputs!$D$10="Yes",IF('Hourly Calcs'!P5684&gt;'Hourly Calcs'!K5684,'Hourly Calcs'!O5684,N5684+O5684),N5684+O5684)</f>
        <v>629.46071627238462</v>
      </c>
      <c r="R5684" s="12">
        <f t="shared" si="798"/>
        <v>2991.1973237263715</v>
      </c>
      <c r="S5684" s="1">
        <f>IF(AND(A5684&gt;=5,A5684&lt;=9),INDEX(Demand!$C$3:$C$26,C5684),INDEX(Demand!$B$3:$B$26,C5684))</f>
        <v>600</v>
      </c>
      <c r="T5684" s="7">
        <f t="shared" si="799"/>
        <v>600</v>
      </c>
      <c r="U5684" s="7">
        <f t="shared" si="800"/>
        <v>2391.1973237263715</v>
      </c>
    </row>
    <row r="5685" spans="1:21" x14ac:dyDescent="0.2">
      <c r="A5685" s="1">
        <v>8</v>
      </c>
      <c r="B5685" s="1">
        <v>25</v>
      </c>
      <c r="C5685" s="1">
        <v>13</v>
      </c>
      <c r="D5685">
        <v>19.100000000000001</v>
      </c>
      <c r="E5685">
        <v>13.4</v>
      </c>
      <c r="F5685">
        <v>70</v>
      </c>
      <c r="G5685">
        <v>460</v>
      </c>
      <c r="H5685">
        <v>131</v>
      </c>
      <c r="I5685">
        <v>357</v>
      </c>
      <c r="J5685" s="4">
        <f t="shared" si="795"/>
        <v>196.51369238621996</v>
      </c>
      <c r="K5685" s="4">
        <f t="shared" si="796"/>
        <v>48.822359446013408</v>
      </c>
      <c r="L5685" s="5">
        <f t="shared" si="801"/>
        <v>31.513692386219958</v>
      </c>
      <c r="M5685" s="5">
        <f t="shared" si="802"/>
        <v>14.822359446013408</v>
      </c>
      <c r="N5685" s="6">
        <f t="shared" si="794"/>
        <v>122.86019034704513</v>
      </c>
      <c r="O5685" s="6">
        <f t="shared" si="797"/>
        <v>326.48320670107495</v>
      </c>
      <c r="P5685" s="6">
        <f>FORECAST(J5685,Inputs!$B$10:$B$18,Inputs!$A$10:$A$18)</f>
        <v>32.375126781353885</v>
      </c>
      <c r="Q5685" s="6">
        <f>IF(Inputs!$D$10="Yes",IF('Hourly Calcs'!P5685&gt;'Hourly Calcs'!K5685,'Hourly Calcs'!O5685,N5685+O5685),N5685+O5685)</f>
        <v>449.3433970481201</v>
      </c>
      <c r="R5685" s="12">
        <f t="shared" si="798"/>
        <v>2135.2798227726666</v>
      </c>
      <c r="S5685" s="1">
        <f>IF(AND(A5685&gt;=5,A5685&lt;=9),INDEX(Demand!$C$3:$C$26,C5685),INDEX(Demand!$B$3:$B$26,C5685))</f>
        <v>600</v>
      </c>
      <c r="T5685" s="7">
        <f t="shared" si="799"/>
        <v>600</v>
      </c>
      <c r="U5685" s="7">
        <f t="shared" si="800"/>
        <v>1535.2798227726666</v>
      </c>
    </row>
    <row r="5686" spans="1:21" x14ac:dyDescent="0.2">
      <c r="A5686" s="1">
        <v>8</v>
      </c>
      <c r="B5686" s="1">
        <v>25</v>
      </c>
      <c r="C5686" s="1">
        <v>14</v>
      </c>
      <c r="D5686">
        <v>18.8</v>
      </c>
      <c r="E5686">
        <v>13.2</v>
      </c>
      <c r="F5686">
        <v>70</v>
      </c>
      <c r="G5686">
        <v>214</v>
      </c>
      <c r="H5686">
        <v>10</v>
      </c>
      <c r="I5686">
        <v>207</v>
      </c>
      <c r="J5686" s="4">
        <f t="shared" si="795"/>
        <v>217.14092533116059</v>
      </c>
      <c r="K5686" s="4">
        <f t="shared" si="796"/>
        <v>44.511320027722469</v>
      </c>
      <c r="L5686" s="5">
        <f t="shared" si="801"/>
        <v>52.140925331160588</v>
      </c>
      <c r="M5686" s="5">
        <f t="shared" si="802"/>
        <v>10.511320027722469</v>
      </c>
      <c r="N5686" s="6">
        <f t="shared" si="794"/>
        <v>8.2592886654758928</v>
      </c>
      <c r="O5686" s="6">
        <f t="shared" si="797"/>
        <v>189.3053887594468</v>
      </c>
      <c r="P5686" s="6">
        <f>FORECAST(J5686,Inputs!$B$10:$B$18,Inputs!$A$10:$A$18)</f>
        <v>32.566119678992223</v>
      </c>
      <c r="Q5686" s="6">
        <f>IF(Inputs!$D$10="Yes",IF('Hourly Calcs'!P5686&gt;'Hourly Calcs'!K5686,'Hourly Calcs'!O5686,N5686+O5686),N5686+O5686)</f>
        <v>197.56467742492271</v>
      </c>
      <c r="R5686" s="12">
        <f t="shared" si="798"/>
        <v>938.8273471232327</v>
      </c>
      <c r="S5686" s="1">
        <f>IF(AND(A5686&gt;=5,A5686&lt;=9),INDEX(Demand!$C$3:$C$26,C5686),INDEX(Demand!$B$3:$B$26,C5686))</f>
        <v>600</v>
      </c>
      <c r="T5686" s="7">
        <f t="shared" si="799"/>
        <v>600</v>
      </c>
      <c r="U5686" s="7">
        <f t="shared" si="800"/>
        <v>338.8273471232327</v>
      </c>
    </row>
    <row r="5687" spans="1:21" x14ac:dyDescent="0.2">
      <c r="A5687" s="1">
        <v>8</v>
      </c>
      <c r="B5687" s="1">
        <v>25</v>
      </c>
      <c r="C5687" s="1">
        <v>15</v>
      </c>
      <c r="D5687">
        <v>18.100000000000001</v>
      </c>
      <c r="E5687">
        <v>12.8</v>
      </c>
      <c r="F5687">
        <v>71</v>
      </c>
      <c r="G5687">
        <v>374</v>
      </c>
      <c r="H5687">
        <v>86</v>
      </c>
      <c r="I5687">
        <v>316</v>
      </c>
      <c r="J5687" s="4">
        <f t="shared" si="795"/>
        <v>234.54613163741493</v>
      </c>
      <c r="K5687" s="4">
        <f t="shared" si="796"/>
        <v>37.68530226155049</v>
      </c>
      <c r="L5687" s="5">
        <f t="shared" si="801"/>
        <v>69.546131637414931</v>
      </c>
      <c r="M5687" s="5">
        <f t="shared" si="802"/>
        <v>3.6853022615504898</v>
      </c>
      <c r="N5687" s="6">
        <f t="shared" si="794"/>
        <v>56.88518087335386</v>
      </c>
      <c r="O5687" s="6">
        <f t="shared" si="797"/>
        <v>288.9879364636966</v>
      </c>
      <c r="P5687" s="6">
        <f>FORECAST(J5687,Inputs!$B$10:$B$18,Inputs!$A$10:$A$18)</f>
        <v>32.727278996642731</v>
      </c>
      <c r="Q5687" s="6">
        <f>IF(Inputs!$D$10="Yes",IF('Hourly Calcs'!P5687&gt;'Hourly Calcs'!K5687,'Hourly Calcs'!O5687,N5687+O5687),N5687+O5687)</f>
        <v>345.87311733705047</v>
      </c>
      <c r="R5687" s="12">
        <f t="shared" si="798"/>
        <v>1643.5890535856638</v>
      </c>
      <c r="S5687" s="1">
        <f>IF(AND(A5687&gt;=5,A5687&lt;=9),INDEX(Demand!$C$3:$C$26,C5687),INDEX(Demand!$B$3:$B$26,C5687))</f>
        <v>600</v>
      </c>
      <c r="T5687" s="7">
        <f t="shared" si="799"/>
        <v>600</v>
      </c>
      <c r="U5687" s="7">
        <f t="shared" si="800"/>
        <v>1043.5890535856638</v>
      </c>
    </row>
    <row r="5688" spans="1:21" x14ac:dyDescent="0.2">
      <c r="A5688" s="1">
        <v>8</v>
      </c>
      <c r="B5688" s="1">
        <v>25</v>
      </c>
      <c r="C5688" s="1">
        <v>16</v>
      </c>
      <c r="D5688">
        <v>18.100000000000001</v>
      </c>
      <c r="E5688">
        <v>13.4</v>
      </c>
      <c r="F5688">
        <v>74</v>
      </c>
      <c r="G5688">
        <v>432</v>
      </c>
      <c r="H5688">
        <v>321</v>
      </c>
      <c r="I5688">
        <v>252</v>
      </c>
      <c r="J5688" s="4">
        <f t="shared" si="795"/>
        <v>249.14299310129269</v>
      </c>
      <c r="K5688" s="4">
        <f t="shared" si="796"/>
        <v>29.315736691525352</v>
      </c>
      <c r="L5688" s="5">
        <f t="shared" si="801"/>
        <v>84.142993101292689</v>
      </c>
      <c r="M5688" s="5">
        <f t="shared" si="802"/>
        <v>4.6842633084746481</v>
      </c>
      <c r="N5688" s="6">
        <f t="shared" si="794"/>
        <v>146.27026741692595</v>
      </c>
      <c r="O5688" s="6">
        <f t="shared" si="797"/>
        <v>230.45873414193525</v>
      </c>
      <c r="P5688" s="6">
        <f>FORECAST(J5688,Inputs!$B$10:$B$18,Inputs!$A$10:$A$18)</f>
        <v>32.862435121308266</v>
      </c>
      <c r="Q5688" s="6">
        <f>IF(Inputs!$D$10="Yes",IF('Hourly Calcs'!P5688&gt;'Hourly Calcs'!K5688,'Hourly Calcs'!O5688,N5688+O5688),N5688+O5688)</f>
        <v>230.45873414193525</v>
      </c>
      <c r="R5688" s="12">
        <f t="shared" si="798"/>
        <v>1095.1399046424763</v>
      </c>
      <c r="S5688" s="1">
        <f>IF(AND(A5688&gt;=5,A5688&lt;=9),INDEX(Demand!$C$3:$C$26,C5688),INDEX(Demand!$B$3:$B$26,C5688))</f>
        <v>900</v>
      </c>
      <c r="T5688" s="7">
        <f t="shared" si="799"/>
        <v>900</v>
      </c>
      <c r="U5688" s="7">
        <f t="shared" si="800"/>
        <v>195.13990464247627</v>
      </c>
    </row>
    <row r="5689" spans="1:21" x14ac:dyDescent="0.2">
      <c r="A5689" s="1">
        <v>8</v>
      </c>
      <c r="B5689" s="1">
        <v>25</v>
      </c>
      <c r="C5689" s="1">
        <v>17</v>
      </c>
      <c r="D5689">
        <v>18.600000000000001</v>
      </c>
      <c r="E5689">
        <v>15.4</v>
      </c>
      <c r="F5689">
        <v>82</v>
      </c>
      <c r="G5689">
        <v>307</v>
      </c>
      <c r="H5689">
        <v>387</v>
      </c>
      <c r="I5689">
        <v>144</v>
      </c>
      <c r="J5689" s="4">
        <f t="shared" si="795"/>
        <v>261.86796221926068</v>
      </c>
      <c r="K5689" s="4">
        <f t="shared" si="796"/>
        <v>20.13927911857742</v>
      </c>
      <c r="L5689" s="5">
        <f t="shared" si="801"/>
        <v>0</v>
      </c>
      <c r="M5689" s="5">
        <f t="shared" si="802"/>
        <v>13.86072088142258</v>
      </c>
      <c r="N5689" s="6">
        <f t="shared" si="794"/>
        <v>86.169308609149439</v>
      </c>
      <c r="O5689" s="6">
        <f t="shared" si="797"/>
        <v>131.69070522396299</v>
      </c>
      <c r="P5689" s="6">
        <f>FORECAST(J5689,Inputs!$B$10:$B$18,Inputs!$A$10:$A$18)</f>
        <v>32.980258909437595</v>
      </c>
      <c r="Q5689" s="6">
        <f>IF(Inputs!$D$10="Yes",IF('Hourly Calcs'!P5689&gt;'Hourly Calcs'!K5689,'Hourly Calcs'!O5689,N5689+O5689),N5689+O5689)</f>
        <v>131.69070522396299</v>
      </c>
      <c r="R5689" s="12">
        <f t="shared" si="798"/>
        <v>625.79423122427215</v>
      </c>
      <c r="S5689" s="1">
        <f>IF(AND(A5689&gt;=5,A5689&lt;=9),INDEX(Demand!$C$3:$C$26,C5689),INDEX(Demand!$B$3:$B$26,C5689))</f>
        <v>900</v>
      </c>
      <c r="T5689" s="7">
        <f t="shared" si="799"/>
        <v>625.79423122427215</v>
      </c>
      <c r="U5689" s="7">
        <f t="shared" si="800"/>
        <v>0</v>
      </c>
    </row>
    <row r="5690" spans="1:21" x14ac:dyDescent="0.2">
      <c r="A5690" s="1">
        <v>8</v>
      </c>
      <c r="B5690" s="1">
        <v>25</v>
      </c>
      <c r="C5690" s="1">
        <v>18</v>
      </c>
      <c r="D5690">
        <v>18.399999999999999</v>
      </c>
      <c r="E5690">
        <v>15.2</v>
      </c>
      <c r="F5690">
        <v>82</v>
      </c>
      <c r="G5690">
        <v>140</v>
      </c>
      <c r="H5690">
        <v>157</v>
      </c>
      <c r="I5690">
        <v>99</v>
      </c>
      <c r="J5690" s="4">
        <f t="shared" si="795"/>
        <v>273.60286062830096</v>
      </c>
      <c r="K5690" s="4">
        <f t="shared" si="796"/>
        <v>10.694918016025042</v>
      </c>
      <c r="L5690" s="5">
        <f t="shared" si="801"/>
        <v>0</v>
      </c>
      <c r="M5690" s="5">
        <f t="shared" si="802"/>
        <v>23.305081983974958</v>
      </c>
      <c r="N5690" s="6">
        <f t="shared" si="794"/>
        <v>0</v>
      </c>
      <c r="O5690" s="6">
        <f t="shared" si="797"/>
        <v>90.537359841474554</v>
      </c>
      <c r="P5690" s="6">
        <f>FORECAST(J5690,Inputs!$B$10:$B$18,Inputs!$A$10:$A$18)</f>
        <v>33.08891537618797</v>
      </c>
      <c r="Q5690" s="6">
        <f>IF(Inputs!$D$10="Yes",IF('Hourly Calcs'!P5690&gt;'Hourly Calcs'!K5690,'Hourly Calcs'!O5690,N5690+O5690),N5690+O5690)</f>
        <v>90.537359841474554</v>
      </c>
      <c r="R5690" s="12">
        <f t="shared" si="798"/>
        <v>430.23353396668705</v>
      </c>
      <c r="S5690" s="1">
        <f>IF(AND(A5690&gt;=5,A5690&lt;=9),INDEX(Demand!$C$3:$C$26,C5690),INDEX(Demand!$B$3:$B$26,C5690))</f>
        <v>900</v>
      </c>
      <c r="T5690" s="7">
        <f t="shared" si="799"/>
        <v>430.23353396668705</v>
      </c>
      <c r="U5690" s="7">
        <f t="shared" si="800"/>
        <v>0</v>
      </c>
    </row>
    <row r="5691" spans="1:21" x14ac:dyDescent="0.2">
      <c r="A5691" s="1">
        <v>8</v>
      </c>
      <c r="B5691" s="1">
        <v>25</v>
      </c>
      <c r="C5691" s="1">
        <v>19</v>
      </c>
      <c r="D5691">
        <v>17.5</v>
      </c>
      <c r="E5691">
        <v>15.6</v>
      </c>
      <c r="F5691">
        <v>89</v>
      </c>
      <c r="G5691">
        <v>24</v>
      </c>
      <c r="H5691">
        <v>0</v>
      </c>
      <c r="I5691">
        <v>24</v>
      </c>
      <c r="J5691" s="4">
        <f t="shared" si="795"/>
        <v>285.07495943155732</v>
      </c>
      <c r="K5691" s="4">
        <f t="shared" si="796"/>
        <v>1.5861598789114737</v>
      </c>
      <c r="L5691" s="5">
        <f t="shared" si="801"/>
        <v>0</v>
      </c>
      <c r="M5691" s="5">
        <f t="shared" si="802"/>
        <v>32.413840121088526</v>
      </c>
      <c r="N5691" s="6">
        <f t="shared" si="794"/>
        <v>0</v>
      </c>
      <c r="O5691" s="6">
        <f t="shared" si="797"/>
        <v>21.948450870660501</v>
      </c>
      <c r="P5691" s="6">
        <f>FORECAST(J5691,Inputs!$B$10:$B$18,Inputs!$A$10:$A$18)</f>
        <v>33.195138513255159</v>
      </c>
      <c r="Q5691" s="6">
        <f>IF(Inputs!$D$10="Yes",IF('Hourly Calcs'!P5691&gt;'Hourly Calcs'!K5691,'Hourly Calcs'!O5691,N5691+O5691),N5691+O5691)</f>
        <v>21.948450870660501</v>
      </c>
      <c r="R5691" s="12">
        <f t="shared" si="798"/>
        <v>104.29903853737869</v>
      </c>
      <c r="S5691" s="1">
        <f>IF(AND(A5691&gt;=5,A5691&lt;=9),INDEX(Demand!$C$3:$C$26,C5691),INDEX(Demand!$B$3:$B$26,C5691))</f>
        <v>900</v>
      </c>
      <c r="T5691" s="7">
        <f t="shared" si="799"/>
        <v>104.29903853737869</v>
      </c>
      <c r="U5691" s="7">
        <f t="shared" si="800"/>
        <v>0</v>
      </c>
    </row>
    <row r="5692" spans="1:21" x14ac:dyDescent="0.2">
      <c r="A5692" s="1">
        <v>8</v>
      </c>
      <c r="B5692" s="1">
        <v>25</v>
      </c>
      <c r="C5692" s="1">
        <v>20</v>
      </c>
      <c r="D5692">
        <v>17</v>
      </c>
      <c r="E5692">
        <v>15.3</v>
      </c>
      <c r="F5692">
        <v>90</v>
      </c>
      <c r="G5692">
        <v>0</v>
      </c>
      <c r="H5692">
        <v>0</v>
      </c>
      <c r="I5692">
        <v>0</v>
      </c>
      <c r="J5692" s="4">
        <f t="shared" si="795"/>
        <v>296.89721286065259</v>
      </c>
      <c r="K5692" s="4">
        <f t="shared" si="796"/>
        <v>-7.5770967897136217</v>
      </c>
      <c r="L5692" s="5">
        <f t="shared" si="801"/>
        <v>0</v>
      </c>
      <c r="M5692" s="5">
        <f t="shared" si="802"/>
        <v>0</v>
      </c>
      <c r="N5692" s="6">
        <f t="shared" si="794"/>
        <v>0</v>
      </c>
      <c r="O5692" s="6">
        <f t="shared" si="797"/>
        <v>0</v>
      </c>
      <c r="P5692" s="6">
        <f>FORECAST(J5692,Inputs!$B$10:$B$18,Inputs!$A$10:$A$18)</f>
        <v>33.304603822783818</v>
      </c>
      <c r="Q5692" s="6">
        <f>IF(Inputs!$D$10="Yes",IF('Hourly Calcs'!P5692&gt;'Hourly Calcs'!K5692,'Hourly Calcs'!O5692,N5692+O5692),N5692+O5692)</f>
        <v>0</v>
      </c>
      <c r="R5692" s="12">
        <f t="shared" si="798"/>
        <v>0</v>
      </c>
      <c r="S5692" s="1">
        <f>IF(AND(A5692&gt;=5,A5692&lt;=9),INDEX(Demand!$C$3:$C$26,C5692),INDEX(Demand!$B$3:$B$26,C5692))</f>
        <v>800</v>
      </c>
      <c r="T5692" s="7">
        <f t="shared" si="799"/>
        <v>0</v>
      </c>
      <c r="U5692" s="7">
        <f t="shared" si="800"/>
        <v>0</v>
      </c>
    </row>
    <row r="5693" spans="1:21" x14ac:dyDescent="0.2">
      <c r="A5693" s="1">
        <v>8</v>
      </c>
      <c r="B5693" s="1">
        <v>25</v>
      </c>
      <c r="C5693" s="1">
        <v>21</v>
      </c>
      <c r="D5693">
        <v>16.7</v>
      </c>
      <c r="E5693">
        <v>15.2</v>
      </c>
      <c r="F5693">
        <v>91</v>
      </c>
      <c r="G5693">
        <v>0</v>
      </c>
      <c r="H5693">
        <v>0</v>
      </c>
      <c r="I5693">
        <v>0</v>
      </c>
      <c r="J5693" s="4">
        <f t="shared" si="795"/>
        <v>309.59947666445208</v>
      </c>
      <c r="K5693" s="4">
        <f t="shared" si="796"/>
        <v>-15.545829276383415</v>
      </c>
      <c r="L5693" s="5">
        <f t="shared" si="801"/>
        <v>0</v>
      </c>
      <c r="M5693" s="5">
        <f t="shared" si="802"/>
        <v>0</v>
      </c>
      <c r="N5693" s="6">
        <f t="shared" si="794"/>
        <v>0</v>
      </c>
      <c r="O5693" s="6">
        <f t="shared" si="797"/>
        <v>0</v>
      </c>
      <c r="P5693" s="6">
        <f>FORECAST(J5693,Inputs!$B$10:$B$18,Inputs!$A$10:$A$18)</f>
        <v>33.422217376522703</v>
      </c>
      <c r="Q5693" s="6">
        <f>IF(Inputs!$D$10="Yes",IF('Hourly Calcs'!P5693&gt;'Hourly Calcs'!K5693,'Hourly Calcs'!O5693,N5693+O5693),N5693+O5693)</f>
        <v>0</v>
      </c>
      <c r="R5693" s="12">
        <f t="shared" si="798"/>
        <v>0</v>
      </c>
      <c r="S5693" s="1">
        <f>IF(AND(A5693&gt;=5,A5693&lt;=9),INDEX(Demand!$C$3:$C$26,C5693),INDEX(Demand!$B$3:$B$26,C5693))</f>
        <v>700</v>
      </c>
      <c r="T5693" s="7">
        <f t="shared" si="799"/>
        <v>0</v>
      </c>
      <c r="U5693" s="7">
        <f t="shared" si="800"/>
        <v>0</v>
      </c>
    </row>
    <row r="5694" spans="1:21" x14ac:dyDescent="0.2">
      <c r="A5694" s="1">
        <v>8</v>
      </c>
      <c r="B5694" s="1">
        <v>25</v>
      </c>
      <c r="C5694" s="1">
        <v>22</v>
      </c>
      <c r="D5694">
        <v>16.5</v>
      </c>
      <c r="E5694">
        <v>15.1</v>
      </c>
      <c r="F5694">
        <v>91</v>
      </c>
      <c r="G5694">
        <v>0</v>
      </c>
      <c r="H5694">
        <v>0</v>
      </c>
      <c r="I5694">
        <v>0</v>
      </c>
      <c r="J5694" s="4">
        <f t="shared" si="795"/>
        <v>323.58905287174184</v>
      </c>
      <c r="K5694" s="4">
        <f t="shared" si="796"/>
        <v>-22.088994298681385</v>
      </c>
      <c r="L5694" s="5">
        <f t="shared" si="801"/>
        <v>0</v>
      </c>
      <c r="M5694" s="5">
        <f t="shared" si="802"/>
        <v>0</v>
      </c>
      <c r="N5694" s="6">
        <f t="shared" si="794"/>
        <v>0</v>
      </c>
      <c r="O5694" s="6">
        <f t="shared" si="797"/>
        <v>0</v>
      </c>
      <c r="P5694" s="6">
        <f>FORECAST(J5694,Inputs!$B$10:$B$18,Inputs!$A$10:$A$18)</f>
        <v>33.551750489553164</v>
      </c>
      <c r="Q5694" s="6">
        <f>IF(Inputs!$D$10="Yes",IF('Hourly Calcs'!P5694&gt;'Hourly Calcs'!K5694,'Hourly Calcs'!O5694,N5694+O5694),N5694+O5694)</f>
        <v>0</v>
      </c>
      <c r="R5694" s="12">
        <f t="shared" si="798"/>
        <v>0</v>
      </c>
      <c r="S5694" s="1">
        <f>IF(AND(A5694&gt;=5,A5694&lt;=9),INDEX(Demand!$C$3:$C$26,C5694),INDEX(Demand!$B$3:$B$26,C5694))</f>
        <v>600</v>
      </c>
      <c r="T5694" s="7">
        <f t="shared" si="799"/>
        <v>0</v>
      </c>
      <c r="U5694" s="7">
        <f t="shared" si="800"/>
        <v>0</v>
      </c>
    </row>
    <row r="5695" spans="1:21" x14ac:dyDescent="0.2">
      <c r="A5695" s="1">
        <v>8</v>
      </c>
      <c r="B5695" s="1">
        <v>25</v>
      </c>
      <c r="C5695" s="1">
        <v>23</v>
      </c>
      <c r="D5695">
        <v>16.399999999999999</v>
      </c>
      <c r="E5695">
        <v>15</v>
      </c>
      <c r="F5695">
        <v>91</v>
      </c>
      <c r="G5695">
        <v>0</v>
      </c>
      <c r="H5695">
        <v>0</v>
      </c>
      <c r="I5695">
        <v>0</v>
      </c>
      <c r="J5695" s="4">
        <f t="shared" si="795"/>
        <v>339.00546580839341</v>
      </c>
      <c r="K5695" s="4">
        <f t="shared" si="796"/>
        <v>-26.66903866490749</v>
      </c>
      <c r="L5695" s="5">
        <f t="shared" si="801"/>
        <v>0</v>
      </c>
      <c r="M5695" s="5">
        <f t="shared" si="802"/>
        <v>0</v>
      </c>
      <c r="N5695" s="6">
        <f t="shared" si="794"/>
        <v>0</v>
      </c>
      <c r="O5695" s="6">
        <f t="shared" si="797"/>
        <v>0</v>
      </c>
      <c r="P5695" s="6">
        <f>FORECAST(J5695,Inputs!$B$10:$B$18,Inputs!$A$10:$A$18)</f>
        <v>33.694495053781417</v>
      </c>
      <c r="Q5695" s="6">
        <f>IF(Inputs!$D$10="Yes",IF('Hourly Calcs'!P5695&gt;'Hourly Calcs'!K5695,'Hourly Calcs'!O5695,N5695+O5695),N5695+O5695)</f>
        <v>0</v>
      </c>
      <c r="R5695" s="12">
        <f t="shared" si="798"/>
        <v>0</v>
      </c>
      <c r="S5695" s="1">
        <f>IF(AND(A5695&gt;=5,A5695&lt;=9),INDEX(Demand!$C$3:$C$26,C5695),INDEX(Demand!$B$3:$B$26,C5695))</f>
        <v>500</v>
      </c>
      <c r="T5695" s="7">
        <f t="shared" si="799"/>
        <v>0</v>
      </c>
      <c r="U5695" s="7">
        <f t="shared" si="800"/>
        <v>0</v>
      </c>
    </row>
    <row r="5696" spans="1:21" x14ac:dyDescent="0.2">
      <c r="A5696" s="1">
        <v>8</v>
      </c>
      <c r="B5696" s="1">
        <v>25</v>
      </c>
      <c r="C5696" s="1">
        <v>24</v>
      </c>
      <c r="D5696">
        <v>16.100000000000001</v>
      </c>
      <c r="E5696">
        <v>15.4</v>
      </c>
      <c r="F5696">
        <v>96</v>
      </c>
      <c r="G5696">
        <v>0</v>
      </c>
      <c r="H5696">
        <v>0</v>
      </c>
      <c r="I5696">
        <v>0</v>
      </c>
      <c r="J5696" s="4">
        <f t="shared" si="795"/>
        <v>355.51934275279893</v>
      </c>
      <c r="K5696" s="4">
        <f t="shared" si="796"/>
        <v>-28.781125771503426</v>
      </c>
      <c r="L5696" s="5">
        <f t="shared" si="801"/>
        <v>0</v>
      </c>
      <c r="M5696" s="5">
        <f t="shared" si="802"/>
        <v>0</v>
      </c>
      <c r="N5696" s="6">
        <f t="shared" si="794"/>
        <v>0</v>
      </c>
      <c r="O5696" s="6">
        <f t="shared" si="797"/>
        <v>0</v>
      </c>
      <c r="P5696" s="6">
        <f>FORECAST(J5696,Inputs!$B$10:$B$18,Inputs!$A$10:$A$18)</f>
        <v>33.847401321785171</v>
      </c>
      <c r="Q5696" s="6">
        <f>IF(Inputs!$D$10="Yes",IF('Hourly Calcs'!P5696&gt;'Hourly Calcs'!K5696,'Hourly Calcs'!O5696,N5696+O5696),N5696+O5696)</f>
        <v>0</v>
      </c>
      <c r="R5696" s="12">
        <f t="shared" si="798"/>
        <v>0</v>
      </c>
      <c r="S5696" s="1">
        <f>IF(AND(A5696&gt;=5,A5696&lt;=9),INDEX(Demand!$C$3:$C$26,C5696),INDEX(Demand!$B$3:$B$26,C5696))</f>
        <v>400</v>
      </c>
      <c r="T5696" s="7">
        <f t="shared" si="799"/>
        <v>0</v>
      </c>
      <c r="U5696" s="7">
        <f t="shared" si="800"/>
        <v>0</v>
      </c>
    </row>
    <row r="5697" spans="1:21" x14ac:dyDescent="0.2">
      <c r="A5697" s="1">
        <v>8</v>
      </c>
      <c r="B5697" s="1">
        <v>26</v>
      </c>
      <c r="C5697" s="1">
        <v>1</v>
      </c>
      <c r="D5697">
        <v>15.8</v>
      </c>
      <c r="E5697">
        <v>15.4</v>
      </c>
      <c r="F5697">
        <v>97</v>
      </c>
      <c r="G5697">
        <v>0</v>
      </c>
      <c r="H5697">
        <v>0</v>
      </c>
      <c r="I5697">
        <v>0</v>
      </c>
      <c r="J5697" s="4">
        <f t="shared" si="795"/>
        <v>12.30484989574137</v>
      </c>
      <c r="K5697" s="4">
        <f t="shared" si="796"/>
        <v>-28.146472460843171</v>
      </c>
      <c r="L5697" s="5">
        <f t="shared" si="801"/>
        <v>0</v>
      </c>
      <c r="M5697" s="5">
        <f t="shared" si="802"/>
        <v>0</v>
      </c>
      <c r="N5697" s="6">
        <f t="shared" si="794"/>
        <v>0</v>
      </c>
      <c r="O5697" s="6">
        <f t="shared" si="797"/>
        <v>0</v>
      </c>
      <c r="P5697" s="6">
        <f>FORECAST(J5697,Inputs!$B$10:$B$18,Inputs!$A$10:$A$18)</f>
        <v>30.669489350886494</v>
      </c>
      <c r="Q5697" s="6">
        <f>IF(Inputs!$D$10="Yes",IF('Hourly Calcs'!P5697&gt;'Hourly Calcs'!K5697,'Hourly Calcs'!O5697,N5697+O5697),N5697+O5697)</f>
        <v>0</v>
      </c>
      <c r="R5697" s="12">
        <f t="shared" si="798"/>
        <v>0</v>
      </c>
      <c r="S5697" s="1">
        <f>IF(AND(A5697&gt;=5,A5697&lt;=9),INDEX(Demand!$C$3:$C$26,C5697),INDEX(Demand!$B$3:$B$26,C5697))</f>
        <v>350</v>
      </c>
      <c r="T5697" s="7">
        <f t="shared" si="799"/>
        <v>0</v>
      </c>
      <c r="U5697" s="7">
        <f t="shared" si="800"/>
        <v>0</v>
      </c>
    </row>
    <row r="5698" spans="1:21" x14ac:dyDescent="0.2">
      <c r="A5698" s="1">
        <v>8</v>
      </c>
      <c r="B5698" s="1">
        <v>26</v>
      </c>
      <c r="C5698" s="1">
        <v>2</v>
      </c>
      <c r="D5698">
        <v>15.6</v>
      </c>
      <c r="E5698">
        <v>15</v>
      </c>
      <c r="F5698">
        <v>96</v>
      </c>
      <c r="G5698">
        <v>0</v>
      </c>
      <c r="H5698">
        <v>0</v>
      </c>
      <c r="I5698">
        <v>0</v>
      </c>
      <c r="J5698" s="4">
        <f t="shared" si="795"/>
        <v>28.395035279723913</v>
      </c>
      <c r="K5698" s="4">
        <f t="shared" si="796"/>
        <v>-24.853113621275313</v>
      </c>
      <c r="L5698" s="5">
        <f t="shared" si="801"/>
        <v>0</v>
      </c>
      <c r="M5698" s="5">
        <f t="shared" si="802"/>
        <v>0</v>
      </c>
      <c r="N5698" s="6">
        <f t="shared" si="794"/>
        <v>0</v>
      </c>
      <c r="O5698" s="6">
        <f t="shared" si="797"/>
        <v>0</v>
      </c>
      <c r="P5698" s="6">
        <f>FORECAST(J5698,Inputs!$B$10:$B$18,Inputs!$A$10:$A$18)</f>
        <v>30.81847254888633</v>
      </c>
      <c r="Q5698" s="6">
        <f>IF(Inputs!$D$10="Yes",IF('Hourly Calcs'!P5698&gt;'Hourly Calcs'!K5698,'Hourly Calcs'!O5698,N5698+O5698),N5698+O5698)</f>
        <v>0</v>
      </c>
      <c r="R5698" s="12">
        <f t="shared" si="798"/>
        <v>0</v>
      </c>
      <c r="S5698" s="1">
        <f>IF(AND(A5698&gt;=5,A5698&lt;=9),INDEX(Demand!$C$3:$C$26,C5698),INDEX(Demand!$B$3:$B$26,C5698))</f>
        <v>350</v>
      </c>
      <c r="T5698" s="7">
        <f t="shared" si="799"/>
        <v>0</v>
      </c>
      <c r="U5698" s="7">
        <f t="shared" si="800"/>
        <v>0</v>
      </c>
    </row>
    <row r="5699" spans="1:21" x14ac:dyDescent="0.2">
      <c r="A5699" s="1">
        <v>8</v>
      </c>
      <c r="B5699" s="1">
        <v>26</v>
      </c>
      <c r="C5699" s="1">
        <v>3</v>
      </c>
      <c r="D5699">
        <v>15.6</v>
      </c>
      <c r="E5699">
        <v>15</v>
      </c>
      <c r="F5699">
        <v>96</v>
      </c>
      <c r="G5699">
        <v>0</v>
      </c>
      <c r="H5699">
        <v>0</v>
      </c>
      <c r="I5699">
        <v>0</v>
      </c>
      <c r="J5699" s="4">
        <f t="shared" si="795"/>
        <v>43.172037268848271</v>
      </c>
      <c r="K5699" s="4">
        <f t="shared" si="796"/>
        <v>-19.30888691723635</v>
      </c>
      <c r="L5699" s="5">
        <f t="shared" si="801"/>
        <v>0</v>
      </c>
      <c r="M5699" s="5">
        <f t="shared" si="802"/>
        <v>0</v>
      </c>
      <c r="N5699" s="6">
        <f t="shared" si="794"/>
        <v>0</v>
      </c>
      <c r="O5699" s="6">
        <f t="shared" si="797"/>
        <v>0</v>
      </c>
      <c r="P5699" s="6">
        <f>FORECAST(J5699,Inputs!$B$10:$B$18,Inputs!$A$10:$A$18)</f>
        <v>30.955296641378222</v>
      </c>
      <c r="Q5699" s="6">
        <f>IF(Inputs!$D$10="Yes",IF('Hourly Calcs'!P5699&gt;'Hourly Calcs'!K5699,'Hourly Calcs'!O5699,N5699+O5699),N5699+O5699)</f>
        <v>0</v>
      </c>
      <c r="R5699" s="12">
        <f t="shared" si="798"/>
        <v>0</v>
      </c>
      <c r="S5699" s="1">
        <f>IF(AND(A5699&gt;=5,A5699&lt;=9),INDEX(Demand!$C$3:$C$26,C5699),INDEX(Demand!$B$3:$B$26,C5699))</f>
        <v>350</v>
      </c>
      <c r="T5699" s="7">
        <f t="shared" si="799"/>
        <v>0</v>
      </c>
      <c r="U5699" s="7">
        <f t="shared" si="800"/>
        <v>0</v>
      </c>
    </row>
    <row r="5700" spans="1:21" x14ac:dyDescent="0.2">
      <c r="A5700" s="1">
        <v>8</v>
      </c>
      <c r="B5700" s="1">
        <v>26</v>
      </c>
      <c r="C5700" s="1">
        <v>4</v>
      </c>
      <c r="D5700">
        <v>15.8</v>
      </c>
      <c r="E5700">
        <v>15.1</v>
      </c>
      <c r="F5700">
        <v>96</v>
      </c>
      <c r="G5700">
        <v>0</v>
      </c>
      <c r="H5700">
        <v>0</v>
      </c>
      <c r="I5700">
        <v>0</v>
      </c>
      <c r="J5700" s="4">
        <f t="shared" si="795"/>
        <v>56.543330239808967</v>
      </c>
      <c r="K5700" s="4">
        <f t="shared" si="796"/>
        <v>-12.056270025449635</v>
      </c>
      <c r="L5700" s="5">
        <f t="shared" si="801"/>
        <v>0</v>
      </c>
      <c r="M5700" s="5">
        <f t="shared" si="802"/>
        <v>0</v>
      </c>
      <c r="N5700" s="6">
        <f t="shared" si="794"/>
        <v>0</v>
      </c>
      <c r="O5700" s="6">
        <f t="shared" si="797"/>
        <v>0</v>
      </c>
      <c r="P5700" s="6">
        <f>FORECAST(J5700,Inputs!$B$10:$B$18,Inputs!$A$10:$A$18)</f>
        <v>31.079104909627858</v>
      </c>
      <c r="Q5700" s="6">
        <f>IF(Inputs!$D$10="Yes",IF('Hourly Calcs'!P5700&gt;'Hourly Calcs'!K5700,'Hourly Calcs'!O5700,N5700+O5700),N5700+O5700)</f>
        <v>0</v>
      </c>
      <c r="R5700" s="12">
        <f t="shared" si="798"/>
        <v>0</v>
      </c>
      <c r="S5700" s="1">
        <f>IF(AND(A5700&gt;=5,A5700&lt;=9),INDEX(Demand!$C$3:$C$26,C5700),INDEX(Demand!$B$3:$B$26,C5700))</f>
        <v>350</v>
      </c>
      <c r="T5700" s="7">
        <f t="shared" si="799"/>
        <v>0</v>
      </c>
      <c r="U5700" s="7">
        <f t="shared" si="800"/>
        <v>0</v>
      </c>
    </row>
    <row r="5701" spans="1:21" x14ac:dyDescent="0.2">
      <c r="A5701" s="1">
        <v>8</v>
      </c>
      <c r="B5701" s="1">
        <v>26</v>
      </c>
      <c r="C5701" s="1">
        <v>5</v>
      </c>
      <c r="D5701">
        <v>15.9</v>
      </c>
      <c r="E5701">
        <v>15.4</v>
      </c>
      <c r="F5701">
        <v>97</v>
      </c>
      <c r="G5701">
        <v>0</v>
      </c>
      <c r="H5701">
        <v>0</v>
      </c>
      <c r="I5701">
        <v>0</v>
      </c>
      <c r="J5701" s="4">
        <f t="shared" si="795"/>
        <v>68.796646890804794</v>
      </c>
      <c r="K5701" s="4">
        <f t="shared" si="796"/>
        <v>-3.5790277374474329</v>
      </c>
      <c r="L5701" s="5">
        <f t="shared" si="801"/>
        <v>0</v>
      </c>
      <c r="M5701" s="5">
        <f t="shared" si="802"/>
        <v>0</v>
      </c>
      <c r="N5701" s="6">
        <f t="shared" si="794"/>
        <v>0</v>
      </c>
      <c r="O5701" s="6">
        <f t="shared" si="797"/>
        <v>0</v>
      </c>
      <c r="P5701" s="6">
        <f>FORECAST(J5701,Inputs!$B$10:$B$18,Inputs!$A$10:$A$18)</f>
        <v>31.192561545285226</v>
      </c>
      <c r="Q5701" s="6">
        <f>IF(Inputs!$D$10="Yes",IF('Hourly Calcs'!P5701&gt;'Hourly Calcs'!K5701,'Hourly Calcs'!O5701,N5701+O5701),N5701+O5701)</f>
        <v>0</v>
      </c>
      <c r="R5701" s="12">
        <f t="shared" si="798"/>
        <v>0</v>
      </c>
      <c r="S5701" s="1">
        <f>IF(AND(A5701&gt;=5,A5701&lt;=9),INDEX(Demand!$C$3:$C$26,C5701),INDEX(Demand!$B$3:$B$26,C5701))</f>
        <v>350</v>
      </c>
      <c r="T5701" s="7">
        <f t="shared" si="799"/>
        <v>0</v>
      </c>
      <c r="U5701" s="7">
        <f t="shared" si="800"/>
        <v>0</v>
      </c>
    </row>
    <row r="5702" spans="1:21" x14ac:dyDescent="0.2">
      <c r="A5702" s="1">
        <v>8</v>
      </c>
      <c r="B5702" s="1">
        <v>26</v>
      </c>
      <c r="C5702" s="1">
        <v>6</v>
      </c>
      <c r="D5702">
        <v>16.2</v>
      </c>
      <c r="E5702">
        <v>15.7</v>
      </c>
      <c r="F5702">
        <v>97</v>
      </c>
      <c r="G5702">
        <v>5</v>
      </c>
      <c r="H5702">
        <v>0</v>
      </c>
      <c r="I5702">
        <v>5</v>
      </c>
      <c r="J5702" s="4">
        <f t="shared" si="795"/>
        <v>80.407650878083359</v>
      </c>
      <c r="K5702" s="4">
        <f t="shared" si="796"/>
        <v>5.6104873168106479</v>
      </c>
      <c r="L5702" s="5">
        <f t="shared" si="801"/>
        <v>84.592349121916641</v>
      </c>
      <c r="M5702" s="5">
        <f t="shared" si="802"/>
        <v>28.389512683189352</v>
      </c>
      <c r="N5702" s="6">
        <f t="shared" si="794"/>
        <v>0</v>
      </c>
      <c r="O5702" s="6">
        <f t="shared" si="797"/>
        <v>4.5725939313876038</v>
      </c>
      <c r="P5702" s="6">
        <f>FORECAST(J5702,Inputs!$B$10:$B$18,Inputs!$A$10:$A$18)</f>
        <v>31.300070841463732</v>
      </c>
      <c r="Q5702" s="6">
        <f>IF(Inputs!$D$10="Yes",IF('Hourly Calcs'!P5702&gt;'Hourly Calcs'!K5702,'Hourly Calcs'!O5702,N5702+O5702),N5702+O5702)</f>
        <v>4.5725939313876038</v>
      </c>
      <c r="R5702" s="12">
        <f t="shared" si="798"/>
        <v>21.728966361953894</v>
      </c>
      <c r="S5702" s="1">
        <f>IF(AND(A5702&gt;=5,A5702&lt;=9),INDEX(Demand!$C$3:$C$26,C5702),INDEX(Demand!$B$3:$B$26,C5702))</f>
        <v>350</v>
      </c>
      <c r="T5702" s="7">
        <f t="shared" si="799"/>
        <v>21.728966361953894</v>
      </c>
      <c r="U5702" s="7">
        <f t="shared" si="800"/>
        <v>0</v>
      </c>
    </row>
    <row r="5703" spans="1:21" x14ac:dyDescent="0.2">
      <c r="A5703" s="1">
        <v>8</v>
      </c>
      <c r="B5703" s="1">
        <v>26</v>
      </c>
      <c r="C5703" s="1">
        <v>7</v>
      </c>
      <c r="D5703">
        <v>16.2</v>
      </c>
      <c r="E5703">
        <v>16.2</v>
      </c>
      <c r="F5703">
        <v>100</v>
      </c>
      <c r="G5703">
        <v>25</v>
      </c>
      <c r="H5703">
        <v>0</v>
      </c>
      <c r="I5703">
        <v>25</v>
      </c>
      <c r="J5703" s="4">
        <f t="shared" si="795"/>
        <v>91.944732909981042</v>
      </c>
      <c r="K5703" s="4">
        <f t="shared" si="796"/>
        <v>14.96855816046245</v>
      </c>
      <c r="L5703" s="5">
        <f t="shared" si="801"/>
        <v>73.055267090018958</v>
      </c>
      <c r="M5703" s="5">
        <f t="shared" si="802"/>
        <v>19.03144183953755</v>
      </c>
      <c r="N5703" s="6">
        <f t="shared" si="794"/>
        <v>0</v>
      </c>
      <c r="O5703" s="6">
        <f t="shared" si="797"/>
        <v>22.86296965693802</v>
      </c>
      <c r="P5703" s="6">
        <f>FORECAST(J5703,Inputs!$B$10:$B$18,Inputs!$A$10:$A$18)</f>
        <v>31.406895675092414</v>
      </c>
      <c r="Q5703" s="6">
        <f>IF(Inputs!$D$10="Yes",IF('Hourly Calcs'!P5703&gt;'Hourly Calcs'!K5703,'Hourly Calcs'!O5703,N5703+O5703),N5703+O5703)</f>
        <v>22.86296965693802</v>
      </c>
      <c r="R5703" s="12">
        <f t="shared" si="798"/>
        <v>108.64483180976947</v>
      </c>
      <c r="S5703" s="1">
        <f>IF(AND(A5703&gt;=5,A5703&lt;=9),INDEX(Demand!$C$3:$C$26,C5703),INDEX(Demand!$B$3:$B$26,C5703))</f>
        <v>350</v>
      </c>
      <c r="T5703" s="7">
        <f t="shared" si="799"/>
        <v>108.64483180976947</v>
      </c>
      <c r="U5703" s="7">
        <f t="shared" si="800"/>
        <v>0</v>
      </c>
    </row>
    <row r="5704" spans="1:21" x14ac:dyDescent="0.2">
      <c r="A5704" s="1">
        <v>8</v>
      </c>
      <c r="B5704" s="1">
        <v>26</v>
      </c>
      <c r="C5704" s="1">
        <v>8</v>
      </c>
      <c r="D5704">
        <v>16.5</v>
      </c>
      <c r="E5704">
        <v>16</v>
      </c>
      <c r="F5704">
        <v>97</v>
      </c>
      <c r="G5704">
        <v>71</v>
      </c>
      <c r="H5704">
        <v>0</v>
      </c>
      <c r="I5704">
        <v>71</v>
      </c>
      <c r="J5704" s="4">
        <f t="shared" si="795"/>
        <v>104.06717946639662</v>
      </c>
      <c r="K5704" s="4">
        <f t="shared" si="796"/>
        <v>24.321570281342446</v>
      </c>
      <c r="L5704" s="5">
        <f t="shared" si="801"/>
        <v>60.932820533603376</v>
      </c>
      <c r="M5704" s="5">
        <f t="shared" si="802"/>
        <v>9.6784297186575543</v>
      </c>
      <c r="N5704" s="6">
        <f t="shared" si="794"/>
        <v>0</v>
      </c>
      <c r="O5704" s="6">
        <f t="shared" si="797"/>
        <v>64.930833825703971</v>
      </c>
      <c r="P5704" s="6">
        <f>FORECAST(J5704,Inputs!$B$10:$B$18,Inputs!$A$10:$A$18)</f>
        <v>31.519140550614782</v>
      </c>
      <c r="Q5704" s="6">
        <f>IF(Inputs!$D$10="Yes",IF('Hourly Calcs'!P5704&gt;'Hourly Calcs'!K5704,'Hourly Calcs'!O5704,N5704+O5704),N5704+O5704)</f>
        <v>64.930833825703971</v>
      </c>
      <c r="R5704" s="12">
        <f t="shared" si="798"/>
        <v>308.55132233974524</v>
      </c>
      <c r="S5704" s="1">
        <f>IF(AND(A5704&gt;=5,A5704&lt;=9),INDEX(Demand!$C$3:$C$26,C5704),INDEX(Demand!$B$3:$B$26,C5704))</f>
        <v>350</v>
      </c>
      <c r="T5704" s="7">
        <f t="shared" si="799"/>
        <v>308.55132233974524</v>
      </c>
      <c r="U5704" s="7">
        <f t="shared" si="800"/>
        <v>0</v>
      </c>
    </row>
    <row r="5705" spans="1:21" x14ac:dyDescent="0.2">
      <c r="A5705" s="1">
        <v>8</v>
      </c>
      <c r="B5705" s="1">
        <v>26</v>
      </c>
      <c r="C5705" s="1">
        <v>9</v>
      </c>
      <c r="D5705">
        <v>16.8</v>
      </c>
      <c r="E5705">
        <v>16</v>
      </c>
      <c r="F5705">
        <v>95</v>
      </c>
      <c r="G5705">
        <v>123</v>
      </c>
      <c r="H5705">
        <v>0</v>
      </c>
      <c r="I5705">
        <v>123</v>
      </c>
      <c r="J5705" s="4">
        <f t="shared" si="795"/>
        <v>117.56846692915703</v>
      </c>
      <c r="K5705" s="4">
        <f t="shared" si="796"/>
        <v>33.164007239145278</v>
      </c>
      <c r="L5705" s="5">
        <f t="shared" si="801"/>
        <v>47.431533070842974</v>
      </c>
      <c r="M5705" s="5">
        <f t="shared" si="802"/>
        <v>0.83599276085472241</v>
      </c>
      <c r="N5705" s="6">
        <f t="shared" ref="N5705:N5768" si="803">H5705*MAX(0,COS(2*ASIN(SQRT(SIN(RADIANS($B$4))^2+COS(RADIANS($K5705))^2-2*SIN(RADIANS($B$4))*COS(RADIANS($K5705))*COS(RADIANS($J5705-$B$5))+(SIN(RADIANS($K5705))-COS(RADIANS($B$4)))^2)/2)))</f>
        <v>0</v>
      </c>
      <c r="O5705" s="6">
        <f t="shared" si="797"/>
        <v>112.48581071213506</v>
      </c>
      <c r="P5705" s="6">
        <f>FORECAST(J5705,Inputs!$B$10:$B$18,Inputs!$A$10:$A$18)</f>
        <v>31.644152471566265</v>
      </c>
      <c r="Q5705" s="6">
        <f>IF(Inputs!$D$10="Yes",IF('Hourly Calcs'!P5705&gt;'Hourly Calcs'!K5705,'Hourly Calcs'!O5705,N5705+O5705),N5705+O5705)</f>
        <v>112.48581071213506</v>
      </c>
      <c r="R5705" s="12">
        <f t="shared" si="798"/>
        <v>534.5325725040658</v>
      </c>
      <c r="S5705" s="1">
        <f>IF(AND(A5705&gt;=5,A5705&lt;=9),INDEX(Demand!$C$3:$C$26,C5705),INDEX(Demand!$B$3:$B$26,C5705))</f>
        <v>350</v>
      </c>
      <c r="T5705" s="7">
        <f t="shared" si="799"/>
        <v>350</v>
      </c>
      <c r="U5705" s="7">
        <f t="shared" si="800"/>
        <v>184.5325725040658</v>
      </c>
    </row>
    <row r="5706" spans="1:21" x14ac:dyDescent="0.2">
      <c r="A5706" s="1">
        <v>8</v>
      </c>
      <c r="B5706" s="1">
        <v>26</v>
      </c>
      <c r="C5706" s="1">
        <v>10</v>
      </c>
      <c r="D5706">
        <v>17.100000000000001</v>
      </c>
      <c r="E5706">
        <v>16.100000000000001</v>
      </c>
      <c r="F5706">
        <v>94</v>
      </c>
      <c r="G5706">
        <v>169</v>
      </c>
      <c r="H5706">
        <v>1</v>
      </c>
      <c r="I5706">
        <v>168</v>
      </c>
      <c r="J5706" s="4">
        <f t="shared" ref="J5706:J5769" si="804">solarazimuth($B$2,$B$3,$B$1,A5706,B5706,C5706,0,0,0,0)</f>
        <v>133.37528439975986</v>
      </c>
      <c r="K5706" s="4">
        <f t="shared" ref="K5706:K5769" si="805">solarelevation($B$2,$B$3,$B$1,A5706,B5706,C5706,0,0,0,0)</f>
        <v>40.877250288619969</v>
      </c>
      <c r="L5706" s="5">
        <f t="shared" si="801"/>
        <v>31.624715600240137</v>
      </c>
      <c r="M5706" s="5">
        <f t="shared" si="802"/>
        <v>6.8772502886199689</v>
      </c>
      <c r="N5706" s="6">
        <f t="shared" si="803"/>
        <v>0.90258170234194779</v>
      </c>
      <c r="O5706" s="6">
        <f t="shared" ref="O5706:O5769" si="806">$I5706*(1+COS(RADIANS($B$4)))/2</f>
        <v>153.6391560946235</v>
      </c>
      <c r="P5706" s="6">
        <f>FORECAST(J5706,Inputs!$B$10:$B$18,Inputs!$A$10:$A$18)</f>
        <v>31.790511892590366</v>
      </c>
      <c r="Q5706" s="6">
        <f>IF(Inputs!$D$10="Yes",IF('Hourly Calcs'!P5706&gt;'Hourly Calcs'!K5706,'Hourly Calcs'!O5706,N5706+O5706),N5706+O5706)</f>
        <v>154.54173779696544</v>
      </c>
      <c r="R5706" s="12">
        <f t="shared" ref="R5706:R5769" si="807">$B$6*$E$1*Q5706</f>
        <v>734.38233801117974</v>
      </c>
      <c r="S5706" s="1">
        <f>IF(AND(A5706&gt;=5,A5706&lt;=9),INDEX(Demand!$C$3:$C$26,C5706),INDEX(Demand!$B$3:$B$26,C5706))</f>
        <v>600</v>
      </c>
      <c r="T5706" s="7">
        <f t="shared" ref="T5706:T5769" si="808">S5706-MAX(0,S5706-R5706)</f>
        <v>600</v>
      </c>
      <c r="U5706" s="7">
        <f t="shared" ref="U5706:U5769" si="809">MAX(0,R5706-S5706)</f>
        <v>134.38233801117974</v>
      </c>
    </row>
    <row r="5707" spans="1:21" x14ac:dyDescent="0.2">
      <c r="A5707" s="1">
        <v>8</v>
      </c>
      <c r="B5707" s="1">
        <v>26</v>
      </c>
      <c r="C5707" s="1">
        <v>11</v>
      </c>
      <c r="D5707">
        <v>17.600000000000001</v>
      </c>
      <c r="E5707">
        <v>16.100000000000001</v>
      </c>
      <c r="F5707">
        <v>91</v>
      </c>
      <c r="G5707">
        <v>203</v>
      </c>
      <c r="H5707">
        <v>3</v>
      </c>
      <c r="I5707">
        <v>201</v>
      </c>
      <c r="J5707" s="4">
        <f t="shared" si="804"/>
        <v>152.27085681276807</v>
      </c>
      <c r="K5707" s="4">
        <f t="shared" si="805"/>
        <v>46.608877939177297</v>
      </c>
      <c r="L5707" s="5">
        <f t="shared" si="801"/>
        <v>12.729143187231927</v>
      </c>
      <c r="M5707" s="5">
        <f t="shared" si="802"/>
        <v>12.608877939177297</v>
      </c>
      <c r="N5707" s="6">
        <f t="shared" si="803"/>
        <v>2.9314680290438773</v>
      </c>
      <c r="O5707" s="6">
        <f t="shared" si="806"/>
        <v>183.81827604178167</v>
      </c>
      <c r="P5707" s="6">
        <f>FORECAST(J5707,Inputs!$B$10:$B$18,Inputs!$A$10:$A$18)</f>
        <v>31.965470896414516</v>
      </c>
      <c r="Q5707" s="6">
        <f>IF(Inputs!$D$10="Yes",IF('Hourly Calcs'!P5707&gt;'Hourly Calcs'!K5707,'Hourly Calcs'!O5707,N5707+O5707),N5707+O5707)</f>
        <v>186.74974407082556</v>
      </c>
      <c r="R5707" s="12">
        <f t="shared" si="807"/>
        <v>887.43478382456306</v>
      </c>
      <c r="S5707" s="1">
        <f>IF(AND(A5707&gt;=5,A5707&lt;=9),INDEX(Demand!$C$3:$C$26,C5707),INDEX(Demand!$B$3:$B$26,C5707))</f>
        <v>600</v>
      </c>
      <c r="T5707" s="7">
        <f t="shared" si="808"/>
        <v>600</v>
      </c>
      <c r="U5707" s="7">
        <f t="shared" si="809"/>
        <v>287.43478382456306</v>
      </c>
    </row>
    <row r="5708" spans="1:21" x14ac:dyDescent="0.2">
      <c r="A5708" s="1">
        <v>8</v>
      </c>
      <c r="B5708" s="1">
        <v>26</v>
      </c>
      <c r="C5708" s="1">
        <v>12</v>
      </c>
      <c r="D5708">
        <v>17.899999999999999</v>
      </c>
      <c r="E5708">
        <v>16.399999999999999</v>
      </c>
      <c r="F5708">
        <v>91</v>
      </c>
      <c r="G5708">
        <v>222</v>
      </c>
      <c r="H5708">
        <v>3</v>
      </c>
      <c r="I5708">
        <v>220</v>
      </c>
      <c r="J5708" s="4">
        <f t="shared" si="804"/>
        <v>174.01807285147652</v>
      </c>
      <c r="K5708" s="4">
        <f t="shared" si="805"/>
        <v>49.358453221917287</v>
      </c>
      <c r="L5708" s="5">
        <f t="shared" si="801"/>
        <v>9.0180728514765178</v>
      </c>
      <c r="M5708" s="5">
        <f t="shared" si="802"/>
        <v>15.358453221917287</v>
      </c>
      <c r="N5708" s="6">
        <f t="shared" si="803"/>
        <v>2.9663611974658375</v>
      </c>
      <c r="O5708" s="6">
        <f t="shared" si="806"/>
        <v>201.19413298105457</v>
      </c>
      <c r="P5708" s="6">
        <f>FORECAST(J5708,Inputs!$B$10:$B$18,Inputs!$A$10:$A$18)</f>
        <v>32.166834007884042</v>
      </c>
      <c r="Q5708" s="6">
        <f>IF(Inputs!$D$10="Yes",IF('Hourly Calcs'!P5708&gt;'Hourly Calcs'!K5708,'Hourly Calcs'!O5708,N5708+O5708),N5708+O5708)</f>
        <v>204.16049417852039</v>
      </c>
      <c r="R5708" s="12">
        <f t="shared" si="807"/>
        <v>970.17066833632884</v>
      </c>
      <c r="S5708" s="1">
        <f>IF(AND(A5708&gt;=5,A5708&lt;=9),INDEX(Demand!$C$3:$C$26,C5708),INDEX(Demand!$B$3:$B$26,C5708))</f>
        <v>600</v>
      </c>
      <c r="T5708" s="7">
        <f t="shared" si="808"/>
        <v>600</v>
      </c>
      <c r="U5708" s="7">
        <f t="shared" si="809"/>
        <v>370.17066833632884</v>
      </c>
    </row>
    <row r="5709" spans="1:21" x14ac:dyDescent="0.2">
      <c r="A5709" s="1">
        <v>8</v>
      </c>
      <c r="B5709" s="1">
        <v>26</v>
      </c>
      <c r="C5709" s="1">
        <v>13</v>
      </c>
      <c r="D5709">
        <v>17.8</v>
      </c>
      <c r="E5709">
        <v>16.5</v>
      </c>
      <c r="F5709">
        <v>92</v>
      </c>
      <c r="G5709">
        <v>225</v>
      </c>
      <c r="H5709">
        <v>3</v>
      </c>
      <c r="I5709">
        <v>223</v>
      </c>
      <c r="J5709" s="4">
        <f t="shared" si="804"/>
        <v>196.52033890913748</v>
      </c>
      <c r="K5709" s="4">
        <f t="shared" si="805"/>
        <v>48.467720345596483</v>
      </c>
      <c r="L5709" s="5">
        <f t="shared" si="801"/>
        <v>31.520338909137479</v>
      </c>
      <c r="M5709" s="5">
        <f t="shared" si="802"/>
        <v>14.467720345596483</v>
      </c>
      <c r="N5709" s="6">
        <f t="shared" si="803"/>
        <v>2.8099980583474604</v>
      </c>
      <c r="O5709" s="6">
        <f t="shared" si="806"/>
        <v>203.93768933988713</v>
      </c>
      <c r="P5709" s="6">
        <f>FORECAST(J5709,Inputs!$B$10:$B$18,Inputs!$A$10:$A$18)</f>
        <v>32.375188323232756</v>
      </c>
      <c r="Q5709" s="6">
        <f>IF(Inputs!$D$10="Yes",IF('Hourly Calcs'!P5709&gt;'Hourly Calcs'!K5709,'Hourly Calcs'!O5709,N5709+O5709),N5709+O5709)</f>
        <v>206.74768739823458</v>
      </c>
      <c r="R5709" s="12">
        <f t="shared" si="807"/>
        <v>982.46501051641064</v>
      </c>
      <c r="S5709" s="1">
        <f>IF(AND(A5709&gt;=5,A5709&lt;=9),INDEX(Demand!$C$3:$C$26,C5709),INDEX(Demand!$B$3:$B$26,C5709))</f>
        <v>600</v>
      </c>
      <c r="T5709" s="7">
        <f t="shared" si="808"/>
        <v>600</v>
      </c>
      <c r="U5709" s="7">
        <f t="shared" si="809"/>
        <v>382.46501051641064</v>
      </c>
    </row>
    <row r="5710" spans="1:21" x14ac:dyDescent="0.2">
      <c r="A5710" s="1">
        <v>8</v>
      </c>
      <c r="B5710" s="1">
        <v>26</v>
      </c>
      <c r="C5710" s="1">
        <v>14</v>
      </c>
      <c r="D5710">
        <v>17.899999999999999</v>
      </c>
      <c r="E5710">
        <v>16.2</v>
      </c>
      <c r="F5710">
        <v>90</v>
      </c>
      <c r="G5710">
        <v>212</v>
      </c>
      <c r="H5710">
        <v>3</v>
      </c>
      <c r="I5710">
        <v>210</v>
      </c>
      <c r="J5710" s="4">
        <f t="shared" si="804"/>
        <v>217.04136584155711</v>
      </c>
      <c r="K5710" s="4">
        <f t="shared" si="805"/>
        <v>44.163770990014733</v>
      </c>
      <c r="L5710" s="5">
        <f t="shared" si="801"/>
        <v>52.041365841557109</v>
      </c>
      <c r="M5710" s="5">
        <f t="shared" si="802"/>
        <v>10.163770990014733</v>
      </c>
      <c r="N5710" s="6">
        <f t="shared" si="803"/>
        <v>2.4730107464712789</v>
      </c>
      <c r="O5710" s="6">
        <f t="shared" si="806"/>
        <v>192.04894511827936</v>
      </c>
      <c r="P5710" s="6">
        <f>FORECAST(J5710,Inputs!$B$10:$B$18,Inputs!$A$10:$A$18)</f>
        <v>32.565197831866264</v>
      </c>
      <c r="Q5710" s="6">
        <f>IF(Inputs!$D$10="Yes",IF('Hourly Calcs'!P5710&gt;'Hourly Calcs'!K5710,'Hourly Calcs'!O5710,N5710+O5710),N5710+O5710)</f>
        <v>194.52195586475065</v>
      </c>
      <c r="R5710" s="12">
        <f t="shared" si="807"/>
        <v>924.36833426929502</v>
      </c>
      <c r="S5710" s="1">
        <f>IF(AND(A5710&gt;=5,A5710&lt;=9),INDEX(Demand!$C$3:$C$26,C5710),INDEX(Demand!$B$3:$B$26,C5710))</f>
        <v>600</v>
      </c>
      <c r="T5710" s="7">
        <f t="shared" si="808"/>
        <v>600</v>
      </c>
      <c r="U5710" s="7">
        <f t="shared" si="809"/>
        <v>324.36833426929502</v>
      </c>
    </row>
    <row r="5711" spans="1:21" x14ac:dyDescent="0.2">
      <c r="A5711" s="1">
        <v>8</v>
      </c>
      <c r="B5711" s="1">
        <v>26</v>
      </c>
      <c r="C5711" s="1">
        <v>15</v>
      </c>
      <c r="D5711">
        <v>18.899999999999999</v>
      </c>
      <c r="E5711">
        <v>16.7</v>
      </c>
      <c r="F5711">
        <v>87</v>
      </c>
      <c r="G5711">
        <v>587</v>
      </c>
      <c r="H5711">
        <v>475</v>
      </c>
      <c r="I5711">
        <v>269</v>
      </c>
      <c r="J5711" s="4">
        <f t="shared" si="804"/>
        <v>234.39078237587512</v>
      </c>
      <c r="K5711" s="4">
        <f t="shared" si="805"/>
        <v>37.352535554513963</v>
      </c>
      <c r="L5711" s="5">
        <f t="shared" si="801"/>
        <v>69.390782375875119</v>
      </c>
      <c r="M5711" s="5">
        <f t="shared" si="802"/>
        <v>3.3525355545139632</v>
      </c>
      <c r="N5711" s="6">
        <f t="shared" si="803"/>
        <v>313.24182824880967</v>
      </c>
      <c r="O5711" s="6">
        <f t="shared" si="806"/>
        <v>246.00555350865309</v>
      </c>
      <c r="P5711" s="6">
        <f>FORECAST(J5711,Inputs!$B$10:$B$18,Inputs!$A$10:$A$18)</f>
        <v>32.725840577554393</v>
      </c>
      <c r="Q5711" s="6">
        <f>IF(Inputs!$D$10="Yes",IF('Hourly Calcs'!P5711&gt;'Hourly Calcs'!K5711,'Hourly Calcs'!O5711,N5711+O5711),N5711+O5711)</f>
        <v>559.24738175746279</v>
      </c>
      <c r="R5711" s="12">
        <f t="shared" si="807"/>
        <v>2657.543558111463</v>
      </c>
      <c r="S5711" s="1">
        <f>IF(AND(A5711&gt;=5,A5711&lt;=9),INDEX(Demand!$C$3:$C$26,C5711),INDEX(Demand!$B$3:$B$26,C5711))</f>
        <v>600</v>
      </c>
      <c r="T5711" s="7">
        <f t="shared" si="808"/>
        <v>600</v>
      </c>
      <c r="U5711" s="7">
        <f t="shared" si="809"/>
        <v>2057.543558111463</v>
      </c>
    </row>
    <row r="5712" spans="1:21" x14ac:dyDescent="0.2">
      <c r="A5712" s="1">
        <v>8</v>
      </c>
      <c r="B5712" s="1">
        <v>26</v>
      </c>
      <c r="C5712" s="1">
        <v>16</v>
      </c>
      <c r="D5712">
        <v>18.600000000000001</v>
      </c>
      <c r="E5712">
        <v>16.399999999999999</v>
      </c>
      <c r="F5712">
        <v>87</v>
      </c>
      <c r="G5712">
        <v>469</v>
      </c>
      <c r="H5712">
        <v>555</v>
      </c>
      <c r="I5712">
        <v>160</v>
      </c>
      <c r="J5712" s="4">
        <f t="shared" si="804"/>
        <v>248.96690505679928</v>
      </c>
      <c r="K5712" s="4">
        <f t="shared" si="805"/>
        <v>28.995925631218157</v>
      </c>
      <c r="L5712" s="5">
        <f t="shared" si="801"/>
        <v>83.966905056799277</v>
      </c>
      <c r="M5712" s="5">
        <f t="shared" si="802"/>
        <v>5.0040743687818434</v>
      </c>
      <c r="N5712" s="6">
        <f t="shared" si="803"/>
        <v>251.5702322531962</v>
      </c>
      <c r="O5712" s="6">
        <f t="shared" si="806"/>
        <v>146.32300580440332</v>
      </c>
      <c r="P5712" s="6">
        <f>FORECAST(J5712,Inputs!$B$10:$B$18,Inputs!$A$10:$A$18)</f>
        <v>32.860804676451842</v>
      </c>
      <c r="Q5712" s="6">
        <f>IF(Inputs!$D$10="Yes",IF('Hourly Calcs'!P5712&gt;'Hourly Calcs'!K5712,'Hourly Calcs'!O5712,N5712+O5712),N5712+O5712)</f>
        <v>146.32300580440332</v>
      </c>
      <c r="R5712" s="12">
        <f t="shared" si="807"/>
        <v>695.32692358252461</v>
      </c>
      <c r="S5712" s="1">
        <f>IF(AND(A5712&gt;=5,A5712&lt;=9),INDEX(Demand!$C$3:$C$26,C5712),INDEX(Demand!$B$3:$B$26,C5712))</f>
        <v>900</v>
      </c>
      <c r="T5712" s="7">
        <f t="shared" si="808"/>
        <v>695.32692358252461</v>
      </c>
      <c r="U5712" s="7">
        <f t="shared" si="809"/>
        <v>0</v>
      </c>
    </row>
    <row r="5713" spans="1:21" x14ac:dyDescent="0.2">
      <c r="A5713" s="1">
        <v>8</v>
      </c>
      <c r="B5713" s="1">
        <v>26</v>
      </c>
      <c r="C5713" s="1">
        <v>17</v>
      </c>
      <c r="D5713">
        <v>18</v>
      </c>
      <c r="E5713">
        <v>16.399999999999999</v>
      </c>
      <c r="F5713">
        <v>90</v>
      </c>
      <c r="G5713">
        <v>301</v>
      </c>
      <c r="H5713">
        <v>392</v>
      </c>
      <c r="I5713">
        <v>139</v>
      </c>
      <c r="J5713" s="4">
        <f t="shared" si="804"/>
        <v>261.68893191352225</v>
      </c>
      <c r="K5713" s="4">
        <f t="shared" si="805"/>
        <v>19.827054945265601</v>
      </c>
      <c r="L5713" s="5">
        <f t="shared" si="801"/>
        <v>0</v>
      </c>
      <c r="M5713" s="5">
        <f t="shared" si="802"/>
        <v>14.172945054734399</v>
      </c>
      <c r="N5713" s="6">
        <f t="shared" si="803"/>
        <v>86.209307206383045</v>
      </c>
      <c r="O5713" s="6">
        <f t="shared" si="806"/>
        <v>127.11811129257539</v>
      </c>
      <c r="P5713" s="6">
        <f>FORECAST(J5713,Inputs!$B$10:$B$18,Inputs!$A$10:$A$18)</f>
        <v>32.978601221421499</v>
      </c>
      <c r="Q5713" s="6">
        <f>IF(Inputs!$D$10="Yes",IF('Hourly Calcs'!P5713&gt;'Hourly Calcs'!K5713,'Hourly Calcs'!O5713,N5713+O5713),N5713+O5713)</f>
        <v>127.11811129257539</v>
      </c>
      <c r="R5713" s="12">
        <f t="shared" si="807"/>
        <v>604.06526486231826</v>
      </c>
      <c r="S5713" s="1">
        <f>IF(AND(A5713&gt;=5,A5713&lt;=9),INDEX(Demand!$C$3:$C$26,C5713),INDEX(Demand!$B$3:$B$26,C5713))</f>
        <v>900</v>
      </c>
      <c r="T5713" s="7">
        <f t="shared" si="808"/>
        <v>604.06526486231826</v>
      </c>
      <c r="U5713" s="7">
        <f t="shared" si="809"/>
        <v>0</v>
      </c>
    </row>
    <row r="5714" spans="1:21" x14ac:dyDescent="0.2">
      <c r="A5714" s="1">
        <v>8</v>
      </c>
      <c r="B5714" s="1">
        <v>26</v>
      </c>
      <c r="C5714" s="1">
        <v>18</v>
      </c>
      <c r="D5714">
        <v>17</v>
      </c>
      <c r="E5714">
        <v>16</v>
      </c>
      <c r="F5714">
        <v>94</v>
      </c>
      <c r="G5714">
        <v>136</v>
      </c>
      <c r="H5714">
        <v>150</v>
      </c>
      <c r="I5714">
        <v>97</v>
      </c>
      <c r="J5714" s="4">
        <f t="shared" si="804"/>
        <v>273.42948123988702</v>
      </c>
      <c r="K5714" s="4">
        <f t="shared" si="805"/>
        <v>10.385410367499361</v>
      </c>
      <c r="L5714" s="5">
        <f t="shared" si="801"/>
        <v>0</v>
      </c>
      <c r="M5714" s="5">
        <f t="shared" si="802"/>
        <v>23.614589632500639</v>
      </c>
      <c r="N5714" s="6">
        <f t="shared" si="803"/>
        <v>0</v>
      </c>
      <c r="O5714" s="6">
        <f t="shared" si="806"/>
        <v>88.708322268919517</v>
      </c>
      <c r="P5714" s="6">
        <f>FORECAST(J5714,Inputs!$B$10:$B$18,Inputs!$A$10:$A$18)</f>
        <v>33.087310011480433</v>
      </c>
      <c r="Q5714" s="6">
        <f>IF(Inputs!$D$10="Yes",IF('Hourly Calcs'!P5714&gt;'Hourly Calcs'!K5714,'Hourly Calcs'!O5714,N5714+O5714),N5714+O5714)</f>
        <v>88.708322268919517</v>
      </c>
      <c r="R5714" s="12">
        <f t="shared" si="807"/>
        <v>421.54194742190555</v>
      </c>
      <c r="S5714" s="1">
        <f>IF(AND(A5714&gt;=5,A5714&lt;=9),INDEX(Demand!$C$3:$C$26,C5714),INDEX(Demand!$B$3:$B$26,C5714))</f>
        <v>900</v>
      </c>
      <c r="T5714" s="7">
        <f t="shared" si="808"/>
        <v>421.54194742190555</v>
      </c>
      <c r="U5714" s="7">
        <f t="shared" si="809"/>
        <v>0</v>
      </c>
    </row>
    <row r="5715" spans="1:21" x14ac:dyDescent="0.2">
      <c r="A5715" s="1">
        <v>8</v>
      </c>
      <c r="B5715" s="1">
        <v>26</v>
      </c>
      <c r="C5715" s="1">
        <v>19</v>
      </c>
      <c r="D5715">
        <v>16.7</v>
      </c>
      <c r="E5715">
        <v>16</v>
      </c>
      <c r="F5715">
        <v>96</v>
      </c>
      <c r="G5715">
        <v>21</v>
      </c>
      <c r="H5715">
        <v>0</v>
      </c>
      <c r="I5715">
        <v>21</v>
      </c>
      <c r="J5715" s="4">
        <f t="shared" si="804"/>
        <v>284.91281171754656</v>
      </c>
      <c r="K5715" s="4">
        <f t="shared" si="805"/>
        <v>1.2991520677564523</v>
      </c>
      <c r="L5715" s="5">
        <f t="shared" si="801"/>
        <v>0</v>
      </c>
      <c r="M5715" s="5">
        <f t="shared" si="802"/>
        <v>32.700847932243548</v>
      </c>
      <c r="N5715" s="6">
        <f t="shared" si="803"/>
        <v>0</v>
      </c>
      <c r="O5715" s="6">
        <f t="shared" si="806"/>
        <v>19.204894511827938</v>
      </c>
      <c r="P5715" s="6">
        <f>FORECAST(J5715,Inputs!$B$10:$B$18,Inputs!$A$10:$A$18)</f>
        <v>33.193637145532833</v>
      </c>
      <c r="Q5715" s="6">
        <f>IF(Inputs!$D$10="Yes",IF('Hourly Calcs'!P5715&gt;'Hourly Calcs'!K5715,'Hourly Calcs'!O5715,N5715+O5715),N5715+O5715)</f>
        <v>19.204894511827938</v>
      </c>
      <c r="R5715" s="12">
        <f t="shared" si="807"/>
        <v>91.261658720206356</v>
      </c>
      <c r="S5715" s="1">
        <f>IF(AND(A5715&gt;=5,A5715&lt;=9),INDEX(Demand!$C$3:$C$26,C5715),INDEX(Demand!$B$3:$B$26,C5715))</f>
        <v>900</v>
      </c>
      <c r="T5715" s="7">
        <f t="shared" si="808"/>
        <v>91.261658720206356</v>
      </c>
      <c r="U5715" s="7">
        <f t="shared" si="809"/>
        <v>0</v>
      </c>
    </row>
    <row r="5716" spans="1:21" x14ac:dyDescent="0.2">
      <c r="A5716" s="1">
        <v>8</v>
      </c>
      <c r="B5716" s="1">
        <v>26</v>
      </c>
      <c r="C5716" s="1">
        <v>20</v>
      </c>
      <c r="D5716">
        <v>16.7</v>
      </c>
      <c r="E5716">
        <v>16.100000000000001</v>
      </c>
      <c r="F5716">
        <v>96</v>
      </c>
      <c r="G5716">
        <v>0</v>
      </c>
      <c r="H5716">
        <v>0</v>
      </c>
      <c r="I5716">
        <v>0</v>
      </c>
      <c r="J5716" s="4">
        <f t="shared" si="804"/>
        <v>296.75272651452019</v>
      </c>
      <c r="K5716" s="4">
        <f t="shared" si="805"/>
        <v>-7.9045263864667845</v>
      </c>
      <c r="L5716" s="5">
        <f t="shared" si="801"/>
        <v>0</v>
      </c>
      <c r="M5716" s="5">
        <f t="shared" si="802"/>
        <v>0</v>
      </c>
      <c r="N5716" s="6">
        <f t="shared" si="803"/>
        <v>0</v>
      </c>
      <c r="O5716" s="6">
        <f t="shared" si="806"/>
        <v>0</v>
      </c>
      <c r="P5716" s="6">
        <f>FORECAST(J5716,Inputs!$B$10:$B$18,Inputs!$A$10:$A$18)</f>
        <v>33.303265986245556</v>
      </c>
      <c r="Q5716" s="6">
        <f>IF(Inputs!$D$10="Yes",IF('Hourly Calcs'!P5716&gt;'Hourly Calcs'!K5716,'Hourly Calcs'!O5716,N5716+O5716),N5716+O5716)</f>
        <v>0</v>
      </c>
      <c r="R5716" s="12">
        <f t="shared" si="807"/>
        <v>0</v>
      </c>
      <c r="S5716" s="1">
        <f>IF(AND(A5716&gt;=5,A5716&lt;=9),INDEX(Demand!$C$3:$C$26,C5716),INDEX(Demand!$B$3:$B$26,C5716))</f>
        <v>800</v>
      </c>
      <c r="T5716" s="7">
        <f t="shared" si="808"/>
        <v>0</v>
      </c>
      <c r="U5716" s="7">
        <f t="shared" si="809"/>
        <v>0</v>
      </c>
    </row>
    <row r="5717" spans="1:21" x14ac:dyDescent="0.2">
      <c r="A5717" s="1">
        <v>8</v>
      </c>
      <c r="B5717" s="1">
        <v>26</v>
      </c>
      <c r="C5717" s="1">
        <v>21</v>
      </c>
      <c r="D5717">
        <v>16.7</v>
      </c>
      <c r="E5717">
        <v>16.2</v>
      </c>
      <c r="F5717">
        <v>97</v>
      </c>
      <c r="G5717">
        <v>0</v>
      </c>
      <c r="H5717">
        <v>0</v>
      </c>
      <c r="I5717">
        <v>0</v>
      </c>
      <c r="J5717" s="4">
        <f t="shared" si="804"/>
        <v>309.48260218158606</v>
      </c>
      <c r="K5717" s="4">
        <f t="shared" si="805"/>
        <v>-15.883883905933104</v>
      </c>
      <c r="L5717" s="5">
        <f t="shared" si="801"/>
        <v>0</v>
      </c>
      <c r="M5717" s="5">
        <f t="shared" si="802"/>
        <v>0</v>
      </c>
      <c r="N5717" s="6">
        <f t="shared" si="803"/>
        <v>0</v>
      </c>
      <c r="O5717" s="6">
        <f t="shared" si="806"/>
        <v>0</v>
      </c>
      <c r="P5717" s="6">
        <f>FORECAST(J5717,Inputs!$B$10:$B$18,Inputs!$A$10:$A$18)</f>
        <v>33.421135205385056</v>
      </c>
      <c r="Q5717" s="6">
        <f>IF(Inputs!$D$10="Yes",IF('Hourly Calcs'!P5717&gt;'Hourly Calcs'!K5717,'Hourly Calcs'!O5717,N5717+O5717),N5717+O5717)</f>
        <v>0</v>
      </c>
      <c r="R5717" s="12">
        <f t="shared" si="807"/>
        <v>0</v>
      </c>
      <c r="S5717" s="1">
        <f>IF(AND(A5717&gt;=5,A5717&lt;=9),INDEX(Demand!$C$3:$C$26,C5717),INDEX(Demand!$B$3:$B$26,C5717))</f>
        <v>700</v>
      </c>
      <c r="T5717" s="7">
        <f t="shared" si="808"/>
        <v>0</v>
      </c>
      <c r="U5717" s="7">
        <f t="shared" si="809"/>
        <v>0</v>
      </c>
    </row>
    <row r="5718" spans="1:21" x14ac:dyDescent="0.2">
      <c r="A5718" s="1">
        <v>8</v>
      </c>
      <c r="B5718" s="1">
        <v>26</v>
      </c>
      <c r="C5718" s="1">
        <v>22</v>
      </c>
      <c r="D5718">
        <v>16.899999999999999</v>
      </c>
      <c r="E5718">
        <v>15.7</v>
      </c>
      <c r="F5718">
        <v>93</v>
      </c>
      <c r="G5718">
        <v>0</v>
      </c>
      <c r="H5718">
        <v>0</v>
      </c>
      <c r="I5718">
        <v>0</v>
      </c>
      <c r="J5718" s="4">
        <f t="shared" si="804"/>
        <v>323.51467134179609</v>
      </c>
      <c r="K5718" s="4">
        <f t="shared" si="805"/>
        <v>-22.438487388606561</v>
      </c>
      <c r="L5718" s="5">
        <f t="shared" si="801"/>
        <v>0</v>
      </c>
      <c r="M5718" s="5">
        <f t="shared" si="802"/>
        <v>0</v>
      </c>
      <c r="N5718" s="6">
        <f t="shared" si="803"/>
        <v>0</v>
      </c>
      <c r="O5718" s="6">
        <f t="shared" si="806"/>
        <v>0</v>
      </c>
      <c r="P5718" s="6">
        <f>FORECAST(J5718,Inputs!$B$10:$B$18,Inputs!$A$10:$A$18)</f>
        <v>33.551061771683294</v>
      </c>
      <c r="Q5718" s="6">
        <f>IF(Inputs!$D$10="Yes",IF('Hourly Calcs'!P5718&gt;'Hourly Calcs'!K5718,'Hourly Calcs'!O5718,N5718+O5718),N5718+O5718)</f>
        <v>0</v>
      </c>
      <c r="R5718" s="12">
        <f t="shared" si="807"/>
        <v>0</v>
      </c>
      <c r="S5718" s="1">
        <f>IF(AND(A5718&gt;=5,A5718&lt;=9),INDEX(Demand!$C$3:$C$26,C5718),INDEX(Demand!$B$3:$B$26,C5718))</f>
        <v>600</v>
      </c>
      <c r="T5718" s="7">
        <f t="shared" si="808"/>
        <v>0</v>
      </c>
      <c r="U5718" s="7">
        <f t="shared" si="809"/>
        <v>0</v>
      </c>
    </row>
    <row r="5719" spans="1:21" x14ac:dyDescent="0.2">
      <c r="A5719" s="1">
        <v>8</v>
      </c>
      <c r="B5719" s="1">
        <v>26</v>
      </c>
      <c r="C5719" s="1">
        <v>23</v>
      </c>
      <c r="D5719">
        <v>16.899999999999999</v>
      </c>
      <c r="E5719">
        <v>15.5</v>
      </c>
      <c r="F5719">
        <v>91</v>
      </c>
      <c r="G5719">
        <v>0</v>
      </c>
      <c r="H5719">
        <v>0</v>
      </c>
      <c r="I5719">
        <v>0</v>
      </c>
      <c r="J5719" s="4">
        <f t="shared" si="804"/>
        <v>338.99151317510291</v>
      </c>
      <c r="K5719" s="4">
        <f t="shared" si="805"/>
        <v>-27.025086672380823</v>
      </c>
      <c r="L5719" s="5">
        <f t="shared" si="801"/>
        <v>0</v>
      </c>
      <c r="M5719" s="5">
        <f t="shared" si="802"/>
        <v>0</v>
      </c>
      <c r="N5719" s="6">
        <f t="shared" si="803"/>
        <v>0</v>
      </c>
      <c r="O5719" s="6">
        <f t="shared" si="806"/>
        <v>0</v>
      </c>
      <c r="P5719" s="6">
        <f>FORECAST(J5719,Inputs!$B$10:$B$18,Inputs!$A$10:$A$18)</f>
        <v>33.694365862732433</v>
      </c>
      <c r="Q5719" s="6">
        <f>IF(Inputs!$D$10="Yes",IF('Hourly Calcs'!P5719&gt;'Hourly Calcs'!K5719,'Hourly Calcs'!O5719,N5719+O5719),N5719+O5719)</f>
        <v>0</v>
      </c>
      <c r="R5719" s="12">
        <f t="shared" si="807"/>
        <v>0</v>
      </c>
      <c r="S5719" s="1">
        <f>IF(AND(A5719&gt;=5,A5719&lt;=9),INDEX(Demand!$C$3:$C$26,C5719),INDEX(Demand!$B$3:$B$26,C5719))</f>
        <v>500</v>
      </c>
      <c r="T5719" s="7">
        <f t="shared" si="808"/>
        <v>0</v>
      </c>
      <c r="U5719" s="7">
        <f t="shared" si="809"/>
        <v>0</v>
      </c>
    </row>
    <row r="5720" spans="1:21" x14ac:dyDescent="0.2">
      <c r="A5720" s="1">
        <v>8</v>
      </c>
      <c r="B5720" s="1">
        <v>26</v>
      </c>
      <c r="C5720" s="1">
        <v>24</v>
      </c>
      <c r="D5720">
        <v>16.8</v>
      </c>
      <c r="E5720">
        <v>15.3</v>
      </c>
      <c r="F5720">
        <v>91</v>
      </c>
      <c r="G5720">
        <v>0</v>
      </c>
      <c r="H5720">
        <v>0</v>
      </c>
      <c r="I5720">
        <v>0</v>
      </c>
      <c r="J5720" s="4">
        <f t="shared" si="804"/>
        <v>355.57931576254123</v>
      </c>
      <c r="K5720" s="4">
        <f t="shared" si="805"/>
        <v>-29.133605297131652</v>
      </c>
      <c r="L5720" s="5">
        <f t="shared" si="801"/>
        <v>0</v>
      </c>
      <c r="M5720" s="5">
        <f t="shared" si="802"/>
        <v>0</v>
      </c>
      <c r="N5720" s="6">
        <f t="shared" si="803"/>
        <v>0</v>
      </c>
      <c r="O5720" s="6">
        <f t="shared" si="806"/>
        <v>0</v>
      </c>
      <c r="P5720" s="6">
        <f>FORECAST(J5720,Inputs!$B$10:$B$18,Inputs!$A$10:$A$18)</f>
        <v>33.847956627430932</v>
      </c>
      <c r="Q5720" s="6">
        <f>IF(Inputs!$D$10="Yes",IF('Hourly Calcs'!P5720&gt;'Hourly Calcs'!K5720,'Hourly Calcs'!O5720,N5720+O5720),N5720+O5720)</f>
        <v>0</v>
      </c>
      <c r="R5720" s="12">
        <f t="shared" si="807"/>
        <v>0</v>
      </c>
      <c r="S5720" s="1">
        <f>IF(AND(A5720&gt;=5,A5720&lt;=9),INDEX(Demand!$C$3:$C$26,C5720),INDEX(Demand!$B$3:$B$26,C5720))</f>
        <v>400</v>
      </c>
      <c r="T5720" s="7">
        <f t="shared" si="808"/>
        <v>0</v>
      </c>
      <c r="U5720" s="7">
        <f t="shared" si="809"/>
        <v>0</v>
      </c>
    </row>
    <row r="5721" spans="1:21" x14ac:dyDescent="0.2">
      <c r="A5721" s="1">
        <v>8</v>
      </c>
      <c r="B5721" s="1">
        <v>27</v>
      </c>
      <c r="C5721" s="1">
        <v>1</v>
      </c>
      <c r="D5721">
        <v>16.3</v>
      </c>
      <c r="E5721">
        <v>14.9</v>
      </c>
      <c r="F5721">
        <v>91</v>
      </c>
      <c r="G5721">
        <v>0</v>
      </c>
      <c r="H5721">
        <v>0</v>
      </c>
      <c r="I5721">
        <v>0</v>
      </c>
      <c r="J5721" s="4">
        <f t="shared" si="804"/>
        <v>12.438366799696041</v>
      </c>
      <c r="K5721" s="4">
        <f t="shared" si="805"/>
        <v>-28.483020039224144</v>
      </c>
      <c r="L5721" s="5">
        <f t="shared" si="801"/>
        <v>0</v>
      </c>
      <c r="M5721" s="5">
        <f t="shared" si="802"/>
        <v>0</v>
      </c>
      <c r="N5721" s="6">
        <f t="shared" si="803"/>
        <v>0</v>
      </c>
      <c r="O5721" s="6">
        <f t="shared" si="806"/>
        <v>0</v>
      </c>
      <c r="P5721" s="6">
        <f>FORECAST(J5721,Inputs!$B$10:$B$18,Inputs!$A$10:$A$18)</f>
        <v>30.670725618515704</v>
      </c>
      <c r="Q5721" s="6">
        <f>IF(Inputs!$D$10="Yes",IF('Hourly Calcs'!P5721&gt;'Hourly Calcs'!K5721,'Hourly Calcs'!O5721,N5721+O5721),N5721+O5721)</f>
        <v>0</v>
      </c>
      <c r="R5721" s="12">
        <f t="shared" si="807"/>
        <v>0</v>
      </c>
      <c r="S5721" s="1">
        <f>IF(AND(A5721&gt;=5,A5721&lt;=9),INDEX(Demand!$C$3:$C$26,C5721),INDEX(Demand!$B$3:$B$26,C5721))</f>
        <v>350</v>
      </c>
      <c r="T5721" s="7">
        <f t="shared" si="808"/>
        <v>0</v>
      </c>
      <c r="U5721" s="7">
        <f t="shared" si="809"/>
        <v>0</v>
      </c>
    </row>
    <row r="5722" spans="1:21" x14ac:dyDescent="0.2">
      <c r="A5722" s="1">
        <v>8</v>
      </c>
      <c r="B5722" s="1">
        <v>27</v>
      </c>
      <c r="C5722" s="1">
        <v>2</v>
      </c>
      <c r="D5722">
        <v>16</v>
      </c>
      <c r="E5722">
        <v>14.2</v>
      </c>
      <c r="F5722">
        <v>89</v>
      </c>
      <c r="G5722">
        <v>0</v>
      </c>
      <c r="H5722">
        <v>0</v>
      </c>
      <c r="I5722">
        <v>0</v>
      </c>
      <c r="J5722" s="4">
        <f t="shared" si="804"/>
        <v>28.587010447270757</v>
      </c>
      <c r="K5722" s="4">
        <f t="shared" si="805"/>
        <v>-25.1644203294438</v>
      </c>
      <c r="L5722" s="5">
        <f t="shared" si="801"/>
        <v>0</v>
      </c>
      <c r="M5722" s="5">
        <f t="shared" si="802"/>
        <v>0</v>
      </c>
      <c r="N5722" s="6">
        <f t="shared" si="803"/>
        <v>0</v>
      </c>
      <c r="O5722" s="6">
        <f t="shared" si="806"/>
        <v>0</v>
      </c>
      <c r="P5722" s="6">
        <f>FORECAST(J5722,Inputs!$B$10:$B$18,Inputs!$A$10:$A$18)</f>
        <v>30.820250096733986</v>
      </c>
      <c r="Q5722" s="6">
        <f>IF(Inputs!$D$10="Yes",IF('Hourly Calcs'!P5722&gt;'Hourly Calcs'!K5722,'Hourly Calcs'!O5722,N5722+O5722),N5722+O5722)</f>
        <v>0</v>
      </c>
      <c r="R5722" s="12">
        <f t="shared" si="807"/>
        <v>0</v>
      </c>
      <c r="S5722" s="1">
        <f>IF(AND(A5722&gt;=5,A5722&lt;=9),INDEX(Demand!$C$3:$C$26,C5722),INDEX(Demand!$B$3:$B$26,C5722))</f>
        <v>350</v>
      </c>
      <c r="T5722" s="7">
        <f t="shared" si="808"/>
        <v>0</v>
      </c>
      <c r="U5722" s="7">
        <f t="shared" si="809"/>
        <v>0</v>
      </c>
    </row>
    <row r="5723" spans="1:21" x14ac:dyDescent="0.2">
      <c r="A5723" s="1">
        <v>8</v>
      </c>
      <c r="B5723" s="1">
        <v>27</v>
      </c>
      <c r="C5723" s="1">
        <v>3</v>
      </c>
      <c r="D5723">
        <v>15.6</v>
      </c>
      <c r="E5723">
        <v>14.7</v>
      </c>
      <c r="F5723">
        <v>94</v>
      </c>
      <c r="G5723">
        <v>0</v>
      </c>
      <c r="H5723">
        <v>0</v>
      </c>
      <c r="I5723">
        <v>0</v>
      </c>
      <c r="J5723" s="4">
        <f t="shared" si="804"/>
        <v>43.402354376675845</v>
      </c>
      <c r="K5723" s="4">
        <f t="shared" si="805"/>
        <v>-19.591982209787318</v>
      </c>
      <c r="L5723" s="5">
        <f t="shared" si="801"/>
        <v>0</v>
      </c>
      <c r="M5723" s="5">
        <f t="shared" si="802"/>
        <v>0</v>
      </c>
      <c r="N5723" s="6">
        <f t="shared" si="803"/>
        <v>0</v>
      </c>
      <c r="O5723" s="6">
        <f t="shared" si="806"/>
        <v>0</v>
      </c>
      <c r="P5723" s="6">
        <f>FORECAST(J5723,Inputs!$B$10:$B$18,Inputs!$A$10:$A$18)</f>
        <v>30.957429207191442</v>
      </c>
      <c r="Q5723" s="6">
        <f>IF(Inputs!$D$10="Yes",IF('Hourly Calcs'!P5723&gt;'Hourly Calcs'!K5723,'Hourly Calcs'!O5723,N5723+O5723),N5723+O5723)</f>
        <v>0</v>
      </c>
      <c r="R5723" s="12">
        <f t="shared" si="807"/>
        <v>0</v>
      </c>
      <c r="S5723" s="1">
        <f>IF(AND(A5723&gt;=5,A5723&lt;=9),INDEX(Demand!$C$3:$C$26,C5723),INDEX(Demand!$B$3:$B$26,C5723))</f>
        <v>350</v>
      </c>
      <c r="T5723" s="7">
        <f t="shared" si="808"/>
        <v>0</v>
      </c>
      <c r="U5723" s="7">
        <f t="shared" si="809"/>
        <v>0</v>
      </c>
    </row>
    <row r="5724" spans="1:21" x14ac:dyDescent="0.2">
      <c r="A5724" s="1">
        <v>8</v>
      </c>
      <c r="B5724" s="1">
        <v>27</v>
      </c>
      <c r="C5724" s="1">
        <v>4</v>
      </c>
      <c r="D5724">
        <v>15.4</v>
      </c>
      <c r="E5724">
        <v>14.8</v>
      </c>
      <c r="F5724">
        <v>96</v>
      </c>
      <c r="G5724">
        <v>0</v>
      </c>
      <c r="H5724">
        <v>0</v>
      </c>
      <c r="I5724">
        <v>0</v>
      </c>
      <c r="J5724" s="4">
        <f t="shared" si="804"/>
        <v>56.796204229579189</v>
      </c>
      <c r="K5724" s="4">
        <f t="shared" si="805"/>
        <v>-12.314057173700604</v>
      </c>
      <c r="L5724" s="5">
        <f t="shared" si="801"/>
        <v>0</v>
      </c>
      <c r="M5724" s="5">
        <f t="shared" si="802"/>
        <v>0</v>
      </c>
      <c r="N5724" s="6">
        <f t="shared" si="803"/>
        <v>0</v>
      </c>
      <c r="O5724" s="6">
        <f t="shared" si="806"/>
        <v>0</v>
      </c>
      <c r="P5724" s="6">
        <f>FORECAST(J5724,Inputs!$B$10:$B$18,Inputs!$A$10:$A$18)</f>
        <v>31.081446335459063</v>
      </c>
      <c r="Q5724" s="6">
        <f>IF(Inputs!$D$10="Yes",IF('Hourly Calcs'!P5724&gt;'Hourly Calcs'!K5724,'Hourly Calcs'!O5724,N5724+O5724),N5724+O5724)</f>
        <v>0</v>
      </c>
      <c r="R5724" s="12">
        <f t="shared" si="807"/>
        <v>0</v>
      </c>
      <c r="S5724" s="1">
        <f>IF(AND(A5724&gt;=5,A5724&lt;=9),INDEX(Demand!$C$3:$C$26,C5724),INDEX(Demand!$B$3:$B$26,C5724))</f>
        <v>350</v>
      </c>
      <c r="T5724" s="7">
        <f t="shared" si="808"/>
        <v>0</v>
      </c>
      <c r="U5724" s="7">
        <f t="shared" si="809"/>
        <v>0</v>
      </c>
    </row>
    <row r="5725" spans="1:21" x14ac:dyDescent="0.2">
      <c r="A5725" s="1">
        <v>8</v>
      </c>
      <c r="B5725" s="1">
        <v>27</v>
      </c>
      <c r="C5725" s="1">
        <v>5</v>
      </c>
      <c r="D5725">
        <v>15.2</v>
      </c>
      <c r="E5725">
        <v>15</v>
      </c>
      <c r="F5725">
        <v>99</v>
      </c>
      <c r="G5725">
        <v>0</v>
      </c>
      <c r="H5725">
        <v>0</v>
      </c>
      <c r="I5725">
        <v>0</v>
      </c>
      <c r="J5725" s="4">
        <f t="shared" si="804"/>
        <v>69.063396380892414</v>
      </c>
      <c r="K5725" s="4">
        <f t="shared" si="805"/>
        <v>-3.8221794624533487</v>
      </c>
      <c r="L5725" s="5">
        <f t="shared" si="801"/>
        <v>0</v>
      </c>
      <c r="M5725" s="5">
        <f t="shared" si="802"/>
        <v>0</v>
      </c>
      <c r="N5725" s="6">
        <f t="shared" si="803"/>
        <v>0</v>
      </c>
      <c r="O5725" s="6">
        <f t="shared" si="806"/>
        <v>0</v>
      </c>
      <c r="P5725" s="6">
        <f>FORECAST(J5725,Inputs!$B$10:$B$18,Inputs!$A$10:$A$18)</f>
        <v>31.195031447971225</v>
      </c>
      <c r="Q5725" s="6">
        <f>IF(Inputs!$D$10="Yes",IF('Hourly Calcs'!P5725&gt;'Hourly Calcs'!K5725,'Hourly Calcs'!O5725,N5725+O5725),N5725+O5725)</f>
        <v>0</v>
      </c>
      <c r="R5725" s="12">
        <f t="shared" si="807"/>
        <v>0</v>
      </c>
      <c r="S5725" s="1">
        <f>IF(AND(A5725&gt;=5,A5725&lt;=9),INDEX(Demand!$C$3:$C$26,C5725),INDEX(Demand!$B$3:$B$26,C5725))</f>
        <v>350</v>
      </c>
      <c r="T5725" s="7">
        <f t="shared" si="808"/>
        <v>0</v>
      </c>
      <c r="U5725" s="7">
        <f t="shared" si="809"/>
        <v>0</v>
      </c>
    </row>
    <row r="5726" spans="1:21" x14ac:dyDescent="0.2">
      <c r="A5726" s="1">
        <v>8</v>
      </c>
      <c r="B5726" s="1">
        <v>27</v>
      </c>
      <c r="C5726" s="1">
        <v>6</v>
      </c>
      <c r="D5726">
        <v>15.3</v>
      </c>
      <c r="E5726">
        <v>15.3</v>
      </c>
      <c r="F5726">
        <v>100</v>
      </c>
      <c r="G5726">
        <v>2</v>
      </c>
      <c r="H5726">
        <v>0</v>
      </c>
      <c r="I5726">
        <v>2</v>
      </c>
      <c r="J5726" s="4">
        <f t="shared" si="804"/>
        <v>80.685234726054276</v>
      </c>
      <c r="K5726" s="4">
        <f t="shared" si="805"/>
        <v>5.3895951658982142</v>
      </c>
      <c r="L5726" s="5">
        <f t="shared" si="801"/>
        <v>84.314765273945724</v>
      </c>
      <c r="M5726" s="5">
        <f t="shared" si="802"/>
        <v>28.610404834101786</v>
      </c>
      <c r="N5726" s="6">
        <f t="shared" si="803"/>
        <v>0</v>
      </c>
      <c r="O5726" s="6">
        <f t="shared" si="806"/>
        <v>1.8290375725550416</v>
      </c>
      <c r="P5726" s="6">
        <f>FORECAST(J5726,Inputs!$B$10:$B$18,Inputs!$A$10:$A$18)</f>
        <v>31.30264106227828</v>
      </c>
      <c r="Q5726" s="6">
        <f>IF(Inputs!$D$10="Yes",IF('Hourly Calcs'!P5726&gt;'Hourly Calcs'!K5726,'Hourly Calcs'!O5726,N5726+O5726),N5726+O5726)</f>
        <v>1.8290375725550416</v>
      </c>
      <c r="R5726" s="12">
        <f t="shared" si="807"/>
        <v>8.6915865447815577</v>
      </c>
      <c r="S5726" s="1">
        <f>IF(AND(A5726&gt;=5,A5726&lt;=9),INDEX(Demand!$C$3:$C$26,C5726),INDEX(Demand!$B$3:$B$26,C5726))</f>
        <v>350</v>
      </c>
      <c r="T5726" s="7">
        <f t="shared" si="808"/>
        <v>8.6915865447815577</v>
      </c>
      <c r="U5726" s="7">
        <f t="shared" si="809"/>
        <v>0</v>
      </c>
    </row>
    <row r="5727" spans="1:21" x14ac:dyDescent="0.2">
      <c r="A5727" s="1">
        <v>8</v>
      </c>
      <c r="B5727" s="1">
        <v>27</v>
      </c>
      <c r="C5727" s="1">
        <v>7</v>
      </c>
      <c r="D5727">
        <v>15.9</v>
      </c>
      <c r="E5727">
        <v>15.9</v>
      </c>
      <c r="F5727">
        <v>100</v>
      </c>
      <c r="G5727">
        <v>50</v>
      </c>
      <c r="H5727">
        <v>0</v>
      </c>
      <c r="I5727">
        <v>50</v>
      </c>
      <c r="J5727" s="4">
        <f t="shared" si="804"/>
        <v>92.233212407858261</v>
      </c>
      <c r="K5727" s="4">
        <f t="shared" si="805"/>
        <v>14.746512615292389</v>
      </c>
      <c r="L5727" s="5">
        <f t="shared" si="801"/>
        <v>72.766787592141739</v>
      </c>
      <c r="M5727" s="5">
        <f t="shared" si="802"/>
        <v>19.253487384707611</v>
      </c>
      <c r="N5727" s="6">
        <f t="shared" si="803"/>
        <v>0</v>
      </c>
      <c r="O5727" s="6">
        <f t="shared" si="806"/>
        <v>45.72593931387604</v>
      </c>
      <c r="P5727" s="6">
        <f>FORECAST(J5727,Inputs!$B$10:$B$18,Inputs!$A$10:$A$18)</f>
        <v>31.40956678155424</v>
      </c>
      <c r="Q5727" s="6">
        <f>IF(Inputs!$D$10="Yes",IF('Hourly Calcs'!P5727&gt;'Hourly Calcs'!K5727,'Hourly Calcs'!O5727,N5727+O5727),N5727+O5727)</f>
        <v>45.72593931387604</v>
      </c>
      <c r="R5727" s="12">
        <f t="shared" si="807"/>
        <v>217.28966361953894</v>
      </c>
      <c r="S5727" s="1">
        <f>IF(AND(A5727&gt;=5,A5727&lt;=9),INDEX(Demand!$C$3:$C$26,C5727),INDEX(Demand!$B$3:$B$26,C5727))</f>
        <v>350</v>
      </c>
      <c r="T5727" s="7">
        <f t="shared" si="808"/>
        <v>217.28966361953894</v>
      </c>
      <c r="U5727" s="7">
        <f t="shared" si="809"/>
        <v>0</v>
      </c>
    </row>
    <row r="5728" spans="1:21" x14ac:dyDescent="0.2">
      <c r="A5728" s="1">
        <v>8</v>
      </c>
      <c r="B5728" s="1">
        <v>27</v>
      </c>
      <c r="C5728" s="1">
        <v>8</v>
      </c>
      <c r="D5728">
        <v>16.2</v>
      </c>
      <c r="E5728">
        <v>16.2</v>
      </c>
      <c r="F5728">
        <v>100</v>
      </c>
      <c r="G5728">
        <v>142</v>
      </c>
      <c r="H5728">
        <v>20</v>
      </c>
      <c r="I5728">
        <v>135</v>
      </c>
      <c r="J5728" s="4">
        <f t="shared" si="804"/>
        <v>104.36684422784762</v>
      </c>
      <c r="K5728" s="4">
        <f t="shared" si="805"/>
        <v>24.09206440454129</v>
      </c>
      <c r="L5728" s="5">
        <f t="shared" si="801"/>
        <v>60.633155772152378</v>
      </c>
      <c r="M5728" s="5">
        <f t="shared" si="802"/>
        <v>9.9079355954587101</v>
      </c>
      <c r="N5728" s="6">
        <f t="shared" si="803"/>
        <v>11.775132200906244</v>
      </c>
      <c r="O5728" s="6">
        <f t="shared" si="806"/>
        <v>123.4600361474653</v>
      </c>
      <c r="P5728" s="6">
        <f>FORECAST(J5728,Inputs!$B$10:$B$18,Inputs!$A$10:$A$18)</f>
        <v>31.52191522433192</v>
      </c>
      <c r="Q5728" s="6">
        <f>IF(Inputs!$D$10="Yes",IF('Hourly Calcs'!P5728&gt;'Hourly Calcs'!K5728,'Hourly Calcs'!O5728,N5728+O5728),N5728+O5728)</f>
        <v>123.4600361474653</v>
      </c>
      <c r="R5728" s="12">
        <f t="shared" si="807"/>
        <v>586.68209177275514</v>
      </c>
      <c r="S5728" s="1">
        <f>IF(AND(A5728&gt;=5,A5728&lt;=9),INDEX(Demand!$C$3:$C$26,C5728),INDEX(Demand!$B$3:$B$26,C5728))</f>
        <v>350</v>
      </c>
      <c r="T5728" s="7">
        <f t="shared" si="808"/>
        <v>350</v>
      </c>
      <c r="U5728" s="7">
        <f t="shared" si="809"/>
        <v>236.68209177275514</v>
      </c>
    </row>
    <row r="5729" spans="1:21" x14ac:dyDescent="0.2">
      <c r="A5729" s="1">
        <v>8</v>
      </c>
      <c r="B5729" s="1">
        <v>27</v>
      </c>
      <c r="C5729" s="1">
        <v>9</v>
      </c>
      <c r="D5729">
        <v>16.2</v>
      </c>
      <c r="E5729">
        <v>16.2</v>
      </c>
      <c r="F5729">
        <v>100</v>
      </c>
      <c r="G5729">
        <v>245</v>
      </c>
      <c r="H5729">
        <v>61</v>
      </c>
      <c r="I5729">
        <v>215</v>
      </c>
      <c r="J5729" s="4">
        <f t="shared" si="804"/>
        <v>117.87542757719282</v>
      </c>
      <c r="K5729" s="4">
        <f t="shared" si="805"/>
        <v>32.916396845740046</v>
      </c>
      <c r="L5729" s="5">
        <f t="shared" si="801"/>
        <v>47.124572422807177</v>
      </c>
      <c r="M5729" s="5">
        <f t="shared" si="802"/>
        <v>1.0836031542599542</v>
      </c>
      <c r="N5729" s="6">
        <f t="shared" si="803"/>
        <v>46.964474381919445</v>
      </c>
      <c r="O5729" s="6">
        <f t="shared" si="806"/>
        <v>196.62153904966698</v>
      </c>
      <c r="P5729" s="6">
        <f>FORECAST(J5729,Inputs!$B$10:$B$18,Inputs!$A$10:$A$18)</f>
        <v>31.64699469978882</v>
      </c>
      <c r="Q5729" s="6">
        <f>IF(Inputs!$D$10="Yes",IF('Hourly Calcs'!P5729&gt;'Hourly Calcs'!K5729,'Hourly Calcs'!O5729,N5729+O5729),N5729+O5729)</f>
        <v>243.58601343158642</v>
      </c>
      <c r="R5729" s="12">
        <f t="shared" si="807"/>
        <v>1157.5207358268985</v>
      </c>
      <c r="S5729" s="1">
        <f>IF(AND(A5729&gt;=5,A5729&lt;=9),INDEX(Demand!$C$3:$C$26,C5729),INDEX(Demand!$B$3:$B$26,C5729))</f>
        <v>350</v>
      </c>
      <c r="T5729" s="7">
        <f t="shared" si="808"/>
        <v>350</v>
      </c>
      <c r="U5729" s="7">
        <f t="shared" si="809"/>
        <v>807.52073582689854</v>
      </c>
    </row>
    <row r="5730" spans="1:21" x14ac:dyDescent="0.2">
      <c r="A5730" s="1">
        <v>8</v>
      </c>
      <c r="B5730" s="1">
        <v>27</v>
      </c>
      <c r="C5730" s="1">
        <v>10</v>
      </c>
      <c r="D5730">
        <v>18.2</v>
      </c>
      <c r="E5730">
        <v>16.7</v>
      </c>
      <c r="F5730">
        <v>91</v>
      </c>
      <c r="G5730">
        <v>444</v>
      </c>
      <c r="H5730">
        <v>241</v>
      </c>
      <c r="I5730">
        <v>293</v>
      </c>
      <c r="J5730" s="4">
        <f t="shared" si="804"/>
        <v>133.67327244266158</v>
      </c>
      <c r="K5730" s="4">
        <f t="shared" si="805"/>
        <v>40.600379379235918</v>
      </c>
      <c r="L5730" s="5">
        <f t="shared" si="801"/>
        <v>31.326727557338415</v>
      </c>
      <c r="M5730" s="5">
        <f t="shared" si="802"/>
        <v>6.6003793792359176</v>
      </c>
      <c r="N5730" s="6">
        <f t="shared" si="803"/>
        <v>217.43040146529037</v>
      </c>
      <c r="O5730" s="6">
        <f t="shared" si="806"/>
        <v>267.95400437931357</v>
      </c>
      <c r="P5730" s="6">
        <f>FORECAST(J5730,Inputs!$B$10:$B$18,Inputs!$A$10:$A$18)</f>
        <v>31.793271041135753</v>
      </c>
      <c r="Q5730" s="6">
        <f>IF(Inputs!$D$10="Yes",IF('Hourly Calcs'!P5730&gt;'Hourly Calcs'!K5730,'Hourly Calcs'!O5730,N5730+O5730),N5730+O5730)</f>
        <v>485.38440584460398</v>
      </c>
      <c r="R5730" s="12">
        <f t="shared" si="807"/>
        <v>2306.5466965735582</v>
      </c>
      <c r="S5730" s="1">
        <f>IF(AND(A5730&gt;=5,A5730&lt;=9),INDEX(Demand!$C$3:$C$26,C5730),INDEX(Demand!$B$3:$B$26,C5730))</f>
        <v>600</v>
      </c>
      <c r="T5730" s="7">
        <f t="shared" si="808"/>
        <v>600</v>
      </c>
      <c r="U5730" s="7">
        <f t="shared" si="809"/>
        <v>1706.5466965735582</v>
      </c>
    </row>
    <row r="5731" spans="1:21" x14ac:dyDescent="0.2">
      <c r="A5731" s="1">
        <v>8</v>
      </c>
      <c r="B5731" s="1">
        <v>27</v>
      </c>
      <c r="C5731" s="1">
        <v>11</v>
      </c>
      <c r="D5731">
        <v>19.8</v>
      </c>
      <c r="E5731">
        <v>17</v>
      </c>
      <c r="F5731">
        <v>84</v>
      </c>
      <c r="G5731">
        <v>670</v>
      </c>
      <c r="H5731">
        <v>640</v>
      </c>
      <c r="I5731">
        <v>211</v>
      </c>
      <c r="J5731" s="4">
        <f t="shared" si="804"/>
        <v>152.52033195336537</v>
      </c>
      <c r="K5731" s="4">
        <f t="shared" si="805"/>
        <v>46.295527245888181</v>
      </c>
      <c r="L5731" s="5">
        <f t="shared" ref="L5731:L5794" si="810">IF(ABS($B$5-J5731)&gt;90,0,ABS($B$5-J5731))</f>
        <v>12.479668046634629</v>
      </c>
      <c r="M5731" s="5">
        <f t="shared" ref="M5731:M5794" si="811">IF(K5731&gt;0,ABS($B$4-K5731),0)</f>
        <v>12.295527245888181</v>
      </c>
      <c r="N5731" s="6">
        <f t="shared" si="803"/>
        <v>624.99935865533962</v>
      </c>
      <c r="O5731" s="6">
        <f t="shared" si="806"/>
        <v>192.9634639045569</v>
      </c>
      <c r="P5731" s="6">
        <f>FORECAST(J5731,Inputs!$B$10:$B$18,Inputs!$A$10:$A$18)</f>
        <v>31.967780851420049</v>
      </c>
      <c r="Q5731" s="6">
        <f>IF(Inputs!$D$10="Yes",IF('Hourly Calcs'!P5731&gt;'Hourly Calcs'!K5731,'Hourly Calcs'!O5731,N5731+O5731),N5731+O5731)</f>
        <v>817.96282255989649</v>
      </c>
      <c r="R5731" s="12">
        <f t="shared" si="807"/>
        <v>3886.959332804628</v>
      </c>
      <c r="S5731" s="1">
        <f>IF(AND(A5731&gt;=5,A5731&lt;=9),INDEX(Demand!$C$3:$C$26,C5731),INDEX(Demand!$B$3:$B$26,C5731))</f>
        <v>600</v>
      </c>
      <c r="T5731" s="7">
        <f t="shared" si="808"/>
        <v>600</v>
      </c>
      <c r="U5731" s="7">
        <f t="shared" si="809"/>
        <v>3286.959332804628</v>
      </c>
    </row>
    <row r="5732" spans="1:21" x14ac:dyDescent="0.2">
      <c r="A5732" s="1">
        <v>8</v>
      </c>
      <c r="B5732" s="1">
        <v>27</v>
      </c>
      <c r="C5732" s="1">
        <v>12</v>
      </c>
      <c r="D5732">
        <v>20.5</v>
      </c>
      <c r="E5732">
        <v>17.2</v>
      </c>
      <c r="F5732">
        <v>81</v>
      </c>
      <c r="G5732">
        <v>736</v>
      </c>
      <c r="H5732">
        <v>807</v>
      </c>
      <c r="I5732">
        <v>115</v>
      </c>
      <c r="J5732" s="4">
        <f t="shared" si="804"/>
        <v>174.16162788275537</v>
      </c>
      <c r="K5732" s="4">
        <f t="shared" si="805"/>
        <v>49.013469458154212</v>
      </c>
      <c r="L5732" s="5">
        <f t="shared" si="810"/>
        <v>9.1616278827553685</v>
      </c>
      <c r="M5732" s="5">
        <f t="shared" si="811"/>
        <v>15.013469458154212</v>
      </c>
      <c r="N5732" s="6">
        <f t="shared" si="803"/>
        <v>797.23207621973029</v>
      </c>
      <c r="O5732" s="6">
        <f t="shared" si="806"/>
        <v>105.1696604219149</v>
      </c>
      <c r="P5732" s="6">
        <f>FORECAST(J5732,Inputs!$B$10:$B$18,Inputs!$A$10:$A$18)</f>
        <v>32.168163221136624</v>
      </c>
      <c r="Q5732" s="6">
        <f>IF(Inputs!$D$10="Yes",IF('Hourly Calcs'!P5732&gt;'Hourly Calcs'!K5732,'Hourly Calcs'!O5732,N5732+O5732),N5732+O5732)</f>
        <v>902.40173664164513</v>
      </c>
      <c r="R5732" s="12">
        <f t="shared" si="807"/>
        <v>4288.2130525210978</v>
      </c>
      <c r="S5732" s="1">
        <f>IF(AND(A5732&gt;=5,A5732&lt;=9),INDEX(Demand!$C$3:$C$26,C5732),INDEX(Demand!$B$3:$B$26,C5732))</f>
        <v>600</v>
      </c>
      <c r="T5732" s="7">
        <f t="shared" si="808"/>
        <v>600</v>
      </c>
      <c r="U5732" s="7">
        <f t="shared" si="809"/>
        <v>3688.2130525210978</v>
      </c>
    </row>
    <row r="5733" spans="1:21" x14ac:dyDescent="0.2">
      <c r="A5733" s="1">
        <v>8</v>
      </c>
      <c r="B5733" s="1">
        <v>27</v>
      </c>
      <c r="C5733" s="1">
        <v>13</v>
      </c>
      <c r="D5733">
        <v>21.2</v>
      </c>
      <c r="E5733">
        <v>17</v>
      </c>
      <c r="F5733">
        <v>77</v>
      </c>
      <c r="G5733">
        <v>746</v>
      </c>
      <c r="H5733">
        <v>812</v>
      </c>
      <c r="I5733">
        <v>115</v>
      </c>
      <c r="J5733" s="4">
        <f t="shared" si="804"/>
        <v>196.52868937834154</v>
      </c>
      <c r="K5733" s="4">
        <f t="shared" si="805"/>
        <v>48.110136319114879</v>
      </c>
      <c r="L5733" s="5">
        <f t="shared" si="810"/>
        <v>31.528689378341539</v>
      </c>
      <c r="M5733" s="5">
        <f t="shared" si="811"/>
        <v>14.110136319114879</v>
      </c>
      <c r="N5733" s="6">
        <f t="shared" si="803"/>
        <v>759.5576038077694</v>
      </c>
      <c r="O5733" s="6">
        <f t="shared" si="806"/>
        <v>105.1696604219149</v>
      </c>
      <c r="P5733" s="6">
        <f>FORECAST(J5733,Inputs!$B$10:$B$18,Inputs!$A$10:$A$18)</f>
        <v>32.375265642392051</v>
      </c>
      <c r="Q5733" s="6">
        <f>IF(Inputs!$D$10="Yes",IF('Hourly Calcs'!P5733&gt;'Hourly Calcs'!K5733,'Hourly Calcs'!O5733,N5733+O5733),N5733+O5733)</f>
        <v>864.72726422968435</v>
      </c>
      <c r="R5733" s="12">
        <f t="shared" si="807"/>
        <v>4109.1839596194595</v>
      </c>
      <c r="S5733" s="1">
        <f>IF(AND(A5733&gt;=5,A5733&lt;=9),INDEX(Demand!$C$3:$C$26,C5733),INDEX(Demand!$B$3:$B$26,C5733))</f>
        <v>600</v>
      </c>
      <c r="T5733" s="7">
        <f t="shared" si="808"/>
        <v>600</v>
      </c>
      <c r="U5733" s="7">
        <f t="shared" si="809"/>
        <v>3509.1839596194595</v>
      </c>
    </row>
    <row r="5734" spans="1:21" x14ac:dyDescent="0.2">
      <c r="A5734" s="1">
        <v>8</v>
      </c>
      <c r="B5734" s="1">
        <v>27</v>
      </c>
      <c r="C5734" s="1">
        <v>14</v>
      </c>
      <c r="D5734">
        <v>21.2</v>
      </c>
      <c r="E5734">
        <v>16.5</v>
      </c>
      <c r="F5734">
        <v>75</v>
      </c>
      <c r="G5734">
        <v>701</v>
      </c>
      <c r="H5734">
        <v>719</v>
      </c>
      <c r="I5734">
        <v>168</v>
      </c>
      <c r="J5734" s="4">
        <f t="shared" si="804"/>
        <v>216.94373426039158</v>
      </c>
      <c r="K5734" s="4">
        <f t="shared" si="805"/>
        <v>43.813010543039084</v>
      </c>
      <c r="L5734" s="5">
        <f t="shared" si="810"/>
        <v>51.943734260391579</v>
      </c>
      <c r="M5734" s="5">
        <f t="shared" si="811"/>
        <v>9.8130105430390842</v>
      </c>
      <c r="N5734" s="6">
        <f t="shared" si="803"/>
        <v>591.5137645151608</v>
      </c>
      <c r="O5734" s="6">
        <f t="shared" si="806"/>
        <v>153.6391560946235</v>
      </c>
      <c r="P5734" s="6">
        <f>FORECAST(J5734,Inputs!$B$10:$B$18,Inputs!$A$10:$A$18)</f>
        <v>32.564293835744365</v>
      </c>
      <c r="Q5734" s="6">
        <f>IF(Inputs!$D$10="Yes",IF('Hourly Calcs'!P5734&gt;'Hourly Calcs'!K5734,'Hourly Calcs'!O5734,N5734+O5734),N5734+O5734)</f>
        <v>745.15292060978436</v>
      </c>
      <c r="R5734" s="12">
        <f t="shared" si="807"/>
        <v>3540.966678737695</v>
      </c>
      <c r="S5734" s="1">
        <f>IF(AND(A5734&gt;=5,A5734&lt;=9),INDEX(Demand!$C$3:$C$26,C5734),INDEX(Demand!$B$3:$B$26,C5734))</f>
        <v>600</v>
      </c>
      <c r="T5734" s="7">
        <f t="shared" si="808"/>
        <v>600</v>
      </c>
      <c r="U5734" s="7">
        <f t="shared" si="809"/>
        <v>2940.966678737695</v>
      </c>
    </row>
    <row r="5735" spans="1:21" x14ac:dyDescent="0.2">
      <c r="A5735" s="1">
        <v>8</v>
      </c>
      <c r="B5735" s="1">
        <v>27</v>
      </c>
      <c r="C5735" s="1">
        <v>15</v>
      </c>
      <c r="D5735">
        <v>21.2</v>
      </c>
      <c r="E5735">
        <v>16.8</v>
      </c>
      <c r="F5735">
        <v>76</v>
      </c>
      <c r="G5735">
        <v>603</v>
      </c>
      <c r="H5735">
        <v>716</v>
      </c>
      <c r="I5735">
        <v>128</v>
      </c>
      <c r="J5735" s="4">
        <f t="shared" si="804"/>
        <v>234.2368916507931</v>
      </c>
      <c r="K5735" s="4">
        <f t="shared" si="805"/>
        <v>37.016400981878853</v>
      </c>
      <c r="L5735" s="5">
        <f t="shared" si="810"/>
        <v>69.236891650793098</v>
      </c>
      <c r="M5735" s="5">
        <f t="shared" si="811"/>
        <v>3.0164009818788529</v>
      </c>
      <c r="N5735" s="6">
        <f t="shared" si="803"/>
        <v>470.69944195446908</v>
      </c>
      <c r="O5735" s="6">
        <f t="shared" si="806"/>
        <v>117.05840464352266</v>
      </c>
      <c r="P5735" s="6">
        <f>FORECAST(J5735,Inputs!$B$10:$B$18,Inputs!$A$10:$A$18)</f>
        <v>32.72441566343327</v>
      </c>
      <c r="Q5735" s="6">
        <f>IF(Inputs!$D$10="Yes",IF('Hourly Calcs'!P5735&gt;'Hourly Calcs'!K5735,'Hourly Calcs'!O5735,N5735+O5735),N5735+O5735)</f>
        <v>587.75784659799172</v>
      </c>
      <c r="R5735" s="12">
        <f t="shared" si="807"/>
        <v>2793.0252870336567</v>
      </c>
      <c r="S5735" s="1">
        <f>IF(AND(A5735&gt;=5,A5735&lt;=9),INDEX(Demand!$C$3:$C$26,C5735),INDEX(Demand!$B$3:$B$26,C5735))</f>
        <v>600</v>
      </c>
      <c r="T5735" s="7">
        <f t="shared" si="808"/>
        <v>600</v>
      </c>
      <c r="U5735" s="7">
        <f t="shared" si="809"/>
        <v>2193.0252870336567</v>
      </c>
    </row>
    <row r="5736" spans="1:21" x14ac:dyDescent="0.2">
      <c r="A5736" s="1">
        <v>8</v>
      </c>
      <c r="B5736" s="1">
        <v>27</v>
      </c>
      <c r="C5736" s="1">
        <v>16</v>
      </c>
      <c r="D5736">
        <v>21.8</v>
      </c>
      <c r="E5736">
        <v>16</v>
      </c>
      <c r="F5736">
        <v>70</v>
      </c>
      <c r="G5736">
        <v>463</v>
      </c>
      <c r="H5736">
        <v>568</v>
      </c>
      <c r="I5736">
        <v>151</v>
      </c>
      <c r="J5736" s="4">
        <f t="shared" si="804"/>
        <v>248.7916440536178</v>
      </c>
      <c r="K5736" s="4">
        <f t="shared" si="805"/>
        <v>28.672737268372948</v>
      </c>
      <c r="L5736" s="5">
        <f t="shared" si="810"/>
        <v>83.791644053617802</v>
      </c>
      <c r="M5736" s="5">
        <f t="shared" si="811"/>
        <v>5.3272627316270516</v>
      </c>
      <c r="N5736" s="6">
        <f t="shared" si="803"/>
        <v>256.07440314562797</v>
      </c>
      <c r="O5736" s="6">
        <f t="shared" si="806"/>
        <v>138.09233672790563</v>
      </c>
      <c r="P5736" s="6">
        <f>FORECAST(J5736,Inputs!$B$10:$B$18,Inputs!$A$10:$A$18)</f>
        <v>32.859181889385347</v>
      </c>
      <c r="Q5736" s="6">
        <f>IF(Inputs!$D$10="Yes",IF('Hourly Calcs'!P5736&gt;'Hourly Calcs'!K5736,'Hourly Calcs'!O5736,N5736+O5736),N5736+O5736)</f>
        <v>138.09233672790563</v>
      </c>
      <c r="R5736" s="12">
        <f t="shared" si="807"/>
        <v>656.21478413100749</v>
      </c>
      <c r="S5736" s="1">
        <f>IF(AND(A5736&gt;=5,A5736&lt;=9),INDEX(Demand!$C$3:$C$26,C5736),INDEX(Demand!$B$3:$B$26,C5736))</f>
        <v>900</v>
      </c>
      <c r="T5736" s="7">
        <f t="shared" si="808"/>
        <v>656.21478413100749</v>
      </c>
      <c r="U5736" s="7">
        <f t="shared" si="809"/>
        <v>0</v>
      </c>
    </row>
    <row r="5737" spans="1:21" x14ac:dyDescent="0.2">
      <c r="A5737" s="1">
        <v>8</v>
      </c>
      <c r="B5737" s="1">
        <v>27</v>
      </c>
      <c r="C5737" s="1">
        <v>17</v>
      </c>
      <c r="D5737">
        <v>20.6</v>
      </c>
      <c r="E5737">
        <v>15.8</v>
      </c>
      <c r="F5737">
        <v>74</v>
      </c>
      <c r="G5737">
        <v>296</v>
      </c>
      <c r="H5737">
        <v>387</v>
      </c>
      <c r="I5737">
        <v>138</v>
      </c>
      <c r="J5737" s="4">
        <f t="shared" si="804"/>
        <v>261.51020787187809</v>
      </c>
      <c r="K5737" s="4">
        <f t="shared" si="805"/>
        <v>19.511540846250753</v>
      </c>
      <c r="L5737" s="5">
        <f t="shared" si="810"/>
        <v>0</v>
      </c>
      <c r="M5737" s="5">
        <f t="shared" si="811"/>
        <v>14.488459153749247</v>
      </c>
      <c r="N5737" s="6">
        <f t="shared" si="803"/>
        <v>84.03135730487783</v>
      </c>
      <c r="O5737" s="6">
        <f t="shared" si="806"/>
        <v>126.20359250629787</v>
      </c>
      <c r="P5737" s="6">
        <f>FORECAST(J5737,Inputs!$B$10:$B$18,Inputs!$A$10:$A$18)</f>
        <v>32.976946369184056</v>
      </c>
      <c r="Q5737" s="6">
        <f>IF(Inputs!$D$10="Yes",IF('Hourly Calcs'!P5737&gt;'Hourly Calcs'!K5737,'Hourly Calcs'!O5737,N5737+O5737),N5737+O5737)</f>
        <v>126.20359250629787</v>
      </c>
      <c r="R5737" s="12">
        <f t="shared" si="807"/>
        <v>599.71947158992748</v>
      </c>
      <c r="S5737" s="1">
        <f>IF(AND(A5737&gt;=5,A5737&lt;=9),INDEX(Demand!$C$3:$C$26,C5737),INDEX(Demand!$B$3:$B$26,C5737))</f>
        <v>900</v>
      </c>
      <c r="T5737" s="7">
        <f t="shared" si="808"/>
        <v>599.71947158992748</v>
      </c>
      <c r="U5737" s="7">
        <f t="shared" si="809"/>
        <v>0</v>
      </c>
    </row>
    <row r="5738" spans="1:21" x14ac:dyDescent="0.2">
      <c r="A5738" s="1">
        <v>8</v>
      </c>
      <c r="B5738" s="1">
        <v>27</v>
      </c>
      <c r="C5738" s="1">
        <v>18</v>
      </c>
      <c r="D5738">
        <v>19.3</v>
      </c>
      <c r="E5738">
        <v>15.3</v>
      </c>
      <c r="F5738">
        <v>78</v>
      </c>
      <c r="G5738">
        <v>131</v>
      </c>
      <c r="H5738">
        <v>144</v>
      </c>
      <c r="I5738">
        <v>95</v>
      </c>
      <c r="J5738" s="4">
        <f t="shared" si="804"/>
        <v>273.25604118693877</v>
      </c>
      <c r="K5738" s="4">
        <f t="shared" si="805"/>
        <v>10.072833867843229</v>
      </c>
      <c r="L5738" s="5">
        <f t="shared" si="810"/>
        <v>0</v>
      </c>
      <c r="M5738" s="5">
        <f t="shared" si="811"/>
        <v>23.927166132156771</v>
      </c>
      <c r="N5738" s="6">
        <f t="shared" si="803"/>
        <v>0</v>
      </c>
      <c r="O5738" s="6">
        <f t="shared" si="806"/>
        <v>86.879284696364479</v>
      </c>
      <c r="P5738" s="6">
        <f>FORECAST(J5738,Inputs!$B$10:$B$18,Inputs!$A$10:$A$18)</f>
        <v>33.085704085064243</v>
      </c>
      <c r="Q5738" s="6">
        <f>IF(Inputs!$D$10="Yes",IF('Hourly Calcs'!P5738&gt;'Hourly Calcs'!K5738,'Hourly Calcs'!O5738,N5738+O5738),N5738+O5738)</f>
        <v>86.879284696364479</v>
      </c>
      <c r="R5738" s="12">
        <f t="shared" si="807"/>
        <v>412.85036087712399</v>
      </c>
      <c r="S5738" s="1">
        <f>IF(AND(A5738&gt;=5,A5738&lt;=9),INDEX(Demand!$C$3:$C$26,C5738),INDEX(Demand!$B$3:$B$26,C5738))</f>
        <v>900</v>
      </c>
      <c r="T5738" s="7">
        <f t="shared" si="808"/>
        <v>412.85036087712399</v>
      </c>
      <c r="U5738" s="7">
        <f t="shared" si="809"/>
        <v>0</v>
      </c>
    </row>
    <row r="5739" spans="1:21" x14ac:dyDescent="0.2">
      <c r="A5739" s="1">
        <v>8</v>
      </c>
      <c r="B5739" s="1">
        <v>27</v>
      </c>
      <c r="C5739" s="1">
        <v>19</v>
      </c>
      <c r="D5739">
        <v>18.100000000000001</v>
      </c>
      <c r="E5739">
        <v>15.6</v>
      </c>
      <c r="F5739">
        <v>85</v>
      </c>
      <c r="G5739">
        <v>20</v>
      </c>
      <c r="H5739">
        <v>0</v>
      </c>
      <c r="I5739">
        <v>20</v>
      </c>
      <c r="J5739" s="4">
        <f t="shared" si="804"/>
        <v>284.75037764820246</v>
      </c>
      <c r="K5739" s="4">
        <f t="shared" si="805"/>
        <v>1.0133308492251274</v>
      </c>
      <c r="L5739" s="5">
        <f t="shared" si="810"/>
        <v>0</v>
      </c>
      <c r="M5739" s="5">
        <f t="shared" si="811"/>
        <v>32.986669150774873</v>
      </c>
      <c r="N5739" s="6">
        <f t="shared" si="803"/>
        <v>0</v>
      </c>
      <c r="O5739" s="6">
        <f t="shared" si="806"/>
        <v>18.290375725550415</v>
      </c>
      <c r="P5739" s="6">
        <f>FORECAST(J5739,Inputs!$B$10:$B$18,Inputs!$A$10:$A$18)</f>
        <v>33.192133126372241</v>
      </c>
      <c r="Q5739" s="6">
        <f>IF(Inputs!$D$10="Yes",IF('Hourly Calcs'!P5739&gt;'Hourly Calcs'!K5739,'Hourly Calcs'!O5739,N5739+O5739),N5739+O5739)</f>
        <v>18.290375725550415</v>
      </c>
      <c r="R5739" s="12">
        <f t="shared" si="807"/>
        <v>86.915865447815577</v>
      </c>
      <c r="S5739" s="1">
        <f>IF(AND(A5739&gt;=5,A5739&lt;=9),INDEX(Demand!$C$3:$C$26,C5739),INDEX(Demand!$B$3:$B$26,C5739))</f>
        <v>900</v>
      </c>
      <c r="T5739" s="7">
        <f t="shared" si="808"/>
        <v>86.915865447815577</v>
      </c>
      <c r="U5739" s="7">
        <f t="shared" si="809"/>
        <v>0</v>
      </c>
    </row>
    <row r="5740" spans="1:21" x14ac:dyDescent="0.2">
      <c r="A5740" s="1">
        <v>8</v>
      </c>
      <c r="B5740" s="1">
        <v>27</v>
      </c>
      <c r="C5740" s="1">
        <v>20</v>
      </c>
      <c r="D5740">
        <v>16.8</v>
      </c>
      <c r="E5740">
        <v>15.4</v>
      </c>
      <c r="F5740">
        <v>91</v>
      </c>
      <c r="G5740">
        <v>0</v>
      </c>
      <c r="H5740">
        <v>0</v>
      </c>
      <c r="I5740">
        <v>0</v>
      </c>
      <c r="J5740" s="4">
        <f t="shared" si="804"/>
        <v>296.60787816343299</v>
      </c>
      <c r="K5740" s="4">
        <f t="shared" si="805"/>
        <v>-8.2349296406771657</v>
      </c>
      <c r="L5740" s="5">
        <f t="shared" si="810"/>
        <v>0</v>
      </c>
      <c r="M5740" s="5">
        <f t="shared" si="811"/>
        <v>0</v>
      </c>
      <c r="N5740" s="6">
        <f t="shared" si="803"/>
        <v>0</v>
      </c>
      <c r="O5740" s="6">
        <f t="shared" si="806"/>
        <v>0</v>
      </c>
      <c r="P5740" s="6">
        <f>FORECAST(J5740,Inputs!$B$10:$B$18,Inputs!$A$10:$A$18)</f>
        <v>33.301924797809562</v>
      </c>
      <c r="Q5740" s="6">
        <f>IF(Inputs!$D$10="Yes",IF('Hourly Calcs'!P5740&gt;'Hourly Calcs'!K5740,'Hourly Calcs'!O5740,N5740+O5740),N5740+O5740)</f>
        <v>0</v>
      </c>
      <c r="R5740" s="12">
        <f t="shared" si="807"/>
        <v>0</v>
      </c>
      <c r="S5740" s="1">
        <f>IF(AND(A5740&gt;=5,A5740&lt;=9),INDEX(Demand!$C$3:$C$26,C5740),INDEX(Demand!$B$3:$B$26,C5740))</f>
        <v>800</v>
      </c>
      <c r="T5740" s="7">
        <f t="shared" si="808"/>
        <v>0</v>
      </c>
      <c r="U5740" s="7">
        <f t="shared" si="809"/>
        <v>0</v>
      </c>
    </row>
    <row r="5741" spans="1:21" x14ac:dyDescent="0.2">
      <c r="A5741" s="1">
        <v>8</v>
      </c>
      <c r="B5741" s="1">
        <v>27</v>
      </c>
      <c r="C5741" s="1">
        <v>21</v>
      </c>
      <c r="D5741">
        <v>16.399999999999999</v>
      </c>
      <c r="E5741">
        <v>15</v>
      </c>
      <c r="F5741">
        <v>91</v>
      </c>
      <c r="G5741">
        <v>0</v>
      </c>
      <c r="H5741">
        <v>0</v>
      </c>
      <c r="I5741">
        <v>0</v>
      </c>
      <c r="J5741" s="4">
        <f t="shared" si="804"/>
        <v>309.36549972573619</v>
      </c>
      <c r="K5741" s="4">
        <f t="shared" si="805"/>
        <v>-16.225003518304518</v>
      </c>
      <c r="L5741" s="5">
        <f t="shared" si="810"/>
        <v>0</v>
      </c>
      <c r="M5741" s="5">
        <f t="shared" si="811"/>
        <v>0</v>
      </c>
      <c r="N5741" s="6">
        <f t="shared" si="803"/>
        <v>0</v>
      </c>
      <c r="O5741" s="6">
        <f t="shared" si="806"/>
        <v>0</v>
      </c>
      <c r="P5741" s="6">
        <f>FORECAST(J5741,Inputs!$B$10:$B$18,Inputs!$A$10:$A$18)</f>
        <v>33.420050923386441</v>
      </c>
      <c r="Q5741" s="6">
        <f>IF(Inputs!$D$10="Yes",IF('Hourly Calcs'!P5741&gt;'Hourly Calcs'!K5741,'Hourly Calcs'!O5741,N5741+O5741),N5741+O5741)</f>
        <v>0</v>
      </c>
      <c r="R5741" s="12">
        <f t="shared" si="807"/>
        <v>0</v>
      </c>
      <c r="S5741" s="1">
        <f>IF(AND(A5741&gt;=5,A5741&lt;=9),INDEX(Demand!$C$3:$C$26,C5741),INDEX(Demand!$B$3:$B$26,C5741))</f>
        <v>700</v>
      </c>
      <c r="T5741" s="7">
        <f t="shared" si="808"/>
        <v>0</v>
      </c>
      <c r="U5741" s="7">
        <f t="shared" si="809"/>
        <v>0</v>
      </c>
    </row>
    <row r="5742" spans="1:21" x14ac:dyDescent="0.2">
      <c r="A5742" s="1">
        <v>8</v>
      </c>
      <c r="B5742" s="1">
        <v>27</v>
      </c>
      <c r="C5742" s="1">
        <v>22</v>
      </c>
      <c r="D5742">
        <v>16.3</v>
      </c>
      <c r="E5742">
        <v>15.4</v>
      </c>
      <c r="F5742">
        <v>94</v>
      </c>
      <c r="G5742">
        <v>0</v>
      </c>
      <c r="H5742">
        <v>0</v>
      </c>
      <c r="I5742">
        <v>0</v>
      </c>
      <c r="J5742" s="4">
        <f t="shared" si="804"/>
        <v>323.44051564247047</v>
      </c>
      <c r="K5742" s="4">
        <f t="shared" si="805"/>
        <v>-22.791034138414005</v>
      </c>
      <c r="L5742" s="5">
        <f t="shared" si="810"/>
        <v>0</v>
      </c>
      <c r="M5742" s="5">
        <f t="shared" si="811"/>
        <v>0</v>
      </c>
      <c r="N5742" s="6">
        <f t="shared" si="803"/>
        <v>0</v>
      </c>
      <c r="O5742" s="6">
        <f t="shared" si="806"/>
        <v>0</v>
      </c>
      <c r="P5742" s="6">
        <f>FORECAST(J5742,Inputs!$B$10:$B$18,Inputs!$A$10:$A$18)</f>
        <v>33.550375144837687</v>
      </c>
      <c r="Q5742" s="6">
        <f>IF(Inputs!$D$10="Yes",IF('Hourly Calcs'!P5742&gt;'Hourly Calcs'!K5742,'Hourly Calcs'!O5742,N5742+O5742),N5742+O5742)</f>
        <v>0</v>
      </c>
      <c r="R5742" s="12">
        <f t="shared" si="807"/>
        <v>0</v>
      </c>
      <c r="S5742" s="1">
        <f>IF(AND(A5742&gt;=5,A5742&lt;=9),INDEX(Demand!$C$3:$C$26,C5742),INDEX(Demand!$B$3:$B$26,C5742))</f>
        <v>600</v>
      </c>
      <c r="T5742" s="7">
        <f t="shared" si="808"/>
        <v>0</v>
      </c>
      <c r="U5742" s="7">
        <f t="shared" si="809"/>
        <v>0</v>
      </c>
    </row>
    <row r="5743" spans="1:21" x14ac:dyDescent="0.2">
      <c r="A5743" s="1">
        <v>8</v>
      </c>
      <c r="B5743" s="1">
        <v>27</v>
      </c>
      <c r="C5743" s="1">
        <v>23</v>
      </c>
      <c r="D5743">
        <v>15.9</v>
      </c>
      <c r="E5743">
        <v>15.2</v>
      </c>
      <c r="F5743">
        <v>96</v>
      </c>
      <c r="G5743">
        <v>0</v>
      </c>
      <c r="H5743">
        <v>0</v>
      </c>
      <c r="I5743">
        <v>0</v>
      </c>
      <c r="J5743" s="4">
        <f t="shared" si="804"/>
        <v>338.97864177324868</v>
      </c>
      <c r="K5743" s="4">
        <f t="shared" si="805"/>
        <v>-27.384091332757464</v>
      </c>
      <c r="L5743" s="5">
        <f t="shared" si="810"/>
        <v>0</v>
      </c>
      <c r="M5743" s="5">
        <f t="shared" si="811"/>
        <v>0</v>
      </c>
      <c r="N5743" s="6">
        <f t="shared" si="803"/>
        <v>0</v>
      </c>
      <c r="O5743" s="6">
        <f t="shared" si="806"/>
        <v>0</v>
      </c>
      <c r="P5743" s="6">
        <f>FORECAST(J5743,Inputs!$B$10:$B$18,Inputs!$A$10:$A$18)</f>
        <v>33.694246683085638</v>
      </c>
      <c r="Q5743" s="6">
        <f>IF(Inputs!$D$10="Yes",IF('Hourly Calcs'!P5743&gt;'Hourly Calcs'!K5743,'Hourly Calcs'!O5743,N5743+O5743),N5743+O5743)</f>
        <v>0</v>
      </c>
      <c r="R5743" s="12">
        <f t="shared" si="807"/>
        <v>0</v>
      </c>
      <c r="S5743" s="1">
        <f>IF(AND(A5743&gt;=5,A5743&lt;=9),INDEX(Demand!$C$3:$C$26,C5743),INDEX(Demand!$B$3:$B$26,C5743))</f>
        <v>500</v>
      </c>
      <c r="T5743" s="7">
        <f t="shared" si="808"/>
        <v>0</v>
      </c>
      <c r="U5743" s="7">
        <f t="shared" si="809"/>
        <v>0</v>
      </c>
    </row>
    <row r="5744" spans="1:21" x14ac:dyDescent="0.2">
      <c r="A5744" s="1">
        <v>8</v>
      </c>
      <c r="B5744" s="1">
        <v>27</v>
      </c>
      <c r="C5744" s="1">
        <v>24</v>
      </c>
      <c r="D5744">
        <v>16</v>
      </c>
      <c r="E5744">
        <v>15.3</v>
      </c>
      <c r="F5744">
        <v>96</v>
      </c>
      <c r="G5744">
        <v>0</v>
      </c>
      <c r="H5744">
        <v>0</v>
      </c>
      <c r="I5744">
        <v>0</v>
      </c>
      <c r="J5744" s="4">
        <f t="shared" si="804"/>
        <v>355.64149325851469</v>
      </c>
      <c r="K5744" s="4">
        <f t="shared" si="805"/>
        <v>-29.488773338944682</v>
      </c>
      <c r="L5744" s="5">
        <f t="shared" si="810"/>
        <v>0</v>
      </c>
      <c r="M5744" s="5">
        <f t="shared" si="811"/>
        <v>0</v>
      </c>
      <c r="N5744" s="6">
        <f t="shared" si="803"/>
        <v>0</v>
      </c>
      <c r="O5744" s="6">
        <f t="shared" si="806"/>
        <v>0</v>
      </c>
      <c r="P5744" s="6">
        <f>FORECAST(J5744,Inputs!$B$10:$B$18,Inputs!$A$10:$A$18)</f>
        <v>33.848532344986246</v>
      </c>
      <c r="Q5744" s="6">
        <f>IF(Inputs!$D$10="Yes",IF('Hourly Calcs'!P5744&gt;'Hourly Calcs'!K5744,'Hourly Calcs'!O5744,N5744+O5744),N5744+O5744)</f>
        <v>0</v>
      </c>
      <c r="R5744" s="12">
        <f t="shared" si="807"/>
        <v>0</v>
      </c>
      <c r="S5744" s="1">
        <f>IF(AND(A5744&gt;=5,A5744&lt;=9),INDEX(Demand!$C$3:$C$26,C5744),INDEX(Demand!$B$3:$B$26,C5744))</f>
        <v>400</v>
      </c>
      <c r="T5744" s="7">
        <f t="shared" si="808"/>
        <v>0</v>
      </c>
      <c r="U5744" s="7">
        <f t="shared" si="809"/>
        <v>0</v>
      </c>
    </row>
    <row r="5745" spans="1:21" x14ac:dyDescent="0.2">
      <c r="A5745" s="1">
        <v>8</v>
      </c>
      <c r="B5745" s="1">
        <v>28</v>
      </c>
      <c r="C5745" s="1">
        <v>1</v>
      </c>
      <c r="D5745">
        <v>16.3</v>
      </c>
      <c r="E5745">
        <v>14</v>
      </c>
      <c r="F5745">
        <v>86</v>
      </c>
      <c r="G5745">
        <v>0</v>
      </c>
      <c r="H5745">
        <v>0</v>
      </c>
      <c r="I5745">
        <v>0</v>
      </c>
      <c r="J5745" s="4">
        <f t="shared" si="804"/>
        <v>12.575065332430512</v>
      </c>
      <c r="K5745" s="4">
        <f t="shared" si="805"/>
        <v>-28.821806806083501</v>
      </c>
      <c r="L5745" s="5">
        <f t="shared" si="810"/>
        <v>0</v>
      </c>
      <c r="M5745" s="5">
        <f t="shared" si="811"/>
        <v>0</v>
      </c>
      <c r="N5745" s="6">
        <f t="shared" si="803"/>
        <v>0</v>
      </c>
      <c r="O5745" s="6">
        <f t="shared" si="806"/>
        <v>0</v>
      </c>
      <c r="P5745" s="6">
        <f>FORECAST(J5745,Inputs!$B$10:$B$18,Inputs!$A$10:$A$18)</f>
        <v>30.671991345670651</v>
      </c>
      <c r="Q5745" s="6">
        <f>IF(Inputs!$D$10="Yes",IF('Hourly Calcs'!P5745&gt;'Hourly Calcs'!K5745,'Hourly Calcs'!O5745,N5745+O5745),N5745+O5745)</f>
        <v>0</v>
      </c>
      <c r="R5745" s="12">
        <f t="shared" si="807"/>
        <v>0</v>
      </c>
      <c r="S5745" s="1">
        <f>IF(AND(A5745&gt;=5,A5745&lt;=9),INDEX(Demand!$C$3:$C$26,C5745),INDEX(Demand!$B$3:$B$26,C5745))</f>
        <v>350</v>
      </c>
      <c r="T5745" s="7">
        <f t="shared" si="808"/>
        <v>0</v>
      </c>
      <c r="U5745" s="7">
        <f t="shared" si="809"/>
        <v>0</v>
      </c>
    </row>
    <row r="5746" spans="1:21" x14ac:dyDescent="0.2">
      <c r="A5746" s="1">
        <v>8</v>
      </c>
      <c r="B5746" s="1">
        <v>28</v>
      </c>
      <c r="C5746" s="1">
        <v>2</v>
      </c>
      <c r="D5746">
        <v>16.2</v>
      </c>
      <c r="E5746">
        <v>13.7</v>
      </c>
      <c r="F5746">
        <v>85</v>
      </c>
      <c r="G5746">
        <v>0</v>
      </c>
      <c r="H5746">
        <v>0</v>
      </c>
      <c r="I5746">
        <v>0</v>
      </c>
      <c r="J5746" s="4">
        <f t="shared" si="804"/>
        <v>28.782644237809478</v>
      </c>
      <c r="K5746" s="4">
        <f t="shared" si="805"/>
        <v>-25.477456049674075</v>
      </c>
      <c r="L5746" s="5">
        <f t="shared" si="810"/>
        <v>0</v>
      </c>
      <c r="M5746" s="5">
        <f t="shared" si="811"/>
        <v>0</v>
      </c>
      <c r="N5746" s="6">
        <f t="shared" si="803"/>
        <v>0</v>
      </c>
      <c r="O5746" s="6">
        <f t="shared" si="806"/>
        <v>0</v>
      </c>
      <c r="P5746" s="6">
        <f>FORECAST(J5746,Inputs!$B$10:$B$18,Inputs!$A$10:$A$18)</f>
        <v>30.822061520720457</v>
      </c>
      <c r="Q5746" s="6">
        <f>IF(Inputs!$D$10="Yes",IF('Hourly Calcs'!P5746&gt;'Hourly Calcs'!K5746,'Hourly Calcs'!O5746,N5746+O5746),N5746+O5746)</f>
        <v>0</v>
      </c>
      <c r="R5746" s="12">
        <f t="shared" si="807"/>
        <v>0</v>
      </c>
      <c r="S5746" s="1">
        <f>IF(AND(A5746&gt;=5,A5746&lt;=9),INDEX(Demand!$C$3:$C$26,C5746),INDEX(Demand!$B$3:$B$26,C5746))</f>
        <v>350</v>
      </c>
      <c r="T5746" s="7">
        <f t="shared" si="808"/>
        <v>0</v>
      </c>
      <c r="U5746" s="7">
        <f t="shared" si="809"/>
        <v>0</v>
      </c>
    </row>
    <row r="5747" spans="1:21" x14ac:dyDescent="0.2">
      <c r="A5747" s="1">
        <v>8</v>
      </c>
      <c r="B5747" s="1">
        <v>28</v>
      </c>
      <c r="C5747" s="1">
        <v>3</v>
      </c>
      <c r="D5747">
        <v>16</v>
      </c>
      <c r="E5747">
        <v>14.2</v>
      </c>
      <c r="F5747">
        <v>89</v>
      </c>
      <c r="G5747">
        <v>0</v>
      </c>
      <c r="H5747">
        <v>0</v>
      </c>
      <c r="I5747">
        <v>0</v>
      </c>
      <c r="J5747" s="4">
        <f t="shared" si="804"/>
        <v>43.636324527891333</v>
      </c>
      <c r="K5747" s="4">
        <f t="shared" si="805"/>
        <v>-19.876387617622754</v>
      </c>
      <c r="L5747" s="5">
        <f t="shared" si="810"/>
        <v>0</v>
      </c>
      <c r="M5747" s="5">
        <f t="shared" si="811"/>
        <v>0</v>
      </c>
      <c r="N5747" s="6">
        <f t="shared" si="803"/>
        <v>0</v>
      </c>
      <c r="O5747" s="6">
        <f t="shared" si="806"/>
        <v>0</v>
      </c>
      <c r="P5747" s="6">
        <f>FORECAST(J5747,Inputs!$B$10:$B$18,Inputs!$A$10:$A$18)</f>
        <v>30.959595597480472</v>
      </c>
      <c r="Q5747" s="6">
        <f>IF(Inputs!$D$10="Yes",IF('Hourly Calcs'!P5747&gt;'Hourly Calcs'!K5747,'Hourly Calcs'!O5747,N5747+O5747),N5747+O5747)</f>
        <v>0</v>
      </c>
      <c r="R5747" s="12">
        <f t="shared" si="807"/>
        <v>0</v>
      </c>
      <c r="S5747" s="1">
        <f>IF(AND(A5747&gt;=5,A5747&lt;=9),INDEX(Demand!$C$3:$C$26,C5747),INDEX(Demand!$B$3:$B$26,C5747))</f>
        <v>350</v>
      </c>
      <c r="T5747" s="7">
        <f t="shared" si="808"/>
        <v>0</v>
      </c>
      <c r="U5747" s="7">
        <f t="shared" si="809"/>
        <v>0</v>
      </c>
    </row>
    <row r="5748" spans="1:21" x14ac:dyDescent="0.2">
      <c r="A5748" s="1">
        <v>8</v>
      </c>
      <c r="B5748" s="1">
        <v>28</v>
      </c>
      <c r="C5748" s="1">
        <v>4</v>
      </c>
      <c r="D5748">
        <v>15.8</v>
      </c>
      <c r="E5748">
        <v>14.1</v>
      </c>
      <c r="F5748">
        <v>90</v>
      </c>
      <c r="G5748">
        <v>0</v>
      </c>
      <c r="H5748">
        <v>0</v>
      </c>
      <c r="I5748">
        <v>0</v>
      </c>
      <c r="J5748" s="4">
        <f t="shared" si="804"/>
        <v>57.052473712905012</v>
      </c>
      <c r="K5748" s="4">
        <f t="shared" si="805"/>
        <v>-12.572894804032543</v>
      </c>
      <c r="L5748" s="5">
        <f t="shared" si="810"/>
        <v>0</v>
      </c>
      <c r="M5748" s="5">
        <f t="shared" si="811"/>
        <v>0</v>
      </c>
      <c r="N5748" s="6">
        <f t="shared" si="803"/>
        <v>0</v>
      </c>
      <c r="O5748" s="6">
        <f t="shared" si="806"/>
        <v>0</v>
      </c>
      <c r="P5748" s="6">
        <f>FORECAST(J5748,Inputs!$B$10:$B$18,Inputs!$A$10:$A$18)</f>
        <v>31.083819201045415</v>
      </c>
      <c r="Q5748" s="6">
        <f>IF(Inputs!$D$10="Yes",IF('Hourly Calcs'!P5748&gt;'Hourly Calcs'!K5748,'Hourly Calcs'!O5748,N5748+O5748),N5748+O5748)</f>
        <v>0</v>
      </c>
      <c r="R5748" s="12">
        <f t="shared" si="807"/>
        <v>0</v>
      </c>
      <c r="S5748" s="1">
        <f>IF(AND(A5748&gt;=5,A5748&lt;=9),INDEX(Demand!$C$3:$C$26,C5748),INDEX(Demand!$B$3:$B$26,C5748))</f>
        <v>350</v>
      </c>
      <c r="T5748" s="7">
        <f t="shared" si="808"/>
        <v>0</v>
      </c>
      <c r="U5748" s="7">
        <f t="shared" si="809"/>
        <v>0</v>
      </c>
    </row>
    <row r="5749" spans="1:21" x14ac:dyDescent="0.2">
      <c r="A5749" s="1">
        <v>8</v>
      </c>
      <c r="B5749" s="1">
        <v>28</v>
      </c>
      <c r="C5749" s="1">
        <v>5</v>
      </c>
      <c r="D5749">
        <v>15.6</v>
      </c>
      <c r="E5749">
        <v>14.1</v>
      </c>
      <c r="F5749">
        <v>91</v>
      </c>
      <c r="G5749">
        <v>0</v>
      </c>
      <c r="H5749">
        <v>0</v>
      </c>
      <c r="I5749">
        <v>0</v>
      </c>
      <c r="J5749" s="4">
        <f t="shared" si="804"/>
        <v>69.333219359258308</v>
      </c>
      <c r="K5749" s="4">
        <f t="shared" si="805"/>
        <v>-4.0657241001336217</v>
      </c>
      <c r="L5749" s="5">
        <f t="shared" si="810"/>
        <v>0</v>
      </c>
      <c r="M5749" s="5">
        <f t="shared" si="811"/>
        <v>0</v>
      </c>
      <c r="N5749" s="6">
        <f t="shared" si="803"/>
        <v>0</v>
      </c>
      <c r="O5749" s="6">
        <f t="shared" si="806"/>
        <v>0</v>
      </c>
      <c r="P5749" s="6">
        <f>FORECAST(J5749,Inputs!$B$10:$B$18,Inputs!$A$10:$A$18)</f>
        <v>31.19752980888202</v>
      </c>
      <c r="Q5749" s="6">
        <f>IF(Inputs!$D$10="Yes",IF('Hourly Calcs'!P5749&gt;'Hourly Calcs'!K5749,'Hourly Calcs'!O5749,N5749+O5749),N5749+O5749)</f>
        <v>0</v>
      </c>
      <c r="R5749" s="12">
        <f t="shared" si="807"/>
        <v>0</v>
      </c>
      <c r="S5749" s="1">
        <f>IF(AND(A5749&gt;=5,A5749&lt;=9),INDEX(Demand!$C$3:$C$26,C5749),INDEX(Demand!$B$3:$B$26,C5749))</f>
        <v>350</v>
      </c>
      <c r="T5749" s="7">
        <f t="shared" si="808"/>
        <v>0</v>
      </c>
      <c r="U5749" s="7">
        <f t="shared" si="809"/>
        <v>0</v>
      </c>
    </row>
    <row r="5750" spans="1:21" x14ac:dyDescent="0.2">
      <c r="A5750" s="1">
        <v>8</v>
      </c>
      <c r="B5750" s="1">
        <v>28</v>
      </c>
      <c r="C5750" s="1">
        <v>6</v>
      </c>
      <c r="D5750">
        <v>15.3</v>
      </c>
      <c r="E5750">
        <v>13.7</v>
      </c>
      <c r="F5750">
        <v>90</v>
      </c>
      <c r="G5750">
        <v>8</v>
      </c>
      <c r="H5750">
        <v>0</v>
      </c>
      <c r="I5750">
        <v>8</v>
      </c>
      <c r="J5750" s="4">
        <f t="shared" si="804"/>
        <v>80.965583136920458</v>
      </c>
      <c r="K5750" s="4">
        <f t="shared" si="805"/>
        <v>5.1679437884509838</v>
      </c>
      <c r="L5750" s="5">
        <f t="shared" si="810"/>
        <v>84.034416863079542</v>
      </c>
      <c r="M5750" s="5">
        <f t="shared" si="811"/>
        <v>28.832056211549016</v>
      </c>
      <c r="N5750" s="6">
        <f t="shared" si="803"/>
        <v>0</v>
      </c>
      <c r="O5750" s="6">
        <f t="shared" si="806"/>
        <v>7.3161502902201665</v>
      </c>
      <c r="P5750" s="6">
        <f>FORECAST(J5750,Inputs!$B$10:$B$18,Inputs!$A$10:$A$18)</f>
        <v>31.305236880897411</v>
      </c>
      <c r="Q5750" s="6">
        <f>IF(Inputs!$D$10="Yes",IF('Hourly Calcs'!P5750&gt;'Hourly Calcs'!K5750,'Hourly Calcs'!O5750,N5750+O5750),N5750+O5750)</f>
        <v>7.3161502902201665</v>
      </c>
      <c r="R5750" s="12">
        <f t="shared" si="807"/>
        <v>34.766346179126231</v>
      </c>
      <c r="S5750" s="1">
        <f>IF(AND(A5750&gt;=5,A5750&lt;=9),INDEX(Demand!$C$3:$C$26,C5750),INDEX(Demand!$B$3:$B$26,C5750))</f>
        <v>350</v>
      </c>
      <c r="T5750" s="7">
        <f t="shared" si="808"/>
        <v>34.766346179126231</v>
      </c>
      <c r="U5750" s="7">
        <f t="shared" si="809"/>
        <v>0</v>
      </c>
    </row>
    <row r="5751" spans="1:21" x14ac:dyDescent="0.2">
      <c r="A5751" s="1">
        <v>8</v>
      </c>
      <c r="B5751" s="1">
        <v>28</v>
      </c>
      <c r="C5751" s="1">
        <v>7</v>
      </c>
      <c r="D5751">
        <v>15.9</v>
      </c>
      <c r="E5751">
        <v>14.2</v>
      </c>
      <c r="F5751">
        <v>90</v>
      </c>
      <c r="G5751">
        <v>80</v>
      </c>
      <c r="H5751">
        <v>72</v>
      </c>
      <c r="I5751">
        <v>66</v>
      </c>
      <c r="J5751" s="4">
        <f t="shared" si="804"/>
        <v>92.524158840049282</v>
      </c>
      <c r="K5751" s="4">
        <f t="shared" si="805"/>
        <v>14.523211277426753</v>
      </c>
      <c r="L5751" s="5">
        <f t="shared" si="810"/>
        <v>72.475841159950718</v>
      </c>
      <c r="M5751" s="5">
        <f t="shared" si="811"/>
        <v>19.476788722573247</v>
      </c>
      <c r="N5751" s="6">
        <f t="shared" si="803"/>
        <v>26.704559942383227</v>
      </c>
      <c r="O5751" s="6">
        <f t="shared" si="806"/>
        <v>60.358239894316377</v>
      </c>
      <c r="P5751" s="6">
        <f>FORECAST(J5751,Inputs!$B$10:$B$18,Inputs!$A$10:$A$18)</f>
        <v>31.412260730000455</v>
      </c>
      <c r="Q5751" s="6">
        <f>IF(Inputs!$D$10="Yes",IF('Hourly Calcs'!P5751&gt;'Hourly Calcs'!K5751,'Hourly Calcs'!O5751,N5751+O5751),N5751+O5751)</f>
        <v>60.358239894316377</v>
      </c>
      <c r="R5751" s="12">
        <f t="shared" si="807"/>
        <v>286.8223559777914</v>
      </c>
      <c r="S5751" s="1">
        <f>IF(AND(A5751&gt;=5,A5751&lt;=9),INDEX(Demand!$C$3:$C$26,C5751),INDEX(Demand!$B$3:$B$26,C5751))</f>
        <v>350</v>
      </c>
      <c r="T5751" s="7">
        <f t="shared" si="808"/>
        <v>286.8223559777914</v>
      </c>
      <c r="U5751" s="7">
        <f t="shared" si="809"/>
        <v>0</v>
      </c>
    </row>
    <row r="5752" spans="1:21" x14ac:dyDescent="0.2">
      <c r="A5752" s="1">
        <v>8</v>
      </c>
      <c r="B5752" s="1">
        <v>28</v>
      </c>
      <c r="C5752" s="1">
        <v>8</v>
      </c>
      <c r="D5752">
        <v>16.399999999999999</v>
      </c>
      <c r="E5752">
        <v>14.3</v>
      </c>
      <c r="F5752">
        <v>87</v>
      </c>
      <c r="G5752">
        <v>231</v>
      </c>
      <c r="H5752">
        <v>277</v>
      </c>
      <c r="I5752">
        <v>134</v>
      </c>
      <c r="J5752" s="4">
        <f t="shared" si="804"/>
        <v>104.66863758551546</v>
      </c>
      <c r="K5752" s="4">
        <f t="shared" si="805"/>
        <v>23.860978945479843</v>
      </c>
      <c r="L5752" s="5">
        <f t="shared" si="810"/>
        <v>60.331362414484545</v>
      </c>
      <c r="M5752" s="5">
        <f t="shared" si="811"/>
        <v>10.139021054520157</v>
      </c>
      <c r="N5752" s="6">
        <f t="shared" si="803"/>
        <v>163.01310030617859</v>
      </c>
      <c r="O5752" s="6">
        <f t="shared" si="806"/>
        <v>122.54551736118779</v>
      </c>
      <c r="P5752" s="6">
        <f>FORECAST(J5752,Inputs!$B$10:$B$18,Inputs!$A$10:$A$18)</f>
        <v>31.524709607273291</v>
      </c>
      <c r="Q5752" s="6">
        <f>IF(Inputs!$D$10="Yes",IF('Hourly Calcs'!P5752&gt;'Hourly Calcs'!K5752,'Hourly Calcs'!O5752,N5752+O5752),N5752+O5752)</f>
        <v>122.54551736118779</v>
      </c>
      <c r="R5752" s="12">
        <f t="shared" si="807"/>
        <v>582.33629850036436</v>
      </c>
      <c r="S5752" s="1">
        <f>IF(AND(A5752&gt;=5,A5752&lt;=9),INDEX(Demand!$C$3:$C$26,C5752),INDEX(Demand!$B$3:$B$26,C5752))</f>
        <v>350</v>
      </c>
      <c r="T5752" s="7">
        <f t="shared" si="808"/>
        <v>350</v>
      </c>
      <c r="U5752" s="7">
        <f t="shared" si="809"/>
        <v>232.33629850036436</v>
      </c>
    </row>
    <row r="5753" spans="1:21" x14ac:dyDescent="0.2">
      <c r="A5753" s="1">
        <v>8</v>
      </c>
      <c r="B5753" s="1">
        <v>28</v>
      </c>
      <c r="C5753" s="1">
        <v>9</v>
      </c>
      <c r="D5753">
        <v>17.7</v>
      </c>
      <c r="E5753">
        <v>14.6</v>
      </c>
      <c r="F5753">
        <v>82</v>
      </c>
      <c r="G5753">
        <v>388</v>
      </c>
      <c r="H5753">
        <v>443</v>
      </c>
      <c r="I5753">
        <v>167</v>
      </c>
      <c r="J5753" s="4">
        <f t="shared" si="804"/>
        <v>118.18405572504648</v>
      </c>
      <c r="K5753" s="4">
        <f t="shared" si="805"/>
        <v>32.666841172444634</v>
      </c>
      <c r="L5753" s="5">
        <f t="shared" si="810"/>
        <v>46.815944274953523</v>
      </c>
      <c r="M5753" s="5">
        <f t="shared" si="811"/>
        <v>1.3331588275553656</v>
      </c>
      <c r="N5753" s="6">
        <f t="shared" si="803"/>
        <v>340.94387646861639</v>
      </c>
      <c r="O5753" s="6">
        <f t="shared" si="806"/>
        <v>152.72463730834596</v>
      </c>
      <c r="P5753" s="6">
        <f>FORECAST(J5753,Inputs!$B$10:$B$18,Inputs!$A$10:$A$18)</f>
        <v>31.649852367824501</v>
      </c>
      <c r="Q5753" s="6">
        <f>IF(Inputs!$D$10="Yes",IF('Hourly Calcs'!P5753&gt;'Hourly Calcs'!K5753,'Hourly Calcs'!O5753,N5753+O5753),N5753+O5753)</f>
        <v>493.66851377696236</v>
      </c>
      <c r="R5753" s="12">
        <f t="shared" si="807"/>
        <v>2345.9127774681251</v>
      </c>
      <c r="S5753" s="1">
        <f>IF(AND(A5753&gt;=5,A5753&lt;=9),INDEX(Demand!$C$3:$C$26,C5753),INDEX(Demand!$B$3:$B$26,C5753))</f>
        <v>350</v>
      </c>
      <c r="T5753" s="7">
        <f t="shared" si="808"/>
        <v>350</v>
      </c>
      <c r="U5753" s="7">
        <f t="shared" si="809"/>
        <v>1995.9127774681251</v>
      </c>
    </row>
    <row r="5754" spans="1:21" x14ac:dyDescent="0.2">
      <c r="A5754" s="1">
        <v>8</v>
      </c>
      <c r="B5754" s="1">
        <v>28</v>
      </c>
      <c r="C5754" s="1">
        <v>10</v>
      </c>
      <c r="D5754">
        <v>18.600000000000001</v>
      </c>
      <c r="E5754">
        <v>14.5</v>
      </c>
      <c r="F5754">
        <v>77</v>
      </c>
      <c r="G5754">
        <v>504</v>
      </c>
      <c r="H5754">
        <v>421</v>
      </c>
      <c r="I5754">
        <v>241</v>
      </c>
      <c r="J5754" s="4">
        <f t="shared" si="804"/>
        <v>133.97231025963066</v>
      </c>
      <c r="K5754" s="4">
        <f t="shared" si="805"/>
        <v>40.321214700560468</v>
      </c>
      <c r="L5754" s="5">
        <f t="shared" si="810"/>
        <v>31.02768974036934</v>
      </c>
      <c r="M5754" s="5">
        <f t="shared" si="811"/>
        <v>6.3212147005604677</v>
      </c>
      <c r="N5754" s="6">
        <f t="shared" si="803"/>
        <v>379.65347961103606</v>
      </c>
      <c r="O5754" s="6">
        <f t="shared" si="806"/>
        <v>220.39902749288251</v>
      </c>
      <c r="P5754" s="6">
        <f>FORECAST(J5754,Inputs!$B$10:$B$18,Inputs!$A$10:$A$18)</f>
        <v>31.796039909811395</v>
      </c>
      <c r="Q5754" s="6">
        <f>IF(Inputs!$D$10="Yes",IF('Hourly Calcs'!P5754&gt;'Hourly Calcs'!K5754,'Hourly Calcs'!O5754,N5754+O5754),N5754+O5754)</f>
        <v>600.05250710391851</v>
      </c>
      <c r="R5754" s="12">
        <f t="shared" si="807"/>
        <v>2851.4495137578206</v>
      </c>
      <c r="S5754" s="1">
        <f>IF(AND(A5754&gt;=5,A5754&lt;=9),INDEX(Demand!$C$3:$C$26,C5754),INDEX(Demand!$B$3:$B$26,C5754))</f>
        <v>600</v>
      </c>
      <c r="T5754" s="7">
        <f t="shared" si="808"/>
        <v>600</v>
      </c>
      <c r="U5754" s="7">
        <f t="shared" si="809"/>
        <v>2251.4495137578206</v>
      </c>
    </row>
    <row r="5755" spans="1:21" x14ac:dyDescent="0.2">
      <c r="A5755" s="1">
        <v>8</v>
      </c>
      <c r="B5755" s="1">
        <v>28</v>
      </c>
      <c r="C5755" s="1">
        <v>11</v>
      </c>
      <c r="D5755">
        <v>18.600000000000001</v>
      </c>
      <c r="E5755">
        <v>14.5</v>
      </c>
      <c r="F5755">
        <v>77</v>
      </c>
      <c r="G5755">
        <v>406</v>
      </c>
      <c r="H5755">
        <v>89</v>
      </c>
      <c r="I5755">
        <v>342</v>
      </c>
      <c r="J5755" s="4">
        <f t="shared" si="804"/>
        <v>152.77034893528415</v>
      </c>
      <c r="K5755" s="4">
        <f t="shared" si="805"/>
        <v>45.979648572905276</v>
      </c>
      <c r="L5755" s="5">
        <f t="shared" si="810"/>
        <v>12.229651064715853</v>
      </c>
      <c r="M5755" s="5">
        <f t="shared" si="811"/>
        <v>11.979648572905276</v>
      </c>
      <c r="N5755" s="6">
        <f t="shared" si="803"/>
        <v>86.85754620266529</v>
      </c>
      <c r="O5755" s="6">
        <f t="shared" si="806"/>
        <v>312.76542490691213</v>
      </c>
      <c r="P5755" s="6">
        <f>FORECAST(J5755,Inputs!$B$10:$B$18,Inputs!$A$10:$A$18)</f>
        <v>31.97009582347485</v>
      </c>
      <c r="Q5755" s="6">
        <f>IF(Inputs!$D$10="Yes",IF('Hourly Calcs'!P5755&gt;'Hourly Calcs'!K5755,'Hourly Calcs'!O5755,N5755+O5755),N5755+O5755)</f>
        <v>399.62297110957741</v>
      </c>
      <c r="R5755" s="12">
        <f t="shared" si="807"/>
        <v>1899.0083587127117</v>
      </c>
      <c r="S5755" s="1">
        <f>IF(AND(A5755&gt;=5,A5755&lt;=9),INDEX(Demand!$C$3:$C$26,C5755),INDEX(Demand!$B$3:$B$26,C5755))</f>
        <v>600</v>
      </c>
      <c r="T5755" s="7">
        <f t="shared" si="808"/>
        <v>600</v>
      </c>
      <c r="U5755" s="7">
        <f t="shared" si="809"/>
        <v>1299.0083587127117</v>
      </c>
    </row>
    <row r="5756" spans="1:21" x14ac:dyDescent="0.2">
      <c r="A5756" s="1">
        <v>8</v>
      </c>
      <c r="B5756" s="1">
        <v>28</v>
      </c>
      <c r="C5756" s="1">
        <v>12</v>
      </c>
      <c r="D5756">
        <v>20.100000000000001</v>
      </c>
      <c r="E5756">
        <v>14.8</v>
      </c>
      <c r="F5756">
        <v>72</v>
      </c>
      <c r="G5756">
        <v>726</v>
      </c>
      <c r="H5756">
        <v>559</v>
      </c>
      <c r="I5756">
        <v>299</v>
      </c>
      <c r="J5756" s="4">
        <f t="shared" si="804"/>
        <v>174.30596341059484</v>
      </c>
      <c r="K5756" s="4">
        <f t="shared" si="805"/>
        <v>48.66583047994358</v>
      </c>
      <c r="L5756" s="5">
        <f t="shared" si="810"/>
        <v>9.3059634105948419</v>
      </c>
      <c r="M5756" s="5">
        <f t="shared" si="811"/>
        <v>14.66583047994358</v>
      </c>
      <c r="N5756" s="6">
        <f t="shared" si="803"/>
        <v>551.70943520828564</v>
      </c>
      <c r="O5756" s="6">
        <f t="shared" si="806"/>
        <v>273.4411170969787</v>
      </c>
      <c r="P5756" s="6">
        <f>FORECAST(J5756,Inputs!$B$10:$B$18,Inputs!$A$10:$A$18)</f>
        <v>32.169499661209208</v>
      </c>
      <c r="Q5756" s="6">
        <f>IF(Inputs!$D$10="Yes",IF('Hourly Calcs'!P5756&gt;'Hourly Calcs'!K5756,'Hourly Calcs'!O5756,N5756+O5756),N5756+O5756)</f>
        <v>825.15055230526434</v>
      </c>
      <c r="R5756" s="12">
        <f t="shared" si="807"/>
        <v>3921.1154245546159</v>
      </c>
      <c r="S5756" s="1">
        <f>IF(AND(A5756&gt;=5,A5756&lt;=9),INDEX(Demand!$C$3:$C$26,C5756),INDEX(Demand!$B$3:$B$26,C5756))</f>
        <v>600</v>
      </c>
      <c r="T5756" s="7">
        <f t="shared" si="808"/>
        <v>600</v>
      </c>
      <c r="U5756" s="7">
        <f t="shared" si="809"/>
        <v>3321.1154245546159</v>
      </c>
    </row>
    <row r="5757" spans="1:21" x14ac:dyDescent="0.2">
      <c r="A5757" s="1">
        <v>8</v>
      </c>
      <c r="B5757" s="1">
        <v>28</v>
      </c>
      <c r="C5757" s="1">
        <v>13</v>
      </c>
      <c r="D5757">
        <v>19.899999999999999</v>
      </c>
      <c r="E5757">
        <v>14.3</v>
      </c>
      <c r="F5757">
        <v>70</v>
      </c>
      <c r="G5757">
        <v>451</v>
      </c>
      <c r="H5757">
        <v>158</v>
      </c>
      <c r="I5757">
        <v>329</v>
      </c>
      <c r="J5757" s="4">
        <f t="shared" si="804"/>
        <v>196.53864310706913</v>
      </c>
      <c r="K5757" s="4">
        <f t="shared" si="805"/>
        <v>47.749706176179252</v>
      </c>
      <c r="L5757" s="5">
        <f t="shared" si="810"/>
        <v>31.538643107069134</v>
      </c>
      <c r="M5757" s="5">
        <f t="shared" si="811"/>
        <v>13.749706176179252</v>
      </c>
      <c r="N5757" s="6">
        <f t="shared" si="803"/>
        <v>147.58985601678793</v>
      </c>
      <c r="O5757" s="6">
        <f t="shared" si="806"/>
        <v>300.87668068530434</v>
      </c>
      <c r="P5757" s="6">
        <f>FORECAST(J5757,Inputs!$B$10:$B$18,Inputs!$A$10:$A$18)</f>
        <v>32.375357806546937</v>
      </c>
      <c r="Q5757" s="6">
        <f>IF(Inputs!$D$10="Yes",IF('Hourly Calcs'!P5757&gt;'Hourly Calcs'!K5757,'Hourly Calcs'!O5757,N5757+O5757),N5757+O5757)</f>
        <v>448.4665367020923</v>
      </c>
      <c r="R5757" s="12">
        <f t="shared" si="807"/>
        <v>2131.1129824083423</v>
      </c>
      <c r="S5757" s="1">
        <f>IF(AND(A5757&gt;=5,A5757&lt;=9),INDEX(Demand!$C$3:$C$26,C5757),INDEX(Demand!$B$3:$B$26,C5757))</f>
        <v>600</v>
      </c>
      <c r="T5757" s="7">
        <f t="shared" si="808"/>
        <v>600</v>
      </c>
      <c r="U5757" s="7">
        <f t="shared" si="809"/>
        <v>1531.1129824083423</v>
      </c>
    </row>
    <row r="5758" spans="1:21" x14ac:dyDescent="0.2">
      <c r="A5758" s="1">
        <v>8</v>
      </c>
      <c r="B5758" s="1">
        <v>28</v>
      </c>
      <c r="C5758" s="1">
        <v>14</v>
      </c>
      <c r="D5758">
        <v>20</v>
      </c>
      <c r="E5758">
        <v>13.8</v>
      </c>
      <c r="F5758">
        <v>67</v>
      </c>
      <c r="G5758">
        <v>557</v>
      </c>
      <c r="H5758">
        <v>290</v>
      </c>
      <c r="I5758">
        <v>343</v>
      </c>
      <c r="J5758" s="4">
        <f t="shared" si="804"/>
        <v>216.84797515593033</v>
      </c>
      <c r="K5758" s="4">
        <f t="shared" si="805"/>
        <v>43.459148765902718</v>
      </c>
      <c r="L5758" s="5">
        <f t="shared" si="810"/>
        <v>51.847975155930328</v>
      </c>
      <c r="M5758" s="5">
        <f t="shared" si="811"/>
        <v>9.459148765902718</v>
      </c>
      <c r="N5758" s="6">
        <f t="shared" si="803"/>
        <v>238.08616835326097</v>
      </c>
      <c r="O5758" s="6">
        <f t="shared" si="806"/>
        <v>313.67994369318961</v>
      </c>
      <c r="P5758" s="6">
        <f>FORECAST(J5758,Inputs!$B$10:$B$18,Inputs!$A$10:$A$18)</f>
        <v>32.563407177369726</v>
      </c>
      <c r="Q5758" s="6">
        <f>IF(Inputs!$D$10="Yes",IF('Hourly Calcs'!P5758&gt;'Hourly Calcs'!K5758,'Hourly Calcs'!O5758,N5758+O5758),N5758+O5758)</f>
        <v>551.76611204645064</v>
      </c>
      <c r="R5758" s="12">
        <f t="shared" si="807"/>
        <v>2621.9925644447335</v>
      </c>
      <c r="S5758" s="1">
        <f>IF(AND(A5758&gt;=5,A5758&lt;=9),INDEX(Demand!$C$3:$C$26,C5758),INDEX(Demand!$B$3:$B$26,C5758))</f>
        <v>600</v>
      </c>
      <c r="T5758" s="7">
        <f t="shared" si="808"/>
        <v>600</v>
      </c>
      <c r="U5758" s="7">
        <f t="shared" si="809"/>
        <v>2021.9925644447335</v>
      </c>
    </row>
    <row r="5759" spans="1:21" x14ac:dyDescent="0.2">
      <c r="A5759" s="1">
        <v>8</v>
      </c>
      <c r="B5759" s="1">
        <v>28</v>
      </c>
      <c r="C5759" s="1">
        <v>15</v>
      </c>
      <c r="D5759">
        <v>20.100000000000001</v>
      </c>
      <c r="E5759">
        <v>14.5</v>
      </c>
      <c r="F5759">
        <v>70</v>
      </c>
      <c r="G5759">
        <v>478</v>
      </c>
      <c r="H5759">
        <v>279</v>
      </c>
      <c r="I5759">
        <v>295</v>
      </c>
      <c r="J5759" s="4">
        <f t="shared" si="804"/>
        <v>234.08444277420466</v>
      </c>
      <c r="K5759" s="4">
        <f t="shared" si="805"/>
        <v>36.677011372486717</v>
      </c>
      <c r="L5759" s="5">
        <f t="shared" si="810"/>
        <v>69.084442774204661</v>
      </c>
      <c r="M5759" s="5">
        <f t="shared" si="811"/>
        <v>2.6770113724867173</v>
      </c>
      <c r="N5759" s="6">
        <f t="shared" si="803"/>
        <v>182.82620070185644</v>
      </c>
      <c r="O5759" s="6">
        <f t="shared" si="806"/>
        <v>269.78304195186865</v>
      </c>
      <c r="P5759" s="6">
        <f>FORECAST(J5759,Inputs!$B$10:$B$18,Inputs!$A$10:$A$18)</f>
        <v>32.723004099761155</v>
      </c>
      <c r="Q5759" s="6">
        <f>IF(Inputs!$D$10="Yes",IF('Hourly Calcs'!P5759&gt;'Hourly Calcs'!K5759,'Hourly Calcs'!O5759,N5759+O5759),N5759+O5759)</f>
        <v>452.60924265372512</v>
      </c>
      <c r="R5759" s="12">
        <f t="shared" si="807"/>
        <v>2150.7991210905016</v>
      </c>
      <c r="S5759" s="1">
        <f>IF(AND(A5759&gt;=5,A5759&lt;=9),INDEX(Demand!$C$3:$C$26,C5759),INDEX(Demand!$B$3:$B$26,C5759))</f>
        <v>600</v>
      </c>
      <c r="T5759" s="7">
        <f t="shared" si="808"/>
        <v>600</v>
      </c>
      <c r="U5759" s="7">
        <f t="shared" si="809"/>
        <v>1550.7991210905016</v>
      </c>
    </row>
    <row r="5760" spans="1:21" x14ac:dyDescent="0.2">
      <c r="A5760" s="1">
        <v>8</v>
      </c>
      <c r="B5760" s="1">
        <v>28</v>
      </c>
      <c r="C5760" s="1">
        <v>16</v>
      </c>
      <c r="D5760">
        <v>19.5</v>
      </c>
      <c r="E5760">
        <v>14.2</v>
      </c>
      <c r="F5760">
        <v>71</v>
      </c>
      <c r="G5760">
        <v>278</v>
      </c>
      <c r="H5760">
        <v>72</v>
      </c>
      <c r="I5760">
        <v>239</v>
      </c>
      <c r="J5760" s="4">
        <f t="shared" si="804"/>
        <v>248.61721314508713</v>
      </c>
      <c r="K5760" s="4">
        <f t="shared" si="805"/>
        <v>28.346283646780023</v>
      </c>
      <c r="L5760" s="5">
        <f t="shared" si="810"/>
        <v>83.617213145087135</v>
      </c>
      <c r="M5760" s="5">
        <f t="shared" si="811"/>
        <v>5.653716353219977</v>
      </c>
      <c r="N5760" s="6">
        <f t="shared" si="803"/>
        <v>32.280344297519662</v>
      </c>
      <c r="O5760" s="6">
        <f t="shared" si="806"/>
        <v>218.56998992032749</v>
      </c>
      <c r="P5760" s="6">
        <f>FORECAST(J5760,Inputs!$B$10:$B$18,Inputs!$A$10:$A$18)</f>
        <v>32.857566788380431</v>
      </c>
      <c r="Q5760" s="6">
        <f>IF(Inputs!$D$10="Yes",IF('Hourly Calcs'!P5760&gt;'Hourly Calcs'!K5760,'Hourly Calcs'!O5760,N5760+O5760),N5760+O5760)</f>
        <v>218.56998992032749</v>
      </c>
      <c r="R5760" s="12">
        <f t="shared" si="807"/>
        <v>1038.6445921013963</v>
      </c>
      <c r="S5760" s="1">
        <f>IF(AND(A5760&gt;=5,A5760&lt;=9),INDEX(Demand!$C$3:$C$26,C5760),INDEX(Demand!$B$3:$B$26,C5760))</f>
        <v>900</v>
      </c>
      <c r="T5760" s="7">
        <f t="shared" si="808"/>
        <v>900</v>
      </c>
      <c r="U5760" s="7">
        <f t="shared" si="809"/>
        <v>138.64459210139626</v>
      </c>
    </row>
    <row r="5761" spans="1:21" x14ac:dyDescent="0.2">
      <c r="A5761" s="1">
        <v>8</v>
      </c>
      <c r="B5761" s="1">
        <v>28</v>
      </c>
      <c r="C5761" s="1">
        <v>17</v>
      </c>
      <c r="D5761">
        <v>19.100000000000001</v>
      </c>
      <c r="E5761">
        <v>14.4</v>
      </c>
      <c r="F5761">
        <v>74</v>
      </c>
      <c r="G5761">
        <v>176</v>
      </c>
      <c r="H5761">
        <v>23</v>
      </c>
      <c r="I5761">
        <v>167</v>
      </c>
      <c r="J5761" s="4">
        <f t="shared" si="804"/>
        <v>261.33179841859197</v>
      </c>
      <c r="K5761" s="4">
        <f t="shared" si="805"/>
        <v>19.192848907294191</v>
      </c>
      <c r="L5761" s="5">
        <f t="shared" si="810"/>
        <v>0</v>
      </c>
      <c r="M5761" s="5">
        <f t="shared" si="811"/>
        <v>14.807151092705809</v>
      </c>
      <c r="N5761" s="6">
        <f t="shared" si="803"/>
        <v>4.9289418241913534</v>
      </c>
      <c r="O5761" s="6">
        <f t="shared" si="806"/>
        <v>152.72463730834596</v>
      </c>
      <c r="P5761" s="6">
        <f>FORECAST(J5761,Inputs!$B$10:$B$18,Inputs!$A$10:$A$18)</f>
        <v>32.975294429801778</v>
      </c>
      <c r="Q5761" s="6">
        <f>IF(Inputs!$D$10="Yes",IF('Hourly Calcs'!P5761&gt;'Hourly Calcs'!K5761,'Hourly Calcs'!O5761,N5761+O5761),N5761+O5761)</f>
        <v>152.72463730834596</v>
      </c>
      <c r="R5761" s="12">
        <f t="shared" si="807"/>
        <v>725.74747648925995</v>
      </c>
      <c r="S5761" s="1">
        <f>IF(AND(A5761&gt;=5,A5761&lt;=9),INDEX(Demand!$C$3:$C$26,C5761),INDEX(Demand!$B$3:$B$26,C5761))</f>
        <v>900</v>
      </c>
      <c r="T5761" s="7">
        <f t="shared" si="808"/>
        <v>725.74747648925995</v>
      </c>
      <c r="U5761" s="7">
        <f t="shared" si="809"/>
        <v>0</v>
      </c>
    </row>
    <row r="5762" spans="1:21" x14ac:dyDescent="0.2">
      <c r="A5762" s="1">
        <v>8</v>
      </c>
      <c r="B5762" s="1">
        <v>28</v>
      </c>
      <c r="C5762" s="1">
        <v>18</v>
      </c>
      <c r="D5762">
        <v>18.2</v>
      </c>
      <c r="E5762">
        <v>14.9</v>
      </c>
      <c r="F5762">
        <v>81</v>
      </c>
      <c r="G5762">
        <v>77</v>
      </c>
      <c r="H5762">
        <v>0</v>
      </c>
      <c r="I5762">
        <v>77</v>
      </c>
      <c r="J5762" s="4">
        <f t="shared" si="804"/>
        <v>273.08254591341563</v>
      </c>
      <c r="K5762" s="4">
        <f t="shared" si="805"/>
        <v>9.7573132133801295</v>
      </c>
      <c r="L5762" s="5">
        <f t="shared" si="810"/>
        <v>0</v>
      </c>
      <c r="M5762" s="5">
        <f t="shared" si="811"/>
        <v>24.242686786619871</v>
      </c>
      <c r="N5762" s="6">
        <f t="shared" si="803"/>
        <v>0</v>
      </c>
      <c r="O5762" s="6">
        <f t="shared" si="806"/>
        <v>70.417946543369098</v>
      </c>
      <c r="P5762" s="6">
        <f>FORECAST(J5762,Inputs!$B$10:$B$18,Inputs!$A$10:$A$18)</f>
        <v>33.084097647346439</v>
      </c>
      <c r="Q5762" s="6">
        <f>IF(Inputs!$D$10="Yes",IF('Hourly Calcs'!P5762&gt;'Hourly Calcs'!K5762,'Hourly Calcs'!O5762,N5762+O5762),N5762+O5762)</f>
        <v>70.417946543369098</v>
      </c>
      <c r="R5762" s="12">
        <f t="shared" si="807"/>
        <v>334.62608197408991</v>
      </c>
      <c r="S5762" s="1">
        <f>IF(AND(A5762&gt;=5,A5762&lt;=9),INDEX(Demand!$C$3:$C$26,C5762),INDEX(Demand!$B$3:$B$26,C5762))</f>
        <v>900</v>
      </c>
      <c r="T5762" s="7">
        <f t="shared" si="808"/>
        <v>334.62608197408986</v>
      </c>
      <c r="U5762" s="7">
        <f t="shared" si="809"/>
        <v>0</v>
      </c>
    </row>
    <row r="5763" spans="1:21" x14ac:dyDescent="0.2">
      <c r="A5763" s="1">
        <v>8</v>
      </c>
      <c r="B5763" s="1">
        <v>28</v>
      </c>
      <c r="C5763" s="1">
        <v>19</v>
      </c>
      <c r="D5763">
        <v>17.3</v>
      </c>
      <c r="E5763">
        <v>14.3</v>
      </c>
      <c r="F5763">
        <v>83</v>
      </c>
      <c r="G5763">
        <v>15</v>
      </c>
      <c r="H5763">
        <v>0</v>
      </c>
      <c r="I5763">
        <v>15</v>
      </c>
      <c r="J5763" s="4">
        <f t="shared" si="804"/>
        <v>284.58765512661535</v>
      </c>
      <c r="K5763" s="4">
        <f t="shared" si="805"/>
        <v>0.72949861591925469</v>
      </c>
      <c r="L5763" s="5">
        <f t="shared" si="810"/>
        <v>0</v>
      </c>
      <c r="M5763" s="5">
        <f t="shared" si="811"/>
        <v>33.270501384080745</v>
      </c>
      <c r="N5763" s="6">
        <f t="shared" si="803"/>
        <v>0</v>
      </c>
      <c r="O5763" s="6">
        <f t="shared" si="806"/>
        <v>13.717781794162812</v>
      </c>
      <c r="P5763" s="6">
        <f>FORECAST(J5763,Inputs!$B$10:$B$18,Inputs!$A$10:$A$18)</f>
        <v>33.190626436357547</v>
      </c>
      <c r="Q5763" s="6">
        <f>IF(Inputs!$D$10="Yes",IF('Hourly Calcs'!P5763&gt;'Hourly Calcs'!K5763,'Hourly Calcs'!O5763,N5763+O5763),N5763+O5763)</f>
        <v>13.717781794162812</v>
      </c>
      <c r="R5763" s="12">
        <f t="shared" si="807"/>
        <v>65.186899085861683</v>
      </c>
      <c r="S5763" s="1">
        <f>IF(AND(A5763&gt;=5,A5763&lt;=9),INDEX(Demand!$C$3:$C$26,C5763),INDEX(Demand!$B$3:$B$26,C5763))</f>
        <v>900</v>
      </c>
      <c r="T5763" s="7">
        <f t="shared" si="808"/>
        <v>65.186899085861683</v>
      </c>
      <c r="U5763" s="7">
        <f t="shared" si="809"/>
        <v>0</v>
      </c>
    </row>
    <row r="5764" spans="1:21" x14ac:dyDescent="0.2">
      <c r="A5764" s="1">
        <v>8</v>
      </c>
      <c r="B5764" s="1">
        <v>28</v>
      </c>
      <c r="C5764" s="1">
        <v>20</v>
      </c>
      <c r="D5764">
        <v>16.5</v>
      </c>
      <c r="E5764">
        <v>13.8</v>
      </c>
      <c r="F5764">
        <v>84</v>
      </c>
      <c r="G5764">
        <v>0</v>
      </c>
      <c r="H5764">
        <v>0</v>
      </c>
      <c r="I5764">
        <v>0</v>
      </c>
      <c r="J5764" s="4">
        <f t="shared" si="804"/>
        <v>296.46265523715471</v>
      </c>
      <c r="K5764" s="4">
        <f t="shared" si="805"/>
        <v>-8.5682077300801467</v>
      </c>
      <c r="L5764" s="5">
        <f t="shared" si="810"/>
        <v>0</v>
      </c>
      <c r="M5764" s="5">
        <f t="shared" si="811"/>
        <v>0</v>
      </c>
      <c r="N5764" s="6">
        <f t="shared" si="803"/>
        <v>0</v>
      </c>
      <c r="O5764" s="6">
        <f t="shared" si="806"/>
        <v>0</v>
      </c>
      <c r="P5764" s="6">
        <f>FORECAST(J5764,Inputs!$B$10:$B$18,Inputs!$A$10:$A$18)</f>
        <v>33.300580141084765</v>
      </c>
      <c r="Q5764" s="6">
        <f>IF(Inputs!$D$10="Yes",IF('Hourly Calcs'!P5764&gt;'Hourly Calcs'!K5764,'Hourly Calcs'!O5764,N5764+O5764),N5764+O5764)</f>
        <v>0</v>
      </c>
      <c r="R5764" s="12">
        <f t="shared" si="807"/>
        <v>0</v>
      </c>
      <c r="S5764" s="1">
        <f>IF(AND(A5764&gt;=5,A5764&lt;=9),INDEX(Demand!$C$3:$C$26,C5764),INDEX(Demand!$B$3:$B$26,C5764))</f>
        <v>800</v>
      </c>
      <c r="T5764" s="7">
        <f t="shared" si="808"/>
        <v>0</v>
      </c>
      <c r="U5764" s="7">
        <f t="shared" si="809"/>
        <v>0</v>
      </c>
    </row>
    <row r="5765" spans="1:21" x14ac:dyDescent="0.2">
      <c r="A5765" s="1">
        <v>8</v>
      </c>
      <c r="B5765" s="1">
        <v>28</v>
      </c>
      <c r="C5765" s="1">
        <v>21</v>
      </c>
      <c r="D5765">
        <v>16</v>
      </c>
      <c r="E5765">
        <v>13.5</v>
      </c>
      <c r="F5765">
        <v>85</v>
      </c>
      <c r="G5765">
        <v>0</v>
      </c>
      <c r="H5765">
        <v>0</v>
      </c>
      <c r="I5765">
        <v>0</v>
      </c>
      <c r="J5765" s="4">
        <f t="shared" si="804"/>
        <v>309.24814513435547</v>
      </c>
      <c r="K5765" s="4">
        <f t="shared" si="805"/>
        <v>-16.569079042364535</v>
      </c>
      <c r="L5765" s="5">
        <f t="shared" si="810"/>
        <v>0</v>
      </c>
      <c r="M5765" s="5">
        <f t="shared" si="811"/>
        <v>0</v>
      </c>
      <c r="N5765" s="6">
        <f t="shared" si="803"/>
        <v>0</v>
      </c>
      <c r="O5765" s="6">
        <f t="shared" si="806"/>
        <v>0</v>
      </c>
      <c r="P5765" s="6">
        <f>FORECAST(J5765,Inputs!$B$10:$B$18,Inputs!$A$10:$A$18)</f>
        <v>33.418964306799587</v>
      </c>
      <c r="Q5765" s="6">
        <f>IF(Inputs!$D$10="Yes",IF('Hourly Calcs'!P5765&gt;'Hourly Calcs'!K5765,'Hourly Calcs'!O5765,N5765+O5765),N5765+O5765)</f>
        <v>0</v>
      </c>
      <c r="R5765" s="12">
        <f t="shared" si="807"/>
        <v>0</v>
      </c>
      <c r="S5765" s="1">
        <f>IF(AND(A5765&gt;=5,A5765&lt;=9),INDEX(Demand!$C$3:$C$26,C5765),INDEX(Demand!$B$3:$B$26,C5765))</f>
        <v>700</v>
      </c>
      <c r="T5765" s="7">
        <f t="shared" si="808"/>
        <v>0</v>
      </c>
      <c r="U5765" s="7">
        <f t="shared" si="809"/>
        <v>0</v>
      </c>
    </row>
    <row r="5766" spans="1:21" x14ac:dyDescent="0.2">
      <c r="A5766" s="1">
        <v>8</v>
      </c>
      <c r="B5766" s="1">
        <v>28</v>
      </c>
      <c r="C5766" s="1">
        <v>22</v>
      </c>
      <c r="D5766">
        <v>15.6</v>
      </c>
      <c r="E5766">
        <v>13.1</v>
      </c>
      <c r="F5766">
        <v>85</v>
      </c>
      <c r="G5766">
        <v>0</v>
      </c>
      <c r="H5766">
        <v>0</v>
      </c>
      <c r="I5766">
        <v>0</v>
      </c>
      <c r="J5766" s="4">
        <f t="shared" si="804"/>
        <v>323.36655238495996</v>
      </c>
      <c r="K5766" s="4">
        <f t="shared" si="805"/>
        <v>-23.146528408120062</v>
      </c>
      <c r="L5766" s="5">
        <f t="shared" si="810"/>
        <v>0</v>
      </c>
      <c r="M5766" s="5">
        <f t="shared" si="811"/>
        <v>0</v>
      </c>
      <c r="N5766" s="6">
        <f t="shared" si="803"/>
        <v>0</v>
      </c>
      <c r="O5766" s="6">
        <f t="shared" si="806"/>
        <v>0</v>
      </c>
      <c r="P5766" s="6">
        <f>FORECAST(J5766,Inputs!$B$10:$B$18,Inputs!$A$10:$A$18)</f>
        <v>33.549690299860735</v>
      </c>
      <c r="Q5766" s="6">
        <f>IF(Inputs!$D$10="Yes",IF('Hourly Calcs'!P5766&gt;'Hourly Calcs'!K5766,'Hourly Calcs'!O5766,N5766+O5766),N5766+O5766)</f>
        <v>0</v>
      </c>
      <c r="R5766" s="12">
        <f t="shared" si="807"/>
        <v>0</v>
      </c>
      <c r="S5766" s="1">
        <f>IF(AND(A5766&gt;=5,A5766&lt;=9),INDEX(Demand!$C$3:$C$26,C5766),INDEX(Demand!$B$3:$B$26,C5766))</f>
        <v>600</v>
      </c>
      <c r="T5766" s="7">
        <f t="shared" si="808"/>
        <v>0</v>
      </c>
      <c r="U5766" s="7">
        <f t="shared" si="809"/>
        <v>0</v>
      </c>
    </row>
    <row r="5767" spans="1:21" x14ac:dyDescent="0.2">
      <c r="A5767" s="1">
        <v>8</v>
      </c>
      <c r="B5767" s="1">
        <v>28</v>
      </c>
      <c r="C5767" s="1">
        <v>23</v>
      </c>
      <c r="D5767">
        <v>15.2</v>
      </c>
      <c r="E5767">
        <v>12.7</v>
      </c>
      <c r="F5767">
        <v>85</v>
      </c>
      <c r="G5767">
        <v>0</v>
      </c>
      <c r="H5767">
        <v>0</v>
      </c>
      <c r="I5767">
        <v>0</v>
      </c>
      <c r="J5767" s="4">
        <f t="shared" si="804"/>
        <v>338.96681563070138</v>
      </c>
      <c r="K5767" s="4">
        <f t="shared" si="805"/>
        <v>-27.745951621395747</v>
      </c>
      <c r="L5767" s="5">
        <f t="shared" si="810"/>
        <v>0</v>
      </c>
      <c r="M5767" s="5">
        <f t="shared" si="811"/>
        <v>0</v>
      </c>
      <c r="N5767" s="6">
        <f t="shared" si="803"/>
        <v>0</v>
      </c>
      <c r="O5767" s="6">
        <f t="shared" si="806"/>
        <v>0</v>
      </c>
      <c r="P5767" s="6">
        <f>FORECAST(J5767,Inputs!$B$10:$B$18,Inputs!$A$10:$A$18)</f>
        <v>33.694137181765754</v>
      </c>
      <c r="Q5767" s="6">
        <f>IF(Inputs!$D$10="Yes",IF('Hourly Calcs'!P5767&gt;'Hourly Calcs'!K5767,'Hourly Calcs'!O5767,N5767+O5767),N5767+O5767)</f>
        <v>0</v>
      </c>
      <c r="R5767" s="12">
        <f t="shared" si="807"/>
        <v>0</v>
      </c>
      <c r="S5767" s="1">
        <f>IF(AND(A5767&gt;=5,A5767&lt;=9),INDEX(Demand!$C$3:$C$26,C5767),INDEX(Demand!$B$3:$B$26,C5767))</f>
        <v>500</v>
      </c>
      <c r="T5767" s="7">
        <f t="shared" si="808"/>
        <v>0</v>
      </c>
      <c r="U5767" s="7">
        <f t="shared" si="809"/>
        <v>0</v>
      </c>
    </row>
    <row r="5768" spans="1:21" x14ac:dyDescent="0.2">
      <c r="A5768" s="1">
        <v>8</v>
      </c>
      <c r="B5768" s="1">
        <v>28</v>
      </c>
      <c r="C5768" s="1">
        <v>24</v>
      </c>
      <c r="D5768">
        <v>14.9</v>
      </c>
      <c r="E5768">
        <v>11.8</v>
      </c>
      <c r="F5768">
        <v>82</v>
      </c>
      <c r="G5768">
        <v>0</v>
      </c>
      <c r="H5768">
        <v>0</v>
      </c>
      <c r="I5768">
        <v>0</v>
      </c>
      <c r="J5768" s="4">
        <f t="shared" si="804"/>
        <v>355.70584207361645</v>
      </c>
      <c r="K5768" s="4">
        <f t="shared" si="805"/>
        <v>-29.846534377215391</v>
      </c>
      <c r="L5768" s="5">
        <f t="shared" si="810"/>
        <v>0</v>
      </c>
      <c r="M5768" s="5">
        <f t="shared" si="811"/>
        <v>0</v>
      </c>
      <c r="N5768" s="6">
        <f t="shared" si="803"/>
        <v>0</v>
      </c>
      <c r="O5768" s="6">
        <f t="shared" si="806"/>
        <v>0</v>
      </c>
      <c r="P5768" s="6">
        <f>FORECAST(J5768,Inputs!$B$10:$B$18,Inputs!$A$10:$A$18)</f>
        <v>33.849128167348297</v>
      </c>
      <c r="Q5768" s="6">
        <f>IF(Inputs!$D$10="Yes",IF('Hourly Calcs'!P5768&gt;'Hourly Calcs'!K5768,'Hourly Calcs'!O5768,N5768+O5768),N5768+O5768)</f>
        <v>0</v>
      </c>
      <c r="R5768" s="12">
        <f t="shared" si="807"/>
        <v>0</v>
      </c>
      <c r="S5768" s="1">
        <f>IF(AND(A5768&gt;=5,A5768&lt;=9),INDEX(Demand!$C$3:$C$26,C5768),INDEX(Demand!$B$3:$B$26,C5768))</f>
        <v>400</v>
      </c>
      <c r="T5768" s="7">
        <f t="shared" si="808"/>
        <v>0</v>
      </c>
      <c r="U5768" s="7">
        <f t="shared" si="809"/>
        <v>0</v>
      </c>
    </row>
    <row r="5769" spans="1:21" x14ac:dyDescent="0.2">
      <c r="A5769" s="1">
        <v>8</v>
      </c>
      <c r="B5769" s="1">
        <v>29</v>
      </c>
      <c r="C5769" s="1">
        <v>1</v>
      </c>
      <c r="D5769">
        <v>14.6</v>
      </c>
      <c r="E5769">
        <v>12.4</v>
      </c>
      <c r="F5769">
        <v>87</v>
      </c>
      <c r="G5769">
        <v>0</v>
      </c>
      <c r="H5769">
        <v>0</v>
      </c>
      <c r="I5769">
        <v>0</v>
      </c>
      <c r="J5769" s="4">
        <f t="shared" si="804"/>
        <v>12.714910556852487</v>
      </c>
      <c r="K5769" s="4">
        <f t="shared" si="805"/>
        <v>-29.162743011654086</v>
      </c>
      <c r="L5769" s="5">
        <f t="shared" si="810"/>
        <v>0</v>
      </c>
      <c r="M5769" s="5">
        <f t="shared" si="811"/>
        <v>0</v>
      </c>
      <c r="N5769" s="6">
        <f t="shared" ref="N5769:N5832" si="812">H5769*MAX(0,COS(2*ASIN(SQRT(SIN(RADIANS($B$4))^2+COS(RADIANS($K5769))^2-2*SIN(RADIANS($B$4))*COS(RADIANS($K5769))*COS(RADIANS($J5769-$B$5))+(SIN(RADIANS($K5769))-COS(RADIANS($B$4)))^2)/2)))</f>
        <v>0</v>
      </c>
      <c r="O5769" s="6">
        <f t="shared" si="806"/>
        <v>0</v>
      </c>
      <c r="P5769" s="6">
        <f>FORECAST(J5769,Inputs!$B$10:$B$18,Inputs!$A$10:$A$18)</f>
        <v>30.673286208859743</v>
      </c>
      <c r="Q5769" s="6">
        <f>IF(Inputs!$D$10="Yes",IF('Hourly Calcs'!P5769&gt;'Hourly Calcs'!K5769,'Hourly Calcs'!O5769,N5769+O5769),N5769+O5769)</f>
        <v>0</v>
      </c>
      <c r="R5769" s="12">
        <f t="shared" si="807"/>
        <v>0</v>
      </c>
      <c r="S5769" s="1">
        <f>IF(AND(A5769&gt;=5,A5769&lt;=9),INDEX(Demand!$C$3:$C$26,C5769),INDEX(Demand!$B$3:$B$26,C5769))</f>
        <v>350</v>
      </c>
      <c r="T5769" s="7">
        <f t="shared" si="808"/>
        <v>0</v>
      </c>
      <c r="U5769" s="7">
        <f t="shared" si="809"/>
        <v>0</v>
      </c>
    </row>
    <row r="5770" spans="1:21" x14ac:dyDescent="0.2">
      <c r="A5770" s="1">
        <v>8</v>
      </c>
      <c r="B5770" s="1">
        <v>29</v>
      </c>
      <c r="C5770" s="1">
        <v>2</v>
      </c>
      <c r="D5770">
        <v>14.4</v>
      </c>
      <c r="E5770">
        <v>12.2</v>
      </c>
      <c r="F5770">
        <v>87</v>
      </c>
      <c r="G5770">
        <v>0</v>
      </c>
      <c r="H5770">
        <v>0</v>
      </c>
      <c r="I5770">
        <v>0</v>
      </c>
      <c r="J5770" s="4">
        <f t="shared" ref="J5770:J5833" si="813">solarazimuth($B$2,$B$3,$B$1,A5770,B5770,C5770,0,0,0,0)</f>
        <v>28.981889459077934</v>
      </c>
      <c r="K5770" s="4">
        <f t="shared" ref="K5770:K5833" si="814">solarelevation($B$2,$B$3,$B$1,A5770,B5770,C5770,0,0,0,0)</f>
        <v>-25.792139339875348</v>
      </c>
      <c r="L5770" s="5">
        <f t="shared" si="810"/>
        <v>0</v>
      </c>
      <c r="M5770" s="5">
        <f t="shared" si="811"/>
        <v>0</v>
      </c>
      <c r="N5770" s="6">
        <f t="shared" si="812"/>
        <v>0</v>
      </c>
      <c r="O5770" s="6">
        <f t="shared" ref="O5770:O5833" si="815">$I5770*(1+COS(RADIANS($B$4)))/2</f>
        <v>0</v>
      </c>
      <c r="P5770" s="6">
        <f>FORECAST(J5770,Inputs!$B$10:$B$18,Inputs!$A$10:$A$18)</f>
        <v>30.823906383880349</v>
      </c>
      <c r="Q5770" s="6">
        <f>IF(Inputs!$D$10="Yes",IF('Hourly Calcs'!P5770&gt;'Hourly Calcs'!K5770,'Hourly Calcs'!O5770,N5770+O5770),N5770+O5770)</f>
        <v>0</v>
      </c>
      <c r="R5770" s="12">
        <f t="shared" ref="R5770:R5833" si="816">$B$6*$E$1*Q5770</f>
        <v>0</v>
      </c>
      <c r="S5770" s="1">
        <f>IF(AND(A5770&gt;=5,A5770&lt;=9),INDEX(Demand!$C$3:$C$26,C5770),INDEX(Demand!$B$3:$B$26,C5770))</f>
        <v>350</v>
      </c>
      <c r="T5770" s="7">
        <f t="shared" ref="T5770:T5833" si="817">S5770-MAX(0,S5770-R5770)</f>
        <v>0</v>
      </c>
      <c r="U5770" s="7">
        <f t="shared" ref="U5770:U5833" si="818">MAX(0,R5770-S5770)</f>
        <v>0</v>
      </c>
    </row>
    <row r="5771" spans="1:21" x14ac:dyDescent="0.2">
      <c r="A5771" s="1">
        <v>8</v>
      </c>
      <c r="B5771" s="1">
        <v>29</v>
      </c>
      <c r="C5771" s="1">
        <v>3</v>
      </c>
      <c r="D5771">
        <v>14.2</v>
      </c>
      <c r="E5771">
        <v>12</v>
      </c>
      <c r="F5771">
        <v>87</v>
      </c>
      <c r="G5771">
        <v>0</v>
      </c>
      <c r="H5771">
        <v>0</v>
      </c>
      <c r="I5771">
        <v>0</v>
      </c>
      <c r="J5771" s="4">
        <f t="shared" si="813"/>
        <v>43.873883533224699</v>
      </c>
      <c r="K5771" s="4">
        <f t="shared" si="814"/>
        <v>-20.162033697541645</v>
      </c>
      <c r="L5771" s="5">
        <f t="shared" si="810"/>
        <v>0</v>
      </c>
      <c r="M5771" s="5">
        <f t="shared" si="811"/>
        <v>0</v>
      </c>
      <c r="N5771" s="6">
        <f t="shared" si="812"/>
        <v>0</v>
      </c>
      <c r="O5771" s="6">
        <f t="shared" si="815"/>
        <v>0</v>
      </c>
      <c r="P5771" s="6">
        <f>FORECAST(J5771,Inputs!$B$10:$B$18,Inputs!$A$10:$A$18)</f>
        <v>30.961795217900228</v>
      </c>
      <c r="Q5771" s="6">
        <f>IF(Inputs!$D$10="Yes",IF('Hourly Calcs'!P5771&gt;'Hourly Calcs'!K5771,'Hourly Calcs'!O5771,N5771+O5771),N5771+O5771)</f>
        <v>0</v>
      </c>
      <c r="R5771" s="12">
        <f t="shared" si="816"/>
        <v>0</v>
      </c>
      <c r="S5771" s="1">
        <f>IF(AND(A5771&gt;=5,A5771&lt;=9),INDEX(Demand!$C$3:$C$26,C5771),INDEX(Demand!$B$3:$B$26,C5771))</f>
        <v>350</v>
      </c>
      <c r="T5771" s="7">
        <f t="shared" si="817"/>
        <v>0</v>
      </c>
      <c r="U5771" s="7">
        <f t="shared" si="818"/>
        <v>0</v>
      </c>
    </row>
    <row r="5772" spans="1:21" x14ac:dyDescent="0.2">
      <c r="A5772" s="1">
        <v>8</v>
      </c>
      <c r="B5772" s="1">
        <v>29</v>
      </c>
      <c r="C5772" s="1">
        <v>4</v>
      </c>
      <c r="D5772">
        <v>14.3</v>
      </c>
      <c r="E5772">
        <v>12.5</v>
      </c>
      <c r="F5772">
        <v>89</v>
      </c>
      <c r="G5772">
        <v>0</v>
      </c>
      <c r="H5772">
        <v>0</v>
      </c>
      <c r="I5772">
        <v>0</v>
      </c>
      <c r="J5772" s="4">
        <f t="shared" si="813"/>
        <v>57.312059565934447</v>
      </c>
      <c r="K5772" s="4">
        <f t="shared" si="814"/>
        <v>-12.832728158930749</v>
      </c>
      <c r="L5772" s="5">
        <f t="shared" si="810"/>
        <v>0</v>
      </c>
      <c r="M5772" s="5">
        <f t="shared" si="811"/>
        <v>0</v>
      </c>
      <c r="N5772" s="6">
        <f t="shared" si="812"/>
        <v>0</v>
      </c>
      <c r="O5772" s="6">
        <f t="shared" si="815"/>
        <v>0</v>
      </c>
      <c r="P5772" s="6">
        <f>FORECAST(J5772,Inputs!$B$10:$B$18,Inputs!$A$10:$A$18)</f>
        <v>31.086222773758649</v>
      </c>
      <c r="Q5772" s="6">
        <f>IF(Inputs!$D$10="Yes",IF('Hourly Calcs'!P5772&gt;'Hourly Calcs'!K5772,'Hourly Calcs'!O5772,N5772+O5772),N5772+O5772)</f>
        <v>0</v>
      </c>
      <c r="R5772" s="12">
        <f t="shared" si="816"/>
        <v>0</v>
      </c>
      <c r="S5772" s="1">
        <f>IF(AND(A5772&gt;=5,A5772&lt;=9),INDEX(Demand!$C$3:$C$26,C5772),INDEX(Demand!$B$3:$B$26,C5772))</f>
        <v>350</v>
      </c>
      <c r="T5772" s="7">
        <f t="shared" si="817"/>
        <v>0</v>
      </c>
      <c r="U5772" s="7">
        <f t="shared" si="818"/>
        <v>0</v>
      </c>
    </row>
    <row r="5773" spans="1:21" x14ac:dyDescent="0.2">
      <c r="A5773" s="1">
        <v>8</v>
      </c>
      <c r="B5773" s="1">
        <v>29</v>
      </c>
      <c r="C5773" s="1">
        <v>5</v>
      </c>
      <c r="D5773">
        <v>14.2</v>
      </c>
      <c r="E5773">
        <v>12.4</v>
      </c>
      <c r="F5773">
        <v>89</v>
      </c>
      <c r="G5773">
        <v>0</v>
      </c>
      <c r="H5773">
        <v>0</v>
      </c>
      <c r="I5773">
        <v>0</v>
      </c>
      <c r="J5773" s="4">
        <f t="shared" si="813"/>
        <v>69.606025158111692</v>
      </c>
      <c r="K5773" s="4">
        <f t="shared" si="814"/>
        <v>-4.3097145940735544</v>
      </c>
      <c r="L5773" s="5">
        <f t="shared" si="810"/>
        <v>0</v>
      </c>
      <c r="M5773" s="5">
        <f t="shared" si="811"/>
        <v>0</v>
      </c>
      <c r="N5773" s="6">
        <f t="shared" si="812"/>
        <v>0</v>
      </c>
      <c r="O5773" s="6">
        <f t="shared" si="815"/>
        <v>0</v>
      </c>
      <c r="P5773" s="6">
        <f>FORECAST(J5773,Inputs!$B$10:$B$18,Inputs!$A$10:$A$18)</f>
        <v>31.200055788501032</v>
      </c>
      <c r="Q5773" s="6">
        <f>IF(Inputs!$D$10="Yes",IF('Hourly Calcs'!P5773&gt;'Hourly Calcs'!K5773,'Hourly Calcs'!O5773,N5773+O5773),N5773+O5773)</f>
        <v>0</v>
      </c>
      <c r="R5773" s="12">
        <f t="shared" si="816"/>
        <v>0</v>
      </c>
      <c r="S5773" s="1">
        <f>IF(AND(A5773&gt;=5,A5773&lt;=9),INDEX(Demand!$C$3:$C$26,C5773),INDEX(Demand!$B$3:$B$26,C5773))</f>
        <v>350</v>
      </c>
      <c r="T5773" s="7">
        <f t="shared" si="817"/>
        <v>0</v>
      </c>
      <c r="U5773" s="7">
        <f t="shared" si="818"/>
        <v>0</v>
      </c>
    </row>
    <row r="5774" spans="1:21" x14ac:dyDescent="0.2">
      <c r="A5774" s="1">
        <v>8</v>
      </c>
      <c r="B5774" s="1">
        <v>29</v>
      </c>
      <c r="C5774" s="1">
        <v>6</v>
      </c>
      <c r="D5774">
        <v>14.3</v>
      </c>
      <c r="E5774">
        <v>12.4</v>
      </c>
      <c r="F5774">
        <v>88</v>
      </c>
      <c r="G5774">
        <v>7</v>
      </c>
      <c r="H5774">
        <v>0</v>
      </c>
      <c r="I5774">
        <v>7</v>
      </c>
      <c r="J5774" s="4">
        <f t="shared" si="813"/>
        <v>81.248595368470774</v>
      </c>
      <c r="K5774" s="4">
        <f t="shared" si="814"/>
        <v>4.945241900587348</v>
      </c>
      <c r="L5774" s="5">
        <f t="shared" si="810"/>
        <v>83.751404631529226</v>
      </c>
      <c r="M5774" s="5">
        <f t="shared" si="811"/>
        <v>29.054758099412652</v>
      </c>
      <c r="N5774" s="6">
        <f t="shared" si="812"/>
        <v>0</v>
      </c>
      <c r="O5774" s="6">
        <f t="shared" si="815"/>
        <v>6.4016315039426459</v>
      </c>
      <c r="P5774" s="6">
        <f>FORECAST(J5774,Inputs!$B$10:$B$18,Inputs!$A$10:$A$18)</f>
        <v>31.307857364522874</v>
      </c>
      <c r="Q5774" s="6">
        <f>IF(Inputs!$D$10="Yes",IF('Hourly Calcs'!P5774&gt;'Hourly Calcs'!K5774,'Hourly Calcs'!O5774,N5774+O5774),N5774+O5774)</f>
        <v>6.4016315039426459</v>
      </c>
      <c r="R5774" s="12">
        <f t="shared" si="816"/>
        <v>30.420552906735452</v>
      </c>
      <c r="S5774" s="1">
        <f>IF(AND(A5774&gt;=5,A5774&lt;=9),INDEX(Demand!$C$3:$C$26,C5774),INDEX(Demand!$B$3:$B$26,C5774))</f>
        <v>350</v>
      </c>
      <c r="T5774" s="7">
        <f t="shared" si="817"/>
        <v>30.420552906735452</v>
      </c>
      <c r="U5774" s="7">
        <f t="shared" si="818"/>
        <v>0</v>
      </c>
    </row>
    <row r="5775" spans="1:21" x14ac:dyDescent="0.2">
      <c r="A5775" s="1">
        <v>8</v>
      </c>
      <c r="B5775" s="1">
        <v>29</v>
      </c>
      <c r="C5775" s="1">
        <v>7</v>
      </c>
      <c r="D5775">
        <v>15.1</v>
      </c>
      <c r="E5775">
        <v>12.9</v>
      </c>
      <c r="F5775">
        <v>87</v>
      </c>
      <c r="G5775">
        <v>77</v>
      </c>
      <c r="H5775">
        <v>68</v>
      </c>
      <c r="I5775">
        <v>65</v>
      </c>
      <c r="J5775" s="4">
        <f t="shared" si="813"/>
        <v>92.817460451573382</v>
      </c>
      <c r="K5775" s="4">
        <f t="shared" si="814"/>
        <v>14.298679741012506</v>
      </c>
      <c r="L5775" s="5">
        <f t="shared" si="810"/>
        <v>72.182539548426618</v>
      </c>
      <c r="M5775" s="5">
        <f t="shared" si="811"/>
        <v>19.701320258987494</v>
      </c>
      <c r="N5775" s="6">
        <f t="shared" si="812"/>
        <v>25.197893252351577</v>
      </c>
      <c r="O5775" s="6">
        <f t="shared" si="815"/>
        <v>59.443721108038851</v>
      </c>
      <c r="P5775" s="6">
        <f>FORECAST(J5775,Inputs!$B$10:$B$18,Inputs!$A$10:$A$18)</f>
        <v>31.414976485662713</v>
      </c>
      <c r="Q5775" s="6">
        <f>IF(Inputs!$D$10="Yes",IF('Hourly Calcs'!P5775&gt;'Hourly Calcs'!K5775,'Hourly Calcs'!O5775,N5775+O5775),N5775+O5775)</f>
        <v>59.443721108038851</v>
      </c>
      <c r="R5775" s="12">
        <f t="shared" si="816"/>
        <v>282.47656270540062</v>
      </c>
      <c r="S5775" s="1">
        <f>IF(AND(A5775&gt;=5,A5775&lt;=9),INDEX(Demand!$C$3:$C$26,C5775),INDEX(Demand!$B$3:$B$26,C5775))</f>
        <v>350</v>
      </c>
      <c r="T5775" s="7">
        <f t="shared" si="817"/>
        <v>282.47656270540062</v>
      </c>
      <c r="U5775" s="7">
        <f t="shared" si="818"/>
        <v>0</v>
      </c>
    </row>
    <row r="5776" spans="1:21" x14ac:dyDescent="0.2">
      <c r="A5776" s="1">
        <v>8</v>
      </c>
      <c r="B5776" s="1">
        <v>29</v>
      </c>
      <c r="C5776" s="1">
        <v>8</v>
      </c>
      <c r="D5776">
        <v>15.9</v>
      </c>
      <c r="E5776">
        <v>13</v>
      </c>
      <c r="F5776">
        <v>83</v>
      </c>
      <c r="G5776">
        <v>226</v>
      </c>
      <c r="H5776">
        <v>265</v>
      </c>
      <c r="I5776">
        <v>134</v>
      </c>
      <c r="J5776" s="4">
        <f t="shared" si="813"/>
        <v>104.97243421733265</v>
      </c>
      <c r="K5776" s="4">
        <f t="shared" si="814"/>
        <v>23.628335660364499</v>
      </c>
      <c r="L5776" s="5">
        <f t="shared" si="810"/>
        <v>60.027565782667352</v>
      </c>
      <c r="M5776" s="5">
        <f t="shared" si="811"/>
        <v>10.371664339635501</v>
      </c>
      <c r="N5776" s="6">
        <f t="shared" si="812"/>
        <v>155.87908155467079</v>
      </c>
      <c r="O5776" s="6">
        <f t="shared" si="815"/>
        <v>122.54551736118779</v>
      </c>
      <c r="P5776" s="6">
        <f>FORECAST(J5776,Inputs!$B$10:$B$18,Inputs!$A$10:$A$18)</f>
        <v>31.527522539049375</v>
      </c>
      <c r="Q5776" s="6">
        <f>IF(Inputs!$D$10="Yes",IF('Hourly Calcs'!P5776&gt;'Hourly Calcs'!K5776,'Hourly Calcs'!O5776,N5776+O5776),N5776+O5776)</f>
        <v>122.54551736118779</v>
      </c>
      <c r="R5776" s="12">
        <f t="shared" si="816"/>
        <v>582.33629850036436</v>
      </c>
      <c r="S5776" s="1">
        <f>IF(AND(A5776&gt;=5,A5776&lt;=9),INDEX(Demand!$C$3:$C$26,C5776),INDEX(Demand!$B$3:$B$26,C5776))</f>
        <v>350</v>
      </c>
      <c r="T5776" s="7">
        <f t="shared" si="817"/>
        <v>350</v>
      </c>
      <c r="U5776" s="7">
        <f t="shared" si="818"/>
        <v>232.33629850036436</v>
      </c>
    </row>
    <row r="5777" spans="1:21" x14ac:dyDescent="0.2">
      <c r="A5777" s="1">
        <v>8</v>
      </c>
      <c r="B5777" s="1">
        <v>29</v>
      </c>
      <c r="C5777" s="1">
        <v>9</v>
      </c>
      <c r="D5777">
        <v>16.5</v>
      </c>
      <c r="E5777">
        <v>13.2</v>
      </c>
      <c r="F5777">
        <v>81</v>
      </c>
      <c r="G5777">
        <v>399</v>
      </c>
      <c r="H5777">
        <v>445</v>
      </c>
      <c r="I5777">
        <v>178</v>
      </c>
      <c r="J5777" s="4">
        <f t="shared" si="813"/>
        <v>118.4942105801214</v>
      </c>
      <c r="K5777" s="4">
        <f t="shared" si="814"/>
        <v>32.415365731341872</v>
      </c>
      <c r="L5777" s="5">
        <f t="shared" si="810"/>
        <v>46.505789419878596</v>
      </c>
      <c r="M5777" s="5">
        <f t="shared" si="811"/>
        <v>1.5846342686581281</v>
      </c>
      <c r="N5777" s="6">
        <f t="shared" si="812"/>
        <v>342.34720342989323</v>
      </c>
      <c r="O5777" s="6">
        <f t="shared" si="815"/>
        <v>162.7843439573987</v>
      </c>
      <c r="P5777" s="6">
        <f>FORECAST(J5777,Inputs!$B$10:$B$18,Inputs!$A$10:$A$18)</f>
        <v>31.652724172038159</v>
      </c>
      <c r="Q5777" s="6">
        <f>IF(Inputs!$D$10="Yes",IF('Hourly Calcs'!P5777&gt;'Hourly Calcs'!K5777,'Hourly Calcs'!O5777,N5777+O5777),N5777+O5777)</f>
        <v>505.1315473872919</v>
      </c>
      <c r="R5777" s="12">
        <f t="shared" si="816"/>
        <v>2400.3851131844108</v>
      </c>
      <c r="S5777" s="1">
        <f>IF(AND(A5777&gt;=5,A5777&lt;=9),INDEX(Demand!$C$3:$C$26,C5777),INDEX(Demand!$B$3:$B$26,C5777))</f>
        <v>350</v>
      </c>
      <c r="T5777" s="7">
        <f t="shared" si="817"/>
        <v>350</v>
      </c>
      <c r="U5777" s="7">
        <f t="shared" si="818"/>
        <v>2050.3851131844108</v>
      </c>
    </row>
    <row r="5778" spans="1:21" x14ac:dyDescent="0.2">
      <c r="A5778" s="1">
        <v>8</v>
      </c>
      <c r="B5778" s="1">
        <v>29</v>
      </c>
      <c r="C5778" s="1">
        <v>10</v>
      </c>
      <c r="D5778">
        <v>17.899999999999999</v>
      </c>
      <c r="E5778">
        <v>13.3</v>
      </c>
      <c r="F5778">
        <v>74</v>
      </c>
      <c r="G5778">
        <v>501</v>
      </c>
      <c r="H5778">
        <v>438</v>
      </c>
      <c r="I5778">
        <v>230</v>
      </c>
      <c r="J5778" s="4">
        <f t="shared" si="813"/>
        <v>134.27224562049867</v>
      </c>
      <c r="K5778" s="4">
        <f t="shared" si="814"/>
        <v>40.039793996407781</v>
      </c>
      <c r="L5778" s="5">
        <f t="shared" si="810"/>
        <v>30.727754379501334</v>
      </c>
      <c r="M5778" s="5">
        <f t="shared" si="811"/>
        <v>6.0397939964077807</v>
      </c>
      <c r="N5778" s="6">
        <f t="shared" si="812"/>
        <v>394.79015118135521</v>
      </c>
      <c r="O5778" s="6">
        <f t="shared" si="815"/>
        <v>210.3393208438298</v>
      </c>
      <c r="P5778" s="6">
        <f>FORECAST(J5778,Inputs!$B$10:$B$18,Inputs!$A$10:$A$18)</f>
        <v>31.798817089078689</v>
      </c>
      <c r="Q5778" s="6">
        <f>IF(Inputs!$D$10="Yes",IF('Hourly Calcs'!P5778&gt;'Hourly Calcs'!K5778,'Hourly Calcs'!O5778,N5778+O5778),N5778+O5778)</f>
        <v>605.12947202518501</v>
      </c>
      <c r="R5778" s="12">
        <f t="shared" si="816"/>
        <v>2875.5752510636789</v>
      </c>
      <c r="S5778" s="1">
        <f>IF(AND(A5778&gt;=5,A5778&lt;=9),INDEX(Demand!$C$3:$C$26,C5778),INDEX(Demand!$B$3:$B$26,C5778))</f>
        <v>600</v>
      </c>
      <c r="T5778" s="7">
        <f t="shared" si="817"/>
        <v>600</v>
      </c>
      <c r="U5778" s="7">
        <f t="shared" si="818"/>
        <v>2275.5752510636789</v>
      </c>
    </row>
    <row r="5779" spans="1:21" x14ac:dyDescent="0.2">
      <c r="A5779" s="1">
        <v>8</v>
      </c>
      <c r="B5779" s="1">
        <v>29</v>
      </c>
      <c r="C5779" s="1">
        <v>11</v>
      </c>
      <c r="D5779">
        <v>18.399999999999999</v>
      </c>
      <c r="E5779">
        <v>13.4</v>
      </c>
      <c r="F5779">
        <v>73</v>
      </c>
      <c r="G5779">
        <v>643</v>
      </c>
      <c r="H5779">
        <v>616</v>
      </c>
      <c r="I5779">
        <v>205</v>
      </c>
      <c r="J5779" s="4">
        <f t="shared" si="813"/>
        <v>153.02075890255549</v>
      </c>
      <c r="K5779" s="4">
        <f t="shared" si="814"/>
        <v>45.66129952430547</v>
      </c>
      <c r="L5779" s="5">
        <f t="shared" si="810"/>
        <v>11.979241097444515</v>
      </c>
      <c r="M5779" s="5">
        <f t="shared" si="811"/>
        <v>11.66129952430547</v>
      </c>
      <c r="N5779" s="6">
        <f t="shared" si="812"/>
        <v>600.75592261041538</v>
      </c>
      <c r="O5779" s="6">
        <f t="shared" si="815"/>
        <v>187.47635118689178</v>
      </c>
      <c r="P5779" s="6">
        <f>FORECAST(J5779,Inputs!$B$10:$B$18,Inputs!$A$10:$A$18)</f>
        <v>31.972414434282918</v>
      </c>
      <c r="Q5779" s="6">
        <f>IF(Inputs!$D$10="Yes",IF('Hourly Calcs'!P5779&gt;'Hourly Calcs'!K5779,'Hourly Calcs'!O5779,N5779+O5779),N5779+O5779)</f>
        <v>788.23227379730713</v>
      </c>
      <c r="R5779" s="12">
        <f t="shared" si="816"/>
        <v>3745.6797650848034</v>
      </c>
      <c r="S5779" s="1">
        <f>IF(AND(A5779&gt;=5,A5779&lt;=9),INDEX(Demand!$C$3:$C$26,C5779),INDEX(Demand!$B$3:$B$26,C5779))</f>
        <v>600</v>
      </c>
      <c r="T5779" s="7">
        <f t="shared" si="817"/>
        <v>600</v>
      </c>
      <c r="U5779" s="7">
        <f t="shared" si="818"/>
        <v>3145.6797650848034</v>
      </c>
    </row>
    <row r="5780" spans="1:21" x14ac:dyDescent="0.2">
      <c r="A5780" s="1">
        <v>8</v>
      </c>
      <c r="B5780" s="1">
        <v>29</v>
      </c>
      <c r="C5780" s="1">
        <v>12</v>
      </c>
      <c r="D5780">
        <v>17.899999999999999</v>
      </c>
      <c r="E5780">
        <v>13.1</v>
      </c>
      <c r="F5780">
        <v>73</v>
      </c>
      <c r="G5780">
        <v>583</v>
      </c>
      <c r="H5780">
        <v>297</v>
      </c>
      <c r="I5780">
        <v>357</v>
      </c>
      <c r="J5780" s="4">
        <f t="shared" si="813"/>
        <v>174.45094926951154</v>
      </c>
      <c r="K5780" s="4">
        <f t="shared" si="814"/>
        <v>48.315616186361595</v>
      </c>
      <c r="L5780" s="5">
        <f t="shared" si="810"/>
        <v>9.4509492695115398</v>
      </c>
      <c r="M5780" s="5">
        <f t="shared" si="811"/>
        <v>14.315616186361595</v>
      </c>
      <c r="N5780" s="6">
        <f t="shared" si="812"/>
        <v>292.83368553141264</v>
      </c>
      <c r="O5780" s="6">
        <f t="shared" si="815"/>
        <v>326.48320670107495</v>
      </c>
      <c r="P5780" s="6">
        <f>FORECAST(J5780,Inputs!$B$10:$B$18,Inputs!$A$10:$A$18)</f>
        <v>32.170842122865842</v>
      </c>
      <c r="Q5780" s="6">
        <f>IF(Inputs!$D$10="Yes",IF('Hourly Calcs'!P5780&gt;'Hourly Calcs'!K5780,'Hourly Calcs'!O5780,N5780+O5780),N5780+O5780)</f>
        <v>619.31689223248759</v>
      </c>
      <c r="R5780" s="12">
        <f t="shared" si="816"/>
        <v>2942.9938718887811</v>
      </c>
      <c r="S5780" s="1">
        <f>IF(AND(A5780&gt;=5,A5780&lt;=9),INDEX(Demand!$C$3:$C$26,C5780),INDEX(Demand!$B$3:$B$26,C5780))</f>
        <v>600</v>
      </c>
      <c r="T5780" s="7">
        <f t="shared" si="817"/>
        <v>600</v>
      </c>
      <c r="U5780" s="7">
        <f t="shared" si="818"/>
        <v>2342.9938718887811</v>
      </c>
    </row>
    <row r="5781" spans="1:21" x14ac:dyDescent="0.2">
      <c r="A5781" s="1">
        <v>8</v>
      </c>
      <c r="B5781" s="1">
        <v>29</v>
      </c>
      <c r="C5781" s="1">
        <v>13</v>
      </c>
      <c r="D5781">
        <v>18.5</v>
      </c>
      <c r="E5781">
        <v>12.2</v>
      </c>
      <c r="F5781">
        <v>67</v>
      </c>
      <c r="G5781">
        <v>449</v>
      </c>
      <c r="H5781">
        <v>131</v>
      </c>
      <c r="I5781">
        <v>349</v>
      </c>
      <c r="J5781" s="4">
        <f t="shared" si="813"/>
        <v>196.55009913999086</v>
      </c>
      <c r="K5781" s="4">
        <f t="shared" si="814"/>
        <v>47.386529072240066</v>
      </c>
      <c r="L5781" s="5">
        <f t="shared" si="810"/>
        <v>31.550099139990863</v>
      </c>
      <c r="M5781" s="5">
        <f t="shared" si="811"/>
        <v>13.386529072240066</v>
      </c>
      <c r="N5781" s="6">
        <f t="shared" si="812"/>
        <v>122.19123504069159</v>
      </c>
      <c r="O5781" s="6">
        <f t="shared" si="815"/>
        <v>319.16705641085474</v>
      </c>
      <c r="P5781" s="6">
        <f>FORECAST(J5781,Inputs!$B$10:$B$18,Inputs!$A$10:$A$18)</f>
        <v>32.375463880925842</v>
      </c>
      <c r="Q5781" s="6">
        <f>IF(Inputs!$D$10="Yes",IF('Hourly Calcs'!P5781&gt;'Hourly Calcs'!K5781,'Hourly Calcs'!O5781,N5781+O5781),N5781+O5781)</f>
        <v>441.35829145154634</v>
      </c>
      <c r="R5781" s="12">
        <f t="shared" si="816"/>
        <v>2097.3346009777479</v>
      </c>
      <c r="S5781" s="1">
        <f>IF(AND(A5781&gt;=5,A5781&lt;=9),INDEX(Demand!$C$3:$C$26,C5781),INDEX(Demand!$B$3:$B$26,C5781))</f>
        <v>600</v>
      </c>
      <c r="T5781" s="7">
        <f t="shared" si="817"/>
        <v>600</v>
      </c>
      <c r="U5781" s="7">
        <f t="shared" si="818"/>
        <v>1497.3346009777479</v>
      </c>
    </row>
    <row r="5782" spans="1:21" x14ac:dyDescent="0.2">
      <c r="A5782" s="1">
        <v>8</v>
      </c>
      <c r="B5782" s="1">
        <v>29</v>
      </c>
      <c r="C5782" s="1">
        <v>14</v>
      </c>
      <c r="D5782">
        <v>18.5</v>
      </c>
      <c r="E5782">
        <v>12.6</v>
      </c>
      <c r="F5782">
        <v>68</v>
      </c>
      <c r="G5782">
        <v>421</v>
      </c>
      <c r="H5782">
        <v>93</v>
      </c>
      <c r="I5782">
        <v>353</v>
      </c>
      <c r="J5782" s="4">
        <f t="shared" si="813"/>
        <v>216.75403067155105</v>
      </c>
      <c r="K5782" s="4">
        <f t="shared" si="814"/>
        <v>43.102296322563951</v>
      </c>
      <c r="L5782" s="5">
        <f t="shared" si="810"/>
        <v>51.75403067155105</v>
      </c>
      <c r="M5782" s="5">
        <f t="shared" si="811"/>
        <v>9.1022963225639515</v>
      </c>
      <c r="N5782" s="6">
        <f t="shared" si="812"/>
        <v>76.188285947564864</v>
      </c>
      <c r="O5782" s="6">
        <f t="shared" si="815"/>
        <v>322.82513155596484</v>
      </c>
      <c r="P5782" s="6">
        <f>FORECAST(J5782,Inputs!$B$10:$B$18,Inputs!$A$10:$A$18)</f>
        <v>32.562537321032877</v>
      </c>
      <c r="Q5782" s="6">
        <f>IF(Inputs!$D$10="Yes",IF('Hourly Calcs'!P5782&gt;'Hourly Calcs'!K5782,'Hourly Calcs'!O5782,N5782+O5782),N5782+O5782)</f>
        <v>399.01341750352969</v>
      </c>
      <c r="R5782" s="12">
        <f t="shared" si="816"/>
        <v>1896.1117599767731</v>
      </c>
      <c r="S5782" s="1">
        <f>IF(AND(A5782&gt;=5,A5782&lt;=9),INDEX(Demand!$C$3:$C$26,C5782),INDEX(Demand!$B$3:$B$26,C5782))</f>
        <v>600</v>
      </c>
      <c r="T5782" s="7">
        <f t="shared" si="817"/>
        <v>600</v>
      </c>
      <c r="U5782" s="7">
        <f t="shared" si="818"/>
        <v>1296.1117599767731</v>
      </c>
    </row>
    <row r="5783" spans="1:21" x14ac:dyDescent="0.2">
      <c r="A5783" s="1">
        <v>8</v>
      </c>
      <c r="B5783" s="1">
        <v>29</v>
      </c>
      <c r="C5783" s="1">
        <v>15</v>
      </c>
      <c r="D5783">
        <v>17.899999999999999</v>
      </c>
      <c r="E5783">
        <v>12.3</v>
      </c>
      <c r="F5783">
        <v>70</v>
      </c>
      <c r="G5783">
        <v>361</v>
      </c>
      <c r="H5783">
        <v>86</v>
      </c>
      <c r="I5783">
        <v>305</v>
      </c>
      <c r="J5783" s="4">
        <f t="shared" si="813"/>
        <v>233.93341583160932</v>
      </c>
      <c r="K5783" s="4">
        <f t="shared" si="814"/>
        <v>36.334480536978973</v>
      </c>
      <c r="L5783" s="5">
        <f t="shared" si="810"/>
        <v>68.933415831609324</v>
      </c>
      <c r="M5783" s="5">
        <f t="shared" si="811"/>
        <v>2.3344805369789725</v>
      </c>
      <c r="N5783" s="6">
        <f t="shared" si="812"/>
        <v>56.168820622205438</v>
      </c>
      <c r="O5783" s="6">
        <f t="shared" si="815"/>
        <v>278.92822981464383</v>
      </c>
      <c r="P5783" s="6">
        <f>FORECAST(J5783,Inputs!$B$10:$B$18,Inputs!$A$10:$A$18)</f>
        <v>32.721605702144529</v>
      </c>
      <c r="Q5783" s="6">
        <f>IF(Inputs!$D$10="Yes",IF('Hourly Calcs'!P5783&gt;'Hourly Calcs'!K5783,'Hourly Calcs'!O5783,N5783+O5783),N5783+O5783)</f>
        <v>335.09705043684926</v>
      </c>
      <c r="R5783" s="12">
        <f t="shared" si="816"/>
        <v>1592.3811836759076</v>
      </c>
      <c r="S5783" s="1">
        <f>IF(AND(A5783&gt;=5,A5783&lt;=9),INDEX(Demand!$C$3:$C$26,C5783),INDEX(Demand!$B$3:$B$26,C5783))</f>
        <v>600</v>
      </c>
      <c r="T5783" s="7">
        <f t="shared" si="817"/>
        <v>600</v>
      </c>
      <c r="U5783" s="7">
        <f t="shared" si="818"/>
        <v>992.38118367590755</v>
      </c>
    </row>
    <row r="5784" spans="1:21" x14ac:dyDescent="0.2">
      <c r="A5784" s="1">
        <v>8</v>
      </c>
      <c r="B5784" s="1">
        <v>29</v>
      </c>
      <c r="C5784" s="1">
        <v>16</v>
      </c>
      <c r="D5784">
        <v>16.899999999999999</v>
      </c>
      <c r="E5784">
        <v>12.4</v>
      </c>
      <c r="F5784">
        <v>75</v>
      </c>
      <c r="G5784">
        <v>276</v>
      </c>
      <c r="H5784">
        <v>45</v>
      </c>
      <c r="I5784">
        <v>251</v>
      </c>
      <c r="J5784" s="4">
        <f t="shared" si="813"/>
        <v>248.44361235947417</v>
      </c>
      <c r="K5784" s="4">
        <f t="shared" si="814"/>
        <v>28.016678076335857</v>
      </c>
      <c r="L5784" s="5">
        <f t="shared" si="810"/>
        <v>83.443612359474173</v>
      </c>
      <c r="M5784" s="5">
        <f t="shared" si="811"/>
        <v>5.9833219236641426</v>
      </c>
      <c r="N5784" s="6">
        <f t="shared" si="812"/>
        <v>20.060522486756984</v>
      </c>
      <c r="O5784" s="6">
        <f t="shared" si="815"/>
        <v>229.54421535565771</v>
      </c>
      <c r="P5784" s="6">
        <f>FORECAST(J5784,Inputs!$B$10:$B$18,Inputs!$A$10:$A$18)</f>
        <v>32.85595937369883</v>
      </c>
      <c r="Q5784" s="6">
        <f>IF(Inputs!$D$10="Yes",IF('Hourly Calcs'!P5784&gt;'Hourly Calcs'!K5784,'Hourly Calcs'!O5784,N5784+O5784),N5784+O5784)</f>
        <v>229.54421535565771</v>
      </c>
      <c r="R5784" s="12">
        <f t="shared" si="816"/>
        <v>1090.7941113700854</v>
      </c>
      <c r="S5784" s="1">
        <f>IF(AND(A5784&gt;=5,A5784&lt;=9),INDEX(Demand!$C$3:$C$26,C5784),INDEX(Demand!$B$3:$B$26,C5784))</f>
        <v>900</v>
      </c>
      <c r="T5784" s="7">
        <f t="shared" si="817"/>
        <v>900</v>
      </c>
      <c r="U5784" s="7">
        <f t="shared" si="818"/>
        <v>190.79411137008537</v>
      </c>
    </row>
    <row r="5785" spans="1:21" x14ac:dyDescent="0.2">
      <c r="A5785" s="1">
        <v>8</v>
      </c>
      <c r="B5785" s="1">
        <v>29</v>
      </c>
      <c r="C5785" s="1">
        <v>17</v>
      </c>
      <c r="D5785">
        <v>16.2</v>
      </c>
      <c r="E5785">
        <v>12.4</v>
      </c>
      <c r="F5785">
        <v>78</v>
      </c>
      <c r="G5785">
        <v>174</v>
      </c>
      <c r="H5785">
        <v>22</v>
      </c>
      <c r="I5785">
        <v>165</v>
      </c>
      <c r="J5785" s="4">
        <f t="shared" si="813"/>
        <v>261.15370931178808</v>
      </c>
      <c r="K5785" s="4">
        <f t="shared" si="814"/>
        <v>18.871092679376758</v>
      </c>
      <c r="L5785" s="5">
        <f t="shared" si="810"/>
        <v>0</v>
      </c>
      <c r="M5785" s="5">
        <f t="shared" si="811"/>
        <v>15.128907320623242</v>
      </c>
      <c r="N5785" s="6">
        <f t="shared" si="812"/>
        <v>4.6512988963871411</v>
      </c>
      <c r="O5785" s="6">
        <f t="shared" si="815"/>
        <v>150.89559973579094</v>
      </c>
      <c r="P5785" s="6">
        <f>FORECAST(J5785,Inputs!$B$10:$B$18,Inputs!$A$10:$A$18)</f>
        <v>32.973645456590631</v>
      </c>
      <c r="Q5785" s="6">
        <f>IF(Inputs!$D$10="Yes",IF('Hourly Calcs'!P5785&gt;'Hourly Calcs'!K5785,'Hourly Calcs'!O5785,N5785+O5785),N5785+O5785)</f>
        <v>150.89559973579094</v>
      </c>
      <c r="R5785" s="12">
        <f t="shared" si="816"/>
        <v>717.05588994447851</v>
      </c>
      <c r="S5785" s="1">
        <f>IF(AND(A5785&gt;=5,A5785&lt;=9),INDEX(Demand!$C$3:$C$26,C5785),INDEX(Demand!$B$3:$B$26,C5785))</f>
        <v>900</v>
      </c>
      <c r="T5785" s="7">
        <f t="shared" si="817"/>
        <v>717.05588994447851</v>
      </c>
      <c r="U5785" s="7">
        <f t="shared" si="818"/>
        <v>0</v>
      </c>
    </row>
    <row r="5786" spans="1:21" x14ac:dyDescent="0.2">
      <c r="A5786" s="1">
        <v>8</v>
      </c>
      <c r="B5786" s="1">
        <v>29</v>
      </c>
      <c r="C5786" s="1">
        <v>18</v>
      </c>
      <c r="D5786">
        <v>16.3</v>
      </c>
      <c r="E5786">
        <v>12.3</v>
      </c>
      <c r="F5786">
        <v>77</v>
      </c>
      <c r="G5786">
        <v>74</v>
      </c>
      <c r="H5786">
        <v>0</v>
      </c>
      <c r="I5786">
        <v>74</v>
      </c>
      <c r="J5786" s="4">
        <f t="shared" si="813"/>
        <v>272.90899868337516</v>
      </c>
      <c r="K5786" s="4">
        <f t="shared" si="814"/>
        <v>9.4389761466399733</v>
      </c>
      <c r="L5786" s="5">
        <f t="shared" si="810"/>
        <v>0</v>
      </c>
      <c r="M5786" s="5">
        <f t="shared" si="811"/>
        <v>24.561023853360027</v>
      </c>
      <c r="N5786" s="6">
        <f t="shared" si="812"/>
        <v>0</v>
      </c>
      <c r="O5786" s="6">
        <f t="shared" si="815"/>
        <v>67.674390184536534</v>
      </c>
      <c r="P5786" s="6">
        <f>FORECAST(J5786,Inputs!$B$10:$B$18,Inputs!$A$10:$A$18)</f>
        <v>33.082490728549772</v>
      </c>
      <c r="Q5786" s="6">
        <f>IF(Inputs!$D$10="Yes",IF('Hourly Calcs'!P5786&gt;'Hourly Calcs'!K5786,'Hourly Calcs'!O5786,N5786+O5786),N5786+O5786)</f>
        <v>67.674390184536534</v>
      </c>
      <c r="R5786" s="12">
        <f t="shared" si="816"/>
        <v>321.58870215691758</v>
      </c>
      <c r="S5786" s="1">
        <f>IF(AND(A5786&gt;=5,A5786&lt;=9),INDEX(Demand!$C$3:$C$26,C5786),INDEX(Demand!$B$3:$B$26,C5786))</f>
        <v>900</v>
      </c>
      <c r="T5786" s="7">
        <f t="shared" si="817"/>
        <v>321.58870215691763</v>
      </c>
      <c r="U5786" s="7">
        <f t="shared" si="818"/>
        <v>0</v>
      </c>
    </row>
    <row r="5787" spans="1:21" x14ac:dyDescent="0.2">
      <c r="A5787" s="1">
        <v>8</v>
      </c>
      <c r="B5787" s="1">
        <v>29</v>
      </c>
      <c r="C5787" s="1">
        <v>19</v>
      </c>
      <c r="D5787">
        <v>16</v>
      </c>
      <c r="E5787">
        <v>12.4</v>
      </c>
      <c r="F5787">
        <v>79</v>
      </c>
      <c r="G5787">
        <v>11</v>
      </c>
      <c r="H5787">
        <v>0</v>
      </c>
      <c r="I5787">
        <v>11</v>
      </c>
      <c r="J5787" s="4">
        <f t="shared" si="813"/>
        <v>284.42464010268037</v>
      </c>
      <c r="K5787" s="4">
        <f t="shared" si="814"/>
        <v>0.44853870494398507</v>
      </c>
      <c r="L5787" s="5">
        <f t="shared" si="810"/>
        <v>0</v>
      </c>
      <c r="M5787" s="5">
        <f t="shared" si="811"/>
        <v>33.551461295056015</v>
      </c>
      <c r="N5787" s="6">
        <f t="shared" si="812"/>
        <v>0</v>
      </c>
      <c r="O5787" s="6">
        <f t="shared" si="815"/>
        <v>10.059706649052728</v>
      </c>
      <c r="P5787" s="6">
        <f>FORECAST(J5787,Inputs!$B$10:$B$18,Inputs!$A$10:$A$18)</f>
        <v>33.189117037987778</v>
      </c>
      <c r="Q5787" s="6">
        <f>IF(Inputs!$D$10="Yes",IF('Hourly Calcs'!P5787&gt;'Hourly Calcs'!K5787,'Hourly Calcs'!O5787,N5787+O5787),N5787+O5787)</f>
        <v>10.059706649052728</v>
      </c>
      <c r="R5787" s="12">
        <f t="shared" si="816"/>
        <v>47.80372599629856</v>
      </c>
      <c r="S5787" s="1">
        <f>IF(AND(A5787&gt;=5,A5787&lt;=9),INDEX(Demand!$C$3:$C$26,C5787),INDEX(Demand!$B$3:$B$26,C5787))</f>
        <v>900</v>
      </c>
      <c r="T5787" s="7">
        <f t="shared" si="817"/>
        <v>47.803725996298567</v>
      </c>
      <c r="U5787" s="7">
        <f t="shared" si="818"/>
        <v>0</v>
      </c>
    </row>
    <row r="5788" spans="1:21" x14ac:dyDescent="0.2">
      <c r="A5788" s="1">
        <v>8</v>
      </c>
      <c r="B5788" s="1">
        <v>29</v>
      </c>
      <c r="C5788" s="1">
        <v>20</v>
      </c>
      <c r="D5788">
        <v>15.7</v>
      </c>
      <c r="E5788">
        <v>12</v>
      </c>
      <c r="F5788">
        <v>79</v>
      </c>
      <c r="G5788">
        <v>0</v>
      </c>
      <c r="H5788">
        <v>0</v>
      </c>
      <c r="I5788">
        <v>0</v>
      </c>
      <c r="J5788" s="4">
        <f t="shared" si="813"/>
        <v>296.31704326187867</v>
      </c>
      <c r="K5788" s="4">
        <f t="shared" si="814"/>
        <v>-8.9042591472966421</v>
      </c>
      <c r="L5788" s="5">
        <f t="shared" si="810"/>
        <v>0</v>
      </c>
      <c r="M5788" s="5">
        <f t="shared" si="811"/>
        <v>0</v>
      </c>
      <c r="N5788" s="6">
        <f t="shared" si="812"/>
        <v>0</v>
      </c>
      <c r="O5788" s="6">
        <f t="shared" si="815"/>
        <v>0</v>
      </c>
      <c r="P5788" s="6">
        <f>FORECAST(J5788,Inputs!$B$10:$B$18,Inputs!$A$10:$A$18)</f>
        <v>33.299231882054428</v>
      </c>
      <c r="Q5788" s="6">
        <f>IF(Inputs!$D$10="Yes",IF('Hourly Calcs'!P5788&gt;'Hourly Calcs'!K5788,'Hourly Calcs'!O5788,N5788+O5788),N5788+O5788)</f>
        <v>0</v>
      </c>
      <c r="R5788" s="12">
        <f t="shared" si="816"/>
        <v>0</v>
      </c>
      <c r="S5788" s="1">
        <f>IF(AND(A5788&gt;=5,A5788&lt;=9),INDEX(Demand!$C$3:$C$26,C5788),INDEX(Demand!$B$3:$B$26,C5788))</f>
        <v>800</v>
      </c>
      <c r="T5788" s="7">
        <f t="shared" si="817"/>
        <v>0</v>
      </c>
      <c r="U5788" s="7">
        <f t="shared" si="818"/>
        <v>0</v>
      </c>
    </row>
    <row r="5789" spans="1:21" x14ac:dyDescent="0.2">
      <c r="A5789" s="1">
        <v>8</v>
      </c>
      <c r="B5789" s="1">
        <v>29</v>
      </c>
      <c r="C5789" s="1">
        <v>21</v>
      </c>
      <c r="D5789">
        <v>15.6</v>
      </c>
      <c r="E5789">
        <v>12.7</v>
      </c>
      <c r="F5789">
        <v>83</v>
      </c>
      <c r="G5789">
        <v>0</v>
      </c>
      <c r="H5789">
        <v>0</v>
      </c>
      <c r="I5789">
        <v>0</v>
      </c>
      <c r="J5789" s="4">
        <f t="shared" si="813"/>
        <v>309.13051222648153</v>
      </c>
      <c r="K5789" s="4">
        <f t="shared" si="814"/>
        <v>-16.916000332581177</v>
      </c>
      <c r="L5789" s="5">
        <f t="shared" si="810"/>
        <v>0</v>
      </c>
      <c r="M5789" s="5">
        <f t="shared" si="811"/>
        <v>0</v>
      </c>
      <c r="N5789" s="6">
        <f t="shared" si="812"/>
        <v>0</v>
      </c>
      <c r="O5789" s="6">
        <f t="shared" si="815"/>
        <v>0</v>
      </c>
      <c r="P5789" s="6">
        <f>FORECAST(J5789,Inputs!$B$10:$B$18,Inputs!$A$10:$A$18)</f>
        <v>33.417875113208162</v>
      </c>
      <c r="Q5789" s="6">
        <f>IF(Inputs!$D$10="Yes",IF('Hourly Calcs'!P5789&gt;'Hourly Calcs'!K5789,'Hourly Calcs'!O5789,N5789+O5789),N5789+O5789)</f>
        <v>0</v>
      </c>
      <c r="R5789" s="12">
        <f t="shared" si="816"/>
        <v>0</v>
      </c>
      <c r="S5789" s="1">
        <f>IF(AND(A5789&gt;=5,A5789&lt;=9),INDEX(Demand!$C$3:$C$26,C5789),INDEX(Demand!$B$3:$B$26,C5789))</f>
        <v>700</v>
      </c>
      <c r="T5789" s="7">
        <f t="shared" si="817"/>
        <v>0</v>
      </c>
      <c r="U5789" s="7">
        <f t="shared" si="818"/>
        <v>0</v>
      </c>
    </row>
    <row r="5790" spans="1:21" x14ac:dyDescent="0.2">
      <c r="A5790" s="1">
        <v>8</v>
      </c>
      <c r="B5790" s="1">
        <v>29</v>
      </c>
      <c r="C5790" s="1">
        <v>22</v>
      </c>
      <c r="D5790">
        <v>15.4</v>
      </c>
      <c r="E5790">
        <v>13</v>
      </c>
      <c r="F5790">
        <v>86</v>
      </c>
      <c r="G5790">
        <v>0</v>
      </c>
      <c r="H5790">
        <v>0</v>
      </c>
      <c r="I5790">
        <v>0</v>
      </c>
      <c r="J5790" s="4">
        <f t="shared" si="813"/>
        <v>323.29274597393095</v>
      </c>
      <c r="K5790" s="4">
        <f t="shared" si="814"/>
        <v>-23.504863235233444</v>
      </c>
      <c r="L5790" s="5">
        <f t="shared" si="810"/>
        <v>0</v>
      </c>
      <c r="M5790" s="5">
        <f t="shared" si="811"/>
        <v>0</v>
      </c>
      <c r="N5790" s="6">
        <f t="shared" si="812"/>
        <v>0</v>
      </c>
      <c r="O5790" s="6">
        <f t="shared" si="815"/>
        <v>0</v>
      </c>
      <c r="P5790" s="6">
        <f>FORECAST(J5790,Inputs!$B$10:$B$18,Inputs!$A$10:$A$18)</f>
        <v>33.549006907166024</v>
      </c>
      <c r="Q5790" s="6">
        <f>IF(Inputs!$D$10="Yes",IF('Hourly Calcs'!P5790&gt;'Hourly Calcs'!K5790,'Hourly Calcs'!O5790,N5790+O5790),N5790+O5790)</f>
        <v>0</v>
      </c>
      <c r="R5790" s="12">
        <f t="shared" si="816"/>
        <v>0</v>
      </c>
      <c r="S5790" s="1">
        <f>IF(AND(A5790&gt;=5,A5790&lt;=9),INDEX(Demand!$C$3:$C$26,C5790),INDEX(Demand!$B$3:$B$26,C5790))</f>
        <v>600</v>
      </c>
      <c r="T5790" s="7">
        <f t="shared" si="817"/>
        <v>0</v>
      </c>
      <c r="U5790" s="7">
        <f t="shared" si="818"/>
        <v>0</v>
      </c>
    </row>
    <row r="5791" spans="1:21" x14ac:dyDescent="0.2">
      <c r="A5791" s="1">
        <v>8</v>
      </c>
      <c r="B5791" s="1">
        <v>29</v>
      </c>
      <c r="C5791" s="1">
        <v>23</v>
      </c>
      <c r="D5791">
        <v>15.1</v>
      </c>
      <c r="E5791">
        <v>13.1</v>
      </c>
      <c r="F5791">
        <v>88</v>
      </c>
      <c r="G5791">
        <v>0</v>
      </c>
      <c r="H5791">
        <v>0</v>
      </c>
      <c r="I5791">
        <v>0</v>
      </c>
      <c r="J5791" s="4">
        <f t="shared" si="813"/>
        <v>338.95599650384617</v>
      </c>
      <c r="K5791" s="4">
        <f t="shared" si="814"/>
        <v>-28.110566008128956</v>
      </c>
      <c r="L5791" s="5">
        <f t="shared" si="810"/>
        <v>0</v>
      </c>
      <c r="M5791" s="5">
        <f t="shared" si="811"/>
        <v>0</v>
      </c>
      <c r="N5791" s="6">
        <f t="shared" si="812"/>
        <v>0</v>
      </c>
      <c r="O5791" s="6">
        <f t="shared" si="815"/>
        <v>0</v>
      </c>
      <c r="P5791" s="6">
        <f>FORECAST(J5791,Inputs!$B$10:$B$18,Inputs!$A$10:$A$18)</f>
        <v>33.69403700466524</v>
      </c>
      <c r="Q5791" s="6">
        <f>IF(Inputs!$D$10="Yes",IF('Hourly Calcs'!P5791&gt;'Hourly Calcs'!K5791,'Hourly Calcs'!O5791,N5791+O5791),N5791+O5791)</f>
        <v>0</v>
      </c>
      <c r="R5791" s="12">
        <f t="shared" si="816"/>
        <v>0</v>
      </c>
      <c r="S5791" s="1">
        <f>IF(AND(A5791&gt;=5,A5791&lt;=9),INDEX(Demand!$C$3:$C$26,C5791),INDEX(Demand!$B$3:$B$26,C5791))</f>
        <v>500</v>
      </c>
      <c r="T5791" s="7">
        <f t="shared" si="817"/>
        <v>0</v>
      </c>
      <c r="U5791" s="7">
        <f t="shared" si="818"/>
        <v>0</v>
      </c>
    </row>
    <row r="5792" spans="1:21" x14ac:dyDescent="0.2">
      <c r="A5792" s="1">
        <v>8</v>
      </c>
      <c r="B5792" s="1">
        <v>29</v>
      </c>
      <c r="C5792" s="1">
        <v>24</v>
      </c>
      <c r="D5792">
        <v>14.4</v>
      </c>
      <c r="E5792">
        <v>12.9</v>
      </c>
      <c r="F5792">
        <v>91</v>
      </c>
      <c r="G5792">
        <v>0</v>
      </c>
      <c r="H5792">
        <v>0</v>
      </c>
      <c r="I5792">
        <v>0</v>
      </c>
      <c r="J5792" s="4">
        <f t="shared" si="813"/>
        <v>355.7723269044418</v>
      </c>
      <c r="K5792" s="4">
        <f t="shared" si="814"/>
        <v>-30.20679274121315</v>
      </c>
      <c r="L5792" s="5">
        <f t="shared" si="810"/>
        <v>0</v>
      </c>
      <c r="M5792" s="5">
        <f t="shared" si="811"/>
        <v>0</v>
      </c>
      <c r="N5792" s="6">
        <f t="shared" si="812"/>
        <v>0</v>
      </c>
      <c r="O5792" s="6">
        <f t="shared" si="815"/>
        <v>0</v>
      </c>
      <c r="P5792" s="6">
        <f>FORECAST(J5792,Inputs!$B$10:$B$18,Inputs!$A$10:$A$18)</f>
        <v>33.849743767633719</v>
      </c>
      <c r="Q5792" s="6">
        <f>IF(Inputs!$D$10="Yes",IF('Hourly Calcs'!P5792&gt;'Hourly Calcs'!K5792,'Hourly Calcs'!O5792,N5792+O5792),N5792+O5792)</f>
        <v>0</v>
      </c>
      <c r="R5792" s="12">
        <f t="shared" si="816"/>
        <v>0</v>
      </c>
      <c r="S5792" s="1">
        <f>IF(AND(A5792&gt;=5,A5792&lt;=9),INDEX(Demand!$C$3:$C$26,C5792),INDEX(Demand!$B$3:$B$26,C5792))</f>
        <v>400</v>
      </c>
      <c r="T5792" s="7">
        <f t="shared" si="817"/>
        <v>0</v>
      </c>
      <c r="U5792" s="7">
        <f t="shared" si="818"/>
        <v>0</v>
      </c>
    </row>
    <row r="5793" spans="1:21" x14ac:dyDescent="0.2">
      <c r="A5793" s="1">
        <v>8</v>
      </c>
      <c r="B5793" s="1">
        <v>30</v>
      </c>
      <c r="C5793" s="1">
        <v>1</v>
      </c>
      <c r="D5793">
        <v>14.3</v>
      </c>
      <c r="E5793">
        <v>13.2</v>
      </c>
      <c r="F5793">
        <v>93</v>
      </c>
      <c r="G5793">
        <v>0</v>
      </c>
      <c r="H5793">
        <v>0</v>
      </c>
      <c r="I5793">
        <v>0</v>
      </c>
      <c r="J5793" s="4">
        <f t="shared" si="813"/>
        <v>12.857865499068708</v>
      </c>
      <c r="K5793" s="4">
        <f t="shared" si="814"/>
        <v>-29.505739108160796</v>
      </c>
      <c r="L5793" s="5">
        <f t="shared" si="810"/>
        <v>0</v>
      </c>
      <c r="M5793" s="5">
        <f t="shared" si="811"/>
        <v>0</v>
      </c>
      <c r="N5793" s="6">
        <f t="shared" si="812"/>
        <v>0</v>
      </c>
      <c r="O5793" s="6">
        <f t="shared" si="815"/>
        <v>0</v>
      </c>
      <c r="P5793" s="6">
        <f>FORECAST(J5793,Inputs!$B$10:$B$18,Inputs!$A$10:$A$18)</f>
        <v>30.674609865732116</v>
      </c>
      <c r="Q5793" s="6">
        <f>IF(Inputs!$D$10="Yes",IF('Hourly Calcs'!P5793&gt;'Hourly Calcs'!K5793,'Hourly Calcs'!O5793,N5793+O5793),N5793+O5793)</f>
        <v>0</v>
      </c>
      <c r="R5793" s="12">
        <f t="shared" si="816"/>
        <v>0</v>
      </c>
      <c r="S5793" s="1">
        <f>IF(AND(A5793&gt;=5,A5793&lt;=9),INDEX(Demand!$C$3:$C$26,C5793),INDEX(Demand!$B$3:$B$26,C5793))</f>
        <v>350</v>
      </c>
      <c r="T5793" s="7">
        <f t="shared" si="817"/>
        <v>0</v>
      </c>
      <c r="U5793" s="7">
        <f t="shared" si="818"/>
        <v>0</v>
      </c>
    </row>
    <row r="5794" spans="1:21" x14ac:dyDescent="0.2">
      <c r="A5794" s="1">
        <v>8</v>
      </c>
      <c r="B5794" s="1">
        <v>30</v>
      </c>
      <c r="C5794" s="1">
        <v>2</v>
      </c>
      <c r="D5794">
        <v>14.3</v>
      </c>
      <c r="E5794">
        <v>13.4</v>
      </c>
      <c r="F5794">
        <v>94</v>
      </c>
      <c r="G5794">
        <v>0</v>
      </c>
      <c r="H5794">
        <v>0</v>
      </c>
      <c r="I5794">
        <v>0</v>
      </c>
      <c r="J5794" s="4">
        <f t="shared" si="813"/>
        <v>29.184696870737156</v>
      </c>
      <c r="K5794" s="4">
        <f t="shared" si="814"/>
        <v>-26.108389309900474</v>
      </c>
      <c r="L5794" s="5">
        <f t="shared" si="810"/>
        <v>0</v>
      </c>
      <c r="M5794" s="5">
        <f t="shared" si="811"/>
        <v>0</v>
      </c>
      <c r="N5794" s="6">
        <f t="shared" si="812"/>
        <v>0</v>
      </c>
      <c r="O5794" s="6">
        <f t="shared" si="815"/>
        <v>0</v>
      </c>
      <c r="P5794" s="6">
        <f>FORECAST(J5794,Inputs!$B$10:$B$18,Inputs!$A$10:$A$18)</f>
        <v>30.825784230284601</v>
      </c>
      <c r="Q5794" s="6">
        <f>IF(Inputs!$D$10="Yes",IF('Hourly Calcs'!P5794&gt;'Hourly Calcs'!K5794,'Hourly Calcs'!O5794,N5794+O5794),N5794+O5794)</f>
        <v>0</v>
      </c>
      <c r="R5794" s="12">
        <f t="shared" si="816"/>
        <v>0</v>
      </c>
      <c r="S5794" s="1">
        <f>IF(AND(A5794&gt;=5,A5794&lt;=9),INDEX(Demand!$C$3:$C$26,C5794),INDEX(Demand!$B$3:$B$26,C5794))</f>
        <v>350</v>
      </c>
      <c r="T5794" s="7">
        <f t="shared" si="817"/>
        <v>0</v>
      </c>
      <c r="U5794" s="7">
        <f t="shared" si="818"/>
        <v>0</v>
      </c>
    </row>
    <row r="5795" spans="1:21" x14ac:dyDescent="0.2">
      <c r="A5795" s="1">
        <v>8</v>
      </c>
      <c r="B5795" s="1">
        <v>30</v>
      </c>
      <c r="C5795" s="1">
        <v>3</v>
      </c>
      <c r="D5795">
        <v>13.9</v>
      </c>
      <c r="E5795">
        <v>13</v>
      </c>
      <c r="F5795">
        <v>94</v>
      </c>
      <c r="G5795">
        <v>0</v>
      </c>
      <c r="H5795">
        <v>0</v>
      </c>
      <c r="I5795">
        <v>0</v>
      </c>
      <c r="J5795" s="4">
        <f t="shared" si="813"/>
        <v>44.114965255058053</v>
      </c>
      <c r="K5795" s="4">
        <f t="shared" si="814"/>
        <v>-20.448851845909815</v>
      </c>
      <c r="L5795" s="5">
        <f t="shared" ref="L5795:L5858" si="819">IF(ABS($B$5-J5795)&gt;90,0,ABS($B$5-J5795))</f>
        <v>0</v>
      </c>
      <c r="M5795" s="5">
        <f t="shared" ref="M5795:M5858" si="820">IF(K5795&gt;0,ABS($B$4-K5795),0)</f>
        <v>0</v>
      </c>
      <c r="N5795" s="6">
        <f t="shared" si="812"/>
        <v>0</v>
      </c>
      <c r="O5795" s="6">
        <f t="shared" si="815"/>
        <v>0</v>
      </c>
      <c r="P5795" s="6">
        <f>FORECAST(J5795,Inputs!$B$10:$B$18,Inputs!$A$10:$A$18)</f>
        <v>30.964027456065349</v>
      </c>
      <c r="Q5795" s="6">
        <f>IF(Inputs!$D$10="Yes",IF('Hourly Calcs'!P5795&gt;'Hourly Calcs'!K5795,'Hourly Calcs'!O5795,N5795+O5795),N5795+O5795)</f>
        <v>0</v>
      </c>
      <c r="R5795" s="12">
        <f t="shared" si="816"/>
        <v>0</v>
      </c>
      <c r="S5795" s="1">
        <f>IF(AND(A5795&gt;=5,A5795&lt;=9),INDEX(Demand!$C$3:$C$26,C5795),INDEX(Demand!$B$3:$B$26,C5795))</f>
        <v>350</v>
      </c>
      <c r="T5795" s="7">
        <f t="shared" si="817"/>
        <v>0</v>
      </c>
      <c r="U5795" s="7">
        <f t="shared" si="818"/>
        <v>0</v>
      </c>
    </row>
    <row r="5796" spans="1:21" x14ac:dyDescent="0.2">
      <c r="A5796" s="1">
        <v>8</v>
      </c>
      <c r="B5796" s="1">
        <v>30</v>
      </c>
      <c r="C5796" s="1">
        <v>4</v>
      </c>
      <c r="D5796">
        <v>13.4</v>
      </c>
      <c r="E5796">
        <v>12.8</v>
      </c>
      <c r="F5796">
        <v>96</v>
      </c>
      <c r="G5796">
        <v>0</v>
      </c>
      <c r="H5796">
        <v>0</v>
      </c>
      <c r="I5796">
        <v>0</v>
      </c>
      <c r="J5796" s="4">
        <f t="shared" si="813"/>
        <v>57.574880987483837</v>
      </c>
      <c r="K5796" s="4">
        <f t="shared" si="814"/>
        <v>-13.09350341170304</v>
      </c>
      <c r="L5796" s="5">
        <f t="shared" si="819"/>
        <v>0</v>
      </c>
      <c r="M5796" s="5">
        <f t="shared" si="820"/>
        <v>0</v>
      </c>
      <c r="N5796" s="6">
        <f t="shared" si="812"/>
        <v>0</v>
      </c>
      <c r="O5796" s="6">
        <f t="shared" si="815"/>
        <v>0</v>
      </c>
      <c r="P5796" s="6">
        <f>FORECAST(J5796,Inputs!$B$10:$B$18,Inputs!$A$10:$A$18)</f>
        <v>31.088656305439663</v>
      </c>
      <c r="Q5796" s="6">
        <f>IF(Inputs!$D$10="Yes",IF('Hourly Calcs'!P5796&gt;'Hourly Calcs'!K5796,'Hourly Calcs'!O5796,N5796+O5796),N5796+O5796)</f>
        <v>0</v>
      </c>
      <c r="R5796" s="12">
        <f t="shared" si="816"/>
        <v>0</v>
      </c>
      <c r="S5796" s="1">
        <f>IF(AND(A5796&gt;=5,A5796&lt;=9),INDEX(Demand!$C$3:$C$26,C5796),INDEX(Demand!$B$3:$B$26,C5796))</f>
        <v>350</v>
      </c>
      <c r="T5796" s="7">
        <f t="shared" si="817"/>
        <v>0</v>
      </c>
      <c r="U5796" s="7">
        <f t="shared" si="818"/>
        <v>0</v>
      </c>
    </row>
    <row r="5797" spans="1:21" x14ac:dyDescent="0.2">
      <c r="A5797" s="1">
        <v>8</v>
      </c>
      <c r="B5797" s="1">
        <v>30</v>
      </c>
      <c r="C5797" s="1">
        <v>5</v>
      </c>
      <c r="D5797">
        <v>13.7</v>
      </c>
      <c r="E5797">
        <v>12.6</v>
      </c>
      <c r="F5797">
        <v>93</v>
      </c>
      <c r="G5797">
        <v>0</v>
      </c>
      <c r="H5797">
        <v>0</v>
      </c>
      <c r="I5797">
        <v>0</v>
      </c>
      <c r="J5797" s="4">
        <f t="shared" si="813"/>
        <v>69.881721767514748</v>
      </c>
      <c r="K5797" s="4">
        <f t="shared" si="814"/>
        <v>-4.5541859480190539</v>
      </c>
      <c r="L5797" s="5">
        <f t="shared" si="819"/>
        <v>0</v>
      </c>
      <c r="M5797" s="5">
        <f t="shared" si="820"/>
        <v>0</v>
      </c>
      <c r="N5797" s="6">
        <f t="shared" si="812"/>
        <v>0</v>
      </c>
      <c r="O5797" s="6">
        <f t="shared" si="815"/>
        <v>0</v>
      </c>
      <c r="P5797" s="6">
        <f>FORECAST(J5797,Inputs!$B$10:$B$18,Inputs!$A$10:$A$18)</f>
        <v>31.202608534884394</v>
      </c>
      <c r="Q5797" s="6">
        <f>IF(Inputs!$D$10="Yes",IF('Hourly Calcs'!P5797&gt;'Hourly Calcs'!K5797,'Hourly Calcs'!O5797,N5797+O5797),N5797+O5797)</f>
        <v>0</v>
      </c>
      <c r="R5797" s="12">
        <f t="shared" si="816"/>
        <v>0</v>
      </c>
      <c r="S5797" s="1">
        <f>IF(AND(A5797&gt;=5,A5797&lt;=9),INDEX(Demand!$C$3:$C$26,C5797),INDEX(Demand!$B$3:$B$26,C5797))</f>
        <v>350</v>
      </c>
      <c r="T5797" s="7">
        <f t="shared" si="817"/>
        <v>0</v>
      </c>
      <c r="U5797" s="7">
        <f t="shared" si="818"/>
        <v>0</v>
      </c>
    </row>
    <row r="5798" spans="1:21" x14ac:dyDescent="0.2">
      <c r="A5798" s="1">
        <v>8</v>
      </c>
      <c r="B5798" s="1">
        <v>30</v>
      </c>
      <c r="C5798" s="1">
        <v>6</v>
      </c>
      <c r="D5798">
        <v>14.6</v>
      </c>
      <c r="E5798">
        <v>13</v>
      </c>
      <c r="F5798">
        <v>90</v>
      </c>
      <c r="G5798">
        <v>4</v>
      </c>
      <c r="H5798">
        <v>0</v>
      </c>
      <c r="I5798">
        <v>4</v>
      </c>
      <c r="J5798" s="4">
        <f t="shared" si="813"/>
        <v>81.534169658613166</v>
      </c>
      <c r="K5798" s="4">
        <f t="shared" si="814"/>
        <v>4.7225298906616331</v>
      </c>
      <c r="L5798" s="5">
        <f t="shared" si="819"/>
        <v>83.465830341386834</v>
      </c>
      <c r="M5798" s="5">
        <f t="shared" si="820"/>
        <v>29.277470109338367</v>
      </c>
      <c r="N5798" s="6">
        <f t="shared" si="812"/>
        <v>0</v>
      </c>
      <c r="O5798" s="6">
        <f t="shared" si="815"/>
        <v>3.6580751451100832</v>
      </c>
      <c r="P5798" s="6">
        <f>FORECAST(J5798,Inputs!$B$10:$B$18,Inputs!$A$10:$A$18)</f>
        <v>31.310501570913083</v>
      </c>
      <c r="Q5798" s="6">
        <f>IF(Inputs!$D$10="Yes",IF('Hourly Calcs'!P5798&gt;'Hourly Calcs'!K5798,'Hourly Calcs'!O5798,N5798+O5798),N5798+O5798)</f>
        <v>3.6580751451100832</v>
      </c>
      <c r="R5798" s="12">
        <f t="shared" si="816"/>
        <v>17.383173089563115</v>
      </c>
      <c r="S5798" s="1">
        <f>IF(AND(A5798&gt;=5,A5798&lt;=9),INDEX(Demand!$C$3:$C$26,C5798),INDEX(Demand!$B$3:$B$26,C5798))</f>
        <v>350</v>
      </c>
      <c r="T5798" s="7">
        <f t="shared" si="817"/>
        <v>17.383173089563115</v>
      </c>
      <c r="U5798" s="7">
        <f t="shared" si="818"/>
        <v>0</v>
      </c>
    </row>
    <row r="5799" spans="1:21" x14ac:dyDescent="0.2">
      <c r="A5799" s="1">
        <v>8</v>
      </c>
      <c r="B5799" s="1">
        <v>30</v>
      </c>
      <c r="C5799" s="1">
        <v>7</v>
      </c>
      <c r="D5799">
        <v>15.1</v>
      </c>
      <c r="E5799">
        <v>13.1</v>
      </c>
      <c r="F5799">
        <v>88</v>
      </c>
      <c r="G5799">
        <v>45</v>
      </c>
      <c r="H5799">
        <v>0</v>
      </c>
      <c r="I5799">
        <v>45</v>
      </c>
      <c r="J5799" s="4">
        <f t="shared" si="813"/>
        <v>93.113004785446549</v>
      </c>
      <c r="K5799" s="4">
        <f t="shared" si="814"/>
        <v>14.072943190923596</v>
      </c>
      <c r="L5799" s="5">
        <f t="shared" si="819"/>
        <v>71.886995214553451</v>
      </c>
      <c r="M5799" s="5">
        <f t="shared" si="820"/>
        <v>19.927056809076404</v>
      </c>
      <c r="N5799" s="6">
        <f t="shared" si="812"/>
        <v>0</v>
      </c>
      <c r="O5799" s="6">
        <f t="shared" si="815"/>
        <v>41.153345382488439</v>
      </c>
      <c r="P5799" s="6">
        <f>FORECAST(J5799,Inputs!$B$10:$B$18,Inputs!$A$10:$A$18)</f>
        <v>31.417713007272653</v>
      </c>
      <c r="Q5799" s="6">
        <f>IF(Inputs!$D$10="Yes",IF('Hourly Calcs'!P5799&gt;'Hourly Calcs'!K5799,'Hourly Calcs'!O5799,N5799+O5799),N5799+O5799)</f>
        <v>41.153345382488439</v>
      </c>
      <c r="R5799" s="12">
        <f t="shared" si="816"/>
        <v>195.56069725758505</v>
      </c>
      <c r="S5799" s="1">
        <f>IF(AND(A5799&gt;=5,A5799&lt;=9),INDEX(Demand!$C$3:$C$26,C5799),INDEX(Demand!$B$3:$B$26,C5799))</f>
        <v>350</v>
      </c>
      <c r="T5799" s="7">
        <f t="shared" si="817"/>
        <v>195.56069725758505</v>
      </c>
      <c r="U5799" s="7">
        <f t="shared" si="818"/>
        <v>0</v>
      </c>
    </row>
    <row r="5800" spans="1:21" x14ac:dyDescent="0.2">
      <c r="A5800" s="1">
        <v>8</v>
      </c>
      <c r="B5800" s="1">
        <v>30</v>
      </c>
      <c r="C5800" s="1">
        <v>8</v>
      </c>
      <c r="D5800">
        <v>16.3</v>
      </c>
      <c r="E5800">
        <v>13.5</v>
      </c>
      <c r="F5800">
        <v>83</v>
      </c>
      <c r="G5800">
        <v>204</v>
      </c>
      <c r="H5800">
        <v>184</v>
      </c>
      <c r="I5800">
        <v>141</v>
      </c>
      <c r="J5800" s="4">
        <f t="shared" si="813"/>
        <v>105.27810850157083</v>
      </c>
      <c r="K5800" s="4">
        <f t="shared" si="814"/>
        <v>23.394156201007476</v>
      </c>
      <c r="L5800" s="5">
        <f t="shared" si="819"/>
        <v>59.721891498429173</v>
      </c>
      <c r="M5800" s="5">
        <f t="shared" si="820"/>
        <v>10.605843798992524</v>
      </c>
      <c r="N5800" s="6">
        <f t="shared" si="812"/>
        <v>108.18087609692255</v>
      </c>
      <c r="O5800" s="6">
        <f t="shared" si="815"/>
        <v>128.94714886513043</v>
      </c>
      <c r="P5800" s="6">
        <f>FORECAST(J5800,Inputs!$B$10:$B$18,Inputs!$A$10:$A$18)</f>
        <v>31.530352856496023</v>
      </c>
      <c r="Q5800" s="6">
        <f>IF(Inputs!$D$10="Yes",IF('Hourly Calcs'!P5800&gt;'Hourly Calcs'!K5800,'Hourly Calcs'!O5800,N5800+O5800),N5800+O5800)</f>
        <v>128.94714886513043</v>
      </c>
      <c r="R5800" s="12">
        <f t="shared" si="816"/>
        <v>612.75685140709982</v>
      </c>
      <c r="S5800" s="1">
        <f>IF(AND(A5800&gt;=5,A5800&lt;=9),INDEX(Demand!$C$3:$C$26,C5800),INDEX(Demand!$B$3:$B$26,C5800))</f>
        <v>350</v>
      </c>
      <c r="T5800" s="7">
        <f t="shared" si="817"/>
        <v>350</v>
      </c>
      <c r="U5800" s="7">
        <f t="shared" si="818"/>
        <v>262.75685140709982</v>
      </c>
    </row>
    <row r="5801" spans="1:21" x14ac:dyDescent="0.2">
      <c r="A5801" s="1">
        <v>8</v>
      </c>
      <c r="B5801" s="1">
        <v>30</v>
      </c>
      <c r="C5801" s="1">
        <v>9</v>
      </c>
      <c r="D5801">
        <v>16.899999999999999</v>
      </c>
      <c r="E5801">
        <v>13.3</v>
      </c>
      <c r="F5801">
        <v>79</v>
      </c>
      <c r="G5801">
        <v>395</v>
      </c>
      <c r="H5801">
        <v>445</v>
      </c>
      <c r="I5801">
        <v>176</v>
      </c>
      <c r="J5801" s="4">
        <f t="shared" si="813"/>
        <v>118.80575169930535</v>
      </c>
      <c r="K5801" s="4">
        <f t="shared" si="814"/>
        <v>32.161996359021963</v>
      </c>
      <c r="L5801" s="5">
        <f t="shared" si="819"/>
        <v>46.194248300694653</v>
      </c>
      <c r="M5801" s="5">
        <f t="shared" si="820"/>
        <v>1.8380036409780374</v>
      </c>
      <c r="N5801" s="6">
        <f t="shared" si="812"/>
        <v>342.20143277219029</v>
      </c>
      <c r="O5801" s="6">
        <f t="shared" si="815"/>
        <v>160.95530638484365</v>
      </c>
      <c r="P5801" s="6">
        <f>FORECAST(J5801,Inputs!$B$10:$B$18,Inputs!$A$10:$A$18)</f>
        <v>31.655608812030604</v>
      </c>
      <c r="Q5801" s="6">
        <f>IF(Inputs!$D$10="Yes",IF('Hourly Calcs'!P5801&gt;'Hourly Calcs'!K5801,'Hourly Calcs'!O5801,N5801+O5801),N5801+O5801)</f>
        <v>503.15673915703394</v>
      </c>
      <c r="R5801" s="12">
        <f t="shared" si="816"/>
        <v>2391.0008244742253</v>
      </c>
      <c r="S5801" s="1">
        <f>IF(AND(A5801&gt;=5,A5801&lt;=9),INDEX(Demand!$C$3:$C$26,C5801),INDEX(Demand!$B$3:$B$26,C5801))</f>
        <v>350</v>
      </c>
      <c r="T5801" s="7">
        <f t="shared" si="817"/>
        <v>350</v>
      </c>
      <c r="U5801" s="7">
        <f t="shared" si="818"/>
        <v>2041.0008244742253</v>
      </c>
    </row>
    <row r="5802" spans="1:21" x14ac:dyDescent="0.2">
      <c r="A5802" s="1">
        <v>8</v>
      </c>
      <c r="B5802" s="1">
        <v>30</v>
      </c>
      <c r="C5802" s="1">
        <v>10</v>
      </c>
      <c r="D5802">
        <v>18.100000000000001</v>
      </c>
      <c r="E5802">
        <v>13.3</v>
      </c>
      <c r="F5802">
        <v>74</v>
      </c>
      <c r="G5802">
        <v>548</v>
      </c>
      <c r="H5802">
        <v>632</v>
      </c>
      <c r="I5802">
        <v>159</v>
      </c>
      <c r="J5802" s="4">
        <f t="shared" si="813"/>
        <v>134.5729276447251</v>
      </c>
      <c r="K5802" s="4">
        <f t="shared" si="814"/>
        <v>39.756155687752077</v>
      </c>
      <c r="L5802" s="5">
        <f t="shared" si="819"/>
        <v>30.427072355274902</v>
      </c>
      <c r="M5802" s="5">
        <f t="shared" si="820"/>
        <v>5.7561556877520772</v>
      </c>
      <c r="N5802" s="6">
        <f t="shared" si="812"/>
        <v>569.35157419731513</v>
      </c>
      <c r="O5802" s="6">
        <f t="shared" si="815"/>
        <v>145.40848701812581</v>
      </c>
      <c r="P5802" s="6">
        <f>FORECAST(J5802,Inputs!$B$10:$B$18,Inputs!$A$10:$A$18)</f>
        <v>31.801601181895602</v>
      </c>
      <c r="Q5802" s="6">
        <f>IF(Inputs!$D$10="Yes",IF('Hourly Calcs'!P5802&gt;'Hourly Calcs'!K5802,'Hourly Calcs'!O5802,N5802+O5802),N5802+O5802)</f>
        <v>714.76006121544094</v>
      </c>
      <c r="R5802" s="12">
        <f t="shared" si="816"/>
        <v>3396.5398108957752</v>
      </c>
      <c r="S5802" s="1">
        <f>IF(AND(A5802&gt;=5,A5802&lt;=9),INDEX(Demand!$C$3:$C$26,C5802),INDEX(Demand!$B$3:$B$26,C5802))</f>
        <v>600</v>
      </c>
      <c r="T5802" s="7">
        <f t="shared" si="817"/>
        <v>600</v>
      </c>
      <c r="U5802" s="7">
        <f t="shared" si="818"/>
        <v>2796.5398108957752</v>
      </c>
    </row>
    <row r="5803" spans="1:21" x14ac:dyDescent="0.2">
      <c r="A5803" s="1">
        <v>8</v>
      </c>
      <c r="B5803" s="1">
        <v>30</v>
      </c>
      <c r="C5803" s="1">
        <v>11</v>
      </c>
      <c r="D5803">
        <v>19.2</v>
      </c>
      <c r="E5803">
        <v>13.5</v>
      </c>
      <c r="F5803">
        <v>70</v>
      </c>
      <c r="G5803">
        <v>662</v>
      </c>
      <c r="H5803">
        <v>705</v>
      </c>
      <c r="I5803">
        <v>164</v>
      </c>
      <c r="J5803" s="4">
        <f t="shared" si="813"/>
        <v>153.27141522919652</v>
      </c>
      <c r="K5803" s="4">
        <f t="shared" si="814"/>
        <v>45.340538442841016</v>
      </c>
      <c r="L5803" s="5">
        <f t="shared" si="819"/>
        <v>11.728584770803479</v>
      </c>
      <c r="M5803" s="5">
        <f t="shared" si="820"/>
        <v>11.340538442841016</v>
      </c>
      <c r="N5803" s="6">
        <f t="shared" si="812"/>
        <v>687.04899825935763</v>
      </c>
      <c r="O5803" s="6">
        <f t="shared" si="815"/>
        <v>149.98108094951343</v>
      </c>
      <c r="P5803" s="6">
        <f>FORECAST(J5803,Inputs!$B$10:$B$18,Inputs!$A$10:$A$18)</f>
        <v>31.974735326196264</v>
      </c>
      <c r="Q5803" s="6">
        <f>IF(Inputs!$D$10="Yes",IF('Hourly Calcs'!P5803&gt;'Hourly Calcs'!K5803,'Hourly Calcs'!O5803,N5803+O5803),N5803+O5803)</f>
        <v>837.03007920887103</v>
      </c>
      <c r="R5803" s="12">
        <f t="shared" si="816"/>
        <v>3977.5669364005548</v>
      </c>
      <c r="S5803" s="1">
        <f>IF(AND(A5803&gt;=5,A5803&lt;=9),INDEX(Demand!$C$3:$C$26,C5803),INDEX(Demand!$B$3:$B$26,C5803))</f>
        <v>600</v>
      </c>
      <c r="T5803" s="7">
        <f t="shared" si="817"/>
        <v>600</v>
      </c>
      <c r="U5803" s="7">
        <f t="shared" si="818"/>
        <v>3377.5669364005548</v>
      </c>
    </row>
    <row r="5804" spans="1:21" x14ac:dyDescent="0.2">
      <c r="A5804" s="1">
        <v>8</v>
      </c>
      <c r="B5804" s="1">
        <v>30</v>
      </c>
      <c r="C5804" s="1">
        <v>12</v>
      </c>
      <c r="D5804">
        <v>20.399999999999999</v>
      </c>
      <c r="E5804">
        <v>13.7</v>
      </c>
      <c r="F5804">
        <v>65</v>
      </c>
      <c r="G5804">
        <v>726</v>
      </c>
      <c r="H5804">
        <v>741</v>
      </c>
      <c r="I5804">
        <v>165</v>
      </c>
      <c r="J5804" s="4">
        <f t="shared" si="813"/>
        <v>174.59645712643351</v>
      </c>
      <c r="K5804" s="4">
        <f t="shared" si="814"/>
        <v>47.962906977769279</v>
      </c>
      <c r="L5804" s="5">
        <f t="shared" si="819"/>
        <v>9.5964571264335063</v>
      </c>
      <c r="M5804" s="5">
        <f t="shared" si="820"/>
        <v>13.962906977769279</v>
      </c>
      <c r="N5804" s="6">
        <f t="shared" si="812"/>
        <v>729.83902045587672</v>
      </c>
      <c r="O5804" s="6">
        <f t="shared" si="815"/>
        <v>150.89559973579094</v>
      </c>
      <c r="P5804" s="6">
        <f>FORECAST(J5804,Inputs!$B$10:$B$18,Inputs!$A$10:$A$18)</f>
        <v>32.172189417837345</v>
      </c>
      <c r="Q5804" s="6">
        <f>IF(Inputs!$D$10="Yes",IF('Hourly Calcs'!P5804&gt;'Hourly Calcs'!K5804,'Hourly Calcs'!O5804,N5804+O5804),N5804+O5804)</f>
        <v>880.73462019166766</v>
      </c>
      <c r="R5804" s="12">
        <f t="shared" si="816"/>
        <v>4185.2509151508048</v>
      </c>
      <c r="S5804" s="1">
        <f>IF(AND(A5804&gt;=5,A5804&lt;=9),INDEX(Demand!$C$3:$C$26,C5804),INDEX(Demand!$B$3:$B$26,C5804))</f>
        <v>600</v>
      </c>
      <c r="T5804" s="7">
        <f t="shared" si="817"/>
        <v>600</v>
      </c>
      <c r="U5804" s="7">
        <f t="shared" si="818"/>
        <v>3585.2509151508048</v>
      </c>
    </row>
    <row r="5805" spans="1:21" x14ac:dyDescent="0.2">
      <c r="A5805" s="1">
        <v>8</v>
      </c>
      <c r="B5805" s="1">
        <v>30</v>
      </c>
      <c r="C5805" s="1">
        <v>13</v>
      </c>
      <c r="D5805">
        <v>20.8</v>
      </c>
      <c r="E5805">
        <v>14.1</v>
      </c>
      <c r="F5805">
        <v>65</v>
      </c>
      <c r="G5805">
        <v>735</v>
      </c>
      <c r="H5805">
        <v>743</v>
      </c>
      <c r="I5805">
        <v>167</v>
      </c>
      <c r="J5805" s="4">
        <f t="shared" si="813"/>
        <v>196.56295640994946</v>
      </c>
      <c r="K5805" s="4">
        <f t="shared" si="814"/>
        <v>47.020704507197763</v>
      </c>
      <c r="L5805" s="5">
        <f t="shared" si="819"/>
        <v>31.562956409949464</v>
      </c>
      <c r="M5805" s="5">
        <f t="shared" si="820"/>
        <v>13.020704507197763</v>
      </c>
      <c r="N5805" s="6">
        <f t="shared" si="812"/>
        <v>691.99238406134589</v>
      </c>
      <c r="O5805" s="6">
        <f t="shared" si="815"/>
        <v>152.72463730834596</v>
      </c>
      <c r="P5805" s="6">
        <f>FORECAST(J5805,Inputs!$B$10:$B$18,Inputs!$A$10:$A$18)</f>
        <v>32.375582929721752</v>
      </c>
      <c r="Q5805" s="6">
        <f>IF(Inputs!$D$10="Yes",IF('Hourly Calcs'!P5805&gt;'Hourly Calcs'!K5805,'Hourly Calcs'!O5805,N5805+O5805),N5805+O5805)</f>
        <v>844.71702136969179</v>
      </c>
      <c r="R5805" s="12">
        <f t="shared" si="816"/>
        <v>4014.0952855487753</v>
      </c>
      <c r="S5805" s="1">
        <f>IF(AND(A5805&gt;=5,A5805&lt;=9),INDEX(Demand!$C$3:$C$26,C5805),INDEX(Demand!$B$3:$B$26,C5805))</f>
        <v>600</v>
      </c>
      <c r="T5805" s="7">
        <f t="shared" si="817"/>
        <v>600</v>
      </c>
      <c r="U5805" s="7">
        <f t="shared" si="818"/>
        <v>3414.0952855487753</v>
      </c>
    </row>
    <row r="5806" spans="1:21" x14ac:dyDescent="0.2">
      <c r="A5806" s="1">
        <v>8</v>
      </c>
      <c r="B5806" s="1">
        <v>30</v>
      </c>
      <c r="C5806" s="1">
        <v>14</v>
      </c>
      <c r="D5806">
        <v>20.7</v>
      </c>
      <c r="E5806">
        <v>14.2</v>
      </c>
      <c r="F5806">
        <v>66</v>
      </c>
      <c r="G5806">
        <v>688</v>
      </c>
      <c r="H5806">
        <v>723</v>
      </c>
      <c r="I5806">
        <v>162</v>
      </c>
      <c r="J5806" s="4">
        <f t="shared" si="813"/>
        <v>216.66184073248166</v>
      </c>
      <c r="K5806" s="4">
        <f t="shared" si="814"/>
        <v>42.742564431386413</v>
      </c>
      <c r="L5806" s="5">
        <f t="shared" si="819"/>
        <v>51.661840732481664</v>
      </c>
      <c r="M5806" s="5">
        <f t="shared" si="820"/>
        <v>8.7425644313864126</v>
      </c>
      <c r="N5806" s="6">
        <f t="shared" si="812"/>
        <v>590.99177953826211</v>
      </c>
      <c r="O5806" s="6">
        <f t="shared" si="815"/>
        <v>148.15204337695837</v>
      </c>
      <c r="P5806" s="6">
        <f>FORECAST(J5806,Inputs!$B$10:$B$18,Inputs!$A$10:$A$18)</f>
        <v>32.561683710485937</v>
      </c>
      <c r="Q5806" s="6">
        <f>IF(Inputs!$D$10="Yes",IF('Hourly Calcs'!P5806&gt;'Hourly Calcs'!K5806,'Hourly Calcs'!O5806,N5806+O5806),N5806+O5806)</f>
        <v>739.14382291522043</v>
      </c>
      <c r="R5806" s="12">
        <f t="shared" si="816"/>
        <v>3512.4114464931272</v>
      </c>
      <c r="S5806" s="1">
        <f>IF(AND(A5806&gt;=5,A5806&lt;=9),INDEX(Demand!$C$3:$C$26,C5806),INDEX(Demand!$B$3:$B$26,C5806))</f>
        <v>600</v>
      </c>
      <c r="T5806" s="7">
        <f t="shared" si="817"/>
        <v>600</v>
      </c>
      <c r="U5806" s="7">
        <f t="shared" si="818"/>
        <v>2912.4114464931272</v>
      </c>
    </row>
    <row r="5807" spans="1:21" x14ac:dyDescent="0.2">
      <c r="A5807" s="1">
        <v>8</v>
      </c>
      <c r="B5807" s="1">
        <v>30</v>
      </c>
      <c r="C5807" s="1">
        <v>15</v>
      </c>
      <c r="D5807">
        <v>21.1</v>
      </c>
      <c r="E5807">
        <v>14.6</v>
      </c>
      <c r="F5807">
        <v>66</v>
      </c>
      <c r="G5807">
        <v>589</v>
      </c>
      <c r="H5807">
        <v>666</v>
      </c>
      <c r="I5807">
        <v>157</v>
      </c>
      <c r="J5807" s="4">
        <f t="shared" si="813"/>
        <v>233.78378785333348</v>
      </c>
      <c r="K5807" s="4">
        <f t="shared" si="814"/>
        <v>35.98892321746289</v>
      </c>
      <c r="L5807" s="5">
        <f t="shared" si="819"/>
        <v>68.783787853333479</v>
      </c>
      <c r="M5807" s="5">
        <f t="shared" si="820"/>
        <v>1.9889232174628901</v>
      </c>
      <c r="N5807" s="6">
        <f t="shared" si="812"/>
        <v>433.50368094526272</v>
      </c>
      <c r="O5807" s="6">
        <f t="shared" si="815"/>
        <v>143.57944944557076</v>
      </c>
      <c r="P5807" s="6">
        <f>FORECAST(J5807,Inputs!$B$10:$B$18,Inputs!$A$10:$A$18)</f>
        <v>32.720220257901232</v>
      </c>
      <c r="Q5807" s="6">
        <f>IF(Inputs!$D$10="Yes",IF('Hourly Calcs'!P5807&gt;'Hourly Calcs'!K5807,'Hourly Calcs'!O5807,N5807+O5807),N5807+O5807)</f>
        <v>577.0831303908335</v>
      </c>
      <c r="R5807" s="12">
        <f t="shared" si="816"/>
        <v>2742.2990356172409</v>
      </c>
      <c r="S5807" s="1">
        <f>IF(AND(A5807&gt;=5,A5807&lt;=9),INDEX(Demand!$C$3:$C$26,C5807),INDEX(Demand!$B$3:$B$26,C5807))</f>
        <v>600</v>
      </c>
      <c r="T5807" s="7">
        <f t="shared" si="817"/>
        <v>600</v>
      </c>
      <c r="U5807" s="7">
        <f t="shared" si="818"/>
        <v>2142.2990356172409</v>
      </c>
    </row>
    <row r="5808" spans="1:21" x14ac:dyDescent="0.2">
      <c r="A5808" s="1">
        <v>8</v>
      </c>
      <c r="B5808" s="1">
        <v>30</v>
      </c>
      <c r="C5808" s="1">
        <v>16</v>
      </c>
      <c r="D5808">
        <v>20.7</v>
      </c>
      <c r="E5808">
        <v>14.8</v>
      </c>
      <c r="F5808">
        <v>69</v>
      </c>
      <c r="G5808">
        <v>448</v>
      </c>
      <c r="H5808">
        <v>555</v>
      </c>
      <c r="I5808">
        <v>150</v>
      </c>
      <c r="J5808" s="4">
        <f t="shared" si="813"/>
        <v>248.27083882007094</v>
      </c>
      <c r="K5808" s="4">
        <f t="shared" si="814"/>
        <v>27.684035078259271</v>
      </c>
      <c r="L5808" s="5">
        <f t="shared" si="819"/>
        <v>83.270838820070935</v>
      </c>
      <c r="M5808" s="5">
        <f t="shared" si="820"/>
        <v>6.3159649217407292</v>
      </c>
      <c r="N5808" s="6">
        <f t="shared" si="812"/>
        <v>245.97049681463457</v>
      </c>
      <c r="O5808" s="6">
        <f t="shared" si="815"/>
        <v>137.17781794162812</v>
      </c>
      <c r="P5808" s="6">
        <f>FORECAST(J5808,Inputs!$B$10:$B$18,Inputs!$A$10:$A$18)</f>
        <v>32.854359618704358</v>
      </c>
      <c r="Q5808" s="6">
        <f>IF(Inputs!$D$10="Yes",IF('Hourly Calcs'!P5808&gt;'Hourly Calcs'!K5808,'Hourly Calcs'!O5808,N5808+O5808),N5808+O5808)</f>
        <v>137.17781794162812</v>
      </c>
      <c r="R5808" s="12">
        <f t="shared" si="816"/>
        <v>651.86899085861683</v>
      </c>
      <c r="S5808" s="1">
        <f>IF(AND(A5808&gt;=5,A5808&lt;=9),INDEX(Demand!$C$3:$C$26,C5808),INDEX(Demand!$B$3:$B$26,C5808))</f>
        <v>900</v>
      </c>
      <c r="T5808" s="7">
        <f t="shared" si="817"/>
        <v>651.86899085861683</v>
      </c>
      <c r="U5808" s="7">
        <f t="shared" si="818"/>
        <v>0</v>
      </c>
    </row>
    <row r="5809" spans="1:21" x14ac:dyDescent="0.2">
      <c r="A5809" s="1">
        <v>8</v>
      </c>
      <c r="B5809" s="1">
        <v>30</v>
      </c>
      <c r="C5809" s="1">
        <v>17</v>
      </c>
      <c r="D5809">
        <v>19.8</v>
      </c>
      <c r="E5809">
        <v>15</v>
      </c>
      <c r="F5809">
        <v>74</v>
      </c>
      <c r="G5809">
        <v>280</v>
      </c>
      <c r="H5809">
        <v>369</v>
      </c>
      <c r="I5809">
        <v>134</v>
      </c>
      <c r="J5809" s="4">
        <f t="shared" si="813"/>
        <v>260.975943829985</v>
      </c>
      <c r="K5809" s="4">
        <f t="shared" si="814"/>
        <v>18.546387134754255</v>
      </c>
      <c r="L5809" s="5">
        <f t="shared" si="819"/>
        <v>0</v>
      </c>
      <c r="M5809" s="5">
        <f t="shared" si="820"/>
        <v>15.453612865245745</v>
      </c>
      <c r="N5809" s="6">
        <f t="shared" si="812"/>
        <v>76.936243227915</v>
      </c>
      <c r="O5809" s="6">
        <f t="shared" si="815"/>
        <v>122.54551736118779</v>
      </c>
      <c r="P5809" s="6">
        <f>FORECAST(J5809,Inputs!$B$10:$B$18,Inputs!$A$10:$A$18)</f>
        <v>32.971999479907268</v>
      </c>
      <c r="Q5809" s="6">
        <f>IF(Inputs!$D$10="Yes",IF('Hourly Calcs'!P5809&gt;'Hourly Calcs'!K5809,'Hourly Calcs'!O5809,N5809+O5809),N5809+O5809)</f>
        <v>122.54551736118779</v>
      </c>
      <c r="R5809" s="12">
        <f t="shared" si="816"/>
        <v>582.33629850036436</v>
      </c>
      <c r="S5809" s="1">
        <f>IF(AND(A5809&gt;=5,A5809&lt;=9),INDEX(Demand!$C$3:$C$26,C5809),INDEX(Demand!$B$3:$B$26,C5809))</f>
        <v>900</v>
      </c>
      <c r="T5809" s="7">
        <f t="shared" si="817"/>
        <v>582.33629850036436</v>
      </c>
      <c r="U5809" s="7">
        <f t="shared" si="818"/>
        <v>0</v>
      </c>
    </row>
    <row r="5810" spans="1:21" x14ac:dyDescent="0.2">
      <c r="A5810" s="1">
        <v>8</v>
      </c>
      <c r="B5810" s="1">
        <v>30</v>
      </c>
      <c r="C5810" s="1">
        <v>18</v>
      </c>
      <c r="D5810">
        <v>18.899999999999999</v>
      </c>
      <c r="E5810">
        <v>14.8</v>
      </c>
      <c r="F5810">
        <v>77</v>
      </c>
      <c r="G5810">
        <v>118</v>
      </c>
      <c r="H5810">
        <v>124</v>
      </c>
      <c r="I5810">
        <v>89</v>
      </c>
      <c r="J5810" s="4">
        <f t="shared" si="813"/>
        <v>272.73540064995018</v>
      </c>
      <c r="K5810" s="4">
        <f t="shared" si="814"/>
        <v>9.117953638379845</v>
      </c>
      <c r="L5810" s="5">
        <f t="shared" si="819"/>
        <v>0</v>
      </c>
      <c r="M5810" s="5">
        <f t="shared" si="820"/>
        <v>24.882046361620155</v>
      </c>
      <c r="N5810" s="6">
        <f t="shared" si="812"/>
        <v>0</v>
      </c>
      <c r="O5810" s="6">
        <f t="shared" si="815"/>
        <v>81.392171978699352</v>
      </c>
      <c r="P5810" s="6">
        <f>FORECAST(J5810,Inputs!$B$10:$B$18,Inputs!$A$10:$A$18)</f>
        <v>33.080883339351388</v>
      </c>
      <c r="Q5810" s="6">
        <f>IF(Inputs!$D$10="Yes",IF('Hourly Calcs'!P5810&gt;'Hourly Calcs'!K5810,'Hourly Calcs'!O5810,N5810+O5810),N5810+O5810)</f>
        <v>81.392171978699352</v>
      </c>
      <c r="R5810" s="12">
        <f t="shared" si="816"/>
        <v>386.77560124277932</v>
      </c>
      <c r="S5810" s="1">
        <f>IF(AND(A5810&gt;=5,A5810&lt;=9),INDEX(Demand!$C$3:$C$26,C5810),INDEX(Demand!$B$3:$B$26,C5810))</f>
        <v>900</v>
      </c>
      <c r="T5810" s="7">
        <f t="shared" si="817"/>
        <v>386.77560124277932</v>
      </c>
      <c r="U5810" s="7">
        <f t="shared" si="818"/>
        <v>0</v>
      </c>
    </row>
    <row r="5811" spans="1:21" x14ac:dyDescent="0.2">
      <c r="A5811" s="1">
        <v>8</v>
      </c>
      <c r="B5811" s="1">
        <v>30</v>
      </c>
      <c r="C5811" s="1">
        <v>19</v>
      </c>
      <c r="D5811">
        <v>17.7</v>
      </c>
      <c r="E5811">
        <v>14.8</v>
      </c>
      <c r="F5811">
        <v>83</v>
      </c>
      <c r="G5811">
        <v>16</v>
      </c>
      <c r="H5811">
        <v>0</v>
      </c>
      <c r="I5811">
        <v>16</v>
      </c>
      <c r="J5811" s="4">
        <f t="shared" si="813"/>
        <v>284.2613266327694</v>
      </c>
      <c r="K5811" s="4">
        <f t="shared" si="814"/>
        <v>0.17141842545825625</v>
      </c>
      <c r="L5811" s="5">
        <f t="shared" si="819"/>
        <v>0</v>
      </c>
      <c r="M5811" s="5">
        <f t="shared" si="820"/>
        <v>33.828581574541744</v>
      </c>
      <c r="N5811" s="6">
        <f t="shared" si="812"/>
        <v>0</v>
      </c>
      <c r="O5811" s="6">
        <f t="shared" si="815"/>
        <v>14.632300580440333</v>
      </c>
      <c r="P5811" s="6">
        <f>FORECAST(J5811,Inputs!$B$10:$B$18,Inputs!$A$10:$A$18)</f>
        <v>33.187604876229344</v>
      </c>
      <c r="Q5811" s="6">
        <f>IF(Inputs!$D$10="Yes",IF('Hourly Calcs'!P5811&gt;'Hourly Calcs'!K5811,'Hourly Calcs'!O5811,N5811+O5811),N5811+O5811)</f>
        <v>14.632300580440333</v>
      </c>
      <c r="R5811" s="12">
        <f t="shared" si="816"/>
        <v>69.532692358252461</v>
      </c>
      <c r="S5811" s="1">
        <f>IF(AND(A5811&gt;=5,A5811&lt;=9),INDEX(Demand!$C$3:$C$26,C5811),INDEX(Demand!$B$3:$B$26,C5811))</f>
        <v>900</v>
      </c>
      <c r="T5811" s="7">
        <f t="shared" si="817"/>
        <v>69.532692358252461</v>
      </c>
      <c r="U5811" s="7">
        <f t="shared" si="818"/>
        <v>0</v>
      </c>
    </row>
    <row r="5812" spans="1:21" x14ac:dyDescent="0.2">
      <c r="A5812" s="1">
        <v>8</v>
      </c>
      <c r="B5812" s="1">
        <v>30</v>
      </c>
      <c r="C5812" s="1">
        <v>20</v>
      </c>
      <c r="D5812">
        <v>16.2</v>
      </c>
      <c r="E5812">
        <v>14.4</v>
      </c>
      <c r="F5812">
        <v>89</v>
      </c>
      <c r="G5812">
        <v>0</v>
      </c>
      <c r="H5812">
        <v>0</v>
      </c>
      <c r="I5812">
        <v>0</v>
      </c>
      <c r="J5812" s="4">
        <f t="shared" si="813"/>
        <v>296.17102591216729</v>
      </c>
      <c r="K5812" s="4">
        <f t="shared" si="814"/>
        <v>-9.2429799527838554</v>
      </c>
      <c r="L5812" s="5">
        <f t="shared" si="819"/>
        <v>0</v>
      </c>
      <c r="M5812" s="5">
        <f t="shared" si="820"/>
        <v>0</v>
      </c>
      <c r="N5812" s="6">
        <f t="shared" si="812"/>
        <v>0</v>
      </c>
      <c r="O5812" s="6">
        <f t="shared" si="815"/>
        <v>0</v>
      </c>
      <c r="P5812" s="6">
        <f>FORECAST(J5812,Inputs!$B$10:$B$18,Inputs!$A$10:$A$18)</f>
        <v>33.2978798695571</v>
      </c>
      <c r="Q5812" s="6">
        <f>IF(Inputs!$D$10="Yes",IF('Hourly Calcs'!P5812&gt;'Hourly Calcs'!K5812,'Hourly Calcs'!O5812,N5812+O5812),N5812+O5812)</f>
        <v>0</v>
      </c>
      <c r="R5812" s="12">
        <f t="shared" si="816"/>
        <v>0</v>
      </c>
      <c r="S5812" s="1">
        <f>IF(AND(A5812&gt;=5,A5812&lt;=9),INDEX(Demand!$C$3:$C$26,C5812),INDEX(Demand!$B$3:$B$26,C5812))</f>
        <v>800</v>
      </c>
      <c r="T5812" s="7">
        <f t="shared" si="817"/>
        <v>0</v>
      </c>
      <c r="U5812" s="7">
        <f t="shared" si="818"/>
        <v>0</v>
      </c>
    </row>
    <row r="5813" spans="1:21" x14ac:dyDescent="0.2">
      <c r="A5813" s="1">
        <v>8</v>
      </c>
      <c r="B5813" s="1">
        <v>30</v>
      </c>
      <c r="C5813" s="1">
        <v>21</v>
      </c>
      <c r="D5813">
        <v>15.6</v>
      </c>
      <c r="E5813">
        <v>14.4</v>
      </c>
      <c r="F5813">
        <v>93</v>
      </c>
      <c r="G5813">
        <v>0</v>
      </c>
      <c r="H5813">
        <v>0</v>
      </c>
      <c r="I5813">
        <v>0</v>
      </c>
      <c r="J5813" s="4">
        <f t="shared" si="813"/>
        <v>309.0125728429374</v>
      </c>
      <c r="K5813" s="4">
        <f t="shared" si="814"/>
        <v>-17.265656195625951</v>
      </c>
      <c r="L5813" s="5">
        <f t="shared" si="819"/>
        <v>0</v>
      </c>
      <c r="M5813" s="5">
        <f t="shared" si="820"/>
        <v>0</v>
      </c>
      <c r="N5813" s="6">
        <f t="shared" si="812"/>
        <v>0</v>
      </c>
      <c r="O5813" s="6">
        <f t="shared" si="815"/>
        <v>0</v>
      </c>
      <c r="P5813" s="6">
        <f>FORECAST(J5813,Inputs!$B$10:$B$18,Inputs!$A$10:$A$18)</f>
        <v>33.416783081879046</v>
      </c>
      <c r="Q5813" s="6">
        <f>IF(Inputs!$D$10="Yes",IF('Hourly Calcs'!P5813&gt;'Hourly Calcs'!K5813,'Hourly Calcs'!O5813,N5813+O5813),N5813+O5813)</f>
        <v>0</v>
      </c>
      <c r="R5813" s="12">
        <f t="shared" si="816"/>
        <v>0</v>
      </c>
      <c r="S5813" s="1">
        <f>IF(AND(A5813&gt;=5,A5813&lt;=9),INDEX(Demand!$C$3:$C$26,C5813),INDEX(Demand!$B$3:$B$26,C5813))</f>
        <v>700</v>
      </c>
      <c r="T5813" s="7">
        <f t="shared" si="817"/>
        <v>0</v>
      </c>
      <c r="U5813" s="7">
        <f t="shared" si="818"/>
        <v>0</v>
      </c>
    </row>
    <row r="5814" spans="1:21" x14ac:dyDescent="0.2">
      <c r="A5814" s="1">
        <v>8</v>
      </c>
      <c r="B5814" s="1">
        <v>30</v>
      </c>
      <c r="C5814" s="1">
        <v>22</v>
      </c>
      <c r="D5814">
        <v>15.3</v>
      </c>
      <c r="E5814">
        <v>14.4</v>
      </c>
      <c r="F5814">
        <v>94</v>
      </c>
      <c r="G5814">
        <v>0</v>
      </c>
      <c r="H5814">
        <v>0</v>
      </c>
      <c r="I5814">
        <v>0</v>
      </c>
      <c r="J5814" s="4">
        <f t="shared" si="813"/>
        <v>323.21905862965582</v>
      </c>
      <c r="K5814" s="4">
        <f t="shared" si="814"/>
        <v>-23.865930854645228</v>
      </c>
      <c r="L5814" s="5">
        <f t="shared" si="819"/>
        <v>0</v>
      </c>
      <c r="M5814" s="5">
        <f t="shared" si="820"/>
        <v>0</v>
      </c>
      <c r="N5814" s="6">
        <f t="shared" si="812"/>
        <v>0</v>
      </c>
      <c r="O5814" s="6">
        <f t="shared" si="815"/>
        <v>0</v>
      </c>
      <c r="P5814" s="6">
        <f>FORECAST(J5814,Inputs!$B$10:$B$18,Inputs!$A$10:$A$18)</f>
        <v>33.548324616941258</v>
      </c>
      <c r="Q5814" s="6">
        <f>IF(Inputs!$D$10="Yes",IF('Hourly Calcs'!P5814&gt;'Hourly Calcs'!K5814,'Hourly Calcs'!O5814,N5814+O5814),N5814+O5814)</f>
        <v>0</v>
      </c>
      <c r="R5814" s="12">
        <f t="shared" si="816"/>
        <v>0</v>
      </c>
      <c r="S5814" s="1">
        <f>IF(AND(A5814&gt;=5,A5814&lt;=9),INDEX(Demand!$C$3:$C$26,C5814),INDEX(Demand!$B$3:$B$26,C5814))</f>
        <v>600</v>
      </c>
      <c r="T5814" s="7">
        <f t="shared" si="817"/>
        <v>0</v>
      </c>
      <c r="U5814" s="7">
        <f t="shared" si="818"/>
        <v>0</v>
      </c>
    </row>
    <row r="5815" spans="1:21" x14ac:dyDescent="0.2">
      <c r="A5815" s="1">
        <v>8</v>
      </c>
      <c r="B5815" s="1">
        <v>30</v>
      </c>
      <c r="C5815" s="1">
        <v>23</v>
      </c>
      <c r="D5815">
        <v>15.4</v>
      </c>
      <c r="E5815">
        <v>14.3</v>
      </c>
      <c r="F5815">
        <v>93</v>
      </c>
      <c r="G5815">
        <v>0</v>
      </c>
      <c r="H5815">
        <v>0</v>
      </c>
      <c r="I5815">
        <v>0</v>
      </c>
      <c r="J5815" s="4">
        <f t="shared" si="813"/>
        <v>338.94614388142026</v>
      </c>
      <c r="K5815" s="4">
        <f t="shared" si="814"/>
        <v>-28.477832474986954</v>
      </c>
      <c r="L5815" s="5">
        <f t="shared" si="819"/>
        <v>0</v>
      </c>
      <c r="M5815" s="5">
        <f t="shared" si="820"/>
        <v>0</v>
      </c>
      <c r="N5815" s="6">
        <f t="shared" si="812"/>
        <v>0</v>
      </c>
      <c r="O5815" s="6">
        <f t="shared" si="815"/>
        <v>0</v>
      </c>
      <c r="P5815" s="6">
        <f>FORECAST(J5815,Inputs!$B$10:$B$18,Inputs!$A$10:$A$18)</f>
        <v>33.693945776679811</v>
      </c>
      <c r="Q5815" s="6">
        <f>IF(Inputs!$D$10="Yes",IF('Hourly Calcs'!P5815&gt;'Hourly Calcs'!K5815,'Hourly Calcs'!O5815,N5815+O5815),N5815+O5815)</f>
        <v>0</v>
      </c>
      <c r="R5815" s="12">
        <f t="shared" si="816"/>
        <v>0</v>
      </c>
      <c r="S5815" s="1">
        <f>IF(AND(A5815&gt;=5,A5815&lt;=9),INDEX(Demand!$C$3:$C$26,C5815),INDEX(Demand!$B$3:$B$26,C5815))</f>
        <v>500</v>
      </c>
      <c r="T5815" s="7">
        <f t="shared" si="817"/>
        <v>0</v>
      </c>
      <c r="U5815" s="7">
        <f t="shared" si="818"/>
        <v>0</v>
      </c>
    </row>
    <row r="5816" spans="1:21" x14ac:dyDescent="0.2">
      <c r="A5816" s="1">
        <v>8</v>
      </c>
      <c r="B5816" s="1">
        <v>30</v>
      </c>
      <c r="C5816" s="1">
        <v>24</v>
      </c>
      <c r="D5816">
        <v>15.6</v>
      </c>
      <c r="E5816">
        <v>14.1</v>
      </c>
      <c r="F5816">
        <v>91</v>
      </c>
      <c r="G5816">
        <v>0</v>
      </c>
      <c r="H5816">
        <v>0</v>
      </c>
      <c r="I5816">
        <v>0</v>
      </c>
      <c r="J5816" s="4">
        <f t="shared" si="813"/>
        <v>355.84091030539901</v>
      </c>
      <c r="K5816" s="4">
        <f t="shared" si="814"/>
        <v>-30.569452627750167</v>
      </c>
      <c r="L5816" s="5">
        <f t="shared" si="819"/>
        <v>0</v>
      </c>
      <c r="M5816" s="5">
        <f t="shared" si="820"/>
        <v>0</v>
      </c>
      <c r="N5816" s="6">
        <f t="shared" si="812"/>
        <v>0</v>
      </c>
      <c r="O5816" s="6">
        <f t="shared" si="815"/>
        <v>0</v>
      </c>
      <c r="P5816" s="6">
        <f>FORECAST(J5816,Inputs!$B$10:$B$18,Inputs!$A$10:$A$18)</f>
        <v>33.850378799124066</v>
      </c>
      <c r="Q5816" s="6">
        <f>IF(Inputs!$D$10="Yes",IF('Hourly Calcs'!P5816&gt;'Hourly Calcs'!K5816,'Hourly Calcs'!O5816,N5816+O5816),N5816+O5816)</f>
        <v>0</v>
      </c>
      <c r="R5816" s="12">
        <f t="shared" si="816"/>
        <v>0</v>
      </c>
      <c r="S5816" s="1">
        <f>IF(AND(A5816&gt;=5,A5816&lt;=9),INDEX(Demand!$C$3:$C$26,C5816),INDEX(Demand!$B$3:$B$26,C5816))</f>
        <v>400</v>
      </c>
      <c r="T5816" s="7">
        <f t="shared" si="817"/>
        <v>0</v>
      </c>
      <c r="U5816" s="7">
        <f t="shared" si="818"/>
        <v>0</v>
      </c>
    </row>
    <row r="5817" spans="1:21" x14ac:dyDescent="0.2">
      <c r="A5817" s="1">
        <v>8</v>
      </c>
      <c r="B5817" s="1">
        <v>31</v>
      </c>
      <c r="C5817" s="1">
        <v>1</v>
      </c>
      <c r="D5817">
        <v>15.5</v>
      </c>
      <c r="E5817">
        <v>14.3</v>
      </c>
      <c r="F5817">
        <v>93</v>
      </c>
      <c r="G5817">
        <v>0</v>
      </c>
      <c r="H5817">
        <v>0</v>
      </c>
      <c r="I5817">
        <v>0</v>
      </c>
      <c r="J5817" s="4">
        <f t="shared" si="813"/>
        <v>13.003891139402782</v>
      </c>
      <c r="K5817" s="4">
        <f t="shared" si="814"/>
        <v>-29.850705769501047</v>
      </c>
      <c r="L5817" s="5">
        <f t="shared" si="819"/>
        <v>0</v>
      </c>
      <c r="M5817" s="5">
        <f t="shared" si="820"/>
        <v>0</v>
      </c>
      <c r="N5817" s="6">
        <f t="shared" si="812"/>
        <v>0</v>
      </c>
      <c r="O5817" s="6">
        <f t="shared" si="815"/>
        <v>0</v>
      </c>
      <c r="P5817" s="6">
        <f>FORECAST(J5817,Inputs!$B$10:$B$18,Inputs!$A$10:$A$18)</f>
        <v>30.675961954994467</v>
      </c>
      <c r="Q5817" s="6">
        <f>IF(Inputs!$D$10="Yes",IF('Hourly Calcs'!P5817&gt;'Hourly Calcs'!K5817,'Hourly Calcs'!O5817,N5817+O5817),N5817+O5817)</f>
        <v>0</v>
      </c>
      <c r="R5817" s="12">
        <f t="shared" si="816"/>
        <v>0</v>
      </c>
      <c r="S5817" s="1">
        <f>IF(AND(A5817&gt;=5,A5817&lt;=9),INDEX(Demand!$C$3:$C$26,C5817),INDEX(Demand!$B$3:$B$26,C5817))</f>
        <v>350</v>
      </c>
      <c r="T5817" s="7">
        <f t="shared" si="817"/>
        <v>0</v>
      </c>
      <c r="U5817" s="7">
        <f t="shared" si="818"/>
        <v>0</v>
      </c>
    </row>
    <row r="5818" spans="1:21" x14ac:dyDescent="0.2">
      <c r="A5818" s="1">
        <v>8</v>
      </c>
      <c r="B5818" s="1">
        <v>31</v>
      </c>
      <c r="C5818" s="1">
        <v>2</v>
      </c>
      <c r="D5818">
        <v>15.9</v>
      </c>
      <c r="E5818">
        <v>14</v>
      </c>
      <c r="F5818">
        <v>88</v>
      </c>
      <c r="G5818">
        <v>0</v>
      </c>
      <c r="H5818">
        <v>0</v>
      </c>
      <c r="I5818">
        <v>0</v>
      </c>
      <c r="J5818" s="4">
        <f t="shared" si="813"/>
        <v>29.391015179085741</v>
      </c>
      <c r="K5818" s="4">
        <f t="shared" si="814"/>
        <v>-26.426125639786264</v>
      </c>
      <c r="L5818" s="5">
        <f t="shared" si="819"/>
        <v>0</v>
      </c>
      <c r="M5818" s="5">
        <f t="shared" si="820"/>
        <v>0</v>
      </c>
      <c r="N5818" s="6">
        <f t="shared" si="812"/>
        <v>0</v>
      </c>
      <c r="O5818" s="6">
        <f t="shared" si="815"/>
        <v>0</v>
      </c>
      <c r="P5818" s="6">
        <f>FORECAST(J5818,Inputs!$B$10:$B$18,Inputs!$A$10:$A$18)</f>
        <v>30.827694584991534</v>
      </c>
      <c r="Q5818" s="6">
        <f>IF(Inputs!$D$10="Yes",IF('Hourly Calcs'!P5818&gt;'Hourly Calcs'!K5818,'Hourly Calcs'!O5818,N5818+O5818),N5818+O5818)</f>
        <v>0</v>
      </c>
      <c r="R5818" s="12">
        <f t="shared" si="816"/>
        <v>0</v>
      </c>
      <c r="S5818" s="1">
        <f>IF(AND(A5818&gt;=5,A5818&lt;=9),INDEX(Demand!$C$3:$C$26,C5818),INDEX(Demand!$B$3:$B$26,C5818))</f>
        <v>350</v>
      </c>
      <c r="T5818" s="7">
        <f t="shared" si="817"/>
        <v>0</v>
      </c>
      <c r="U5818" s="7">
        <f t="shared" si="818"/>
        <v>0</v>
      </c>
    </row>
    <row r="5819" spans="1:21" x14ac:dyDescent="0.2">
      <c r="A5819" s="1">
        <v>8</v>
      </c>
      <c r="B5819" s="1">
        <v>31</v>
      </c>
      <c r="C5819" s="1">
        <v>3</v>
      </c>
      <c r="D5819">
        <v>16.3</v>
      </c>
      <c r="E5819">
        <v>14</v>
      </c>
      <c r="F5819">
        <v>86</v>
      </c>
      <c r="G5819">
        <v>0</v>
      </c>
      <c r="H5819">
        <v>0</v>
      </c>
      <c r="I5819">
        <v>0</v>
      </c>
      <c r="J5819" s="4">
        <f t="shared" si="813"/>
        <v>44.359501614356105</v>
      </c>
      <c r="K5819" s="4">
        <f t="shared" si="814"/>
        <v>-20.736774309890308</v>
      </c>
      <c r="L5819" s="5">
        <f t="shared" si="819"/>
        <v>0</v>
      </c>
      <c r="M5819" s="5">
        <f t="shared" si="820"/>
        <v>0</v>
      </c>
      <c r="N5819" s="6">
        <f t="shared" si="812"/>
        <v>0</v>
      </c>
      <c r="O5819" s="6">
        <f t="shared" si="815"/>
        <v>0</v>
      </c>
      <c r="P5819" s="6">
        <f>FORECAST(J5819,Inputs!$B$10:$B$18,Inputs!$A$10:$A$18)</f>
        <v>30.966291681614408</v>
      </c>
      <c r="Q5819" s="6">
        <f>IF(Inputs!$D$10="Yes",IF('Hourly Calcs'!P5819&gt;'Hourly Calcs'!K5819,'Hourly Calcs'!O5819,N5819+O5819),N5819+O5819)</f>
        <v>0</v>
      </c>
      <c r="R5819" s="12">
        <f t="shared" si="816"/>
        <v>0</v>
      </c>
      <c r="S5819" s="1">
        <f>IF(AND(A5819&gt;=5,A5819&lt;=9),INDEX(Demand!$C$3:$C$26,C5819),INDEX(Demand!$B$3:$B$26,C5819))</f>
        <v>350</v>
      </c>
      <c r="T5819" s="7">
        <f t="shared" si="817"/>
        <v>0</v>
      </c>
      <c r="U5819" s="7">
        <f t="shared" si="818"/>
        <v>0</v>
      </c>
    </row>
    <row r="5820" spans="1:21" x14ac:dyDescent="0.2">
      <c r="A5820" s="1">
        <v>8</v>
      </c>
      <c r="B5820" s="1">
        <v>31</v>
      </c>
      <c r="C5820" s="1">
        <v>4</v>
      </c>
      <c r="D5820">
        <v>15.9</v>
      </c>
      <c r="E5820">
        <v>14.3</v>
      </c>
      <c r="F5820">
        <v>90</v>
      </c>
      <c r="G5820">
        <v>0</v>
      </c>
      <c r="H5820">
        <v>0</v>
      </c>
      <c r="I5820">
        <v>0</v>
      </c>
      <c r="J5820" s="4">
        <f t="shared" si="813"/>
        <v>57.840855519295602</v>
      </c>
      <c r="K5820" s="4">
        <f t="shared" si="814"/>
        <v>-13.355167669429619</v>
      </c>
      <c r="L5820" s="5">
        <f t="shared" si="819"/>
        <v>0</v>
      </c>
      <c r="M5820" s="5">
        <f t="shared" si="820"/>
        <v>0</v>
      </c>
      <c r="N5820" s="6">
        <f t="shared" si="812"/>
        <v>0</v>
      </c>
      <c r="O5820" s="6">
        <f t="shared" si="815"/>
        <v>0</v>
      </c>
      <c r="P5820" s="6">
        <f>FORECAST(J5820,Inputs!$B$10:$B$18,Inputs!$A$10:$A$18)</f>
        <v>31.091119032586068</v>
      </c>
      <c r="Q5820" s="6">
        <f>IF(Inputs!$D$10="Yes",IF('Hourly Calcs'!P5820&gt;'Hourly Calcs'!K5820,'Hourly Calcs'!O5820,N5820+O5820),N5820+O5820)</f>
        <v>0</v>
      </c>
      <c r="R5820" s="12">
        <f t="shared" si="816"/>
        <v>0</v>
      </c>
      <c r="S5820" s="1">
        <f>IF(AND(A5820&gt;=5,A5820&lt;=9),INDEX(Demand!$C$3:$C$26,C5820),INDEX(Demand!$B$3:$B$26,C5820))</f>
        <v>350</v>
      </c>
      <c r="T5820" s="7">
        <f t="shared" si="817"/>
        <v>0</v>
      </c>
      <c r="U5820" s="7">
        <f t="shared" si="818"/>
        <v>0</v>
      </c>
    </row>
    <row r="5821" spans="1:21" x14ac:dyDescent="0.2">
      <c r="A5821" s="1">
        <v>8</v>
      </c>
      <c r="B5821" s="1">
        <v>31</v>
      </c>
      <c r="C5821" s="1">
        <v>5</v>
      </c>
      <c r="D5821">
        <v>15.9</v>
      </c>
      <c r="E5821">
        <v>14.5</v>
      </c>
      <c r="F5821">
        <v>91</v>
      </c>
      <c r="G5821">
        <v>0</v>
      </c>
      <c r="H5821">
        <v>0</v>
      </c>
      <c r="I5821">
        <v>0</v>
      </c>
      <c r="J5821" s="4">
        <f t="shared" si="813"/>
        <v>70.160215864728983</v>
      </c>
      <c r="K5821" s="4">
        <f t="shared" si="814"/>
        <v>-4.7991596715614122</v>
      </c>
      <c r="L5821" s="5">
        <f t="shared" si="819"/>
        <v>0</v>
      </c>
      <c r="M5821" s="5">
        <f t="shared" si="820"/>
        <v>0</v>
      </c>
      <c r="N5821" s="6">
        <f t="shared" si="812"/>
        <v>0</v>
      </c>
      <c r="O5821" s="6">
        <f t="shared" si="815"/>
        <v>0</v>
      </c>
      <c r="P5821" s="6">
        <f>FORECAST(J5821,Inputs!$B$10:$B$18,Inputs!$A$10:$A$18)</f>
        <v>31.205187183932672</v>
      </c>
      <c r="Q5821" s="6">
        <f>IF(Inputs!$D$10="Yes",IF('Hourly Calcs'!P5821&gt;'Hourly Calcs'!K5821,'Hourly Calcs'!O5821,N5821+O5821),N5821+O5821)</f>
        <v>0</v>
      </c>
      <c r="R5821" s="12">
        <f t="shared" si="816"/>
        <v>0</v>
      </c>
      <c r="S5821" s="1">
        <f>IF(AND(A5821&gt;=5,A5821&lt;=9),INDEX(Demand!$C$3:$C$26,C5821),INDEX(Demand!$B$3:$B$26,C5821))</f>
        <v>350</v>
      </c>
      <c r="T5821" s="7">
        <f t="shared" si="817"/>
        <v>0</v>
      </c>
      <c r="U5821" s="7">
        <f t="shared" si="818"/>
        <v>0</v>
      </c>
    </row>
    <row r="5822" spans="1:21" x14ac:dyDescent="0.2">
      <c r="A5822" s="1">
        <v>8</v>
      </c>
      <c r="B5822" s="1">
        <v>31</v>
      </c>
      <c r="C5822" s="1">
        <v>6</v>
      </c>
      <c r="D5822">
        <v>17</v>
      </c>
      <c r="E5822">
        <v>15.1</v>
      </c>
      <c r="F5822">
        <v>89</v>
      </c>
      <c r="G5822">
        <v>6</v>
      </c>
      <c r="H5822">
        <v>0</v>
      </c>
      <c r="I5822">
        <v>6</v>
      </c>
      <c r="J5822" s="4">
        <f t="shared" si="813"/>
        <v>81.822203260543461</v>
      </c>
      <c r="K5822" s="4">
        <f t="shared" si="814"/>
        <v>4.4993580851235464</v>
      </c>
      <c r="L5822" s="5">
        <f t="shared" si="819"/>
        <v>83.177796739456539</v>
      </c>
      <c r="M5822" s="5">
        <f t="shared" si="820"/>
        <v>29.500641914876454</v>
      </c>
      <c r="N5822" s="6">
        <f t="shared" si="812"/>
        <v>0</v>
      </c>
      <c r="O5822" s="6">
        <f t="shared" si="815"/>
        <v>5.4871127176651253</v>
      </c>
      <c r="P5822" s="6">
        <f>FORECAST(J5822,Inputs!$B$10:$B$18,Inputs!$A$10:$A$18)</f>
        <v>31.313168548708735</v>
      </c>
      <c r="Q5822" s="6">
        <f>IF(Inputs!$D$10="Yes",IF('Hourly Calcs'!P5822&gt;'Hourly Calcs'!K5822,'Hourly Calcs'!O5822,N5822+O5822),N5822+O5822)</f>
        <v>5.4871127176651253</v>
      </c>
      <c r="R5822" s="12">
        <f t="shared" si="816"/>
        <v>26.074759634344673</v>
      </c>
      <c r="S5822" s="1">
        <f>IF(AND(A5822&gt;=5,A5822&lt;=9),INDEX(Demand!$C$3:$C$26,C5822),INDEX(Demand!$B$3:$B$26,C5822))</f>
        <v>350</v>
      </c>
      <c r="T5822" s="7">
        <f t="shared" si="817"/>
        <v>26.074759634344673</v>
      </c>
      <c r="U5822" s="7">
        <f t="shared" si="818"/>
        <v>0</v>
      </c>
    </row>
    <row r="5823" spans="1:21" x14ac:dyDescent="0.2">
      <c r="A5823" s="1">
        <v>8</v>
      </c>
      <c r="B5823" s="1">
        <v>31</v>
      </c>
      <c r="C5823" s="1">
        <v>7</v>
      </c>
      <c r="D5823">
        <v>17.600000000000001</v>
      </c>
      <c r="E5823">
        <v>15.9</v>
      </c>
      <c r="F5823">
        <v>90</v>
      </c>
      <c r="G5823">
        <v>71</v>
      </c>
      <c r="H5823">
        <v>55</v>
      </c>
      <c r="I5823">
        <v>62</v>
      </c>
      <c r="J5823" s="4">
        <f t="shared" si="813"/>
        <v>93.410678723822201</v>
      </c>
      <c r="K5823" s="4">
        <f t="shared" si="814"/>
        <v>13.846026453231232</v>
      </c>
      <c r="L5823" s="5">
        <f t="shared" si="819"/>
        <v>71.589321276177799</v>
      </c>
      <c r="M5823" s="5">
        <f t="shared" si="820"/>
        <v>20.153973546768768</v>
      </c>
      <c r="N5823" s="6">
        <f t="shared" si="812"/>
        <v>20.343162283433884</v>
      </c>
      <c r="O5823" s="6">
        <f t="shared" si="815"/>
        <v>56.700164749206287</v>
      </c>
      <c r="P5823" s="6">
        <f>FORECAST(J5823,Inputs!$B$10:$B$18,Inputs!$A$10:$A$18)</f>
        <v>31.420469247442796</v>
      </c>
      <c r="Q5823" s="6">
        <f>IF(Inputs!$D$10="Yes",IF('Hourly Calcs'!P5823&gt;'Hourly Calcs'!K5823,'Hourly Calcs'!O5823,N5823+O5823),N5823+O5823)</f>
        <v>56.700164749206287</v>
      </c>
      <c r="R5823" s="12">
        <f t="shared" si="816"/>
        <v>269.43918288822829</v>
      </c>
      <c r="S5823" s="1">
        <f>IF(AND(A5823&gt;=5,A5823&lt;=9),INDEX(Demand!$C$3:$C$26,C5823),INDEX(Demand!$B$3:$B$26,C5823))</f>
        <v>350</v>
      </c>
      <c r="T5823" s="7">
        <f t="shared" si="817"/>
        <v>269.43918288822829</v>
      </c>
      <c r="U5823" s="7">
        <f t="shared" si="818"/>
        <v>0</v>
      </c>
    </row>
    <row r="5824" spans="1:21" x14ac:dyDescent="0.2">
      <c r="A5824" s="1">
        <v>8</v>
      </c>
      <c r="B5824" s="1">
        <v>31</v>
      </c>
      <c r="C5824" s="1">
        <v>8</v>
      </c>
      <c r="D5824">
        <v>18.5</v>
      </c>
      <c r="E5824">
        <v>16.5</v>
      </c>
      <c r="F5824">
        <v>88</v>
      </c>
      <c r="G5824">
        <v>212</v>
      </c>
      <c r="H5824">
        <v>236</v>
      </c>
      <c r="I5824">
        <v>132</v>
      </c>
      <c r="J5824" s="4">
        <f t="shared" si="813"/>
        <v>105.58553456695485</v>
      </c>
      <c r="K5824" s="4">
        <f t="shared" si="814"/>
        <v>23.15846216606046</v>
      </c>
      <c r="L5824" s="5">
        <f t="shared" si="819"/>
        <v>59.414465433045152</v>
      </c>
      <c r="M5824" s="5">
        <f t="shared" si="820"/>
        <v>10.84153783393954</v>
      </c>
      <c r="N5824" s="6">
        <f t="shared" si="812"/>
        <v>138.68390264228654</v>
      </c>
      <c r="O5824" s="6">
        <f t="shared" si="815"/>
        <v>120.71647978863275</v>
      </c>
      <c r="P5824" s="6">
        <f>FORECAST(J5824,Inputs!$B$10:$B$18,Inputs!$A$10:$A$18)</f>
        <v>31.533199394138467</v>
      </c>
      <c r="Q5824" s="6">
        <f>IF(Inputs!$D$10="Yes",IF('Hourly Calcs'!P5824&gt;'Hourly Calcs'!K5824,'Hourly Calcs'!O5824,N5824+O5824),N5824+O5824)</f>
        <v>120.71647978863275</v>
      </c>
      <c r="R5824" s="12">
        <f t="shared" si="816"/>
        <v>573.64471195558281</v>
      </c>
      <c r="S5824" s="1">
        <f>IF(AND(A5824&gt;=5,A5824&lt;=9),INDEX(Demand!$C$3:$C$26,C5824),INDEX(Demand!$B$3:$B$26,C5824))</f>
        <v>350</v>
      </c>
      <c r="T5824" s="7">
        <f t="shared" si="817"/>
        <v>350</v>
      </c>
      <c r="U5824" s="7">
        <f t="shared" si="818"/>
        <v>223.64471195558281</v>
      </c>
    </row>
    <row r="5825" spans="1:21" x14ac:dyDescent="0.2">
      <c r="A5825" s="1">
        <v>8</v>
      </c>
      <c r="B5825" s="1">
        <v>31</v>
      </c>
      <c r="C5825" s="1">
        <v>9</v>
      </c>
      <c r="D5825">
        <v>20.3</v>
      </c>
      <c r="E5825">
        <v>16</v>
      </c>
      <c r="F5825">
        <v>76</v>
      </c>
      <c r="G5825">
        <v>376</v>
      </c>
      <c r="H5825">
        <v>388</v>
      </c>
      <c r="I5825">
        <v>186</v>
      </c>
      <c r="J5825" s="4">
        <f t="shared" si="813"/>
        <v>119.11853904980339</v>
      </c>
      <c r="K5825" s="4">
        <f t="shared" si="814"/>
        <v>31.906759268133001</v>
      </c>
      <c r="L5825" s="5">
        <f t="shared" si="819"/>
        <v>45.881460950196612</v>
      </c>
      <c r="M5825" s="5">
        <f t="shared" si="820"/>
        <v>2.0932407318669988</v>
      </c>
      <c r="N5825" s="6">
        <f t="shared" si="812"/>
        <v>298.23278264102919</v>
      </c>
      <c r="O5825" s="6">
        <f t="shared" si="815"/>
        <v>170.10049424761888</v>
      </c>
      <c r="P5825" s="6">
        <f>FORECAST(J5825,Inputs!$B$10:$B$18,Inputs!$A$10:$A$18)</f>
        <v>31.65850499120188</v>
      </c>
      <c r="Q5825" s="6">
        <f>IF(Inputs!$D$10="Yes",IF('Hourly Calcs'!P5825&gt;'Hourly Calcs'!K5825,'Hourly Calcs'!O5825,N5825+O5825),N5825+O5825)</f>
        <v>468.33327688864807</v>
      </c>
      <c r="R5825" s="12">
        <f t="shared" si="816"/>
        <v>2225.5197317748557</v>
      </c>
      <c r="S5825" s="1">
        <f>IF(AND(A5825&gt;=5,A5825&lt;=9),INDEX(Demand!$C$3:$C$26,C5825),INDEX(Demand!$B$3:$B$26,C5825))</f>
        <v>350</v>
      </c>
      <c r="T5825" s="7">
        <f t="shared" si="817"/>
        <v>350</v>
      </c>
      <c r="U5825" s="7">
        <f t="shared" si="818"/>
        <v>1875.5197317748557</v>
      </c>
    </row>
    <row r="5826" spans="1:21" x14ac:dyDescent="0.2">
      <c r="A5826" s="1">
        <v>8</v>
      </c>
      <c r="B5826" s="1">
        <v>31</v>
      </c>
      <c r="C5826" s="1">
        <v>10</v>
      </c>
      <c r="D5826">
        <v>21.4</v>
      </c>
      <c r="E5826">
        <v>16</v>
      </c>
      <c r="F5826">
        <v>71</v>
      </c>
      <c r="G5826">
        <v>432</v>
      </c>
      <c r="H5826">
        <v>248</v>
      </c>
      <c r="I5826">
        <v>280</v>
      </c>
      <c r="J5826" s="4">
        <f t="shared" si="813"/>
        <v>134.87420686275743</v>
      </c>
      <c r="K5826" s="4">
        <f t="shared" si="814"/>
        <v>39.470338915251297</v>
      </c>
      <c r="L5826" s="5">
        <f t="shared" si="819"/>
        <v>30.125793137242567</v>
      </c>
      <c r="M5826" s="5">
        <f t="shared" si="820"/>
        <v>5.4703389152512969</v>
      </c>
      <c r="N5826" s="6">
        <f t="shared" si="812"/>
        <v>223.29048298249768</v>
      </c>
      <c r="O5826" s="6">
        <f t="shared" si="815"/>
        <v>256.06526015770584</v>
      </c>
      <c r="P5826" s="6">
        <f>FORECAST(J5826,Inputs!$B$10:$B$18,Inputs!$A$10:$A$18)</f>
        <v>31.80439080428479</v>
      </c>
      <c r="Q5826" s="6">
        <f>IF(Inputs!$D$10="Yes",IF('Hourly Calcs'!P5826&gt;'Hourly Calcs'!K5826,'Hourly Calcs'!O5826,N5826+O5826),N5826+O5826)</f>
        <v>479.35574314020351</v>
      </c>
      <c r="R5826" s="12">
        <f t="shared" si="816"/>
        <v>2277.8984914022471</v>
      </c>
      <c r="S5826" s="1">
        <f>IF(AND(A5826&gt;=5,A5826&lt;=9),INDEX(Demand!$C$3:$C$26,C5826),INDEX(Demand!$B$3:$B$26,C5826))</f>
        <v>600</v>
      </c>
      <c r="T5826" s="7">
        <f t="shared" si="817"/>
        <v>600</v>
      </c>
      <c r="U5826" s="7">
        <f t="shared" si="818"/>
        <v>1677.8984914022471</v>
      </c>
    </row>
    <row r="5827" spans="1:21" x14ac:dyDescent="0.2">
      <c r="A5827" s="1">
        <v>8</v>
      </c>
      <c r="B5827" s="1">
        <v>31</v>
      </c>
      <c r="C5827" s="1">
        <v>11</v>
      </c>
      <c r="D5827">
        <v>22.3</v>
      </c>
      <c r="E5827">
        <v>15.3</v>
      </c>
      <c r="F5827">
        <v>65</v>
      </c>
      <c r="G5827">
        <v>398</v>
      </c>
      <c r="H5827">
        <v>95</v>
      </c>
      <c r="I5827">
        <v>331</v>
      </c>
      <c r="J5827" s="4">
        <f t="shared" si="813"/>
        <v>153.52217356154367</v>
      </c>
      <c r="K5827" s="4">
        <f t="shared" si="814"/>
        <v>45.017424437869174</v>
      </c>
      <c r="L5827" s="5">
        <f t="shared" si="819"/>
        <v>11.477826438456333</v>
      </c>
      <c r="M5827" s="5">
        <f t="shared" si="820"/>
        <v>11.017424437869174</v>
      </c>
      <c r="N5827" s="6">
        <f t="shared" si="812"/>
        <v>92.509109076423428</v>
      </c>
      <c r="O5827" s="6">
        <f t="shared" si="815"/>
        <v>302.70571825785942</v>
      </c>
      <c r="P5827" s="6">
        <f>FORECAST(J5827,Inputs!$B$10:$B$18,Inputs!$A$10:$A$18)</f>
        <v>31.977057162606883</v>
      </c>
      <c r="Q5827" s="6">
        <f>IF(Inputs!$D$10="Yes",IF('Hourly Calcs'!P5827&gt;'Hourly Calcs'!K5827,'Hourly Calcs'!O5827,N5827+O5827),N5827+O5827)</f>
        <v>395.21482733428286</v>
      </c>
      <c r="R5827" s="12">
        <f t="shared" si="816"/>
        <v>1878.060859492512</v>
      </c>
      <c r="S5827" s="1">
        <f>IF(AND(A5827&gt;=5,A5827&lt;=9),INDEX(Demand!$C$3:$C$26,C5827),INDEX(Demand!$B$3:$B$26,C5827))</f>
        <v>600</v>
      </c>
      <c r="T5827" s="7">
        <f t="shared" si="817"/>
        <v>600</v>
      </c>
      <c r="U5827" s="7">
        <f t="shared" si="818"/>
        <v>1278.060859492512</v>
      </c>
    </row>
    <row r="5828" spans="1:21" x14ac:dyDescent="0.2">
      <c r="A5828" s="1">
        <v>8</v>
      </c>
      <c r="B5828" s="1">
        <v>31</v>
      </c>
      <c r="C5828" s="1">
        <v>12</v>
      </c>
      <c r="D5828">
        <v>23</v>
      </c>
      <c r="E5828">
        <v>15.2</v>
      </c>
      <c r="F5828">
        <v>61</v>
      </c>
      <c r="G5828">
        <v>437</v>
      </c>
      <c r="H5828">
        <v>93</v>
      </c>
      <c r="I5828">
        <v>366</v>
      </c>
      <c r="J5828" s="4">
        <f t="shared" si="813"/>
        <v>174.74236053778142</v>
      </c>
      <c r="K5828" s="4">
        <f t="shared" si="814"/>
        <v>47.607783772530055</v>
      </c>
      <c r="L5828" s="5">
        <f t="shared" si="819"/>
        <v>9.7423605377814226</v>
      </c>
      <c r="M5828" s="5">
        <f t="shared" si="820"/>
        <v>13.607783772530055</v>
      </c>
      <c r="N5828" s="6">
        <f t="shared" si="812"/>
        <v>91.498532046398665</v>
      </c>
      <c r="O5828" s="6">
        <f t="shared" si="815"/>
        <v>334.71387577757264</v>
      </c>
      <c r="P5828" s="6">
        <f>FORECAST(J5828,Inputs!$B$10:$B$18,Inputs!$A$10:$A$18)</f>
        <v>32.173540375349823</v>
      </c>
      <c r="Q5828" s="6">
        <f>IF(Inputs!$D$10="Yes",IF('Hourly Calcs'!P5828&gt;'Hourly Calcs'!K5828,'Hourly Calcs'!O5828,N5828+O5828),N5828+O5828)</f>
        <v>426.21240782397132</v>
      </c>
      <c r="R5828" s="12">
        <f t="shared" si="816"/>
        <v>2025.3613619795117</v>
      </c>
      <c r="S5828" s="1">
        <f>IF(AND(A5828&gt;=5,A5828&lt;=9),INDEX(Demand!$C$3:$C$26,C5828),INDEX(Demand!$B$3:$B$26,C5828))</f>
        <v>600</v>
      </c>
      <c r="T5828" s="7">
        <f t="shared" si="817"/>
        <v>600</v>
      </c>
      <c r="U5828" s="7">
        <f t="shared" si="818"/>
        <v>1425.3613619795117</v>
      </c>
    </row>
    <row r="5829" spans="1:21" x14ac:dyDescent="0.2">
      <c r="A5829" s="1">
        <v>8</v>
      </c>
      <c r="B5829" s="1">
        <v>31</v>
      </c>
      <c r="C5829" s="1">
        <v>13</v>
      </c>
      <c r="D5829">
        <v>23.7</v>
      </c>
      <c r="E5829">
        <v>15.4</v>
      </c>
      <c r="F5829">
        <v>60</v>
      </c>
      <c r="G5829">
        <v>219</v>
      </c>
      <c r="H5829">
        <v>10</v>
      </c>
      <c r="I5829">
        <v>211</v>
      </c>
      <c r="J5829" s="4">
        <f t="shared" si="813"/>
        <v>196.57711388333198</v>
      </c>
      <c r="K5829" s="4">
        <f t="shared" si="814"/>
        <v>46.652332325317651</v>
      </c>
      <c r="L5829" s="5">
        <f t="shared" si="819"/>
        <v>31.577113883331975</v>
      </c>
      <c r="M5829" s="5">
        <f t="shared" si="820"/>
        <v>12.652332325317651</v>
      </c>
      <c r="N5829" s="6">
        <f t="shared" si="812"/>
        <v>9.2988763132994183</v>
      </c>
      <c r="O5829" s="6">
        <f t="shared" si="815"/>
        <v>192.9634639045569</v>
      </c>
      <c r="P5829" s="6">
        <f>FORECAST(J5829,Inputs!$B$10:$B$18,Inputs!$A$10:$A$18)</f>
        <v>32.375714017438256</v>
      </c>
      <c r="Q5829" s="6">
        <f>IF(Inputs!$D$10="Yes",IF('Hourly Calcs'!P5829&gt;'Hourly Calcs'!K5829,'Hourly Calcs'!O5829,N5829+O5829),N5829+O5829)</f>
        <v>202.26234021785632</v>
      </c>
      <c r="R5829" s="12">
        <f t="shared" si="816"/>
        <v>961.15064071525319</v>
      </c>
      <c r="S5829" s="1">
        <f>IF(AND(A5829&gt;=5,A5829&lt;=9),INDEX(Demand!$C$3:$C$26,C5829),INDEX(Demand!$B$3:$B$26,C5829))</f>
        <v>600</v>
      </c>
      <c r="T5829" s="7">
        <f t="shared" si="817"/>
        <v>600</v>
      </c>
      <c r="U5829" s="7">
        <f t="shared" si="818"/>
        <v>361.15064071525319</v>
      </c>
    </row>
    <row r="5830" spans="1:21" x14ac:dyDescent="0.2">
      <c r="A5830" s="1">
        <v>8</v>
      </c>
      <c r="B5830" s="1">
        <v>31</v>
      </c>
      <c r="C5830" s="1">
        <v>14</v>
      </c>
      <c r="D5830">
        <v>24.4</v>
      </c>
      <c r="E5830">
        <v>15.7</v>
      </c>
      <c r="F5830">
        <v>58</v>
      </c>
      <c r="G5830">
        <v>205</v>
      </c>
      <c r="H5830">
        <v>3</v>
      </c>
      <c r="I5830">
        <v>203</v>
      </c>
      <c r="J5830" s="4">
        <f t="shared" si="813"/>
        <v>216.57134324447372</v>
      </c>
      <c r="K5830" s="4">
        <f t="shared" si="814"/>
        <v>42.380064837473711</v>
      </c>
      <c r="L5830" s="5">
        <f t="shared" si="819"/>
        <v>51.571343244473724</v>
      </c>
      <c r="M5830" s="5">
        <f t="shared" si="820"/>
        <v>8.3800648374737108</v>
      </c>
      <c r="N5830" s="6">
        <f t="shared" si="812"/>
        <v>2.4466453826082093</v>
      </c>
      <c r="O5830" s="6">
        <f t="shared" si="815"/>
        <v>185.64731361433672</v>
      </c>
      <c r="P5830" s="6">
        <f>FORECAST(J5830,Inputs!$B$10:$B$18,Inputs!$A$10:$A$18)</f>
        <v>32.560845770782166</v>
      </c>
      <c r="Q5830" s="6">
        <f>IF(Inputs!$D$10="Yes",IF('Hourly Calcs'!P5830&gt;'Hourly Calcs'!K5830,'Hourly Calcs'!O5830,N5830+O5830),N5830+O5830)</f>
        <v>188.09395899694493</v>
      </c>
      <c r="R5830" s="12">
        <f t="shared" si="816"/>
        <v>893.82249315348224</v>
      </c>
      <c r="S5830" s="1">
        <f>IF(AND(A5830&gt;=5,A5830&lt;=9),INDEX(Demand!$C$3:$C$26,C5830),INDEX(Demand!$B$3:$B$26,C5830))</f>
        <v>600</v>
      </c>
      <c r="T5830" s="7">
        <f t="shared" si="817"/>
        <v>600</v>
      </c>
      <c r="U5830" s="7">
        <f t="shared" si="818"/>
        <v>293.82249315348224</v>
      </c>
    </row>
    <row r="5831" spans="1:21" x14ac:dyDescent="0.2">
      <c r="A5831" s="1">
        <v>8</v>
      </c>
      <c r="B5831" s="1">
        <v>31</v>
      </c>
      <c r="C5831" s="1">
        <v>15</v>
      </c>
      <c r="D5831">
        <v>25.2</v>
      </c>
      <c r="E5831">
        <v>17</v>
      </c>
      <c r="F5831">
        <v>60</v>
      </c>
      <c r="G5831">
        <v>175</v>
      </c>
      <c r="H5831">
        <v>1</v>
      </c>
      <c r="I5831">
        <v>174</v>
      </c>
      <c r="J5831" s="4">
        <f t="shared" si="813"/>
        <v>233.6355329834708</v>
      </c>
      <c r="K5831" s="4">
        <f t="shared" si="814"/>
        <v>35.640455040153832</v>
      </c>
      <c r="L5831" s="5">
        <f t="shared" si="819"/>
        <v>68.635532983470796</v>
      </c>
      <c r="M5831" s="5">
        <f t="shared" si="820"/>
        <v>1.6404550401538316</v>
      </c>
      <c r="N5831" s="6">
        <f t="shared" si="812"/>
        <v>0.64863355098844455</v>
      </c>
      <c r="O5831" s="6">
        <f t="shared" si="815"/>
        <v>159.12626881228863</v>
      </c>
      <c r="P5831" s="6">
        <f>FORECAST(J5831,Inputs!$B$10:$B$18,Inputs!$A$10:$A$18)</f>
        <v>32.718847527624725</v>
      </c>
      <c r="Q5831" s="6">
        <f>IF(Inputs!$D$10="Yes",IF('Hourly Calcs'!P5831&gt;'Hourly Calcs'!K5831,'Hourly Calcs'!O5831,N5831+O5831),N5831+O5831)</f>
        <v>159.77490236327708</v>
      </c>
      <c r="R5831" s="12">
        <f t="shared" si="816"/>
        <v>759.2503360302926</v>
      </c>
      <c r="S5831" s="1">
        <f>IF(AND(A5831&gt;=5,A5831&lt;=9),INDEX(Demand!$C$3:$C$26,C5831),INDEX(Demand!$B$3:$B$26,C5831))</f>
        <v>600</v>
      </c>
      <c r="T5831" s="7">
        <f t="shared" si="817"/>
        <v>600</v>
      </c>
      <c r="U5831" s="7">
        <f t="shared" si="818"/>
        <v>159.2503360302926</v>
      </c>
    </row>
    <row r="5832" spans="1:21" x14ac:dyDescent="0.2">
      <c r="A5832" s="1">
        <v>8</v>
      </c>
      <c r="B5832" s="1">
        <v>31</v>
      </c>
      <c r="C5832" s="1">
        <v>16</v>
      </c>
      <c r="D5832">
        <v>23.9</v>
      </c>
      <c r="E5832">
        <v>17.7</v>
      </c>
      <c r="F5832">
        <v>68</v>
      </c>
      <c r="G5832">
        <v>267</v>
      </c>
      <c r="H5832">
        <v>84</v>
      </c>
      <c r="I5832">
        <v>222</v>
      </c>
      <c r="J5832" s="4">
        <f t="shared" si="813"/>
        <v>248.09888686591313</v>
      </c>
      <c r="K5832" s="4">
        <f t="shared" si="814"/>
        <v>27.348470332886265</v>
      </c>
      <c r="L5832" s="5">
        <f t="shared" si="819"/>
        <v>83.09888686591313</v>
      </c>
      <c r="M5832" s="5">
        <f t="shared" si="820"/>
        <v>6.6515296671137349</v>
      </c>
      <c r="N5832" s="6">
        <f t="shared" si="812"/>
        <v>37.005469321617504</v>
      </c>
      <c r="O5832" s="6">
        <f t="shared" si="815"/>
        <v>203.02317055360962</v>
      </c>
      <c r="P5832" s="6">
        <f>FORECAST(J5832,Inputs!$B$10:$B$18,Inputs!$A$10:$A$18)</f>
        <v>32.852767470980673</v>
      </c>
      <c r="Q5832" s="6">
        <f>IF(Inputs!$D$10="Yes",IF('Hourly Calcs'!P5832&gt;'Hourly Calcs'!K5832,'Hourly Calcs'!O5832,N5832+O5832),N5832+O5832)</f>
        <v>203.02317055360962</v>
      </c>
      <c r="R5832" s="12">
        <f t="shared" si="816"/>
        <v>964.7661064707529</v>
      </c>
      <c r="S5832" s="1">
        <f>IF(AND(A5832&gt;=5,A5832&lt;=9),INDEX(Demand!$C$3:$C$26,C5832),INDEX(Demand!$B$3:$B$26,C5832))</f>
        <v>900</v>
      </c>
      <c r="T5832" s="7">
        <f t="shared" si="817"/>
        <v>900</v>
      </c>
      <c r="U5832" s="7">
        <f t="shared" si="818"/>
        <v>64.766106470752902</v>
      </c>
    </row>
    <row r="5833" spans="1:21" x14ac:dyDescent="0.2">
      <c r="A5833" s="1">
        <v>8</v>
      </c>
      <c r="B5833" s="1">
        <v>31</v>
      </c>
      <c r="C5833" s="1">
        <v>17</v>
      </c>
      <c r="D5833">
        <v>21.8</v>
      </c>
      <c r="E5833">
        <v>17.3</v>
      </c>
      <c r="F5833">
        <v>76</v>
      </c>
      <c r="G5833">
        <v>218</v>
      </c>
      <c r="H5833">
        <v>148</v>
      </c>
      <c r="I5833">
        <v>161</v>
      </c>
      <c r="J5833" s="4">
        <f t="shared" si="813"/>
        <v>260.7985028601633</v>
      </c>
      <c r="K5833" s="4">
        <f t="shared" si="814"/>
        <v>18.218848626050828</v>
      </c>
      <c r="L5833" s="5">
        <f t="shared" si="819"/>
        <v>0</v>
      </c>
      <c r="M5833" s="5">
        <f t="shared" si="820"/>
        <v>15.781151373949172</v>
      </c>
      <c r="N5833" s="6">
        <f t="shared" ref="N5833:N5896" si="821">H5833*MAX(0,COS(2*ASIN(SQRT(SIN(RADIANS($B$4))^2+COS(RADIANS($K5833))^2-2*SIN(RADIANS($B$4))*COS(RADIANS($K5833))*COS(RADIANS($J5833-$B$5))+(SIN(RADIANS($K5833))-COS(RADIANS($B$4)))^2)/2)))</f>
        <v>30.418911281857394</v>
      </c>
      <c r="O5833" s="6">
        <f t="shared" si="815"/>
        <v>147.23752459068086</v>
      </c>
      <c r="P5833" s="6">
        <f>FORECAST(J5833,Inputs!$B$10:$B$18,Inputs!$A$10:$A$18)</f>
        <v>32.970356507964475</v>
      </c>
      <c r="Q5833" s="6">
        <f>IF(Inputs!$D$10="Yes",IF('Hourly Calcs'!P5833&gt;'Hourly Calcs'!K5833,'Hourly Calcs'!O5833,N5833+O5833),N5833+O5833)</f>
        <v>147.23752459068086</v>
      </c>
      <c r="R5833" s="12">
        <f t="shared" si="816"/>
        <v>699.67271685491539</v>
      </c>
      <c r="S5833" s="1">
        <f>IF(AND(A5833&gt;=5,A5833&lt;=9),INDEX(Demand!$C$3:$C$26,C5833),INDEX(Demand!$B$3:$B$26,C5833))</f>
        <v>900</v>
      </c>
      <c r="T5833" s="7">
        <f t="shared" si="817"/>
        <v>699.67271685491539</v>
      </c>
      <c r="U5833" s="7">
        <f t="shared" si="818"/>
        <v>0</v>
      </c>
    </row>
    <row r="5834" spans="1:21" x14ac:dyDescent="0.2">
      <c r="A5834" s="1">
        <v>8</v>
      </c>
      <c r="B5834" s="1">
        <v>31</v>
      </c>
      <c r="C5834" s="1">
        <v>18</v>
      </c>
      <c r="D5834">
        <v>21.1</v>
      </c>
      <c r="E5834">
        <v>16.8</v>
      </c>
      <c r="F5834">
        <v>76</v>
      </c>
      <c r="G5834">
        <v>69</v>
      </c>
      <c r="H5834">
        <v>0</v>
      </c>
      <c r="I5834">
        <v>69</v>
      </c>
      <c r="J5834" s="4">
        <f t="shared" ref="J5834:J5897" si="822">solarazimuth($B$2,$B$3,$B$1,A5834,B5834,C5834,0,0,0,0)</f>
        <v>272.56175092595447</v>
      </c>
      <c r="K5834" s="4">
        <f t="shared" ref="K5834:K5897" si="823">solarelevation($B$2,$B$3,$B$1,A5834,B5834,C5834,0,0,0,0)</f>
        <v>8.794380103906235</v>
      </c>
      <c r="L5834" s="5">
        <f t="shared" si="819"/>
        <v>0</v>
      </c>
      <c r="M5834" s="5">
        <f t="shared" si="820"/>
        <v>25.205619896093765</v>
      </c>
      <c r="N5834" s="6">
        <f t="shared" si="821"/>
        <v>0</v>
      </c>
      <c r="O5834" s="6">
        <f t="shared" ref="O5834:O5897" si="824">$I5834*(1+COS(RADIANS($B$4)))/2</f>
        <v>63.101796253148933</v>
      </c>
      <c r="P5834" s="6">
        <f>FORECAST(J5834,Inputs!$B$10:$B$18,Inputs!$A$10:$A$18)</f>
        <v>33.079275471536612</v>
      </c>
      <c r="Q5834" s="6">
        <f>IF(Inputs!$D$10="Yes",IF('Hourly Calcs'!P5834&gt;'Hourly Calcs'!K5834,'Hourly Calcs'!O5834,N5834+O5834),N5834+O5834)</f>
        <v>63.101796253148933</v>
      </c>
      <c r="R5834" s="12">
        <f t="shared" ref="R5834:R5897" si="825">$B$6*$E$1*Q5834</f>
        <v>299.85973579496374</v>
      </c>
      <c r="S5834" s="1">
        <f>IF(AND(A5834&gt;=5,A5834&lt;=9),INDEX(Demand!$C$3:$C$26,C5834),INDEX(Demand!$B$3:$B$26,C5834))</f>
        <v>900</v>
      </c>
      <c r="T5834" s="7">
        <f t="shared" ref="T5834:T5897" si="826">S5834-MAX(0,S5834-R5834)</f>
        <v>299.85973579496374</v>
      </c>
      <c r="U5834" s="7">
        <f t="shared" ref="U5834:U5897" si="827">MAX(0,R5834-S5834)</f>
        <v>0</v>
      </c>
    </row>
    <row r="5835" spans="1:21" x14ac:dyDescent="0.2">
      <c r="A5835" s="1">
        <v>8</v>
      </c>
      <c r="B5835" s="1">
        <v>31</v>
      </c>
      <c r="C5835" s="1">
        <v>19</v>
      </c>
      <c r="D5835">
        <v>19.3</v>
      </c>
      <c r="E5835">
        <v>16.8</v>
      </c>
      <c r="F5835">
        <v>85</v>
      </c>
      <c r="G5835">
        <v>9</v>
      </c>
      <c r="H5835">
        <v>0</v>
      </c>
      <c r="I5835">
        <v>9</v>
      </c>
      <c r="J5835" s="4">
        <f t="shared" si="822"/>
        <v>284.09770694090923</v>
      </c>
      <c r="K5835" s="4">
        <f t="shared" si="823"/>
        <v>-0.22532622414439629</v>
      </c>
      <c r="L5835" s="5">
        <f t="shared" si="819"/>
        <v>0</v>
      </c>
      <c r="M5835" s="5">
        <f t="shared" si="820"/>
        <v>0</v>
      </c>
      <c r="N5835" s="6">
        <f t="shared" si="821"/>
        <v>0</v>
      </c>
      <c r="O5835" s="6">
        <f t="shared" si="824"/>
        <v>8.2306690764976871</v>
      </c>
      <c r="P5835" s="6">
        <f>FORECAST(J5835,Inputs!$B$10:$B$18,Inputs!$A$10:$A$18)</f>
        <v>33.186089879082488</v>
      </c>
      <c r="Q5835" s="6">
        <f>IF(Inputs!$D$10="Yes",IF('Hourly Calcs'!P5835&gt;'Hourly Calcs'!K5835,'Hourly Calcs'!O5835,N5835+O5835),N5835+O5835)</f>
        <v>8.2306690764976871</v>
      </c>
      <c r="R5835" s="12">
        <f t="shared" si="825"/>
        <v>39.11213945151701</v>
      </c>
      <c r="S5835" s="1">
        <f>IF(AND(A5835&gt;=5,A5835&lt;=9),INDEX(Demand!$C$3:$C$26,C5835),INDEX(Demand!$B$3:$B$26,C5835))</f>
        <v>900</v>
      </c>
      <c r="T5835" s="7">
        <f t="shared" si="826"/>
        <v>39.11213945151701</v>
      </c>
      <c r="U5835" s="7">
        <f t="shared" si="827"/>
        <v>0</v>
      </c>
    </row>
    <row r="5836" spans="1:21" x14ac:dyDescent="0.2">
      <c r="A5836" s="1">
        <v>8</v>
      </c>
      <c r="B5836" s="1">
        <v>31</v>
      </c>
      <c r="C5836" s="1">
        <v>20</v>
      </c>
      <c r="D5836">
        <v>18.399999999999999</v>
      </c>
      <c r="E5836">
        <v>16.600000000000001</v>
      </c>
      <c r="F5836">
        <v>89</v>
      </c>
      <c r="G5836">
        <v>0</v>
      </c>
      <c r="H5836">
        <v>0</v>
      </c>
      <c r="I5836">
        <v>0</v>
      </c>
      <c r="J5836" s="4">
        <f t="shared" si="822"/>
        <v>296.02458506417747</v>
      </c>
      <c r="K5836" s="4">
        <f t="shared" si="823"/>
        <v>-9.584263988358515</v>
      </c>
      <c r="L5836" s="5">
        <f t="shared" si="819"/>
        <v>0</v>
      </c>
      <c r="M5836" s="5">
        <f t="shared" si="820"/>
        <v>0</v>
      </c>
      <c r="N5836" s="6">
        <f t="shared" si="821"/>
        <v>0</v>
      </c>
      <c r="O5836" s="6">
        <f t="shared" si="824"/>
        <v>0</v>
      </c>
      <c r="P5836" s="6">
        <f>FORECAST(J5836,Inputs!$B$10:$B$18,Inputs!$A$10:$A$18)</f>
        <v>33.296523935779419</v>
      </c>
      <c r="Q5836" s="6">
        <f>IF(Inputs!$D$10="Yes",IF('Hourly Calcs'!P5836&gt;'Hourly Calcs'!K5836,'Hourly Calcs'!O5836,N5836+O5836),N5836+O5836)</f>
        <v>0</v>
      </c>
      <c r="R5836" s="12">
        <f t="shared" si="825"/>
        <v>0</v>
      </c>
      <c r="S5836" s="1">
        <f>IF(AND(A5836&gt;=5,A5836&lt;=9),INDEX(Demand!$C$3:$C$26,C5836),INDEX(Demand!$B$3:$B$26,C5836))</f>
        <v>800</v>
      </c>
      <c r="T5836" s="7">
        <f t="shared" si="826"/>
        <v>0</v>
      </c>
      <c r="U5836" s="7">
        <f t="shared" si="827"/>
        <v>0</v>
      </c>
    </row>
    <row r="5837" spans="1:21" x14ac:dyDescent="0.2">
      <c r="A5837" s="1">
        <v>8</v>
      </c>
      <c r="B5837" s="1">
        <v>31</v>
      </c>
      <c r="C5837" s="1">
        <v>21</v>
      </c>
      <c r="D5837">
        <v>17.5</v>
      </c>
      <c r="E5837">
        <v>16.399999999999999</v>
      </c>
      <c r="F5837">
        <v>93</v>
      </c>
      <c r="G5837">
        <v>0</v>
      </c>
      <c r="H5837">
        <v>0</v>
      </c>
      <c r="I5837">
        <v>0</v>
      </c>
      <c r="J5837" s="4">
        <f t="shared" si="822"/>
        <v>308.89429688734145</v>
      </c>
      <c r="K5837" s="4">
        <f t="shared" si="823"/>
        <v>-17.617934415304845</v>
      </c>
      <c r="L5837" s="5">
        <f t="shared" si="819"/>
        <v>0</v>
      </c>
      <c r="M5837" s="5">
        <f t="shared" si="820"/>
        <v>0</v>
      </c>
      <c r="N5837" s="6">
        <f t="shared" si="821"/>
        <v>0</v>
      </c>
      <c r="O5837" s="6">
        <f t="shared" si="824"/>
        <v>0</v>
      </c>
      <c r="P5837" s="6">
        <f>FORECAST(J5837,Inputs!$B$10:$B$18,Inputs!$A$10:$A$18)</f>
        <v>33.415687934142049</v>
      </c>
      <c r="Q5837" s="6">
        <f>IF(Inputs!$D$10="Yes",IF('Hourly Calcs'!P5837&gt;'Hourly Calcs'!K5837,'Hourly Calcs'!O5837,N5837+O5837),N5837+O5837)</f>
        <v>0</v>
      </c>
      <c r="R5837" s="12">
        <f t="shared" si="825"/>
        <v>0</v>
      </c>
      <c r="S5837" s="1">
        <f>IF(AND(A5837&gt;=5,A5837&lt;=9),INDEX(Demand!$C$3:$C$26,C5837),INDEX(Demand!$B$3:$B$26,C5837))</f>
        <v>700</v>
      </c>
      <c r="T5837" s="7">
        <f t="shared" si="826"/>
        <v>0</v>
      </c>
      <c r="U5837" s="7">
        <f t="shared" si="827"/>
        <v>0</v>
      </c>
    </row>
    <row r="5838" spans="1:21" x14ac:dyDescent="0.2">
      <c r="A5838" s="1">
        <v>8</v>
      </c>
      <c r="B5838" s="1">
        <v>31</v>
      </c>
      <c r="C5838" s="1">
        <v>22</v>
      </c>
      <c r="D5838">
        <v>16.899999999999999</v>
      </c>
      <c r="E5838">
        <v>16.100000000000001</v>
      </c>
      <c r="F5838">
        <v>95</v>
      </c>
      <c r="G5838">
        <v>0</v>
      </c>
      <c r="H5838">
        <v>0</v>
      </c>
      <c r="I5838">
        <v>0</v>
      </c>
      <c r="J5838" s="4">
        <f t="shared" si="822"/>
        <v>323.14545040998007</v>
      </c>
      <c r="K5838" s="4">
        <f t="shared" si="823"/>
        <v>-24.229622716783652</v>
      </c>
      <c r="L5838" s="5">
        <f t="shared" si="819"/>
        <v>0</v>
      </c>
      <c r="M5838" s="5">
        <f t="shared" si="820"/>
        <v>0</v>
      </c>
      <c r="N5838" s="6">
        <f t="shared" si="821"/>
        <v>0</v>
      </c>
      <c r="O5838" s="6">
        <f t="shared" si="824"/>
        <v>0</v>
      </c>
      <c r="P5838" s="6">
        <f>FORECAST(J5838,Inputs!$B$10:$B$18,Inputs!$A$10:$A$18)</f>
        <v>33.547643059351664</v>
      </c>
      <c r="Q5838" s="6">
        <f>IF(Inputs!$D$10="Yes",IF('Hourly Calcs'!P5838&gt;'Hourly Calcs'!K5838,'Hourly Calcs'!O5838,N5838+O5838),N5838+O5838)</f>
        <v>0</v>
      </c>
      <c r="R5838" s="12">
        <f t="shared" si="825"/>
        <v>0</v>
      </c>
      <c r="S5838" s="1">
        <f>IF(AND(A5838&gt;=5,A5838&lt;=9),INDEX(Demand!$C$3:$C$26,C5838),INDEX(Demand!$B$3:$B$26,C5838))</f>
        <v>600</v>
      </c>
      <c r="T5838" s="7">
        <f t="shared" si="826"/>
        <v>0</v>
      </c>
      <c r="U5838" s="7">
        <f t="shared" si="827"/>
        <v>0</v>
      </c>
    </row>
    <row r="5839" spans="1:21" x14ac:dyDescent="0.2">
      <c r="A5839" s="1">
        <v>8</v>
      </c>
      <c r="B5839" s="1">
        <v>31</v>
      </c>
      <c r="C5839" s="1">
        <v>23</v>
      </c>
      <c r="D5839">
        <v>16.5</v>
      </c>
      <c r="E5839">
        <v>15.8</v>
      </c>
      <c r="F5839">
        <v>96</v>
      </c>
      <c r="G5839">
        <v>0</v>
      </c>
      <c r="H5839">
        <v>0</v>
      </c>
      <c r="I5839">
        <v>0</v>
      </c>
      <c r="J5839" s="4">
        <f t="shared" si="822"/>
        <v>338.93721498685881</v>
      </c>
      <c r="K5839" s="4">
        <f t="shared" si="823"/>
        <v>-28.847648532291018</v>
      </c>
      <c r="L5839" s="5">
        <f t="shared" si="819"/>
        <v>0</v>
      </c>
      <c r="M5839" s="5">
        <f t="shared" si="820"/>
        <v>0</v>
      </c>
      <c r="N5839" s="6">
        <f t="shared" si="821"/>
        <v>0</v>
      </c>
      <c r="O5839" s="6">
        <f t="shared" si="824"/>
        <v>0</v>
      </c>
      <c r="P5839" s="6">
        <f>FORECAST(J5839,Inputs!$B$10:$B$18,Inputs!$A$10:$A$18)</f>
        <v>33.693863101730173</v>
      </c>
      <c r="Q5839" s="6">
        <f>IF(Inputs!$D$10="Yes",IF('Hourly Calcs'!P5839&gt;'Hourly Calcs'!K5839,'Hourly Calcs'!O5839,N5839+O5839),N5839+O5839)</f>
        <v>0</v>
      </c>
      <c r="R5839" s="12">
        <f t="shared" si="825"/>
        <v>0</v>
      </c>
      <c r="S5839" s="1">
        <f>IF(AND(A5839&gt;=5,A5839&lt;=9),INDEX(Demand!$C$3:$C$26,C5839),INDEX(Demand!$B$3:$B$26,C5839))</f>
        <v>500</v>
      </c>
      <c r="T5839" s="7">
        <f t="shared" si="826"/>
        <v>0</v>
      </c>
      <c r="U5839" s="7">
        <f t="shared" si="827"/>
        <v>0</v>
      </c>
    </row>
    <row r="5840" spans="1:21" x14ac:dyDescent="0.2">
      <c r="A5840" s="1">
        <v>8</v>
      </c>
      <c r="B5840" s="1">
        <v>31</v>
      </c>
      <c r="C5840" s="1">
        <v>24</v>
      </c>
      <c r="D5840">
        <v>16.3</v>
      </c>
      <c r="E5840">
        <v>15.3</v>
      </c>
      <c r="F5840">
        <v>94</v>
      </c>
      <c r="G5840">
        <v>0</v>
      </c>
      <c r="H5840">
        <v>0</v>
      </c>
      <c r="I5840">
        <v>0</v>
      </c>
      <c r="J5840" s="4">
        <f t="shared" si="822"/>
        <v>355.91155268038256</v>
      </c>
      <c r="K5840" s="4">
        <f t="shared" si="823"/>
        <v>-30.934418118438543</v>
      </c>
      <c r="L5840" s="5">
        <f t="shared" si="819"/>
        <v>0</v>
      </c>
      <c r="M5840" s="5">
        <f t="shared" si="820"/>
        <v>0</v>
      </c>
      <c r="N5840" s="6">
        <f t="shared" si="821"/>
        <v>0</v>
      </c>
      <c r="O5840" s="6">
        <f t="shared" si="824"/>
        <v>0</v>
      </c>
      <c r="P5840" s="6">
        <f>FORECAST(J5840,Inputs!$B$10:$B$18,Inputs!$A$10:$A$18)</f>
        <v>33.851032895188723</v>
      </c>
      <c r="Q5840" s="6">
        <f>IF(Inputs!$D$10="Yes",IF('Hourly Calcs'!P5840&gt;'Hourly Calcs'!K5840,'Hourly Calcs'!O5840,N5840+O5840),N5840+O5840)</f>
        <v>0</v>
      </c>
      <c r="R5840" s="12">
        <f t="shared" si="825"/>
        <v>0</v>
      </c>
      <c r="S5840" s="1">
        <f>IF(AND(A5840&gt;=5,A5840&lt;=9),INDEX(Demand!$C$3:$C$26,C5840),INDEX(Demand!$B$3:$B$26,C5840))</f>
        <v>400</v>
      </c>
      <c r="T5840" s="7">
        <f t="shared" si="826"/>
        <v>0</v>
      </c>
      <c r="U5840" s="7">
        <f t="shared" si="827"/>
        <v>0</v>
      </c>
    </row>
    <row r="5841" spans="1:21" x14ac:dyDescent="0.2">
      <c r="A5841" s="1">
        <v>9</v>
      </c>
      <c r="B5841" s="1">
        <v>1</v>
      </c>
      <c r="C5841" s="1">
        <v>1</v>
      </c>
      <c r="D5841">
        <v>16.2</v>
      </c>
      <c r="E5841">
        <v>14.7</v>
      </c>
      <c r="F5841">
        <v>91</v>
      </c>
      <c r="G5841">
        <v>0</v>
      </c>
      <c r="H5841">
        <v>0</v>
      </c>
      <c r="I5841">
        <v>0</v>
      </c>
      <c r="J5841" s="4">
        <f t="shared" si="822"/>
        <v>13.152946400760783</v>
      </c>
      <c r="K5841" s="4">
        <f t="shared" si="823"/>
        <v>-30.197553910015273</v>
      </c>
      <c r="L5841" s="5">
        <f t="shared" si="819"/>
        <v>0</v>
      </c>
      <c r="M5841" s="5">
        <f t="shared" si="820"/>
        <v>0</v>
      </c>
      <c r="N5841" s="6">
        <f t="shared" si="821"/>
        <v>0</v>
      </c>
      <c r="O5841" s="6">
        <f t="shared" si="824"/>
        <v>0</v>
      </c>
      <c r="P5841" s="6">
        <f>FORECAST(J5841,Inputs!$B$10:$B$18,Inputs!$A$10:$A$18)</f>
        <v>30.677342096303338</v>
      </c>
      <c r="Q5841" s="6">
        <f>IF(Inputs!$D$10="Yes",IF('Hourly Calcs'!P5841&gt;'Hourly Calcs'!K5841,'Hourly Calcs'!O5841,N5841+O5841),N5841+O5841)</f>
        <v>0</v>
      </c>
      <c r="R5841" s="12">
        <f t="shared" si="825"/>
        <v>0</v>
      </c>
      <c r="S5841" s="1">
        <f>IF(AND(A5841&gt;=5,A5841&lt;=9),INDEX(Demand!$C$3:$C$26,C5841),INDEX(Demand!$B$3:$B$26,C5841))</f>
        <v>350</v>
      </c>
      <c r="T5841" s="7">
        <f t="shared" si="826"/>
        <v>0</v>
      </c>
      <c r="U5841" s="7">
        <f t="shared" si="827"/>
        <v>0</v>
      </c>
    </row>
    <row r="5842" spans="1:21" x14ac:dyDescent="0.2">
      <c r="A5842" s="1">
        <v>9</v>
      </c>
      <c r="B5842" s="1">
        <v>1</v>
      </c>
      <c r="C5842" s="1">
        <v>2</v>
      </c>
      <c r="D5842">
        <v>16.100000000000001</v>
      </c>
      <c r="E5842">
        <v>14.2</v>
      </c>
      <c r="F5842">
        <v>89</v>
      </c>
      <c r="G5842">
        <v>0</v>
      </c>
      <c r="H5842">
        <v>0</v>
      </c>
      <c r="I5842">
        <v>0</v>
      </c>
      <c r="J5842" s="4">
        <f t="shared" si="822"/>
        <v>29.600791029547082</v>
      </c>
      <c r="K5842" s="4">
        <f t="shared" si="823"/>
        <v>-26.74526859728303</v>
      </c>
      <c r="L5842" s="5">
        <f t="shared" si="819"/>
        <v>0</v>
      </c>
      <c r="M5842" s="5">
        <f t="shared" si="820"/>
        <v>0</v>
      </c>
      <c r="N5842" s="6">
        <f t="shared" si="821"/>
        <v>0</v>
      </c>
      <c r="O5842" s="6">
        <f t="shared" si="824"/>
        <v>0</v>
      </c>
      <c r="P5842" s="6">
        <f>FORECAST(J5842,Inputs!$B$10:$B$18,Inputs!$A$10:$A$18)</f>
        <v>30.829636953977285</v>
      </c>
      <c r="Q5842" s="6">
        <f>IF(Inputs!$D$10="Yes",IF('Hourly Calcs'!P5842&gt;'Hourly Calcs'!K5842,'Hourly Calcs'!O5842,N5842+O5842),N5842+O5842)</f>
        <v>0</v>
      </c>
      <c r="R5842" s="12">
        <f t="shared" si="825"/>
        <v>0</v>
      </c>
      <c r="S5842" s="1">
        <f>IF(AND(A5842&gt;=5,A5842&lt;=9),INDEX(Demand!$C$3:$C$26,C5842),INDEX(Demand!$B$3:$B$26,C5842))</f>
        <v>350</v>
      </c>
      <c r="T5842" s="7">
        <f t="shared" si="826"/>
        <v>0</v>
      </c>
      <c r="U5842" s="7">
        <f t="shared" si="827"/>
        <v>0</v>
      </c>
    </row>
    <row r="5843" spans="1:21" x14ac:dyDescent="0.2">
      <c r="A5843" s="1">
        <v>9</v>
      </c>
      <c r="B5843" s="1">
        <v>1</v>
      </c>
      <c r="C5843" s="1">
        <v>3</v>
      </c>
      <c r="D5843">
        <v>16</v>
      </c>
      <c r="E5843">
        <v>13.9</v>
      </c>
      <c r="F5843">
        <v>87</v>
      </c>
      <c r="G5843">
        <v>0</v>
      </c>
      <c r="H5843">
        <v>0</v>
      </c>
      <c r="I5843">
        <v>0</v>
      </c>
      <c r="J5843" s="4">
        <f t="shared" si="822"/>
        <v>44.6074225959334</v>
      </c>
      <c r="K5843" s="4">
        <f t="shared" si="823"/>
        <v>-21.025734197953625</v>
      </c>
      <c r="L5843" s="5">
        <f t="shared" si="819"/>
        <v>0</v>
      </c>
      <c r="M5843" s="5">
        <f t="shared" si="820"/>
        <v>0</v>
      </c>
      <c r="N5843" s="6">
        <f t="shared" si="821"/>
        <v>0</v>
      </c>
      <c r="O5843" s="6">
        <f t="shared" si="824"/>
        <v>0</v>
      </c>
      <c r="P5843" s="6">
        <f>FORECAST(J5843,Inputs!$B$10:$B$18,Inputs!$A$10:$A$18)</f>
        <v>30.96858724625864</v>
      </c>
      <c r="Q5843" s="6">
        <f>IF(Inputs!$D$10="Yes",IF('Hourly Calcs'!P5843&gt;'Hourly Calcs'!K5843,'Hourly Calcs'!O5843,N5843+O5843),N5843+O5843)</f>
        <v>0</v>
      </c>
      <c r="R5843" s="12">
        <f t="shared" si="825"/>
        <v>0</v>
      </c>
      <c r="S5843" s="1">
        <f>IF(AND(A5843&gt;=5,A5843&lt;=9),INDEX(Demand!$C$3:$C$26,C5843),INDEX(Demand!$B$3:$B$26,C5843))</f>
        <v>350</v>
      </c>
      <c r="T5843" s="7">
        <f t="shared" si="826"/>
        <v>0</v>
      </c>
      <c r="U5843" s="7">
        <f t="shared" si="827"/>
        <v>0</v>
      </c>
    </row>
    <row r="5844" spans="1:21" x14ac:dyDescent="0.2">
      <c r="A5844" s="1">
        <v>9</v>
      </c>
      <c r="B5844" s="1">
        <v>1</v>
      </c>
      <c r="C5844" s="1">
        <v>4</v>
      </c>
      <c r="D5844">
        <v>15.8</v>
      </c>
      <c r="E5844">
        <v>13.7</v>
      </c>
      <c r="F5844">
        <v>88</v>
      </c>
      <c r="G5844">
        <v>0</v>
      </c>
      <c r="H5844">
        <v>0</v>
      </c>
      <c r="I5844">
        <v>0</v>
      </c>
      <c r="J5844" s="4">
        <f t="shared" si="822"/>
        <v>58.109899064842836</v>
      </c>
      <c r="K5844" s="4">
        <f t="shared" si="823"/>
        <v>-13.617668974810712</v>
      </c>
      <c r="L5844" s="5">
        <f t="shared" si="819"/>
        <v>0</v>
      </c>
      <c r="M5844" s="5">
        <f t="shared" si="820"/>
        <v>0</v>
      </c>
      <c r="N5844" s="6">
        <f t="shared" si="821"/>
        <v>0</v>
      </c>
      <c r="O5844" s="6">
        <f t="shared" si="824"/>
        <v>0</v>
      </c>
      <c r="P5844" s="6">
        <f>FORECAST(J5844,Inputs!$B$10:$B$18,Inputs!$A$10:$A$18)</f>
        <v>31.093610176526319</v>
      </c>
      <c r="Q5844" s="6">
        <f>IF(Inputs!$D$10="Yes",IF('Hourly Calcs'!P5844&gt;'Hourly Calcs'!K5844,'Hourly Calcs'!O5844,N5844+O5844),N5844+O5844)</f>
        <v>0</v>
      </c>
      <c r="R5844" s="12">
        <f t="shared" si="825"/>
        <v>0</v>
      </c>
      <c r="S5844" s="1">
        <f>IF(AND(A5844&gt;=5,A5844&lt;=9),INDEX(Demand!$C$3:$C$26,C5844),INDEX(Demand!$B$3:$B$26,C5844))</f>
        <v>350</v>
      </c>
      <c r="T5844" s="7">
        <f t="shared" si="826"/>
        <v>0</v>
      </c>
      <c r="U5844" s="7">
        <f t="shared" si="827"/>
        <v>0</v>
      </c>
    </row>
    <row r="5845" spans="1:21" x14ac:dyDescent="0.2">
      <c r="A5845" s="1">
        <v>9</v>
      </c>
      <c r="B5845" s="1">
        <v>1</v>
      </c>
      <c r="C5845" s="1">
        <v>5</v>
      </c>
      <c r="D5845">
        <v>15.5</v>
      </c>
      <c r="E5845">
        <v>13.6</v>
      </c>
      <c r="F5845">
        <v>89</v>
      </c>
      <c r="G5845">
        <v>0</v>
      </c>
      <c r="H5845">
        <v>0</v>
      </c>
      <c r="I5845">
        <v>0</v>
      </c>
      <c r="J5845" s="4">
        <f t="shared" si="822"/>
        <v>70.44141284202334</v>
      </c>
      <c r="K5845" s="4">
        <f t="shared" si="823"/>
        <v>-5.0446470189028929</v>
      </c>
      <c r="L5845" s="5">
        <f t="shared" si="819"/>
        <v>0</v>
      </c>
      <c r="M5845" s="5">
        <f t="shared" si="820"/>
        <v>0</v>
      </c>
      <c r="N5845" s="6">
        <f t="shared" si="821"/>
        <v>0</v>
      </c>
      <c r="O5845" s="6">
        <f t="shared" si="824"/>
        <v>0</v>
      </c>
      <c r="P5845" s="6">
        <f>FORECAST(J5845,Inputs!$B$10:$B$18,Inputs!$A$10:$A$18)</f>
        <v>31.207790859648362</v>
      </c>
      <c r="Q5845" s="6">
        <f>IF(Inputs!$D$10="Yes",IF('Hourly Calcs'!P5845&gt;'Hourly Calcs'!K5845,'Hourly Calcs'!O5845,N5845+O5845),N5845+O5845)</f>
        <v>0</v>
      </c>
      <c r="R5845" s="12">
        <f t="shared" si="825"/>
        <v>0</v>
      </c>
      <c r="S5845" s="1">
        <f>IF(AND(A5845&gt;=5,A5845&lt;=9),INDEX(Demand!$C$3:$C$26,C5845),INDEX(Demand!$B$3:$B$26,C5845))</f>
        <v>350</v>
      </c>
      <c r="T5845" s="7">
        <f t="shared" si="826"/>
        <v>0</v>
      </c>
      <c r="U5845" s="7">
        <f t="shared" si="827"/>
        <v>0</v>
      </c>
    </row>
    <row r="5846" spans="1:21" x14ac:dyDescent="0.2">
      <c r="A5846" s="1">
        <v>9</v>
      </c>
      <c r="B5846" s="1">
        <v>1</v>
      </c>
      <c r="C5846" s="1">
        <v>6</v>
      </c>
      <c r="D5846">
        <v>15.3</v>
      </c>
      <c r="E5846">
        <v>13.6</v>
      </c>
      <c r="F5846">
        <v>90</v>
      </c>
      <c r="G5846">
        <v>4</v>
      </c>
      <c r="H5846">
        <v>0</v>
      </c>
      <c r="I5846">
        <v>4</v>
      </c>
      <c r="J5846" s="4">
        <f t="shared" si="822"/>
        <v>82.112592476212612</v>
      </c>
      <c r="K5846" s="4">
        <f t="shared" si="823"/>
        <v>4.2757648381945614</v>
      </c>
      <c r="L5846" s="5">
        <f t="shared" si="819"/>
        <v>82.887407523787388</v>
      </c>
      <c r="M5846" s="5">
        <f t="shared" si="820"/>
        <v>29.724235161805439</v>
      </c>
      <c r="N5846" s="6">
        <f t="shared" si="821"/>
        <v>0</v>
      </c>
      <c r="O5846" s="6">
        <f t="shared" si="824"/>
        <v>3.6580751451100832</v>
      </c>
      <c r="P5846" s="6">
        <f>FORECAST(J5846,Inputs!$B$10:$B$18,Inputs!$A$10:$A$18)</f>
        <v>31.315857337742706</v>
      </c>
      <c r="Q5846" s="6">
        <f>IF(Inputs!$D$10="Yes",IF('Hourly Calcs'!P5846&gt;'Hourly Calcs'!K5846,'Hourly Calcs'!O5846,N5846+O5846),N5846+O5846)</f>
        <v>3.6580751451100832</v>
      </c>
      <c r="R5846" s="12">
        <f t="shared" si="825"/>
        <v>17.383173089563115</v>
      </c>
      <c r="S5846" s="1">
        <f>IF(AND(A5846&gt;=5,A5846&lt;=9),INDEX(Demand!$C$3:$C$26,C5846),INDEX(Demand!$B$3:$B$26,C5846))</f>
        <v>350</v>
      </c>
      <c r="T5846" s="7">
        <f t="shared" si="826"/>
        <v>17.383173089563115</v>
      </c>
      <c r="U5846" s="7">
        <f t="shared" si="827"/>
        <v>0</v>
      </c>
    </row>
    <row r="5847" spans="1:21" x14ac:dyDescent="0.2">
      <c r="A5847" s="1">
        <v>9</v>
      </c>
      <c r="B5847" s="1">
        <v>1</v>
      </c>
      <c r="C5847" s="1">
        <v>7</v>
      </c>
      <c r="D5847">
        <v>16.8</v>
      </c>
      <c r="E5847">
        <v>13.5</v>
      </c>
      <c r="F5847">
        <v>81</v>
      </c>
      <c r="G5847">
        <v>47</v>
      </c>
      <c r="H5847">
        <v>0</v>
      </c>
      <c r="I5847">
        <v>47</v>
      </c>
      <c r="J5847" s="4">
        <f t="shared" si="822"/>
        <v>93.710368527240689</v>
      </c>
      <c r="K5847" s="4">
        <f t="shared" si="823"/>
        <v>13.6179540463298</v>
      </c>
      <c r="L5847" s="5">
        <f t="shared" si="819"/>
        <v>71.289631472759311</v>
      </c>
      <c r="M5847" s="5">
        <f t="shared" si="820"/>
        <v>20.3820459536702</v>
      </c>
      <c r="N5847" s="6">
        <f t="shared" si="821"/>
        <v>0</v>
      </c>
      <c r="O5847" s="6">
        <f t="shared" si="824"/>
        <v>42.982382955043477</v>
      </c>
      <c r="P5847" s="6">
        <f>FORECAST(J5847,Inputs!$B$10:$B$18,Inputs!$A$10:$A$18)</f>
        <v>31.423244153030005</v>
      </c>
      <c r="Q5847" s="6">
        <f>IF(Inputs!$D$10="Yes",IF('Hourly Calcs'!P5847&gt;'Hourly Calcs'!K5847,'Hourly Calcs'!O5847,N5847+O5847),N5847+O5847)</f>
        <v>42.982382955043477</v>
      </c>
      <c r="R5847" s="12">
        <f t="shared" si="825"/>
        <v>204.25228380236661</v>
      </c>
      <c r="S5847" s="1">
        <f>IF(AND(A5847&gt;=5,A5847&lt;=9),INDEX(Demand!$C$3:$C$26,C5847),INDEX(Demand!$B$3:$B$26,C5847))</f>
        <v>350</v>
      </c>
      <c r="T5847" s="7">
        <f t="shared" si="826"/>
        <v>204.25228380236661</v>
      </c>
      <c r="U5847" s="7">
        <f t="shared" si="827"/>
        <v>0</v>
      </c>
    </row>
    <row r="5848" spans="1:21" x14ac:dyDescent="0.2">
      <c r="A5848" s="1">
        <v>9</v>
      </c>
      <c r="B5848" s="1">
        <v>1</v>
      </c>
      <c r="C5848" s="1">
        <v>8</v>
      </c>
      <c r="D5848">
        <v>17.5</v>
      </c>
      <c r="E5848">
        <v>12.5</v>
      </c>
      <c r="F5848">
        <v>72</v>
      </c>
      <c r="G5848">
        <v>140</v>
      </c>
      <c r="H5848">
        <v>17</v>
      </c>
      <c r="I5848">
        <v>135</v>
      </c>
      <c r="J5848" s="4">
        <f t="shared" si="822"/>
        <v>105.89458634049851</v>
      </c>
      <c r="K5848" s="4">
        <f t="shared" si="823"/>
        <v>22.92127515159298</v>
      </c>
      <c r="L5848" s="5">
        <f t="shared" si="819"/>
        <v>59.105413659501494</v>
      </c>
      <c r="M5848" s="5">
        <f t="shared" si="820"/>
        <v>11.07872484840702</v>
      </c>
      <c r="N5848" s="6">
        <f t="shared" si="821"/>
        <v>9.9846814979280545</v>
      </c>
      <c r="O5848" s="6">
        <f t="shared" si="824"/>
        <v>123.4600361474653</v>
      </c>
      <c r="P5848" s="6">
        <f>FORECAST(J5848,Inputs!$B$10:$B$18,Inputs!$A$10:$A$18)</f>
        <v>31.536060984634243</v>
      </c>
      <c r="Q5848" s="6">
        <f>IF(Inputs!$D$10="Yes",IF('Hourly Calcs'!P5848&gt;'Hourly Calcs'!K5848,'Hourly Calcs'!O5848,N5848+O5848),N5848+O5848)</f>
        <v>123.4600361474653</v>
      </c>
      <c r="R5848" s="12">
        <f t="shared" si="825"/>
        <v>586.68209177275514</v>
      </c>
      <c r="S5848" s="1">
        <f>IF(AND(A5848&gt;=5,A5848&lt;=9),INDEX(Demand!$C$3:$C$26,C5848),INDEX(Demand!$B$3:$B$26,C5848))</f>
        <v>350</v>
      </c>
      <c r="T5848" s="7">
        <f t="shared" si="826"/>
        <v>350</v>
      </c>
      <c r="U5848" s="7">
        <f t="shared" si="827"/>
        <v>236.68209177275514</v>
      </c>
    </row>
    <row r="5849" spans="1:21" x14ac:dyDescent="0.2">
      <c r="A5849" s="1">
        <v>9</v>
      </c>
      <c r="B5849" s="1">
        <v>1</v>
      </c>
      <c r="C5849" s="1">
        <v>9</v>
      </c>
      <c r="D5849">
        <v>18.8</v>
      </c>
      <c r="E5849">
        <v>12.2</v>
      </c>
      <c r="F5849">
        <v>65</v>
      </c>
      <c r="G5849">
        <v>389</v>
      </c>
      <c r="H5849">
        <v>391</v>
      </c>
      <c r="I5849">
        <v>199</v>
      </c>
      <c r="J5849" s="4">
        <f t="shared" si="822"/>
        <v>119.43243306667603</v>
      </c>
      <c r="K5849" s="4">
        <f t="shared" si="823"/>
        <v>31.649681097529232</v>
      </c>
      <c r="L5849" s="5">
        <f t="shared" si="819"/>
        <v>45.567566933323974</v>
      </c>
      <c r="M5849" s="5">
        <f t="shared" si="820"/>
        <v>2.350318902470768</v>
      </c>
      <c r="N5849" s="6">
        <f t="shared" si="821"/>
        <v>300.39204828053533</v>
      </c>
      <c r="O5849" s="6">
        <f t="shared" si="824"/>
        <v>181.98923846922665</v>
      </c>
      <c r="P5849" s="6">
        <f>FORECAST(J5849,Inputs!$B$10:$B$18,Inputs!$A$10:$A$18)</f>
        <v>31.661411417284036</v>
      </c>
      <c r="Q5849" s="6">
        <f>IF(Inputs!$D$10="Yes",IF('Hourly Calcs'!P5849&gt;'Hourly Calcs'!K5849,'Hourly Calcs'!O5849,N5849+O5849),N5849+O5849)</f>
        <v>181.98923846922665</v>
      </c>
      <c r="R5849" s="12">
        <f t="shared" si="825"/>
        <v>864.81286120576499</v>
      </c>
      <c r="S5849" s="1">
        <f>IF(AND(A5849&gt;=5,A5849&lt;=9),INDEX(Demand!$C$3:$C$26,C5849),INDEX(Demand!$B$3:$B$26,C5849))</f>
        <v>350</v>
      </c>
      <c r="T5849" s="7">
        <f t="shared" si="826"/>
        <v>350</v>
      </c>
      <c r="U5849" s="7">
        <f t="shared" si="827"/>
        <v>514.81286120576499</v>
      </c>
    </row>
    <row r="5850" spans="1:21" x14ac:dyDescent="0.2">
      <c r="A5850" s="1">
        <v>9</v>
      </c>
      <c r="B5850" s="1">
        <v>1</v>
      </c>
      <c r="C5850" s="1">
        <v>10</v>
      </c>
      <c r="D5850">
        <v>19.2</v>
      </c>
      <c r="E5850">
        <v>11</v>
      </c>
      <c r="F5850">
        <v>59</v>
      </c>
      <c r="G5850">
        <v>443</v>
      </c>
      <c r="H5850">
        <v>284</v>
      </c>
      <c r="I5850">
        <v>270</v>
      </c>
      <c r="J5850" s="4">
        <f t="shared" si="822"/>
        <v>135.17593527209627</v>
      </c>
      <c r="K5850" s="4">
        <f t="shared" si="823"/>
        <v>39.1823835798888</v>
      </c>
      <c r="L5850" s="5">
        <f t="shared" si="819"/>
        <v>29.824064727903732</v>
      </c>
      <c r="M5850" s="5">
        <f t="shared" si="820"/>
        <v>5.1823835798887998</v>
      </c>
      <c r="N5850" s="6">
        <f t="shared" si="821"/>
        <v>255.54965635939382</v>
      </c>
      <c r="O5850" s="6">
        <f t="shared" si="824"/>
        <v>246.92007229493061</v>
      </c>
      <c r="P5850" s="6">
        <f>FORECAST(J5850,Inputs!$B$10:$B$18,Inputs!$A$10:$A$18)</f>
        <v>31.807184585852742</v>
      </c>
      <c r="Q5850" s="6">
        <f>IF(Inputs!$D$10="Yes",IF('Hourly Calcs'!P5850&gt;'Hourly Calcs'!K5850,'Hourly Calcs'!O5850,N5850+O5850),N5850+O5850)</f>
        <v>502.4697286543244</v>
      </c>
      <c r="R5850" s="12">
        <f t="shared" si="825"/>
        <v>2387.7361505653494</v>
      </c>
      <c r="S5850" s="1">
        <f>IF(AND(A5850&gt;=5,A5850&lt;=9),INDEX(Demand!$C$3:$C$26,C5850),INDEX(Demand!$B$3:$B$26,C5850))</f>
        <v>600</v>
      </c>
      <c r="T5850" s="7">
        <f t="shared" si="826"/>
        <v>600</v>
      </c>
      <c r="U5850" s="7">
        <f t="shared" si="827"/>
        <v>1787.7361505653494</v>
      </c>
    </row>
    <row r="5851" spans="1:21" x14ac:dyDescent="0.2">
      <c r="A5851" s="1">
        <v>9</v>
      </c>
      <c r="B5851" s="1">
        <v>1</v>
      </c>
      <c r="C5851" s="1">
        <v>11</v>
      </c>
      <c r="D5851">
        <v>20.100000000000001</v>
      </c>
      <c r="E5851">
        <v>10.8</v>
      </c>
      <c r="F5851">
        <v>55</v>
      </c>
      <c r="G5851">
        <v>661</v>
      </c>
      <c r="H5851">
        <v>609</v>
      </c>
      <c r="I5851">
        <v>236</v>
      </c>
      <c r="J5851" s="4">
        <f t="shared" si="822"/>
        <v>153.77289185329417</v>
      </c>
      <c r="K5851" s="4">
        <f t="shared" si="823"/>
        <v>44.69201741170297</v>
      </c>
      <c r="L5851" s="5">
        <f t="shared" si="819"/>
        <v>11.227108146705831</v>
      </c>
      <c r="M5851" s="5">
        <f t="shared" si="820"/>
        <v>10.69201741170297</v>
      </c>
      <c r="N5851" s="6">
        <f t="shared" si="821"/>
        <v>592.54475863837479</v>
      </c>
      <c r="O5851" s="6">
        <f t="shared" si="824"/>
        <v>215.82643356149492</v>
      </c>
      <c r="P5851" s="6">
        <f>FORECAST(J5851,Inputs!$B$10:$B$18,Inputs!$A$10:$A$18)</f>
        <v>31.979378628271242</v>
      </c>
      <c r="Q5851" s="6">
        <f>IF(Inputs!$D$10="Yes",IF('Hourly Calcs'!P5851&gt;'Hourly Calcs'!K5851,'Hourly Calcs'!O5851,N5851+O5851),N5851+O5851)</f>
        <v>808.37119219986971</v>
      </c>
      <c r="R5851" s="12">
        <f t="shared" si="825"/>
        <v>3841.3799053337807</v>
      </c>
      <c r="S5851" s="1">
        <f>IF(AND(A5851&gt;=5,A5851&lt;=9),INDEX(Demand!$C$3:$C$26,C5851),INDEX(Demand!$B$3:$B$26,C5851))</f>
        <v>600</v>
      </c>
      <c r="T5851" s="7">
        <f t="shared" si="826"/>
        <v>600</v>
      </c>
      <c r="U5851" s="7">
        <f t="shared" si="827"/>
        <v>3241.3799053337807</v>
      </c>
    </row>
    <row r="5852" spans="1:21" x14ac:dyDescent="0.2">
      <c r="A5852" s="1">
        <v>9</v>
      </c>
      <c r="B5852" s="1">
        <v>1</v>
      </c>
      <c r="C5852" s="1">
        <v>12</v>
      </c>
      <c r="D5852">
        <v>19.7</v>
      </c>
      <c r="E5852">
        <v>11.2</v>
      </c>
      <c r="F5852">
        <v>58</v>
      </c>
      <c r="G5852">
        <v>730</v>
      </c>
      <c r="H5852">
        <v>782</v>
      </c>
      <c r="I5852">
        <v>144</v>
      </c>
      <c r="J5852" s="4">
        <f t="shared" si="822"/>
        <v>174.88853499761484</v>
      </c>
      <c r="K5852" s="4">
        <f t="shared" si="823"/>
        <v>47.250328023253033</v>
      </c>
      <c r="L5852" s="5">
        <f t="shared" si="819"/>
        <v>9.8885349976148404</v>
      </c>
      <c r="M5852" s="5">
        <f t="shared" si="820"/>
        <v>13.250328023253033</v>
      </c>
      <c r="N5852" s="6">
        <f t="shared" si="821"/>
        <v>768.48958724353611</v>
      </c>
      <c r="O5852" s="6">
        <f t="shared" si="824"/>
        <v>131.69070522396299</v>
      </c>
      <c r="P5852" s="6">
        <f>FORECAST(J5852,Inputs!$B$10:$B$18,Inputs!$A$10:$A$18)</f>
        <v>32.174893842570505</v>
      </c>
      <c r="Q5852" s="6">
        <f>IF(Inputs!$D$10="Yes",IF('Hourly Calcs'!P5852&gt;'Hourly Calcs'!K5852,'Hourly Calcs'!O5852,N5852+O5852),N5852+O5852)</f>
        <v>900.18029246749916</v>
      </c>
      <c r="R5852" s="12">
        <f t="shared" si="825"/>
        <v>4277.6567498055556</v>
      </c>
      <c r="S5852" s="1">
        <f>IF(AND(A5852&gt;=5,A5852&lt;=9),INDEX(Demand!$C$3:$C$26,C5852),INDEX(Demand!$B$3:$B$26,C5852))</f>
        <v>600</v>
      </c>
      <c r="T5852" s="7">
        <f t="shared" si="826"/>
        <v>600</v>
      </c>
      <c r="U5852" s="7">
        <f t="shared" si="827"/>
        <v>3677.6567498055556</v>
      </c>
    </row>
    <row r="5853" spans="1:21" x14ac:dyDescent="0.2">
      <c r="A5853" s="1">
        <v>9</v>
      </c>
      <c r="B5853" s="1">
        <v>1</v>
      </c>
      <c r="C5853" s="1">
        <v>13</v>
      </c>
      <c r="D5853">
        <v>19.7</v>
      </c>
      <c r="E5853">
        <v>11.4</v>
      </c>
      <c r="F5853">
        <v>59</v>
      </c>
      <c r="G5853">
        <v>222</v>
      </c>
      <c r="H5853">
        <v>2</v>
      </c>
      <c r="I5853">
        <v>220</v>
      </c>
      <c r="J5853" s="4">
        <f t="shared" si="822"/>
        <v>196.59247069446965</v>
      </c>
      <c r="K5853" s="4">
        <f t="shared" si="823"/>
        <v>46.281512716351024</v>
      </c>
      <c r="L5853" s="5">
        <f t="shared" si="819"/>
        <v>31.592470694469654</v>
      </c>
      <c r="M5853" s="5">
        <f t="shared" si="820"/>
        <v>12.281512716351024</v>
      </c>
      <c r="N5853" s="6">
        <f t="shared" si="821"/>
        <v>1.8567460371658269</v>
      </c>
      <c r="O5853" s="6">
        <f t="shared" si="824"/>
        <v>201.19413298105457</v>
      </c>
      <c r="P5853" s="6">
        <f>FORECAST(J5853,Inputs!$B$10:$B$18,Inputs!$A$10:$A$18)</f>
        <v>32.375856210133975</v>
      </c>
      <c r="Q5853" s="6">
        <f>IF(Inputs!$D$10="Yes",IF('Hourly Calcs'!P5853&gt;'Hourly Calcs'!K5853,'Hourly Calcs'!O5853,N5853+O5853),N5853+O5853)</f>
        <v>203.0508790182204</v>
      </c>
      <c r="R5853" s="12">
        <f t="shared" si="825"/>
        <v>964.89777709458326</v>
      </c>
      <c r="S5853" s="1">
        <f>IF(AND(A5853&gt;=5,A5853&lt;=9),INDEX(Demand!$C$3:$C$26,C5853),INDEX(Demand!$B$3:$B$26,C5853))</f>
        <v>600</v>
      </c>
      <c r="T5853" s="7">
        <f t="shared" si="826"/>
        <v>600</v>
      </c>
      <c r="U5853" s="7">
        <f t="shared" si="827"/>
        <v>364.89777709458326</v>
      </c>
    </row>
    <row r="5854" spans="1:21" x14ac:dyDescent="0.2">
      <c r="A5854" s="1">
        <v>9</v>
      </c>
      <c r="B5854" s="1">
        <v>1</v>
      </c>
      <c r="C5854" s="1">
        <v>14</v>
      </c>
      <c r="D5854">
        <v>20</v>
      </c>
      <c r="E5854">
        <v>10.9</v>
      </c>
      <c r="F5854">
        <v>56</v>
      </c>
      <c r="G5854">
        <v>251</v>
      </c>
      <c r="H5854">
        <v>5</v>
      </c>
      <c r="I5854">
        <v>248</v>
      </c>
      <c r="J5854" s="4">
        <f t="shared" si="822"/>
        <v>216.48247428430562</v>
      </c>
      <c r="K5854" s="4">
        <f t="shared" si="823"/>
        <v>42.014909787675442</v>
      </c>
      <c r="L5854" s="5">
        <f t="shared" si="819"/>
        <v>51.482474284305624</v>
      </c>
      <c r="M5854" s="5">
        <f t="shared" si="820"/>
        <v>8.0149097876754425</v>
      </c>
      <c r="N5854" s="6">
        <f t="shared" si="821"/>
        <v>4.0681326950653869</v>
      </c>
      <c r="O5854" s="6">
        <f t="shared" si="824"/>
        <v>226.80065899682515</v>
      </c>
      <c r="P5854" s="6">
        <f>FORECAST(J5854,Inputs!$B$10:$B$18,Inputs!$A$10:$A$18)</f>
        <v>32.560022910039862</v>
      </c>
      <c r="Q5854" s="6">
        <f>IF(Inputs!$D$10="Yes",IF('Hourly Calcs'!P5854&gt;'Hourly Calcs'!K5854,'Hourly Calcs'!O5854,N5854+O5854),N5854+O5854)</f>
        <v>230.86879169189052</v>
      </c>
      <c r="R5854" s="12">
        <f t="shared" si="825"/>
        <v>1097.0884981198637</v>
      </c>
      <c r="S5854" s="1">
        <f>IF(AND(A5854&gt;=5,A5854&lt;=9),INDEX(Demand!$C$3:$C$26,C5854),INDEX(Demand!$B$3:$B$26,C5854))</f>
        <v>600</v>
      </c>
      <c r="T5854" s="7">
        <f t="shared" si="826"/>
        <v>600</v>
      </c>
      <c r="U5854" s="7">
        <f t="shared" si="827"/>
        <v>497.08849811986374</v>
      </c>
    </row>
    <row r="5855" spans="1:21" x14ac:dyDescent="0.2">
      <c r="A5855" s="1">
        <v>9</v>
      </c>
      <c r="B5855" s="1">
        <v>1</v>
      </c>
      <c r="C5855" s="1">
        <v>15</v>
      </c>
      <c r="D5855">
        <v>20.3</v>
      </c>
      <c r="E5855">
        <v>10.7</v>
      </c>
      <c r="F5855">
        <v>54</v>
      </c>
      <c r="G5855">
        <v>532</v>
      </c>
      <c r="H5855">
        <v>428</v>
      </c>
      <c r="I5855">
        <v>258</v>
      </c>
      <c r="J5855" s="4">
        <f t="shared" si="822"/>
        <v>233.48862264600885</v>
      </c>
      <c r="K5855" s="4">
        <f t="shared" si="823"/>
        <v>35.289192470950837</v>
      </c>
      <c r="L5855" s="5">
        <f t="shared" si="819"/>
        <v>68.488622646008849</v>
      </c>
      <c r="M5855" s="5">
        <f t="shared" si="820"/>
        <v>1.2891924709508373</v>
      </c>
      <c r="N5855" s="6">
        <f t="shared" si="821"/>
        <v>276.61979565797333</v>
      </c>
      <c r="O5855" s="6">
        <f t="shared" si="824"/>
        <v>235.94584685960038</v>
      </c>
      <c r="P5855" s="6">
        <f>FORECAST(J5855,Inputs!$B$10:$B$18,Inputs!$A$10:$A$18)</f>
        <v>32.7174872467223</v>
      </c>
      <c r="Q5855" s="6">
        <f>IF(Inputs!$D$10="Yes",IF('Hourly Calcs'!P5855&gt;'Hourly Calcs'!K5855,'Hourly Calcs'!O5855,N5855+O5855),N5855+O5855)</f>
        <v>512.56564251757368</v>
      </c>
      <c r="R5855" s="12">
        <f t="shared" si="825"/>
        <v>2435.71193324351</v>
      </c>
      <c r="S5855" s="1">
        <f>IF(AND(A5855&gt;=5,A5855&lt;=9),INDEX(Demand!$C$3:$C$26,C5855),INDEX(Demand!$B$3:$B$26,C5855))</f>
        <v>600</v>
      </c>
      <c r="T5855" s="7">
        <f t="shared" si="826"/>
        <v>600</v>
      </c>
      <c r="U5855" s="7">
        <f t="shared" si="827"/>
        <v>1835.71193324351</v>
      </c>
    </row>
    <row r="5856" spans="1:21" x14ac:dyDescent="0.2">
      <c r="A5856" s="1">
        <v>9</v>
      </c>
      <c r="B5856" s="1">
        <v>1</v>
      </c>
      <c r="C5856" s="1">
        <v>16</v>
      </c>
      <c r="D5856">
        <v>20.3</v>
      </c>
      <c r="E5856">
        <v>11.5</v>
      </c>
      <c r="F5856">
        <v>57</v>
      </c>
      <c r="G5856">
        <v>427</v>
      </c>
      <c r="H5856">
        <v>480</v>
      </c>
      <c r="I5856">
        <v>174</v>
      </c>
      <c r="J5856" s="4">
        <f t="shared" si="822"/>
        <v>247.92774817275085</v>
      </c>
      <c r="K5856" s="4">
        <f t="shared" si="823"/>
        <v>27.010100630054779</v>
      </c>
      <c r="L5856" s="5">
        <f t="shared" si="819"/>
        <v>82.927748172750853</v>
      </c>
      <c r="M5856" s="5">
        <f t="shared" si="820"/>
        <v>6.9898993699452205</v>
      </c>
      <c r="N5856" s="6">
        <f t="shared" si="821"/>
        <v>210.16521106383473</v>
      </c>
      <c r="O5856" s="6">
        <f t="shared" si="824"/>
        <v>159.12626881228863</v>
      </c>
      <c r="P5856" s="6">
        <f>FORECAST(J5856,Inputs!$B$10:$B$18,Inputs!$A$10:$A$18)</f>
        <v>32.851182853451391</v>
      </c>
      <c r="Q5856" s="6">
        <f>IF(Inputs!$D$10="Yes",IF('Hourly Calcs'!P5856&gt;'Hourly Calcs'!K5856,'Hourly Calcs'!O5856,N5856+O5856),N5856+O5856)</f>
        <v>159.12626881228863</v>
      </c>
      <c r="R5856" s="12">
        <f t="shared" si="825"/>
        <v>756.16802939599552</v>
      </c>
      <c r="S5856" s="1">
        <f>IF(AND(A5856&gt;=5,A5856&lt;=9),INDEX(Demand!$C$3:$C$26,C5856),INDEX(Demand!$B$3:$B$26,C5856))</f>
        <v>900</v>
      </c>
      <c r="T5856" s="7">
        <f t="shared" si="826"/>
        <v>756.16802939599552</v>
      </c>
      <c r="U5856" s="7">
        <f t="shared" si="827"/>
        <v>0</v>
      </c>
    </row>
    <row r="5857" spans="1:21" x14ac:dyDescent="0.2">
      <c r="A5857" s="1">
        <v>9</v>
      </c>
      <c r="B5857" s="1">
        <v>1</v>
      </c>
      <c r="C5857" s="1">
        <v>17</v>
      </c>
      <c r="D5857">
        <v>19.600000000000001</v>
      </c>
      <c r="E5857">
        <v>11.7</v>
      </c>
      <c r="F5857">
        <v>60</v>
      </c>
      <c r="G5857">
        <v>251</v>
      </c>
      <c r="H5857">
        <v>253</v>
      </c>
      <c r="I5857">
        <v>154</v>
      </c>
      <c r="J5857" s="4">
        <f t="shared" si="822"/>
        <v>260.62138498709783</v>
      </c>
      <c r="K5857" s="4">
        <f t="shared" si="823"/>
        <v>17.888594848519929</v>
      </c>
      <c r="L5857" s="5">
        <f t="shared" si="819"/>
        <v>0</v>
      </c>
      <c r="M5857" s="5">
        <f t="shared" si="820"/>
        <v>16.111405151480071</v>
      </c>
      <c r="N5857" s="6">
        <f t="shared" si="821"/>
        <v>51.239039677403269</v>
      </c>
      <c r="O5857" s="6">
        <f t="shared" si="824"/>
        <v>140.8358930867382</v>
      </c>
      <c r="P5857" s="6">
        <f>FORECAST(J5857,Inputs!$B$10:$B$18,Inputs!$A$10:$A$18)</f>
        <v>32.968716527658309</v>
      </c>
      <c r="Q5857" s="6">
        <f>IF(Inputs!$D$10="Yes",IF('Hourly Calcs'!P5857&gt;'Hourly Calcs'!K5857,'Hourly Calcs'!O5857,N5857+O5857),N5857+O5857)</f>
        <v>140.8358930867382</v>
      </c>
      <c r="R5857" s="12">
        <f t="shared" si="825"/>
        <v>669.25216394817983</v>
      </c>
      <c r="S5857" s="1">
        <f>IF(AND(A5857&gt;=5,A5857&lt;=9),INDEX(Demand!$C$3:$C$26,C5857),INDEX(Demand!$B$3:$B$26,C5857))</f>
        <v>900</v>
      </c>
      <c r="T5857" s="7">
        <f t="shared" si="826"/>
        <v>669.25216394817983</v>
      </c>
      <c r="U5857" s="7">
        <f t="shared" si="827"/>
        <v>0</v>
      </c>
    </row>
    <row r="5858" spans="1:21" x14ac:dyDescent="0.2">
      <c r="A5858" s="1">
        <v>9</v>
      </c>
      <c r="B5858" s="1">
        <v>1</v>
      </c>
      <c r="C5858" s="1">
        <v>18</v>
      </c>
      <c r="D5858">
        <v>18.8</v>
      </c>
      <c r="E5858">
        <v>11.4</v>
      </c>
      <c r="F5858">
        <v>62</v>
      </c>
      <c r="G5858">
        <v>101</v>
      </c>
      <c r="H5858">
        <v>78</v>
      </c>
      <c r="I5858">
        <v>84</v>
      </c>
      <c r="J5858" s="4">
        <f t="shared" si="822"/>
        <v>272.38804665593801</v>
      </c>
      <c r="K5858" s="4">
        <f t="shared" si="823"/>
        <v>8.4683936574400036</v>
      </c>
      <c r="L5858" s="5">
        <f t="shared" si="819"/>
        <v>0</v>
      </c>
      <c r="M5858" s="5">
        <f t="shared" si="820"/>
        <v>25.531606342559996</v>
      </c>
      <c r="N5858" s="6">
        <f t="shared" si="821"/>
        <v>0</v>
      </c>
      <c r="O5858" s="6">
        <f t="shared" si="824"/>
        <v>76.819578047311751</v>
      </c>
      <c r="P5858" s="6">
        <f>FORECAST(J5858,Inputs!$B$10:$B$18,Inputs!$A$10:$A$18)</f>
        <v>33.07766709866609</v>
      </c>
      <c r="Q5858" s="6">
        <f>IF(Inputs!$D$10="Yes",IF('Hourly Calcs'!P5858&gt;'Hourly Calcs'!K5858,'Hourly Calcs'!O5858,N5858+O5858),N5858+O5858)</f>
        <v>76.819578047311751</v>
      </c>
      <c r="R5858" s="12">
        <f t="shared" si="825"/>
        <v>365.04663488082542</v>
      </c>
      <c r="S5858" s="1">
        <f>IF(AND(A5858&gt;=5,A5858&lt;=9),INDEX(Demand!$C$3:$C$26,C5858),INDEX(Demand!$B$3:$B$26,C5858))</f>
        <v>900</v>
      </c>
      <c r="T5858" s="7">
        <f t="shared" si="826"/>
        <v>365.04663488082542</v>
      </c>
      <c r="U5858" s="7">
        <f t="shared" si="827"/>
        <v>0</v>
      </c>
    </row>
    <row r="5859" spans="1:21" x14ac:dyDescent="0.2">
      <c r="A5859" s="1">
        <v>9</v>
      </c>
      <c r="B5859" s="1">
        <v>1</v>
      </c>
      <c r="C5859" s="1">
        <v>19</v>
      </c>
      <c r="D5859">
        <v>18.2</v>
      </c>
      <c r="E5859">
        <v>11.8</v>
      </c>
      <c r="F5859">
        <v>66</v>
      </c>
      <c r="G5859">
        <v>11</v>
      </c>
      <c r="H5859">
        <v>0</v>
      </c>
      <c r="I5859">
        <v>11</v>
      </c>
      <c r="J5859" s="4">
        <f t="shared" si="822"/>
        <v>283.93377148135522</v>
      </c>
      <c r="K5859" s="4">
        <f t="shared" si="823"/>
        <v>-0.71201253409753917</v>
      </c>
      <c r="L5859" s="5">
        <f t="shared" ref="L5859:L5922" si="828">IF(ABS($B$5-J5859)&gt;90,0,ABS($B$5-J5859))</f>
        <v>0</v>
      </c>
      <c r="M5859" s="5">
        <f t="shared" ref="M5859:M5922" si="829">IF(K5859&gt;0,ABS($B$4-K5859),0)</f>
        <v>0</v>
      </c>
      <c r="N5859" s="6">
        <f t="shared" si="821"/>
        <v>0</v>
      </c>
      <c r="O5859" s="6">
        <f t="shared" si="824"/>
        <v>10.059706649052728</v>
      </c>
      <c r="P5859" s="6">
        <f>FORECAST(J5859,Inputs!$B$10:$B$18,Inputs!$A$10:$A$18)</f>
        <v>33.184571958160696</v>
      </c>
      <c r="Q5859" s="6">
        <f>IF(Inputs!$D$10="Yes",IF('Hourly Calcs'!P5859&gt;'Hourly Calcs'!K5859,'Hourly Calcs'!O5859,N5859+O5859),N5859+O5859)</f>
        <v>10.059706649052728</v>
      </c>
      <c r="R5859" s="12">
        <f t="shared" si="825"/>
        <v>47.80372599629856</v>
      </c>
      <c r="S5859" s="1">
        <f>IF(AND(A5859&gt;=5,A5859&lt;=9),INDEX(Demand!$C$3:$C$26,C5859),INDEX(Demand!$B$3:$B$26,C5859))</f>
        <v>900</v>
      </c>
      <c r="T5859" s="7">
        <f t="shared" si="826"/>
        <v>47.803725996298567</v>
      </c>
      <c r="U5859" s="7">
        <f t="shared" si="827"/>
        <v>0</v>
      </c>
    </row>
    <row r="5860" spans="1:21" x14ac:dyDescent="0.2">
      <c r="A5860" s="1">
        <v>9</v>
      </c>
      <c r="B5860" s="1">
        <v>1</v>
      </c>
      <c r="C5860" s="1">
        <v>20</v>
      </c>
      <c r="D5860">
        <v>17.8</v>
      </c>
      <c r="E5860">
        <v>12.5</v>
      </c>
      <c r="F5860">
        <v>72</v>
      </c>
      <c r="G5860">
        <v>0</v>
      </c>
      <c r="H5860">
        <v>0</v>
      </c>
      <c r="I5860">
        <v>0</v>
      </c>
      <c r="J5860" s="4">
        <f t="shared" si="822"/>
        <v>295.877700850118</v>
      </c>
      <c r="K5860" s="4">
        <f t="shared" si="823"/>
        <v>-9.9280030586708676</v>
      </c>
      <c r="L5860" s="5">
        <f t="shared" si="828"/>
        <v>0</v>
      </c>
      <c r="M5860" s="5">
        <f t="shared" si="829"/>
        <v>0</v>
      </c>
      <c r="N5860" s="6">
        <f t="shared" si="821"/>
        <v>0</v>
      </c>
      <c r="O5860" s="6">
        <f t="shared" si="824"/>
        <v>0</v>
      </c>
      <c r="P5860" s="6">
        <f>FORECAST(J5860,Inputs!$B$10:$B$18,Inputs!$A$10:$A$18)</f>
        <v>33.29516389676035</v>
      </c>
      <c r="Q5860" s="6">
        <f>IF(Inputs!$D$10="Yes",IF('Hourly Calcs'!P5860&gt;'Hourly Calcs'!K5860,'Hourly Calcs'!O5860,N5860+O5860),N5860+O5860)</f>
        <v>0</v>
      </c>
      <c r="R5860" s="12">
        <f t="shared" si="825"/>
        <v>0</v>
      </c>
      <c r="S5860" s="1">
        <f>IF(AND(A5860&gt;=5,A5860&lt;=9),INDEX(Demand!$C$3:$C$26,C5860),INDEX(Demand!$B$3:$B$26,C5860))</f>
        <v>800</v>
      </c>
      <c r="T5860" s="7">
        <f t="shared" si="826"/>
        <v>0</v>
      </c>
      <c r="U5860" s="7">
        <f t="shared" si="827"/>
        <v>0</v>
      </c>
    </row>
    <row r="5861" spans="1:21" x14ac:dyDescent="0.2">
      <c r="A5861" s="1">
        <v>9</v>
      </c>
      <c r="B5861" s="1">
        <v>1</v>
      </c>
      <c r="C5861" s="1">
        <v>21</v>
      </c>
      <c r="D5861">
        <v>17.8</v>
      </c>
      <c r="E5861">
        <v>12.8</v>
      </c>
      <c r="F5861">
        <v>72</v>
      </c>
      <c r="G5861">
        <v>0</v>
      </c>
      <c r="H5861">
        <v>0</v>
      </c>
      <c r="I5861">
        <v>0</v>
      </c>
      <c r="J5861" s="4">
        <f t="shared" si="822"/>
        <v>308.77565236791554</v>
      </c>
      <c r="K5861" s="4">
        <f t="shared" si="823"/>
        <v>-17.972721775815714</v>
      </c>
      <c r="L5861" s="5">
        <f t="shared" si="828"/>
        <v>0</v>
      </c>
      <c r="M5861" s="5">
        <f t="shared" si="829"/>
        <v>0</v>
      </c>
      <c r="N5861" s="6">
        <f t="shared" si="821"/>
        <v>0</v>
      </c>
      <c r="O5861" s="6">
        <f t="shared" si="824"/>
        <v>0</v>
      </c>
      <c r="P5861" s="6">
        <f>FORECAST(J5861,Inputs!$B$10:$B$18,Inputs!$A$10:$A$18)</f>
        <v>33.414589373776991</v>
      </c>
      <c r="Q5861" s="6">
        <f>IF(Inputs!$D$10="Yes",IF('Hourly Calcs'!P5861&gt;'Hourly Calcs'!K5861,'Hourly Calcs'!O5861,N5861+O5861),N5861+O5861)</f>
        <v>0</v>
      </c>
      <c r="R5861" s="12">
        <f t="shared" si="825"/>
        <v>0</v>
      </c>
      <c r="S5861" s="1">
        <f>IF(AND(A5861&gt;=5,A5861&lt;=9),INDEX(Demand!$C$3:$C$26,C5861),INDEX(Demand!$B$3:$B$26,C5861))</f>
        <v>700</v>
      </c>
      <c r="T5861" s="7">
        <f t="shared" si="826"/>
        <v>0</v>
      </c>
      <c r="U5861" s="7">
        <f t="shared" si="827"/>
        <v>0</v>
      </c>
    </row>
    <row r="5862" spans="1:21" x14ac:dyDescent="0.2">
      <c r="A5862" s="1">
        <v>9</v>
      </c>
      <c r="B5862" s="1">
        <v>1</v>
      </c>
      <c r="C5862" s="1">
        <v>22</v>
      </c>
      <c r="D5862">
        <v>17.8</v>
      </c>
      <c r="E5862">
        <v>10.6</v>
      </c>
      <c r="F5862">
        <v>62</v>
      </c>
      <c r="G5862">
        <v>0</v>
      </c>
      <c r="H5862">
        <v>0</v>
      </c>
      <c r="I5862">
        <v>0</v>
      </c>
      <c r="J5862" s="4">
        <f t="shared" si="822"/>
        <v>323.07187923210847</v>
      </c>
      <c r="K5862" s="4">
        <f t="shared" si="823"/>
        <v>-24.595829504038221</v>
      </c>
      <c r="L5862" s="5">
        <f t="shared" si="828"/>
        <v>0</v>
      </c>
      <c r="M5862" s="5">
        <f t="shared" si="829"/>
        <v>0</v>
      </c>
      <c r="N5862" s="6">
        <f t="shared" si="821"/>
        <v>0</v>
      </c>
      <c r="O5862" s="6">
        <f t="shared" si="824"/>
        <v>0</v>
      </c>
      <c r="P5862" s="6">
        <f>FORECAST(J5862,Inputs!$B$10:$B$18,Inputs!$A$10:$A$18)</f>
        <v>33.546961844741745</v>
      </c>
      <c r="Q5862" s="6">
        <f>IF(Inputs!$D$10="Yes",IF('Hourly Calcs'!P5862&gt;'Hourly Calcs'!K5862,'Hourly Calcs'!O5862,N5862+O5862),N5862+O5862)</f>
        <v>0</v>
      </c>
      <c r="R5862" s="12">
        <f t="shared" si="825"/>
        <v>0</v>
      </c>
      <c r="S5862" s="1">
        <f>IF(AND(A5862&gt;=5,A5862&lt;=9),INDEX(Demand!$C$3:$C$26,C5862),INDEX(Demand!$B$3:$B$26,C5862))</f>
        <v>600</v>
      </c>
      <c r="T5862" s="7">
        <f t="shared" si="826"/>
        <v>0</v>
      </c>
      <c r="U5862" s="7">
        <f t="shared" si="827"/>
        <v>0</v>
      </c>
    </row>
    <row r="5863" spans="1:21" x14ac:dyDescent="0.2">
      <c r="A5863" s="1">
        <v>9</v>
      </c>
      <c r="B5863" s="1">
        <v>1</v>
      </c>
      <c r="C5863" s="1">
        <v>23</v>
      </c>
      <c r="D5863">
        <v>17.399999999999999</v>
      </c>
      <c r="E5863">
        <v>11.2</v>
      </c>
      <c r="F5863">
        <v>67</v>
      </c>
      <c r="G5863">
        <v>0</v>
      </c>
      <c r="H5863">
        <v>0</v>
      </c>
      <c r="I5863">
        <v>0</v>
      </c>
      <c r="J5863" s="4">
        <f t="shared" si="822"/>
        <v>338.92916477909131</v>
      </c>
      <c r="K5863" s="4">
        <f t="shared" si="823"/>
        <v>-29.219911233126766</v>
      </c>
      <c r="L5863" s="5">
        <f t="shared" si="828"/>
        <v>0</v>
      </c>
      <c r="M5863" s="5">
        <f t="shared" si="829"/>
        <v>0</v>
      </c>
      <c r="N5863" s="6">
        <f t="shared" si="821"/>
        <v>0</v>
      </c>
      <c r="O5863" s="6">
        <f t="shared" si="824"/>
        <v>0</v>
      </c>
      <c r="P5863" s="6">
        <f>FORECAST(J5863,Inputs!$B$10:$B$18,Inputs!$A$10:$A$18)</f>
        <v>33.693788562769363</v>
      </c>
      <c r="Q5863" s="6">
        <f>IF(Inputs!$D$10="Yes",IF('Hourly Calcs'!P5863&gt;'Hourly Calcs'!K5863,'Hourly Calcs'!O5863,N5863+O5863),N5863+O5863)</f>
        <v>0</v>
      </c>
      <c r="R5863" s="12">
        <f t="shared" si="825"/>
        <v>0</v>
      </c>
      <c r="S5863" s="1">
        <f>IF(AND(A5863&gt;=5,A5863&lt;=9),INDEX(Demand!$C$3:$C$26,C5863),INDEX(Demand!$B$3:$B$26,C5863))</f>
        <v>500</v>
      </c>
      <c r="T5863" s="7">
        <f t="shared" si="826"/>
        <v>0</v>
      </c>
      <c r="U5863" s="7">
        <f t="shared" si="827"/>
        <v>0</v>
      </c>
    </row>
    <row r="5864" spans="1:21" x14ac:dyDescent="0.2">
      <c r="A5864" s="1">
        <v>9</v>
      </c>
      <c r="B5864" s="1">
        <v>1</v>
      </c>
      <c r="C5864" s="1">
        <v>24</v>
      </c>
      <c r="D5864">
        <v>17.100000000000001</v>
      </c>
      <c r="E5864">
        <v>11.5</v>
      </c>
      <c r="F5864">
        <v>70</v>
      </c>
      <c r="G5864">
        <v>0</v>
      </c>
      <c r="H5864">
        <v>0</v>
      </c>
      <c r="I5864">
        <v>0</v>
      </c>
      <c r="J5864" s="4">
        <f t="shared" si="822"/>
        <v>355.98421227191409</v>
      </c>
      <c r="K5864" s="4">
        <f t="shared" si="823"/>
        <v>-31.301593195676134</v>
      </c>
      <c r="L5864" s="5">
        <f t="shared" si="828"/>
        <v>0</v>
      </c>
      <c r="M5864" s="5">
        <f t="shared" si="829"/>
        <v>0</v>
      </c>
      <c r="N5864" s="6">
        <f t="shared" si="821"/>
        <v>0</v>
      </c>
      <c r="O5864" s="6">
        <f t="shared" si="824"/>
        <v>0</v>
      </c>
      <c r="P5864" s="6">
        <f>FORECAST(J5864,Inputs!$B$10:$B$18,Inputs!$A$10:$A$18)</f>
        <v>33.851705669184391</v>
      </c>
      <c r="Q5864" s="6">
        <f>IF(Inputs!$D$10="Yes",IF('Hourly Calcs'!P5864&gt;'Hourly Calcs'!K5864,'Hourly Calcs'!O5864,N5864+O5864),N5864+O5864)</f>
        <v>0</v>
      </c>
      <c r="R5864" s="12">
        <f t="shared" si="825"/>
        <v>0</v>
      </c>
      <c r="S5864" s="1">
        <f>IF(AND(A5864&gt;=5,A5864&lt;=9),INDEX(Demand!$C$3:$C$26,C5864),INDEX(Demand!$B$3:$B$26,C5864))</f>
        <v>400</v>
      </c>
      <c r="T5864" s="7">
        <f t="shared" si="826"/>
        <v>0</v>
      </c>
      <c r="U5864" s="7">
        <f t="shared" si="827"/>
        <v>0</v>
      </c>
    </row>
    <row r="5865" spans="1:21" x14ac:dyDescent="0.2">
      <c r="A5865" s="1">
        <v>9</v>
      </c>
      <c r="B5865" s="1">
        <v>2</v>
      </c>
      <c r="C5865" s="1">
        <v>1</v>
      </c>
      <c r="D5865">
        <v>16.600000000000001</v>
      </c>
      <c r="E5865">
        <v>11.4</v>
      </c>
      <c r="F5865">
        <v>71</v>
      </c>
      <c r="G5865">
        <v>0</v>
      </c>
      <c r="H5865">
        <v>0</v>
      </c>
      <c r="I5865">
        <v>0</v>
      </c>
      <c r="J5865" s="4">
        <f t="shared" si="822"/>
        <v>13.304988134261208</v>
      </c>
      <c r="K5865" s="4">
        <f t="shared" si="823"/>
        <v>-30.546194702372901</v>
      </c>
      <c r="L5865" s="5">
        <f t="shared" si="828"/>
        <v>0</v>
      </c>
      <c r="M5865" s="5">
        <f t="shared" si="829"/>
        <v>0</v>
      </c>
      <c r="N5865" s="6">
        <f t="shared" si="821"/>
        <v>0</v>
      </c>
      <c r="O5865" s="6">
        <f t="shared" si="824"/>
        <v>0</v>
      </c>
      <c r="P5865" s="6">
        <f>FORECAST(J5865,Inputs!$B$10:$B$18,Inputs!$A$10:$A$18)</f>
        <v>30.678749890132046</v>
      </c>
      <c r="Q5865" s="6">
        <f>IF(Inputs!$D$10="Yes",IF('Hourly Calcs'!P5865&gt;'Hourly Calcs'!K5865,'Hourly Calcs'!O5865,N5865+O5865),N5865+O5865)</f>
        <v>0</v>
      </c>
      <c r="R5865" s="12">
        <f t="shared" si="825"/>
        <v>0</v>
      </c>
      <c r="S5865" s="1">
        <f>IF(AND(A5865&gt;=5,A5865&lt;=9),INDEX(Demand!$C$3:$C$26,C5865),INDEX(Demand!$B$3:$B$26,C5865))</f>
        <v>350</v>
      </c>
      <c r="T5865" s="7">
        <f t="shared" si="826"/>
        <v>0</v>
      </c>
      <c r="U5865" s="7">
        <f t="shared" si="827"/>
        <v>0</v>
      </c>
    </row>
    <row r="5866" spans="1:21" x14ac:dyDescent="0.2">
      <c r="A5866" s="1">
        <v>9</v>
      </c>
      <c r="B5866" s="1">
        <v>2</v>
      </c>
      <c r="C5866" s="1">
        <v>2</v>
      </c>
      <c r="D5866">
        <v>16.2</v>
      </c>
      <c r="E5866">
        <v>11.4</v>
      </c>
      <c r="F5866">
        <v>73</v>
      </c>
      <c r="G5866">
        <v>0</v>
      </c>
      <c r="H5866">
        <v>0</v>
      </c>
      <c r="I5866">
        <v>0</v>
      </c>
      <c r="J5866" s="4">
        <f t="shared" si="822"/>
        <v>29.813968996890111</v>
      </c>
      <c r="K5866" s="4">
        <f t="shared" si="823"/>
        <v>-27.065739054700359</v>
      </c>
      <c r="L5866" s="5">
        <f t="shared" si="828"/>
        <v>0</v>
      </c>
      <c r="M5866" s="5">
        <f t="shared" si="829"/>
        <v>0</v>
      </c>
      <c r="N5866" s="6">
        <f t="shared" si="821"/>
        <v>0</v>
      </c>
      <c r="O5866" s="6">
        <f t="shared" si="824"/>
        <v>0</v>
      </c>
      <c r="P5866" s="6">
        <f>FORECAST(J5866,Inputs!$B$10:$B$18,Inputs!$A$10:$A$18)</f>
        <v>30.831610824045278</v>
      </c>
      <c r="Q5866" s="6">
        <f>IF(Inputs!$D$10="Yes",IF('Hourly Calcs'!P5866&gt;'Hourly Calcs'!K5866,'Hourly Calcs'!O5866,N5866+O5866),N5866+O5866)</f>
        <v>0</v>
      </c>
      <c r="R5866" s="12">
        <f t="shared" si="825"/>
        <v>0</v>
      </c>
      <c r="S5866" s="1">
        <f>IF(AND(A5866&gt;=5,A5866&lt;=9),INDEX(Demand!$C$3:$C$26,C5866),INDEX(Demand!$B$3:$B$26,C5866))</f>
        <v>350</v>
      </c>
      <c r="T5866" s="7">
        <f t="shared" si="826"/>
        <v>0</v>
      </c>
      <c r="U5866" s="7">
        <f t="shared" si="827"/>
        <v>0</v>
      </c>
    </row>
    <row r="5867" spans="1:21" x14ac:dyDescent="0.2">
      <c r="A5867" s="1">
        <v>9</v>
      </c>
      <c r="B5867" s="1">
        <v>2</v>
      </c>
      <c r="C5867" s="1">
        <v>3</v>
      </c>
      <c r="D5867">
        <v>15.9</v>
      </c>
      <c r="E5867">
        <v>10.9</v>
      </c>
      <c r="F5867">
        <v>72</v>
      </c>
      <c r="G5867">
        <v>0</v>
      </c>
      <c r="H5867">
        <v>0</v>
      </c>
      <c r="I5867">
        <v>0</v>
      </c>
      <c r="J5867" s="4">
        <f t="shared" si="822"/>
        <v>44.858656252045876</v>
      </c>
      <c r="K5867" s="4">
        <f t="shared" si="823"/>
        <v>-21.315665489688826</v>
      </c>
      <c r="L5867" s="5">
        <f t="shared" si="828"/>
        <v>0</v>
      </c>
      <c r="M5867" s="5">
        <f t="shared" si="829"/>
        <v>0</v>
      </c>
      <c r="N5867" s="6">
        <f t="shared" si="821"/>
        <v>0</v>
      </c>
      <c r="O5867" s="6">
        <f t="shared" si="824"/>
        <v>0</v>
      </c>
      <c r="P5867" s="6">
        <f>FORECAST(J5867,Inputs!$B$10:$B$18,Inputs!$A$10:$A$18)</f>
        <v>30.970913483815238</v>
      </c>
      <c r="Q5867" s="6">
        <f>IF(Inputs!$D$10="Yes",IF('Hourly Calcs'!P5867&gt;'Hourly Calcs'!K5867,'Hourly Calcs'!O5867,N5867+O5867),N5867+O5867)</f>
        <v>0</v>
      </c>
      <c r="R5867" s="12">
        <f t="shared" si="825"/>
        <v>0</v>
      </c>
      <c r="S5867" s="1">
        <f>IF(AND(A5867&gt;=5,A5867&lt;=9),INDEX(Demand!$C$3:$C$26,C5867),INDEX(Demand!$B$3:$B$26,C5867))</f>
        <v>350</v>
      </c>
      <c r="T5867" s="7">
        <f t="shared" si="826"/>
        <v>0</v>
      </c>
      <c r="U5867" s="7">
        <f t="shared" si="827"/>
        <v>0</v>
      </c>
    </row>
    <row r="5868" spans="1:21" x14ac:dyDescent="0.2">
      <c r="A5868" s="1">
        <v>9</v>
      </c>
      <c r="B5868" s="1">
        <v>2</v>
      </c>
      <c r="C5868" s="1">
        <v>4</v>
      </c>
      <c r="D5868">
        <v>15.9</v>
      </c>
      <c r="E5868">
        <v>11.7</v>
      </c>
      <c r="F5868">
        <v>76</v>
      </c>
      <c r="G5868">
        <v>0</v>
      </c>
      <c r="H5868">
        <v>0</v>
      </c>
      <c r="I5868">
        <v>0</v>
      </c>
      <c r="J5868" s="4">
        <f t="shared" si="822"/>
        <v>58.381925906675548</v>
      </c>
      <c r="K5868" s="4">
        <f t="shared" si="823"/>
        <v>-13.880956306969907</v>
      </c>
      <c r="L5868" s="5">
        <f t="shared" si="828"/>
        <v>0</v>
      </c>
      <c r="M5868" s="5">
        <f t="shared" si="829"/>
        <v>0</v>
      </c>
      <c r="N5868" s="6">
        <f t="shared" si="821"/>
        <v>0</v>
      </c>
      <c r="O5868" s="6">
        <f t="shared" si="824"/>
        <v>0</v>
      </c>
      <c r="P5868" s="6">
        <f>FORECAST(J5868,Inputs!$B$10:$B$18,Inputs!$A$10:$A$18)</f>
        <v>31.096128943580329</v>
      </c>
      <c r="Q5868" s="6">
        <f>IF(Inputs!$D$10="Yes",IF('Hourly Calcs'!P5868&gt;'Hourly Calcs'!K5868,'Hourly Calcs'!O5868,N5868+O5868),N5868+O5868)</f>
        <v>0</v>
      </c>
      <c r="R5868" s="12">
        <f t="shared" si="825"/>
        <v>0</v>
      </c>
      <c r="S5868" s="1">
        <f>IF(AND(A5868&gt;=5,A5868&lt;=9),INDEX(Demand!$C$3:$C$26,C5868),INDEX(Demand!$B$3:$B$26,C5868))</f>
        <v>350</v>
      </c>
      <c r="T5868" s="7">
        <f t="shared" si="826"/>
        <v>0</v>
      </c>
      <c r="U5868" s="7">
        <f t="shared" si="827"/>
        <v>0</v>
      </c>
    </row>
    <row r="5869" spans="1:21" x14ac:dyDescent="0.2">
      <c r="A5869" s="1">
        <v>9</v>
      </c>
      <c r="B5869" s="1">
        <v>2</v>
      </c>
      <c r="C5869" s="1">
        <v>5</v>
      </c>
      <c r="D5869">
        <v>15.6</v>
      </c>
      <c r="E5869">
        <v>12.2</v>
      </c>
      <c r="F5869">
        <v>80</v>
      </c>
      <c r="G5869">
        <v>0</v>
      </c>
      <c r="H5869">
        <v>0</v>
      </c>
      <c r="I5869">
        <v>0</v>
      </c>
      <c r="J5869" s="4">
        <f t="shared" si="822"/>
        <v>70.725216832948206</v>
      </c>
      <c r="K5869" s="4">
        <f t="shared" si="823"/>
        <v>-5.2906513848009382</v>
      </c>
      <c r="L5869" s="5">
        <f t="shared" si="828"/>
        <v>0</v>
      </c>
      <c r="M5869" s="5">
        <f t="shared" si="829"/>
        <v>0</v>
      </c>
      <c r="N5869" s="6">
        <f t="shared" si="821"/>
        <v>0</v>
      </c>
      <c r="O5869" s="6">
        <f t="shared" si="824"/>
        <v>0</v>
      </c>
      <c r="P5869" s="6">
        <f>FORECAST(J5869,Inputs!$B$10:$B$18,Inputs!$A$10:$A$18)</f>
        <v>31.210418674379149</v>
      </c>
      <c r="Q5869" s="6">
        <f>IF(Inputs!$D$10="Yes",IF('Hourly Calcs'!P5869&gt;'Hourly Calcs'!K5869,'Hourly Calcs'!O5869,N5869+O5869),N5869+O5869)</f>
        <v>0</v>
      </c>
      <c r="R5869" s="12">
        <f t="shared" si="825"/>
        <v>0</v>
      </c>
      <c r="S5869" s="1">
        <f>IF(AND(A5869&gt;=5,A5869&lt;=9),INDEX(Demand!$C$3:$C$26,C5869),INDEX(Demand!$B$3:$B$26,C5869))</f>
        <v>350</v>
      </c>
      <c r="T5869" s="7">
        <f t="shared" si="826"/>
        <v>0</v>
      </c>
      <c r="U5869" s="7">
        <f t="shared" si="827"/>
        <v>0</v>
      </c>
    </row>
    <row r="5870" spans="1:21" x14ac:dyDescent="0.2">
      <c r="A5870" s="1">
        <v>9</v>
      </c>
      <c r="B5870" s="1">
        <v>2</v>
      </c>
      <c r="C5870" s="1">
        <v>6</v>
      </c>
      <c r="D5870">
        <v>15.7</v>
      </c>
      <c r="E5870">
        <v>11.9</v>
      </c>
      <c r="F5870">
        <v>78</v>
      </c>
      <c r="G5870">
        <v>5</v>
      </c>
      <c r="H5870">
        <v>0</v>
      </c>
      <c r="I5870">
        <v>5</v>
      </c>
      <c r="J5870" s="4">
        <f t="shared" si="822"/>
        <v>82.405232688106054</v>
      </c>
      <c r="K5870" s="4">
        <f t="shared" si="823"/>
        <v>4.051801229163118</v>
      </c>
      <c r="L5870" s="5">
        <f t="shared" si="828"/>
        <v>82.594767311893946</v>
      </c>
      <c r="M5870" s="5">
        <f t="shared" si="829"/>
        <v>29.948198770836882</v>
      </c>
      <c r="N5870" s="6">
        <f t="shared" si="821"/>
        <v>0</v>
      </c>
      <c r="O5870" s="6">
        <f t="shared" si="824"/>
        <v>4.5725939313876038</v>
      </c>
      <c r="P5870" s="6">
        <f>FORECAST(J5870,Inputs!$B$10:$B$18,Inputs!$A$10:$A$18)</f>
        <v>31.318566969334313</v>
      </c>
      <c r="Q5870" s="6">
        <f>IF(Inputs!$D$10="Yes",IF('Hourly Calcs'!P5870&gt;'Hourly Calcs'!K5870,'Hourly Calcs'!O5870,N5870+O5870),N5870+O5870)</f>
        <v>4.5725939313876038</v>
      </c>
      <c r="R5870" s="12">
        <f t="shared" si="825"/>
        <v>21.728966361953894</v>
      </c>
      <c r="S5870" s="1">
        <f>IF(AND(A5870&gt;=5,A5870&lt;=9),INDEX(Demand!$C$3:$C$26,C5870),INDEX(Demand!$B$3:$B$26,C5870))</f>
        <v>350</v>
      </c>
      <c r="T5870" s="7">
        <f t="shared" si="826"/>
        <v>21.728966361953894</v>
      </c>
      <c r="U5870" s="7">
        <f t="shared" si="827"/>
        <v>0</v>
      </c>
    </row>
    <row r="5871" spans="1:21" x14ac:dyDescent="0.2">
      <c r="A5871" s="1">
        <v>9</v>
      </c>
      <c r="B5871" s="1">
        <v>2</v>
      </c>
      <c r="C5871" s="1">
        <v>7</v>
      </c>
      <c r="D5871">
        <v>16.5</v>
      </c>
      <c r="E5871">
        <v>12</v>
      </c>
      <c r="F5871">
        <v>75</v>
      </c>
      <c r="G5871">
        <v>64</v>
      </c>
      <c r="H5871">
        <v>32</v>
      </c>
      <c r="I5871">
        <v>59</v>
      </c>
      <c r="J5871" s="4">
        <f t="shared" si="822"/>
        <v>94.011959872009371</v>
      </c>
      <c r="K5871" s="4">
        <f t="shared" si="823"/>
        <v>13.388750232735731</v>
      </c>
      <c r="L5871" s="5">
        <f t="shared" si="828"/>
        <v>70.988040127990629</v>
      </c>
      <c r="M5871" s="5">
        <f t="shared" si="829"/>
        <v>20.611249767264269</v>
      </c>
      <c r="N5871" s="6">
        <f t="shared" si="821"/>
        <v>11.813891702795251</v>
      </c>
      <c r="O5871" s="6">
        <f t="shared" si="824"/>
        <v>53.956608390373731</v>
      </c>
      <c r="P5871" s="6">
        <f>FORECAST(J5871,Inputs!$B$10:$B$18,Inputs!$A$10:$A$18)</f>
        <v>31.426036665481565</v>
      </c>
      <c r="Q5871" s="6">
        <f>IF(Inputs!$D$10="Yes",IF('Hourly Calcs'!P5871&gt;'Hourly Calcs'!K5871,'Hourly Calcs'!O5871,N5871+O5871),N5871+O5871)</f>
        <v>53.956608390373731</v>
      </c>
      <c r="R5871" s="12">
        <f t="shared" si="825"/>
        <v>256.40180307105595</v>
      </c>
      <c r="S5871" s="1">
        <f>IF(AND(A5871&gt;=5,A5871&lt;=9),INDEX(Demand!$C$3:$C$26,C5871),INDEX(Demand!$B$3:$B$26,C5871))</f>
        <v>350</v>
      </c>
      <c r="T5871" s="7">
        <f t="shared" si="826"/>
        <v>256.40180307105595</v>
      </c>
      <c r="U5871" s="7">
        <f t="shared" si="827"/>
        <v>0</v>
      </c>
    </row>
    <row r="5872" spans="1:21" x14ac:dyDescent="0.2">
      <c r="A5872" s="1">
        <v>9</v>
      </c>
      <c r="B5872" s="1">
        <v>2</v>
      </c>
      <c r="C5872" s="1">
        <v>8</v>
      </c>
      <c r="D5872">
        <v>17.399999999999999</v>
      </c>
      <c r="E5872">
        <v>11.5</v>
      </c>
      <c r="F5872">
        <v>68</v>
      </c>
      <c r="G5872">
        <v>183</v>
      </c>
      <c r="H5872">
        <v>146</v>
      </c>
      <c r="I5872">
        <v>134</v>
      </c>
      <c r="J5872" s="4">
        <f t="shared" si="822"/>
        <v>106.20513759309137</v>
      </c>
      <c r="K5872" s="4">
        <f t="shared" si="823"/>
        <v>22.682616800957334</v>
      </c>
      <c r="L5872" s="5">
        <f t="shared" si="828"/>
        <v>58.794862406908635</v>
      </c>
      <c r="M5872" s="5">
        <f t="shared" si="829"/>
        <v>11.317383199042666</v>
      </c>
      <c r="N5872" s="6">
        <f t="shared" si="821"/>
        <v>85.703477290672197</v>
      </c>
      <c r="O5872" s="6">
        <f t="shared" si="824"/>
        <v>122.54551736118779</v>
      </c>
      <c r="P5872" s="6">
        <f>FORECAST(J5872,Inputs!$B$10:$B$18,Inputs!$A$10:$A$18)</f>
        <v>31.538936459195288</v>
      </c>
      <c r="Q5872" s="6">
        <f>IF(Inputs!$D$10="Yes",IF('Hourly Calcs'!P5872&gt;'Hourly Calcs'!K5872,'Hourly Calcs'!O5872,N5872+O5872),N5872+O5872)</f>
        <v>122.54551736118779</v>
      </c>
      <c r="R5872" s="12">
        <f t="shared" si="825"/>
        <v>582.33629850036436</v>
      </c>
      <c r="S5872" s="1">
        <f>IF(AND(A5872&gt;=5,A5872&lt;=9),INDEX(Demand!$C$3:$C$26,C5872),INDEX(Demand!$B$3:$B$26,C5872))</f>
        <v>350</v>
      </c>
      <c r="T5872" s="7">
        <f t="shared" si="826"/>
        <v>350</v>
      </c>
      <c r="U5872" s="7">
        <f t="shared" si="827"/>
        <v>232.33629850036436</v>
      </c>
    </row>
    <row r="5873" spans="1:21" x14ac:dyDescent="0.2">
      <c r="A5873" s="1">
        <v>9</v>
      </c>
      <c r="B5873" s="1">
        <v>2</v>
      </c>
      <c r="C5873" s="1">
        <v>9</v>
      </c>
      <c r="D5873">
        <v>18.100000000000001</v>
      </c>
      <c r="E5873">
        <v>11.5</v>
      </c>
      <c r="F5873">
        <v>65</v>
      </c>
      <c r="G5873">
        <v>399</v>
      </c>
      <c r="H5873">
        <v>444</v>
      </c>
      <c r="I5873">
        <v>185</v>
      </c>
      <c r="J5873" s="4">
        <f t="shared" si="822"/>
        <v>119.74729470712732</v>
      </c>
      <c r="K5873" s="4">
        <f t="shared" si="823"/>
        <v>31.390788960972785</v>
      </c>
      <c r="L5873" s="5">
        <f t="shared" si="828"/>
        <v>45.252705292872676</v>
      </c>
      <c r="M5873" s="5">
        <f t="shared" si="829"/>
        <v>2.6092110390272154</v>
      </c>
      <c r="N5873" s="6">
        <f t="shared" si="821"/>
        <v>340.9323566308484</v>
      </c>
      <c r="O5873" s="6">
        <f t="shared" si="824"/>
        <v>169.18597546134134</v>
      </c>
      <c r="P5873" s="6">
        <f>FORECAST(J5873,Inputs!$B$10:$B$18,Inputs!$A$10:$A$18)</f>
        <v>31.664326802843771</v>
      </c>
      <c r="Q5873" s="6">
        <f>IF(Inputs!$D$10="Yes",IF('Hourly Calcs'!P5873&gt;'Hourly Calcs'!K5873,'Hourly Calcs'!O5873,N5873+O5873),N5873+O5873)</f>
        <v>169.18597546134134</v>
      </c>
      <c r="R5873" s="12">
        <f t="shared" si="825"/>
        <v>803.97175539229397</v>
      </c>
      <c r="S5873" s="1">
        <f>IF(AND(A5873&gt;=5,A5873&lt;=9),INDEX(Demand!$C$3:$C$26,C5873),INDEX(Demand!$B$3:$B$26,C5873))</f>
        <v>350</v>
      </c>
      <c r="T5873" s="7">
        <f t="shared" si="826"/>
        <v>350</v>
      </c>
      <c r="U5873" s="7">
        <f t="shared" si="827"/>
        <v>453.97175539229397</v>
      </c>
    </row>
    <row r="5874" spans="1:21" x14ac:dyDescent="0.2">
      <c r="A5874" s="1">
        <v>9</v>
      </c>
      <c r="B5874" s="1">
        <v>2</v>
      </c>
      <c r="C5874" s="1">
        <v>10</v>
      </c>
      <c r="D5874">
        <v>18.7</v>
      </c>
      <c r="E5874">
        <v>10.9</v>
      </c>
      <c r="F5874">
        <v>61</v>
      </c>
      <c r="G5874">
        <v>542</v>
      </c>
      <c r="H5874">
        <v>642</v>
      </c>
      <c r="I5874">
        <v>153</v>
      </c>
      <c r="J5874" s="4">
        <f t="shared" si="822"/>
        <v>135.4779663881971</v>
      </c>
      <c r="K5874" s="4">
        <f t="shared" si="823"/>
        <v>38.892330381725735</v>
      </c>
      <c r="L5874" s="5">
        <f t="shared" si="828"/>
        <v>29.522033611802897</v>
      </c>
      <c r="M5874" s="5">
        <f t="shared" si="829"/>
        <v>4.8923303817257349</v>
      </c>
      <c r="N5874" s="6">
        <f t="shared" si="821"/>
        <v>577.3155817658095</v>
      </c>
      <c r="O5874" s="6">
        <f t="shared" si="824"/>
        <v>139.92137430046068</v>
      </c>
      <c r="P5874" s="6">
        <f>FORECAST(J5874,Inputs!$B$10:$B$18,Inputs!$A$10:$A$18)</f>
        <v>31.809981170261082</v>
      </c>
      <c r="Q5874" s="6">
        <f>IF(Inputs!$D$10="Yes",IF('Hourly Calcs'!P5874&gt;'Hourly Calcs'!K5874,'Hourly Calcs'!O5874,N5874+O5874),N5874+O5874)</f>
        <v>717.23695606627018</v>
      </c>
      <c r="R5874" s="12">
        <f t="shared" si="825"/>
        <v>3408.3100152269158</v>
      </c>
      <c r="S5874" s="1">
        <f>IF(AND(A5874&gt;=5,A5874&lt;=9),INDEX(Demand!$C$3:$C$26,C5874),INDEX(Demand!$B$3:$B$26,C5874))</f>
        <v>600</v>
      </c>
      <c r="T5874" s="7">
        <f t="shared" si="826"/>
        <v>600</v>
      </c>
      <c r="U5874" s="7">
        <f t="shared" si="827"/>
        <v>2808.3100152269158</v>
      </c>
    </row>
    <row r="5875" spans="1:21" x14ac:dyDescent="0.2">
      <c r="A5875" s="1">
        <v>9</v>
      </c>
      <c r="B5875" s="1">
        <v>2</v>
      </c>
      <c r="C5875" s="1">
        <v>11</v>
      </c>
      <c r="D5875">
        <v>18.7</v>
      </c>
      <c r="E5875">
        <v>10.6</v>
      </c>
      <c r="F5875">
        <v>60</v>
      </c>
      <c r="G5875">
        <v>661</v>
      </c>
      <c r="H5875">
        <v>723</v>
      </c>
      <c r="I5875">
        <v>159</v>
      </c>
      <c r="J5875" s="4">
        <f t="shared" si="822"/>
        <v>154.02343039360736</v>
      </c>
      <c r="K5875" s="4">
        <f t="shared" si="823"/>
        <v>44.364378084401849</v>
      </c>
      <c r="L5875" s="5">
        <f t="shared" si="828"/>
        <v>10.976569606392644</v>
      </c>
      <c r="M5875" s="5">
        <f t="shared" si="829"/>
        <v>10.364378084401849</v>
      </c>
      <c r="N5875" s="6">
        <f t="shared" si="821"/>
        <v>702.85453318376494</v>
      </c>
      <c r="O5875" s="6">
        <f t="shared" si="824"/>
        <v>145.40848701812581</v>
      </c>
      <c r="P5875" s="6">
        <f>FORECAST(J5875,Inputs!$B$10:$B$18,Inputs!$A$10:$A$18)</f>
        <v>31.981698429570436</v>
      </c>
      <c r="Q5875" s="6">
        <f>IF(Inputs!$D$10="Yes",IF('Hourly Calcs'!P5875&gt;'Hourly Calcs'!K5875,'Hourly Calcs'!O5875,N5875+O5875),N5875+O5875)</f>
        <v>848.26302020189075</v>
      </c>
      <c r="R5875" s="12">
        <f t="shared" si="825"/>
        <v>4030.9458719993845</v>
      </c>
      <c r="S5875" s="1">
        <f>IF(AND(A5875&gt;=5,A5875&lt;=9),INDEX(Demand!$C$3:$C$26,C5875),INDEX(Demand!$B$3:$B$26,C5875))</f>
        <v>600</v>
      </c>
      <c r="T5875" s="7">
        <f t="shared" si="826"/>
        <v>600</v>
      </c>
      <c r="U5875" s="7">
        <f t="shared" si="827"/>
        <v>3430.9458719993845</v>
      </c>
    </row>
    <row r="5876" spans="1:21" x14ac:dyDescent="0.2">
      <c r="A5876" s="1">
        <v>9</v>
      </c>
      <c r="B5876" s="1">
        <v>2</v>
      </c>
      <c r="C5876" s="1">
        <v>12</v>
      </c>
      <c r="D5876">
        <v>18.5</v>
      </c>
      <c r="E5876">
        <v>11.4</v>
      </c>
      <c r="F5876">
        <v>63</v>
      </c>
      <c r="G5876">
        <v>721</v>
      </c>
      <c r="H5876">
        <v>766</v>
      </c>
      <c r="I5876">
        <v>150</v>
      </c>
      <c r="J5876" s="4">
        <f t="shared" si="822"/>
        <v>175.0348579773717</v>
      </c>
      <c r="K5876" s="4">
        <f t="shared" si="823"/>
        <v>46.89062173254289</v>
      </c>
      <c r="L5876" s="5">
        <f t="shared" si="828"/>
        <v>10.034857977371701</v>
      </c>
      <c r="M5876" s="5">
        <f t="shared" si="829"/>
        <v>12.89062173254289</v>
      </c>
      <c r="N5876" s="6">
        <f t="shared" si="821"/>
        <v>751.8609936170842</v>
      </c>
      <c r="O5876" s="6">
        <f t="shared" si="824"/>
        <v>137.17781794162812</v>
      </c>
      <c r="P5876" s="6">
        <f>FORECAST(J5876,Inputs!$B$10:$B$18,Inputs!$A$10:$A$18)</f>
        <v>32.176248684975661</v>
      </c>
      <c r="Q5876" s="6">
        <f>IF(Inputs!$D$10="Yes",IF('Hourly Calcs'!P5876&gt;'Hourly Calcs'!K5876,'Hourly Calcs'!O5876,N5876+O5876),N5876+O5876)</f>
        <v>889.03881155871227</v>
      </c>
      <c r="R5876" s="12">
        <f t="shared" si="825"/>
        <v>4224.7124325270006</v>
      </c>
      <c r="S5876" s="1">
        <f>IF(AND(A5876&gt;=5,A5876&lt;=9),INDEX(Demand!$C$3:$C$26,C5876),INDEX(Demand!$B$3:$B$26,C5876))</f>
        <v>600</v>
      </c>
      <c r="T5876" s="7">
        <f t="shared" si="826"/>
        <v>600</v>
      </c>
      <c r="U5876" s="7">
        <f t="shared" si="827"/>
        <v>3624.7124325270006</v>
      </c>
    </row>
    <row r="5877" spans="1:21" x14ac:dyDescent="0.2">
      <c r="A5877" s="1">
        <v>9</v>
      </c>
      <c r="B5877" s="1">
        <v>2</v>
      </c>
      <c r="C5877" s="1">
        <v>13</v>
      </c>
      <c r="D5877">
        <v>17.7</v>
      </c>
      <c r="E5877">
        <v>11.3</v>
      </c>
      <c r="F5877">
        <v>66</v>
      </c>
      <c r="G5877">
        <v>622</v>
      </c>
      <c r="H5877">
        <v>405</v>
      </c>
      <c r="I5877">
        <v>317</v>
      </c>
      <c r="J5877" s="4">
        <f t="shared" si="822"/>
        <v>196.60892626949317</v>
      </c>
      <c r="K5877" s="4">
        <f t="shared" si="823"/>
        <v>45.908346217762542</v>
      </c>
      <c r="L5877" s="5">
        <f t="shared" si="828"/>
        <v>31.608926269493168</v>
      </c>
      <c r="M5877" s="5">
        <f t="shared" si="829"/>
        <v>11.908346217762542</v>
      </c>
      <c r="N5877" s="6">
        <f t="shared" si="821"/>
        <v>375.35611947317074</v>
      </c>
      <c r="O5877" s="6">
        <f t="shared" si="824"/>
        <v>289.90245524997408</v>
      </c>
      <c r="P5877" s="6">
        <f>FORECAST(J5877,Inputs!$B$10:$B$18,Inputs!$A$10:$A$18)</f>
        <v>32.376008576569376</v>
      </c>
      <c r="Q5877" s="6">
        <f>IF(Inputs!$D$10="Yes",IF('Hourly Calcs'!P5877&gt;'Hourly Calcs'!K5877,'Hourly Calcs'!O5877,N5877+O5877),N5877+O5877)</f>
        <v>665.25857472314487</v>
      </c>
      <c r="R5877" s="12">
        <f t="shared" si="825"/>
        <v>3161.3087470843843</v>
      </c>
      <c r="S5877" s="1">
        <f>IF(AND(A5877&gt;=5,A5877&lt;=9),INDEX(Demand!$C$3:$C$26,C5877),INDEX(Demand!$B$3:$B$26,C5877))</f>
        <v>600</v>
      </c>
      <c r="T5877" s="7">
        <f t="shared" si="826"/>
        <v>600</v>
      </c>
      <c r="U5877" s="7">
        <f t="shared" si="827"/>
        <v>2561.3087470843843</v>
      </c>
    </row>
    <row r="5878" spans="1:21" x14ac:dyDescent="0.2">
      <c r="A5878" s="1">
        <v>9</v>
      </c>
      <c r="B5878" s="1">
        <v>2</v>
      </c>
      <c r="C5878" s="1">
        <v>14</v>
      </c>
      <c r="D5878">
        <v>18</v>
      </c>
      <c r="E5878">
        <v>10.8</v>
      </c>
      <c r="F5878">
        <v>63</v>
      </c>
      <c r="G5878">
        <v>595</v>
      </c>
      <c r="H5878">
        <v>481</v>
      </c>
      <c r="I5878">
        <v>252</v>
      </c>
      <c r="J5878" s="4">
        <f t="shared" si="822"/>
        <v>216.39516828207309</v>
      </c>
      <c r="K5878" s="4">
        <f t="shared" si="823"/>
        <v>41.647212008151214</v>
      </c>
      <c r="L5878" s="5">
        <f t="shared" si="828"/>
        <v>51.395168282073087</v>
      </c>
      <c r="M5878" s="5">
        <f t="shared" si="829"/>
        <v>7.6472120081512145</v>
      </c>
      <c r="N5878" s="6">
        <f t="shared" si="821"/>
        <v>390.40395201076984</v>
      </c>
      <c r="O5878" s="6">
        <f t="shared" si="824"/>
        <v>230.45873414193525</v>
      </c>
      <c r="P5878" s="6">
        <f>FORECAST(J5878,Inputs!$B$10:$B$18,Inputs!$A$10:$A$18)</f>
        <v>32.559214521130301</v>
      </c>
      <c r="Q5878" s="6">
        <f>IF(Inputs!$D$10="Yes",IF('Hourly Calcs'!P5878&gt;'Hourly Calcs'!K5878,'Hourly Calcs'!O5878,N5878+O5878),N5878+O5878)</f>
        <v>620.86268615270512</v>
      </c>
      <c r="R5878" s="12">
        <f t="shared" si="825"/>
        <v>2950.3394845976545</v>
      </c>
      <c r="S5878" s="1">
        <f>IF(AND(A5878&gt;=5,A5878&lt;=9),INDEX(Demand!$C$3:$C$26,C5878),INDEX(Demand!$B$3:$B$26,C5878))</f>
        <v>600</v>
      </c>
      <c r="T5878" s="7">
        <f t="shared" si="826"/>
        <v>600</v>
      </c>
      <c r="U5878" s="7">
        <f t="shared" si="827"/>
        <v>2350.3394845976545</v>
      </c>
    </row>
    <row r="5879" spans="1:21" x14ac:dyDescent="0.2">
      <c r="A5879" s="1">
        <v>9</v>
      </c>
      <c r="B5879" s="1">
        <v>2</v>
      </c>
      <c r="C5879" s="1">
        <v>15</v>
      </c>
      <c r="D5879">
        <v>18.2</v>
      </c>
      <c r="E5879">
        <v>10.6</v>
      </c>
      <c r="F5879">
        <v>61</v>
      </c>
      <c r="G5879">
        <v>585</v>
      </c>
      <c r="H5879">
        <v>625</v>
      </c>
      <c r="I5879">
        <v>188</v>
      </c>
      <c r="J5879" s="4">
        <f t="shared" si="822"/>
        <v>233.3430257078052</v>
      </c>
      <c r="K5879" s="4">
        <f t="shared" si="823"/>
        <v>34.93525277388693</v>
      </c>
      <c r="L5879" s="5">
        <f t="shared" si="828"/>
        <v>68.343025707805197</v>
      </c>
      <c r="M5879" s="5">
        <f t="shared" si="829"/>
        <v>0.93525277388692984</v>
      </c>
      <c r="N5879" s="6">
        <f t="shared" si="821"/>
        <v>402.45648332103377</v>
      </c>
      <c r="O5879" s="6">
        <f t="shared" si="824"/>
        <v>171.92953182017391</v>
      </c>
      <c r="P5879" s="6">
        <f>FORECAST(J5879,Inputs!$B$10:$B$18,Inputs!$A$10:$A$18)</f>
        <v>32.716139126924119</v>
      </c>
      <c r="Q5879" s="6">
        <f>IF(Inputs!$D$10="Yes",IF('Hourly Calcs'!P5879&gt;'Hourly Calcs'!K5879,'Hourly Calcs'!O5879,N5879+O5879),N5879+O5879)</f>
        <v>574.38601514120774</v>
      </c>
      <c r="R5879" s="12">
        <f t="shared" si="825"/>
        <v>2729.4823439510192</v>
      </c>
      <c r="S5879" s="1">
        <f>IF(AND(A5879&gt;=5,A5879&lt;=9),INDEX(Demand!$C$3:$C$26,C5879),INDEX(Demand!$B$3:$B$26,C5879))</f>
        <v>600</v>
      </c>
      <c r="T5879" s="7">
        <f t="shared" si="826"/>
        <v>600</v>
      </c>
      <c r="U5879" s="7">
        <f t="shared" si="827"/>
        <v>2129.4823439510192</v>
      </c>
    </row>
    <row r="5880" spans="1:21" x14ac:dyDescent="0.2">
      <c r="A5880" s="1">
        <v>9</v>
      </c>
      <c r="B5880" s="1">
        <v>2</v>
      </c>
      <c r="C5880" s="1">
        <v>16</v>
      </c>
      <c r="D5880">
        <v>18.3</v>
      </c>
      <c r="E5880">
        <v>11.4</v>
      </c>
      <c r="F5880">
        <v>64</v>
      </c>
      <c r="G5880">
        <v>446</v>
      </c>
      <c r="H5880">
        <v>614</v>
      </c>
      <c r="I5880">
        <v>126</v>
      </c>
      <c r="J5880" s="4">
        <f t="shared" si="822"/>
        <v>247.75741187393805</v>
      </c>
      <c r="K5880" s="4">
        <f t="shared" si="823"/>
        <v>26.669043822068893</v>
      </c>
      <c r="L5880" s="5">
        <f t="shared" si="828"/>
        <v>82.757411873938054</v>
      </c>
      <c r="M5880" s="5">
        <f t="shared" si="829"/>
        <v>7.3309561779311068</v>
      </c>
      <c r="N5880" s="6">
        <f t="shared" si="821"/>
        <v>267.15136886860205</v>
      </c>
      <c r="O5880" s="6">
        <f t="shared" si="824"/>
        <v>115.22936707096763</v>
      </c>
      <c r="P5880" s="6">
        <f>FORECAST(J5880,Inputs!$B$10:$B$18,Inputs!$A$10:$A$18)</f>
        <v>32.849605665499425</v>
      </c>
      <c r="Q5880" s="6">
        <f>IF(Inputs!$D$10="Yes",IF('Hourly Calcs'!P5880&gt;'Hourly Calcs'!K5880,'Hourly Calcs'!O5880,N5880+O5880),N5880+O5880)</f>
        <v>115.22936707096763</v>
      </c>
      <c r="R5880" s="12">
        <f t="shared" si="825"/>
        <v>547.56995232123813</v>
      </c>
      <c r="S5880" s="1">
        <f>IF(AND(A5880&gt;=5,A5880&lt;=9),INDEX(Demand!$C$3:$C$26,C5880),INDEX(Demand!$B$3:$B$26,C5880))</f>
        <v>900</v>
      </c>
      <c r="T5880" s="7">
        <f t="shared" si="826"/>
        <v>547.56995232123813</v>
      </c>
      <c r="U5880" s="7">
        <f t="shared" si="827"/>
        <v>0</v>
      </c>
    </row>
    <row r="5881" spans="1:21" x14ac:dyDescent="0.2">
      <c r="A5881" s="1">
        <v>9</v>
      </c>
      <c r="B5881" s="1">
        <v>2</v>
      </c>
      <c r="C5881" s="1">
        <v>17</v>
      </c>
      <c r="D5881">
        <v>17.5</v>
      </c>
      <c r="E5881">
        <v>11.5</v>
      </c>
      <c r="F5881">
        <v>68</v>
      </c>
      <c r="G5881">
        <v>277</v>
      </c>
      <c r="H5881">
        <v>415</v>
      </c>
      <c r="I5881">
        <v>120</v>
      </c>
      <c r="J5881" s="4">
        <f t="shared" si="822"/>
        <v>260.44458658371332</v>
      </c>
      <c r="K5881" s="4">
        <f t="shared" si="823"/>
        <v>17.555744805600142</v>
      </c>
      <c r="L5881" s="5">
        <f t="shared" si="828"/>
        <v>0</v>
      </c>
      <c r="M5881" s="5">
        <f t="shared" si="829"/>
        <v>16.444255194399858</v>
      </c>
      <c r="N5881" s="6">
        <f t="shared" si="821"/>
        <v>82.783732192801224</v>
      </c>
      <c r="O5881" s="6">
        <f t="shared" si="824"/>
        <v>109.7422543533025</v>
      </c>
      <c r="P5881" s="6">
        <f>FORECAST(J5881,Inputs!$B$10:$B$18,Inputs!$A$10:$A$18)</f>
        <v>32.967079505404755</v>
      </c>
      <c r="Q5881" s="6">
        <f>IF(Inputs!$D$10="Yes",IF('Hourly Calcs'!P5881&gt;'Hourly Calcs'!K5881,'Hourly Calcs'!O5881,N5881+O5881),N5881+O5881)</f>
        <v>109.7422543533025</v>
      </c>
      <c r="R5881" s="12">
        <f t="shared" si="825"/>
        <v>521.49519268689346</v>
      </c>
      <c r="S5881" s="1">
        <f>IF(AND(A5881&gt;=5,A5881&lt;=9),INDEX(Demand!$C$3:$C$26,C5881),INDEX(Demand!$B$3:$B$26,C5881))</f>
        <v>900</v>
      </c>
      <c r="T5881" s="7">
        <f t="shared" si="826"/>
        <v>521.49519268689346</v>
      </c>
      <c r="U5881" s="7">
        <f t="shared" si="827"/>
        <v>0</v>
      </c>
    </row>
    <row r="5882" spans="1:21" x14ac:dyDescent="0.2">
      <c r="A5882" s="1">
        <v>9</v>
      </c>
      <c r="B5882" s="1">
        <v>2</v>
      </c>
      <c r="C5882" s="1">
        <v>18</v>
      </c>
      <c r="D5882">
        <v>16.8</v>
      </c>
      <c r="E5882">
        <v>11.3</v>
      </c>
      <c r="F5882">
        <v>70</v>
      </c>
      <c r="G5882">
        <v>113</v>
      </c>
      <c r="H5882">
        <v>149</v>
      </c>
      <c r="I5882">
        <v>81</v>
      </c>
      <c r="J5882" s="4">
        <f t="shared" si="822"/>
        <v>272.21428308953222</v>
      </c>
      <c r="K5882" s="4">
        <f t="shared" si="823"/>
        <v>8.1401364083006911</v>
      </c>
      <c r="L5882" s="5">
        <f t="shared" si="828"/>
        <v>0</v>
      </c>
      <c r="M5882" s="5">
        <f t="shared" si="829"/>
        <v>25.859863591699309</v>
      </c>
      <c r="N5882" s="6">
        <f t="shared" si="821"/>
        <v>0</v>
      </c>
      <c r="O5882" s="6">
        <f t="shared" si="824"/>
        <v>74.076021688479187</v>
      </c>
      <c r="P5882" s="6">
        <f>FORECAST(J5882,Inputs!$B$10:$B$18,Inputs!$A$10:$A$18)</f>
        <v>33.076058176754927</v>
      </c>
      <c r="Q5882" s="6">
        <f>IF(Inputs!$D$10="Yes",IF('Hourly Calcs'!P5882&gt;'Hourly Calcs'!K5882,'Hourly Calcs'!O5882,N5882+O5882),N5882+O5882)</f>
        <v>74.076021688479187</v>
      </c>
      <c r="R5882" s="12">
        <f t="shared" si="825"/>
        <v>352.00925506365309</v>
      </c>
      <c r="S5882" s="1">
        <f>IF(AND(A5882&gt;=5,A5882&lt;=9),INDEX(Demand!$C$3:$C$26,C5882),INDEX(Demand!$B$3:$B$26,C5882))</f>
        <v>900</v>
      </c>
      <c r="T5882" s="7">
        <f t="shared" si="826"/>
        <v>352.00925506365309</v>
      </c>
      <c r="U5882" s="7">
        <f t="shared" si="827"/>
        <v>0</v>
      </c>
    </row>
    <row r="5883" spans="1:21" x14ac:dyDescent="0.2">
      <c r="A5883" s="1">
        <v>9</v>
      </c>
      <c r="B5883" s="1">
        <v>2</v>
      </c>
      <c r="C5883" s="1">
        <v>19</v>
      </c>
      <c r="D5883">
        <v>16.2</v>
      </c>
      <c r="E5883">
        <v>11.7</v>
      </c>
      <c r="F5883">
        <v>75</v>
      </c>
      <c r="G5883">
        <v>14</v>
      </c>
      <c r="H5883">
        <v>0</v>
      </c>
      <c r="I5883">
        <v>14</v>
      </c>
      <c r="J5883" s="4">
        <f t="shared" si="822"/>
        <v>283.76950900246959</v>
      </c>
      <c r="K5883" s="4">
        <f t="shared" si="823"/>
        <v>-1.126851815393664</v>
      </c>
      <c r="L5883" s="5">
        <f t="shared" si="828"/>
        <v>0</v>
      </c>
      <c r="M5883" s="5">
        <f t="shared" si="829"/>
        <v>0</v>
      </c>
      <c r="N5883" s="6">
        <f t="shared" si="821"/>
        <v>0</v>
      </c>
      <c r="O5883" s="6">
        <f t="shared" si="824"/>
        <v>12.803263007885292</v>
      </c>
      <c r="P5883" s="6">
        <f>FORECAST(J5883,Inputs!$B$10:$B$18,Inputs!$A$10:$A$18)</f>
        <v>33.183051009282124</v>
      </c>
      <c r="Q5883" s="6">
        <f>IF(Inputs!$D$10="Yes",IF('Hourly Calcs'!P5883&gt;'Hourly Calcs'!K5883,'Hourly Calcs'!O5883,N5883+O5883),N5883+O5883)</f>
        <v>12.803263007885292</v>
      </c>
      <c r="R5883" s="12">
        <f t="shared" si="825"/>
        <v>60.841105813470904</v>
      </c>
      <c r="S5883" s="1">
        <f>IF(AND(A5883&gt;=5,A5883&lt;=9),INDEX(Demand!$C$3:$C$26,C5883),INDEX(Demand!$B$3:$B$26,C5883))</f>
        <v>900</v>
      </c>
      <c r="T5883" s="7">
        <f t="shared" si="826"/>
        <v>60.841105813470904</v>
      </c>
      <c r="U5883" s="7">
        <f t="shared" si="827"/>
        <v>0</v>
      </c>
    </row>
    <row r="5884" spans="1:21" x14ac:dyDescent="0.2">
      <c r="A5884" s="1">
        <v>9</v>
      </c>
      <c r="B5884" s="1">
        <v>2</v>
      </c>
      <c r="C5884" s="1">
        <v>20</v>
      </c>
      <c r="D5884">
        <v>15.7</v>
      </c>
      <c r="E5884">
        <v>12.4</v>
      </c>
      <c r="F5884">
        <v>81</v>
      </c>
      <c r="G5884">
        <v>0</v>
      </c>
      <c r="H5884">
        <v>0</v>
      </c>
      <c r="I5884">
        <v>0</v>
      </c>
      <c r="J5884" s="4">
        <f t="shared" si="822"/>
        <v>295.73035171390165</v>
      </c>
      <c r="K5884" s="4">
        <f t="shared" si="823"/>
        <v>-10.274087086420735</v>
      </c>
      <c r="L5884" s="5">
        <f t="shared" si="828"/>
        <v>0</v>
      </c>
      <c r="M5884" s="5">
        <f t="shared" si="829"/>
        <v>0</v>
      </c>
      <c r="N5884" s="6">
        <f t="shared" si="821"/>
        <v>0</v>
      </c>
      <c r="O5884" s="6">
        <f t="shared" si="824"/>
        <v>0</v>
      </c>
      <c r="P5884" s="6">
        <f>FORECAST(J5884,Inputs!$B$10:$B$18,Inputs!$A$10:$A$18)</f>
        <v>33.293799552906492</v>
      </c>
      <c r="Q5884" s="6">
        <f>IF(Inputs!$D$10="Yes",IF('Hourly Calcs'!P5884&gt;'Hourly Calcs'!K5884,'Hourly Calcs'!O5884,N5884+O5884),N5884+O5884)</f>
        <v>0</v>
      </c>
      <c r="R5884" s="12">
        <f t="shared" si="825"/>
        <v>0</v>
      </c>
      <c r="S5884" s="1">
        <f>IF(AND(A5884&gt;=5,A5884&lt;=9),INDEX(Demand!$C$3:$C$26,C5884),INDEX(Demand!$B$3:$B$26,C5884))</f>
        <v>800</v>
      </c>
      <c r="T5884" s="7">
        <f t="shared" si="826"/>
        <v>0</v>
      </c>
      <c r="U5884" s="7">
        <f t="shared" si="827"/>
        <v>0</v>
      </c>
    </row>
    <row r="5885" spans="1:21" x14ac:dyDescent="0.2">
      <c r="A5885" s="1">
        <v>9</v>
      </c>
      <c r="B5885" s="1">
        <v>2</v>
      </c>
      <c r="C5885" s="1">
        <v>21</v>
      </c>
      <c r="D5885">
        <v>15.8</v>
      </c>
      <c r="E5885">
        <v>12.6</v>
      </c>
      <c r="F5885">
        <v>81</v>
      </c>
      <c r="G5885">
        <v>0</v>
      </c>
      <c r="H5885">
        <v>0</v>
      </c>
      <c r="I5885">
        <v>0</v>
      </c>
      <c r="J5885" s="4">
        <f t="shared" si="822"/>
        <v>308.65660544009268</v>
      </c>
      <c r="K5885" s="4">
        <f t="shared" si="823"/>
        <v>-18.329904083340324</v>
      </c>
      <c r="L5885" s="5">
        <f t="shared" si="828"/>
        <v>0</v>
      </c>
      <c r="M5885" s="5">
        <f t="shared" si="829"/>
        <v>0</v>
      </c>
      <c r="N5885" s="6">
        <f t="shared" si="821"/>
        <v>0</v>
      </c>
      <c r="O5885" s="6">
        <f t="shared" si="824"/>
        <v>0</v>
      </c>
      <c r="P5885" s="6">
        <f>FORECAST(J5885,Inputs!$B$10:$B$18,Inputs!$A$10:$A$18)</f>
        <v>33.413487087408264</v>
      </c>
      <c r="Q5885" s="6">
        <f>IF(Inputs!$D$10="Yes",IF('Hourly Calcs'!P5885&gt;'Hourly Calcs'!K5885,'Hourly Calcs'!O5885,N5885+O5885),N5885+O5885)</f>
        <v>0</v>
      </c>
      <c r="R5885" s="12">
        <f t="shared" si="825"/>
        <v>0</v>
      </c>
      <c r="S5885" s="1">
        <f>IF(AND(A5885&gt;=5,A5885&lt;=9),INDEX(Demand!$C$3:$C$26,C5885),INDEX(Demand!$B$3:$B$26,C5885))</f>
        <v>700</v>
      </c>
      <c r="T5885" s="7">
        <f t="shared" si="826"/>
        <v>0</v>
      </c>
      <c r="U5885" s="7">
        <f t="shared" si="827"/>
        <v>0</v>
      </c>
    </row>
    <row r="5886" spans="1:21" x14ac:dyDescent="0.2">
      <c r="A5886" s="1">
        <v>9</v>
      </c>
      <c r="B5886" s="1">
        <v>2</v>
      </c>
      <c r="C5886" s="1">
        <v>22</v>
      </c>
      <c r="D5886">
        <v>15.8</v>
      </c>
      <c r="E5886">
        <v>7.2</v>
      </c>
      <c r="F5886">
        <v>57</v>
      </c>
      <c r="G5886">
        <v>0</v>
      </c>
      <c r="H5886">
        <v>0</v>
      </c>
      <c r="I5886">
        <v>0</v>
      </c>
      <c r="J5886" s="4">
        <f t="shared" si="822"/>
        <v>322.9983008942184</v>
      </c>
      <c r="K5886" s="4">
        <f t="shared" si="823"/>
        <v>-24.964441145464647</v>
      </c>
      <c r="L5886" s="5">
        <f t="shared" si="828"/>
        <v>0</v>
      </c>
      <c r="M5886" s="5">
        <f t="shared" si="829"/>
        <v>0</v>
      </c>
      <c r="N5886" s="6">
        <f t="shared" si="821"/>
        <v>0</v>
      </c>
      <c r="O5886" s="6">
        <f t="shared" si="824"/>
        <v>0</v>
      </c>
      <c r="P5886" s="6">
        <f>FORECAST(J5886,Inputs!$B$10:$B$18,Inputs!$A$10:$A$18)</f>
        <v>33.546280563835353</v>
      </c>
      <c r="Q5886" s="6">
        <f>IF(Inputs!$D$10="Yes",IF('Hourly Calcs'!P5886&gt;'Hourly Calcs'!K5886,'Hourly Calcs'!O5886,N5886+O5886),N5886+O5886)</f>
        <v>0</v>
      </c>
      <c r="R5886" s="12">
        <f t="shared" si="825"/>
        <v>0</v>
      </c>
      <c r="S5886" s="1">
        <f>IF(AND(A5886&gt;=5,A5886&lt;=9),INDEX(Demand!$C$3:$C$26,C5886),INDEX(Demand!$B$3:$B$26,C5886))</f>
        <v>600</v>
      </c>
      <c r="T5886" s="7">
        <f t="shared" si="826"/>
        <v>0</v>
      </c>
      <c r="U5886" s="7">
        <f t="shared" si="827"/>
        <v>0</v>
      </c>
    </row>
    <row r="5887" spans="1:21" x14ac:dyDescent="0.2">
      <c r="A5887" s="1">
        <v>9</v>
      </c>
      <c r="B5887" s="1">
        <v>2</v>
      </c>
      <c r="C5887" s="1">
        <v>23</v>
      </c>
      <c r="D5887">
        <v>15.2</v>
      </c>
      <c r="E5887">
        <v>8.8000000000000007</v>
      </c>
      <c r="F5887">
        <v>66</v>
      </c>
      <c r="G5887">
        <v>0</v>
      </c>
      <c r="H5887">
        <v>0</v>
      </c>
      <c r="I5887">
        <v>0</v>
      </c>
      <c r="J5887" s="4">
        <f t="shared" si="822"/>
        <v>338.92194595175476</v>
      </c>
      <c r="K5887" s="4">
        <f t="shared" si="823"/>
        <v>-29.594517186207369</v>
      </c>
      <c r="L5887" s="5">
        <f t="shared" si="828"/>
        <v>0</v>
      </c>
      <c r="M5887" s="5">
        <f t="shared" si="829"/>
        <v>0</v>
      </c>
      <c r="N5887" s="6">
        <f t="shared" si="821"/>
        <v>0</v>
      </c>
      <c r="O5887" s="6">
        <f t="shared" si="824"/>
        <v>0</v>
      </c>
      <c r="P5887" s="6">
        <f>FORECAST(J5887,Inputs!$B$10:$B$18,Inputs!$A$10:$A$18)</f>
        <v>33.693721721775503</v>
      </c>
      <c r="Q5887" s="6">
        <f>IF(Inputs!$D$10="Yes",IF('Hourly Calcs'!P5887&gt;'Hourly Calcs'!K5887,'Hourly Calcs'!O5887,N5887+O5887),N5887+O5887)</f>
        <v>0</v>
      </c>
      <c r="R5887" s="12">
        <f t="shared" si="825"/>
        <v>0</v>
      </c>
      <c r="S5887" s="1">
        <f>IF(AND(A5887&gt;=5,A5887&lt;=9),INDEX(Demand!$C$3:$C$26,C5887),INDEX(Demand!$B$3:$B$26,C5887))</f>
        <v>500</v>
      </c>
      <c r="T5887" s="7">
        <f t="shared" si="826"/>
        <v>0</v>
      </c>
      <c r="U5887" s="7">
        <f t="shared" si="827"/>
        <v>0</v>
      </c>
    </row>
    <row r="5888" spans="1:21" x14ac:dyDescent="0.2">
      <c r="A5888" s="1">
        <v>9</v>
      </c>
      <c r="B5888" s="1">
        <v>2</v>
      </c>
      <c r="C5888" s="1">
        <v>24</v>
      </c>
      <c r="D5888">
        <v>14.6</v>
      </c>
      <c r="E5888">
        <v>8.9</v>
      </c>
      <c r="F5888">
        <v>69</v>
      </c>
      <c r="G5888">
        <v>0</v>
      </c>
      <c r="H5888">
        <v>0</v>
      </c>
      <c r="I5888">
        <v>0</v>
      </c>
      <c r="J5888" s="4">
        <f t="shared" si="822"/>
        <v>356.05884514767433</v>
      </c>
      <c r="K5888" s="4">
        <f t="shared" si="823"/>
        <v>-31.670881757377643</v>
      </c>
      <c r="L5888" s="5">
        <f t="shared" si="828"/>
        <v>0</v>
      </c>
      <c r="M5888" s="5">
        <f t="shared" si="829"/>
        <v>0</v>
      </c>
      <c r="N5888" s="6">
        <f t="shared" si="821"/>
        <v>0</v>
      </c>
      <c r="O5888" s="6">
        <f t="shared" si="824"/>
        <v>0</v>
      </c>
      <c r="P5888" s="6">
        <f>FORECAST(J5888,Inputs!$B$10:$B$18,Inputs!$A$10:$A$18)</f>
        <v>33.852396714330318</v>
      </c>
      <c r="Q5888" s="6">
        <f>IF(Inputs!$D$10="Yes",IF('Hourly Calcs'!P5888&gt;'Hourly Calcs'!K5888,'Hourly Calcs'!O5888,N5888+O5888),N5888+O5888)</f>
        <v>0</v>
      </c>
      <c r="R5888" s="12">
        <f t="shared" si="825"/>
        <v>0</v>
      </c>
      <c r="S5888" s="1">
        <f>IF(AND(A5888&gt;=5,A5888&lt;=9),INDEX(Demand!$C$3:$C$26,C5888),INDEX(Demand!$B$3:$B$26,C5888))</f>
        <v>400</v>
      </c>
      <c r="T5888" s="7">
        <f t="shared" si="826"/>
        <v>0</v>
      </c>
      <c r="U5888" s="7">
        <f t="shared" si="827"/>
        <v>0</v>
      </c>
    </row>
    <row r="5889" spans="1:21" x14ac:dyDescent="0.2">
      <c r="A5889" s="1">
        <v>9</v>
      </c>
      <c r="B5889" s="1">
        <v>3</v>
      </c>
      <c r="C5889" s="1">
        <v>1</v>
      </c>
      <c r="D5889">
        <v>14.4</v>
      </c>
      <c r="E5889">
        <v>8.3000000000000007</v>
      </c>
      <c r="F5889">
        <v>67</v>
      </c>
      <c r="G5889">
        <v>0</v>
      </c>
      <c r="H5889">
        <v>0</v>
      </c>
      <c r="I5889">
        <v>0</v>
      </c>
      <c r="J5889" s="4">
        <f t="shared" si="822"/>
        <v>13.459971102062184</v>
      </c>
      <c r="K5889" s="4">
        <f t="shared" si="823"/>
        <v>-30.896539594601549</v>
      </c>
      <c r="L5889" s="5">
        <f t="shared" si="828"/>
        <v>0</v>
      </c>
      <c r="M5889" s="5">
        <f t="shared" si="829"/>
        <v>0</v>
      </c>
      <c r="N5889" s="6">
        <f t="shared" si="821"/>
        <v>0</v>
      </c>
      <c r="O5889" s="6">
        <f t="shared" si="824"/>
        <v>0</v>
      </c>
      <c r="P5889" s="6">
        <f>FORECAST(J5889,Inputs!$B$10:$B$18,Inputs!$A$10:$A$18)</f>
        <v>30.680184917611683</v>
      </c>
      <c r="Q5889" s="6">
        <f>IF(Inputs!$D$10="Yes",IF('Hourly Calcs'!P5889&gt;'Hourly Calcs'!K5889,'Hourly Calcs'!O5889,N5889+O5889),N5889+O5889)</f>
        <v>0</v>
      </c>
      <c r="R5889" s="12">
        <f t="shared" si="825"/>
        <v>0</v>
      </c>
      <c r="S5889" s="1">
        <f>IF(AND(A5889&gt;=5,A5889&lt;=9),INDEX(Demand!$C$3:$C$26,C5889),INDEX(Demand!$B$3:$B$26,C5889))</f>
        <v>350</v>
      </c>
      <c r="T5889" s="7">
        <f t="shared" si="826"/>
        <v>0</v>
      </c>
      <c r="U5889" s="7">
        <f t="shared" si="827"/>
        <v>0</v>
      </c>
    </row>
    <row r="5890" spans="1:21" x14ac:dyDescent="0.2">
      <c r="A5890" s="1">
        <v>9</v>
      </c>
      <c r="B5890" s="1">
        <v>3</v>
      </c>
      <c r="C5890" s="1">
        <v>2</v>
      </c>
      <c r="D5890">
        <v>14.3</v>
      </c>
      <c r="E5890">
        <v>9</v>
      </c>
      <c r="F5890">
        <v>70</v>
      </c>
      <c r="G5890">
        <v>0</v>
      </c>
      <c r="H5890">
        <v>0</v>
      </c>
      <c r="I5890">
        <v>0</v>
      </c>
      <c r="J5890" s="4">
        <f t="shared" si="822"/>
        <v>30.030491573161385</v>
      </c>
      <c r="K5890" s="4">
        <f t="shared" si="823"/>
        <v>-27.387458505093008</v>
      </c>
      <c r="L5890" s="5">
        <f t="shared" si="828"/>
        <v>0</v>
      </c>
      <c r="M5890" s="5">
        <f t="shared" si="829"/>
        <v>0</v>
      </c>
      <c r="N5890" s="6">
        <f t="shared" si="821"/>
        <v>0</v>
      </c>
      <c r="O5890" s="6">
        <f t="shared" si="824"/>
        <v>0</v>
      </c>
      <c r="P5890" s="6">
        <f>FORECAST(J5890,Inputs!$B$10:$B$18,Inputs!$A$10:$A$18)</f>
        <v>30.833615662714454</v>
      </c>
      <c r="Q5890" s="6">
        <f>IF(Inputs!$D$10="Yes",IF('Hourly Calcs'!P5890&gt;'Hourly Calcs'!K5890,'Hourly Calcs'!O5890,N5890+O5890),N5890+O5890)</f>
        <v>0</v>
      </c>
      <c r="R5890" s="12">
        <f t="shared" si="825"/>
        <v>0</v>
      </c>
      <c r="S5890" s="1">
        <f>IF(AND(A5890&gt;=5,A5890&lt;=9),INDEX(Demand!$C$3:$C$26,C5890),INDEX(Demand!$B$3:$B$26,C5890))</f>
        <v>350</v>
      </c>
      <c r="T5890" s="7">
        <f t="shared" si="826"/>
        <v>0</v>
      </c>
      <c r="U5890" s="7">
        <f t="shared" si="827"/>
        <v>0</v>
      </c>
    </row>
    <row r="5891" spans="1:21" x14ac:dyDescent="0.2">
      <c r="A5891" s="1">
        <v>9</v>
      </c>
      <c r="B5891" s="1">
        <v>3</v>
      </c>
      <c r="C5891" s="1">
        <v>3</v>
      </c>
      <c r="D5891">
        <v>14.2</v>
      </c>
      <c r="E5891">
        <v>8.5</v>
      </c>
      <c r="F5891">
        <v>69</v>
      </c>
      <c r="G5891">
        <v>0</v>
      </c>
      <c r="H5891">
        <v>0</v>
      </c>
      <c r="I5891">
        <v>0</v>
      </c>
      <c r="J5891" s="4">
        <f t="shared" si="822"/>
        <v>45.113128704314477</v>
      </c>
      <c r="K5891" s="4">
        <f t="shared" si="823"/>
        <v>-21.606503044936503</v>
      </c>
      <c r="L5891" s="5">
        <f t="shared" si="828"/>
        <v>0</v>
      </c>
      <c r="M5891" s="5">
        <f t="shared" si="829"/>
        <v>0</v>
      </c>
      <c r="N5891" s="6">
        <f t="shared" si="821"/>
        <v>0</v>
      </c>
      <c r="O5891" s="6">
        <f t="shared" si="824"/>
        <v>0</v>
      </c>
      <c r="P5891" s="6">
        <f>FORECAST(J5891,Inputs!$B$10:$B$18,Inputs!$A$10:$A$18)</f>
        <v>30.973269710225132</v>
      </c>
      <c r="Q5891" s="6">
        <f>IF(Inputs!$D$10="Yes",IF('Hourly Calcs'!P5891&gt;'Hourly Calcs'!K5891,'Hourly Calcs'!O5891,N5891+O5891),N5891+O5891)</f>
        <v>0</v>
      </c>
      <c r="R5891" s="12">
        <f t="shared" si="825"/>
        <v>0</v>
      </c>
      <c r="S5891" s="1">
        <f>IF(AND(A5891&gt;=5,A5891&lt;=9),INDEX(Demand!$C$3:$C$26,C5891),INDEX(Demand!$B$3:$B$26,C5891))</f>
        <v>350</v>
      </c>
      <c r="T5891" s="7">
        <f t="shared" si="826"/>
        <v>0</v>
      </c>
      <c r="U5891" s="7">
        <f t="shared" si="827"/>
        <v>0</v>
      </c>
    </row>
    <row r="5892" spans="1:21" x14ac:dyDescent="0.2">
      <c r="A5892" s="1">
        <v>9</v>
      </c>
      <c r="B5892" s="1">
        <v>3</v>
      </c>
      <c r="C5892" s="1">
        <v>4</v>
      </c>
      <c r="D5892">
        <v>14.1</v>
      </c>
      <c r="E5892">
        <v>9.1999999999999993</v>
      </c>
      <c r="F5892">
        <v>72</v>
      </c>
      <c r="G5892">
        <v>0</v>
      </c>
      <c r="H5892">
        <v>0</v>
      </c>
      <c r="I5892">
        <v>0</v>
      </c>
      <c r="J5892" s="4">
        <f t="shared" si="822"/>
        <v>58.656848722322835</v>
      </c>
      <c r="K5892" s="4">
        <f t="shared" si="823"/>
        <v>-14.1449795812632</v>
      </c>
      <c r="L5892" s="5">
        <f t="shared" si="828"/>
        <v>0</v>
      </c>
      <c r="M5892" s="5">
        <f t="shared" si="829"/>
        <v>0</v>
      </c>
      <c r="N5892" s="6">
        <f t="shared" si="821"/>
        <v>0</v>
      </c>
      <c r="O5892" s="6">
        <f t="shared" si="824"/>
        <v>0</v>
      </c>
      <c r="P5892" s="6">
        <f>FORECAST(J5892,Inputs!$B$10:$B$18,Inputs!$A$10:$A$18)</f>
        <v>31.09867452520669</v>
      </c>
      <c r="Q5892" s="6">
        <f>IF(Inputs!$D$10="Yes",IF('Hourly Calcs'!P5892&gt;'Hourly Calcs'!K5892,'Hourly Calcs'!O5892,N5892+O5892),N5892+O5892)</f>
        <v>0</v>
      </c>
      <c r="R5892" s="12">
        <f t="shared" si="825"/>
        <v>0</v>
      </c>
      <c r="S5892" s="1">
        <f>IF(AND(A5892&gt;=5,A5892&lt;=9),INDEX(Demand!$C$3:$C$26,C5892),INDEX(Demand!$B$3:$B$26,C5892))</f>
        <v>350</v>
      </c>
      <c r="T5892" s="7">
        <f t="shared" si="826"/>
        <v>0</v>
      </c>
      <c r="U5892" s="7">
        <f t="shared" si="827"/>
        <v>0</v>
      </c>
    </row>
    <row r="5893" spans="1:21" x14ac:dyDescent="0.2">
      <c r="A5893" s="1">
        <v>9</v>
      </c>
      <c r="B5893" s="1">
        <v>3</v>
      </c>
      <c r="C5893" s="1">
        <v>5</v>
      </c>
      <c r="D5893">
        <v>14</v>
      </c>
      <c r="E5893">
        <v>10.199999999999999</v>
      </c>
      <c r="F5893">
        <v>78</v>
      </c>
      <c r="G5893">
        <v>0</v>
      </c>
      <c r="H5893">
        <v>0</v>
      </c>
      <c r="I5893">
        <v>0</v>
      </c>
      <c r="J5893" s="4">
        <f t="shared" si="822"/>
        <v>71.011530737092031</v>
      </c>
      <c r="K5893" s="4">
        <f t="shared" si="823"/>
        <v>-5.5371701014006902</v>
      </c>
      <c r="L5893" s="5">
        <f t="shared" si="828"/>
        <v>0</v>
      </c>
      <c r="M5893" s="5">
        <f t="shared" si="829"/>
        <v>0</v>
      </c>
      <c r="N5893" s="6">
        <f t="shared" si="821"/>
        <v>0</v>
      </c>
      <c r="O5893" s="6">
        <f t="shared" si="824"/>
        <v>0</v>
      </c>
      <c r="P5893" s="6">
        <f>FORECAST(J5893,Inputs!$B$10:$B$18,Inputs!$A$10:$A$18)</f>
        <v>31.213069729047145</v>
      </c>
      <c r="Q5893" s="6">
        <f>IF(Inputs!$D$10="Yes",IF('Hourly Calcs'!P5893&gt;'Hourly Calcs'!K5893,'Hourly Calcs'!O5893,N5893+O5893),N5893+O5893)</f>
        <v>0</v>
      </c>
      <c r="R5893" s="12">
        <f t="shared" si="825"/>
        <v>0</v>
      </c>
      <c r="S5893" s="1">
        <f>IF(AND(A5893&gt;=5,A5893&lt;=9),INDEX(Demand!$C$3:$C$26,C5893),INDEX(Demand!$B$3:$B$26,C5893))</f>
        <v>350</v>
      </c>
      <c r="T5893" s="7">
        <f t="shared" si="826"/>
        <v>0</v>
      </c>
      <c r="U5893" s="7">
        <f t="shared" si="827"/>
        <v>0</v>
      </c>
    </row>
    <row r="5894" spans="1:21" x14ac:dyDescent="0.2">
      <c r="A5894" s="1">
        <v>9</v>
      </c>
      <c r="B5894" s="1">
        <v>3</v>
      </c>
      <c r="C5894" s="1">
        <v>6</v>
      </c>
      <c r="D5894">
        <v>14.2</v>
      </c>
      <c r="E5894">
        <v>9.1</v>
      </c>
      <c r="F5894">
        <v>71</v>
      </c>
      <c r="G5894">
        <v>5</v>
      </c>
      <c r="H5894">
        <v>0</v>
      </c>
      <c r="I5894">
        <v>5</v>
      </c>
      <c r="J5894" s="4">
        <f t="shared" si="822"/>
        <v>82.700018389361446</v>
      </c>
      <c r="K5894" s="4">
        <f t="shared" si="823"/>
        <v>3.8275316349334787</v>
      </c>
      <c r="L5894" s="5">
        <f t="shared" si="828"/>
        <v>82.299981610638554</v>
      </c>
      <c r="M5894" s="5">
        <f t="shared" si="829"/>
        <v>30.172468365066521</v>
      </c>
      <c r="N5894" s="6">
        <f t="shared" si="821"/>
        <v>0</v>
      </c>
      <c r="O5894" s="6">
        <f t="shared" si="824"/>
        <v>4.5725939313876038</v>
      </c>
      <c r="P5894" s="6">
        <f>FORECAST(J5894,Inputs!$B$10:$B$18,Inputs!$A$10:$A$18)</f>
        <v>31.32129646656816</v>
      </c>
      <c r="Q5894" s="6">
        <f>IF(Inputs!$D$10="Yes",IF('Hourly Calcs'!P5894&gt;'Hourly Calcs'!K5894,'Hourly Calcs'!O5894,N5894+O5894),N5894+O5894)</f>
        <v>4.5725939313876038</v>
      </c>
      <c r="R5894" s="12">
        <f t="shared" si="825"/>
        <v>21.728966361953894</v>
      </c>
      <c r="S5894" s="1">
        <f>IF(AND(A5894&gt;=5,A5894&lt;=9),INDEX(Demand!$C$3:$C$26,C5894),INDEX(Demand!$B$3:$B$26,C5894))</f>
        <v>350</v>
      </c>
      <c r="T5894" s="7">
        <f t="shared" si="826"/>
        <v>21.728966361953894</v>
      </c>
      <c r="U5894" s="7">
        <f t="shared" si="827"/>
        <v>0</v>
      </c>
    </row>
    <row r="5895" spans="1:21" x14ac:dyDescent="0.2">
      <c r="A5895" s="1">
        <v>9</v>
      </c>
      <c r="B5895" s="1">
        <v>3</v>
      </c>
      <c r="C5895" s="1">
        <v>7</v>
      </c>
      <c r="D5895">
        <v>14.8</v>
      </c>
      <c r="E5895">
        <v>9.6</v>
      </c>
      <c r="F5895">
        <v>71</v>
      </c>
      <c r="G5895">
        <v>61</v>
      </c>
      <c r="H5895">
        <v>30</v>
      </c>
      <c r="I5895">
        <v>56</v>
      </c>
      <c r="J5895" s="4">
        <f t="shared" si="822"/>
        <v>94.315337885750935</v>
      </c>
      <c r="K5895" s="4">
        <f t="shared" si="823"/>
        <v>13.158439071595097</v>
      </c>
      <c r="L5895" s="5">
        <f t="shared" si="828"/>
        <v>70.684662114249065</v>
      </c>
      <c r="M5895" s="5">
        <f t="shared" si="829"/>
        <v>20.841560928404903</v>
      </c>
      <c r="N5895" s="6">
        <f t="shared" si="821"/>
        <v>11.064965401799032</v>
      </c>
      <c r="O5895" s="6">
        <f t="shared" si="824"/>
        <v>51.213052031541167</v>
      </c>
      <c r="P5895" s="6">
        <f>FORECAST(J5895,Inputs!$B$10:$B$18,Inputs!$A$10:$A$18)</f>
        <v>31.428845721164357</v>
      </c>
      <c r="Q5895" s="6">
        <f>IF(Inputs!$D$10="Yes",IF('Hourly Calcs'!P5895&gt;'Hourly Calcs'!K5895,'Hourly Calcs'!O5895,N5895+O5895),N5895+O5895)</f>
        <v>51.213052031541167</v>
      </c>
      <c r="R5895" s="12">
        <f t="shared" si="825"/>
        <v>243.36442325388361</v>
      </c>
      <c r="S5895" s="1">
        <f>IF(AND(A5895&gt;=5,A5895&lt;=9),INDEX(Demand!$C$3:$C$26,C5895),INDEX(Demand!$B$3:$B$26,C5895))</f>
        <v>350</v>
      </c>
      <c r="T5895" s="7">
        <f t="shared" si="826"/>
        <v>243.36442325388361</v>
      </c>
      <c r="U5895" s="7">
        <f t="shared" si="827"/>
        <v>0</v>
      </c>
    </row>
    <row r="5896" spans="1:21" x14ac:dyDescent="0.2">
      <c r="A5896" s="1">
        <v>9</v>
      </c>
      <c r="B5896" s="1">
        <v>3</v>
      </c>
      <c r="C5896" s="1">
        <v>8</v>
      </c>
      <c r="D5896">
        <v>15.9</v>
      </c>
      <c r="E5896">
        <v>9.4</v>
      </c>
      <c r="F5896">
        <v>65</v>
      </c>
      <c r="G5896">
        <v>137</v>
      </c>
      <c r="H5896">
        <v>13</v>
      </c>
      <c r="I5896">
        <v>132</v>
      </c>
      <c r="J5896" s="4">
        <f t="shared" si="822"/>
        <v>106.51706198287968</v>
      </c>
      <c r="K5896" s="4">
        <f t="shared" si="823"/>
        <v>22.442508853894481</v>
      </c>
      <c r="L5896" s="5">
        <f t="shared" si="828"/>
        <v>58.482938017120318</v>
      </c>
      <c r="M5896" s="5">
        <f t="shared" si="829"/>
        <v>11.557491146105519</v>
      </c>
      <c r="N5896" s="6">
        <f t="shared" si="821"/>
        <v>7.6267141338146196</v>
      </c>
      <c r="O5896" s="6">
        <f t="shared" si="824"/>
        <v>120.71647978863275</v>
      </c>
      <c r="P5896" s="6">
        <f>FORECAST(J5896,Inputs!$B$10:$B$18,Inputs!$A$10:$A$18)</f>
        <v>31.541824647989625</v>
      </c>
      <c r="Q5896" s="6">
        <f>IF(Inputs!$D$10="Yes",IF('Hourly Calcs'!P5896&gt;'Hourly Calcs'!K5896,'Hourly Calcs'!O5896,N5896+O5896),N5896+O5896)</f>
        <v>120.71647978863275</v>
      </c>
      <c r="R5896" s="12">
        <f t="shared" si="825"/>
        <v>573.64471195558281</v>
      </c>
      <c r="S5896" s="1">
        <f>IF(AND(A5896&gt;=5,A5896&lt;=9),INDEX(Demand!$C$3:$C$26,C5896),INDEX(Demand!$B$3:$B$26,C5896))</f>
        <v>350</v>
      </c>
      <c r="T5896" s="7">
        <f t="shared" si="826"/>
        <v>350</v>
      </c>
      <c r="U5896" s="7">
        <f t="shared" si="827"/>
        <v>223.64471195558281</v>
      </c>
    </row>
    <row r="5897" spans="1:21" x14ac:dyDescent="0.2">
      <c r="A5897" s="1">
        <v>9</v>
      </c>
      <c r="B5897" s="1">
        <v>3</v>
      </c>
      <c r="C5897" s="1">
        <v>9</v>
      </c>
      <c r="D5897">
        <v>16.100000000000001</v>
      </c>
      <c r="E5897">
        <v>9.6</v>
      </c>
      <c r="F5897">
        <v>65</v>
      </c>
      <c r="G5897">
        <v>396</v>
      </c>
      <c r="H5897">
        <v>177</v>
      </c>
      <c r="I5897">
        <v>312</v>
      </c>
      <c r="J5897" s="4">
        <f t="shared" si="822"/>
        <v>120.06298550159894</v>
      </c>
      <c r="K5897" s="4">
        <f t="shared" si="823"/>
        <v>31.130110494355201</v>
      </c>
      <c r="L5897" s="5">
        <f t="shared" si="828"/>
        <v>44.937014498401055</v>
      </c>
      <c r="M5897" s="5">
        <f t="shared" si="829"/>
        <v>2.8698895056447995</v>
      </c>
      <c r="N5897" s="6">
        <f t="shared" ref="N5897:N5960" si="830">H5897*MAX(0,COS(2*ASIN(SQRT(SIN(RADIANS($B$4))^2+COS(RADIANS($K5897))^2-2*SIN(RADIANS($B$4))*COS(RADIANS($K5897))*COS(RADIANS($J5897-$B$5))+(SIN(RADIANS($K5897))-COS(RADIANS($B$4)))^2)/2)))</f>
        <v>135.83667183030803</v>
      </c>
      <c r="O5897" s="6">
        <f t="shared" si="824"/>
        <v>285.3298613185865</v>
      </c>
      <c r="P5897" s="6">
        <f>FORECAST(J5897,Inputs!$B$10:$B$18,Inputs!$A$10:$A$18)</f>
        <v>31.667249865755544</v>
      </c>
      <c r="Q5897" s="6">
        <f>IF(Inputs!$D$10="Yes",IF('Hourly Calcs'!P5897&gt;'Hourly Calcs'!K5897,'Hourly Calcs'!O5897,N5897+O5897),N5897+O5897)</f>
        <v>285.3298613185865</v>
      </c>
      <c r="R5897" s="12">
        <f t="shared" si="825"/>
        <v>1355.887500985923</v>
      </c>
      <c r="S5897" s="1">
        <f>IF(AND(A5897&gt;=5,A5897&lt;=9),INDEX(Demand!$C$3:$C$26,C5897),INDEX(Demand!$B$3:$B$26,C5897))</f>
        <v>350</v>
      </c>
      <c r="T5897" s="7">
        <f t="shared" si="826"/>
        <v>350</v>
      </c>
      <c r="U5897" s="7">
        <f t="shared" si="827"/>
        <v>1005.887500985923</v>
      </c>
    </row>
    <row r="5898" spans="1:21" x14ac:dyDescent="0.2">
      <c r="A5898" s="1">
        <v>9</v>
      </c>
      <c r="B5898" s="1">
        <v>3</v>
      </c>
      <c r="C5898" s="1">
        <v>10</v>
      </c>
      <c r="D5898">
        <v>17.100000000000001</v>
      </c>
      <c r="E5898">
        <v>9.5</v>
      </c>
      <c r="F5898">
        <v>61</v>
      </c>
      <c r="G5898">
        <v>538</v>
      </c>
      <c r="H5898">
        <v>639</v>
      </c>
      <c r="I5898">
        <v>153</v>
      </c>
      <c r="J5898" s="4">
        <f t="shared" ref="J5898:J5961" si="831">solarazimuth($B$2,$B$3,$B$1,A5898,B5898,C5898,0,0,0,0)</f>
        <v>135.78015529035591</v>
      </c>
      <c r="K5898" s="4">
        <f t="shared" ref="K5898:K5961" si="832">solarelevation($B$2,$B$3,$B$1,A5898,B5898,C5898,0,0,0,0)</f>
        <v>38.60022085676701</v>
      </c>
      <c r="L5898" s="5">
        <f t="shared" si="828"/>
        <v>29.219844709644093</v>
      </c>
      <c r="M5898" s="5">
        <f t="shared" si="829"/>
        <v>4.6002208567670095</v>
      </c>
      <c r="N5898" s="6">
        <f t="shared" si="830"/>
        <v>574.22591304511332</v>
      </c>
      <c r="O5898" s="6">
        <f t="shared" ref="O5898:O5961" si="833">$I5898*(1+COS(RADIANS($B$4)))/2</f>
        <v>139.92137430046068</v>
      </c>
      <c r="P5898" s="6">
        <f>FORECAST(J5898,Inputs!$B$10:$B$18,Inputs!$A$10:$A$18)</f>
        <v>31.812779215651442</v>
      </c>
      <c r="Q5898" s="6">
        <f>IF(Inputs!$D$10="Yes",IF('Hourly Calcs'!P5898&gt;'Hourly Calcs'!K5898,'Hourly Calcs'!O5898,N5898+O5898),N5898+O5898)</f>
        <v>714.147287345574</v>
      </c>
      <c r="R5898" s="12">
        <f t="shared" ref="R5898:R5961" si="834">$B$6*$E$1*Q5898</f>
        <v>3393.6279094661677</v>
      </c>
      <c r="S5898" s="1">
        <f>IF(AND(A5898&gt;=5,A5898&lt;=9),INDEX(Demand!$C$3:$C$26,C5898),INDEX(Demand!$B$3:$B$26,C5898))</f>
        <v>600</v>
      </c>
      <c r="T5898" s="7">
        <f t="shared" ref="T5898:T5961" si="835">S5898-MAX(0,S5898-R5898)</f>
        <v>600</v>
      </c>
      <c r="U5898" s="7">
        <f t="shared" ref="U5898:U5961" si="836">MAX(0,R5898-S5898)</f>
        <v>2793.6279094661677</v>
      </c>
    </row>
    <row r="5899" spans="1:21" x14ac:dyDescent="0.2">
      <c r="A5899" s="1">
        <v>9</v>
      </c>
      <c r="B5899" s="1">
        <v>3</v>
      </c>
      <c r="C5899" s="1">
        <v>11</v>
      </c>
      <c r="D5899">
        <v>16.2</v>
      </c>
      <c r="E5899">
        <v>8.8000000000000007</v>
      </c>
      <c r="F5899">
        <v>61</v>
      </c>
      <c r="G5899">
        <v>600</v>
      </c>
      <c r="H5899">
        <v>529</v>
      </c>
      <c r="I5899">
        <v>234</v>
      </c>
      <c r="J5899" s="4">
        <f t="shared" si="831"/>
        <v>154.27365182862457</v>
      </c>
      <c r="K5899" s="4">
        <f t="shared" si="832"/>
        <v>44.034568017030622</v>
      </c>
      <c r="L5899" s="5">
        <f t="shared" si="828"/>
        <v>10.726348171375435</v>
      </c>
      <c r="M5899" s="5">
        <f t="shared" si="829"/>
        <v>10.034568017030622</v>
      </c>
      <c r="N5899" s="6">
        <f t="shared" si="830"/>
        <v>513.79049537011872</v>
      </c>
      <c r="O5899" s="6">
        <f t="shared" si="833"/>
        <v>213.99739598893987</v>
      </c>
      <c r="P5899" s="6">
        <f>FORECAST(J5899,Inputs!$B$10:$B$18,Inputs!$A$10:$A$18)</f>
        <v>31.984015294709486</v>
      </c>
      <c r="Q5899" s="6">
        <f>IF(Inputs!$D$10="Yes",IF('Hourly Calcs'!P5899&gt;'Hourly Calcs'!K5899,'Hourly Calcs'!O5899,N5899+O5899),N5899+O5899)</f>
        <v>727.78789135905856</v>
      </c>
      <c r="R5899" s="12">
        <f t="shared" si="834"/>
        <v>3458.4480597382462</v>
      </c>
      <c r="S5899" s="1">
        <f>IF(AND(A5899&gt;=5,A5899&lt;=9),INDEX(Demand!$C$3:$C$26,C5899),INDEX(Demand!$B$3:$B$26,C5899))</f>
        <v>600</v>
      </c>
      <c r="T5899" s="7">
        <f t="shared" si="835"/>
        <v>600</v>
      </c>
      <c r="U5899" s="7">
        <f t="shared" si="836"/>
        <v>2858.4480597382462</v>
      </c>
    </row>
    <row r="5900" spans="1:21" x14ac:dyDescent="0.2">
      <c r="A5900" s="1">
        <v>9</v>
      </c>
      <c r="B5900" s="1">
        <v>3</v>
      </c>
      <c r="C5900" s="1">
        <v>12</v>
      </c>
      <c r="D5900">
        <v>16.399999999999999</v>
      </c>
      <c r="E5900">
        <v>9.8000000000000007</v>
      </c>
      <c r="F5900">
        <v>65</v>
      </c>
      <c r="G5900">
        <v>438</v>
      </c>
      <c r="H5900">
        <v>131</v>
      </c>
      <c r="I5900">
        <v>341</v>
      </c>
      <c r="J5900" s="4">
        <f t="shared" si="831"/>
        <v>175.18120895773868</v>
      </c>
      <c r="K5900" s="4">
        <f t="shared" si="832"/>
        <v>46.528747468242123</v>
      </c>
      <c r="L5900" s="5">
        <f t="shared" si="828"/>
        <v>10.181208957738676</v>
      </c>
      <c r="M5900" s="5">
        <f t="shared" si="829"/>
        <v>12.528747468242123</v>
      </c>
      <c r="N5900" s="6">
        <f t="shared" si="830"/>
        <v>128.42065645626391</v>
      </c>
      <c r="O5900" s="6">
        <f t="shared" si="833"/>
        <v>311.85090612063459</v>
      </c>
      <c r="P5900" s="6">
        <f>FORECAST(J5900,Inputs!$B$10:$B$18,Inputs!$A$10:$A$18)</f>
        <v>32.177603786645726</v>
      </c>
      <c r="Q5900" s="6">
        <f>IF(Inputs!$D$10="Yes",IF('Hourly Calcs'!P5900&gt;'Hourly Calcs'!K5900,'Hourly Calcs'!O5900,N5900+O5900),N5900+O5900)</f>
        <v>440.27156257689853</v>
      </c>
      <c r="R5900" s="12">
        <f t="shared" si="834"/>
        <v>2092.1704653654219</v>
      </c>
      <c r="S5900" s="1">
        <f>IF(AND(A5900&gt;=5,A5900&lt;=9),INDEX(Demand!$C$3:$C$26,C5900),INDEX(Demand!$B$3:$B$26,C5900))</f>
        <v>600</v>
      </c>
      <c r="T5900" s="7">
        <f t="shared" si="835"/>
        <v>600</v>
      </c>
      <c r="U5900" s="7">
        <f t="shared" si="836"/>
        <v>1492.1704653654219</v>
      </c>
    </row>
    <row r="5901" spans="1:21" x14ac:dyDescent="0.2">
      <c r="A5901" s="1">
        <v>9</v>
      </c>
      <c r="B5901" s="1">
        <v>3</v>
      </c>
      <c r="C5901" s="1">
        <v>13</v>
      </c>
      <c r="D5901">
        <v>14.8</v>
      </c>
      <c r="E5901">
        <v>9.1999999999999993</v>
      </c>
      <c r="F5901">
        <v>69</v>
      </c>
      <c r="G5901">
        <v>443</v>
      </c>
      <c r="H5901">
        <v>123</v>
      </c>
      <c r="I5901">
        <v>351</v>
      </c>
      <c r="J5901" s="4">
        <f t="shared" si="831"/>
        <v>196.62638044010058</v>
      </c>
      <c r="K5901" s="4">
        <f t="shared" si="832"/>
        <v>45.532933717966806</v>
      </c>
      <c r="L5901" s="5">
        <f t="shared" si="828"/>
        <v>31.626380440100576</v>
      </c>
      <c r="M5901" s="5">
        <f t="shared" si="829"/>
        <v>11.532933717966806</v>
      </c>
      <c r="N5901" s="6">
        <f t="shared" si="830"/>
        <v>113.79766831821541</v>
      </c>
      <c r="O5901" s="6">
        <f t="shared" si="833"/>
        <v>320.99609398340982</v>
      </c>
      <c r="P5901" s="6">
        <f>FORECAST(J5901,Inputs!$B$10:$B$18,Inputs!$A$10:$A$18)</f>
        <v>32.376170189260186</v>
      </c>
      <c r="Q5901" s="6">
        <f>IF(Inputs!$D$10="Yes",IF('Hourly Calcs'!P5901&gt;'Hourly Calcs'!K5901,'Hourly Calcs'!O5901,N5901+O5901),N5901+O5901)</f>
        <v>434.79376230162524</v>
      </c>
      <c r="R5901" s="12">
        <f t="shared" si="834"/>
        <v>2066.1399584573232</v>
      </c>
      <c r="S5901" s="1">
        <f>IF(AND(A5901&gt;=5,A5901&lt;=9),INDEX(Demand!$C$3:$C$26,C5901),INDEX(Demand!$B$3:$B$26,C5901))</f>
        <v>600</v>
      </c>
      <c r="T5901" s="7">
        <f t="shared" si="835"/>
        <v>600</v>
      </c>
      <c r="U5901" s="7">
        <f t="shared" si="836"/>
        <v>1466.1399584573232</v>
      </c>
    </row>
    <row r="5902" spans="1:21" x14ac:dyDescent="0.2">
      <c r="A5902" s="1">
        <v>9</v>
      </c>
      <c r="B5902" s="1">
        <v>3</v>
      </c>
      <c r="C5902" s="1">
        <v>14</v>
      </c>
      <c r="D5902">
        <v>15.9</v>
      </c>
      <c r="E5902">
        <v>7.3</v>
      </c>
      <c r="F5902">
        <v>57</v>
      </c>
      <c r="G5902">
        <v>416</v>
      </c>
      <c r="H5902">
        <v>122</v>
      </c>
      <c r="I5902">
        <v>329</v>
      </c>
      <c r="J5902" s="4">
        <f t="shared" si="831"/>
        <v>216.30935819528958</v>
      </c>
      <c r="K5902" s="4">
        <f t="shared" si="832"/>
        <v>41.277084684368447</v>
      </c>
      <c r="L5902" s="5">
        <f t="shared" si="828"/>
        <v>51.309358195289576</v>
      </c>
      <c r="M5902" s="5">
        <f t="shared" si="829"/>
        <v>7.2770846843684467</v>
      </c>
      <c r="N5902" s="6">
        <f t="shared" si="830"/>
        <v>98.77378146716778</v>
      </c>
      <c r="O5902" s="6">
        <f t="shared" si="833"/>
        <v>300.87668068530434</v>
      </c>
      <c r="P5902" s="6">
        <f>FORECAST(J5902,Inputs!$B$10:$B$18,Inputs!$A$10:$A$18)</f>
        <v>32.558419983289717</v>
      </c>
      <c r="Q5902" s="6">
        <f>IF(Inputs!$D$10="Yes",IF('Hourly Calcs'!P5902&gt;'Hourly Calcs'!K5902,'Hourly Calcs'!O5902,N5902+O5902),N5902+O5902)</f>
        <v>399.65046215247213</v>
      </c>
      <c r="R5902" s="12">
        <f t="shared" si="834"/>
        <v>1899.1389961485474</v>
      </c>
      <c r="S5902" s="1">
        <f>IF(AND(A5902&gt;=5,A5902&lt;=9),INDEX(Demand!$C$3:$C$26,C5902),INDEX(Demand!$B$3:$B$26,C5902))</f>
        <v>600</v>
      </c>
      <c r="T5902" s="7">
        <f t="shared" si="835"/>
        <v>600</v>
      </c>
      <c r="U5902" s="7">
        <f t="shared" si="836"/>
        <v>1299.1389961485474</v>
      </c>
    </row>
    <row r="5903" spans="1:21" x14ac:dyDescent="0.2">
      <c r="A5903" s="1">
        <v>9</v>
      </c>
      <c r="B5903" s="1">
        <v>3</v>
      </c>
      <c r="C5903" s="1">
        <v>15</v>
      </c>
      <c r="D5903">
        <v>16.3</v>
      </c>
      <c r="E5903">
        <v>7.1</v>
      </c>
      <c r="F5903">
        <v>54</v>
      </c>
      <c r="G5903">
        <v>468</v>
      </c>
      <c r="H5903">
        <v>292</v>
      </c>
      <c r="I5903">
        <v>284</v>
      </c>
      <c r="J5903" s="4">
        <f t="shared" si="831"/>
        <v>233.19870863813389</v>
      </c>
      <c r="K5903" s="4">
        <f t="shared" si="832"/>
        <v>34.578753972379729</v>
      </c>
      <c r="L5903" s="5">
        <f t="shared" si="828"/>
        <v>68.198708638133894</v>
      </c>
      <c r="M5903" s="5">
        <f t="shared" si="829"/>
        <v>0.57875397237972948</v>
      </c>
      <c r="N5903" s="6">
        <f t="shared" si="830"/>
        <v>187.31850235958973</v>
      </c>
      <c r="O5903" s="6">
        <f t="shared" si="833"/>
        <v>259.72333530281588</v>
      </c>
      <c r="P5903" s="6">
        <f>FORECAST(J5903,Inputs!$B$10:$B$18,Inputs!$A$10:$A$18)</f>
        <v>32.714802857760496</v>
      </c>
      <c r="Q5903" s="6">
        <f>IF(Inputs!$D$10="Yes",IF('Hourly Calcs'!P5903&gt;'Hourly Calcs'!K5903,'Hourly Calcs'!O5903,N5903+O5903),N5903+O5903)</f>
        <v>447.04183766240561</v>
      </c>
      <c r="R5903" s="12">
        <f t="shared" si="834"/>
        <v>2124.3428125717514</v>
      </c>
      <c r="S5903" s="1">
        <f>IF(AND(A5903&gt;=5,A5903&lt;=9),INDEX(Demand!$C$3:$C$26,C5903),INDEX(Demand!$B$3:$B$26,C5903))</f>
        <v>600</v>
      </c>
      <c r="T5903" s="7">
        <f t="shared" si="835"/>
        <v>600</v>
      </c>
      <c r="U5903" s="7">
        <f t="shared" si="836"/>
        <v>1524.3428125717514</v>
      </c>
    </row>
    <row r="5904" spans="1:21" x14ac:dyDescent="0.2">
      <c r="A5904" s="1">
        <v>9</v>
      </c>
      <c r="B5904" s="1">
        <v>3</v>
      </c>
      <c r="C5904" s="1">
        <v>16</v>
      </c>
      <c r="D5904">
        <v>15.9</v>
      </c>
      <c r="E5904">
        <v>8.1999999999999993</v>
      </c>
      <c r="F5904">
        <v>60</v>
      </c>
      <c r="G5904">
        <v>439</v>
      </c>
      <c r="H5904">
        <v>544</v>
      </c>
      <c r="I5904">
        <v>159</v>
      </c>
      <c r="J5904" s="4">
        <f t="shared" si="831"/>
        <v>247.58786468094661</v>
      </c>
      <c r="K5904" s="4">
        <f t="shared" si="832"/>
        <v>26.325418779216633</v>
      </c>
      <c r="L5904" s="5">
        <f t="shared" si="828"/>
        <v>82.587864680946609</v>
      </c>
      <c r="M5904" s="5">
        <f t="shared" si="829"/>
        <v>7.6745812207833666</v>
      </c>
      <c r="N5904" s="6">
        <f t="shared" si="830"/>
        <v>235.176547535309</v>
      </c>
      <c r="O5904" s="6">
        <f t="shared" si="833"/>
        <v>145.40848701812581</v>
      </c>
      <c r="P5904" s="6">
        <f>FORECAST(J5904,Inputs!$B$10:$B$18,Inputs!$A$10:$A$18)</f>
        <v>32.848035784082839</v>
      </c>
      <c r="Q5904" s="6">
        <f>IF(Inputs!$D$10="Yes",IF('Hourly Calcs'!P5904&gt;'Hourly Calcs'!K5904,'Hourly Calcs'!O5904,N5904+O5904),N5904+O5904)</f>
        <v>145.40848701812581</v>
      </c>
      <c r="R5904" s="12">
        <f t="shared" si="834"/>
        <v>690.98113031013384</v>
      </c>
      <c r="S5904" s="1">
        <f>IF(AND(A5904&gt;=5,A5904&lt;=9),INDEX(Demand!$C$3:$C$26,C5904),INDEX(Demand!$B$3:$B$26,C5904))</f>
        <v>900</v>
      </c>
      <c r="T5904" s="7">
        <f t="shared" si="835"/>
        <v>690.98113031013384</v>
      </c>
      <c r="U5904" s="7">
        <f t="shared" si="836"/>
        <v>0</v>
      </c>
    </row>
    <row r="5905" spans="1:21" x14ac:dyDescent="0.2">
      <c r="A5905" s="1">
        <v>9</v>
      </c>
      <c r="B5905" s="1">
        <v>3</v>
      </c>
      <c r="C5905" s="1">
        <v>17</v>
      </c>
      <c r="D5905">
        <v>15.8</v>
      </c>
      <c r="E5905">
        <v>8.1</v>
      </c>
      <c r="F5905">
        <v>60</v>
      </c>
      <c r="G5905">
        <v>272</v>
      </c>
      <c r="H5905">
        <v>388</v>
      </c>
      <c r="I5905">
        <v>128</v>
      </c>
      <c r="J5905" s="4">
        <f t="shared" si="831"/>
        <v>260.26810190224489</v>
      </c>
      <c r="K5905" s="4">
        <f t="shared" si="832"/>
        <v>17.220418777892206</v>
      </c>
      <c r="L5905" s="5">
        <f t="shared" si="828"/>
        <v>0</v>
      </c>
      <c r="M5905" s="5">
        <f t="shared" si="829"/>
        <v>16.779581222107794</v>
      </c>
      <c r="N5905" s="6">
        <f t="shared" si="830"/>
        <v>76.200824447796023</v>
      </c>
      <c r="O5905" s="6">
        <f t="shared" si="833"/>
        <v>117.05840464352266</v>
      </c>
      <c r="P5905" s="6">
        <f>FORECAST(J5905,Inputs!$B$10:$B$18,Inputs!$A$10:$A$18)</f>
        <v>32.965445387983749</v>
      </c>
      <c r="Q5905" s="6">
        <f>IF(Inputs!$D$10="Yes",IF('Hourly Calcs'!P5905&gt;'Hourly Calcs'!K5905,'Hourly Calcs'!O5905,N5905+O5905),N5905+O5905)</f>
        <v>117.05840464352266</v>
      </c>
      <c r="R5905" s="12">
        <f t="shared" si="834"/>
        <v>556.26153886601969</v>
      </c>
      <c r="S5905" s="1">
        <f>IF(AND(A5905&gt;=5,A5905&lt;=9),INDEX(Demand!$C$3:$C$26,C5905),INDEX(Demand!$B$3:$B$26,C5905))</f>
        <v>900</v>
      </c>
      <c r="T5905" s="7">
        <f t="shared" si="835"/>
        <v>556.26153886601969</v>
      </c>
      <c r="U5905" s="7">
        <f t="shared" si="836"/>
        <v>0</v>
      </c>
    </row>
    <row r="5906" spans="1:21" x14ac:dyDescent="0.2">
      <c r="A5906" s="1">
        <v>9</v>
      </c>
      <c r="B5906" s="1">
        <v>3</v>
      </c>
      <c r="C5906" s="1">
        <v>18</v>
      </c>
      <c r="D5906">
        <v>15.1</v>
      </c>
      <c r="E5906">
        <v>7.5</v>
      </c>
      <c r="F5906">
        <v>60</v>
      </c>
      <c r="G5906">
        <v>107</v>
      </c>
      <c r="H5906">
        <v>110</v>
      </c>
      <c r="I5906">
        <v>84</v>
      </c>
      <c r="J5906" s="4">
        <f t="shared" si="831"/>
        <v>272.04045365594686</v>
      </c>
      <c r="K5906" s="4">
        <f t="shared" si="832"/>
        <v>7.8097548028106871</v>
      </c>
      <c r="L5906" s="5">
        <f t="shared" si="828"/>
        <v>0</v>
      </c>
      <c r="M5906" s="5">
        <f t="shared" si="829"/>
        <v>26.190245197189313</v>
      </c>
      <c r="N5906" s="6">
        <f t="shared" si="830"/>
        <v>0</v>
      </c>
      <c r="O5906" s="6">
        <f t="shared" si="833"/>
        <v>76.819578047311751</v>
      </c>
      <c r="P5906" s="6">
        <f>FORECAST(J5906,Inputs!$B$10:$B$18,Inputs!$A$10:$A$18)</f>
        <v>33.074448644962466</v>
      </c>
      <c r="Q5906" s="6">
        <f>IF(Inputs!$D$10="Yes",IF('Hourly Calcs'!P5906&gt;'Hourly Calcs'!K5906,'Hourly Calcs'!O5906,N5906+O5906),N5906+O5906)</f>
        <v>76.819578047311751</v>
      </c>
      <c r="R5906" s="12">
        <f t="shared" si="834"/>
        <v>365.04663488082542</v>
      </c>
      <c r="S5906" s="1">
        <f>IF(AND(A5906&gt;=5,A5906&lt;=9),INDEX(Demand!$C$3:$C$26,C5906),INDEX(Demand!$B$3:$B$26,C5906))</f>
        <v>900</v>
      </c>
      <c r="T5906" s="7">
        <f t="shared" si="835"/>
        <v>365.04663488082542</v>
      </c>
      <c r="U5906" s="7">
        <f t="shared" si="836"/>
        <v>0</v>
      </c>
    </row>
    <row r="5907" spans="1:21" x14ac:dyDescent="0.2">
      <c r="A5907" s="1">
        <v>9</v>
      </c>
      <c r="B5907" s="1">
        <v>3</v>
      </c>
      <c r="C5907" s="1">
        <v>19</v>
      </c>
      <c r="D5907">
        <v>14.9</v>
      </c>
      <c r="E5907">
        <v>7.9</v>
      </c>
      <c r="F5907">
        <v>63</v>
      </c>
      <c r="G5907">
        <v>8</v>
      </c>
      <c r="H5907">
        <v>0</v>
      </c>
      <c r="I5907">
        <v>8</v>
      </c>
      <c r="J5907" s="4">
        <f t="shared" si="831"/>
        <v>283.60490661182951</v>
      </c>
      <c r="K5907" s="4">
        <f t="shared" si="832"/>
        <v>-1.5132720235818908</v>
      </c>
      <c r="L5907" s="5">
        <f t="shared" si="828"/>
        <v>0</v>
      </c>
      <c r="M5907" s="5">
        <f t="shared" si="829"/>
        <v>0</v>
      </c>
      <c r="N5907" s="6">
        <f t="shared" si="830"/>
        <v>0</v>
      </c>
      <c r="O5907" s="6">
        <f t="shared" si="833"/>
        <v>7.3161502902201665</v>
      </c>
      <c r="P5907" s="6">
        <f>FORECAST(J5907,Inputs!$B$10:$B$18,Inputs!$A$10:$A$18)</f>
        <v>33.181526913072496</v>
      </c>
      <c r="Q5907" s="6">
        <f>IF(Inputs!$D$10="Yes",IF('Hourly Calcs'!P5907&gt;'Hourly Calcs'!K5907,'Hourly Calcs'!O5907,N5907+O5907),N5907+O5907)</f>
        <v>7.3161502902201665</v>
      </c>
      <c r="R5907" s="12">
        <f t="shared" si="834"/>
        <v>34.766346179126231</v>
      </c>
      <c r="S5907" s="1">
        <f>IF(AND(A5907&gt;=5,A5907&lt;=9),INDEX(Demand!$C$3:$C$26,C5907),INDEX(Demand!$B$3:$B$26,C5907))</f>
        <v>900</v>
      </c>
      <c r="T5907" s="7">
        <f t="shared" si="835"/>
        <v>34.766346179126231</v>
      </c>
      <c r="U5907" s="7">
        <f t="shared" si="836"/>
        <v>0</v>
      </c>
    </row>
    <row r="5908" spans="1:21" x14ac:dyDescent="0.2">
      <c r="A5908" s="1">
        <v>9</v>
      </c>
      <c r="B5908" s="1">
        <v>3</v>
      </c>
      <c r="C5908" s="1">
        <v>20</v>
      </c>
      <c r="D5908">
        <v>13.8</v>
      </c>
      <c r="E5908">
        <v>9.3000000000000007</v>
      </c>
      <c r="F5908">
        <v>74</v>
      </c>
      <c r="G5908">
        <v>0</v>
      </c>
      <c r="H5908">
        <v>0</v>
      </c>
      <c r="I5908">
        <v>0</v>
      </c>
      <c r="J5908" s="4">
        <f t="shared" si="831"/>
        <v>295.5825144679751</v>
      </c>
      <c r="K5908" s="4">
        <f t="shared" si="832"/>
        <v>-10.622404245902203</v>
      </c>
      <c r="L5908" s="5">
        <f t="shared" si="828"/>
        <v>0</v>
      </c>
      <c r="M5908" s="5">
        <f t="shared" si="829"/>
        <v>0</v>
      </c>
      <c r="N5908" s="6">
        <f t="shared" si="830"/>
        <v>0</v>
      </c>
      <c r="O5908" s="6">
        <f t="shared" si="833"/>
        <v>0</v>
      </c>
      <c r="P5908" s="6">
        <f>FORECAST(J5908,Inputs!$B$10:$B$18,Inputs!$A$10:$A$18)</f>
        <v>33.292430689518284</v>
      </c>
      <c r="Q5908" s="6">
        <f>IF(Inputs!$D$10="Yes",IF('Hourly Calcs'!P5908&gt;'Hourly Calcs'!K5908,'Hourly Calcs'!O5908,N5908+O5908),N5908+O5908)</f>
        <v>0</v>
      </c>
      <c r="R5908" s="12">
        <f t="shared" si="834"/>
        <v>0</v>
      </c>
      <c r="S5908" s="1">
        <f>IF(AND(A5908&gt;=5,A5908&lt;=9),INDEX(Demand!$C$3:$C$26,C5908),INDEX(Demand!$B$3:$B$26,C5908))</f>
        <v>800</v>
      </c>
      <c r="T5908" s="7">
        <f t="shared" si="835"/>
        <v>0</v>
      </c>
      <c r="U5908" s="7">
        <f t="shared" si="836"/>
        <v>0</v>
      </c>
    </row>
    <row r="5909" spans="1:21" x14ac:dyDescent="0.2">
      <c r="A5909" s="1">
        <v>9</v>
      </c>
      <c r="B5909" s="1">
        <v>3</v>
      </c>
      <c r="C5909" s="1">
        <v>21</v>
      </c>
      <c r="D5909">
        <v>14</v>
      </c>
      <c r="E5909">
        <v>10.6</v>
      </c>
      <c r="F5909">
        <v>80</v>
      </c>
      <c r="G5909">
        <v>0</v>
      </c>
      <c r="H5909">
        <v>0</v>
      </c>
      <c r="I5909">
        <v>0</v>
      </c>
      <c r="J5909" s="4">
        <f t="shared" si="831"/>
        <v>308.537120449952</v>
      </c>
      <c r="K5909" s="4">
        <f t="shared" si="832"/>
        <v>-18.689366185995993</v>
      </c>
      <c r="L5909" s="5">
        <f t="shared" si="828"/>
        <v>0</v>
      </c>
      <c r="M5909" s="5">
        <f t="shared" si="829"/>
        <v>0</v>
      </c>
      <c r="N5909" s="6">
        <f t="shared" si="830"/>
        <v>0</v>
      </c>
      <c r="O5909" s="6">
        <f t="shared" si="833"/>
        <v>0</v>
      </c>
      <c r="P5909" s="6">
        <f>FORECAST(J5909,Inputs!$B$10:$B$18,Inputs!$A$10:$A$18)</f>
        <v>33.412380744906962</v>
      </c>
      <c r="Q5909" s="6">
        <f>IF(Inputs!$D$10="Yes",IF('Hourly Calcs'!P5909&gt;'Hourly Calcs'!K5909,'Hourly Calcs'!O5909,N5909+O5909),N5909+O5909)</f>
        <v>0</v>
      </c>
      <c r="R5909" s="12">
        <f t="shared" si="834"/>
        <v>0</v>
      </c>
      <c r="S5909" s="1">
        <f>IF(AND(A5909&gt;=5,A5909&lt;=9),INDEX(Demand!$C$3:$C$26,C5909),INDEX(Demand!$B$3:$B$26,C5909))</f>
        <v>700</v>
      </c>
      <c r="T5909" s="7">
        <f t="shared" si="835"/>
        <v>0</v>
      </c>
      <c r="U5909" s="7">
        <f t="shared" si="836"/>
        <v>0</v>
      </c>
    </row>
    <row r="5910" spans="1:21" x14ac:dyDescent="0.2">
      <c r="A5910" s="1">
        <v>9</v>
      </c>
      <c r="B5910" s="1">
        <v>3</v>
      </c>
      <c r="C5910" s="1">
        <v>22</v>
      </c>
      <c r="D5910">
        <v>14.2</v>
      </c>
      <c r="E5910">
        <v>11.2</v>
      </c>
      <c r="F5910">
        <v>82</v>
      </c>
      <c r="G5910">
        <v>0</v>
      </c>
      <c r="H5910">
        <v>0</v>
      </c>
      <c r="I5910">
        <v>0</v>
      </c>
      <c r="J5910" s="4">
        <f t="shared" si="831"/>
        <v>322.92466909693479</v>
      </c>
      <c r="K5910" s="4">
        <f t="shared" si="832"/>
        <v>-25.335346829793778</v>
      </c>
      <c r="L5910" s="5">
        <f t="shared" si="828"/>
        <v>0</v>
      </c>
      <c r="M5910" s="5">
        <f t="shared" si="829"/>
        <v>0</v>
      </c>
      <c r="N5910" s="6">
        <f t="shared" si="830"/>
        <v>0</v>
      </c>
      <c r="O5910" s="6">
        <f t="shared" si="833"/>
        <v>0</v>
      </c>
      <c r="P5910" s="6">
        <f>FORECAST(J5910,Inputs!$B$10:$B$18,Inputs!$A$10:$A$18)</f>
        <v>33.54559878793458</v>
      </c>
      <c r="Q5910" s="6">
        <f>IF(Inputs!$D$10="Yes",IF('Hourly Calcs'!P5910&gt;'Hourly Calcs'!K5910,'Hourly Calcs'!O5910,N5910+O5910),N5910+O5910)</f>
        <v>0</v>
      </c>
      <c r="R5910" s="12">
        <f t="shared" si="834"/>
        <v>0</v>
      </c>
      <c r="S5910" s="1">
        <f>IF(AND(A5910&gt;=5,A5910&lt;=9),INDEX(Demand!$C$3:$C$26,C5910),INDEX(Demand!$B$3:$B$26,C5910))</f>
        <v>600</v>
      </c>
      <c r="T5910" s="7">
        <f t="shared" si="835"/>
        <v>0</v>
      </c>
      <c r="U5910" s="7">
        <f t="shared" si="836"/>
        <v>0</v>
      </c>
    </row>
    <row r="5911" spans="1:21" x14ac:dyDescent="0.2">
      <c r="A5911" s="1">
        <v>9</v>
      </c>
      <c r="B5911" s="1">
        <v>3</v>
      </c>
      <c r="C5911" s="1">
        <v>23</v>
      </c>
      <c r="D5911">
        <v>14.3</v>
      </c>
      <c r="E5911">
        <v>11.3</v>
      </c>
      <c r="F5911">
        <v>82</v>
      </c>
      <c r="G5911">
        <v>0</v>
      </c>
      <c r="H5911">
        <v>0</v>
      </c>
      <c r="I5911">
        <v>0</v>
      </c>
      <c r="J5911" s="4">
        <f t="shared" si="831"/>
        <v>338.91550893081092</v>
      </c>
      <c r="K5911" s="4">
        <f t="shared" si="832"/>
        <v>-29.97136256714272</v>
      </c>
      <c r="L5911" s="5">
        <f t="shared" si="828"/>
        <v>0</v>
      </c>
      <c r="M5911" s="5">
        <f t="shared" si="829"/>
        <v>0</v>
      </c>
      <c r="N5911" s="6">
        <f t="shared" si="830"/>
        <v>0</v>
      </c>
      <c r="O5911" s="6">
        <f t="shared" si="833"/>
        <v>0</v>
      </c>
      <c r="P5911" s="6">
        <f>FORECAST(J5911,Inputs!$B$10:$B$18,Inputs!$A$10:$A$18)</f>
        <v>33.69366211972973</v>
      </c>
      <c r="Q5911" s="6">
        <f>IF(Inputs!$D$10="Yes",IF('Hourly Calcs'!P5911&gt;'Hourly Calcs'!K5911,'Hourly Calcs'!O5911,N5911+O5911),N5911+O5911)</f>
        <v>0</v>
      </c>
      <c r="R5911" s="12">
        <f t="shared" si="834"/>
        <v>0</v>
      </c>
      <c r="S5911" s="1">
        <f>IF(AND(A5911&gt;=5,A5911&lt;=9),INDEX(Demand!$C$3:$C$26,C5911),INDEX(Demand!$B$3:$B$26,C5911))</f>
        <v>500</v>
      </c>
      <c r="T5911" s="7">
        <f t="shared" si="835"/>
        <v>0</v>
      </c>
      <c r="U5911" s="7">
        <f t="shared" si="836"/>
        <v>0</v>
      </c>
    </row>
    <row r="5912" spans="1:21" x14ac:dyDescent="0.2">
      <c r="A5912" s="1">
        <v>9</v>
      </c>
      <c r="B5912" s="1">
        <v>3</v>
      </c>
      <c r="C5912" s="1">
        <v>24</v>
      </c>
      <c r="D5912">
        <v>13.3</v>
      </c>
      <c r="E5912">
        <v>12.2</v>
      </c>
      <c r="F5912">
        <v>93</v>
      </c>
      <c r="G5912">
        <v>0</v>
      </c>
      <c r="H5912">
        <v>0</v>
      </c>
      <c r="I5912">
        <v>0</v>
      </c>
      <c r="J5912" s="4">
        <f t="shared" si="831"/>
        <v>356.13540518436406</v>
      </c>
      <c r="K5912" s="4">
        <f t="shared" si="832"/>
        <v>-32.04218763047318</v>
      </c>
      <c r="L5912" s="5">
        <f t="shared" si="828"/>
        <v>0</v>
      </c>
      <c r="M5912" s="5">
        <f t="shared" si="829"/>
        <v>0</v>
      </c>
      <c r="N5912" s="6">
        <f t="shared" si="830"/>
        <v>0</v>
      </c>
      <c r="O5912" s="6">
        <f t="shared" si="833"/>
        <v>0</v>
      </c>
      <c r="P5912" s="6">
        <f>FORECAST(J5912,Inputs!$B$10:$B$18,Inputs!$A$10:$A$18)</f>
        <v>33.853105603558923</v>
      </c>
      <c r="Q5912" s="6">
        <f>IF(Inputs!$D$10="Yes",IF('Hourly Calcs'!P5912&gt;'Hourly Calcs'!K5912,'Hourly Calcs'!O5912,N5912+O5912),N5912+O5912)</f>
        <v>0</v>
      </c>
      <c r="R5912" s="12">
        <f t="shared" si="834"/>
        <v>0</v>
      </c>
      <c r="S5912" s="1">
        <f>IF(AND(A5912&gt;=5,A5912&lt;=9),INDEX(Demand!$C$3:$C$26,C5912),INDEX(Demand!$B$3:$B$26,C5912))</f>
        <v>400</v>
      </c>
      <c r="T5912" s="7">
        <f t="shared" si="835"/>
        <v>0</v>
      </c>
      <c r="U5912" s="7">
        <f t="shared" si="836"/>
        <v>0</v>
      </c>
    </row>
    <row r="5913" spans="1:21" x14ac:dyDescent="0.2">
      <c r="A5913" s="1">
        <v>9</v>
      </c>
      <c r="B5913" s="1">
        <v>4</v>
      </c>
      <c r="C5913" s="1">
        <v>1</v>
      </c>
      <c r="D5913">
        <v>13.6</v>
      </c>
      <c r="E5913">
        <v>11.6</v>
      </c>
      <c r="F5913">
        <v>88</v>
      </c>
      <c r="G5913">
        <v>0</v>
      </c>
      <c r="H5913">
        <v>0</v>
      </c>
      <c r="I5913">
        <v>0</v>
      </c>
      <c r="J5913" s="4">
        <f t="shared" si="831"/>
        <v>13.617847957345987</v>
      </c>
      <c r="K5913" s="4">
        <f t="shared" si="832"/>
        <v>-31.248500326283121</v>
      </c>
      <c r="L5913" s="5">
        <f t="shared" si="828"/>
        <v>0</v>
      </c>
      <c r="M5913" s="5">
        <f t="shared" si="829"/>
        <v>0</v>
      </c>
      <c r="N5913" s="6">
        <f t="shared" si="830"/>
        <v>0</v>
      </c>
      <c r="O5913" s="6">
        <f t="shared" si="833"/>
        <v>0</v>
      </c>
      <c r="P5913" s="6">
        <f>FORECAST(J5913,Inputs!$B$10:$B$18,Inputs!$A$10:$A$18)</f>
        <v>30.681646740345794</v>
      </c>
      <c r="Q5913" s="6">
        <f>IF(Inputs!$D$10="Yes",IF('Hourly Calcs'!P5913&gt;'Hourly Calcs'!K5913,'Hourly Calcs'!O5913,N5913+O5913),N5913+O5913)</f>
        <v>0</v>
      </c>
      <c r="R5913" s="12">
        <f t="shared" si="834"/>
        <v>0</v>
      </c>
      <c r="S5913" s="1">
        <f>IF(AND(A5913&gt;=5,A5913&lt;=9),INDEX(Demand!$C$3:$C$26,C5913),INDEX(Demand!$B$3:$B$26,C5913))</f>
        <v>350</v>
      </c>
      <c r="T5913" s="7">
        <f t="shared" si="835"/>
        <v>0</v>
      </c>
      <c r="U5913" s="7">
        <f t="shared" si="836"/>
        <v>0</v>
      </c>
    </row>
    <row r="5914" spans="1:21" x14ac:dyDescent="0.2">
      <c r="A5914" s="1">
        <v>9</v>
      </c>
      <c r="B5914" s="1">
        <v>4</v>
      </c>
      <c r="C5914" s="1">
        <v>2</v>
      </c>
      <c r="D5914">
        <v>13.8</v>
      </c>
      <c r="E5914">
        <v>11.6</v>
      </c>
      <c r="F5914">
        <v>87</v>
      </c>
      <c r="G5914">
        <v>0</v>
      </c>
      <c r="H5914">
        <v>0</v>
      </c>
      <c r="I5914">
        <v>0</v>
      </c>
      <c r="J5914" s="4">
        <f t="shared" si="831"/>
        <v>30.250299153329081</v>
      </c>
      <c r="K5914" s="4">
        <f t="shared" si="832"/>
        <v>-27.71034907780799</v>
      </c>
      <c r="L5914" s="5">
        <f t="shared" si="828"/>
        <v>0</v>
      </c>
      <c r="M5914" s="5">
        <f t="shared" si="829"/>
        <v>0</v>
      </c>
      <c r="N5914" s="6">
        <f t="shared" si="830"/>
        <v>0</v>
      </c>
      <c r="O5914" s="6">
        <f t="shared" si="833"/>
        <v>0</v>
      </c>
      <c r="P5914" s="6">
        <f>FORECAST(J5914,Inputs!$B$10:$B$18,Inputs!$A$10:$A$18)</f>
        <v>30.83565091808638</v>
      </c>
      <c r="Q5914" s="6">
        <f>IF(Inputs!$D$10="Yes",IF('Hourly Calcs'!P5914&gt;'Hourly Calcs'!K5914,'Hourly Calcs'!O5914,N5914+O5914),N5914+O5914)</f>
        <v>0</v>
      </c>
      <c r="R5914" s="12">
        <f t="shared" si="834"/>
        <v>0</v>
      </c>
      <c r="S5914" s="1">
        <f>IF(AND(A5914&gt;=5,A5914&lt;=9),INDEX(Demand!$C$3:$C$26,C5914),INDEX(Demand!$B$3:$B$26,C5914))</f>
        <v>350</v>
      </c>
      <c r="T5914" s="7">
        <f t="shared" si="835"/>
        <v>0</v>
      </c>
      <c r="U5914" s="7">
        <f t="shared" si="836"/>
        <v>0</v>
      </c>
    </row>
    <row r="5915" spans="1:21" x14ac:dyDescent="0.2">
      <c r="A5915" s="1">
        <v>9</v>
      </c>
      <c r="B5915" s="1">
        <v>4</v>
      </c>
      <c r="C5915" s="1">
        <v>3</v>
      </c>
      <c r="D5915">
        <v>14</v>
      </c>
      <c r="E5915">
        <v>11.8</v>
      </c>
      <c r="F5915">
        <v>87</v>
      </c>
      <c r="G5915">
        <v>0</v>
      </c>
      <c r="H5915">
        <v>0</v>
      </c>
      <c r="I5915">
        <v>0</v>
      </c>
      <c r="J5915" s="4">
        <f t="shared" si="831"/>
        <v>45.370764144002834</v>
      </c>
      <c r="K5915" s="4">
        <f t="shared" si="832"/>
        <v>-21.898182612254644</v>
      </c>
      <c r="L5915" s="5">
        <f t="shared" si="828"/>
        <v>0</v>
      </c>
      <c r="M5915" s="5">
        <f t="shared" si="829"/>
        <v>0</v>
      </c>
      <c r="N5915" s="6">
        <f t="shared" si="830"/>
        <v>0</v>
      </c>
      <c r="O5915" s="6">
        <f t="shared" si="833"/>
        <v>0</v>
      </c>
      <c r="P5915" s="6">
        <f>FORECAST(J5915,Inputs!$B$10:$B$18,Inputs!$A$10:$A$18)</f>
        <v>30.975655223555581</v>
      </c>
      <c r="Q5915" s="6">
        <f>IF(Inputs!$D$10="Yes",IF('Hourly Calcs'!P5915&gt;'Hourly Calcs'!K5915,'Hourly Calcs'!O5915,N5915+O5915),N5915+O5915)</f>
        <v>0</v>
      </c>
      <c r="R5915" s="12">
        <f t="shared" si="834"/>
        <v>0</v>
      </c>
      <c r="S5915" s="1">
        <f>IF(AND(A5915&gt;=5,A5915&lt;=9),INDEX(Demand!$C$3:$C$26,C5915),INDEX(Demand!$B$3:$B$26,C5915))</f>
        <v>350</v>
      </c>
      <c r="T5915" s="7">
        <f t="shared" si="835"/>
        <v>0</v>
      </c>
      <c r="U5915" s="7">
        <f t="shared" si="836"/>
        <v>0</v>
      </c>
    </row>
    <row r="5916" spans="1:21" x14ac:dyDescent="0.2">
      <c r="A5916" s="1">
        <v>9</v>
      </c>
      <c r="B5916" s="1">
        <v>4</v>
      </c>
      <c r="C5916" s="1">
        <v>4</v>
      </c>
      <c r="D5916">
        <v>14.6</v>
      </c>
      <c r="E5916">
        <v>12.4</v>
      </c>
      <c r="F5916">
        <v>87</v>
      </c>
      <c r="G5916">
        <v>0</v>
      </c>
      <c r="H5916">
        <v>0</v>
      </c>
      <c r="I5916">
        <v>0</v>
      </c>
      <c r="J5916" s="4">
        <f t="shared" si="831"/>
        <v>58.934578598776355</v>
      </c>
      <c r="K5916" s="4">
        <f t="shared" si="832"/>
        <v>-14.409689648131703</v>
      </c>
      <c r="L5916" s="5">
        <f t="shared" si="828"/>
        <v>0</v>
      </c>
      <c r="M5916" s="5">
        <f t="shared" si="829"/>
        <v>0</v>
      </c>
      <c r="N5916" s="6">
        <f t="shared" si="830"/>
        <v>0</v>
      </c>
      <c r="O5916" s="6">
        <f t="shared" si="833"/>
        <v>0</v>
      </c>
      <c r="P5916" s="6">
        <f>FORECAST(J5916,Inputs!$B$10:$B$18,Inputs!$A$10:$A$18)</f>
        <v>31.101246098136816</v>
      </c>
      <c r="Q5916" s="6">
        <f>IF(Inputs!$D$10="Yes",IF('Hourly Calcs'!P5916&gt;'Hourly Calcs'!K5916,'Hourly Calcs'!O5916,N5916+O5916),N5916+O5916)</f>
        <v>0</v>
      </c>
      <c r="R5916" s="12">
        <f t="shared" si="834"/>
        <v>0</v>
      </c>
      <c r="S5916" s="1">
        <f>IF(AND(A5916&gt;=5,A5916&lt;=9),INDEX(Demand!$C$3:$C$26,C5916),INDEX(Demand!$B$3:$B$26,C5916))</f>
        <v>350</v>
      </c>
      <c r="T5916" s="7">
        <f t="shared" si="835"/>
        <v>0</v>
      </c>
      <c r="U5916" s="7">
        <f t="shared" si="836"/>
        <v>0</v>
      </c>
    </row>
    <row r="5917" spans="1:21" x14ac:dyDescent="0.2">
      <c r="A5917" s="1">
        <v>9</v>
      </c>
      <c r="B5917" s="1">
        <v>4</v>
      </c>
      <c r="C5917" s="1">
        <v>5</v>
      </c>
      <c r="D5917">
        <v>15.1</v>
      </c>
      <c r="E5917">
        <v>13.5</v>
      </c>
      <c r="F5917">
        <v>90</v>
      </c>
      <c r="G5917">
        <v>0</v>
      </c>
      <c r="H5917">
        <v>0</v>
      </c>
      <c r="I5917">
        <v>0</v>
      </c>
      <c r="J5917" s="4">
        <f t="shared" si="831"/>
        <v>71.30025624335012</v>
      </c>
      <c r="K5917" s="4">
        <f t="shared" si="832"/>
        <v>-5.7841958022784326</v>
      </c>
      <c r="L5917" s="5">
        <f t="shared" si="828"/>
        <v>0</v>
      </c>
      <c r="M5917" s="5">
        <f t="shared" si="829"/>
        <v>0</v>
      </c>
      <c r="N5917" s="6">
        <f t="shared" si="830"/>
        <v>0</v>
      </c>
      <c r="O5917" s="6">
        <f t="shared" si="833"/>
        <v>0</v>
      </c>
      <c r="P5917" s="6">
        <f>FORECAST(J5917,Inputs!$B$10:$B$18,Inputs!$A$10:$A$18)</f>
        <v>31.215743113364351</v>
      </c>
      <c r="Q5917" s="6">
        <f>IF(Inputs!$D$10="Yes",IF('Hourly Calcs'!P5917&gt;'Hourly Calcs'!K5917,'Hourly Calcs'!O5917,N5917+O5917),N5917+O5917)</f>
        <v>0</v>
      </c>
      <c r="R5917" s="12">
        <f t="shared" si="834"/>
        <v>0</v>
      </c>
      <c r="S5917" s="1">
        <f>IF(AND(A5917&gt;=5,A5917&lt;=9),INDEX(Demand!$C$3:$C$26,C5917),INDEX(Demand!$B$3:$B$26,C5917))</f>
        <v>350</v>
      </c>
      <c r="T5917" s="7">
        <f t="shared" si="835"/>
        <v>0</v>
      </c>
      <c r="U5917" s="7">
        <f t="shared" si="836"/>
        <v>0</v>
      </c>
    </row>
    <row r="5918" spans="1:21" x14ac:dyDescent="0.2">
      <c r="A5918" s="1">
        <v>9</v>
      </c>
      <c r="B5918" s="1">
        <v>4</v>
      </c>
      <c r="C5918" s="1">
        <v>6</v>
      </c>
      <c r="D5918">
        <v>15</v>
      </c>
      <c r="E5918">
        <v>13.2</v>
      </c>
      <c r="F5918">
        <v>89</v>
      </c>
      <c r="G5918">
        <v>3</v>
      </c>
      <c r="H5918">
        <v>0</v>
      </c>
      <c r="I5918">
        <v>3</v>
      </c>
      <c r="J5918" s="4">
        <f t="shared" si="831"/>
        <v>82.996843212264892</v>
      </c>
      <c r="K5918" s="4">
        <f t="shared" si="832"/>
        <v>3.6030342797616441</v>
      </c>
      <c r="L5918" s="5">
        <f t="shared" si="828"/>
        <v>82.003156787735108</v>
      </c>
      <c r="M5918" s="5">
        <f t="shared" si="829"/>
        <v>30.396965720238356</v>
      </c>
      <c r="N5918" s="6">
        <f t="shared" si="830"/>
        <v>0</v>
      </c>
      <c r="O5918" s="6">
        <f t="shared" si="833"/>
        <v>2.7435563588325627</v>
      </c>
      <c r="P5918" s="6">
        <f>FORECAST(J5918,Inputs!$B$10:$B$18,Inputs!$A$10:$A$18)</f>
        <v>31.324044844558006</v>
      </c>
      <c r="Q5918" s="6">
        <f>IF(Inputs!$D$10="Yes",IF('Hourly Calcs'!P5918&gt;'Hourly Calcs'!K5918,'Hourly Calcs'!O5918,N5918+O5918),N5918+O5918)</f>
        <v>2.7435563588325627</v>
      </c>
      <c r="R5918" s="12">
        <f t="shared" si="834"/>
        <v>13.037379817172337</v>
      </c>
      <c r="S5918" s="1">
        <f>IF(AND(A5918&gt;=5,A5918&lt;=9),INDEX(Demand!$C$3:$C$26,C5918),INDEX(Demand!$B$3:$B$26,C5918))</f>
        <v>350</v>
      </c>
      <c r="T5918" s="7">
        <f t="shared" si="835"/>
        <v>13.037379817172337</v>
      </c>
      <c r="U5918" s="7">
        <f t="shared" si="836"/>
        <v>0</v>
      </c>
    </row>
    <row r="5919" spans="1:21" x14ac:dyDescent="0.2">
      <c r="A5919" s="1">
        <v>9</v>
      </c>
      <c r="B5919" s="1">
        <v>4</v>
      </c>
      <c r="C5919" s="1">
        <v>7</v>
      </c>
      <c r="D5919">
        <v>15.6</v>
      </c>
      <c r="E5919">
        <v>13.5</v>
      </c>
      <c r="F5919">
        <v>87</v>
      </c>
      <c r="G5919">
        <v>42</v>
      </c>
      <c r="H5919">
        <v>0</v>
      </c>
      <c r="I5919">
        <v>42</v>
      </c>
      <c r="J5919" s="4">
        <f t="shared" si="831"/>
        <v>94.620387181169619</v>
      </c>
      <c r="K5919" s="4">
        <f t="shared" si="832"/>
        <v>12.927044471956549</v>
      </c>
      <c r="L5919" s="5">
        <f t="shared" si="828"/>
        <v>70.379612818830381</v>
      </c>
      <c r="M5919" s="5">
        <f t="shared" si="829"/>
        <v>21.072955528043451</v>
      </c>
      <c r="N5919" s="6">
        <f t="shared" si="830"/>
        <v>0</v>
      </c>
      <c r="O5919" s="6">
        <f t="shared" si="833"/>
        <v>38.409789023655875</v>
      </c>
      <c r="P5919" s="6">
        <f>FORECAST(J5919,Inputs!$B$10:$B$18,Inputs!$A$10:$A$18)</f>
        <v>31.431670251677495</v>
      </c>
      <c r="Q5919" s="6">
        <f>IF(Inputs!$D$10="Yes",IF('Hourly Calcs'!P5919&gt;'Hourly Calcs'!K5919,'Hourly Calcs'!O5919,N5919+O5919),N5919+O5919)</f>
        <v>38.409789023655875</v>
      </c>
      <c r="R5919" s="12">
        <f t="shared" si="834"/>
        <v>182.52331744041271</v>
      </c>
      <c r="S5919" s="1">
        <f>IF(AND(A5919&gt;=5,A5919&lt;=9),INDEX(Demand!$C$3:$C$26,C5919),INDEX(Demand!$B$3:$B$26,C5919))</f>
        <v>350</v>
      </c>
      <c r="T5919" s="7">
        <f t="shared" si="835"/>
        <v>182.52331744041271</v>
      </c>
      <c r="U5919" s="7">
        <f t="shared" si="836"/>
        <v>0</v>
      </c>
    </row>
    <row r="5920" spans="1:21" x14ac:dyDescent="0.2">
      <c r="A5920" s="1">
        <v>9</v>
      </c>
      <c r="B5920" s="1">
        <v>4</v>
      </c>
      <c r="C5920" s="1">
        <v>8</v>
      </c>
      <c r="D5920">
        <v>15.8</v>
      </c>
      <c r="E5920">
        <v>13.5</v>
      </c>
      <c r="F5920">
        <v>86</v>
      </c>
      <c r="G5920">
        <v>134</v>
      </c>
      <c r="H5920">
        <v>15</v>
      </c>
      <c r="I5920">
        <v>129</v>
      </c>
      <c r="J5920" s="4">
        <f t="shared" si="831"/>
        <v>106.83023309649676</v>
      </c>
      <c r="K5920" s="4">
        <f t="shared" si="832"/>
        <v>22.200973194845403</v>
      </c>
      <c r="L5920" s="5">
        <f t="shared" si="828"/>
        <v>58.169766903503245</v>
      </c>
      <c r="M5920" s="5">
        <f t="shared" si="829"/>
        <v>11.799026805154597</v>
      </c>
      <c r="N5920" s="6">
        <f t="shared" si="830"/>
        <v>8.7947059872332023</v>
      </c>
      <c r="O5920" s="6">
        <f t="shared" si="833"/>
        <v>117.97292342980019</v>
      </c>
      <c r="P5920" s="6">
        <f>FORECAST(J5920,Inputs!$B$10:$B$18,Inputs!$A$10:$A$18)</f>
        <v>31.544724380523117</v>
      </c>
      <c r="Q5920" s="6">
        <f>IF(Inputs!$D$10="Yes",IF('Hourly Calcs'!P5920&gt;'Hourly Calcs'!K5920,'Hourly Calcs'!O5920,N5920+O5920),N5920+O5920)</f>
        <v>117.97292342980019</v>
      </c>
      <c r="R5920" s="12">
        <f t="shared" si="834"/>
        <v>560.60733213841047</v>
      </c>
      <c r="S5920" s="1">
        <f>IF(AND(A5920&gt;=5,A5920&lt;=9),INDEX(Demand!$C$3:$C$26,C5920),INDEX(Demand!$B$3:$B$26,C5920))</f>
        <v>350</v>
      </c>
      <c r="T5920" s="7">
        <f t="shared" si="835"/>
        <v>350</v>
      </c>
      <c r="U5920" s="7">
        <f t="shared" si="836"/>
        <v>210.60733213841047</v>
      </c>
    </row>
    <row r="5921" spans="1:21" x14ac:dyDescent="0.2">
      <c r="A5921" s="1">
        <v>9</v>
      </c>
      <c r="B5921" s="1">
        <v>4</v>
      </c>
      <c r="C5921" s="1">
        <v>9</v>
      </c>
      <c r="D5921">
        <v>16.2</v>
      </c>
      <c r="E5921">
        <v>13.5</v>
      </c>
      <c r="F5921">
        <v>84</v>
      </c>
      <c r="G5921">
        <v>237</v>
      </c>
      <c r="H5921">
        <v>69</v>
      </c>
      <c r="I5921">
        <v>204</v>
      </c>
      <c r="J5921" s="4">
        <f t="shared" si="831"/>
        <v>120.37936760174627</v>
      </c>
      <c r="K5921" s="4">
        <f t="shared" si="832"/>
        <v>30.867673901416786</v>
      </c>
      <c r="L5921" s="5">
        <f t="shared" si="828"/>
        <v>44.620632398253733</v>
      </c>
      <c r="M5921" s="5">
        <f t="shared" si="829"/>
        <v>3.1323260985832135</v>
      </c>
      <c r="N5921" s="6">
        <f t="shared" si="830"/>
        <v>52.921933496200602</v>
      </c>
      <c r="O5921" s="6">
        <f t="shared" si="833"/>
        <v>186.56183240061424</v>
      </c>
      <c r="P5921" s="6">
        <f>FORECAST(J5921,Inputs!$B$10:$B$18,Inputs!$A$10:$A$18)</f>
        <v>31.670179329645798</v>
      </c>
      <c r="Q5921" s="6">
        <f>IF(Inputs!$D$10="Yes",IF('Hourly Calcs'!P5921&gt;'Hourly Calcs'!K5921,'Hourly Calcs'!O5921,N5921+O5921),N5921+O5921)</f>
        <v>186.56183240061424</v>
      </c>
      <c r="R5921" s="12">
        <f t="shared" si="834"/>
        <v>886.54182756771877</v>
      </c>
      <c r="S5921" s="1">
        <f>IF(AND(A5921&gt;=5,A5921&lt;=9),INDEX(Demand!$C$3:$C$26,C5921),INDEX(Demand!$B$3:$B$26,C5921))</f>
        <v>350</v>
      </c>
      <c r="T5921" s="7">
        <f t="shared" si="835"/>
        <v>350</v>
      </c>
      <c r="U5921" s="7">
        <f t="shared" si="836"/>
        <v>536.54182756771877</v>
      </c>
    </row>
    <row r="5922" spans="1:21" x14ac:dyDescent="0.2">
      <c r="A5922" s="1">
        <v>9</v>
      </c>
      <c r="B5922" s="1">
        <v>4</v>
      </c>
      <c r="C5922" s="1">
        <v>10</v>
      </c>
      <c r="D5922">
        <v>16.399999999999999</v>
      </c>
      <c r="E5922">
        <v>13.2</v>
      </c>
      <c r="F5922">
        <v>81</v>
      </c>
      <c r="G5922">
        <v>328</v>
      </c>
      <c r="H5922">
        <v>89</v>
      </c>
      <c r="I5922">
        <v>275</v>
      </c>
      <c r="J5922" s="4">
        <f t="shared" si="831"/>
        <v>136.08235866274663</v>
      </c>
      <c r="K5922" s="4">
        <f t="shared" si="832"/>
        <v>38.306097411954909</v>
      </c>
      <c r="L5922" s="5">
        <f t="shared" si="828"/>
        <v>28.917641337253372</v>
      </c>
      <c r="M5922" s="5">
        <f t="shared" si="829"/>
        <v>4.3060974119549087</v>
      </c>
      <c r="N5922" s="6">
        <f t="shared" si="830"/>
        <v>79.920379549749541</v>
      </c>
      <c r="O5922" s="6">
        <f t="shared" si="833"/>
        <v>251.49266622631822</v>
      </c>
      <c r="P5922" s="6">
        <f>FORECAST(J5922,Inputs!$B$10:$B$18,Inputs!$A$10:$A$18)</f>
        <v>31.815577395025429</v>
      </c>
      <c r="Q5922" s="6">
        <f>IF(Inputs!$D$10="Yes",IF('Hourly Calcs'!P5922&gt;'Hourly Calcs'!K5922,'Hourly Calcs'!O5922,N5922+O5922),N5922+O5922)</f>
        <v>331.41304577606775</v>
      </c>
      <c r="R5922" s="12">
        <f t="shared" si="834"/>
        <v>1574.8747935278739</v>
      </c>
      <c r="S5922" s="1">
        <f>IF(AND(A5922&gt;=5,A5922&lt;=9),INDEX(Demand!$C$3:$C$26,C5922),INDEX(Demand!$B$3:$B$26,C5922))</f>
        <v>600</v>
      </c>
      <c r="T5922" s="7">
        <f t="shared" si="835"/>
        <v>600</v>
      </c>
      <c r="U5922" s="7">
        <f t="shared" si="836"/>
        <v>974.87479352787386</v>
      </c>
    </row>
    <row r="5923" spans="1:21" x14ac:dyDescent="0.2">
      <c r="A5923" s="1">
        <v>9</v>
      </c>
      <c r="B5923" s="1">
        <v>4</v>
      </c>
      <c r="C5923" s="1">
        <v>11</v>
      </c>
      <c r="D5923">
        <v>17.899999999999999</v>
      </c>
      <c r="E5923">
        <v>13.5</v>
      </c>
      <c r="F5923">
        <v>75</v>
      </c>
      <c r="G5923">
        <v>520</v>
      </c>
      <c r="H5923">
        <v>285</v>
      </c>
      <c r="I5923">
        <v>324</v>
      </c>
      <c r="J5923" s="4">
        <f t="shared" si="831"/>
        <v>154.52342117678143</v>
      </c>
      <c r="K5923" s="4">
        <f t="shared" si="832"/>
        <v>43.702649633419149</v>
      </c>
      <c r="L5923" s="5">
        <f t="shared" ref="L5923:L5986" si="837">IF(ABS($B$5-J5923)&gt;90,0,ABS($B$5-J5923))</f>
        <v>10.476578823218574</v>
      </c>
      <c r="M5923" s="5">
        <f t="shared" ref="M5923:M5986" si="838">IF(K5923&gt;0,ABS($B$4-K5923),0)</f>
        <v>9.7026496334191492</v>
      </c>
      <c r="N5923" s="6">
        <f t="shared" si="830"/>
        <v>276.54009750852384</v>
      </c>
      <c r="O5923" s="6">
        <f t="shared" si="833"/>
        <v>296.30408675391675</v>
      </c>
      <c r="P5923" s="6">
        <f>FORECAST(J5923,Inputs!$B$10:$B$18,Inputs!$A$10:$A$18)</f>
        <v>31.986327973859087</v>
      </c>
      <c r="Q5923" s="6">
        <f>IF(Inputs!$D$10="Yes",IF('Hourly Calcs'!P5923&gt;'Hourly Calcs'!K5923,'Hourly Calcs'!O5923,N5923+O5923),N5923+O5923)</f>
        <v>572.84418426244065</v>
      </c>
      <c r="R5923" s="12">
        <f t="shared" si="834"/>
        <v>2722.1555636151179</v>
      </c>
      <c r="S5923" s="1">
        <f>IF(AND(A5923&gt;=5,A5923&lt;=9),INDEX(Demand!$C$3:$C$26,C5923),INDEX(Demand!$B$3:$B$26,C5923))</f>
        <v>600</v>
      </c>
      <c r="T5923" s="7">
        <f t="shared" si="835"/>
        <v>600</v>
      </c>
      <c r="U5923" s="7">
        <f t="shared" si="836"/>
        <v>2122.1555636151179</v>
      </c>
    </row>
    <row r="5924" spans="1:21" x14ac:dyDescent="0.2">
      <c r="A5924" s="1">
        <v>9</v>
      </c>
      <c r="B5924" s="1">
        <v>4</v>
      </c>
      <c r="C5924" s="1">
        <v>12</v>
      </c>
      <c r="D5924">
        <v>17.5</v>
      </c>
      <c r="E5924">
        <v>13.1</v>
      </c>
      <c r="F5924">
        <v>75</v>
      </c>
      <c r="G5924">
        <v>433</v>
      </c>
      <c r="H5924">
        <v>106</v>
      </c>
      <c r="I5924">
        <v>355</v>
      </c>
      <c r="J5924" s="4">
        <f t="shared" si="831"/>
        <v>175.32746945318766</v>
      </c>
      <c r="K5924" s="4">
        <f t="shared" si="832"/>
        <v>46.164788378154348</v>
      </c>
      <c r="L5924" s="5">
        <f t="shared" si="837"/>
        <v>10.327469453187661</v>
      </c>
      <c r="M5924" s="5">
        <f t="shared" si="838"/>
        <v>12.164788378154348</v>
      </c>
      <c r="N5924" s="6">
        <f t="shared" si="830"/>
        <v>103.77704317312825</v>
      </c>
      <c r="O5924" s="6">
        <f t="shared" si="833"/>
        <v>324.65416912851987</v>
      </c>
      <c r="P5924" s="6">
        <f>FORECAST(J5924,Inputs!$B$10:$B$18,Inputs!$A$10:$A$18)</f>
        <v>32.178958050492476</v>
      </c>
      <c r="Q5924" s="6">
        <f>IF(Inputs!$D$10="Yes",IF('Hourly Calcs'!P5924&gt;'Hourly Calcs'!K5924,'Hourly Calcs'!O5924,N5924+O5924),N5924+O5924)</f>
        <v>428.43121230164809</v>
      </c>
      <c r="R5924" s="12">
        <f t="shared" si="834"/>
        <v>2035.9051208574317</v>
      </c>
      <c r="S5924" s="1">
        <f>IF(AND(A5924&gt;=5,A5924&lt;=9),INDEX(Demand!$C$3:$C$26,C5924),INDEX(Demand!$B$3:$B$26,C5924))</f>
        <v>600</v>
      </c>
      <c r="T5924" s="7">
        <f t="shared" si="835"/>
        <v>600</v>
      </c>
      <c r="U5924" s="7">
        <f t="shared" si="836"/>
        <v>1435.9051208574317</v>
      </c>
    </row>
    <row r="5925" spans="1:21" x14ac:dyDescent="0.2">
      <c r="A5925" s="1">
        <v>9</v>
      </c>
      <c r="B5925" s="1">
        <v>4</v>
      </c>
      <c r="C5925" s="1">
        <v>13</v>
      </c>
      <c r="D5925">
        <v>17.2</v>
      </c>
      <c r="E5925">
        <v>12.5</v>
      </c>
      <c r="F5925">
        <v>74</v>
      </c>
      <c r="G5925">
        <v>438</v>
      </c>
      <c r="H5925">
        <v>101</v>
      </c>
      <c r="I5925">
        <v>363</v>
      </c>
      <c r="J5925" s="4">
        <f t="shared" si="831"/>
        <v>196.64473354771854</v>
      </c>
      <c r="K5925" s="4">
        <f t="shared" si="832"/>
        <v>45.15537646047752</v>
      </c>
      <c r="L5925" s="5">
        <f t="shared" si="837"/>
        <v>31.644733547718545</v>
      </c>
      <c r="M5925" s="5">
        <f t="shared" si="838"/>
        <v>11.15537646047752</v>
      </c>
      <c r="N5925" s="6">
        <f t="shared" si="830"/>
        <v>93.274537995495223</v>
      </c>
      <c r="O5925" s="6">
        <f t="shared" si="833"/>
        <v>331.97031941874008</v>
      </c>
      <c r="P5925" s="6">
        <f>FORECAST(J5925,Inputs!$B$10:$B$18,Inputs!$A$10:$A$18)</f>
        <v>32.376340125441835</v>
      </c>
      <c r="Q5925" s="6">
        <f>IF(Inputs!$D$10="Yes",IF('Hourly Calcs'!P5925&gt;'Hourly Calcs'!K5925,'Hourly Calcs'!O5925,N5925+O5925),N5925+O5925)</f>
        <v>425.2448574142353</v>
      </c>
      <c r="R5925" s="12">
        <f t="shared" si="834"/>
        <v>2020.763562432446</v>
      </c>
      <c r="S5925" s="1">
        <f>IF(AND(A5925&gt;=5,A5925&lt;=9),INDEX(Demand!$C$3:$C$26,C5925),INDEX(Demand!$B$3:$B$26,C5925))</f>
        <v>600</v>
      </c>
      <c r="T5925" s="7">
        <f t="shared" si="835"/>
        <v>600</v>
      </c>
      <c r="U5925" s="7">
        <f t="shared" si="836"/>
        <v>1420.763562432446</v>
      </c>
    </row>
    <row r="5926" spans="1:21" x14ac:dyDescent="0.2">
      <c r="A5926" s="1">
        <v>9</v>
      </c>
      <c r="B5926" s="1">
        <v>4</v>
      </c>
      <c r="C5926" s="1">
        <v>14</v>
      </c>
      <c r="D5926">
        <v>17.3</v>
      </c>
      <c r="E5926">
        <v>12.7</v>
      </c>
      <c r="F5926">
        <v>74</v>
      </c>
      <c r="G5926">
        <v>409</v>
      </c>
      <c r="H5926">
        <v>99</v>
      </c>
      <c r="I5926">
        <v>340</v>
      </c>
      <c r="J5926" s="4">
        <f t="shared" si="831"/>
        <v>216.22497567487207</v>
      </c>
      <c r="K5926" s="4">
        <f t="shared" si="832"/>
        <v>40.904641443405822</v>
      </c>
      <c r="L5926" s="5">
        <f t="shared" si="837"/>
        <v>51.22497567487207</v>
      </c>
      <c r="M5926" s="5">
        <f t="shared" si="838"/>
        <v>6.9046414434058221</v>
      </c>
      <c r="N5926" s="6">
        <f t="shared" si="830"/>
        <v>79.94632347507887</v>
      </c>
      <c r="O5926" s="6">
        <f t="shared" si="833"/>
        <v>310.93638733435705</v>
      </c>
      <c r="P5926" s="6">
        <f>FORECAST(J5926,Inputs!$B$10:$B$18,Inputs!$A$10:$A$18)</f>
        <v>32.557638663656221</v>
      </c>
      <c r="Q5926" s="6">
        <f>IF(Inputs!$D$10="Yes",IF('Hourly Calcs'!P5926&gt;'Hourly Calcs'!K5926,'Hourly Calcs'!O5926,N5926+O5926),N5926+O5926)</f>
        <v>390.88271080943593</v>
      </c>
      <c r="R5926" s="12">
        <f t="shared" si="834"/>
        <v>1857.4746417664394</v>
      </c>
      <c r="S5926" s="1">
        <f>IF(AND(A5926&gt;=5,A5926&lt;=9),INDEX(Demand!$C$3:$C$26,C5926),INDEX(Demand!$B$3:$B$26,C5926))</f>
        <v>600</v>
      </c>
      <c r="T5926" s="7">
        <f t="shared" si="835"/>
        <v>600</v>
      </c>
      <c r="U5926" s="7">
        <f t="shared" si="836"/>
        <v>1257.4746417664394</v>
      </c>
    </row>
    <row r="5927" spans="1:21" x14ac:dyDescent="0.2">
      <c r="A5927" s="1">
        <v>9</v>
      </c>
      <c r="B5927" s="1">
        <v>4</v>
      </c>
      <c r="C5927" s="1">
        <v>15</v>
      </c>
      <c r="D5927">
        <v>17.5</v>
      </c>
      <c r="E5927">
        <v>12.1</v>
      </c>
      <c r="F5927">
        <v>71</v>
      </c>
      <c r="G5927">
        <v>460</v>
      </c>
      <c r="H5927">
        <v>289</v>
      </c>
      <c r="I5927">
        <v>279</v>
      </c>
      <c r="J5927" s="4">
        <f t="shared" si="831"/>
        <v>233.05563566457892</v>
      </c>
      <c r="K5927" s="4">
        <f t="shared" si="832"/>
        <v>34.219814813193523</v>
      </c>
      <c r="L5927" s="5">
        <f t="shared" si="837"/>
        <v>68.055635664578915</v>
      </c>
      <c r="M5927" s="5">
        <f t="shared" si="838"/>
        <v>0.2198148131935227</v>
      </c>
      <c r="N5927" s="6">
        <f t="shared" si="830"/>
        <v>184.67761214051822</v>
      </c>
      <c r="O5927" s="6">
        <f t="shared" si="833"/>
        <v>255.1507413714283</v>
      </c>
      <c r="P5927" s="6">
        <f>FORECAST(J5927,Inputs!$B$10:$B$18,Inputs!$A$10:$A$18)</f>
        <v>32.713478108005361</v>
      </c>
      <c r="Q5927" s="6">
        <f>IF(Inputs!$D$10="Yes",IF('Hourly Calcs'!P5927&gt;'Hourly Calcs'!K5927,'Hourly Calcs'!O5927,N5927+O5927),N5927+O5927)</f>
        <v>439.82835351194649</v>
      </c>
      <c r="R5927" s="12">
        <f t="shared" si="834"/>
        <v>2090.0643358887696</v>
      </c>
      <c r="S5927" s="1">
        <f>IF(AND(A5927&gt;=5,A5927&lt;=9),INDEX(Demand!$C$3:$C$26,C5927),INDEX(Demand!$B$3:$B$26,C5927))</f>
        <v>600</v>
      </c>
      <c r="T5927" s="7">
        <f t="shared" si="835"/>
        <v>600</v>
      </c>
      <c r="U5927" s="7">
        <f t="shared" si="836"/>
        <v>1490.0643358887696</v>
      </c>
    </row>
    <row r="5928" spans="1:21" x14ac:dyDescent="0.2">
      <c r="A5928" s="1">
        <v>9</v>
      </c>
      <c r="B5928" s="1">
        <v>4</v>
      </c>
      <c r="C5928" s="1">
        <v>16</v>
      </c>
      <c r="D5928">
        <v>16.899999999999999</v>
      </c>
      <c r="E5928">
        <v>11.6</v>
      </c>
      <c r="F5928">
        <v>71</v>
      </c>
      <c r="G5928">
        <v>347</v>
      </c>
      <c r="H5928">
        <v>146</v>
      </c>
      <c r="I5928">
        <v>273</v>
      </c>
      <c r="J5928" s="4">
        <f t="shared" si="831"/>
        <v>247.41909100324756</v>
      </c>
      <c r="K5928" s="4">
        <f t="shared" si="832"/>
        <v>25.979345347796638</v>
      </c>
      <c r="L5928" s="5">
        <f t="shared" si="837"/>
        <v>82.419091003247559</v>
      </c>
      <c r="M5928" s="5">
        <f t="shared" si="838"/>
        <v>8.0206546522033619</v>
      </c>
      <c r="N5928" s="6">
        <f t="shared" si="830"/>
        <v>62.703369096056804</v>
      </c>
      <c r="O5928" s="6">
        <f t="shared" si="833"/>
        <v>249.66362865376317</v>
      </c>
      <c r="P5928" s="6">
        <f>FORECAST(J5928,Inputs!$B$10:$B$18,Inputs!$A$10:$A$18)</f>
        <v>32.846473064844886</v>
      </c>
      <c r="Q5928" s="6">
        <f>IF(Inputs!$D$10="Yes",IF('Hourly Calcs'!P5928&gt;'Hourly Calcs'!K5928,'Hourly Calcs'!O5928,N5928+O5928),N5928+O5928)</f>
        <v>249.66362865376317</v>
      </c>
      <c r="R5928" s="12">
        <f t="shared" si="834"/>
        <v>1186.4015633626825</v>
      </c>
      <c r="S5928" s="1">
        <f>IF(AND(A5928&gt;=5,A5928&lt;=9),INDEX(Demand!$C$3:$C$26,C5928),INDEX(Demand!$B$3:$B$26,C5928))</f>
        <v>900</v>
      </c>
      <c r="T5928" s="7">
        <f t="shared" si="835"/>
        <v>900</v>
      </c>
      <c r="U5928" s="7">
        <f t="shared" si="836"/>
        <v>286.40156336268251</v>
      </c>
    </row>
    <row r="5929" spans="1:21" x14ac:dyDescent="0.2">
      <c r="A5929" s="1">
        <v>9</v>
      </c>
      <c r="B5929" s="1">
        <v>4</v>
      </c>
      <c r="C5929" s="1">
        <v>17</v>
      </c>
      <c r="D5929">
        <v>17</v>
      </c>
      <c r="E5929">
        <v>10.9</v>
      </c>
      <c r="F5929">
        <v>67</v>
      </c>
      <c r="G5929">
        <v>214</v>
      </c>
      <c r="H5929">
        <v>151</v>
      </c>
      <c r="I5929">
        <v>158</v>
      </c>
      <c r="J5929" s="4">
        <f t="shared" si="831"/>
        <v>260.09192316601258</v>
      </c>
      <c r="K5929" s="4">
        <f t="shared" si="832"/>
        <v>16.882738295685428</v>
      </c>
      <c r="L5929" s="5">
        <f t="shared" si="837"/>
        <v>0</v>
      </c>
      <c r="M5929" s="5">
        <f t="shared" si="838"/>
        <v>17.117261704314572</v>
      </c>
      <c r="N5929" s="6">
        <f t="shared" si="830"/>
        <v>29.184151513014921</v>
      </c>
      <c r="O5929" s="6">
        <f t="shared" si="833"/>
        <v>144.4939682318483</v>
      </c>
      <c r="P5929" s="6">
        <f>FORECAST(J5929,Inputs!$B$10:$B$18,Inputs!$A$10:$A$18)</f>
        <v>32.963814103389005</v>
      </c>
      <c r="Q5929" s="6">
        <f>IF(Inputs!$D$10="Yes",IF('Hourly Calcs'!P5929&gt;'Hourly Calcs'!K5929,'Hourly Calcs'!O5929,N5929+O5929),N5929+O5929)</f>
        <v>144.4939682318483</v>
      </c>
      <c r="R5929" s="12">
        <f t="shared" si="834"/>
        <v>686.63533703774306</v>
      </c>
      <c r="S5929" s="1">
        <f>IF(AND(A5929&gt;=5,A5929&lt;=9),INDEX(Demand!$C$3:$C$26,C5929),INDEX(Demand!$B$3:$B$26,C5929))</f>
        <v>900</v>
      </c>
      <c r="T5929" s="7">
        <f t="shared" si="835"/>
        <v>686.63533703774306</v>
      </c>
      <c r="U5929" s="7">
        <f t="shared" si="836"/>
        <v>0</v>
      </c>
    </row>
    <row r="5930" spans="1:21" x14ac:dyDescent="0.2">
      <c r="A5930" s="1">
        <v>9</v>
      </c>
      <c r="B5930" s="1">
        <v>4</v>
      </c>
      <c r="C5930" s="1">
        <v>18</v>
      </c>
      <c r="D5930">
        <v>15.7</v>
      </c>
      <c r="E5930">
        <v>11.1</v>
      </c>
      <c r="F5930">
        <v>74</v>
      </c>
      <c r="G5930">
        <v>84</v>
      </c>
      <c r="H5930">
        <v>45</v>
      </c>
      <c r="I5930">
        <v>75</v>
      </c>
      <c r="J5930" s="4">
        <f t="shared" si="831"/>
        <v>271.86655003949875</v>
      </c>
      <c r="K5930" s="4">
        <f t="shared" si="832"/>
        <v>7.4774000165481169</v>
      </c>
      <c r="L5930" s="5">
        <f t="shared" si="837"/>
        <v>0</v>
      </c>
      <c r="M5930" s="5">
        <f t="shared" si="838"/>
        <v>26.522599983451883</v>
      </c>
      <c r="N5930" s="6">
        <f t="shared" si="830"/>
        <v>0</v>
      </c>
      <c r="O5930" s="6">
        <f t="shared" si="833"/>
        <v>68.58890897081406</v>
      </c>
      <c r="P5930" s="6">
        <f>FORECAST(J5930,Inputs!$B$10:$B$18,Inputs!$A$10:$A$18)</f>
        <v>33.072838426291653</v>
      </c>
      <c r="Q5930" s="6">
        <f>IF(Inputs!$D$10="Yes",IF('Hourly Calcs'!P5930&gt;'Hourly Calcs'!K5930,'Hourly Calcs'!O5930,N5930+O5930),N5930+O5930)</f>
        <v>68.58890897081406</v>
      </c>
      <c r="R5930" s="12">
        <f t="shared" si="834"/>
        <v>325.93449542930841</v>
      </c>
      <c r="S5930" s="1">
        <f>IF(AND(A5930&gt;=5,A5930&lt;=9),INDEX(Demand!$C$3:$C$26,C5930),INDEX(Demand!$B$3:$B$26,C5930))</f>
        <v>900</v>
      </c>
      <c r="T5930" s="7">
        <f t="shared" si="835"/>
        <v>325.93449542930841</v>
      </c>
      <c r="U5930" s="7">
        <f t="shared" si="836"/>
        <v>0</v>
      </c>
    </row>
    <row r="5931" spans="1:21" x14ac:dyDescent="0.2">
      <c r="A5931" s="1">
        <v>9</v>
      </c>
      <c r="B5931" s="1">
        <v>4</v>
      </c>
      <c r="C5931" s="1">
        <v>19</v>
      </c>
      <c r="D5931">
        <v>14.9</v>
      </c>
      <c r="E5931">
        <v>9.1</v>
      </c>
      <c r="F5931">
        <v>68</v>
      </c>
      <c r="G5931">
        <v>9</v>
      </c>
      <c r="H5931">
        <v>0</v>
      </c>
      <c r="I5931">
        <v>9</v>
      </c>
      <c r="J5931" s="4">
        <f t="shared" si="831"/>
        <v>283.43994984250799</v>
      </c>
      <c r="K5931" s="4">
        <f t="shared" si="832"/>
        <v>-1.8862364920798882</v>
      </c>
      <c r="L5931" s="5">
        <f t="shared" si="837"/>
        <v>0</v>
      </c>
      <c r="M5931" s="5">
        <f t="shared" si="838"/>
        <v>0</v>
      </c>
      <c r="N5931" s="6">
        <f t="shared" si="830"/>
        <v>0</v>
      </c>
      <c r="O5931" s="6">
        <f t="shared" si="833"/>
        <v>8.2306690764976871</v>
      </c>
      <c r="P5931" s="6">
        <f>FORECAST(J5931,Inputs!$B$10:$B$18,Inputs!$A$10:$A$18)</f>
        <v>33.179999535578773</v>
      </c>
      <c r="Q5931" s="6">
        <f>IF(Inputs!$D$10="Yes",IF('Hourly Calcs'!P5931&gt;'Hourly Calcs'!K5931,'Hourly Calcs'!O5931,N5931+O5931),N5931+O5931)</f>
        <v>8.2306690764976871</v>
      </c>
      <c r="R5931" s="12">
        <f t="shared" si="834"/>
        <v>39.11213945151701</v>
      </c>
      <c r="S5931" s="1">
        <f>IF(AND(A5931&gt;=5,A5931&lt;=9),INDEX(Demand!$C$3:$C$26,C5931),INDEX(Demand!$B$3:$B$26,C5931))</f>
        <v>900</v>
      </c>
      <c r="T5931" s="7">
        <f t="shared" si="835"/>
        <v>39.11213945151701</v>
      </c>
      <c r="U5931" s="7">
        <f t="shared" si="836"/>
        <v>0</v>
      </c>
    </row>
    <row r="5932" spans="1:21" x14ac:dyDescent="0.2">
      <c r="A5932" s="1">
        <v>9</v>
      </c>
      <c r="B5932" s="1">
        <v>4</v>
      </c>
      <c r="C5932" s="1">
        <v>20</v>
      </c>
      <c r="D5932">
        <v>14.8</v>
      </c>
      <c r="E5932">
        <v>9.8000000000000007</v>
      </c>
      <c r="F5932">
        <v>72</v>
      </c>
      <c r="G5932">
        <v>0</v>
      </c>
      <c r="H5932">
        <v>0</v>
      </c>
      <c r="I5932">
        <v>0</v>
      </c>
      <c r="J5932" s="4">
        <f t="shared" si="831"/>
        <v>295.43416435132826</v>
      </c>
      <c r="K5932" s="4">
        <f t="shared" si="832"/>
        <v>-10.972841078537513</v>
      </c>
      <c r="L5932" s="5">
        <f t="shared" si="837"/>
        <v>0</v>
      </c>
      <c r="M5932" s="5">
        <f t="shared" si="838"/>
        <v>0</v>
      </c>
      <c r="N5932" s="6">
        <f t="shared" si="830"/>
        <v>0</v>
      </c>
      <c r="O5932" s="6">
        <f t="shared" si="833"/>
        <v>0</v>
      </c>
      <c r="P5932" s="6">
        <f>FORECAST(J5932,Inputs!$B$10:$B$18,Inputs!$A$10:$A$18)</f>
        <v>33.29105707732711</v>
      </c>
      <c r="Q5932" s="6">
        <f>IF(Inputs!$D$10="Yes",IF('Hourly Calcs'!P5932&gt;'Hourly Calcs'!K5932,'Hourly Calcs'!O5932,N5932+O5932),N5932+O5932)</f>
        <v>0</v>
      </c>
      <c r="R5932" s="12">
        <f t="shared" si="834"/>
        <v>0</v>
      </c>
      <c r="S5932" s="1">
        <f>IF(AND(A5932&gt;=5,A5932&lt;=9),INDEX(Demand!$C$3:$C$26,C5932),INDEX(Demand!$B$3:$B$26,C5932))</f>
        <v>800</v>
      </c>
      <c r="T5932" s="7">
        <f t="shared" si="835"/>
        <v>0</v>
      </c>
      <c r="U5932" s="7">
        <f t="shared" si="836"/>
        <v>0</v>
      </c>
    </row>
    <row r="5933" spans="1:21" x14ac:dyDescent="0.2">
      <c r="A5933" s="1">
        <v>9</v>
      </c>
      <c r="B5933" s="1">
        <v>4</v>
      </c>
      <c r="C5933" s="1">
        <v>21</v>
      </c>
      <c r="D5933">
        <v>14.6</v>
      </c>
      <c r="E5933">
        <v>8.9</v>
      </c>
      <c r="F5933">
        <v>69</v>
      </c>
      <c r="G5933">
        <v>0</v>
      </c>
      <c r="H5933">
        <v>0</v>
      </c>
      <c r="I5933">
        <v>0</v>
      </c>
      <c r="J5933" s="4">
        <f t="shared" si="831"/>
        <v>308.41715997852941</v>
      </c>
      <c r="K5933" s="4">
        <f t="shared" si="832"/>
        <v>-19.050991992183057</v>
      </c>
      <c r="L5933" s="5">
        <f t="shared" si="837"/>
        <v>0</v>
      </c>
      <c r="M5933" s="5">
        <f t="shared" si="838"/>
        <v>0</v>
      </c>
      <c r="N5933" s="6">
        <f t="shared" si="830"/>
        <v>0</v>
      </c>
      <c r="O5933" s="6">
        <f t="shared" si="833"/>
        <v>0</v>
      </c>
      <c r="P5933" s="6">
        <f>FORECAST(J5933,Inputs!$B$10:$B$18,Inputs!$A$10:$A$18)</f>
        <v>33.411269999801199</v>
      </c>
      <c r="Q5933" s="6">
        <f>IF(Inputs!$D$10="Yes",IF('Hourly Calcs'!P5933&gt;'Hourly Calcs'!K5933,'Hourly Calcs'!O5933,N5933+O5933),N5933+O5933)</f>
        <v>0</v>
      </c>
      <c r="R5933" s="12">
        <f t="shared" si="834"/>
        <v>0</v>
      </c>
      <c r="S5933" s="1">
        <f>IF(AND(A5933&gt;=5,A5933&lt;=9),INDEX(Demand!$C$3:$C$26,C5933),INDEX(Demand!$B$3:$B$26,C5933))</f>
        <v>700</v>
      </c>
      <c r="T5933" s="7">
        <f t="shared" si="835"/>
        <v>0</v>
      </c>
      <c r="U5933" s="7">
        <f t="shared" si="836"/>
        <v>0</v>
      </c>
    </row>
    <row r="5934" spans="1:21" x14ac:dyDescent="0.2">
      <c r="A5934" s="1">
        <v>9</v>
      </c>
      <c r="B5934" s="1">
        <v>4</v>
      </c>
      <c r="C5934" s="1">
        <v>22</v>
      </c>
      <c r="D5934">
        <v>14.4</v>
      </c>
      <c r="E5934">
        <v>9.6</v>
      </c>
      <c r="F5934">
        <v>73</v>
      </c>
      <c r="G5934">
        <v>0</v>
      </c>
      <c r="H5934">
        <v>0</v>
      </c>
      <c r="I5934">
        <v>0</v>
      </c>
      <c r="J5934" s="4">
        <f t="shared" si="831"/>
        <v>322.85093546472109</v>
      </c>
      <c r="K5934" s="4">
        <f t="shared" si="832"/>
        <v>-25.708435016774729</v>
      </c>
      <c r="L5934" s="5">
        <f t="shared" si="837"/>
        <v>0</v>
      </c>
      <c r="M5934" s="5">
        <f t="shared" si="838"/>
        <v>0</v>
      </c>
      <c r="N5934" s="6">
        <f t="shared" si="830"/>
        <v>0</v>
      </c>
      <c r="O5934" s="6">
        <f t="shared" si="833"/>
        <v>0</v>
      </c>
      <c r="P5934" s="6">
        <f>FORECAST(J5934,Inputs!$B$10:$B$18,Inputs!$A$10:$A$18)</f>
        <v>33.544916069117789</v>
      </c>
      <c r="Q5934" s="6">
        <f>IF(Inputs!$D$10="Yes",IF('Hourly Calcs'!P5934&gt;'Hourly Calcs'!K5934,'Hourly Calcs'!O5934,N5934+O5934),N5934+O5934)</f>
        <v>0</v>
      </c>
      <c r="R5934" s="12">
        <f t="shared" si="834"/>
        <v>0</v>
      </c>
      <c r="S5934" s="1">
        <f>IF(AND(A5934&gt;=5,A5934&lt;=9),INDEX(Demand!$C$3:$C$26,C5934),INDEX(Demand!$B$3:$B$26,C5934))</f>
        <v>600</v>
      </c>
      <c r="T5934" s="7">
        <f t="shared" si="835"/>
        <v>0</v>
      </c>
      <c r="U5934" s="7">
        <f t="shared" si="836"/>
        <v>0</v>
      </c>
    </row>
    <row r="5935" spans="1:21" x14ac:dyDescent="0.2">
      <c r="A5935" s="1">
        <v>9</v>
      </c>
      <c r="B5935" s="1">
        <v>4</v>
      </c>
      <c r="C5935" s="1">
        <v>23</v>
      </c>
      <c r="D5935">
        <v>14.5</v>
      </c>
      <c r="E5935">
        <v>9.9</v>
      </c>
      <c r="F5935">
        <v>74</v>
      </c>
      <c r="G5935">
        <v>0</v>
      </c>
      <c r="H5935">
        <v>0</v>
      </c>
      <c r="I5935">
        <v>0</v>
      </c>
      <c r="J5935" s="4">
        <f t="shared" si="831"/>
        <v>338.90980187057818</v>
      </c>
      <c r="K5935" s="4">
        <f t="shared" si="832"/>
        <v>-30.350343128138405</v>
      </c>
      <c r="L5935" s="5">
        <f t="shared" si="837"/>
        <v>0</v>
      </c>
      <c r="M5935" s="5">
        <f t="shared" si="838"/>
        <v>0</v>
      </c>
      <c r="N5935" s="6">
        <f t="shared" si="830"/>
        <v>0</v>
      </c>
      <c r="O5935" s="6">
        <f t="shared" si="833"/>
        <v>0</v>
      </c>
      <c r="P5935" s="6">
        <f>FORECAST(J5935,Inputs!$B$10:$B$18,Inputs!$A$10:$A$18)</f>
        <v>33.693609276579423</v>
      </c>
      <c r="Q5935" s="6">
        <f>IF(Inputs!$D$10="Yes",IF('Hourly Calcs'!P5935&gt;'Hourly Calcs'!K5935,'Hourly Calcs'!O5935,N5935+O5935),N5935+O5935)</f>
        <v>0</v>
      </c>
      <c r="R5935" s="12">
        <f t="shared" si="834"/>
        <v>0</v>
      </c>
      <c r="S5935" s="1">
        <f>IF(AND(A5935&gt;=5,A5935&lt;=9),INDEX(Demand!$C$3:$C$26,C5935),INDEX(Demand!$B$3:$B$26,C5935))</f>
        <v>500</v>
      </c>
      <c r="T5935" s="7">
        <f t="shared" si="835"/>
        <v>0</v>
      </c>
      <c r="U5935" s="7">
        <f t="shared" si="836"/>
        <v>0</v>
      </c>
    </row>
    <row r="5936" spans="1:21" x14ac:dyDescent="0.2">
      <c r="A5936" s="1">
        <v>9</v>
      </c>
      <c r="B5936" s="1">
        <v>4</v>
      </c>
      <c r="C5936" s="1">
        <v>24</v>
      </c>
      <c r="D5936">
        <v>14.2</v>
      </c>
      <c r="E5936">
        <v>9.1</v>
      </c>
      <c r="F5936">
        <v>71</v>
      </c>
      <c r="G5936">
        <v>0</v>
      </c>
      <c r="H5936">
        <v>0</v>
      </c>
      <c r="I5936">
        <v>0</v>
      </c>
      <c r="J5936" s="4">
        <f t="shared" si="831"/>
        <v>356.2138440488809</v>
      </c>
      <c r="K5936" s="4">
        <f t="shared" si="832"/>
        <v>-32.415414583196068</v>
      </c>
      <c r="L5936" s="5">
        <f t="shared" si="837"/>
        <v>0</v>
      </c>
      <c r="M5936" s="5">
        <f t="shared" si="838"/>
        <v>0</v>
      </c>
      <c r="N5936" s="6">
        <f t="shared" si="830"/>
        <v>0</v>
      </c>
      <c r="O5936" s="6">
        <f t="shared" si="833"/>
        <v>0</v>
      </c>
      <c r="P5936" s="6">
        <f>FORECAST(J5936,Inputs!$B$10:$B$18,Inputs!$A$10:$A$18)</f>
        <v>33.853831889341485</v>
      </c>
      <c r="Q5936" s="6">
        <f>IF(Inputs!$D$10="Yes",IF('Hourly Calcs'!P5936&gt;'Hourly Calcs'!K5936,'Hourly Calcs'!O5936,N5936+O5936),N5936+O5936)</f>
        <v>0</v>
      </c>
      <c r="R5936" s="12">
        <f t="shared" si="834"/>
        <v>0</v>
      </c>
      <c r="S5936" s="1">
        <f>IF(AND(A5936&gt;=5,A5936&lt;=9),INDEX(Demand!$C$3:$C$26,C5936),INDEX(Demand!$B$3:$B$26,C5936))</f>
        <v>400</v>
      </c>
      <c r="T5936" s="7">
        <f t="shared" si="835"/>
        <v>0</v>
      </c>
      <c r="U5936" s="7">
        <f t="shared" si="836"/>
        <v>0</v>
      </c>
    </row>
    <row r="5937" spans="1:21" x14ac:dyDescent="0.2">
      <c r="A5937" s="1">
        <v>9</v>
      </c>
      <c r="B5937" s="1">
        <v>5</v>
      </c>
      <c r="C5937" s="1">
        <v>1</v>
      </c>
      <c r="D5937">
        <v>14</v>
      </c>
      <c r="E5937">
        <v>9.3000000000000007</v>
      </c>
      <c r="F5937">
        <v>73</v>
      </c>
      <c r="G5937">
        <v>0</v>
      </c>
      <c r="H5937">
        <v>0</v>
      </c>
      <c r="I5937">
        <v>0</v>
      </c>
      <c r="J5937" s="4">
        <f t="shared" si="831"/>
        <v>13.778569221431468</v>
      </c>
      <c r="K5937" s="4">
        <f t="shared" si="832"/>
        <v>-31.60198894394253</v>
      </c>
      <c r="L5937" s="5">
        <f t="shared" si="837"/>
        <v>0</v>
      </c>
      <c r="M5937" s="5">
        <f t="shared" si="838"/>
        <v>0</v>
      </c>
      <c r="N5937" s="6">
        <f t="shared" si="830"/>
        <v>0</v>
      </c>
      <c r="O5937" s="6">
        <f t="shared" si="833"/>
        <v>0</v>
      </c>
      <c r="P5937" s="6">
        <f>FORECAST(J5937,Inputs!$B$10:$B$18,Inputs!$A$10:$A$18)</f>
        <v>30.683134900198439</v>
      </c>
      <c r="Q5937" s="6">
        <f>IF(Inputs!$D$10="Yes",IF('Hourly Calcs'!P5937&gt;'Hourly Calcs'!K5937,'Hourly Calcs'!O5937,N5937+O5937),N5937+O5937)</f>
        <v>0</v>
      </c>
      <c r="R5937" s="12">
        <f t="shared" si="834"/>
        <v>0</v>
      </c>
      <c r="S5937" s="1">
        <f>IF(AND(A5937&gt;=5,A5937&lt;=9),INDEX(Demand!$C$3:$C$26,C5937),INDEX(Demand!$B$3:$B$26,C5937))</f>
        <v>350</v>
      </c>
      <c r="T5937" s="7">
        <f t="shared" si="835"/>
        <v>0</v>
      </c>
      <c r="U5937" s="7">
        <f t="shared" si="836"/>
        <v>0</v>
      </c>
    </row>
    <row r="5938" spans="1:21" x14ac:dyDescent="0.2">
      <c r="A5938" s="1">
        <v>9</v>
      </c>
      <c r="B5938" s="1">
        <v>5</v>
      </c>
      <c r="C5938" s="1">
        <v>2</v>
      </c>
      <c r="D5938">
        <v>13.4</v>
      </c>
      <c r="E5938">
        <v>7.5</v>
      </c>
      <c r="F5938">
        <v>67</v>
      </c>
      <c r="G5938">
        <v>0</v>
      </c>
      <c r="H5938">
        <v>0</v>
      </c>
      <c r="I5938">
        <v>0</v>
      </c>
      <c r="J5938" s="4">
        <f t="shared" si="831"/>
        <v>30.473330018655474</v>
      </c>
      <c r="K5938" s="4">
        <f t="shared" si="832"/>
        <v>-28.034333553407748</v>
      </c>
      <c r="L5938" s="5">
        <f t="shared" si="837"/>
        <v>0</v>
      </c>
      <c r="M5938" s="5">
        <f t="shared" si="838"/>
        <v>0</v>
      </c>
      <c r="N5938" s="6">
        <f t="shared" si="830"/>
        <v>0</v>
      </c>
      <c r="O5938" s="6">
        <f t="shared" si="833"/>
        <v>0</v>
      </c>
      <c r="P5938" s="6">
        <f>FORECAST(J5938,Inputs!$B$10:$B$18,Inputs!$A$10:$A$18)</f>
        <v>30.837716018691253</v>
      </c>
      <c r="Q5938" s="6">
        <f>IF(Inputs!$D$10="Yes",IF('Hourly Calcs'!P5938&gt;'Hourly Calcs'!K5938,'Hourly Calcs'!O5938,N5938+O5938),N5938+O5938)</f>
        <v>0</v>
      </c>
      <c r="R5938" s="12">
        <f t="shared" si="834"/>
        <v>0</v>
      </c>
      <c r="S5938" s="1">
        <f>IF(AND(A5938&gt;=5,A5938&lt;=9),INDEX(Demand!$C$3:$C$26,C5938),INDEX(Demand!$B$3:$B$26,C5938))</f>
        <v>350</v>
      </c>
      <c r="T5938" s="7">
        <f t="shared" si="835"/>
        <v>0</v>
      </c>
      <c r="U5938" s="7">
        <f t="shared" si="836"/>
        <v>0</v>
      </c>
    </row>
    <row r="5939" spans="1:21" x14ac:dyDescent="0.2">
      <c r="A5939" s="1">
        <v>9</v>
      </c>
      <c r="B5939" s="1">
        <v>5</v>
      </c>
      <c r="C5939" s="1">
        <v>3</v>
      </c>
      <c r="D5939">
        <v>13.5</v>
      </c>
      <c r="E5939">
        <v>7.9</v>
      </c>
      <c r="F5939">
        <v>69</v>
      </c>
      <c r="G5939">
        <v>0</v>
      </c>
      <c r="H5939">
        <v>0</v>
      </c>
      <c r="I5939">
        <v>0</v>
      </c>
      <c r="J5939" s="4">
        <f t="shared" si="831"/>
        <v>45.631484830692841</v>
      </c>
      <c r="K5939" s="4">
        <f t="shared" si="832"/>
        <v>-22.190640836723503</v>
      </c>
      <c r="L5939" s="5">
        <f t="shared" si="837"/>
        <v>0</v>
      </c>
      <c r="M5939" s="5">
        <f t="shared" si="838"/>
        <v>0</v>
      </c>
      <c r="N5939" s="6">
        <f t="shared" si="830"/>
        <v>0</v>
      </c>
      <c r="O5939" s="6">
        <f t="shared" si="833"/>
        <v>0</v>
      </c>
      <c r="P5939" s="6">
        <f>FORECAST(J5939,Inputs!$B$10:$B$18,Inputs!$A$10:$A$18)</f>
        <v>30.978069303987894</v>
      </c>
      <c r="Q5939" s="6">
        <f>IF(Inputs!$D$10="Yes",IF('Hourly Calcs'!P5939&gt;'Hourly Calcs'!K5939,'Hourly Calcs'!O5939,N5939+O5939),N5939+O5939)</f>
        <v>0</v>
      </c>
      <c r="R5939" s="12">
        <f t="shared" si="834"/>
        <v>0</v>
      </c>
      <c r="S5939" s="1">
        <f>IF(AND(A5939&gt;=5,A5939&lt;=9),INDEX(Demand!$C$3:$C$26,C5939),INDEX(Demand!$B$3:$B$26,C5939))</f>
        <v>350</v>
      </c>
      <c r="T5939" s="7">
        <f t="shared" si="835"/>
        <v>0</v>
      </c>
      <c r="U5939" s="7">
        <f t="shared" si="836"/>
        <v>0</v>
      </c>
    </row>
    <row r="5940" spans="1:21" x14ac:dyDescent="0.2">
      <c r="A5940" s="1">
        <v>9</v>
      </c>
      <c r="B5940" s="1">
        <v>5</v>
      </c>
      <c r="C5940" s="1">
        <v>4</v>
      </c>
      <c r="D5940">
        <v>13</v>
      </c>
      <c r="E5940">
        <v>8</v>
      </c>
      <c r="F5940">
        <v>72</v>
      </c>
      <c r="G5940">
        <v>0</v>
      </c>
      <c r="H5940">
        <v>0</v>
      </c>
      <c r="I5940">
        <v>0</v>
      </c>
      <c r="J5940" s="4">
        <f t="shared" si="831"/>
        <v>59.215025045599077</v>
      </c>
      <c r="K5940" s="4">
        <f t="shared" si="832"/>
        <v>-14.675038291027533</v>
      </c>
      <c r="L5940" s="5">
        <f t="shared" si="837"/>
        <v>0</v>
      </c>
      <c r="M5940" s="5">
        <f t="shared" si="838"/>
        <v>0</v>
      </c>
      <c r="N5940" s="6">
        <f t="shared" si="830"/>
        <v>0</v>
      </c>
      <c r="O5940" s="6">
        <f t="shared" si="833"/>
        <v>0</v>
      </c>
      <c r="P5940" s="6">
        <f>FORECAST(J5940,Inputs!$B$10:$B$18,Inputs!$A$10:$A$18)</f>
        <v>31.103842824496287</v>
      </c>
      <c r="Q5940" s="6">
        <f>IF(Inputs!$D$10="Yes",IF('Hourly Calcs'!P5940&gt;'Hourly Calcs'!K5940,'Hourly Calcs'!O5940,N5940+O5940),N5940+O5940)</f>
        <v>0</v>
      </c>
      <c r="R5940" s="12">
        <f t="shared" si="834"/>
        <v>0</v>
      </c>
      <c r="S5940" s="1">
        <f>IF(AND(A5940&gt;=5,A5940&lt;=9),INDEX(Demand!$C$3:$C$26,C5940),INDEX(Demand!$B$3:$B$26,C5940))</f>
        <v>350</v>
      </c>
      <c r="T5940" s="7">
        <f t="shared" si="835"/>
        <v>0</v>
      </c>
      <c r="U5940" s="7">
        <f t="shared" si="836"/>
        <v>0</v>
      </c>
    </row>
    <row r="5941" spans="1:21" x14ac:dyDescent="0.2">
      <c r="A5941" s="1">
        <v>9</v>
      </c>
      <c r="B5941" s="1">
        <v>5</v>
      </c>
      <c r="C5941" s="1">
        <v>5</v>
      </c>
      <c r="D5941">
        <v>13.6</v>
      </c>
      <c r="E5941">
        <v>8</v>
      </c>
      <c r="F5941">
        <v>69</v>
      </c>
      <c r="G5941">
        <v>0</v>
      </c>
      <c r="H5941">
        <v>0</v>
      </c>
      <c r="I5941">
        <v>0</v>
      </c>
      <c r="J5941" s="4">
        <f t="shared" si="831"/>
        <v>71.591293851752596</v>
      </c>
      <c r="K5941" s="4">
        <f t="shared" si="832"/>
        <v>-6.0317174692202258</v>
      </c>
      <c r="L5941" s="5">
        <f t="shared" si="837"/>
        <v>0</v>
      </c>
      <c r="M5941" s="5">
        <f t="shared" si="838"/>
        <v>0</v>
      </c>
      <c r="N5941" s="6">
        <f t="shared" si="830"/>
        <v>0</v>
      </c>
      <c r="O5941" s="6">
        <f t="shared" si="833"/>
        <v>0</v>
      </c>
      <c r="P5941" s="6">
        <f>FORECAST(J5941,Inputs!$B$10:$B$18,Inputs!$A$10:$A$18)</f>
        <v>31.218437906034744</v>
      </c>
      <c r="Q5941" s="6">
        <f>IF(Inputs!$D$10="Yes",IF('Hourly Calcs'!P5941&gt;'Hourly Calcs'!K5941,'Hourly Calcs'!O5941,N5941+O5941),N5941+O5941)</f>
        <v>0</v>
      </c>
      <c r="R5941" s="12">
        <f t="shared" si="834"/>
        <v>0</v>
      </c>
      <c r="S5941" s="1">
        <f>IF(AND(A5941&gt;=5,A5941&lt;=9),INDEX(Demand!$C$3:$C$26,C5941),INDEX(Demand!$B$3:$B$26,C5941))</f>
        <v>350</v>
      </c>
      <c r="T5941" s="7">
        <f t="shared" si="835"/>
        <v>0</v>
      </c>
      <c r="U5941" s="7">
        <f t="shared" si="836"/>
        <v>0</v>
      </c>
    </row>
    <row r="5942" spans="1:21" x14ac:dyDescent="0.2">
      <c r="A5942" s="1">
        <v>9</v>
      </c>
      <c r="B5942" s="1">
        <v>5</v>
      </c>
      <c r="C5942" s="1">
        <v>6</v>
      </c>
      <c r="D5942">
        <v>13.7</v>
      </c>
      <c r="E5942">
        <v>9</v>
      </c>
      <c r="F5942">
        <v>73</v>
      </c>
      <c r="G5942">
        <v>4</v>
      </c>
      <c r="H5942">
        <v>0</v>
      </c>
      <c r="I5942">
        <v>4</v>
      </c>
      <c r="J5942" s="4">
        <f t="shared" si="831"/>
        <v>83.2955999551791</v>
      </c>
      <c r="K5942" s="4">
        <f t="shared" si="832"/>
        <v>3.3784017621986777</v>
      </c>
      <c r="L5942" s="5">
        <f t="shared" si="837"/>
        <v>81.7044000448209</v>
      </c>
      <c r="M5942" s="5">
        <f t="shared" si="838"/>
        <v>30.621598237801322</v>
      </c>
      <c r="N5942" s="6">
        <f t="shared" si="830"/>
        <v>0</v>
      </c>
      <c r="O5942" s="6">
        <f t="shared" si="833"/>
        <v>3.6580751451100832</v>
      </c>
      <c r="P5942" s="6">
        <f>FORECAST(J5942,Inputs!$B$10:$B$18,Inputs!$A$10:$A$18)</f>
        <v>31.326811110696102</v>
      </c>
      <c r="Q5942" s="6">
        <f>IF(Inputs!$D$10="Yes",IF('Hourly Calcs'!P5942&gt;'Hourly Calcs'!K5942,'Hourly Calcs'!O5942,N5942+O5942),N5942+O5942)</f>
        <v>3.6580751451100832</v>
      </c>
      <c r="R5942" s="12">
        <f t="shared" si="834"/>
        <v>17.383173089563115</v>
      </c>
      <c r="S5942" s="1">
        <f>IF(AND(A5942&gt;=5,A5942&lt;=9),INDEX(Demand!$C$3:$C$26,C5942),INDEX(Demand!$B$3:$B$26,C5942))</f>
        <v>350</v>
      </c>
      <c r="T5942" s="7">
        <f t="shared" si="835"/>
        <v>17.383173089563115</v>
      </c>
      <c r="U5942" s="7">
        <f t="shared" si="836"/>
        <v>0</v>
      </c>
    </row>
    <row r="5943" spans="1:21" x14ac:dyDescent="0.2">
      <c r="A5943" s="1">
        <v>9</v>
      </c>
      <c r="B5943" s="1">
        <v>5</v>
      </c>
      <c r="C5943" s="1">
        <v>7</v>
      </c>
      <c r="D5943">
        <v>14.6</v>
      </c>
      <c r="E5943">
        <v>8.6999999999999993</v>
      </c>
      <c r="F5943">
        <v>68</v>
      </c>
      <c r="G5943">
        <v>61</v>
      </c>
      <c r="H5943">
        <v>32</v>
      </c>
      <c r="I5943">
        <v>56</v>
      </c>
      <c r="J5943" s="4">
        <f t="shared" si="831"/>
        <v>94.926991888097419</v>
      </c>
      <c r="K5943" s="4">
        <f t="shared" si="832"/>
        <v>12.694590246886634</v>
      </c>
      <c r="L5943" s="5">
        <f t="shared" si="837"/>
        <v>70.073008111902581</v>
      </c>
      <c r="M5943" s="5">
        <f t="shared" si="838"/>
        <v>21.305409753113366</v>
      </c>
      <c r="N5943" s="6">
        <f t="shared" si="830"/>
        <v>11.77955543990652</v>
      </c>
      <c r="O5943" s="6">
        <f t="shared" si="833"/>
        <v>51.213052031541167</v>
      </c>
      <c r="P5943" s="6">
        <f>FORECAST(J5943,Inputs!$B$10:$B$18,Inputs!$A$10:$A$18)</f>
        <v>31.434509184149046</v>
      </c>
      <c r="Q5943" s="6">
        <f>IF(Inputs!$D$10="Yes",IF('Hourly Calcs'!P5943&gt;'Hourly Calcs'!K5943,'Hourly Calcs'!O5943,N5943+O5943),N5943+O5943)</f>
        <v>51.213052031541167</v>
      </c>
      <c r="R5943" s="12">
        <f t="shared" si="834"/>
        <v>243.36442325388361</v>
      </c>
      <c r="S5943" s="1">
        <f>IF(AND(A5943&gt;=5,A5943&lt;=9),INDEX(Demand!$C$3:$C$26,C5943),INDEX(Demand!$B$3:$B$26,C5943))</f>
        <v>350</v>
      </c>
      <c r="T5943" s="7">
        <f t="shared" si="835"/>
        <v>243.36442325388361</v>
      </c>
      <c r="U5943" s="7">
        <f t="shared" si="836"/>
        <v>0</v>
      </c>
    </row>
    <row r="5944" spans="1:21" x14ac:dyDescent="0.2">
      <c r="A5944" s="1">
        <v>9</v>
      </c>
      <c r="B5944" s="1">
        <v>5</v>
      </c>
      <c r="C5944" s="1">
        <v>8</v>
      </c>
      <c r="D5944">
        <v>15.4</v>
      </c>
      <c r="E5944">
        <v>8.5</v>
      </c>
      <c r="F5944">
        <v>63</v>
      </c>
      <c r="G5944">
        <v>211</v>
      </c>
      <c r="H5944">
        <v>236</v>
      </c>
      <c r="I5944">
        <v>135</v>
      </c>
      <c r="J5944" s="4">
        <f t="shared" si="831"/>
        <v>107.14452448821187</v>
      </c>
      <c r="K5944" s="4">
        <f t="shared" si="832"/>
        <v>21.958031900444212</v>
      </c>
      <c r="L5944" s="5">
        <f t="shared" si="837"/>
        <v>57.855475511788129</v>
      </c>
      <c r="M5944" s="5">
        <f t="shared" si="838"/>
        <v>12.041968099555788</v>
      </c>
      <c r="N5944" s="6">
        <f t="shared" si="830"/>
        <v>138.28167358500792</v>
      </c>
      <c r="O5944" s="6">
        <f t="shared" si="833"/>
        <v>123.4600361474653</v>
      </c>
      <c r="P5944" s="6">
        <f>FORECAST(J5944,Inputs!$B$10:$B$18,Inputs!$A$10:$A$18)</f>
        <v>31.547634486001961</v>
      </c>
      <c r="Q5944" s="6">
        <f>IF(Inputs!$D$10="Yes",IF('Hourly Calcs'!P5944&gt;'Hourly Calcs'!K5944,'Hourly Calcs'!O5944,N5944+O5944),N5944+O5944)</f>
        <v>123.4600361474653</v>
      </c>
      <c r="R5944" s="12">
        <f t="shared" si="834"/>
        <v>586.68209177275514</v>
      </c>
      <c r="S5944" s="1">
        <f>IF(AND(A5944&gt;=5,A5944&lt;=9),INDEX(Demand!$C$3:$C$26,C5944),INDEX(Demand!$B$3:$B$26,C5944))</f>
        <v>350</v>
      </c>
      <c r="T5944" s="7">
        <f t="shared" si="835"/>
        <v>350</v>
      </c>
      <c r="U5944" s="7">
        <f t="shared" si="836"/>
        <v>236.68209177275514</v>
      </c>
    </row>
    <row r="5945" spans="1:21" x14ac:dyDescent="0.2">
      <c r="A5945" s="1">
        <v>9</v>
      </c>
      <c r="B5945" s="1">
        <v>5</v>
      </c>
      <c r="C5945" s="1">
        <v>9</v>
      </c>
      <c r="D5945">
        <v>16.5</v>
      </c>
      <c r="E5945">
        <v>8.1</v>
      </c>
      <c r="F5945">
        <v>58</v>
      </c>
      <c r="G5945">
        <v>353</v>
      </c>
      <c r="H5945">
        <v>394</v>
      </c>
      <c r="I5945">
        <v>168</v>
      </c>
      <c r="J5945" s="4">
        <f t="shared" si="831"/>
        <v>120.69630382538253</v>
      </c>
      <c r="K5945" s="4">
        <f t="shared" si="832"/>
        <v>30.603507997953457</v>
      </c>
      <c r="L5945" s="5">
        <f t="shared" si="837"/>
        <v>44.303696174617471</v>
      </c>
      <c r="M5945" s="5">
        <f t="shared" si="838"/>
        <v>3.3964920020465428</v>
      </c>
      <c r="N5945" s="6">
        <f t="shared" si="830"/>
        <v>302.00171402049108</v>
      </c>
      <c r="O5945" s="6">
        <f t="shared" si="833"/>
        <v>153.6391560946235</v>
      </c>
      <c r="P5945" s="6">
        <f>FORECAST(J5945,Inputs!$B$10:$B$18,Inputs!$A$10:$A$18)</f>
        <v>31.673113924309096</v>
      </c>
      <c r="Q5945" s="6">
        <f>IF(Inputs!$D$10="Yes",IF('Hourly Calcs'!P5945&gt;'Hourly Calcs'!K5945,'Hourly Calcs'!O5945,N5945+O5945),N5945+O5945)</f>
        <v>153.6391560946235</v>
      </c>
      <c r="R5945" s="12">
        <f t="shared" si="834"/>
        <v>730.09326976165084</v>
      </c>
      <c r="S5945" s="1">
        <f>IF(AND(A5945&gt;=5,A5945&lt;=9),INDEX(Demand!$C$3:$C$26,C5945),INDEX(Demand!$B$3:$B$26,C5945))</f>
        <v>350</v>
      </c>
      <c r="T5945" s="7">
        <f t="shared" si="835"/>
        <v>350</v>
      </c>
      <c r="U5945" s="7">
        <f t="shared" si="836"/>
        <v>380.09326976165084</v>
      </c>
    </row>
    <row r="5946" spans="1:21" x14ac:dyDescent="0.2">
      <c r="A5946" s="1">
        <v>9</v>
      </c>
      <c r="B5946" s="1">
        <v>5</v>
      </c>
      <c r="C5946" s="1">
        <v>10</v>
      </c>
      <c r="D5946">
        <v>17</v>
      </c>
      <c r="E5946">
        <v>9.1999999999999993</v>
      </c>
      <c r="F5946">
        <v>60</v>
      </c>
      <c r="G5946">
        <v>490</v>
      </c>
      <c r="H5946">
        <v>470</v>
      </c>
      <c r="I5946">
        <v>211</v>
      </c>
      <c r="J5946" s="4">
        <f t="shared" si="831"/>
        <v>136.38443483079473</v>
      </c>
      <c r="K5946" s="4">
        <f t="shared" si="832"/>
        <v>38.010003358312652</v>
      </c>
      <c r="L5946" s="5">
        <f t="shared" si="837"/>
        <v>28.615565169205269</v>
      </c>
      <c r="M5946" s="5">
        <f t="shared" si="838"/>
        <v>4.0100033583126518</v>
      </c>
      <c r="N5946" s="6">
        <f t="shared" si="830"/>
        <v>421.7280268092349</v>
      </c>
      <c r="O5946" s="6">
        <f t="shared" si="833"/>
        <v>192.9634639045569</v>
      </c>
      <c r="P5946" s="6">
        <f>FORECAST(J5946,Inputs!$B$10:$B$18,Inputs!$A$10:$A$18)</f>
        <v>31.818374396581429</v>
      </c>
      <c r="Q5946" s="6">
        <f>IF(Inputs!$D$10="Yes",IF('Hourly Calcs'!P5946&gt;'Hourly Calcs'!K5946,'Hourly Calcs'!O5946,N5946+O5946),N5946+O5946)</f>
        <v>614.69149071379184</v>
      </c>
      <c r="R5946" s="12">
        <f t="shared" si="834"/>
        <v>2921.0139638719388</v>
      </c>
      <c r="S5946" s="1">
        <f>IF(AND(A5946&gt;=5,A5946&lt;=9),INDEX(Demand!$C$3:$C$26,C5946),INDEX(Demand!$B$3:$B$26,C5946))</f>
        <v>600</v>
      </c>
      <c r="T5946" s="7">
        <f t="shared" si="835"/>
        <v>600</v>
      </c>
      <c r="U5946" s="7">
        <f t="shared" si="836"/>
        <v>2321.0139638719388</v>
      </c>
    </row>
    <row r="5947" spans="1:21" x14ac:dyDescent="0.2">
      <c r="A5947" s="1">
        <v>9</v>
      </c>
      <c r="B5947" s="1">
        <v>5</v>
      </c>
      <c r="C5947" s="1">
        <v>11</v>
      </c>
      <c r="D5947">
        <v>17.2</v>
      </c>
      <c r="E5947">
        <v>9.1999999999999993</v>
      </c>
      <c r="F5947">
        <v>59</v>
      </c>
      <c r="G5947">
        <v>592</v>
      </c>
      <c r="H5947">
        <v>526</v>
      </c>
      <c r="I5947">
        <v>232</v>
      </c>
      <c r="J5947" s="4">
        <f t="shared" si="831"/>
        <v>154.77260583830147</v>
      </c>
      <c r="K5947" s="4">
        <f t="shared" si="832"/>
        <v>43.36868624046236</v>
      </c>
      <c r="L5947" s="5">
        <f t="shared" si="837"/>
        <v>10.227394161698527</v>
      </c>
      <c r="M5947" s="5">
        <f t="shared" si="838"/>
        <v>9.3686862404623596</v>
      </c>
      <c r="N5947" s="6">
        <f t="shared" si="830"/>
        <v>509.87197829130378</v>
      </c>
      <c r="O5947" s="6">
        <f t="shared" si="833"/>
        <v>212.16835841638482</v>
      </c>
      <c r="P5947" s="6">
        <f>FORECAST(J5947,Inputs!$B$10:$B$18,Inputs!$A$10:$A$18)</f>
        <v>31.988635239243528</v>
      </c>
      <c r="Q5947" s="6">
        <f>IF(Inputs!$D$10="Yes",IF('Hourly Calcs'!P5947&gt;'Hourly Calcs'!K5947,'Hourly Calcs'!O5947,N5947+O5947),N5947+O5947)</f>
        <v>722.04033670768854</v>
      </c>
      <c r="R5947" s="12">
        <f t="shared" si="834"/>
        <v>3431.1356800349358</v>
      </c>
      <c r="S5947" s="1">
        <f>IF(AND(A5947&gt;=5,A5947&lt;=9),INDEX(Demand!$C$3:$C$26,C5947),INDEX(Demand!$B$3:$B$26,C5947))</f>
        <v>600</v>
      </c>
      <c r="T5947" s="7">
        <f t="shared" si="835"/>
        <v>600</v>
      </c>
      <c r="U5947" s="7">
        <f t="shared" si="836"/>
        <v>2831.1356800349358</v>
      </c>
    </row>
    <row r="5948" spans="1:21" x14ac:dyDescent="0.2">
      <c r="A5948" s="1">
        <v>9</v>
      </c>
      <c r="B5948" s="1">
        <v>5</v>
      </c>
      <c r="C5948" s="1">
        <v>12</v>
      </c>
      <c r="D5948">
        <v>17.600000000000001</v>
      </c>
      <c r="E5948">
        <v>9.1999999999999993</v>
      </c>
      <c r="F5948">
        <v>58</v>
      </c>
      <c r="G5948">
        <v>648</v>
      </c>
      <c r="H5948">
        <v>578</v>
      </c>
      <c r="I5948">
        <v>224</v>
      </c>
      <c r="J5948" s="4">
        <f t="shared" si="831"/>
        <v>175.47352302972388</v>
      </c>
      <c r="K5948" s="4">
        <f t="shared" si="832"/>
        <v>45.79882820423969</v>
      </c>
      <c r="L5948" s="5">
        <f t="shared" si="837"/>
        <v>10.473523029723879</v>
      </c>
      <c r="M5948" s="5">
        <f t="shared" si="838"/>
        <v>11.79882820423969</v>
      </c>
      <c r="N5948" s="6">
        <f t="shared" si="830"/>
        <v>565.1086165159204</v>
      </c>
      <c r="O5948" s="6">
        <f t="shared" si="833"/>
        <v>204.85220812616467</v>
      </c>
      <c r="P5948" s="6">
        <f>FORECAST(J5948,Inputs!$B$10:$B$18,Inputs!$A$10:$A$18)</f>
        <v>32.180310398423366</v>
      </c>
      <c r="Q5948" s="6">
        <f>IF(Inputs!$D$10="Yes",IF('Hourly Calcs'!P5948&gt;'Hourly Calcs'!K5948,'Hourly Calcs'!O5948,N5948+O5948),N5948+O5948)</f>
        <v>769.96082464208507</v>
      </c>
      <c r="R5948" s="12">
        <f t="shared" si="834"/>
        <v>3658.8538386991881</v>
      </c>
      <c r="S5948" s="1">
        <f>IF(AND(A5948&gt;=5,A5948&lt;=9),INDEX(Demand!$C$3:$C$26,C5948),INDEX(Demand!$B$3:$B$26,C5948))</f>
        <v>600</v>
      </c>
      <c r="T5948" s="7">
        <f t="shared" si="835"/>
        <v>600</v>
      </c>
      <c r="U5948" s="7">
        <f t="shared" si="836"/>
        <v>3058.8538386991881</v>
      </c>
    </row>
    <row r="5949" spans="1:21" x14ac:dyDescent="0.2">
      <c r="A5949" s="1">
        <v>9</v>
      </c>
      <c r="B5949" s="1">
        <v>5</v>
      </c>
      <c r="C5949" s="1">
        <v>13</v>
      </c>
      <c r="D5949">
        <v>17.399999999999999</v>
      </c>
      <c r="E5949">
        <v>9</v>
      </c>
      <c r="F5949">
        <v>58</v>
      </c>
      <c r="G5949">
        <v>655</v>
      </c>
      <c r="H5949">
        <v>580</v>
      </c>
      <c r="I5949">
        <v>227</v>
      </c>
      <c r="J5949" s="4">
        <f t="shared" si="831"/>
        <v>196.66388653856001</v>
      </c>
      <c r="K5949" s="4">
        <f t="shared" si="832"/>
        <v>44.775776048873432</v>
      </c>
      <c r="L5949" s="5">
        <f t="shared" si="837"/>
        <v>31.663886538560007</v>
      </c>
      <c r="M5949" s="5">
        <f t="shared" si="838"/>
        <v>10.775776048873432</v>
      </c>
      <c r="N5949" s="6">
        <f t="shared" si="830"/>
        <v>534.63431682124121</v>
      </c>
      <c r="O5949" s="6">
        <f t="shared" si="833"/>
        <v>207.59576448499723</v>
      </c>
      <c r="P5949" s="6">
        <f>FORECAST(J5949,Inputs!$B$10:$B$18,Inputs!$A$10:$A$18)</f>
        <v>32.376517467949625</v>
      </c>
      <c r="Q5949" s="6">
        <f>IF(Inputs!$D$10="Yes",IF('Hourly Calcs'!P5949&gt;'Hourly Calcs'!K5949,'Hourly Calcs'!O5949,N5949+O5949),N5949+O5949)</f>
        <v>742.23008130623839</v>
      </c>
      <c r="R5949" s="12">
        <f t="shared" si="834"/>
        <v>3527.0773463672444</v>
      </c>
      <c r="S5949" s="1">
        <f>IF(AND(A5949&gt;=5,A5949&lt;=9),INDEX(Demand!$C$3:$C$26,C5949),INDEX(Demand!$B$3:$B$26,C5949))</f>
        <v>600</v>
      </c>
      <c r="T5949" s="7">
        <f t="shared" si="835"/>
        <v>600</v>
      </c>
      <c r="U5949" s="7">
        <f t="shared" si="836"/>
        <v>2927.0773463672444</v>
      </c>
    </row>
    <row r="5950" spans="1:21" x14ac:dyDescent="0.2">
      <c r="A5950" s="1">
        <v>9</v>
      </c>
      <c r="B5950" s="1">
        <v>5</v>
      </c>
      <c r="C5950" s="1">
        <v>14</v>
      </c>
      <c r="D5950">
        <v>17.399999999999999</v>
      </c>
      <c r="E5950">
        <v>9.4</v>
      </c>
      <c r="F5950">
        <v>59</v>
      </c>
      <c r="G5950">
        <v>611</v>
      </c>
      <c r="H5950">
        <v>570</v>
      </c>
      <c r="I5950">
        <v>212</v>
      </c>
      <c r="J5950" s="4">
        <f t="shared" si="831"/>
        <v>216.14195122314266</v>
      </c>
      <c r="K5950" s="4">
        <f t="shared" si="832"/>
        <v>40.529996338426336</v>
      </c>
      <c r="L5950" s="5">
        <f t="shared" si="837"/>
        <v>51.141951223142655</v>
      </c>
      <c r="M5950" s="5">
        <f t="shared" si="838"/>
        <v>6.5299963384263364</v>
      </c>
      <c r="N5950" s="6">
        <f t="shared" si="830"/>
        <v>459.08002572080926</v>
      </c>
      <c r="O5950" s="6">
        <f t="shared" si="833"/>
        <v>193.87798269083441</v>
      </c>
      <c r="P5950" s="6">
        <f>FORECAST(J5950,Inputs!$B$10:$B$18,Inputs!$A$10:$A$18)</f>
        <v>32.556869918732801</v>
      </c>
      <c r="Q5950" s="6">
        <f>IF(Inputs!$D$10="Yes",IF('Hourly Calcs'!P5950&gt;'Hourly Calcs'!K5950,'Hourly Calcs'!O5950,N5950+O5950),N5950+O5950)</f>
        <v>652.95800841164373</v>
      </c>
      <c r="R5950" s="12">
        <f t="shared" si="834"/>
        <v>3102.8564559721308</v>
      </c>
      <c r="S5950" s="1">
        <f>IF(AND(A5950&gt;=5,A5950&lt;=9),INDEX(Demand!$C$3:$C$26,C5950),INDEX(Demand!$B$3:$B$26,C5950))</f>
        <v>600</v>
      </c>
      <c r="T5950" s="7">
        <f t="shared" si="835"/>
        <v>600</v>
      </c>
      <c r="U5950" s="7">
        <f t="shared" si="836"/>
        <v>2502.8564559721308</v>
      </c>
    </row>
    <row r="5951" spans="1:21" x14ac:dyDescent="0.2">
      <c r="A5951" s="1">
        <v>9</v>
      </c>
      <c r="B5951" s="1">
        <v>5</v>
      </c>
      <c r="C5951" s="1">
        <v>15</v>
      </c>
      <c r="D5951">
        <v>17.5</v>
      </c>
      <c r="E5951">
        <v>9.1</v>
      </c>
      <c r="F5951">
        <v>58</v>
      </c>
      <c r="G5951">
        <v>457</v>
      </c>
      <c r="H5951">
        <v>286</v>
      </c>
      <c r="I5951">
        <v>279</v>
      </c>
      <c r="J5951" s="4">
        <f t="shared" si="831"/>
        <v>232.91376892510164</v>
      </c>
      <c r="K5951" s="4">
        <f t="shared" si="832"/>
        <v>33.858554733010216</v>
      </c>
      <c r="L5951" s="5">
        <f t="shared" si="837"/>
        <v>67.913768925101635</v>
      </c>
      <c r="M5951" s="5">
        <f t="shared" si="838"/>
        <v>0.1414452669897841</v>
      </c>
      <c r="N5951" s="6">
        <f t="shared" si="830"/>
        <v>182.03751501488256</v>
      </c>
      <c r="O5951" s="6">
        <f t="shared" si="833"/>
        <v>255.1507413714283</v>
      </c>
      <c r="P5951" s="6">
        <f>FORECAST(J5951,Inputs!$B$10:$B$18,Inputs!$A$10:$A$18)</f>
        <v>32.712164527084269</v>
      </c>
      <c r="Q5951" s="6">
        <f>IF(Inputs!$D$10="Yes",IF('Hourly Calcs'!P5951&gt;'Hourly Calcs'!K5951,'Hourly Calcs'!O5951,N5951+O5951),N5951+O5951)</f>
        <v>437.18825638631085</v>
      </c>
      <c r="R5951" s="12">
        <f t="shared" si="834"/>
        <v>2077.5185943477491</v>
      </c>
      <c r="S5951" s="1">
        <f>IF(AND(A5951&gt;=5,A5951&lt;=9),INDEX(Demand!$C$3:$C$26,C5951),INDEX(Demand!$B$3:$B$26,C5951))</f>
        <v>600</v>
      </c>
      <c r="T5951" s="7">
        <f t="shared" si="835"/>
        <v>600</v>
      </c>
      <c r="U5951" s="7">
        <f t="shared" si="836"/>
        <v>1477.5185943477491</v>
      </c>
    </row>
    <row r="5952" spans="1:21" x14ac:dyDescent="0.2">
      <c r="A5952" s="1">
        <v>9</v>
      </c>
      <c r="B5952" s="1">
        <v>5</v>
      </c>
      <c r="C5952" s="1">
        <v>16</v>
      </c>
      <c r="D5952">
        <v>17.100000000000001</v>
      </c>
      <c r="E5952">
        <v>9.6999999999999993</v>
      </c>
      <c r="F5952">
        <v>62</v>
      </c>
      <c r="G5952">
        <v>426</v>
      </c>
      <c r="H5952">
        <v>529</v>
      </c>
      <c r="I5952">
        <v>159</v>
      </c>
      <c r="J5952" s="4">
        <f t="shared" si="831"/>
        <v>247.25107306733952</v>
      </c>
      <c r="K5952" s="4">
        <f t="shared" si="832"/>
        <v>25.630944310594458</v>
      </c>
      <c r="L5952" s="5">
        <f t="shared" si="837"/>
        <v>82.251073067339519</v>
      </c>
      <c r="M5952" s="5">
        <f t="shared" si="838"/>
        <v>8.3690556894055419</v>
      </c>
      <c r="N5952" s="6">
        <f t="shared" si="830"/>
        <v>225.66991819441756</v>
      </c>
      <c r="O5952" s="6">
        <f t="shared" si="833"/>
        <v>145.40848701812581</v>
      </c>
      <c r="P5952" s="6">
        <f>FORECAST(J5952,Inputs!$B$10:$B$18,Inputs!$A$10:$A$18)</f>
        <v>32.844917343216103</v>
      </c>
      <c r="Q5952" s="6">
        <f>IF(Inputs!$D$10="Yes",IF('Hourly Calcs'!P5952&gt;'Hourly Calcs'!K5952,'Hourly Calcs'!O5952,N5952+O5952),N5952+O5952)</f>
        <v>145.40848701812581</v>
      </c>
      <c r="R5952" s="12">
        <f t="shared" si="834"/>
        <v>690.98113031013384</v>
      </c>
      <c r="S5952" s="1">
        <f>IF(AND(A5952&gt;=5,A5952&lt;=9),INDEX(Demand!$C$3:$C$26,C5952),INDEX(Demand!$B$3:$B$26,C5952))</f>
        <v>900</v>
      </c>
      <c r="T5952" s="7">
        <f t="shared" si="835"/>
        <v>690.98113031013384</v>
      </c>
      <c r="U5952" s="7">
        <f t="shared" si="836"/>
        <v>0</v>
      </c>
    </row>
    <row r="5953" spans="1:21" x14ac:dyDescent="0.2">
      <c r="A5953" s="1">
        <v>9</v>
      </c>
      <c r="B5953" s="1">
        <v>5</v>
      </c>
      <c r="C5953" s="1">
        <v>17</v>
      </c>
      <c r="D5953">
        <v>16.399999999999999</v>
      </c>
      <c r="E5953">
        <v>9.8000000000000007</v>
      </c>
      <c r="F5953">
        <v>65</v>
      </c>
      <c r="G5953">
        <v>262</v>
      </c>
      <c r="H5953">
        <v>383</v>
      </c>
      <c r="I5953">
        <v>124</v>
      </c>
      <c r="J5953" s="4">
        <f t="shared" si="831"/>
        <v>259.91604066164416</v>
      </c>
      <c r="K5953" s="4">
        <f t="shared" si="832"/>
        <v>16.542826115166392</v>
      </c>
      <c r="L5953" s="5">
        <f t="shared" si="837"/>
        <v>0</v>
      </c>
      <c r="M5953" s="5">
        <f t="shared" si="838"/>
        <v>17.457173884833608</v>
      </c>
      <c r="N5953" s="6">
        <f t="shared" si="830"/>
        <v>72.814629788285515</v>
      </c>
      <c r="O5953" s="6">
        <f t="shared" si="833"/>
        <v>113.40032949841257</v>
      </c>
      <c r="P5953" s="6">
        <f>FORECAST(J5953,Inputs!$B$10:$B$18,Inputs!$A$10:$A$18)</f>
        <v>32.962185561681892</v>
      </c>
      <c r="Q5953" s="6">
        <f>IF(Inputs!$D$10="Yes",IF('Hourly Calcs'!P5953&gt;'Hourly Calcs'!K5953,'Hourly Calcs'!O5953,N5953+O5953),N5953+O5953)</f>
        <v>113.40032949841257</v>
      </c>
      <c r="R5953" s="12">
        <f t="shared" si="834"/>
        <v>538.87836577645658</v>
      </c>
      <c r="S5953" s="1">
        <f>IF(AND(A5953&gt;=5,A5953&lt;=9),INDEX(Demand!$C$3:$C$26,C5953),INDEX(Demand!$B$3:$B$26,C5953))</f>
        <v>900</v>
      </c>
      <c r="T5953" s="7">
        <f t="shared" si="835"/>
        <v>538.87836577645658</v>
      </c>
      <c r="U5953" s="7">
        <f t="shared" si="836"/>
        <v>0</v>
      </c>
    </row>
    <row r="5954" spans="1:21" x14ac:dyDescent="0.2">
      <c r="A5954" s="1">
        <v>9</v>
      </c>
      <c r="B5954" s="1">
        <v>5</v>
      </c>
      <c r="C5954" s="1">
        <v>18</v>
      </c>
      <c r="D5954">
        <v>15.9</v>
      </c>
      <c r="E5954">
        <v>9.6</v>
      </c>
      <c r="F5954">
        <v>66</v>
      </c>
      <c r="G5954">
        <v>101</v>
      </c>
      <c r="H5954">
        <v>111</v>
      </c>
      <c r="I5954">
        <v>79</v>
      </c>
      <c r="J5954" s="4">
        <f t="shared" si="831"/>
        <v>271.69256225607182</v>
      </c>
      <c r="K5954" s="4">
        <f t="shared" si="832"/>
        <v>7.1432284043663969</v>
      </c>
      <c r="L5954" s="5">
        <f t="shared" si="837"/>
        <v>0</v>
      </c>
      <c r="M5954" s="5">
        <f t="shared" si="838"/>
        <v>26.856771595633603</v>
      </c>
      <c r="N5954" s="6">
        <f t="shared" si="830"/>
        <v>0</v>
      </c>
      <c r="O5954" s="6">
        <f t="shared" si="833"/>
        <v>72.24698411592415</v>
      </c>
      <c r="P5954" s="6">
        <f>FORECAST(J5954,Inputs!$B$10:$B$18,Inputs!$A$10:$A$18)</f>
        <v>33.071227428296957</v>
      </c>
      <c r="Q5954" s="6">
        <f>IF(Inputs!$D$10="Yes",IF('Hourly Calcs'!P5954&gt;'Hourly Calcs'!K5954,'Hourly Calcs'!O5954,N5954+O5954),N5954+O5954)</f>
        <v>72.24698411592415</v>
      </c>
      <c r="R5954" s="12">
        <f t="shared" si="834"/>
        <v>343.31766851887153</v>
      </c>
      <c r="S5954" s="1">
        <f>IF(AND(A5954&gt;=5,A5954&lt;=9),INDEX(Demand!$C$3:$C$26,C5954),INDEX(Demand!$B$3:$B$26,C5954))</f>
        <v>900</v>
      </c>
      <c r="T5954" s="7">
        <f t="shared" si="835"/>
        <v>343.31766851887153</v>
      </c>
      <c r="U5954" s="7">
        <f t="shared" si="836"/>
        <v>0</v>
      </c>
    </row>
    <row r="5955" spans="1:21" x14ac:dyDescent="0.2">
      <c r="A5955" s="1">
        <v>9</v>
      </c>
      <c r="B5955" s="1">
        <v>5</v>
      </c>
      <c r="C5955" s="1">
        <v>19</v>
      </c>
      <c r="D5955">
        <v>14.6</v>
      </c>
      <c r="E5955">
        <v>10</v>
      </c>
      <c r="F5955">
        <v>74</v>
      </c>
      <c r="G5955">
        <v>11</v>
      </c>
      <c r="H5955">
        <v>0</v>
      </c>
      <c r="I5955">
        <v>11</v>
      </c>
      <c r="J5955" s="4">
        <f t="shared" si="831"/>
        <v>283.27462272049178</v>
      </c>
      <c r="K5955" s="4">
        <f t="shared" si="832"/>
        <v>-2.2522336755332049</v>
      </c>
      <c r="L5955" s="5">
        <f t="shared" si="837"/>
        <v>0</v>
      </c>
      <c r="M5955" s="5">
        <f t="shared" si="838"/>
        <v>0</v>
      </c>
      <c r="N5955" s="6">
        <f t="shared" si="830"/>
        <v>0</v>
      </c>
      <c r="O5955" s="6">
        <f t="shared" si="833"/>
        <v>10.059706649052728</v>
      </c>
      <c r="P5955" s="6">
        <f>FORECAST(J5955,Inputs!$B$10:$B$18,Inputs!$A$10:$A$18)</f>
        <v>33.178468728893442</v>
      </c>
      <c r="Q5955" s="6">
        <f>IF(Inputs!$D$10="Yes",IF('Hourly Calcs'!P5955&gt;'Hourly Calcs'!K5955,'Hourly Calcs'!O5955,N5955+O5955),N5955+O5955)</f>
        <v>10.059706649052728</v>
      </c>
      <c r="R5955" s="12">
        <f t="shared" si="834"/>
        <v>47.80372599629856</v>
      </c>
      <c r="S5955" s="1">
        <f>IF(AND(A5955&gt;=5,A5955&lt;=9),INDEX(Demand!$C$3:$C$26,C5955),INDEX(Demand!$B$3:$B$26,C5955))</f>
        <v>900</v>
      </c>
      <c r="T5955" s="7">
        <f t="shared" si="835"/>
        <v>47.803725996298567</v>
      </c>
      <c r="U5955" s="7">
        <f t="shared" si="836"/>
        <v>0</v>
      </c>
    </row>
    <row r="5956" spans="1:21" x14ac:dyDescent="0.2">
      <c r="A5956" s="1">
        <v>9</v>
      </c>
      <c r="B5956" s="1">
        <v>5</v>
      </c>
      <c r="C5956" s="1">
        <v>20</v>
      </c>
      <c r="D5956">
        <v>14.1</v>
      </c>
      <c r="E5956">
        <v>10.7</v>
      </c>
      <c r="F5956">
        <v>80</v>
      </c>
      <c r="G5956">
        <v>0</v>
      </c>
      <c r="H5956">
        <v>0</v>
      </c>
      <c r="I5956">
        <v>0</v>
      </c>
      <c r="J5956" s="4">
        <f t="shared" si="831"/>
        <v>295.2852750887032</v>
      </c>
      <c r="K5956" s="4">
        <f t="shared" si="832"/>
        <v>-11.325282593349954</v>
      </c>
      <c r="L5956" s="5">
        <f t="shared" si="837"/>
        <v>0</v>
      </c>
      <c r="M5956" s="5">
        <f t="shared" si="838"/>
        <v>0</v>
      </c>
      <c r="N5956" s="6">
        <f t="shared" si="830"/>
        <v>0</v>
      </c>
      <c r="O5956" s="6">
        <f t="shared" si="833"/>
        <v>0</v>
      </c>
      <c r="P5956" s="6">
        <f>FORECAST(J5956,Inputs!$B$10:$B$18,Inputs!$A$10:$A$18)</f>
        <v>33.289678473043544</v>
      </c>
      <c r="Q5956" s="6">
        <f>IF(Inputs!$D$10="Yes",IF('Hourly Calcs'!P5956&gt;'Hourly Calcs'!K5956,'Hourly Calcs'!O5956,N5956+O5956),N5956+O5956)</f>
        <v>0</v>
      </c>
      <c r="R5956" s="12">
        <f t="shared" si="834"/>
        <v>0</v>
      </c>
      <c r="S5956" s="1">
        <f>IF(AND(A5956&gt;=5,A5956&lt;=9),INDEX(Demand!$C$3:$C$26,C5956),INDEX(Demand!$B$3:$B$26,C5956))</f>
        <v>800</v>
      </c>
      <c r="T5956" s="7">
        <f t="shared" si="835"/>
        <v>0</v>
      </c>
      <c r="U5956" s="7">
        <f t="shared" si="836"/>
        <v>0</v>
      </c>
    </row>
    <row r="5957" spans="1:21" x14ac:dyDescent="0.2">
      <c r="A5957" s="1">
        <v>9</v>
      </c>
      <c r="B5957" s="1">
        <v>5</v>
      </c>
      <c r="C5957" s="1">
        <v>21</v>
      </c>
      <c r="D5957">
        <v>14</v>
      </c>
      <c r="E5957">
        <v>10.199999999999999</v>
      </c>
      <c r="F5957">
        <v>78</v>
      </c>
      <c r="G5957">
        <v>0</v>
      </c>
      <c r="H5957">
        <v>0</v>
      </c>
      <c r="I5957">
        <v>0</v>
      </c>
      <c r="J5957" s="4">
        <f t="shared" si="831"/>
        <v>308.29668488707296</v>
      </c>
      <c r="K5957" s="4">
        <f t="shared" si="832"/>
        <v>-19.414664487379426</v>
      </c>
      <c r="L5957" s="5">
        <f t="shared" si="837"/>
        <v>0</v>
      </c>
      <c r="M5957" s="5">
        <f t="shared" si="838"/>
        <v>0</v>
      </c>
      <c r="N5957" s="6">
        <f t="shared" si="830"/>
        <v>0</v>
      </c>
      <c r="O5957" s="6">
        <f t="shared" si="833"/>
        <v>0</v>
      </c>
      <c r="P5957" s="6">
        <f>FORECAST(J5957,Inputs!$B$10:$B$18,Inputs!$A$10:$A$18)</f>
        <v>33.410154489695117</v>
      </c>
      <c r="Q5957" s="6">
        <f>IF(Inputs!$D$10="Yes",IF('Hourly Calcs'!P5957&gt;'Hourly Calcs'!K5957,'Hourly Calcs'!O5957,N5957+O5957),N5957+O5957)</f>
        <v>0</v>
      </c>
      <c r="R5957" s="12">
        <f t="shared" si="834"/>
        <v>0</v>
      </c>
      <c r="S5957" s="1">
        <f>IF(AND(A5957&gt;=5,A5957&lt;=9),INDEX(Demand!$C$3:$C$26,C5957),INDEX(Demand!$B$3:$B$26,C5957))</f>
        <v>700</v>
      </c>
      <c r="T5957" s="7">
        <f t="shared" si="835"/>
        <v>0</v>
      </c>
      <c r="U5957" s="7">
        <f t="shared" si="836"/>
        <v>0</v>
      </c>
    </row>
    <row r="5958" spans="1:21" x14ac:dyDescent="0.2">
      <c r="A5958" s="1">
        <v>9</v>
      </c>
      <c r="B5958" s="1">
        <v>5</v>
      </c>
      <c r="C5958" s="1">
        <v>22</v>
      </c>
      <c r="D5958">
        <v>13.6</v>
      </c>
      <c r="E5958">
        <v>10.8</v>
      </c>
      <c r="F5958">
        <v>83</v>
      </c>
      <c r="G5958">
        <v>0</v>
      </c>
      <c r="H5958">
        <v>0</v>
      </c>
      <c r="I5958">
        <v>0</v>
      </c>
      <c r="J5958" s="4">
        <f t="shared" si="831"/>
        <v>322.77704956727098</v>
      </c>
      <c r="K5958" s="4">
        <f t="shared" si="832"/>
        <v>-26.08359344689498</v>
      </c>
      <c r="L5958" s="5">
        <f t="shared" si="837"/>
        <v>0</v>
      </c>
      <c r="M5958" s="5">
        <f t="shared" si="838"/>
        <v>0</v>
      </c>
      <c r="N5958" s="6">
        <f t="shared" si="830"/>
        <v>0</v>
      </c>
      <c r="O5958" s="6">
        <f t="shared" si="833"/>
        <v>0</v>
      </c>
      <c r="P5958" s="6">
        <f>FORECAST(J5958,Inputs!$B$10:$B$18,Inputs!$A$10:$A$18)</f>
        <v>33.54423194043769</v>
      </c>
      <c r="Q5958" s="6">
        <f>IF(Inputs!$D$10="Yes",IF('Hourly Calcs'!P5958&gt;'Hourly Calcs'!K5958,'Hourly Calcs'!O5958,N5958+O5958),N5958+O5958)</f>
        <v>0</v>
      </c>
      <c r="R5958" s="12">
        <f t="shared" si="834"/>
        <v>0</v>
      </c>
      <c r="S5958" s="1">
        <f>IF(AND(A5958&gt;=5,A5958&lt;=9),INDEX(Demand!$C$3:$C$26,C5958),INDEX(Demand!$B$3:$B$26,C5958))</f>
        <v>600</v>
      </c>
      <c r="T5958" s="7">
        <f t="shared" si="835"/>
        <v>0</v>
      </c>
      <c r="U5958" s="7">
        <f t="shared" si="836"/>
        <v>0</v>
      </c>
    </row>
    <row r="5959" spans="1:21" x14ac:dyDescent="0.2">
      <c r="A5959" s="1">
        <v>9</v>
      </c>
      <c r="B5959" s="1">
        <v>5</v>
      </c>
      <c r="C5959" s="1">
        <v>23</v>
      </c>
      <c r="D5959">
        <v>12.6</v>
      </c>
      <c r="E5959">
        <v>9.9</v>
      </c>
      <c r="F5959">
        <v>84</v>
      </c>
      <c r="G5959">
        <v>0</v>
      </c>
      <c r="H5959">
        <v>0</v>
      </c>
      <c r="I5959">
        <v>0</v>
      </c>
      <c r="J5959" s="4">
        <f t="shared" si="831"/>
        <v>338.90477064821857</v>
      </c>
      <c r="K5959" s="4">
        <f t="shared" si="832"/>
        <v>-30.73135420615202</v>
      </c>
      <c r="L5959" s="5">
        <f t="shared" si="837"/>
        <v>0</v>
      </c>
      <c r="M5959" s="5">
        <f t="shared" si="838"/>
        <v>0</v>
      </c>
      <c r="N5959" s="6">
        <f t="shared" si="830"/>
        <v>0</v>
      </c>
      <c r="O5959" s="6">
        <f t="shared" si="833"/>
        <v>0</v>
      </c>
      <c r="P5959" s="6">
        <f>FORECAST(J5959,Inputs!$B$10:$B$18,Inputs!$A$10:$A$18)</f>
        <v>33.693562691187211</v>
      </c>
      <c r="Q5959" s="6">
        <f>IF(Inputs!$D$10="Yes",IF('Hourly Calcs'!P5959&gt;'Hourly Calcs'!K5959,'Hourly Calcs'!O5959,N5959+O5959),N5959+O5959)</f>
        <v>0</v>
      </c>
      <c r="R5959" s="12">
        <f t="shared" si="834"/>
        <v>0</v>
      </c>
      <c r="S5959" s="1">
        <f>IF(AND(A5959&gt;=5,A5959&lt;=9),INDEX(Demand!$C$3:$C$26,C5959),INDEX(Demand!$B$3:$B$26,C5959))</f>
        <v>500</v>
      </c>
      <c r="T5959" s="7">
        <f t="shared" si="835"/>
        <v>0</v>
      </c>
      <c r="U5959" s="7">
        <f t="shared" si="836"/>
        <v>0</v>
      </c>
    </row>
    <row r="5960" spans="1:21" x14ac:dyDescent="0.2">
      <c r="A5960" s="1">
        <v>9</v>
      </c>
      <c r="B5960" s="1">
        <v>5</v>
      </c>
      <c r="C5960" s="1">
        <v>24</v>
      </c>
      <c r="D5960">
        <v>11.8</v>
      </c>
      <c r="E5960">
        <v>9.4</v>
      </c>
      <c r="F5960">
        <v>85</v>
      </c>
      <c r="G5960">
        <v>0</v>
      </c>
      <c r="H5960">
        <v>0</v>
      </c>
      <c r="I5960">
        <v>0</v>
      </c>
      <c r="J5960" s="4">
        <f t="shared" si="831"/>
        <v>356.29411117676437</v>
      </c>
      <c r="K5960" s="4">
        <f t="shared" si="832"/>
        <v>-32.790466336184238</v>
      </c>
      <c r="L5960" s="5">
        <f t="shared" si="837"/>
        <v>0</v>
      </c>
      <c r="M5960" s="5">
        <f t="shared" si="838"/>
        <v>0</v>
      </c>
      <c r="N5960" s="6">
        <f t="shared" si="830"/>
        <v>0</v>
      </c>
      <c r="O5960" s="6">
        <f t="shared" si="833"/>
        <v>0</v>
      </c>
      <c r="P5960" s="6">
        <f>FORECAST(J5960,Inputs!$B$10:$B$18,Inputs!$A$10:$A$18)</f>
        <v>33.854575103488557</v>
      </c>
      <c r="Q5960" s="6">
        <f>IF(Inputs!$D$10="Yes",IF('Hourly Calcs'!P5960&gt;'Hourly Calcs'!K5960,'Hourly Calcs'!O5960,N5960+O5960),N5960+O5960)</f>
        <v>0</v>
      </c>
      <c r="R5960" s="12">
        <f t="shared" si="834"/>
        <v>0</v>
      </c>
      <c r="S5960" s="1">
        <f>IF(AND(A5960&gt;=5,A5960&lt;=9),INDEX(Demand!$C$3:$C$26,C5960),INDEX(Demand!$B$3:$B$26,C5960))</f>
        <v>400</v>
      </c>
      <c r="T5960" s="7">
        <f t="shared" si="835"/>
        <v>0</v>
      </c>
      <c r="U5960" s="7">
        <f t="shared" si="836"/>
        <v>0</v>
      </c>
    </row>
    <row r="5961" spans="1:21" x14ac:dyDescent="0.2">
      <c r="A5961" s="1">
        <v>9</v>
      </c>
      <c r="B5961" s="1">
        <v>6</v>
      </c>
      <c r="C5961" s="1">
        <v>1</v>
      </c>
      <c r="D5961">
        <v>11.5</v>
      </c>
      <c r="E5961">
        <v>8.9</v>
      </c>
      <c r="F5961">
        <v>84</v>
      </c>
      <c r="G5961">
        <v>0</v>
      </c>
      <c r="H5961">
        <v>0</v>
      </c>
      <c r="I5961">
        <v>0</v>
      </c>
      <c r="J5961" s="4">
        <f t="shared" si="831"/>
        <v>13.942083258016794</v>
      </c>
      <c r="K5961" s="4">
        <f t="shared" si="832"/>
        <v>-31.95691781564912</v>
      </c>
      <c r="L5961" s="5">
        <f t="shared" si="837"/>
        <v>0</v>
      </c>
      <c r="M5961" s="5">
        <f t="shared" si="838"/>
        <v>0</v>
      </c>
      <c r="N5961" s="6">
        <f t="shared" ref="N5961:N6024" si="839">H5961*MAX(0,COS(2*ASIN(SQRT(SIN(RADIANS($B$4))^2+COS(RADIANS($K5961))^2-2*SIN(RADIANS($B$4))*COS(RADIANS($K5961))*COS(RADIANS($J5961-$B$5))+(SIN(RADIANS($K5961))-COS(RADIANS($B$4)))^2)/2)))</f>
        <v>0</v>
      </c>
      <c r="O5961" s="6">
        <f t="shared" si="833"/>
        <v>0</v>
      </c>
      <c r="P5961" s="6">
        <f>FORECAST(J5961,Inputs!$B$10:$B$18,Inputs!$A$10:$A$18)</f>
        <v>30.684648919055711</v>
      </c>
      <c r="Q5961" s="6">
        <f>IF(Inputs!$D$10="Yes",IF('Hourly Calcs'!P5961&gt;'Hourly Calcs'!K5961,'Hourly Calcs'!O5961,N5961+O5961),N5961+O5961)</f>
        <v>0</v>
      </c>
      <c r="R5961" s="12">
        <f t="shared" si="834"/>
        <v>0</v>
      </c>
      <c r="S5961" s="1">
        <f>IF(AND(A5961&gt;=5,A5961&lt;=9),INDEX(Demand!$C$3:$C$26,C5961),INDEX(Demand!$B$3:$B$26,C5961))</f>
        <v>350</v>
      </c>
      <c r="T5961" s="7">
        <f t="shared" si="835"/>
        <v>0</v>
      </c>
      <c r="U5961" s="7">
        <f t="shared" si="836"/>
        <v>0</v>
      </c>
    </row>
    <row r="5962" spans="1:21" x14ac:dyDescent="0.2">
      <c r="A5962" s="1">
        <v>9</v>
      </c>
      <c r="B5962" s="1">
        <v>6</v>
      </c>
      <c r="C5962" s="1">
        <v>2</v>
      </c>
      <c r="D5962">
        <v>11.3</v>
      </c>
      <c r="E5962">
        <v>8.5</v>
      </c>
      <c r="F5962">
        <v>83</v>
      </c>
      <c r="G5962">
        <v>0</v>
      </c>
      <c r="H5962">
        <v>0</v>
      </c>
      <c r="I5962">
        <v>0</v>
      </c>
      <c r="J5962" s="4">
        <f t="shared" ref="J5962:J6025" si="840">solarazimuth($B$2,$B$3,$B$1,A5962,B5962,C5962,0,0,0,0)</f>
        <v>30.699520317838704</v>
      </c>
      <c r="K5962" s="4">
        <f t="shared" ref="K5962:K6025" si="841">solarelevation($B$2,$B$3,$B$1,A5962,B5962,C5962,0,0,0,0)</f>
        <v>-28.359335377979662</v>
      </c>
      <c r="L5962" s="5">
        <f t="shared" si="837"/>
        <v>0</v>
      </c>
      <c r="M5962" s="5">
        <f t="shared" si="838"/>
        <v>0</v>
      </c>
      <c r="N5962" s="6">
        <f t="shared" si="839"/>
        <v>0</v>
      </c>
      <c r="O5962" s="6">
        <f t="shared" ref="O5962:O6025" si="842">$I5962*(1+COS(RADIANS($B$4)))/2</f>
        <v>0</v>
      </c>
      <c r="P5962" s="6">
        <f>FORECAST(J5962,Inputs!$B$10:$B$18,Inputs!$A$10:$A$18)</f>
        <v>30.83981037331332</v>
      </c>
      <c r="Q5962" s="6">
        <f>IF(Inputs!$D$10="Yes",IF('Hourly Calcs'!P5962&gt;'Hourly Calcs'!K5962,'Hourly Calcs'!O5962,N5962+O5962),N5962+O5962)</f>
        <v>0</v>
      </c>
      <c r="R5962" s="12">
        <f t="shared" ref="R5962:R6025" si="843">$B$6*$E$1*Q5962</f>
        <v>0</v>
      </c>
      <c r="S5962" s="1">
        <f>IF(AND(A5962&gt;=5,A5962&lt;=9),INDEX(Demand!$C$3:$C$26,C5962),INDEX(Demand!$B$3:$B$26,C5962))</f>
        <v>350</v>
      </c>
      <c r="T5962" s="7">
        <f t="shared" ref="T5962:T6025" si="844">S5962-MAX(0,S5962-R5962)</f>
        <v>0</v>
      </c>
      <c r="U5962" s="7">
        <f t="shared" ref="U5962:U6025" si="845">MAX(0,R5962-S5962)</f>
        <v>0</v>
      </c>
    </row>
    <row r="5963" spans="1:21" x14ac:dyDescent="0.2">
      <c r="A5963" s="1">
        <v>9</v>
      </c>
      <c r="B5963" s="1">
        <v>6</v>
      </c>
      <c r="C5963" s="1">
        <v>3</v>
      </c>
      <c r="D5963">
        <v>11.3</v>
      </c>
      <c r="E5963">
        <v>8.3000000000000007</v>
      </c>
      <c r="F5963">
        <v>82</v>
      </c>
      <c r="G5963">
        <v>0</v>
      </c>
      <c r="H5963">
        <v>0</v>
      </c>
      <c r="I5963">
        <v>0</v>
      </c>
      <c r="J5963" s="4">
        <f t="shared" si="840"/>
        <v>45.895211089415028</v>
      </c>
      <c r="K5963" s="4">
        <f t="shared" si="841"/>
        <v>-22.483815267088005</v>
      </c>
      <c r="L5963" s="5">
        <f t="shared" si="837"/>
        <v>0</v>
      </c>
      <c r="M5963" s="5">
        <f t="shared" si="838"/>
        <v>0</v>
      </c>
      <c r="N5963" s="6">
        <f t="shared" si="839"/>
        <v>0</v>
      </c>
      <c r="O5963" s="6">
        <f t="shared" si="842"/>
        <v>0</v>
      </c>
      <c r="P5963" s="6">
        <f>FORECAST(J5963,Inputs!$B$10:$B$18,Inputs!$A$10:$A$18)</f>
        <v>30.980511213790876</v>
      </c>
      <c r="Q5963" s="6">
        <f>IF(Inputs!$D$10="Yes",IF('Hourly Calcs'!P5963&gt;'Hourly Calcs'!K5963,'Hourly Calcs'!O5963,N5963+O5963),N5963+O5963)</f>
        <v>0</v>
      </c>
      <c r="R5963" s="12">
        <f t="shared" si="843"/>
        <v>0</v>
      </c>
      <c r="S5963" s="1">
        <f>IF(AND(A5963&gt;=5,A5963&lt;=9),INDEX(Demand!$C$3:$C$26,C5963),INDEX(Demand!$B$3:$B$26,C5963))</f>
        <v>350</v>
      </c>
      <c r="T5963" s="7">
        <f t="shared" si="844"/>
        <v>0</v>
      </c>
      <c r="U5963" s="7">
        <f t="shared" si="845"/>
        <v>0</v>
      </c>
    </row>
    <row r="5964" spans="1:21" x14ac:dyDescent="0.2">
      <c r="A5964" s="1">
        <v>9</v>
      </c>
      <c r="B5964" s="1">
        <v>6</v>
      </c>
      <c r="C5964" s="1">
        <v>4</v>
      </c>
      <c r="D5964">
        <v>12.1</v>
      </c>
      <c r="E5964">
        <v>9.1</v>
      </c>
      <c r="F5964">
        <v>82</v>
      </c>
      <c r="G5964">
        <v>0</v>
      </c>
      <c r="H5964">
        <v>0</v>
      </c>
      <c r="I5964">
        <v>0</v>
      </c>
      <c r="J5964" s="4">
        <f t="shared" si="840"/>
        <v>59.498096006717546</v>
      </c>
      <c r="K5964" s="4">
        <f t="shared" si="841"/>
        <v>-14.940978223431784</v>
      </c>
      <c r="L5964" s="5">
        <f t="shared" si="837"/>
        <v>0</v>
      </c>
      <c r="M5964" s="5">
        <f t="shared" si="838"/>
        <v>0</v>
      </c>
      <c r="N5964" s="6">
        <f t="shared" si="839"/>
        <v>0</v>
      </c>
      <c r="O5964" s="6">
        <f t="shared" si="842"/>
        <v>0</v>
      </c>
      <c r="P5964" s="6">
        <f>FORECAST(J5964,Inputs!$B$10:$B$18,Inputs!$A$10:$A$18)</f>
        <v>31.10646385191405</v>
      </c>
      <c r="Q5964" s="6">
        <f>IF(Inputs!$D$10="Yes",IF('Hourly Calcs'!P5964&gt;'Hourly Calcs'!K5964,'Hourly Calcs'!O5964,N5964+O5964),N5964+O5964)</f>
        <v>0</v>
      </c>
      <c r="R5964" s="12">
        <f t="shared" si="843"/>
        <v>0</v>
      </c>
      <c r="S5964" s="1">
        <f>IF(AND(A5964&gt;=5,A5964&lt;=9),INDEX(Demand!$C$3:$C$26,C5964),INDEX(Demand!$B$3:$B$26,C5964))</f>
        <v>350</v>
      </c>
      <c r="T5964" s="7">
        <f t="shared" si="844"/>
        <v>0</v>
      </c>
      <c r="U5964" s="7">
        <f t="shared" si="845"/>
        <v>0</v>
      </c>
    </row>
    <row r="5965" spans="1:21" x14ac:dyDescent="0.2">
      <c r="A5965" s="1">
        <v>9</v>
      </c>
      <c r="B5965" s="1">
        <v>6</v>
      </c>
      <c r="C5965" s="1">
        <v>5</v>
      </c>
      <c r="D5965">
        <v>12.2</v>
      </c>
      <c r="E5965">
        <v>8.4</v>
      </c>
      <c r="F5965">
        <v>78</v>
      </c>
      <c r="G5965">
        <v>0</v>
      </c>
      <c r="H5965">
        <v>0</v>
      </c>
      <c r="I5965">
        <v>0</v>
      </c>
      <c r="J5965" s="4">
        <f t="shared" si="840"/>
        <v>71.884542893909057</v>
      </c>
      <c r="K5965" s="4">
        <f t="shared" si="841"/>
        <v>-6.2797212432694778</v>
      </c>
      <c r="L5965" s="5">
        <f t="shared" si="837"/>
        <v>0</v>
      </c>
      <c r="M5965" s="5">
        <f t="shared" si="838"/>
        <v>0</v>
      </c>
      <c r="N5965" s="6">
        <f t="shared" si="839"/>
        <v>0</v>
      </c>
      <c r="O5965" s="6">
        <f t="shared" si="842"/>
        <v>0</v>
      </c>
      <c r="P5965" s="6">
        <f>FORECAST(J5965,Inputs!$B$10:$B$18,Inputs!$A$10:$A$18)</f>
        <v>31.221153174943602</v>
      </c>
      <c r="Q5965" s="6">
        <f>IF(Inputs!$D$10="Yes",IF('Hourly Calcs'!P5965&gt;'Hourly Calcs'!K5965,'Hourly Calcs'!O5965,N5965+O5965),N5965+O5965)</f>
        <v>0</v>
      </c>
      <c r="R5965" s="12">
        <f t="shared" si="843"/>
        <v>0</v>
      </c>
      <c r="S5965" s="1">
        <f>IF(AND(A5965&gt;=5,A5965&lt;=9),INDEX(Demand!$C$3:$C$26,C5965),INDEX(Demand!$B$3:$B$26,C5965))</f>
        <v>350</v>
      </c>
      <c r="T5965" s="7">
        <f t="shared" si="844"/>
        <v>0</v>
      </c>
      <c r="U5965" s="7">
        <f t="shared" si="845"/>
        <v>0</v>
      </c>
    </row>
    <row r="5966" spans="1:21" x14ac:dyDescent="0.2">
      <c r="A5966" s="1">
        <v>9</v>
      </c>
      <c r="B5966" s="1">
        <v>6</v>
      </c>
      <c r="C5966" s="1">
        <v>6</v>
      </c>
      <c r="D5966">
        <v>11.6</v>
      </c>
      <c r="E5966">
        <v>9.6</v>
      </c>
      <c r="F5966">
        <v>88</v>
      </c>
      <c r="G5966">
        <v>4</v>
      </c>
      <c r="H5966">
        <v>0</v>
      </c>
      <c r="I5966">
        <v>4</v>
      </c>
      <c r="J5966" s="4">
        <f t="shared" si="840"/>
        <v>83.596180607970368</v>
      </c>
      <c r="K5966" s="4">
        <f t="shared" si="841"/>
        <v>3.1537415592541436</v>
      </c>
      <c r="L5966" s="5">
        <f t="shared" si="837"/>
        <v>81.403819392029632</v>
      </c>
      <c r="M5966" s="5">
        <f t="shared" si="838"/>
        <v>30.846258440745856</v>
      </c>
      <c r="N5966" s="6">
        <f t="shared" si="839"/>
        <v>0</v>
      </c>
      <c r="O5966" s="6">
        <f t="shared" si="842"/>
        <v>3.6580751451100832</v>
      </c>
      <c r="P5966" s="6">
        <f>FORECAST(J5966,Inputs!$B$10:$B$18,Inputs!$A$10:$A$18)</f>
        <v>31.329594264888613</v>
      </c>
      <c r="Q5966" s="6">
        <f>IF(Inputs!$D$10="Yes",IF('Hourly Calcs'!P5966&gt;'Hourly Calcs'!K5966,'Hourly Calcs'!O5966,N5966+O5966),N5966+O5966)</f>
        <v>3.6580751451100832</v>
      </c>
      <c r="R5966" s="12">
        <f t="shared" si="843"/>
        <v>17.383173089563115</v>
      </c>
      <c r="S5966" s="1">
        <f>IF(AND(A5966&gt;=5,A5966&lt;=9),INDEX(Demand!$C$3:$C$26,C5966),INDEX(Demand!$B$3:$B$26,C5966))</f>
        <v>350</v>
      </c>
      <c r="T5966" s="7">
        <f t="shared" si="844"/>
        <v>17.383173089563115</v>
      </c>
      <c r="U5966" s="7">
        <f t="shared" si="845"/>
        <v>0</v>
      </c>
    </row>
    <row r="5967" spans="1:21" x14ac:dyDescent="0.2">
      <c r="A5967" s="1">
        <v>9</v>
      </c>
      <c r="B5967" s="1">
        <v>6</v>
      </c>
      <c r="C5967" s="1">
        <v>7</v>
      </c>
      <c r="D5967">
        <v>14.3</v>
      </c>
      <c r="E5967">
        <v>10.7</v>
      </c>
      <c r="F5967">
        <v>79</v>
      </c>
      <c r="G5967">
        <v>63</v>
      </c>
      <c r="H5967">
        <v>51</v>
      </c>
      <c r="I5967">
        <v>56</v>
      </c>
      <c r="J5967" s="4">
        <f t="shared" si="840"/>
        <v>95.235035683895475</v>
      </c>
      <c r="K5967" s="4">
        <f t="shared" si="841"/>
        <v>12.461100168527494</v>
      </c>
      <c r="L5967" s="5">
        <f t="shared" si="837"/>
        <v>69.764964316104525</v>
      </c>
      <c r="M5967" s="5">
        <f t="shared" si="838"/>
        <v>21.538899831472506</v>
      </c>
      <c r="N5967" s="6">
        <f t="shared" si="839"/>
        <v>18.754739817518686</v>
      </c>
      <c r="O5967" s="6">
        <f t="shared" si="842"/>
        <v>51.213052031541167</v>
      </c>
      <c r="P5967" s="6">
        <f>FORECAST(J5967,Inputs!$B$10:$B$18,Inputs!$A$10:$A$18)</f>
        <v>31.437361441517549</v>
      </c>
      <c r="Q5967" s="6">
        <f>IF(Inputs!$D$10="Yes",IF('Hourly Calcs'!P5967&gt;'Hourly Calcs'!K5967,'Hourly Calcs'!O5967,N5967+O5967),N5967+O5967)</f>
        <v>51.213052031541167</v>
      </c>
      <c r="R5967" s="12">
        <f t="shared" si="843"/>
        <v>243.36442325388361</v>
      </c>
      <c r="S5967" s="1">
        <f>IF(AND(A5967&gt;=5,A5967&lt;=9),INDEX(Demand!$C$3:$C$26,C5967),INDEX(Demand!$B$3:$B$26,C5967))</f>
        <v>350</v>
      </c>
      <c r="T5967" s="7">
        <f t="shared" si="844"/>
        <v>243.36442325388361</v>
      </c>
      <c r="U5967" s="7">
        <f t="shared" si="845"/>
        <v>0</v>
      </c>
    </row>
    <row r="5968" spans="1:21" x14ac:dyDescent="0.2">
      <c r="A5968" s="1">
        <v>9</v>
      </c>
      <c r="B5968" s="1">
        <v>6</v>
      </c>
      <c r="C5968" s="1">
        <v>8</v>
      </c>
      <c r="D5968">
        <v>15.8</v>
      </c>
      <c r="E5968">
        <v>11.4</v>
      </c>
      <c r="F5968">
        <v>75</v>
      </c>
      <c r="G5968">
        <v>206</v>
      </c>
      <c r="H5968">
        <v>273</v>
      </c>
      <c r="I5968">
        <v>120</v>
      </c>
      <c r="J5968" s="4">
        <f t="shared" si="840"/>
        <v>107.45980971707961</v>
      </c>
      <c r="K5968" s="4">
        <f t="shared" si="841"/>
        <v>21.713707286180963</v>
      </c>
      <c r="L5968" s="5">
        <f t="shared" si="837"/>
        <v>57.540190282920392</v>
      </c>
      <c r="M5968" s="5">
        <f t="shared" si="838"/>
        <v>12.286292713819037</v>
      </c>
      <c r="N5968" s="6">
        <f t="shared" si="839"/>
        <v>159.85404283184752</v>
      </c>
      <c r="O5968" s="6">
        <f t="shared" si="842"/>
        <v>109.7422543533025</v>
      </c>
      <c r="P5968" s="6">
        <f>FORECAST(J5968,Inputs!$B$10:$B$18,Inputs!$A$10:$A$18)</f>
        <v>31.550553793676659</v>
      </c>
      <c r="Q5968" s="6">
        <f>IF(Inputs!$D$10="Yes",IF('Hourly Calcs'!P5968&gt;'Hourly Calcs'!K5968,'Hourly Calcs'!O5968,N5968+O5968),N5968+O5968)</f>
        <v>109.7422543533025</v>
      </c>
      <c r="R5968" s="12">
        <f t="shared" si="843"/>
        <v>521.49519268689346</v>
      </c>
      <c r="S5968" s="1">
        <f>IF(AND(A5968&gt;=5,A5968&lt;=9),INDEX(Demand!$C$3:$C$26,C5968),INDEX(Demand!$B$3:$B$26,C5968))</f>
        <v>350</v>
      </c>
      <c r="T5968" s="7">
        <f t="shared" si="844"/>
        <v>350</v>
      </c>
      <c r="U5968" s="7">
        <f t="shared" si="845"/>
        <v>171.49519268689346</v>
      </c>
    </row>
    <row r="5969" spans="1:21" x14ac:dyDescent="0.2">
      <c r="A5969" s="1">
        <v>9</v>
      </c>
      <c r="B5969" s="1">
        <v>6</v>
      </c>
      <c r="C5969" s="1">
        <v>9</v>
      </c>
      <c r="D5969">
        <v>15.9</v>
      </c>
      <c r="E5969">
        <v>11.7</v>
      </c>
      <c r="F5969">
        <v>76</v>
      </c>
      <c r="G5969">
        <v>232</v>
      </c>
      <c r="H5969">
        <v>71</v>
      </c>
      <c r="I5969">
        <v>199</v>
      </c>
      <c r="J5969" s="4">
        <f t="shared" si="840"/>
        <v>121.01365769849701</v>
      </c>
      <c r="K5969" s="4">
        <f t="shared" si="841"/>
        <v>30.337642254510925</v>
      </c>
      <c r="L5969" s="5">
        <f t="shared" si="837"/>
        <v>43.986342301502987</v>
      </c>
      <c r="M5969" s="5">
        <f t="shared" si="838"/>
        <v>3.662357745489075</v>
      </c>
      <c r="N5969" s="6">
        <f t="shared" si="839"/>
        <v>54.38526409615465</v>
      </c>
      <c r="O5969" s="6">
        <f t="shared" si="842"/>
        <v>181.98923846922665</v>
      </c>
      <c r="P5969" s="6">
        <f>FORECAST(J5969,Inputs!$B$10:$B$18,Inputs!$A$10:$A$18)</f>
        <v>31.676052386097194</v>
      </c>
      <c r="Q5969" s="6">
        <f>IF(Inputs!$D$10="Yes",IF('Hourly Calcs'!P5969&gt;'Hourly Calcs'!K5969,'Hourly Calcs'!O5969,N5969+O5969),N5969+O5969)</f>
        <v>181.98923846922665</v>
      </c>
      <c r="R5969" s="12">
        <f t="shared" si="843"/>
        <v>864.81286120576499</v>
      </c>
      <c r="S5969" s="1">
        <f>IF(AND(A5969&gt;=5,A5969&lt;=9),INDEX(Demand!$C$3:$C$26,C5969),INDEX(Demand!$B$3:$B$26,C5969))</f>
        <v>350</v>
      </c>
      <c r="T5969" s="7">
        <f t="shared" si="844"/>
        <v>350</v>
      </c>
      <c r="U5969" s="7">
        <f t="shared" si="845"/>
        <v>514.81286120576499</v>
      </c>
    </row>
    <row r="5970" spans="1:21" x14ac:dyDescent="0.2">
      <c r="A5970" s="1">
        <v>9</v>
      </c>
      <c r="B5970" s="1">
        <v>6</v>
      </c>
      <c r="C5970" s="1">
        <v>10</v>
      </c>
      <c r="D5970">
        <v>15.8</v>
      </c>
      <c r="E5970">
        <v>11.4</v>
      </c>
      <c r="F5970">
        <v>75</v>
      </c>
      <c r="G5970">
        <v>324</v>
      </c>
      <c r="H5970">
        <v>89</v>
      </c>
      <c r="I5970">
        <v>271</v>
      </c>
      <c r="J5970" s="4">
        <f t="shared" si="840"/>
        <v>136.68624379308929</v>
      </c>
      <c r="K5970" s="4">
        <f t="shared" si="841"/>
        <v>37.711982942270389</v>
      </c>
      <c r="L5970" s="5">
        <f t="shared" si="837"/>
        <v>28.31375620691071</v>
      </c>
      <c r="M5970" s="5">
        <f t="shared" si="838"/>
        <v>3.7119829422703887</v>
      </c>
      <c r="N5970" s="6">
        <f t="shared" si="839"/>
        <v>79.794456239417968</v>
      </c>
      <c r="O5970" s="6">
        <f t="shared" si="842"/>
        <v>247.83459108120815</v>
      </c>
      <c r="P5970" s="6">
        <f>FORECAST(J5970,Inputs!$B$10:$B$18,Inputs!$A$10:$A$18)</f>
        <v>31.821168924010085</v>
      </c>
      <c r="Q5970" s="6">
        <f>IF(Inputs!$D$10="Yes",IF('Hourly Calcs'!P5970&gt;'Hourly Calcs'!K5970,'Hourly Calcs'!O5970,N5970+O5970),N5970+O5970)</f>
        <v>327.62904732062611</v>
      </c>
      <c r="R5970" s="12">
        <f t="shared" si="843"/>
        <v>1556.8932328676153</v>
      </c>
      <c r="S5970" s="1">
        <f>IF(AND(A5970&gt;=5,A5970&lt;=9),INDEX(Demand!$C$3:$C$26,C5970),INDEX(Demand!$B$3:$B$26,C5970))</f>
        <v>600</v>
      </c>
      <c r="T5970" s="7">
        <f t="shared" si="844"/>
        <v>600</v>
      </c>
      <c r="U5970" s="7">
        <f t="shared" si="845"/>
        <v>956.89323286761532</v>
      </c>
    </row>
    <row r="5971" spans="1:21" x14ac:dyDescent="0.2">
      <c r="A5971" s="1">
        <v>9</v>
      </c>
      <c r="B5971" s="1">
        <v>6</v>
      </c>
      <c r="C5971" s="1">
        <v>11</v>
      </c>
      <c r="D5971">
        <v>17.3</v>
      </c>
      <c r="E5971">
        <v>11.8</v>
      </c>
      <c r="F5971">
        <v>70</v>
      </c>
      <c r="G5971">
        <v>391</v>
      </c>
      <c r="H5971">
        <v>98</v>
      </c>
      <c r="I5971">
        <v>325</v>
      </c>
      <c r="J5971" s="4">
        <f t="shared" si="840"/>
        <v>155.02107559926563</v>
      </c>
      <c r="K5971" s="4">
        <f t="shared" si="841"/>
        <v>43.032742047003445</v>
      </c>
      <c r="L5971" s="5">
        <f t="shared" si="837"/>
        <v>9.9789244007343711</v>
      </c>
      <c r="M5971" s="5">
        <f t="shared" si="838"/>
        <v>9.0327420470034454</v>
      </c>
      <c r="N5971" s="6">
        <f t="shared" si="839"/>
        <v>94.894841482582194</v>
      </c>
      <c r="O5971" s="6">
        <f t="shared" si="842"/>
        <v>297.21860554019429</v>
      </c>
      <c r="P5971" s="6">
        <f>FORECAST(J5971,Inputs!$B$10:$B$18,Inputs!$A$10:$A$18)</f>
        <v>31.990935885178384</v>
      </c>
      <c r="Q5971" s="6">
        <f>IF(Inputs!$D$10="Yes",IF('Hourly Calcs'!P5971&gt;'Hourly Calcs'!K5971,'Hourly Calcs'!O5971,N5971+O5971),N5971+O5971)</f>
        <v>392.11344702277648</v>
      </c>
      <c r="R5971" s="12">
        <f t="shared" si="843"/>
        <v>1863.3231002522339</v>
      </c>
      <c r="S5971" s="1">
        <f>IF(AND(A5971&gt;=5,A5971&lt;=9),INDEX(Demand!$C$3:$C$26,C5971),INDEX(Demand!$B$3:$B$26,C5971))</f>
        <v>600</v>
      </c>
      <c r="T5971" s="7">
        <f t="shared" si="844"/>
        <v>600</v>
      </c>
      <c r="U5971" s="7">
        <f t="shared" si="845"/>
        <v>1263.3231002522339</v>
      </c>
    </row>
    <row r="5972" spans="1:21" x14ac:dyDescent="0.2">
      <c r="A5972" s="1">
        <v>9</v>
      </c>
      <c r="B5972" s="1">
        <v>6</v>
      </c>
      <c r="C5972" s="1">
        <v>12</v>
      </c>
      <c r="D5972">
        <v>17.100000000000001</v>
      </c>
      <c r="E5972">
        <v>12.1</v>
      </c>
      <c r="F5972">
        <v>72</v>
      </c>
      <c r="G5972">
        <v>212</v>
      </c>
      <c r="H5972">
        <v>9</v>
      </c>
      <c r="I5972">
        <v>205</v>
      </c>
      <c r="J5972" s="4">
        <f t="shared" si="840"/>
        <v>175.61925531639253</v>
      </c>
      <c r="K5972" s="4">
        <f t="shared" si="841"/>
        <v>45.430951296275722</v>
      </c>
      <c r="L5972" s="5">
        <f t="shared" si="837"/>
        <v>10.619255316392525</v>
      </c>
      <c r="M5972" s="5">
        <f t="shared" si="838"/>
        <v>11.430951296275722</v>
      </c>
      <c r="N5972" s="6">
        <f t="shared" si="839"/>
        <v>8.7868234702740562</v>
      </c>
      <c r="O5972" s="6">
        <f t="shared" si="842"/>
        <v>187.47635118689178</v>
      </c>
      <c r="P5972" s="6">
        <f>FORECAST(J5972,Inputs!$B$10:$B$18,Inputs!$A$10:$A$18)</f>
        <v>32.181659771448075</v>
      </c>
      <c r="Q5972" s="6">
        <f>IF(Inputs!$D$10="Yes",IF('Hourly Calcs'!P5972&gt;'Hourly Calcs'!K5972,'Hourly Calcs'!O5972,N5972+O5972),N5972+O5972)</f>
        <v>196.26317465716582</v>
      </c>
      <c r="R5972" s="12">
        <f t="shared" si="843"/>
        <v>932.64260597085195</v>
      </c>
      <c r="S5972" s="1">
        <f>IF(AND(A5972&gt;=5,A5972&lt;=9),INDEX(Demand!$C$3:$C$26,C5972),INDEX(Demand!$B$3:$B$26,C5972))</f>
        <v>600</v>
      </c>
      <c r="T5972" s="7">
        <f t="shared" si="844"/>
        <v>600</v>
      </c>
      <c r="U5972" s="7">
        <f t="shared" si="845"/>
        <v>332.64260597085195</v>
      </c>
    </row>
    <row r="5973" spans="1:21" x14ac:dyDescent="0.2">
      <c r="A5973" s="1">
        <v>9</v>
      </c>
      <c r="B5973" s="1">
        <v>6</v>
      </c>
      <c r="C5973" s="1">
        <v>13</v>
      </c>
      <c r="D5973">
        <v>16.600000000000001</v>
      </c>
      <c r="E5973">
        <v>13</v>
      </c>
      <c r="F5973">
        <v>79</v>
      </c>
      <c r="G5973">
        <v>214</v>
      </c>
      <c r="H5973">
        <v>3</v>
      </c>
      <c r="I5973">
        <v>212</v>
      </c>
      <c r="J5973" s="4">
        <f t="shared" si="840"/>
        <v>196.68374105009505</v>
      </c>
      <c r="K5973" s="4">
        <f t="shared" si="841"/>
        <v>44.394234452485868</v>
      </c>
      <c r="L5973" s="5">
        <f t="shared" si="837"/>
        <v>31.683741050095051</v>
      </c>
      <c r="M5973" s="5">
        <f t="shared" si="838"/>
        <v>10.394234452485868</v>
      </c>
      <c r="N5973" s="6">
        <f t="shared" si="839"/>
        <v>2.7600106738636798</v>
      </c>
      <c r="O5973" s="6">
        <f t="shared" si="842"/>
        <v>193.87798269083441</v>
      </c>
      <c r="P5973" s="6">
        <f>FORECAST(J5973,Inputs!$B$10:$B$18,Inputs!$A$10:$A$18)</f>
        <v>32.376701306019399</v>
      </c>
      <c r="Q5973" s="6">
        <f>IF(Inputs!$D$10="Yes",IF('Hourly Calcs'!P5973&gt;'Hourly Calcs'!K5973,'Hourly Calcs'!O5973,N5973+O5973),N5973+O5973)</f>
        <v>196.6379933646981</v>
      </c>
      <c r="R5973" s="12">
        <f t="shared" si="843"/>
        <v>934.42374446904535</v>
      </c>
      <c r="S5973" s="1">
        <f>IF(AND(A5973&gt;=5,A5973&lt;=9),INDEX(Demand!$C$3:$C$26,C5973),INDEX(Demand!$B$3:$B$26,C5973))</f>
        <v>600</v>
      </c>
      <c r="T5973" s="7">
        <f t="shared" si="844"/>
        <v>600</v>
      </c>
      <c r="U5973" s="7">
        <f t="shared" si="845"/>
        <v>334.42374446904535</v>
      </c>
    </row>
    <row r="5974" spans="1:21" x14ac:dyDescent="0.2">
      <c r="A5974" s="1">
        <v>9</v>
      </c>
      <c r="B5974" s="1">
        <v>6</v>
      </c>
      <c r="C5974" s="1">
        <v>14</v>
      </c>
      <c r="D5974">
        <v>15.8</v>
      </c>
      <c r="E5974">
        <v>13.3</v>
      </c>
      <c r="F5974">
        <v>85</v>
      </c>
      <c r="G5974">
        <v>199</v>
      </c>
      <c r="H5974">
        <v>2</v>
      </c>
      <c r="I5974">
        <v>198</v>
      </c>
      <c r="J5974" s="4">
        <f t="shared" si="840"/>
        <v>216.06021434402186</v>
      </c>
      <c r="K5974" s="4">
        <f t="shared" si="841"/>
        <v>40.153263835179423</v>
      </c>
      <c r="L5974" s="5">
        <f t="shared" si="837"/>
        <v>51.060214344021858</v>
      </c>
      <c r="M5974" s="5">
        <f t="shared" si="838"/>
        <v>6.1532638351794233</v>
      </c>
      <c r="N5974" s="6">
        <f t="shared" si="839"/>
        <v>1.6064331105187926</v>
      </c>
      <c r="O5974" s="6">
        <f t="shared" si="842"/>
        <v>181.07471968294911</v>
      </c>
      <c r="P5974" s="6">
        <f>FORECAST(J5974,Inputs!$B$10:$B$18,Inputs!$A$10:$A$18)</f>
        <v>32.556113095777981</v>
      </c>
      <c r="Q5974" s="6">
        <f>IF(Inputs!$D$10="Yes",IF('Hourly Calcs'!P5974&gt;'Hourly Calcs'!K5974,'Hourly Calcs'!O5974,N5974+O5974),N5974+O5974)</f>
        <v>182.6811527934679</v>
      </c>
      <c r="R5974" s="12">
        <f t="shared" si="843"/>
        <v>868.10083807455942</v>
      </c>
      <c r="S5974" s="1">
        <f>IF(AND(A5974&gt;=5,A5974&lt;=9),INDEX(Demand!$C$3:$C$26,C5974),INDEX(Demand!$B$3:$B$26,C5974))</f>
        <v>600</v>
      </c>
      <c r="T5974" s="7">
        <f t="shared" si="844"/>
        <v>600</v>
      </c>
      <c r="U5974" s="7">
        <f t="shared" si="845"/>
        <v>268.10083807455942</v>
      </c>
    </row>
    <row r="5975" spans="1:21" x14ac:dyDescent="0.2">
      <c r="A5975" s="1">
        <v>9</v>
      </c>
      <c r="B5975" s="1">
        <v>6</v>
      </c>
      <c r="C5975" s="1">
        <v>15</v>
      </c>
      <c r="D5975">
        <v>15</v>
      </c>
      <c r="E5975">
        <v>13.6</v>
      </c>
      <c r="F5975">
        <v>91</v>
      </c>
      <c r="G5975">
        <v>169</v>
      </c>
      <c r="H5975">
        <v>1</v>
      </c>
      <c r="I5975">
        <v>169</v>
      </c>
      <c r="J5975" s="4">
        <f t="shared" si="840"/>
        <v>232.77306861615972</v>
      </c>
      <c r="K5975" s="4">
        <f t="shared" si="841"/>
        <v>33.49509382749347</v>
      </c>
      <c r="L5975" s="5">
        <f t="shared" si="837"/>
        <v>67.773068616159719</v>
      </c>
      <c r="M5975" s="5">
        <f t="shared" si="838"/>
        <v>0.50490617250653003</v>
      </c>
      <c r="N5975" s="6">
        <f t="shared" si="839"/>
        <v>0.63391851592153659</v>
      </c>
      <c r="O5975" s="6">
        <f t="shared" si="842"/>
        <v>154.55367488090101</v>
      </c>
      <c r="P5975" s="6">
        <f>FORECAST(J5975,Inputs!$B$10:$B$18,Inputs!$A$10:$A$18)</f>
        <v>32.710861746445921</v>
      </c>
      <c r="Q5975" s="6">
        <f>IF(Inputs!$D$10="Yes",IF('Hourly Calcs'!P5975&gt;'Hourly Calcs'!K5975,'Hourly Calcs'!O5975,N5975+O5975),N5975+O5975)</f>
        <v>155.18759339682256</v>
      </c>
      <c r="R5975" s="12">
        <f t="shared" si="843"/>
        <v>737.45144382170076</v>
      </c>
      <c r="S5975" s="1">
        <f>IF(AND(A5975&gt;=5,A5975&lt;=9),INDEX(Demand!$C$3:$C$26,C5975),INDEX(Demand!$B$3:$B$26,C5975))</f>
        <v>600</v>
      </c>
      <c r="T5975" s="7">
        <f t="shared" si="844"/>
        <v>600</v>
      </c>
      <c r="U5975" s="7">
        <f t="shared" si="845"/>
        <v>137.45144382170076</v>
      </c>
    </row>
    <row r="5976" spans="1:21" x14ac:dyDescent="0.2">
      <c r="A5976" s="1">
        <v>9</v>
      </c>
      <c r="B5976" s="1">
        <v>6</v>
      </c>
      <c r="C5976" s="1">
        <v>16</v>
      </c>
      <c r="D5976">
        <v>15</v>
      </c>
      <c r="E5976">
        <v>13.8</v>
      </c>
      <c r="F5976">
        <v>93</v>
      </c>
      <c r="G5976">
        <v>127</v>
      </c>
      <c r="H5976">
        <v>0</v>
      </c>
      <c r="I5976">
        <v>127</v>
      </c>
      <c r="J5976" s="4">
        <f t="shared" si="840"/>
        <v>247.08379103474056</v>
      </c>
      <c r="K5976" s="4">
        <f t="shared" si="841"/>
        <v>25.280337349732307</v>
      </c>
      <c r="L5976" s="5">
        <f t="shared" si="837"/>
        <v>82.083791034740557</v>
      </c>
      <c r="M5976" s="5">
        <f t="shared" si="838"/>
        <v>8.7196626502676935</v>
      </c>
      <c r="N5976" s="6">
        <f t="shared" si="839"/>
        <v>0</v>
      </c>
      <c r="O5976" s="6">
        <f t="shared" si="842"/>
        <v>116.14388585724514</v>
      </c>
      <c r="P5976" s="6">
        <f>FORECAST(J5976,Inputs!$B$10:$B$18,Inputs!$A$10:$A$18)</f>
        <v>32.843368435506854</v>
      </c>
      <c r="Q5976" s="6">
        <f>IF(Inputs!$D$10="Yes",IF('Hourly Calcs'!P5976&gt;'Hourly Calcs'!K5976,'Hourly Calcs'!O5976,N5976+O5976),N5976+O5976)</f>
        <v>116.14388585724514</v>
      </c>
      <c r="R5976" s="12">
        <f t="shared" si="843"/>
        <v>551.91574559362891</v>
      </c>
      <c r="S5976" s="1">
        <f>IF(AND(A5976&gt;=5,A5976&lt;=9),INDEX(Demand!$C$3:$C$26,C5976),INDEX(Demand!$B$3:$B$26,C5976))</f>
        <v>900</v>
      </c>
      <c r="T5976" s="7">
        <f t="shared" si="844"/>
        <v>551.91574559362891</v>
      </c>
      <c r="U5976" s="7">
        <f t="shared" si="845"/>
        <v>0</v>
      </c>
    </row>
    <row r="5977" spans="1:21" x14ac:dyDescent="0.2">
      <c r="A5977" s="1">
        <v>9</v>
      </c>
      <c r="B5977" s="1">
        <v>6</v>
      </c>
      <c r="C5977" s="1">
        <v>17</v>
      </c>
      <c r="D5977">
        <v>15.4</v>
      </c>
      <c r="E5977">
        <v>14.3</v>
      </c>
      <c r="F5977">
        <v>93</v>
      </c>
      <c r="G5977">
        <v>77</v>
      </c>
      <c r="H5977">
        <v>0</v>
      </c>
      <c r="I5977">
        <v>77</v>
      </c>
      <c r="J5977" s="4">
        <f t="shared" si="840"/>
        <v>259.74044283160589</v>
      </c>
      <c r="K5977" s="4">
        <f t="shared" si="841"/>
        <v>16.200806198451929</v>
      </c>
      <c r="L5977" s="5">
        <f t="shared" si="837"/>
        <v>0</v>
      </c>
      <c r="M5977" s="5">
        <f t="shared" si="838"/>
        <v>17.799193801548071</v>
      </c>
      <c r="N5977" s="6">
        <f t="shared" si="839"/>
        <v>0</v>
      </c>
      <c r="O5977" s="6">
        <f t="shared" si="842"/>
        <v>70.417946543369098</v>
      </c>
      <c r="P5977" s="6">
        <f>FORECAST(J5977,Inputs!$B$10:$B$18,Inputs!$A$10:$A$18)</f>
        <v>32.960559655848201</v>
      </c>
      <c r="Q5977" s="6">
        <f>IF(Inputs!$D$10="Yes",IF('Hourly Calcs'!P5977&gt;'Hourly Calcs'!K5977,'Hourly Calcs'!O5977,N5977+O5977),N5977+O5977)</f>
        <v>70.417946543369098</v>
      </c>
      <c r="R5977" s="12">
        <f t="shared" si="843"/>
        <v>334.62608197408991</v>
      </c>
      <c r="S5977" s="1">
        <f>IF(AND(A5977&gt;=5,A5977&lt;=9),INDEX(Demand!$C$3:$C$26,C5977),INDEX(Demand!$B$3:$B$26,C5977))</f>
        <v>900</v>
      </c>
      <c r="T5977" s="7">
        <f t="shared" si="844"/>
        <v>334.62608197408986</v>
      </c>
      <c r="U5977" s="7">
        <f t="shared" si="845"/>
        <v>0</v>
      </c>
    </row>
    <row r="5978" spans="1:21" x14ac:dyDescent="0.2">
      <c r="A5978" s="1">
        <v>9</v>
      </c>
      <c r="B5978" s="1">
        <v>6</v>
      </c>
      <c r="C5978" s="1">
        <v>18</v>
      </c>
      <c r="D5978">
        <v>15.9</v>
      </c>
      <c r="E5978">
        <v>14.7</v>
      </c>
      <c r="F5978">
        <v>93</v>
      </c>
      <c r="G5978">
        <v>29</v>
      </c>
      <c r="H5978">
        <v>0</v>
      </c>
      <c r="I5978">
        <v>29</v>
      </c>
      <c r="J5978" s="4">
        <f t="shared" si="840"/>
        <v>271.51847873043266</v>
      </c>
      <c r="K5978" s="4">
        <f t="shared" si="841"/>
        <v>6.8074020241968185</v>
      </c>
      <c r="L5978" s="5">
        <f t="shared" si="837"/>
        <v>0</v>
      </c>
      <c r="M5978" s="5">
        <f t="shared" si="838"/>
        <v>27.192597975803181</v>
      </c>
      <c r="N5978" s="6">
        <f t="shared" si="839"/>
        <v>0</v>
      </c>
      <c r="O5978" s="6">
        <f t="shared" si="842"/>
        <v>26.521044802048102</v>
      </c>
      <c r="P5978" s="6">
        <f>FORECAST(J5978,Inputs!$B$10:$B$18,Inputs!$A$10:$A$18)</f>
        <v>33.069615543800303</v>
      </c>
      <c r="Q5978" s="6">
        <f>IF(Inputs!$D$10="Yes",IF('Hourly Calcs'!P5978&gt;'Hourly Calcs'!K5978,'Hourly Calcs'!O5978,N5978+O5978),N5978+O5978)</f>
        <v>26.521044802048102</v>
      </c>
      <c r="R5978" s="12">
        <f t="shared" si="843"/>
        <v>126.02800489933257</v>
      </c>
      <c r="S5978" s="1">
        <f>IF(AND(A5978&gt;=5,A5978&lt;=9),INDEX(Demand!$C$3:$C$26,C5978),INDEX(Demand!$B$3:$B$26,C5978))</f>
        <v>900</v>
      </c>
      <c r="T5978" s="7">
        <f t="shared" si="844"/>
        <v>126.02800489933259</v>
      </c>
      <c r="U5978" s="7">
        <f t="shared" si="845"/>
        <v>0</v>
      </c>
    </row>
    <row r="5979" spans="1:21" x14ac:dyDescent="0.2">
      <c r="A5979" s="1">
        <v>9</v>
      </c>
      <c r="B5979" s="1">
        <v>6</v>
      </c>
      <c r="C5979" s="1">
        <v>19</v>
      </c>
      <c r="D5979">
        <v>16.600000000000001</v>
      </c>
      <c r="E5979">
        <v>14.9</v>
      </c>
      <c r="F5979">
        <v>90</v>
      </c>
      <c r="G5979">
        <v>6</v>
      </c>
      <c r="H5979">
        <v>0</v>
      </c>
      <c r="I5979">
        <v>6</v>
      </c>
      <c r="J5979" s="4">
        <f t="shared" si="840"/>
        <v>283.10890783321543</v>
      </c>
      <c r="K5979" s="4">
        <f t="shared" si="841"/>
        <v>-2.6144953451214548</v>
      </c>
      <c r="L5979" s="5">
        <f t="shared" si="837"/>
        <v>0</v>
      </c>
      <c r="M5979" s="5">
        <f t="shared" si="838"/>
        <v>0</v>
      </c>
      <c r="N5979" s="6">
        <f t="shared" si="839"/>
        <v>0</v>
      </c>
      <c r="O5979" s="6">
        <f t="shared" si="842"/>
        <v>5.4871127176651253</v>
      </c>
      <c r="P5979" s="6">
        <f>FORECAST(J5979,Inputs!$B$10:$B$18,Inputs!$A$10:$A$18)</f>
        <v>33.176934331789028</v>
      </c>
      <c r="Q5979" s="6">
        <f>IF(Inputs!$D$10="Yes",IF('Hourly Calcs'!P5979&gt;'Hourly Calcs'!K5979,'Hourly Calcs'!O5979,N5979+O5979),N5979+O5979)</f>
        <v>5.4871127176651253</v>
      </c>
      <c r="R5979" s="12">
        <f t="shared" si="843"/>
        <v>26.074759634344673</v>
      </c>
      <c r="S5979" s="1">
        <f>IF(AND(A5979&gt;=5,A5979&lt;=9),INDEX(Demand!$C$3:$C$26,C5979),INDEX(Demand!$B$3:$B$26,C5979))</f>
        <v>900</v>
      </c>
      <c r="T5979" s="7">
        <f t="shared" si="844"/>
        <v>26.074759634344673</v>
      </c>
      <c r="U5979" s="7">
        <f t="shared" si="845"/>
        <v>0</v>
      </c>
    </row>
    <row r="5980" spans="1:21" x14ac:dyDescent="0.2">
      <c r="A5980" s="1">
        <v>9</v>
      </c>
      <c r="B5980" s="1">
        <v>6</v>
      </c>
      <c r="C5980" s="1">
        <v>20</v>
      </c>
      <c r="D5980">
        <v>17</v>
      </c>
      <c r="E5980">
        <v>15.1</v>
      </c>
      <c r="F5980">
        <v>89</v>
      </c>
      <c r="G5980">
        <v>0</v>
      </c>
      <c r="H5980">
        <v>0</v>
      </c>
      <c r="I5980">
        <v>0</v>
      </c>
      <c r="J5980" s="4">
        <f t="shared" si="840"/>
        <v>295.13581895104352</v>
      </c>
      <c r="K5980" s="4">
        <f t="shared" si="841"/>
        <v>-11.679612354774193</v>
      </c>
      <c r="L5980" s="5">
        <f t="shared" si="837"/>
        <v>0</v>
      </c>
      <c r="M5980" s="5">
        <f t="shared" si="838"/>
        <v>0</v>
      </c>
      <c r="N5980" s="6">
        <f t="shared" si="839"/>
        <v>0</v>
      </c>
      <c r="O5980" s="6">
        <f t="shared" si="842"/>
        <v>0</v>
      </c>
      <c r="P5980" s="6">
        <f>FORECAST(J5980,Inputs!$B$10:$B$18,Inputs!$A$10:$A$18)</f>
        <v>33.288294619917068</v>
      </c>
      <c r="Q5980" s="6">
        <f>IF(Inputs!$D$10="Yes",IF('Hourly Calcs'!P5980&gt;'Hourly Calcs'!K5980,'Hourly Calcs'!O5980,N5980+O5980),N5980+O5980)</f>
        <v>0</v>
      </c>
      <c r="R5980" s="12">
        <f t="shared" si="843"/>
        <v>0</v>
      </c>
      <c r="S5980" s="1">
        <f>IF(AND(A5980&gt;=5,A5980&lt;=9),INDEX(Demand!$C$3:$C$26,C5980),INDEX(Demand!$B$3:$B$26,C5980))</f>
        <v>800</v>
      </c>
      <c r="T5980" s="7">
        <f t="shared" si="844"/>
        <v>0</v>
      </c>
      <c r="U5980" s="7">
        <f t="shared" si="845"/>
        <v>0</v>
      </c>
    </row>
    <row r="5981" spans="1:21" x14ac:dyDescent="0.2">
      <c r="A5981" s="1">
        <v>9</v>
      </c>
      <c r="B5981" s="1">
        <v>6</v>
      </c>
      <c r="C5981" s="1">
        <v>21</v>
      </c>
      <c r="D5981">
        <v>17.100000000000001</v>
      </c>
      <c r="E5981">
        <v>15.6</v>
      </c>
      <c r="F5981">
        <v>91</v>
      </c>
      <c r="G5981">
        <v>0</v>
      </c>
      <c r="H5981">
        <v>0</v>
      </c>
      <c r="I5981">
        <v>0</v>
      </c>
      <c r="J5981" s="4">
        <f t="shared" si="840"/>
        <v>308.17565436333712</v>
      </c>
      <c r="K5981" s="4">
        <f t="shared" si="841"/>
        <v>-19.780265749445164</v>
      </c>
      <c r="L5981" s="5">
        <f t="shared" si="837"/>
        <v>0</v>
      </c>
      <c r="M5981" s="5">
        <f t="shared" si="838"/>
        <v>0</v>
      </c>
      <c r="N5981" s="6">
        <f t="shared" si="839"/>
        <v>0</v>
      </c>
      <c r="O5981" s="6">
        <f t="shared" si="842"/>
        <v>0</v>
      </c>
      <c r="P5981" s="6">
        <f>FORECAST(J5981,Inputs!$B$10:$B$18,Inputs!$A$10:$A$18)</f>
        <v>33.40903383669756</v>
      </c>
      <c r="Q5981" s="6">
        <f>IF(Inputs!$D$10="Yes",IF('Hourly Calcs'!P5981&gt;'Hourly Calcs'!K5981,'Hourly Calcs'!O5981,N5981+O5981),N5981+O5981)</f>
        <v>0</v>
      </c>
      <c r="R5981" s="12">
        <f t="shared" si="843"/>
        <v>0</v>
      </c>
      <c r="S5981" s="1">
        <f>IF(AND(A5981&gt;=5,A5981&lt;=9),INDEX(Demand!$C$3:$C$26,C5981),INDEX(Demand!$B$3:$B$26,C5981))</f>
        <v>700</v>
      </c>
      <c r="T5981" s="7">
        <f t="shared" si="844"/>
        <v>0</v>
      </c>
      <c r="U5981" s="7">
        <f t="shared" si="845"/>
        <v>0</v>
      </c>
    </row>
    <row r="5982" spans="1:21" x14ac:dyDescent="0.2">
      <c r="A5982" s="1">
        <v>9</v>
      </c>
      <c r="B5982" s="1">
        <v>6</v>
      </c>
      <c r="C5982" s="1">
        <v>22</v>
      </c>
      <c r="D5982">
        <v>17.7</v>
      </c>
      <c r="E5982">
        <v>15.7</v>
      </c>
      <c r="F5982">
        <v>88</v>
      </c>
      <c r="G5982">
        <v>0</v>
      </c>
      <c r="H5982">
        <v>0</v>
      </c>
      <c r="I5982">
        <v>0</v>
      </c>
      <c r="J5982" s="4">
        <f t="shared" si="840"/>
        <v>322.70295894100718</v>
      </c>
      <c r="K5982" s="4">
        <f t="shared" si="841"/>
        <v>-26.46070914952611</v>
      </c>
      <c r="L5982" s="5">
        <f t="shared" si="837"/>
        <v>0</v>
      </c>
      <c r="M5982" s="5">
        <f t="shared" si="838"/>
        <v>0</v>
      </c>
      <c r="N5982" s="6">
        <f t="shared" si="839"/>
        <v>0</v>
      </c>
      <c r="O5982" s="6">
        <f t="shared" si="842"/>
        <v>0</v>
      </c>
      <c r="P5982" s="6">
        <f>FORECAST(J5982,Inputs!$B$10:$B$18,Inputs!$A$10:$A$18)</f>
        <v>33.543545916120436</v>
      </c>
      <c r="Q5982" s="6">
        <f>IF(Inputs!$D$10="Yes",IF('Hourly Calcs'!P5982&gt;'Hourly Calcs'!K5982,'Hourly Calcs'!O5982,N5982+O5982),N5982+O5982)</f>
        <v>0</v>
      </c>
      <c r="R5982" s="12">
        <f t="shared" si="843"/>
        <v>0</v>
      </c>
      <c r="S5982" s="1">
        <f>IF(AND(A5982&gt;=5,A5982&lt;=9),INDEX(Demand!$C$3:$C$26,C5982),INDEX(Demand!$B$3:$B$26,C5982))</f>
        <v>600</v>
      </c>
      <c r="T5982" s="7">
        <f t="shared" si="844"/>
        <v>0</v>
      </c>
      <c r="U5982" s="7">
        <f t="shared" si="845"/>
        <v>0</v>
      </c>
    </row>
    <row r="5983" spans="1:21" x14ac:dyDescent="0.2">
      <c r="A5983" s="1">
        <v>9</v>
      </c>
      <c r="B5983" s="1">
        <v>6</v>
      </c>
      <c r="C5983" s="1">
        <v>23</v>
      </c>
      <c r="D5983">
        <v>17.899999999999999</v>
      </c>
      <c r="E5983">
        <v>15.5</v>
      </c>
      <c r="F5983">
        <v>86</v>
      </c>
      <c r="G5983">
        <v>0</v>
      </c>
      <c r="H5983">
        <v>0</v>
      </c>
      <c r="I5983">
        <v>0</v>
      </c>
      <c r="J5983" s="4">
        <f t="shared" si="840"/>
        <v>338.90035885673535</v>
      </c>
      <c r="K5983" s="4">
        <f t="shared" si="841"/>
        <v>-31.114290729540073</v>
      </c>
      <c r="L5983" s="5">
        <f t="shared" si="837"/>
        <v>0</v>
      </c>
      <c r="M5983" s="5">
        <f t="shared" si="838"/>
        <v>0</v>
      </c>
      <c r="N5983" s="6">
        <f t="shared" si="839"/>
        <v>0</v>
      </c>
      <c r="O5983" s="6">
        <f t="shared" si="842"/>
        <v>0</v>
      </c>
      <c r="P5983" s="6">
        <f>FORECAST(J5983,Inputs!$B$10:$B$18,Inputs!$A$10:$A$18)</f>
        <v>33.693521841266069</v>
      </c>
      <c r="Q5983" s="6">
        <f>IF(Inputs!$D$10="Yes",IF('Hourly Calcs'!P5983&gt;'Hourly Calcs'!K5983,'Hourly Calcs'!O5983,N5983+O5983),N5983+O5983)</f>
        <v>0</v>
      </c>
      <c r="R5983" s="12">
        <f t="shared" si="843"/>
        <v>0</v>
      </c>
      <c r="S5983" s="1">
        <f>IF(AND(A5983&gt;=5,A5983&lt;=9),INDEX(Demand!$C$3:$C$26,C5983),INDEX(Demand!$B$3:$B$26,C5983))</f>
        <v>500</v>
      </c>
      <c r="T5983" s="7">
        <f t="shared" si="844"/>
        <v>0</v>
      </c>
      <c r="U5983" s="7">
        <f t="shared" si="845"/>
        <v>0</v>
      </c>
    </row>
    <row r="5984" spans="1:21" x14ac:dyDescent="0.2">
      <c r="A5984" s="1">
        <v>9</v>
      </c>
      <c r="B5984" s="1">
        <v>6</v>
      </c>
      <c r="C5984" s="1">
        <v>24</v>
      </c>
      <c r="D5984">
        <v>17.7</v>
      </c>
      <c r="E5984">
        <v>14.7</v>
      </c>
      <c r="F5984">
        <v>82</v>
      </c>
      <c r="G5984">
        <v>0</v>
      </c>
      <c r="H5984">
        <v>0</v>
      </c>
      <c r="I5984">
        <v>0</v>
      </c>
      <c r="J5984" s="4">
        <f t="shared" si="840"/>
        <v>356.37615374796076</v>
      </c>
      <c r="K5984" s="4">
        <f t="shared" si="841"/>
        <v>-33.167246572421888</v>
      </c>
      <c r="L5984" s="5">
        <f t="shared" si="837"/>
        <v>0</v>
      </c>
      <c r="M5984" s="5">
        <f t="shared" si="838"/>
        <v>0</v>
      </c>
      <c r="N5984" s="6">
        <f t="shared" si="839"/>
        <v>0</v>
      </c>
      <c r="O5984" s="6">
        <f t="shared" si="842"/>
        <v>0</v>
      </c>
      <c r="P5984" s="6">
        <f>FORECAST(J5984,Inputs!$B$10:$B$18,Inputs!$A$10:$A$18)</f>
        <v>33.855334756925558</v>
      </c>
      <c r="Q5984" s="6">
        <f>IF(Inputs!$D$10="Yes",IF('Hourly Calcs'!P5984&gt;'Hourly Calcs'!K5984,'Hourly Calcs'!O5984,N5984+O5984),N5984+O5984)</f>
        <v>0</v>
      </c>
      <c r="R5984" s="12">
        <f t="shared" si="843"/>
        <v>0</v>
      </c>
      <c r="S5984" s="1">
        <f>IF(AND(A5984&gt;=5,A5984&lt;=9),INDEX(Demand!$C$3:$C$26,C5984),INDEX(Demand!$B$3:$B$26,C5984))</f>
        <v>400</v>
      </c>
      <c r="T5984" s="7">
        <f t="shared" si="844"/>
        <v>0</v>
      </c>
      <c r="U5984" s="7">
        <f t="shared" si="845"/>
        <v>0</v>
      </c>
    </row>
    <row r="5985" spans="1:21" x14ac:dyDescent="0.2">
      <c r="A5985" s="1">
        <v>9</v>
      </c>
      <c r="B5985" s="1">
        <v>7</v>
      </c>
      <c r="C5985" s="1">
        <v>1</v>
      </c>
      <c r="D5985">
        <v>17.5</v>
      </c>
      <c r="E5985">
        <v>13.7</v>
      </c>
      <c r="F5985">
        <v>78</v>
      </c>
      <c r="G5985">
        <v>0</v>
      </c>
      <c r="H5985">
        <v>0</v>
      </c>
      <c r="I5985">
        <v>0</v>
      </c>
      <c r="J5985" s="4">
        <f t="shared" si="840"/>
        <v>14.108336244567823</v>
      </c>
      <c r="K5985" s="4">
        <f t="shared" si="841"/>
        <v>-32.313199644851608</v>
      </c>
      <c r="L5985" s="5">
        <f t="shared" si="837"/>
        <v>0</v>
      </c>
      <c r="M5985" s="5">
        <f t="shared" si="838"/>
        <v>0</v>
      </c>
      <c r="N5985" s="6">
        <f t="shared" si="839"/>
        <v>0</v>
      </c>
      <c r="O5985" s="6">
        <f t="shared" si="842"/>
        <v>0</v>
      </c>
      <c r="P5985" s="6">
        <f>FORECAST(J5985,Inputs!$B$10:$B$18,Inputs!$A$10:$A$18)</f>
        <v>30.686188298560811</v>
      </c>
      <c r="Q5985" s="6">
        <f>IF(Inputs!$D$10="Yes",IF('Hourly Calcs'!P5985&gt;'Hourly Calcs'!K5985,'Hourly Calcs'!O5985,N5985+O5985),N5985+O5985)</f>
        <v>0</v>
      </c>
      <c r="R5985" s="12">
        <f t="shared" si="843"/>
        <v>0</v>
      </c>
      <c r="S5985" s="1">
        <f>IF(AND(A5985&gt;=5,A5985&lt;=9),INDEX(Demand!$C$3:$C$26,C5985),INDEX(Demand!$B$3:$B$26,C5985))</f>
        <v>350</v>
      </c>
      <c r="T5985" s="7">
        <f t="shared" si="844"/>
        <v>0</v>
      </c>
      <c r="U5985" s="7">
        <f t="shared" si="845"/>
        <v>0</v>
      </c>
    </row>
    <row r="5986" spans="1:21" x14ac:dyDescent="0.2">
      <c r="A5986" s="1">
        <v>9</v>
      </c>
      <c r="B5986" s="1">
        <v>7</v>
      </c>
      <c r="C5986" s="1">
        <v>2</v>
      </c>
      <c r="D5986">
        <v>17.5</v>
      </c>
      <c r="E5986">
        <v>13.8</v>
      </c>
      <c r="F5986">
        <v>79</v>
      </c>
      <c r="G5986">
        <v>0</v>
      </c>
      <c r="H5986">
        <v>0</v>
      </c>
      <c r="I5986">
        <v>0</v>
      </c>
      <c r="J5986" s="4">
        <f t="shared" si="840"/>
        <v>30.928804045982588</v>
      </c>
      <c r="K5986" s="4">
        <f t="shared" si="841"/>
        <v>-28.685278676837612</v>
      </c>
      <c r="L5986" s="5">
        <f t="shared" si="837"/>
        <v>0</v>
      </c>
      <c r="M5986" s="5">
        <f t="shared" si="838"/>
        <v>0</v>
      </c>
      <c r="N5986" s="6">
        <f t="shared" si="839"/>
        <v>0</v>
      </c>
      <c r="O5986" s="6">
        <f t="shared" si="842"/>
        <v>0</v>
      </c>
      <c r="P5986" s="6">
        <f>FORECAST(J5986,Inputs!$B$10:$B$18,Inputs!$A$10:$A$18)</f>
        <v>30.841933370796134</v>
      </c>
      <c r="Q5986" s="6">
        <f>IF(Inputs!$D$10="Yes",IF('Hourly Calcs'!P5986&gt;'Hourly Calcs'!K5986,'Hourly Calcs'!O5986,N5986+O5986),N5986+O5986)</f>
        <v>0</v>
      </c>
      <c r="R5986" s="12">
        <f t="shared" si="843"/>
        <v>0</v>
      </c>
      <c r="S5986" s="1">
        <f>IF(AND(A5986&gt;=5,A5986&lt;=9),INDEX(Demand!$C$3:$C$26,C5986),INDEX(Demand!$B$3:$B$26,C5986))</f>
        <v>350</v>
      </c>
      <c r="T5986" s="7">
        <f t="shared" si="844"/>
        <v>0</v>
      </c>
      <c r="U5986" s="7">
        <f t="shared" si="845"/>
        <v>0</v>
      </c>
    </row>
    <row r="5987" spans="1:21" x14ac:dyDescent="0.2">
      <c r="A5987" s="1">
        <v>9</v>
      </c>
      <c r="B5987" s="1">
        <v>7</v>
      </c>
      <c r="C5987" s="1">
        <v>3</v>
      </c>
      <c r="D5987">
        <v>17.399999999999999</v>
      </c>
      <c r="E5987">
        <v>13.7</v>
      </c>
      <c r="F5987">
        <v>79</v>
      </c>
      <c r="G5987">
        <v>0</v>
      </c>
      <c r="H5987">
        <v>0</v>
      </c>
      <c r="I5987">
        <v>0</v>
      </c>
      <c r="J5987" s="4">
        <f t="shared" si="840"/>
        <v>46.161861306313284</v>
      </c>
      <c r="K5987" s="4">
        <f t="shared" si="841"/>
        <v>-22.777644362229267</v>
      </c>
      <c r="L5987" s="5">
        <f t="shared" ref="L5987:L6050" si="846">IF(ABS($B$5-J5987)&gt;90,0,ABS($B$5-J5987))</f>
        <v>0</v>
      </c>
      <c r="M5987" s="5">
        <f t="shared" ref="M5987:M6050" si="847">IF(K5987&gt;0,ABS($B$4-K5987),0)</f>
        <v>0</v>
      </c>
      <c r="N5987" s="6">
        <f t="shared" si="839"/>
        <v>0</v>
      </c>
      <c r="O5987" s="6">
        <f t="shared" si="842"/>
        <v>0</v>
      </c>
      <c r="P5987" s="6">
        <f>FORECAST(J5987,Inputs!$B$10:$B$18,Inputs!$A$10:$A$18)</f>
        <v>30.982980197280675</v>
      </c>
      <c r="Q5987" s="6">
        <f>IF(Inputs!$D$10="Yes",IF('Hourly Calcs'!P5987&gt;'Hourly Calcs'!K5987,'Hourly Calcs'!O5987,N5987+O5987),N5987+O5987)</f>
        <v>0</v>
      </c>
      <c r="R5987" s="12">
        <f t="shared" si="843"/>
        <v>0</v>
      </c>
      <c r="S5987" s="1">
        <f>IF(AND(A5987&gt;=5,A5987&lt;=9),INDEX(Demand!$C$3:$C$26,C5987),INDEX(Demand!$B$3:$B$26,C5987))</f>
        <v>350</v>
      </c>
      <c r="T5987" s="7">
        <f t="shared" si="844"/>
        <v>0</v>
      </c>
      <c r="U5987" s="7">
        <f t="shared" si="845"/>
        <v>0</v>
      </c>
    </row>
    <row r="5988" spans="1:21" x14ac:dyDescent="0.2">
      <c r="A5988" s="1">
        <v>9</v>
      </c>
      <c r="B5988" s="1">
        <v>7</v>
      </c>
      <c r="C5988" s="1">
        <v>4</v>
      </c>
      <c r="D5988">
        <v>17</v>
      </c>
      <c r="E5988">
        <v>13.7</v>
      </c>
      <c r="F5988">
        <v>81</v>
      </c>
      <c r="G5988">
        <v>0</v>
      </c>
      <c r="H5988">
        <v>0</v>
      </c>
      <c r="I5988">
        <v>0</v>
      </c>
      <c r="J5988" s="4">
        <f t="shared" si="840"/>
        <v>59.783697870971011</v>
      </c>
      <c r="K5988" s="4">
        <f t="shared" si="841"/>
        <v>-15.207463084973085</v>
      </c>
      <c r="L5988" s="5">
        <f t="shared" si="846"/>
        <v>0</v>
      </c>
      <c r="M5988" s="5">
        <f t="shared" si="847"/>
        <v>0</v>
      </c>
      <c r="N5988" s="6">
        <f t="shared" si="839"/>
        <v>0</v>
      </c>
      <c r="O5988" s="6">
        <f t="shared" si="842"/>
        <v>0</v>
      </c>
      <c r="P5988" s="6">
        <f>FORECAST(J5988,Inputs!$B$10:$B$18,Inputs!$A$10:$A$18)</f>
        <v>31.109108313620101</v>
      </c>
      <c r="Q5988" s="6">
        <f>IF(Inputs!$D$10="Yes",IF('Hourly Calcs'!P5988&gt;'Hourly Calcs'!K5988,'Hourly Calcs'!O5988,N5988+O5988),N5988+O5988)</f>
        <v>0</v>
      </c>
      <c r="R5988" s="12">
        <f t="shared" si="843"/>
        <v>0</v>
      </c>
      <c r="S5988" s="1">
        <f>IF(AND(A5988&gt;=5,A5988&lt;=9),INDEX(Demand!$C$3:$C$26,C5988),INDEX(Demand!$B$3:$B$26,C5988))</f>
        <v>350</v>
      </c>
      <c r="T5988" s="7">
        <f t="shared" si="844"/>
        <v>0</v>
      </c>
      <c r="U5988" s="7">
        <f t="shared" si="845"/>
        <v>0</v>
      </c>
    </row>
    <row r="5989" spans="1:21" x14ac:dyDescent="0.2">
      <c r="A5989" s="1">
        <v>9</v>
      </c>
      <c r="B5989" s="1">
        <v>7</v>
      </c>
      <c r="C5989" s="1">
        <v>5</v>
      </c>
      <c r="D5989">
        <v>16.600000000000001</v>
      </c>
      <c r="E5989">
        <v>13.6</v>
      </c>
      <c r="F5989">
        <v>82</v>
      </c>
      <c r="G5989">
        <v>0</v>
      </c>
      <c r="H5989">
        <v>0</v>
      </c>
      <c r="I5989">
        <v>0</v>
      </c>
      <c r="J5989" s="4">
        <f t="shared" si="840"/>
        <v>72.179901552145012</v>
      </c>
      <c r="K5989" s="4">
        <f t="shared" si="841"/>
        <v>-6.5281910584357945</v>
      </c>
      <c r="L5989" s="5">
        <f t="shared" si="846"/>
        <v>0</v>
      </c>
      <c r="M5989" s="5">
        <f t="shared" si="847"/>
        <v>0</v>
      </c>
      <c r="N5989" s="6">
        <f t="shared" si="839"/>
        <v>0</v>
      </c>
      <c r="O5989" s="6">
        <f t="shared" si="842"/>
        <v>0</v>
      </c>
      <c r="P5989" s="6">
        <f>FORECAST(J5989,Inputs!$B$10:$B$18,Inputs!$A$10:$A$18)</f>
        <v>31.223887977334673</v>
      </c>
      <c r="Q5989" s="6">
        <f>IF(Inputs!$D$10="Yes",IF('Hourly Calcs'!P5989&gt;'Hourly Calcs'!K5989,'Hourly Calcs'!O5989,N5989+O5989),N5989+O5989)</f>
        <v>0</v>
      </c>
      <c r="R5989" s="12">
        <f t="shared" si="843"/>
        <v>0</v>
      </c>
      <c r="S5989" s="1">
        <f>IF(AND(A5989&gt;=5,A5989&lt;=9),INDEX(Demand!$C$3:$C$26,C5989),INDEX(Demand!$B$3:$B$26,C5989))</f>
        <v>350</v>
      </c>
      <c r="T5989" s="7">
        <f t="shared" si="844"/>
        <v>0</v>
      </c>
      <c r="U5989" s="7">
        <f t="shared" si="845"/>
        <v>0</v>
      </c>
    </row>
    <row r="5990" spans="1:21" x14ac:dyDescent="0.2">
      <c r="A5990" s="1">
        <v>9</v>
      </c>
      <c r="B5990" s="1">
        <v>7</v>
      </c>
      <c r="C5990" s="1">
        <v>6</v>
      </c>
      <c r="D5990">
        <v>16.5</v>
      </c>
      <c r="E5990">
        <v>13.7</v>
      </c>
      <c r="F5990">
        <v>84</v>
      </c>
      <c r="G5990">
        <v>2</v>
      </c>
      <c r="H5990">
        <v>0</v>
      </c>
      <c r="I5990">
        <v>2</v>
      </c>
      <c r="J5990" s="4">
        <f t="shared" si="840"/>
        <v>83.898476376014514</v>
      </c>
      <c r="K5990" s="4">
        <f t="shared" si="841"/>
        <v>2.9291765077790188</v>
      </c>
      <c r="L5990" s="5">
        <f t="shared" si="846"/>
        <v>81.101523623985486</v>
      </c>
      <c r="M5990" s="5">
        <f t="shared" si="847"/>
        <v>31.070823492220981</v>
      </c>
      <c r="N5990" s="6">
        <f t="shared" si="839"/>
        <v>0</v>
      </c>
      <c r="O5990" s="6">
        <f t="shared" si="842"/>
        <v>1.8290375725550416</v>
      </c>
      <c r="P5990" s="6">
        <f>FORECAST(J5990,Inputs!$B$10:$B$18,Inputs!$A$10:$A$18)</f>
        <v>31.332393299777909</v>
      </c>
      <c r="Q5990" s="6">
        <f>IF(Inputs!$D$10="Yes",IF('Hourly Calcs'!P5990&gt;'Hourly Calcs'!K5990,'Hourly Calcs'!O5990,N5990+O5990),N5990+O5990)</f>
        <v>1.8290375725550416</v>
      </c>
      <c r="R5990" s="12">
        <f t="shared" si="843"/>
        <v>8.6915865447815577</v>
      </c>
      <c r="S5990" s="1">
        <f>IF(AND(A5990&gt;=5,A5990&lt;=9),INDEX(Demand!$C$3:$C$26,C5990),INDEX(Demand!$B$3:$B$26,C5990))</f>
        <v>350</v>
      </c>
      <c r="T5990" s="7">
        <f t="shared" si="844"/>
        <v>8.6915865447815577</v>
      </c>
      <c r="U5990" s="7">
        <f t="shared" si="845"/>
        <v>0</v>
      </c>
    </row>
    <row r="5991" spans="1:21" x14ac:dyDescent="0.2">
      <c r="A5991" s="1">
        <v>9</v>
      </c>
      <c r="B5991" s="1">
        <v>7</v>
      </c>
      <c r="C5991" s="1">
        <v>7</v>
      </c>
      <c r="D5991">
        <v>17</v>
      </c>
      <c r="E5991">
        <v>14</v>
      </c>
      <c r="F5991">
        <v>82</v>
      </c>
      <c r="G5991">
        <v>37</v>
      </c>
      <c r="H5991">
        <v>0</v>
      </c>
      <c r="I5991">
        <v>37</v>
      </c>
      <c r="J5991" s="4">
        <f t="shared" si="840"/>
        <v>95.544401822299577</v>
      </c>
      <c r="K5991" s="4">
        <f t="shared" si="841"/>
        <v>12.226598024219925</v>
      </c>
      <c r="L5991" s="5">
        <f t="shared" si="846"/>
        <v>69.455598177700423</v>
      </c>
      <c r="M5991" s="5">
        <f t="shared" si="847"/>
        <v>21.773401975780075</v>
      </c>
      <c r="N5991" s="6">
        <f t="shared" si="839"/>
        <v>0</v>
      </c>
      <c r="O5991" s="6">
        <f t="shared" si="842"/>
        <v>33.837195092268267</v>
      </c>
      <c r="P5991" s="6">
        <f>FORECAST(J5991,Inputs!$B$10:$B$18,Inputs!$A$10:$A$18)</f>
        <v>31.440225942799067</v>
      </c>
      <c r="Q5991" s="6">
        <f>IF(Inputs!$D$10="Yes",IF('Hourly Calcs'!P5991&gt;'Hourly Calcs'!K5991,'Hourly Calcs'!O5991,N5991+O5991),N5991+O5991)</f>
        <v>33.837195092268267</v>
      </c>
      <c r="R5991" s="12">
        <f t="shared" si="843"/>
        <v>160.79435107845879</v>
      </c>
      <c r="S5991" s="1">
        <f>IF(AND(A5991&gt;=5,A5991&lt;=9),INDEX(Demand!$C$3:$C$26,C5991),INDEX(Demand!$B$3:$B$26,C5991))</f>
        <v>350</v>
      </c>
      <c r="T5991" s="7">
        <f t="shared" si="844"/>
        <v>160.79435107845879</v>
      </c>
      <c r="U5991" s="7">
        <f t="shared" si="845"/>
        <v>0</v>
      </c>
    </row>
    <row r="5992" spans="1:21" x14ac:dyDescent="0.2">
      <c r="A5992" s="1">
        <v>9</v>
      </c>
      <c r="B5992" s="1">
        <v>7</v>
      </c>
      <c r="C5992" s="1">
        <v>8</v>
      </c>
      <c r="D5992">
        <v>17.100000000000001</v>
      </c>
      <c r="E5992">
        <v>13.8</v>
      </c>
      <c r="F5992">
        <v>81</v>
      </c>
      <c r="G5992">
        <v>127</v>
      </c>
      <c r="H5992">
        <v>14</v>
      </c>
      <c r="I5992">
        <v>123</v>
      </c>
      <c r="J5992" s="4">
        <f t="shared" si="840"/>
        <v>107.77596238218504</v>
      </c>
      <c r="K5992" s="4">
        <f t="shared" si="841"/>
        <v>21.468021952230757</v>
      </c>
      <c r="L5992" s="5">
        <f t="shared" si="846"/>
        <v>57.224037617814957</v>
      </c>
      <c r="M5992" s="5">
        <f t="shared" si="847"/>
        <v>12.531978047769243</v>
      </c>
      <c r="N5992" s="6">
        <f t="shared" si="839"/>
        <v>8.1918567992482636</v>
      </c>
      <c r="O5992" s="6">
        <f t="shared" si="842"/>
        <v>112.48581071213506</v>
      </c>
      <c r="P5992" s="6">
        <f>FORECAST(J5992,Inputs!$B$10:$B$18,Inputs!$A$10:$A$18)</f>
        <v>31.553481133168379</v>
      </c>
      <c r="Q5992" s="6">
        <f>IF(Inputs!$D$10="Yes",IF('Hourly Calcs'!P5992&gt;'Hourly Calcs'!K5992,'Hourly Calcs'!O5992,N5992+O5992),N5992+O5992)</f>
        <v>112.48581071213506</v>
      </c>
      <c r="R5992" s="12">
        <f t="shared" si="843"/>
        <v>534.5325725040658</v>
      </c>
      <c r="S5992" s="1">
        <f>IF(AND(A5992&gt;=5,A5992&lt;=9),INDEX(Demand!$C$3:$C$26,C5992),INDEX(Demand!$B$3:$B$26,C5992))</f>
        <v>350</v>
      </c>
      <c r="T5992" s="7">
        <f t="shared" si="844"/>
        <v>350</v>
      </c>
      <c r="U5992" s="7">
        <f t="shared" si="845"/>
        <v>184.5325725040658</v>
      </c>
    </row>
    <row r="5993" spans="1:21" x14ac:dyDescent="0.2">
      <c r="A5993" s="1">
        <v>9</v>
      </c>
      <c r="B5993" s="1">
        <v>7</v>
      </c>
      <c r="C5993" s="1">
        <v>9</v>
      </c>
      <c r="D5993">
        <v>17.399999999999999</v>
      </c>
      <c r="E5993">
        <v>13.3</v>
      </c>
      <c r="F5993">
        <v>77</v>
      </c>
      <c r="G5993">
        <v>114</v>
      </c>
      <c r="H5993">
        <v>0</v>
      </c>
      <c r="I5993">
        <v>114</v>
      </c>
      <c r="J5993" s="4">
        <f t="shared" si="840"/>
        <v>121.33129349446449</v>
      </c>
      <c r="K5993" s="4">
        <f t="shared" si="841"/>
        <v>30.070106837575345</v>
      </c>
      <c r="L5993" s="5">
        <f t="shared" si="846"/>
        <v>43.668706505535511</v>
      </c>
      <c r="M5993" s="5">
        <f t="shared" si="847"/>
        <v>3.9298931624246549</v>
      </c>
      <c r="N5993" s="6">
        <f t="shared" si="839"/>
        <v>0</v>
      </c>
      <c r="O5993" s="6">
        <f t="shared" si="842"/>
        <v>104.25514163563737</v>
      </c>
      <c r="P5993" s="6">
        <f>FORECAST(J5993,Inputs!$B$10:$B$18,Inputs!$A$10:$A$18)</f>
        <v>31.678993458282076</v>
      </c>
      <c r="Q5993" s="6">
        <f>IF(Inputs!$D$10="Yes",IF('Hourly Calcs'!P5993&gt;'Hourly Calcs'!K5993,'Hourly Calcs'!O5993,N5993+O5993),N5993+O5993)</f>
        <v>104.25514163563737</v>
      </c>
      <c r="R5993" s="12">
        <f t="shared" si="843"/>
        <v>495.42043305254879</v>
      </c>
      <c r="S5993" s="1">
        <f>IF(AND(A5993&gt;=5,A5993&lt;=9),INDEX(Demand!$C$3:$C$26,C5993),INDEX(Demand!$B$3:$B$26,C5993))</f>
        <v>350</v>
      </c>
      <c r="T5993" s="7">
        <f t="shared" si="844"/>
        <v>350</v>
      </c>
      <c r="U5993" s="7">
        <f t="shared" si="845"/>
        <v>145.42043305254879</v>
      </c>
    </row>
    <row r="5994" spans="1:21" x14ac:dyDescent="0.2">
      <c r="A5994" s="1">
        <v>9</v>
      </c>
      <c r="B5994" s="1">
        <v>7</v>
      </c>
      <c r="C5994" s="1">
        <v>10</v>
      </c>
      <c r="D5994">
        <v>17.3</v>
      </c>
      <c r="E5994">
        <v>13.4</v>
      </c>
      <c r="F5994">
        <v>78</v>
      </c>
      <c r="G5994">
        <v>158</v>
      </c>
      <c r="H5994">
        <v>0</v>
      </c>
      <c r="I5994">
        <v>158</v>
      </c>
      <c r="J5994" s="4">
        <f t="shared" si="840"/>
        <v>136.98764724905178</v>
      </c>
      <c r="K5994" s="4">
        <f t="shared" si="841"/>
        <v>37.412081375212772</v>
      </c>
      <c r="L5994" s="5">
        <f t="shared" si="846"/>
        <v>28.012352750948224</v>
      </c>
      <c r="M5994" s="5">
        <f t="shared" si="847"/>
        <v>3.4120813752127717</v>
      </c>
      <c r="N5994" s="6">
        <f t="shared" si="839"/>
        <v>0</v>
      </c>
      <c r="O5994" s="6">
        <f t="shared" si="842"/>
        <v>144.4939682318483</v>
      </c>
      <c r="P5994" s="6">
        <f>FORECAST(J5994,Inputs!$B$10:$B$18,Inputs!$A$10:$A$18)</f>
        <v>31.823959696750478</v>
      </c>
      <c r="Q5994" s="6">
        <f>IF(Inputs!$D$10="Yes",IF('Hourly Calcs'!P5994&gt;'Hourly Calcs'!K5994,'Hourly Calcs'!O5994,N5994+O5994),N5994+O5994)</f>
        <v>144.4939682318483</v>
      </c>
      <c r="R5994" s="12">
        <f t="shared" si="843"/>
        <v>686.63533703774306</v>
      </c>
      <c r="S5994" s="1">
        <f>IF(AND(A5994&gt;=5,A5994&lt;=9),INDEX(Demand!$C$3:$C$26,C5994),INDEX(Demand!$B$3:$B$26,C5994))</f>
        <v>600</v>
      </c>
      <c r="T5994" s="7">
        <f t="shared" si="844"/>
        <v>600</v>
      </c>
      <c r="U5994" s="7">
        <f t="shared" si="845"/>
        <v>86.635337037743056</v>
      </c>
    </row>
    <row r="5995" spans="1:21" x14ac:dyDescent="0.2">
      <c r="A5995" s="1">
        <v>9</v>
      </c>
      <c r="B5995" s="1">
        <v>7</v>
      </c>
      <c r="C5995" s="1">
        <v>11</v>
      </c>
      <c r="D5995">
        <v>17.399999999999999</v>
      </c>
      <c r="E5995">
        <v>14.6</v>
      </c>
      <c r="F5995">
        <v>84</v>
      </c>
      <c r="G5995">
        <v>387</v>
      </c>
      <c r="H5995">
        <v>94</v>
      </c>
      <c r="I5995">
        <v>323</v>
      </c>
      <c r="J5995" s="4">
        <f t="shared" si="840"/>
        <v>155.26870263066365</v>
      </c>
      <c r="K5995" s="4">
        <f t="shared" si="841"/>
        <v>42.69488218134758</v>
      </c>
      <c r="L5995" s="5">
        <f t="shared" si="846"/>
        <v>9.731297369336346</v>
      </c>
      <c r="M5995" s="5">
        <f t="shared" si="847"/>
        <v>8.6948821813475803</v>
      </c>
      <c r="N5995" s="6">
        <f t="shared" si="839"/>
        <v>90.920998130610101</v>
      </c>
      <c r="O5995" s="6">
        <f t="shared" si="842"/>
        <v>295.38956796763921</v>
      </c>
      <c r="P5995" s="6">
        <f>FORECAST(J5995,Inputs!$B$10:$B$18,Inputs!$A$10:$A$18)</f>
        <v>31.993228728061698</v>
      </c>
      <c r="Q5995" s="6">
        <f>IF(Inputs!$D$10="Yes",IF('Hourly Calcs'!P5995&gt;'Hourly Calcs'!K5995,'Hourly Calcs'!O5995,N5995+O5995),N5995+O5995)</f>
        <v>386.3105660982493</v>
      </c>
      <c r="R5995" s="12">
        <f t="shared" si="843"/>
        <v>1835.7478100988806</v>
      </c>
      <c r="S5995" s="1">
        <f>IF(AND(A5995&gt;=5,A5995&lt;=9),INDEX(Demand!$C$3:$C$26,C5995),INDEX(Demand!$B$3:$B$26,C5995))</f>
        <v>600</v>
      </c>
      <c r="T5995" s="7">
        <f t="shared" si="844"/>
        <v>600</v>
      </c>
      <c r="U5995" s="7">
        <f t="shared" si="845"/>
        <v>1235.7478100988806</v>
      </c>
    </row>
    <row r="5996" spans="1:21" x14ac:dyDescent="0.2">
      <c r="A5996" s="1">
        <v>9</v>
      </c>
      <c r="B5996" s="1">
        <v>7</v>
      </c>
      <c r="C5996" s="1">
        <v>12</v>
      </c>
      <c r="D5996">
        <v>17.3</v>
      </c>
      <c r="E5996">
        <v>14.7</v>
      </c>
      <c r="F5996">
        <v>85</v>
      </c>
      <c r="G5996">
        <v>424</v>
      </c>
      <c r="H5996">
        <v>99</v>
      </c>
      <c r="I5996">
        <v>352</v>
      </c>
      <c r="J5996" s="4">
        <f t="shared" si="840"/>
        <v>175.76455401107603</v>
      </c>
      <c r="K5996" s="4">
        <f t="shared" si="841"/>
        <v>45.061242624977893</v>
      </c>
      <c r="L5996" s="5">
        <f t="shared" si="846"/>
        <v>10.764554011076029</v>
      </c>
      <c r="M5996" s="5">
        <f t="shared" si="847"/>
        <v>11.061242624977893</v>
      </c>
      <c r="N5996" s="6">
        <f t="shared" si="839"/>
        <v>96.51311975848887</v>
      </c>
      <c r="O5996" s="6">
        <f t="shared" si="842"/>
        <v>321.9106127696873</v>
      </c>
      <c r="P5996" s="6">
        <f>FORECAST(J5996,Inputs!$B$10:$B$18,Inputs!$A$10:$A$18)</f>
        <v>32.18300512973218</v>
      </c>
      <c r="Q5996" s="6">
        <f>IF(Inputs!$D$10="Yes",IF('Hourly Calcs'!P5996&gt;'Hourly Calcs'!K5996,'Hourly Calcs'!O5996,N5996+O5996),N5996+O5996)</f>
        <v>418.42373252817617</v>
      </c>
      <c r="R5996" s="12">
        <f t="shared" si="843"/>
        <v>1988.3495769738931</v>
      </c>
      <c r="S5996" s="1">
        <f>IF(AND(A5996&gt;=5,A5996&lt;=9),INDEX(Demand!$C$3:$C$26,C5996),INDEX(Demand!$B$3:$B$26,C5996))</f>
        <v>600</v>
      </c>
      <c r="T5996" s="7">
        <f t="shared" si="844"/>
        <v>600</v>
      </c>
      <c r="U5996" s="7">
        <f t="shared" si="845"/>
        <v>1388.3495769738931</v>
      </c>
    </row>
    <row r="5997" spans="1:21" x14ac:dyDescent="0.2">
      <c r="A5997" s="1">
        <v>9</v>
      </c>
      <c r="B5997" s="1">
        <v>7</v>
      </c>
      <c r="C5997" s="1">
        <v>13</v>
      </c>
      <c r="D5997">
        <v>17</v>
      </c>
      <c r="E5997">
        <v>15.1</v>
      </c>
      <c r="F5997">
        <v>89</v>
      </c>
      <c r="G5997">
        <v>427</v>
      </c>
      <c r="H5997">
        <v>99</v>
      </c>
      <c r="I5997">
        <v>355</v>
      </c>
      <c r="J5997" s="4">
        <f t="shared" si="840"/>
        <v>196.70419948946727</v>
      </c>
      <c r="K5997" s="4">
        <f t="shared" si="841"/>
        <v>44.010854012712301</v>
      </c>
      <c r="L5997" s="5">
        <f t="shared" si="846"/>
        <v>31.704199489467271</v>
      </c>
      <c r="M5997" s="5">
        <f t="shared" si="847"/>
        <v>10.010854012712301</v>
      </c>
      <c r="N5997" s="6">
        <f t="shared" si="839"/>
        <v>90.898955764519528</v>
      </c>
      <c r="O5997" s="6">
        <f t="shared" si="842"/>
        <v>324.65416912851987</v>
      </c>
      <c r="P5997" s="6">
        <f>FORECAST(J5997,Inputs!$B$10:$B$18,Inputs!$A$10:$A$18)</f>
        <v>32.376890736013586</v>
      </c>
      <c r="Q5997" s="6">
        <f>IF(Inputs!$D$10="Yes",IF('Hourly Calcs'!P5997&gt;'Hourly Calcs'!K5997,'Hourly Calcs'!O5997,N5997+O5997),N5997+O5997)</f>
        <v>415.55312489303941</v>
      </c>
      <c r="R5997" s="12">
        <f t="shared" si="843"/>
        <v>1974.7084494917233</v>
      </c>
      <c r="S5997" s="1">
        <f>IF(AND(A5997&gt;=5,A5997&lt;=9),INDEX(Demand!$C$3:$C$26,C5997),INDEX(Demand!$B$3:$B$26,C5997))</f>
        <v>600</v>
      </c>
      <c r="T5997" s="7">
        <f t="shared" si="844"/>
        <v>600</v>
      </c>
      <c r="U5997" s="7">
        <f t="shared" si="845"/>
        <v>1374.7084494917233</v>
      </c>
    </row>
    <row r="5998" spans="1:21" x14ac:dyDescent="0.2">
      <c r="A5998" s="1">
        <v>9</v>
      </c>
      <c r="B5998" s="1">
        <v>7</v>
      </c>
      <c r="C5998" s="1">
        <v>14</v>
      </c>
      <c r="D5998">
        <v>17.600000000000001</v>
      </c>
      <c r="E5998">
        <v>14.7</v>
      </c>
      <c r="F5998">
        <v>83</v>
      </c>
      <c r="G5998">
        <v>197</v>
      </c>
      <c r="H5998">
        <v>7</v>
      </c>
      <c r="I5998">
        <v>192</v>
      </c>
      <c r="J5998" s="4">
        <f t="shared" si="840"/>
        <v>215.97969368563025</v>
      </c>
      <c r="K5998" s="4">
        <f t="shared" si="841"/>
        <v>39.774558800385698</v>
      </c>
      <c r="L5998" s="5">
        <f t="shared" si="846"/>
        <v>50.979693685630252</v>
      </c>
      <c r="M5998" s="5">
        <f t="shared" si="847"/>
        <v>5.774558800385698</v>
      </c>
      <c r="N5998" s="6">
        <f t="shared" si="839"/>
        <v>5.6068479393182384</v>
      </c>
      <c r="O5998" s="6">
        <f t="shared" si="842"/>
        <v>175.58760696528401</v>
      </c>
      <c r="P5998" s="6">
        <f>FORECAST(J5998,Inputs!$B$10:$B$18,Inputs!$A$10:$A$18)</f>
        <v>32.555367534126205</v>
      </c>
      <c r="Q5998" s="6">
        <f>IF(Inputs!$D$10="Yes",IF('Hourly Calcs'!P5998&gt;'Hourly Calcs'!K5998,'Hourly Calcs'!O5998,N5998+O5998),N5998+O5998)</f>
        <v>181.19445490460225</v>
      </c>
      <c r="R5998" s="12">
        <f t="shared" si="843"/>
        <v>861.03604970666981</v>
      </c>
      <c r="S5998" s="1">
        <f>IF(AND(A5998&gt;=5,A5998&lt;=9),INDEX(Demand!$C$3:$C$26,C5998),INDEX(Demand!$B$3:$B$26,C5998))</f>
        <v>600</v>
      </c>
      <c r="T5998" s="7">
        <f t="shared" si="844"/>
        <v>600</v>
      </c>
      <c r="U5998" s="7">
        <f t="shared" si="845"/>
        <v>261.03604970666981</v>
      </c>
    </row>
    <row r="5999" spans="1:21" x14ac:dyDescent="0.2">
      <c r="A5999" s="1">
        <v>9</v>
      </c>
      <c r="B5999" s="1">
        <v>7</v>
      </c>
      <c r="C5999" s="1">
        <v>15</v>
      </c>
      <c r="D5999">
        <v>16.8</v>
      </c>
      <c r="E5999">
        <v>15.4</v>
      </c>
      <c r="F5999">
        <v>91</v>
      </c>
      <c r="G5999">
        <v>167</v>
      </c>
      <c r="H5999">
        <v>0</v>
      </c>
      <c r="I5999">
        <v>167</v>
      </c>
      <c r="J5999" s="4">
        <f t="shared" si="840"/>
        <v>232.63349313680112</v>
      </c>
      <c r="K5999" s="4">
        <f t="shared" si="841"/>
        <v>33.129552822719049</v>
      </c>
      <c r="L5999" s="5">
        <f t="shared" si="846"/>
        <v>67.633493136801121</v>
      </c>
      <c r="M5999" s="5">
        <f t="shared" si="847"/>
        <v>0.87044717728095122</v>
      </c>
      <c r="N5999" s="6">
        <f t="shared" si="839"/>
        <v>0</v>
      </c>
      <c r="O5999" s="6">
        <f t="shared" si="842"/>
        <v>152.72463730834596</v>
      </c>
      <c r="P5999" s="6">
        <f>FORECAST(J5999,Inputs!$B$10:$B$18,Inputs!$A$10:$A$18)</f>
        <v>32.709569380896305</v>
      </c>
      <c r="Q5999" s="6">
        <f>IF(Inputs!$D$10="Yes",IF('Hourly Calcs'!P5999&gt;'Hourly Calcs'!K5999,'Hourly Calcs'!O5999,N5999+O5999),N5999+O5999)</f>
        <v>152.72463730834596</v>
      </c>
      <c r="R5999" s="12">
        <f t="shared" si="843"/>
        <v>725.74747648925995</v>
      </c>
      <c r="S5999" s="1">
        <f>IF(AND(A5999&gt;=5,A5999&lt;=9),INDEX(Demand!$C$3:$C$26,C5999),INDEX(Demand!$B$3:$B$26,C5999))</f>
        <v>600</v>
      </c>
      <c r="T5999" s="7">
        <f t="shared" si="844"/>
        <v>600</v>
      </c>
      <c r="U5999" s="7">
        <f t="shared" si="845"/>
        <v>125.74747648925995</v>
      </c>
    </row>
    <row r="6000" spans="1:21" x14ac:dyDescent="0.2">
      <c r="A6000" s="1">
        <v>9</v>
      </c>
      <c r="B6000" s="1">
        <v>7</v>
      </c>
      <c r="C6000" s="1">
        <v>16</v>
      </c>
      <c r="D6000">
        <v>16.600000000000001</v>
      </c>
      <c r="E6000">
        <v>15.8</v>
      </c>
      <c r="F6000">
        <v>95</v>
      </c>
      <c r="G6000">
        <v>124</v>
      </c>
      <c r="H6000">
        <v>0</v>
      </c>
      <c r="I6000">
        <v>124</v>
      </c>
      <c r="J6000" s="4">
        <f t="shared" si="840"/>
        <v>246.91722311879448</v>
      </c>
      <c r="K6000" s="4">
        <f t="shared" si="841"/>
        <v>24.927647011801895</v>
      </c>
      <c r="L6000" s="5">
        <f t="shared" si="846"/>
        <v>81.917223118794482</v>
      </c>
      <c r="M6000" s="5">
        <f t="shared" si="847"/>
        <v>9.0723529881981051</v>
      </c>
      <c r="N6000" s="6">
        <f t="shared" si="839"/>
        <v>0</v>
      </c>
      <c r="O6000" s="6">
        <f t="shared" si="842"/>
        <v>113.40032949841257</v>
      </c>
      <c r="P6000" s="6">
        <f>FORECAST(J6000,Inputs!$B$10:$B$18,Inputs!$A$10:$A$18)</f>
        <v>32.841826139988839</v>
      </c>
      <c r="Q6000" s="6">
        <f>IF(Inputs!$D$10="Yes",IF('Hourly Calcs'!P6000&gt;'Hourly Calcs'!K6000,'Hourly Calcs'!O6000,N6000+O6000),N6000+O6000)</f>
        <v>113.40032949841257</v>
      </c>
      <c r="R6000" s="12">
        <f t="shared" si="843"/>
        <v>538.87836577645658</v>
      </c>
      <c r="S6000" s="1">
        <f>IF(AND(A6000&gt;=5,A6000&lt;=9),INDEX(Demand!$C$3:$C$26,C6000),INDEX(Demand!$B$3:$B$26,C6000))</f>
        <v>900</v>
      </c>
      <c r="T6000" s="7">
        <f t="shared" si="844"/>
        <v>538.87836577645658</v>
      </c>
      <c r="U6000" s="7">
        <f t="shared" si="845"/>
        <v>0</v>
      </c>
    </row>
    <row r="6001" spans="1:21" x14ac:dyDescent="0.2">
      <c r="A6001" s="1">
        <v>9</v>
      </c>
      <c r="B6001" s="1">
        <v>7</v>
      </c>
      <c r="C6001" s="1">
        <v>17</v>
      </c>
      <c r="D6001">
        <v>16.3</v>
      </c>
      <c r="E6001">
        <v>16.100000000000001</v>
      </c>
      <c r="F6001">
        <v>99</v>
      </c>
      <c r="G6001">
        <v>75</v>
      </c>
      <c r="H6001">
        <v>0</v>
      </c>
      <c r="I6001">
        <v>75</v>
      </c>
      <c r="J6001" s="4">
        <f t="shared" si="840"/>
        <v>259.56511636692596</v>
      </c>
      <c r="K6001" s="4">
        <f t="shared" si="841"/>
        <v>15.856803697601592</v>
      </c>
      <c r="L6001" s="5">
        <f t="shared" si="846"/>
        <v>0</v>
      </c>
      <c r="M6001" s="5">
        <f t="shared" si="847"/>
        <v>18.143196302398408</v>
      </c>
      <c r="N6001" s="6">
        <f t="shared" si="839"/>
        <v>0</v>
      </c>
      <c r="O6001" s="6">
        <f t="shared" si="842"/>
        <v>68.58890897081406</v>
      </c>
      <c r="P6001" s="6">
        <f>FORECAST(J6001,Inputs!$B$10:$B$18,Inputs!$A$10:$A$18)</f>
        <v>32.958936262656721</v>
      </c>
      <c r="Q6001" s="6">
        <f>IF(Inputs!$D$10="Yes",IF('Hourly Calcs'!P6001&gt;'Hourly Calcs'!K6001,'Hourly Calcs'!O6001,N6001+O6001),N6001+O6001)</f>
        <v>68.58890897081406</v>
      </c>
      <c r="R6001" s="12">
        <f t="shared" si="843"/>
        <v>325.93449542930841</v>
      </c>
      <c r="S6001" s="1">
        <f>IF(AND(A6001&gt;=5,A6001&lt;=9),INDEX(Demand!$C$3:$C$26,C6001),INDEX(Demand!$B$3:$B$26,C6001))</f>
        <v>900</v>
      </c>
      <c r="T6001" s="7">
        <f t="shared" si="844"/>
        <v>325.93449542930841</v>
      </c>
      <c r="U6001" s="7">
        <f t="shared" si="845"/>
        <v>0</v>
      </c>
    </row>
    <row r="6002" spans="1:21" x14ac:dyDescent="0.2">
      <c r="A6002" s="1">
        <v>9</v>
      </c>
      <c r="B6002" s="1">
        <v>7</v>
      </c>
      <c r="C6002" s="1">
        <v>18</v>
      </c>
      <c r="D6002">
        <v>16.600000000000001</v>
      </c>
      <c r="E6002">
        <v>16.600000000000001</v>
      </c>
      <c r="F6002">
        <v>100</v>
      </c>
      <c r="G6002">
        <v>55</v>
      </c>
      <c r="H6002">
        <v>0</v>
      </c>
      <c r="I6002">
        <v>55</v>
      </c>
      <c r="J6002" s="4">
        <f t="shared" si="840"/>
        <v>271.34428637433848</v>
      </c>
      <c r="K6002" s="4">
        <f t="shared" si="841"/>
        <v>6.4700892743626923</v>
      </c>
      <c r="L6002" s="5">
        <f t="shared" si="846"/>
        <v>0</v>
      </c>
      <c r="M6002" s="5">
        <f t="shared" si="847"/>
        <v>27.529910725637308</v>
      </c>
      <c r="N6002" s="6">
        <f t="shared" si="839"/>
        <v>0</v>
      </c>
      <c r="O6002" s="6">
        <f t="shared" si="842"/>
        <v>50.298533245263641</v>
      </c>
      <c r="P6002" s="6">
        <f>FORECAST(J6002,Inputs!$B$10:$B$18,Inputs!$A$10:$A$18)</f>
        <v>33.068002651614243</v>
      </c>
      <c r="Q6002" s="6">
        <f>IF(Inputs!$D$10="Yes",IF('Hourly Calcs'!P6002&gt;'Hourly Calcs'!K6002,'Hourly Calcs'!O6002,N6002+O6002),N6002+O6002)</f>
        <v>50.298533245263641</v>
      </c>
      <c r="R6002" s="12">
        <f t="shared" si="843"/>
        <v>239.01862998149281</v>
      </c>
      <c r="S6002" s="1">
        <f>IF(AND(A6002&gt;=5,A6002&lt;=9),INDEX(Demand!$C$3:$C$26,C6002),INDEX(Demand!$B$3:$B$26,C6002))</f>
        <v>900</v>
      </c>
      <c r="T6002" s="7">
        <f t="shared" si="844"/>
        <v>239.01862998149284</v>
      </c>
      <c r="U6002" s="7">
        <f t="shared" si="845"/>
        <v>0</v>
      </c>
    </row>
    <row r="6003" spans="1:21" x14ac:dyDescent="0.2">
      <c r="A6003" s="1">
        <v>9</v>
      </c>
      <c r="B6003" s="1">
        <v>7</v>
      </c>
      <c r="C6003" s="1">
        <v>19</v>
      </c>
      <c r="D6003">
        <v>16.399999999999999</v>
      </c>
      <c r="E6003">
        <v>16.2</v>
      </c>
      <c r="F6003">
        <v>99</v>
      </c>
      <c r="G6003">
        <v>3</v>
      </c>
      <c r="H6003">
        <v>0</v>
      </c>
      <c r="I6003">
        <v>3</v>
      </c>
      <c r="J6003" s="4">
        <f t="shared" si="840"/>
        <v>282.94278639921009</v>
      </c>
      <c r="K6003" s="4">
        <f t="shared" si="841"/>
        <v>-2.9747816084652499</v>
      </c>
      <c r="L6003" s="5">
        <f t="shared" si="846"/>
        <v>0</v>
      </c>
      <c r="M6003" s="5">
        <f t="shared" si="847"/>
        <v>0</v>
      </c>
      <c r="N6003" s="6">
        <f t="shared" si="839"/>
        <v>0</v>
      </c>
      <c r="O6003" s="6">
        <f t="shared" si="842"/>
        <v>2.7435563588325627</v>
      </c>
      <c r="P6003" s="6">
        <f>FORECAST(J6003,Inputs!$B$10:$B$18,Inputs!$A$10:$A$18)</f>
        <v>33.175396170363058</v>
      </c>
      <c r="Q6003" s="6">
        <f>IF(Inputs!$D$10="Yes",IF('Hourly Calcs'!P6003&gt;'Hourly Calcs'!K6003,'Hourly Calcs'!O6003,N6003+O6003),N6003+O6003)</f>
        <v>2.7435563588325627</v>
      </c>
      <c r="R6003" s="12">
        <f t="shared" si="843"/>
        <v>13.037379817172337</v>
      </c>
      <c r="S6003" s="1">
        <f>IF(AND(A6003&gt;=5,A6003&lt;=9),INDEX(Demand!$C$3:$C$26,C6003),INDEX(Demand!$B$3:$B$26,C6003))</f>
        <v>900</v>
      </c>
      <c r="T6003" s="7">
        <f t="shared" si="844"/>
        <v>13.037379817172337</v>
      </c>
      <c r="U6003" s="7">
        <f t="shared" si="845"/>
        <v>0</v>
      </c>
    </row>
    <row r="6004" spans="1:21" x14ac:dyDescent="0.2">
      <c r="A6004" s="1">
        <v>9</v>
      </c>
      <c r="B6004" s="1">
        <v>7</v>
      </c>
      <c r="C6004" s="1">
        <v>20</v>
      </c>
      <c r="D6004">
        <v>16.5</v>
      </c>
      <c r="E6004">
        <v>15.8</v>
      </c>
      <c r="F6004">
        <v>96</v>
      </c>
      <c r="G6004">
        <v>0</v>
      </c>
      <c r="H6004">
        <v>0</v>
      </c>
      <c r="I6004">
        <v>0</v>
      </c>
      <c r="J6004" s="4">
        <f t="shared" si="840"/>
        <v>294.98576681724199</v>
      </c>
      <c r="K6004" s="4">
        <f t="shared" si="841"/>
        <v>-12.035712559770801</v>
      </c>
      <c r="L6004" s="5">
        <f t="shared" si="846"/>
        <v>0</v>
      </c>
      <c r="M6004" s="5">
        <f t="shared" si="847"/>
        <v>0</v>
      </c>
      <c r="N6004" s="6">
        <f t="shared" si="839"/>
        <v>0</v>
      </c>
      <c r="O6004" s="6">
        <f t="shared" si="842"/>
        <v>0</v>
      </c>
      <c r="P6004" s="6">
        <f>FORECAST(J6004,Inputs!$B$10:$B$18,Inputs!$A$10:$A$18)</f>
        <v>33.286905248307797</v>
      </c>
      <c r="Q6004" s="6">
        <f>IF(Inputs!$D$10="Yes",IF('Hourly Calcs'!P6004&gt;'Hourly Calcs'!K6004,'Hourly Calcs'!O6004,N6004+O6004),N6004+O6004)</f>
        <v>0</v>
      </c>
      <c r="R6004" s="12">
        <f t="shared" si="843"/>
        <v>0</v>
      </c>
      <c r="S6004" s="1">
        <f>IF(AND(A6004&gt;=5,A6004&lt;=9),INDEX(Demand!$C$3:$C$26,C6004),INDEX(Demand!$B$3:$B$26,C6004))</f>
        <v>800</v>
      </c>
      <c r="T6004" s="7">
        <f t="shared" si="844"/>
        <v>0</v>
      </c>
      <c r="U6004" s="7">
        <f t="shared" si="845"/>
        <v>0</v>
      </c>
    </row>
    <row r="6005" spans="1:21" x14ac:dyDescent="0.2">
      <c r="A6005" s="1">
        <v>9</v>
      </c>
      <c r="B6005" s="1">
        <v>7</v>
      </c>
      <c r="C6005" s="1">
        <v>21</v>
      </c>
      <c r="D6005">
        <v>16.600000000000001</v>
      </c>
      <c r="E6005">
        <v>15.8</v>
      </c>
      <c r="F6005">
        <v>95</v>
      </c>
      <c r="G6005">
        <v>0</v>
      </c>
      <c r="H6005">
        <v>0</v>
      </c>
      <c r="I6005">
        <v>0</v>
      </c>
      <c r="J6005" s="4">
        <f t="shared" si="840"/>
        <v>308.05402596902991</v>
      </c>
      <c r="K6005" s="4">
        <f t="shared" si="841"/>
        <v>-20.147676962514041</v>
      </c>
      <c r="L6005" s="5">
        <f t="shared" si="846"/>
        <v>0</v>
      </c>
      <c r="M6005" s="5">
        <f t="shared" si="847"/>
        <v>0</v>
      </c>
      <c r="N6005" s="6">
        <f t="shared" si="839"/>
        <v>0</v>
      </c>
      <c r="O6005" s="6">
        <f t="shared" si="842"/>
        <v>0</v>
      </c>
      <c r="P6005" s="6">
        <f>FORECAST(J6005,Inputs!$B$10:$B$18,Inputs!$A$10:$A$18)</f>
        <v>33.407907647861386</v>
      </c>
      <c r="Q6005" s="6">
        <f>IF(Inputs!$D$10="Yes",IF('Hourly Calcs'!P6005&gt;'Hourly Calcs'!K6005,'Hourly Calcs'!O6005,N6005+O6005),N6005+O6005)</f>
        <v>0</v>
      </c>
      <c r="R6005" s="12">
        <f t="shared" si="843"/>
        <v>0</v>
      </c>
      <c r="S6005" s="1">
        <f>IF(AND(A6005&gt;=5,A6005&lt;=9),INDEX(Demand!$C$3:$C$26,C6005),INDEX(Demand!$B$3:$B$26,C6005))</f>
        <v>700</v>
      </c>
      <c r="T6005" s="7">
        <f t="shared" si="844"/>
        <v>0</v>
      </c>
      <c r="U6005" s="7">
        <f t="shared" si="845"/>
        <v>0</v>
      </c>
    </row>
    <row r="6006" spans="1:21" x14ac:dyDescent="0.2">
      <c r="A6006" s="1">
        <v>9</v>
      </c>
      <c r="B6006" s="1">
        <v>7</v>
      </c>
      <c r="C6006" s="1">
        <v>22</v>
      </c>
      <c r="D6006">
        <v>16.600000000000001</v>
      </c>
      <c r="E6006">
        <v>15.6</v>
      </c>
      <c r="F6006">
        <v>94</v>
      </c>
      <c r="G6006">
        <v>0</v>
      </c>
      <c r="H6006">
        <v>0</v>
      </c>
      <c r="I6006">
        <v>0</v>
      </c>
      <c r="J6006" s="4">
        <f t="shared" si="840"/>
        <v>322.62860911082316</v>
      </c>
      <c r="K6006" s="4">
        <f t="shared" si="841"/>
        <v>-26.839668449556001</v>
      </c>
      <c r="L6006" s="5">
        <f t="shared" si="846"/>
        <v>0</v>
      </c>
      <c r="M6006" s="5">
        <f t="shared" si="847"/>
        <v>0</v>
      </c>
      <c r="N6006" s="6">
        <f t="shared" si="839"/>
        <v>0</v>
      </c>
      <c r="O6006" s="6">
        <f t="shared" si="842"/>
        <v>0</v>
      </c>
      <c r="P6006" s="6">
        <f>FORECAST(J6006,Inputs!$B$10:$B$18,Inputs!$A$10:$A$18)</f>
        <v>33.542857491766881</v>
      </c>
      <c r="Q6006" s="6">
        <f>IF(Inputs!$D$10="Yes",IF('Hourly Calcs'!P6006&gt;'Hourly Calcs'!K6006,'Hourly Calcs'!O6006,N6006+O6006),N6006+O6006)</f>
        <v>0</v>
      </c>
      <c r="R6006" s="12">
        <f t="shared" si="843"/>
        <v>0</v>
      </c>
      <c r="S6006" s="1">
        <f>IF(AND(A6006&gt;=5,A6006&lt;=9),INDEX(Demand!$C$3:$C$26,C6006),INDEX(Demand!$B$3:$B$26,C6006))</f>
        <v>600</v>
      </c>
      <c r="T6006" s="7">
        <f t="shared" si="844"/>
        <v>0</v>
      </c>
      <c r="U6006" s="7">
        <f t="shared" si="845"/>
        <v>0</v>
      </c>
    </row>
    <row r="6007" spans="1:21" x14ac:dyDescent="0.2">
      <c r="A6007" s="1">
        <v>9</v>
      </c>
      <c r="B6007" s="1">
        <v>7</v>
      </c>
      <c r="C6007" s="1">
        <v>23</v>
      </c>
      <c r="D6007">
        <v>16.600000000000001</v>
      </c>
      <c r="E6007">
        <v>15.4</v>
      </c>
      <c r="F6007">
        <v>93</v>
      </c>
      <c r="G6007">
        <v>0</v>
      </c>
      <c r="H6007">
        <v>0</v>
      </c>
      <c r="I6007">
        <v>0</v>
      </c>
      <c r="J6007" s="4">
        <f t="shared" si="840"/>
        <v>338.89650779657518</v>
      </c>
      <c r="K6007" s="4">
        <f t="shared" si="841"/>
        <v>-31.499047223234868</v>
      </c>
      <c r="L6007" s="5">
        <f t="shared" si="846"/>
        <v>0</v>
      </c>
      <c r="M6007" s="5">
        <f t="shared" si="847"/>
        <v>0</v>
      </c>
      <c r="N6007" s="6">
        <f t="shared" si="839"/>
        <v>0</v>
      </c>
      <c r="O6007" s="6">
        <f t="shared" si="842"/>
        <v>0</v>
      </c>
      <c r="P6007" s="6">
        <f>FORECAST(J6007,Inputs!$B$10:$B$18,Inputs!$A$10:$A$18)</f>
        <v>33.693486183301623</v>
      </c>
      <c r="Q6007" s="6">
        <f>IF(Inputs!$D$10="Yes",IF('Hourly Calcs'!P6007&gt;'Hourly Calcs'!K6007,'Hourly Calcs'!O6007,N6007+O6007),N6007+O6007)</f>
        <v>0</v>
      </c>
      <c r="R6007" s="12">
        <f t="shared" si="843"/>
        <v>0</v>
      </c>
      <c r="S6007" s="1">
        <f>IF(AND(A6007&gt;=5,A6007&lt;=9),INDEX(Demand!$C$3:$C$26,C6007),INDEX(Demand!$B$3:$B$26,C6007))</f>
        <v>500</v>
      </c>
      <c r="T6007" s="7">
        <f t="shared" si="844"/>
        <v>0</v>
      </c>
      <c r="U6007" s="7">
        <f t="shared" si="845"/>
        <v>0</v>
      </c>
    </row>
    <row r="6008" spans="1:21" x14ac:dyDescent="0.2">
      <c r="A6008" s="1">
        <v>9</v>
      </c>
      <c r="B6008" s="1">
        <v>7</v>
      </c>
      <c r="C6008" s="1">
        <v>24</v>
      </c>
      <c r="D6008">
        <v>16.5</v>
      </c>
      <c r="E6008">
        <v>15.5</v>
      </c>
      <c r="F6008">
        <v>94</v>
      </c>
      <c r="G6008">
        <v>0</v>
      </c>
      <c r="H6008">
        <v>0</v>
      </c>
      <c r="I6008">
        <v>0</v>
      </c>
      <c r="J6008" s="4">
        <f t="shared" si="840"/>
        <v>356.45991665990397</v>
      </c>
      <c r="K6008" s="4">
        <f t="shared" si="841"/>
        <v>-33.545658946046814</v>
      </c>
      <c r="L6008" s="5">
        <f t="shared" si="846"/>
        <v>0</v>
      </c>
      <c r="M6008" s="5">
        <f t="shared" si="847"/>
        <v>0</v>
      </c>
      <c r="N6008" s="6">
        <f t="shared" si="839"/>
        <v>0</v>
      </c>
      <c r="O6008" s="6">
        <f t="shared" si="842"/>
        <v>0</v>
      </c>
      <c r="P6008" s="6">
        <f>FORECAST(J6008,Inputs!$B$10:$B$18,Inputs!$A$10:$A$18)</f>
        <v>33.856110339443553</v>
      </c>
      <c r="Q6008" s="6">
        <f>IF(Inputs!$D$10="Yes",IF('Hourly Calcs'!P6008&gt;'Hourly Calcs'!K6008,'Hourly Calcs'!O6008,N6008+O6008),N6008+O6008)</f>
        <v>0</v>
      </c>
      <c r="R6008" s="12">
        <f t="shared" si="843"/>
        <v>0</v>
      </c>
      <c r="S6008" s="1">
        <f>IF(AND(A6008&gt;=5,A6008&lt;=9),INDEX(Demand!$C$3:$C$26,C6008),INDEX(Demand!$B$3:$B$26,C6008))</f>
        <v>400</v>
      </c>
      <c r="T6008" s="7">
        <f t="shared" si="844"/>
        <v>0</v>
      </c>
      <c r="U6008" s="7">
        <f t="shared" si="845"/>
        <v>0</v>
      </c>
    </row>
    <row r="6009" spans="1:21" x14ac:dyDescent="0.2">
      <c r="A6009" s="1">
        <v>9</v>
      </c>
      <c r="B6009" s="1">
        <v>8</v>
      </c>
      <c r="C6009" s="1">
        <v>1</v>
      </c>
      <c r="D6009">
        <v>16.3</v>
      </c>
      <c r="E6009">
        <v>15.3</v>
      </c>
      <c r="F6009">
        <v>94</v>
      </c>
      <c r="G6009">
        <v>0</v>
      </c>
      <c r="H6009">
        <v>0</v>
      </c>
      <c r="I6009">
        <v>0</v>
      </c>
      <c r="J6009" s="4">
        <f t="shared" si="840"/>
        <v>14.277272140891625</v>
      </c>
      <c r="K6009" s="4">
        <f t="shared" si="841"/>
        <v>-32.670747483463714</v>
      </c>
      <c r="L6009" s="5">
        <f t="shared" si="846"/>
        <v>0</v>
      </c>
      <c r="M6009" s="5">
        <f t="shared" si="847"/>
        <v>0</v>
      </c>
      <c r="N6009" s="6">
        <f t="shared" si="839"/>
        <v>0</v>
      </c>
      <c r="O6009" s="6">
        <f t="shared" si="842"/>
        <v>0</v>
      </c>
      <c r="P6009" s="6">
        <f>FORECAST(J6009,Inputs!$B$10:$B$18,Inputs!$A$10:$A$18)</f>
        <v>30.687752519823068</v>
      </c>
      <c r="Q6009" s="6">
        <f>IF(Inputs!$D$10="Yes",IF('Hourly Calcs'!P6009&gt;'Hourly Calcs'!K6009,'Hourly Calcs'!O6009,N6009+O6009),N6009+O6009)</f>
        <v>0</v>
      </c>
      <c r="R6009" s="12">
        <f t="shared" si="843"/>
        <v>0</v>
      </c>
      <c r="S6009" s="1">
        <f>IF(AND(A6009&gt;=5,A6009&lt;=9),INDEX(Demand!$C$3:$C$26,C6009),INDEX(Demand!$B$3:$B$26,C6009))</f>
        <v>350</v>
      </c>
      <c r="T6009" s="7">
        <f t="shared" si="844"/>
        <v>0</v>
      </c>
      <c r="U6009" s="7">
        <f t="shared" si="845"/>
        <v>0</v>
      </c>
    </row>
    <row r="6010" spans="1:21" x14ac:dyDescent="0.2">
      <c r="A6010" s="1">
        <v>9</v>
      </c>
      <c r="B6010" s="1">
        <v>8</v>
      </c>
      <c r="C6010" s="1">
        <v>2</v>
      </c>
      <c r="D6010">
        <v>16.2</v>
      </c>
      <c r="E6010">
        <v>14.8</v>
      </c>
      <c r="F6010">
        <v>91</v>
      </c>
      <c r="G6010">
        <v>0</v>
      </c>
      <c r="H6010">
        <v>0</v>
      </c>
      <c r="I6010">
        <v>0</v>
      </c>
      <c r="J6010" s="4">
        <f t="shared" si="840"/>
        <v>31.161113021475899</v>
      </c>
      <c r="K6010" s="4">
        <f t="shared" si="841"/>
        <v>-29.012088267614047</v>
      </c>
      <c r="L6010" s="5">
        <f t="shared" si="846"/>
        <v>0</v>
      </c>
      <c r="M6010" s="5">
        <f t="shared" si="847"/>
        <v>0</v>
      </c>
      <c r="N6010" s="6">
        <f t="shared" si="839"/>
        <v>0</v>
      </c>
      <c r="O6010" s="6">
        <f t="shared" si="842"/>
        <v>0</v>
      </c>
      <c r="P6010" s="6">
        <f>FORECAST(J6010,Inputs!$B$10:$B$18,Inputs!$A$10:$A$18)</f>
        <v>30.84408437982848</v>
      </c>
      <c r="Q6010" s="6">
        <f>IF(Inputs!$D$10="Yes",IF('Hourly Calcs'!P6010&gt;'Hourly Calcs'!K6010,'Hourly Calcs'!O6010,N6010+O6010),N6010+O6010)</f>
        <v>0</v>
      </c>
      <c r="R6010" s="12">
        <f t="shared" si="843"/>
        <v>0</v>
      </c>
      <c r="S6010" s="1">
        <f>IF(AND(A6010&gt;=5,A6010&lt;=9),INDEX(Demand!$C$3:$C$26,C6010),INDEX(Demand!$B$3:$B$26,C6010))</f>
        <v>350</v>
      </c>
      <c r="T6010" s="7">
        <f t="shared" si="844"/>
        <v>0</v>
      </c>
      <c r="U6010" s="7">
        <f t="shared" si="845"/>
        <v>0</v>
      </c>
    </row>
    <row r="6011" spans="1:21" x14ac:dyDescent="0.2">
      <c r="A6011" s="1">
        <v>9</v>
      </c>
      <c r="B6011" s="1">
        <v>8</v>
      </c>
      <c r="C6011" s="1">
        <v>3</v>
      </c>
      <c r="D6011">
        <v>16.100000000000001</v>
      </c>
      <c r="E6011">
        <v>14.5</v>
      </c>
      <c r="F6011">
        <v>90</v>
      </c>
      <c r="G6011">
        <v>0</v>
      </c>
      <c r="H6011">
        <v>0</v>
      </c>
      <c r="I6011">
        <v>0</v>
      </c>
      <c r="J6011" s="4">
        <f t="shared" si="840"/>
        <v>46.431351922936585</v>
      </c>
      <c r="K6011" s="4">
        <f t="shared" si="841"/>
        <v>-23.072067496948691</v>
      </c>
      <c r="L6011" s="5">
        <f t="shared" si="846"/>
        <v>0</v>
      </c>
      <c r="M6011" s="5">
        <f t="shared" si="847"/>
        <v>0</v>
      </c>
      <c r="N6011" s="6">
        <f t="shared" si="839"/>
        <v>0</v>
      </c>
      <c r="O6011" s="6">
        <f t="shared" si="842"/>
        <v>0</v>
      </c>
      <c r="P6011" s="6">
        <f>FORECAST(J6011,Inputs!$B$10:$B$18,Inputs!$A$10:$A$18)</f>
        <v>30.985475480767928</v>
      </c>
      <c r="Q6011" s="6">
        <f>IF(Inputs!$D$10="Yes",IF('Hourly Calcs'!P6011&gt;'Hourly Calcs'!K6011,'Hourly Calcs'!O6011,N6011+O6011),N6011+O6011)</f>
        <v>0</v>
      </c>
      <c r="R6011" s="12">
        <f t="shared" si="843"/>
        <v>0</v>
      </c>
      <c r="S6011" s="1">
        <f>IF(AND(A6011&gt;=5,A6011&lt;=9),INDEX(Demand!$C$3:$C$26,C6011),INDEX(Demand!$B$3:$B$26,C6011))</f>
        <v>350</v>
      </c>
      <c r="T6011" s="7">
        <f t="shared" si="844"/>
        <v>0</v>
      </c>
      <c r="U6011" s="7">
        <f t="shared" si="845"/>
        <v>0</v>
      </c>
    </row>
    <row r="6012" spans="1:21" x14ac:dyDescent="0.2">
      <c r="A6012" s="1">
        <v>9</v>
      </c>
      <c r="B6012" s="1">
        <v>8</v>
      </c>
      <c r="C6012" s="1">
        <v>4</v>
      </c>
      <c r="D6012">
        <v>15.8</v>
      </c>
      <c r="E6012">
        <v>14</v>
      </c>
      <c r="F6012">
        <v>89</v>
      </c>
      <c r="G6012">
        <v>0</v>
      </c>
      <c r="H6012">
        <v>0</v>
      </c>
      <c r="I6012">
        <v>0</v>
      </c>
      <c r="J6012" s="4">
        <f t="shared" si="840"/>
        <v>60.071735481506252</v>
      </c>
      <c r="K6012" s="4">
        <f t="shared" si="841"/>
        <v>-15.474447436646258</v>
      </c>
      <c r="L6012" s="5">
        <f t="shared" si="846"/>
        <v>0</v>
      </c>
      <c r="M6012" s="5">
        <f t="shared" si="847"/>
        <v>0</v>
      </c>
      <c r="N6012" s="6">
        <f t="shared" si="839"/>
        <v>0</v>
      </c>
      <c r="O6012" s="6">
        <f t="shared" si="842"/>
        <v>0</v>
      </c>
      <c r="P6012" s="6">
        <f>FORECAST(J6012,Inputs!$B$10:$B$18,Inputs!$A$10:$A$18)</f>
        <v>31.111775328532463</v>
      </c>
      <c r="Q6012" s="6">
        <f>IF(Inputs!$D$10="Yes",IF('Hourly Calcs'!P6012&gt;'Hourly Calcs'!K6012,'Hourly Calcs'!O6012,N6012+O6012),N6012+O6012)</f>
        <v>0</v>
      </c>
      <c r="R6012" s="12">
        <f t="shared" si="843"/>
        <v>0</v>
      </c>
      <c r="S6012" s="1">
        <f>IF(AND(A6012&gt;=5,A6012&lt;=9),INDEX(Demand!$C$3:$C$26,C6012),INDEX(Demand!$B$3:$B$26,C6012))</f>
        <v>350</v>
      </c>
      <c r="T6012" s="7">
        <f t="shared" si="844"/>
        <v>0</v>
      </c>
      <c r="U6012" s="7">
        <f t="shared" si="845"/>
        <v>0</v>
      </c>
    </row>
    <row r="6013" spans="1:21" x14ac:dyDescent="0.2">
      <c r="A6013" s="1">
        <v>9</v>
      </c>
      <c r="B6013" s="1">
        <v>8</v>
      </c>
      <c r="C6013" s="1">
        <v>5</v>
      </c>
      <c r="D6013">
        <v>15.7</v>
      </c>
      <c r="E6013">
        <v>13.6</v>
      </c>
      <c r="F6013">
        <v>87</v>
      </c>
      <c r="G6013">
        <v>0</v>
      </c>
      <c r="H6013">
        <v>0</v>
      </c>
      <c r="I6013">
        <v>0</v>
      </c>
      <c r="J6013" s="4">
        <f t="shared" si="840"/>
        <v>72.477266877414408</v>
      </c>
      <c r="K6013" s="4">
        <f t="shared" si="841"/>
        <v>-6.7771091404452335</v>
      </c>
      <c r="L6013" s="5">
        <f t="shared" si="846"/>
        <v>0</v>
      </c>
      <c r="M6013" s="5">
        <f t="shared" si="847"/>
        <v>0</v>
      </c>
      <c r="N6013" s="6">
        <f t="shared" si="839"/>
        <v>0</v>
      </c>
      <c r="O6013" s="6">
        <f t="shared" si="842"/>
        <v>0</v>
      </c>
      <c r="P6013" s="6">
        <f>FORECAST(J6013,Inputs!$B$10:$B$18,Inputs!$A$10:$A$18)</f>
        <v>31.226641359976057</v>
      </c>
      <c r="Q6013" s="6">
        <f>IF(Inputs!$D$10="Yes",IF('Hourly Calcs'!P6013&gt;'Hourly Calcs'!K6013,'Hourly Calcs'!O6013,N6013+O6013),N6013+O6013)</f>
        <v>0</v>
      </c>
      <c r="R6013" s="12">
        <f t="shared" si="843"/>
        <v>0</v>
      </c>
      <c r="S6013" s="1">
        <f>IF(AND(A6013&gt;=5,A6013&lt;=9),INDEX(Demand!$C$3:$C$26,C6013),INDEX(Demand!$B$3:$B$26,C6013))</f>
        <v>350</v>
      </c>
      <c r="T6013" s="7">
        <f t="shared" si="844"/>
        <v>0</v>
      </c>
      <c r="U6013" s="7">
        <f t="shared" si="845"/>
        <v>0</v>
      </c>
    </row>
    <row r="6014" spans="1:21" x14ac:dyDescent="0.2">
      <c r="A6014" s="1">
        <v>9</v>
      </c>
      <c r="B6014" s="1">
        <v>8</v>
      </c>
      <c r="C6014" s="1">
        <v>6</v>
      </c>
      <c r="D6014">
        <v>15.6</v>
      </c>
      <c r="E6014">
        <v>13.7</v>
      </c>
      <c r="F6014">
        <v>88</v>
      </c>
      <c r="G6014">
        <v>2</v>
      </c>
      <c r="H6014">
        <v>0</v>
      </c>
      <c r="I6014">
        <v>2</v>
      </c>
      <c r="J6014" s="4">
        <f t="shared" si="840"/>
        <v>84.202377702873292</v>
      </c>
      <c r="K6014" s="4">
        <f t="shared" si="841"/>
        <v>2.7048452630415341</v>
      </c>
      <c r="L6014" s="5">
        <f t="shared" si="846"/>
        <v>80.797622297126708</v>
      </c>
      <c r="M6014" s="5">
        <f t="shared" si="847"/>
        <v>31.295154736958466</v>
      </c>
      <c r="N6014" s="6">
        <f t="shared" si="839"/>
        <v>0</v>
      </c>
      <c r="O6014" s="6">
        <f t="shared" si="842"/>
        <v>1.8290375725550416</v>
      </c>
      <c r="P6014" s="6">
        <f>FORECAST(J6014,Inputs!$B$10:$B$18,Inputs!$A$10:$A$18)</f>
        <v>31.335207200952528</v>
      </c>
      <c r="Q6014" s="6">
        <f>IF(Inputs!$D$10="Yes",IF('Hourly Calcs'!P6014&gt;'Hourly Calcs'!K6014,'Hourly Calcs'!O6014,N6014+O6014),N6014+O6014)</f>
        <v>1.8290375725550416</v>
      </c>
      <c r="R6014" s="12">
        <f t="shared" si="843"/>
        <v>8.6915865447815577</v>
      </c>
      <c r="S6014" s="1">
        <f>IF(AND(A6014&gt;=5,A6014&lt;=9),INDEX(Demand!$C$3:$C$26,C6014),INDEX(Demand!$B$3:$B$26,C6014))</f>
        <v>350</v>
      </c>
      <c r="T6014" s="7">
        <f t="shared" si="844"/>
        <v>8.6915865447815577</v>
      </c>
      <c r="U6014" s="7">
        <f t="shared" si="845"/>
        <v>0</v>
      </c>
    </row>
    <row r="6015" spans="1:21" x14ac:dyDescent="0.2">
      <c r="A6015" s="1">
        <v>9</v>
      </c>
      <c r="B6015" s="1">
        <v>8</v>
      </c>
      <c r="C6015" s="1">
        <v>7</v>
      </c>
      <c r="D6015">
        <v>15.5</v>
      </c>
      <c r="E6015">
        <v>12.8</v>
      </c>
      <c r="F6015">
        <v>84</v>
      </c>
      <c r="G6015">
        <v>59</v>
      </c>
      <c r="H6015">
        <v>51</v>
      </c>
      <c r="I6015">
        <v>51</v>
      </c>
      <c r="J6015" s="4">
        <f t="shared" si="840"/>
        <v>95.854973160808598</v>
      </c>
      <c r="K6015" s="4">
        <f t="shared" si="841"/>
        <v>11.991107673838599</v>
      </c>
      <c r="L6015" s="5">
        <f t="shared" si="846"/>
        <v>69.145026839191402</v>
      </c>
      <c r="M6015" s="5">
        <f t="shared" si="847"/>
        <v>22.008892326161401</v>
      </c>
      <c r="N6015" s="6">
        <f t="shared" si="839"/>
        <v>18.715554933090992</v>
      </c>
      <c r="O6015" s="6">
        <f t="shared" si="842"/>
        <v>46.640458100153559</v>
      </c>
      <c r="P6015" s="6">
        <f>FORECAST(J6015,Inputs!$B$10:$B$18,Inputs!$A$10:$A$18)</f>
        <v>31.443101603340818</v>
      </c>
      <c r="Q6015" s="6">
        <f>IF(Inputs!$D$10="Yes",IF('Hourly Calcs'!P6015&gt;'Hourly Calcs'!K6015,'Hourly Calcs'!O6015,N6015+O6015),N6015+O6015)</f>
        <v>46.640458100153559</v>
      </c>
      <c r="R6015" s="12">
        <f t="shared" si="843"/>
        <v>221.63545689192969</v>
      </c>
      <c r="S6015" s="1">
        <f>IF(AND(A6015&gt;=5,A6015&lt;=9),INDEX(Demand!$C$3:$C$26,C6015),INDEX(Demand!$B$3:$B$26,C6015))</f>
        <v>350</v>
      </c>
      <c r="T6015" s="7">
        <f t="shared" si="844"/>
        <v>221.63545689192969</v>
      </c>
      <c r="U6015" s="7">
        <f t="shared" si="845"/>
        <v>0</v>
      </c>
    </row>
    <row r="6016" spans="1:21" x14ac:dyDescent="0.2">
      <c r="A6016" s="1">
        <v>9</v>
      </c>
      <c r="B6016" s="1">
        <v>8</v>
      </c>
      <c r="C6016" s="1">
        <v>8</v>
      </c>
      <c r="D6016">
        <v>15.7</v>
      </c>
      <c r="E6016">
        <v>12.8</v>
      </c>
      <c r="F6016">
        <v>83</v>
      </c>
      <c r="G6016">
        <v>204</v>
      </c>
      <c r="H6016">
        <v>287</v>
      </c>
      <c r="I6016">
        <v>115</v>
      </c>
      <c r="J6016" s="4">
        <f t="shared" si="840"/>
        <v>108.09285615609086</v>
      </c>
      <c r="K6016" s="4">
        <f t="shared" si="841"/>
        <v>21.220998828457994</v>
      </c>
      <c r="L6016" s="5">
        <f t="shared" si="846"/>
        <v>56.907143843909139</v>
      </c>
      <c r="M6016" s="5">
        <f t="shared" si="847"/>
        <v>12.779001171542006</v>
      </c>
      <c r="N6016" s="6">
        <f t="shared" si="839"/>
        <v>167.80841318883751</v>
      </c>
      <c r="O6016" s="6">
        <f t="shared" si="842"/>
        <v>105.1696604219149</v>
      </c>
      <c r="P6016" s="6">
        <f>FORECAST(J6016,Inputs!$B$10:$B$18,Inputs!$A$10:$A$18)</f>
        <v>31.556415334778617</v>
      </c>
      <c r="Q6016" s="6">
        <f>IF(Inputs!$D$10="Yes",IF('Hourly Calcs'!P6016&gt;'Hourly Calcs'!K6016,'Hourly Calcs'!O6016,N6016+O6016),N6016+O6016)</f>
        <v>105.1696604219149</v>
      </c>
      <c r="R6016" s="12">
        <f t="shared" si="843"/>
        <v>499.76622632493957</v>
      </c>
      <c r="S6016" s="1">
        <f>IF(AND(A6016&gt;=5,A6016&lt;=9),INDEX(Demand!$C$3:$C$26,C6016),INDEX(Demand!$B$3:$B$26,C6016))</f>
        <v>350</v>
      </c>
      <c r="T6016" s="7">
        <f t="shared" si="844"/>
        <v>350</v>
      </c>
      <c r="U6016" s="7">
        <f t="shared" si="845"/>
        <v>149.76622632493957</v>
      </c>
    </row>
    <row r="6017" spans="1:21" x14ac:dyDescent="0.2">
      <c r="A6017" s="1">
        <v>9</v>
      </c>
      <c r="B6017" s="1">
        <v>8</v>
      </c>
      <c r="C6017" s="1">
        <v>9</v>
      </c>
      <c r="D6017">
        <v>16.5</v>
      </c>
      <c r="E6017">
        <v>13.1</v>
      </c>
      <c r="F6017">
        <v>80</v>
      </c>
      <c r="G6017">
        <v>361</v>
      </c>
      <c r="H6017">
        <v>474</v>
      </c>
      <c r="I6017">
        <v>143</v>
      </c>
      <c r="J6017" s="4">
        <f t="shared" si="840"/>
        <v>121.6490762705795</v>
      </c>
      <c r="K6017" s="4">
        <f t="shared" si="841"/>
        <v>29.80093264928054</v>
      </c>
      <c r="L6017" s="5">
        <f t="shared" si="846"/>
        <v>43.350923729420501</v>
      </c>
      <c r="M6017" s="5">
        <f t="shared" si="847"/>
        <v>4.19906735071946</v>
      </c>
      <c r="N6017" s="6">
        <f t="shared" si="839"/>
        <v>362.54983412680463</v>
      </c>
      <c r="O6017" s="6">
        <f t="shared" si="842"/>
        <v>130.77618643768548</v>
      </c>
      <c r="P6017" s="6">
        <f>FORECAST(J6017,Inputs!$B$10:$B$18,Inputs!$A$10:$A$18)</f>
        <v>31.681935891394254</v>
      </c>
      <c r="Q6017" s="6">
        <f>IF(Inputs!$D$10="Yes",IF('Hourly Calcs'!P6017&gt;'Hourly Calcs'!K6017,'Hourly Calcs'!O6017,N6017+O6017),N6017+O6017)</f>
        <v>130.77618643768548</v>
      </c>
      <c r="R6017" s="12">
        <f t="shared" si="843"/>
        <v>621.44843795188137</v>
      </c>
      <c r="S6017" s="1">
        <f>IF(AND(A6017&gt;=5,A6017&lt;=9),INDEX(Demand!$C$3:$C$26,C6017),INDEX(Demand!$B$3:$B$26,C6017))</f>
        <v>350</v>
      </c>
      <c r="T6017" s="7">
        <f t="shared" si="844"/>
        <v>350</v>
      </c>
      <c r="U6017" s="7">
        <f t="shared" si="845"/>
        <v>271.44843795188137</v>
      </c>
    </row>
    <row r="6018" spans="1:21" x14ac:dyDescent="0.2">
      <c r="A6018" s="1">
        <v>9</v>
      </c>
      <c r="B6018" s="1">
        <v>8</v>
      </c>
      <c r="C6018" s="1">
        <v>10</v>
      </c>
      <c r="D6018">
        <v>17</v>
      </c>
      <c r="E6018">
        <v>13.3</v>
      </c>
      <c r="F6018">
        <v>79</v>
      </c>
      <c r="G6018">
        <v>518</v>
      </c>
      <c r="H6018">
        <v>644</v>
      </c>
      <c r="I6018">
        <v>143</v>
      </c>
      <c r="J6018" s="4">
        <f t="shared" si="840"/>
        <v>137.28850862259708</v>
      </c>
      <c r="K6018" s="4">
        <f t="shared" si="841"/>
        <v>37.110344861295111</v>
      </c>
      <c r="L6018" s="5">
        <f t="shared" si="846"/>
        <v>27.711491377402922</v>
      </c>
      <c r="M6018" s="5">
        <f t="shared" si="847"/>
        <v>3.1103448612951112</v>
      </c>
      <c r="N6018" s="6">
        <f t="shared" si="839"/>
        <v>576.3763979836724</v>
      </c>
      <c r="O6018" s="6">
        <f t="shared" si="842"/>
        <v>130.77618643768548</v>
      </c>
      <c r="P6018" s="6">
        <f>FORECAST(J6018,Inputs!$B$10:$B$18,Inputs!$A$10:$A$18)</f>
        <v>31.826745450209231</v>
      </c>
      <c r="Q6018" s="6">
        <f>IF(Inputs!$D$10="Yes",IF('Hourly Calcs'!P6018&gt;'Hourly Calcs'!K6018,'Hourly Calcs'!O6018,N6018+O6018),N6018+O6018)</f>
        <v>707.15258442135791</v>
      </c>
      <c r="R6018" s="12">
        <f t="shared" si="843"/>
        <v>3360.3890811702927</v>
      </c>
      <c r="S6018" s="1">
        <f>IF(AND(A6018&gt;=5,A6018&lt;=9),INDEX(Demand!$C$3:$C$26,C6018),INDEX(Demand!$B$3:$B$26,C6018))</f>
        <v>600</v>
      </c>
      <c r="T6018" s="7">
        <f t="shared" si="844"/>
        <v>600</v>
      </c>
      <c r="U6018" s="7">
        <f t="shared" si="845"/>
        <v>2760.3890811702927</v>
      </c>
    </row>
    <row r="6019" spans="1:21" x14ac:dyDescent="0.2">
      <c r="A6019" s="1">
        <v>9</v>
      </c>
      <c r="B6019" s="1">
        <v>8</v>
      </c>
      <c r="C6019" s="1">
        <v>11</v>
      </c>
      <c r="D6019">
        <v>16.600000000000001</v>
      </c>
      <c r="E6019">
        <v>12.7</v>
      </c>
      <c r="F6019">
        <v>78</v>
      </c>
      <c r="G6019">
        <v>618</v>
      </c>
      <c r="H6019">
        <v>685</v>
      </c>
      <c r="I6019">
        <v>158</v>
      </c>
      <c r="J6019" s="4">
        <f t="shared" si="840"/>
        <v>155.5153614828414</v>
      </c>
      <c r="K6019" s="4">
        <f t="shared" si="841"/>
        <v>42.355172707455772</v>
      </c>
      <c r="L6019" s="5">
        <f t="shared" si="846"/>
        <v>9.4846385171586007</v>
      </c>
      <c r="M6019" s="5">
        <f t="shared" si="847"/>
        <v>8.3551727074557718</v>
      </c>
      <c r="N6019" s="6">
        <f t="shared" si="839"/>
        <v>661.79750806920356</v>
      </c>
      <c r="O6019" s="6">
        <f t="shared" si="842"/>
        <v>144.4939682318483</v>
      </c>
      <c r="P6019" s="6">
        <f>FORECAST(J6019,Inputs!$B$10:$B$18,Inputs!$A$10:$A$18)</f>
        <v>31.995512606322603</v>
      </c>
      <c r="Q6019" s="6">
        <f>IF(Inputs!$D$10="Yes",IF('Hourly Calcs'!P6019&gt;'Hourly Calcs'!K6019,'Hourly Calcs'!O6019,N6019+O6019),N6019+O6019)</f>
        <v>806.29147630105183</v>
      </c>
      <c r="R6019" s="12">
        <f t="shared" si="843"/>
        <v>3831.4970953825982</v>
      </c>
      <c r="S6019" s="1">
        <f>IF(AND(A6019&gt;=5,A6019&lt;=9),INDEX(Demand!$C$3:$C$26,C6019),INDEX(Demand!$B$3:$B$26,C6019))</f>
        <v>600</v>
      </c>
      <c r="T6019" s="7">
        <f t="shared" si="844"/>
        <v>600</v>
      </c>
      <c r="U6019" s="7">
        <f t="shared" si="845"/>
        <v>3231.4970953825982</v>
      </c>
    </row>
    <row r="6020" spans="1:21" x14ac:dyDescent="0.2">
      <c r="A6020" s="1">
        <v>9</v>
      </c>
      <c r="B6020" s="1">
        <v>8</v>
      </c>
      <c r="C6020" s="1">
        <v>12</v>
      </c>
      <c r="D6020">
        <v>17.2</v>
      </c>
      <c r="E6020">
        <v>12.4</v>
      </c>
      <c r="F6020">
        <v>73</v>
      </c>
      <c r="G6020">
        <v>656</v>
      </c>
      <c r="H6020">
        <v>626</v>
      </c>
      <c r="I6020">
        <v>205</v>
      </c>
      <c r="J6020" s="4">
        <f t="shared" si="840"/>
        <v>175.90930888113789</v>
      </c>
      <c r="K6020" s="4">
        <f t="shared" si="841"/>
        <v>44.689787794574386</v>
      </c>
      <c r="L6020" s="5">
        <f t="shared" si="846"/>
        <v>10.909308881137889</v>
      </c>
      <c r="M6020" s="5">
        <f t="shared" si="847"/>
        <v>10.689787794574386</v>
      </c>
      <c r="N6020" s="6">
        <f t="shared" si="839"/>
        <v>609.34545266429905</v>
      </c>
      <c r="O6020" s="6">
        <f t="shared" si="842"/>
        <v>187.47635118689178</v>
      </c>
      <c r="P6020" s="6">
        <f>FORECAST(J6020,Inputs!$B$10:$B$18,Inputs!$A$10:$A$18)</f>
        <v>32.184345452603125</v>
      </c>
      <c r="Q6020" s="6">
        <f>IF(Inputs!$D$10="Yes",IF('Hourly Calcs'!P6020&gt;'Hourly Calcs'!K6020,'Hourly Calcs'!O6020,N6020+O6020),N6020+O6020)</f>
        <v>796.82180385119079</v>
      </c>
      <c r="R6020" s="12">
        <f t="shared" si="843"/>
        <v>3786.4972119008585</v>
      </c>
      <c r="S6020" s="1">
        <f>IF(AND(A6020&gt;=5,A6020&lt;=9),INDEX(Demand!$C$3:$C$26,C6020),INDEX(Demand!$B$3:$B$26,C6020))</f>
        <v>600</v>
      </c>
      <c r="T6020" s="7">
        <f t="shared" si="844"/>
        <v>600</v>
      </c>
      <c r="U6020" s="7">
        <f t="shared" si="845"/>
        <v>3186.4972119008585</v>
      </c>
    </row>
    <row r="6021" spans="1:21" x14ac:dyDescent="0.2">
      <c r="A6021" s="1">
        <v>9</v>
      </c>
      <c r="B6021" s="1">
        <v>8</v>
      </c>
      <c r="C6021" s="1">
        <v>13</v>
      </c>
      <c r="D6021">
        <v>17.3</v>
      </c>
      <c r="E6021">
        <v>12.2</v>
      </c>
      <c r="F6021">
        <v>72</v>
      </c>
      <c r="G6021">
        <v>623</v>
      </c>
      <c r="H6021">
        <v>488</v>
      </c>
      <c r="I6021">
        <v>269</v>
      </c>
      <c r="J6021" s="4">
        <f t="shared" si="840"/>
        <v>196.72516510439482</v>
      </c>
      <c r="K6021" s="4">
        <f t="shared" si="841"/>
        <v>43.625737449862271</v>
      </c>
      <c r="L6021" s="5">
        <f t="shared" si="846"/>
        <v>31.725165104394819</v>
      </c>
      <c r="M6021" s="5">
        <f t="shared" si="847"/>
        <v>9.625737449862271</v>
      </c>
      <c r="N6021" s="6">
        <f t="shared" si="839"/>
        <v>447.14792454076473</v>
      </c>
      <c r="O6021" s="6">
        <f t="shared" si="842"/>
        <v>246.00555350865309</v>
      </c>
      <c r="P6021" s="6">
        <f>FORECAST(J6021,Inputs!$B$10:$B$18,Inputs!$A$10:$A$18)</f>
        <v>32.37708486207773</v>
      </c>
      <c r="Q6021" s="6">
        <f>IF(Inputs!$D$10="Yes",IF('Hourly Calcs'!P6021&gt;'Hourly Calcs'!K6021,'Hourly Calcs'!O6021,N6021+O6021),N6021+O6021)</f>
        <v>693.1534780494178</v>
      </c>
      <c r="R6021" s="12">
        <f t="shared" si="843"/>
        <v>3293.8653276908331</v>
      </c>
      <c r="S6021" s="1">
        <f>IF(AND(A6021&gt;=5,A6021&lt;=9),INDEX(Demand!$C$3:$C$26,C6021),INDEX(Demand!$B$3:$B$26,C6021))</f>
        <v>600</v>
      </c>
      <c r="T6021" s="7">
        <f t="shared" si="844"/>
        <v>600</v>
      </c>
      <c r="U6021" s="7">
        <f t="shared" si="845"/>
        <v>2693.8653276908331</v>
      </c>
    </row>
    <row r="6022" spans="1:21" x14ac:dyDescent="0.2">
      <c r="A6022" s="1">
        <v>9</v>
      </c>
      <c r="B6022" s="1">
        <v>8</v>
      </c>
      <c r="C6022" s="1">
        <v>14</v>
      </c>
      <c r="D6022">
        <v>17.5</v>
      </c>
      <c r="E6022">
        <v>11.9</v>
      </c>
      <c r="F6022">
        <v>70</v>
      </c>
      <c r="G6022">
        <v>521</v>
      </c>
      <c r="H6022">
        <v>305</v>
      </c>
      <c r="I6022">
        <v>312</v>
      </c>
      <c r="J6022" s="4">
        <f t="shared" si="840"/>
        <v>215.90031717555408</v>
      </c>
      <c r="K6022" s="4">
        <f t="shared" si="841"/>
        <v>39.393996491854004</v>
      </c>
      <c r="L6022" s="5">
        <f t="shared" si="846"/>
        <v>50.900317175554079</v>
      </c>
      <c r="M6022" s="5">
        <f t="shared" si="847"/>
        <v>5.3939964918540042</v>
      </c>
      <c r="N6022" s="6">
        <f t="shared" si="839"/>
        <v>243.60027504395063</v>
      </c>
      <c r="O6022" s="6">
        <f t="shared" si="842"/>
        <v>285.3298613185865</v>
      </c>
      <c r="P6022" s="6">
        <f>FORECAST(J6022,Inputs!$B$10:$B$18,Inputs!$A$10:$A$18)</f>
        <v>32.554632566440311</v>
      </c>
      <c r="Q6022" s="6">
        <f>IF(Inputs!$D$10="Yes",IF('Hourly Calcs'!P6022&gt;'Hourly Calcs'!K6022,'Hourly Calcs'!O6022,N6022+O6022),N6022+O6022)</f>
        <v>528.93013636253716</v>
      </c>
      <c r="R6022" s="12">
        <f t="shared" si="843"/>
        <v>2513.4760079947764</v>
      </c>
      <c r="S6022" s="1">
        <f>IF(AND(A6022&gt;=5,A6022&lt;=9),INDEX(Demand!$C$3:$C$26,C6022),INDEX(Demand!$B$3:$B$26,C6022))</f>
        <v>600</v>
      </c>
      <c r="T6022" s="7">
        <f t="shared" si="844"/>
        <v>600</v>
      </c>
      <c r="U6022" s="7">
        <f t="shared" si="845"/>
        <v>1913.4760079947764</v>
      </c>
    </row>
    <row r="6023" spans="1:21" x14ac:dyDescent="0.2">
      <c r="A6023" s="1">
        <v>9</v>
      </c>
      <c r="B6023" s="1">
        <v>8</v>
      </c>
      <c r="C6023" s="1">
        <v>15</v>
      </c>
      <c r="D6023">
        <v>17.7</v>
      </c>
      <c r="E6023">
        <v>12.7</v>
      </c>
      <c r="F6023">
        <v>73</v>
      </c>
      <c r="G6023">
        <v>335</v>
      </c>
      <c r="H6023">
        <v>89</v>
      </c>
      <c r="I6023">
        <v>281</v>
      </c>
      <c r="J6023" s="4">
        <f t="shared" si="840"/>
        <v>232.49499922870041</v>
      </c>
      <c r="K6023" s="4">
        <f t="shared" si="841"/>
        <v>32.762053048832747</v>
      </c>
      <c r="L6023" s="5">
        <f t="shared" si="846"/>
        <v>67.494999228700408</v>
      </c>
      <c r="M6023" s="5">
        <f t="shared" si="847"/>
        <v>1.2379469511672525</v>
      </c>
      <c r="N6023" s="6">
        <f t="shared" si="839"/>
        <v>55.947676232649151</v>
      </c>
      <c r="O6023" s="6">
        <f t="shared" si="842"/>
        <v>256.97977894398338</v>
      </c>
      <c r="P6023" s="6">
        <f>FORECAST(J6023,Inputs!$B$10:$B$18,Inputs!$A$10:$A$18)</f>
        <v>32.708287029895374</v>
      </c>
      <c r="Q6023" s="6">
        <f>IF(Inputs!$D$10="Yes",IF('Hourly Calcs'!P6023&gt;'Hourly Calcs'!K6023,'Hourly Calcs'!O6023,N6023+O6023),N6023+O6023)</f>
        <v>312.92745517663252</v>
      </c>
      <c r="R6023" s="12">
        <f t="shared" si="843"/>
        <v>1487.0312669993577</v>
      </c>
      <c r="S6023" s="1">
        <f>IF(AND(A6023&gt;=5,A6023&lt;=9),INDEX(Demand!$C$3:$C$26,C6023),INDEX(Demand!$B$3:$B$26,C6023))</f>
        <v>600</v>
      </c>
      <c r="T6023" s="7">
        <f t="shared" si="844"/>
        <v>600</v>
      </c>
      <c r="U6023" s="7">
        <f t="shared" si="845"/>
        <v>887.03126699935774</v>
      </c>
    </row>
    <row r="6024" spans="1:21" x14ac:dyDescent="0.2">
      <c r="A6024" s="1">
        <v>9</v>
      </c>
      <c r="B6024" s="1">
        <v>8</v>
      </c>
      <c r="C6024" s="1">
        <v>16</v>
      </c>
      <c r="D6024">
        <v>17.100000000000001</v>
      </c>
      <c r="E6024">
        <v>13</v>
      </c>
      <c r="F6024">
        <v>77</v>
      </c>
      <c r="G6024">
        <v>372</v>
      </c>
      <c r="H6024">
        <v>325</v>
      </c>
      <c r="I6024">
        <v>213</v>
      </c>
      <c r="J6024" s="4">
        <f t="shared" si="840"/>
        <v>246.75134570017644</v>
      </c>
      <c r="K6024" s="4">
        <f t="shared" si="841"/>
        <v>24.572996675176796</v>
      </c>
      <c r="L6024" s="5">
        <f t="shared" si="846"/>
        <v>81.751345700176444</v>
      </c>
      <c r="M6024" s="5">
        <f t="shared" si="847"/>
        <v>9.4270033248232039</v>
      </c>
      <c r="N6024" s="6">
        <f t="shared" si="839"/>
        <v>135.75841168923739</v>
      </c>
      <c r="O6024" s="6">
        <f t="shared" si="842"/>
        <v>194.79250147711193</v>
      </c>
      <c r="P6024" s="6">
        <f>FORECAST(J6024,Inputs!$B$10:$B$18,Inputs!$A$10:$A$18)</f>
        <v>32.840290237964595</v>
      </c>
      <c r="Q6024" s="6">
        <f>IF(Inputs!$D$10="Yes",IF('Hourly Calcs'!P6024&gt;'Hourly Calcs'!K6024,'Hourly Calcs'!O6024,N6024+O6024),N6024+O6024)</f>
        <v>194.79250147711193</v>
      </c>
      <c r="R6024" s="12">
        <f t="shared" si="843"/>
        <v>925.65396701923578</v>
      </c>
      <c r="S6024" s="1">
        <f>IF(AND(A6024&gt;=5,A6024&lt;=9),INDEX(Demand!$C$3:$C$26,C6024),INDEX(Demand!$B$3:$B$26,C6024))</f>
        <v>900</v>
      </c>
      <c r="T6024" s="7">
        <f t="shared" si="844"/>
        <v>900</v>
      </c>
      <c r="U6024" s="7">
        <f t="shared" si="845"/>
        <v>25.653967019235779</v>
      </c>
    </row>
    <row r="6025" spans="1:21" x14ac:dyDescent="0.2">
      <c r="A6025" s="1">
        <v>9</v>
      </c>
      <c r="B6025" s="1">
        <v>8</v>
      </c>
      <c r="C6025" s="1">
        <v>17</v>
      </c>
      <c r="D6025">
        <v>16.600000000000001</v>
      </c>
      <c r="E6025">
        <v>12.7</v>
      </c>
      <c r="F6025">
        <v>78</v>
      </c>
      <c r="G6025">
        <v>244</v>
      </c>
      <c r="H6025">
        <v>371</v>
      </c>
      <c r="I6025">
        <v>115</v>
      </c>
      <c r="J6025" s="4">
        <f t="shared" si="840"/>
        <v>259.39004630002074</v>
      </c>
      <c r="K6025" s="4">
        <f t="shared" si="841"/>
        <v>15.510944942781833</v>
      </c>
      <c r="L6025" s="5">
        <f t="shared" si="846"/>
        <v>0</v>
      </c>
      <c r="M6025" s="5">
        <f t="shared" si="847"/>
        <v>18.489055057218167</v>
      </c>
      <c r="N6025" s="6">
        <f t="shared" ref="N6025:N6088" si="848">H6025*MAX(0,COS(2*ASIN(SQRT(SIN(RADIANS($B$4))^2+COS(RADIANS($K6025))^2-2*SIN(RADIANS($B$4))*COS(RADIANS($K6025))*COS(RADIANS($J6025-$B$5))+(SIN(RADIANS($K6025))-COS(RADIANS($B$4)))^2)/2)))</f>
        <v>66.950038696795772</v>
      </c>
      <c r="O6025" s="6">
        <f t="shared" si="842"/>
        <v>105.1696604219149</v>
      </c>
      <c r="P6025" s="6">
        <f>FORECAST(J6025,Inputs!$B$10:$B$18,Inputs!$A$10:$A$18)</f>
        <v>32.957315243518707</v>
      </c>
      <c r="Q6025" s="6">
        <f>IF(Inputs!$D$10="Yes",IF('Hourly Calcs'!P6025&gt;'Hourly Calcs'!K6025,'Hourly Calcs'!O6025,N6025+O6025),N6025+O6025)</f>
        <v>105.1696604219149</v>
      </c>
      <c r="R6025" s="12">
        <f t="shared" si="843"/>
        <v>499.76622632493957</v>
      </c>
      <c r="S6025" s="1">
        <f>IF(AND(A6025&gt;=5,A6025&lt;=9),INDEX(Demand!$C$3:$C$26,C6025),INDEX(Demand!$B$3:$B$26,C6025))</f>
        <v>900</v>
      </c>
      <c r="T6025" s="7">
        <f t="shared" si="844"/>
        <v>499.76622632493957</v>
      </c>
      <c r="U6025" s="7">
        <f t="shared" si="845"/>
        <v>0</v>
      </c>
    </row>
    <row r="6026" spans="1:21" x14ac:dyDescent="0.2">
      <c r="A6026" s="1">
        <v>9</v>
      </c>
      <c r="B6026" s="1">
        <v>8</v>
      </c>
      <c r="C6026" s="1">
        <v>18</v>
      </c>
      <c r="D6026">
        <v>15.9</v>
      </c>
      <c r="E6026">
        <v>13.2</v>
      </c>
      <c r="F6026">
        <v>84</v>
      </c>
      <c r="G6026">
        <v>53</v>
      </c>
      <c r="H6026">
        <v>0</v>
      </c>
      <c r="I6026">
        <v>53</v>
      </c>
      <c r="J6026" s="4">
        <f t="shared" ref="J6026:J6089" si="849">solarazimuth($B$2,$B$3,$B$1,A6026,B6026,C6026,0,0,0,0)</f>
        <v>271.16997066540068</v>
      </c>
      <c r="K6026" s="4">
        <f t="shared" ref="K6026:K6089" si="850">solarelevation($B$2,$B$3,$B$1,A6026,B6026,C6026,0,0,0,0)</f>
        <v>6.1314657458633093</v>
      </c>
      <c r="L6026" s="5">
        <f t="shared" si="846"/>
        <v>0</v>
      </c>
      <c r="M6026" s="5">
        <f t="shared" si="847"/>
        <v>27.868534254136691</v>
      </c>
      <c r="N6026" s="6">
        <f t="shared" si="848"/>
        <v>0</v>
      </c>
      <c r="O6026" s="6">
        <f t="shared" ref="O6026:O6089" si="851">$I6026*(1+COS(RADIANS($B$4)))/2</f>
        <v>48.469495672708604</v>
      </c>
      <c r="P6026" s="6">
        <f>FORECAST(J6026,Inputs!$B$10:$B$18,Inputs!$A$10:$A$18)</f>
        <v>33.066388617272224</v>
      </c>
      <c r="Q6026" s="6">
        <f>IF(Inputs!$D$10="Yes",IF('Hourly Calcs'!P6026&gt;'Hourly Calcs'!K6026,'Hourly Calcs'!O6026,N6026+O6026),N6026+O6026)</f>
        <v>48.469495672708604</v>
      </c>
      <c r="R6026" s="12">
        <f t="shared" ref="R6026:R6089" si="852">$B$6*$E$1*Q6026</f>
        <v>230.32704343671128</v>
      </c>
      <c r="S6026" s="1">
        <f>IF(AND(A6026&gt;=5,A6026&lt;=9),INDEX(Demand!$C$3:$C$26,C6026),INDEX(Demand!$B$3:$B$26,C6026))</f>
        <v>900</v>
      </c>
      <c r="T6026" s="7">
        <f t="shared" ref="T6026:T6089" si="853">S6026-MAX(0,S6026-R6026)</f>
        <v>230.32704343671128</v>
      </c>
      <c r="U6026" s="7">
        <f t="shared" ref="U6026:U6089" si="854">MAX(0,R6026-S6026)</f>
        <v>0</v>
      </c>
    </row>
    <row r="6027" spans="1:21" x14ac:dyDescent="0.2">
      <c r="A6027" s="1">
        <v>9</v>
      </c>
      <c r="B6027" s="1">
        <v>8</v>
      </c>
      <c r="C6027" s="1">
        <v>19</v>
      </c>
      <c r="D6027">
        <v>15.6</v>
      </c>
      <c r="E6027">
        <v>13.3</v>
      </c>
      <c r="F6027">
        <v>86</v>
      </c>
      <c r="G6027">
        <v>8</v>
      </c>
      <c r="H6027">
        <v>0</v>
      </c>
      <c r="I6027">
        <v>8</v>
      </c>
      <c r="J6027" s="4">
        <f t="shared" si="849"/>
        <v>282.7762383388847</v>
      </c>
      <c r="K6027" s="4">
        <f t="shared" si="850"/>
        <v>-3.3341075855409201</v>
      </c>
      <c r="L6027" s="5">
        <f t="shared" si="846"/>
        <v>0</v>
      </c>
      <c r="M6027" s="5">
        <f t="shared" si="847"/>
        <v>0</v>
      </c>
      <c r="N6027" s="6">
        <f t="shared" si="848"/>
        <v>0</v>
      </c>
      <c r="O6027" s="6">
        <f t="shared" si="851"/>
        <v>7.3161502902201665</v>
      </c>
      <c r="P6027" s="6">
        <f>FORECAST(J6027,Inputs!$B$10:$B$18,Inputs!$A$10:$A$18)</f>
        <v>33.173854058693372</v>
      </c>
      <c r="Q6027" s="6">
        <f>IF(Inputs!$D$10="Yes",IF('Hourly Calcs'!P6027&gt;'Hourly Calcs'!K6027,'Hourly Calcs'!O6027,N6027+O6027),N6027+O6027)</f>
        <v>7.3161502902201665</v>
      </c>
      <c r="R6027" s="12">
        <f t="shared" si="852"/>
        <v>34.766346179126231</v>
      </c>
      <c r="S6027" s="1">
        <f>IF(AND(A6027&gt;=5,A6027&lt;=9),INDEX(Demand!$C$3:$C$26,C6027),INDEX(Demand!$B$3:$B$26,C6027))</f>
        <v>900</v>
      </c>
      <c r="T6027" s="7">
        <f t="shared" si="853"/>
        <v>34.766346179126231</v>
      </c>
      <c r="U6027" s="7">
        <f t="shared" si="854"/>
        <v>0</v>
      </c>
    </row>
    <row r="6028" spans="1:21" x14ac:dyDescent="0.2">
      <c r="A6028" s="1">
        <v>9</v>
      </c>
      <c r="B6028" s="1">
        <v>8</v>
      </c>
      <c r="C6028" s="1">
        <v>20</v>
      </c>
      <c r="D6028">
        <v>15.4</v>
      </c>
      <c r="E6028">
        <v>13.4</v>
      </c>
      <c r="F6028">
        <v>88</v>
      </c>
      <c r="G6028">
        <v>0</v>
      </c>
      <c r="H6028">
        <v>0</v>
      </c>
      <c r="I6028">
        <v>0</v>
      </c>
      <c r="J6028" s="4">
        <f t="shared" si="849"/>
        <v>294.83508823726646</v>
      </c>
      <c r="K6028" s="4">
        <f t="shared" si="850"/>
        <v>-12.393464105874514</v>
      </c>
      <c r="L6028" s="5">
        <f t="shared" si="846"/>
        <v>0</v>
      </c>
      <c r="M6028" s="5">
        <f t="shared" si="847"/>
        <v>0</v>
      </c>
      <c r="N6028" s="6">
        <f t="shared" si="848"/>
        <v>0</v>
      </c>
      <c r="O6028" s="6">
        <f t="shared" si="851"/>
        <v>0</v>
      </c>
      <c r="P6028" s="6">
        <f>FORECAST(J6028,Inputs!$B$10:$B$18,Inputs!$A$10:$A$18)</f>
        <v>33.285510076270981</v>
      </c>
      <c r="Q6028" s="6">
        <f>IF(Inputs!$D$10="Yes",IF('Hourly Calcs'!P6028&gt;'Hourly Calcs'!K6028,'Hourly Calcs'!O6028,N6028+O6028),N6028+O6028)</f>
        <v>0</v>
      </c>
      <c r="R6028" s="12">
        <f t="shared" si="852"/>
        <v>0</v>
      </c>
      <c r="S6028" s="1">
        <f>IF(AND(A6028&gt;=5,A6028&lt;=9),INDEX(Demand!$C$3:$C$26,C6028),INDEX(Demand!$B$3:$B$26,C6028))</f>
        <v>800</v>
      </c>
      <c r="T6028" s="7">
        <f t="shared" si="853"/>
        <v>0</v>
      </c>
      <c r="U6028" s="7">
        <f t="shared" si="854"/>
        <v>0</v>
      </c>
    </row>
    <row r="6029" spans="1:21" x14ac:dyDescent="0.2">
      <c r="A6029" s="1">
        <v>9</v>
      </c>
      <c r="B6029" s="1">
        <v>8</v>
      </c>
      <c r="C6029" s="1">
        <v>21</v>
      </c>
      <c r="D6029">
        <v>15.4</v>
      </c>
      <c r="E6029">
        <v>13.4</v>
      </c>
      <c r="F6029">
        <v>88</v>
      </c>
      <c r="G6029">
        <v>0</v>
      </c>
      <c r="H6029">
        <v>0</v>
      </c>
      <c r="I6029">
        <v>0</v>
      </c>
      <c r="J6029" s="4">
        <f t="shared" si="849"/>
        <v>307.93175568855372</v>
      </c>
      <c r="K6029" s="4">
        <f t="shared" si="850"/>
        <v>-20.516778429560787</v>
      </c>
      <c r="L6029" s="5">
        <f t="shared" si="846"/>
        <v>0</v>
      </c>
      <c r="M6029" s="5">
        <f t="shared" si="847"/>
        <v>0</v>
      </c>
      <c r="N6029" s="6">
        <f t="shared" si="848"/>
        <v>0</v>
      </c>
      <c r="O6029" s="6">
        <f t="shared" si="851"/>
        <v>0</v>
      </c>
      <c r="P6029" s="6">
        <f>FORECAST(J6029,Inputs!$B$10:$B$18,Inputs!$A$10:$A$18)</f>
        <v>33.406775515634756</v>
      </c>
      <c r="Q6029" s="6">
        <f>IF(Inputs!$D$10="Yes",IF('Hourly Calcs'!P6029&gt;'Hourly Calcs'!K6029,'Hourly Calcs'!O6029,N6029+O6029),N6029+O6029)</f>
        <v>0</v>
      </c>
      <c r="R6029" s="12">
        <f t="shared" si="852"/>
        <v>0</v>
      </c>
      <c r="S6029" s="1">
        <f>IF(AND(A6029&gt;=5,A6029&lt;=9),INDEX(Demand!$C$3:$C$26,C6029),INDEX(Demand!$B$3:$B$26,C6029))</f>
        <v>700</v>
      </c>
      <c r="T6029" s="7">
        <f t="shared" si="853"/>
        <v>0</v>
      </c>
      <c r="U6029" s="7">
        <f t="shared" si="854"/>
        <v>0</v>
      </c>
    </row>
    <row r="6030" spans="1:21" x14ac:dyDescent="0.2">
      <c r="A6030" s="1">
        <v>9</v>
      </c>
      <c r="B6030" s="1">
        <v>8</v>
      </c>
      <c r="C6030" s="1">
        <v>22</v>
      </c>
      <c r="D6030">
        <v>15.3</v>
      </c>
      <c r="E6030">
        <v>13.3</v>
      </c>
      <c r="F6030">
        <v>88</v>
      </c>
      <c r="G6030">
        <v>0</v>
      </c>
      <c r="H6030">
        <v>0</v>
      </c>
      <c r="I6030">
        <v>0</v>
      </c>
      <c r="J6030" s="4">
        <f t="shared" si="849"/>
        <v>322.55394361222892</v>
      </c>
      <c r="K6030" s="4">
        <f t="shared" si="850"/>
        <v>-27.220356972576042</v>
      </c>
      <c r="L6030" s="5">
        <f t="shared" si="846"/>
        <v>0</v>
      </c>
      <c r="M6030" s="5">
        <f t="shared" si="847"/>
        <v>0</v>
      </c>
      <c r="N6030" s="6">
        <f t="shared" si="848"/>
        <v>0</v>
      </c>
      <c r="O6030" s="6">
        <f t="shared" si="851"/>
        <v>0</v>
      </c>
      <c r="P6030" s="6">
        <f>FORECAST(J6030,Inputs!$B$10:$B$18,Inputs!$A$10:$A$18)</f>
        <v>33.542166144557676</v>
      </c>
      <c r="Q6030" s="6">
        <f>IF(Inputs!$D$10="Yes",IF('Hourly Calcs'!P6030&gt;'Hourly Calcs'!K6030,'Hourly Calcs'!O6030,N6030+O6030),N6030+O6030)</f>
        <v>0</v>
      </c>
      <c r="R6030" s="12">
        <f t="shared" si="852"/>
        <v>0</v>
      </c>
      <c r="S6030" s="1">
        <f>IF(AND(A6030&gt;=5,A6030&lt;=9),INDEX(Demand!$C$3:$C$26,C6030),INDEX(Demand!$B$3:$B$26,C6030))</f>
        <v>600</v>
      </c>
      <c r="T6030" s="7">
        <f t="shared" si="853"/>
        <v>0</v>
      </c>
      <c r="U6030" s="7">
        <f t="shared" si="854"/>
        <v>0</v>
      </c>
    </row>
    <row r="6031" spans="1:21" x14ac:dyDescent="0.2">
      <c r="A6031" s="1">
        <v>9</v>
      </c>
      <c r="B6031" s="1">
        <v>8</v>
      </c>
      <c r="C6031" s="1">
        <v>23</v>
      </c>
      <c r="D6031">
        <v>15.3</v>
      </c>
      <c r="E6031">
        <v>13.3</v>
      </c>
      <c r="F6031">
        <v>88</v>
      </c>
      <c r="G6031">
        <v>0</v>
      </c>
      <c r="H6031">
        <v>0</v>
      </c>
      <c r="I6031">
        <v>0</v>
      </c>
      <c r="J6031" s="4">
        <f t="shared" si="849"/>
        <v>338.89315646594582</v>
      </c>
      <c r="K6031" s="4">
        <f t="shared" si="850"/>
        <v>-31.885517812493674</v>
      </c>
      <c r="L6031" s="5">
        <f t="shared" si="846"/>
        <v>0</v>
      </c>
      <c r="M6031" s="5">
        <f t="shared" si="847"/>
        <v>0</v>
      </c>
      <c r="N6031" s="6">
        <f t="shared" si="848"/>
        <v>0</v>
      </c>
      <c r="O6031" s="6">
        <f t="shared" si="851"/>
        <v>0</v>
      </c>
      <c r="P6031" s="6">
        <f>FORECAST(J6031,Inputs!$B$10:$B$18,Inputs!$A$10:$A$18)</f>
        <v>33.693455152462462</v>
      </c>
      <c r="Q6031" s="6">
        <f>IF(Inputs!$D$10="Yes",IF('Hourly Calcs'!P6031&gt;'Hourly Calcs'!K6031,'Hourly Calcs'!O6031,N6031+O6031),N6031+O6031)</f>
        <v>0</v>
      </c>
      <c r="R6031" s="12">
        <f t="shared" si="852"/>
        <v>0</v>
      </c>
      <c r="S6031" s="1">
        <f>IF(AND(A6031&gt;=5,A6031&lt;=9),INDEX(Demand!$C$3:$C$26,C6031),INDEX(Demand!$B$3:$B$26,C6031))</f>
        <v>500</v>
      </c>
      <c r="T6031" s="7">
        <f t="shared" si="853"/>
        <v>0</v>
      </c>
      <c r="U6031" s="7">
        <f t="shared" si="854"/>
        <v>0</v>
      </c>
    </row>
    <row r="6032" spans="1:21" x14ac:dyDescent="0.2">
      <c r="A6032" s="1">
        <v>9</v>
      </c>
      <c r="B6032" s="1">
        <v>8</v>
      </c>
      <c r="C6032" s="1">
        <v>24</v>
      </c>
      <c r="D6032">
        <v>15.4</v>
      </c>
      <c r="E6032">
        <v>13.1</v>
      </c>
      <c r="F6032">
        <v>86</v>
      </c>
      <c r="G6032">
        <v>0</v>
      </c>
      <c r="H6032">
        <v>0</v>
      </c>
      <c r="I6032">
        <v>0</v>
      </c>
      <c r="J6032" s="4">
        <f t="shared" si="849"/>
        <v>356.54534249799917</v>
      </c>
      <c r="K6032" s="4">
        <f t="shared" si="850"/>
        <v>-33.925607090051997</v>
      </c>
      <c r="L6032" s="5">
        <f t="shared" si="846"/>
        <v>0</v>
      </c>
      <c r="M6032" s="5">
        <f t="shared" si="847"/>
        <v>0</v>
      </c>
      <c r="N6032" s="6">
        <f t="shared" si="848"/>
        <v>0</v>
      </c>
      <c r="O6032" s="6">
        <f t="shared" si="851"/>
        <v>0</v>
      </c>
      <c r="P6032" s="6">
        <f>FORECAST(J6032,Inputs!$B$10:$B$18,Inputs!$A$10:$A$18)</f>
        <v>33.856901319425916</v>
      </c>
      <c r="Q6032" s="6">
        <f>IF(Inputs!$D$10="Yes",IF('Hourly Calcs'!P6032&gt;'Hourly Calcs'!K6032,'Hourly Calcs'!O6032,N6032+O6032),N6032+O6032)</f>
        <v>0</v>
      </c>
      <c r="R6032" s="12">
        <f t="shared" si="852"/>
        <v>0</v>
      </c>
      <c r="S6032" s="1">
        <f>IF(AND(A6032&gt;=5,A6032&lt;=9),INDEX(Demand!$C$3:$C$26,C6032),INDEX(Demand!$B$3:$B$26,C6032))</f>
        <v>400</v>
      </c>
      <c r="T6032" s="7">
        <f t="shared" si="853"/>
        <v>0</v>
      </c>
      <c r="U6032" s="7">
        <f t="shared" si="854"/>
        <v>0</v>
      </c>
    </row>
    <row r="6033" spans="1:21" x14ac:dyDescent="0.2">
      <c r="A6033" s="1">
        <v>9</v>
      </c>
      <c r="B6033" s="1">
        <v>9</v>
      </c>
      <c r="C6033" s="1">
        <v>1</v>
      </c>
      <c r="D6033">
        <v>15.5</v>
      </c>
      <c r="E6033">
        <v>13</v>
      </c>
      <c r="F6033">
        <v>85</v>
      </c>
      <c r="G6033">
        <v>0</v>
      </c>
      <c r="H6033">
        <v>0</v>
      </c>
      <c r="I6033">
        <v>0</v>
      </c>
      <c r="J6033" s="4">
        <f t="shared" si="849"/>
        <v>14.448832654962928</v>
      </c>
      <c r="K6033" s="4">
        <f t="shared" si="850"/>
        <v>-33.029474744213729</v>
      </c>
      <c r="L6033" s="5">
        <f t="shared" si="846"/>
        <v>0</v>
      </c>
      <c r="M6033" s="5">
        <f t="shared" si="847"/>
        <v>0</v>
      </c>
      <c r="N6033" s="6">
        <f t="shared" si="848"/>
        <v>0</v>
      </c>
      <c r="O6033" s="6">
        <f t="shared" si="851"/>
        <v>0</v>
      </c>
      <c r="P6033" s="6">
        <f>FORECAST(J6033,Inputs!$B$10:$B$18,Inputs!$A$10:$A$18)</f>
        <v>30.689341043101507</v>
      </c>
      <c r="Q6033" s="6">
        <f>IF(Inputs!$D$10="Yes",IF('Hourly Calcs'!P6033&gt;'Hourly Calcs'!K6033,'Hourly Calcs'!O6033,N6033+O6033),N6033+O6033)</f>
        <v>0</v>
      </c>
      <c r="R6033" s="12">
        <f t="shared" si="852"/>
        <v>0</v>
      </c>
      <c r="S6033" s="1">
        <f>IF(AND(A6033&gt;=5,A6033&lt;=9),INDEX(Demand!$C$3:$C$26,C6033),INDEX(Demand!$B$3:$B$26,C6033))</f>
        <v>350</v>
      </c>
      <c r="T6033" s="7">
        <f t="shared" si="853"/>
        <v>0</v>
      </c>
      <c r="U6033" s="7">
        <f t="shared" si="854"/>
        <v>0</v>
      </c>
    </row>
    <row r="6034" spans="1:21" x14ac:dyDescent="0.2">
      <c r="A6034" s="1">
        <v>9</v>
      </c>
      <c r="B6034" s="1">
        <v>9</v>
      </c>
      <c r="C6034" s="1">
        <v>2</v>
      </c>
      <c r="D6034">
        <v>15.5</v>
      </c>
      <c r="E6034">
        <v>13</v>
      </c>
      <c r="F6034">
        <v>85</v>
      </c>
      <c r="G6034">
        <v>0</v>
      </c>
      <c r="H6034">
        <v>0</v>
      </c>
      <c r="I6034">
        <v>0</v>
      </c>
      <c r="J6034" s="4">
        <f t="shared" si="849"/>
        <v>31.396376860881617</v>
      </c>
      <c r="K6034" s="4">
        <f t="shared" si="850"/>
        <v>-29.339689672736498</v>
      </c>
      <c r="L6034" s="5">
        <f t="shared" si="846"/>
        <v>0</v>
      </c>
      <c r="M6034" s="5">
        <f t="shared" si="847"/>
        <v>0</v>
      </c>
      <c r="N6034" s="6">
        <f t="shared" si="848"/>
        <v>0</v>
      </c>
      <c r="O6034" s="6">
        <f t="shared" si="851"/>
        <v>0</v>
      </c>
      <c r="P6034" s="6">
        <f>FORECAST(J6034,Inputs!$B$10:$B$18,Inputs!$A$10:$A$18)</f>
        <v>30.846262748711865</v>
      </c>
      <c r="Q6034" s="6">
        <f>IF(Inputs!$D$10="Yes",IF('Hourly Calcs'!P6034&gt;'Hourly Calcs'!K6034,'Hourly Calcs'!O6034,N6034+O6034),N6034+O6034)</f>
        <v>0</v>
      </c>
      <c r="R6034" s="12">
        <f t="shared" si="852"/>
        <v>0</v>
      </c>
      <c r="S6034" s="1">
        <f>IF(AND(A6034&gt;=5,A6034&lt;=9),INDEX(Demand!$C$3:$C$26,C6034),INDEX(Demand!$B$3:$B$26,C6034))</f>
        <v>350</v>
      </c>
      <c r="T6034" s="7">
        <f t="shared" si="853"/>
        <v>0</v>
      </c>
      <c r="U6034" s="7">
        <f t="shared" si="854"/>
        <v>0</v>
      </c>
    </row>
    <row r="6035" spans="1:21" x14ac:dyDescent="0.2">
      <c r="A6035" s="1">
        <v>9</v>
      </c>
      <c r="B6035" s="1">
        <v>9</v>
      </c>
      <c r="C6035" s="1">
        <v>3</v>
      </c>
      <c r="D6035">
        <v>15.2</v>
      </c>
      <c r="E6035">
        <v>13.8</v>
      </c>
      <c r="F6035">
        <v>91</v>
      </c>
      <c r="G6035">
        <v>0</v>
      </c>
      <c r="H6035">
        <v>0</v>
      </c>
      <c r="I6035">
        <v>0</v>
      </c>
      <c r="J6035" s="4">
        <f t="shared" si="849"/>
        <v>46.703597429271582</v>
      </c>
      <c r="K6035" s="4">
        <f t="shared" si="850"/>
        <v>-23.36702496704153</v>
      </c>
      <c r="L6035" s="5">
        <f t="shared" si="846"/>
        <v>0</v>
      </c>
      <c r="M6035" s="5">
        <f t="shared" si="847"/>
        <v>0</v>
      </c>
      <c r="N6035" s="6">
        <f t="shared" si="848"/>
        <v>0</v>
      </c>
      <c r="O6035" s="6">
        <f t="shared" si="851"/>
        <v>0</v>
      </c>
      <c r="P6035" s="6">
        <f>FORECAST(J6035,Inputs!$B$10:$B$18,Inputs!$A$10:$A$18)</f>
        <v>30.987996272493252</v>
      </c>
      <c r="Q6035" s="6">
        <f>IF(Inputs!$D$10="Yes",IF('Hourly Calcs'!P6035&gt;'Hourly Calcs'!K6035,'Hourly Calcs'!O6035,N6035+O6035),N6035+O6035)</f>
        <v>0</v>
      </c>
      <c r="R6035" s="12">
        <f t="shared" si="852"/>
        <v>0</v>
      </c>
      <c r="S6035" s="1">
        <f>IF(AND(A6035&gt;=5,A6035&lt;=9),INDEX(Demand!$C$3:$C$26,C6035),INDEX(Demand!$B$3:$B$26,C6035))</f>
        <v>350</v>
      </c>
      <c r="T6035" s="7">
        <f t="shared" si="853"/>
        <v>0</v>
      </c>
      <c r="U6035" s="7">
        <f t="shared" si="854"/>
        <v>0</v>
      </c>
    </row>
    <row r="6036" spans="1:21" x14ac:dyDescent="0.2">
      <c r="A6036" s="1">
        <v>9</v>
      </c>
      <c r="B6036" s="1">
        <v>9</v>
      </c>
      <c r="C6036" s="1">
        <v>4</v>
      </c>
      <c r="D6036">
        <v>15.2</v>
      </c>
      <c r="E6036">
        <v>13.4</v>
      </c>
      <c r="F6036">
        <v>89</v>
      </c>
      <c r="G6036">
        <v>0</v>
      </c>
      <c r="H6036">
        <v>0</v>
      </c>
      <c r="I6036">
        <v>0</v>
      </c>
      <c r="J6036" s="4">
        <f t="shared" si="849"/>
        <v>60.362112144120871</v>
      </c>
      <c r="K6036" s="4">
        <f t="shared" si="850"/>
        <v>-15.741886755119339</v>
      </c>
      <c r="L6036" s="5">
        <f t="shared" si="846"/>
        <v>0</v>
      </c>
      <c r="M6036" s="5">
        <f t="shared" si="847"/>
        <v>0</v>
      </c>
      <c r="N6036" s="6">
        <f t="shared" si="848"/>
        <v>0</v>
      </c>
      <c r="O6036" s="6">
        <f t="shared" si="851"/>
        <v>0</v>
      </c>
      <c r="P6036" s="6">
        <f>FORECAST(J6036,Inputs!$B$10:$B$18,Inputs!$A$10:$A$18)</f>
        <v>31.114464001334451</v>
      </c>
      <c r="Q6036" s="6">
        <f>IF(Inputs!$D$10="Yes",IF('Hourly Calcs'!P6036&gt;'Hourly Calcs'!K6036,'Hourly Calcs'!O6036,N6036+O6036),N6036+O6036)</f>
        <v>0</v>
      </c>
      <c r="R6036" s="12">
        <f t="shared" si="852"/>
        <v>0</v>
      </c>
      <c r="S6036" s="1">
        <f>IF(AND(A6036&gt;=5,A6036&lt;=9),INDEX(Demand!$C$3:$C$26,C6036),INDEX(Demand!$B$3:$B$26,C6036))</f>
        <v>350</v>
      </c>
      <c r="T6036" s="7">
        <f t="shared" si="853"/>
        <v>0</v>
      </c>
      <c r="U6036" s="7">
        <f t="shared" si="854"/>
        <v>0</v>
      </c>
    </row>
    <row r="6037" spans="1:21" x14ac:dyDescent="0.2">
      <c r="A6037" s="1">
        <v>9</v>
      </c>
      <c r="B6037" s="1">
        <v>9</v>
      </c>
      <c r="C6037" s="1">
        <v>5</v>
      </c>
      <c r="D6037">
        <v>15.2</v>
      </c>
      <c r="E6037">
        <v>13.8</v>
      </c>
      <c r="F6037">
        <v>91</v>
      </c>
      <c r="G6037">
        <v>0</v>
      </c>
      <c r="H6037">
        <v>0</v>
      </c>
      <c r="I6037">
        <v>0</v>
      </c>
      <c r="J6037" s="4">
        <f t="shared" si="849"/>
        <v>72.776534806090353</v>
      </c>
      <c r="K6037" s="4">
        <f t="shared" si="850"/>
        <v>-7.0264564016734425</v>
      </c>
      <c r="L6037" s="5">
        <f t="shared" si="846"/>
        <v>0</v>
      </c>
      <c r="M6037" s="5">
        <f t="shared" si="847"/>
        <v>0</v>
      </c>
      <c r="N6037" s="6">
        <f t="shared" si="848"/>
        <v>0</v>
      </c>
      <c r="O6037" s="6">
        <f t="shared" si="851"/>
        <v>0</v>
      </c>
      <c r="P6037" s="6">
        <f>FORECAST(J6037,Inputs!$B$10:$B$18,Inputs!$A$10:$A$18)</f>
        <v>31.229412359315649</v>
      </c>
      <c r="Q6037" s="6">
        <f>IF(Inputs!$D$10="Yes",IF('Hourly Calcs'!P6037&gt;'Hourly Calcs'!K6037,'Hourly Calcs'!O6037,N6037+O6037),N6037+O6037)</f>
        <v>0</v>
      </c>
      <c r="R6037" s="12">
        <f t="shared" si="852"/>
        <v>0</v>
      </c>
      <c r="S6037" s="1">
        <f>IF(AND(A6037&gt;=5,A6037&lt;=9),INDEX(Demand!$C$3:$C$26,C6037),INDEX(Demand!$B$3:$B$26,C6037))</f>
        <v>350</v>
      </c>
      <c r="T6037" s="7">
        <f t="shared" si="853"/>
        <v>0</v>
      </c>
      <c r="U6037" s="7">
        <f t="shared" si="854"/>
        <v>0</v>
      </c>
    </row>
    <row r="6038" spans="1:21" x14ac:dyDescent="0.2">
      <c r="A6038" s="1">
        <v>9</v>
      </c>
      <c r="B6038" s="1">
        <v>9</v>
      </c>
      <c r="C6038" s="1">
        <v>6</v>
      </c>
      <c r="D6038">
        <v>15.1</v>
      </c>
      <c r="E6038">
        <v>13.5</v>
      </c>
      <c r="F6038">
        <v>90</v>
      </c>
      <c r="G6038">
        <v>2</v>
      </c>
      <c r="H6038">
        <v>0</v>
      </c>
      <c r="I6038">
        <v>2</v>
      </c>
      <c r="J6038" s="4">
        <f t="shared" si="849"/>
        <v>84.507774291747978</v>
      </c>
      <c r="K6038" s="4">
        <f t="shared" si="850"/>
        <v>2.4809027344355457</v>
      </c>
      <c r="L6038" s="5">
        <f t="shared" si="846"/>
        <v>80.492225708252022</v>
      </c>
      <c r="M6038" s="5">
        <f t="shared" si="847"/>
        <v>31.519097265564454</v>
      </c>
      <c r="N6038" s="6">
        <f t="shared" si="848"/>
        <v>0</v>
      </c>
      <c r="O6038" s="6">
        <f t="shared" si="851"/>
        <v>1.8290375725550416</v>
      </c>
      <c r="P6038" s="6">
        <f>FORECAST(J6038,Inputs!$B$10:$B$18,Inputs!$A$10:$A$18)</f>
        <v>31.338034947145811</v>
      </c>
      <c r="Q6038" s="6">
        <f>IF(Inputs!$D$10="Yes",IF('Hourly Calcs'!P6038&gt;'Hourly Calcs'!K6038,'Hourly Calcs'!O6038,N6038+O6038),N6038+O6038)</f>
        <v>1.8290375725550416</v>
      </c>
      <c r="R6038" s="12">
        <f t="shared" si="852"/>
        <v>8.6915865447815577</v>
      </c>
      <c r="S6038" s="1">
        <f>IF(AND(A6038&gt;=5,A6038&lt;=9),INDEX(Demand!$C$3:$C$26,C6038),INDEX(Demand!$B$3:$B$26,C6038))</f>
        <v>350</v>
      </c>
      <c r="T6038" s="7">
        <f t="shared" si="853"/>
        <v>8.6915865447815577</v>
      </c>
      <c r="U6038" s="7">
        <f t="shared" si="854"/>
        <v>0</v>
      </c>
    </row>
    <row r="6039" spans="1:21" x14ac:dyDescent="0.2">
      <c r="A6039" s="1">
        <v>9</v>
      </c>
      <c r="B6039" s="1">
        <v>9</v>
      </c>
      <c r="C6039" s="1">
        <v>7</v>
      </c>
      <c r="D6039">
        <v>15.2</v>
      </c>
      <c r="E6039">
        <v>13.4</v>
      </c>
      <c r="F6039">
        <v>89</v>
      </c>
      <c r="G6039">
        <v>40</v>
      </c>
      <c r="H6039">
        <v>0</v>
      </c>
      <c r="I6039">
        <v>40</v>
      </c>
      <c r="J6039" s="4">
        <f t="shared" si="849"/>
        <v>96.166632186729103</v>
      </c>
      <c r="K6039" s="4">
        <f t="shared" si="850"/>
        <v>11.754653108511732</v>
      </c>
      <c r="L6039" s="5">
        <f t="shared" si="846"/>
        <v>68.833367813270897</v>
      </c>
      <c r="M6039" s="5">
        <f t="shared" si="847"/>
        <v>22.245346891488268</v>
      </c>
      <c r="N6039" s="6">
        <f t="shared" si="848"/>
        <v>0</v>
      </c>
      <c r="O6039" s="6">
        <f t="shared" si="851"/>
        <v>36.580751451100831</v>
      </c>
      <c r="P6039" s="6">
        <f>FORECAST(J6039,Inputs!$B$10:$B$18,Inputs!$A$10:$A$18)</f>
        <v>31.445987335062306</v>
      </c>
      <c r="Q6039" s="6">
        <f>IF(Inputs!$D$10="Yes",IF('Hourly Calcs'!P6039&gt;'Hourly Calcs'!K6039,'Hourly Calcs'!O6039,N6039+O6039),N6039+O6039)</f>
        <v>36.580751451100831</v>
      </c>
      <c r="R6039" s="12">
        <f t="shared" si="852"/>
        <v>173.83173089563115</v>
      </c>
      <c r="S6039" s="1">
        <f>IF(AND(A6039&gt;=5,A6039&lt;=9),INDEX(Demand!$C$3:$C$26,C6039),INDEX(Demand!$B$3:$B$26,C6039))</f>
        <v>350</v>
      </c>
      <c r="T6039" s="7">
        <f t="shared" si="853"/>
        <v>173.83173089563115</v>
      </c>
      <c r="U6039" s="7">
        <f t="shared" si="854"/>
        <v>0</v>
      </c>
    </row>
    <row r="6040" spans="1:21" x14ac:dyDescent="0.2">
      <c r="A6040" s="1">
        <v>9</v>
      </c>
      <c r="B6040" s="1">
        <v>9</v>
      </c>
      <c r="C6040" s="1">
        <v>8</v>
      </c>
      <c r="D6040">
        <v>15.6</v>
      </c>
      <c r="E6040">
        <v>13.8</v>
      </c>
      <c r="F6040">
        <v>89</v>
      </c>
      <c r="G6040">
        <v>134</v>
      </c>
      <c r="H6040">
        <v>23</v>
      </c>
      <c r="I6040">
        <v>127</v>
      </c>
      <c r="J6040" s="4">
        <f t="shared" si="849"/>
        <v>108.41036481660726</v>
      </c>
      <c r="K6040" s="4">
        <f t="shared" si="850"/>
        <v>20.97266121861216</v>
      </c>
      <c r="L6040" s="5">
        <f t="shared" si="846"/>
        <v>56.589635183392744</v>
      </c>
      <c r="M6040" s="5">
        <f t="shared" si="847"/>
        <v>13.02733878138784</v>
      </c>
      <c r="N6040" s="6">
        <f t="shared" si="848"/>
        <v>13.437564571573327</v>
      </c>
      <c r="O6040" s="6">
        <f t="shared" si="851"/>
        <v>116.14388585724514</v>
      </c>
      <c r="P6040" s="6">
        <f>FORECAST(J6040,Inputs!$B$10:$B$18,Inputs!$A$10:$A$18)</f>
        <v>31.559355229783399</v>
      </c>
      <c r="Q6040" s="6">
        <f>IF(Inputs!$D$10="Yes",IF('Hourly Calcs'!P6040&gt;'Hourly Calcs'!K6040,'Hourly Calcs'!O6040,N6040+O6040),N6040+O6040)</f>
        <v>116.14388585724514</v>
      </c>
      <c r="R6040" s="12">
        <f t="shared" si="852"/>
        <v>551.91574559362891</v>
      </c>
      <c r="S6040" s="1">
        <f>IF(AND(A6040&gt;=5,A6040&lt;=9),INDEX(Demand!$C$3:$C$26,C6040),INDEX(Demand!$B$3:$B$26,C6040))</f>
        <v>350</v>
      </c>
      <c r="T6040" s="7">
        <f t="shared" si="853"/>
        <v>350</v>
      </c>
      <c r="U6040" s="7">
        <f t="shared" si="854"/>
        <v>201.91574559362891</v>
      </c>
    </row>
    <row r="6041" spans="1:21" x14ac:dyDescent="0.2">
      <c r="A6041" s="1">
        <v>9</v>
      </c>
      <c r="B6041" s="1">
        <v>9</v>
      </c>
      <c r="C6041" s="1">
        <v>9</v>
      </c>
      <c r="D6041">
        <v>17.100000000000001</v>
      </c>
      <c r="E6041">
        <v>14.1</v>
      </c>
      <c r="F6041">
        <v>83</v>
      </c>
      <c r="G6041">
        <v>224</v>
      </c>
      <c r="H6041">
        <v>47</v>
      </c>
      <c r="I6041">
        <v>203</v>
      </c>
      <c r="J6041" s="4">
        <f t="shared" si="849"/>
        <v>121.96687190206185</v>
      </c>
      <c r="K6041" s="4">
        <f t="shared" si="850"/>
        <v>29.530151365657787</v>
      </c>
      <c r="L6041" s="5">
        <f t="shared" si="846"/>
        <v>43.033128097938146</v>
      </c>
      <c r="M6041" s="5">
        <f t="shared" si="847"/>
        <v>4.4698486343422132</v>
      </c>
      <c r="N6041" s="6">
        <f t="shared" si="848"/>
        <v>35.920539442555757</v>
      </c>
      <c r="O6041" s="6">
        <f t="shared" si="851"/>
        <v>185.64731361433672</v>
      </c>
      <c r="P6041" s="6">
        <f>FORECAST(J6041,Inputs!$B$10:$B$18,Inputs!$A$10:$A$18)</f>
        <v>31.684878443537606</v>
      </c>
      <c r="Q6041" s="6">
        <f>IF(Inputs!$D$10="Yes",IF('Hourly Calcs'!P6041&gt;'Hourly Calcs'!K6041,'Hourly Calcs'!O6041,N6041+O6041),N6041+O6041)</f>
        <v>185.64731361433672</v>
      </c>
      <c r="R6041" s="12">
        <f t="shared" si="852"/>
        <v>882.1960342953281</v>
      </c>
      <c r="S6041" s="1">
        <f>IF(AND(A6041&gt;=5,A6041&lt;=9),INDEX(Demand!$C$3:$C$26,C6041),INDEX(Demand!$B$3:$B$26,C6041))</f>
        <v>350</v>
      </c>
      <c r="T6041" s="7">
        <f t="shared" si="853"/>
        <v>350</v>
      </c>
      <c r="U6041" s="7">
        <f t="shared" si="854"/>
        <v>532.1960342953281</v>
      </c>
    </row>
    <row r="6042" spans="1:21" x14ac:dyDescent="0.2">
      <c r="A6042" s="1">
        <v>9</v>
      </c>
      <c r="B6042" s="1">
        <v>9</v>
      </c>
      <c r="C6042" s="1">
        <v>10</v>
      </c>
      <c r="D6042">
        <v>17</v>
      </c>
      <c r="E6042">
        <v>14.2</v>
      </c>
      <c r="F6042">
        <v>84</v>
      </c>
      <c r="G6042">
        <v>314</v>
      </c>
      <c r="H6042">
        <v>87</v>
      </c>
      <c r="I6042">
        <v>264</v>
      </c>
      <c r="J6042" s="4">
        <f t="shared" si="849"/>
        <v>137.58869308203271</v>
      </c>
      <c r="K6042" s="4">
        <f t="shared" si="850"/>
        <v>36.806820623580151</v>
      </c>
      <c r="L6042" s="5">
        <f t="shared" si="846"/>
        <v>27.411306917967295</v>
      </c>
      <c r="M6042" s="5">
        <f t="shared" si="847"/>
        <v>2.8068206235801512</v>
      </c>
      <c r="N6042" s="6">
        <f t="shared" si="848"/>
        <v>77.790803292264997</v>
      </c>
      <c r="O6042" s="6">
        <f t="shared" si="851"/>
        <v>241.43295957726551</v>
      </c>
      <c r="P6042" s="6">
        <f>FORECAST(J6042,Inputs!$B$10:$B$18,Inputs!$A$10:$A$18)</f>
        <v>31.829524935944747</v>
      </c>
      <c r="Q6042" s="6">
        <f>IF(Inputs!$D$10="Yes",IF('Hourly Calcs'!P6042&gt;'Hourly Calcs'!K6042,'Hourly Calcs'!O6042,N6042+O6042),N6042+O6042)</f>
        <v>319.2237628695305</v>
      </c>
      <c r="R6042" s="12">
        <f t="shared" si="852"/>
        <v>1516.9513211560088</v>
      </c>
      <c r="S6042" s="1">
        <f>IF(AND(A6042&gt;=5,A6042&lt;=9),INDEX(Demand!$C$3:$C$26,C6042),INDEX(Demand!$B$3:$B$26,C6042))</f>
        <v>600</v>
      </c>
      <c r="T6042" s="7">
        <f t="shared" si="853"/>
        <v>600</v>
      </c>
      <c r="U6042" s="7">
        <f t="shared" si="854"/>
        <v>916.95132115600882</v>
      </c>
    </row>
    <row r="6043" spans="1:21" x14ac:dyDescent="0.2">
      <c r="A6043" s="1">
        <v>9</v>
      </c>
      <c r="B6043" s="1">
        <v>9</v>
      </c>
      <c r="C6043" s="1">
        <v>11</v>
      </c>
      <c r="D6043">
        <v>17.3</v>
      </c>
      <c r="E6043">
        <v>13.6</v>
      </c>
      <c r="F6043">
        <v>79</v>
      </c>
      <c r="G6043">
        <v>381</v>
      </c>
      <c r="H6043">
        <v>96</v>
      </c>
      <c r="I6043">
        <v>317</v>
      </c>
      <c r="J6043" s="4">
        <f t="shared" si="849"/>
        <v>155.76092907576242</v>
      </c>
      <c r="K6043" s="4">
        <f t="shared" si="850"/>
        <v>42.013680639870891</v>
      </c>
      <c r="L6043" s="5">
        <f t="shared" si="846"/>
        <v>9.2390709242375806</v>
      </c>
      <c r="M6043" s="5">
        <f t="shared" si="847"/>
        <v>8.0136806398708913</v>
      </c>
      <c r="N6043" s="6">
        <f t="shared" si="848"/>
        <v>92.636500729913536</v>
      </c>
      <c r="O6043" s="6">
        <f t="shared" si="851"/>
        <v>289.90245524997408</v>
      </c>
      <c r="P6043" s="6">
        <f>FORECAST(J6043,Inputs!$B$10:$B$18,Inputs!$A$10:$A$18)</f>
        <v>31.997786380331132</v>
      </c>
      <c r="Q6043" s="6">
        <f>IF(Inputs!$D$10="Yes",IF('Hourly Calcs'!P6043&gt;'Hourly Calcs'!K6043,'Hourly Calcs'!O6043,N6043+O6043),N6043+O6043)</f>
        <v>382.53895597988765</v>
      </c>
      <c r="R6043" s="12">
        <f t="shared" si="852"/>
        <v>1817.8251188164261</v>
      </c>
      <c r="S6043" s="1">
        <f>IF(AND(A6043&gt;=5,A6043&lt;=9),INDEX(Demand!$C$3:$C$26,C6043),INDEX(Demand!$B$3:$B$26,C6043))</f>
        <v>600</v>
      </c>
      <c r="T6043" s="7">
        <f t="shared" si="853"/>
        <v>600</v>
      </c>
      <c r="U6043" s="7">
        <f t="shared" si="854"/>
        <v>1217.8251188164261</v>
      </c>
    </row>
    <row r="6044" spans="1:21" x14ac:dyDescent="0.2">
      <c r="A6044" s="1">
        <v>9</v>
      </c>
      <c r="B6044" s="1">
        <v>9</v>
      </c>
      <c r="C6044" s="1">
        <v>12</v>
      </c>
      <c r="D6044">
        <v>18.8</v>
      </c>
      <c r="E6044">
        <v>13.6</v>
      </c>
      <c r="F6044">
        <v>72</v>
      </c>
      <c r="G6044">
        <v>418</v>
      </c>
      <c r="H6044">
        <v>99</v>
      </c>
      <c r="I6044">
        <v>347</v>
      </c>
      <c r="J6044" s="4">
        <f t="shared" si="849"/>
        <v>176.05341175943411</v>
      </c>
      <c r="K6044" s="4">
        <f t="shared" si="850"/>
        <v>44.316673054830481</v>
      </c>
      <c r="L6044" s="5">
        <f t="shared" si="846"/>
        <v>11.053411759434113</v>
      </c>
      <c r="M6044" s="5">
        <f t="shared" si="847"/>
        <v>10.316673054830481</v>
      </c>
      <c r="N6044" s="6">
        <f t="shared" si="848"/>
        <v>96.214094525627175</v>
      </c>
      <c r="O6044" s="6">
        <f t="shared" si="851"/>
        <v>317.33801883829972</v>
      </c>
      <c r="P6044" s="6">
        <f>FORECAST(J6044,Inputs!$B$10:$B$18,Inputs!$A$10:$A$18)</f>
        <v>32.185679738513279</v>
      </c>
      <c r="Q6044" s="6">
        <f>IF(Inputs!$D$10="Yes",IF('Hourly Calcs'!P6044&gt;'Hourly Calcs'!K6044,'Hourly Calcs'!O6044,N6044+O6044),N6044+O6044)</f>
        <v>413.55211336392688</v>
      </c>
      <c r="R6044" s="12">
        <f t="shared" si="852"/>
        <v>1965.1996427053805</v>
      </c>
      <c r="S6044" s="1">
        <f>IF(AND(A6044&gt;=5,A6044&lt;=9),INDEX(Demand!$C$3:$C$26,C6044),INDEX(Demand!$B$3:$B$26,C6044))</f>
        <v>600</v>
      </c>
      <c r="T6044" s="7">
        <f t="shared" si="853"/>
        <v>600</v>
      </c>
      <c r="U6044" s="7">
        <f t="shared" si="854"/>
        <v>1365.1996427053805</v>
      </c>
    </row>
    <row r="6045" spans="1:21" x14ac:dyDescent="0.2">
      <c r="A6045" s="1">
        <v>9</v>
      </c>
      <c r="B6045" s="1">
        <v>9</v>
      </c>
      <c r="C6045" s="1">
        <v>13</v>
      </c>
      <c r="D6045">
        <v>18.7</v>
      </c>
      <c r="E6045">
        <v>12.3</v>
      </c>
      <c r="F6045">
        <v>66</v>
      </c>
      <c r="G6045">
        <v>423</v>
      </c>
      <c r="H6045">
        <v>100</v>
      </c>
      <c r="I6045">
        <v>351</v>
      </c>
      <c r="J6045" s="4">
        <f t="shared" si="849"/>
        <v>196.746542047101</v>
      </c>
      <c r="K6045" s="4">
        <f t="shared" si="850"/>
        <v>43.238987870439402</v>
      </c>
      <c r="L6045" s="5">
        <f t="shared" si="846"/>
        <v>31.746542047101002</v>
      </c>
      <c r="M6045" s="5">
        <f t="shared" si="847"/>
        <v>9.2389878704394022</v>
      </c>
      <c r="N6045" s="6">
        <f t="shared" si="848"/>
        <v>91.435028237546305</v>
      </c>
      <c r="O6045" s="6">
        <f t="shared" si="851"/>
        <v>320.99609398340982</v>
      </c>
      <c r="P6045" s="6">
        <f>FORECAST(J6045,Inputs!$B$10:$B$18,Inputs!$A$10:$A$18)</f>
        <v>32.377282796732416</v>
      </c>
      <c r="Q6045" s="6">
        <f>IF(Inputs!$D$10="Yes",IF('Hourly Calcs'!P6045&gt;'Hourly Calcs'!K6045,'Hourly Calcs'!O6045,N6045+O6045),N6045+O6045)</f>
        <v>412.43112222095613</v>
      </c>
      <c r="R6045" s="12">
        <f t="shared" si="852"/>
        <v>1959.8726927939833</v>
      </c>
      <c r="S6045" s="1">
        <f>IF(AND(A6045&gt;=5,A6045&lt;=9),INDEX(Demand!$C$3:$C$26,C6045),INDEX(Demand!$B$3:$B$26,C6045))</f>
        <v>600</v>
      </c>
      <c r="T6045" s="7">
        <f t="shared" si="853"/>
        <v>600</v>
      </c>
      <c r="U6045" s="7">
        <f t="shared" si="854"/>
        <v>1359.8726927939833</v>
      </c>
    </row>
    <row r="6046" spans="1:21" x14ac:dyDescent="0.2">
      <c r="A6046" s="1">
        <v>9</v>
      </c>
      <c r="B6046" s="1">
        <v>9</v>
      </c>
      <c r="C6046" s="1">
        <v>14</v>
      </c>
      <c r="D6046">
        <v>18.100000000000001</v>
      </c>
      <c r="E6046">
        <v>12.6</v>
      </c>
      <c r="F6046">
        <v>70</v>
      </c>
      <c r="G6046">
        <v>393</v>
      </c>
      <c r="H6046">
        <v>98</v>
      </c>
      <c r="I6046">
        <v>326</v>
      </c>
      <c r="J6046" s="4">
        <f t="shared" si="849"/>
        <v>215.82201214906283</v>
      </c>
      <c r="K6046" s="4">
        <f t="shared" si="850"/>
        <v>39.011692550176939</v>
      </c>
      <c r="L6046" s="5">
        <f t="shared" si="846"/>
        <v>50.822012149062829</v>
      </c>
      <c r="M6046" s="5">
        <f t="shared" si="847"/>
        <v>5.0116925501769387</v>
      </c>
      <c r="N6046" s="6">
        <f t="shared" si="848"/>
        <v>78.04237501444581</v>
      </c>
      <c r="O6046" s="6">
        <f t="shared" si="851"/>
        <v>298.13312432647177</v>
      </c>
      <c r="P6046" s="6">
        <f>FORECAST(J6046,Inputs!$B$10:$B$18,Inputs!$A$10:$A$18)</f>
        <v>32.553907519898729</v>
      </c>
      <c r="Q6046" s="6">
        <f>IF(Inputs!$D$10="Yes",IF('Hourly Calcs'!P6046&gt;'Hourly Calcs'!K6046,'Hourly Calcs'!O6046,N6046+O6046),N6046+O6046)</f>
        <v>376.17549934091755</v>
      </c>
      <c r="R6046" s="12">
        <f t="shared" si="852"/>
        <v>1787.5859728680402</v>
      </c>
      <c r="S6046" s="1">
        <f>IF(AND(A6046&gt;=5,A6046&lt;=9),INDEX(Demand!$C$3:$C$26,C6046),INDEX(Demand!$B$3:$B$26,C6046))</f>
        <v>600</v>
      </c>
      <c r="T6046" s="7">
        <f t="shared" si="853"/>
        <v>600</v>
      </c>
      <c r="U6046" s="7">
        <f t="shared" si="854"/>
        <v>1187.5859728680402</v>
      </c>
    </row>
    <row r="6047" spans="1:21" x14ac:dyDescent="0.2">
      <c r="A6047" s="1">
        <v>9</v>
      </c>
      <c r="B6047" s="1">
        <v>9</v>
      </c>
      <c r="C6047" s="1">
        <v>15</v>
      </c>
      <c r="D6047">
        <v>18.600000000000001</v>
      </c>
      <c r="E6047">
        <v>12.8</v>
      </c>
      <c r="F6047">
        <v>69</v>
      </c>
      <c r="G6047">
        <v>331</v>
      </c>
      <c r="H6047">
        <v>90</v>
      </c>
      <c r="I6047">
        <v>277</v>
      </c>
      <c r="J6047" s="4">
        <f t="shared" si="849"/>
        <v>232.35754211214578</v>
      </c>
      <c r="K6047" s="4">
        <f t="shared" si="850"/>
        <v>32.392716415787945</v>
      </c>
      <c r="L6047" s="5">
        <f t="shared" si="846"/>
        <v>67.357542112145779</v>
      </c>
      <c r="M6047" s="5">
        <f t="shared" si="847"/>
        <v>1.6072835842120554</v>
      </c>
      <c r="N6047" s="6">
        <f t="shared" si="848"/>
        <v>56.3320088153447</v>
      </c>
      <c r="O6047" s="6">
        <f t="shared" si="851"/>
        <v>253.32170379887327</v>
      </c>
      <c r="P6047" s="6">
        <f>FORECAST(J6047,Inputs!$B$10:$B$18,Inputs!$A$10:$A$18)</f>
        <v>32.70701427881616</v>
      </c>
      <c r="Q6047" s="6">
        <f>IF(Inputs!$D$10="Yes",IF('Hourly Calcs'!P6047&gt;'Hourly Calcs'!K6047,'Hourly Calcs'!O6047,N6047+O6047),N6047+O6047)</f>
        <v>253.32170379887327</v>
      </c>
      <c r="R6047" s="12">
        <f t="shared" si="852"/>
        <v>1203.7847364522456</v>
      </c>
      <c r="S6047" s="1">
        <f>IF(AND(A6047&gt;=5,A6047&lt;=9),INDEX(Demand!$C$3:$C$26,C6047),INDEX(Demand!$B$3:$B$26,C6047))</f>
        <v>600</v>
      </c>
      <c r="T6047" s="7">
        <f t="shared" si="853"/>
        <v>600</v>
      </c>
      <c r="U6047" s="7">
        <f t="shared" si="854"/>
        <v>603.78473645224562</v>
      </c>
    </row>
    <row r="6048" spans="1:21" x14ac:dyDescent="0.2">
      <c r="A6048" s="1">
        <v>9</v>
      </c>
      <c r="B6048" s="1">
        <v>9</v>
      </c>
      <c r="C6048" s="1">
        <v>16</v>
      </c>
      <c r="D6048">
        <v>17.8</v>
      </c>
      <c r="E6048">
        <v>12.2</v>
      </c>
      <c r="F6048">
        <v>70</v>
      </c>
      <c r="G6048">
        <v>245</v>
      </c>
      <c r="H6048">
        <v>46</v>
      </c>
      <c r="I6048">
        <v>223</v>
      </c>
      <c r="J6048" s="4">
        <f t="shared" si="849"/>
        <v>246.58613344101425</v>
      </c>
      <c r="K6048" s="4">
        <f t="shared" si="850"/>
        <v>24.216510519386887</v>
      </c>
      <c r="L6048" s="5">
        <f t="shared" si="846"/>
        <v>81.586133441014255</v>
      </c>
      <c r="M6048" s="5">
        <f t="shared" si="847"/>
        <v>9.7834894806131132</v>
      </c>
      <c r="N6048" s="6">
        <f t="shared" si="848"/>
        <v>19.075360110541702</v>
      </c>
      <c r="O6048" s="6">
        <f t="shared" si="851"/>
        <v>203.93768933988713</v>
      </c>
      <c r="P6048" s="6">
        <f>FORECAST(J6048,Inputs!$B$10:$B$18,Inputs!$A$10:$A$18)</f>
        <v>32.838760494824207</v>
      </c>
      <c r="Q6048" s="6">
        <f>IF(Inputs!$D$10="Yes",IF('Hourly Calcs'!P6048&gt;'Hourly Calcs'!K6048,'Hourly Calcs'!O6048,N6048+O6048),N6048+O6048)</f>
        <v>203.93768933988713</v>
      </c>
      <c r="R6048" s="12">
        <f t="shared" si="852"/>
        <v>969.11189974314357</v>
      </c>
      <c r="S6048" s="1">
        <f>IF(AND(A6048&gt;=5,A6048&lt;=9),INDEX(Demand!$C$3:$C$26,C6048),INDEX(Demand!$B$3:$B$26,C6048))</f>
        <v>900</v>
      </c>
      <c r="T6048" s="7">
        <f t="shared" si="853"/>
        <v>900</v>
      </c>
      <c r="U6048" s="7">
        <f t="shared" si="854"/>
        <v>69.111899743143567</v>
      </c>
    </row>
    <row r="6049" spans="1:21" x14ac:dyDescent="0.2">
      <c r="A6049" s="1">
        <v>9</v>
      </c>
      <c r="B6049" s="1">
        <v>9</v>
      </c>
      <c r="C6049" s="1">
        <v>17</v>
      </c>
      <c r="D6049">
        <v>17.3</v>
      </c>
      <c r="E6049">
        <v>12.5</v>
      </c>
      <c r="F6049">
        <v>73</v>
      </c>
      <c r="G6049">
        <v>72</v>
      </c>
      <c r="H6049">
        <v>0</v>
      </c>
      <c r="I6049">
        <v>72</v>
      </c>
      <c r="J6049" s="4">
        <f t="shared" si="849"/>
        <v>259.21521609755638</v>
      </c>
      <c r="K6049" s="4">
        <f t="shared" si="850"/>
        <v>15.16335743477859</v>
      </c>
      <c r="L6049" s="5">
        <f t="shared" si="846"/>
        <v>0</v>
      </c>
      <c r="M6049" s="5">
        <f t="shared" si="847"/>
        <v>18.83664256522141</v>
      </c>
      <c r="N6049" s="6">
        <f t="shared" si="848"/>
        <v>0</v>
      </c>
      <c r="O6049" s="6">
        <f t="shared" si="851"/>
        <v>65.845352611981497</v>
      </c>
      <c r="P6049" s="6">
        <f>FORECAST(J6049,Inputs!$B$10:$B$18,Inputs!$A$10:$A$18)</f>
        <v>32.955696445347741</v>
      </c>
      <c r="Q6049" s="6">
        <f>IF(Inputs!$D$10="Yes",IF('Hourly Calcs'!P6049&gt;'Hourly Calcs'!K6049,'Hourly Calcs'!O6049,N6049+O6049),N6049+O6049)</f>
        <v>65.845352611981497</v>
      </c>
      <c r="R6049" s="12">
        <f t="shared" si="852"/>
        <v>312.89711561213608</v>
      </c>
      <c r="S6049" s="1">
        <f>IF(AND(A6049&gt;=5,A6049&lt;=9),INDEX(Demand!$C$3:$C$26,C6049),INDEX(Demand!$B$3:$B$26,C6049))</f>
        <v>900</v>
      </c>
      <c r="T6049" s="7">
        <f t="shared" si="853"/>
        <v>312.89711561213608</v>
      </c>
      <c r="U6049" s="7">
        <f t="shared" si="854"/>
        <v>0</v>
      </c>
    </row>
    <row r="6050" spans="1:21" x14ac:dyDescent="0.2">
      <c r="A6050" s="1">
        <v>9</v>
      </c>
      <c r="B6050" s="1">
        <v>9</v>
      </c>
      <c r="C6050" s="1">
        <v>18</v>
      </c>
      <c r="D6050">
        <v>16.600000000000001</v>
      </c>
      <c r="E6050">
        <v>12.5</v>
      </c>
      <c r="F6050">
        <v>77</v>
      </c>
      <c r="G6050">
        <v>50</v>
      </c>
      <c r="H6050">
        <v>0</v>
      </c>
      <c r="I6050">
        <v>50</v>
      </c>
      <c r="J6050" s="4">
        <f t="shared" si="849"/>
        <v>270.99551572668111</v>
      </c>
      <c r="K6050" s="4">
        <f t="shared" si="850"/>
        <v>5.7917155471883177</v>
      </c>
      <c r="L6050" s="5">
        <f t="shared" si="846"/>
        <v>0</v>
      </c>
      <c r="M6050" s="5">
        <f t="shared" si="847"/>
        <v>28.208284452811682</v>
      </c>
      <c r="N6050" s="6">
        <f t="shared" si="848"/>
        <v>0</v>
      </c>
      <c r="O6050" s="6">
        <f t="shared" si="851"/>
        <v>45.72593931387604</v>
      </c>
      <c r="P6050" s="6">
        <f>FORECAST(J6050,Inputs!$B$10:$B$18,Inputs!$A$10:$A$18)</f>
        <v>33.064773293765562</v>
      </c>
      <c r="Q6050" s="6">
        <f>IF(Inputs!$D$10="Yes",IF('Hourly Calcs'!P6050&gt;'Hourly Calcs'!K6050,'Hourly Calcs'!O6050,N6050+O6050),N6050+O6050)</f>
        <v>45.72593931387604</v>
      </c>
      <c r="R6050" s="12">
        <f t="shared" si="852"/>
        <v>217.28966361953894</v>
      </c>
      <c r="S6050" s="1">
        <f>IF(AND(A6050&gt;=5,A6050&lt;=9),INDEX(Demand!$C$3:$C$26,C6050),INDEX(Demand!$B$3:$B$26,C6050))</f>
        <v>900</v>
      </c>
      <c r="T6050" s="7">
        <f t="shared" si="853"/>
        <v>217.28966361953894</v>
      </c>
      <c r="U6050" s="7">
        <f t="shared" si="854"/>
        <v>0</v>
      </c>
    </row>
    <row r="6051" spans="1:21" x14ac:dyDescent="0.2">
      <c r="A6051" s="1">
        <v>9</v>
      </c>
      <c r="B6051" s="1">
        <v>9</v>
      </c>
      <c r="C6051" s="1">
        <v>19</v>
      </c>
      <c r="D6051">
        <v>16.100000000000001</v>
      </c>
      <c r="E6051">
        <v>13.8</v>
      </c>
      <c r="F6051">
        <v>86</v>
      </c>
      <c r="G6051">
        <v>4</v>
      </c>
      <c r="H6051">
        <v>0</v>
      </c>
      <c r="I6051">
        <v>4</v>
      </c>
      <c r="J6051" s="4">
        <f t="shared" si="849"/>
        <v>282.60924234647058</v>
      </c>
      <c r="K6051" s="4">
        <f t="shared" si="850"/>
        <v>-3.6930779907501119</v>
      </c>
      <c r="L6051" s="5">
        <f t="shared" ref="L6051:L6114" si="855">IF(ABS($B$5-J6051)&gt;90,0,ABS($B$5-J6051))</f>
        <v>0</v>
      </c>
      <c r="M6051" s="5">
        <f t="shared" ref="M6051:M6114" si="856">IF(K6051&gt;0,ABS($B$4-K6051),0)</f>
        <v>0</v>
      </c>
      <c r="N6051" s="6">
        <f t="shared" si="848"/>
        <v>0</v>
      </c>
      <c r="O6051" s="6">
        <f t="shared" si="851"/>
        <v>3.6580751451100832</v>
      </c>
      <c r="P6051" s="6">
        <f>FORECAST(J6051,Inputs!$B$10:$B$18,Inputs!$A$10:$A$18)</f>
        <v>33.172307799504352</v>
      </c>
      <c r="Q6051" s="6">
        <f>IF(Inputs!$D$10="Yes",IF('Hourly Calcs'!P6051&gt;'Hourly Calcs'!K6051,'Hourly Calcs'!O6051,N6051+O6051),N6051+O6051)</f>
        <v>3.6580751451100832</v>
      </c>
      <c r="R6051" s="12">
        <f t="shared" si="852"/>
        <v>17.383173089563115</v>
      </c>
      <c r="S6051" s="1">
        <f>IF(AND(A6051&gt;=5,A6051&lt;=9),INDEX(Demand!$C$3:$C$26,C6051),INDEX(Demand!$B$3:$B$26,C6051))</f>
        <v>900</v>
      </c>
      <c r="T6051" s="7">
        <f t="shared" si="853"/>
        <v>17.383173089563115</v>
      </c>
      <c r="U6051" s="7">
        <f t="shared" si="854"/>
        <v>0</v>
      </c>
    </row>
    <row r="6052" spans="1:21" x14ac:dyDescent="0.2">
      <c r="A6052" s="1">
        <v>9</v>
      </c>
      <c r="B6052" s="1">
        <v>9</v>
      </c>
      <c r="C6052" s="1">
        <v>20</v>
      </c>
      <c r="D6052">
        <v>15.2</v>
      </c>
      <c r="E6052">
        <v>14</v>
      </c>
      <c r="F6052">
        <v>93</v>
      </c>
      <c r="G6052">
        <v>0</v>
      </c>
      <c r="H6052">
        <v>0</v>
      </c>
      <c r="I6052">
        <v>0</v>
      </c>
      <c r="J6052" s="4">
        <f t="shared" si="849"/>
        <v>294.68375149675774</v>
      </c>
      <c r="K6052" s="4">
        <f t="shared" si="850"/>
        <v>-12.752746651540235</v>
      </c>
      <c r="L6052" s="5">
        <f t="shared" si="855"/>
        <v>0</v>
      </c>
      <c r="M6052" s="5">
        <f t="shared" si="856"/>
        <v>0</v>
      </c>
      <c r="N6052" s="6">
        <f t="shared" si="848"/>
        <v>0</v>
      </c>
      <c r="O6052" s="6">
        <f t="shared" si="851"/>
        <v>0</v>
      </c>
      <c r="P6052" s="6">
        <f>FORECAST(J6052,Inputs!$B$10:$B$18,Inputs!$A$10:$A$18)</f>
        <v>33.284108810155161</v>
      </c>
      <c r="Q6052" s="6">
        <f>IF(Inputs!$D$10="Yes",IF('Hourly Calcs'!P6052&gt;'Hourly Calcs'!K6052,'Hourly Calcs'!O6052,N6052+O6052),N6052+O6052)</f>
        <v>0</v>
      </c>
      <c r="R6052" s="12">
        <f t="shared" si="852"/>
        <v>0</v>
      </c>
      <c r="S6052" s="1">
        <f>IF(AND(A6052&gt;=5,A6052&lt;=9),INDEX(Demand!$C$3:$C$26,C6052),INDEX(Demand!$B$3:$B$26,C6052))</f>
        <v>800</v>
      </c>
      <c r="T6052" s="7">
        <f t="shared" si="853"/>
        <v>0</v>
      </c>
      <c r="U6052" s="7">
        <f t="shared" si="854"/>
        <v>0</v>
      </c>
    </row>
    <row r="6053" spans="1:21" x14ac:dyDescent="0.2">
      <c r="A6053" s="1">
        <v>9</v>
      </c>
      <c r="B6053" s="1">
        <v>9</v>
      </c>
      <c r="C6053" s="1">
        <v>21</v>
      </c>
      <c r="D6053">
        <v>14.9</v>
      </c>
      <c r="E6053">
        <v>13.7</v>
      </c>
      <c r="F6053">
        <v>93</v>
      </c>
      <c r="G6053">
        <v>0</v>
      </c>
      <c r="H6053">
        <v>0</v>
      </c>
      <c r="I6053">
        <v>0</v>
      </c>
      <c r="J6053" s="4">
        <f t="shared" si="849"/>
        <v>307.8087979791967</v>
      </c>
      <c r="K6053" s="4">
        <f t="shared" si="850"/>
        <v>-20.88744958374609</v>
      </c>
      <c r="L6053" s="5">
        <f t="shared" si="855"/>
        <v>0</v>
      </c>
      <c r="M6053" s="5">
        <f t="shared" si="856"/>
        <v>0</v>
      </c>
      <c r="N6053" s="6">
        <f t="shared" si="848"/>
        <v>0</v>
      </c>
      <c r="O6053" s="6">
        <f t="shared" si="851"/>
        <v>0</v>
      </c>
      <c r="P6053" s="6">
        <f>FORECAST(J6053,Inputs!$B$10:$B$18,Inputs!$A$10:$A$18)</f>
        <v>33.405637018325891</v>
      </c>
      <c r="Q6053" s="6">
        <f>IF(Inputs!$D$10="Yes",IF('Hourly Calcs'!P6053&gt;'Hourly Calcs'!K6053,'Hourly Calcs'!O6053,N6053+O6053),N6053+O6053)</f>
        <v>0</v>
      </c>
      <c r="R6053" s="12">
        <f t="shared" si="852"/>
        <v>0</v>
      </c>
      <c r="S6053" s="1">
        <f>IF(AND(A6053&gt;=5,A6053&lt;=9),INDEX(Demand!$C$3:$C$26,C6053),INDEX(Demand!$B$3:$B$26,C6053))</f>
        <v>700</v>
      </c>
      <c r="T6053" s="7">
        <f t="shared" si="853"/>
        <v>0</v>
      </c>
      <c r="U6053" s="7">
        <f t="shared" si="854"/>
        <v>0</v>
      </c>
    </row>
    <row r="6054" spans="1:21" x14ac:dyDescent="0.2">
      <c r="A6054" s="1">
        <v>9</v>
      </c>
      <c r="B6054" s="1">
        <v>9</v>
      </c>
      <c r="C6054" s="1">
        <v>22</v>
      </c>
      <c r="D6054">
        <v>14.5</v>
      </c>
      <c r="E6054">
        <v>13.4</v>
      </c>
      <c r="F6054">
        <v>93</v>
      </c>
      <c r="G6054">
        <v>0</v>
      </c>
      <c r="H6054">
        <v>0</v>
      </c>
      <c r="I6054">
        <v>0</v>
      </c>
      <c r="J6054" s="4">
        <f t="shared" si="849"/>
        <v>322.47890401409006</v>
      </c>
      <c r="K6054" s="4">
        <f t="shared" si="850"/>
        <v>-27.602659648700865</v>
      </c>
      <c r="L6054" s="5">
        <f t="shared" si="855"/>
        <v>0</v>
      </c>
      <c r="M6054" s="5">
        <f t="shared" si="856"/>
        <v>0</v>
      </c>
      <c r="N6054" s="6">
        <f t="shared" si="848"/>
        <v>0</v>
      </c>
      <c r="O6054" s="6">
        <f t="shared" si="851"/>
        <v>0</v>
      </c>
      <c r="P6054" s="6">
        <f>FORECAST(J6054,Inputs!$B$10:$B$18,Inputs!$A$10:$A$18)</f>
        <v>33.541471333463797</v>
      </c>
      <c r="Q6054" s="6">
        <f>IF(Inputs!$D$10="Yes",IF('Hourly Calcs'!P6054&gt;'Hourly Calcs'!K6054,'Hourly Calcs'!O6054,N6054+O6054),N6054+O6054)</f>
        <v>0</v>
      </c>
      <c r="R6054" s="12">
        <f t="shared" si="852"/>
        <v>0</v>
      </c>
      <c r="S6054" s="1">
        <f>IF(AND(A6054&gt;=5,A6054&lt;=9),INDEX(Demand!$C$3:$C$26,C6054),INDEX(Demand!$B$3:$B$26,C6054))</f>
        <v>600</v>
      </c>
      <c r="T6054" s="7">
        <f t="shared" si="853"/>
        <v>0</v>
      </c>
      <c r="U6054" s="7">
        <f t="shared" si="854"/>
        <v>0</v>
      </c>
    </row>
    <row r="6055" spans="1:21" x14ac:dyDescent="0.2">
      <c r="A6055" s="1">
        <v>9</v>
      </c>
      <c r="B6055" s="1">
        <v>9</v>
      </c>
      <c r="C6055" s="1">
        <v>23</v>
      </c>
      <c r="D6055">
        <v>14.6</v>
      </c>
      <c r="E6055">
        <v>13.9</v>
      </c>
      <c r="F6055">
        <v>96</v>
      </c>
      <c r="G6055">
        <v>0</v>
      </c>
      <c r="H6055">
        <v>0</v>
      </c>
      <c r="I6055">
        <v>0</v>
      </c>
      <c r="J6055" s="4">
        <f t="shared" si="849"/>
        <v>338.89024154999487</v>
      </c>
      <c r="K6055" s="4">
        <f t="shared" si="850"/>
        <v>-32.273596225269017</v>
      </c>
      <c r="L6055" s="5">
        <f t="shared" si="855"/>
        <v>0</v>
      </c>
      <c r="M6055" s="5">
        <f t="shared" si="856"/>
        <v>0</v>
      </c>
      <c r="N6055" s="6">
        <f t="shared" si="848"/>
        <v>0</v>
      </c>
      <c r="O6055" s="6">
        <f t="shared" si="851"/>
        <v>0</v>
      </c>
      <c r="P6055" s="6">
        <f>FORECAST(J6055,Inputs!$B$10:$B$18,Inputs!$A$10:$A$18)</f>
        <v>33.693428162499949</v>
      </c>
      <c r="Q6055" s="6">
        <f>IF(Inputs!$D$10="Yes",IF('Hourly Calcs'!P6055&gt;'Hourly Calcs'!K6055,'Hourly Calcs'!O6055,N6055+O6055),N6055+O6055)</f>
        <v>0</v>
      </c>
      <c r="R6055" s="12">
        <f t="shared" si="852"/>
        <v>0</v>
      </c>
      <c r="S6055" s="1">
        <f>IF(AND(A6055&gt;=5,A6055&lt;=9),INDEX(Demand!$C$3:$C$26,C6055),INDEX(Demand!$B$3:$B$26,C6055))</f>
        <v>500</v>
      </c>
      <c r="T6055" s="7">
        <f t="shared" si="853"/>
        <v>0</v>
      </c>
      <c r="U6055" s="7">
        <f t="shared" si="854"/>
        <v>0</v>
      </c>
    </row>
    <row r="6056" spans="1:21" x14ac:dyDescent="0.2">
      <c r="A6056" s="1">
        <v>9</v>
      </c>
      <c r="B6056" s="1">
        <v>9</v>
      </c>
      <c r="C6056" s="1">
        <v>24</v>
      </c>
      <c r="D6056">
        <v>15.6</v>
      </c>
      <c r="E6056">
        <v>13.8</v>
      </c>
      <c r="F6056">
        <v>89</v>
      </c>
      <c r="G6056">
        <v>0</v>
      </c>
      <c r="H6056">
        <v>0</v>
      </c>
      <c r="I6056">
        <v>0</v>
      </c>
      <c r="J6056" s="4">
        <f t="shared" si="849"/>
        <v>356.63237150357111</v>
      </c>
      <c r="K6056" s="4">
        <f t="shared" si="850"/>
        <v>-34.306994622908448</v>
      </c>
      <c r="L6056" s="5">
        <f t="shared" si="855"/>
        <v>0</v>
      </c>
      <c r="M6056" s="5">
        <f t="shared" si="856"/>
        <v>0</v>
      </c>
      <c r="N6056" s="6">
        <f t="shared" si="848"/>
        <v>0</v>
      </c>
      <c r="O6056" s="6">
        <f t="shared" si="851"/>
        <v>0</v>
      </c>
      <c r="P6056" s="6">
        <f>FORECAST(J6056,Inputs!$B$10:$B$18,Inputs!$A$10:$A$18)</f>
        <v>33.857707143551579</v>
      </c>
      <c r="Q6056" s="6">
        <f>IF(Inputs!$D$10="Yes",IF('Hourly Calcs'!P6056&gt;'Hourly Calcs'!K6056,'Hourly Calcs'!O6056,N6056+O6056),N6056+O6056)</f>
        <v>0</v>
      </c>
      <c r="R6056" s="12">
        <f t="shared" si="852"/>
        <v>0</v>
      </c>
      <c r="S6056" s="1">
        <f>IF(AND(A6056&gt;=5,A6056&lt;=9),INDEX(Demand!$C$3:$C$26,C6056),INDEX(Demand!$B$3:$B$26,C6056))</f>
        <v>400</v>
      </c>
      <c r="T6056" s="7">
        <f t="shared" si="853"/>
        <v>0</v>
      </c>
      <c r="U6056" s="7">
        <f t="shared" si="854"/>
        <v>0</v>
      </c>
    </row>
    <row r="6057" spans="1:21" x14ac:dyDescent="0.2">
      <c r="A6057" s="1">
        <v>9</v>
      </c>
      <c r="B6057" s="1">
        <v>10</v>
      </c>
      <c r="C6057" s="1">
        <v>1</v>
      </c>
      <c r="D6057">
        <v>15.6</v>
      </c>
      <c r="E6057">
        <v>13.3</v>
      </c>
      <c r="F6057">
        <v>86</v>
      </c>
      <c r="G6057">
        <v>0</v>
      </c>
      <c r="H6057">
        <v>0</v>
      </c>
      <c r="I6057">
        <v>0</v>
      </c>
      <c r="J6057" s="4">
        <f t="shared" si="849"/>
        <v>14.622957206086227</v>
      </c>
      <c r="K6057" s="4">
        <f t="shared" si="850"/>
        <v>-33.389295212268578</v>
      </c>
      <c r="L6057" s="5">
        <f t="shared" si="855"/>
        <v>0</v>
      </c>
      <c r="M6057" s="5">
        <f t="shared" si="856"/>
        <v>0</v>
      </c>
      <c r="N6057" s="6">
        <f t="shared" si="848"/>
        <v>0</v>
      </c>
      <c r="O6057" s="6">
        <f t="shared" si="851"/>
        <v>0</v>
      </c>
      <c r="P6057" s="6">
        <f>FORECAST(J6057,Inputs!$B$10:$B$18,Inputs!$A$10:$A$18)</f>
        <v>30.690953307463758</v>
      </c>
      <c r="Q6057" s="6">
        <f>IF(Inputs!$D$10="Yes",IF('Hourly Calcs'!P6057&gt;'Hourly Calcs'!K6057,'Hourly Calcs'!O6057,N6057+O6057),N6057+O6057)</f>
        <v>0</v>
      </c>
      <c r="R6057" s="12">
        <f t="shared" si="852"/>
        <v>0</v>
      </c>
      <c r="S6057" s="1">
        <f>IF(AND(A6057&gt;=5,A6057&lt;=9),INDEX(Demand!$C$3:$C$26,C6057),INDEX(Demand!$B$3:$B$26,C6057))</f>
        <v>350</v>
      </c>
      <c r="T6057" s="7">
        <f t="shared" si="853"/>
        <v>0</v>
      </c>
      <c r="U6057" s="7">
        <f t="shared" si="854"/>
        <v>0</v>
      </c>
    </row>
    <row r="6058" spans="1:21" x14ac:dyDescent="0.2">
      <c r="A6058" s="1">
        <v>9</v>
      </c>
      <c r="B6058" s="1">
        <v>10</v>
      </c>
      <c r="C6058" s="1">
        <v>2</v>
      </c>
      <c r="D6058">
        <v>15.3</v>
      </c>
      <c r="E6058">
        <v>12.6</v>
      </c>
      <c r="F6058">
        <v>84</v>
      </c>
      <c r="G6058">
        <v>0</v>
      </c>
      <c r="H6058">
        <v>0</v>
      </c>
      <c r="I6058">
        <v>0</v>
      </c>
      <c r="J6058" s="4">
        <f t="shared" si="849"/>
        <v>31.634522951958616</v>
      </c>
      <c r="K6058" s="4">
        <f t="shared" si="850"/>
        <v>-29.668009131274019</v>
      </c>
      <c r="L6058" s="5">
        <f t="shared" si="855"/>
        <v>0</v>
      </c>
      <c r="M6058" s="5">
        <f t="shared" si="856"/>
        <v>0</v>
      </c>
      <c r="N6058" s="6">
        <f t="shared" si="848"/>
        <v>0</v>
      </c>
      <c r="O6058" s="6">
        <f t="shared" si="851"/>
        <v>0</v>
      </c>
      <c r="P6058" s="6">
        <f>FORECAST(J6058,Inputs!$B$10:$B$18,Inputs!$A$10:$A$18)</f>
        <v>30.848467805110726</v>
      </c>
      <c r="Q6058" s="6">
        <f>IF(Inputs!$D$10="Yes",IF('Hourly Calcs'!P6058&gt;'Hourly Calcs'!K6058,'Hourly Calcs'!O6058,N6058+O6058),N6058+O6058)</f>
        <v>0</v>
      </c>
      <c r="R6058" s="12">
        <f t="shared" si="852"/>
        <v>0</v>
      </c>
      <c r="S6058" s="1">
        <f>IF(AND(A6058&gt;=5,A6058&lt;=9),INDEX(Demand!$C$3:$C$26,C6058),INDEX(Demand!$B$3:$B$26,C6058))</f>
        <v>350</v>
      </c>
      <c r="T6058" s="7">
        <f t="shared" si="853"/>
        <v>0</v>
      </c>
      <c r="U6058" s="7">
        <f t="shared" si="854"/>
        <v>0</v>
      </c>
    </row>
    <row r="6059" spans="1:21" x14ac:dyDescent="0.2">
      <c r="A6059" s="1">
        <v>9</v>
      </c>
      <c r="B6059" s="1">
        <v>10</v>
      </c>
      <c r="C6059" s="1">
        <v>3</v>
      </c>
      <c r="D6059">
        <v>15.4</v>
      </c>
      <c r="E6059">
        <v>12.9</v>
      </c>
      <c r="F6059">
        <v>85</v>
      </c>
      <c r="G6059">
        <v>0</v>
      </c>
      <c r="H6059">
        <v>0</v>
      </c>
      <c r="I6059">
        <v>0</v>
      </c>
      <c r="J6059" s="4">
        <f t="shared" si="849"/>
        <v>46.978510355643721</v>
      </c>
      <c r="K6059" s="4">
        <f t="shared" si="850"/>
        <v>-23.662457993627442</v>
      </c>
      <c r="L6059" s="5">
        <f t="shared" si="855"/>
        <v>0</v>
      </c>
      <c r="M6059" s="5">
        <f t="shared" si="856"/>
        <v>0</v>
      </c>
      <c r="N6059" s="6">
        <f t="shared" si="848"/>
        <v>0</v>
      </c>
      <c r="O6059" s="6">
        <f t="shared" si="851"/>
        <v>0</v>
      </c>
      <c r="P6059" s="6">
        <f>FORECAST(J6059,Inputs!$B$10:$B$18,Inputs!$A$10:$A$18)</f>
        <v>30.990541762552255</v>
      </c>
      <c r="Q6059" s="6">
        <f>IF(Inputs!$D$10="Yes",IF('Hourly Calcs'!P6059&gt;'Hourly Calcs'!K6059,'Hourly Calcs'!O6059,N6059+O6059),N6059+O6059)</f>
        <v>0</v>
      </c>
      <c r="R6059" s="12">
        <f t="shared" si="852"/>
        <v>0</v>
      </c>
      <c r="S6059" s="1">
        <f>IF(AND(A6059&gt;=5,A6059&lt;=9),INDEX(Demand!$C$3:$C$26,C6059),INDEX(Demand!$B$3:$B$26,C6059))</f>
        <v>350</v>
      </c>
      <c r="T6059" s="7">
        <f t="shared" si="853"/>
        <v>0</v>
      </c>
      <c r="U6059" s="7">
        <f t="shared" si="854"/>
        <v>0</v>
      </c>
    </row>
    <row r="6060" spans="1:21" x14ac:dyDescent="0.2">
      <c r="A6060" s="1">
        <v>9</v>
      </c>
      <c r="B6060" s="1">
        <v>10</v>
      </c>
      <c r="C6060" s="1">
        <v>4</v>
      </c>
      <c r="D6060">
        <v>15.6</v>
      </c>
      <c r="E6060">
        <v>14</v>
      </c>
      <c r="F6060">
        <v>90</v>
      </c>
      <c r="G6060">
        <v>0</v>
      </c>
      <c r="H6060">
        <v>0</v>
      </c>
      <c r="I6060">
        <v>0</v>
      </c>
      <c r="J6060" s="4">
        <f t="shared" si="849"/>
        <v>60.654729634672563</v>
      </c>
      <c r="K6060" s="4">
        <f t="shared" si="850"/>
        <v>-16.009737426109936</v>
      </c>
      <c r="L6060" s="5">
        <f t="shared" si="855"/>
        <v>0</v>
      </c>
      <c r="M6060" s="5">
        <f t="shared" si="856"/>
        <v>0</v>
      </c>
      <c r="N6060" s="6">
        <f t="shared" si="848"/>
        <v>0</v>
      </c>
      <c r="O6060" s="6">
        <f t="shared" si="851"/>
        <v>0</v>
      </c>
      <c r="P6060" s="6">
        <f>FORECAST(J6060,Inputs!$B$10:$B$18,Inputs!$A$10:$A$18)</f>
        <v>31.117173422543264</v>
      </c>
      <c r="Q6060" s="6">
        <f>IF(Inputs!$D$10="Yes",IF('Hourly Calcs'!P6060&gt;'Hourly Calcs'!K6060,'Hourly Calcs'!O6060,N6060+O6060),N6060+O6060)</f>
        <v>0</v>
      </c>
      <c r="R6060" s="12">
        <f t="shared" si="852"/>
        <v>0</v>
      </c>
      <c r="S6060" s="1">
        <f>IF(AND(A6060&gt;=5,A6060&lt;=9),INDEX(Demand!$C$3:$C$26,C6060),INDEX(Demand!$B$3:$B$26,C6060))</f>
        <v>350</v>
      </c>
      <c r="T6060" s="7">
        <f t="shared" si="853"/>
        <v>0</v>
      </c>
      <c r="U6060" s="7">
        <f t="shared" si="854"/>
        <v>0</v>
      </c>
    </row>
    <row r="6061" spans="1:21" x14ac:dyDescent="0.2">
      <c r="A6061" s="1">
        <v>9</v>
      </c>
      <c r="B6061" s="1">
        <v>10</v>
      </c>
      <c r="C6061" s="1">
        <v>5</v>
      </c>
      <c r="D6061">
        <v>15.4</v>
      </c>
      <c r="E6061">
        <v>14.5</v>
      </c>
      <c r="F6061">
        <v>94</v>
      </c>
      <c r="G6061">
        <v>0</v>
      </c>
      <c r="H6061">
        <v>0</v>
      </c>
      <c r="I6061">
        <v>0</v>
      </c>
      <c r="J6061" s="4">
        <f t="shared" si="849"/>
        <v>73.077600175744337</v>
      </c>
      <c r="K6061" s="4">
        <f t="shared" si="850"/>
        <v>-7.2762127554020566</v>
      </c>
      <c r="L6061" s="5">
        <f t="shared" si="855"/>
        <v>0</v>
      </c>
      <c r="M6061" s="5">
        <f t="shared" si="856"/>
        <v>0</v>
      </c>
      <c r="N6061" s="6">
        <f t="shared" si="848"/>
        <v>0</v>
      </c>
      <c r="O6061" s="6">
        <f t="shared" si="851"/>
        <v>0</v>
      </c>
      <c r="P6061" s="6">
        <f>FORECAST(J6061,Inputs!$B$10:$B$18,Inputs!$A$10:$A$18)</f>
        <v>31.232200001627259</v>
      </c>
      <c r="Q6061" s="6">
        <f>IF(Inputs!$D$10="Yes",IF('Hourly Calcs'!P6061&gt;'Hourly Calcs'!K6061,'Hourly Calcs'!O6061,N6061+O6061),N6061+O6061)</f>
        <v>0</v>
      </c>
      <c r="R6061" s="12">
        <f t="shared" si="852"/>
        <v>0</v>
      </c>
      <c r="S6061" s="1">
        <f>IF(AND(A6061&gt;=5,A6061&lt;=9),INDEX(Demand!$C$3:$C$26,C6061),INDEX(Demand!$B$3:$B$26,C6061))</f>
        <v>350</v>
      </c>
      <c r="T6061" s="7">
        <f t="shared" si="853"/>
        <v>0</v>
      </c>
      <c r="U6061" s="7">
        <f t="shared" si="854"/>
        <v>0</v>
      </c>
    </row>
    <row r="6062" spans="1:21" x14ac:dyDescent="0.2">
      <c r="A6062" s="1">
        <v>9</v>
      </c>
      <c r="B6062" s="1">
        <v>10</v>
      </c>
      <c r="C6062" s="1">
        <v>6</v>
      </c>
      <c r="D6062">
        <v>15.5</v>
      </c>
      <c r="E6062">
        <v>14.1</v>
      </c>
      <c r="F6062">
        <v>91</v>
      </c>
      <c r="G6062">
        <v>1</v>
      </c>
      <c r="H6062">
        <v>0</v>
      </c>
      <c r="I6062">
        <v>1</v>
      </c>
      <c r="J6062" s="4">
        <f t="shared" si="849"/>
        <v>84.814555125824441</v>
      </c>
      <c r="K6062" s="4">
        <f t="shared" si="850"/>
        <v>2.2575204982205719</v>
      </c>
      <c r="L6062" s="5">
        <f t="shared" si="855"/>
        <v>80.185444874175559</v>
      </c>
      <c r="M6062" s="5">
        <f t="shared" si="856"/>
        <v>31.742479501779428</v>
      </c>
      <c r="N6062" s="6">
        <f t="shared" si="848"/>
        <v>0</v>
      </c>
      <c r="O6062" s="6">
        <f t="shared" si="851"/>
        <v>0.91451878627752081</v>
      </c>
      <c r="P6062" s="6">
        <f>FORECAST(J6062,Inputs!$B$10:$B$18,Inputs!$A$10:$A$18)</f>
        <v>31.340875510424297</v>
      </c>
      <c r="Q6062" s="6">
        <f>IF(Inputs!$D$10="Yes",IF('Hourly Calcs'!P6062&gt;'Hourly Calcs'!K6062,'Hourly Calcs'!O6062,N6062+O6062),N6062+O6062)</f>
        <v>0.91451878627752081</v>
      </c>
      <c r="R6062" s="12">
        <f t="shared" si="852"/>
        <v>4.3457932723907788</v>
      </c>
      <c r="S6062" s="1">
        <f>IF(AND(A6062&gt;=5,A6062&lt;=9),INDEX(Demand!$C$3:$C$26,C6062),INDEX(Demand!$B$3:$B$26,C6062))</f>
        <v>350</v>
      </c>
      <c r="T6062" s="7">
        <f t="shared" si="853"/>
        <v>4.3457932723907788</v>
      </c>
      <c r="U6062" s="7">
        <f t="shared" si="854"/>
        <v>0</v>
      </c>
    </row>
    <row r="6063" spans="1:21" x14ac:dyDescent="0.2">
      <c r="A6063" s="1">
        <v>9</v>
      </c>
      <c r="B6063" s="1">
        <v>10</v>
      </c>
      <c r="C6063" s="1">
        <v>7</v>
      </c>
      <c r="D6063">
        <v>15.8</v>
      </c>
      <c r="E6063">
        <v>14.2</v>
      </c>
      <c r="F6063">
        <v>90</v>
      </c>
      <c r="G6063">
        <v>16</v>
      </c>
      <c r="H6063">
        <v>0</v>
      </c>
      <c r="I6063">
        <v>16</v>
      </c>
      <c r="J6063" s="4">
        <f t="shared" si="849"/>
        <v>96.479261041998143</v>
      </c>
      <c r="K6063" s="4">
        <f t="shared" si="850"/>
        <v>11.517258510923909</v>
      </c>
      <c r="L6063" s="5">
        <f t="shared" si="855"/>
        <v>68.520738958001857</v>
      </c>
      <c r="M6063" s="5">
        <f t="shared" si="856"/>
        <v>22.482741489076091</v>
      </c>
      <c r="N6063" s="6">
        <f t="shared" si="848"/>
        <v>0</v>
      </c>
      <c r="O6063" s="6">
        <f t="shared" si="851"/>
        <v>14.632300580440333</v>
      </c>
      <c r="P6063" s="6">
        <f>FORECAST(J6063,Inputs!$B$10:$B$18,Inputs!$A$10:$A$18)</f>
        <v>31.448882046685167</v>
      </c>
      <c r="Q6063" s="6">
        <f>IF(Inputs!$D$10="Yes",IF('Hourly Calcs'!P6063&gt;'Hourly Calcs'!K6063,'Hourly Calcs'!O6063,N6063+O6063),N6063+O6063)</f>
        <v>14.632300580440333</v>
      </c>
      <c r="R6063" s="12">
        <f t="shared" si="852"/>
        <v>69.532692358252461</v>
      </c>
      <c r="S6063" s="1">
        <f>IF(AND(A6063&gt;=5,A6063&lt;=9),INDEX(Demand!$C$3:$C$26,C6063),INDEX(Demand!$B$3:$B$26,C6063))</f>
        <v>350</v>
      </c>
      <c r="T6063" s="7">
        <f t="shared" si="853"/>
        <v>69.532692358252461</v>
      </c>
      <c r="U6063" s="7">
        <f t="shared" si="854"/>
        <v>0</v>
      </c>
    </row>
    <row r="6064" spans="1:21" x14ac:dyDescent="0.2">
      <c r="A6064" s="1">
        <v>9</v>
      </c>
      <c r="B6064" s="1">
        <v>10</v>
      </c>
      <c r="C6064" s="1">
        <v>8</v>
      </c>
      <c r="D6064">
        <v>15.4</v>
      </c>
      <c r="E6064">
        <v>14.7</v>
      </c>
      <c r="F6064">
        <v>96</v>
      </c>
      <c r="G6064">
        <v>59</v>
      </c>
      <c r="H6064">
        <v>0</v>
      </c>
      <c r="I6064">
        <v>59</v>
      </c>
      <c r="J6064" s="4">
        <f t="shared" si="849"/>
        <v>108.72836227701492</v>
      </c>
      <c r="K6064" s="4">
        <f t="shared" si="850"/>
        <v>20.723032843742232</v>
      </c>
      <c r="L6064" s="5">
        <f t="shared" si="855"/>
        <v>56.271637722985076</v>
      </c>
      <c r="M6064" s="5">
        <f t="shared" si="856"/>
        <v>13.276967156257768</v>
      </c>
      <c r="N6064" s="6">
        <f t="shared" si="848"/>
        <v>0</v>
      </c>
      <c r="O6064" s="6">
        <f t="shared" si="851"/>
        <v>53.956608390373731</v>
      </c>
      <c r="P6064" s="6">
        <f>FORECAST(J6064,Inputs!$B$10:$B$18,Inputs!$A$10:$A$18)</f>
        <v>31.562299650713101</v>
      </c>
      <c r="Q6064" s="6">
        <f>IF(Inputs!$D$10="Yes",IF('Hourly Calcs'!P6064&gt;'Hourly Calcs'!K6064,'Hourly Calcs'!O6064,N6064+O6064),N6064+O6064)</f>
        <v>53.956608390373731</v>
      </c>
      <c r="R6064" s="12">
        <f t="shared" si="852"/>
        <v>256.40180307105595</v>
      </c>
      <c r="S6064" s="1">
        <f>IF(AND(A6064&gt;=5,A6064&lt;=9),INDEX(Demand!$C$3:$C$26,C6064),INDEX(Demand!$B$3:$B$26,C6064))</f>
        <v>350</v>
      </c>
      <c r="T6064" s="7">
        <f t="shared" si="853"/>
        <v>256.40180307105595</v>
      </c>
      <c r="U6064" s="7">
        <f t="shared" si="854"/>
        <v>0</v>
      </c>
    </row>
    <row r="6065" spans="1:21" x14ac:dyDescent="0.2">
      <c r="A6065" s="1">
        <v>9</v>
      </c>
      <c r="B6065" s="1">
        <v>10</v>
      </c>
      <c r="C6065" s="1">
        <v>9</v>
      </c>
      <c r="D6065">
        <v>15</v>
      </c>
      <c r="E6065">
        <v>14.7</v>
      </c>
      <c r="F6065">
        <v>98</v>
      </c>
      <c r="G6065">
        <v>110</v>
      </c>
      <c r="H6065">
        <v>0</v>
      </c>
      <c r="I6065">
        <v>110</v>
      </c>
      <c r="J6065" s="4">
        <f t="shared" si="849"/>
        <v>122.28454711369301</v>
      </c>
      <c r="K6065" s="4">
        <f t="shared" si="850"/>
        <v>29.257795473464874</v>
      </c>
      <c r="L6065" s="5">
        <f t="shared" si="855"/>
        <v>42.715452886306991</v>
      </c>
      <c r="M6065" s="5">
        <f t="shared" si="856"/>
        <v>4.7422045265351258</v>
      </c>
      <c r="N6065" s="6">
        <f t="shared" si="848"/>
        <v>0</v>
      </c>
      <c r="O6065" s="6">
        <f t="shared" si="851"/>
        <v>100.59706649052728</v>
      </c>
      <c r="P6065" s="6">
        <f>FORECAST(J6065,Inputs!$B$10:$B$18,Inputs!$A$10:$A$18)</f>
        <v>31.687819880682341</v>
      </c>
      <c r="Q6065" s="6">
        <f>IF(Inputs!$D$10="Yes",IF('Hourly Calcs'!P6065&gt;'Hourly Calcs'!K6065,'Hourly Calcs'!O6065,N6065+O6065),N6065+O6065)</f>
        <v>100.59706649052728</v>
      </c>
      <c r="R6065" s="12">
        <f t="shared" si="852"/>
        <v>478.03725996298562</v>
      </c>
      <c r="S6065" s="1">
        <f>IF(AND(A6065&gt;=5,A6065&lt;=9),INDEX(Demand!$C$3:$C$26,C6065),INDEX(Demand!$B$3:$B$26,C6065))</f>
        <v>350</v>
      </c>
      <c r="T6065" s="7">
        <f t="shared" si="853"/>
        <v>350</v>
      </c>
      <c r="U6065" s="7">
        <f t="shared" si="854"/>
        <v>128.03725996298562</v>
      </c>
    </row>
    <row r="6066" spans="1:21" x14ac:dyDescent="0.2">
      <c r="A6066" s="1">
        <v>9</v>
      </c>
      <c r="B6066" s="1">
        <v>10</v>
      </c>
      <c r="C6066" s="1">
        <v>10</v>
      </c>
      <c r="D6066">
        <v>15.3</v>
      </c>
      <c r="E6066">
        <v>14.9</v>
      </c>
      <c r="F6066">
        <v>97</v>
      </c>
      <c r="G6066">
        <v>154</v>
      </c>
      <c r="H6066">
        <v>0</v>
      </c>
      <c r="I6066">
        <v>154</v>
      </c>
      <c r="J6066" s="4">
        <f t="shared" si="849"/>
        <v>137.88806755646038</v>
      </c>
      <c r="K6066" s="4">
        <f t="shared" si="850"/>
        <v>36.501556928554173</v>
      </c>
      <c r="L6066" s="5">
        <f t="shared" si="855"/>
        <v>27.111932443539615</v>
      </c>
      <c r="M6066" s="5">
        <f t="shared" si="856"/>
        <v>2.501556928554173</v>
      </c>
      <c r="N6066" s="6">
        <f t="shared" si="848"/>
        <v>0</v>
      </c>
      <c r="O6066" s="6">
        <f t="shared" si="851"/>
        <v>140.8358930867382</v>
      </c>
      <c r="P6066" s="6">
        <f>FORECAST(J6066,Inputs!$B$10:$B$18,Inputs!$A$10:$A$18)</f>
        <v>31.832296921819076</v>
      </c>
      <c r="Q6066" s="6">
        <f>IF(Inputs!$D$10="Yes",IF('Hourly Calcs'!P6066&gt;'Hourly Calcs'!K6066,'Hourly Calcs'!O6066,N6066+O6066),N6066+O6066)</f>
        <v>140.8358930867382</v>
      </c>
      <c r="R6066" s="12">
        <f t="shared" si="852"/>
        <v>669.25216394817983</v>
      </c>
      <c r="S6066" s="1">
        <f>IF(AND(A6066&gt;=5,A6066&lt;=9),INDEX(Demand!$C$3:$C$26,C6066),INDEX(Demand!$B$3:$B$26,C6066))</f>
        <v>600</v>
      </c>
      <c r="T6066" s="7">
        <f t="shared" si="853"/>
        <v>600</v>
      </c>
      <c r="U6066" s="7">
        <f t="shared" si="854"/>
        <v>69.252163948179827</v>
      </c>
    </row>
    <row r="6067" spans="1:21" x14ac:dyDescent="0.2">
      <c r="A6067" s="1">
        <v>9</v>
      </c>
      <c r="B6067" s="1">
        <v>10</v>
      </c>
      <c r="C6067" s="1">
        <v>11</v>
      </c>
      <c r="D6067">
        <v>15.5</v>
      </c>
      <c r="E6067">
        <v>15.2</v>
      </c>
      <c r="F6067">
        <v>98</v>
      </c>
      <c r="G6067">
        <v>187</v>
      </c>
      <c r="H6067">
        <v>2</v>
      </c>
      <c r="I6067">
        <v>186</v>
      </c>
      <c r="J6067" s="4">
        <f t="shared" si="849"/>
        <v>156.00528468550718</v>
      </c>
      <c r="K6067" s="4">
        <f t="shared" si="850"/>
        <v>41.670473957428293</v>
      </c>
      <c r="L6067" s="5">
        <f t="shared" si="855"/>
        <v>8.9947153144928222</v>
      </c>
      <c r="M6067" s="5">
        <f t="shared" si="856"/>
        <v>7.6704739574282925</v>
      </c>
      <c r="N6067" s="6">
        <f t="shared" si="848"/>
        <v>1.9275033673749313</v>
      </c>
      <c r="O6067" s="6">
        <f t="shared" si="851"/>
        <v>170.10049424761888</v>
      </c>
      <c r="P6067" s="6">
        <f>FORECAST(J6067,Inputs!$B$10:$B$18,Inputs!$A$10:$A$18)</f>
        <v>32.000048932273209</v>
      </c>
      <c r="Q6067" s="6">
        <f>IF(Inputs!$D$10="Yes",IF('Hourly Calcs'!P6067&gt;'Hourly Calcs'!K6067,'Hourly Calcs'!O6067,N6067+O6067),N6067+O6067)</f>
        <v>172.02799761499381</v>
      </c>
      <c r="R6067" s="12">
        <f t="shared" si="852"/>
        <v>817.47704466645052</v>
      </c>
      <c r="S6067" s="1">
        <f>IF(AND(A6067&gt;=5,A6067&lt;=9),INDEX(Demand!$C$3:$C$26,C6067),INDEX(Demand!$B$3:$B$26,C6067))</f>
        <v>600</v>
      </c>
      <c r="T6067" s="7">
        <f t="shared" si="853"/>
        <v>600</v>
      </c>
      <c r="U6067" s="7">
        <f t="shared" si="854"/>
        <v>217.47704466645052</v>
      </c>
    </row>
    <row r="6068" spans="1:21" x14ac:dyDescent="0.2">
      <c r="A6068" s="1">
        <v>9</v>
      </c>
      <c r="B6068" s="1">
        <v>10</v>
      </c>
      <c r="C6068" s="1">
        <v>12</v>
      </c>
      <c r="D6068">
        <v>16.100000000000001</v>
      </c>
      <c r="E6068">
        <v>15.9</v>
      </c>
      <c r="F6068">
        <v>99</v>
      </c>
      <c r="G6068">
        <v>205</v>
      </c>
      <c r="H6068">
        <v>3</v>
      </c>
      <c r="I6068">
        <v>203</v>
      </c>
      <c r="J6068" s="4">
        <f t="shared" si="849"/>
        <v>176.19675653623355</v>
      </c>
      <c r="K6068" s="4">
        <f t="shared" si="850"/>
        <v>43.94198531251665</v>
      </c>
      <c r="L6068" s="5">
        <f t="shared" si="855"/>
        <v>11.196756536233551</v>
      </c>
      <c r="M6068" s="5">
        <f t="shared" si="856"/>
        <v>9.9419853125166497</v>
      </c>
      <c r="N6068" s="6">
        <f t="shared" si="848"/>
        <v>2.9108182062835679</v>
      </c>
      <c r="O6068" s="6">
        <f t="shared" si="851"/>
        <v>185.64731361433672</v>
      </c>
      <c r="P6068" s="6">
        <f>FORECAST(J6068,Inputs!$B$10:$B$18,Inputs!$A$10:$A$18)</f>
        <v>32.187007004965125</v>
      </c>
      <c r="Q6068" s="6">
        <f>IF(Inputs!$D$10="Yes",IF('Hourly Calcs'!P6068&gt;'Hourly Calcs'!K6068,'Hourly Calcs'!O6068,N6068+O6068),N6068+O6068)</f>
        <v>188.5581318206203</v>
      </c>
      <c r="R6068" s="12">
        <f t="shared" si="852"/>
        <v>896.0282424115876</v>
      </c>
      <c r="S6068" s="1">
        <f>IF(AND(A6068&gt;=5,A6068&lt;=9),INDEX(Demand!$C$3:$C$26,C6068),INDEX(Demand!$B$3:$B$26,C6068))</f>
        <v>600</v>
      </c>
      <c r="T6068" s="7">
        <f t="shared" si="853"/>
        <v>600</v>
      </c>
      <c r="U6068" s="7">
        <f t="shared" si="854"/>
        <v>296.0282424115876</v>
      </c>
    </row>
    <row r="6069" spans="1:21" x14ac:dyDescent="0.2">
      <c r="A6069" s="1">
        <v>9</v>
      </c>
      <c r="B6069" s="1">
        <v>10</v>
      </c>
      <c r="C6069" s="1">
        <v>13</v>
      </c>
      <c r="D6069">
        <v>16.3</v>
      </c>
      <c r="E6069">
        <v>15.8</v>
      </c>
      <c r="F6069">
        <v>97</v>
      </c>
      <c r="G6069">
        <v>417</v>
      </c>
      <c r="H6069">
        <v>97</v>
      </c>
      <c r="I6069">
        <v>348</v>
      </c>
      <c r="J6069" s="4">
        <f t="shared" si="849"/>
        <v>196.76823543182434</v>
      </c>
      <c r="K6069" s="4">
        <f t="shared" si="850"/>
        <v>42.85070877476597</v>
      </c>
      <c r="L6069" s="5">
        <f t="shared" si="855"/>
        <v>31.768235431824337</v>
      </c>
      <c r="M6069" s="5">
        <f t="shared" si="856"/>
        <v>8.8507087747659696</v>
      </c>
      <c r="N6069" s="6">
        <f t="shared" si="848"/>
        <v>88.499145487677836</v>
      </c>
      <c r="O6069" s="6">
        <f t="shared" si="851"/>
        <v>318.25253762457726</v>
      </c>
      <c r="P6069" s="6">
        <f>FORECAST(J6069,Inputs!$B$10:$B$18,Inputs!$A$10:$A$18)</f>
        <v>32.377483661405776</v>
      </c>
      <c r="Q6069" s="6">
        <f>IF(Inputs!$D$10="Yes",IF('Hourly Calcs'!P6069&gt;'Hourly Calcs'!K6069,'Hourly Calcs'!O6069,N6069+O6069),N6069+O6069)</f>
        <v>406.75168311225508</v>
      </c>
      <c r="R6069" s="12">
        <f t="shared" si="852"/>
        <v>1932.8839981494361</v>
      </c>
      <c r="S6069" s="1">
        <f>IF(AND(A6069&gt;=5,A6069&lt;=9),INDEX(Demand!$C$3:$C$26,C6069),INDEX(Demand!$B$3:$B$26,C6069))</f>
        <v>600</v>
      </c>
      <c r="T6069" s="7">
        <f t="shared" si="853"/>
        <v>600</v>
      </c>
      <c r="U6069" s="7">
        <f t="shared" si="854"/>
        <v>1332.8839981494361</v>
      </c>
    </row>
    <row r="6070" spans="1:21" x14ac:dyDescent="0.2">
      <c r="A6070" s="1">
        <v>9</v>
      </c>
      <c r="B6070" s="1">
        <v>10</v>
      </c>
      <c r="C6070" s="1">
        <v>14</v>
      </c>
      <c r="D6070">
        <v>16.600000000000001</v>
      </c>
      <c r="E6070">
        <v>15.4</v>
      </c>
      <c r="F6070">
        <v>93</v>
      </c>
      <c r="G6070">
        <v>192</v>
      </c>
      <c r="H6070">
        <v>6</v>
      </c>
      <c r="I6070">
        <v>188</v>
      </c>
      <c r="J6070" s="4">
        <f t="shared" si="849"/>
        <v>215.74470547059326</v>
      </c>
      <c r="K6070" s="4">
        <f t="shared" si="850"/>
        <v>38.627762991846069</v>
      </c>
      <c r="L6070" s="5">
        <f t="shared" si="855"/>
        <v>50.74470547059326</v>
      </c>
      <c r="M6070" s="5">
        <f t="shared" si="856"/>
        <v>4.627762991846069</v>
      </c>
      <c r="N6070" s="6">
        <f t="shared" si="848"/>
        <v>4.7637786690215549</v>
      </c>
      <c r="O6070" s="6">
        <f t="shared" si="851"/>
        <v>171.92953182017391</v>
      </c>
      <c r="P6070" s="6">
        <f>FORECAST(J6070,Inputs!$B$10:$B$18,Inputs!$A$10:$A$18)</f>
        <v>32.553191717320303</v>
      </c>
      <c r="Q6070" s="6">
        <f>IF(Inputs!$D$10="Yes",IF('Hourly Calcs'!P6070&gt;'Hourly Calcs'!K6070,'Hourly Calcs'!O6070,N6070+O6070),N6070+O6070)</f>
        <v>176.69331048919545</v>
      </c>
      <c r="R6070" s="12">
        <f t="shared" si="852"/>
        <v>839.64661144465674</v>
      </c>
      <c r="S6070" s="1">
        <f>IF(AND(A6070&gt;=5,A6070&lt;=9),INDEX(Demand!$C$3:$C$26,C6070),INDEX(Demand!$B$3:$B$26,C6070))</f>
        <v>600</v>
      </c>
      <c r="T6070" s="7">
        <f t="shared" si="853"/>
        <v>600</v>
      </c>
      <c r="U6070" s="7">
        <f t="shared" si="854"/>
        <v>239.64661144465674</v>
      </c>
    </row>
    <row r="6071" spans="1:21" x14ac:dyDescent="0.2">
      <c r="A6071" s="1">
        <v>9</v>
      </c>
      <c r="B6071" s="1">
        <v>10</v>
      </c>
      <c r="C6071" s="1">
        <v>15</v>
      </c>
      <c r="D6071">
        <v>17.100000000000001</v>
      </c>
      <c r="E6071">
        <v>16.3</v>
      </c>
      <c r="F6071">
        <v>95</v>
      </c>
      <c r="G6071">
        <v>161</v>
      </c>
      <c r="H6071">
        <v>0</v>
      </c>
      <c r="I6071">
        <v>161</v>
      </c>
      <c r="J6071" s="4">
        <f t="shared" si="849"/>
        <v>232.22107561802056</v>
      </c>
      <c r="K6071" s="4">
        <f t="shared" si="850"/>
        <v>32.021665391004881</v>
      </c>
      <c r="L6071" s="5">
        <f t="shared" si="855"/>
        <v>67.221075618020564</v>
      </c>
      <c r="M6071" s="5">
        <f t="shared" si="856"/>
        <v>1.9783346089951195</v>
      </c>
      <c r="N6071" s="6">
        <f t="shared" si="848"/>
        <v>0</v>
      </c>
      <c r="O6071" s="6">
        <f t="shared" si="851"/>
        <v>147.23752459068086</v>
      </c>
      <c r="P6071" s="6">
        <f>FORECAST(J6071,Inputs!$B$10:$B$18,Inputs!$A$10:$A$18)</f>
        <v>32.705750700166853</v>
      </c>
      <c r="Q6071" s="6">
        <f>IF(Inputs!$D$10="Yes",IF('Hourly Calcs'!P6071&gt;'Hourly Calcs'!K6071,'Hourly Calcs'!O6071,N6071+O6071),N6071+O6071)</f>
        <v>147.23752459068086</v>
      </c>
      <c r="R6071" s="12">
        <f t="shared" si="852"/>
        <v>699.67271685491539</v>
      </c>
      <c r="S6071" s="1">
        <f>IF(AND(A6071&gt;=5,A6071&lt;=9),INDEX(Demand!$C$3:$C$26,C6071),INDEX(Demand!$B$3:$B$26,C6071))</f>
        <v>600</v>
      </c>
      <c r="T6071" s="7">
        <f t="shared" si="853"/>
        <v>600</v>
      </c>
      <c r="U6071" s="7">
        <f t="shared" si="854"/>
        <v>99.672716854915393</v>
      </c>
    </row>
    <row r="6072" spans="1:21" x14ac:dyDescent="0.2">
      <c r="A6072" s="1">
        <v>9</v>
      </c>
      <c r="B6072" s="1">
        <v>10</v>
      </c>
      <c r="C6072" s="1">
        <v>16</v>
      </c>
      <c r="D6072">
        <v>17.399999999999999</v>
      </c>
      <c r="E6072">
        <v>16.399999999999999</v>
      </c>
      <c r="F6072">
        <v>94</v>
      </c>
      <c r="G6072">
        <v>119</v>
      </c>
      <c r="H6072">
        <v>0</v>
      </c>
      <c r="I6072">
        <v>119</v>
      </c>
      <c r="J6072" s="4">
        <f t="shared" si="849"/>
        <v>246.42155939757379</v>
      </c>
      <c r="K6072" s="4">
        <f t="shared" si="850"/>
        <v>23.858313496426405</v>
      </c>
      <c r="L6072" s="5">
        <f t="shared" si="855"/>
        <v>81.421559397573787</v>
      </c>
      <c r="M6072" s="5">
        <f t="shared" si="856"/>
        <v>10.141686503573595</v>
      </c>
      <c r="N6072" s="6">
        <f t="shared" si="848"/>
        <v>0</v>
      </c>
      <c r="O6072" s="6">
        <f t="shared" si="851"/>
        <v>108.82773556702497</v>
      </c>
      <c r="P6072" s="6">
        <f>FORECAST(J6072,Inputs!$B$10:$B$18,Inputs!$A$10:$A$18)</f>
        <v>32.837236661088646</v>
      </c>
      <c r="Q6072" s="6">
        <f>IF(Inputs!$D$10="Yes",IF('Hourly Calcs'!P6072&gt;'Hourly Calcs'!K6072,'Hourly Calcs'!O6072,N6072+O6072),N6072+O6072)</f>
        <v>108.82773556702497</v>
      </c>
      <c r="R6072" s="12">
        <f t="shared" si="852"/>
        <v>517.14939941450268</v>
      </c>
      <c r="S6072" s="1">
        <f>IF(AND(A6072&gt;=5,A6072&lt;=9),INDEX(Demand!$C$3:$C$26,C6072),INDEX(Demand!$B$3:$B$26,C6072))</f>
        <v>900</v>
      </c>
      <c r="T6072" s="7">
        <f t="shared" si="853"/>
        <v>517.14939941450268</v>
      </c>
      <c r="U6072" s="7">
        <f t="shared" si="854"/>
        <v>0</v>
      </c>
    </row>
    <row r="6073" spans="1:21" x14ac:dyDescent="0.2">
      <c r="A6073" s="1">
        <v>9</v>
      </c>
      <c r="B6073" s="1">
        <v>10</v>
      </c>
      <c r="C6073" s="1">
        <v>17</v>
      </c>
      <c r="D6073">
        <v>17</v>
      </c>
      <c r="E6073">
        <v>16.7</v>
      </c>
      <c r="F6073">
        <v>98</v>
      </c>
      <c r="G6073">
        <v>69</v>
      </c>
      <c r="H6073">
        <v>0</v>
      </c>
      <c r="I6073">
        <v>69</v>
      </c>
      <c r="J6073" s="4">
        <f t="shared" si="849"/>
        <v>259.04060775330083</v>
      </c>
      <c r="K6073" s="4">
        <f t="shared" si="850"/>
        <v>14.814169842082251</v>
      </c>
      <c r="L6073" s="5">
        <f t="shared" si="855"/>
        <v>0</v>
      </c>
      <c r="M6073" s="5">
        <f t="shared" si="856"/>
        <v>19.185830157917749</v>
      </c>
      <c r="N6073" s="6">
        <f t="shared" si="848"/>
        <v>0</v>
      </c>
      <c r="O6073" s="6">
        <f t="shared" si="851"/>
        <v>63.101796253148933</v>
      </c>
      <c r="P6073" s="6">
        <f>FORECAST(J6073,Inputs!$B$10:$B$18,Inputs!$A$10:$A$18)</f>
        <v>32.954079701419452</v>
      </c>
      <c r="Q6073" s="6">
        <f>IF(Inputs!$D$10="Yes",IF('Hourly Calcs'!P6073&gt;'Hourly Calcs'!K6073,'Hourly Calcs'!O6073,N6073+O6073),N6073+O6073)</f>
        <v>63.101796253148933</v>
      </c>
      <c r="R6073" s="12">
        <f t="shared" si="852"/>
        <v>299.85973579496374</v>
      </c>
      <c r="S6073" s="1">
        <f>IF(AND(A6073&gt;=5,A6073&lt;=9),INDEX(Demand!$C$3:$C$26,C6073),INDEX(Demand!$B$3:$B$26,C6073))</f>
        <v>900</v>
      </c>
      <c r="T6073" s="7">
        <f t="shared" si="853"/>
        <v>299.85973579496374</v>
      </c>
      <c r="U6073" s="7">
        <f t="shared" si="854"/>
        <v>0</v>
      </c>
    </row>
    <row r="6074" spans="1:21" x14ac:dyDescent="0.2">
      <c r="A6074" s="1">
        <v>9</v>
      </c>
      <c r="B6074" s="1">
        <v>10</v>
      </c>
      <c r="C6074" s="1">
        <v>18</v>
      </c>
      <c r="D6074">
        <v>16.8</v>
      </c>
      <c r="E6074">
        <v>16.100000000000001</v>
      </c>
      <c r="F6074">
        <v>96</v>
      </c>
      <c r="G6074">
        <v>47</v>
      </c>
      <c r="H6074">
        <v>0</v>
      </c>
      <c r="I6074">
        <v>47</v>
      </c>
      <c r="J6074" s="4">
        <f t="shared" si="849"/>
        <v>270.82090440701785</v>
      </c>
      <c r="K6074" s="4">
        <f t="shared" si="850"/>
        <v>5.45103375046439</v>
      </c>
      <c r="L6074" s="5">
        <f t="shared" si="855"/>
        <v>0</v>
      </c>
      <c r="M6074" s="5">
        <f t="shared" si="856"/>
        <v>28.54896624953561</v>
      </c>
      <c r="N6074" s="6">
        <f t="shared" si="848"/>
        <v>0</v>
      </c>
      <c r="O6074" s="6">
        <f t="shared" si="851"/>
        <v>42.982382955043477</v>
      </c>
      <c r="P6074" s="6">
        <f>FORECAST(J6074,Inputs!$B$10:$B$18,Inputs!$A$10:$A$18)</f>
        <v>33.063156522287201</v>
      </c>
      <c r="Q6074" s="6">
        <f>IF(Inputs!$D$10="Yes",IF('Hourly Calcs'!P6074&gt;'Hourly Calcs'!K6074,'Hourly Calcs'!O6074,N6074+O6074),N6074+O6074)</f>
        <v>42.982382955043477</v>
      </c>
      <c r="R6074" s="12">
        <f t="shared" si="852"/>
        <v>204.25228380236661</v>
      </c>
      <c r="S6074" s="1">
        <f>IF(AND(A6074&gt;=5,A6074&lt;=9),INDEX(Demand!$C$3:$C$26,C6074),INDEX(Demand!$B$3:$B$26,C6074))</f>
        <v>900</v>
      </c>
      <c r="T6074" s="7">
        <f t="shared" si="853"/>
        <v>204.25228380236661</v>
      </c>
      <c r="U6074" s="7">
        <f t="shared" si="854"/>
        <v>0</v>
      </c>
    </row>
    <row r="6075" spans="1:21" x14ac:dyDescent="0.2">
      <c r="A6075" s="1">
        <v>9</v>
      </c>
      <c r="B6075" s="1">
        <v>10</v>
      </c>
      <c r="C6075" s="1">
        <v>19</v>
      </c>
      <c r="D6075">
        <v>16.8</v>
      </c>
      <c r="E6075">
        <v>15.6</v>
      </c>
      <c r="F6075">
        <v>93</v>
      </c>
      <c r="G6075">
        <v>4</v>
      </c>
      <c r="H6075">
        <v>0</v>
      </c>
      <c r="I6075">
        <v>4</v>
      </c>
      <c r="J6075" s="4">
        <f t="shared" si="849"/>
        <v>282.44177596318104</v>
      </c>
      <c r="K6075" s="4">
        <f t="shared" si="850"/>
        <v>-4.0520560858809347</v>
      </c>
      <c r="L6075" s="5">
        <f t="shared" si="855"/>
        <v>0</v>
      </c>
      <c r="M6075" s="5">
        <f t="shared" si="856"/>
        <v>0</v>
      </c>
      <c r="N6075" s="6">
        <f t="shared" si="848"/>
        <v>0</v>
      </c>
      <c r="O6075" s="6">
        <f t="shared" si="851"/>
        <v>3.6580751451100832</v>
      </c>
      <c r="P6075" s="6">
        <f>FORECAST(J6075,Inputs!$B$10:$B$18,Inputs!$A$10:$A$18)</f>
        <v>33.17075718484427</v>
      </c>
      <c r="Q6075" s="6">
        <f>IF(Inputs!$D$10="Yes",IF('Hourly Calcs'!P6075&gt;'Hourly Calcs'!K6075,'Hourly Calcs'!O6075,N6075+O6075),N6075+O6075)</f>
        <v>3.6580751451100832</v>
      </c>
      <c r="R6075" s="12">
        <f t="shared" si="852"/>
        <v>17.383173089563115</v>
      </c>
      <c r="S6075" s="1">
        <f>IF(AND(A6075&gt;=5,A6075&lt;=9),INDEX(Demand!$C$3:$C$26,C6075),INDEX(Demand!$B$3:$B$26,C6075))</f>
        <v>900</v>
      </c>
      <c r="T6075" s="7">
        <f t="shared" si="853"/>
        <v>17.383173089563115</v>
      </c>
      <c r="U6075" s="7">
        <f t="shared" si="854"/>
        <v>0</v>
      </c>
    </row>
    <row r="6076" spans="1:21" x14ac:dyDescent="0.2">
      <c r="A6076" s="1">
        <v>9</v>
      </c>
      <c r="B6076" s="1">
        <v>10</v>
      </c>
      <c r="C6076" s="1">
        <v>20</v>
      </c>
      <c r="D6076">
        <v>16.8</v>
      </c>
      <c r="E6076">
        <v>15.8</v>
      </c>
      <c r="F6076">
        <v>94</v>
      </c>
      <c r="G6076">
        <v>0</v>
      </c>
      <c r="H6076">
        <v>0</v>
      </c>
      <c r="I6076">
        <v>0</v>
      </c>
      <c r="J6076" s="4">
        <f t="shared" si="849"/>
        <v>294.53172368321424</v>
      </c>
      <c r="K6076" s="4">
        <f t="shared" si="850"/>
        <v>-13.113438669940194</v>
      </c>
      <c r="L6076" s="5">
        <f t="shared" si="855"/>
        <v>0</v>
      </c>
      <c r="M6076" s="5">
        <f t="shared" si="856"/>
        <v>0</v>
      </c>
      <c r="N6076" s="6">
        <f t="shared" si="848"/>
        <v>0</v>
      </c>
      <c r="O6076" s="6">
        <f t="shared" si="851"/>
        <v>0</v>
      </c>
      <c r="P6076" s="6">
        <f>FORECAST(J6076,Inputs!$B$10:$B$18,Inputs!$A$10:$A$18)</f>
        <v>33.282701145214943</v>
      </c>
      <c r="Q6076" s="6">
        <f>IF(Inputs!$D$10="Yes",IF('Hourly Calcs'!P6076&gt;'Hourly Calcs'!K6076,'Hourly Calcs'!O6076,N6076+O6076),N6076+O6076)</f>
        <v>0</v>
      </c>
      <c r="R6076" s="12">
        <f t="shared" si="852"/>
        <v>0</v>
      </c>
      <c r="S6076" s="1">
        <f>IF(AND(A6076&gt;=5,A6076&lt;=9),INDEX(Demand!$C$3:$C$26,C6076),INDEX(Demand!$B$3:$B$26,C6076))</f>
        <v>800</v>
      </c>
      <c r="T6076" s="7">
        <f t="shared" si="853"/>
        <v>0</v>
      </c>
      <c r="U6076" s="7">
        <f t="shared" si="854"/>
        <v>0</v>
      </c>
    </row>
    <row r="6077" spans="1:21" x14ac:dyDescent="0.2">
      <c r="A6077" s="1">
        <v>9</v>
      </c>
      <c r="B6077" s="1">
        <v>10</v>
      </c>
      <c r="C6077" s="1">
        <v>21</v>
      </c>
      <c r="D6077">
        <v>15.4</v>
      </c>
      <c r="E6077">
        <v>15.2</v>
      </c>
      <c r="F6077">
        <v>99</v>
      </c>
      <c r="G6077">
        <v>0</v>
      </c>
      <c r="H6077">
        <v>0</v>
      </c>
      <c r="I6077">
        <v>0</v>
      </c>
      <c r="J6077" s="4">
        <f t="shared" si="849"/>
        <v>307.68510582296057</v>
      </c>
      <c r="K6077" s="4">
        <f t="shared" si="850"/>
        <v>-21.259568998651773</v>
      </c>
      <c r="L6077" s="5">
        <f t="shared" si="855"/>
        <v>0</v>
      </c>
      <c r="M6077" s="5">
        <f t="shared" si="856"/>
        <v>0</v>
      </c>
      <c r="N6077" s="6">
        <f t="shared" si="848"/>
        <v>0</v>
      </c>
      <c r="O6077" s="6">
        <f t="shared" si="851"/>
        <v>0</v>
      </c>
      <c r="P6077" s="6">
        <f>FORECAST(J6077,Inputs!$B$10:$B$18,Inputs!$A$10:$A$18)</f>
        <v>33.404491720582968</v>
      </c>
      <c r="Q6077" s="6">
        <f>IF(Inputs!$D$10="Yes",IF('Hourly Calcs'!P6077&gt;'Hourly Calcs'!K6077,'Hourly Calcs'!O6077,N6077+O6077),N6077+O6077)</f>
        <v>0</v>
      </c>
      <c r="R6077" s="12">
        <f t="shared" si="852"/>
        <v>0</v>
      </c>
      <c r="S6077" s="1">
        <f>IF(AND(A6077&gt;=5,A6077&lt;=9),INDEX(Demand!$C$3:$C$26,C6077),INDEX(Demand!$B$3:$B$26,C6077))</f>
        <v>700</v>
      </c>
      <c r="T6077" s="7">
        <f t="shared" si="853"/>
        <v>0</v>
      </c>
      <c r="U6077" s="7">
        <f t="shared" si="854"/>
        <v>0</v>
      </c>
    </row>
    <row r="6078" spans="1:21" x14ac:dyDescent="0.2">
      <c r="A6078" s="1">
        <v>9</v>
      </c>
      <c r="B6078" s="1">
        <v>10</v>
      </c>
      <c r="C6078" s="1">
        <v>22</v>
      </c>
      <c r="D6078">
        <v>15</v>
      </c>
      <c r="E6078">
        <v>14.7</v>
      </c>
      <c r="F6078">
        <v>98</v>
      </c>
      <c r="G6078">
        <v>0</v>
      </c>
      <c r="H6078">
        <v>0</v>
      </c>
      <c r="I6078">
        <v>0</v>
      </c>
      <c r="J6078" s="4">
        <f t="shared" si="849"/>
        <v>322.40342994217599</v>
      </c>
      <c r="K6078" s="4">
        <f t="shared" si="850"/>
        <v>-27.98646071510737</v>
      </c>
      <c r="L6078" s="5">
        <f t="shared" si="855"/>
        <v>0</v>
      </c>
      <c r="M6078" s="5">
        <f t="shared" si="856"/>
        <v>0</v>
      </c>
      <c r="N6078" s="6">
        <f t="shared" si="848"/>
        <v>0</v>
      </c>
      <c r="O6078" s="6">
        <f t="shared" si="851"/>
        <v>0</v>
      </c>
      <c r="P6078" s="6">
        <f>FORECAST(J6078,Inputs!$B$10:$B$18,Inputs!$A$10:$A$18)</f>
        <v>33.540772499464587</v>
      </c>
      <c r="Q6078" s="6">
        <f>IF(Inputs!$D$10="Yes",IF('Hourly Calcs'!P6078&gt;'Hourly Calcs'!K6078,'Hourly Calcs'!O6078,N6078+O6078),N6078+O6078)</f>
        <v>0</v>
      </c>
      <c r="R6078" s="12">
        <f t="shared" si="852"/>
        <v>0</v>
      </c>
      <c r="S6078" s="1">
        <f>IF(AND(A6078&gt;=5,A6078&lt;=9),INDEX(Demand!$C$3:$C$26,C6078),INDEX(Demand!$B$3:$B$26,C6078))</f>
        <v>600</v>
      </c>
      <c r="T6078" s="7">
        <f t="shared" si="853"/>
        <v>0</v>
      </c>
      <c r="U6078" s="7">
        <f t="shared" si="854"/>
        <v>0</v>
      </c>
    </row>
    <row r="6079" spans="1:21" x14ac:dyDescent="0.2">
      <c r="A6079" s="1">
        <v>9</v>
      </c>
      <c r="B6079" s="1">
        <v>10</v>
      </c>
      <c r="C6079" s="1">
        <v>23</v>
      </c>
      <c r="D6079">
        <v>15.2</v>
      </c>
      <c r="E6079">
        <v>14.1</v>
      </c>
      <c r="F6079">
        <v>93</v>
      </c>
      <c r="G6079">
        <v>0</v>
      </c>
      <c r="H6079">
        <v>0</v>
      </c>
      <c r="I6079">
        <v>0</v>
      </c>
      <c r="J6079" s="4">
        <f t="shared" si="849"/>
        <v>338.88769740902052</v>
      </c>
      <c r="K6079" s="4">
        <f t="shared" si="850"/>
        <v>-32.663175793252208</v>
      </c>
      <c r="L6079" s="5">
        <f t="shared" si="855"/>
        <v>0</v>
      </c>
      <c r="M6079" s="5">
        <f t="shared" si="856"/>
        <v>0</v>
      </c>
      <c r="N6079" s="6">
        <f t="shared" si="848"/>
        <v>0</v>
      </c>
      <c r="O6079" s="6">
        <f t="shared" si="851"/>
        <v>0</v>
      </c>
      <c r="P6079" s="6">
        <f>FORECAST(J6079,Inputs!$B$10:$B$18,Inputs!$A$10:$A$18)</f>
        <v>33.693404605639074</v>
      </c>
      <c r="Q6079" s="6">
        <f>IF(Inputs!$D$10="Yes",IF('Hourly Calcs'!P6079&gt;'Hourly Calcs'!K6079,'Hourly Calcs'!O6079,N6079+O6079),N6079+O6079)</f>
        <v>0</v>
      </c>
      <c r="R6079" s="12">
        <f t="shared" si="852"/>
        <v>0</v>
      </c>
      <c r="S6079" s="1">
        <f>IF(AND(A6079&gt;=5,A6079&lt;=9),INDEX(Demand!$C$3:$C$26,C6079),INDEX(Demand!$B$3:$B$26,C6079))</f>
        <v>500</v>
      </c>
      <c r="T6079" s="7">
        <f t="shared" si="853"/>
        <v>0</v>
      </c>
      <c r="U6079" s="7">
        <f t="shared" si="854"/>
        <v>0</v>
      </c>
    </row>
    <row r="6080" spans="1:21" x14ac:dyDescent="0.2">
      <c r="A6080" s="1">
        <v>9</v>
      </c>
      <c r="B6080" s="1">
        <v>10</v>
      </c>
      <c r="C6080" s="1">
        <v>24</v>
      </c>
      <c r="D6080">
        <v>15</v>
      </c>
      <c r="E6080">
        <v>13.4</v>
      </c>
      <c r="F6080">
        <v>90</v>
      </c>
      <c r="G6080">
        <v>0</v>
      </c>
      <c r="H6080">
        <v>0</v>
      </c>
      <c r="I6080">
        <v>0</v>
      </c>
      <c r="J6080" s="4">
        <f t="shared" si="849"/>
        <v>356.72094153939912</v>
      </c>
      <c r="K6080" s="4">
        <f t="shared" si="850"/>
        <v>-34.689725154137733</v>
      </c>
      <c r="L6080" s="5">
        <f t="shared" si="855"/>
        <v>0</v>
      </c>
      <c r="M6080" s="5">
        <f t="shared" si="856"/>
        <v>0</v>
      </c>
      <c r="N6080" s="6">
        <f t="shared" si="848"/>
        <v>0</v>
      </c>
      <c r="O6080" s="6">
        <f t="shared" si="851"/>
        <v>0</v>
      </c>
      <c r="P6080" s="6">
        <f>FORECAST(J6080,Inputs!$B$10:$B$18,Inputs!$A$10:$A$18)</f>
        <v>33.858527236475915</v>
      </c>
      <c r="Q6080" s="6">
        <f>IF(Inputs!$D$10="Yes",IF('Hourly Calcs'!P6080&gt;'Hourly Calcs'!K6080,'Hourly Calcs'!O6080,N6080+O6080),N6080+O6080)</f>
        <v>0</v>
      </c>
      <c r="R6080" s="12">
        <f t="shared" si="852"/>
        <v>0</v>
      </c>
      <c r="S6080" s="1">
        <f>IF(AND(A6080&gt;=5,A6080&lt;=9),INDEX(Demand!$C$3:$C$26,C6080),INDEX(Demand!$B$3:$B$26,C6080))</f>
        <v>400</v>
      </c>
      <c r="T6080" s="7">
        <f t="shared" si="853"/>
        <v>0</v>
      </c>
      <c r="U6080" s="7">
        <f t="shared" si="854"/>
        <v>0</v>
      </c>
    </row>
    <row r="6081" spans="1:21" x14ac:dyDescent="0.2">
      <c r="A6081" s="1">
        <v>9</v>
      </c>
      <c r="B6081" s="1">
        <v>11</v>
      </c>
      <c r="C6081" s="1">
        <v>1</v>
      </c>
      <c r="D6081">
        <v>14.1</v>
      </c>
      <c r="E6081">
        <v>11.9</v>
      </c>
      <c r="F6081">
        <v>87</v>
      </c>
      <c r="G6081">
        <v>0</v>
      </c>
      <c r="H6081">
        <v>0</v>
      </c>
      <c r="I6081">
        <v>0</v>
      </c>
      <c r="J6081" s="4">
        <f t="shared" si="849"/>
        <v>14.79958288550344</v>
      </c>
      <c r="K6081" s="4">
        <f t="shared" si="850"/>
        <v>-33.750123056140168</v>
      </c>
      <c r="L6081" s="5">
        <f t="shared" si="855"/>
        <v>0</v>
      </c>
      <c r="M6081" s="5">
        <f t="shared" si="856"/>
        <v>0</v>
      </c>
      <c r="N6081" s="6">
        <f t="shared" si="848"/>
        <v>0</v>
      </c>
      <c r="O6081" s="6">
        <f t="shared" si="851"/>
        <v>0</v>
      </c>
      <c r="P6081" s="6">
        <f>FORECAST(J6081,Inputs!$B$10:$B$18,Inputs!$A$10:$A$18)</f>
        <v>30.692588730421328</v>
      </c>
      <c r="Q6081" s="6">
        <f>IF(Inputs!$D$10="Yes",IF('Hourly Calcs'!P6081&gt;'Hourly Calcs'!K6081,'Hourly Calcs'!O6081,N6081+O6081),N6081+O6081)</f>
        <v>0</v>
      </c>
      <c r="R6081" s="12">
        <f t="shared" si="852"/>
        <v>0</v>
      </c>
      <c r="S6081" s="1">
        <f>IF(AND(A6081&gt;=5,A6081&lt;=9),INDEX(Demand!$C$3:$C$26,C6081),INDEX(Demand!$B$3:$B$26,C6081))</f>
        <v>350</v>
      </c>
      <c r="T6081" s="7">
        <f t="shared" si="853"/>
        <v>0</v>
      </c>
      <c r="U6081" s="7">
        <f t="shared" si="854"/>
        <v>0</v>
      </c>
    </row>
    <row r="6082" spans="1:21" x14ac:dyDescent="0.2">
      <c r="A6082" s="1">
        <v>9</v>
      </c>
      <c r="B6082" s="1">
        <v>11</v>
      </c>
      <c r="C6082" s="1">
        <v>2</v>
      </c>
      <c r="D6082">
        <v>14.1</v>
      </c>
      <c r="E6082">
        <v>10.7</v>
      </c>
      <c r="F6082">
        <v>80</v>
      </c>
      <c r="G6082">
        <v>0</v>
      </c>
      <c r="H6082">
        <v>0</v>
      </c>
      <c r="I6082">
        <v>0</v>
      </c>
      <c r="J6082" s="4">
        <f t="shared" si="849"/>
        <v>31.87547642495764</v>
      </c>
      <c r="K6082" s="4">
        <f t="shared" si="850"/>
        <v>-29.996973610134958</v>
      </c>
      <c r="L6082" s="5">
        <f t="shared" si="855"/>
        <v>0</v>
      </c>
      <c r="M6082" s="5">
        <f t="shared" si="856"/>
        <v>0</v>
      </c>
      <c r="N6082" s="6">
        <f t="shared" si="848"/>
        <v>0</v>
      </c>
      <c r="O6082" s="6">
        <f t="shared" si="851"/>
        <v>0</v>
      </c>
      <c r="P6082" s="6">
        <f>FORECAST(J6082,Inputs!$B$10:$B$18,Inputs!$A$10:$A$18)</f>
        <v>30.850698855786643</v>
      </c>
      <c r="Q6082" s="6">
        <f>IF(Inputs!$D$10="Yes",IF('Hourly Calcs'!P6082&gt;'Hourly Calcs'!K6082,'Hourly Calcs'!O6082,N6082+O6082),N6082+O6082)</f>
        <v>0</v>
      </c>
      <c r="R6082" s="12">
        <f t="shared" si="852"/>
        <v>0</v>
      </c>
      <c r="S6082" s="1">
        <f>IF(AND(A6082&gt;=5,A6082&lt;=9),INDEX(Demand!$C$3:$C$26,C6082),INDEX(Demand!$B$3:$B$26,C6082))</f>
        <v>350</v>
      </c>
      <c r="T6082" s="7">
        <f t="shared" si="853"/>
        <v>0</v>
      </c>
      <c r="U6082" s="7">
        <f t="shared" si="854"/>
        <v>0</v>
      </c>
    </row>
    <row r="6083" spans="1:21" x14ac:dyDescent="0.2">
      <c r="A6083" s="1">
        <v>9</v>
      </c>
      <c r="B6083" s="1">
        <v>11</v>
      </c>
      <c r="C6083" s="1">
        <v>3</v>
      </c>
      <c r="D6083">
        <v>14.2</v>
      </c>
      <c r="E6083">
        <v>11.4</v>
      </c>
      <c r="F6083">
        <v>83</v>
      </c>
      <c r="G6083">
        <v>0</v>
      </c>
      <c r="H6083">
        <v>0</v>
      </c>
      <c r="I6083">
        <v>0</v>
      </c>
      <c r="J6083" s="4">
        <f t="shared" si="849"/>
        <v>47.256001263632328</v>
      </c>
      <c r="K6083" s="4">
        <f t="shared" si="850"/>
        <v>-23.958308726699499</v>
      </c>
      <c r="L6083" s="5">
        <f t="shared" si="855"/>
        <v>0</v>
      </c>
      <c r="M6083" s="5">
        <f t="shared" si="856"/>
        <v>0</v>
      </c>
      <c r="N6083" s="6">
        <f t="shared" si="848"/>
        <v>0</v>
      </c>
      <c r="O6083" s="6">
        <f t="shared" si="851"/>
        <v>0</v>
      </c>
      <c r="P6083" s="6">
        <f>FORECAST(J6083,Inputs!$B$10:$B$18,Inputs!$A$10:$A$18)</f>
        <v>30.99311112281141</v>
      </c>
      <c r="Q6083" s="6">
        <f>IF(Inputs!$D$10="Yes",IF('Hourly Calcs'!P6083&gt;'Hourly Calcs'!K6083,'Hourly Calcs'!O6083,N6083+O6083),N6083+O6083)</f>
        <v>0</v>
      </c>
      <c r="R6083" s="12">
        <f t="shared" si="852"/>
        <v>0</v>
      </c>
      <c r="S6083" s="1">
        <f>IF(AND(A6083&gt;=5,A6083&lt;=9),INDEX(Demand!$C$3:$C$26,C6083),INDEX(Demand!$B$3:$B$26,C6083))</f>
        <v>350</v>
      </c>
      <c r="T6083" s="7">
        <f t="shared" si="853"/>
        <v>0</v>
      </c>
      <c r="U6083" s="7">
        <f t="shared" si="854"/>
        <v>0</v>
      </c>
    </row>
    <row r="6084" spans="1:21" x14ac:dyDescent="0.2">
      <c r="A6084" s="1">
        <v>9</v>
      </c>
      <c r="B6084" s="1">
        <v>11</v>
      </c>
      <c r="C6084" s="1">
        <v>4</v>
      </c>
      <c r="D6084">
        <v>14.2</v>
      </c>
      <c r="E6084">
        <v>11.6</v>
      </c>
      <c r="F6084">
        <v>84</v>
      </c>
      <c r="G6084">
        <v>0</v>
      </c>
      <c r="H6084">
        <v>0</v>
      </c>
      <c r="I6084">
        <v>0</v>
      </c>
      <c r="J6084" s="4">
        <f t="shared" si="849"/>
        <v>60.949488205683565</v>
      </c>
      <c r="K6084" s="4">
        <f t="shared" si="850"/>
        <v>-16.277956736799709</v>
      </c>
      <c r="L6084" s="5">
        <f t="shared" si="855"/>
        <v>0</v>
      </c>
      <c r="M6084" s="5">
        <f t="shared" si="856"/>
        <v>0</v>
      </c>
      <c r="N6084" s="6">
        <f t="shared" si="848"/>
        <v>0</v>
      </c>
      <c r="O6084" s="6">
        <f t="shared" si="851"/>
        <v>0</v>
      </c>
      <c r="P6084" s="6">
        <f>FORECAST(J6084,Inputs!$B$10:$B$18,Inputs!$A$10:$A$18)</f>
        <v>31.119902668571143</v>
      </c>
      <c r="Q6084" s="6">
        <f>IF(Inputs!$D$10="Yes",IF('Hourly Calcs'!P6084&gt;'Hourly Calcs'!K6084,'Hourly Calcs'!O6084,N6084+O6084),N6084+O6084)</f>
        <v>0</v>
      </c>
      <c r="R6084" s="12">
        <f t="shared" si="852"/>
        <v>0</v>
      </c>
      <c r="S6084" s="1">
        <f>IF(AND(A6084&gt;=5,A6084&lt;=9),INDEX(Demand!$C$3:$C$26,C6084),INDEX(Demand!$B$3:$B$26,C6084))</f>
        <v>350</v>
      </c>
      <c r="T6084" s="7">
        <f t="shared" si="853"/>
        <v>0</v>
      </c>
      <c r="U6084" s="7">
        <f t="shared" si="854"/>
        <v>0</v>
      </c>
    </row>
    <row r="6085" spans="1:21" x14ac:dyDescent="0.2">
      <c r="A6085" s="1">
        <v>9</v>
      </c>
      <c r="B6085" s="1">
        <v>11</v>
      </c>
      <c r="C6085" s="1">
        <v>5</v>
      </c>
      <c r="D6085">
        <v>14.4</v>
      </c>
      <c r="E6085">
        <v>12</v>
      </c>
      <c r="F6085">
        <v>85</v>
      </c>
      <c r="G6085">
        <v>0</v>
      </c>
      <c r="H6085">
        <v>0</v>
      </c>
      <c r="I6085">
        <v>0</v>
      </c>
      <c r="J6085" s="4">
        <f t="shared" si="849"/>
        <v>73.380356740039176</v>
      </c>
      <c r="K6085" s="4">
        <f t="shared" si="850"/>
        <v>-7.5263573667736523</v>
      </c>
      <c r="L6085" s="5">
        <f t="shared" si="855"/>
        <v>0</v>
      </c>
      <c r="M6085" s="5">
        <f t="shared" si="856"/>
        <v>0</v>
      </c>
      <c r="N6085" s="6">
        <f t="shared" si="848"/>
        <v>0</v>
      </c>
      <c r="O6085" s="6">
        <f t="shared" si="851"/>
        <v>0</v>
      </c>
      <c r="P6085" s="6">
        <f>FORECAST(J6085,Inputs!$B$10:$B$18,Inputs!$A$10:$A$18)</f>
        <v>31.23500330314851</v>
      </c>
      <c r="Q6085" s="6">
        <f>IF(Inputs!$D$10="Yes",IF('Hourly Calcs'!P6085&gt;'Hourly Calcs'!K6085,'Hourly Calcs'!O6085,N6085+O6085),N6085+O6085)</f>
        <v>0</v>
      </c>
      <c r="R6085" s="12">
        <f t="shared" si="852"/>
        <v>0</v>
      </c>
      <c r="S6085" s="1">
        <f>IF(AND(A6085&gt;=5,A6085&lt;=9),INDEX(Demand!$C$3:$C$26,C6085),INDEX(Demand!$B$3:$B$26,C6085))</f>
        <v>350</v>
      </c>
      <c r="T6085" s="7">
        <f t="shared" si="853"/>
        <v>0</v>
      </c>
      <c r="U6085" s="7">
        <f t="shared" si="854"/>
        <v>0</v>
      </c>
    </row>
    <row r="6086" spans="1:21" x14ac:dyDescent="0.2">
      <c r="A6086" s="1">
        <v>9</v>
      </c>
      <c r="B6086" s="1">
        <v>11</v>
      </c>
      <c r="C6086" s="1">
        <v>6</v>
      </c>
      <c r="D6086">
        <v>14.5</v>
      </c>
      <c r="E6086">
        <v>11.7</v>
      </c>
      <c r="F6086">
        <v>83</v>
      </c>
      <c r="G6086">
        <v>1</v>
      </c>
      <c r="H6086">
        <v>0</v>
      </c>
      <c r="I6086">
        <v>1</v>
      </c>
      <c r="J6086" s="4">
        <f t="shared" si="849"/>
        <v>85.122608487638956</v>
      </c>
      <c r="K6086" s="4">
        <f t="shared" si="850"/>
        <v>2.0348871871375849</v>
      </c>
      <c r="L6086" s="5">
        <f t="shared" si="855"/>
        <v>79.877391512361044</v>
      </c>
      <c r="M6086" s="5">
        <f t="shared" si="856"/>
        <v>31.965112812862415</v>
      </c>
      <c r="N6086" s="6">
        <f t="shared" si="848"/>
        <v>0</v>
      </c>
      <c r="O6086" s="6">
        <f t="shared" si="851"/>
        <v>0.91451878627752081</v>
      </c>
      <c r="P6086" s="6">
        <f>FORECAST(J6086,Inputs!$B$10:$B$18,Inputs!$A$10:$A$18)</f>
        <v>31.343727856367025</v>
      </c>
      <c r="Q6086" s="6">
        <f>IF(Inputs!$D$10="Yes",IF('Hourly Calcs'!P6086&gt;'Hourly Calcs'!K6086,'Hourly Calcs'!O6086,N6086+O6086),N6086+O6086)</f>
        <v>0.91451878627752081</v>
      </c>
      <c r="R6086" s="12">
        <f t="shared" si="852"/>
        <v>4.3457932723907788</v>
      </c>
      <c r="S6086" s="1">
        <f>IF(AND(A6086&gt;=5,A6086&lt;=9),INDEX(Demand!$C$3:$C$26,C6086),INDEX(Demand!$B$3:$B$26,C6086))</f>
        <v>350</v>
      </c>
      <c r="T6086" s="7">
        <f t="shared" si="853"/>
        <v>4.3457932723907788</v>
      </c>
      <c r="U6086" s="7">
        <f t="shared" si="854"/>
        <v>0</v>
      </c>
    </row>
    <row r="6087" spans="1:21" x14ac:dyDescent="0.2">
      <c r="A6087" s="1">
        <v>9</v>
      </c>
      <c r="B6087" s="1">
        <v>11</v>
      </c>
      <c r="C6087" s="1">
        <v>7</v>
      </c>
      <c r="D6087">
        <v>14.9</v>
      </c>
      <c r="E6087">
        <v>11.8</v>
      </c>
      <c r="F6087">
        <v>82</v>
      </c>
      <c r="G6087">
        <v>44</v>
      </c>
      <c r="H6087">
        <v>4</v>
      </c>
      <c r="I6087">
        <v>43</v>
      </c>
      <c r="J6087" s="4">
        <f t="shared" si="849"/>
        <v>96.79274154691926</v>
      </c>
      <c r="K6087" s="4">
        <f t="shared" si="850"/>
        <v>11.278948317426284</v>
      </c>
      <c r="L6087" s="5">
        <f t="shared" si="855"/>
        <v>68.20725845308074</v>
      </c>
      <c r="M6087" s="5">
        <f t="shared" si="856"/>
        <v>22.721051682573716</v>
      </c>
      <c r="N6087" s="6">
        <f t="shared" si="848"/>
        <v>1.4629560474131367</v>
      </c>
      <c r="O6087" s="6">
        <f t="shared" si="851"/>
        <v>39.324307809933394</v>
      </c>
      <c r="P6087" s="6">
        <f>FORECAST(J6087,Inputs!$B$10:$B$18,Inputs!$A$10:$A$18)</f>
        <v>31.451784643952955</v>
      </c>
      <c r="Q6087" s="6">
        <f>IF(Inputs!$D$10="Yes",IF('Hourly Calcs'!P6087&gt;'Hourly Calcs'!K6087,'Hourly Calcs'!O6087,N6087+O6087),N6087+O6087)</f>
        <v>39.324307809933394</v>
      </c>
      <c r="R6087" s="12">
        <f t="shared" si="852"/>
        <v>186.86911071280349</v>
      </c>
      <c r="S6087" s="1">
        <f>IF(AND(A6087&gt;=5,A6087&lt;=9),INDEX(Demand!$C$3:$C$26,C6087),INDEX(Demand!$B$3:$B$26,C6087))</f>
        <v>350</v>
      </c>
      <c r="T6087" s="7">
        <f t="shared" si="853"/>
        <v>186.86911071280349</v>
      </c>
      <c r="U6087" s="7">
        <f t="shared" si="854"/>
        <v>0</v>
      </c>
    </row>
    <row r="6088" spans="1:21" x14ac:dyDescent="0.2">
      <c r="A6088" s="1">
        <v>9</v>
      </c>
      <c r="B6088" s="1">
        <v>11</v>
      </c>
      <c r="C6088" s="1">
        <v>8</v>
      </c>
      <c r="D6088">
        <v>15.5</v>
      </c>
      <c r="E6088">
        <v>12</v>
      </c>
      <c r="F6088">
        <v>80</v>
      </c>
      <c r="G6088">
        <v>188</v>
      </c>
      <c r="H6088">
        <v>244</v>
      </c>
      <c r="I6088">
        <v>115</v>
      </c>
      <c r="J6088" s="4">
        <f t="shared" si="849"/>
        <v>109.04672261488219</v>
      </c>
      <c r="K6088" s="4">
        <f t="shared" si="850"/>
        <v>20.472137884863173</v>
      </c>
      <c r="L6088" s="5">
        <f t="shared" si="855"/>
        <v>55.953277385117815</v>
      </c>
      <c r="M6088" s="5">
        <f t="shared" si="856"/>
        <v>13.527862115136827</v>
      </c>
      <c r="N6088" s="6">
        <f t="shared" si="848"/>
        <v>142.31520003005522</v>
      </c>
      <c r="O6088" s="6">
        <f t="shared" si="851"/>
        <v>105.1696604219149</v>
      </c>
      <c r="P6088" s="6">
        <f>FORECAST(J6088,Inputs!$B$10:$B$18,Inputs!$A$10:$A$18)</f>
        <v>31.565247431619277</v>
      </c>
      <c r="Q6088" s="6">
        <f>IF(Inputs!$D$10="Yes",IF('Hourly Calcs'!P6088&gt;'Hourly Calcs'!K6088,'Hourly Calcs'!O6088,N6088+O6088),N6088+O6088)</f>
        <v>105.1696604219149</v>
      </c>
      <c r="R6088" s="12">
        <f t="shared" si="852"/>
        <v>499.76622632493957</v>
      </c>
      <c r="S6088" s="1">
        <f>IF(AND(A6088&gt;=5,A6088&lt;=9),INDEX(Demand!$C$3:$C$26,C6088),INDEX(Demand!$B$3:$B$26,C6088))</f>
        <v>350</v>
      </c>
      <c r="T6088" s="7">
        <f t="shared" si="853"/>
        <v>350</v>
      </c>
      <c r="U6088" s="7">
        <f t="shared" si="854"/>
        <v>149.76622632493957</v>
      </c>
    </row>
    <row r="6089" spans="1:21" x14ac:dyDescent="0.2">
      <c r="A6089" s="1">
        <v>9</v>
      </c>
      <c r="B6089" s="1">
        <v>11</v>
      </c>
      <c r="C6089" s="1">
        <v>9</v>
      </c>
      <c r="D6089">
        <v>16.2</v>
      </c>
      <c r="E6089">
        <v>12.4</v>
      </c>
      <c r="F6089">
        <v>78</v>
      </c>
      <c r="G6089">
        <v>358</v>
      </c>
      <c r="H6089">
        <v>455</v>
      </c>
      <c r="I6089">
        <v>155</v>
      </c>
      <c r="J6089" s="4">
        <f t="shared" si="849"/>
        <v>122.60196950925541</v>
      </c>
      <c r="K6089" s="4">
        <f t="shared" si="850"/>
        <v>28.983898305634902</v>
      </c>
      <c r="L6089" s="5">
        <f t="shared" si="855"/>
        <v>42.398030490744588</v>
      </c>
      <c r="M6089" s="5">
        <f t="shared" si="856"/>
        <v>5.0161016943650978</v>
      </c>
      <c r="N6089" s="6">
        <f t="shared" ref="N6089:N6152" si="857">H6089*MAX(0,COS(2*ASIN(SQRT(SIN(RADIANS($B$4))^2+COS(RADIANS($K6089))^2-2*SIN(RADIANS($B$4))*COS(RADIANS($K6089))*COS(RADIANS($J6089-$B$5))+(SIN(RADIANS($K6089))-COS(RADIANS($B$4)))^2)/2)))</f>
        <v>347.14396227531279</v>
      </c>
      <c r="O6089" s="6">
        <f t="shared" si="851"/>
        <v>141.75041187301574</v>
      </c>
      <c r="P6089" s="6">
        <f>FORECAST(J6089,Inputs!$B$10:$B$18,Inputs!$A$10:$A$18)</f>
        <v>31.690758976937548</v>
      </c>
      <c r="Q6089" s="6">
        <f>IF(Inputs!$D$10="Yes",IF('Hourly Calcs'!P6089&gt;'Hourly Calcs'!K6089,'Hourly Calcs'!O6089,N6089+O6089),N6089+O6089)</f>
        <v>141.75041187301574</v>
      </c>
      <c r="R6089" s="12">
        <f t="shared" si="852"/>
        <v>673.59795722057072</v>
      </c>
      <c r="S6089" s="1">
        <f>IF(AND(A6089&gt;=5,A6089&lt;=9),INDEX(Demand!$C$3:$C$26,C6089),INDEX(Demand!$B$3:$B$26,C6089))</f>
        <v>350</v>
      </c>
      <c r="T6089" s="7">
        <f t="shared" si="853"/>
        <v>350</v>
      </c>
      <c r="U6089" s="7">
        <f t="shared" si="854"/>
        <v>323.59795722057072</v>
      </c>
    </row>
    <row r="6090" spans="1:21" x14ac:dyDescent="0.2">
      <c r="A6090" s="1">
        <v>9</v>
      </c>
      <c r="B6090" s="1">
        <v>11</v>
      </c>
      <c r="C6090" s="1">
        <v>10</v>
      </c>
      <c r="D6090">
        <v>16.8</v>
      </c>
      <c r="E6090">
        <v>12.7</v>
      </c>
      <c r="F6090">
        <v>77</v>
      </c>
      <c r="G6090">
        <v>493</v>
      </c>
      <c r="H6090">
        <v>599</v>
      </c>
      <c r="I6090">
        <v>150</v>
      </c>
      <c r="J6090" s="4">
        <f t="shared" ref="J6090:J6153" si="858">solarazimuth($B$2,$B$3,$B$1,A6090,B6090,C6090,0,0,0,0)</f>
        <v>138.18650074895172</v>
      </c>
      <c r="K6090" s="4">
        <f t="shared" ref="K6090:K6153" si="859">solarelevation($B$2,$B$3,$B$1,A6090,B6090,C6090,0,0,0,0)</f>
        <v>36.194603109083374</v>
      </c>
      <c r="L6090" s="5">
        <f t="shared" si="855"/>
        <v>26.813499251048285</v>
      </c>
      <c r="M6090" s="5">
        <f t="shared" si="856"/>
        <v>2.1946031090833742</v>
      </c>
      <c r="N6090" s="6">
        <f t="shared" si="857"/>
        <v>534.5040497231015</v>
      </c>
      <c r="O6090" s="6">
        <f t="shared" ref="O6090:O6153" si="860">$I6090*(1+COS(RADIANS($B$4)))/2</f>
        <v>137.17781794162812</v>
      </c>
      <c r="P6090" s="6">
        <f>FORECAST(J6090,Inputs!$B$10:$B$18,Inputs!$A$10:$A$18)</f>
        <v>31.835060192119922</v>
      </c>
      <c r="Q6090" s="6">
        <f>IF(Inputs!$D$10="Yes",IF('Hourly Calcs'!P6090&gt;'Hourly Calcs'!K6090,'Hourly Calcs'!O6090,N6090+O6090),N6090+O6090)</f>
        <v>671.68186766472968</v>
      </c>
      <c r="R6090" s="12">
        <f t="shared" ref="R6090:R6153" si="861">$B$6*$E$1*Q6090</f>
        <v>3191.8322351427951</v>
      </c>
      <c r="S6090" s="1">
        <f>IF(AND(A6090&gt;=5,A6090&lt;=9),INDEX(Demand!$C$3:$C$26,C6090),INDEX(Demand!$B$3:$B$26,C6090))</f>
        <v>600</v>
      </c>
      <c r="T6090" s="7">
        <f t="shared" ref="T6090:T6153" si="862">S6090-MAX(0,S6090-R6090)</f>
        <v>600</v>
      </c>
      <c r="U6090" s="7">
        <f t="shared" ref="U6090:U6153" si="863">MAX(0,R6090-S6090)</f>
        <v>2591.8322351427951</v>
      </c>
    </row>
    <row r="6091" spans="1:21" x14ac:dyDescent="0.2">
      <c r="A6091" s="1">
        <v>9</v>
      </c>
      <c r="B6091" s="1">
        <v>11</v>
      </c>
      <c r="C6091" s="1">
        <v>11</v>
      </c>
      <c r="D6091">
        <v>16.7</v>
      </c>
      <c r="E6091">
        <v>12</v>
      </c>
      <c r="F6091">
        <v>74</v>
      </c>
      <c r="G6091">
        <v>615</v>
      </c>
      <c r="H6091">
        <v>700</v>
      </c>
      <c r="I6091">
        <v>154</v>
      </c>
      <c r="J6091" s="4">
        <f t="shared" si="858"/>
        <v>156.24830992743435</v>
      </c>
      <c r="K6091" s="4">
        <f t="shared" si="859"/>
        <v>41.325621615804643</v>
      </c>
      <c r="L6091" s="5">
        <f t="shared" si="855"/>
        <v>8.7516900725656512</v>
      </c>
      <c r="M6091" s="5">
        <f t="shared" si="856"/>
        <v>7.3256216158046428</v>
      </c>
      <c r="N6091" s="6">
        <f t="shared" si="857"/>
        <v>673.74427467174201</v>
      </c>
      <c r="O6091" s="6">
        <f t="shared" si="860"/>
        <v>140.8358930867382</v>
      </c>
      <c r="P6091" s="6">
        <f>FORECAST(J6091,Inputs!$B$10:$B$18,Inputs!$A$10:$A$18)</f>
        <v>32.002299165994764</v>
      </c>
      <c r="Q6091" s="6">
        <f>IF(Inputs!$D$10="Yes",IF('Hourly Calcs'!P6091&gt;'Hourly Calcs'!K6091,'Hourly Calcs'!O6091,N6091+O6091),N6091+O6091)</f>
        <v>814.58016775848023</v>
      </c>
      <c r="R6091" s="12">
        <f t="shared" si="861"/>
        <v>3870.8849571882979</v>
      </c>
      <c r="S6091" s="1">
        <f>IF(AND(A6091&gt;=5,A6091&lt;=9),INDEX(Demand!$C$3:$C$26,C6091),INDEX(Demand!$B$3:$B$26,C6091))</f>
        <v>600</v>
      </c>
      <c r="T6091" s="7">
        <f t="shared" si="862"/>
        <v>600</v>
      </c>
      <c r="U6091" s="7">
        <f t="shared" si="863"/>
        <v>3270.8849571882979</v>
      </c>
    </row>
    <row r="6092" spans="1:21" x14ac:dyDescent="0.2">
      <c r="A6092" s="1">
        <v>9</v>
      </c>
      <c r="B6092" s="1">
        <v>11</v>
      </c>
      <c r="C6092" s="1">
        <v>12</v>
      </c>
      <c r="D6092">
        <v>17.899999999999999</v>
      </c>
      <c r="E6092">
        <v>12.2</v>
      </c>
      <c r="F6092">
        <v>69</v>
      </c>
      <c r="G6092">
        <v>675</v>
      </c>
      <c r="H6092">
        <v>746</v>
      </c>
      <c r="I6092">
        <v>147</v>
      </c>
      <c r="J6092" s="4">
        <f t="shared" si="858"/>
        <v>176.33923914755667</v>
      </c>
      <c r="K6092" s="4">
        <f t="shared" si="859"/>
        <v>43.565812142313618</v>
      </c>
      <c r="L6092" s="5">
        <f t="shared" si="855"/>
        <v>11.339239147556668</v>
      </c>
      <c r="M6092" s="5">
        <f t="shared" si="856"/>
        <v>9.565812142313618</v>
      </c>
      <c r="N6092" s="6">
        <f t="shared" si="857"/>
        <v>722.60165049605939</v>
      </c>
      <c r="O6092" s="6">
        <f t="shared" si="860"/>
        <v>134.43426158279556</v>
      </c>
      <c r="P6092" s="6">
        <f>FORECAST(J6092,Inputs!$B$10:$B$18,Inputs!$A$10:$A$18)</f>
        <v>32.188326288403303</v>
      </c>
      <c r="Q6092" s="6">
        <f>IF(Inputs!$D$10="Yes",IF('Hourly Calcs'!P6092&gt;'Hourly Calcs'!K6092,'Hourly Calcs'!O6092,N6092+O6092),N6092+O6092)</f>
        <v>857.03591207885495</v>
      </c>
      <c r="R6092" s="12">
        <f t="shared" si="861"/>
        <v>4072.6346541987186</v>
      </c>
      <c r="S6092" s="1">
        <f>IF(AND(A6092&gt;=5,A6092&lt;=9),INDEX(Demand!$C$3:$C$26,C6092),INDEX(Demand!$B$3:$B$26,C6092))</f>
        <v>600</v>
      </c>
      <c r="T6092" s="7">
        <f t="shared" si="862"/>
        <v>600</v>
      </c>
      <c r="U6092" s="7">
        <f t="shared" si="863"/>
        <v>3472.6346541987186</v>
      </c>
    </row>
    <row r="6093" spans="1:21" x14ac:dyDescent="0.2">
      <c r="A6093" s="1">
        <v>9</v>
      </c>
      <c r="B6093" s="1">
        <v>11</v>
      </c>
      <c r="C6093" s="1">
        <v>13</v>
      </c>
      <c r="D6093">
        <v>17.7</v>
      </c>
      <c r="E6093">
        <v>11.5</v>
      </c>
      <c r="F6093">
        <v>67</v>
      </c>
      <c r="G6093">
        <v>681</v>
      </c>
      <c r="H6093">
        <v>750</v>
      </c>
      <c r="I6093">
        <v>147</v>
      </c>
      <c r="J6093" s="4">
        <f t="shared" si="858"/>
        <v>196.79015138645281</v>
      </c>
      <c r="K6093" s="4">
        <f t="shared" si="859"/>
        <v>42.461004064853604</v>
      </c>
      <c r="L6093" s="5">
        <f t="shared" si="855"/>
        <v>31.790151386452806</v>
      </c>
      <c r="M6093" s="5">
        <f t="shared" si="856"/>
        <v>8.4610040648536042</v>
      </c>
      <c r="N6093" s="6">
        <f t="shared" si="857"/>
        <v>682.74248397564418</v>
      </c>
      <c r="O6093" s="6">
        <f t="shared" si="860"/>
        <v>134.43426158279556</v>
      </c>
      <c r="P6093" s="6">
        <f>FORECAST(J6093,Inputs!$B$10:$B$18,Inputs!$A$10:$A$18)</f>
        <v>32.377686586911601</v>
      </c>
      <c r="Q6093" s="6">
        <f>IF(Inputs!$D$10="Yes",IF('Hourly Calcs'!P6093&gt;'Hourly Calcs'!K6093,'Hourly Calcs'!O6093,N6093+O6093),N6093+O6093)</f>
        <v>817.17674555843973</v>
      </c>
      <c r="R6093" s="12">
        <f t="shared" si="861"/>
        <v>3883.2238948937056</v>
      </c>
      <c r="S6093" s="1">
        <f>IF(AND(A6093&gt;=5,A6093&lt;=9),INDEX(Demand!$C$3:$C$26,C6093),INDEX(Demand!$B$3:$B$26,C6093))</f>
        <v>600</v>
      </c>
      <c r="T6093" s="7">
        <f t="shared" si="862"/>
        <v>600</v>
      </c>
      <c r="U6093" s="7">
        <f t="shared" si="863"/>
        <v>3283.2238948937056</v>
      </c>
    </row>
    <row r="6094" spans="1:21" x14ac:dyDescent="0.2">
      <c r="A6094" s="1">
        <v>9</v>
      </c>
      <c r="B6094" s="1">
        <v>11</v>
      </c>
      <c r="C6094" s="1">
        <v>14</v>
      </c>
      <c r="D6094">
        <v>16.899999999999999</v>
      </c>
      <c r="E6094">
        <v>12.2</v>
      </c>
      <c r="F6094">
        <v>74</v>
      </c>
      <c r="G6094">
        <v>614</v>
      </c>
      <c r="H6094">
        <v>662</v>
      </c>
      <c r="I6094">
        <v>170</v>
      </c>
      <c r="J6094" s="4">
        <f t="shared" si="858"/>
        <v>215.66832364883965</v>
      </c>
      <c r="K6094" s="4">
        <f t="shared" si="859"/>
        <v>38.242324203626836</v>
      </c>
      <c r="L6094" s="5">
        <f t="shared" si="855"/>
        <v>50.668323648839646</v>
      </c>
      <c r="M6094" s="5">
        <f t="shared" si="856"/>
        <v>4.2423242036268363</v>
      </c>
      <c r="N6094" s="6">
        <f t="shared" si="857"/>
        <v>523.99109684212954</v>
      </c>
      <c r="O6094" s="6">
        <f t="shared" si="860"/>
        <v>155.46819366717853</v>
      </c>
      <c r="P6094" s="6">
        <f>FORECAST(J6094,Inputs!$B$10:$B$18,Inputs!$A$10:$A$18)</f>
        <v>32.552484478229992</v>
      </c>
      <c r="Q6094" s="6">
        <f>IF(Inputs!$D$10="Yes",IF('Hourly Calcs'!P6094&gt;'Hourly Calcs'!K6094,'Hourly Calcs'!O6094,N6094+O6094),N6094+O6094)</f>
        <v>679.45929050930806</v>
      </c>
      <c r="R6094" s="12">
        <f t="shared" si="861"/>
        <v>3228.7905485002316</v>
      </c>
      <c r="S6094" s="1">
        <f>IF(AND(A6094&gt;=5,A6094&lt;=9),INDEX(Demand!$C$3:$C$26,C6094),INDEX(Demand!$B$3:$B$26,C6094))</f>
        <v>600</v>
      </c>
      <c r="T6094" s="7">
        <f t="shared" si="862"/>
        <v>600</v>
      </c>
      <c r="U6094" s="7">
        <f t="shared" si="863"/>
        <v>2628.7905485002316</v>
      </c>
    </row>
    <row r="6095" spans="1:21" x14ac:dyDescent="0.2">
      <c r="A6095" s="1">
        <v>9</v>
      </c>
      <c r="B6095" s="1">
        <v>11</v>
      </c>
      <c r="C6095" s="1">
        <v>15</v>
      </c>
      <c r="D6095">
        <v>16.8</v>
      </c>
      <c r="E6095">
        <v>11.7</v>
      </c>
      <c r="F6095">
        <v>72</v>
      </c>
      <c r="G6095">
        <v>486</v>
      </c>
      <c r="H6095">
        <v>458</v>
      </c>
      <c r="I6095">
        <v>216</v>
      </c>
      <c r="J6095" s="4">
        <f t="shared" si="858"/>
        <v>232.0855523158591</v>
      </c>
      <c r="K6095" s="4">
        <f t="shared" si="859"/>
        <v>31.649022978786121</v>
      </c>
      <c r="L6095" s="5">
        <f t="shared" si="855"/>
        <v>67.085552315859104</v>
      </c>
      <c r="M6095" s="5">
        <f t="shared" si="856"/>
        <v>2.350977021213879</v>
      </c>
      <c r="N6095" s="6">
        <f t="shared" si="857"/>
        <v>284.12156974656682</v>
      </c>
      <c r="O6095" s="6">
        <f t="shared" si="860"/>
        <v>197.53605783594449</v>
      </c>
      <c r="P6095" s="6">
        <f>FORECAST(J6095,Inputs!$B$10:$B$18,Inputs!$A$10:$A$18)</f>
        <v>32.704495854776468</v>
      </c>
      <c r="Q6095" s="6">
        <f>IF(Inputs!$D$10="Yes",IF('Hourly Calcs'!P6095&gt;'Hourly Calcs'!K6095,'Hourly Calcs'!O6095,N6095+O6095),N6095+O6095)</f>
        <v>197.53605783594449</v>
      </c>
      <c r="R6095" s="12">
        <f t="shared" si="861"/>
        <v>938.69134683640823</v>
      </c>
      <c r="S6095" s="1">
        <f>IF(AND(A6095&gt;=5,A6095&lt;=9),INDEX(Demand!$C$3:$C$26,C6095),INDEX(Demand!$B$3:$B$26,C6095))</f>
        <v>600</v>
      </c>
      <c r="T6095" s="7">
        <f t="shared" si="862"/>
        <v>600</v>
      </c>
      <c r="U6095" s="7">
        <f t="shared" si="863"/>
        <v>338.69134683640823</v>
      </c>
    </row>
    <row r="6096" spans="1:21" x14ac:dyDescent="0.2">
      <c r="A6096" s="1">
        <v>9</v>
      </c>
      <c r="B6096" s="1">
        <v>11</v>
      </c>
      <c r="C6096" s="1">
        <v>16</v>
      </c>
      <c r="D6096">
        <v>16.8</v>
      </c>
      <c r="E6096">
        <v>11.7</v>
      </c>
      <c r="F6096">
        <v>72</v>
      </c>
      <c r="G6096">
        <v>313</v>
      </c>
      <c r="H6096">
        <v>230</v>
      </c>
      <c r="I6096">
        <v>204</v>
      </c>
      <c r="J6096" s="4">
        <f t="shared" si="858"/>
        <v>246.25759513148301</v>
      </c>
      <c r="K6096" s="4">
        <f t="shared" si="859"/>
        <v>23.498531303856481</v>
      </c>
      <c r="L6096" s="5">
        <f t="shared" si="855"/>
        <v>81.257595131483015</v>
      </c>
      <c r="M6096" s="5">
        <f t="shared" si="856"/>
        <v>10.501468696143519</v>
      </c>
      <c r="N6096" s="6">
        <f t="shared" si="857"/>
        <v>93.955707471473474</v>
      </c>
      <c r="O6096" s="6">
        <f t="shared" si="860"/>
        <v>186.56183240061424</v>
      </c>
      <c r="P6096" s="6">
        <f>FORECAST(J6096,Inputs!$B$10:$B$18,Inputs!$A$10:$A$18)</f>
        <v>32.835718473439655</v>
      </c>
      <c r="Q6096" s="6">
        <f>IF(Inputs!$D$10="Yes",IF('Hourly Calcs'!P6096&gt;'Hourly Calcs'!K6096,'Hourly Calcs'!O6096,N6096+O6096),N6096+O6096)</f>
        <v>186.56183240061424</v>
      </c>
      <c r="R6096" s="12">
        <f t="shared" si="861"/>
        <v>886.54182756771877</v>
      </c>
      <c r="S6096" s="1">
        <f>IF(AND(A6096&gt;=5,A6096&lt;=9),INDEX(Demand!$C$3:$C$26,C6096),INDEX(Demand!$B$3:$B$26,C6096))</f>
        <v>900</v>
      </c>
      <c r="T6096" s="7">
        <f t="shared" si="862"/>
        <v>886.54182756771877</v>
      </c>
      <c r="U6096" s="7">
        <f t="shared" si="863"/>
        <v>0</v>
      </c>
    </row>
    <row r="6097" spans="1:21" x14ac:dyDescent="0.2">
      <c r="A6097" s="1">
        <v>9</v>
      </c>
      <c r="B6097" s="1">
        <v>11</v>
      </c>
      <c r="C6097" s="1">
        <v>17</v>
      </c>
      <c r="D6097">
        <v>16.3</v>
      </c>
      <c r="E6097">
        <v>11.9</v>
      </c>
      <c r="F6097">
        <v>75</v>
      </c>
      <c r="G6097">
        <v>137</v>
      </c>
      <c r="H6097">
        <v>34</v>
      </c>
      <c r="I6097">
        <v>126</v>
      </c>
      <c r="J6097" s="4">
        <f t="shared" si="858"/>
        <v>258.866201880944</v>
      </c>
      <c r="K6097" s="4">
        <f t="shared" si="859"/>
        <v>14.46351200280688</v>
      </c>
      <c r="L6097" s="5">
        <f t="shared" si="855"/>
        <v>0</v>
      </c>
      <c r="M6097" s="5">
        <f t="shared" si="856"/>
        <v>19.53648799719312</v>
      </c>
      <c r="N6097" s="6">
        <f t="shared" si="857"/>
        <v>5.7988242972763713</v>
      </c>
      <c r="O6097" s="6">
        <f t="shared" si="860"/>
        <v>115.22936707096763</v>
      </c>
      <c r="P6097" s="6">
        <f>FORECAST(J6097,Inputs!$B$10:$B$18,Inputs!$A$10:$A$18)</f>
        <v>32.952464832230959</v>
      </c>
      <c r="Q6097" s="6">
        <f>IF(Inputs!$D$10="Yes",IF('Hourly Calcs'!P6097&gt;'Hourly Calcs'!K6097,'Hourly Calcs'!O6097,N6097+O6097),N6097+O6097)</f>
        <v>115.22936707096763</v>
      </c>
      <c r="R6097" s="12">
        <f t="shared" si="861"/>
        <v>547.56995232123813</v>
      </c>
      <c r="S6097" s="1">
        <f>IF(AND(A6097&gt;=5,A6097&lt;=9),INDEX(Demand!$C$3:$C$26,C6097),INDEX(Demand!$B$3:$B$26,C6097))</f>
        <v>900</v>
      </c>
      <c r="T6097" s="7">
        <f t="shared" si="862"/>
        <v>547.56995232123813</v>
      </c>
      <c r="U6097" s="7">
        <f t="shared" si="863"/>
        <v>0</v>
      </c>
    </row>
    <row r="6098" spans="1:21" x14ac:dyDescent="0.2">
      <c r="A6098" s="1">
        <v>9</v>
      </c>
      <c r="B6098" s="1">
        <v>11</v>
      </c>
      <c r="C6098" s="1">
        <v>18</v>
      </c>
      <c r="D6098">
        <v>15.9</v>
      </c>
      <c r="E6098">
        <v>10.7</v>
      </c>
      <c r="F6098">
        <v>71</v>
      </c>
      <c r="G6098">
        <v>45</v>
      </c>
      <c r="H6098">
        <v>0</v>
      </c>
      <c r="I6098">
        <v>45</v>
      </c>
      <c r="J6098" s="4">
        <f t="shared" si="858"/>
        <v>270.64611836209497</v>
      </c>
      <c r="K6098" s="4">
        <f t="shared" si="859"/>
        <v>5.1091708829684706</v>
      </c>
      <c r="L6098" s="5">
        <f t="shared" si="855"/>
        <v>0</v>
      </c>
      <c r="M6098" s="5">
        <f t="shared" si="856"/>
        <v>28.890829117031529</v>
      </c>
      <c r="N6098" s="6">
        <f t="shared" si="857"/>
        <v>0</v>
      </c>
      <c r="O6098" s="6">
        <f t="shared" si="860"/>
        <v>41.153345382488439</v>
      </c>
      <c r="P6098" s="6">
        <f>FORECAST(J6098,Inputs!$B$10:$B$18,Inputs!$A$10:$A$18)</f>
        <v>33.061538132982356</v>
      </c>
      <c r="Q6098" s="6">
        <f>IF(Inputs!$D$10="Yes",IF('Hourly Calcs'!P6098&gt;'Hourly Calcs'!K6098,'Hourly Calcs'!O6098,N6098+O6098),N6098+O6098)</f>
        <v>41.153345382488439</v>
      </c>
      <c r="R6098" s="12">
        <f t="shared" si="861"/>
        <v>195.56069725758505</v>
      </c>
      <c r="S6098" s="1">
        <f>IF(AND(A6098&gt;=5,A6098&lt;=9),INDEX(Demand!$C$3:$C$26,C6098),INDEX(Demand!$B$3:$B$26,C6098))</f>
        <v>900</v>
      </c>
      <c r="T6098" s="7">
        <f t="shared" si="862"/>
        <v>195.56069725758505</v>
      </c>
      <c r="U6098" s="7">
        <f t="shared" si="863"/>
        <v>0</v>
      </c>
    </row>
    <row r="6099" spans="1:21" x14ac:dyDescent="0.2">
      <c r="A6099" s="1">
        <v>9</v>
      </c>
      <c r="B6099" s="1">
        <v>11</v>
      </c>
      <c r="C6099" s="1">
        <v>19</v>
      </c>
      <c r="D6099">
        <v>15.3</v>
      </c>
      <c r="E6099">
        <v>12</v>
      </c>
      <c r="F6099">
        <v>81</v>
      </c>
      <c r="G6099">
        <v>3</v>
      </c>
      <c r="H6099">
        <v>0</v>
      </c>
      <c r="I6099">
        <v>3</v>
      </c>
      <c r="J6099" s="4">
        <f t="shared" si="858"/>
        <v>282.27381565164956</v>
      </c>
      <c r="K6099" s="4">
        <f t="shared" si="859"/>
        <v>-4.4112553757720292</v>
      </c>
      <c r="L6099" s="5">
        <f t="shared" si="855"/>
        <v>0</v>
      </c>
      <c r="M6099" s="5">
        <f t="shared" si="856"/>
        <v>0</v>
      </c>
      <c r="N6099" s="6">
        <f t="shared" si="857"/>
        <v>0</v>
      </c>
      <c r="O6099" s="6">
        <f t="shared" si="860"/>
        <v>2.7435563588325627</v>
      </c>
      <c r="P6099" s="6">
        <f>FORECAST(J6099,Inputs!$B$10:$B$18,Inputs!$A$10:$A$18)</f>
        <v>33.169201996774532</v>
      </c>
      <c r="Q6099" s="6">
        <f>IF(Inputs!$D$10="Yes",IF('Hourly Calcs'!P6099&gt;'Hourly Calcs'!K6099,'Hourly Calcs'!O6099,N6099+O6099),N6099+O6099)</f>
        <v>2.7435563588325627</v>
      </c>
      <c r="R6099" s="12">
        <f t="shared" si="861"/>
        <v>13.037379817172337</v>
      </c>
      <c r="S6099" s="1">
        <f>IF(AND(A6099&gt;=5,A6099&lt;=9),INDEX(Demand!$C$3:$C$26,C6099),INDEX(Demand!$B$3:$B$26,C6099))</f>
        <v>900</v>
      </c>
      <c r="T6099" s="7">
        <f t="shared" si="862"/>
        <v>13.037379817172337</v>
      </c>
      <c r="U6099" s="7">
        <f t="shared" si="863"/>
        <v>0</v>
      </c>
    </row>
    <row r="6100" spans="1:21" x14ac:dyDescent="0.2">
      <c r="A6100" s="1">
        <v>9</v>
      </c>
      <c r="B6100" s="1">
        <v>11</v>
      </c>
      <c r="C6100" s="1">
        <v>20</v>
      </c>
      <c r="D6100">
        <v>13.6</v>
      </c>
      <c r="E6100">
        <v>12.5</v>
      </c>
      <c r="F6100">
        <v>93</v>
      </c>
      <c r="G6100">
        <v>0</v>
      </c>
      <c r="H6100">
        <v>0</v>
      </c>
      <c r="I6100">
        <v>0</v>
      </c>
      <c r="J6100" s="4">
        <f t="shared" si="858"/>
        <v>294.3789707538956</v>
      </c>
      <c r="K6100" s="4">
        <f t="shared" si="859"/>
        <v>-13.475417497198237</v>
      </c>
      <c r="L6100" s="5">
        <f t="shared" si="855"/>
        <v>0</v>
      </c>
      <c r="M6100" s="5">
        <f t="shared" si="856"/>
        <v>0</v>
      </c>
      <c r="N6100" s="6">
        <f t="shared" si="857"/>
        <v>0</v>
      </c>
      <c r="O6100" s="6">
        <f t="shared" si="860"/>
        <v>0</v>
      </c>
      <c r="P6100" s="6">
        <f>FORECAST(J6100,Inputs!$B$10:$B$18,Inputs!$A$10:$A$18)</f>
        <v>33.281286766239774</v>
      </c>
      <c r="Q6100" s="6">
        <f>IF(Inputs!$D$10="Yes",IF('Hourly Calcs'!P6100&gt;'Hourly Calcs'!K6100,'Hourly Calcs'!O6100,N6100+O6100),N6100+O6100)</f>
        <v>0</v>
      </c>
      <c r="R6100" s="12">
        <f t="shared" si="861"/>
        <v>0</v>
      </c>
      <c r="S6100" s="1">
        <f>IF(AND(A6100&gt;=5,A6100&lt;=9),INDEX(Demand!$C$3:$C$26,C6100),INDEX(Demand!$B$3:$B$26,C6100))</f>
        <v>800</v>
      </c>
      <c r="T6100" s="7">
        <f t="shared" si="862"/>
        <v>0</v>
      </c>
      <c r="U6100" s="7">
        <f t="shared" si="863"/>
        <v>0</v>
      </c>
    </row>
    <row r="6101" spans="1:21" x14ac:dyDescent="0.2">
      <c r="A6101" s="1">
        <v>9</v>
      </c>
      <c r="B6101" s="1">
        <v>11</v>
      </c>
      <c r="C6101" s="1">
        <v>21</v>
      </c>
      <c r="D6101">
        <v>14.2</v>
      </c>
      <c r="E6101">
        <v>12</v>
      </c>
      <c r="F6101">
        <v>87</v>
      </c>
      <c r="G6101">
        <v>0</v>
      </c>
      <c r="H6101">
        <v>0</v>
      </c>
      <c r="I6101">
        <v>0</v>
      </c>
      <c r="J6101" s="4">
        <f t="shared" si="858"/>
        <v>307.56063078022737</v>
      </c>
      <c r="K6101" s="4">
        <f t="shared" si="859"/>
        <v>-21.633014397530928</v>
      </c>
      <c r="L6101" s="5">
        <f t="shared" si="855"/>
        <v>0</v>
      </c>
      <c r="M6101" s="5">
        <f t="shared" si="856"/>
        <v>0</v>
      </c>
      <c r="N6101" s="6">
        <f t="shared" si="857"/>
        <v>0</v>
      </c>
      <c r="O6101" s="6">
        <f t="shared" si="860"/>
        <v>0</v>
      </c>
      <c r="P6101" s="6">
        <f>FORECAST(J6101,Inputs!$B$10:$B$18,Inputs!$A$10:$A$18)</f>
        <v>33.403339173890991</v>
      </c>
      <c r="Q6101" s="6">
        <f>IF(Inputs!$D$10="Yes",IF('Hourly Calcs'!P6101&gt;'Hourly Calcs'!K6101,'Hourly Calcs'!O6101,N6101+O6101),N6101+O6101)</f>
        <v>0</v>
      </c>
      <c r="R6101" s="12">
        <f t="shared" si="861"/>
        <v>0</v>
      </c>
      <c r="S6101" s="1">
        <f>IF(AND(A6101&gt;=5,A6101&lt;=9),INDEX(Demand!$C$3:$C$26,C6101),INDEX(Demand!$B$3:$B$26,C6101))</f>
        <v>700</v>
      </c>
      <c r="T6101" s="7">
        <f t="shared" si="862"/>
        <v>0</v>
      </c>
      <c r="U6101" s="7">
        <f t="shared" si="863"/>
        <v>0</v>
      </c>
    </row>
    <row r="6102" spans="1:21" x14ac:dyDescent="0.2">
      <c r="A6102" s="1">
        <v>9</v>
      </c>
      <c r="B6102" s="1">
        <v>11</v>
      </c>
      <c r="C6102" s="1">
        <v>22</v>
      </c>
      <c r="D6102">
        <v>14</v>
      </c>
      <c r="E6102">
        <v>11.8</v>
      </c>
      <c r="F6102">
        <v>87</v>
      </c>
      <c r="G6102">
        <v>0</v>
      </c>
      <c r="H6102">
        <v>0</v>
      </c>
      <c r="I6102">
        <v>0</v>
      </c>
      <c r="J6102" s="4">
        <f t="shared" si="858"/>
        <v>322.32745910376201</v>
      </c>
      <c r="K6102" s="4">
        <f t="shared" si="859"/>
        <v>-28.371643717387187</v>
      </c>
      <c r="L6102" s="5">
        <f t="shared" si="855"/>
        <v>0</v>
      </c>
      <c r="M6102" s="5">
        <f t="shared" si="856"/>
        <v>0</v>
      </c>
      <c r="N6102" s="6">
        <f t="shared" si="857"/>
        <v>0</v>
      </c>
      <c r="O6102" s="6">
        <f t="shared" si="860"/>
        <v>0</v>
      </c>
      <c r="P6102" s="6">
        <f>FORECAST(J6102,Inputs!$B$10:$B$18,Inputs!$A$10:$A$18)</f>
        <v>33.540069065775569</v>
      </c>
      <c r="Q6102" s="6">
        <f>IF(Inputs!$D$10="Yes",IF('Hourly Calcs'!P6102&gt;'Hourly Calcs'!K6102,'Hourly Calcs'!O6102,N6102+O6102),N6102+O6102)</f>
        <v>0</v>
      </c>
      <c r="R6102" s="12">
        <f t="shared" si="861"/>
        <v>0</v>
      </c>
      <c r="S6102" s="1">
        <f>IF(AND(A6102&gt;=5,A6102&lt;=9),INDEX(Demand!$C$3:$C$26,C6102),INDEX(Demand!$B$3:$B$26,C6102))</f>
        <v>600</v>
      </c>
      <c r="T6102" s="7">
        <f t="shared" si="862"/>
        <v>0</v>
      </c>
      <c r="U6102" s="7">
        <f t="shared" si="863"/>
        <v>0</v>
      </c>
    </row>
    <row r="6103" spans="1:21" x14ac:dyDescent="0.2">
      <c r="A6103" s="1">
        <v>9</v>
      </c>
      <c r="B6103" s="1">
        <v>11</v>
      </c>
      <c r="C6103" s="1">
        <v>23</v>
      </c>
      <c r="D6103">
        <v>13.9</v>
      </c>
      <c r="E6103">
        <v>11.7</v>
      </c>
      <c r="F6103">
        <v>87</v>
      </c>
      <c r="G6103">
        <v>0</v>
      </c>
      <c r="H6103">
        <v>0</v>
      </c>
      <c r="I6103">
        <v>0</v>
      </c>
      <c r="J6103" s="4">
        <f t="shared" si="858"/>
        <v>338.88545606591219</v>
      </c>
      <c r="K6103" s="4">
        <f t="shared" si="859"/>
        <v>-33.054149451646282</v>
      </c>
      <c r="L6103" s="5">
        <f t="shared" si="855"/>
        <v>0</v>
      </c>
      <c r="M6103" s="5">
        <f t="shared" si="856"/>
        <v>0</v>
      </c>
      <c r="N6103" s="6">
        <f t="shared" si="857"/>
        <v>0</v>
      </c>
      <c r="O6103" s="6">
        <f t="shared" si="860"/>
        <v>0</v>
      </c>
      <c r="P6103" s="6">
        <f>FORECAST(J6103,Inputs!$B$10:$B$18,Inputs!$A$10:$A$18)</f>
        <v>33.693383852462148</v>
      </c>
      <c r="Q6103" s="6">
        <f>IF(Inputs!$D$10="Yes",IF('Hourly Calcs'!P6103&gt;'Hourly Calcs'!K6103,'Hourly Calcs'!O6103,N6103+O6103),N6103+O6103)</f>
        <v>0</v>
      </c>
      <c r="R6103" s="12">
        <f t="shared" si="861"/>
        <v>0</v>
      </c>
      <c r="S6103" s="1">
        <f>IF(AND(A6103&gt;=5,A6103&lt;=9),INDEX(Demand!$C$3:$C$26,C6103),INDEX(Demand!$B$3:$B$26,C6103))</f>
        <v>500</v>
      </c>
      <c r="T6103" s="7">
        <f t="shared" si="862"/>
        <v>0</v>
      </c>
      <c r="U6103" s="7">
        <f t="shared" si="863"/>
        <v>0</v>
      </c>
    </row>
    <row r="6104" spans="1:21" x14ac:dyDescent="0.2">
      <c r="A6104" s="1">
        <v>9</v>
      </c>
      <c r="B6104" s="1">
        <v>11</v>
      </c>
      <c r="C6104" s="1">
        <v>24</v>
      </c>
      <c r="D6104">
        <v>13.6</v>
      </c>
      <c r="E6104">
        <v>11.9</v>
      </c>
      <c r="F6104">
        <v>89</v>
      </c>
      <c r="G6104">
        <v>0</v>
      </c>
      <c r="H6104">
        <v>0</v>
      </c>
      <c r="I6104">
        <v>0</v>
      </c>
      <c r="J6104" s="4">
        <f t="shared" si="858"/>
        <v>356.81098805295653</v>
      </c>
      <c r="K6104" s="4">
        <f t="shared" si="859"/>
        <v>-35.073702288860531</v>
      </c>
      <c r="L6104" s="5">
        <f t="shared" si="855"/>
        <v>0</v>
      </c>
      <c r="M6104" s="5">
        <f t="shared" si="856"/>
        <v>0</v>
      </c>
      <c r="N6104" s="6">
        <f t="shared" si="857"/>
        <v>0</v>
      </c>
      <c r="O6104" s="6">
        <f t="shared" si="860"/>
        <v>0</v>
      </c>
      <c r="P6104" s="6">
        <f>FORECAST(J6104,Inputs!$B$10:$B$18,Inputs!$A$10:$A$18)</f>
        <v>33.859361000490338</v>
      </c>
      <c r="Q6104" s="6">
        <f>IF(Inputs!$D$10="Yes",IF('Hourly Calcs'!P6104&gt;'Hourly Calcs'!K6104,'Hourly Calcs'!O6104,N6104+O6104),N6104+O6104)</f>
        <v>0</v>
      </c>
      <c r="R6104" s="12">
        <f t="shared" si="861"/>
        <v>0</v>
      </c>
      <c r="S6104" s="1">
        <f>IF(AND(A6104&gt;=5,A6104&lt;=9),INDEX(Demand!$C$3:$C$26,C6104),INDEX(Demand!$B$3:$B$26,C6104))</f>
        <v>400</v>
      </c>
      <c r="T6104" s="7">
        <f t="shared" si="862"/>
        <v>0</v>
      </c>
      <c r="U6104" s="7">
        <f t="shared" si="863"/>
        <v>0</v>
      </c>
    </row>
    <row r="6105" spans="1:21" x14ac:dyDescent="0.2">
      <c r="A6105" s="1">
        <v>9</v>
      </c>
      <c r="B6105" s="1">
        <v>12</v>
      </c>
      <c r="C6105" s="1">
        <v>1</v>
      </c>
      <c r="D6105">
        <v>13.7</v>
      </c>
      <c r="E6105">
        <v>11.1</v>
      </c>
      <c r="F6105">
        <v>84</v>
      </c>
      <c r="G6105">
        <v>0</v>
      </c>
      <c r="H6105">
        <v>0</v>
      </c>
      <c r="I6105">
        <v>0</v>
      </c>
      <c r="J6105" s="4">
        <f t="shared" si="858"/>
        <v>14.978644414578525</v>
      </c>
      <c r="K6105" s="4">
        <f t="shared" si="859"/>
        <v>-34.111872837874785</v>
      </c>
      <c r="L6105" s="5">
        <f t="shared" si="855"/>
        <v>0</v>
      </c>
      <c r="M6105" s="5">
        <f t="shared" si="856"/>
        <v>0</v>
      </c>
      <c r="N6105" s="6">
        <f t="shared" si="857"/>
        <v>0</v>
      </c>
      <c r="O6105" s="6">
        <f t="shared" si="860"/>
        <v>0</v>
      </c>
      <c r="P6105" s="6">
        <f>FORECAST(J6105,Inputs!$B$10:$B$18,Inputs!$A$10:$A$18)</f>
        <v>30.694246707542391</v>
      </c>
      <c r="Q6105" s="6">
        <f>IF(Inputs!$D$10="Yes",IF('Hourly Calcs'!P6105&gt;'Hourly Calcs'!K6105,'Hourly Calcs'!O6105,N6105+O6105),N6105+O6105)</f>
        <v>0</v>
      </c>
      <c r="R6105" s="12">
        <f t="shared" si="861"/>
        <v>0</v>
      </c>
      <c r="S6105" s="1">
        <f>IF(AND(A6105&gt;=5,A6105&lt;=9),INDEX(Demand!$C$3:$C$26,C6105),INDEX(Demand!$B$3:$B$26,C6105))</f>
        <v>350</v>
      </c>
      <c r="T6105" s="7">
        <f t="shared" si="862"/>
        <v>0</v>
      </c>
      <c r="U6105" s="7">
        <f t="shared" si="863"/>
        <v>0</v>
      </c>
    </row>
    <row r="6106" spans="1:21" x14ac:dyDescent="0.2">
      <c r="A6106" s="1">
        <v>9</v>
      </c>
      <c r="B6106" s="1">
        <v>12</v>
      </c>
      <c r="C6106" s="1">
        <v>2</v>
      </c>
      <c r="D6106">
        <v>13.4</v>
      </c>
      <c r="E6106">
        <v>10.9</v>
      </c>
      <c r="F6106">
        <v>85</v>
      </c>
      <c r="G6106">
        <v>0</v>
      </c>
      <c r="H6106">
        <v>0</v>
      </c>
      <c r="I6106">
        <v>0</v>
      </c>
      <c r="J6106" s="4">
        <f t="shared" si="858"/>
        <v>32.119160122353634</v>
      </c>
      <c r="K6106" s="4">
        <f t="shared" si="859"/>
        <v>-30.326510814587721</v>
      </c>
      <c r="L6106" s="5">
        <f t="shared" si="855"/>
        <v>0</v>
      </c>
      <c r="M6106" s="5">
        <f t="shared" si="856"/>
        <v>0</v>
      </c>
      <c r="N6106" s="6">
        <f t="shared" si="857"/>
        <v>0</v>
      </c>
      <c r="O6106" s="6">
        <f t="shared" si="860"/>
        <v>0</v>
      </c>
      <c r="P6106" s="6">
        <f>FORECAST(J6106,Inputs!$B$10:$B$18,Inputs!$A$10:$A$18)</f>
        <v>30.852955186318088</v>
      </c>
      <c r="Q6106" s="6">
        <f>IF(Inputs!$D$10="Yes",IF('Hourly Calcs'!P6106&gt;'Hourly Calcs'!K6106,'Hourly Calcs'!O6106,N6106+O6106),N6106+O6106)</f>
        <v>0</v>
      </c>
      <c r="R6106" s="12">
        <f t="shared" si="861"/>
        <v>0</v>
      </c>
      <c r="S6106" s="1">
        <f>IF(AND(A6106&gt;=5,A6106&lt;=9),INDEX(Demand!$C$3:$C$26,C6106),INDEX(Demand!$B$3:$B$26,C6106))</f>
        <v>350</v>
      </c>
      <c r="T6106" s="7">
        <f t="shared" si="862"/>
        <v>0</v>
      </c>
      <c r="U6106" s="7">
        <f t="shared" si="863"/>
        <v>0</v>
      </c>
    </row>
    <row r="6107" spans="1:21" x14ac:dyDescent="0.2">
      <c r="A6107" s="1">
        <v>9</v>
      </c>
      <c r="B6107" s="1">
        <v>12</v>
      </c>
      <c r="C6107" s="1">
        <v>3</v>
      </c>
      <c r="D6107">
        <v>13.1</v>
      </c>
      <c r="E6107">
        <v>10.8</v>
      </c>
      <c r="F6107">
        <v>86</v>
      </c>
      <c r="G6107">
        <v>0</v>
      </c>
      <c r="H6107">
        <v>0</v>
      </c>
      <c r="I6107">
        <v>0</v>
      </c>
      <c r="J6107" s="4">
        <f t="shared" si="858"/>
        <v>47.535978736159961</v>
      </c>
      <c r="K6107" s="4">
        <f t="shared" si="859"/>
        <v>-24.2545202478438</v>
      </c>
      <c r="L6107" s="5">
        <f t="shared" si="855"/>
        <v>0</v>
      </c>
      <c r="M6107" s="5">
        <f t="shared" si="856"/>
        <v>0</v>
      </c>
      <c r="N6107" s="6">
        <f t="shared" si="857"/>
        <v>0</v>
      </c>
      <c r="O6107" s="6">
        <f t="shared" si="860"/>
        <v>0</v>
      </c>
      <c r="P6107" s="6">
        <f>FORECAST(J6107,Inputs!$B$10:$B$18,Inputs!$A$10:$A$18)</f>
        <v>30.995703506816294</v>
      </c>
      <c r="Q6107" s="6">
        <f>IF(Inputs!$D$10="Yes",IF('Hourly Calcs'!P6107&gt;'Hourly Calcs'!K6107,'Hourly Calcs'!O6107,N6107+O6107),N6107+O6107)</f>
        <v>0</v>
      </c>
      <c r="R6107" s="12">
        <f t="shared" si="861"/>
        <v>0</v>
      </c>
      <c r="S6107" s="1">
        <f>IF(AND(A6107&gt;=5,A6107&lt;=9),INDEX(Demand!$C$3:$C$26,C6107),INDEX(Demand!$B$3:$B$26,C6107))</f>
        <v>350</v>
      </c>
      <c r="T6107" s="7">
        <f t="shared" si="862"/>
        <v>0</v>
      </c>
      <c r="U6107" s="7">
        <f t="shared" si="863"/>
        <v>0</v>
      </c>
    </row>
    <row r="6108" spans="1:21" x14ac:dyDescent="0.2">
      <c r="A6108" s="1">
        <v>9</v>
      </c>
      <c r="B6108" s="1">
        <v>12</v>
      </c>
      <c r="C6108" s="1">
        <v>4</v>
      </c>
      <c r="D6108">
        <v>13.2</v>
      </c>
      <c r="E6108">
        <v>10.7</v>
      </c>
      <c r="F6108">
        <v>85</v>
      </c>
      <c r="G6108">
        <v>0</v>
      </c>
      <c r="H6108">
        <v>0</v>
      </c>
      <c r="I6108">
        <v>0</v>
      </c>
      <c r="J6108" s="4">
        <f t="shared" si="858"/>
        <v>61.246286592284335</v>
      </c>
      <c r="K6108" s="4">
        <f t="shared" si="859"/>
        <v>-16.546502867249998</v>
      </c>
      <c r="L6108" s="5">
        <f t="shared" si="855"/>
        <v>0</v>
      </c>
      <c r="M6108" s="5">
        <f t="shared" si="856"/>
        <v>0</v>
      </c>
      <c r="N6108" s="6">
        <f t="shared" si="857"/>
        <v>0</v>
      </c>
      <c r="O6108" s="6">
        <f t="shared" si="860"/>
        <v>0</v>
      </c>
      <c r="P6108" s="6">
        <f>FORECAST(J6108,Inputs!$B$10:$B$18,Inputs!$A$10:$A$18)</f>
        <v>31.122650801780409</v>
      </c>
      <c r="Q6108" s="6">
        <f>IF(Inputs!$D$10="Yes",IF('Hourly Calcs'!P6108&gt;'Hourly Calcs'!K6108,'Hourly Calcs'!O6108,N6108+O6108),N6108+O6108)</f>
        <v>0</v>
      </c>
      <c r="R6108" s="12">
        <f t="shared" si="861"/>
        <v>0</v>
      </c>
      <c r="S6108" s="1">
        <f>IF(AND(A6108&gt;=5,A6108&lt;=9),INDEX(Demand!$C$3:$C$26,C6108),INDEX(Demand!$B$3:$B$26,C6108))</f>
        <v>350</v>
      </c>
      <c r="T6108" s="7">
        <f t="shared" si="862"/>
        <v>0</v>
      </c>
      <c r="U6108" s="7">
        <f t="shared" si="863"/>
        <v>0</v>
      </c>
    </row>
    <row r="6109" spans="1:21" x14ac:dyDescent="0.2">
      <c r="A6109" s="1">
        <v>9</v>
      </c>
      <c r="B6109" s="1">
        <v>12</v>
      </c>
      <c r="C6109" s="1">
        <v>5</v>
      </c>
      <c r="D6109">
        <v>13.3</v>
      </c>
      <c r="E6109">
        <v>10.8</v>
      </c>
      <c r="F6109">
        <v>85</v>
      </c>
      <c r="G6109">
        <v>0</v>
      </c>
      <c r="H6109">
        <v>0</v>
      </c>
      <c r="I6109">
        <v>0</v>
      </c>
      <c r="J6109" s="4">
        <f t="shared" si="858"/>
        <v>73.684697182870281</v>
      </c>
      <c r="K6109" s="4">
        <f t="shared" si="859"/>
        <v>-7.7768688536171737</v>
      </c>
      <c r="L6109" s="5">
        <f t="shared" si="855"/>
        <v>0</v>
      </c>
      <c r="M6109" s="5">
        <f t="shared" si="856"/>
        <v>0</v>
      </c>
      <c r="N6109" s="6">
        <f t="shared" si="857"/>
        <v>0</v>
      </c>
      <c r="O6109" s="6">
        <f t="shared" si="860"/>
        <v>0</v>
      </c>
      <c r="P6109" s="6">
        <f>FORECAST(J6109,Inputs!$B$10:$B$18,Inputs!$A$10:$A$18)</f>
        <v>31.237821270211761</v>
      </c>
      <c r="Q6109" s="6">
        <f>IF(Inputs!$D$10="Yes",IF('Hourly Calcs'!P6109&gt;'Hourly Calcs'!K6109,'Hourly Calcs'!O6109,N6109+O6109),N6109+O6109)</f>
        <v>0</v>
      </c>
      <c r="R6109" s="12">
        <f t="shared" si="861"/>
        <v>0</v>
      </c>
      <c r="S6109" s="1">
        <f>IF(AND(A6109&gt;=5,A6109&lt;=9),INDEX(Demand!$C$3:$C$26,C6109),INDEX(Demand!$B$3:$B$26,C6109))</f>
        <v>350</v>
      </c>
      <c r="T6109" s="7">
        <f t="shared" si="862"/>
        <v>0</v>
      </c>
      <c r="U6109" s="7">
        <f t="shared" si="863"/>
        <v>0</v>
      </c>
    </row>
    <row r="6110" spans="1:21" x14ac:dyDescent="0.2">
      <c r="A6110" s="1">
        <v>9</v>
      </c>
      <c r="B6110" s="1">
        <v>12</v>
      </c>
      <c r="C6110" s="1">
        <v>6</v>
      </c>
      <c r="D6110">
        <v>12.9</v>
      </c>
      <c r="E6110">
        <v>11</v>
      </c>
      <c r="F6110">
        <v>88</v>
      </c>
      <c r="G6110">
        <v>2</v>
      </c>
      <c r="H6110">
        <v>0</v>
      </c>
      <c r="I6110">
        <v>2</v>
      </c>
      <c r="J6110" s="4">
        <f t="shared" si="858"/>
        <v>85.431821977601601</v>
      </c>
      <c r="K6110" s="4">
        <f t="shared" si="859"/>
        <v>1.8132088566879361</v>
      </c>
      <c r="L6110" s="5">
        <f t="shared" si="855"/>
        <v>79.568178022398399</v>
      </c>
      <c r="M6110" s="5">
        <f t="shared" si="856"/>
        <v>32.186791143312064</v>
      </c>
      <c r="N6110" s="6">
        <f t="shared" si="857"/>
        <v>0</v>
      </c>
      <c r="O6110" s="6">
        <f t="shared" si="860"/>
        <v>1.8290375725550416</v>
      </c>
      <c r="P6110" s="6">
        <f>FORECAST(J6110,Inputs!$B$10:$B$18,Inputs!$A$10:$A$18)</f>
        <v>31.34659094423705</v>
      </c>
      <c r="Q6110" s="6">
        <f>IF(Inputs!$D$10="Yes",IF('Hourly Calcs'!P6110&gt;'Hourly Calcs'!K6110,'Hourly Calcs'!O6110,N6110+O6110),N6110+O6110)</f>
        <v>1.8290375725550416</v>
      </c>
      <c r="R6110" s="12">
        <f t="shared" si="861"/>
        <v>8.6915865447815577</v>
      </c>
      <c r="S6110" s="1">
        <f>IF(AND(A6110&gt;=5,A6110&lt;=9),INDEX(Demand!$C$3:$C$26,C6110),INDEX(Demand!$B$3:$B$26,C6110))</f>
        <v>350</v>
      </c>
      <c r="T6110" s="7">
        <f t="shared" si="862"/>
        <v>8.6915865447815577</v>
      </c>
      <c r="U6110" s="7">
        <f t="shared" si="863"/>
        <v>0</v>
      </c>
    </row>
    <row r="6111" spans="1:21" x14ac:dyDescent="0.2">
      <c r="A6111" s="1">
        <v>9</v>
      </c>
      <c r="B6111" s="1">
        <v>12</v>
      </c>
      <c r="C6111" s="1">
        <v>7</v>
      </c>
      <c r="D6111">
        <v>13.7</v>
      </c>
      <c r="E6111">
        <v>11.5</v>
      </c>
      <c r="F6111">
        <v>87</v>
      </c>
      <c r="G6111">
        <v>47</v>
      </c>
      <c r="H6111">
        <v>23</v>
      </c>
      <c r="I6111">
        <v>44</v>
      </c>
      <c r="J6111" s="4">
        <f t="shared" si="858"/>
        <v>97.106955222953218</v>
      </c>
      <c r="K6111" s="4">
        <f t="shared" si="859"/>
        <v>11.039747282207031</v>
      </c>
      <c r="L6111" s="5">
        <f t="shared" si="855"/>
        <v>67.893044777046782</v>
      </c>
      <c r="M6111" s="5">
        <f t="shared" si="856"/>
        <v>22.960252717792969</v>
      </c>
      <c r="N6111" s="6">
        <f t="shared" si="857"/>
        <v>8.4019644614955222</v>
      </c>
      <c r="O6111" s="6">
        <f t="shared" si="860"/>
        <v>40.238826596210913</v>
      </c>
      <c r="P6111" s="6">
        <f>FORECAST(J6111,Inputs!$B$10:$B$18,Inputs!$A$10:$A$18)</f>
        <v>31.454694029842159</v>
      </c>
      <c r="Q6111" s="6">
        <f>IF(Inputs!$D$10="Yes",IF('Hourly Calcs'!P6111&gt;'Hourly Calcs'!K6111,'Hourly Calcs'!O6111,N6111+O6111),N6111+O6111)</f>
        <v>40.238826596210913</v>
      </c>
      <c r="R6111" s="12">
        <f t="shared" si="861"/>
        <v>191.21490398519424</v>
      </c>
      <c r="S6111" s="1">
        <f>IF(AND(A6111&gt;=5,A6111&lt;=9),INDEX(Demand!$C$3:$C$26,C6111),INDEX(Demand!$B$3:$B$26,C6111))</f>
        <v>350</v>
      </c>
      <c r="T6111" s="7">
        <f t="shared" si="862"/>
        <v>191.21490398519424</v>
      </c>
      <c r="U6111" s="7">
        <f t="shared" si="863"/>
        <v>0</v>
      </c>
    </row>
    <row r="6112" spans="1:21" x14ac:dyDescent="0.2">
      <c r="A6112" s="1">
        <v>9</v>
      </c>
      <c r="B6112" s="1">
        <v>12</v>
      </c>
      <c r="C6112" s="1">
        <v>8</v>
      </c>
      <c r="D6112">
        <v>14.4</v>
      </c>
      <c r="E6112">
        <v>10.6</v>
      </c>
      <c r="F6112">
        <v>78</v>
      </c>
      <c r="G6112">
        <v>174</v>
      </c>
      <c r="H6112">
        <v>169</v>
      </c>
      <c r="I6112">
        <v>124</v>
      </c>
      <c r="J6112" s="4">
        <f t="shared" si="858"/>
        <v>109.36532009962885</v>
      </c>
      <c r="K6112" s="4">
        <f t="shared" si="859"/>
        <v>20.220001024917636</v>
      </c>
      <c r="L6112" s="5">
        <f t="shared" si="855"/>
        <v>55.634679900371154</v>
      </c>
      <c r="M6112" s="5">
        <f t="shared" si="856"/>
        <v>13.779998975082364</v>
      </c>
      <c r="N6112" s="6">
        <f t="shared" si="857"/>
        <v>98.481448432539977</v>
      </c>
      <c r="O6112" s="6">
        <f t="shared" si="860"/>
        <v>113.40032949841257</v>
      </c>
      <c r="P6112" s="6">
        <f>FORECAST(J6112,Inputs!$B$10:$B$18,Inputs!$A$10:$A$18)</f>
        <v>31.568197408329894</v>
      </c>
      <c r="Q6112" s="6">
        <f>IF(Inputs!$D$10="Yes",IF('Hourly Calcs'!P6112&gt;'Hourly Calcs'!K6112,'Hourly Calcs'!O6112,N6112+O6112),N6112+O6112)</f>
        <v>113.40032949841257</v>
      </c>
      <c r="R6112" s="12">
        <f t="shared" si="861"/>
        <v>538.87836577645658</v>
      </c>
      <c r="S6112" s="1">
        <f>IF(AND(A6112&gt;=5,A6112&lt;=9),INDEX(Demand!$C$3:$C$26,C6112),INDEX(Demand!$B$3:$B$26,C6112))</f>
        <v>350</v>
      </c>
      <c r="T6112" s="7">
        <f t="shared" si="862"/>
        <v>350</v>
      </c>
      <c r="U6112" s="7">
        <f t="shared" si="863"/>
        <v>188.87836577645658</v>
      </c>
    </row>
    <row r="6113" spans="1:21" x14ac:dyDescent="0.2">
      <c r="A6113" s="1">
        <v>9</v>
      </c>
      <c r="B6113" s="1">
        <v>12</v>
      </c>
      <c r="C6113" s="1">
        <v>9</v>
      </c>
      <c r="D6113">
        <v>14.8</v>
      </c>
      <c r="E6113">
        <v>10.9</v>
      </c>
      <c r="F6113">
        <v>77</v>
      </c>
      <c r="G6113">
        <v>355</v>
      </c>
      <c r="H6113">
        <v>458</v>
      </c>
      <c r="I6113">
        <v>152</v>
      </c>
      <c r="J6113" s="4">
        <f t="shared" si="858"/>
        <v>122.91900759895728</v>
      </c>
      <c r="K6113" s="4">
        <f t="shared" si="859"/>
        <v>28.708494075393531</v>
      </c>
      <c r="L6113" s="5">
        <f t="shared" si="855"/>
        <v>42.080992401042721</v>
      </c>
      <c r="M6113" s="5">
        <f t="shared" si="856"/>
        <v>5.2915059246064686</v>
      </c>
      <c r="N6113" s="6">
        <f t="shared" si="857"/>
        <v>349.10833576316719</v>
      </c>
      <c r="O6113" s="6">
        <f t="shared" si="860"/>
        <v>139.00685551418317</v>
      </c>
      <c r="P6113" s="6">
        <f>FORECAST(J6113,Inputs!$B$10:$B$18,Inputs!$A$10:$A$18)</f>
        <v>31.693694514805159</v>
      </c>
      <c r="Q6113" s="6">
        <f>IF(Inputs!$D$10="Yes",IF('Hourly Calcs'!P6113&gt;'Hourly Calcs'!K6113,'Hourly Calcs'!O6113,N6113+O6113),N6113+O6113)</f>
        <v>139.00685551418317</v>
      </c>
      <c r="R6113" s="12">
        <f t="shared" si="861"/>
        <v>660.56057740339838</v>
      </c>
      <c r="S6113" s="1">
        <f>IF(AND(A6113&gt;=5,A6113&lt;=9),INDEX(Demand!$C$3:$C$26,C6113),INDEX(Demand!$B$3:$B$26,C6113))</f>
        <v>350</v>
      </c>
      <c r="T6113" s="7">
        <f t="shared" si="862"/>
        <v>350</v>
      </c>
      <c r="U6113" s="7">
        <f t="shared" si="863"/>
        <v>310.56057740339838</v>
      </c>
    </row>
    <row r="6114" spans="1:21" x14ac:dyDescent="0.2">
      <c r="A6114" s="1">
        <v>9</v>
      </c>
      <c r="B6114" s="1">
        <v>12</v>
      </c>
      <c r="C6114" s="1">
        <v>10</v>
      </c>
      <c r="D6114">
        <v>15.9</v>
      </c>
      <c r="E6114">
        <v>10.5</v>
      </c>
      <c r="F6114">
        <v>70</v>
      </c>
      <c r="G6114">
        <v>503</v>
      </c>
      <c r="H6114">
        <v>604</v>
      </c>
      <c r="I6114">
        <v>161</v>
      </c>
      <c r="J6114" s="4">
        <f t="shared" si="858"/>
        <v>138.48386314678183</v>
      </c>
      <c r="K6114" s="4">
        <f t="shared" si="859"/>
        <v>35.886009585876728</v>
      </c>
      <c r="L6114" s="5">
        <f t="shared" si="855"/>
        <v>26.516136853218171</v>
      </c>
      <c r="M6114" s="5">
        <f t="shared" si="856"/>
        <v>1.8860095858767281</v>
      </c>
      <c r="N6114" s="6">
        <f t="shared" si="857"/>
        <v>538.3774630709712</v>
      </c>
      <c r="O6114" s="6">
        <f t="shared" si="860"/>
        <v>147.23752459068086</v>
      </c>
      <c r="P6114" s="6">
        <f>FORECAST(J6114,Inputs!$B$10:$B$18,Inputs!$A$10:$A$18)</f>
        <v>31.837813547655387</v>
      </c>
      <c r="Q6114" s="6">
        <f>IF(Inputs!$D$10="Yes",IF('Hourly Calcs'!P6114&gt;'Hourly Calcs'!K6114,'Hourly Calcs'!O6114,N6114+O6114),N6114+O6114)</f>
        <v>685.61498766165209</v>
      </c>
      <c r="R6114" s="12">
        <f t="shared" si="861"/>
        <v>3258.0424213681704</v>
      </c>
      <c r="S6114" s="1">
        <f>IF(AND(A6114&gt;=5,A6114&lt;=9),INDEX(Demand!$C$3:$C$26,C6114),INDEX(Demand!$B$3:$B$26,C6114))</f>
        <v>600</v>
      </c>
      <c r="T6114" s="7">
        <f t="shared" si="862"/>
        <v>600</v>
      </c>
      <c r="U6114" s="7">
        <f t="shared" si="863"/>
        <v>2658.0424213681704</v>
      </c>
    </row>
    <row r="6115" spans="1:21" x14ac:dyDescent="0.2">
      <c r="A6115" s="1">
        <v>9</v>
      </c>
      <c r="B6115" s="1">
        <v>12</v>
      </c>
      <c r="C6115" s="1">
        <v>11</v>
      </c>
      <c r="D6115">
        <v>15.5</v>
      </c>
      <c r="E6115">
        <v>9.3000000000000007</v>
      </c>
      <c r="F6115">
        <v>67</v>
      </c>
      <c r="G6115">
        <v>613</v>
      </c>
      <c r="H6115">
        <v>701</v>
      </c>
      <c r="I6115">
        <v>154</v>
      </c>
      <c r="J6115" s="4">
        <f t="shared" si="858"/>
        <v>156.48988873643202</v>
      </c>
      <c r="K6115" s="4">
        <f t="shared" si="859"/>
        <v>40.979193558957277</v>
      </c>
      <c r="L6115" s="5">
        <f t="shared" ref="L6115:L6178" si="864">IF(ABS($B$5-J6115)&gt;90,0,ABS($B$5-J6115))</f>
        <v>8.5101112635679783</v>
      </c>
      <c r="M6115" s="5">
        <f t="shared" ref="M6115:M6178" si="865">IF(K6115&gt;0,ABS($B$4-K6115),0)</f>
        <v>6.9791935589572773</v>
      </c>
      <c r="N6115" s="6">
        <f t="shared" si="857"/>
        <v>673.78975791650112</v>
      </c>
      <c r="O6115" s="6">
        <f t="shared" si="860"/>
        <v>140.8358930867382</v>
      </c>
      <c r="P6115" s="6">
        <f>FORECAST(J6115,Inputs!$B$10:$B$18,Inputs!$A$10:$A$18)</f>
        <v>32.00453600681881</v>
      </c>
      <c r="Q6115" s="6">
        <f>IF(Inputs!$D$10="Yes",IF('Hourly Calcs'!P6115&gt;'Hourly Calcs'!K6115,'Hourly Calcs'!O6115,N6115+O6115),N6115+O6115)</f>
        <v>814.62565100323934</v>
      </c>
      <c r="R6115" s="12">
        <f t="shared" si="861"/>
        <v>3871.101093567393</v>
      </c>
      <c r="S6115" s="1">
        <f>IF(AND(A6115&gt;=5,A6115&lt;=9),INDEX(Demand!$C$3:$C$26,C6115),INDEX(Demand!$B$3:$B$26,C6115))</f>
        <v>600</v>
      </c>
      <c r="T6115" s="7">
        <f t="shared" si="862"/>
        <v>600</v>
      </c>
      <c r="U6115" s="7">
        <f t="shared" si="863"/>
        <v>3271.101093567393</v>
      </c>
    </row>
    <row r="6116" spans="1:21" x14ac:dyDescent="0.2">
      <c r="A6116" s="1">
        <v>9</v>
      </c>
      <c r="B6116" s="1">
        <v>12</v>
      </c>
      <c r="C6116" s="1">
        <v>12</v>
      </c>
      <c r="D6116">
        <v>15.7</v>
      </c>
      <c r="E6116">
        <v>9.6</v>
      </c>
      <c r="F6116">
        <v>67</v>
      </c>
      <c r="G6116">
        <v>412</v>
      </c>
      <c r="H6116">
        <v>130</v>
      </c>
      <c r="I6116">
        <v>320</v>
      </c>
      <c r="J6116" s="4">
        <f t="shared" si="858"/>
        <v>176.48075756046003</v>
      </c>
      <c r="K6116" s="4">
        <f t="shared" si="859"/>
        <v>43.188241797145857</v>
      </c>
      <c r="L6116" s="5">
        <f t="shared" si="864"/>
        <v>11.480757560460034</v>
      </c>
      <c r="M6116" s="5">
        <f t="shared" si="865"/>
        <v>9.1882417971458565</v>
      </c>
      <c r="N6116" s="6">
        <f t="shared" si="857"/>
        <v>125.7030050521637</v>
      </c>
      <c r="O6116" s="6">
        <f t="shared" si="860"/>
        <v>292.64601160880665</v>
      </c>
      <c r="P6116" s="6">
        <f>FORECAST(J6116,Inputs!$B$10:$B$18,Inputs!$A$10:$A$18)</f>
        <v>32.189636644078334</v>
      </c>
      <c r="Q6116" s="6">
        <f>IF(Inputs!$D$10="Yes",IF('Hourly Calcs'!P6116&gt;'Hourly Calcs'!K6116,'Hourly Calcs'!O6116,N6116+O6116),N6116+O6116)</f>
        <v>418.34901666097034</v>
      </c>
      <c r="R6116" s="12">
        <f t="shared" si="861"/>
        <v>1987.9945271729309</v>
      </c>
      <c r="S6116" s="1">
        <f>IF(AND(A6116&gt;=5,A6116&lt;=9),INDEX(Demand!$C$3:$C$26,C6116),INDEX(Demand!$B$3:$B$26,C6116))</f>
        <v>600</v>
      </c>
      <c r="T6116" s="7">
        <f t="shared" si="862"/>
        <v>600</v>
      </c>
      <c r="U6116" s="7">
        <f t="shared" si="863"/>
        <v>1387.9945271729309</v>
      </c>
    </row>
    <row r="6117" spans="1:21" x14ac:dyDescent="0.2">
      <c r="A6117" s="1">
        <v>9</v>
      </c>
      <c r="B6117" s="1">
        <v>12</v>
      </c>
      <c r="C6117" s="1">
        <v>13</v>
      </c>
      <c r="D6117">
        <v>14.8</v>
      </c>
      <c r="E6117">
        <v>10.5</v>
      </c>
      <c r="F6117">
        <v>75</v>
      </c>
      <c r="G6117">
        <v>487</v>
      </c>
      <c r="H6117">
        <v>208</v>
      </c>
      <c r="I6117">
        <v>340</v>
      </c>
      <c r="J6117" s="4">
        <f t="shared" si="858"/>
        <v>196.81219709882899</v>
      </c>
      <c r="K6117" s="4">
        <f t="shared" si="859"/>
        <v>42.06997805242495</v>
      </c>
      <c r="L6117" s="5">
        <f t="shared" si="864"/>
        <v>31.812197098828989</v>
      </c>
      <c r="M6117" s="5">
        <f t="shared" si="865"/>
        <v>8.0699780524249505</v>
      </c>
      <c r="N6117" s="6">
        <f t="shared" si="857"/>
        <v>188.91262102462068</v>
      </c>
      <c r="O6117" s="6">
        <f t="shared" si="860"/>
        <v>310.93638733435705</v>
      </c>
      <c r="P6117" s="6">
        <f>FORECAST(J6117,Inputs!$B$10:$B$18,Inputs!$A$10:$A$18)</f>
        <v>32.377890713878045</v>
      </c>
      <c r="Q6117" s="6">
        <f>IF(Inputs!$D$10="Yes",IF('Hourly Calcs'!P6117&gt;'Hourly Calcs'!K6117,'Hourly Calcs'!O6117,N6117+O6117),N6117+O6117)</f>
        <v>499.8490083589777</v>
      </c>
      <c r="R6117" s="12">
        <f t="shared" si="861"/>
        <v>2375.2824877218618</v>
      </c>
      <c r="S6117" s="1">
        <f>IF(AND(A6117&gt;=5,A6117&lt;=9),INDEX(Demand!$C$3:$C$26,C6117),INDEX(Demand!$B$3:$B$26,C6117))</f>
        <v>600</v>
      </c>
      <c r="T6117" s="7">
        <f t="shared" si="862"/>
        <v>600</v>
      </c>
      <c r="U6117" s="7">
        <f t="shared" si="863"/>
        <v>1775.2824877218618</v>
      </c>
    </row>
    <row r="6118" spans="1:21" x14ac:dyDescent="0.2">
      <c r="A6118" s="1">
        <v>9</v>
      </c>
      <c r="B6118" s="1">
        <v>12</v>
      </c>
      <c r="C6118" s="1">
        <v>14</v>
      </c>
      <c r="D6118">
        <v>14</v>
      </c>
      <c r="E6118">
        <v>11.2</v>
      </c>
      <c r="F6118">
        <v>83</v>
      </c>
      <c r="G6118">
        <v>504</v>
      </c>
      <c r="H6118">
        <v>310</v>
      </c>
      <c r="I6118">
        <v>297</v>
      </c>
      <c r="J6118" s="4">
        <f t="shared" si="858"/>
        <v>215.59279294581037</v>
      </c>
      <c r="K6118" s="4">
        <f t="shared" si="859"/>
        <v>37.855492938029798</v>
      </c>
      <c r="L6118" s="5">
        <f t="shared" si="864"/>
        <v>50.592792945810373</v>
      </c>
      <c r="M6118" s="5">
        <f t="shared" si="865"/>
        <v>3.8554929380297978</v>
      </c>
      <c r="N6118" s="6">
        <f t="shared" si="857"/>
        <v>244.60375395358929</v>
      </c>
      <c r="O6118" s="6">
        <f t="shared" si="860"/>
        <v>271.61207952442368</v>
      </c>
      <c r="P6118" s="6">
        <f>FORECAST(J6118,Inputs!$B$10:$B$18,Inputs!$A$10:$A$18)</f>
        <v>32.551785119868612</v>
      </c>
      <c r="Q6118" s="6">
        <f>IF(Inputs!$D$10="Yes",IF('Hourly Calcs'!P6118&gt;'Hourly Calcs'!K6118,'Hourly Calcs'!O6118,N6118+O6118),N6118+O6118)</f>
        <v>516.215833478013</v>
      </c>
      <c r="R6118" s="12">
        <f t="shared" si="861"/>
        <v>2453.0576406875175</v>
      </c>
      <c r="S6118" s="1">
        <f>IF(AND(A6118&gt;=5,A6118&lt;=9),INDEX(Demand!$C$3:$C$26,C6118),INDEX(Demand!$B$3:$B$26,C6118))</f>
        <v>600</v>
      </c>
      <c r="T6118" s="7">
        <f t="shared" si="862"/>
        <v>600</v>
      </c>
      <c r="U6118" s="7">
        <f t="shared" si="863"/>
        <v>1853.0576406875175</v>
      </c>
    </row>
    <row r="6119" spans="1:21" x14ac:dyDescent="0.2">
      <c r="A6119" s="1">
        <v>9</v>
      </c>
      <c r="B6119" s="1">
        <v>12</v>
      </c>
      <c r="C6119" s="1">
        <v>15</v>
      </c>
      <c r="D6119">
        <v>16.100000000000001</v>
      </c>
      <c r="E6119">
        <v>12.3</v>
      </c>
      <c r="F6119">
        <v>78</v>
      </c>
      <c r="G6119">
        <v>422</v>
      </c>
      <c r="H6119">
        <v>300</v>
      </c>
      <c r="I6119">
        <v>246</v>
      </c>
      <c r="J6119" s="4">
        <f t="shared" si="858"/>
        <v>231.95092363808547</v>
      </c>
      <c r="K6119" s="4">
        <f t="shared" si="859"/>
        <v>31.274912701316048</v>
      </c>
      <c r="L6119" s="5">
        <f t="shared" si="864"/>
        <v>66.95092363808547</v>
      </c>
      <c r="M6119" s="5">
        <f t="shared" si="865"/>
        <v>2.7250872986839525</v>
      </c>
      <c r="N6119" s="6">
        <f t="shared" si="857"/>
        <v>185.25338690942291</v>
      </c>
      <c r="O6119" s="6">
        <f t="shared" si="860"/>
        <v>224.97162142427013</v>
      </c>
      <c r="P6119" s="6">
        <f>FORECAST(J6119,Inputs!$B$10:$B$18,Inputs!$A$10:$A$18)</f>
        <v>32.70324929294523</v>
      </c>
      <c r="Q6119" s="6">
        <f>IF(Inputs!$D$10="Yes",IF('Hourly Calcs'!P6119&gt;'Hourly Calcs'!K6119,'Hourly Calcs'!O6119,N6119+O6119),N6119+O6119)</f>
        <v>224.97162142427013</v>
      </c>
      <c r="R6119" s="12">
        <f t="shared" si="861"/>
        <v>1069.0651450081316</v>
      </c>
      <c r="S6119" s="1">
        <f>IF(AND(A6119&gt;=5,A6119&lt;=9),INDEX(Demand!$C$3:$C$26,C6119),INDEX(Demand!$B$3:$B$26,C6119))</f>
        <v>600</v>
      </c>
      <c r="T6119" s="7">
        <f t="shared" si="862"/>
        <v>600</v>
      </c>
      <c r="U6119" s="7">
        <f t="shared" si="863"/>
        <v>469.06514500813159</v>
      </c>
    </row>
    <row r="6120" spans="1:21" x14ac:dyDescent="0.2">
      <c r="A6120" s="1">
        <v>9</v>
      </c>
      <c r="B6120" s="1">
        <v>12</v>
      </c>
      <c r="C6120" s="1">
        <v>16</v>
      </c>
      <c r="D6120">
        <v>16.5</v>
      </c>
      <c r="E6120">
        <v>11.6</v>
      </c>
      <c r="F6120">
        <v>73</v>
      </c>
      <c r="G6120">
        <v>351</v>
      </c>
      <c r="H6120">
        <v>401</v>
      </c>
      <c r="I6120">
        <v>163</v>
      </c>
      <c r="J6120" s="4">
        <f t="shared" si="858"/>
        <v>246.09421081949779</v>
      </c>
      <c r="K6120" s="4">
        <f t="shared" si="859"/>
        <v>23.137290359553035</v>
      </c>
      <c r="L6120" s="5">
        <f t="shared" si="864"/>
        <v>81.094210819497789</v>
      </c>
      <c r="M6120" s="5">
        <f t="shared" si="865"/>
        <v>10.862709640446965</v>
      </c>
      <c r="N6120" s="6">
        <f t="shared" si="857"/>
        <v>162.55102185230712</v>
      </c>
      <c r="O6120" s="6">
        <f t="shared" si="860"/>
        <v>149.06656216323589</v>
      </c>
      <c r="P6120" s="6">
        <f>FORECAST(J6120,Inputs!$B$10:$B$18,Inputs!$A$10:$A$18)</f>
        <v>32.834205655736085</v>
      </c>
      <c r="Q6120" s="6">
        <f>IF(Inputs!$D$10="Yes",IF('Hourly Calcs'!P6120&gt;'Hourly Calcs'!K6120,'Hourly Calcs'!O6120,N6120+O6120),N6120+O6120)</f>
        <v>149.06656216323589</v>
      </c>
      <c r="R6120" s="12">
        <f t="shared" si="861"/>
        <v>708.36430339969695</v>
      </c>
      <c r="S6120" s="1">
        <f>IF(AND(A6120&gt;=5,A6120&lt;=9),INDEX(Demand!$C$3:$C$26,C6120),INDEX(Demand!$B$3:$B$26,C6120))</f>
        <v>900</v>
      </c>
      <c r="T6120" s="7">
        <f t="shared" si="862"/>
        <v>708.36430339969695</v>
      </c>
      <c r="U6120" s="7">
        <f t="shared" si="863"/>
        <v>0</v>
      </c>
    </row>
    <row r="6121" spans="1:21" x14ac:dyDescent="0.2">
      <c r="A6121" s="1">
        <v>9</v>
      </c>
      <c r="B6121" s="1">
        <v>12</v>
      </c>
      <c r="C6121" s="1">
        <v>17</v>
      </c>
      <c r="D6121">
        <v>15.6</v>
      </c>
      <c r="E6121">
        <v>10.7</v>
      </c>
      <c r="F6121">
        <v>73</v>
      </c>
      <c r="G6121">
        <v>201</v>
      </c>
      <c r="H6121">
        <v>161</v>
      </c>
      <c r="I6121">
        <v>149</v>
      </c>
      <c r="J6121" s="4">
        <f t="shared" si="858"/>
        <v>258.69197780688239</v>
      </c>
      <c r="K6121" s="4">
        <f t="shared" si="859"/>
        <v>14.111514931747237</v>
      </c>
      <c r="L6121" s="5">
        <f t="shared" si="864"/>
        <v>0</v>
      </c>
      <c r="M6121" s="5">
        <f t="shared" si="865"/>
        <v>19.888485068252763</v>
      </c>
      <c r="N6121" s="6">
        <f t="shared" si="857"/>
        <v>26.920217543855927</v>
      </c>
      <c r="O6121" s="6">
        <f t="shared" si="860"/>
        <v>136.26329915535061</v>
      </c>
      <c r="P6121" s="6">
        <f>FORECAST(J6121,Inputs!$B$10:$B$18,Inputs!$A$10:$A$18)</f>
        <v>32.950851646360022</v>
      </c>
      <c r="Q6121" s="6">
        <f>IF(Inputs!$D$10="Yes",IF('Hourly Calcs'!P6121&gt;'Hourly Calcs'!K6121,'Hourly Calcs'!O6121,N6121+O6121),N6121+O6121)</f>
        <v>136.26329915535061</v>
      </c>
      <c r="R6121" s="12">
        <f t="shared" si="861"/>
        <v>647.52319758622605</v>
      </c>
      <c r="S6121" s="1">
        <f>IF(AND(A6121&gt;=5,A6121&lt;=9),INDEX(Demand!$C$3:$C$26,C6121),INDEX(Demand!$B$3:$B$26,C6121))</f>
        <v>900</v>
      </c>
      <c r="T6121" s="7">
        <f t="shared" si="862"/>
        <v>647.52319758622605</v>
      </c>
      <c r="U6121" s="7">
        <f t="shared" si="863"/>
        <v>0</v>
      </c>
    </row>
    <row r="6122" spans="1:21" x14ac:dyDescent="0.2">
      <c r="A6122" s="1">
        <v>9</v>
      </c>
      <c r="B6122" s="1">
        <v>12</v>
      </c>
      <c r="C6122" s="1">
        <v>18</v>
      </c>
      <c r="D6122">
        <v>14.9</v>
      </c>
      <c r="E6122">
        <v>10.1</v>
      </c>
      <c r="F6122">
        <v>73</v>
      </c>
      <c r="G6122">
        <v>63</v>
      </c>
      <c r="H6122">
        <v>34</v>
      </c>
      <c r="I6122">
        <v>58</v>
      </c>
      <c r="J6122" s="4">
        <f t="shared" si="858"/>
        <v>270.47113813628516</v>
      </c>
      <c r="K6122" s="4">
        <f t="shared" si="859"/>
        <v>4.767590555790008</v>
      </c>
      <c r="L6122" s="5">
        <f t="shared" si="864"/>
        <v>0</v>
      </c>
      <c r="M6122" s="5">
        <f t="shared" si="865"/>
        <v>29.232409444209992</v>
      </c>
      <c r="N6122" s="6">
        <f t="shared" si="857"/>
        <v>0</v>
      </c>
      <c r="O6122" s="6">
        <f t="shared" si="860"/>
        <v>53.042089604096205</v>
      </c>
      <c r="P6122" s="6">
        <f>FORECAST(J6122,Inputs!$B$10:$B$18,Inputs!$A$10:$A$18)</f>
        <v>33.059917945706346</v>
      </c>
      <c r="Q6122" s="6">
        <f>IF(Inputs!$D$10="Yes",IF('Hourly Calcs'!P6122&gt;'Hourly Calcs'!K6122,'Hourly Calcs'!O6122,N6122+O6122),N6122+O6122)</f>
        <v>53.042089604096205</v>
      </c>
      <c r="R6122" s="12">
        <f t="shared" si="861"/>
        <v>252.05600979866514</v>
      </c>
      <c r="S6122" s="1">
        <f>IF(AND(A6122&gt;=5,A6122&lt;=9),INDEX(Demand!$C$3:$C$26,C6122),INDEX(Demand!$B$3:$B$26,C6122))</f>
        <v>900</v>
      </c>
      <c r="T6122" s="7">
        <f t="shared" si="862"/>
        <v>252.05600979866517</v>
      </c>
      <c r="U6122" s="7">
        <f t="shared" si="863"/>
        <v>0</v>
      </c>
    </row>
    <row r="6123" spans="1:21" x14ac:dyDescent="0.2">
      <c r="A6123" s="1">
        <v>9</v>
      </c>
      <c r="B6123" s="1">
        <v>12</v>
      </c>
      <c r="C6123" s="1">
        <v>19</v>
      </c>
      <c r="D6123">
        <v>14.2</v>
      </c>
      <c r="E6123">
        <v>10.199999999999999</v>
      </c>
      <c r="F6123">
        <v>77</v>
      </c>
      <c r="G6123">
        <v>4</v>
      </c>
      <c r="H6123">
        <v>0</v>
      </c>
      <c r="I6123">
        <v>4</v>
      </c>
      <c r="J6123" s="4">
        <f t="shared" si="858"/>
        <v>282.10533687172597</v>
      </c>
      <c r="K6123" s="4">
        <f t="shared" si="859"/>
        <v>-4.7707923479585475</v>
      </c>
      <c r="L6123" s="5">
        <f t="shared" si="864"/>
        <v>0</v>
      </c>
      <c r="M6123" s="5">
        <f t="shared" si="865"/>
        <v>0</v>
      </c>
      <c r="N6123" s="6">
        <f t="shared" si="857"/>
        <v>0</v>
      </c>
      <c r="O6123" s="6">
        <f t="shared" si="860"/>
        <v>3.6580751451100832</v>
      </c>
      <c r="P6123" s="6">
        <f>FORECAST(J6123,Inputs!$B$10:$B$18,Inputs!$A$10:$A$18)</f>
        <v>33.167642008071532</v>
      </c>
      <c r="Q6123" s="6">
        <f>IF(Inputs!$D$10="Yes",IF('Hourly Calcs'!P6123&gt;'Hourly Calcs'!K6123,'Hourly Calcs'!O6123,N6123+O6123),N6123+O6123)</f>
        <v>3.6580751451100832</v>
      </c>
      <c r="R6123" s="12">
        <f t="shared" si="861"/>
        <v>17.383173089563115</v>
      </c>
      <c r="S6123" s="1">
        <f>IF(AND(A6123&gt;=5,A6123&lt;=9),INDEX(Demand!$C$3:$C$26,C6123),INDEX(Demand!$B$3:$B$26,C6123))</f>
        <v>900</v>
      </c>
      <c r="T6123" s="7">
        <f t="shared" si="862"/>
        <v>17.383173089563115</v>
      </c>
      <c r="U6123" s="7">
        <f t="shared" si="863"/>
        <v>0</v>
      </c>
    </row>
    <row r="6124" spans="1:21" x14ac:dyDescent="0.2">
      <c r="A6124" s="1">
        <v>9</v>
      </c>
      <c r="B6124" s="1">
        <v>12</v>
      </c>
      <c r="C6124" s="1">
        <v>20</v>
      </c>
      <c r="D6124">
        <v>13.6</v>
      </c>
      <c r="E6124">
        <v>10.1</v>
      </c>
      <c r="F6124">
        <v>79</v>
      </c>
      <c r="G6124">
        <v>0</v>
      </c>
      <c r="H6124">
        <v>0</v>
      </c>
      <c r="I6124">
        <v>0</v>
      </c>
      <c r="J6124" s="4">
        <f t="shared" si="858"/>
        <v>294.22545760558785</v>
      </c>
      <c r="K6124" s="4">
        <f t="shared" si="859"/>
        <v>-13.838559375914244</v>
      </c>
      <c r="L6124" s="5">
        <f t="shared" si="864"/>
        <v>0</v>
      </c>
      <c r="M6124" s="5">
        <f t="shared" si="865"/>
        <v>0</v>
      </c>
      <c r="N6124" s="6">
        <f t="shared" si="857"/>
        <v>0</v>
      </c>
      <c r="O6124" s="6">
        <f t="shared" si="860"/>
        <v>0</v>
      </c>
      <c r="P6124" s="6">
        <f>FORECAST(J6124,Inputs!$B$10:$B$18,Inputs!$A$10:$A$18)</f>
        <v>33.279865348199884</v>
      </c>
      <c r="Q6124" s="6">
        <f>IF(Inputs!$D$10="Yes",IF('Hourly Calcs'!P6124&gt;'Hourly Calcs'!K6124,'Hourly Calcs'!O6124,N6124+O6124),N6124+O6124)</f>
        <v>0</v>
      </c>
      <c r="R6124" s="12">
        <f t="shared" si="861"/>
        <v>0</v>
      </c>
      <c r="S6124" s="1">
        <f>IF(AND(A6124&gt;=5,A6124&lt;=9),INDEX(Demand!$C$3:$C$26,C6124),INDEX(Demand!$B$3:$B$26,C6124))</f>
        <v>800</v>
      </c>
      <c r="T6124" s="7">
        <f t="shared" si="862"/>
        <v>0</v>
      </c>
      <c r="U6124" s="7">
        <f t="shared" si="863"/>
        <v>0</v>
      </c>
    </row>
    <row r="6125" spans="1:21" x14ac:dyDescent="0.2">
      <c r="A6125" s="1">
        <v>9</v>
      </c>
      <c r="B6125" s="1">
        <v>12</v>
      </c>
      <c r="C6125" s="1">
        <v>21</v>
      </c>
      <c r="D6125">
        <v>13.7</v>
      </c>
      <c r="E6125">
        <v>10.3</v>
      </c>
      <c r="F6125">
        <v>80</v>
      </c>
      <c r="G6125">
        <v>0</v>
      </c>
      <c r="H6125">
        <v>0</v>
      </c>
      <c r="I6125">
        <v>0</v>
      </c>
      <c r="J6125" s="4">
        <f t="shared" si="858"/>
        <v>307.43532304548972</v>
      </c>
      <c r="K6125" s="4">
        <f t="shared" si="859"/>
        <v>-22.007662661709077</v>
      </c>
      <c r="L6125" s="5">
        <f t="shared" si="864"/>
        <v>0</v>
      </c>
      <c r="M6125" s="5">
        <f t="shared" si="865"/>
        <v>0</v>
      </c>
      <c r="N6125" s="6">
        <f t="shared" si="857"/>
        <v>0</v>
      </c>
      <c r="O6125" s="6">
        <f t="shared" si="860"/>
        <v>0</v>
      </c>
      <c r="P6125" s="6">
        <f>FORECAST(J6125,Inputs!$B$10:$B$18,Inputs!$A$10:$A$18)</f>
        <v>33.402178917087866</v>
      </c>
      <c r="Q6125" s="6">
        <f>IF(Inputs!$D$10="Yes",IF('Hourly Calcs'!P6125&gt;'Hourly Calcs'!K6125,'Hourly Calcs'!O6125,N6125+O6125),N6125+O6125)</f>
        <v>0</v>
      </c>
      <c r="R6125" s="12">
        <f t="shared" si="861"/>
        <v>0</v>
      </c>
      <c r="S6125" s="1">
        <f>IF(AND(A6125&gt;=5,A6125&lt;=9),INDEX(Demand!$C$3:$C$26,C6125),INDEX(Demand!$B$3:$B$26,C6125))</f>
        <v>700</v>
      </c>
      <c r="T6125" s="7">
        <f t="shared" si="862"/>
        <v>0</v>
      </c>
      <c r="U6125" s="7">
        <f t="shared" si="863"/>
        <v>0</v>
      </c>
    </row>
    <row r="6126" spans="1:21" x14ac:dyDescent="0.2">
      <c r="A6126" s="1">
        <v>9</v>
      </c>
      <c r="B6126" s="1">
        <v>12</v>
      </c>
      <c r="C6126" s="1">
        <v>22</v>
      </c>
      <c r="D6126">
        <v>13.6</v>
      </c>
      <c r="E6126">
        <v>10.8</v>
      </c>
      <c r="F6126">
        <v>83</v>
      </c>
      <c r="G6126">
        <v>0</v>
      </c>
      <c r="H6126">
        <v>0</v>
      </c>
      <c r="I6126">
        <v>0</v>
      </c>
      <c r="J6126" s="4">
        <f t="shared" si="858"/>
        <v>322.25092731355625</v>
      </c>
      <c r="K6126" s="4">
        <f t="shared" si="859"/>
        <v>-28.758091509816992</v>
      </c>
      <c r="L6126" s="5">
        <f t="shared" si="864"/>
        <v>0</v>
      </c>
      <c r="M6126" s="5">
        <f t="shared" si="865"/>
        <v>0</v>
      </c>
      <c r="N6126" s="6">
        <f t="shared" si="857"/>
        <v>0</v>
      </c>
      <c r="O6126" s="6">
        <f t="shared" si="860"/>
        <v>0</v>
      </c>
      <c r="P6126" s="6">
        <f>FORECAST(J6126,Inputs!$B$10:$B$18,Inputs!$A$10:$A$18)</f>
        <v>33.53936043808848</v>
      </c>
      <c r="Q6126" s="6">
        <f>IF(Inputs!$D$10="Yes",IF('Hourly Calcs'!P6126&gt;'Hourly Calcs'!K6126,'Hourly Calcs'!O6126,N6126+O6126),N6126+O6126)</f>
        <v>0</v>
      </c>
      <c r="R6126" s="12">
        <f t="shared" si="861"/>
        <v>0</v>
      </c>
      <c r="S6126" s="1">
        <f>IF(AND(A6126&gt;=5,A6126&lt;=9),INDEX(Demand!$C$3:$C$26,C6126),INDEX(Demand!$B$3:$B$26,C6126))</f>
        <v>600</v>
      </c>
      <c r="T6126" s="7">
        <f t="shared" si="862"/>
        <v>0</v>
      </c>
      <c r="U6126" s="7">
        <f t="shared" si="863"/>
        <v>0</v>
      </c>
    </row>
    <row r="6127" spans="1:21" x14ac:dyDescent="0.2">
      <c r="A6127" s="1">
        <v>9</v>
      </c>
      <c r="B6127" s="1">
        <v>12</v>
      </c>
      <c r="C6127" s="1">
        <v>23</v>
      </c>
      <c r="D6127">
        <v>13.6</v>
      </c>
      <c r="E6127">
        <v>10.8</v>
      </c>
      <c r="F6127">
        <v>83</v>
      </c>
      <c r="G6127">
        <v>0</v>
      </c>
      <c r="H6127">
        <v>0</v>
      </c>
      <c r="I6127">
        <v>0</v>
      </c>
      <c r="J6127" s="4">
        <f t="shared" si="858"/>
        <v>338.8834471930553</v>
      </c>
      <c r="K6127" s="4">
        <f t="shared" si="859"/>
        <v>-33.446409737729496</v>
      </c>
      <c r="L6127" s="5">
        <f t="shared" si="864"/>
        <v>0</v>
      </c>
      <c r="M6127" s="5">
        <f t="shared" si="865"/>
        <v>0</v>
      </c>
      <c r="N6127" s="6">
        <f t="shared" si="857"/>
        <v>0</v>
      </c>
      <c r="O6127" s="6">
        <f t="shared" si="860"/>
        <v>0</v>
      </c>
      <c r="P6127" s="6">
        <f>FORECAST(J6127,Inputs!$B$10:$B$18,Inputs!$A$10:$A$18)</f>
        <v>33.693365251787547</v>
      </c>
      <c r="Q6127" s="6">
        <f>IF(Inputs!$D$10="Yes",IF('Hourly Calcs'!P6127&gt;'Hourly Calcs'!K6127,'Hourly Calcs'!O6127,N6127+O6127),N6127+O6127)</f>
        <v>0</v>
      </c>
      <c r="R6127" s="12">
        <f t="shared" si="861"/>
        <v>0</v>
      </c>
      <c r="S6127" s="1">
        <f>IF(AND(A6127&gt;=5,A6127&lt;=9),INDEX(Demand!$C$3:$C$26,C6127),INDEX(Demand!$B$3:$B$26,C6127))</f>
        <v>500</v>
      </c>
      <c r="T6127" s="7">
        <f t="shared" si="862"/>
        <v>0</v>
      </c>
      <c r="U6127" s="7">
        <f t="shared" si="863"/>
        <v>0</v>
      </c>
    </row>
    <row r="6128" spans="1:21" x14ac:dyDescent="0.2">
      <c r="A6128" s="1">
        <v>9</v>
      </c>
      <c r="B6128" s="1">
        <v>12</v>
      </c>
      <c r="C6128" s="1">
        <v>24</v>
      </c>
      <c r="D6128">
        <v>13.8</v>
      </c>
      <c r="E6128">
        <v>10.199999999999999</v>
      </c>
      <c r="F6128">
        <v>79</v>
      </c>
      <c r="G6128">
        <v>0</v>
      </c>
      <c r="H6128">
        <v>0</v>
      </c>
      <c r="I6128">
        <v>0</v>
      </c>
      <c r="J6128" s="4">
        <f t="shared" si="858"/>
        <v>356.90244403752649</v>
      </c>
      <c r="K6128" s="4">
        <f t="shared" si="859"/>
        <v>-35.458829631348991</v>
      </c>
      <c r="L6128" s="5">
        <f t="shared" si="864"/>
        <v>0</v>
      </c>
      <c r="M6128" s="5">
        <f t="shared" si="865"/>
        <v>0</v>
      </c>
      <c r="N6128" s="6">
        <f t="shared" si="857"/>
        <v>0</v>
      </c>
      <c r="O6128" s="6">
        <f t="shared" si="860"/>
        <v>0</v>
      </c>
      <c r="P6128" s="6">
        <f>FORECAST(J6128,Inputs!$B$10:$B$18,Inputs!$A$10:$A$18)</f>
        <v>33.860207815162283</v>
      </c>
      <c r="Q6128" s="6">
        <f>IF(Inputs!$D$10="Yes",IF('Hourly Calcs'!P6128&gt;'Hourly Calcs'!K6128,'Hourly Calcs'!O6128,N6128+O6128),N6128+O6128)</f>
        <v>0</v>
      </c>
      <c r="R6128" s="12">
        <f t="shared" si="861"/>
        <v>0</v>
      </c>
      <c r="S6128" s="1">
        <f>IF(AND(A6128&gt;=5,A6128&lt;=9),INDEX(Demand!$C$3:$C$26,C6128),INDEX(Demand!$B$3:$B$26,C6128))</f>
        <v>400</v>
      </c>
      <c r="T6128" s="7">
        <f t="shared" si="862"/>
        <v>0</v>
      </c>
      <c r="U6128" s="7">
        <f t="shared" si="863"/>
        <v>0</v>
      </c>
    </row>
    <row r="6129" spans="1:21" x14ac:dyDescent="0.2">
      <c r="A6129" s="1">
        <v>9</v>
      </c>
      <c r="B6129" s="1">
        <v>13</v>
      </c>
      <c r="C6129" s="1">
        <v>1</v>
      </c>
      <c r="D6129">
        <v>13.9</v>
      </c>
      <c r="E6129">
        <v>10.3</v>
      </c>
      <c r="F6129">
        <v>79</v>
      </c>
      <c r="G6129">
        <v>0</v>
      </c>
      <c r="H6129">
        <v>0</v>
      </c>
      <c r="I6129">
        <v>0</v>
      </c>
      <c r="J6129" s="4">
        <f t="shared" si="858"/>
        <v>15.160074100711569</v>
      </c>
      <c r="K6129" s="4">
        <f t="shared" si="859"/>
        <v>-34.474459522525365</v>
      </c>
      <c r="L6129" s="5">
        <f t="shared" si="864"/>
        <v>0</v>
      </c>
      <c r="M6129" s="5">
        <f t="shared" si="865"/>
        <v>0</v>
      </c>
      <c r="N6129" s="6">
        <f t="shared" si="857"/>
        <v>0</v>
      </c>
      <c r="O6129" s="6">
        <f t="shared" si="860"/>
        <v>0</v>
      </c>
      <c r="P6129" s="6">
        <f>FORECAST(J6129,Inputs!$B$10:$B$18,Inputs!$A$10:$A$18)</f>
        <v>30.695926612043625</v>
      </c>
      <c r="Q6129" s="6">
        <f>IF(Inputs!$D$10="Yes",IF('Hourly Calcs'!P6129&gt;'Hourly Calcs'!K6129,'Hourly Calcs'!O6129,N6129+O6129),N6129+O6129)</f>
        <v>0</v>
      </c>
      <c r="R6129" s="12">
        <f t="shared" si="861"/>
        <v>0</v>
      </c>
      <c r="S6129" s="1">
        <f>IF(AND(A6129&gt;=5,A6129&lt;=9),INDEX(Demand!$C$3:$C$26,C6129),INDEX(Demand!$B$3:$B$26,C6129))</f>
        <v>350</v>
      </c>
      <c r="T6129" s="7">
        <f t="shared" si="862"/>
        <v>0</v>
      </c>
      <c r="U6129" s="7">
        <f t="shared" si="863"/>
        <v>0</v>
      </c>
    </row>
    <row r="6130" spans="1:21" x14ac:dyDescent="0.2">
      <c r="A6130" s="1">
        <v>9</v>
      </c>
      <c r="B6130" s="1">
        <v>13</v>
      </c>
      <c r="C6130" s="1">
        <v>2</v>
      </c>
      <c r="D6130">
        <v>13.4</v>
      </c>
      <c r="E6130">
        <v>10.3</v>
      </c>
      <c r="F6130">
        <v>81</v>
      </c>
      <c r="G6130">
        <v>0</v>
      </c>
      <c r="H6130">
        <v>0</v>
      </c>
      <c r="I6130">
        <v>0</v>
      </c>
      <c r="J6130" s="4">
        <f t="shared" si="858"/>
        <v>32.365494567194816</v>
      </c>
      <c r="K6130" s="4">
        <f t="shared" si="859"/>
        <v>-30.656549198072184</v>
      </c>
      <c r="L6130" s="5">
        <f t="shared" si="864"/>
        <v>0</v>
      </c>
      <c r="M6130" s="5">
        <f t="shared" si="865"/>
        <v>0</v>
      </c>
      <c r="N6130" s="6">
        <f t="shared" si="857"/>
        <v>0</v>
      </c>
      <c r="O6130" s="6">
        <f t="shared" si="860"/>
        <v>0</v>
      </c>
      <c r="P6130" s="6">
        <f>FORECAST(J6130,Inputs!$B$10:$B$18,Inputs!$A$10:$A$18)</f>
        <v>30.855236060807357</v>
      </c>
      <c r="Q6130" s="6">
        <f>IF(Inputs!$D$10="Yes",IF('Hourly Calcs'!P6130&gt;'Hourly Calcs'!K6130,'Hourly Calcs'!O6130,N6130+O6130),N6130+O6130)</f>
        <v>0</v>
      </c>
      <c r="R6130" s="12">
        <f t="shared" si="861"/>
        <v>0</v>
      </c>
      <c r="S6130" s="1">
        <f>IF(AND(A6130&gt;=5,A6130&lt;=9),INDEX(Demand!$C$3:$C$26,C6130),INDEX(Demand!$B$3:$B$26,C6130))</f>
        <v>350</v>
      </c>
      <c r="T6130" s="7">
        <f t="shared" si="862"/>
        <v>0</v>
      </c>
      <c r="U6130" s="7">
        <f t="shared" si="863"/>
        <v>0</v>
      </c>
    </row>
    <row r="6131" spans="1:21" x14ac:dyDescent="0.2">
      <c r="A6131" s="1">
        <v>9</v>
      </c>
      <c r="B6131" s="1">
        <v>13</v>
      </c>
      <c r="C6131" s="1">
        <v>3</v>
      </c>
      <c r="D6131">
        <v>13.2</v>
      </c>
      <c r="E6131">
        <v>9.6999999999999993</v>
      </c>
      <c r="F6131">
        <v>79</v>
      </c>
      <c r="G6131">
        <v>0</v>
      </c>
      <c r="H6131">
        <v>0</v>
      </c>
      <c r="I6131">
        <v>0</v>
      </c>
      <c r="J6131" s="4">
        <f t="shared" si="858"/>
        <v>47.818349366930505</v>
      </c>
      <c r="K6131" s="4">
        <f t="shared" si="859"/>
        <v>-24.551036572075446</v>
      </c>
      <c r="L6131" s="5">
        <f t="shared" si="864"/>
        <v>0</v>
      </c>
      <c r="M6131" s="5">
        <f t="shared" si="865"/>
        <v>0</v>
      </c>
      <c r="N6131" s="6">
        <f t="shared" si="857"/>
        <v>0</v>
      </c>
      <c r="O6131" s="6">
        <f t="shared" si="860"/>
        <v>0</v>
      </c>
      <c r="P6131" s="6">
        <f>FORECAST(J6131,Inputs!$B$10:$B$18,Inputs!$A$10:$A$18)</f>
        <v>30.9983180496938</v>
      </c>
      <c r="Q6131" s="6">
        <f>IF(Inputs!$D$10="Yes",IF('Hourly Calcs'!P6131&gt;'Hourly Calcs'!K6131,'Hourly Calcs'!O6131,N6131+O6131),N6131+O6131)</f>
        <v>0</v>
      </c>
      <c r="R6131" s="12">
        <f t="shared" si="861"/>
        <v>0</v>
      </c>
      <c r="S6131" s="1">
        <f>IF(AND(A6131&gt;=5,A6131&lt;=9),INDEX(Demand!$C$3:$C$26,C6131),INDEX(Demand!$B$3:$B$26,C6131))</f>
        <v>350</v>
      </c>
      <c r="T6131" s="7">
        <f t="shared" si="862"/>
        <v>0</v>
      </c>
      <c r="U6131" s="7">
        <f t="shared" si="863"/>
        <v>0</v>
      </c>
    </row>
    <row r="6132" spans="1:21" x14ac:dyDescent="0.2">
      <c r="A6132" s="1">
        <v>9</v>
      </c>
      <c r="B6132" s="1">
        <v>13</v>
      </c>
      <c r="C6132" s="1">
        <v>4</v>
      </c>
      <c r="D6132">
        <v>12.8</v>
      </c>
      <c r="E6132">
        <v>9.6999999999999993</v>
      </c>
      <c r="F6132">
        <v>81</v>
      </c>
      <c r="G6132">
        <v>0</v>
      </c>
      <c r="H6132">
        <v>0</v>
      </c>
      <c r="I6132">
        <v>0</v>
      </c>
      <c r="J6132" s="4">
        <f t="shared" si="858"/>
        <v>61.545022017648691</v>
      </c>
      <c r="K6132" s="4">
        <f t="shared" si="859"/>
        <v>-16.815334880771033</v>
      </c>
      <c r="L6132" s="5">
        <f t="shared" si="864"/>
        <v>0</v>
      </c>
      <c r="M6132" s="5">
        <f t="shared" si="865"/>
        <v>0</v>
      </c>
      <c r="N6132" s="6">
        <f t="shared" si="857"/>
        <v>0</v>
      </c>
      <c r="O6132" s="6">
        <f t="shared" si="860"/>
        <v>0</v>
      </c>
      <c r="P6132" s="6">
        <f>FORECAST(J6132,Inputs!$B$10:$B$18,Inputs!$A$10:$A$18)</f>
        <v>31.125416870533783</v>
      </c>
      <c r="Q6132" s="6">
        <f>IF(Inputs!$D$10="Yes",IF('Hourly Calcs'!P6132&gt;'Hourly Calcs'!K6132,'Hourly Calcs'!O6132,N6132+O6132),N6132+O6132)</f>
        <v>0</v>
      </c>
      <c r="R6132" s="12">
        <f t="shared" si="861"/>
        <v>0</v>
      </c>
      <c r="S6132" s="1">
        <f>IF(AND(A6132&gt;=5,A6132&lt;=9),INDEX(Demand!$C$3:$C$26,C6132),INDEX(Demand!$B$3:$B$26,C6132))</f>
        <v>350</v>
      </c>
      <c r="T6132" s="7">
        <f t="shared" si="862"/>
        <v>0</v>
      </c>
      <c r="U6132" s="7">
        <f t="shared" si="863"/>
        <v>0</v>
      </c>
    </row>
    <row r="6133" spans="1:21" x14ac:dyDescent="0.2">
      <c r="A6133" s="1">
        <v>9</v>
      </c>
      <c r="B6133" s="1">
        <v>13</v>
      </c>
      <c r="C6133" s="1">
        <v>5</v>
      </c>
      <c r="D6133">
        <v>12.8</v>
      </c>
      <c r="E6133">
        <v>9.1</v>
      </c>
      <c r="F6133">
        <v>78</v>
      </c>
      <c r="G6133">
        <v>0</v>
      </c>
      <c r="H6133">
        <v>0</v>
      </c>
      <c r="I6133">
        <v>0</v>
      </c>
      <c r="J6133" s="4">
        <f t="shared" si="858"/>
        <v>73.990513131900116</v>
      </c>
      <c r="K6133" s="4">
        <f t="shared" si="859"/>
        <v>-8.0277254472165112</v>
      </c>
      <c r="L6133" s="5">
        <f t="shared" si="864"/>
        <v>0</v>
      </c>
      <c r="M6133" s="5">
        <f t="shared" si="865"/>
        <v>0</v>
      </c>
      <c r="N6133" s="6">
        <f t="shared" si="857"/>
        <v>0</v>
      </c>
      <c r="O6133" s="6">
        <f t="shared" si="860"/>
        <v>0</v>
      </c>
      <c r="P6133" s="6">
        <f>FORECAST(J6133,Inputs!$B$10:$B$18,Inputs!$A$10:$A$18)</f>
        <v>31.240652899369444</v>
      </c>
      <c r="Q6133" s="6">
        <f>IF(Inputs!$D$10="Yes",IF('Hourly Calcs'!P6133&gt;'Hourly Calcs'!K6133,'Hourly Calcs'!O6133,N6133+O6133),N6133+O6133)</f>
        <v>0</v>
      </c>
      <c r="R6133" s="12">
        <f t="shared" si="861"/>
        <v>0</v>
      </c>
      <c r="S6133" s="1">
        <f>IF(AND(A6133&gt;=5,A6133&lt;=9),INDEX(Demand!$C$3:$C$26,C6133),INDEX(Demand!$B$3:$B$26,C6133))</f>
        <v>350</v>
      </c>
      <c r="T6133" s="7">
        <f t="shared" si="862"/>
        <v>0</v>
      </c>
      <c r="U6133" s="7">
        <f t="shared" si="863"/>
        <v>0</v>
      </c>
    </row>
    <row r="6134" spans="1:21" x14ac:dyDescent="0.2">
      <c r="A6134" s="1">
        <v>9</v>
      </c>
      <c r="B6134" s="1">
        <v>13</v>
      </c>
      <c r="C6134" s="1">
        <v>6</v>
      </c>
      <c r="D6134">
        <v>13.2</v>
      </c>
      <c r="E6134">
        <v>9.3000000000000007</v>
      </c>
      <c r="F6134">
        <v>77</v>
      </c>
      <c r="G6134">
        <v>1</v>
      </c>
      <c r="H6134">
        <v>0</v>
      </c>
      <c r="I6134">
        <v>1</v>
      </c>
      <c r="J6134" s="4">
        <f t="shared" si="858"/>
        <v>85.742082531824806</v>
      </c>
      <c r="K6134" s="4">
        <f t="shared" si="859"/>
        <v>1.5927093277898621</v>
      </c>
      <c r="L6134" s="5">
        <f t="shared" si="864"/>
        <v>79.257917468175194</v>
      </c>
      <c r="M6134" s="5">
        <f t="shared" si="865"/>
        <v>32.407290672210138</v>
      </c>
      <c r="N6134" s="6">
        <f t="shared" si="857"/>
        <v>0</v>
      </c>
      <c r="O6134" s="6">
        <f t="shared" si="860"/>
        <v>0.91451878627752081</v>
      </c>
      <c r="P6134" s="6">
        <f>FORECAST(J6134,Inputs!$B$10:$B$18,Inputs!$A$10:$A$18)</f>
        <v>31.349463727146524</v>
      </c>
      <c r="Q6134" s="6">
        <f>IF(Inputs!$D$10="Yes",IF('Hourly Calcs'!P6134&gt;'Hourly Calcs'!K6134,'Hourly Calcs'!O6134,N6134+O6134),N6134+O6134)</f>
        <v>0.91451878627752081</v>
      </c>
      <c r="R6134" s="12">
        <f t="shared" si="861"/>
        <v>4.3457932723907788</v>
      </c>
      <c r="S6134" s="1">
        <f>IF(AND(A6134&gt;=5,A6134&lt;=9),INDEX(Demand!$C$3:$C$26,C6134),INDEX(Demand!$B$3:$B$26,C6134))</f>
        <v>350</v>
      </c>
      <c r="T6134" s="7">
        <f t="shared" si="862"/>
        <v>4.3457932723907788</v>
      </c>
      <c r="U6134" s="7">
        <f t="shared" si="863"/>
        <v>0</v>
      </c>
    </row>
    <row r="6135" spans="1:21" x14ac:dyDescent="0.2">
      <c r="A6135" s="1">
        <v>9</v>
      </c>
      <c r="B6135" s="1">
        <v>13</v>
      </c>
      <c r="C6135" s="1">
        <v>7</v>
      </c>
      <c r="D6135">
        <v>13.9</v>
      </c>
      <c r="E6135">
        <v>9.6</v>
      </c>
      <c r="F6135">
        <v>75</v>
      </c>
      <c r="G6135">
        <v>45</v>
      </c>
      <c r="H6135">
        <v>17</v>
      </c>
      <c r="I6135">
        <v>43</v>
      </c>
      <c r="J6135" s="4">
        <f t="shared" si="858"/>
        <v>97.421783314718112</v>
      </c>
      <c r="K6135" s="4">
        <f t="shared" si="859"/>
        <v>10.799680543801585</v>
      </c>
      <c r="L6135" s="5">
        <f t="shared" si="864"/>
        <v>67.578216685281888</v>
      </c>
      <c r="M6135" s="5">
        <f t="shared" si="865"/>
        <v>23.200319456198415</v>
      </c>
      <c r="N6135" s="6">
        <f t="shared" si="857"/>
        <v>6.202489131339151</v>
      </c>
      <c r="O6135" s="6">
        <f t="shared" si="860"/>
        <v>39.324307809933394</v>
      </c>
      <c r="P6135" s="6">
        <f>FORECAST(J6135,Inputs!$B$10:$B$18,Inputs!$A$10:$A$18)</f>
        <v>31.457609104765908</v>
      </c>
      <c r="Q6135" s="6">
        <f>IF(Inputs!$D$10="Yes",IF('Hourly Calcs'!P6135&gt;'Hourly Calcs'!K6135,'Hourly Calcs'!O6135,N6135+O6135),N6135+O6135)</f>
        <v>39.324307809933394</v>
      </c>
      <c r="R6135" s="12">
        <f t="shared" si="861"/>
        <v>186.86911071280349</v>
      </c>
      <c r="S6135" s="1">
        <f>IF(AND(A6135&gt;=5,A6135&lt;=9),INDEX(Demand!$C$3:$C$26,C6135),INDEX(Demand!$B$3:$B$26,C6135))</f>
        <v>350</v>
      </c>
      <c r="T6135" s="7">
        <f t="shared" si="862"/>
        <v>186.86911071280349</v>
      </c>
      <c r="U6135" s="7">
        <f t="shared" si="863"/>
        <v>0</v>
      </c>
    </row>
    <row r="6136" spans="1:21" x14ac:dyDescent="0.2">
      <c r="A6136" s="1">
        <v>9</v>
      </c>
      <c r="B6136" s="1">
        <v>13</v>
      </c>
      <c r="C6136" s="1">
        <v>8</v>
      </c>
      <c r="D6136">
        <v>14.3</v>
      </c>
      <c r="E6136">
        <v>10.1</v>
      </c>
      <c r="F6136">
        <v>76</v>
      </c>
      <c r="G6136">
        <v>182</v>
      </c>
      <c r="H6136">
        <v>207</v>
      </c>
      <c r="I6136">
        <v>122</v>
      </c>
      <c r="J6136" s="4">
        <f t="shared" si="858"/>
        <v>109.68402921899646</v>
      </c>
      <c r="K6136" s="4">
        <f t="shared" si="859"/>
        <v>19.966647490079978</v>
      </c>
      <c r="L6136" s="5">
        <f t="shared" si="864"/>
        <v>55.315970781003543</v>
      </c>
      <c r="M6136" s="5">
        <f t="shared" si="865"/>
        <v>14.033352509920022</v>
      </c>
      <c r="N6136" s="6">
        <f t="shared" si="857"/>
        <v>120.51040705686981</v>
      </c>
      <c r="O6136" s="6">
        <f t="shared" si="860"/>
        <v>111.57129192585754</v>
      </c>
      <c r="P6136" s="6">
        <f>FORECAST(J6136,Inputs!$B$10:$B$18,Inputs!$A$10:$A$18)</f>
        <v>31.57114841869441</v>
      </c>
      <c r="Q6136" s="6">
        <f>IF(Inputs!$D$10="Yes",IF('Hourly Calcs'!P6136&gt;'Hourly Calcs'!K6136,'Hourly Calcs'!O6136,N6136+O6136),N6136+O6136)</f>
        <v>111.57129192585754</v>
      </c>
      <c r="R6136" s="12">
        <f t="shared" si="861"/>
        <v>530.18677923167502</v>
      </c>
      <c r="S6136" s="1">
        <f>IF(AND(A6136&gt;=5,A6136&lt;=9),INDEX(Demand!$C$3:$C$26,C6136),INDEX(Demand!$B$3:$B$26,C6136))</f>
        <v>350</v>
      </c>
      <c r="T6136" s="7">
        <f t="shared" si="862"/>
        <v>350</v>
      </c>
      <c r="U6136" s="7">
        <f t="shared" si="863"/>
        <v>180.18677923167502</v>
      </c>
    </row>
    <row r="6137" spans="1:21" x14ac:dyDescent="0.2">
      <c r="A6137" s="1">
        <v>9</v>
      </c>
      <c r="B6137" s="1">
        <v>13</v>
      </c>
      <c r="C6137" s="1">
        <v>9</v>
      </c>
      <c r="D6137">
        <v>15.1</v>
      </c>
      <c r="E6137">
        <v>10.4</v>
      </c>
      <c r="F6137">
        <v>73</v>
      </c>
      <c r="G6137">
        <v>351</v>
      </c>
      <c r="H6137">
        <v>457</v>
      </c>
      <c r="I6137">
        <v>150</v>
      </c>
      <c r="J6137" s="4">
        <f t="shared" si="858"/>
        <v>123.23553082503571</v>
      </c>
      <c r="K6137" s="4">
        <f t="shared" si="859"/>
        <v>28.431617909096957</v>
      </c>
      <c r="L6137" s="5">
        <f t="shared" si="864"/>
        <v>41.76446917496429</v>
      </c>
      <c r="M6137" s="5">
        <f t="shared" si="865"/>
        <v>5.568382090903043</v>
      </c>
      <c r="N6137" s="6">
        <f t="shared" si="857"/>
        <v>348.00597287389468</v>
      </c>
      <c r="O6137" s="6">
        <f t="shared" si="860"/>
        <v>137.17781794162812</v>
      </c>
      <c r="P6137" s="6">
        <f>FORECAST(J6137,Inputs!$B$10:$B$18,Inputs!$A$10:$A$18)</f>
        <v>31.696625285416996</v>
      </c>
      <c r="Q6137" s="6">
        <f>IF(Inputs!$D$10="Yes",IF('Hourly Calcs'!P6137&gt;'Hourly Calcs'!K6137,'Hourly Calcs'!O6137,N6137+O6137),N6137+O6137)</f>
        <v>137.17781794162812</v>
      </c>
      <c r="R6137" s="12">
        <f t="shared" si="861"/>
        <v>651.86899085861683</v>
      </c>
      <c r="S6137" s="1">
        <f>IF(AND(A6137&gt;=5,A6137&lt;=9),INDEX(Demand!$C$3:$C$26,C6137),INDEX(Demand!$B$3:$B$26,C6137))</f>
        <v>350</v>
      </c>
      <c r="T6137" s="7">
        <f t="shared" si="862"/>
        <v>350</v>
      </c>
      <c r="U6137" s="7">
        <f t="shared" si="863"/>
        <v>301.86899085861683</v>
      </c>
    </row>
    <row r="6138" spans="1:21" x14ac:dyDescent="0.2">
      <c r="A6138" s="1">
        <v>9</v>
      </c>
      <c r="B6138" s="1">
        <v>13</v>
      </c>
      <c r="C6138" s="1">
        <v>10</v>
      </c>
      <c r="D6138">
        <v>15.9</v>
      </c>
      <c r="E6138">
        <v>10.5</v>
      </c>
      <c r="F6138">
        <v>70</v>
      </c>
      <c r="G6138">
        <v>486</v>
      </c>
      <c r="H6138">
        <v>586</v>
      </c>
      <c r="I6138">
        <v>156</v>
      </c>
      <c r="J6138" s="4">
        <f t="shared" si="858"/>
        <v>138.78002702901296</v>
      </c>
      <c r="K6138" s="4">
        <f t="shared" si="859"/>
        <v>35.575827887521832</v>
      </c>
      <c r="L6138" s="5">
        <f t="shared" si="864"/>
        <v>26.219972970987044</v>
      </c>
      <c r="M6138" s="5">
        <f t="shared" si="865"/>
        <v>1.5758278875218323</v>
      </c>
      <c r="N6138" s="6">
        <f t="shared" si="857"/>
        <v>521.73697654903083</v>
      </c>
      <c r="O6138" s="6">
        <f t="shared" si="860"/>
        <v>142.66493065929325</v>
      </c>
      <c r="P6138" s="6">
        <f>FORECAST(J6138,Inputs!$B$10:$B$18,Inputs!$A$10:$A$18)</f>
        <v>31.840555805824192</v>
      </c>
      <c r="Q6138" s="6">
        <f>IF(Inputs!$D$10="Yes",IF('Hourly Calcs'!P6138&gt;'Hourly Calcs'!K6138,'Hourly Calcs'!O6138,N6138+O6138),N6138+O6138)</f>
        <v>664.40190720832402</v>
      </c>
      <c r="R6138" s="12">
        <f t="shared" si="861"/>
        <v>3157.2378630539556</v>
      </c>
      <c r="S6138" s="1">
        <f>IF(AND(A6138&gt;=5,A6138&lt;=9),INDEX(Demand!$C$3:$C$26,C6138),INDEX(Demand!$B$3:$B$26,C6138))</f>
        <v>600</v>
      </c>
      <c r="T6138" s="7">
        <f t="shared" si="862"/>
        <v>600</v>
      </c>
      <c r="U6138" s="7">
        <f t="shared" si="863"/>
        <v>2557.2378630539556</v>
      </c>
    </row>
    <row r="6139" spans="1:21" x14ac:dyDescent="0.2">
      <c r="A6139" s="1">
        <v>9</v>
      </c>
      <c r="B6139" s="1">
        <v>13</v>
      </c>
      <c r="C6139" s="1">
        <v>11</v>
      </c>
      <c r="D6139">
        <v>16.3</v>
      </c>
      <c r="E6139">
        <v>10.9</v>
      </c>
      <c r="F6139">
        <v>70</v>
      </c>
      <c r="G6139">
        <v>591</v>
      </c>
      <c r="H6139">
        <v>640</v>
      </c>
      <c r="I6139">
        <v>175</v>
      </c>
      <c r="J6139" s="4">
        <f t="shared" si="858"/>
        <v>156.72990734467982</v>
      </c>
      <c r="K6139" s="4">
        <f t="shared" si="859"/>
        <v>40.63126072950562</v>
      </c>
      <c r="L6139" s="5">
        <f t="shared" si="864"/>
        <v>8.2700926553201839</v>
      </c>
      <c r="M6139" s="5">
        <f t="shared" si="865"/>
        <v>6.6312607295056196</v>
      </c>
      <c r="N6139" s="6">
        <f t="shared" si="857"/>
        <v>614.28929167231797</v>
      </c>
      <c r="O6139" s="6">
        <f t="shared" si="860"/>
        <v>160.04078759856614</v>
      </c>
      <c r="P6139" s="6">
        <f>FORECAST(J6139,Inputs!$B$10:$B$18,Inputs!$A$10:$A$18)</f>
        <v>32.006758401339624</v>
      </c>
      <c r="Q6139" s="6">
        <f>IF(Inputs!$D$10="Yes",IF('Hourly Calcs'!P6139&gt;'Hourly Calcs'!K6139,'Hourly Calcs'!O6139,N6139+O6139),N6139+O6139)</f>
        <v>774.33007927088408</v>
      </c>
      <c r="R6139" s="12">
        <f t="shared" si="861"/>
        <v>3679.6165366952409</v>
      </c>
      <c r="S6139" s="1">
        <f>IF(AND(A6139&gt;=5,A6139&lt;=9),INDEX(Demand!$C$3:$C$26,C6139),INDEX(Demand!$B$3:$B$26,C6139))</f>
        <v>600</v>
      </c>
      <c r="T6139" s="7">
        <f t="shared" si="862"/>
        <v>600</v>
      </c>
      <c r="U6139" s="7">
        <f t="shared" si="863"/>
        <v>3079.6165366952409</v>
      </c>
    </row>
    <row r="6140" spans="1:21" x14ac:dyDescent="0.2">
      <c r="A6140" s="1">
        <v>9</v>
      </c>
      <c r="B6140" s="1">
        <v>13</v>
      </c>
      <c r="C6140" s="1">
        <v>12</v>
      </c>
      <c r="D6140">
        <v>16.5</v>
      </c>
      <c r="E6140">
        <v>10.7</v>
      </c>
      <c r="F6140">
        <v>69</v>
      </c>
      <c r="G6140">
        <v>649</v>
      </c>
      <c r="H6140">
        <v>683</v>
      </c>
      <c r="I6140">
        <v>173</v>
      </c>
      <c r="J6140" s="4">
        <f t="shared" si="858"/>
        <v>176.62121175575413</v>
      </c>
      <c r="K6140" s="4">
        <f t="shared" si="859"/>
        <v>42.809363217934688</v>
      </c>
      <c r="L6140" s="5">
        <f t="shared" si="864"/>
        <v>11.621211755754132</v>
      </c>
      <c r="M6140" s="5">
        <f t="shared" si="865"/>
        <v>8.8093632179346884</v>
      </c>
      <c r="N6140" s="6">
        <f t="shared" si="857"/>
        <v>659.23617916729643</v>
      </c>
      <c r="O6140" s="6">
        <f t="shared" si="860"/>
        <v>158.21175002601109</v>
      </c>
      <c r="P6140" s="6">
        <f>FORECAST(J6140,Inputs!$B$10:$B$18,Inputs!$A$10:$A$18)</f>
        <v>32.190937145886608</v>
      </c>
      <c r="Q6140" s="6">
        <f>IF(Inputs!$D$10="Yes",IF('Hourly Calcs'!P6140&gt;'Hourly Calcs'!K6140,'Hourly Calcs'!O6140,N6140+O6140),N6140+O6140)</f>
        <v>817.44792919330757</v>
      </c>
      <c r="R6140" s="12">
        <f t="shared" si="861"/>
        <v>3884.5125595265972</v>
      </c>
      <c r="S6140" s="1">
        <f>IF(AND(A6140&gt;=5,A6140&lt;=9),INDEX(Demand!$C$3:$C$26,C6140),INDEX(Demand!$B$3:$B$26,C6140))</f>
        <v>600</v>
      </c>
      <c r="T6140" s="7">
        <f t="shared" si="862"/>
        <v>600</v>
      </c>
      <c r="U6140" s="7">
        <f t="shared" si="863"/>
        <v>3284.5125595265972</v>
      </c>
    </row>
    <row r="6141" spans="1:21" x14ac:dyDescent="0.2">
      <c r="A6141" s="1">
        <v>9</v>
      </c>
      <c r="B6141" s="1">
        <v>13</v>
      </c>
      <c r="C6141" s="1">
        <v>13</v>
      </c>
      <c r="D6141">
        <v>16.600000000000001</v>
      </c>
      <c r="E6141">
        <v>10.4</v>
      </c>
      <c r="F6141">
        <v>67</v>
      </c>
      <c r="G6141">
        <v>654</v>
      </c>
      <c r="H6141">
        <v>685</v>
      </c>
      <c r="I6141">
        <v>173</v>
      </c>
      <c r="J6141" s="4">
        <f t="shared" si="858"/>
        <v>196.83428085826216</v>
      </c>
      <c r="K6141" s="4">
        <f t="shared" si="859"/>
        <v>41.677735466990093</v>
      </c>
      <c r="L6141" s="5">
        <f t="shared" si="864"/>
        <v>31.834280858262161</v>
      </c>
      <c r="M6141" s="5">
        <f t="shared" si="865"/>
        <v>7.677735466990093</v>
      </c>
      <c r="N6141" s="6">
        <f t="shared" si="857"/>
        <v>620.67454070798294</v>
      </c>
      <c r="O6141" s="6">
        <f t="shared" si="860"/>
        <v>158.21175002601109</v>
      </c>
      <c r="P6141" s="6">
        <f>FORECAST(J6141,Inputs!$B$10:$B$18,Inputs!$A$10:$A$18)</f>
        <v>32.378095193132054</v>
      </c>
      <c r="Q6141" s="6">
        <f>IF(Inputs!$D$10="Yes",IF('Hourly Calcs'!P6141&gt;'Hourly Calcs'!K6141,'Hourly Calcs'!O6141,N6141+O6141),N6141+O6141)</f>
        <v>778.88629073399397</v>
      </c>
      <c r="R6141" s="12">
        <f t="shared" si="861"/>
        <v>3701.2676535679393</v>
      </c>
      <c r="S6141" s="1">
        <f>IF(AND(A6141&gt;=5,A6141&lt;=9),INDEX(Demand!$C$3:$C$26,C6141),INDEX(Demand!$B$3:$B$26,C6141))</f>
        <v>600</v>
      </c>
      <c r="T6141" s="7">
        <f t="shared" si="862"/>
        <v>600</v>
      </c>
      <c r="U6141" s="7">
        <f t="shared" si="863"/>
        <v>3101.2676535679393</v>
      </c>
    </row>
    <row r="6142" spans="1:21" x14ac:dyDescent="0.2">
      <c r="A6142" s="1">
        <v>9</v>
      </c>
      <c r="B6142" s="1">
        <v>13</v>
      </c>
      <c r="C6142" s="1">
        <v>14</v>
      </c>
      <c r="D6142">
        <v>17.100000000000001</v>
      </c>
      <c r="E6142">
        <v>11.2</v>
      </c>
      <c r="F6142">
        <v>68</v>
      </c>
      <c r="G6142">
        <v>620</v>
      </c>
      <c r="H6142">
        <v>728</v>
      </c>
      <c r="I6142">
        <v>138</v>
      </c>
      <c r="J6142" s="4">
        <f t="shared" si="858"/>
        <v>215.51803948022331</v>
      </c>
      <c r="K6142" s="4">
        <f t="shared" si="859"/>
        <v>37.467386309713255</v>
      </c>
      <c r="L6142" s="5">
        <f t="shared" si="864"/>
        <v>50.518039480223308</v>
      </c>
      <c r="M6142" s="5">
        <f t="shared" si="865"/>
        <v>3.4673863097132553</v>
      </c>
      <c r="N6142" s="6">
        <f t="shared" si="857"/>
        <v>572.58305517006443</v>
      </c>
      <c r="O6142" s="6">
        <f t="shared" si="860"/>
        <v>126.20359250629787</v>
      </c>
      <c r="P6142" s="6">
        <f>FORECAST(J6142,Inputs!$B$10:$B$18,Inputs!$A$10:$A$18)</f>
        <v>32.551092958150214</v>
      </c>
      <c r="Q6142" s="6">
        <f>IF(Inputs!$D$10="Yes",IF('Hourly Calcs'!P6142&gt;'Hourly Calcs'!K6142,'Hourly Calcs'!O6142,N6142+O6142),N6142+O6142)</f>
        <v>698.78664767636224</v>
      </c>
      <c r="R6142" s="12">
        <f t="shared" si="861"/>
        <v>3320.6341497580734</v>
      </c>
      <c r="S6142" s="1">
        <f>IF(AND(A6142&gt;=5,A6142&lt;=9),INDEX(Demand!$C$3:$C$26,C6142),INDEX(Demand!$B$3:$B$26,C6142))</f>
        <v>600</v>
      </c>
      <c r="T6142" s="7">
        <f t="shared" si="862"/>
        <v>600</v>
      </c>
      <c r="U6142" s="7">
        <f t="shared" si="863"/>
        <v>2720.6341497580734</v>
      </c>
    </row>
    <row r="6143" spans="1:21" x14ac:dyDescent="0.2">
      <c r="A6143" s="1">
        <v>9</v>
      </c>
      <c r="B6143" s="1">
        <v>13</v>
      </c>
      <c r="C6143" s="1">
        <v>15</v>
      </c>
      <c r="D6143">
        <v>17.100000000000001</v>
      </c>
      <c r="E6143">
        <v>11.8</v>
      </c>
      <c r="F6143">
        <v>71</v>
      </c>
      <c r="G6143">
        <v>518</v>
      </c>
      <c r="H6143">
        <v>664</v>
      </c>
      <c r="I6143">
        <v>133</v>
      </c>
      <c r="J6143" s="4">
        <f t="shared" si="858"/>
        <v>231.81714000057246</v>
      </c>
      <c r="K6143" s="4">
        <f t="shared" si="859"/>
        <v>30.899458581064344</v>
      </c>
      <c r="L6143" s="5">
        <f t="shared" si="864"/>
        <v>66.817140000572465</v>
      </c>
      <c r="M6143" s="5">
        <f t="shared" si="865"/>
        <v>3.1005414189356557</v>
      </c>
      <c r="N6143" s="6">
        <f t="shared" si="857"/>
        <v>408.11438991798838</v>
      </c>
      <c r="O6143" s="6">
        <f t="shared" si="860"/>
        <v>121.63099857491027</v>
      </c>
      <c r="P6143" s="6">
        <f>FORECAST(J6143,Inputs!$B$10:$B$18,Inputs!$A$10:$A$18)</f>
        <v>32.702010555560854</v>
      </c>
      <c r="Q6143" s="6">
        <f>IF(Inputs!$D$10="Yes",IF('Hourly Calcs'!P6143&gt;'Hourly Calcs'!K6143,'Hourly Calcs'!O6143,N6143+O6143),N6143+O6143)</f>
        <v>121.63099857491027</v>
      </c>
      <c r="R6143" s="12">
        <f t="shared" si="861"/>
        <v>577.99050522797359</v>
      </c>
      <c r="S6143" s="1">
        <f>IF(AND(A6143&gt;=5,A6143&lt;=9),INDEX(Demand!$C$3:$C$26,C6143),INDEX(Demand!$B$3:$B$26,C6143))</f>
        <v>600</v>
      </c>
      <c r="T6143" s="7">
        <f t="shared" si="862"/>
        <v>577.99050522797359</v>
      </c>
      <c r="U6143" s="7">
        <f t="shared" si="863"/>
        <v>0</v>
      </c>
    </row>
    <row r="6144" spans="1:21" x14ac:dyDescent="0.2">
      <c r="A6144" s="1">
        <v>9</v>
      </c>
      <c r="B6144" s="1">
        <v>13</v>
      </c>
      <c r="C6144" s="1">
        <v>16</v>
      </c>
      <c r="D6144">
        <v>16.3</v>
      </c>
      <c r="E6144">
        <v>11.1</v>
      </c>
      <c r="F6144">
        <v>71</v>
      </c>
      <c r="G6144">
        <v>380</v>
      </c>
      <c r="H6144">
        <v>547</v>
      </c>
      <c r="I6144">
        <v>127</v>
      </c>
      <c r="J6144" s="4">
        <f t="shared" si="858"/>
        <v>245.93137536183485</v>
      </c>
      <c r="K6144" s="4">
        <f t="shared" si="859"/>
        <v>22.77471777794176</v>
      </c>
      <c r="L6144" s="5">
        <f t="shared" si="864"/>
        <v>80.931375361834853</v>
      </c>
      <c r="M6144" s="5">
        <f t="shared" si="865"/>
        <v>11.22528222205824</v>
      </c>
      <c r="N6144" s="6">
        <f t="shared" si="857"/>
        <v>220.00034077828801</v>
      </c>
      <c r="O6144" s="6">
        <f t="shared" si="860"/>
        <v>116.14388585724514</v>
      </c>
      <c r="P6144" s="6">
        <f>FORECAST(J6144,Inputs!$B$10:$B$18,Inputs!$A$10:$A$18)</f>
        <v>32.83269792001699</v>
      </c>
      <c r="Q6144" s="6">
        <f>IF(Inputs!$D$10="Yes",IF('Hourly Calcs'!P6144&gt;'Hourly Calcs'!K6144,'Hourly Calcs'!O6144,N6144+O6144),N6144+O6144)</f>
        <v>116.14388585724514</v>
      </c>
      <c r="R6144" s="12">
        <f t="shared" si="861"/>
        <v>551.91574559362891</v>
      </c>
      <c r="S6144" s="1">
        <f>IF(AND(A6144&gt;=5,A6144&lt;=9),INDEX(Demand!$C$3:$C$26,C6144),INDEX(Demand!$B$3:$B$26,C6144))</f>
        <v>900</v>
      </c>
      <c r="T6144" s="7">
        <f t="shared" si="862"/>
        <v>551.91574559362891</v>
      </c>
      <c r="U6144" s="7">
        <f t="shared" si="863"/>
        <v>0</v>
      </c>
    </row>
    <row r="6145" spans="1:21" x14ac:dyDescent="0.2">
      <c r="A6145" s="1">
        <v>9</v>
      </c>
      <c r="B6145" s="1">
        <v>13</v>
      </c>
      <c r="C6145" s="1">
        <v>17</v>
      </c>
      <c r="D6145">
        <v>15.8</v>
      </c>
      <c r="E6145">
        <v>10.8</v>
      </c>
      <c r="F6145">
        <v>72</v>
      </c>
      <c r="G6145">
        <v>215</v>
      </c>
      <c r="H6145">
        <v>328</v>
      </c>
      <c r="I6145">
        <v>111</v>
      </c>
      <c r="J6145" s="4">
        <f t="shared" si="858"/>
        <v>258.51791366298346</v>
      </c>
      <c r="K6145" s="4">
        <f t="shared" si="859"/>
        <v>13.758310832929155</v>
      </c>
      <c r="L6145" s="5">
        <f t="shared" si="864"/>
        <v>0</v>
      </c>
      <c r="M6145" s="5">
        <f t="shared" si="865"/>
        <v>20.241689167070845</v>
      </c>
      <c r="N6145" s="6">
        <f t="shared" si="857"/>
        <v>53.739333305381237</v>
      </c>
      <c r="O6145" s="6">
        <f t="shared" si="860"/>
        <v>101.51158527680481</v>
      </c>
      <c r="P6145" s="6">
        <f>FORECAST(J6145,Inputs!$B$10:$B$18,Inputs!$A$10:$A$18)</f>
        <v>32.949239941323917</v>
      </c>
      <c r="Q6145" s="6">
        <f>IF(Inputs!$D$10="Yes",IF('Hourly Calcs'!P6145&gt;'Hourly Calcs'!K6145,'Hourly Calcs'!O6145,N6145+O6145),N6145+O6145)</f>
        <v>101.51158527680481</v>
      </c>
      <c r="R6145" s="12">
        <f t="shared" si="861"/>
        <v>482.38305323537645</v>
      </c>
      <c r="S6145" s="1">
        <f>IF(AND(A6145&gt;=5,A6145&lt;=9),INDEX(Demand!$C$3:$C$26,C6145),INDEX(Demand!$B$3:$B$26,C6145))</f>
        <v>900</v>
      </c>
      <c r="T6145" s="7">
        <f t="shared" si="862"/>
        <v>482.38305323537645</v>
      </c>
      <c r="U6145" s="7">
        <f t="shared" si="863"/>
        <v>0</v>
      </c>
    </row>
    <row r="6146" spans="1:21" x14ac:dyDescent="0.2">
      <c r="A6146" s="1">
        <v>9</v>
      </c>
      <c r="B6146" s="1">
        <v>13</v>
      </c>
      <c r="C6146" s="1">
        <v>18</v>
      </c>
      <c r="D6146">
        <v>15.1</v>
      </c>
      <c r="E6146">
        <v>11.4</v>
      </c>
      <c r="F6146">
        <v>79</v>
      </c>
      <c r="G6146">
        <v>65</v>
      </c>
      <c r="H6146">
        <v>72</v>
      </c>
      <c r="I6146">
        <v>54</v>
      </c>
      <c r="J6146" s="4">
        <f t="shared" si="858"/>
        <v>270.29594324530859</v>
      </c>
      <c r="K6146" s="4">
        <f t="shared" si="859"/>
        <v>4.4260344462419994</v>
      </c>
      <c r="L6146" s="5">
        <f t="shared" si="864"/>
        <v>0</v>
      </c>
      <c r="M6146" s="5">
        <f t="shared" si="865"/>
        <v>29.573965553758001</v>
      </c>
      <c r="N6146" s="6">
        <f t="shared" si="857"/>
        <v>0</v>
      </c>
      <c r="O6146" s="6">
        <f t="shared" si="860"/>
        <v>49.384014458986123</v>
      </c>
      <c r="P6146" s="6">
        <f>FORECAST(J6146,Inputs!$B$10:$B$18,Inputs!$A$10:$A$18)</f>
        <v>33.05829577078989</v>
      </c>
      <c r="Q6146" s="6">
        <f>IF(Inputs!$D$10="Yes",IF('Hourly Calcs'!P6146&gt;'Hourly Calcs'!K6146,'Hourly Calcs'!O6146,N6146+O6146),N6146+O6146)</f>
        <v>49.384014458986123</v>
      </c>
      <c r="R6146" s="12">
        <f t="shared" si="861"/>
        <v>234.67283670910206</v>
      </c>
      <c r="S6146" s="1">
        <f>IF(AND(A6146&gt;=5,A6146&lt;=9),INDEX(Demand!$C$3:$C$26,C6146),INDEX(Demand!$B$3:$B$26,C6146))</f>
        <v>900</v>
      </c>
      <c r="T6146" s="7">
        <f t="shared" si="862"/>
        <v>234.67283670910206</v>
      </c>
      <c r="U6146" s="7">
        <f t="shared" si="863"/>
        <v>0</v>
      </c>
    </row>
    <row r="6147" spans="1:21" x14ac:dyDescent="0.2">
      <c r="A6147" s="1">
        <v>9</v>
      </c>
      <c r="B6147" s="1">
        <v>13</v>
      </c>
      <c r="C6147" s="1">
        <v>19</v>
      </c>
      <c r="D6147">
        <v>13.5</v>
      </c>
      <c r="E6147">
        <v>11.4</v>
      </c>
      <c r="F6147">
        <v>87</v>
      </c>
      <c r="G6147">
        <v>4</v>
      </c>
      <c r="H6147">
        <v>0</v>
      </c>
      <c r="I6147">
        <v>4</v>
      </c>
      <c r="J6147" s="4">
        <f t="shared" si="858"/>
        <v>281.93631415772347</v>
      </c>
      <c r="K6147" s="4">
        <f t="shared" si="859"/>
        <v>-5.1307182918401111</v>
      </c>
      <c r="L6147" s="5">
        <f t="shared" si="864"/>
        <v>0</v>
      </c>
      <c r="M6147" s="5">
        <f t="shared" si="865"/>
        <v>0</v>
      </c>
      <c r="N6147" s="6">
        <f t="shared" si="857"/>
        <v>0</v>
      </c>
      <c r="O6147" s="6">
        <f t="shared" si="860"/>
        <v>3.6580751451100832</v>
      </c>
      <c r="P6147" s="6">
        <f>FORECAST(J6147,Inputs!$B$10:$B$18,Inputs!$A$10:$A$18)</f>
        <v>33.166076982941881</v>
      </c>
      <c r="Q6147" s="6">
        <f>IF(Inputs!$D$10="Yes",IF('Hourly Calcs'!P6147&gt;'Hourly Calcs'!K6147,'Hourly Calcs'!O6147,N6147+O6147),N6147+O6147)</f>
        <v>3.6580751451100832</v>
      </c>
      <c r="R6147" s="12">
        <f t="shared" si="861"/>
        <v>17.383173089563115</v>
      </c>
      <c r="S6147" s="1">
        <f>IF(AND(A6147&gt;=5,A6147&lt;=9),INDEX(Demand!$C$3:$C$26,C6147),INDEX(Demand!$B$3:$B$26,C6147))</f>
        <v>900</v>
      </c>
      <c r="T6147" s="7">
        <f t="shared" si="862"/>
        <v>17.383173089563115</v>
      </c>
      <c r="U6147" s="7">
        <f t="shared" si="863"/>
        <v>0</v>
      </c>
    </row>
    <row r="6148" spans="1:21" x14ac:dyDescent="0.2">
      <c r="A6148" s="1">
        <v>9</v>
      </c>
      <c r="B6148" s="1">
        <v>13</v>
      </c>
      <c r="C6148" s="1">
        <v>20</v>
      </c>
      <c r="D6148">
        <v>12.6</v>
      </c>
      <c r="E6148">
        <v>11.3</v>
      </c>
      <c r="F6148">
        <v>92</v>
      </c>
      <c r="G6148">
        <v>0</v>
      </c>
      <c r="H6148">
        <v>0</v>
      </c>
      <c r="I6148">
        <v>0</v>
      </c>
      <c r="J6148" s="4">
        <f t="shared" si="858"/>
        <v>294.07114814639419</v>
      </c>
      <c r="K6148" s="4">
        <f t="shared" si="859"/>
        <v>-14.202739494725122</v>
      </c>
      <c r="L6148" s="5">
        <f t="shared" si="864"/>
        <v>0</v>
      </c>
      <c r="M6148" s="5">
        <f t="shared" si="865"/>
        <v>0</v>
      </c>
      <c r="N6148" s="6">
        <f t="shared" si="857"/>
        <v>0</v>
      </c>
      <c r="O6148" s="6">
        <f t="shared" si="860"/>
        <v>0</v>
      </c>
      <c r="P6148" s="6">
        <f>FORECAST(J6148,Inputs!$B$10:$B$18,Inputs!$A$10:$A$18)</f>
        <v>33.278436556911053</v>
      </c>
      <c r="Q6148" s="6">
        <f>IF(Inputs!$D$10="Yes",IF('Hourly Calcs'!P6148&gt;'Hourly Calcs'!K6148,'Hourly Calcs'!O6148,N6148+O6148),N6148+O6148)</f>
        <v>0</v>
      </c>
      <c r="R6148" s="12">
        <f t="shared" si="861"/>
        <v>0</v>
      </c>
      <c r="S6148" s="1">
        <f>IF(AND(A6148&gt;=5,A6148&lt;=9),INDEX(Demand!$C$3:$C$26,C6148),INDEX(Demand!$B$3:$B$26,C6148))</f>
        <v>800</v>
      </c>
      <c r="T6148" s="7">
        <f t="shared" si="862"/>
        <v>0</v>
      </c>
      <c r="U6148" s="7">
        <f t="shared" si="863"/>
        <v>0</v>
      </c>
    </row>
    <row r="6149" spans="1:21" x14ac:dyDescent="0.2">
      <c r="A6149" s="1">
        <v>9</v>
      </c>
      <c r="B6149" s="1">
        <v>13</v>
      </c>
      <c r="C6149" s="1">
        <v>21</v>
      </c>
      <c r="D6149">
        <v>11.7</v>
      </c>
      <c r="E6149">
        <v>10.3</v>
      </c>
      <c r="F6149">
        <v>91</v>
      </c>
      <c r="G6149">
        <v>0</v>
      </c>
      <c r="H6149">
        <v>0</v>
      </c>
      <c r="I6149">
        <v>0</v>
      </c>
      <c r="J6149" s="4">
        <f t="shared" si="858"/>
        <v>307.30913150539129</v>
      </c>
      <c r="K6149" s="4">
        <f t="shared" si="859"/>
        <v>-22.383389838281801</v>
      </c>
      <c r="L6149" s="5">
        <f t="shared" si="864"/>
        <v>0</v>
      </c>
      <c r="M6149" s="5">
        <f t="shared" si="865"/>
        <v>0</v>
      </c>
      <c r="N6149" s="6">
        <f t="shared" si="857"/>
        <v>0</v>
      </c>
      <c r="O6149" s="6">
        <f t="shared" si="860"/>
        <v>0</v>
      </c>
      <c r="P6149" s="6">
        <f>FORECAST(J6149,Inputs!$B$10:$B$18,Inputs!$A$10:$A$18)</f>
        <v>33.401010476901767</v>
      </c>
      <c r="Q6149" s="6">
        <f>IF(Inputs!$D$10="Yes",IF('Hourly Calcs'!P6149&gt;'Hourly Calcs'!K6149,'Hourly Calcs'!O6149,N6149+O6149),N6149+O6149)</f>
        <v>0</v>
      </c>
      <c r="R6149" s="12">
        <f t="shared" si="861"/>
        <v>0</v>
      </c>
      <c r="S6149" s="1">
        <f>IF(AND(A6149&gt;=5,A6149&lt;=9),INDEX(Demand!$C$3:$C$26,C6149),INDEX(Demand!$B$3:$B$26,C6149))</f>
        <v>700</v>
      </c>
      <c r="T6149" s="7">
        <f t="shared" si="862"/>
        <v>0</v>
      </c>
      <c r="U6149" s="7">
        <f t="shared" si="863"/>
        <v>0</v>
      </c>
    </row>
    <row r="6150" spans="1:21" x14ac:dyDescent="0.2">
      <c r="A6150" s="1">
        <v>9</v>
      </c>
      <c r="B6150" s="1">
        <v>13</v>
      </c>
      <c r="C6150" s="1">
        <v>22</v>
      </c>
      <c r="D6150">
        <v>13</v>
      </c>
      <c r="E6150">
        <v>11.1</v>
      </c>
      <c r="F6150">
        <v>88</v>
      </c>
      <c r="G6150">
        <v>0</v>
      </c>
      <c r="H6150">
        <v>0</v>
      </c>
      <c r="I6150">
        <v>0</v>
      </c>
      <c r="J6150" s="4">
        <f t="shared" si="858"/>
        <v>322.17376852124949</v>
      </c>
      <c r="K6150" s="4">
        <f t="shared" si="859"/>
        <v>-29.145686254655786</v>
      </c>
      <c r="L6150" s="5">
        <f t="shared" si="864"/>
        <v>0</v>
      </c>
      <c r="M6150" s="5">
        <f t="shared" si="865"/>
        <v>0</v>
      </c>
      <c r="N6150" s="6">
        <f t="shared" si="857"/>
        <v>0</v>
      </c>
      <c r="O6150" s="6">
        <f t="shared" si="860"/>
        <v>0</v>
      </c>
      <c r="P6150" s="6">
        <f>FORECAST(J6150,Inputs!$B$10:$B$18,Inputs!$A$10:$A$18)</f>
        <v>33.538646004826383</v>
      </c>
      <c r="Q6150" s="6">
        <f>IF(Inputs!$D$10="Yes",IF('Hourly Calcs'!P6150&gt;'Hourly Calcs'!K6150,'Hourly Calcs'!O6150,N6150+O6150),N6150+O6150)</f>
        <v>0</v>
      </c>
      <c r="R6150" s="12">
        <f t="shared" si="861"/>
        <v>0</v>
      </c>
      <c r="S6150" s="1">
        <f>IF(AND(A6150&gt;=5,A6150&lt;=9),INDEX(Demand!$C$3:$C$26,C6150),INDEX(Demand!$B$3:$B$26,C6150))</f>
        <v>600</v>
      </c>
      <c r="T6150" s="7">
        <f t="shared" si="862"/>
        <v>0</v>
      </c>
      <c r="U6150" s="7">
        <f t="shared" si="863"/>
        <v>0</v>
      </c>
    </row>
    <row r="6151" spans="1:21" x14ac:dyDescent="0.2">
      <c r="A6151" s="1">
        <v>9</v>
      </c>
      <c r="B6151" s="1">
        <v>13</v>
      </c>
      <c r="C6151" s="1">
        <v>23</v>
      </c>
      <c r="D6151">
        <v>13.1</v>
      </c>
      <c r="E6151">
        <v>11</v>
      </c>
      <c r="F6151">
        <v>87</v>
      </c>
      <c r="G6151">
        <v>0</v>
      </c>
      <c r="H6151">
        <v>0</v>
      </c>
      <c r="I6151">
        <v>0</v>
      </c>
      <c r="J6151" s="4">
        <f t="shared" si="858"/>
        <v>338.88159809895285</v>
      </c>
      <c r="K6151" s="4">
        <f t="shared" si="859"/>
        <v>-33.839848788271894</v>
      </c>
      <c r="L6151" s="5">
        <f t="shared" si="864"/>
        <v>0</v>
      </c>
      <c r="M6151" s="5">
        <f t="shared" si="865"/>
        <v>0</v>
      </c>
      <c r="N6151" s="6">
        <f t="shared" si="857"/>
        <v>0</v>
      </c>
      <c r="O6151" s="6">
        <f t="shared" si="860"/>
        <v>0</v>
      </c>
      <c r="P6151" s="6">
        <f>FORECAST(J6151,Inputs!$B$10:$B$18,Inputs!$A$10:$A$18)</f>
        <v>33.693348130545857</v>
      </c>
      <c r="Q6151" s="6">
        <f>IF(Inputs!$D$10="Yes",IF('Hourly Calcs'!P6151&gt;'Hourly Calcs'!K6151,'Hourly Calcs'!O6151,N6151+O6151),N6151+O6151)</f>
        <v>0</v>
      </c>
      <c r="R6151" s="12">
        <f t="shared" si="861"/>
        <v>0</v>
      </c>
      <c r="S6151" s="1">
        <f>IF(AND(A6151&gt;=5,A6151&lt;=9),INDEX(Demand!$C$3:$C$26,C6151),INDEX(Demand!$B$3:$B$26,C6151))</f>
        <v>500</v>
      </c>
      <c r="T6151" s="7">
        <f t="shared" si="862"/>
        <v>0</v>
      </c>
      <c r="U6151" s="7">
        <f t="shared" si="863"/>
        <v>0</v>
      </c>
    </row>
    <row r="6152" spans="1:21" x14ac:dyDescent="0.2">
      <c r="A6152" s="1">
        <v>9</v>
      </c>
      <c r="B6152" s="1">
        <v>13</v>
      </c>
      <c r="C6152" s="1">
        <v>24</v>
      </c>
      <c r="D6152">
        <v>13.7</v>
      </c>
      <c r="E6152">
        <v>11.3</v>
      </c>
      <c r="F6152">
        <v>85</v>
      </c>
      <c r="G6152">
        <v>0</v>
      </c>
      <c r="H6152">
        <v>0</v>
      </c>
      <c r="I6152">
        <v>0</v>
      </c>
      <c r="J6152" s="4">
        <f t="shared" si="858"/>
        <v>356.99523999137097</v>
      </c>
      <c r="K6152" s="4">
        <f t="shared" si="859"/>
        <v>-35.845010787607535</v>
      </c>
      <c r="L6152" s="5">
        <f t="shared" si="864"/>
        <v>0</v>
      </c>
      <c r="M6152" s="5">
        <f t="shared" si="865"/>
        <v>0</v>
      </c>
      <c r="N6152" s="6">
        <f t="shared" si="857"/>
        <v>0</v>
      </c>
      <c r="O6152" s="6">
        <f t="shared" si="860"/>
        <v>0</v>
      </c>
      <c r="P6152" s="6">
        <f>FORECAST(J6152,Inputs!$B$10:$B$18,Inputs!$A$10:$A$18)</f>
        <v>33.861067036957138</v>
      </c>
      <c r="Q6152" s="6">
        <f>IF(Inputs!$D$10="Yes",IF('Hourly Calcs'!P6152&gt;'Hourly Calcs'!K6152,'Hourly Calcs'!O6152,N6152+O6152),N6152+O6152)</f>
        <v>0</v>
      </c>
      <c r="R6152" s="12">
        <f t="shared" si="861"/>
        <v>0</v>
      </c>
      <c r="S6152" s="1">
        <f>IF(AND(A6152&gt;=5,A6152&lt;=9),INDEX(Demand!$C$3:$C$26,C6152),INDEX(Demand!$B$3:$B$26,C6152))</f>
        <v>400</v>
      </c>
      <c r="T6152" s="7">
        <f t="shared" si="862"/>
        <v>0</v>
      </c>
      <c r="U6152" s="7">
        <f t="shared" si="863"/>
        <v>0</v>
      </c>
    </row>
    <row r="6153" spans="1:21" x14ac:dyDescent="0.2">
      <c r="A6153" s="1">
        <v>9</v>
      </c>
      <c r="B6153" s="1">
        <v>14</v>
      </c>
      <c r="C6153" s="1">
        <v>1</v>
      </c>
      <c r="D6153">
        <v>14.1</v>
      </c>
      <c r="E6153">
        <v>11.5</v>
      </c>
      <c r="F6153">
        <v>84</v>
      </c>
      <c r="G6153">
        <v>0</v>
      </c>
      <c r="H6153">
        <v>0</v>
      </c>
      <c r="I6153">
        <v>0</v>
      </c>
      <c r="J6153" s="4">
        <f t="shared" si="858"/>
        <v>15.343801791163088</v>
      </c>
      <c r="K6153" s="4">
        <f t="shared" si="859"/>
        <v>-34.837798486898265</v>
      </c>
      <c r="L6153" s="5">
        <f t="shared" si="864"/>
        <v>0</v>
      </c>
      <c r="M6153" s="5">
        <f t="shared" si="865"/>
        <v>0</v>
      </c>
      <c r="N6153" s="6">
        <f t="shared" ref="N6153:N6216" si="866">H6153*MAX(0,COS(2*ASIN(SQRT(SIN(RADIANS($B$4))^2+COS(RADIANS($K6153))^2-2*SIN(RADIANS($B$4))*COS(RADIANS($K6153))*COS(RADIANS($J6153-$B$5))+(SIN(RADIANS($K6153))-COS(RADIANS($B$4)))^2)/2)))</f>
        <v>0</v>
      </c>
      <c r="O6153" s="6">
        <f t="shared" si="860"/>
        <v>0</v>
      </c>
      <c r="P6153" s="6">
        <f>FORECAST(J6153,Inputs!$B$10:$B$18,Inputs!$A$10:$A$18)</f>
        <v>30.697627794362621</v>
      </c>
      <c r="Q6153" s="6">
        <f>IF(Inputs!$D$10="Yes",IF('Hourly Calcs'!P6153&gt;'Hourly Calcs'!K6153,'Hourly Calcs'!O6153,N6153+O6153),N6153+O6153)</f>
        <v>0</v>
      </c>
      <c r="R6153" s="12">
        <f t="shared" si="861"/>
        <v>0</v>
      </c>
      <c r="S6153" s="1">
        <f>IF(AND(A6153&gt;=5,A6153&lt;=9),INDEX(Demand!$C$3:$C$26,C6153),INDEX(Demand!$B$3:$B$26,C6153))</f>
        <v>350</v>
      </c>
      <c r="T6153" s="7">
        <f t="shared" si="862"/>
        <v>0</v>
      </c>
      <c r="U6153" s="7">
        <f t="shared" si="863"/>
        <v>0</v>
      </c>
    </row>
    <row r="6154" spans="1:21" x14ac:dyDescent="0.2">
      <c r="A6154" s="1">
        <v>9</v>
      </c>
      <c r="B6154" s="1">
        <v>14</v>
      </c>
      <c r="C6154" s="1">
        <v>2</v>
      </c>
      <c r="D6154">
        <v>14.2</v>
      </c>
      <c r="E6154">
        <v>11.4</v>
      </c>
      <c r="F6154">
        <v>83</v>
      </c>
      <c r="G6154">
        <v>0</v>
      </c>
      <c r="H6154">
        <v>0</v>
      </c>
      <c r="I6154">
        <v>0</v>
      </c>
      <c r="J6154" s="4">
        <f t="shared" ref="J6154:J6217" si="867">solarazimuth($B$2,$B$3,$B$1,A6154,B6154,C6154,0,0,0,0)</f>
        <v>32.61439793026932</v>
      </c>
      <c r="K6154" s="4">
        <f t="shared" ref="K6154:K6217" si="868">solarelevation($B$2,$B$3,$B$1,A6154,B6154,C6154,0,0,0,0)</f>
        <v>-30.987017971259561</v>
      </c>
      <c r="L6154" s="5">
        <f t="shared" si="864"/>
        <v>0</v>
      </c>
      <c r="M6154" s="5">
        <f t="shared" si="865"/>
        <v>0</v>
      </c>
      <c r="N6154" s="6">
        <f t="shared" si="866"/>
        <v>0</v>
      </c>
      <c r="O6154" s="6">
        <f t="shared" ref="O6154:O6217" si="869">$I6154*(1+COS(RADIANS($B$4)))/2</f>
        <v>0</v>
      </c>
      <c r="P6154" s="6">
        <f>FORECAST(J6154,Inputs!$B$10:$B$18,Inputs!$A$10:$A$18)</f>
        <v>30.857540721576566</v>
      </c>
      <c r="Q6154" s="6">
        <f>IF(Inputs!$D$10="Yes",IF('Hourly Calcs'!P6154&gt;'Hourly Calcs'!K6154,'Hourly Calcs'!O6154,N6154+O6154),N6154+O6154)</f>
        <v>0</v>
      </c>
      <c r="R6154" s="12">
        <f t="shared" ref="R6154:R6217" si="870">$B$6*$E$1*Q6154</f>
        <v>0</v>
      </c>
      <c r="S6154" s="1">
        <f>IF(AND(A6154&gt;=5,A6154&lt;=9),INDEX(Demand!$C$3:$C$26,C6154),INDEX(Demand!$B$3:$B$26,C6154))</f>
        <v>350</v>
      </c>
      <c r="T6154" s="7">
        <f t="shared" ref="T6154:T6217" si="871">S6154-MAX(0,S6154-R6154)</f>
        <v>0</v>
      </c>
      <c r="U6154" s="7">
        <f t="shared" ref="U6154:U6217" si="872">MAX(0,R6154-S6154)</f>
        <v>0</v>
      </c>
    </row>
    <row r="6155" spans="1:21" x14ac:dyDescent="0.2">
      <c r="A6155" s="1">
        <v>9</v>
      </c>
      <c r="B6155" s="1">
        <v>14</v>
      </c>
      <c r="C6155" s="1">
        <v>3</v>
      </c>
      <c r="D6155">
        <v>14.6</v>
      </c>
      <c r="E6155">
        <v>12.6</v>
      </c>
      <c r="F6155">
        <v>88</v>
      </c>
      <c r="G6155">
        <v>0</v>
      </c>
      <c r="H6155">
        <v>0</v>
      </c>
      <c r="I6155">
        <v>0</v>
      </c>
      <c r="J6155" s="4">
        <f t="shared" si="867"/>
        <v>48.103017749404842</v>
      </c>
      <c r="K6155" s="4">
        <f t="shared" si="868"/>
        <v>-24.847802648727892</v>
      </c>
      <c r="L6155" s="5">
        <f t="shared" si="864"/>
        <v>0</v>
      </c>
      <c r="M6155" s="5">
        <f t="shared" si="865"/>
        <v>0</v>
      </c>
      <c r="N6155" s="6">
        <f t="shared" si="866"/>
        <v>0</v>
      </c>
      <c r="O6155" s="6">
        <f t="shared" si="869"/>
        <v>0</v>
      </c>
      <c r="P6155" s="6">
        <f>FORECAST(J6155,Inputs!$B$10:$B$18,Inputs!$A$10:$A$18)</f>
        <v>31.000953868050043</v>
      </c>
      <c r="Q6155" s="6">
        <f>IF(Inputs!$D$10="Yes",IF('Hourly Calcs'!P6155&gt;'Hourly Calcs'!K6155,'Hourly Calcs'!O6155,N6155+O6155),N6155+O6155)</f>
        <v>0</v>
      </c>
      <c r="R6155" s="12">
        <f t="shared" si="870"/>
        <v>0</v>
      </c>
      <c r="S6155" s="1">
        <f>IF(AND(A6155&gt;=5,A6155&lt;=9),INDEX(Demand!$C$3:$C$26,C6155),INDEX(Demand!$B$3:$B$26,C6155))</f>
        <v>350</v>
      </c>
      <c r="T6155" s="7">
        <f t="shared" si="871"/>
        <v>0</v>
      </c>
      <c r="U6155" s="7">
        <f t="shared" si="872"/>
        <v>0</v>
      </c>
    </row>
    <row r="6156" spans="1:21" x14ac:dyDescent="0.2">
      <c r="A6156" s="1">
        <v>9</v>
      </c>
      <c r="B6156" s="1">
        <v>14</v>
      </c>
      <c r="C6156" s="1">
        <v>4</v>
      </c>
      <c r="D6156">
        <v>14.3</v>
      </c>
      <c r="E6156">
        <v>12.4</v>
      </c>
      <c r="F6156">
        <v>88</v>
      </c>
      <c r="G6156">
        <v>0</v>
      </c>
      <c r="H6156">
        <v>0</v>
      </c>
      <c r="I6156">
        <v>0</v>
      </c>
      <c r="J6156" s="4">
        <f t="shared" si="867"/>
        <v>61.845590198087436</v>
      </c>
      <c r="K6156" s="4">
        <f t="shared" si="868"/>
        <v>-17.084412713190247</v>
      </c>
      <c r="L6156" s="5">
        <f t="shared" si="864"/>
        <v>0</v>
      </c>
      <c r="M6156" s="5">
        <f t="shared" si="865"/>
        <v>0</v>
      </c>
      <c r="N6156" s="6">
        <f t="shared" si="866"/>
        <v>0</v>
      </c>
      <c r="O6156" s="6">
        <f t="shared" si="869"/>
        <v>0</v>
      </c>
      <c r="P6156" s="6">
        <f>FORECAST(J6156,Inputs!$B$10:$B$18,Inputs!$A$10:$A$18)</f>
        <v>31.128199909241548</v>
      </c>
      <c r="Q6156" s="6">
        <f>IF(Inputs!$D$10="Yes",IF('Hourly Calcs'!P6156&gt;'Hourly Calcs'!K6156,'Hourly Calcs'!O6156,N6156+O6156),N6156+O6156)</f>
        <v>0</v>
      </c>
      <c r="R6156" s="12">
        <f t="shared" si="870"/>
        <v>0</v>
      </c>
      <c r="S6156" s="1">
        <f>IF(AND(A6156&gt;=5,A6156&lt;=9),INDEX(Demand!$C$3:$C$26,C6156),INDEX(Demand!$B$3:$B$26,C6156))</f>
        <v>350</v>
      </c>
      <c r="T6156" s="7">
        <f t="shared" si="871"/>
        <v>0</v>
      </c>
      <c r="U6156" s="7">
        <f t="shared" si="872"/>
        <v>0</v>
      </c>
    </row>
    <row r="6157" spans="1:21" x14ac:dyDescent="0.2">
      <c r="A6157" s="1">
        <v>9</v>
      </c>
      <c r="B6157" s="1">
        <v>14</v>
      </c>
      <c r="C6157" s="1">
        <v>5</v>
      </c>
      <c r="D6157">
        <v>14.1</v>
      </c>
      <c r="E6157">
        <v>12.1</v>
      </c>
      <c r="F6157">
        <v>88</v>
      </c>
      <c r="G6157">
        <v>0</v>
      </c>
      <c r="H6157">
        <v>0</v>
      </c>
      <c r="I6157">
        <v>0</v>
      </c>
      <c r="J6157" s="4">
        <f t="shared" si="867"/>
        <v>74.297695171641024</v>
      </c>
      <c r="K6157" s="4">
        <f t="shared" si="868"/>
        <v>-8.2789051207871296</v>
      </c>
      <c r="L6157" s="5">
        <f t="shared" si="864"/>
        <v>0</v>
      </c>
      <c r="M6157" s="5">
        <f t="shared" si="865"/>
        <v>0</v>
      </c>
      <c r="N6157" s="6">
        <f t="shared" si="866"/>
        <v>0</v>
      </c>
      <c r="O6157" s="6">
        <f t="shared" si="869"/>
        <v>0</v>
      </c>
      <c r="P6157" s="6">
        <f>FORECAST(J6157,Inputs!$B$10:$B$18,Inputs!$A$10:$A$18)</f>
        <v>31.243497177515192</v>
      </c>
      <c r="Q6157" s="6">
        <f>IF(Inputs!$D$10="Yes",IF('Hourly Calcs'!P6157&gt;'Hourly Calcs'!K6157,'Hourly Calcs'!O6157,N6157+O6157),N6157+O6157)</f>
        <v>0</v>
      </c>
      <c r="R6157" s="12">
        <f t="shared" si="870"/>
        <v>0</v>
      </c>
      <c r="S6157" s="1">
        <f>IF(AND(A6157&gt;=5,A6157&lt;=9),INDEX(Demand!$C$3:$C$26,C6157),INDEX(Demand!$B$3:$B$26,C6157))</f>
        <v>350</v>
      </c>
      <c r="T6157" s="7">
        <f t="shared" si="871"/>
        <v>0</v>
      </c>
      <c r="U6157" s="7">
        <f t="shared" si="872"/>
        <v>0</v>
      </c>
    </row>
    <row r="6158" spans="1:21" x14ac:dyDescent="0.2">
      <c r="A6158" s="1">
        <v>9</v>
      </c>
      <c r="B6158" s="1">
        <v>14</v>
      </c>
      <c r="C6158" s="1">
        <v>6</v>
      </c>
      <c r="D6158">
        <v>14.3</v>
      </c>
      <c r="E6158">
        <v>12.3</v>
      </c>
      <c r="F6158">
        <v>88</v>
      </c>
      <c r="G6158">
        <v>1</v>
      </c>
      <c r="H6158">
        <v>0</v>
      </c>
      <c r="I6158">
        <v>1</v>
      </c>
      <c r="J6158" s="4">
        <f t="shared" si="867"/>
        <v>86.053276439412087</v>
      </c>
      <c r="K6158" s="4">
        <f t="shared" si="868"/>
        <v>1.3736305054478919</v>
      </c>
      <c r="L6158" s="5">
        <f t="shared" si="864"/>
        <v>78.946723560587913</v>
      </c>
      <c r="M6158" s="5">
        <f t="shared" si="865"/>
        <v>32.626369494552108</v>
      </c>
      <c r="N6158" s="6">
        <f t="shared" si="866"/>
        <v>0</v>
      </c>
      <c r="O6158" s="6">
        <f t="shared" si="869"/>
        <v>0.91451878627752081</v>
      </c>
      <c r="P6158" s="6">
        <f>FORECAST(J6158,Inputs!$B$10:$B$18,Inputs!$A$10:$A$18)</f>
        <v>31.352345152216778</v>
      </c>
      <c r="Q6158" s="6">
        <f>IF(Inputs!$D$10="Yes",IF('Hourly Calcs'!P6158&gt;'Hourly Calcs'!K6158,'Hourly Calcs'!O6158,N6158+O6158),N6158+O6158)</f>
        <v>0.91451878627752081</v>
      </c>
      <c r="R6158" s="12">
        <f t="shared" si="870"/>
        <v>4.3457932723907788</v>
      </c>
      <c r="S6158" s="1">
        <f>IF(AND(A6158&gt;=5,A6158&lt;=9),INDEX(Demand!$C$3:$C$26,C6158),INDEX(Demand!$B$3:$B$26,C6158))</f>
        <v>350</v>
      </c>
      <c r="T6158" s="7">
        <f t="shared" si="871"/>
        <v>4.3457932723907788</v>
      </c>
      <c r="U6158" s="7">
        <f t="shared" si="872"/>
        <v>0</v>
      </c>
    </row>
    <row r="6159" spans="1:21" x14ac:dyDescent="0.2">
      <c r="A6159" s="1">
        <v>9</v>
      </c>
      <c r="B6159" s="1">
        <v>14</v>
      </c>
      <c r="C6159" s="1">
        <v>7</v>
      </c>
      <c r="D6159">
        <v>13.7</v>
      </c>
      <c r="E6159">
        <v>13</v>
      </c>
      <c r="F6159">
        <v>96</v>
      </c>
      <c r="G6159">
        <v>13</v>
      </c>
      <c r="H6159">
        <v>0</v>
      </c>
      <c r="I6159">
        <v>13</v>
      </c>
      <c r="J6159" s="4">
        <f t="shared" si="867"/>
        <v>97.737106811356924</v>
      </c>
      <c r="K6159" s="4">
        <f t="shared" si="868"/>
        <v>10.558773694250263</v>
      </c>
      <c r="L6159" s="5">
        <f t="shared" si="864"/>
        <v>67.262893188643076</v>
      </c>
      <c r="M6159" s="5">
        <f t="shared" si="865"/>
        <v>23.441226305749737</v>
      </c>
      <c r="N6159" s="6">
        <f t="shared" si="866"/>
        <v>0</v>
      </c>
      <c r="O6159" s="6">
        <f t="shared" si="869"/>
        <v>11.888744221607771</v>
      </c>
      <c r="P6159" s="6">
        <f>FORECAST(J6159,Inputs!$B$10:$B$18,Inputs!$A$10:$A$18)</f>
        <v>31.460528766771823</v>
      </c>
      <c r="Q6159" s="6">
        <f>IF(Inputs!$D$10="Yes",IF('Hourly Calcs'!P6159&gt;'Hourly Calcs'!K6159,'Hourly Calcs'!O6159,N6159+O6159),N6159+O6159)</f>
        <v>11.888744221607771</v>
      </c>
      <c r="R6159" s="12">
        <f t="shared" si="870"/>
        <v>56.495312541080125</v>
      </c>
      <c r="S6159" s="1">
        <f>IF(AND(A6159&gt;=5,A6159&lt;=9),INDEX(Demand!$C$3:$C$26,C6159),INDEX(Demand!$B$3:$B$26,C6159))</f>
        <v>350</v>
      </c>
      <c r="T6159" s="7">
        <f t="shared" si="871"/>
        <v>56.495312541080125</v>
      </c>
      <c r="U6159" s="7">
        <f t="shared" si="872"/>
        <v>0</v>
      </c>
    </row>
    <row r="6160" spans="1:21" x14ac:dyDescent="0.2">
      <c r="A6160" s="1">
        <v>9</v>
      </c>
      <c r="B6160" s="1">
        <v>14</v>
      </c>
      <c r="C6160" s="1">
        <v>8</v>
      </c>
      <c r="D6160">
        <v>14</v>
      </c>
      <c r="E6160">
        <v>13.3</v>
      </c>
      <c r="F6160">
        <v>96</v>
      </c>
      <c r="G6160">
        <v>55</v>
      </c>
      <c r="H6160">
        <v>0</v>
      </c>
      <c r="I6160">
        <v>55</v>
      </c>
      <c r="J6160" s="4">
        <f t="shared" si="867"/>
        <v>110.00272470459402</v>
      </c>
      <c r="K6160" s="4">
        <f t="shared" si="868"/>
        <v>19.712103090457902</v>
      </c>
      <c r="L6160" s="5">
        <f t="shared" si="864"/>
        <v>54.997275295405984</v>
      </c>
      <c r="M6160" s="5">
        <f t="shared" si="865"/>
        <v>14.287896909542098</v>
      </c>
      <c r="N6160" s="6">
        <f t="shared" si="866"/>
        <v>0</v>
      </c>
      <c r="O6160" s="6">
        <f t="shared" si="869"/>
        <v>50.298533245263641</v>
      </c>
      <c r="P6160" s="6">
        <f>FORECAST(J6160,Inputs!$B$10:$B$18,Inputs!$A$10:$A$18)</f>
        <v>31.574099302820311</v>
      </c>
      <c r="Q6160" s="6">
        <f>IF(Inputs!$D$10="Yes",IF('Hourly Calcs'!P6160&gt;'Hourly Calcs'!K6160,'Hourly Calcs'!O6160,N6160+O6160),N6160+O6160)</f>
        <v>50.298533245263641</v>
      </c>
      <c r="R6160" s="12">
        <f t="shared" si="870"/>
        <v>239.01862998149281</v>
      </c>
      <c r="S6160" s="1">
        <f>IF(AND(A6160&gt;=5,A6160&lt;=9),INDEX(Demand!$C$3:$C$26,C6160),INDEX(Demand!$B$3:$B$26,C6160))</f>
        <v>350</v>
      </c>
      <c r="T6160" s="7">
        <f t="shared" si="871"/>
        <v>239.01862998149281</v>
      </c>
      <c r="U6160" s="7">
        <f t="shared" si="872"/>
        <v>0</v>
      </c>
    </row>
    <row r="6161" spans="1:21" x14ac:dyDescent="0.2">
      <c r="A6161" s="1">
        <v>9</v>
      </c>
      <c r="B6161" s="1">
        <v>14</v>
      </c>
      <c r="C6161" s="1">
        <v>9</v>
      </c>
      <c r="D6161">
        <v>14.2</v>
      </c>
      <c r="E6161">
        <v>13.7</v>
      </c>
      <c r="F6161">
        <v>97</v>
      </c>
      <c r="G6161">
        <v>104</v>
      </c>
      <c r="H6161">
        <v>0</v>
      </c>
      <c r="I6161">
        <v>104</v>
      </c>
      <c r="J6161" s="4">
        <f t="shared" si="867"/>
        <v>123.55140958574012</v>
      </c>
      <c r="K6161" s="4">
        <f t="shared" si="868"/>
        <v>28.153305877847636</v>
      </c>
      <c r="L6161" s="5">
        <f t="shared" si="864"/>
        <v>41.448590414259883</v>
      </c>
      <c r="M6161" s="5">
        <f t="shared" si="865"/>
        <v>5.8466941221523641</v>
      </c>
      <c r="N6161" s="6">
        <f t="shared" si="866"/>
        <v>0</v>
      </c>
      <c r="O6161" s="6">
        <f t="shared" si="869"/>
        <v>95.10995377286217</v>
      </c>
      <c r="P6161" s="6">
        <f>FORECAST(J6161,Inputs!$B$10:$B$18,Inputs!$A$10:$A$18)</f>
        <v>31.699550088756851</v>
      </c>
      <c r="Q6161" s="6">
        <f>IF(Inputs!$D$10="Yes",IF('Hourly Calcs'!P6161&gt;'Hourly Calcs'!K6161,'Hourly Calcs'!O6161,N6161+O6161),N6161+O6161)</f>
        <v>95.10995377286217</v>
      </c>
      <c r="R6161" s="12">
        <f t="shared" si="870"/>
        <v>451.962500328641</v>
      </c>
      <c r="S6161" s="1">
        <f>IF(AND(A6161&gt;=5,A6161&lt;=9),INDEX(Demand!$C$3:$C$26,C6161),INDEX(Demand!$B$3:$B$26,C6161))</f>
        <v>350</v>
      </c>
      <c r="T6161" s="7">
        <f t="shared" si="871"/>
        <v>350</v>
      </c>
      <c r="U6161" s="7">
        <f t="shared" si="872"/>
        <v>101.962500328641</v>
      </c>
    </row>
    <row r="6162" spans="1:21" x14ac:dyDescent="0.2">
      <c r="A6162" s="1">
        <v>9</v>
      </c>
      <c r="B6162" s="1">
        <v>14</v>
      </c>
      <c r="C6162" s="1">
        <v>10</v>
      </c>
      <c r="D6162">
        <v>14.8</v>
      </c>
      <c r="E6162">
        <v>14.5</v>
      </c>
      <c r="F6162">
        <v>98</v>
      </c>
      <c r="G6162">
        <v>149</v>
      </c>
      <c r="H6162">
        <v>0</v>
      </c>
      <c r="I6162">
        <v>149</v>
      </c>
      <c r="J6162" s="4">
        <f t="shared" si="867"/>
        <v>139.07486647172715</v>
      </c>
      <c r="K6162" s="4">
        <f t="shared" si="868"/>
        <v>35.264110669163031</v>
      </c>
      <c r="L6162" s="5">
        <f t="shared" si="864"/>
        <v>25.925133528272852</v>
      </c>
      <c r="M6162" s="5">
        <f t="shared" si="865"/>
        <v>1.2641106691630313</v>
      </c>
      <c r="N6162" s="6">
        <f t="shared" si="866"/>
        <v>0</v>
      </c>
      <c r="O6162" s="6">
        <f t="shared" si="869"/>
        <v>136.26329915535061</v>
      </c>
      <c r="P6162" s="6">
        <f>FORECAST(J6162,Inputs!$B$10:$B$18,Inputs!$A$10:$A$18)</f>
        <v>31.843285800664137</v>
      </c>
      <c r="Q6162" s="6">
        <f>IF(Inputs!$D$10="Yes",IF('Hourly Calcs'!P6162&gt;'Hourly Calcs'!K6162,'Hourly Calcs'!O6162,N6162+O6162),N6162+O6162)</f>
        <v>136.26329915535061</v>
      </c>
      <c r="R6162" s="12">
        <f t="shared" si="870"/>
        <v>647.52319758622605</v>
      </c>
      <c r="S6162" s="1">
        <f>IF(AND(A6162&gt;=5,A6162&lt;=9),INDEX(Demand!$C$3:$C$26,C6162),INDEX(Demand!$B$3:$B$26,C6162))</f>
        <v>600</v>
      </c>
      <c r="T6162" s="7">
        <f t="shared" si="871"/>
        <v>600</v>
      </c>
      <c r="U6162" s="7">
        <f t="shared" si="872"/>
        <v>47.523197586226047</v>
      </c>
    </row>
    <row r="6163" spans="1:21" x14ac:dyDescent="0.2">
      <c r="A6163" s="1">
        <v>9</v>
      </c>
      <c r="B6163" s="1">
        <v>14</v>
      </c>
      <c r="C6163" s="1">
        <v>11</v>
      </c>
      <c r="D6163">
        <v>14.9</v>
      </c>
      <c r="E6163">
        <v>12.7</v>
      </c>
      <c r="F6163">
        <v>87</v>
      </c>
      <c r="G6163">
        <v>367</v>
      </c>
      <c r="H6163">
        <v>94</v>
      </c>
      <c r="I6163">
        <v>306</v>
      </c>
      <c r="J6163" s="4">
        <f t="shared" si="867"/>
        <v>156.96825425734733</v>
      </c>
      <c r="K6163" s="4">
        <f t="shared" si="868"/>
        <v>40.281895078104434</v>
      </c>
      <c r="L6163" s="5">
        <f t="shared" si="864"/>
        <v>8.0317457426526744</v>
      </c>
      <c r="M6163" s="5">
        <f t="shared" si="865"/>
        <v>6.2818950781044336</v>
      </c>
      <c r="N6163" s="6">
        <f t="shared" si="866"/>
        <v>90.091635815344389</v>
      </c>
      <c r="O6163" s="6">
        <f t="shared" si="869"/>
        <v>279.84274860092137</v>
      </c>
      <c r="P6163" s="6">
        <f>FORECAST(J6163,Inputs!$B$10:$B$18,Inputs!$A$10:$A$18)</f>
        <v>32.008965317197656</v>
      </c>
      <c r="Q6163" s="6">
        <f>IF(Inputs!$D$10="Yes",IF('Hourly Calcs'!P6163&gt;'Hourly Calcs'!K6163,'Hourly Calcs'!O6163,N6163+O6163),N6163+O6163)</f>
        <v>369.93438441626574</v>
      </c>
      <c r="R6163" s="12">
        <f t="shared" si="870"/>
        <v>1757.9281947460947</v>
      </c>
      <c r="S6163" s="1">
        <f>IF(AND(A6163&gt;=5,A6163&lt;=9),INDEX(Demand!$C$3:$C$26,C6163),INDEX(Demand!$B$3:$B$26,C6163))</f>
        <v>600</v>
      </c>
      <c r="T6163" s="7">
        <f t="shared" si="871"/>
        <v>600</v>
      </c>
      <c r="U6163" s="7">
        <f t="shared" si="872"/>
        <v>1157.9281947460947</v>
      </c>
    </row>
    <row r="6164" spans="1:21" x14ac:dyDescent="0.2">
      <c r="A6164" s="1">
        <v>9</v>
      </c>
      <c r="B6164" s="1">
        <v>14</v>
      </c>
      <c r="C6164" s="1">
        <v>12</v>
      </c>
      <c r="D6164">
        <v>15</v>
      </c>
      <c r="E6164">
        <v>12.8</v>
      </c>
      <c r="F6164">
        <v>87</v>
      </c>
      <c r="G6164">
        <v>403</v>
      </c>
      <c r="H6164">
        <v>99</v>
      </c>
      <c r="I6164">
        <v>335</v>
      </c>
      <c r="J6164" s="4">
        <f t="shared" si="867"/>
        <v>176.7605037086478</v>
      </c>
      <c r="K6164" s="4">
        <f t="shared" si="868"/>
        <v>42.429266042756765</v>
      </c>
      <c r="L6164" s="5">
        <f t="shared" si="864"/>
        <v>11.760503708647803</v>
      </c>
      <c r="M6164" s="5">
        <f t="shared" si="865"/>
        <v>8.4292660427567654</v>
      </c>
      <c r="N6164" s="6">
        <f t="shared" si="866"/>
        <v>95.378249512446345</v>
      </c>
      <c r="O6164" s="6">
        <f t="shared" si="869"/>
        <v>306.36379340296946</v>
      </c>
      <c r="P6164" s="6">
        <f>FORECAST(J6164,Inputs!$B$10:$B$18,Inputs!$A$10:$A$18)</f>
        <v>32.192226886191179</v>
      </c>
      <c r="Q6164" s="6">
        <f>IF(Inputs!$D$10="Yes",IF('Hourly Calcs'!P6164&gt;'Hourly Calcs'!K6164,'Hourly Calcs'!O6164,N6164+O6164),N6164+O6164)</f>
        <v>401.74204291541582</v>
      </c>
      <c r="R6164" s="12">
        <f t="shared" si="870"/>
        <v>1909.0781879340559</v>
      </c>
      <c r="S6164" s="1">
        <f>IF(AND(A6164&gt;=5,A6164&lt;=9),INDEX(Demand!$C$3:$C$26,C6164),INDEX(Demand!$B$3:$B$26,C6164))</f>
        <v>600</v>
      </c>
      <c r="T6164" s="7">
        <f t="shared" si="871"/>
        <v>600</v>
      </c>
      <c r="U6164" s="7">
        <f t="shared" si="872"/>
        <v>1309.0781879340559</v>
      </c>
    </row>
    <row r="6165" spans="1:21" x14ac:dyDescent="0.2">
      <c r="A6165" s="1">
        <v>9</v>
      </c>
      <c r="B6165" s="1">
        <v>14</v>
      </c>
      <c r="C6165" s="1">
        <v>13</v>
      </c>
      <c r="D6165">
        <v>16.600000000000001</v>
      </c>
      <c r="E6165">
        <v>11.9</v>
      </c>
      <c r="F6165">
        <v>74</v>
      </c>
      <c r="G6165">
        <v>647</v>
      </c>
      <c r="H6165">
        <v>537</v>
      </c>
      <c r="I6165">
        <v>273</v>
      </c>
      <c r="J6165" s="4">
        <f t="shared" si="867"/>
        <v>196.85631209277813</v>
      </c>
      <c r="K6165" s="4">
        <f t="shared" si="868"/>
        <v>41.284381463880472</v>
      </c>
      <c r="L6165" s="5">
        <f t="shared" si="864"/>
        <v>31.856312092778126</v>
      </c>
      <c r="M6165" s="5">
        <f t="shared" si="865"/>
        <v>7.2843814638804716</v>
      </c>
      <c r="N6165" s="6">
        <f t="shared" si="866"/>
        <v>485.39716214676474</v>
      </c>
      <c r="O6165" s="6">
        <f t="shared" si="869"/>
        <v>249.66362865376317</v>
      </c>
      <c r="P6165" s="6">
        <f>FORECAST(J6165,Inputs!$B$10:$B$18,Inputs!$A$10:$A$18)</f>
        <v>32.378299186044238</v>
      </c>
      <c r="Q6165" s="6">
        <f>IF(Inputs!$D$10="Yes",IF('Hourly Calcs'!P6165&gt;'Hourly Calcs'!K6165,'Hourly Calcs'!O6165,N6165+O6165),N6165+O6165)</f>
        <v>735.06079080052791</v>
      </c>
      <c r="R6165" s="12">
        <f t="shared" si="870"/>
        <v>3493.0088778841086</v>
      </c>
      <c r="S6165" s="1">
        <f>IF(AND(A6165&gt;=5,A6165&lt;=9),INDEX(Demand!$C$3:$C$26,C6165),INDEX(Demand!$B$3:$B$26,C6165))</f>
        <v>600</v>
      </c>
      <c r="T6165" s="7">
        <f t="shared" si="871"/>
        <v>600</v>
      </c>
      <c r="U6165" s="7">
        <f t="shared" si="872"/>
        <v>2893.0088778841086</v>
      </c>
    </row>
    <row r="6166" spans="1:21" x14ac:dyDescent="0.2">
      <c r="A6166" s="1">
        <v>9</v>
      </c>
      <c r="B6166" s="1">
        <v>14</v>
      </c>
      <c r="C6166" s="1">
        <v>14</v>
      </c>
      <c r="D6166">
        <v>16.399999999999999</v>
      </c>
      <c r="E6166">
        <v>10.6</v>
      </c>
      <c r="F6166">
        <v>69</v>
      </c>
      <c r="G6166">
        <v>614</v>
      </c>
      <c r="H6166">
        <v>721</v>
      </c>
      <c r="I6166">
        <v>141</v>
      </c>
      <c r="J6166" s="4">
        <f t="shared" si="867"/>
        <v>215.44398932562927</v>
      </c>
      <c r="K6166" s="4">
        <f t="shared" si="868"/>
        <v>37.078121792650592</v>
      </c>
      <c r="L6166" s="5">
        <f t="shared" si="864"/>
        <v>50.443989325629275</v>
      </c>
      <c r="M6166" s="5">
        <f t="shared" si="865"/>
        <v>3.0781217926505917</v>
      </c>
      <c r="N6166" s="6">
        <f t="shared" si="866"/>
        <v>565.22133575226098</v>
      </c>
      <c r="O6166" s="6">
        <f t="shared" si="869"/>
        <v>128.94714886513043</v>
      </c>
      <c r="P6166" s="6">
        <f>FORECAST(J6166,Inputs!$B$10:$B$18,Inputs!$A$10:$A$18)</f>
        <v>32.550407308570641</v>
      </c>
      <c r="Q6166" s="6">
        <f>IF(Inputs!$D$10="Yes",IF('Hourly Calcs'!P6166&gt;'Hourly Calcs'!K6166,'Hourly Calcs'!O6166,N6166+O6166),N6166+O6166)</f>
        <v>694.16848461739141</v>
      </c>
      <c r="R6166" s="12">
        <f t="shared" si="870"/>
        <v>3298.6886389018437</v>
      </c>
      <c r="S6166" s="1">
        <f>IF(AND(A6166&gt;=5,A6166&lt;=9),INDEX(Demand!$C$3:$C$26,C6166),INDEX(Demand!$B$3:$B$26,C6166))</f>
        <v>600</v>
      </c>
      <c r="T6166" s="7">
        <f t="shared" si="871"/>
        <v>600</v>
      </c>
      <c r="U6166" s="7">
        <f t="shared" si="872"/>
        <v>2698.6886389018437</v>
      </c>
    </row>
    <row r="6167" spans="1:21" x14ac:dyDescent="0.2">
      <c r="A6167" s="1">
        <v>9</v>
      </c>
      <c r="B6167" s="1">
        <v>14</v>
      </c>
      <c r="C6167" s="1">
        <v>15</v>
      </c>
      <c r="D6167">
        <v>17</v>
      </c>
      <c r="E6167">
        <v>10.5</v>
      </c>
      <c r="F6167">
        <v>66</v>
      </c>
      <c r="G6167">
        <v>517</v>
      </c>
      <c r="H6167">
        <v>684</v>
      </c>
      <c r="I6167">
        <v>125</v>
      </c>
      <c r="J6167" s="4">
        <f t="shared" si="867"/>
        <v>231.68415091967975</v>
      </c>
      <c r="K6167" s="4">
        <f t="shared" si="868"/>
        <v>30.522785124410007</v>
      </c>
      <c r="L6167" s="5">
        <f t="shared" si="864"/>
        <v>66.684150919679752</v>
      </c>
      <c r="M6167" s="5">
        <f t="shared" si="865"/>
        <v>3.4772148755899934</v>
      </c>
      <c r="N6167" s="6">
        <f t="shared" si="866"/>
        <v>418.41007517411822</v>
      </c>
      <c r="O6167" s="6">
        <f t="shared" si="869"/>
        <v>114.3148482846901</v>
      </c>
      <c r="P6167" s="6">
        <f>FORECAST(J6167,Inputs!$B$10:$B$18,Inputs!$A$10:$A$18)</f>
        <v>32.70077917518222</v>
      </c>
      <c r="Q6167" s="6">
        <f>IF(Inputs!$D$10="Yes",IF('Hourly Calcs'!P6167&gt;'Hourly Calcs'!K6167,'Hourly Calcs'!O6167,N6167+O6167),N6167+O6167)</f>
        <v>114.3148482846901</v>
      </c>
      <c r="R6167" s="12">
        <f t="shared" si="870"/>
        <v>543.22415904884735</v>
      </c>
      <c r="S6167" s="1">
        <f>IF(AND(A6167&gt;=5,A6167&lt;=9),INDEX(Demand!$C$3:$C$26,C6167),INDEX(Demand!$B$3:$B$26,C6167))</f>
        <v>600</v>
      </c>
      <c r="T6167" s="7">
        <f t="shared" si="871"/>
        <v>543.22415904884735</v>
      </c>
      <c r="U6167" s="7">
        <f t="shared" si="872"/>
        <v>0</v>
      </c>
    </row>
    <row r="6168" spans="1:21" x14ac:dyDescent="0.2">
      <c r="A6168" s="1">
        <v>9</v>
      </c>
      <c r="B6168" s="1">
        <v>14</v>
      </c>
      <c r="C6168" s="1">
        <v>16</v>
      </c>
      <c r="D6168">
        <v>15.4</v>
      </c>
      <c r="E6168">
        <v>9.4</v>
      </c>
      <c r="F6168">
        <v>67</v>
      </c>
      <c r="G6168">
        <v>371</v>
      </c>
      <c r="H6168">
        <v>492</v>
      </c>
      <c r="I6168">
        <v>147</v>
      </c>
      <c r="J6168" s="4">
        <f t="shared" si="867"/>
        <v>245.76905648912123</v>
      </c>
      <c r="K6168" s="4">
        <f t="shared" si="868"/>
        <v>22.410941347556999</v>
      </c>
      <c r="L6168" s="5">
        <f t="shared" si="864"/>
        <v>80.769056489121226</v>
      </c>
      <c r="M6168" s="5">
        <f t="shared" si="865"/>
        <v>11.589058652443001</v>
      </c>
      <c r="N6168" s="6">
        <f t="shared" si="866"/>
        <v>196.30584093736246</v>
      </c>
      <c r="O6168" s="6">
        <f t="shared" si="869"/>
        <v>134.43426158279556</v>
      </c>
      <c r="P6168" s="6">
        <f>FORECAST(J6168,Inputs!$B$10:$B$18,Inputs!$A$10:$A$18)</f>
        <v>32.831194967491861</v>
      </c>
      <c r="Q6168" s="6">
        <f>IF(Inputs!$D$10="Yes",IF('Hourly Calcs'!P6168&gt;'Hourly Calcs'!K6168,'Hourly Calcs'!O6168,N6168+O6168),N6168+O6168)</f>
        <v>134.43426158279556</v>
      </c>
      <c r="R6168" s="12">
        <f t="shared" si="870"/>
        <v>638.83161104144449</v>
      </c>
      <c r="S6168" s="1">
        <f>IF(AND(A6168&gt;=5,A6168&lt;=9),INDEX(Demand!$C$3:$C$26,C6168),INDEX(Demand!$B$3:$B$26,C6168))</f>
        <v>900</v>
      </c>
      <c r="T6168" s="7">
        <f t="shared" si="871"/>
        <v>638.83161104144449</v>
      </c>
      <c r="U6168" s="7">
        <f t="shared" si="872"/>
        <v>0</v>
      </c>
    </row>
    <row r="6169" spans="1:21" x14ac:dyDescent="0.2">
      <c r="A6169" s="1">
        <v>9</v>
      </c>
      <c r="B6169" s="1">
        <v>14</v>
      </c>
      <c r="C6169" s="1">
        <v>17</v>
      </c>
      <c r="D6169">
        <v>15.5</v>
      </c>
      <c r="E6169">
        <v>10.6</v>
      </c>
      <c r="F6169">
        <v>73</v>
      </c>
      <c r="G6169">
        <v>202</v>
      </c>
      <c r="H6169">
        <v>285</v>
      </c>
      <c r="I6169">
        <v>113</v>
      </c>
      <c r="J6169" s="4">
        <f t="shared" si="867"/>
        <v>258.34398647936229</v>
      </c>
      <c r="K6169" s="4">
        <f t="shared" si="868"/>
        <v>13.404033118067147</v>
      </c>
      <c r="L6169" s="5">
        <f t="shared" si="864"/>
        <v>0</v>
      </c>
      <c r="M6169" s="5">
        <f t="shared" si="865"/>
        <v>20.595966881932853</v>
      </c>
      <c r="N6169" s="6">
        <f t="shared" si="866"/>
        <v>45.729687412663715</v>
      </c>
      <c r="O6169" s="6">
        <f t="shared" si="869"/>
        <v>103.34062284935985</v>
      </c>
      <c r="P6169" s="6">
        <f>FORECAST(J6169,Inputs!$B$10:$B$18,Inputs!$A$10:$A$18)</f>
        <v>32.947629504438538</v>
      </c>
      <c r="Q6169" s="6">
        <f>IF(Inputs!$D$10="Yes",IF('Hourly Calcs'!P6169&gt;'Hourly Calcs'!K6169,'Hourly Calcs'!O6169,N6169+O6169),N6169+O6169)</f>
        <v>103.34062284935985</v>
      </c>
      <c r="R6169" s="12">
        <f t="shared" si="870"/>
        <v>491.07463978015795</v>
      </c>
      <c r="S6169" s="1">
        <f>IF(AND(A6169&gt;=5,A6169&lt;=9),INDEX(Demand!$C$3:$C$26,C6169),INDEX(Demand!$B$3:$B$26,C6169))</f>
        <v>900</v>
      </c>
      <c r="T6169" s="7">
        <f t="shared" si="871"/>
        <v>491.07463978015795</v>
      </c>
      <c r="U6169" s="7">
        <f t="shared" si="872"/>
        <v>0</v>
      </c>
    </row>
    <row r="6170" spans="1:21" x14ac:dyDescent="0.2">
      <c r="A6170" s="1">
        <v>9</v>
      </c>
      <c r="B6170" s="1">
        <v>14</v>
      </c>
      <c r="C6170" s="1">
        <v>18</v>
      </c>
      <c r="D6170">
        <v>15</v>
      </c>
      <c r="E6170">
        <v>10.1</v>
      </c>
      <c r="F6170">
        <v>72</v>
      </c>
      <c r="G6170">
        <v>60</v>
      </c>
      <c r="H6170">
        <v>45</v>
      </c>
      <c r="I6170">
        <v>54</v>
      </c>
      <c r="J6170" s="4">
        <f t="shared" si="867"/>
        <v>270.12051225976637</v>
      </c>
      <c r="K6170" s="4">
        <f t="shared" si="868"/>
        <v>4.0846542278473521</v>
      </c>
      <c r="L6170" s="5">
        <f t="shared" si="864"/>
        <v>0</v>
      </c>
      <c r="M6170" s="5">
        <f t="shared" si="865"/>
        <v>29.915345772152648</v>
      </c>
      <c r="N6170" s="6">
        <f t="shared" si="866"/>
        <v>0</v>
      </c>
      <c r="O6170" s="6">
        <f t="shared" si="869"/>
        <v>49.384014458986123</v>
      </c>
      <c r="P6170" s="6">
        <f>FORECAST(J6170,Inputs!$B$10:$B$18,Inputs!$A$10:$A$18)</f>
        <v>33.056671409812651</v>
      </c>
      <c r="Q6170" s="6">
        <f>IF(Inputs!$D$10="Yes",IF('Hourly Calcs'!P6170&gt;'Hourly Calcs'!K6170,'Hourly Calcs'!O6170,N6170+O6170),N6170+O6170)</f>
        <v>49.384014458986123</v>
      </c>
      <c r="R6170" s="12">
        <f t="shared" si="870"/>
        <v>234.67283670910206</v>
      </c>
      <c r="S6170" s="1">
        <f>IF(AND(A6170&gt;=5,A6170&lt;=9),INDEX(Demand!$C$3:$C$26,C6170),INDEX(Demand!$B$3:$B$26,C6170))</f>
        <v>900</v>
      </c>
      <c r="T6170" s="7">
        <f t="shared" si="871"/>
        <v>234.67283670910206</v>
      </c>
      <c r="U6170" s="7">
        <f t="shared" si="872"/>
        <v>0</v>
      </c>
    </row>
    <row r="6171" spans="1:21" x14ac:dyDescent="0.2">
      <c r="A6171" s="1">
        <v>9</v>
      </c>
      <c r="B6171" s="1">
        <v>14</v>
      </c>
      <c r="C6171" s="1">
        <v>19</v>
      </c>
      <c r="D6171">
        <v>15</v>
      </c>
      <c r="E6171">
        <v>9.8000000000000007</v>
      </c>
      <c r="F6171">
        <v>71</v>
      </c>
      <c r="G6171">
        <v>3</v>
      </c>
      <c r="H6171">
        <v>0</v>
      </c>
      <c r="I6171">
        <v>3</v>
      </c>
      <c r="J6171" s="4">
        <f t="shared" si="867"/>
        <v>281.76672119721957</v>
      </c>
      <c r="K6171" s="4">
        <f t="shared" si="868"/>
        <v>-5.4910392821066125</v>
      </c>
      <c r="L6171" s="5">
        <f t="shared" si="864"/>
        <v>0</v>
      </c>
      <c r="M6171" s="5">
        <f t="shared" si="865"/>
        <v>0</v>
      </c>
      <c r="N6171" s="6">
        <f t="shared" si="866"/>
        <v>0</v>
      </c>
      <c r="O6171" s="6">
        <f t="shared" si="869"/>
        <v>2.7435563588325627</v>
      </c>
      <c r="P6171" s="6">
        <f>FORECAST(J6171,Inputs!$B$10:$B$18,Inputs!$A$10:$A$18)</f>
        <v>33.16450667775203</v>
      </c>
      <c r="Q6171" s="6">
        <f>IF(Inputs!$D$10="Yes",IF('Hourly Calcs'!P6171&gt;'Hourly Calcs'!K6171,'Hourly Calcs'!O6171,N6171+O6171),N6171+O6171)</f>
        <v>2.7435563588325627</v>
      </c>
      <c r="R6171" s="12">
        <f t="shared" si="870"/>
        <v>13.037379817172337</v>
      </c>
      <c r="S6171" s="1">
        <f>IF(AND(A6171&gt;=5,A6171&lt;=9),INDEX(Demand!$C$3:$C$26,C6171),INDEX(Demand!$B$3:$B$26,C6171))</f>
        <v>900</v>
      </c>
      <c r="T6171" s="7">
        <f t="shared" si="871"/>
        <v>13.037379817172337</v>
      </c>
      <c r="U6171" s="7">
        <f t="shared" si="872"/>
        <v>0</v>
      </c>
    </row>
    <row r="6172" spans="1:21" x14ac:dyDescent="0.2">
      <c r="A6172" s="1">
        <v>9</v>
      </c>
      <c r="B6172" s="1">
        <v>14</v>
      </c>
      <c r="C6172" s="1">
        <v>20</v>
      </c>
      <c r="D6172">
        <v>15.1</v>
      </c>
      <c r="E6172">
        <v>9.5</v>
      </c>
      <c r="F6172">
        <v>69</v>
      </c>
      <c r="G6172">
        <v>0</v>
      </c>
      <c r="H6172">
        <v>0</v>
      </c>
      <c r="I6172">
        <v>0</v>
      </c>
      <c r="J6172" s="4">
        <f t="shared" si="867"/>
        <v>293.91600536972533</v>
      </c>
      <c r="K6172" s="4">
        <f t="shared" si="868"/>
        <v>-14.567832024562634</v>
      </c>
      <c r="L6172" s="5">
        <f t="shared" si="864"/>
        <v>0</v>
      </c>
      <c r="M6172" s="5">
        <f t="shared" si="865"/>
        <v>0</v>
      </c>
      <c r="N6172" s="6">
        <f t="shared" si="866"/>
        <v>0</v>
      </c>
      <c r="O6172" s="6">
        <f t="shared" si="869"/>
        <v>0</v>
      </c>
      <c r="P6172" s="6">
        <f>FORECAST(J6172,Inputs!$B$10:$B$18,Inputs!$A$10:$A$18)</f>
        <v>33.277000049719675</v>
      </c>
      <c r="Q6172" s="6">
        <f>IF(Inputs!$D$10="Yes",IF('Hourly Calcs'!P6172&gt;'Hourly Calcs'!K6172,'Hourly Calcs'!O6172,N6172+O6172),N6172+O6172)</f>
        <v>0</v>
      </c>
      <c r="R6172" s="12">
        <f t="shared" si="870"/>
        <v>0</v>
      </c>
      <c r="S6172" s="1">
        <f>IF(AND(A6172&gt;=5,A6172&lt;=9),INDEX(Demand!$C$3:$C$26,C6172),INDEX(Demand!$B$3:$B$26,C6172))</f>
        <v>800</v>
      </c>
      <c r="T6172" s="7">
        <f t="shared" si="871"/>
        <v>0</v>
      </c>
      <c r="U6172" s="7">
        <f t="shared" si="872"/>
        <v>0</v>
      </c>
    </row>
    <row r="6173" spans="1:21" x14ac:dyDescent="0.2">
      <c r="A6173" s="1">
        <v>9</v>
      </c>
      <c r="B6173" s="1">
        <v>14</v>
      </c>
      <c r="C6173" s="1">
        <v>21</v>
      </c>
      <c r="D6173">
        <v>14.5</v>
      </c>
      <c r="E6173">
        <v>11.1</v>
      </c>
      <c r="F6173">
        <v>80</v>
      </c>
      <c r="G6173">
        <v>0</v>
      </c>
      <c r="H6173">
        <v>0</v>
      </c>
      <c r="I6173">
        <v>0</v>
      </c>
      <c r="J6173" s="4">
        <f t="shared" si="867"/>
        <v>307.18200379933864</v>
      </c>
      <c r="K6173" s="4">
        <f t="shared" si="868"/>
        <v>-22.760071147265052</v>
      </c>
      <c r="L6173" s="5">
        <f t="shared" si="864"/>
        <v>0</v>
      </c>
      <c r="M6173" s="5">
        <f t="shared" si="865"/>
        <v>0</v>
      </c>
      <c r="N6173" s="6">
        <f t="shared" si="866"/>
        <v>0</v>
      </c>
      <c r="O6173" s="6">
        <f t="shared" si="869"/>
        <v>0</v>
      </c>
      <c r="P6173" s="6">
        <f>FORECAST(J6173,Inputs!$B$10:$B$18,Inputs!$A$10:$A$18)</f>
        <v>33.39983336851239</v>
      </c>
      <c r="Q6173" s="6">
        <f>IF(Inputs!$D$10="Yes",IF('Hourly Calcs'!P6173&gt;'Hourly Calcs'!K6173,'Hourly Calcs'!O6173,N6173+O6173),N6173+O6173)</f>
        <v>0</v>
      </c>
      <c r="R6173" s="12">
        <f t="shared" si="870"/>
        <v>0</v>
      </c>
      <c r="S6173" s="1">
        <f>IF(AND(A6173&gt;=5,A6173&lt;=9),INDEX(Demand!$C$3:$C$26,C6173),INDEX(Demand!$B$3:$B$26,C6173))</f>
        <v>700</v>
      </c>
      <c r="T6173" s="7">
        <f t="shared" si="871"/>
        <v>0</v>
      </c>
      <c r="U6173" s="7">
        <f t="shared" si="872"/>
        <v>0</v>
      </c>
    </row>
    <row r="6174" spans="1:21" x14ac:dyDescent="0.2">
      <c r="A6174" s="1">
        <v>9</v>
      </c>
      <c r="B6174" s="1">
        <v>14</v>
      </c>
      <c r="C6174" s="1">
        <v>22</v>
      </c>
      <c r="D6174">
        <v>14.4</v>
      </c>
      <c r="E6174">
        <v>11.4</v>
      </c>
      <c r="F6174">
        <v>82</v>
      </c>
      <c r="G6174">
        <v>0</v>
      </c>
      <c r="H6174">
        <v>0</v>
      </c>
      <c r="I6174">
        <v>0</v>
      </c>
      <c r="J6174" s="4">
        <f t="shared" si="867"/>
        <v>322.09591484101537</v>
      </c>
      <c r="K6174" s="4">
        <f t="shared" si="868"/>
        <v>-29.53430942058985</v>
      </c>
      <c r="L6174" s="5">
        <f t="shared" si="864"/>
        <v>0</v>
      </c>
      <c r="M6174" s="5">
        <f t="shared" si="865"/>
        <v>0</v>
      </c>
      <c r="N6174" s="6">
        <f t="shared" si="866"/>
        <v>0</v>
      </c>
      <c r="O6174" s="6">
        <f t="shared" si="869"/>
        <v>0</v>
      </c>
      <c r="P6174" s="6">
        <f>FORECAST(J6174,Inputs!$B$10:$B$18,Inputs!$A$10:$A$18)</f>
        <v>33.537925137416806</v>
      </c>
      <c r="Q6174" s="6">
        <f>IF(Inputs!$D$10="Yes",IF('Hourly Calcs'!P6174&gt;'Hourly Calcs'!K6174,'Hourly Calcs'!O6174,N6174+O6174),N6174+O6174)</f>
        <v>0</v>
      </c>
      <c r="R6174" s="12">
        <f t="shared" si="870"/>
        <v>0</v>
      </c>
      <c r="S6174" s="1">
        <f>IF(AND(A6174&gt;=5,A6174&lt;=9),INDEX(Demand!$C$3:$C$26,C6174),INDEX(Demand!$B$3:$B$26,C6174))</f>
        <v>600</v>
      </c>
      <c r="T6174" s="7">
        <f t="shared" si="871"/>
        <v>0</v>
      </c>
      <c r="U6174" s="7">
        <f t="shared" si="872"/>
        <v>0</v>
      </c>
    </row>
    <row r="6175" spans="1:21" x14ac:dyDescent="0.2">
      <c r="A6175" s="1">
        <v>9</v>
      </c>
      <c r="B6175" s="1">
        <v>14</v>
      </c>
      <c r="C6175" s="1">
        <v>23</v>
      </c>
      <c r="D6175">
        <v>14.6</v>
      </c>
      <c r="E6175">
        <v>11.4</v>
      </c>
      <c r="F6175">
        <v>81</v>
      </c>
      <c r="G6175">
        <v>0</v>
      </c>
      <c r="H6175">
        <v>0</v>
      </c>
      <c r="I6175">
        <v>0</v>
      </c>
      <c r="J6175" s="4">
        <f t="shared" si="867"/>
        <v>338.87983371485666</v>
      </c>
      <c r="K6175" s="4">
        <f t="shared" si="868"/>
        <v>-34.234358335872969</v>
      </c>
      <c r="L6175" s="5">
        <f t="shared" si="864"/>
        <v>0</v>
      </c>
      <c r="M6175" s="5">
        <f t="shared" si="865"/>
        <v>0</v>
      </c>
      <c r="N6175" s="6">
        <f t="shared" si="866"/>
        <v>0</v>
      </c>
      <c r="O6175" s="6">
        <f t="shared" si="869"/>
        <v>0</v>
      </c>
      <c r="P6175" s="6">
        <f>FORECAST(J6175,Inputs!$B$10:$B$18,Inputs!$A$10:$A$18)</f>
        <v>33.693331793656078</v>
      </c>
      <c r="Q6175" s="6">
        <f>IF(Inputs!$D$10="Yes",IF('Hourly Calcs'!P6175&gt;'Hourly Calcs'!K6175,'Hourly Calcs'!O6175,N6175+O6175),N6175+O6175)</f>
        <v>0</v>
      </c>
      <c r="R6175" s="12">
        <f t="shared" si="870"/>
        <v>0</v>
      </c>
      <c r="S6175" s="1">
        <f>IF(AND(A6175&gt;=5,A6175&lt;=9),INDEX(Demand!$C$3:$C$26,C6175),INDEX(Demand!$B$3:$B$26,C6175))</f>
        <v>500</v>
      </c>
      <c r="T6175" s="7">
        <f t="shared" si="871"/>
        <v>0</v>
      </c>
      <c r="U6175" s="7">
        <f t="shared" si="872"/>
        <v>0</v>
      </c>
    </row>
    <row r="6176" spans="1:21" x14ac:dyDescent="0.2">
      <c r="A6176" s="1">
        <v>9</v>
      </c>
      <c r="B6176" s="1">
        <v>14</v>
      </c>
      <c r="C6176" s="1">
        <v>24</v>
      </c>
      <c r="D6176">
        <v>13.9</v>
      </c>
      <c r="E6176">
        <v>12.4</v>
      </c>
      <c r="F6176">
        <v>91</v>
      </c>
      <c r="G6176">
        <v>0</v>
      </c>
      <c r="H6176">
        <v>0</v>
      </c>
      <c r="I6176">
        <v>0</v>
      </c>
      <c r="J6176" s="4">
        <f t="shared" si="867"/>
        <v>357.08930387515596</v>
      </c>
      <c r="K6176" s="4">
        <f t="shared" si="868"/>
        <v>-36.2321493670064</v>
      </c>
      <c r="L6176" s="5">
        <f t="shared" si="864"/>
        <v>0</v>
      </c>
      <c r="M6176" s="5">
        <f t="shared" si="865"/>
        <v>0</v>
      </c>
      <c r="N6176" s="6">
        <f t="shared" si="866"/>
        <v>0</v>
      </c>
      <c r="O6176" s="6">
        <f t="shared" si="869"/>
        <v>0</v>
      </c>
      <c r="P6176" s="6">
        <f>FORECAST(J6176,Inputs!$B$10:$B$18,Inputs!$A$10:$A$18)</f>
        <v>33.861937998844034</v>
      </c>
      <c r="Q6176" s="6">
        <f>IF(Inputs!$D$10="Yes",IF('Hourly Calcs'!P6176&gt;'Hourly Calcs'!K6176,'Hourly Calcs'!O6176,N6176+O6176),N6176+O6176)</f>
        <v>0</v>
      </c>
      <c r="R6176" s="12">
        <f t="shared" si="870"/>
        <v>0</v>
      </c>
      <c r="S6176" s="1">
        <f>IF(AND(A6176&gt;=5,A6176&lt;=9),INDEX(Demand!$C$3:$C$26,C6176),INDEX(Demand!$B$3:$B$26,C6176))</f>
        <v>400</v>
      </c>
      <c r="T6176" s="7">
        <f t="shared" si="871"/>
        <v>0</v>
      </c>
      <c r="U6176" s="7">
        <f t="shared" si="872"/>
        <v>0</v>
      </c>
    </row>
    <row r="6177" spans="1:21" x14ac:dyDescent="0.2">
      <c r="A6177" s="1">
        <v>9</v>
      </c>
      <c r="B6177" s="1">
        <v>15</v>
      </c>
      <c r="C6177" s="1">
        <v>1</v>
      </c>
      <c r="D6177">
        <v>14.3</v>
      </c>
      <c r="E6177">
        <v>12.5</v>
      </c>
      <c r="F6177">
        <v>89</v>
      </c>
      <c r="G6177">
        <v>0</v>
      </c>
      <c r="H6177">
        <v>0</v>
      </c>
      <c r="I6177">
        <v>0</v>
      </c>
      <c r="J6177" s="4">
        <f t="shared" si="867"/>
        <v>15.529754824981495</v>
      </c>
      <c r="K6177" s="4">
        <f t="shared" si="868"/>
        <v>-35.201805527564289</v>
      </c>
      <c r="L6177" s="5">
        <f t="shared" si="864"/>
        <v>0</v>
      </c>
      <c r="M6177" s="5">
        <f t="shared" si="865"/>
        <v>0</v>
      </c>
      <c r="N6177" s="6">
        <f t="shared" si="866"/>
        <v>0</v>
      </c>
      <c r="O6177" s="6">
        <f t="shared" si="869"/>
        <v>0</v>
      </c>
      <c r="P6177" s="6">
        <f>FORECAST(J6177,Inputs!$B$10:$B$18,Inputs!$A$10:$A$18)</f>
        <v>30.699349581712788</v>
      </c>
      <c r="Q6177" s="6">
        <f>IF(Inputs!$D$10="Yes",IF('Hourly Calcs'!P6177&gt;'Hourly Calcs'!K6177,'Hourly Calcs'!O6177,N6177+O6177),N6177+O6177)</f>
        <v>0</v>
      </c>
      <c r="R6177" s="12">
        <f t="shared" si="870"/>
        <v>0</v>
      </c>
      <c r="S6177" s="1">
        <f>IF(AND(A6177&gt;=5,A6177&lt;=9),INDEX(Demand!$C$3:$C$26,C6177),INDEX(Demand!$B$3:$B$26,C6177))</f>
        <v>350</v>
      </c>
      <c r="T6177" s="7">
        <f t="shared" si="871"/>
        <v>0</v>
      </c>
      <c r="U6177" s="7">
        <f t="shared" si="872"/>
        <v>0</v>
      </c>
    </row>
    <row r="6178" spans="1:21" x14ac:dyDescent="0.2">
      <c r="A6178" s="1">
        <v>9</v>
      </c>
      <c r="B6178" s="1">
        <v>15</v>
      </c>
      <c r="C6178" s="1">
        <v>2</v>
      </c>
      <c r="D6178">
        <v>14.1</v>
      </c>
      <c r="E6178">
        <v>12.6</v>
      </c>
      <c r="F6178">
        <v>91</v>
      </c>
      <c r="G6178">
        <v>0</v>
      </c>
      <c r="H6178">
        <v>0</v>
      </c>
      <c r="I6178">
        <v>0</v>
      </c>
      <c r="J6178" s="4">
        <f t="shared" si="867"/>
        <v>32.865785996304197</v>
      </c>
      <c r="K6178" s="4">
        <f t="shared" si="868"/>
        <v>-31.317847110313949</v>
      </c>
      <c r="L6178" s="5">
        <f t="shared" si="864"/>
        <v>0</v>
      </c>
      <c r="M6178" s="5">
        <f t="shared" si="865"/>
        <v>0</v>
      </c>
      <c r="N6178" s="6">
        <f t="shared" si="866"/>
        <v>0</v>
      </c>
      <c r="O6178" s="6">
        <f t="shared" si="869"/>
        <v>0</v>
      </c>
      <c r="P6178" s="6">
        <f>FORECAST(J6178,Inputs!$B$10:$B$18,Inputs!$A$10:$A$18)</f>
        <v>30.859868388854668</v>
      </c>
      <c r="Q6178" s="6">
        <f>IF(Inputs!$D$10="Yes",IF('Hourly Calcs'!P6178&gt;'Hourly Calcs'!K6178,'Hourly Calcs'!O6178,N6178+O6178),N6178+O6178)</f>
        <v>0</v>
      </c>
      <c r="R6178" s="12">
        <f t="shared" si="870"/>
        <v>0</v>
      </c>
      <c r="S6178" s="1">
        <f>IF(AND(A6178&gt;=5,A6178&lt;=9),INDEX(Demand!$C$3:$C$26,C6178),INDEX(Demand!$B$3:$B$26,C6178))</f>
        <v>350</v>
      </c>
      <c r="T6178" s="7">
        <f t="shared" si="871"/>
        <v>0</v>
      </c>
      <c r="U6178" s="7">
        <f t="shared" si="872"/>
        <v>0</v>
      </c>
    </row>
    <row r="6179" spans="1:21" x14ac:dyDescent="0.2">
      <c r="A6179" s="1">
        <v>9</v>
      </c>
      <c r="B6179" s="1">
        <v>15</v>
      </c>
      <c r="C6179" s="1">
        <v>3</v>
      </c>
      <c r="D6179">
        <v>14</v>
      </c>
      <c r="E6179">
        <v>12.4</v>
      </c>
      <c r="F6179">
        <v>90</v>
      </c>
      <c r="G6179">
        <v>0</v>
      </c>
      <c r="H6179">
        <v>0</v>
      </c>
      <c r="I6179">
        <v>0</v>
      </c>
      <c r="J6179" s="4">
        <f t="shared" si="867"/>
        <v>48.389886465514877</v>
      </c>
      <c r="K6179" s="4">
        <f t="shared" si="868"/>
        <v>-25.144764361327887</v>
      </c>
      <c r="L6179" s="5">
        <f t="shared" ref="L6179:L6242" si="873">IF(ABS($B$5-J6179)&gt;90,0,ABS($B$5-J6179))</f>
        <v>0</v>
      </c>
      <c r="M6179" s="5">
        <f t="shared" ref="M6179:M6242" si="874">IF(K6179&gt;0,ABS($B$4-K6179),0)</f>
        <v>0</v>
      </c>
      <c r="N6179" s="6">
        <f t="shared" si="866"/>
        <v>0</v>
      </c>
      <c r="O6179" s="6">
        <f t="shared" si="869"/>
        <v>0</v>
      </c>
      <c r="P6179" s="6">
        <f>FORECAST(J6179,Inputs!$B$10:$B$18,Inputs!$A$10:$A$18)</f>
        <v>31.003610059865878</v>
      </c>
      <c r="Q6179" s="6">
        <f>IF(Inputs!$D$10="Yes",IF('Hourly Calcs'!P6179&gt;'Hourly Calcs'!K6179,'Hourly Calcs'!O6179,N6179+O6179),N6179+O6179)</f>
        <v>0</v>
      </c>
      <c r="R6179" s="12">
        <f t="shared" si="870"/>
        <v>0</v>
      </c>
      <c r="S6179" s="1">
        <f>IF(AND(A6179&gt;=5,A6179&lt;=9),INDEX(Demand!$C$3:$C$26,C6179),INDEX(Demand!$B$3:$B$26,C6179))</f>
        <v>350</v>
      </c>
      <c r="T6179" s="7">
        <f t="shared" si="871"/>
        <v>0</v>
      </c>
      <c r="U6179" s="7">
        <f t="shared" si="872"/>
        <v>0</v>
      </c>
    </row>
    <row r="6180" spans="1:21" x14ac:dyDescent="0.2">
      <c r="A6180" s="1">
        <v>9</v>
      </c>
      <c r="B6180" s="1">
        <v>15</v>
      </c>
      <c r="C6180" s="1">
        <v>4</v>
      </c>
      <c r="D6180">
        <v>14</v>
      </c>
      <c r="E6180">
        <v>12.5</v>
      </c>
      <c r="F6180">
        <v>91</v>
      </c>
      <c r="G6180">
        <v>0</v>
      </c>
      <c r="H6180">
        <v>0</v>
      </c>
      <c r="I6180">
        <v>0</v>
      </c>
      <c r="J6180" s="4">
        <f t="shared" si="867"/>
        <v>62.147885347971439</v>
      </c>
      <c r="K6180" s="4">
        <f t="shared" si="868"/>
        <v>-17.353697160957836</v>
      </c>
      <c r="L6180" s="5">
        <f t="shared" si="873"/>
        <v>0</v>
      </c>
      <c r="M6180" s="5">
        <f t="shared" si="874"/>
        <v>0</v>
      </c>
      <c r="N6180" s="6">
        <f t="shared" si="866"/>
        <v>0</v>
      </c>
      <c r="O6180" s="6">
        <f t="shared" si="869"/>
        <v>0</v>
      </c>
      <c r="P6180" s="6">
        <f>FORECAST(J6180,Inputs!$B$10:$B$18,Inputs!$A$10:$A$18)</f>
        <v>31.130998938407142</v>
      </c>
      <c r="Q6180" s="6">
        <f>IF(Inputs!$D$10="Yes",IF('Hourly Calcs'!P6180&gt;'Hourly Calcs'!K6180,'Hourly Calcs'!O6180,N6180+O6180),N6180+O6180)</f>
        <v>0</v>
      </c>
      <c r="R6180" s="12">
        <f t="shared" si="870"/>
        <v>0</v>
      </c>
      <c r="S6180" s="1">
        <f>IF(AND(A6180&gt;=5,A6180&lt;=9),INDEX(Demand!$C$3:$C$26,C6180),INDEX(Demand!$B$3:$B$26,C6180))</f>
        <v>350</v>
      </c>
      <c r="T6180" s="7">
        <f t="shared" si="871"/>
        <v>0</v>
      </c>
      <c r="U6180" s="7">
        <f t="shared" si="872"/>
        <v>0</v>
      </c>
    </row>
    <row r="6181" spans="1:21" x14ac:dyDescent="0.2">
      <c r="A6181" s="1">
        <v>9</v>
      </c>
      <c r="B6181" s="1">
        <v>15</v>
      </c>
      <c r="C6181" s="1">
        <v>5</v>
      </c>
      <c r="D6181">
        <v>13.8</v>
      </c>
      <c r="E6181">
        <v>12.5</v>
      </c>
      <c r="F6181">
        <v>92</v>
      </c>
      <c r="G6181">
        <v>0</v>
      </c>
      <c r="H6181">
        <v>0</v>
      </c>
      <c r="I6181">
        <v>0</v>
      </c>
      <c r="J6181" s="4">
        <f t="shared" si="867"/>
        <v>74.606132856247896</v>
      </c>
      <c r="K6181" s="4">
        <f t="shared" si="868"/>
        <v>-8.5303856916915208</v>
      </c>
      <c r="L6181" s="5">
        <f t="shared" si="873"/>
        <v>0</v>
      </c>
      <c r="M6181" s="5">
        <f t="shared" si="874"/>
        <v>0</v>
      </c>
      <c r="N6181" s="6">
        <f t="shared" si="866"/>
        <v>0</v>
      </c>
      <c r="O6181" s="6">
        <f t="shared" si="869"/>
        <v>0</v>
      </c>
      <c r="P6181" s="6">
        <f>FORECAST(J6181,Inputs!$B$10:$B$18,Inputs!$A$10:$A$18)</f>
        <v>31.246353082002294</v>
      </c>
      <c r="Q6181" s="6">
        <f>IF(Inputs!$D$10="Yes",IF('Hourly Calcs'!P6181&gt;'Hourly Calcs'!K6181,'Hourly Calcs'!O6181,N6181+O6181),N6181+O6181)</f>
        <v>0</v>
      </c>
      <c r="R6181" s="12">
        <f t="shared" si="870"/>
        <v>0</v>
      </c>
      <c r="S6181" s="1">
        <f>IF(AND(A6181&gt;=5,A6181&lt;=9),INDEX(Demand!$C$3:$C$26,C6181),INDEX(Demand!$B$3:$B$26,C6181))</f>
        <v>350</v>
      </c>
      <c r="T6181" s="7">
        <f t="shared" si="871"/>
        <v>0</v>
      </c>
      <c r="U6181" s="7">
        <f t="shared" si="872"/>
        <v>0</v>
      </c>
    </row>
    <row r="6182" spans="1:21" x14ac:dyDescent="0.2">
      <c r="A6182" s="1">
        <v>9</v>
      </c>
      <c r="B6182" s="1">
        <v>15</v>
      </c>
      <c r="C6182" s="1">
        <v>6</v>
      </c>
      <c r="D6182">
        <v>14</v>
      </c>
      <c r="E6182">
        <v>12.4</v>
      </c>
      <c r="F6182">
        <v>90</v>
      </c>
      <c r="G6182">
        <v>1</v>
      </c>
      <c r="H6182">
        <v>0</v>
      </c>
      <c r="I6182">
        <v>1</v>
      </c>
      <c r="J6182" s="4">
        <f t="shared" si="867"/>
        <v>86.365289359370621</v>
      </c>
      <c r="K6182" s="4">
        <f t="shared" si="868"/>
        <v>1.1562326729832222</v>
      </c>
      <c r="L6182" s="5">
        <f t="shared" si="873"/>
        <v>78.634710640629379</v>
      </c>
      <c r="M6182" s="5">
        <f t="shared" si="874"/>
        <v>32.843767327016778</v>
      </c>
      <c r="N6182" s="6">
        <f t="shared" si="866"/>
        <v>0</v>
      </c>
      <c r="O6182" s="6">
        <f t="shared" si="869"/>
        <v>0.91451878627752081</v>
      </c>
      <c r="P6182" s="6">
        <f>FORECAST(J6182,Inputs!$B$10:$B$18,Inputs!$A$10:$A$18)</f>
        <v>31.355234160734913</v>
      </c>
      <c r="Q6182" s="6">
        <f>IF(Inputs!$D$10="Yes",IF('Hourly Calcs'!P6182&gt;'Hourly Calcs'!K6182,'Hourly Calcs'!O6182,N6182+O6182),N6182+O6182)</f>
        <v>0.91451878627752081</v>
      </c>
      <c r="R6182" s="12">
        <f t="shared" si="870"/>
        <v>4.3457932723907788</v>
      </c>
      <c r="S6182" s="1">
        <f>IF(AND(A6182&gt;=5,A6182&lt;=9),INDEX(Demand!$C$3:$C$26,C6182),INDEX(Demand!$B$3:$B$26,C6182))</f>
        <v>350</v>
      </c>
      <c r="T6182" s="7">
        <f t="shared" si="871"/>
        <v>4.3457932723907788</v>
      </c>
      <c r="U6182" s="7">
        <f t="shared" si="872"/>
        <v>0</v>
      </c>
    </row>
    <row r="6183" spans="1:21" x14ac:dyDescent="0.2">
      <c r="A6183" s="1">
        <v>9</v>
      </c>
      <c r="B6183" s="1">
        <v>15</v>
      </c>
      <c r="C6183" s="1">
        <v>7</v>
      </c>
      <c r="D6183">
        <v>14</v>
      </c>
      <c r="E6183">
        <v>12.7</v>
      </c>
      <c r="F6183">
        <v>92</v>
      </c>
      <c r="G6183">
        <v>25</v>
      </c>
      <c r="H6183">
        <v>0</v>
      </c>
      <c r="I6183">
        <v>25</v>
      </c>
      <c r="J6183" s="4">
        <f t="shared" si="867"/>
        <v>98.052806467441684</v>
      </c>
      <c r="K6183" s="4">
        <f t="shared" si="868"/>
        <v>10.317052851236525</v>
      </c>
      <c r="L6183" s="5">
        <f t="shared" si="873"/>
        <v>66.947193532558316</v>
      </c>
      <c r="M6183" s="5">
        <f t="shared" si="874"/>
        <v>23.682947148763475</v>
      </c>
      <c r="N6183" s="6">
        <f t="shared" si="866"/>
        <v>0</v>
      </c>
      <c r="O6183" s="6">
        <f t="shared" si="869"/>
        <v>22.86296965693802</v>
      </c>
      <c r="P6183" s="6">
        <f>FORECAST(J6183,Inputs!$B$10:$B$18,Inputs!$A$10:$A$18)</f>
        <v>31.463451911735568</v>
      </c>
      <c r="Q6183" s="6">
        <f>IF(Inputs!$D$10="Yes",IF('Hourly Calcs'!P6183&gt;'Hourly Calcs'!K6183,'Hourly Calcs'!O6183,N6183+O6183),N6183+O6183)</f>
        <v>22.86296965693802</v>
      </c>
      <c r="R6183" s="12">
        <f t="shared" si="870"/>
        <v>108.64483180976947</v>
      </c>
      <c r="S6183" s="1">
        <f>IF(AND(A6183&gt;=5,A6183&lt;=9),INDEX(Demand!$C$3:$C$26,C6183),INDEX(Demand!$B$3:$B$26,C6183))</f>
        <v>350</v>
      </c>
      <c r="T6183" s="7">
        <f t="shared" si="871"/>
        <v>108.64483180976947</v>
      </c>
      <c r="U6183" s="7">
        <f t="shared" si="872"/>
        <v>0</v>
      </c>
    </row>
    <row r="6184" spans="1:21" x14ac:dyDescent="0.2">
      <c r="A6184" s="1">
        <v>9</v>
      </c>
      <c r="B6184" s="1">
        <v>15</v>
      </c>
      <c r="C6184" s="1">
        <v>8</v>
      </c>
      <c r="D6184">
        <v>14.3</v>
      </c>
      <c r="E6184">
        <v>12.9</v>
      </c>
      <c r="F6184">
        <v>91</v>
      </c>
      <c r="G6184">
        <v>109</v>
      </c>
      <c r="H6184">
        <v>9</v>
      </c>
      <c r="I6184">
        <v>106</v>
      </c>
      <c r="J6184" s="4">
        <f t="shared" si="867"/>
        <v>110.3212815566943</v>
      </c>
      <c r="K6184" s="4">
        <f t="shared" si="868"/>
        <v>19.456394260251344</v>
      </c>
      <c r="L6184" s="5">
        <f t="shared" si="873"/>
        <v>54.678718443305698</v>
      </c>
      <c r="M6184" s="5">
        <f t="shared" si="874"/>
        <v>14.543605739748656</v>
      </c>
      <c r="N6184" s="6">
        <f t="shared" si="866"/>
        <v>5.2288632865426514</v>
      </c>
      <c r="O6184" s="6">
        <f t="shared" si="869"/>
        <v>96.938991345417207</v>
      </c>
      <c r="P6184" s="6">
        <f>FORECAST(J6184,Inputs!$B$10:$B$18,Inputs!$A$10:$A$18)</f>
        <v>31.577048903302725</v>
      </c>
      <c r="Q6184" s="6">
        <f>IF(Inputs!$D$10="Yes",IF('Hourly Calcs'!P6184&gt;'Hourly Calcs'!K6184,'Hourly Calcs'!O6184,N6184+O6184),N6184+O6184)</f>
        <v>96.938991345417207</v>
      </c>
      <c r="R6184" s="12">
        <f t="shared" si="870"/>
        <v>460.65408687342256</v>
      </c>
      <c r="S6184" s="1">
        <f>IF(AND(A6184&gt;=5,A6184&lt;=9),INDEX(Demand!$C$3:$C$26,C6184),INDEX(Demand!$B$3:$B$26,C6184))</f>
        <v>350</v>
      </c>
      <c r="T6184" s="7">
        <f t="shared" si="871"/>
        <v>350</v>
      </c>
      <c r="U6184" s="7">
        <f t="shared" si="872"/>
        <v>110.65408687342256</v>
      </c>
    </row>
    <row r="6185" spans="1:21" x14ac:dyDescent="0.2">
      <c r="A6185" s="1">
        <v>9</v>
      </c>
      <c r="B6185" s="1">
        <v>15</v>
      </c>
      <c r="C6185" s="1">
        <v>9</v>
      </c>
      <c r="D6185">
        <v>15</v>
      </c>
      <c r="E6185">
        <v>13.9</v>
      </c>
      <c r="F6185">
        <v>93</v>
      </c>
      <c r="G6185">
        <v>208</v>
      </c>
      <c r="H6185">
        <v>62</v>
      </c>
      <c r="I6185">
        <v>182</v>
      </c>
      <c r="J6185" s="4">
        <f t="shared" si="867"/>
        <v>123.86651525790396</v>
      </c>
      <c r="K6185" s="4">
        <f t="shared" si="868"/>
        <v>27.873595027946905</v>
      </c>
      <c r="L6185" s="5">
        <f t="shared" si="873"/>
        <v>41.133484742096044</v>
      </c>
      <c r="M6185" s="5">
        <f t="shared" si="874"/>
        <v>6.1264049720530949</v>
      </c>
      <c r="N6185" s="6">
        <f t="shared" si="866"/>
        <v>47.113934805520614</v>
      </c>
      <c r="O6185" s="6">
        <f t="shared" si="869"/>
        <v>166.44241910250878</v>
      </c>
      <c r="P6185" s="6">
        <f>FORECAST(J6185,Inputs!$B$10:$B$18,Inputs!$A$10:$A$18)</f>
        <v>31.702467733869479</v>
      </c>
      <c r="Q6185" s="6">
        <f>IF(Inputs!$D$10="Yes",IF('Hourly Calcs'!P6185&gt;'Hourly Calcs'!K6185,'Hourly Calcs'!O6185,N6185+O6185),N6185+O6185)</f>
        <v>166.44241910250878</v>
      </c>
      <c r="R6185" s="12">
        <f t="shared" si="870"/>
        <v>790.93437557512163</v>
      </c>
      <c r="S6185" s="1">
        <f>IF(AND(A6185&gt;=5,A6185&lt;=9),INDEX(Demand!$C$3:$C$26,C6185),INDEX(Demand!$B$3:$B$26,C6185))</f>
        <v>350</v>
      </c>
      <c r="T6185" s="7">
        <f t="shared" si="871"/>
        <v>350</v>
      </c>
      <c r="U6185" s="7">
        <f t="shared" si="872"/>
        <v>440.93437557512163</v>
      </c>
    </row>
    <row r="6186" spans="1:21" x14ac:dyDescent="0.2">
      <c r="A6186" s="1">
        <v>9</v>
      </c>
      <c r="B6186" s="1">
        <v>15</v>
      </c>
      <c r="C6186" s="1">
        <v>10</v>
      </c>
      <c r="D6186">
        <v>14.3</v>
      </c>
      <c r="E6186">
        <v>13.2</v>
      </c>
      <c r="F6186">
        <v>93</v>
      </c>
      <c r="G6186">
        <v>298</v>
      </c>
      <c r="H6186">
        <v>54</v>
      </c>
      <c r="I6186">
        <v>268</v>
      </c>
      <c r="J6186" s="4">
        <f t="shared" si="867"/>
        <v>139.3682573512111</v>
      </c>
      <c r="K6186" s="4">
        <f t="shared" si="868"/>
        <v>34.950911729890578</v>
      </c>
      <c r="L6186" s="5">
        <f t="shared" si="873"/>
        <v>25.631742648788901</v>
      </c>
      <c r="M6186" s="5">
        <f t="shared" si="874"/>
        <v>0.95091172989057782</v>
      </c>
      <c r="N6186" s="6">
        <f t="shared" si="866"/>
        <v>47.961143511562547</v>
      </c>
      <c r="O6186" s="6">
        <f t="shared" si="869"/>
        <v>245.09103472237558</v>
      </c>
      <c r="P6186" s="6">
        <f>FORECAST(J6186,Inputs!$B$10:$B$18,Inputs!$A$10:$A$18)</f>
        <v>31.846002382881583</v>
      </c>
      <c r="Q6186" s="6">
        <f>IF(Inputs!$D$10="Yes",IF('Hourly Calcs'!P6186&gt;'Hourly Calcs'!K6186,'Hourly Calcs'!O6186,N6186+O6186),N6186+O6186)</f>
        <v>293.05217823393815</v>
      </c>
      <c r="R6186" s="12">
        <f t="shared" si="870"/>
        <v>1392.5839509676741</v>
      </c>
      <c r="S6186" s="1">
        <f>IF(AND(A6186&gt;=5,A6186&lt;=9),INDEX(Demand!$C$3:$C$26,C6186),INDEX(Demand!$B$3:$B$26,C6186))</f>
        <v>600</v>
      </c>
      <c r="T6186" s="7">
        <f t="shared" si="871"/>
        <v>600</v>
      </c>
      <c r="U6186" s="7">
        <f t="shared" si="872"/>
        <v>792.58395096767413</v>
      </c>
    </row>
    <row r="6187" spans="1:21" x14ac:dyDescent="0.2">
      <c r="A6187" s="1">
        <v>9</v>
      </c>
      <c r="B6187" s="1">
        <v>15</v>
      </c>
      <c r="C6187" s="1">
        <v>11</v>
      </c>
      <c r="D6187">
        <v>16.3</v>
      </c>
      <c r="E6187">
        <v>12.9</v>
      </c>
      <c r="F6187">
        <v>80</v>
      </c>
      <c r="G6187">
        <v>600</v>
      </c>
      <c r="H6187">
        <v>521</v>
      </c>
      <c r="I6187">
        <v>266</v>
      </c>
      <c r="J6187" s="4">
        <f t="shared" si="867"/>
        <v>157.20482022664066</v>
      </c>
      <c r="K6187" s="4">
        <f t="shared" si="868"/>
        <v>39.931169571855584</v>
      </c>
      <c r="L6187" s="5">
        <f t="shared" si="873"/>
        <v>7.7951797733593367</v>
      </c>
      <c r="M6187" s="5">
        <f t="shared" si="874"/>
        <v>5.9311695718555839</v>
      </c>
      <c r="N6187" s="6">
        <f t="shared" si="866"/>
        <v>498.58004675832677</v>
      </c>
      <c r="O6187" s="6">
        <f t="shared" si="869"/>
        <v>243.26199714982053</v>
      </c>
      <c r="P6187" s="6">
        <f>FORECAST(J6187,Inputs!$B$10:$B$18,Inputs!$A$10:$A$18)</f>
        <v>32.011155742839264</v>
      </c>
      <c r="Q6187" s="6">
        <f>IF(Inputs!$D$10="Yes",IF('Hourly Calcs'!P6187&gt;'Hourly Calcs'!K6187,'Hourly Calcs'!O6187,N6187+O6187),N6187+O6187)</f>
        <v>741.84204390814728</v>
      </c>
      <c r="R6187" s="12">
        <f t="shared" si="870"/>
        <v>3525.2333926515157</v>
      </c>
      <c r="S6187" s="1">
        <f>IF(AND(A6187&gt;=5,A6187&lt;=9),INDEX(Demand!$C$3:$C$26,C6187),INDEX(Demand!$B$3:$B$26,C6187))</f>
        <v>600</v>
      </c>
      <c r="T6187" s="7">
        <f t="shared" si="871"/>
        <v>600</v>
      </c>
      <c r="U6187" s="7">
        <f t="shared" si="872"/>
        <v>2925.2333926515157</v>
      </c>
    </row>
    <row r="6188" spans="1:21" x14ac:dyDescent="0.2">
      <c r="A6188" s="1">
        <v>9</v>
      </c>
      <c r="B6188" s="1">
        <v>15</v>
      </c>
      <c r="C6188" s="1">
        <v>12</v>
      </c>
      <c r="D6188">
        <v>17</v>
      </c>
      <c r="E6188">
        <v>13.3</v>
      </c>
      <c r="F6188">
        <v>79</v>
      </c>
      <c r="G6188">
        <v>636</v>
      </c>
      <c r="H6188">
        <v>669</v>
      </c>
      <c r="I6188">
        <v>175</v>
      </c>
      <c r="J6188" s="4">
        <f t="shared" si="867"/>
        <v>176.89853736780086</v>
      </c>
      <c r="K6188" s="4">
        <f t="shared" si="868"/>
        <v>42.048040615394669</v>
      </c>
      <c r="L6188" s="5">
        <f t="shared" si="873"/>
        <v>11.898537367800856</v>
      </c>
      <c r="M6188" s="5">
        <f t="shared" si="874"/>
        <v>8.0480406153946689</v>
      </c>
      <c r="N6188" s="6">
        <f t="shared" si="866"/>
        <v>643.29456181074204</v>
      </c>
      <c r="O6188" s="6">
        <f t="shared" si="869"/>
        <v>160.04078759856614</v>
      </c>
      <c r="P6188" s="6">
        <f>FORECAST(J6188,Inputs!$B$10:$B$18,Inputs!$A$10:$A$18)</f>
        <v>32.193504975627782</v>
      </c>
      <c r="Q6188" s="6">
        <f>IF(Inputs!$D$10="Yes",IF('Hourly Calcs'!P6188&gt;'Hourly Calcs'!K6188,'Hourly Calcs'!O6188,N6188+O6188),N6188+O6188)</f>
        <v>803.33534940930815</v>
      </c>
      <c r="R6188" s="12">
        <f t="shared" si="870"/>
        <v>3817.4495803930322</v>
      </c>
      <c r="S6188" s="1">
        <f>IF(AND(A6188&gt;=5,A6188&lt;=9),INDEX(Demand!$C$3:$C$26,C6188),INDEX(Demand!$B$3:$B$26,C6188))</f>
        <v>600</v>
      </c>
      <c r="T6188" s="7">
        <f t="shared" si="871"/>
        <v>600</v>
      </c>
      <c r="U6188" s="7">
        <f t="shared" si="872"/>
        <v>3217.4495803930322</v>
      </c>
    </row>
    <row r="6189" spans="1:21" x14ac:dyDescent="0.2">
      <c r="A6189" s="1">
        <v>9</v>
      </c>
      <c r="B6189" s="1">
        <v>15</v>
      </c>
      <c r="C6189" s="1">
        <v>13</v>
      </c>
      <c r="D6189">
        <v>16.600000000000001</v>
      </c>
      <c r="E6189">
        <v>12.3</v>
      </c>
      <c r="F6189">
        <v>76</v>
      </c>
      <c r="G6189">
        <v>530</v>
      </c>
      <c r="H6189">
        <v>308</v>
      </c>
      <c r="I6189">
        <v>316</v>
      </c>
      <c r="J6189" s="4">
        <f t="shared" si="867"/>
        <v>196.87820140262625</v>
      </c>
      <c r="K6189" s="4">
        <f t="shared" si="868"/>
        <v>40.890021632144354</v>
      </c>
      <c r="L6189" s="5">
        <f t="shared" si="873"/>
        <v>31.878201402626246</v>
      </c>
      <c r="M6189" s="5">
        <f t="shared" si="874"/>
        <v>6.8900216321443537</v>
      </c>
      <c r="N6189" s="6">
        <f t="shared" si="866"/>
        <v>277.71367112298992</v>
      </c>
      <c r="O6189" s="6">
        <f t="shared" si="869"/>
        <v>288.9879364636966</v>
      </c>
      <c r="P6189" s="6">
        <f>FORECAST(J6189,Inputs!$B$10:$B$18,Inputs!$A$10:$A$18)</f>
        <v>32.37850186483913</v>
      </c>
      <c r="Q6189" s="6">
        <f>IF(Inputs!$D$10="Yes",IF('Hourly Calcs'!P6189&gt;'Hourly Calcs'!K6189,'Hourly Calcs'!O6189,N6189+O6189),N6189+O6189)</f>
        <v>566.70160758668658</v>
      </c>
      <c r="R6189" s="12">
        <f t="shared" si="870"/>
        <v>2692.9660392519345</v>
      </c>
      <c r="S6189" s="1">
        <f>IF(AND(A6189&gt;=5,A6189&lt;=9),INDEX(Demand!$C$3:$C$26,C6189),INDEX(Demand!$B$3:$B$26,C6189))</f>
        <v>600</v>
      </c>
      <c r="T6189" s="7">
        <f t="shared" si="871"/>
        <v>600</v>
      </c>
      <c r="U6189" s="7">
        <f t="shared" si="872"/>
        <v>2092.9660392519345</v>
      </c>
    </row>
    <row r="6190" spans="1:21" x14ac:dyDescent="0.2">
      <c r="A6190" s="1">
        <v>9</v>
      </c>
      <c r="B6190" s="1">
        <v>15</v>
      </c>
      <c r="C6190" s="1">
        <v>14</v>
      </c>
      <c r="D6190">
        <v>17.100000000000001</v>
      </c>
      <c r="E6190">
        <v>12.8</v>
      </c>
      <c r="F6190">
        <v>76</v>
      </c>
      <c r="G6190">
        <v>591</v>
      </c>
      <c r="H6190">
        <v>599</v>
      </c>
      <c r="I6190">
        <v>201</v>
      </c>
      <c r="J6190" s="4">
        <f t="shared" si="867"/>
        <v>215.37056860365544</v>
      </c>
      <c r="K6190" s="4">
        <f t="shared" si="868"/>
        <v>36.687817217895002</v>
      </c>
      <c r="L6190" s="5">
        <f t="shared" si="873"/>
        <v>50.370568603655443</v>
      </c>
      <c r="M6190" s="5">
        <f t="shared" si="874"/>
        <v>2.6878172178950024</v>
      </c>
      <c r="N6190" s="6">
        <f t="shared" si="866"/>
        <v>468.01210483116131</v>
      </c>
      <c r="O6190" s="6">
        <f t="shared" si="869"/>
        <v>183.81827604178167</v>
      </c>
      <c r="P6190" s="6">
        <f>FORECAST(J6190,Inputs!$B$10:$B$18,Inputs!$A$10:$A$18)</f>
        <v>32.549727487070882</v>
      </c>
      <c r="Q6190" s="6">
        <f>IF(Inputs!$D$10="Yes",IF('Hourly Calcs'!P6190&gt;'Hourly Calcs'!K6190,'Hourly Calcs'!O6190,N6190+O6190),N6190+O6190)</f>
        <v>651.83038087294301</v>
      </c>
      <c r="R6190" s="12">
        <f t="shared" si="870"/>
        <v>3097.4979699082251</v>
      </c>
      <c r="S6190" s="1">
        <f>IF(AND(A6190&gt;=5,A6190&lt;=9),INDEX(Demand!$C$3:$C$26,C6190),INDEX(Demand!$B$3:$B$26,C6190))</f>
        <v>600</v>
      </c>
      <c r="T6190" s="7">
        <f t="shared" si="871"/>
        <v>600</v>
      </c>
      <c r="U6190" s="7">
        <f t="shared" si="872"/>
        <v>2497.4979699082251</v>
      </c>
    </row>
    <row r="6191" spans="1:21" x14ac:dyDescent="0.2">
      <c r="A6191" s="1">
        <v>9</v>
      </c>
      <c r="B6191" s="1">
        <v>15</v>
      </c>
      <c r="C6191" s="1">
        <v>15</v>
      </c>
      <c r="D6191">
        <v>15.9</v>
      </c>
      <c r="E6191">
        <v>12.7</v>
      </c>
      <c r="F6191">
        <v>81</v>
      </c>
      <c r="G6191">
        <v>492</v>
      </c>
      <c r="H6191">
        <v>602</v>
      </c>
      <c r="I6191">
        <v>150</v>
      </c>
      <c r="J6191" s="4">
        <f t="shared" si="867"/>
        <v>231.55190512595362</v>
      </c>
      <c r="K6191" s="4">
        <f t="shared" si="868"/>
        <v>30.145017306297362</v>
      </c>
      <c r="L6191" s="5">
        <f t="shared" si="873"/>
        <v>66.551905125953624</v>
      </c>
      <c r="M6191" s="5">
        <f t="shared" si="874"/>
        <v>3.8549826937026381</v>
      </c>
      <c r="N6191" s="6">
        <f t="shared" si="866"/>
        <v>366.47011725043996</v>
      </c>
      <c r="O6191" s="6">
        <f t="shared" si="869"/>
        <v>137.17781794162812</v>
      </c>
      <c r="P6191" s="6">
        <f>FORECAST(J6191,Inputs!$B$10:$B$18,Inputs!$A$10:$A$18)</f>
        <v>32.699554677092159</v>
      </c>
      <c r="Q6191" s="6">
        <f>IF(Inputs!$D$10="Yes",IF('Hourly Calcs'!P6191&gt;'Hourly Calcs'!K6191,'Hourly Calcs'!O6191,N6191+O6191),N6191+O6191)</f>
        <v>137.17781794162812</v>
      </c>
      <c r="R6191" s="12">
        <f t="shared" si="870"/>
        <v>651.86899085861683</v>
      </c>
      <c r="S6191" s="1">
        <f>IF(AND(A6191&gt;=5,A6191&lt;=9),INDEX(Demand!$C$3:$C$26,C6191),INDEX(Demand!$B$3:$B$26,C6191))</f>
        <v>600</v>
      </c>
      <c r="T6191" s="7">
        <f t="shared" si="871"/>
        <v>600</v>
      </c>
      <c r="U6191" s="7">
        <f t="shared" si="872"/>
        <v>51.868990858616826</v>
      </c>
    </row>
    <row r="6192" spans="1:21" x14ac:dyDescent="0.2">
      <c r="A6192" s="1">
        <v>9</v>
      </c>
      <c r="B6192" s="1">
        <v>15</v>
      </c>
      <c r="C6192" s="1">
        <v>16</v>
      </c>
      <c r="D6192">
        <v>16.3</v>
      </c>
      <c r="E6192">
        <v>12.5</v>
      </c>
      <c r="F6192">
        <v>78</v>
      </c>
      <c r="G6192">
        <v>292</v>
      </c>
      <c r="H6192">
        <v>220</v>
      </c>
      <c r="I6192">
        <v>193</v>
      </c>
      <c r="J6192" s="4">
        <f t="shared" si="867"/>
        <v>245.60722086802673</v>
      </c>
      <c r="K6192" s="4">
        <f t="shared" si="868"/>
        <v>22.046089509751724</v>
      </c>
      <c r="L6192" s="5">
        <f t="shared" si="873"/>
        <v>80.607220868026729</v>
      </c>
      <c r="M6192" s="5">
        <f t="shared" si="874"/>
        <v>11.953910490248276</v>
      </c>
      <c r="N6192" s="6">
        <f t="shared" si="866"/>
        <v>87.069299651736145</v>
      </c>
      <c r="O6192" s="6">
        <f t="shared" si="869"/>
        <v>176.50212575156152</v>
      </c>
      <c r="P6192" s="6">
        <f>FORECAST(J6192,Inputs!$B$10:$B$18,Inputs!$A$10:$A$18)</f>
        <v>32.829696489518767</v>
      </c>
      <c r="Q6192" s="6">
        <f>IF(Inputs!$D$10="Yes",IF('Hourly Calcs'!P6192&gt;'Hourly Calcs'!K6192,'Hourly Calcs'!O6192,N6192+O6192),N6192+O6192)</f>
        <v>176.50212575156152</v>
      </c>
      <c r="R6192" s="12">
        <f t="shared" si="870"/>
        <v>838.73810157142032</v>
      </c>
      <c r="S6192" s="1">
        <f>IF(AND(A6192&gt;=5,A6192&lt;=9),INDEX(Demand!$C$3:$C$26,C6192),INDEX(Demand!$B$3:$B$26,C6192))</f>
        <v>900</v>
      </c>
      <c r="T6192" s="7">
        <f t="shared" si="871"/>
        <v>838.73810157142032</v>
      </c>
      <c r="U6192" s="7">
        <f t="shared" si="872"/>
        <v>0</v>
      </c>
    </row>
    <row r="6193" spans="1:21" x14ac:dyDescent="0.2">
      <c r="A6193" s="1">
        <v>9</v>
      </c>
      <c r="B6193" s="1">
        <v>15</v>
      </c>
      <c r="C6193" s="1">
        <v>17</v>
      </c>
      <c r="D6193">
        <v>15.5</v>
      </c>
      <c r="E6193">
        <v>12.2</v>
      </c>
      <c r="F6193">
        <v>81</v>
      </c>
      <c r="G6193">
        <v>162</v>
      </c>
      <c r="H6193">
        <v>122</v>
      </c>
      <c r="I6193">
        <v>124</v>
      </c>
      <c r="J6193" s="4">
        <f t="shared" si="867"/>
        <v>258.17017227721669</v>
      </c>
      <c r="K6193" s="4">
        <f t="shared" si="868"/>
        <v>13.048816431412249</v>
      </c>
      <c r="L6193" s="5">
        <f t="shared" si="873"/>
        <v>0</v>
      </c>
      <c r="M6193" s="5">
        <f t="shared" si="874"/>
        <v>20.951183568587751</v>
      </c>
      <c r="N6193" s="6">
        <f t="shared" si="866"/>
        <v>19.160740432858489</v>
      </c>
      <c r="O6193" s="6">
        <f t="shared" si="869"/>
        <v>113.40032949841257</v>
      </c>
      <c r="P6193" s="6">
        <f>FORECAST(J6193,Inputs!$B$10:$B$18,Inputs!$A$10:$A$18)</f>
        <v>32.946020113677932</v>
      </c>
      <c r="Q6193" s="6">
        <f>IF(Inputs!$D$10="Yes",IF('Hourly Calcs'!P6193&gt;'Hourly Calcs'!K6193,'Hourly Calcs'!O6193,N6193+O6193),N6193+O6193)</f>
        <v>113.40032949841257</v>
      </c>
      <c r="R6193" s="12">
        <f t="shared" si="870"/>
        <v>538.87836577645658</v>
      </c>
      <c r="S6193" s="1">
        <f>IF(AND(A6193&gt;=5,A6193&lt;=9),INDEX(Demand!$C$3:$C$26,C6193),INDEX(Demand!$B$3:$B$26,C6193))</f>
        <v>900</v>
      </c>
      <c r="T6193" s="7">
        <f t="shared" si="871"/>
        <v>538.87836577645658</v>
      </c>
      <c r="U6193" s="7">
        <f t="shared" si="872"/>
        <v>0</v>
      </c>
    </row>
    <row r="6194" spans="1:21" x14ac:dyDescent="0.2">
      <c r="A6194" s="1">
        <v>9</v>
      </c>
      <c r="B6194" s="1">
        <v>15</v>
      </c>
      <c r="C6194" s="1">
        <v>18</v>
      </c>
      <c r="D6194">
        <v>15.4</v>
      </c>
      <c r="E6194">
        <v>12.7</v>
      </c>
      <c r="F6194">
        <v>84</v>
      </c>
      <c r="G6194">
        <v>45</v>
      </c>
      <c r="H6194">
        <v>0</v>
      </c>
      <c r="I6194">
        <v>45</v>
      </c>
      <c r="J6194" s="4">
        <f t="shared" si="867"/>
        <v>269.94482288961609</v>
      </c>
      <c r="K6194" s="4">
        <f t="shared" si="868"/>
        <v>3.7436748030765159</v>
      </c>
      <c r="L6194" s="5">
        <f t="shared" si="873"/>
        <v>0</v>
      </c>
      <c r="M6194" s="5">
        <f t="shared" si="874"/>
        <v>30.256325196923484</v>
      </c>
      <c r="N6194" s="6">
        <f t="shared" si="866"/>
        <v>0</v>
      </c>
      <c r="O6194" s="6">
        <f t="shared" si="869"/>
        <v>41.153345382488439</v>
      </c>
      <c r="P6194" s="6">
        <f>FORECAST(J6194,Inputs!$B$10:$B$18,Inputs!$A$10:$A$18)</f>
        <v>33.055044656385334</v>
      </c>
      <c r="Q6194" s="6">
        <f>IF(Inputs!$D$10="Yes",IF('Hourly Calcs'!P6194&gt;'Hourly Calcs'!K6194,'Hourly Calcs'!O6194,N6194+O6194),N6194+O6194)</f>
        <v>41.153345382488439</v>
      </c>
      <c r="R6194" s="12">
        <f t="shared" si="870"/>
        <v>195.56069725758505</v>
      </c>
      <c r="S6194" s="1">
        <f>IF(AND(A6194&gt;=5,A6194&lt;=9),INDEX(Demand!$C$3:$C$26,C6194),INDEX(Demand!$B$3:$B$26,C6194))</f>
        <v>900</v>
      </c>
      <c r="T6194" s="7">
        <f t="shared" si="871"/>
        <v>195.56069725758505</v>
      </c>
      <c r="U6194" s="7">
        <f t="shared" si="872"/>
        <v>0</v>
      </c>
    </row>
    <row r="6195" spans="1:21" x14ac:dyDescent="0.2">
      <c r="A6195" s="1">
        <v>9</v>
      </c>
      <c r="B6195" s="1">
        <v>15</v>
      </c>
      <c r="C6195" s="1">
        <v>19</v>
      </c>
      <c r="D6195">
        <v>15</v>
      </c>
      <c r="E6195">
        <v>12.6</v>
      </c>
      <c r="F6195">
        <v>86</v>
      </c>
      <c r="G6195">
        <v>2</v>
      </c>
      <c r="H6195">
        <v>0</v>
      </c>
      <c r="I6195">
        <v>2</v>
      </c>
      <c r="J6195" s="4">
        <f t="shared" si="867"/>
        <v>281.5965309115262</v>
      </c>
      <c r="K6195" s="4">
        <f t="shared" si="868"/>
        <v>-5.8517291659329516</v>
      </c>
      <c r="L6195" s="5">
        <f t="shared" si="873"/>
        <v>0</v>
      </c>
      <c r="M6195" s="5">
        <f t="shared" si="874"/>
        <v>0</v>
      </c>
      <c r="N6195" s="6">
        <f t="shared" si="866"/>
        <v>0</v>
      </c>
      <c r="O6195" s="6">
        <f t="shared" si="869"/>
        <v>1.8290375725550416</v>
      </c>
      <c r="P6195" s="6">
        <f>FORECAST(J6195,Inputs!$B$10:$B$18,Inputs!$A$10:$A$18)</f>
        <v>33.162930841773388</v>
      </c>
      <c r="Q6195" s="6">
        <f>IF(Inputs!$D$10="Yes",IF('Hourly Calcs'!P6195&gt;'Hourly Calcs'!K6195,'Hourly Calcs'!O6195,N6195+O6195),N6195+O6195)</f>
        <v>1.8290375725550416</v>
      </c>
      <c r="R6195" s="12">
        <f t="shared" si="870"/>
        <v>8.6915865447815577</v>
      </c>
      <c r="S6195" s="1">
        <f>IF(AND(A6195&gt;=5,A6195&lt;=9),INDEX(Demand!$C$3:$C$26,C6195),INDEX(Demand!$B$3:$B$26,C6195))</f>
        <v>900</v>
      </c>
      <c r="T6195" s="7">
        <f t="shared" si="871"/>
        <v>8.6915865447815577</v>
      </c>
      <c r="U6195" s="7">
        <f t="shared" si="872"/>
        <v>0</v>
      </c>
    </row>
    <row r="6196" spans="1:21" x14ac:dyDescent="0.2">
      <c r="A6196" s="1">
        <v>9</v>
      </c>
      <c r="B6196" s="1">
        <v>15</v>
      </c>
      <c r="C6196" s="1">
        <v>20</v>
      </c>
      <c r="D6196">
        <v>14.5</v>
      </c>
      <c r="E6196">
        <v>12.1</v>
      </c>
      <c r="F6196">
        <v>86</v>
      </c>
      <c r="G6196">
        <v>0</v>
      </c>
      <c r="H6196">
        <v>0</v>
      </c>
      <c r="I6196">
        <v>0</v>
      </c>
      <c r="J6196" s="4">
        <f t="shared" si="867"/>
        <v>293.75999143067304</v>
      </c>
      <c r="K6196" s="4">
        <f t="shared" si="868"/>
        <v>-14.933710152199069</v>
      </c>
      <c r="L6196" s="5">
        <f t="shared" si="873"/>
        <v>0</v>
      </c>
      <c r="M6196" s="5">
        <f t="shared" si="874"/>
        <v>0</v>
      </c>
      <c r="N6196" s="6">
        <f t="shared" si="866"/>
        <v>0</v>
      </c>
      <c r="O6196" s="6">
        <f t="shared" si="869"/>
        <v>0</v>
      </c>
      <c r="P6196" s="6">
        <f>FORECAST(J6196,Inputs!$B$10:$B$18,Inputs!$A$10:$A$18)</f>
        <v>33.275555476209931</v>
      </c>
      <c r="Q6196" s="6">
        <f>IF(Inputs!$D$10="Yes",IF('Hourly Calcs'!P6196&gt;'Hourly Calcs'!K6196,'Hourly Calcs'!O6196,N6196+O6196),N6196+O6196)</f>
        <v>0</v>
      </c>
      <c r="R6196" s="12">
        <f t="shared" si="870"/>
        <v>0</v>
      </c>
      <c r="S6196" s="1">
        <f>IF(AND(A6196&gt;=5,A6196&lt;=9),INDEX(Demand!$C$3:$C$26,C6196),INDEX(Demand!$B$3:$B$26,C6196))</f>
        <v>800</v>
      </c>
      <c r="T6196" s="7">
        <f t="shared" si="871"/>
        <v>0</v>
      </c>
      <c r="U6196" s="7">
        <f t="shared" si="872"/>
        <v>0</v>
      </c>
    </row>
    <row r="6197" spans="1:21" x14ac:dyDescent="0.2">
      <c r="A6197" s="1">
        <v>9</v>
      </c>
      <c r="B6197" s="1">
        <v>15</v>
      </c>
      <c r="C6197" s="1">
        <v>21</v>
      </c>
      <c r="D6197">
        <v>14.5</v>
      </c>
      <c r="E6197">
        <v>12.3</v>
      </c>
      <c r="F6197">
        <v>87</v>
      </c>
      <c r="G6197">
        <v>0</v>
      </c>
      <c r="H6197">
        <v>0</v>
      </c>
      <c r="I6197">
        <v>0</v>
      </c>
      <c r="J6197" s="4">
        <f t="shared" si="867"/>
        <v>307.05388638296853</v>
      </c>
      <c r="K6197" s="4">
        <f t="shared" si="868"/>
        <v>-23.13758098836378</v>
      </c>
      <c r="L6197" s="5">
        <f t="shared" si="873"/>
        <v>0</v>
      </c>
      <c r="M6197" s="5">
        <f t="shared" si="874"/>
        <v>0</v>
      </c>
      <c r="N6197" s="6">
        <f t="shared" si="866"/>
        <v>0</v>
      </c>
      <c r="O6197" s="6">
        <f t="shared" si="869"/>
        <v>0</v>
      </c>
      <c r="P6197" s="6">
        <f>FORECAST(J6197,Inputs!$B$10:$B$18,Inputs!$A$10:$A$18)</f>
        <v>33.398647096138596</v>
      </c>
      <c r="Q6197" s="6">
        <f>IF(Inputs!$D$10="Yes",IF('Hourly Calcs'!P6197&gt;'Hourly Calcs'!K6197,'Hourly Calcs'!O6197,N6197+O6197),N6197+O6197)</f>
        <v>0</v>
      </c>
      <c r="R6197" s="12">
        <f t="shared" si="870"/>
        <v>0</v>
      </c>
      <c r="S6197" s="1">
        <f>IF(AND(A6197&gt;=5,A6197&lt;=9),INDEX(Demand!$C$3:$C$26,C6197),INDEX(Demand!$B$3:$B$26,C6197))</f>
        <v>700</v>
      </c>
      <c r="T6197" s="7">
        <f t="shared" si="871"/>
        <v>0</v>
      </c>
      <c r="U6197" s="7">
        <f t="shared" si="872"/>
        <v>0</v>
      </c>
    </row>
    <row r="6198" spans="1:21" x14ac:dyDescent="0.2">
      <c r="A6198" s="1">
        <v>9</v>
      </c>
      <c r="B6198" s="1">
        <v>15</v>
      </c>
      <c r="C6198" s="1">
        <v>22</v>
      </c>
      <c r="D6198">
        <v>14.2</v>
      </c>
      <c r="E6198">
        <v>12.2</v>
      </c>
      <c r="F6198">
        <v>88</v>
      </c>
      <c r="G6198">
        <v>0</v>
      </c>
      <c r="H6198">
        <v>0</v>
      </c>
      <c r="I6198">
        <v>0</v>
      </c>
      <c r="J6198" s="4">
        <f t="shared" si="867"/>
        <v>322.0172965833093</v>
      </c>
      <c r="K6198" s="4">
        <f t="shared" si="868"/>
        <v>-29.92384178044874</v>
      </c>
      <c r="L6198" s="5">
        <f t="shared" si="873"/>
        <v>0</v>
      </c>
      <c r="M6198" s="5">
        <f t="shared" si="874"/>
        <v>0</v>
      </c>
      <c r="N6198" s="6">
        <f t="shared" si="866"/>
        <v>0</v>
      </c>
      <c r="O6198" s="6">
        <f t="shared" si="869"/>
        <v>0</v>
      </c>
      <c r="P6198" s="6">
        <f>FORECAST(J6198,Inputs!$B$10:$B$18,Inputs!$A$10:$A$18)</f>
        <v>33.537197190586198</v>
      </c>
      <c r="Q6198" s="6">
        <f>IF(Inputs!$D$10="Yes",IF('Hourly Calcs'!P6198&gt;'Hourly Calcs'!K6198,'Hourly Calcs'!O6198,N6198+O6198),N6198+O6198)</f>
        <v>0</v>
      </c>
      <c r="R6198" s="12">
        <f t="shared" si="870"/>
        <v>0</v>
      </c>
      <c r="S6198" s="1">
        <f>IF(AND(A6198&gt;=5,A6198&lt;=9),INDEX(Demand!$C$3:$C$26,C6198),INDEX(Demand!$B$3:$B$26,C6198))</f>
        <v>600</v>
      </c>
      <c r="T6198" s="7">
        <f t="shared" si="871"/>
        <v>0</v>
      </c>
      <c r="U6198" s="7">
        <f t="shared" si="872"/>
        <v>0</v>
      </c>
    </row>
    <row r="6199" spans="1:21" x14ac:dyDescent="0.2">
      <c r="A6199" s="1">
        <v>9</v>
      </c>
      <c r="B6199" s="1">
        <v>15</v>
      </c>
      <c r="C6199" s="1">
        <v>23</v>
      </c>
      <c r="D6199">
        <v>14</v>
      </c>
      <c r="E6199">
        <v>12.5</v>
      </c>
      <c r="F6199">
        <v>91</v>
      </c>
      <c r="G6199">
        <v>0</v>
      </c>
      <c r="H6199">
        <v>0</v>
      </c>
      <c r="I6199">
        <v>0</v>
      </c>
      <c r="J6199" s="4">
        <f t="shared" si="867"/>
        <v>338.87807658172562</v>
      </c>
      <c r="K6199" s="4">
        <f t="shared" si="868"/>
        <v>-34.629829704289975</v>
      </c>
      <c r="L6199" s="5">
        <f t="shared" si="873"/>
        <v>0</v>
      </c>
      <c r="M6199" s="5">
        <f t="shared" si="874"/>
        <v>0</v>
      </c>
      <c r="N6199" s="6">
        <f t="shared" si="866"/>
        <v>0</v>
      </c>
      <c r="O6199" s="6">
        <f t="shared" si="869"/>
        <v>0</v>
      </c>
      <c r="P6199" s="6">
        <f>FORECAST(J6199,Inputs!$B$10:$B$18,Inputs!$A$10:$A$18)</f>
        <v>33.693315523904865</v>
      </c>
      <c r="Q6199" s="6">
        <f>IF(Inputs!$D$10="Yes",IF('Hourly Calcs'!P6199&gt;'Hourly Calcs'!K6199,'Hourly Calcs'!O6199,N6199+O6199),N6199+O6199)</f>
        <v>0</v>
      </c>
      <c r="R6199" s="12">
        <f t="shared" si="870"/>
        <v>0</v>
      </c>
      <c r="S6199" s="1">
        <f>IF(AND(A6199&gt;=5,A6199&lt;=9),INDEX(Demand!$C$3:$C$26,C6199),INDEX(Demand!$B$3:$B$26,C6199))</f>
        <v>500</v>
      </c>
      <c r="T6199" s="7">
        <f t="shared" si="871"/>
        <v>0</v>
      </c>
      <c r="U6199" s="7">
        <f t="shared" si="872"/>
        <v>0</v>
      </c>
    </row>
    <row r="6200" spans="1:21" x14ac:dyDescent="0.2">
      <c r="A6200" s="1">
        <v>9</v>
      </c>
      <c r="B6200" s="1">
        <v>15</v>
      </c>
      <c r="C6200" s="1">
        <v>24</v>
      </c>
      <c r="D6200">
        <v>14.2</v>
      </c>
      <c r="E6200">
        <v>12.8</v>
      </c>
      <c r="F6200">
        <v>91</v>
      </c>
      <c r="G6200">
        <v>0</v>
      </c>
      <c r="H6200">
        <v>0</v>
      </c>
      <c r="I6200">
        <v>0</v>
      </c>
      <c r="J6200" s="4">
        <f t="shared" si="867"/>
        <v>357.18456106788005</v>
      </c>
      <c r="K6200" s="4">
        <f t="shared" si="868"/>
        <v>-36.620148982990955</v>
      </c>
      <c r="L6200" s="5">
        <f t="shared" si="873"/>
        <v>0</v>
      </c>
      <c r="M6200" s="5">
        <f t="shared" si="874"/>
        <v>0</v>
      </c>
      <c r="N6200" s="6">
        <f t="shared" si="866"/>
        <v>0</v>
      </c>
      <c r="O6200" s="6">
        <f t="shared" si="869"/>
        <v>0</v>
      </c>
      <c r="P6200" s="6">
        <f>FORECAST(J6200,Inputs!$B$10:$B$18,Inputs!$A$10:$A$18)</f>
        <v>33.862820009887777</v>
      </c>
      <c r="Q6200" s="6">
        <f>IF(Inputs!$D$10="Yes",IF('Hourly Calcs'!P6200&gt;'Hourly Calcs'!K6200,'Hourly Calcs'!O6200,N6200+O6200),N6200+O6200)</f>
        <v>0</v>
      </c>
      <c r="R6200" s="12">
        <f t="shared" si="870"/>
        <v>0</v>
      </c>
      <c r="S6200" s="1">
        <f>IF(AND(A6200&gt;=5,A6200&lt;=9),INDEX(Demand!$C$3:$C$26,C6200),INDEX(Demand!$B$3:$B$26,C6200))</f>
        <v>400</v>
      </c>
      <c r="T6200" s="7">
        <f t="shared" si="871"/>
        <v>0</v>
      </c>
      <c r="U6200" s="7">
        <f t="shared" si="872"/>
        <v>0</v>
      </c>
    </row>
    <row r="6201" spans="1:21" x14ac:dyDescent="0.2">
      <c r="A6201" s="1">
        <v>9</v>
      </c>
      <c r="B6201" s="1">
        <v>16</v>
      </c>
      <c r="C6201" s="1">
        <v>1</v>
      </c>
      <c r="D6201">
        <v>13.8</v>
      </c>
      <c r="E6201">
        <v>13.1</v>
      </c>
      <c r="F6201">
        <v>96</v>
      </c>
      <c r="G6201">
        <v>0</v>
      </c>
      <c r="H6201">
        <v>0</v>
      </c>
      <c r="I6201">
        <v>0</v>
      </c>
      <c r="J6201" s="4">
        <f t="shared" si="867"/>
        <v>15.717857983257773</v>
      </c>
      <c r="K6201" s="4">
        <f t="shared" si="868"/>
        <v>-35.566396868116485</v>
      </c>
      <c r="L6201" s="5">
        <f t="shared" si="873"/>
        <v>0</v>
      </c>
      <c r="M6201" s="5">
        <f t="shared" si="874"/>
        <v>0</v>
      </c>
      <c r="N6201" s="6">
        <f t="shared" si="866"/>
        <v>0</v>
      </c>
      <c r="O6201" s="6">
        <f t="shared" si="869"/>
        <v>0</v>
      </c>
      <c r="P6201" s="6">
        <f>FORECAST(J6201,Inputs!$B$10:$B$18,Inputs!$A$10:$A$18)</f>
        <v>30.701091277622755</v>
      </c>
      <c r="Q6201" s="6">
        <f>IF(Inputs!$D$10="Yes",IF('Hourly Calcs'!P6201&gt;'Hourly Calcs'!K6201,'Hourly Calcs'!O6201,N6201+O6201),N6201+O6201)</f>
        <v>0</v>
      </c>
      <c r="R6201" s="12">
        <f t="shared" si="870"/>
        <v>0</v>
      </c>
      <c r="S6201" s="1">
        <f>IF(AND(A6201&gt;=5,A6201&lt;=9),INDEX(Demand!$C$3:$C$26,C6201),INDEX(Demand!$B$3:$B$26,C6201))</f>
        <v>350</v>
      </c>
      <c r="T6201" s="7">
        <f t="shared" si="871"/>
        <v>0</v>
      </c>
      <c r="U6201" s="7">
        <f t="shared" si="872"/>
        <v>0</v>
      </c>
    </row>
    <row r="6202" spans="1:21" x14ac:dyDescent="0.2">
      <c r="A6202" s="1">
        <v>9</v>
      </c>
      <c r="B6202" s="1">
        <v>16</v>
      </c>
      <c r="C6202" s="1">
        <v>2</v>
      </c>
      <c r="D6202">
        <v>13.8</v>
      </c>
      <c r="E6202">
        <v>11.8</v>
      </c>
      <c r="F6202">
        <v>88</v>
      </c>
      <c r="G6202">
        <v>0</v>
      </c>
      <c r="H6202">
        <v>0</v>
      </c>
      <c r="I6202">
        <v>0</v>
      </c>
      <c r="J6202" s="4">
        <f t="shared" si="867"/>
        <v>33.11957212943247</v>
      </c>
      <c r="K6202" s="4">
        <f t="shared" si="868"/>
        <v>-31.648967364300134</v>
      </c>
      <c r="L6202" s="5">
        <f t="shared" si="873"/>
        <v>0</v>
      </c>
      <c r="M6202" s="5">
        <f t="shared" si="874"/>
        <v>0</v>
      </c>
      <c r="N6202" s="6">
        <f t="shared" si="866"/>
        <v>0</v>
      </c>
      <c r="O6202" s="6">
        <f t="shared" si="869"/>
        <v>0</v>
      </c>
      <c r="P6202" s="6">
        <f>FORECAST(J6202,Inputs!$B$10:$B$18,Inputs!$A$10:$A$18)</f>
        <v>30.862218260457706</v>
      </c>
      <c r="Q6202" s="6">
        <f>IF(Inputs!$D$10="Yes",IF('Hourly Calcs'!P6202&gt;'Hourly Calcs'!K6202,'Hourly Calcs'!O6202,N6202+O6202),N6202+O6202)</f>
        <v>0</v>
      </c>
      <c r="R6202" s="12">
        <f t="shared" si="870"/>
        <v>0</v>
      </c>
      <c r="S6202" s="1">
        <f>IF(AND(A6202&gt;=5,A6202&lt;=9),INDEX(Demand!$C$3:$C$26,C6202),INDEX(Demand!$B$3:$B$26,C6202))</f>
        <v>350</v>
      </c>
      <c r="T6202" s="7">
        <f t="shared" si="871"/>
        <v>0</v>
      </c>
      <c r="U6202" s="7">
        <f t="shared" si="872"/>
        <v>0</v>
      </c>
    </row>
    <row r="6203" spans="1:21" x14ac:dyDescent="0.2">
      <c r="A6203" s="1">
        <v>9</v>
      </c>
      <c r="B6203" s="1">
        <v>16</v>
      </c>
      <c r="C6203" s="1">
        <v>3</v>
      </c>
      <c r="D6203">
        <v>13.8</v>
      </c>
      <c r="E6203">
        <v>12</v>
      </c>
      <c r="F6203">
        <v>89</v>
      </c>
      <c r="G6203">
        <v>0</v>
      </c>
      <c r="H6203">
        <v>0</v>
      </c>
      <c r="I6203">
        <v>0</v>
      </c>
      <c r="J6203" s="4">
        <f t="shared" si="867"/>
        <v>48.678856074326319</v>
      </c>
      <c r="K6203" s="4">
        <f t="shared" si="868"/>
        <v>-25.441868526378201</v>
      </c>
      <c r="L6203" s="5">
        <f t="shared" si="873"/>
        <v>0</v>
      </c>
      <c r="M6203" s="5">
        <f t="shared" si="874"/>
        <v>0</v>
      </c>
      <c r="N6203" s="6">
        <f t="shared" si="866"/>
        <v>0</v>
      </c>
      <c r="O6203" s="6">
        <f t="shared" si="869"/>
        <v>0</v>
      </c>
      <c r="P6203" s="6">
        <f>FORECAST(J6203,Inputs!$B$10:$B$18,Inputs!$A$10:$A$18)</f>
        <v>31.006285704391907</v>
      </c>
      <c r="Q6203" s="6">
        <f>IF(Inputs!$D$10="Yes",IF('Hourly Calcs'!P6203&gt;'Hourly Calcs'!K6203,'Hourly Calcs'!O6203,N6203+O6203),N6203+O6203)</f>
        <v>0</v>
      </c>
      <c r="R6203" s="12">
        <f t="shared" si="870"/>
        <v>0</v>
      </c>
      <c r="S6203" s="1">
        <f>IF(AND(A6203&gt;=5,A6203&lt;=9),INDEX(Demand!$C$3:$C$26,C6203),INDEX(Demand!$B$3:$B$26,C6203))</f>
        <v>350</v>
      </c>
      <c r="T6203" s="7">
        <f t="shared" si="871"/>
        <v>0</v>
      </c>
      <c r="U6203" s="7">
        <f t="shared" si="872"/>
        <v>0</v>
      </c>
    </row>
    <row r="6204" spans="1:21" x14ac:dyDescent="0.2">
      <c r="A6204" s="1">
        <v>9</v>
      </c>
      <c r="B6204" s="1">
        <v>16</v>
      </c>
      <c r="C6204" s="1">
        <v>4</v>
      </c>
      <c r="D6204">
        <v>13.9</v>
      </c>
      <c r="E6204">
        <v>12.1</v>
      </c>
      <c r="F6204">
        <v>89</v>
      </c>
      <c r="G6204">
        <v>0</v>
      </c>
      <c r="H6204">
        <v>0</v>
      </c>
      <c r="I6204">
        <v>0</v>
      </c>
      <c r="J6204" s="4">
        <f t="shared" si="867"/>
        <v>62.45180018466904</v>
      </c>
      <c r="K6204" s="4">
        <f t="shared" si="868"/>
        <v>-17.623149868021699</v>
      </c>
      <c r="L6204" s="5">
        <f t="shared" si="873"/>
        <v>0</v>
      </c>
      <c r="M6204" s="5">
        <f t="shared" si="874"/>
        <v>0</v>
      </c>
      <c r="N6204" s="6">
        <f t="shared" si="866"/>
        <v>0</v>
      </c>
      <c r="O6204" s="6">
        <f t="shared" si="869"/>
        <v>0</v>
      </c>
      <c r="P6204" s="6">
        <f>FORECAST(J6204,Inputs!$B$10:$B$18,Inputs!$A$10:$A$18)</f>
        <v>31.13381296467286</v>
      </c>
      <c r="Q6204" s="6">
        <f>IF(Inputs!$D$10="Yes",IF('Hourly Calcs'!P6204&gt;'Hourly Calcs'!K6204,'Hourly Calcs'!O6204,N6204+O6204),N6204+O6204)</f>
        <v>0</v>
      </c>
      <c r="R6204" s="12">
        <f t="shared" si="870"/>
        <v>0</v>
      </c>
      <c r="S6204" s="1">
        <f>IF(AND(A6204&gt;=5,A6204&lt;=9),INDEX(Demand!$C$3:$C$26,C6204),INDEX(Demand!$B$3:$B$26,C6204))</f>
        <v>350</v>
      </c>
      <c r="T6204" s="7">
        <f t="shared" si="871"/>
        <v>0</v>
      </c>
      <c r="U6204" s="7">
        <f t="shared" si="872"/>
        <v>0</v>
      </c>
    </row>
    <row r="6205" spans="1:21" x14ac:dyDescent="0.2">
      <c r="A6205" s="1">
        <v>9</v>
      </c>
      <c r="B6205" s="1">
        <v>16</v>
      </c>
      <c r="C6205" s="1">
        <v>5</v>
      </c>
      <c r="D6205">
        <v>14.1</v>
      </c>
      <c r="E6205">
        <v>12.1</v>
      </c>
      <c r="F6205">
        <v>88</v>
      </c>
      <c r="G6205">
        <v>0</v>
      </c>
      <c r="H6205">
        <v>0</v>
      </c>
      <c r="I6205">
        <v>0</v>
      </c>
      <c r="J6205" s="4">
        <f t="shared" si="867"/>
        <v>74.915714722190799</v>
      </c>
      <c r="K6205" s="4">
        <f t="shared" si="868"/>
        <v>-8.7821449021084703</v>
      </c>
      <c r="L6205" s="5">
        <f t="shared" si="873"/>
        <v>0</v>
      </c>
      <c r="M6205" s="5">
        <f t="shared" si="874"/>
        <v>0</v>
      </c>
      <c r="N6205" s="6">
        <f t="shared" si="866"/>
        <v>0</v>
      </c>
      <c r="O6205" s="6">
        <f t="shared" si="869"/>
        <v>0</v>
      </c>
      <c r="P6205" s="6">
        <f>FORECAST(J6205,Inputs!$B$10:$B$18,Inputs!$A$10:$A$18)</f>
        <v>31.249219580761025</v>
      </c>
      <c r="Q6205" s="6">
        <f>IF(Inputs!$D$10="Yes",IF('Hourly Calcs'!P6205&gt;'Hourly Calcs'!K6205,'Hourly Calcs'!O6205,N6205+O6205),N6205+O6205)</f>
        <v>0</v>
      </c>
      <c r="R6205" s="12">
        <f t="shared" si="870"/>
        <v>0</v>
      </c>
      <c r="S6205" s="1">
        <f>IF(AND(A6205&gt;=5,A6205&lt;=9),INDEX(Demand!$C$3:$C$26,C6205),INDEX(Demand!$B$3:$B$26,C6205))</f>
        <v>350</v>
      </c>
      <c r="T6205" s="7">
        <f t="shared" si="871"/>
        <v>0</v>
      </c>
      <c r="U6205" s="7">
        <f t="shared" si="872"/>
        <v>0</v>
      </c>
    </row>
    <row r="6206" spans="1:21" x14ac:dyDescent="0.2">
      <c r="A6206" s="1">
        <v>9</v>
      </c>
      <c r="B6206" s="1">
        <v>16</v>
      </c>
      <c r="C6206" s="1">
        <v>6</v>
      </c>
      <c r="D6206">
        <v>14.3</v>
      </c>
      <c r="E6206">
        <v>12.1</v>
      </c>
      <c r="F6206">
        <v>87</v>
      </c>
      <c r="G6206">
        <v>0</v>
      </c>
      <c r="H6206">
        <v>0</v>
      </c>
      <c r="I6206">
        <v>0</v>
      </c>
      <c r="J6206" s="4">
        <f t="shared" si="867"/>
        <v>86.678006337315935</v>
      </c>
      <c r="K6206" s="4">
        <f t="shared" si="868"/>
        <v>0.94079476127070905</v>
      </c>
      <c r="L6206" s="5">
        <f t="shared" si="873"/>
        <v>78.321993662684065</v>
      </c>
      <c r="M6206" s="5">
        <f t="shared" si="874"/>
        <v>33.059205238729291</v>
      </c>
      <c r="N6206" s="6">
        <f t="shared" si="866"/>
        <v>0</v>
      </c>
      <c r="O6206" s="6">
        <f t="shared" si="869"/>
        <v>0</v>
      </c>
      <c r="P6206" s="6">
        <f>FORECAST(J6206,Inputs!$B$10:$B$18,Inputs!$A$10:$A$18)</f>
        <v>31.35812968830848</v>
      </c>
      <c r="Q6206" s="6">
        <f>IF(Inputs!$D$10="Yes",IF('Hourly Calcs'!P6206&gt;'Hourly Calcs'!K6206,'Hourly Calcs'!O6206,N6206+O6206),N6206+O6206)</f>
        <v>0</v>
      </c>
      <c r="R6206" s="12">
        <f t="shared" si="870"/>
        <v>0</v>
      </c>
      <c r="S6206" s="1">
        <f>IF(AND(A6206&gt;=5,A6206&lt;=9),INDEX(Demand!$C$3:$C$26,C6206),INDEX(Demand!$B$3:$B$26,C6206))</f>
        <v>350</v>
      </c>
      <c r="T6206" s="7">
        <f t="shared" si="871"/>
        <v>0</v>
      </c>
      <c r="U6206" s="7">
        <f t="shared" si="872"/>
        <v>0</v>
      </c>
    </row>
    <row r="6207" spans="1:21" x14ac:dyDescent="0.2">
      <c r="A6207" s="1">
        <v>9</v>
      </c>
      <c r="B6207" s="1">
        <v>16</v>
      </c>
      <c r="C6207" s="1">
        <v>7</v>
      </c>
      <c r="D6207">
        <v>13.8</v>
      </c>
      <c r="E6207">
        <v>12.1</v>
      </c>
      <c r="F6207">
        <v>89</v>
      </c>
      <c r="G6207">
        <v>12</v>
      </c>
      <c r="H6207">
        <v>0</v>
      </c>
      <c r="I6207">
        <v>12</v>
      </c>
      <c r="J6207" s="4">
        <f t="shared" si="867"/>
        <v>98.368762823584859</v>
      </c>
      <c r="K6207" s="4">
        <f t="shared" si="868"/>
        <v>10.074544733566299</v>
      </c>
      <c r="L6207" s="5">
        <f t="shared" si="873"/>
        <v>66.631237176415141</v>
      </c>
      <c r="M6207" s="5">
        <f t="shared" si="874"/>
        <v>23.925455266433701</v>
      </c>
      <c r="N6207" s="6">
        <f t="shared" si="866"/>
        <v>0</v>
      </c>
      <c r="O6207" s="6">
        <f t="shared" si="869"/>
        <v>10.974225435330251</v>
      </c>
      <c r="P6207" s="6">
        <f>FORECAST(J6207,Inputs!$B$10:$B$18,Inputs!$A$10:$A$18)</f>
        <v>31.46637743355171</v>
      </c>
      <c r="Q6207" s="6">
        <f>IF(Inputs!$D$10="Yes",IF('Hourly Calcs'!P6207&gt;'Hourly Calcs'!K6207,'Hourly Calcs'!O6207,N6207+O6207),N6207+O6207)</f>
        <v>10.974225435330251</v>
      </c>
      <c r="R6207" s="12">
        <f t="shared" si="870"/>
        <v>52.149519268689346</v>
      </c>
      <c r="S6207" s="1">
        <f>IF(AND(A6207&gt;=5,A6207&lt;=9),INDEX(Demand!$C$3:$C$26,C6207),INDEX(Demand!$B$3:$B$26,C6207))</f>
        <v>350</v>
      </c>
      <c r="T6207" s="7">
        <f t="shared" si="871"/>
        <v>52.149519268689346</v>
      </c>
      <c r="U6207" s="7">
        <f t="shared" si="872"/>
        <v>0</v>
      </c>
    </row>
    <row r="6208" spans="1:21" x14ac:dyDescent="0.2">
      <c r="A6208" s="1">
        <v>9</v>
      </c>
      <c r="B6208" s="1">
        <v>16</v>
      </c>
      <c r="C6208" s="1">
        <v>8</v>
      </c>
      <c r="D6208">
        <v>14.3</v>
      </c>
      <c r="E6208">
        <v>12.3</v>
      </c>
      <c r="F6208">
        <v>88</v>
      </c>
      <c r="G6208">
        <v>53</v>
      </c>
      <c r="H6208">
        <v>0</v>
      </c>
      <c r="I6208">
        <v>53</v>
      </c>
      <c r="J6208" s="4">
        <f t="shared" si="867"/>
        <v>110.63957506846167</v>
      </c>
      <c r="K6208" s="4">
        <f t="shared" si="868"/>
        <v>19.199548097430281</v>
      </c>
      <c r="L6208" s="5">
        <f t="shared" si="873"/>
        <v>54.360424931538333</v>
      </c>
      <c r="M6208" s="5">
        <f t="shared" si="874"/>
        <v>14.800451902569719</v>
      </c>
      <c r="N6208" s="6">
        <f t="shared" si="866"/>
        <v>0</v>
      </c>
      <c r="O6208" s="6">
        <f t="shared" si="869"/>
        <v>48.469495672708604</v>
      </c>
      <c r="P6208" s="6">
        <f>FORECAST(J6208,Inputs!$B$10:$B$18,Inputs!$A$10:$A$18)</f>
        <v>31.579996065448718</v>
      </c>
      <c r="Q6208" s="6">
        <f>IF(Inputs!$D$10="Yes",IF('Hourly Calcs'!P6208&gt;'Hourly Calcs'!K6208,'Hourly Calcs'!O6208,N6208+O6208),N6208+O6208)</f>
        <v>48.469495672708604</v>
      </c>
      <c r="R6208" s="12">
        <f t="shared" si="870"/>
        <v>230.32704343671128</v>
      </c>
      <c r="S6208" s="1">
        <f>IF(AND(A6208&gt;=5,A6208&lt;=9),INDEX(Demand!$C$3:$C$26,C6208),INDEX(Demand!$B$3:$B$26,C6208))</f>
        <v>350</v>
      </c>
      <c r="T6208" s="7">
        <f t="shared" si="871"/>
        <v>230.32704343671128</v>
      </c>
      <c r="U6208" s="7">
        <f t="shared" si="872"/>
        <v>0</v>
      </c>
    </row>
    <row r="6209" spans="1:21" x14ac:dyDescent="0.2">
      <c r="A6209" s="1">
        <v>9</v>
      </c>
      <c r="B6209" s="1">
        <v>16</v>
      </c>
      <c r="C6209" s="1">
        <v>9</v>
      </c>
      <c r="D6209">
        <v>14.9</v>
      </c>
      <c r="E6209">
        <v>12.2</v>
      </c>
      <c r="F6209">
        <v>84</v>
      </c>
      <c r="G6209">
        <v>206</v>
      </c>
      <c r="H6209">
        <v>64</v>
      </c>
      <c r="I6209">
        <v>179</v>
      </c>
      <c r="J6209" s="4">
        <f t="shared" si="867"/>
        <v>124.18072021832032</v>
      </c>
      <c r="K6209" s="4">
        <f t="shared" si="868"/>
        <v>27.592523410246251</v>
      </c>
      <c r="L6209" s="5">
        <f t="shared" si="873"/>
        <v>40.819279781679683</v>
      </c>
      <c r="M6209" s="5">
        <f t="shared" si="874"/>
        <v>6.4074765897537489</v>
      </c>
      <c r="N6209" s="6">
        <f t="shared" si="866"/>
        <v>48.57894852266233</v>
      </c>
      <c r="O6209" s="6">
        <f t="shared" si="869"/>
        <v>163.69886274367622</v>
      </c>
      <c r="P6209" s="6">
        <f>FORECAST(J6209,Inputs!$B$10:$B$18,Inputs!$A$10:$A$18)</f>
        <v>31.705377039058519</v>
      </c>
      <c r="Q6209" s="6">
        <f>IF(Inputs!$D$10="Yes",IF('Hourly Calcs'!P6209&gt;'Hourly Calcs'!K6209,'Hourly Calcs'!O6209,N6209+O6209),N6209+O6209)</f>
        <v>163.69886274367622</v>
      </c>
      <c r="R6209" s="12">
        <f t="shared" si="870"/>
        <v>777.8969957579493</v>
      </c>
      <c r="S6209" s="1">
        <f>IF(AND(A6209&gt;=5,A6209&lt;=9),INDEX(Demand!$C$3:$C$26,C6209),INDEX(Demand!$B$3:$B$26,C6209))</f>
        <v>350</v>
      </c>
      <c r="T6209" s="7">
        <f t="shared" si="871"/>
        <v>350</v>
      </c>
      <c r="U6209" s="7">
        <f t="shared" si="872"/>
        <v>427.8969957579493</v>
      </c>
    </row>
    <row r="6210" spans="1:21" x14ac:dyDescent="0.2">
      <c r="A6210" s="1">
        <v>9</v>
      </c>
      <c r="B6210" s="1">
        <v>16</v>
      </c>
      <c r="C6210" s="1">
        <v>10</v>
      </c>
      <c r="D6210">
        <v>15.6</v>
      </c>
      <c r="E6210">
        <v>12.1</v>
      </c>
      <c r="F6210">
        <v>80</v>
      </c>
      <c r="G6210">
        <v>296</v>
      </c>
      <c r="H6210">
        <v>54</v>
      </c>
      <c r="I6210">
        <v>266</v>
      </c>
      <c r="J6210" s="4">
        <f t="shared" si="867"/>
        <v>139.66007734540091</v>
      </c>
      <c r="K6210" s="4">
        <f t="shared" si="868"/>
        <v>34.636286028909389</v>
      </c>
      <c r="L6210" s="5">
        <f t="shared" si="873"/>
        <v>25.339922654599093</v>
      </c>
      <c r="M6210" s="5">
        <f t="shared" si="874"/>
        <v>0.63628602890938879</v>
      </c>
      <c r="N6210" s="6">
        <f t="shared" si="866"/>
        <v>47.899018762618631</v>
      </c>
      <c r="O6210" s="6">
        <f t="shared" si="869"/>
        <v>243.26199714982053</v>
      </c>
      <c r="P6210" s="6">
        <f>FORECAST(J6210,Inputs!$B$10:$B$18,Inputs!$A$10:$A$18)</f>
        <v>31.84870441986482</v>
      </c>
      <c r="Q6210" s="6">
        <f>IF(Inputs!$D$10="Yes",IF('Hourly Calcs'!P6210&gt;'Hourly Calcs'!K6210,'Hourly Calcs'!O6210,N6210+O6210),N6210+O6210)</f>
        <v>291.16101591243915</v>
      </c>
      <c r="R6210" s="12">
        <f t="shared" si="870"/>
        <v>1383.5971476159109</v>
      </c>
      <c r="S6210" s="1">
        <f>IF(AND(A6210&gt;=5,A6210&lt;=9),INDEX(Demand!$C$3:$C$26,C6210),INDEX(Demand!$B$3:$B$26,C6210))</f>
        <v>600</v>
      </c>
      <c r="T6210" s="7">
        <f t="shared" si="871"/>
        <v>600</v>
      </c>
      <c r="U6210" s="7">
        <f t="shared" si="872"/>
        <v>783.5971476159109</v>
      </c>
    </row>
    <row r="6211" spans="1:21" x14ac:dyDescent="0.2">
      <c r="A6211" s="1">
        <v>9</v>
      </c>
      <c r="B6211" s="1">
        <v>16</v>
      </c>
      <c r="C6211" s="1">
        <v>11</v>
      </c>
      <c r="D6211">
        <v>15.9</v>
      </c>
      <c r="E6211">
        <v>12.2</v>
      </c>
      <c r="F6211">
        <v>79</v>
      </c>
      <c r="G6211">
        <v>361</v>
      </c>
      <c r="H6211">
        <v>95</v>
      </c>
      <c r="I6211">
        <v>301</v>
      </c>
      <c r="J6211" s="4">
        <f t="shared" si="867"/>
        <v>157.43949822460928</v>
      </c>
      <c r="K6211" s="4">
        <f t="shared" si="868"/>
        <v>39.57915820180208</v>
      </c>
      <c r="L6211" s="5">
        <f t="shared" si="873"/>
        <v>7.5605017753907191</v>
      </c>
      <c r="M6211" s="5">
        <f t="shared" si="874"/>
        <v>5.5791582018020804</v>
      </c>
      <c r="N6211" s="6">
        <f t="shared" si="866"/>
        <v>90.76911244233807</v>
      </c>
      <c r="O6211" s="6">
        <f t="shared" si="869"/>
        <v>275.27015466953378</v>
      </c>
      <c r="P6211" s="6">
        <f>FORECAST(J6211,Inputs!$B$10:$B$18,Inputs!$A$10:$A$18)</f>
        <v>32.013328687264902</v>
      </c>
      <c r="Q6211" s="6">
        <f>IF(Inputs!$D$10="Yes",IF('Hourly Calcs'!P6211&gt;'Hourly Calcs'!K6211,'Hourly Calcs'!O6211,N6211+O6211),N6211+O6211)</f>
        <v>366.03926711187182</v>
      </c>
      <c r="R6211" s="12">
        <f t="shared" si="870"/>
        <v>1739.4185973156148</v>
      </c>
      <c r="S6211" s="1">
        <f>IF(AND(A6211&gt;=5,A6211&lt;=9),INDEX(Demand!$C$3:$C$26,C6211),INDEX(Demand!$B$3:$B$26,C6211))</f>
        <v>600</v>
      </c>
      <c r="T6211" s="7">
        <f t="shared" si="871"/>
        <v>600</v>
      </c>
      <c r="U6211" s="7">
        <f t="shared" si="872"/>
        <v>1139.4185973156148</v>
      </c>
    </row>
    <row r="6212" spans="1:21" x14ac:dyDescent="0.2">
      <c r="A6212" s="1">
        <v>9</v>
      </c>
      <c r="B6212" s="1">
        <v>16</v>
      </c>
      <c r="C6212" s="1">
        <v>12</v>
      </c>
      <c r="D6212">
        <v>16.3</v>
      </c>
      <c r="E6212">
        <v>12.3</v>
      </c>
      <c r="F6212">
        <v>77</v>
      </c>
      <c r="G6212">
        <v>397</v>
      </c>
      <c r="H6212">
        <v>99</v>
      </c>
      <c r="I6212">
        <v>329</v>
      </c>
      <c r="J6212" s="4">
        <f t="shared" si="867"/>
        <v>177.03521863322877</v>
      </c>
      <c r="K6212" s="4">
        <f t="shared" si="868"/>
        <v>41.665777993261358</v>
      </c>
      <c r="L6212" s="5">
        <f t="shared" si="873"/>
        <v>12.035218633228766</v>
      </c>
      <c r="M6212" s="5">
        <f t="shared" si="874"/>
        <v>7.6657779932613579</v>
      </c>
      <c r="N6212" s="6">
        <f t="shared" si="866"/>
        <v>95.008915232381298</v>
      </c>
      <c r="O6212" s="6">
        <f t="shared" si="869"/>
        <v>300.87668068530434</v>
      </c>
      <c r="P6212" s="6">
        <f>FORECAST(J6212,Inputs!$B$10:$B$18,Inputs!$A$10:$A$18)</f>
        <v>32.194770542900265</v>
      </c>
      <c r="Q6212" s="6">
        <f>IF(Inputs!$D$10="Yes",IF('Hourly Calcs'!P6212&gt;'Hourly Calcs'!K6212,'Hourly Calcs'!O6212,N6212+O6212),N6212+O6212)</f>
        <v>395.88559591768563</v>
      </c>
      <c r="R6212" s="12">
        <f t="shared" si="870"/>
        <v>1881.2483518008421</v>
      </c>
      <c r="S6212" s="1">
        <f>IF(AND(A6212&gt;=5,A6212&lt;=9),INDEX(Demand!$C$3:$C$26,C6212),INDEX(Demand!$B$3:$B$26,C6212))</f>
        <v>600</v>
      </c>
      <c r="T6212" s="7">
        <f t="shared" si="871"/>
        <v>600</v>
      </c>
      <c r="U6212" s="7">
        <f t="shared" si="872"/>
        <v>1281.2483518008421</v>
      </c>
    </row>
    <row r="6213" spans="1:21" x14ac:dyDescent="0.2">
      <c r="A6213" s="1">
        <v>9</v>
      </c>
      <c r="B6213" s="1">
        <v>16</v>
      </c>
      <c r="C6213" s="1">
        <v>13</v>
      </c>
      <c r="D6213">
        <v>16.2</v>
      </c>
      <c r="E6213">
        <v>11.8</v>
      </c>
      <c r="F6213">
        <v>75</v>
      </c>
      <c r="G6213">
        <v>399</v>
      </c>
      <c r="H6213">
        <v>99</v>
      </c>
      <c r="I6213">
        <v>331</v>
      </c>
      <c r="J6213" s="4">
        <f t="shared" si="867"/>
        <v>196.89986059054792</v>
      </c>
      <c r="K6213" s="4">
        <f t="shared" si="868"/>
        <v>40.494762002204929</v>
      </c>
      <c r="L6213" s="5">
        <f t="shared" si="873"/>
        <v>31.899860590547917</v>
      </c>
      <c r="M6213" s="5">
        <f t="shared" si="874"/>
        <v>6.4947620022049293</v>
      </c>
      <c r="N6213" s="6">
        <f t="shared" si="866"/>
        <v>89.038843300277065</v>
      </c>
      <c r="O6213" s="6">
        <f t="shared" si="869"/>
        <v>302.70571825785942</v>
      </c>
      <c r="P6213" s="6">
        <f>FORECAST(J6213,Inputs!$B$10:$B$18,Inputs!$A$10:$A$18)</f>
        <v>32.378702412875441</v>
      </c>
      <c r="Q6213" s="6">
        <f>IF(Inputs!$D$10="Yes",IF('Hourly Calcs'!P6213&gt;'Hourly Calcs'!K6213,'Hourly Calcs'!O6213,N6213+O6213),N6213+O6213)</f>
        <v>391.74456155813647</v>
      </c>
      <c r="R6213" s="12">
        <f t="shared" si="870"/>
        <v>1861.5701565242643</v>
      </c>
      <c r="S6213" s="1">
        <f>IF(AND(A6213&gt;=5,A6213&lt;=9),INDEX(Demand!$C$3:$C$26,C6213),INDEX(Demand!$B$3:$B$26,C6213))</f>
        <v>600</v>
      </c>
      <c r="T6213" s="7">
        <f t="shared" si="871"/>
        <v>600</v>
      </c>
      <c r="U6213" s="7">
        <f t="shared" si="872"/>
        <v>1261.5701565242643</v>
      </c>
    </row>
    <row r="6214" spans="1:21" x14ac:dyDescent="0.2">
      <c r="A6214" s="1">
        <v>9</v>
      </c>
      <c r="B6214" s="1">
        <v>16</v>
      </c>
      <c r="C6214" s="1">
        <v>14</v>
      </c>
      <c r="D6214">
        <v>16.600000000000001</v>
      </c>
      <c r="E6214">
        <v>12.7</v>
      </c>
      <c r="F6214">
        <v>78</v>
      </c>
      <c r="G6214">
        <v>367</v>
      </c>
      <c r="H6214">
        <v>96</v>
      </c>
      <c r="I6214">
        <v>306</v>
      </c>
      <c r="J6214" s="4">
        <f t="shared" si="867"/>
        <v>215.2977035727701</v>
      </c>
      <c r="K6214" s="4">
        <f t="shared" si="868"/>
        <v>36.296590771774738</v>
      </c>
      <c r="L6214" s="5">
        <f t="shared" si="873"/>
        <v>50.297703572770104</v>
      </c>
      <c r="M6214" s="5">
        <f t="shared" si="874"/>
        <v>2.2965907717747385</v>
      </c>
      <c r="N6214" s="6">
        <f t="shared" si="866"/>
        <v>74.751454612200874</v>
      </c>
      <c r="O6214" s="6">
        <f t="shared" si="869"/>
        <v>279.84274860092137</v>
      </c>
      <c r="P6214" s="6">
        <f>FORECAST(J6214,Inputs!$B$10:$B$18,Inputs!$A$10:$A$18)</f>
        <v>32.549052810858981</v>
      </c>
      <c r="Q6214" s="6">
        <f>IF(Inputs!$D$10="Yes",IF('Hourly Calcs'!P6214&gt;'Hourly Calcs'!K6214,'Hourly Calcs'!O6214,N6214+O6214),N6214+O6214)</f>
        <v>354.59420321312223</v>
      </c>
      <c r="R6214" s="12">
        <f t="shared" si="870"/>
        <v>1685.0316536687567</v>
      </c>
      <c r="S6214" s="1">
        <f>IF(AND(A6214&gt;=5,A6214&lt;=9),INDEX(Demand!$C$3:$C$26,C6214),INDEX(Demand!$B$3:$B$26,C6214))</f>
        <v>600</v>
      </c>
      <c r="T6214" s="7">
        <f t="shared" si="871"/>
        <v>600</v>
      </c>
      <c r="U6214" s="7">
        <f t="shared" si="872"/>
        <v>1085.0316536687567</v>
      </c>
    </row>
    <row r="6215" spans="1:21" x14ac:dyDescent="0.2">
      <c r="A6215" s="1">
        <v>9</v>
      </c>
      <c r="B6215" s="1">
        <v>16</v>
      </c>
      <c r="C6215" s="1">
        <v>15</v>
      </c>
      <c r="D6215">
        <v>16.399999999999999</v>
      </c>
      <c r="E6215">
        <v>12.2</v>
      </c>
      <c r="F6215">
        <v>76</v>
      </c>
      <c r="G6215">
        <v>305</v>
      </c>
      <c r="H6215">
        <v>61</v>
      </c>
      <c r="I6215">
        <v>271</v>
      </c>
      <c r="J6215" s="4">
        <f t="shared" si="867"/>
        <v>231.42035067468464</v>
      </c>
      <c r="K6215" s="4">
        <f t="shared" si="868"/>
        <v>29.766280555731477</v>
      </c>
      <c r="L6215" s="5">
        <f t="shared" si="873"/>
        <v>66.420350674684641</v>
      </c>
      <c r="M6215" s="5">
        <f t="shared" si="874"/>
        <v>4.2337194442685231</v>
      </c>
      <c r="N6215" s="6">
        <f t="shared" si="866"/>
        <v>36.951527863131794</v>
      </c>
      <c r="O6215" s="6">
        <f t="shared" si="869"/>
        <v>247.83459108120815</v>
      </c>
      <c r="P6215" s="6">
        <f>FORECAST(J6215,Inputs!$B$10:$B$18,Inputs!$A$10:$A$18)</f>
        <v>32.698336580321154</v>
      </c>
      <c r="Q6215" s="6">
        <f>IF(Inputs!$D$10="Yes",IF('Hourly Calcs'!P6215&gt;'Hourly Calcs'!K6215,'Hourly Calcs'!O6215,N6215+O6215),N6215+O6215)</f>
        <v>247.83459108120815</v>
      </c>
      <c r="R6215" s="12">
        <f t="shared" si="870"/>
        <v>1177.709976817901</v>
      </c>
      <c r="S6215" s="1">
        <f>IF(AND(A6215&gt;=5,A6215&lt;=9),INDEX(Demand!$C$3:$C$26,C6215),INDEX(Demand!$B$3:$B$26,C6215))</f>
        <v>600</v>
      </c>
      <c r="T6215" s="7">
        <f t="shared" si="871"/>
        <v>600</v>
      </c>
      <c r="U6215" s="7">
        <f t="shared" si="872"/>
        <v>577.70997681790095</v>
      </c>
    </row>
    <row r="6216" spans="1:21" x14ac:dyDescent="0.2">
      <c r="A6216" s="1">
        <v>9</v>
      </c>
      <c r="B6216" s="1">
        <v>16</v>
      </c>
      <c r="C6216" s="1">
        <v>16</v>
      </c>
      <c r="D6216">
        <v>16.2</v>
      </c>
      <c r="E6216">
        <v>12</v>
      </c>
      <c r="F6216">
        <v>76</v>
      </c>
      <c r="G6216">
        <v>219</v>
      </c>
      <c r="H6216">
        <v>42</v>
      </c>
      <c r="I6216">
        <v>200</v>
      </c>
      <c r="J6216" s="4">
        <f t="shared" si="867"/>
        <v>245.4458342056663</v>
      </c>
      <c r="K6216" s="4">
        <f t="shared" si="868"/>
        <v>21.680291338383029</v>
      </c>
      <c r="L6216" s="5">
        <f t="shared" si="873"/>
        <v>80.445834205666301</v>
      </c>
      <c r="M6216" s="5">
        <f t="shared" si="874"/>
        <v>12.319708661616971</v>
      </c>
      <c r="N6216" s="6">
        <f t="shared" si="866"/>
        <v>16.485757218717684</v>
      </c>
      <c r="O6216" s="6">
        <f t="shared" si="869"/>
        <v>182.90375725550416</v>
      </c>
      <c r="P6216" s="6">
        <f>FORECAST(J6216,Inputs!$B$10:$B$18,Inputs!$A$10:$A$18)</f>
        <v>32.828202168570982</v>
      </c>
      <c r="Q6216" s="6">
        <f>IF(Inputs!$D$10="Yes",IF('Hourly Calcs'!P6216&gt;'Hourly Calcs'!K6216,'Hourly Calcs'!O6216,N6216+O6216),N6216+O6216)</f>
        <v>182.90375725550416</v>
      </c>
      <c r="R6216" s="12">
        <f t="shared" si="870"/>
        <v>869.15865447815577</v>
      </c>
      <c r="S6216" s="1">
        <f>IF(AND(A6216&gt;=5,A6216&lt;=9),INDEX(Demand!$C$3:$C$26,C6216),INDEX(Demand!$B$3:$B$26,C6216))</f>
        <v>900</v>
      </c>
      <c r="T6216" s="7">
        <f t="shared" si="871"/>
        <v>869.15865447815577</v>
      </c>
      <c r="U6216" s="7">
        <f t="shared" si="872"/>
        <v>0</v>
      </c>
    </row>
    <row r="6217" spans="1:21" x14ac:dyDescent="0.2">
      <c r="A6217" s="1">
        <v>9</v>
      </c>
      <c r="B6217" s="1">
        <v>16</v>
      </c>
      <c r="C6217" s="1">
        <v>17</v>
      </c>
      <c r="D6217">
        <v>16.2</v>
      </c>
      <c r="E6217">
        <v>12</v>
      </c>
      <c r="F6217">
        <v>76</v>
      </c>
      <c r="G6217">
        <v>119</v>
      </c>
      <c r="H6217">
        <v>17</v>
      </c>
      <c r="I6217">
        <v>114</v>
      </c>
      <c r="J6217" s="4">
        <f t="shared" si="867"/>
        <v>257.99644616178244</v>
      </c>
      <c r="K6217" s="4">
        <f t="shared" si="868"/>
        <v>12.692796681548259</v>
      </c>
      <c r="L6217" s="5">
        <f t="shared" si="873"/>
        <v>0</v>
      </c>
      <c r="M6217" s="5">
        <f t="shared" si="874"/>
        <v>21.307203318451741</v>
      </c>
      <c r="N6217" s="6">
        <f t="shared" ref="N6217:N6280" si="875">H6217*MAX(0,COS(2*ASIN(SQRT(SIN(RADIANS($B$4))^2+COS(RADIANS($K6217))^2-2*SIN(RADIANS($B$4))*COS(RADIANS($K6217))*COS(RADIANS($J6217-$B$5))+(SIN(RADIANS($K6217))-COS(RADIANS($B$4)))^2)/2)))</f>
        <v>2.611916963661407</v>
      </c>
      <c r="O6217" s="6">
        <f t="shared" si="869"/>
        <v>104.25514163563737</v>
      </c>
      <c r="P6217" s="6">
        <f>FORECAST(J6217,Inputs!$B$10:$B$18,Inputs!$A$10:$A$18)</f>
        <v>32.944411538535022</v>
      </c>
      <c r="Q6217" s="6">
        <f>IF(Inputs!$D$10="Yes",IF('Hourly Calcs'!P6217&gt;'Hourly Calcs'!K6217,'Hourly Calcs'!O6217,N6217+O6217),N6217+O6217)</f>
        <v>104.25514163563737</v>
      </c>
      <c r="R6217" s="12">
        <f t="shared" si="870"/>
        <v>495.42043305254879</v>
      </c>
      <c r="S6217" s="1">
        <f>IF(AND(A6217&gt;=5,A6217&lt;=9),INDEX(Demand!$C$3:$C$26,C6217),INDEX(Demand!$B$3:$B$26,C6217))</f>
        <v>900</v>
      </c>
      <c r="T6217" s="7">
        <f t="shared" si="871"/>
        <v>495.42043305254879</v>
      </c>
      <c r="U6217" s="7">
        <f t="shared" si="872"/>
        <v>0</v>
      </c>
    </row>
    <row r="6218" spans="1:21" x14ac:dyDescent="0.2">
      <c r="A6218" s="1">
        <v>9</v>
      </c>
      <c r="B6218" s="1">
        <v>16</v>
      </c>
      <c r="C6218" s="1">
        <v>18</v>
      </c>
      <c r="D6218">
        <v>15.2</v>
      </c>
      <c r="E6218">
        <v>11.7</v>
      </c>
      <c r="F6218">
        <v>80</v>
      </c>
      <c r="G6218">
        <v>32</v>
      </c>
      <c r="H6218">
        <v>0</v>
      </c>
      <c r="I6218">
        <v>32</v>
      </c>
      <c r="J6218" s="4">
        <f t="shared" ref="J6218:J6281" si="876">solarazimuth($B$2,$B$3,$B$1,A6218,B6218,C6218,0,0,0,0)</f>
        <v>269.76885206966887</v>
      </c>
      <c r="K6218" s="4">
        <f t="shared" ref="K6218:K6281" si="877">solarelevation($B$2,$B$3,$B$1,A6218,B6218,C6218,0,0,0,0)</f>
        <v>3.4033960242889378</v>
      </c>
      <c r="L6218" s="5">
        <f t="shared" si="873"/>
        <v>0</v>
      </c>
      <c r="M6218" s="5">
        <f t="shared" si="874"/>
        <v>30.596603975711062</v>
      </c>
      <c r="N6218" s="6">
        <f t="shared" si="875"/>
        <v>0</v>
      </c>
      <c r="O6218" s="6">
        <f t="shared" ref="O6218:O6281" si="878">$I6218*(1+COS(RADIANS($B$4)))/2</f>
        <v>29.264601160880666</v>
      </c>
      <c r="P6218" s="6">
        <f>FORECAST(J6218,Inputs!$B$10:$B$18,Inputs!$A$10:$A$18)</f>
        <v>33.053415296941374</v>
      </c>
      <c r="Q6218" s="6">
        <f>IF(Inputs!$D$10="Yes",IF('Hourly Calcs'!P6218&gt;'Hourly Calcs'!K6218,'Hourly Calcs'!O6218,N6218+O6218),N6218+O6218)</f>
        <v>29.264601160880666</v>
      </c>
      <c r="R6218" s="12">
        <f t="shared" ref="R6218:R6281" si="879">$B$6*$E$1*Q6218</f>
        <v>139.06538471650492</v>
      </c>
      <c r="S6218" s="1">
        <f>IF(AND(A6218&gt;=5,A6218&lt;=9),INDEX(Demand!$C$3:$C$26,C6218),INDEX(Demand!$B$3:$B$26,C6218))</f>
        <v>900</v>
      </c>
      <c r="T6218" s="7">
        <f t="shared" ref="T6218:T6281" si="880">S6218-MAX(0,S6218-R6218)</f>
        <v>139.06538471650492</v>
      </c>
      <c r="U6218" s="7">
        <f t="shared" ref="U6218:U6281" si="881">MAX(0,R6218-S6218)</f>
        <v>0</v>
      </c>
    </row>
    <row r="6219" spans="1:21" x14ac:dyDescent="0.2">
      <c r="A6219" s="1">
        <v>9</v>
      </c>
      <c r="B6219" s="1">
        <v>16</v>
      </c>
      <c r="C6219" s="1">
        <v>19</v>
      </c>
      <c r="D6219">
        <v>14.5</v>
      </c>
      <c r="E6219">
        <v>11.3</v>
      </c>
      <c r="F6219">
        <v>81</v>
      </c>
      <c r="G6219">
        <v>1</v>
      </c>
      <c r="H6219">
        <v>0</v>
      </c>
      <c r="I6219">
        <v>1</v>
      </c>
      <c r="J6219" s="4">
        <f t="shared" si="876"/>
        <v>281.42571553795125</v>
      </c>
      <c r="K6219" s="4">
        <f t="shared" si="877"/>
        <v>-6.2127382568394722</v>
      </c>
      <c r="L6219" s="5">
        <f t="shared" si="873"/>
        <v>0</v>
      </c>
      <c r="M6219" s="5">
        <f t="shared" si="874"/>
        <v>0</v>
      </c>
      <c r="N6219" s="6">
        <f t="shared" si="875"/>
        <v>0</v>
      </c>
      <c r="O6219" s="6">
        <f t="shared" si="878"/>
        <v>0.91451878627752081</v>
      </c>
      <c r="P6219" s="6">
        <f>FORECAST(J6219,Inputs!$B$10:$B$18,Inputs!$A$10:$A$18)</f>
        <v>33.161349217943993</v>
      </c>
      <c r="Q6219" s="6">
        <f>IF(Inputs!$D$10="Yes",IF('Hourly Calcs'!P6219&gt;'Hourly Calcs'!K6219,'Hourly Calcs'!O6219,N6219+O6219),N6219+O6219)</f>
        <v>0.91451878627752081</v>
      </c>
      <c r="R6219" s="12">
        <f t="shared" si="879"/>
        <v>4.3457932723907788</v>
      </c>
      <c r="S6219" s="1">
        <f>IF(AND(A6219&gt;=5,A6219&lt;=9),INDEX(Demand!$C$3:$C$26,C6219),INDEX(Demand!$B$3:$B$26,C6219))</f>
        <v>900</v>
      </c>
      <c r="T6219" s="7">
        <f t="shared" si="880"/>
        <v>4.3457932723907788</v>
      </c>
      <c r="U6219" s="7">
        <f t="shared" si="881"/>
        <v>0</v>
      </c>
    </row>
    <row r="6220" spans="1:21" x14ac:dyDescent="0.2">
      <c r="A6220" s="1">
        <v>9</v>
      </c>
      <c r="B6220" s="1">
        <v>16</v>
      </c>
      <c r="C6220" s="1">
        <v>20</v>
      </c>
      <c r="D6220">
        <v>14.4</v>
      </c>
      <c r="E6220">
        <v>11.4</v>
      </c>
      <c r="F6220">
        <v>82</v>
      </c>
      <c r="G6220">
        <v>0</v>
      </c>
      <c r="H6220">
        <v>0</v>
      </c>
      <c r="I6220">
        <v>0</v>
      </c>
      <c r="J6220" s="4">
        <f t="shared" si="876"/>
        <v>293.60306772496648</v>
      </c>
      <c r="K6220" s="4">
        <f t="shared" si="877"/>
        <v>-15.300246111615763</v>
      </c>
      <c r="L6220" s="5">
        <f t="shared" si="873"/>
        <v>0</v>
      </c>
      <c r="M6220" s="5">
        <f t="shared" si="874"/>
        <v>0</v>
      </c>
      <c r="N6220" s="6">
        <f t="shared" si="875"/>
        <v>0</v>
      </c>
      <c r="O6220" s="6">
        <f t="shared" si="878"/>
        <v>0</v>
      </c>
      <c r="P6220" s="6">
        <f>FORECAST(J6220,Inputs!$B$10:$B$18,Inputs!$A$10:$A$18)</f>
        <v>33.274102478934871</v>
      </c>
      <c r="Q6220" s="6">
        <f>IF(Inputs!$D$10="Yes",IF('Hourly Calcs'!P6220&gt;'Hourly Calcs'!K6220,'Hourly Calcs'!O6220,N6220+O6220),N6220+O6220)</f>
        <v>0</v>
      </c>
      <c r="R6220" s="12">
        <f t="shared" si="879"/>
        <v>0</v>
      </c>
      <c r="S6220" s="1">
        <f>IF(AND(A6220&gt;=5,A6220&lt;=9),INDEX(Demand!$C$3:$C$26,C6220),INDEX(Demand!$B$3:$B$26,C6220))</f>
        <v>800</v>
      </c>
      <c r="T6220" s="7">
        <f t="shared" si="880"/>
        <v>0</v>
      </c>
      <c r="U6220" s="7">
        <f t="shared" si="881"/>
        <v>0</v>
      </c>
    </row>
    <row r="6221" spans="1:21" x14ac:dyDescent="0.2">
      <c r="A6221" s="1">
        <v>9</v>
      </c>
      <c r="B6221" s="1">
        <v>16</v>
      </c>
      <c r="C6221" s="1">
        <v>21</v>
      </c>
      <c r="D6221">
        <v>14</v>
      </c>
      <c r="E6221">
        <v>11.8</v>
      </c>
      <c r="F6221">
        <v>87</v>
      </c>
      <c r="G6221">
        <v>0</v>
      </c>
      <c r="H6221">
        <v>0</v>
      </c>
      <c r="I6221">
        <v>0</v>
      </c>
      <c r="J6221" s="4">
        <f t="shared" si="876"/>
        <v>306.92472459476602</v>
      </c>
      <c r="K6221" s="4">
        <f t="shared" si="877"/>
        <v>-23.515792947531722</v>
      </c>
      <c r="L6221" s="5">
        <f t="shared" si="873"/>
        <v>0</v>
      </c>
      <c r="M6221" s="5">
        <f t="shared" si="874"/>
        <v>0</v>
      </c>
      <c r="N6221" s="6">
        <f t="shared" si="875"/>
        <v>0</v>
      </c>
      <c r="O6221" s="6">
        <f t="shared" si="878"/>
        <v>0</v>
      </c>
      <c r="P6221" s="6">
        <f>FORECAST(J6221,Inputs!$B$10:$B$18,Inputs!$A$10:$A$18)</f>
        <v>33.39745115365524</v>
      </c>
      <c r="Q6221" s="6">
        <f>IF(Inputs!$D$10="Yes",IF('Hourly Calcs'!P6221&gt;'Hourly Calcs'!K6221,'Hourly Calcs'!O6221,N6221+O6221),N6221+O6221)</f>
        <v>0</v>
      </c>
      <c r="R6221" s="12">
        <f t="shared" si="879"/>
        <v>0</v>
      </c>
      <c r="S6221" s="1">
        <f>IF(AND(A6221&gt;=5,A6221&lt;=9),INDEX(Demand!$C$3:$C$26,C6221),INDEX(Demand!$B$3:$B$26,C6221))</f>
        <v>700</v>
      </c>
      <c r="T6221" s="7">
        <f t="shared" si="880"/>
        <v>0</v>
      </c>
      <c r="U6221" s="7">
        <f t="shared" si="881"/>
        <v>0</v>
      </c>
    </row>
    <row r="6222" spans="1:21" x14ac:dyDescent="0.2">
      <c r="A6222" s="1">
        <v>9</v>
      </c>
      <c r="B6222" s="1">
        <v>16</v>
      </c>
      <c r="C6222" s="1">
        <v>22</v>
      </c>
      <c r="D6222">
        <v>13.1</v>
      </c>
      <c r="E6222">
        <v>12</v>
      </c>
      <c r="F6222">
        <v>93</v>
      </c>
      <c r="G6222">
        <v>0</v>
      </c>
      <c r="H6222">
        <v>0</v>
      </c>
      <c r="I6222">
        <v>0</v>
      </c>
      <c r="J6222" s="4">
        <f t="shared" si="876"/>
        <v>321.93784228934726</v>
      </c>
      <c r="K6222" s="4">
        <f t="shared" si="877"/>
        <v>-30.314163408326962</v>
      </c>
      <c r="L6222" s="5">
        <f t="shared" si="873"/>
        <v>0</v>
      </c>
      <c r="M6222" s="5">
        <f t="shared" si="874"/>
        <v>0</v>
      </c>
      <c r="N6222" s="6">
        <f t="shared" si="875"/>
        <v>0</v>
      </c>
      <c r="O6222" s="6">
        <f t="shared" si="878"/>
        <v>0</v>
      </c>
      <c r="P6222" s="6">
        <f>FORECAST(J6222,Inputs!$B$10:$B$18,Inputs!$A$10:$A$18)</f>
        <v>33.536461502679138</v>
      </c>
      <c r="Q6222" s="6">
        <f>IF(Inputs!$D$10="Yes",IF('Hourly Calcs'!P6222&gt;'Hourly Calcs'!K6222,'Hourly Calcs'!O6222,N6222+O6222),N6222+O6222)</f>
        <v>0</v>
      </c>
      <c r="R6222" s="12">
        <f t="shared" si="879"/>
        <v>0</v>
      </c>
      <c r="S6222" s="1">
        <f>IF(AND(A6222&gt;=5,A6222&lt;=9),INDEX(Demand!$C$3:$C$26,C6222),INDEX(Demand!$B$3:$B$26,C6222))</f>
        <v>600</v>
      </c>
      <c r="T6222" s="7">
        <f t="shared" si="880"/>
        <v>0</v>
      </c>
      <c r="U6222" s="7">
        <f t="shared" si="881"/>
        <v>0</v>
      </c>
    </row>
    <row r="6223" spans="1:21" x14ac:dyDescent="0.2">
      <c r="A6223" s="1">
        <v>9</v>
      </c>
      <c r="B6223" s="1">
        <v>16</v>
      </c>
      <c r="C6223" s="1">
        <v>23</v>
      </c>
      <c r="D6223">
        <v>13.4</v>
      </c>
      <c r="E6223">
        <v>12.1</v>
      </c>
      <c r="F6223">
        <v>92</v>
      </c>
      <c r="G6223">
        <v>0</v>
      </c>
      <c r="H6223">
        <v>0</v>
      </c>
      <c r="I6223">
        <v>0</v>
      </c>
      <c r="J6223" s="4">
        <f t="shared" si="876"/>
        <v>338.87624683785634</v>
      </c>
      <c r="K6223" s="4">
        <f t="shared" si="877"/>
        <v>-35.026153802829114</v>
      </c>
      <c r="L6223" s="5">
        <f t="shared" si="873"/>
        <v>0</v>
      </c>
      <c r="M6223" s="5">
        <f t="shared" si="874"/>
        <v>0</v>
      </c>
      <c r="N6223" s="6">
        <f t="shared" si="875"/>
        <v>0</v>
      </c>
      <c r="O6223" s="6">
        <f t="shared" si="878"/>
        <v>0</v>
      </c>
      <c r="P6223" s="6">
        <f>FORECAST(J6223,Inputs!$B$10:$B$18,Inputs!$A$10:$A$18)</f>
        <v>33.693298581832003</v>
      </c>
      <c r="Q6223" s="6">
        <f>IF(Inputs!$D$10="Yes",IF('Hourly Calcs'!P6223&gt;'Hourly Calcs'!K6223,'Hourly Calcs'!O6223,N6223+O6223),N6223+O6223)</f>
        <v>0</v>
      </c>
      <c r="R6223" s="12">
        <f t="shared" si="879"/>
        <v>0</v>
      </c>
      <c r="S6223" s="1">
        <f>IF(AND(A6223&gt;=5,A6223&lt;=9),INDEX(Demand!$C$3:$C$26,C6223),INDEX(Demand!$B$3:$B$26,C6223))</f>
        <v>500</v>
      </c>
      <c r="T6223" s="7">
        <f t="shared" si="880"/>
        <v>0</v>
      </c>
      <c r="U6223" s="7">
        <f t="shared" si="881"/>
        <v>0</v>
      </c>
    </row>
    <row r="6224" spans="1:21" x14ac:dyDescent="0.2">
      <c r="A6224" s="1">
        <v>9</v>
      </c>
      <c r="B6224" s="1">
        <v>16</v>
      </c>
      <c r="C6224" s="1">
        <v>24</v>
      </c>
      <c r="D6224">
        <v>13.8</v>
      </c>
      <c r="E6224">
        <v>12.5</v>
      </c>
      <c r="F6224">
        <v>92</v>
      </c>
      <c r="G6224">
        <v>0</v>
      </c>
      <c r="H6224">
        <v>0</v>
      </c>
      <c r="I6224">
        <v>0</v>
      </c>
      <c r="J6224" s="4">
        <f t="shared" si="876"/>
        <v>357.28093432155492</v>
      </c>
      <c r="K6224" s="4">
        <f t="shared" si="877"/>
        <v>-37.008913252886501</v>
      </c>
      <c r="L6224" s="5">
        <f t="shared" si="873"/>
        <v>0</v>
      </c>
      <c r="M6224" s="5">
        <f t="shared" si="874"/>
        <v>0</v>
      </c>
      <c r="N6224" s="6">
        <f t="shared" si="875"/>
        <v>0</v>
      </c>
      <c r="O6224" s="6">
        <f t="shared" si="878"/>
        <v>0</v>
      </c>
      <c r="P6224" s="6">
        <f>FORECAST(J6224,Inputs!$B$10:$B$18,Inputs!$A$10:$A$18)</f>
        <v>33.863712354829211</v>
      </c>
      <c r="Q6224" s="6">
        <f>IF(Inputs!$D$10="Yes",IF('Hourly Calcs'!P6224&gt;'Hourly Calcs'!K6224,'Hourly Calcs'!O6224,N6224+O6224),N6224+O6224)</f>
        <v>0</v>
      </c>
      <c r="R6224" s="12">
        <f t="shared" si="879"/>
        <v>0</v>
      </c>
      <c r="S6224" s="1">
        <f>IF(AND(A6224&gt;=5,A6224&lt;=9),INDEX(Demand!$C$3:$C$26,C6224),INDEX(Demand!$B$3:$B$26,C6224))</f>
        <v>400</v>
      </c>
      <c r="T6224" s="7">
        <f t="shared" si="880"/>
        <v>0</v>
      </c>
      <c r="U6224" s="7">
        <f t="shared" si="881"/>
        <v>0</v>
      </c>
    </row>
    <row r="6225" spans="1:21" x14ac:dyDescent="0.2">
      <c r="A6225" s="1">
        <v>9</v>
      </c>
      <c r="B6225" s="1">
        <v>17</v>
      </c>
      <c r="C6225" s="1">
        <v>1</v>
      </c>
      <c r="D6225">
        <v>13.4</v>
      </c>
      <c r="E6225">
        <v>12.1</v>
      </c>
      <c r="F6225">
        <v>92</v>
      </c>
      <c r="G6225">
        <v>0</v>
      </c>
      <c r="H6225">
        <v>0</v>
      </c>
      <c r="I6225">
        <v>0</v>
      </c>
      <c r="J6225" s="4">
        <f t="shared" si="876"/>
        <v>15.908033437944368</v>
      </c>
      <c r="K6225" s="4">
        <f t="shared" si="877"/>
        <v>-35.931489165652167</v>
      </c>
      <c r="L6225" s="5">
        <f t="shared" si="873"/>
        <v>0</v>
      </c>
      <c r="M6225" s="5">
        <f t="shared" si="874"/>
        <v>0</v>
      </c>
      <c r="N6225" s="6">
        <f t="shared" si="875"/>
        <v>0</v>
      </c>
      <c r="O6225" s="6">
        <f t="shared" si="878"/>
        <v>0</v>
      </c>
      <c r="P6225" s="6">
        <f>FORECAST(J6225,Inputs!$B$10:$B$18,Inputs!$A$10:$A$18)</f>
        <v>30.702852161462445</v>
      </c>
      <c r="Q6225" s="6">
        <f>IF(Inputs!$D$10="Yes",IF('Hourly Calcs'!P6225&gt;'Hourly Calcs'!K6225,'Hourly Calcs'!O6225,N6225+O6225),N6225+O6225)</f>
        <v>0</v>
      </c>
      <c r="R6225" s="12">
        <f t="shared" si="879"/>
        <v>0</v>
      </c>
      <c r="S6225" s="1">
        <f>IF(AND(A6225&gt;=5,A6225&lt;=9),INDEX(Demand!$C$3:$C$26,C6225),INDEX(Demand!$B$3:$B$26,C6225))</f>
        <v>350</v>
      </c>
      <c r="T6225" s="7">
        <f t="shared" si="880"/>
        <v>0</v>
      </c>
      <c r="U6225" s="7">
        <f t="shared" si="881"/>
        <v>0</v>
      </c>
    </row>
    <row r="6226" spans="1:21" x14ac:dyDescent="0.2">
      <c r="A6226" s="1">
        <v>9</v>
      </c>
      <c r="B6226" s="1">
        <v>17</v>
      </c>
      <c r="C6226" s="1">
        <v>2</v>
      </c>
      <c r="D6226">
        <v>13.5</v>
      </c>
      <c r="E6226">
        <v>12.6</v>
      </c>
      <c r="F6226">
        <v>94</v>
      </c>
      <c r="G6226">
        <v>0</v>
      </c>
      <c r="H6226">
        <v>0</v>
      </c>
      <c r="I6226">
        <v>0</v>
      </c>
      <c r="J6226" s="4">
        <f t="shared" si="876"/>
        <v>33.375667238173577</v>
      </c>
      <c r="K6226" s="4">
        <f t="shared" si="877"/>
        <v>-31.980310261676181</v>
      </c>
      <c r="L6226" s="5">
        <f t="shared" si="873"/>
        <v>0</v>
      </c>
      <c r="M6226" s="5">
        <f t="shared" si="874"/>
        <v>0</v>
      </c>
      <c r="N6226" s="6">
        <f t="shared" si="875"/>
        <v>0</v>
      </c>
      <c r="O6226" s="6">
        <f t="shared" si="878"/>
        <v>0</v>
      </c>
      <c r="P6226" s="6">
        <f>FORECAST(J6226,Inputs!$B$10:$B$18,Inputs!$A$10:$A$18)</f>
        <v>30.864589511464569</v>
      </c>
      <c r="Q6226" s="6">
        <f>IF(Inputs!$D$10="Yes",IF('Hourly Calcs'!P6226&gt;'Hourly Calcs'!K6226,'Hourly Calcs'!O6226,N6226+O6226),N6226+O6226)</f>
        <v>0</v>
      </c>
      <c r="R6226" s="12">
        <f t="shared" si="879"/>
        <v>0</v>
      </c>
      <c r="S6226" s="1">
        <f>IF(AND(A6226&gt;=5,A6226&lt;=9),INDEX(Demand!$C$3:$C$26,C6226),INDEX(Demand!$B$3:$B$26,C6226))</f>
        <v>350</v>
      </c>
      <c r="T6226" s="7">
        <f t="shared" si="880"/>
        <v>0</v>
      </c>
      <c r="U6226" s="7">
        <f t="shared" si="881"/>
        <v>0</v>
      </c>
    </row>
    <row r="6227" spans="1:21" x14ac:dyDescent="0.2">
      <c r="A6227" s="1">
        <v>9</v>
      </c>
      <c r="B6227" s="1">
        <v>17</v>
      </c>
      <c r="C6227" s="1">
        <v>3</v>
      </c>
      <c r="D6227">
        <v>14.3</v>
      </c>
      <c r="E6227">
        <v>12.7</v>
      </c>
      <c r="F6227">
        <v>90</v>
      </c>
      <c r="G6227">
        <v>0</v>
      </c>
      <c r="H6227">
        <v>0</v>
      </c>
      <c r="I6227">
        <v>0</v>
      </c>
      <c r="J6227" s="4">
        <f t="shared" si="876"/>
        <v>48.969825100873834</v>
      </c>
      <c r="K6227" s="4">
        <f t="shared" si="877"/>
        <v>-25.73906289096719</v>
      </c>
      <c r="L6227" s="5">
        <f t="shared" si="873"/>
        <v>0</v>
      </c>
      <c r="M6227" s="5">
        <f t="shared" si="874"/>
        <v>0</v>
      </c>
      <c r="N6227" s="6">
        <f t="shared" si="875"/>
        <v>0</v>
      </c>
      <c r="O6227" s="6">
        <f t="shared" si="878"/>
        <v>0</v>
      </c>
      <c r="P6227" s="6">
        <f>FORECAST(J6227,Inputs!$B$10:$B$18,Inputs!$A$10:$A$18)</f>
        <v>31.008979862045127</v>
      </c>
      <c r="Q6227" s="6">
        <f>IF(Inputs!$D$10="Yes",IF('Hourly Calcs'!P6227&gt;'Hourly Calcs'!K6227,'Hourly Calcs'!O6227,N6227+O6227),N6227+O6227)</f>
        <v>0</v>
      </c>
      <c r="R6227" s="12">
        <f t="shared" si="879"/>
        <v>0</v>
      </c>
      <c r="S6227" s="1">
        <f>IF(AND(A6227&gt;=5,A6227&lt;=9),INDEX(Demand!$C$3:$C$26,C6227),INDEX(Demand!$B$3:$B$26,C6227))</f>
        <v>350</v>
      </c>
      <c r="T6227" s="7">
        <f t="shared" si="880"/>
        <v>0</v>
      </c>
      <c r="U6227" s="7">
        <f t="shared" si="881"/>
        <v>0</v>
      </c>
    </row>
    <row r="6228" spans="1:21" x14ac:dyDescent="0.2">
      <c r="A6228" s="1">
        <v>9</v>
      </c>
      <c r="B6228" s="1">
        <v>17</v>
      </c>
      <c r="C6228" s="1">
        <v>4</v>
      </c>
      <c r="D6228">
        <v>14.5</v>
      </c>
      <c r="E6228">
        <v>12.9</v>
      </c>
      <c r="F6228">
        <v>90</v>
      </c>
      <c r="G6228">
        <v>0</v>
      </c>
      <c r="H6228">
        <v>0</v>
      </c>
      <c r="I6228">
        <v>0</v>
      </c>
      <c r="J6228" s="4">
        <f t="shared" si="876"/>
        <v>62.757225933684637</v>
      </c>
      <c r="K6228" s="4">
        <f t="shared" si="877"/>
        <v>-17.892733311396924</v>
      </c>
      <c r="L6228" s="5">
        <f t="shared" si="873"/>
        <v>0</v>
      </c>
      <c r="M6228" s="5">
        <f t="shared" si="874"/>
        <v>0</v>
      </c>
      <c r="N6228" s="6">
        <f t="shared" si="875"/>
        <v>0</v>
      </c>
      <c r="O6228" s="6">
        <f t="shared" si="878"/>
        <v>0</v>
      </c>
      <c r="P6228" s="6">
        <f>FORECAST(J6228,Inputs!$B$10:$B$18,Inputs!$A$10:$A$18)</f>
        <v>31.136640980867448</v>
      </c>
      <c r="Q6228" s="6">
        <f>IF(Inputs!$D$10="Yes",IF('Hourly Calcs'!P6228&gt;'Hourly Calcs'!K6228,'Hourly Calcs'!O6228,N6228+O6228),N6228+O6228)</f>
        <v>0</v>
      </c>
      <c r="R6228" s="12">
        <f t="shared" si="879"/>
        <v>0</v>
      </c>
      <c r="S6228" s="1">
        <f>IF(AND(A6228&gt;=5,A6228&lt;=9),INDEX(Demand!$C$3:$C$26,C6228),INDEX(Demand!$B$3:$B$26,C6228))</f>
        <v>350</v>
      </c>
      <c r="T6228" s="7">
        <f t="shared" si="880"/>
        <v>0</v>
      </c>
      <c r="U6228" s="7">
        <f t="shared" si="881"/>
        <v>0</v>
      </c>
    </row>
    <row r="6229" spans="1:21" x14ac:dyDescent="0.2">
      <c r="A6229" s="1">
        <v>9</v>
      </c>
      <c r="B6229" s="1">
        <v>17</v>
      </c>
      <c r="C6229" s="1">
        <v>5</v>
      </c>
      <c r="D6229">
        <v>14.5</v>
      </c>
      <c r="E6229">
        <v>13.1</v>
      </c>
      <c r="F6229">
        <v>91</v>
      </c>
      <c r="G6229">
        <v>0</v>
      </c>
      <c r="H6229">
        <v>0</v>
      </c>
      <c r="I6229">
        <v>0</v>
      </c>
      <c r="J6229" s="4">
        <f t="shared" si="876"/>
        <v>75.226328300982431</v>
      </c>
      <c r="K6229" s="4">
        <f t="shared" si="877"/>
        <v>-9.034160481865058</v>
      </c>
      <c r="L6229" s="5">
        <f t="shared" si="873"/>
        <v>89.773671699017569</v>
      </c>
      <c r="M6229" s="5">
        <f t="shared" si="874"/>
        <v>0</v>
      </c>
      <c r="N6229" s="6">
        <f t="shared" si="875"/>
        <v>0</v>
      </c>
      <c r="O6229" s="6">
        <f t="shared" si="878"/>
        <v>0</v>
      </c>
      <c r="P6229" s="6">
        <f>FORECAST(J6229,Inputs!$B$10:$B$18,Inputs!$A$10:$A$18)</f>
        <v>31.252095632416502</v>
      </c>
      <c r="Q6229" s="6">
        <f>IF(Inputs!$D$10="Yes",IF('Hourly Calcs'!P6229&gt;'Hourly Calcs'!K6229,'Hourly Calcs'!O6229,N6229+O6229),N6229+O6229)</f>
        <v>0</v>
      </c>
      <c r="R6229" s="12">
        <f t="shared" si="879"/>
        <v>0</v>
      </c>
      <c r="S6229" s="1">
        <f>IF(AND(A6229&gt;=5,A6229&lt;=9),INDEX(Demand!$C$3:$C$26,C6229),INDEX(Demand!$B$3:$B$26,C6229))</f>
        <v>350</v>
      </c>
      <c r="T6229" s="7">
        <f t="shared" si="880"/>
        <v>0</v>
      </c>
      <c r="U6229" s="7">
        <f t="shared" si="881"/>
        <v>0</v>
      </c>
    </row>
    <row r="6230" spans="1:21" x14ac:dyDescent="0.2">
      <c r="A6230" s="1">
        <v>9</v>
      </c>
      <c r="B6230" s="1">
        <v>17</v>
      </c>
      <c r="C6230" s="1">
        <v>6</v>
      </c>
      <c r="D6230">
        <v>14.5</v>
      </c>
      <c r="E6230">
        <v>13.1</v>
      </c>
      <c r="F6230">
        <v>91</v>
      </c>
      <c r="G6230">
        <v>0</v>
      </c>
      <c r="H6230">
        <v>0</v>
      </c>
      <c r="I6230">
        <v>0</v>
      </c>
      <c r="J6230" s="4">
        <f t="shared" si="876"/>
        <v>86.991311822144496</v>
      </c>
      <c r="K6230" s="4">
        <f t="shared" si="877"/>
        <v>0.72761459232032166</v>
      </c>
      <c r="L6230" s="5">
        <f t="shared" si="873"/>
        <v>78.008688177855504</v>
      </c>
      <c r="M6230" s="5">
        <f t="shared" si="874"/>
        <v>33.272385407679678</v>
      </c>
      <c r="N6230" s="6">
        <f t="shared" si="875"/>
        <v>0</v>
      </c>
      <c r="O6230" s="6">
        <f t="shared" si="878"/>
        <v>0</v>
      </c>
      <c r="P6230" s="6">
        <f>FORECAST(J6230,Inputs!$B$10:$B$18,Inputs!$A$10:$A$18)</f>
        <v>31.361030665019854</v>
      </c>
      <c r="Q6230" s="6">
        <f>IF(Inputs!$D$10="Yes",IF('Hourly Calcs'!P6230&gt;'Hourly Calcs'!K6230,'Hourly Calcs'!O6230,N6230+O6230),N6230+O6230)</f>
        <v>0</v>
      </c>
      <c r="R6230" s="12">
        <f t="shared" si="879"/>
        <v>0</v>
      </c>
      <c r="S6230" s="1">
        <f>IF(AND(A6230&gt;=5,A6230&lt;=9),INDEX(Demand!$C$3:$C$26,C6230),INDEX(Demand!$B$3:$B$26,C6230))</f>
        <v>350</v>
      </c>
      <c r="T6230" s="7">
        <f t="shared" si="880"/>
        <v>0</v>
      </c>
      <c r="U6230" s="7">
        <f t="shared" si="881"/>
        <v>0</v>
      </c>
    </row>
    <row r="6231" spans="1:21" x14ac:dyDescent="0.2">
      <c r="A6231" s="1">
        <v>9</v>
      </c>
      <c r="B6231" s="1">
        <v>17</v>
      </c>
      <c r="C6231" s="1">
        <v>7</v>
      </c>
      <c r="D6231">
        <v>14.6</v>
      </c>
      <c r="E6231">
        <v>13</v>
      </c>
      <c r="F6231">
        <v>90</v>
      </c>
      <c r="G6231">
        <v>29</v>
      </c>
      <c r="H6231">
        <v>0</v>
      </c>
      <c r="I6231">
        <v>29</v>
      </c>
      <c r="J6231" s="4">
        <f t="shared" si="876"/>
        <v>98.684856226937683</v>
      </c>
      <c r="K6231" s="4">
        <f t="shared" si="877"/>
        <v>9.8312767403686507</v>
      </c>
      <c r="L6231" s="5">
        <f t="shared" si="873"/>
        <v>66.315143773062317</v>
      </c>
      <c r="M6231" s="5">
        <f t="shared" si="874"/>
        <v>24.168723259631349</v>
      </c>
      <c r="N6231" s="6">
        <f t="shared" si="875"/>
        <v>0</v>
      </c>
      <c r="O6231" s="6">
        <f t="shared" si="878"/>
        <v>26.521044802048102</v>
      </c>
      <c r="P6231" s="6">
        <f>FORECAST(J6231,Inputs!$B$10:$B$18,Inputs!$A$10:$A$18)</f>
        <v>31.469304224323494</v>
      </c>
      <c r="Q6231" s="6">
        <f>IF(Inputs!$D$10="Yes",IF('Hourly Calcs'!P6231&gt;'Hourly Calcs'!K6231,'Hourly Calcs'!O6231,N6231+O6231),N6231+O6231)</f>
        <v>26.521044802048102</v>
      </c>
      <c r="R6231" s="12">
        <f t="shared" si="879"/>
        <v>126.02800489933257</v>
      </c>
      <c r="S6231" s="1">
        <f>IF(AND(A6231&gt;=5,A6231&lt;=9),INDEX(Demand!$C$3:$C$26,C6231),INDEX(Demand!$B$3:$B$26,C6231))</f>
        <v>350</v>
      </c>
      <c r="T6231" s="7">
        <f t="shared" si="880"/>
        <v>126.02800489933259</v>
      </c>
      <c r="U6231" s="7">
        <f t="shared" si="881"/>
        <v>0</v>
      </c>
    </row>
    <row r="6232" spans="1:21" x14ac:dyDescent="0.2">
      <c r="A6232" s="1">
        <v>9</v>
      </c>
      <c r="B6232" s="1">
        <v>17</v>
      </c>
      <c r="C6232" s="1">
        <v>8</v>
      </c>
      <c r="D6232">
        <v>14.2</v>
      </c>
      <c r="E6232">
        <v>12.9</v>
      </c>
      <c r="F6232">
        <v>92</v>
      </c>
      <c r="G6232">
        <v>105</v>
      </c>
      <c r="H6232">
        <v>8</v>
      </c>
      <c r="I6232">
        <v>102</v>
      </c>
      <c r="J6232" s="4">
        <f t="shared" si="876"/>
        <v>110.95748084979671</v>
      </c>
      <c r="K6232" s="4">
        <f t="shared" si="877"/>
        <v>18.941592403000072</v>
      </c>
      <c r="L6232" s="5">
        <f t="shared" si="873"/>
        <v>54.04251915020329</v>
      </c>
      <c r="M6232" s="5">
        <f t="shared" si="874"/>
        <v>15.058407596999928</v>
      </c>
      <c r="N6232" s="6">
        <f t="shared" si="875"/>
        <v>4.6374272199771163</v>
      </c>
      <c r="O6232" s="6">
        <f t="shared" si="878"/>
        <v>93.280916200307118</v>
      </c>
      <c r="P6232" s="6">
        <f>FORECAST(J6232,Inputs!$B$10:$B$18,Inputs!$A$10:$A$18)</f>
        <v>31.582939637498114</v>
      </c>
      <c r="Q6232" s="6">
        <f>IF(Inputs!$D$10="Yes",IF('Hourly Calcs'!P6232&gt;'Hourly Calcs'!K6232,'Hourly Calcs'!O6232,N6232+O6232),N6232+O6232)</f>
        <v>93.280916200307118</v>
      </c>
      <c r="R6232" s="12">
        <f t="shared" si="879"/>
        <v>443.27091378385938</v>
      </c>
      <c r="S6232" s="1">
        <f>IF(AND(A6232&gt;=5,A6232&lt;=9),INDEX(Demand!$C$3:$C$26,C6232),INDEX(Demand!$B$3:$B$26,C6232))</f>
        <v>350</v>
      </c>
      <c r="T6232" s="7">
        <f t="shared" si="880"/>
        <v>350</v>
      </c>
      <c r="U6232" s="7">
        <f t="shared" si="881"/>
        <v>93.270913783859385</v>
      </c>
    </row>
    <row r="6233" spans="1:21" x14ac:dyDescent="0.2">
      <c r="A6233" s="1">
        <v>9</v>
      </c>
      <c r="B6233" s="1">
        <v>17</v>
      </c>
      <c r="C6233" s="1">
        <v>9</v>
      </c>
      <c r="D6233">
        <v>15.3</v>
      </c>
      <c r="E6233">
        <v>13.5</v>
      </c>
      <c r="F6233">
        <v>89</v>
      </c>
      <c r="G6233">
        <v>203</v>
      </c>
      <c r="H6233">
        <v>61</v>
      </c>
      <c r="I6233">
        <v>178</v>
      </c>
      <c r="J6233" s="4">
        <f t="shared" si="876"/>
        <v>124.49389786413987</v>
      </c>
      <c r="K6233" s="4">
        <f t="shared" si="877"/>
        <v>27.310130108460498</v>
      </c>
      <c r="L6233" s="5">
        <f t="shared" si="873"/>
        <v>40.506102135860132</v>
      </c>
      <c r="M6233" s="5">
        <f t="shared" si="874"/>
        <v>6.6898698915395016</v>
      </c>
      <c r="N6233" s="6">
        <f t="shared" si="875"/>
        <v>46.247226388664735</v>
      </c>
      <c r="O6233" s="6">
        <f t="shared" si="878"/>
        <v>162.7843439573987</v>
      </c>
      <c r="P6233" s="6">
        <f>FORECAST(J6233,Inputs!$B$10:$B$18,Inputs!$A$10:$A$18)</f>
        <v>31.708276832075367</v>
      </c>
      <c r="Q6233" s="6">
        <f>IF(Inputs!$D$10="Yes",IF('Hourly Calcs'!P6233&gt;'Hourly Calcs'!K6233,'Hourly Calcs'!O6233,N6233+O6233),N6233+O6233)</f>
        <v>162.7843439573987</v>
      </c>
      <c r="R6233" s="12">
        <f t="shared" si="879"/>
        <v>773.55120248555863</v>
      </c>
      <c r="S6233" s="1">
        <f>IF(AND(A6233&gt;=5,A6233&lt;=9),INDEX(Demand!$C$3:$C$26,C6233),INDEX(Demand!$B$3:$B$26,C6233))</f>
        <v>350</v>
      </c>
      <c r="T6233" s="7">
        <f t="shared" si="880"/>
        <v>350</v>
      </c>
      <c r="U6233" s="7">
        <f t="shared" si="881"/>
        <v>423.55120248555863</v>
      </c>
    </row>
    <row r="6234" spans="1:21" x14ac:dyDescent="0.2">
      <c r="A6234" s="1">
        <v>9</v>
      </c>
      <c r="B6234" s="1">
        <v>17</v>
      </c>
      <c r="C6234" s="1">
        <v>10</v>
      </c>
      <c r="D6234">
        <v>15.5</v>
      </c>
      <c r="E6234">
        <v>13.4</v>
      </c>
      <c r="F6234">
        <v>87</v>
      </c>
      <c r="G6234">
        <v>292</v>
      </c>
      <c r="H6234">
        <v>53</v>
      </c>
      <c r="I6234">
        <v>263</v>
      </c>
      <c r="J6234" s="4">
        <f t="shared" si="876"/>
        <v>139.9502059338937</v>
      </c>
      <c r="K6234" s="4">
        <f t="shared" si="877"/>
        <v>34.320289700554611</v>
      </c>
      <c r="L6234" s="5">
        <f t="shared" si="873"/>
        <v>25.049794066106301</v>
      </c>
      <c r="M6234" s="5">
        <f t="shared" si="874"/>
        <v>0.32028970055461059</v>
      </c>
      <c r="N6234" s="6">
        <f t="shared" si="875"/>
        <v>46.948627695538249</v>
      </c>
      <c r="O6234" s="6">
        <f t="shared" si="878"/>
        <v>240.51844079098797</v>
      </c>
      <c r="P6234" s="6">
        <f>FORECAST(J6234,Inputs!$B$10:$B$18,Inputs!$A$10:$A$18)</f>
        <v>31.8513907956842</v>
      </c>
      <c r="Q6234" s="6">
        <f>IF(Inputs!$D$10="Yes",IF('Hourly Calcs'!P6234&gt;'Hourly Calcs'!K6234,'Hourly Calcs'!O6234,N6234+O6234),N6234+O6234)</f>
        <v>287.46706848652622</v>
      </c>
      <c r="R6234" s="12">
        <f t="shared" si="879"/>
        <v>1366.0435094479726</v>
      </c>
      <c r="S6234" s="1">
        <f>IF(AND(A6234&gt;=5,A6234&lt;=9),INDEX(Demand!$C$3:$C$26,C6234),INDEX(Demand!$B$3:$B$26,C6234))</f>
        <v>600</v>
      </c>
      <c r="T6234" s="7">
        <f t="shared" si="880"/>
        <v>600</v>
      </c>
      <c r="U6234" s="7">
        <f t="shared" si="881"/>
        <v>766.04350944797261</v>
      </c>
    </row>
    <row r="6235" spans="1:21" x14ac:dyDescent="0.2">
      <c r="A6235" s="1">
        <v>9</v>
      </c>
      <c r="B6235" s="1">
        <v>17</v>
      </c>
      <c r="C6235" s="1">
        <v>11</v>
      </c>
      <c r="D6235">
        <v>16.399999999999999</v>
      </c>
      <c r="E6235">
        <v>13.2</v>
      </c>
      <c r="F6235">
        <v>81</v>
      </c>
      <c r="G6235">
        <v>471</v>
      </c>
      <c r="H6235">
        <v>278</v>
      </c>
      <c r="I6235">
        <v>295</v>
      </c>
      <c r="J6235" s="4">
        <f t="shared" si="876"/>
        <v>157.67218341511114</v>
      </c>
      <c r="K6235" s="4">
        <f t="shared" si="877"/>
        <v>39.225935989545334</v>
      </c>
      <c r="L6235" s="5">
        <f t="shared" si="873"/>
        <v>7.3278165848888648</v>
      </c>
      <c r="M6235" s="5">
        <f t="shared" si="874"/>
        <v>5.2259359895453343</v>
      </c>
      <c r="N6235" s="6">
        <f t="shared" si="875"/>
        <v>265.1876106947924</v>
      </c>
      <c r="O6235" s="6">
        <f t="shared" si="878"/>
        <v>269.78304195186865</v>
      </c>
      <c r="P6235" s="6">
        <f>FORECAST(J6235,Inputs!$B$10:$B$18,Inputs!$A$10:$A$18)</f>
        <v>32.015483179769546</v>
      </c>
      <c r="Q6235" s="6">
        <f>IF(Inputs!$D$10="Yes",IF('Hourly Calcs'!P6235&gt;'Hourly Calcs'!K6235,'Hourly Calcs'!O6235,N6235+O6235),N6235+O6235)</f>
        <v>534.97065264666105</v>
      </c>
      <c r="R6235" s="12">
        <f t="shared" si="879"/>
        <v>2542.180541376933</v>
      </c>
      <c r="S6235" s="1">
        <f>IF(AND(A6235&gt;=5,A6235&lt;=9),INDEX(Demand!$C$3:$C$26,C6235),INDEX(Demand!$B$3:$B$26,C6235))</f>
        <v>600</v>
      </c>
      <c r="T6235" s="7">
        <f t="shared" si="880"/>
        <v>600</v>
      </c>
      <c r="U6235" s="7">
        <f t="shared" si="881"/>
        <v>1942.180541376933</v>
      </c>
    </row>
    <row r="6236" spans="1:21" x14ac:dyDescent="0.2">
      <c r="A6236" s="1">
        <v>9</v>
      </c>
      <c r="B6236" s="1">
        <v>17</v>
      </c>
      <c r="C6236" s="1">
        <v>12</v>
      </c>
      <c r="D6236">
        <v>15.9</v>
      </c>
      <c r="E6236">
        <v>12.7</v>
      </c>
      <c r="F6236">
        <v>81</v>
      </c>
      <c r="G6236">
        <v>518</v>
      </c>
      <c r="H6236">
        <v>317</v>
      </c>
      <c r="I6236">
        <v>302</v>
      </c>
      <c r="J6236" s="4">
        <f t="shared" si="876"/>
        <v>177.1704553335116</v>
      </c>
      <c r="K6236" s="4">
        <f t="shared" si="877"/>
        <v>41.282569954677491</v>
      </c>
      <c r="L6236" s="5">
        <f t="shared" si="873"/>
        <v>12.170455333511597</v>
      </c>
      <c r="M6236" s="5">
        <f t="shared" si="874"/>
        <v>7.2825699546774914</v>
      </c>
      <c r="N6236" s="6">
        <f t="shared" si="875"/>
        <v>303.60551194888194</v>
      </c>
      <c r="O6236" s="6">
        <f t="shared" si="878"/>
        <v>276.18467345581126</v>
      </c>
      <c r="P6236" s="6">
        <f>FORECAST(J6236,Inputs!$B$10:$B$18,Inputs!$A$10:$A$18)</f>
        <v>32.196022734569553</v>
      </c>
      <c r="Q6236" s="6">
        <f>IF(Inputs!$D$10="Yes",IF('Hourly Calcs'!P6236&gt;'Hourly Calcs'!K6236,'Hourly Calcs'!O6236,N6236+O6236),N6236+O6236)</f>
        <v>579.79018540469315</v>
      </c>
      <c r="R6236" s="12">
        <f t="shared" si="879"/>
        <v>2755.1629610431019</v>
      </c>
      <c r="S6236" s="1">
        <f>IF(AND(A6236&gt;=5,A6236&lt;=9),INDEX(Demand!$C$3:$C$26,C6236),INDEX(Demand!$B$3:$B$26,C6236))</f>
        <v>600</v>
      </c>
      <c r="T6236" s="7">
        <f t="shared" si="880"/>
        <v>600</v>
      </c>
      <c r="U6236" s="7">
        <f t="shared" si="881"/>
        <v>2155.1629610431019</v>
      </c>
    </row>
    <row r="6237" spans="1:21" x14ac:dyDescent="0.2">
      <c r="A6237" s="1">
        <v>9</v>
      </c>
      <c r="B6237" s="1">
        <v>17</v>
      </c>
      <c r="C6237" s="1">
        <v>13</v>
      </c>
      <c r="D6237">
        <v>17</v>
      </c>
      <c r="E6237">
        <v>12.5</v>
      </c>
      <c r="F6237">
        <v>75</v>
      </c>
      <c r="G6237">
        <v>520</v>
      </c>
      <c r="H6237">
        <v>318</v>
      </c>
      <c r="I6237">
        <v>303</v>
      </c>
      <c r="J6237" s="4">
        <f t="shared" si="876"/>
        <v>196.92120268930015</v>
      </c>
      <c r="K6237" s="4">
        <f t="shared" si="877"/>
        <v>40.098709053183725</v>
      </c>
      <c r="L6237" s="5">
        <f t="shared" si="873"/>
        <v>31.921202689300145</v>
      </c>
      <c r="M6237" s="5">
        <f t="shared" si="874"/>
        <v>6.0987090531837254</v>
      </c>
      <c r="N6237" s="6">
        <f t="shared" si="875"/>
        <v>285.2617720223347</v>
      </c>
      <c r="O6237" s="6">
        <f t="shared" si="878"/>
        <v>277.0991922420888</v>
      </c>
      <c r="P6237" s="6">
        <f>FORECAST(J6237,Inputs!$B$10:$B$18,Inputs!$A$10:$A$18)</f>
        <v>32.378900024900922</v>
      </c>
      <c r="Q6237" s="6">
        <f>IF(Inputs!$D$10="Yes",IF('Hourly Calcs'!P6237&gt;'Hourly Calcs'!K6237,'Hourly Calcs'!O6237,N6237+O6237),N6237+O6237)</f>
        <v>562.3609642644235</v>
      </c>
      <c r="R6237" s="12">
        <f t="shared" si="879"/>
        <v>2672.3393021845404</v>
      </c>
      <c r="S6237" s="1">
        <f>IF(AND(A6237&gt;=5,A6237&lt;=9),INDEX(Demand!$C$3:$C$26,C6237),INDEX(Demand!$B$3:$B$26,C6237))</f>
        <v>600</v>
      </c>
      <c r="T6237" s="7">
        <f t="shared" si="880"/>
        <v>600</v>
      </c>
      <c r="U6237" s="7">
        <f t="shared" si="881"/>
        <v>2072.3393021845404</v>
      </c>
    </row>
    <row r="6238" spans="1:21" x14ac:dyDescent="0.2">
      <c r="A6238" s="1">
        <v>9</v>
      </c>
      <c r="B6238" s="1">
        <v>17</v>
      </c>
      <c r="C6238" s="1">
        <v>14</v>
      </c>
      <c r="D6238">
        <v>17</v>
      </c>
      <c r="E6238">
        <v>12.1</v>
      </c>
      <c r="F6238">
        <v>73</v>
      </c>
      <c r="G6238">
        <v>364</v>
      </c>
      <c r="H6238">
        <v>101</v>
      </c>
      <c r="I6238">
        <v>299</v>
      </c>
      <c r="J6238" s="4">
        <f t="shared" si="876"/>
        <v>215.22532071296897</v>
      </c>
      <c r="K6238" s="4">
        <f t="shared" si="877"/>
        <v>35.904560994350291</v>
      </c>
      <c r="L6238" s="5">
        <f t="shared" si="873"/>
        <v>50.225320712968966</v>
      </c>
      <c r="M6238" s="5">
        <f t="shared" si="874"/>
        <v>1.904560994350291</v>
      </c>
      <c r="N6238" s="6">
        <f t="shared" si="875"/>
        <v>78.371742094066093</v>
      </c>
      <c r="O6238" s="6">
        <f t="shared" si="878"/>
        <v>273.4411170969787</v>
      </c>
      <c r="P6238" s="6">
        <f>FORECAST(J6238,Inputs!$B$10:$B$18,Inputs!$A$10:$A$18)</f>
        <v>32.548382599194156</v>
      </c>
      <c r="Q6238" s="6">
        <f>IF(Inputs!$D$10="Yes",IF('Hourly Calcs'!P6238&gt;'Hourly Calcs'!K6238,'Hourly Calcs'!O6238,N6238+O6238),N6238+O6238)</f>
        <v>351.81285919104482</v>
      </c>
      <c r="R6238" s="12">
        <f t="shared" si="879"/>
        <v>1671.8147068758449</v>
      </c>
      <c r="S6238" s="1">
        <f>IF(AND(A6238&gt;=5,A6238&lt;=9),INDEX(Demand!$C$3:$C$26,C6238),INDEX(Demand!$B$3:$B$26,C6238))</f>
        <v>600</v>
      </c>
      <c r="T6238" s="7">
        <f t="shared" si="880"/>
        <v>600</v>
      </c>
      <c r="U6238" s="7">
        <f t="shared" si="881"/>
        <v>1071.8147068758449</v>
      </c>
    </row>
    <row r="6239" spans="1:21" x14ac:dyDescent="0.2">
      <c r="A6239" s="1">
        <v>9</v>
      </c>
      <c r="B6239" s="1">
        <v>17</v>
      </c>
      <c r="C6239" s="1">
        <v>15</v>
      </c>
      <c r="D6239">
        <v>17.2</v>
      </c>
      <c r="E6239">
        <v>12.5</v>
      </c>
      <c r="F6239">
        <v>74</v>
      </c>
      <c r="G6239">
        <v>301</v>
      </c>
      <c r="H6239">
        <v>60</v>
      </c>
      <c r="I6239">
        <v>268</v>
      </c>
      <c r="J6239" s="4">
        <f t="shared" si="876"/>
        <v>231.2894350535357</v>
      </c>
      <c r="K6239" s="4">
        <f t="shared" si="877"/>
        <v>29.386700741919682</v>
      </c>
      <c r="L6239" s="5">
        <f t="shared" si="873"/>
        <v>66.289435053535698</v>
      </c>
      <c r="M6239" s="5">
        <f t="shared" si="874"/>
        <v>4.6132992580803176</v>
      </c>
      <c r="N6239" s="6">
        <f t="shared" si="875"/>
        <v>36.16424447550358</v>
      </c>
      <c r="O6239" s="6">
        <f t="shared" si="878"/>
        <v>245.09103472237558</v>
      </c>
      <c r="P6239" s="6">
        <f>FORECAST(J6239,Inputs!$B$10:$B$18,Inputs!$A$10:$A$18)</f>
        <v>32.697124398643844</v>
      </c>
      <c r="Q6239" s="6">
        <f>IF(Inputs!$D$10="Yes",IF('Hourly Calcs'!P6239&gt;'Hourly Calcs'!K6239,'Hourly Calcs'!O6239,N6239+O6239),N6239+O6239)</f>
        <v>245.09103472237558</v>
      </c>
      <c r="R6239" s="12">
        <f t="shared" si="879"/>
        <v>1164.6725970007287</v>
      </c>
      <c r="S6239" s="1">
        <f>IF(AND(A6239&gt;=5,A6239&lt;=9),INDEX(Demand!$C$3:$C$26,C6239),INDEX(Demand!$B$3:$B$26,C6239))</f>
        <v>600</v>
      </c>
      <c r="T6239" s="7">
        <f t="shared" si="880"/>
        <v>600</v>
      </c>
      <c r="U6239" s="7">
        <f t="shared" si="881"/>
        <v>564.67259700072873</v>
      </c>
    </row>
    <row r="6240" spans="1:21" x14ac:dyDescent="0.2">
      <c r="A6240" s="1">
        <v>9</v>
      </c>
      <c r="B6240" s="1">
        <v>17</v>
      </c>
      <c r="C6240" s="1">
        <v>16</v>
      </c>
      <c r="D6240">
        <v>16.7</v>
      </c>
      <c r="E6240">
        <v>12.2</v>
      </c>
      <c r="F6240">
        <v>75</v>
      </c>
      <c r="G6240">
        <v>321</v>
      </c>
      <c r="H6240">
        <v>300</v>
      </c>
      <c r="I6240">
        <v>190</v>
      </c>
      <c r="J6240" s="4">
        <f t="shared" si="876"/>
        <v>245.28486135286937</v>
      </c>
      <c r="K6240" s="4">
        <f t="shared" si="877"/>
        <v>21.313676520294194</v>
      </c>
      <c r="L6240" s="5">
        <f t="shared" si="873"/>
        <v>80.28486135286937</v>
      </c>
      <c r="M6240" s="5">
        <f t="shared" si="874"/>
        <v>12.686323479705806</v>
      </c>
      <c r="N6240" s="6">
        <f t="shared" si="875"/>
        <v>116.77287893292966</v>
      </c>
      <c r="O6240" s="6">
        <f t="shared" si="878"/>
        <v>173.75856939272896</v>
      </c>
      <c r="P6240" s="6">
        <f>FORECAST(J6240,Inputs!$B$10:$B$18,Inputs!$A$10:$A$18)</f>
        <v>32.826711679193231</v>
      </c>
      <c r="Q6240" s="6">
        <f>IF(Inputs!$D$10="Yes",IF('Hourly Calcs'!P6240&gt;'Hourly Calcs'!K6240,'Hourly Calcs'!O6240,N6240+O6240),N6240+O6240)</f>
        <v>173.75856939272896</v>
      </c>
      <c r="R6240" s="12">
        <f t="shared" si="879"/>
        <v>825.70072175424798</v>
      </c>
      <c r="S6240" s="1">
        <f>IF(AND(A6240&gt;=5,A6240&lt;=9),INDEX(Demand!$C$3:$C$26,C6240),INDEX(Demand!$B$3:$B$26,C6240))</f>
        <v>900</v>
      </c>
      <c r="T6240" s="7">
        <f t="shared" si="880"/>
        <v>825.70072175424798</v>
      </c>
      <c r="U6240" s="7">
        <f t="shared" si="881"/>
        <v>0</v>
      </c>
    </row>
    <row r="6241" spans="1:21" x14ac:dyDescent="0.2">
      <c r="A6241" s="1">
        <v>9</v>
      </c>
      <c r="B6241" s="1">
        <v>17</v>
      </c>
      <c r="C6241" s="1">
        <v>17</v>
      </c>
      <c r="D6241">
        <v>16.8</v>
      </c>
      <c r="E6241">
        <v>12.9</v>
      </c>
      <c r="F6241">
        <v>78</v>
      </c>
      <c r="G6241">
        <v>189</v>
      </c>
      <c r="H6241">
        <v>297</v>
      </c>
      <c r="I6241">
        <v>102</v>
      </c>
      <c r="J6241" s="4">
        <f t="shared" si="876"/>
        <v>257.82278241547886</v>
      </c>
      <c r="K6241" s="4">
        <f t="shared" si="877"/>
        <v>12.336111080778124</v>
      </c>
      <c r="L6241" s="5">
        <f t="shared" si="873"/>
        <v>0</v>
      </c>
      <c r="M6241" s="5">
        <f t="shared" si="874"/>
        <v>21.663888919221876</v>
      </c>
      <c r="N6241" s="6">
        <f t="shared" si="875"/>
        <v>44.614739566370439</v>
      </c>
      <c r="O6241" s="6">
        <f t="shared" si="878"/>
        <v>93.280916200307118</v>
      </c>
      <c r="P6241" s="6">
        <f>FORECAST(J6241,Inputs!$B$10:$B$18,Inputs!$A$10:$A$18)</f>
        <v>32.942803540884064</v>
      </c>
      <c r="Q6241" s="6">
        <f>IF(Inputs!$D$10="Yes",IF('Hourly Calcs'!P6241&gt;'Hourly Calcs'!K6241,'Hourly Calcs'!O6241,N6241+O6241),N6241+O6241)</f>
        <v>93.280916200307118</v>
      </c>
      <c r="R6241" s="12">
        <f t="shared" si="879"/>
        <v>443.27091378385938</v>
      </c>
      <c r="S6241" s="1">
        <f>IF(AND(A6241&gt;=5,A6241&lt;=9),INDEX(Demand!$C$3:$C$26,C6241),INDEX(Demand!$B$3:$B$26,C6241))</f>
        <v>900</v>
      </c>
      <c r="T6241" s="7">
        <f t="shared" si="880"/>
        <v>443.27091378385938</v>
      </c>
      <c r="U6241" s="7">
        <f t="shared" si="881"/>
        <v>0</v>
      </c>
    </row>
    <row r="6242" spans="1:21" x14ac:dyDescent="0.2">
      <c r="A6242" s="1">
        <v>9</v>
      </c>
      <c r="B6242" s="1">
        <v>17</v>
      </c>
      <c r="C6242" s="1">
        <v>18</v>
      </c>
      <c r="D6242">
        <v>15.8</v>
      </c>
      <c r="E6242">
        <v>12.6</v>
      </c>
      <c r="F6242">
        <v>81</v>
      </c>
      <c r="G6242">
        <v>48</v>
      </c>
      <c r="H6242">
        <v>32</v>
      </c>
      <c r="I6242">
        <v>44</v>
      </c>
      <c r="J6242" s="4">
        <f t="shared" si="876"/>
        <v>269.59257604619438</v>
      </c>
      <c r="K6242" s="4">
        <f t="shared" si="877"/>
        <v>3.0641938872501413</v>
      </c>
      <c r="L6242" s="5">
        <f t="shared" si="873"/>
        <v>0</v>
      </c>
      <c r="M6242" s="5">
        <f t="shared" si="874"/>
        <v>30.935806112749859</v>
      </c>
      <c r="N6242" s="6">
        <f t="shared" si="875"/>
        <v>0</v>
      </c>
      <c r="O6242" s="6">
        <f t="shared" si="878"/>
        <v>40.238826596210913</v>
      </c>
      <c r="P6242" s="6">
        <f>FORECAST(J6242,Inputs!$B$10:$B$18,Inputs!$A$10:$A$18)</f>
        <v>33.051783111538832</v>
      </c>
      <c r="Q6242" s="6">
        <f>IF(Inputs!$D$10="Yes",IF('Hourly Calcs'!P6242&gt;'Hourly Calcs'!K6242,'Hourly Calcs'!O6242,N6242+O6242),N6242+O6242)</f>
        <v>40.238826596210913</v>
      </c>
      <c r="R6242" s="12">
        <f t="shared" si="879"/>
        <v>191.21490398519424</v>
      </c>
      <c r="S6242" s="1">
        <f>IF(AND(A6242&gt;=5,A6242&lt;=9),INDEX(Demand!$C$3:$C$26,C6242),INDEX(Demand!$B$3:$B$26,C6242))</f>
        <v>900</v>
      </c>
      <c r="T6242" s="7">
        <f t="shared" si="880"/>
        <v>191.21490398519427</v>
      </c>
      <c r="U6242" s="7">
        <f t="shared" si="881"/>
        <v>0</v>
      </c>
    </row>
    <row r="6243" spans="1:21" x14ac:dyDescent="0.2">
      <c r="A6243" s="1">
        <v>9</v>
      </c>
      <c r="B6243" s="1">
        <v>17</v>
      </c>
      <c r="C6243" s="1">
        <v>19</v>
      </c>
      <c r="D6243">
        <v>14.9</v>
      </c>
      <c r="E6243">
        <v>12.4</v>
      </c>
      <c r="F6243">
        <v>85</v>
      </c>
      <c r="G6243">
        <v>2</v>
      </c>
      <c r="H6243">
        <v>0</v>
      </c>
      <c r="I6243">
        <v>2</v>
      </c>
      <c r="J6243" s="4">
        <f t="shared" si="876"/>
        <v>281.25424671398127</v>
      </c>
      <c r="K6243" s="4">
        <f t="shared" si="877"/>
        <v>-6.5739993072538709</v>
      </c>
      <c r="L6243" s="5">
        <f t="shared" ref="L6243:L6306" si="882">IF(ABS($B$5-J6243)&gt;90,0,ABS($B$5-J6243))</f>
        <v>0</v>
      </c>
      <c r="M6243" s="5">
        <f t="shared" ref="M6243:M6306" si="883">IF(K6243&gt;0,ABS($B$4-K6243),0)</f>
        <v>0</v>
      </c>
      <c r="N6243" s="6">
        <f t="shared" si="875"/>
        <v>0</v>
      </c>
      <c r="O6243" s="6">
        <f t="shared" si="878"/>
        <v>1.8290375725550416</v>
      </c>
      <c r="P6243" s="6">
        <f>FORECAST(J6243,Inputs!$B$10:$B$18,Inputs!$A$10:$A$18)</f>
        <v>33.159761543647974</v>
      </c>
      <c r="Q6243" s="6">
        <f>IF(Inputs!$D$10="Yes",IF('Hourly Calcs'!P6243&gt;'Hourly Calcs'!K6243,'Hourly Calcs'!O6243,N6243+O6243),N6243+O6243)</f>
        <v>1.8290375725550416</v>
      </c>
      <c r="R6243" s="12">
        <f t="shared" si="879"/>
        <v>8.6915865447815577</v>
      </c>
      <c r="S6243" s="1">
        <f>IF(AND(A6243&gt;=5,A6243&lt;=9),INDEX(Demand!$C$3:$C$26,C6243),INDEX(Demand!$B$3:$B$26,C6243))</f>
        <v>900</v>
      </c>
      <c r="T6243" s="7">
        <f t="shared" si="880"/>
        <v>8.6915865447815577</v>
      </c>
      <c r="U6243" s="7">
        <f t="shared" si="881"/>
        <v>0</v>
      </c>
    </row>
    <row r="6244" spans="1:21" x14ac:dyDescent="0.2">
      <c r="A6244" s="1">
        <v>9</v>
      </c>
      <c r="B6244" s="1">
        <v>17</v>
      </c>
      <c r="C6244" s="1">
        <v>20</v>
      </c>
      <c r="D6244">
        <v>14.6</v>
      </c>
      <c r="E6244">
        <v>12.2</v>
      </c>
      <c r="F6244">
        <v>86</v>
      </c>
      <c r="G6244">
        <v>0</v>
      </c>
      <c r="H6244">
        <v>0</v>
      </c>
      <c r="I6244">
        <v>0</v>
      </c>
      <c r="J6244" s="4">
        <f t="shared" si="876"/>
        <v>293.44519497071337</v>
      </c>
      <c r="K6244" s="4">
        <f t="shared" si="877"/>
        <v>-15.667311213684428</v>
      </c>
      <c r="L6244" s="5">
        <f t="shared" si="882"/>
        <v>0</v>
      </c>
      <c r="M6244" s="5">
        <f t="shared" si="883"/>
        <v>0</v>
      </c>
      <c r="N6244" s="6">
        <f t="shared" si="875"/>
        <v>0</v>
      </c>
      <c r="O6244" s="6">
        <f t="shared" si="878"/>
        <v>0</v>
      </c>
      <c r="P6244" s="6">
        <f>FORECAST(J6244,Inputs!$B$10:$B$18,Inputs!$A$10:$A$18)</f>
        <v>33.272640694173269</v>
      </c>
      <c r="Q6244" s="6">
        <f>IF(Inputs!$D$10="Yes",IF('Hourly Calcs'!P6244&gt;'Hourly Calcs'!K6244,'Hourly Calcs'!O6244,N6244+O6244),N6244+O6244)</f>
        <v>0</v>
      </c>
      <c r="R6244" s="12">
        <f t="shared" si="879"/>
        <v>0</v>
      </c>
      <c r="S6244" s="1">
        <f>IF(AND(A6244&gt;=5,A6244&lt;=9),INDEX(Demand!$C$3:$C$26,C6244),INDEX(Demand!$B$3:$B$26,C6244))</f>
        <v>800</v>
      </c>
      <c r="T6244" s="7">
        <f t="shared" si="880"/>
        <v>0</v>
      </c>
      <c r="U6244" s="7">
        <f t="shared" si="881"/>
        <v>0</v>
      </c>
    </row>
    <row r="6245" spans="1:21" x14ac:dyDescent="0.2">
      <c r="A6245" s="1">
        <v>9</v>
      </c>
      <c r="B6245" s="1">
        <v>17</v>
      </c>
      <c r="C6245" s="1">
        <v>21</v>
      </c>
      <c r="D6245">
        <v>14.2</v>
      </c>
      <c r="E6245">
        <v>12.2</v>
      </c>
      <c r="F6245">
        <v>88</v>
      </c>
      <c r="G6245">
        <v>0</v>
      </c>
      <c r="H6245">
        <v>0</v>
      </c>
      <c r="I6245">
        <v>0</v>
      </c>
      <c r="J6245" s="4">
        <f t="shared" si="876"/>
        <v>306.79446272614746</v>
      </c>
      <c r="K6245" s="4">
        <f t="shared" si="877"/>
        <v>-23.894579803506133</v>
      </c>
      <c r="L6245" s="5">
        <f t="shared" si="882"/>
        <v>0</v>
      </c>
      <c r="M6245" s="5">
        <f t="shared" si="883"/>
        <v>0</v>
      </c>
      <c r="N6245" s="6">
        <f t="shared" si="875"/>
        <v>0</v>
      </c>
      <c r="O6245" s="6">
        <f t="shared" si="878"/>
        <v>0</v>
      </c>
      <c r="P6245" s="6">
        <f>FORECAST(J6245,Inputs!$B$10:$B$18,Inputs!$A$10:$A$18)</f>
        <v>33.396245025242102</v>
      </c>
      <c r="Q6245" s="6">
        <f>IF(Inputs!$D$10="Yes",IF('Hourly Calcs'!P6245&gt;'Hourly Calcs'!K6245,'Hourly Calcs'!O6245,N6245+O6245),N6245+O6245)</f>
        <v>0</v>
      </c>
      <c r="R6245" s="12">
        <f t="shared" si="879"/>
        <v>0</v>
      </c>
      <c r="S6245" s="1">
        <f>IF(AND(A6245&gt;=5,A6245&lt;=9),INDEX(Demand!$C$3:$C$26,C6245),INDEX(Demand!$B$3:$B$26,C6245))</f>
        <v>700</v>
      </c>
      <c r="T6245" s="7">
        <f t="shared" si="880"/>
        <v>0</v>
      </c>
      <c r="U6245" s="7">
        <f t="shared" si="881"/>
        <v>0</v>
      </c>
    </row>
    <row r="6246" spans="1:21" x14ac:dyDescent="0.2">
      <c r="A6246" s="1">
        <v>9</v>
      </c>
      <c r="B6246" s="1">
        <v>17</v>
      </c>
      <c r="C6246" s="1">
        <v>22</v>
      </c>
      <c r="D6246">
        <v>14.1</v>
      </c>
      <c r="E6246">
        <v>12.5</v>
      </c>
      <c r="F6246">
        <v>90</v>
      </c>
      <c r="G6246">
        <v>0</v>
      </c>
      <c r="H6246">
        <v>0</v>
      </c>
      <c r="I6246">
        <v>0</v>
      </c>
      <c r="J6246" s="4">
        <f t="shared" si="876"/>
        <v>321.85747876866367</v>
      </c>
      <c r="K6246" s="4">
        <f t="shared" si="877"/>
        <v>-30.705153676249367</v>
      </c>
      <c r="L6246" s="5">
        <f t="shared" si="882"/>
        <v>0</v>
      </c>
      <c r="M6246" s="5">
        <f t="shared" si="883"/>
        <v>0</v>
      </c>
      <c r="N6246" s="6">
        <f t="shared" si="875"/>
        <v>0</v>
      </c>
      <c r="O6246" s="6">
        <f t="shared" si="878"/>
        <v>0</v>
      </c>
      <c r="P6246" s="6">
        <f>FORECAST(J6246,Inputs!$B$10:$B$18,Inputs!$A$10:$A$18)</f>
        <v>33.535717396006142</v>
      </c>
      <c r="Q6246" s="6">
        <f>IF(Inputs!$D$10="Yes",IF('Hourly Calcs'!P6246&gt;'Hourly Calcs'!K6246,'Hourly Calcs'!O6246,N6246+O6246),N6246+O6246)</f>
        <v>0</v>
      </c>
      <c r="R6246" s="12">
        <f t="shared" si="879"/>
        <v>0</v>
      </c>
      <c r="S6246" s="1">
        <f>IF(AND(A6246&gt;=5,A6246&lt;=9),INDEX(Demand!$C$3:$C$26,C6246),INDEX(Demand!$B$3:$B$26,C6246))</f>
        <v>600</v>
      </c>
      <c r="T6246" s="7">
        <f t="shared" si="880"/>
        <v>0</v>
      </c>
      <c r="U6246" s="7">
        <f t="shared" si="881"/>
        <v>0</v>
      </c>
    </row>
    <row r="6247" spans="1:21" x14ac:dyDescent="0.2">
      <c r="A6247" s="1">
        <v>9</v>
      </c>
      <c r="B6247" s="1">
        <v>17</v>
      </c>
      <c r="C6247" s="1">
        <v>23</v>
      </c>
      <c r="D6247">
        <v>14</v>
      </c>
      <c r="E6247">
        <v>12.5</v>
      </c>
      <c r="F6247">
        <v>91</v>
      </c>
      <c r="G6247">
        <v>0</v>
      </c>
      <c r="H6247">
        <v>0</v>
      </c>
      <c r="I6247">
        <v>0</v>
      </c>
      <c r="J6247" s="4">
        <f t="shared" si="876"/>
        <v>338.87426220756885</v>
      </c>
      <c r="K6247" s="4">
        <f t="shared" si="877"/>
        <v>-35.42322111987562</v>
      </c>
      <c r="L6247" s="5">
        <f t="shared" si="882"/>
        <v>0</v>
      </c>
      <c r="M6247" s="5">
        <f t="shared" si="883"/>
        <v>0</v>
      </c>
      <c r="N6247" s="6">
        <f t="shared" si="875"/>
        <v>0</v>
      </c>
      <c r="O6247" s="6">
        <f t="shared" si="878"/>
        <v>0</v>
      </c>
      <c r="P6247" s="6">
        <f>FORECAST(J6247,Inputs!$B$10:$B$18,Inputs!$A$10:$A$18)</f>
        <v>33.693280205625634</v>
      </c>
      <c r="Q6247" s="6">
        <f>IF(Inputs!$D$10="Yes",IF('Hourly Calcs'!P6247&gt;'Hourly Calcs'!K6247,'Hourly Calcs'!O6247,N6247+O6247),N6247+O6247)</f>
        <v>0</v>
      </c>
      <c r="R6247" s="12">
        <f t="shared" si="879"/>
        <v>0</v>
      </c>
      <c r="S6247" s="1">
        <f>IF(AND(A6247&gt;=5,A6247&lt;=9),INDEX(Demand!$C$3:$C$26,C6247),INDEX(Demand!$B$3:$B$26,C6247))</f>
        <v>500</v>
      </c>
      <c r="T6247" s="7">
        <f t="shared" si="880"/>
        <v>0</v>
      </c>
      <c r="U6247" s="7">
        <f t="shared" si="881"/>
        <v>0</v>
      </c>
    </row>
    <row r="6248" spans="1:21" x14ac:dyDescent="0.2">
      <c r="A6248" s="1">
        <v>9</v>
      </c>
      <c r="B6248" s="1">
        <v>17</v>
      </c>
      <c r="C6248" s="1">
        <v>24</v>
      </c>
      <c r="D6248">
        <v>14.2</v>
      </c>
      <c r="E6248">
        <v>12.8</v>
      </c>
      <c r="F6248">
        <v>91</v>
      </c>
      <c r="G6248">
        <v>0</v>
      </c>
      <c r="H6248">
        <v>0</v>
      </c>
      <c r="I6248">
        <v>0</v>
      </c>
      <c r="J6248" s="4">
        <f t="shared" si="876"/>
        <v>357.37834371493511</v>
      </c>
      <c r="K6248" s="4">
        <f t="shared" si="877"/>
        <v>-37.398345796817594</v>
      </c>
      <c r="L6248" s="5">
        <f t="shared" si="882"/>
        <v>0</v>
      </c>
      <c r="M6248" s="5">
        <f t="shared" si="883"/>
        <v>0</v>
      </c>
      <c r="N6248" s="6">
        <f t="shared" si="875"/>
        <v>0</v>
      </c>
      <c r="O6248" s="6">
        <f t="shared" si="878"/>
        <v>0</v>
      </c>
      <c r="P6248" s="6">
        <f>FORECAST(J6248,Inputs!$B$10:$B$18,Inputs!$A$10:$A$18)</f>
        <v>33.864614293656807</v>
      </c>
      <c r="Q6248" s="6">
        <f>IF(Inputs!$D$10="Yes",IF('Hourly Calcs'!P6248&gt;'Hourly Calcs'!K6248,'Hourly Calcs'!O6248,N6248+O6248),N6248+O6248)</f>
        <v>0</v>
      </c>
      <c r="R6248" s="12">
        <f t="shared" si="879"/>
        <v>0</v>
      </c>
      <c r="S6248" s="1">
        <f>IF(AND(A6248&gt;=5,A6248&lt;=9),INDEX(Demand!$C$3:$C$26,C6248),INDEX(Demand!$B$3:$B$26,C6248))</f>
        <v>400</v>
      </c>
      <c r="T6248" s="7">
        <f t="shared" si="880"/>
        <v>0</v>
      </c>
      <c r="U6248" s="7">
        <f t="shared" si="881"/>
        <v>0</v>
      </c>
    </row>
    <row r="6249" spans="1:21" x14ac:dyDescent="0.2">
      <c r="A6249" s="1">
        <v>9</v>
      </c>
      <c r="B6249" s="1">
        <v>18</v>
      </c>
      <c r="C6249" s="1">
        <v>1</v>
      </c>
      <c r="D6249">
        <v>14.3</v>
      </c>
      <c r="E6249">
        <v>13</v>
      </c>
      <c r="F6249">
        <v>92</v>
      </c>
      <c r="G6249">
        <v>0</v>
      </c>
      <c r="H6249">
        <v>0</v>
      </c>
      <c r="I6249">
        <v>0</v>
      </c>
      <c r="J6249" s="4">
        <f t="shared" si="876"/>
        <v>16.100200699500562</v>
      </c>
      <c r="K6249" s="4">
        <f t="shared" si="877"/>
        <v>-36.296999516452487</v>
      </c>
      <c r="L6249" s="5">
        <f t="shared" si="882"/>
        <v>0</v>
      </c>
      <c r="M6249" s="5">
        <f t="shared" si="883"/>
        <v>0</v>
      </c>
      <c r="N6249" s="6">
        <f t="shared" si="875"/>
        <v>0</v>
      </c>
      <c r="O6249" s="6">
        <f t="shared" si="878"/>
        <v>0</v>
      </c>
      <c r="P6249" s="6">
        <f>FORECAST(J6249,Inputs!$B$10:$B$18,Inputs!$A$10:$A$18)</f>
        <v>30.704631487958338</v>
      </c>
      <c r="Q6249" s="6">
        <f>IF(Inputs!$D$10="Yes",IF('Hourly Calcs'!P6249&gt;'Hourly Calcs'!K6249,'Hourly Calcs'!O6249,N6249+O6249),N6249+O6249)</f>
        <v>0</v>
      </c>
      <c r="R6249" s="12">
        <f t="shared" si="879"/>
        <v>0</v>
      </c>
      <c r="S6249" s="1">
        <f>IF(AND(A6249&gt;=5,A6249&lt;=9),INDEX(Demand!$C$3:$C$26,C6249),INDEX(Demand!$B$3:$B$26,C6249))</f>
        <v>350</v>
      </c>
      <c r="T6249" s="7">
        <f t="shared" si="880"/>
        <v>0</v>
      </c>
      <c r="U6249" s="7">
        <f t="shared" si="881"/>
        <v>0</v>
      </c>
    </row>
    <row r="6250" spans="1:21" x14ac:dyDescent="0.2">
      <c r="A6250" s="1">
        <v>9</v>
      </c>
      <c r="B6250" s="1">
        <v>18</v>
      </c>
      <c r="C6250" s="1">
        <v>2</v>
      </c>
      <c r="D6250">
        <v>14.8</v>
      </c>
      <c r="E6250">
        <v>13.7</v>
      </c>
      <c r="F6250">
        <v>93</v>
      </c>
      <c r="G6250">
        <v>0</v>
      </c>
      <c r="H6250">
        <v>0</v>
      </c>
      <c r="I6250">
        <v>0</v>
      </c>
      <c r="J6250" s="4">
        <f t="shared" si="876"/>
        <v>33.633979740194548</v>
      </c>
      <c r="K6250" s="4">
        <f t="shared" si="877"/>
        <v>-32.311808115802862</v>
      </c>
      <c r="L6250" s="5">
        <f t="shared" si="882"/>
        <v>0</v>
      </c>
      <c r="M6250" s="5">
        <f t="shared" si="883"/>
        <v>0</v>
      </c>
      <c r="N6250" s="6">
        <f t="shared" si="875"/>
        <v>0</v>
      </c>
      <c r="O6250" s="6">
        <f t="shared" si="878"/>
        <v>0</v>
      </c>
      <c r="P6250" s="6">
        <f>FORECAST(J6250,Inputs!$B$10:$B$18,Inputs!$A$10:$A$18)</f>
        <v>30.866981293890689</v>
      </c>
      <c r="Q6250" s="6">
        <f>IF(Inputs!$D$10="Yes",IF('Hourly Calcs'!P6250&gt;'Hourly Calcs'!K6250,'Hourly Calcs'!O6250,N6250+O6250),N6250+O6250)</f>
        <v>0</v>
      </c>
      <c r="R6250" s="12">
        <f t="shared" si="879"/>
        <v>0</v>
      </c>
      <c r="S6250" s="1">
        <f>IF(AND(A6250&gt;=5,A6250&lt;=9),INDEX(Demand!$C$3:$C$26,C6250),INDEX(Demand!$B$3:$B$26,C6250))</f>
        <v>350</v>
      </c>
      <c r="T6250" s="7">
        <f t="shared" si="880"/>
        <v>0</v>
      </c>
      <c r="U6250" s="7">
        <f t="shared" si="881"/>
        <v>0</v>
      </c>
    </row>
    <row r="6251" spans="1:21" x14ac:dyDescent="0.2">
      <c r="A6251" s="1">
        <v>9</v>
      </c>
      <c r="B6251" s="1">
        <v>18</v>
      </c>
      <c r="C6251" s="1">
        <v>3</v>
      </c>
      <c r="D6251">
        <v>15</v>
      </c>
      <c r="E6251">
        <v>13.9</v>
      </c>
      <c r="F6251">
        <v>93</v>
      </c>
      <c r="G6251">
        <v>0</v>
      </c>
      <c r="H6251">
        <v>0</v>
      </c>
      <c r="I6251">
        <v>0</v>
      </c>
      <c r="J6251" s="4">
        <f t="shared" si="876"/>
        <v>49.262690025396012</v>
      </c>
      <c r="K6251" s="4">
        <f t="shared" si="877"/>
        <v>-26.036296129117289</v>
      </c>
      <c r="L6251" s="5">
        <f t="shared" si="882"/>
        <v>0</v>
      </c>
      <c r="M6251" s="5">
        <f t="shared" si="883"/>
        <v>0</v>
      </c>
      <c r="N6251" s="6">
        <f t="shared" si="875"/>
        <v>0</v>
      </c>
      <c r="O6251" s="6">
        <f t="shared" si="878"/>
        <v>0</v>
      </c>
      <c r="P6251" s="6">
        <f>FORECAST(J6251,Inputs!$B$10:$B$18,Inputs!$A$10:$A$18)</f>
        <v>31.011691574309221</v>
      </c>
      <c r="Q6251" s="6">
        <f>IF(Inputs!$D$10="Yes",IF('Hourly Calcs'!P6251&gt;'Hourly Calcs'!K6251,'Hourly Calcs'!O6251,N6251+O6251),N6251+O6251)</f>
        <v>0</v>
      </c>
      <c r="R6251" s="12">
        <f t="shared" si="879"/>
        <v>0</v>
      </c>
      <c r="S6251" s="1">
        <f>IF(AND(A6251&gt;=5,A6251&lt;=9),INDEX(Demand!$C$3:$C$26,C6251),INDEX(Demand!$B$3:$B$26,C6251))</f>
        <v>350</v>
      </c>
      <c r="T6251" s="7">
        <f t="shared" si="880"/>
        <v>0</v>
      </c>
      <c r="U6251" s="7">
        <f t="shared" si="881"/>
        <v>0</v>
      </c>
    </row>
    <row r="6252" spans="1:21" x14ac:dyDescent="0.2">
      <c r="A6252" s="1">
        <v>9</v>
      </c>
      <c r="B6252" s="1">
        <v>18</v>
      </c>
      <c r="C6252" s="1">
        <v>4</v>
      </c>
      <c r="D6252">
        <v>15.2</v>
      </c>
      <c r="E6252">
        <v>14</v>
      </c>
      <c r="F6252">
        <v>93</v>
      </c>
      <c r="G6252">
        <v>0</v>
      </c>
      <c r="H6252">
        <v>0</v>
      </c>
      <c r="I6252">
        <v>0</v>
      </c>
      <c r="J6252" s="4">
        <f t="shared" si="876"/>
        <v>63.064052334194002</v>
      </c>
      <c r="K6252" s="4">
        <f t="shared" si="877"/>
        <v>-18.162410785351682</v>
      </c>
      <c r="L6252" s="5">
        <f t="shared" si="882"/>
        <v>0</v>
      </c>
      <c r="M6252" s="5">
        <f t="shared" si="883"/>
        <v>0</v>
      </c>
      <c r="N6252" s="6">
        <f t="shared" si="875"/>
        <v>0</v>
      </c>
      <c r="O6252" s="6">
        <f t="shared" si="878"/>
        <v>0</v>
      </c>
      <c r="P6252" s="6">
        <f>FORECAST(J6252,Inputs!$B$10:$B$18,Inputs!$A$10:$A$18)</f>
        <v>31.13948196605735</v>
      </c>
      <c r="Q6252" s="6">
        <f>IF(Inputs!$D$10="Yes",IF('Hourly Calcs'!P6252&gt;'Hourly Calcs'!K6252,'Hourly Calcs'!O6252,N6252+O6252),N6252+O6252)</f>
        <v>0</v>
      </c>
      <c r="R6252" s="12">
        <f t="shared" si="879"/>
        <v>0</v>
      </c>
      <c r="S6252" s="1">
        <f>IF(AND(A6252&gt;=5,A6252&lt;=9),INDEX(Demand!$C$3:$C$26,C6252),INDEX(Demand!$B$3:$B$26,C6252))</f>
        <v>350</v>
      </c>
      <c r="T6252" s="7">
        <f t="shared" si="880"/>
        <v>0</v>
      </c>
      <c r="U6252" s="7">
        <f t="shared" si="881"/>
        <v>0</v>
      </c>
    </row>
    <row r="6253" spans="1:21" x14ac:dyDescent="0.2">
      <c r="A6253" s="1">
        <v>9</v>
      </c>
      <c r="B6253" s="1">
        <v>18</v>
      </c>
      <c r="C6253" s="1">
        <v>5</v>
      </c>
      <c r="D6253">
        <v>14</v>
      </c>
      <c r="E6253">
        <v>13.3</v>
      </c>
      <c r="F6253">
        <v>96</v>
      </c>
      <c r="G6253">
        <v>0</v>
      </c>
      <c r="H6253">
        <v>0</v>
      </c>
      <c r="I6253">
        <v>0</v>
      </c>
      <c r="J6253" s="4">
        <f t="shared" si="876"/>
        <v>75.537860132140167</v>
      </c>
      <c r="K6253" s="4">
        <f t="shared" si="877"/>
        <v>-9.2864101963658214</v>
      </c>
      <c r="L6253" s="5">
        <f t="shared" si="882"/>
        <v>89.462139867859833</v>
      </c>
      <c r="M6253" s="5">
        <f t="shared" si="883"/>
        <v>0</v>
      </c>
      <c r="N6253" s="6">
        <f t="shared" si="875"/>
        <v>0</v>
      </c>
      <c r="O6253" s="6">
        <f t="shared" si="878"/>
        <v>0</v>
      </c>
      <c r="P6253" s="6">
        <f>FORECAST(J6253,Inputs!$B$10:$B$18,Inputs!$A$10:$A$18)</f>
        <v>31.254980186408702</v>
      </c>
      <c r="Q6253" s="6">
        <f>IF(Inputs!$D$10="Yes",IF('Hourly Calcs'!P6253&gt;'Hourly Calcs'!K6253,'Hourly Calcs'!O6253,N6253+O6253),N6253+O6253)</f>
        <v>0</v>
      </c>
      <c r="R6253" s="12">
        <f t="shared" si="879"/>
        <v>0</v>
      </c>
      <c r="S6253" s="1">
        <f>IF(AND(A6253&gt;=5,A6253&lt;=9),INDEX(Demand!$C$3:$C$26,C6253),INDEX(Demand!$B$3:$B$26,C6253))</f>
        <v>350</v>
      </c>
      <c r="T6253" s="7">
        <f t="shared" si="880"/>
        <v>0</v>
      </c>
      <c r="U6253" s="7">
        <f t="shared" si="881"/>
        <v>0</v>
      </c>
    </row>
    <row r="6254" spans="1:21" x14ac:dyDescent="0.2">
      <c r="A6254" s="1">
        <v>9</v>
      </c>
      <c r="B6254" s="1">
        <v>18</v>
      </c>
      <c r="C6254" s="1">
        <v>6</v>
      </c>
      <c r="D6254">
        <v>14.2</v>
      </c>
      <c r="E6254">
        <v>13.8</v>
      </c>
      <c r="F6254">
        <v>97</v>
      </c>
      <c r="G6254">
        <v>0</v>
      </c>
      <c r="H6254">
        <v>0</v>
      </c>
      <c r="I6254">
        <v>0</v>
      </c>
      <c r="J6254" s="4">
        <f t="shared" si="876"/>
        <v>87.30508968285028</v>
      </c>
      <c r="K6254" s="4">
        <f t="shared" si="877"/>
        <v>0.5170090964196703</v>
      </c>
      <c r="L6254" s="5">
        <f t="shared" si="882"/>
        <v>77.69491031714972</v>
      </c>
      <c r="M6254" s="5">
        <f t="shared" si="883"/>
        <v>33.48299090358033</v>
      </c>
      <c r="N6254" s="6">
        <f t="shared" si="875"/>
        <v>0</v>
      </c>
      <c r="O6254" s="6">
        <f t="shared" si="878"/>
        <v>0</v>
      </c>
      <c r="P6254" s="6">
        <f>FORECAST(J6254,Inputs!$B$10:$B$18,Inputs!$A$10:$A$18)</f>
        <v>31.363936015581945</v>
      </c>
      <c r="Q6254" s="6">
        <f>IF(Inputs!$D$10="Yes",IF('Hourly Calcs'!P6254&gt;'Hourly Calcs'!K6254,'Hourly Calcs'!O6254,N6254+O6254),N6254+O6254)</f>
        <v>0</v>
      </c>
      <c r="R6254" s="12">
        <f t="shared" si="879"/>
        <v>0</v>
      </c>
      <c r="S6254" s="1">
        <f>IF(AND(A6254&gt;=5,A6254&lt;=9),INDEX(Demand!$C$3:$C$26,C6254),INDEX(Demand!$B$3:$B$26,C6254))</f>
        <v>350</v>
      </c>
      <c r="T6254" s="7">
        <f t="shared" si="880"/>
        <v>0</v>
      </c>
      <c r="U6254" s="7">
        <f t="shared" si="881"/>
        <v>0</v>
      </c>
    </row>
    <row r="6255" spans="1:21" x14ac:dyDescent="0.2">
      <c r="A6255" s="1">
        <v>9</v>
      </c>
      <c r="B6255" s="1">
        <v>18</v>
      </c>
      <c r="C6255" s="1">
        <v>7</v>
      </c>
      <c r="D6255">
        <v>14.5</v>
      </c>
      <c r="E6255">
        <v>14</v>
      </c>
      <c r="F6255">
        <v>97</v>
      </c>
      <c r="G6255">
        <v>10</v>
      </c>
      <c r="H6255">
        <v>0</v>
      </c>
      <c r="I6255">
        <v>10</v>
      </c>
      <c r="J6255" s="4">
        <f t="shared" si="876"/>
        <v>99.000966851754015</v>
      </c>
      <c r="K6255" s="4">
        <f t="shared" si="877"/>
        <v>9.5872770344192872</v>
      </c>
      <c r="L6255" s="5">
        <f t="shared" si="882"/>
        <v>65.999033148245985</v>
      </c>
      <c r="M6255" s="5">
        <f t="shared" si="883"/>
        <v>24.412722965580713</v>
      </c>
      <c r="N6255" s="6">
        <f t="shared" si="875"/>
        <v>0</v>
      </c>
      <c r="O6255" s="6">
        <f t="shared" si="878"/>
        <v>9.1451878627752077</v>
      </c>
      <c r="P6255" s="6">
        <f>FORECAST(J6255,Inputs!$B$10:$B$18,Inputs!$A$10:$A$18)</f>
        <v>31.472231174553276</v>
      </c>
      <c r="Q6255" s="6">
        <f>IF(Inputs!$D$10="Yes",IF('Hourly Calcs'!P6255&gt;'Hourly Calcs'!K6255,'Hourly Calcs'!O6255,N6255+O6255),N6255+O6255)</f>
        <v>9.1451878627752077</v>
      </c>
      <c r="R6255" s="12">
        <f t="shared" si="879"/>
        <v>43.457932723907788</v>
      </c>
      <c r="S6255" s="1">
        <f>IF(AND(A6255&gt;=5,A6255&lt;=9),INDEX(Demand!$C$3:$C$26,C6255),INDEX(Demand!$B$3:$B$26,C6255))</f>
        <v>350</v>
      </c>
      <c r="T6255" s="7">
        <f t="shared" si="880"/>
        <v>43.457932723907788</v>
      </c>
      <c r="U6255" s="7">
        <f t="shared" si="881"/>
        <v>0</v>
      </c>
    </row>
    <row r="6256" spans="1:21" x14ac:dyDescent="0.2">
      <c r="A6256" s="1">
        <v>9</v>
      </c>
      <c r="B6256" s="1">
        <v>18</v>
      </c>
      <c r="C6256" s="1">
        <v>8</v>
      </c>
      <c r="D6256">
        <v>14.8</v>
      </c>
      <c r="E6256">
        <v>14.1</v>
      </c>
      <c r="F6256">
        <v>96</v>
      </c>
      <c r="G6256">
        <v>51</v>
      </c>
      <c r="H6256">
        <v>0</v>
      </c>
      <c r="I6256">
        <v>51</v>
      </c>
      <c r="J6256" s="4">
        <f t="shared" si="876"/>
        <v>111.27487485098641</v>
      </c>
      <c r="K6256" s="4">
        <f t="shared" si="877"/>
        <v>18.68255571992114</v>
      </c>
      <c r="L6256" s="5">
        <f t="shared" si="882"/>
        <v>53.725125149013593</v>
      </c>
      <c r="M6256" s="5">
        <f t="shared" si="883"/>
        <v>15.31744428007886</v>
      </c>
      <c r="N6256" s="6">
        <f t="shared" si="875"/>
        <v>0</v>
      </c>
      <c r="O6256" s="6">
        <f t="shared" si="878"/>
        <v>46.640458100153559</v>
      </c>
      <c r="P6256" s="6">
        <f>FORECAST(J6256,Inputs!$B$10:$B$18,Inputs!$A$10:$A$18)</f>
        <v>31.585878470842466</v>
      </c>
      <c r="Q6256" s="6">
        <f>IF(Inputs!$D$10="Yes",IF('Hourly Calcs'!P6256&gt;'Hourly Calcs'!K6256,'Hourly Calcs'!O6256,N6256+O6256),N6256+O6256)</f>
        <v>46.640458100153559</v>
      </c>
      <c r="R6256" s="12">
        <f t="shared" si="879"/>
        <v>221.63545689192969</v>
      </c>
      <c r="S6256" s="1">
        <f>IF(AND(A6256&gt;=5,A6256&lt;=9),INDEX(Demand!$C$3:$C$26,C6256),INDEX(Demand!$B$3:$B$26,C6256))</f>
        <v>350</v>
      </c>
      <c r="T6256" s="7">
        <f t="shared" si="880"/>
        <v>221.63545689192969</v>
      </c>
      <c r="U6256" s="7">
        <f t="shared" si="881"/>
        <v>0</v>
      </c>
    </row>
    <row r="6257" spans="1:21" x14ac:dyDescent="0.2">
      <c r="A6257" s="1">
        <v>9</v>
      </c>
      <c r="B6257" s="1">
        <v>18</v>
      </c>
      <c r="C6257" s="1">
        <v>9</v>
      </c>
      <c r="D6257">
        <v>14.2</v>
      </c>
      <c r="E6257">
        <v>13.5</v>
      </c>
      <c r="F6257">
        <v>96</v>
      </c>
      <c r="G6257">
        <v>99</v>
      </c>
      <c r="H6257">
        <v>0</v>
      </c>
      <c r="I6257">
        <v>99</v>
      </c>
      <c r="J6257" s="4">
        <f t="shared" si="876"/>
        <v>124.80592263251367</v>
      </c>
      <c r="K6257" s="4">
        <f t="shared" si="877"/>
        <v>27.026455266503888</v>
      </c>
      <c r="L6257" s="5">
        <f t="shared" si="882"/>
        <v>40.194077367486329</v>
      </c>
      <c r="M6257" s="5">
        <f t="shared" si="883"/>
        <v>6.9735447334961123</v>
      </c>
      <c r="N6257" s="6">
        <f t="shared" si="875"/>
        <v>0</v>
      </c>
      <c r="O6257" s="6">
        <f t="shared" si="878"/>
        <v>90.537359841474554</v>
      </c>
      <c r="P6257" s="6">
        <f>FORECAST(J6257,Inputs!$B$10:$B$18,Inputs!$A$10:$A$18)</f>
        <v>31.711165950301051</v>
      </c>
      <c r="Q6257" s="6">
        <f>IF(Inputs!$D$10="Yes",IF('Hourly Calcs'!P6257&gt;'Hourly Calcs'!K6257,'Hourly Calcs'!O6257,N6257+O6257),N6257+O6257)</f>
        <v>90.537359841474554</v>
      </c>
      <c r="R6257" s="12">
        <f t="shared" si="879"/>
        <v>430.23353396668705</v>
      </c>
      <c r="S6257" s="1">
        <f>IF(AND(A6257&gt;=5,A6257&lt;=9),INDEX(Demand!$C$3:$C$26,C6257),INDEX(Demand!$B$3:$B$26,C6257))</f>
        <v>350</v>
      </c>
      <c r="T6257" s="7">
        <f t="shared" si="880"/>
        <v>350</v>
      </c>
      <c r="U6257" s="7">
        <f t="shared" si="881"/>
        <v>80.233533966687048</v>
      </c>
    </row>
    <row r="6258" spans="1:21" x14ac:dyDescent="0.2">
      <c r="A6258" s="1">
        <v>9</v>
      </c>
      <c r="B6258" s="1">
        <v>18</v>
      </c>
      <c r="C6258" s="1">
        <v>10</v>
      </c>
      <c r="D6258">
        <v>14.8</v>
      </c>
      <c r="E6258">
        <v>14.3</v>
      </c>
      <c r="F6258">
        <v>97</v>
      </c>
      <c r="G6258">
        <v>143</v>
      </c>
      <c r="H6258">
        <v>0</v>
      </c>
      <c r="I6258">
        <v>143</v>
      </c>
      <c r="J6258" s="4">
        <f t="shared" si="876"/>
        <v>140.23852439683492</v>
      </c>
      <c r="K6258" s="4">
        <f t="shared" si="877"/>
        <v>34.002980068218477</v>
      </c>
      <c r="L6258" s="5">
        <f t="shared" si="882"/>
        <v>24.761475603165081</v>
      </c>
      <c r="M6258" s="5">
        <f t="shared" si="883"/>
        <v>2.9800682184770722E-3</v>
      </c>
      <c r="N6258" s="6">
        <f t="shared" si="875"/>
        <v>0</v>
      </c>
      <c r="O6258" s="6">
        <f t="shared" si="878"/>
        <v>130.77618643768548</v>
      </c>
      <c r="P6258" s="6">
        <f>FORECAST(J6258,Inputs!$B$10:$B$18,Inputs!$A$10:$A$18)</f>
        <v>31.854060411081804</v>
      </c>
      <c r="Q6258" s="6">
        <f>IF(Inputs!$D$10="Yes",IF('Hourly Calcs'!P6258&gt;'Hourly Calcs'!K6258,'Hourly Calcs'!O6258,N6258+O6258),N6258+O6258)</f>
        <v>130.77618643768548</v>
      </c>
      <c r="R6258" s="12">
        <f t="shared" si="879"/>
        <v>621.44843795188137</v>
      </c>
      <c r="S6258" s="1">
        <f>IF(AND(A6258&gt;=5,A6258&lt;=9),INDEX(Demand!$C$3:$C$26,C6258),INDEX(Demand!$B$3:$B$26,C6258))</f>
        <v>600</v>
      </c>
      <c r="T6258" s="7">
        <f t="shared" si="880"/>
        <v>600</v>
      </c>
      <c r="U6258" s="7">
        <f t="shared" si="881"/>
        <v>21.448437951881374</v>
      </c>
    </row>
    <row r="6259" spans="1:21" x14ac:dyDescent="0.2">
      <c r="A6259" s="1">
        <v>9</v>
      </c>
      <c r="B6259" s="1">
        <v>18</v>
      </c>
      <c r="C6259" s="1">
        <v>11</v>
      </c>
      <c r="D6259">
        <v>14.8</v>
      </c>
      <c r="E6259">
        <v>14.5</v>
      </c>
      <c r="F6259">
        <v>98</v>
      </c>
      <c r="G6259">
        <v>175</v>
      </c>
      <c r="H6259">
        <v>1</v>
      </c>
      <c r="I6259">
        <v>175</v>
      </c>
      <c r="J6259" s="4">
        <f t="shared" si="876"/>
        <v>157.90277312532655</v>
      </c>
      <c r="K6259" s="4">
        <f t="shared" si="877"/>
        <v>38.871578993020854</v>
      </c>
      <c r="L6259" s="5">
        <f t="shared" si="882"/>
        <v>7.0972268746734528</v>
      </c>
      <c r="M6259" s="5">
        <f t="shared" si="883"/>
        <v>4.8715789930208544</v>
      </c>
      <c r="N6259" s="6">
        <f t="shared" si="875"/>
        <v>0.95231126116031506</v>
      </c>
      <c r="O6259" s="6">
        <f t="shared" si="878"/>
        <v>160.04078759856614</v>
      </c>
      <c r="P6259" s="6">
        <f>FORECAST(J6259,Inputs!$B$10:$B$18,Inputs!$A$10:$A$18)</f>
        <v>32.017618269678948</v>
      </c>
      <c r="Q6259" s="6">
        <f>IF(Inputs!$D$10="Yes",IF('Hourly Calcs'!P6259&gt;'Hourly Calcs'!K6259,'Hourly Calcs'!O6259,N6259+O6259),N6259+O6259)</f>
        <v>160.99309885972644</v>
      </c>
      <c r="R6259" s="12">
        <f t="shared" si="879"/>
        <v>765.03920578142004</v>
      </c>
      <c r="S6259" s="1">
        <f>IF(AND(A6259&gt;=5,A6259&lt;=9),INDEX(Demand!$C$3:$C$26,C6259),INDEX(Demand!$B$3:$B$26,C6259))</f>
        <v>600</v>
      </c>
      <c r="T6259" s="7">
        <f t="shared" si="880"/>
        <v>600</v>
      </c>
      <c r="U6259" s="7">
        <f t="shared" si="881"/>
        <v>165.03920578142004</v>
      </c>
    </row>
    <row r="6260" spans="1:21" x14ac:dyDescent="0.2">
      <c r="A6260" s="1">
        <v>9</v>
      </c>
      <c r="B6260" s="1">
        <v>18</v>
      </c>
      <c r="C6260" s="1">
        <v>12</v>
      </c>
      <c r="D6260">
        <v>14.8</v>
      </c>
      <c r="E6260">
        <v>14.3</v>
      </c>
      <c r="F6260">
        <v>97</v>
      </c>
      <c r="G6260">
        <v>389</v>
      </c>
      <c r="H6260">
        <v>96</v>
      </c>
      <c r="I6260">
        <v>324</v>
      </c>
      <c r="J6260" s="4">
        <f t="shared" si="876"/>
        <v>177.30415720273101</v>
      </c>
      <c r="K6260" s="4">
        <f t="shared" si="877"/>
        <v>40.89850900547863</v>
      </c>
      <c r="L6260" s="5">
        <f t="shared" si="882"/>
        <v>12.304157202731005</v>
      </c>
      <c r="M6260" s="5">
        <f t="shared" si="883"/>
        <v>6.8985090054786298</v>
      </c>
      <c r="N6260" s="6">
        <f t="shared" si="875"/>
        <v>91.752671972535495</v>
      </c>
      <c r="O6260" s="6">
        <f t="shared" si="878"/>
        <v>296.30408675391675</v>
      </c>
      <c r="P6260" s="6">
        <f>FORECAST(J6260,Inputs!$B$10:$B$18,Inputs!$A$10:$A$18)</f>
        <v>32.197260714840098</v>
      </c>
      <c r="Q6260" s="6">
        <f>IF(Inputs!$D$10="Yes",IF('Hourly Calcs'!P6260&gt;'Hourly Calcs'!K6260,'Hourly Calcs'!O6260,N6260+O6260),N6260+O6260)</f>
        <v>388.05675872645224</v>
      </c>
      <c r="R6260" s="12">
        <f t="shared" si="879"/>
        <v>1844.045717468101</v>
      </c>
      <c r="S6260" s="1">
        <f>IF(AND(A6260&gt;=5,A6260&lt;=9),INDEX(Demand!$C$3:$C$26,C6260),INDEX(Demand!$B$3:$B$26,C6260))</f>
        <v>600</v>
      </c>
      <c r="T6260" s="7">
        <f t="shared" si="880"/>
        <v>600</v>
      </c>
      <c r="U6260" s="7">
        <f t="shared" si="881"/>
        <v>1244.045717468101</v>
      </c>
    </row>
    <row r="6261" spans="1:21" x14ac:dyDescent="0.2">
      <c r="A6261" s="1">
        <v>9</v>
      </c>
      <c r="B6261" s="1">
        <v>18</v>
      </c>
      <c r="C6261" s="1">
        <v>13</v>
      </c>
      <c r="D6261">
        <v>16.899999999999999</v>
      </c>
      <c r="E6261">
        <v>14.7</v>
      </c>
      <c r="F6261">
        <v>87</v>
      </c>
      <c r="G6261">
        <v>391</v>
      </c>
      <c r="H6261">
        <v>97</v>
      </c>
      <c r="I6261">
        <v>325</v>
      </c>
      <c r="J6261" s="4">
        <f t="shared" si="876"/>
        <v>196.94214198690713</v>
      </c>
      <c r="K6261" s="4">
        <f t="shared" si="877"/>
        <v>39.701969719791379</v>
      </c>
      <c r="L6261" s="5">
        <f t="shared" si="882"/>
        <v>31.942141986907131</v>
      </c>
      <c r="M6261" s="5">
        <f t="shared" si="883"/>
        <v>5.7019697197913786</v>
      </c>
      <c r="N6261" s="6">
        <f t="shared" si="875"/>
        <v>86.783051743170702</v>
      </c>
      <c r="O6261" s="6">
        <f t="shared" si="878"/>
        <v>297.21860554019429</v>
      </c>
      <c r="P6261" s="6">
        <f>FORECAST(J6261,Inputs!$B$10:$B$18,Inputs!$A$10:$A$18)</f>
        <v>32.379093907286176</v>
      </c>
      <c r="Q6261" s="6">
        <f>IF(Inputs!$D$10="Yes",IF('Hourly Calcs'!P6261&gt;'Hourly Calcs'!K6261,'Hourly Calcs'!O6261,N6261+O6261),N6261+O6261)</f>
        <v>384.00165728336498</v>
      </c>
      <c r="R6261" s="12">
        <f t="shared" si="879"/>
        <v>1824.7758754105503</v>
      </c>
      <c r="S6261" s="1">
        <f>IF(AND(A6261&gt;=5,A6261&lt;=9),INDEX(Demand!$C$3:$C$26,C6261),INDEX(Demand!$B$3:$B$26,C6261))</f>
        <v>600</v>
      </c>
      <c r="T6261" s="7">
        <f t="shared" si="880"/>
        <v>600</v>
      </c>
      <c r="U6261" s="7">
        <f t="shared" si="881"/>
        <v>1224.7758754105503</v>
      </c>
    </row>
    <row r="6262" spans="1:21" x14ac:dyDescent="0.2">
      <c r="A6262" s="1">
        <v>9</v>
      </c>
      <c r="B6262" s="1">
        <v>18</v>
      </c>
      <c r="C6262" s="1">
        <v>14</v>
      </c>
      <c r="D6262">
        <v>17.100000000000001</v>
      </c>
      <c r="E6262">
        <v>14.5</v>
      </c>
      <c r="F6262">
        <v>85</v>
      </c>
      <c r="G6262">
        <v>359</v>
      </c>
      <c r="H6262">
        <v>94</v>
      </c>
      <c r="I6262">
        <v>299</v>
      </c>
      <c r="J6262" s="4">
        <f t="shared" si="876"/>
        <v>215.153346806781</v>
      </c>
      <c r="K6262" s="4">
        <f t="shared" si="877"/>
        <v>35.51184677796747</v>
      </c>
      <c r="L6262" s="5">
        <f t="shared" si="882"/>
        <v>50.153346806781002</v>
      </c>
      <c r="M6262" s="5">
        <f t="shared" si="883"/>
        <v>1.5118467779674702</v>
      </c>
      <c r="N6262" s="6">
        <f t="shared" si="875"/>
        <v>72.68213458316545</v>
      </c>
      <c r="O6262" s="6">
        <f t="shared" si="878"/>
        <v>273.4411170969787</v>
      </c>
      <c r="P6262" s="6">
        <f>FORECAST(J6262,Inputs!$B$10:$B$18,Inputs!$A$10:$A$18)</f>
        <v>32.547716174136859</v>
      </c>
      <c r="Q6262" s="6">
        <f>IF(Inputs!$D$10="Yes",IF('Hourly Calcs'!P6262&gt;'Hourly Calcs'!K6262,'Hourly Calcs'!O6262,N6262+O6262),N6262+O6262)</f>
        <v>346.12325168014416</v>
      </c>
      <c r="R6262" s="12">
        <f t="shared" si="879"/>
        <v>1644.7776919840451</v>
      </c>
      <c r="S6262" s="1">
        <f>IF(AND(A6262&gt;=5,A6262&lt;=9),INDEX(Demand!$C$3:$C$26,C6262),INDEX(Demand!$B$3:$B$26,C6262))</f>
        <v>600</v>
      </c>
      <c r="T6262" s="7">
        <f t="shared" si="880"/>
        <v>600</v>
      </c>
      <c r="U6262" s="7">
        <f t="shared" si="881"/>
        <v>1044.7776919840451</v>
      </c>
    </row>
    <row r="6263" spans="1:21" x14ac:dyDescent="0.2">
      <c r="A6263" s="1">
        <v>9</v>
      </c>
      <c r="B6263" s="1">
        <v>18</v>
      </c>
      <c r="C6263" s="1">
        <v>15</v>
      </c>
      <c r="D6263">
        <v>17.2</v>
      </c>
      <c r="E6263">
        <v>12.4</v>
      </c>
      <c r="F6263">
        <v>73</v>
      </c>
      <c r="G6263">
        <v>372</v>
      </c>
      <c r="H6263">
        <v>221</v>
      </c>
      <c r="I6263">
        <v>250</v>
      </c>
      <c r="J6263" s="4">
        <f t="shared" si="876"/>
        <v>231.15910528746343</v>
      </c>
      <c r="K6263" s="4">
        <f t="shared" si="877"/>
        <v>29.006404160862601</v>
      </c>
      <c r="L6263" s="5">
        <f t="shared" si="882"/>
        <v>66.159105287463433</v>
      </c>
      <c r="M6263" s="5">
        <f t="shared" si="883"/>
        <v>4.9935958391373987</v>
      </c>
      <c r="N6263" s="6">
        <f t="shared" si="875"/>
        <v>132.52926238981362</v>
      </c>
      <c r="O6263" s="6">
        <f t="shared" si="878"/>
        <v>228.6296965693802</v>
      </c>
      <c r="P6263" s="6">
        <f>FORECAST(J6263,Inputs!$B$10:$B$18,Inputs!$A$10:$A$18)</f>
        <v>32.695917641550587</v>
      </c>
      <c r="Q6263" s="6">
        <f>IF(Inputs!$D$10="Yes",IF('Hourly Calcs'!P6263&gt;'Hourly Calcs'!K6263,'Hourly Calcs'!O6263,N6263+O6263),N6263+O6263)</f>
        <v>228.6296965693802</v>
      </c>
      <c r="R6263" s="12">
        <f t="shared" si="879"/>
        <v>1086.4483180976947</v>
      </c>
      <c r="S6263" s="1">
        <f>IF(AND(A6263&gt;=5,A6263&lt;=9),INDEX(Demand!$C$3:$C$26,C6263),INDEX(Demand!$B$3:$B$26,C6263))</f>
        <v>600</v>
      </c>
      <c r="T6263" s="7">
        <f t="shared" si="880"/>
        <v>600</v>
      </c>
      <c r="U6263" s="7">
        <f t="shared" si="881"/>
        <v>486.44831809769471</v>
      </c>
    </row>
    <row r="6264" spans="1:21" x14ac:dyDescent="0.2">
      <c r="A6264" s="1">
        <v>9</v>
      </c>
      <c r="B6264" s="1">
        <v>18</v>
      </c>
      <c r="C6264" s="1">
        <v>16</v>
      </c>
      <c r="D6264">
        <v>17.2</v>
      </c>
      <c r="E6264">
        <v>14.6</v>
      </c>
      <c r="F6264">
        <v>85</v>
      </c>
      <c r="G6264">
        <v>298</v>
      </c>
      <c r="H6264">
        <v>309</v>
      </c>
      <c r="I6264">
        <v>164</v>
      </c>
      <c r="J6264" s="4">
        <f t="shared" si="876"/>
        <v>245.12426640643059</v>
      </c>
      <c r="K6264" s="4">
        <f t="shared" si="877"/>
        <v>20.946375336409261</v>
      </c>
      <c r="L6264" s="5">
        <f t="shared" si="882"/>
        <v>80.124266406430593</v>
      </c>
      <c r="M6264" s="5">
        <f t="shared" si="883"/>
        <v>13.053624663590739</v>
      </c>
      <c r="N6264" s="6">
        <f t="shared" si="875"/>
        <v>119.25735887791407</v>
      </c>
      <c r="O6264" s="6">
        <f t="shared" si="878"/>
        <v>149.98108094951343</v>
      </c>
      <c r="P6264" s="6">
        <f>FORECAST(J6264,Inputs!$B$10:$B$18,Inputs!$A$10:$A$18)</f>
        <v>32.825224688948431</v>
      </c>
      <c r="Q6264" s="6">
        <f>IF(Inputs!$D$10="Yes",IF('Hourly Calcs'!P6264&gt;'Hourly Calcs'!K6264,'Hourly Calcs'!O6264,N6264+O6264),N6264+O6264)</f>
        <v>149.98108094951343</v>
      </c>
      <c r="R6264" s="12">
        <f t="shared" si="879"/>
        <v>712.71009667208773</v>
      </c>
      <c r="S6264" s="1">
        <f>IF(AND(A6264&gt;=5,A6264&lt;=9),INDEX(Demand!$C$3:$C$26,C6264),INDEX(Demand!$B$3:$B$26,C6264))</f>
        <v>900</v>
      </c>
      <c r="T6264" s="7">
        <f t="shared" si="880"/>
        <v>712.71009667208773</v>
      </c>
      <c r="U6264" s="7">
        <f t="shared" si="881"/>
        <v>0</v>
      </c>
    </row>
    <row r="6265" spans="1:21" x14ac:dyDescent="0.2">
      <c r="A6265" s="1">
        <v>9</v>
      </c>
      <c r="B6265" s="1">
        <v>18</v>
      </c>
      <c r="C6265" s="1">
        <v>17</v>
      </c>
      <c r="D6265">
        <v>16.7</v>
      </c>
      <c r="E6265">
        <v>14.6</v>
      </c>
      <c r="F6265">
        <v>87</v>
      </c>
      <c r="G6265">
        <v>171</v>
      </c>
      <c r="H6265">
        <v>221</v>
      </c>
      <c r="I6265">
        <v>107</v>
      </c>
      <c r="J6265" s="4">
        <f t="shared" si="876"/>
        <v>257.64915459132692</v>
      </c>
      <c r="K6265" s="4">
        <f t="shared" si="877"/>
        <v>11.978898192831977</v>
      </c>
      <c r="L6265" s="5">
        <f t="shared" si="882"/>
        <v>0</v>
      </c>
      <c r="M6265" s="5">
        <f t="shared" si="883"/>
        <v>22.021101807168023</v>
      </c>
      <c r="N6265" s="6">
        <f t="shared" si="875"/>
        <v>32.439453068976547</v>
      </c>
      <c r="O6265" s="6">
        <f t="shared" si="878"/>
        <v>97.853510131694733</v>
      </c>
      <c r="P6265" s="6">
        <f>FORECAST(J6265,Inputs!$B$10:$B$18,Inputs!$A$10:$A$18)</f>
        <v>32.941195875845615</v>
      </c>
      <c r="Q6265" s="6">
        <f>IF(Inputs!$D$10="Yes",IF('Hourly Calcs'!P6265&gt;'Hourly Calcs'!K6265,'Hourly Calcs'!O6265,N6265+O6265),N6265+O6265)</f>
        <v>97.853510131694733</v>
      </c>
      <c r="R6265" s="12">
        <f t="shared" si="879"/>
        <v>464.99988014581334</v>
      </c>
      <c r="S6265" s="1">
        <f>IF(AND(A6265&gt;=5,A6265&lt;=9),INDEX(Demand!$C$3:$C$26,C6265),INDEX(Demand!$B$3:$B$26,C6265))</f>
        <v>900</v>
      </c>
      <c r="T6265" s="7">
        <f t="shared" si="880"/>
        <v>464.99988014581334</v>
      </c>
      <c r="U6265" s="7">
        <f t="shared" si="881"/>
        <v>0</v>
      </c>
    </row>
    <row r="6266" spans="1:21" x14ac:dyDescent="0.2">
      <c r="A6266" s="1">
        <v>9</v>
      </c>
      <c r="B6266" s="1">
        <v>18</v>
      </c>
      <c r="C6266" s="1">
        <v>18</v>
      </c>
      <c r="D6266">
        <v>15.7</v>
      </c>
      <c r="E6266">
        <v>14.5</v>
      </c>
      <c r="F6266">
        <v>93</v>
      </c>
      <c r="G6266">
        <v>43</v>
      </c>
      <c r="H6266">
        <v>19</v>
      </c>
      <c r="I6266">
        <v>41</v>
      </c>
      <c r="J6266" s="4">
        <f t="shared" si="876"/>
        <v>269.41597046472748</v>
      </c>
      <c r="K6266" s="4">
        <f t="shared" si="877"/>
        <v>2.7265211794045854</v>
      </c>
      <c r="L6266" s="5">
        <f t="shared" si="882"/>
        <v>0</v>
      </c>
      <c r="M6266" s="5">
        <f t="shared" si="883"/>
        <v>31.273478820595415</v>
      </c>
      <c r="N6266" s="6">
        <f t="shared" si="875"/>
        <v>0</v>
      </c>
      <c r="O6266" s="6">
        <f t="shared" si="878"/>
        <v>37.495270237378357</v>
      </c>
      <c r="P6266" s="6">
        <f>FORECAST(J6266,Inputs!$B$10:$B$18,Inputs!$A$10:$A$18)</f>
        <v>33.050147874673399</v>
      </c>
      <c r="Q6266" s="6">
        <f>IF(Inputs!$D$10="Yes",IF('Hourly Calcs'!P6266&gt;'Hourly Calcs'!K6266,'Hourly Calcs'!O6266,N6266+O6266),N6266+O6266)</f>
        <v>37.495270237378357</v>
      </c>
      <c r="R6266" s="12">
        <f t="shared" si="879"/>
        <v>178.17752416802193</v>
      </c>
      <c r="S6266" s="1">
        <f>IF(AND(A6266&gt;=5,A6266&lt;=9),INDEX(Demand!$C$3:$C$26,C6266),INDEX(Demand!$B$3:$B$26,C6266))</f>
        <v>900</v>
      </c>
      <c r="T6266" s="7">
        <f t="shared" si="880"/>
        <v>178.17752416802193</v>
      </c>
      <c r="U6266" s="7">
        <f t="shared" si="881"/>
        <v>0</v>
      </c>
    </row>
    <row r="6267" spans="1:21" x14ac:dyDescent="0.2">
      <c r="A6267" s="1">
        <v>9</v>
      </c>
      <c r="B6267" s="1">
        <v>18</v>
      </c>
      <c r="C6267" s="1">
        <v>19</v>
      </c>
      <c r="D6267">
        <v>15.3</v>
      </c>
      <c r="E6267">
        <v>13.3</v>
      </c>
      <c r="F6267">
        <v>88</v>
      </c>
      <c r="G6267">
        <v>1</v>
      </c>
      <c r="H6267">
        <v>0</v>
      </c>
      <c r="I6267">
        <v>1</v>
      </c>
      <c r="J6267" s="4">
        <f t="shared" si="876"/>
        <v>281.08209556352074</v>
      </c>
      <c r="K6267" s="4">
        <f t="shared" si="877"/>
        <v>-6.9354317068163169</v>
      </c>
      <c r="L6267" s="5">
        <f t="shared" si="882"/>
        <v>0</v>
      </c>
      <c r="M6267" s="5">
        <f t="shared" si="883"/>
        <v>0</v>
      </c>
      <c r="N6267" s="6">
        <f t="shared" si="875"/>
        <v>0</v>
      </c>
      <c r="O6267" s="6">
        <f t="shared" si="878"/>
        <v>0.91451878627752081</v>
      </c>
      <c r="P6267" s="6">
        <f>FORECAST(J6267,Inputs!$B$10:$B$18,Inputs!$A$10:$A$18)</f>
        <v>33.158167551514076</v>
      </c>
      <c r="Q6267" s="6">
        <f>IF(Inputs!$D$10="Yes",IF('Hourly Calcs'!P6267&gt;'Hourly Calcs'!K6267,'Hourly Calcs'!O6267,N6267+O6267),N6267+O6267)</f>
        <v>0.91451878627752081</v>
      </c>
      <c r="R6267" s="12">
        <f t="shared" si="879"/>
        <v>4.3457932723907788</v>
      </c>
      <c r="S6267" s="1">
        <f>IF(AND(A6267&gt;=5,A6267&lt;=9),INDEX(Demand!$C$3:$C$26,C6267),INDEX(Demand!$B$3:$B$26,C6267))</f>
        <v>900</v>
      </c>
      <c r="T6267" s="7">
        <f t="shared" si="880"/>
        <v>4.3457932723907788</v>
      </c>
      <c r="U6267" s="7">
        <f t="shared" si="881"/>
        <v>0</v>
      </c>
    </row>
    <row r="6268" spans="1:21" x14ac:dyDescent="0.2">
      <c r="A6268" s="1">
        <v>9</v>
      </c>
      <c r="B6268" s="1">
        <v>18</v>
      </c>
      <c r="C6268" s="1">
        <v>20</v>
      </c>
      <c r="D6268">
        <v>15.3</v>
      </c>
      <c r="E6268">
        <v>13.9</v>
      </c>
      <c r="F6268">
        <v>91</v>
      </c>
      <c r="G6268">
        <v>0</v>
      </c>
      <c r="H6268">
        <v>0</v>
      </c>
      <c r="I6268">
        <v>0</v>
      </c>
      <c r="J6268" s="4">
        <f t="shared" si="876"/>
        <v>293.28633329313834</v>
      </c>
      <c r="K6268" s="4">
        <f t="shared" si="877"/>
        <v>-16.034775874611881</v>
      </c>
      <c r="L6268" s="5">
        <f t="shared" si="882"/>
        <v>0</v>
      </c>
      <c r="M6268" s="5">
        <f t="shared" si="883"/>
        <v>0</v>
      </c>
      <c r="N6268" s="6">
        <f t="shared" si="875"/>
        <v>0</v>
      </c>
      <c r="O6268" s="6">
        <f t="shared" si="878"/>
        <v>0</v>
      </c>
      <c r="P6268" s="6">
        <f>FORECAST(J6268,Inputs!$B$10:$B$18,Inputs!$A$10:$A$18)</f>
        <v>33.271169752714243</v>
      </c>
      <c r="Q6268" s="6">
        <f>IF(Inputs!$D$10="Yes",IF('Hourly Calcs'!P6268&gt;'Hourly Calcs'!K6268,'Hourly Calcs'!O6268,N6268+O6268),N6268+O6268)</f>
        <v>0</v>
      </c>
      <c r="R6268" s="12">
        <f t="shared" si="879"/>
        <v>0</v>
      </c>
      <c r="S6268" s="1">
        <f>IF(AND(A6268&gt;=5,A6268&lt;=9),INDEX(Demand!$C$3:$C$26,C6268),INDEX(Demand!$B$3:$B$26,C6268))</f>
        <v>800</v>
      </c>
      <c r="T6268" s="7">
        <f t="shared" si="880"/>
        <v>0</v>
      </c>
      <c r="U6268" s="7">
        <f t="shared" si="881"/>
        <v>0</v>
      </c>
    </row>
    <row r="6269" spans="1:21" x14ac:dyDescent="0.2">
      <c r="A6269" s="1">
        <v>9</v>
      </c>
      <c r="B6269" s="1">
        <v>18</v>
      </c>
      <c r="C6269" s="1">
        <v>21</v>
      </c>
      <c r="D6269">
        <v>15.5</v>
      </c>
      <c r="E6269">
        <v>13.9</v>
      </c>
      <c r="F6269">
        <v>90</v>
      </c>
      <c r="G6269">
        <v>0</v>
      </c>
      <c r="H6269">
        <v>0</v>
      </c>
      <c r="I6269">
        <v>0</v>
      </c>
      <c r="J6269" s="4">
        <f t="shared" si="876"/>
        <v>306.66304409533245</v>
      </c>
      <c r="K6269" s="4">
        <f t="shared" si="877"/>
        <v>-24.273813534505749</v>
      </c>
      <c r="L6269" s="5">
        <f t="shared" si="882"/>
        <v>0</v>
      </c>
      <c r="M6269" s="5">
        <f t="shared" si="883"/>
        <v>0</v>
      </c>
      <c r="N6269" s="6">
        <f t="shared" si="875"/>
        <v>0</v>
      </c>
      <c r="O6269" s="6">
        <f t="shared" si="878"/>
        <v>0</v>
      </c>
      <c r="P6269" s="6">
        <f>FORECAST(J6269,Inputs!$B$10:$B$18,Inputs!$A$10:$A$18)</f>
        <v>33.39502818606789</v>
      </c>
      <c r="Q6269" s="6">
        <f>IF(Inputs!$D$10="Yes",IF('Hourly Calcs'!P6269&gt;'Hourly Calcs'!K6269,'Hourly Calcs'!O6269,N6269+O6269),N6269+O6269)</f>
        <v>0</v>
      </c>
      <c r="R6269" s="12">
        <f t="shared" si="879"/>
        <v>0</v>
      </c>
      <c r="S6269" s="1">
        <f>IF(AND(A6269&gt;=5,A6269&lt;=9),INDEX(Demand!$C$3:$C$26,C6269),INDEX(Demand!$B$3:$B$26,C6269))</f>
        <v>700</v>
      </c>
      <c r="T6269" s="7">
        <f t="shared" si="880"/>
        <v>0</v>
      </c>
      <c r="U6269" s="7">
        <f t="shared" si="881"/>
        <v>0</v>
      </c>
    </row>
    <row r="6270" spans="1:21" x14ac:dyDescent="0.2">
      <c r="A6270" s="1">
        <v>9</v>
      </c>
      <c r="B6270" s="1">
        <v>18</v>
      </c>
      <c r="C6270" s="1">
        <v>22</v>
      </c>
      <c r="D6270">
        <v>15.4</v>
      </c>
      <c r="E6270">
        <v>13.8</v>
      </c>
      <c r="F6270">
        <v>90</v>
      </c>
      <c r="G6270">
        <v>0</v>
      </c>
      <c r="H6270">
        <v>0</v>
      </c>
      <c r="I6270">
        <v>0</v>
      </c>
      <c r="J6270" s="4">
        <f t="shared" si="876"/>
        <v>321.77613114017663</v>
      </c>
      <c r="K6270" s="4">
        <f t="shared" si="877"/>
        <v>-31.096691250526106</v>
      </c>
      <c r="L6270" s="5">
        <f t="shared" si="882"/>
        <v>0</v>
      </c>
      <c r="M6270" s="5">
        <f t="shared" si="883"/>
        <v>0</v>
      </c>
      <c r="N6270" s="6">
        <f t="shared" si="875"/>
        <v>0</v>
      </c>
      <c r="O6270" s="6">
        <f t="shared" si="878"/>
        <v>0</v>
      </c>
      <c r="P6270" s="6">
        <f>FORECAST(J6270,Inputs!$B$10:$B$18,Inputs!$A$10:$A$18)</f>
        <v>33.534964177223856</v>
      </c>
      <c r="Q6270" s="6">
        <f>IF(Inputs!$D$10="Yes",IF('Hourly Calcs'!P6270&gt;'Hourly Calcs'!K6270,'Hourly Calcs'!O6270,N6270+O6270),N6270+O6270)</f>
        <v>0</v>
      </c>
      <c r="R6270" s="12">
        <f t="shared" si="879"/>
        <v>0</v>
      </c>
      <c r="S6270" s="1">
        <f>IF(AND(A6270&gt;=5,A6270&lt;=9),INDEX(Demand!$C$3:$C$26,C6270),INDEX(Demand!$B$3:$B$26,C6270))</f>
        <v>600</v>
      </c>
      <c r="T6270" s="7">
        <f t="shared" si="880"/>
        <v>0</v>
      </c>
      <c r="U6270" s="7">
        <f t="shared" si="881"/>
        <v>0</v>
      </c>
    </row>
    <row r="6271" spans="1:21" x14ac:dyDescent="0.2">
      <c r="A6271" s="1">
        <v>9</v>
      </c>
      <c r="B6271" s="1">
        <v>18</v>
      </c>
      <c r="C6271" s="1">
        <v>23</v>
      </c>
      <c r="D6271">
        <v>15.8</v>
      </c>
      <c r="E6271">
        <v>14.4</v>
      </c>
      <c r="F6271">
        <v>91</v>
      </c>
      <c r="G6271">
        <v>0</v>
      </c>
      <c r="H6271">
        <v>0</v>
      </c>
      <c r="I6271">
        <v>0</v>
      </c>
      <c r="J6271" s="4">
        <f t="shared" si="876"/>
        <v>338.87203799134875</v>
      </c>
      <c r="K6271" s="4">
        <f t="shared" si="877"/>
        <v>-35.820921715639102</v>
      </c>
      <c r="L6271" s="5">
        <f t="shared" si="882"/>
        <v>0</v>
      </c>
      <c r="M6271" s="5">
        <f t="shared" si="883"/>
        <v>0</v>
      </c>
      <c r="N6271" s="6">
        <f t="shared" si="875"/>
        <v>0</v>
      </c>
      <c r="O6271" s="6">
        <f t="shared" si="878"/>
        <v>0</v>
      </c>
      <c r="P6271" s="6">
        <f>FORECAST(J6271,Inputs!$B$10:$B$18,Inputs!$A$10:$A$18)</f>
        <v>33.693259611031003</v>
      </c>
      <c r="Q6271" s="6">
        <f>IF(Inputs!$D$10="Yes",IF('Hourly Calcs'!P6271&gt;'Hourly Calcs'!K6271,'Hourly Calcs'!O6271,N6271+O6271),N6271+O6271)</f>
        <v>0</v>
      </c>
      <c r="R6271" s="12">
        <f t="shared" si="879"/>
        <v>0</v>
      </c>
      <c r="S6271" s="1">
        <f>IF(AND(A6271&gt;=5,A6271&lt;=9),INDEX(Demand!$C$3:$C$26,C6271),INDEX(Demand!$B$3:$B$26,C6271))</f>
        <v>500</v>
      </c>
      <c r="T6271" s="7">
        <f t="shared" si="880"/>
        <v>0</v>
      </c>
      <c r="U6271" s="7">
        <f t="shared" si="881"/>
        <v>0</v>
      </c>
    </row>
    <row r="6272" spans="1:21" x14ac:dyDescent="0.2">
      <c r="A6272" s="1">
        <v>9</v>
      </c>
      <c r="B6272" s="1">
        <v>18</v>
      </c>
      <c r="C6272" s="1">
        <v>24</v>
      </c>
      <c r="D6272">
        <v>15.8</v>
      </c>
      <c r="E6272">
        <v>14.6</v>
      </c>
      <c r="F6272">
        <v>93</v>
      </c>
      <c r="G6272">
        <v>0</v>
      </c>
      <c r="H6272">
        <v>0</v>
      </c>
      <c r="I6272">
        <v>0</v>
      </c>
      <c r="J6272" s="4">
        <f t="shared" si="876"/>
        <v>357.47670660659014</v>
      </c>
      <c r="K6272" s="4">
        <f t="shared" si="877"/>
        <v>-37.788350235756809</v>
      </c>
      <c r="L6272" s="5">
        <f t="shared" si="882"/>
        <v>0</v>
      </c>
      <c r="M6272" s="5">
        <f t="shared" si="883"/>
        <v>0</v>
      </c>
      <c r="N6272" s="6">
        <f t="shared" si="875"/>
        <v>0</v>
      </c>
      <c r="O6272" s="6">
        <f t="shared" si="878"/>
        <v>0</v>
      </c>
      <c r="P6272" s="6">
        <f>FORECAST(J6272,Inputs!$B$10:$B$18,Inputs!$A$10:$A$18)</f>
        <v>33.865525061172129</v>
      </c>
      <c r="Q6272" s="6">
        <f>IF(Inputs!$D$10="Yes",IF('Hourly Calcs'!P6272&gt;'Hourly Calcs'!K6272,'Hourly Calcs'!O6272,N6272+O6272),N6272+O6272)</f>
        <v>0</v>
      </c>
      <c r="R6272" s="12">
        <f t="shared" si="879"/>
        <v>0</v>
      </c>
      <c r="S6272" s="1">
        <f>IF(AND(A6272&gt;=5,A6272&lt;=9),INDEX(Demand!$C$3:$C$26,C6272),INDEX(Demand!$B$3:$B$26,C6272))</f>
        <v>400</v>
      </c>
      <c r="T6272" s="7">
        <f t="shared" si="880"/>
        <v>0</v>
      </c>
      <c r="U6272" s="7">
        <f t="shared" si="881"/>
        <v>0</v>
      </c>
    </row>
    <row r="6273" spans="1:21" x14ac:dyDescent="0.2">
      <c r="A6273" s="1">
        <v>9</v>
      </c>
      <c r="B6273" s="1">
        <v>19</v>
      </c>
      <c r="C6273" s="1">
        <v>1</v>
      </c>
      <c r="D6273">
        <v>15.9</v>
      </c>
      <c r="E6273">
        <v>14.5</v>
      </c>
      <c r="F6273">
        <v>91</v>
      </c>
      <c r="G6273">
        <v>0</v>
      </c>
      <c r="H6273">
        <v>0</v>
      </c>
      <c r="I6273">
        <v>0</v>
      </c>
      <c r="J6273" s="4">
        <f t="shared" si="876"/>
        <v>16.294276563642882</v>
      </c>
      <c r="K6273" s="4">
        <f t="shared" si="877"/>
        <v>-36.66284546082602</v>
      </c>
      <c r="L6273" s="5">
        <f t="shared" si="882"/>
        <v>0</v>
      </c>
      <c r="M6273" s="5">
        <f t="shared" si="883"/>
        <v>0</v>
      </c>
      <c r="N6273" s="6">
        <f t="shared" si="875"/>
        <v>0</v>
      </c>
      <c r="O6273" s="6">
        <f t="shared" si="878"/>
        <v>0</v>
      </c>
      <c r="P6273" s="6">
        <f>FORECAST(J6273,Inputs!$B$10:$B$18,Inputs!$A$10:$A$18)</f>
        <v>30.706428486700396</v>
      </c>
      <c r="Q6273" s="6">
        <f>IF(Inputs!$D$10="Yes",IF('Hourly Calcs'!P6273&gt;'Hourly Calcs'!K6273,'Hourly Calcs'!O6273,N6273+O6273),N6273+O6273)</f>
        <v>0</v>
      </c>
      <c r="R6273" s="12">
        <f t="shared" si="879"/>
        <v>0</v>
      </c>
      <c r="S6273" s="1">
        <f>IF(AND(A6273&gt;=5,A6273&lt;=9),INDEX(Demand!$C$3:$C$26,C6273),INDEX(Demand!$B$3:$B$26,C6273))</f>
        <v>350</v>
      </c>
      <c r="T6273" s="7">
        <f t="shared" si="880"/>
        <v>0</v>
      </c>
      <c r="U6273" s="7">
        <f t="shared" si="881"/>
        <v>0</v>
      </c>
    </row>
    <row r="6274" spans="1:21" x14ac:dyDescent="0.2">
      <c r="A6274" s="1">
        <v>9</v>
      </c>
      <c r="B6274" s="1">
        <v>19</v>
      </c>
      <c r="C6274" s="1">
        <v>2</v>
      </c>
      <c r="D6274">
        <v>15.7</v>
      </c>
      <c r="E6274">
        <v>14.5</v>
      </c>
      <c r="F6274">
        <v>93</v>
      </c>
      <c r="G6274">
        <v>0</v>
      </c>
      <c r="H6274">
        <v>0</v>
      </c>
      <c r="I6274">
        <v>0</v>
      </c>
      <c r="J6274" s="4">
        <f t="shared" si="876"/>
        <v>33.894415527120771</v>
      </c>
      <c r="K6274" s="4">
        <f t="shared" si="877"/>
        <v>-32.643394029394983</v>
      </c>
      <c r="L6274" s="5">
        <f t="shared" si="882"/>
        <v>0</v>
      </c>
      <c r="M6274" s="5">
        <f t="shared" si="883"/>
        <v>0</v>
      </c>
      <c r="N6274" s="6">
        <f t="shared" si="875"/>
        <v>0</v>
      </c>
      <c r="O6274" s="6">
        <f t="shared" si="878"/>
        <v>0</v>
      </c>
      <c r="P6274" s="6">
        <f>FORECAST(J6274,Inputs!$B$10:$B$18,Inputs!$A$10:$A$18)</f>
        <v>30.869392736362226</v>
      </c>
      <c r="Q6274" s="6">
        <f>IF(Inputs!$D$10="Yes",IF('Hourly Calcs'!P6274&gt;'Hourly Calcs'!K6274,'Hourly Calcs'!O6274,N6274+O6274),N6274+O6274)</f>
        <v>0</v>
      </c>
      <c r="R6274" s="12">
        <f t="shared" si="879"/>
        <v>0</v>
      </c>
      <c r="S6274" s="1">
        <f>IF(AND(A6274&gt;=5,A6274&lt;=9),INDEX(Demand!$C$3:$C$26,C6274),INDEX(Demand!$B$3:$B$26,C6274))</f>
        <v>350</v>
      </c>
      <c r="T6274" s="7">
        <f t="shared" si="880"/>
        <v>0</v>
      </c>
      <c r="U6274" s="7">
        <f t="shared" si="881"/>
        <v>0</v>
      </c>
    </row>
    <row r="6275" spans="1:21" x14ac:dyDescent="0.2">
      <c r="A6275" s="1">
        <v>9</v>
      </c>
      <c r="B6275" s="1">
        <v>19</v>
      </c>
      <c r="C6275" s="1">
        <v>3</v>
      </c>
      <c r="D6275">
        <v>15.8</v>
      </c>
      <c r="E6275">
        <v>14.6</v>
      </c>
      <c r="F6275">
        <v>93</v>
      </c>
      <c r="G6275">
        <v>0</v>
      </c>
      <c r="H6275">
        <v>0</v>
      </c>
      <c r="I6275">
        <v>0</v>
      </c>
      <c r="J6275" s="4">
        <f t="shared" si="876"/>
        <v>49.557345273208426</v>
      </c>
      <c r="K6275" s="4">
        <f t="shared" si="877"/>
        <v>-26.33351783677827</v>
      </c>
      <c r="L6275" s="5">
        <f t="shared" si="882"/>
        <v>0</v>
      </c>
      <c r="M6275" s="5">
        <f t="shared" si="883"/>
        <v>0</v>
      </c>
      <c r="N6275" s="6">
        <f t="shared" si="875"/>
        <v>0</v>
      </c>
      <c r="O6275" s="6">
        <f t="shared" si="878"/>
        <v>0</v>
      </c>
      <c r="P6275" s="6">
        <f>FORECAST(J6275,Inputs!$B$10:$B$18,Inputs!$A$10:$A$18)</f>
        <v>31.014419863640818</v>
      </c>
      <c r="Q6275" s="6">
        <f>IF(Inputs!$D$10="Yes",IF('Hourly Calcs'!P6275&gt;'Hourly Calcs'!K6275,'Hourly Calcs'!O6275,N6275+O6275),N6275+O6275)</f>
        <v>0</v>
      </c>
      <c r="R6275" s="12">
        <f t="shared" si="879"/>
        <v>0</v>
      </c>
      <c r="S6275" s="1">
        <f>IF(AND(A6275&gt;=5,A6275&lt;=9),INDEX(Demand!$C$3:$C$26,C6275),INDEX(Demand!$B$3:$B$26,C6275))</f>
        <v>350</v>
      </c>
      <c r="T6275" s="7">
        <f t="shared" si="880"/>
        <v>0</v>
      </c>
      <c r="U6275" s="7">
        <f t="shared" si="881"/>
        <v>0</v>
      </c>
    </row>
    <row r="6276" spans="1:21" x14ac:dyDescent="0.2">
      <c r="A6276" s="1">
        <v>9</v>
      </c>
      <c r="B6276" s="1">
        <v>19</v>
      </c>
      <c r="C6276" s="1">
        <v>4</v>
      </c>
      <c r="D6276">
        <v>15.6</v>
      </c>
      <c r="E6276">
        <v>15.1</v>
      </c>
      <c r="F6276">
        <v>97</v>
      </c>
      <c r="G6276">
        <v>0</v>
      </c>
      <c r="H6276">
        <v>0</v>
      </c>
      <c r="I6276">
        <v>0</v>
      </c>
      <c r="J6276" s="4">
        <f t="shared" si="876"/>
        <v>63.372167645174642</v>
      </c>
      <c r="K6276" s="4">
        <f t="shared" si="877"/>
        <v>-18.432146384126355</v>
      </c>
      <c r="L6276" s="5">
        <f t="shared" si="882"/>
        <v>0</v>
      </c>
      <c r="M6276" s="5">
        <f t="shared" si="883"/>
        <v>0</v>
      </c>
      <c r="N6276" s="6">
        <f t="shared" si="875"/>
        <v>0</v>
      </c>
      <c r="O6276" s="6">
        <f t="shared" si="878"/>
        <v>0</v>
      </c>
      <c r="P6276" s="6">
        <f>FORECAST(J6276,Inputs!$B$10:$B$18,Inputs!$A$10:$A$18)</f>
        <v>31.142334885603468</v>
      </c>
      <c r="Q6276" s="6">
        <f>IF(Inputs!$D$10="Yes",IF('Hourly Calcs'!P6276&gt;'Hourly Calcs'!K6276,'Hourly Calcs'!O6276,N6276+O6276),N6276+O6276)</f>
        <v>0</v>
      </c>
      <c r="R6276" s="12">
        <f t="shared" si="879"/>
        <v>0</v>
      </c>
      <c r="S6276" s="1">
        <f>IF(AND(A6276&gt;=5,A6276&lt;=9),INDEX(Demand!$C$3:$C$26,C6276),INDEX(Demand!$B$3:$B$26,C6276))</f>
        <v>350</v>
      </c>
      <c r="T6276" s="7">
        <f t="shared" si="880"/>
        <v>0</v>
      </c>
      <c r="U6276" s="7">
        <f t="shared" si="881"/>
        <v>0</v>
      </c>
    </row>
    <row r="6277" spans="1:21" x14ac:dyDescent="0.2">
      <c r="A6277" s="1">
        <v>9</v>
      </c>
      <c r="B6277" s="1">
        <v>19</v>
      </c>
      <c r="C6277" s="1">
        <v>5</v>
      </c>
      <c r="D6277">
        <v>15.3</v>
      </c>
      <c r="E6277">
        <v>14.4</v>
      </c>
      <c r="F6277">
        <v>94</v>
      </c>
      <c r="G6277">
        <v>0</v>
      </c>
      <c r="H6277">
        <v>0</v>
      </c>
      <c r="I6277">
        <v>0</v>
      </c>
      <c r="J6277" s="4">
        <f t="shared" si="876"/>
        <v>75.850195776565229</v>
      </c>
      <c r="K6277" s="4">
        <f t="shared" si="877"/>
        <v>-9.5388718819519198</v>
      </c>
      <c r="L6277" s="5">
        <f t="shared" si="882"/>
        <v>89.149804223434771</v>
      </c>
      <c r="M6277" s="5">
        <f t="shared" si="883"/>
        <v>0</v>
      </c>
      <c r="N6277" s="6">
        <f t="shared" si="875"/>
        <v>0</v>
      </c>
      <c r="O6277" s="6">
        <f t="shared" si="878"/>
        <v>0</v>
      </c>
      <c r="P6277" s="6">
        <f>FORECAST(J6277,Inputs!$B$10:$B$18,Inputs!$A$10:$A$18)</f>
        <v>31.257872183116344</v>
      </c>
      <c r="Q6277" s="6">
        <f>IF(Inputs!$D$10="Yes",IF('Hourly Calcs'!P6277&gt;'Hourly Calcs'!K6277,'Hourly Calcs'!O6277,N6277+O6277),N6277+O6277)</f>
        <v>0</v>
      </c>
      <c r="R6277" s="12">
        <f t="shared" si="879"/>
        <v>0</v>
      </c>
      <c r="S6277" s="1">
        <f>IF(AND(A6277&gt;=5,A6277&lt;=9),INDEX(Demand!$C$3:$C$26,C6277),INDEX(Demand!$B$3:$B$26,C6277))</f>
        <v>350</v>
      </c>
      <c r="T6277" s="7">
        <f t="shared" si="880"/>
        <v>0</v>
      </c>
      <c r="U6277" s="7">
        <f t="shared" si="881"/>
        <v>0</v>
      </c>
    </row>
    <row r="6278" spans="1:21" x14ac:dyDescent="0.2">
      <c r="A6278" s="1">
        <v>9</v>
      </c>
      <c r="B6278" s="1">
        <v>19</v>
      </c>
      <c r="C6278" s="1">
        <v>6</v>
      </c>
      <c r="D6278">
        <v>15.5</v>
      </c>
      <c r="E6278">
        <v>14.6</v>
      </c>
      <c r="F6278">
        <v>94</v>
      </c>
      <c r="G6278">
        <v>0</v>
      </c>
      <c r="H6278">
        <v>0</v>
      </c>
      <c r="I6278">
        <v>0</v>
      </c>
      <c r="J6278" s="4">
        <f t="shared" si="876"/>
        <v>87.61922322566835</v>
      </c>
      <c r="K6278" s="4">
        <f t="shared" si="877"/>
        <v>0.30931450192235843</v>
      </c>
      <c r="L6278" s="5">
        <f t="shared" si="882"/>
        <v>77.38077677433165</v>
      </c>
      <c r="M6278" s="5">
        <f t="shared" si="883"/>
        <v>33.690685498077642</v>
      </c>
      <c r="N6278" s="6">
        <f t="shared" si="875"/>
        <v>0</v>
      </c>
      <c r="O6278" s="6">
        <f t="shared" si="878"/>
        <v>0</v>
      </c>
      <c r="P6278" s="6">
        <f>FORECAST(J6278,Inputs!$B$10:$B$18,Inputs!$A$10:$A$18)</f>
        <v>31.366844659496927</v>
      </c>
      <c r="Q6278" s="6">
        <f>IF(Inputs!$D$10="Yes",IF('Hourly Calcs'!P6278&gt;'Hourly Calcs'!K6278,'Hourly Calcs'!O6278,N6278+O6278),N6278+O6278)</f>
        <v>0</v>
      </c>
      <c r="R6278" s="12">
        <f t="shared" si="879"/>
        <v>0</v>
      </c>
      <c r="S6278" s="1">
        <f>IF(AND(A6278&gt;=5,A6278&lt;=9),INDEX(Demand!$C$3:$C$26,C6278),INDEX(Demand!$B$3:$B$26,C6278))</f>
        <v>350</v>
      </c>
      <c r="T6278" s="7">
        <f t="shared" si="880"/>
        <v>0</v>
      </c>
      <c r="U6278" s="7">
        <f t="shared" si="881"/>
        <v>0</v>
      </c>
    </row>
    <row r="6279" spans="1:21" x14ac:dyDescent="0.2">
      <c r="A6279" s="1">
        <v>9</v>
      </c>
      <c r="B6279" s="1">
        <v>19</v>
      </c>
      <c r="C6279" s="1">
        <v>7</v>
      </c>
      <c r="D6279">
        <v>16.2</v>
      </c>
      <c r="E6279">
        <v>15</v>
      </c>
      <c r="F6279">
        <v>93</v>
      </c>
      <c r="G6279">
        <v>29</v>
      </c>
      <c r="H6279">
        <v>0</v>
      </c>
      <c r="I6279">
        <v>29</v>
      </c>
      <c r="J6279" s="4">
        <f t="shared" si="876"/>
        <v>99.316974720204144</v>
      </c>
      <c r="K6279" s="4">
        <f t="shared" si="877"/>
        <v>9.3425746300001578</v>
      </c>
      <c r="L6279" s="5">
        <f t="shared" si="882"/>
        <v>65.683025279795856</v>
      </c>
      <c r="M6279" s="5">
        <f t="shared" si="883"/>
        <v>24.657425369999842</v>
      </c>
      <c r="N6279" s="6">
        <f t="shared" si="875"/>
        <v>0</v>
      </c>
      <c r="O6279" s="6">
        <f t="shared" si="878"/>
        <v>26.521044802048102</v>
      </c>
      <c r="P6279" s="6">
        <f>FORECAST(J6279,Inputs!$B$10:$B$18,Inputs!$A$10:$A$18)</f>
        <v>31.475157173335223</v>
      </c>
      <c r="Q6279" s="6">
        <f>IF(Inputs!$D$10="Yes",IF('Hourly Calcs'!P6279&gt;'Hourly Calcs'!K6279,'Hourly Calcs'!O6279,N6279+O6279),N6279+O6279)</f>
        <v>26.521044802048102</v>
      </c>
      <c r="R6279" s="12">
        <f t="shared" si="879"/>
        <v>126.02800489933257</v>
      </c>
      <c r="S6279" s="1">
        <f>IF(AND(A6279&gt;=5,A6279&lt;=9),INDEX(Demand!$C$3:$C$26,C6279),INDEX(Demand!$B$3:$B$26,C6279))</f>
        <v>350</v>
      </c>
      <c r="T6279" s="7">
        <f t="shared" si="880"/>
        <v>126.02800489933259</v>
      </c>
      <c r="U6279" s="7">
        <f t="shared" si="881"/>
        <v>0</v>
      </c>
    </row>
    <row r="6280" spans="1:21" x14ac:dyDescent="0.2">
      <c r="A6280" s="1">
        <v>9</v>
      </c>
      <c r="B6280" s="1">
        <v>19</v>
      </c>
      <c r="C6280" s="1">
        <v>8</v>
      </c>
      <c r="D6280">
        <v>16.2</v>
      </c>
      <c r="E6280">
        <v>14.8</v>
      </c>
      <c r="F6280">
        <v>91</v>
      </c>
      <c r="G6280">
        <v>149</v>
      </c>
      <c r="H6280">
        <v>209</v>
      </c>
      <c r="I6280">
        <v>94</v>
      </c>
      <c r="J6280" s="4">
        <f t="shared" si="876"/>
        <v>111.59163338634912</v>
      </c>
      <c r="K6280" s="4">
        <f t="shared" si="877"/>
        <v>18.422467371753598</v>
      </c>
      <c r="L6280" s="5">
        <f t="shared" si="882"/>
        <v>53.408366613650884</v>
      </c>
      <c r="M6280" s="5">
        <f t="shared" si="883"/>
        <v>15.577532628246402</v>
      </c>
      <c r="N6280" s="6">
        <f t="shared" si="875"/>
        <v>120.85416872364235</v>
      </c>
      <c r="O6280" s="6">
        <f t="shared" si="878"/>
        <v>85.964765910086953</v>
      </c>
      <c r="P6280" s="6">
        <f>FORECAST(J6280,Inputs!$B$10:$B$18,Inputs!$A$10:$A$18)</f>
        <v>31.588811420243971</v>
      </c>
      <c r="Q6280" s="6">
        <f>IF(Inputs!$D$10="Yes",IF('Hourly Calcs'!P6280&gt;'Hourly Calcs'!K6280,'Hourly Calcs'!O6280,N6280+O6280),N6280+O6280)</f>
        <v>85.964765910086953</v>
      </c>
      <c r="R6280" s="12">
        <f t="shared" si="879"/>
        <v>408.50456760473321</v>
      </c>
      <c r="S6280" s="1">
        <f>IF(AND(A6280&gt;=5,A6280&lt;=9),INDEX(Demand!$C$3:$C$26,C6280),INDEX(Demand!$B$3:$B$26,C6280))</f>
        <v>350</v>
      </c>
      <c r="T6280" s="7">
        <f t="shared" si="880"/>
        <v>350</v>
      </c>
      <c r="U6280" s="7">
        <f t="shared" si="881"/>
        <v>58.504567604733211</v>
      </c>
    </row>
    <row r="6281" spans="1:21" x14ac:dyDescent="0.2">
      <c r="A6281" s="1">
        <v>9</v>
      </c>
      <c r="B6281" s="1">
        <v>19</v>
      </c>
      <c r="C6281" s="1">
        <v>9</v>
      </c>
      <c r="D6281">
        <v>17.3</v>
      </c>
      <c r="E6281">
        <v>14.7</v>
      </c>
      <c r="F6281">
        <v>85</v>
      </c>
      <c r="G6281">
        <v>315</v>
      </c>
      <c r="H6281">
        <v>391</v>
      </c>
      <c r="I6281">
        <v>152</v>
      </c>
      <c r="J6281" s="4">
        <f t="shared" si="876"/>
        <v>125.11667001970312</v>
      </c>
      <c r="K6281" s="4">
        <f t="shared" si="877"/>
        <v>26.741540114912489</v>
      </c>
      <c r="L6281" s="5">
        <f t="shared" si="882"/>
        <v>39.883329980296878</v>
      </c>
      <c r="M6281" s="5">
        <f t="shared" si="883"/>
        <v>7.2584598850875111</v>
      </c>
      <c r="N6281" s="6">
        <f t="shared" ref="N6281:N6344" si="884">H6281*MAX(0,COS(2*ASIN(SQRT(SIN(RADIANS($B$4))^2+COS(RADIANS($K6281))^2-2*SIN(RADIANS($B$4))*COS(RADIANS($K6281))*COS(RADIANS($J6281-$B$5))+(SIN(RADIANS($K6281))-COS(RADIANS($B$4)))^2)/2)))</f>
        <v>295.69096837082975</v>
      </c>
      <c r="O6281" s="6">
        <f t="shared" si="878"/>
        <v>139.00685551418317</v>
      </c>
      <c r="P6281" s="6">
        <f>FORECAST(J6281,Inputs!$B$10:$B$18,Inputs!$A$10:$A$18)</f>
        <v>31.714043240923175</v>
      </c>
      <c r="Q6281" s="6">
        <f>IF(Inputs!$D$10="Yes",IF('Hourly Calcs'!P6281&gt;'Hourly Calcs'!K6281,'Hourly Calcs'!O6281,N6281+O6281),N6281+O6281)</f>
        <v>139.00685551418317</v>
      </c>
      <c r="R6281" s="12">
        <f t="shared" si="879"/>
        <v>660.56057740339838</v>
      </c>
      <c r="S6281" s="1">
        <f>IF(AND(A6281&gt;=5,A6281&lt;=9),INDEX(Demand!$C$3:$C$26,C6281),INDEX(Demand!$B$3:$B$26,C6281))</f>
        <v>350</v>
      </c>
      <c r="T6281" s="7">
        <f t="shared" si="880"/>
        <v>350</v>
      </c>
      <c r="U6281" s="7">
        <f t="shared" si="881"/>
        <v>310.56057740339838</v>
      </c>
    </row>
    <row r="6282" spans="1:21" x14ac:dyDescent="0.2">
      <c r="A6282" s="1">
        <v>9</v>
      </c>
      <c r="B6282" s="1">
        <v>19</v>
      </c>
      <c r="C6282" s="1">
        <v>10</v>
      </c>
      <c r="D6282">
        <v>17.7</v>
      </c>
      <c r="E6282">
        <v>14.8</v>
      </c>
      <c r="F6282">
        <v>83</v>
      </c>
      <c r="G6282">
        <v>455</v>
      </c>
      <c r="H6282">
        <v>569</v>
      </c>
      <c r="I6282">
        <v>150</v>
      </c>
      <c r="J6282" s="4">
        <f t="shared" ref="J6282:J6345" si="885">solarazimuth($B$2,$B$3,$B$1,A6282,B6282,C6282,0,0,0,0)</f>
        <v>140.52491581298415</v>
      </c>
      <c r="K6282" s="4">
        <f t="shared" ref="K6282:K6345" si="886">solarelevation($B$2,$B$3,$B$1,A6282,B6282,C6282,0,0,0,0)</f>
        <v>33.68441565725059</v>
      </c>
      <c r="L6282" s="5">
        <f t="shared" si="882"/>
        <v>24.475084187015852</v>
      </c>
      <c r="M6282" s="5">
        <f t="shared" si="883"/>
        <v>0.3155843427494105</v>
      </c>
      <c r="N6282" s="6">
        <f t="shared" si="884"/>
        <v>502.5946692214888</v>
      </c>
      <c r="O6282" s="6">
        <f t="shared" ref="O6282:O6345" si="887">$I6282*(1+COS(RADIANS($B$4)))/2</f>
        <v>137.17781794162812</v>
      </c>
      <c r="P6282" s="6">
        <f>FORECAST(J6282,Inputs!$B$10:$B$18,Inputs!$A$10:$A$18)</f>
        <v>31.856712183453556</v>
      </c>
      <c r="Q6282" s="6">
        <f>IF(Inputs!$D$10="Yes",IF('Hourly Calcs'!P6282&gt;'Hourly Calcs'!K6282,'Hourly Calcs'!O6282,N6282+O6282),N6282+O6282)</f>
        <v>639.77248716311692</v>
      </c>
      <c r="R6282" s="12">
        <f t="shared" ref="R6282:R6345" si="888">$B$6*$E$1*Q6282</f>
        <v>3040.1988589991315</v>
      </c>
      <c r="S6282" s="1">
        <f>IF(AND(A6282&gt;=5,A6282&lt;=9),INDEX(Demand!$C$3:$C$26,C6282),INDEX(Demand!$B$3:$B$26,C6282))</f>
        <v>600</v>
      </c>
      <c r="T6282" s="7">
        <f t="shared" ref="T6282:T6345" si="889">S6282-MAX(0,S6282-R6282)</f>
        <v>600</v>
      </c>
      <c r="U6282" s="7">
        <f t="shared" ref="U6282:U6345" si="890">MAX(0,R6282-S6282)</f>
        <v>2440.1988589991315</v>
      </c>
    </row>
    <row r="6283" spans="1:21" x14ac:dyDescent="0.2">
      <c r="A6283" s="1">
        <v>9</v>
      </c>
      <c r="B6283" s="1">
        <v>19</v>
      </c>
      <c r="C6283" s="1">
        <v>11</v>
      </c>
      <c r="D6283">
        <v>18.7</v>
      </c>
      <c r="E6283">
        <v>15.5</v>
      </c>
      <c r="F6283">
        <v>82</v>
      </c>
      <c r="G6283">
        <v>544</v>
      </c>
      <c r="H6283">
        <v>558</v>
      </c>
      <c r="I6283">
        <v>196</v>
      </c>
      <c r="J6283" s="4">
        <f t="shared" si="885"/>
        <v>158.13116681719671</v>
      </c>
      <c r="K6283" s="4">
        <f t="shared" si="886"/>
        <v>38.516164311464131</v>
      </c>
      <c r="L6283" s="5">
        <f t="shared" si="882"/>
        <v>6.8688331828032858</v>
      </c>
      <c r="M6283" s="5">
        <f t="shared" si="883"/>
        <v>4.5161643114641308</v>
      </c>
      <c r="N6283" s="6">
        <f t="shared" si="884"/>
        <v>530.46905627465549</v>
      </c>
      <c r="O6283" s="6">
        <f t="shared" si="887"/>
        <v>179.24568211039409</v>
      </c>
      <c r="P6283" s="6">
        <f>FORECAST(J6283,Inputs!$B$10:$B$18,Inputs!$A$10:$A$18)</f>
        <v>32.019733026085156</v>
      </c>
      <c r="Q6283" s="6">
        <f>IF(Inputs!$D$10="Yes",IF('Hourly Calcs'!P6283&gt;'Hourly Calcs'!K6283,'Hourly Calcs'!O6283,N6283+O6283),N6283+O6283)</f>
        <v>709.7147383850496</v>
      </c>
      <c r="R6283" s="12">
        <f t="shared" si="888"/>
        <v>3372.5644368057556</v>
      </c>
      <c r="S6283" s="1">
        <f>IF(AND(A6283&gt;=5,A6283&lt;=9),INDEX(Demand!$C$3:$C$26,C6283),INDEX(Demand!$B$3:$B$26,C6283))</f>
        <v>600</v>
      </c>
      <c r="T6283" s="7">
        <f t="shared" si="889"/>
        <v>600</v>
      </c>
      <c r="U6283" s="7">
        <f t="shared" si="890"/>
        <v>2772.5644368057556</v>
      </c>
    </row>
    <row r="6284" spans="1:21" x14ac:dyDescent="0.2">
      <c r="A6284" s="1">
        <v>9</v>
      </c>
      <c r="B6284" s="1">
        <v>19</v>
      </c>
      <c r="C6284" s="1">
        <v>12</v>
      </c>
      <c r="D6284">
        <v>18.2</v>
      </c>
      <c r="E6284">
        <v>15.3</v>
      </c>
      <c r="F6284">
        <v>83</v>
      </c>
      <c r="G6284">
        <v>577</v>
      </c>
      <c r="H6284">
        <v>534</v>
      </c>
      <c r="I6284">
        <v>219</v>
      </c>
      <c r="J6284" s="4">
        <f t="shared" si="885"/>
        <v>177.4362358575323</v>
      </c>
      <c r="K6284" s="4">
        <f t="shared" si="886"/>
        <v>40.513688384925032</v>
      </c>
      <c r="L6284" s="5">
        <f t="shared" si="882"/>
        <v>12.436235857532296</v>
      </c>
      <c r="M6284" s="5">
        <f t="shared" si="883"/>
        <v>6.5136883849250324</v>
      </c>
      <c r="N6284" s="6">
        <f t="shared" si="884"/>
        <v>509.28605940154068</v>
      </c>
      <c r="O6284" s="6">
        <f t="shared" si="887"/>
        <v>200.27961419477705</v>
      </c>
      <c r="P6284" s="6">
        <f>FORECAST(J6284,Inputs!$B$10:$B$18,Inputs!$A$10:$A$18)</f>
        <v>32.198483665347517</v>
      </c>
      <c r="Q6284" s="6">
        <f>IF(Inputs!$D$10="Yes",IF('Hourly Calcs'!P6284&gt;'Hourly Calcs'!K6284,'Hourly Calcs'!O6284,N6284+O6284),N6284+O6284)</f>
        <v>709.56567359631777</v>
      </c>
      <c r="R6284" s="12">
        <f t="shared" si="888"/>
        <v>3371.8560809297019</v>
      </c>
      <c r="S6284" s="1">
        <f>IF(AND(A6284&gt;=5,A6284&lt;=9),INDEX(Demand!$C$3:$C$26,C6284),INDEX(Demand!$B$3:$B$26,C6284))</f>
        <v>600</v>
      </c>
      <c r="T6284" s="7">
        <f t="shared" si="889"/>
        <v>600</v>
      </c>
      <c r="U6284" s="7">
        <f t="shared" si="890"/>
        <v>2771.8560809297019</v>
      </c>
    </row>
    <row r="6285" spans="1:21" x14ac:dyDescent="0.2">
      <c r="A6285" s="1">
        <v>9</v>
      </c>
      <c r="B6285" s="1">
        <v>19</v>
      </c>
      <c r="C6285" s="1">
        <v>13</v>
      </c>
      <c r="D6285">
        <v>17.7</v>
      </c>
      <c r="E6285">
        <v>15.1</v>
      </c>
      <c r="F6285">
        <v>85</v>
      </c>
      <c r="G6285">
        <v>387</v>
      </c>
      <c r="H6285">
        <v>96</v>
      </c>
      <c r="I6285">
        <v>323</v>
      </c>
      <c r="J6285" s="4">
        <f t="shared" si="885"/>
        <v>196.96259405009664</v>
      </c>
      <c r="K6285" s="4">
        <f t="shared" si="886"/>
        <v>39.304651398686673</v>
      </c>
      <c r="L6285" s="5">
        <f t="shared" si="882"/>
        <v>31.962594050096641</v>
      </c>
      <c r="M6285" s="5">
        <f t="shared" si="883"/>
        <v>5.3046513986866728</v>
      </c>
      <c r="N6285" s="6">
        <f t="shared" si="884"/>
        <v>85.655642442130642</v>
      </c>
      <c r="O6285" s="6">
        <f t="shared" si="887"/>
        <v>295.38956796763921</v>
      </c>
      <c r="P6285" s="6">
        <f>FORECAST(J6285,Inputs!$B$10:$B$18,Inputs!$A$10:$A$18)</f>
        <v>32.379283278241637</v>
      </c>
      <c r="Q6285" s="6">
        <f>IF(Inputs!$D$10="Yes",IF('Hourly Calcs'!P6285&gt;'Hourly Calcs'!K6285,'Hourly Calcs'!O6285,N6285+O6285),N6285+O6285)</f>
        <v>381.04521040976988</v>
      </c>
      <c r="R6285" s="12">
        <f t="shared" si="888"/>
        <v>1810.7268398672263</v>
      </c>
      <c r="S6285" s="1">
        <f>IF(AND(A6285&gt;=5,A6285&lt;=9),INDEX(Demand!$C$3:$C$26,C6285),INDEX(Demand!$B$3:$B$26,C6285))</f>
        <v>600</v>
      </c>
      <c r="T6285" s="7">
        <f t="shared" si="889"/>
        <v>600</v>
      </c>
      <c r="U6285" s="7">
        <f t="shared" si="890"/>
        <v>1210.7268398672263</v>
      </c>
    </row>
    <row r="6286" spans="1:21" x14ac:dyDescent="0.2">
      <c r="A6286" s="1">
        <v>9</v>
      </c>
      <c r="B6286" s="1">
        <v>19</v>
      </c>
      <c r="C6286" s="1">
        <v>14</v>
      </c>
      <c r="D6286">
        <v>17.8</v>
      </c>
      <c r="E6286">
        <v>15.1</v>
      </c>
      <c r="F6286">
        <v>84</v>
      </c>
      <c r="G6286">
        <v>355</v>
      </c>
      <c r="H6286">
        <v>93</v>
      </c>
      <c r="I6286">
        <v>296</v>
      </c>
      <c r="J6286" s="4">
        <f t="shared" si="885"/>
        <v>215.08170901699071</v>
      </c>
      <c r="K6286" s="4">
        <f t="shared" si="886"/>
        <v>35.118567365740624</v>
      </c>
      <c r="L6286" s="5">
        <f t="shared" si="882"/>
        <v>50.081709016990715</v>
      </c>
      <c r="M6286" s="5">
        <f t="shared" si="883"/>
        <v>1.1185673657406241</v>
      </c>
      <c r="N6286" s="6">
        <f t="shared" si="884"/>
        <v>71.650115646442075</v>
      </c>
      <c r="O6286" s="6">
        <f t="shared" si="887"/>
        <v>270.69756073814614</v>
      </c>
      <c r="P6286" s="6">
        <f>FORECAST(J6286,Inputs!$B$10:$B$18,Inputs!$A$10:$A$18)</f>
        <v>32.547052861268433</v>
      </c>
      <c r="Q6286" s="6">
        <f>IF(Inputs!$D$10="Yes",IF('Hourly Calcs'!P6286&gt;'Hourly Calcs'!K6286,'Hourly Calcs'!O6286,N6286+O6286),N6286+O6286)</f>
        <v>342.34767638458823</v>
      </c>
      <c r="R6286" s="12">
        <f t="shared" si="888"/>
        <v>1626.8361581795632</v>
      </c>
      <c r="S6286" s="1">
        <f>IF(AND(A6286&gt;=5,A6286&lt;=9),INDEX(Demand!$C$3:$C$26,C6286),INDEX(Demand!$B$3:$B$26,C6286))</f>
        <v>600</v>
      </c>
      <c r="T6286" s="7">
        <f t="shared" si="889"/>
        <v>600</v>
      </c>
      <c r="U6286" s="7">
        <f t="shared" si="890"/>
        <v>1026.8361581795632</v>
      </c>
    </row>
    <row r="6287" spans="1:21" x14ac:dyDescent="0.2">
      <c r="A6287" s="1">
        <v>9</v>
      </c>
      <c r="B6287" s="1">
        <v>19</v>
      </c>
      <c r="C6287" s="1">
        <v>15</v>
      </c>
      <c r="D6287">
        <v>17.5</v>
      </c>
      <c r="E6287">
        <v>15.3</v>
      </c>
      <c r="F6287">
        <v>87</v>
      </c>
      <c r="G6287">
        <v>292</v>
      </c>
      <c r="H6287">
        <v>59</v>
      </c>
      <c r="I6287">
        <v>260</v>
      </c>
      <c r="J6287" s="4">
        <f t="shared" si="885"/>
        <v>231.02930804116244</v>
      </c>
      <c r="K6287" s="4">
        <f t="shared" si="886"/>
        <v>28.62551752219963</v>
      </c>
      <c r="L6287" s="5">
        <f t="shared" si="882"/>
        <v>66.029308041162437</v>
      </c>
      <c r="M6287" s="5">
        <f t="shared" si="883"/>
        <v>5.3744824778003704</v>
      </c>
      <c r="N6287" s="6">
        <f t="shared" si="884"/>
        <v>35.198924353292419</v>
      </c>
      <c r="O6287" s="6">
        <f t="shared" si="887"/>
        <v>237.7748844321554</v>
      </c>
      <c r="P6287" s="6">
        <f>FORECAST(J6287,Inputs!$B$10:$B$18,Inputs!$A$10:$A$18)</f>
        <v>32.694715815195948</v>
      </c>
      <c r="Q6287" s="6">
        <f>IF(Inputs!$D$10="Yes",IF('Hourly Calcs'!P6287&gt;'Hourly Calcs'!K6287,'Hourly Calcs'!O6287,N6287+O6287),N6287+O6287)</f>
        <v>237.7748844321554</v>
      </c>
      <c r="R6287" s="12">
        <f t="shared" si="888"/>
        <v>1129.9062508216025</v>
      </c>
      <c r="S6287" s="1">
        <f>IF(AND(A6287&gt;=5,A6287&lt;=9),INDEX(Demand!$C$3:$C$26,C6287),INDEX(Demand!$B$3:$B$26,C6287))</f>
        <v>600</v>
      </c>
      <c r="T6287" s="7">
        <f t="shared" si="889"/>
        <v>600</v>
      </c>
      <c r="U6287" s="7">
        <f t="shared" si="890"/>
        <v>529.9062508216025</v>
      </c>
    </row>
    <row r="6288" spans="1:21" x14ac:dyDescent="0.2">
      <c r="A6288" s="1">
        <v>9</v>
      </c>
      <c r="B6288" s="1">
        <v>19</v>
      </c>
      <c r="C6288" s="1">
        <v>16</v>
      </c>
      <c r="D6288">
        <v>17.3</v>
      </c>
      <c r="E6288">
        <v>15.1</v>
      </c>
      <c r="F6288">
        <v>87</v>
      </c>
      <c r="G6288">
        <v>206</v>
      </c>
      <c r="H6288">
        <v>39</v>
      </c>
      <c r="I6288">
        <v>189</v>
      </c>
      <c r="J6288" s="4">
        <f t="shared" si="885"/>
        <v>244.96401281046218</v>
      </c>
      <c r="K6288" s="4">
        <f t="shared" si="886"/>
        <v>20.578518643257581</v>
      </c>
      <c r="L6288" s="5">
        <f t="shared" si="882"/>
        <v>79.964012810462179</v>
      </c>
      <c r="M6288" s="5">
        <f t="shared" si="883"/>
        <v>13.421481356742419</v>
      </c>
      <c r="N6288" s="6">
        <f t="shared" si="884"/>
        <v>14.922554777786079</v>
      </c>
      <c r="O6288" s="6">
        <f t="shared" si="887"/>
        <v>172.84405060645145</v>
      </c>
      <c r="P6288" s="6">
        <f>FORECAST(J6288,Inputs!$B$10:$B$18,Inputs!$A$10:$A$18)</f>
        <v>32.823740859356128</v>
      </c>
      <c r="Q6288" s="6">
        <f>IF(Inputs!$D$10="Yes",IF('Hourly Calcs'!P6288&gt;'Hourly Calcs'!K6288,'Hourly Calcs'!O6288,N6288+O6288),N6288+O6288)</f>
        <v>172.84405060645145</v>
      </c>
      <c r="R6288" s="12">
        <f t="shared" si="888"/>
        <v>821.3549284818572</v>
      </c>
      <c r="S6288" s="1">
        <f>IF(AND(A6288&gt;=5,A6288&lt;=9),INDEX(Demand!$C$3:$C$26,C6288),INDEX(Demand!$B$3:$B$26,C6288))</f>
        <v>900</v>
      </c>
      <c r="T6288" s="7">
        <f t="shared" si="889"/>
        <v>821.3549284818572</v>
      </c>
      <c r="U6288" s="7">
        <f t="shared" si="890"/>
        <v>0</v>
      </c>
    </row>
    <row r="6289" spans="1:21" x14ac:dyDescent="0.2">
      <c r="A6289" s="1">
        <v>9</v>
      </c>
      <c r="B6289" s="1">
        <v>19</v>
      </c>
      <c r="C6289" s="1">
        <v>17</v>
      </c>
      <c r="D6289">
        <v>17.7</v>
      </c>
      <c r="E6289">
        <v>14.8</v>
      </c>
      <c r="F6289">
        <v>83</v>
      </c>
      <c r="G6289">
        <v>108</v>
      </c>
      <c r="H6289">
        <v>13</v>
      </c>
      <c r="I6289">
        <v>105</v>
      </c>
      <c r="J6289" s="4">
        <f t="shared" si="885"/>
        <v>257.47553560672708</v>
      </c>
      <c r="K6289" s="4">
        <f t="shared" si="886"/>
        <v>11.621297989717277</v>
      </c>
      <c r="L6289" s="5">
        <f t="shared" si="882"/>
        <v>0</v>
      </c>
      <c r="M6289" s="5">
        <f t="shared" si="883"/>
        <v>22.378702010282723</v>
      </c>
      <c r="N6289" s="6">
        <f t="shared" si="884"/>
        <v>1.8634854360985944</v>
      </c>
      <c r="O6289" s="6">
        <f t="shared" si="887"/>
        <v>96.024472559139681</v>
      </c>
      <c r="P6289" s="6">
        <f>FORECAST(J6289,Inputs!$B$10:$B$18,Inputs!$A$10:$A$18)</f>
        <v>32.939588292654875</v>
      </c>
      <c r="Q6289" s="6">
        <f>IF(Inputs!$D$10="Yes",IF('Hourly Calcs'!P6289&gt;'Hourly Calcs'!K6289,'Hourly Calcs'!O6289,N6289+O6289),N6289+O6289)</f>
        <v>96.024472559139681</v>
      </c>
      <c r="R6289" s="12">
        <f t="shared" si="888"/>
        <v>456.30829360103172</v>
      </c>
      <c r="S6289" s="1">
        <f>IF(AND(A6289&gt;=5,A6289&lt;=9),INDEX(Demand!$C$3:$C$26,C6289),INDEX(Demand!$B$3:$B$26,C6289))</f>
        <v>900</v>
      </c>
      <c r="T6289" s="7">
        <f t="shared" si="889"/>
        <v>456.30829360103172</v>
      </c>
      <c r="U6289" s="7">
        <f t="shared" si="890"/>
        <v>0</v>
      </c>
    </row>
    <row r="6290" spans="1:21" x14ac:dyDescent="0.2">
      <c r="A6290" s="1">
        <v>9</v>
      </c>
      <c r="B6290" s="1">
        <v>19</v>
      </c>
      <c r="C6290" s="1">
        <v>18</v>
      </c>
      <c r="D6290">
        <v>16.899999999999999</v>
      </c>
      <c r="E6290">
        <v>15</v>
      </c>
      <c r="F6290">
        <v>89</v>
      </c>
      <c r="G6290">
        <v>25</v>
      </c>
      <c r="H6290">
        <v>0</v>
      </c>
      <c r="I6290">
        <v>25</v>
      </c>
      <c r="J6290" s="4">
        <f t="shared" si="885"/>
        <v>269.23901045917415</v>
      </c>
      <c r="K6290" s="4">
        <f t="shared" si="886"/>
        <v>2.390907568008501</v>
      </c>
      <c r="L6290" s="5">
        <f t="shared" si="882"/>
        <v>0</v>
      </c>
      <c r="M6290" s="5">
        <f t="shared" si="883"/>
        <v>31.609092431991499</v>
      </c>
      <c r="N6290" s="6">
        <f t="shared" si="884"/>
        <v>0</v>
      </c>
      <c r="O6290" s="6">
        <f t="shared" si="887"/>
        <v>22.86296965693802</v>
      </c>
      <c r="P6290" s="6">
        <f>FORECAST(J6290,Inputs!$B$10:$B$18,Inputs!$A$10:$A$18)</f>
        <v>33.048509356103466</v>
      </c>
      <c r="Q6290" s="6">
        <f>IF(Inputs!$D$10="Yes",IF('Hourly Calcs'!P6290&gt;'Hourly Calcs'!K6290,'Hourly Calcs'!O6290,N6290+O6290),N6290+O6290)</f>
        <v>22.86296965693802</v>
      </c>
      <c r="R6290" s="12">
        <f t="shared" si="888"/>
        <v>108.64483180976947</v>
      </c>
      <c r="S6290" s="1">
        <f>IF(AND(A6290&gt;=5,A6290&lt;=9),INDEX(Demand!$C$3:$C$26,C6290),INDEX(Demand!$B$3:$B$26,C6290))</f>
        <v>900</v>
      </c>
      <c r="T6290" s="7">
        <f t="shared" si="889"/>
        <v>108.64483180976947</v>
      </c>
      <c r="U6290" s="7">
        <f t="shared" si="890"/>
        <v>0</v>
      </c>
    </row>
    <row r="6291" spans="1:21" x14ac:dyDescent="0.2">
      <c r="A6291" s="1">
        <v>9</v>
      </c>
      <c r="B6291" s="1">
        <v>19</v>
      </c>
      <c r="C6291" s="1">
        <v>19</v>
      </c>
      <c r="D6291">
        <v>16.600000000000001</v>
      </c>
      <c r="E6291">
        <v>14.3</v>
      </c>
      <c r="F6291">
        <v>86</v>
      </c>
      <c r="G6291">
        <v>0</v>
      </c>
      <c r="H6291">
        <v>0</v>
      </c>
      <c r="I6291">
        <v>0</v>
      </c>
      <c r="J6291" s="4">
        <f t="shared" si="885"/>
        <v>280.90923278532506</v>
      </c>
      <c r="K6291" s="4">
        <f t="shared" si="886"/>
        <v>-7.2969444948168558</v>
      </c>
      <c r="L6291" s="5">
        <f t="shared" si="882"/>
        <v>0</v>
      </c>
      <c r="M6291" s="5">
        <f t="shared" si="883"/>
        <v>0</v>
      </c>
      <c r="N6291" s="6">
        <f t="shared" si="884"/>
        <v>0</v>
      </c>
      <c r="O6291" s="6">
        <f t="shared" si="887"/>
        <v>0</v>
      </c>
      <c r="P6291" s="6">
        <f>FORECAST(J6291,Inputs!$B$10:$B$18,Inputs!$A$10:$A$18)</f>
        <v>33.156566970234486</v>
      </c>
      <c r="Q6291" s="6">
        <f>IF(Inputs!$D$10="Yes",IF('Hourly Calcs'!P6291&gt;'Hourly Calcs'!K6291,'Hourly Calcs'!O6291,N6291+O6291),N6291+O6291)</f>
        <v>0</v>
      </c>
      <c r="R6291" s="12">
        <f t="shared" si="888"/>
        <v>0</v>
      </c>
      <c r="S6291" s="1">
        <f>IF(AND(A6291&gt;=5,A6291&lt;=9),INDEX(Demand!$C$3:$C$26,C6291),INDEX(Demand!$B$3:$B$26,C6291))</f>
        <v>900</v>
      </c>
      <c r="T6291" s="7">
        <f t="shared" si="889"/>
        <v>0</v>
      </c>
      <c r="U6291" s="7">
        <f t="shared" si="890"/>
        <v>0</v>
      </c>
    </row>
    <row r="6292" spans="1:21" x14ac:dyDescent="0.2">
      <c r="A6292" s="1">
        <v>9</v>
      </c>
      <c r="B6292" s="1">
        <v>19</v>
      </c>
      <c r="C6292" s="1">
        <v>20</v>
      </c>
      <c r="D6292">
        <v>16.399999999999999</v>
      </c>
      <c r="E6292">
        <v>13.4</v>
      </c>
      <c r="F6292">
        <v>82</v>
      </c>
      <c r="G6292">
        <v>0</v>
      </c>
      <c r="H6292">
        <v>0</v>
      </c>
      <c r="I6292">
        <v>0</v>
      </c>
      <c r="J6292" s="4">
        <f t="shared" si="885"/>
        <v>293.12644231253398</v>
      </c>
      <c r="K6292" s="4">
        <f t="shared" si="886"/>
        <v>-16.402509643568834</v>
      </c>
      <c r="L6292" s="5">
        <f t="shared" si="882"/>
        <v>0</v>
      </c>
      <c r="M6292" s="5">
        <f t="shared" si="883"/>
        <v>0</v>
      </c>
      <c r="N6292" s="6">
        <f t="shared" si="884"/>
        <v>0</v>
      </c>
      <c r="O6292" s="6">
        <f t="shared" si="887"/>
        <v>0</v>
      </c>
      <c r="P6292" s="6">
        <f>FORECAST(J6292,Inputs!$B$10:$B$18,Inputs!$A$10:$A$18)</f>
        <v>33.269689280671606</v>
      </c>
      <c r="Q6292" s="6">
        <f>IF(Inputs!$D$10="Yes",IF('Hourly Calcs'!P6292&gt;'Hourly Calcs'!K6292,'Hourly Calcs'!O6292,N6292+O6292),N6292+O6292)</f>
        <v>0</v>
      </c>
      <c r="R6292" s="12">
        <f t="shared" si="888"/>
        <v>0</v>
      </c>
      <c r="S6292" s="1">
        <f>IF(AND(A6292&gt;=5,A6292&lt;=9),INDEX(Demand!$C$3:$C$26,C6292),INDEX(Demand!$B$3:$B$26,C6292))</f>
        <v>800</v>
      </c>
      <c r="T6292" s="7">
        <f t="shared" si="889"/>
        <v>0</v>
      </c>
      <c r="U6292" s="7">
        <f t="shared" si="890"/>
        <v>0</v>
      </c>
    </row>
    <row r="6293" spans="1:21" x14ac:dyDescent="0.2">
      <c r="A6293" s="1">
        <v>9</v>
      </c>
      <c r="B6293" s="1">
        <v>19</v>
      </c>
      <c r="C6293" s="1">
        <v>21</v>
      </c>
      <c r="D6293">
        <v>16.399999999999999</v>
      </c>
      <c r="E6293">
        <v>13.2</v>
      </c>
      <c r="F6293">
        <v>81</v>
      </c>
      <c r="G6293">
        <v>0</v>
      </c>
      <c r="H6293">
        <v>0</v>
      </c>
      <c r="I6293">
        <v>0</v>
      </c>
      <c r="J6293" s="4">
        <f t="shared" si="885"/>
        <v>306.53041112534095</v>
      </c>
      <c r="K6293" s="4">
        <f t="shared" si="886"/>
        <v>-24.653365325288718</v>
      </c>
      <c r="L6293" s="5">
        <f t="shared" si="882"/>
        <v>0</v>
      </c>
      <c r="M6293" s="5">
        <f t="shared" si="883"/>
        <v>0</v>
      </c>
      <c r="N6293" s="6">
        <f t="shared" si="884"/>
        <v>0</v>
      </c>
      <c r="O6293" s="6">
        <f t="shared" si="887"/>
        <v>0</v>
      </c>
      <c r="P6293" s="6">
        <f>FORECAST(J6293,Inputs!$B$10:$B$18,Inputs!$A$10:$A$18)</f>
        <v>33.393800103012417</v>
      </c>
      <c r="Q6293" s="6">
        <f>IF(Inputs!$D$10="Yes",IF('Hourly Calcs'!P6293&gt;'Hourly Calcs'!K6293,'Hourly Calcs'!O6293,N6293+O6293),N6293+O6293)</f>
        <v>0</v>
      </c>
      <c r="R6293" s="12">
        <f t="shared" si="888"/>
        <v>0</v>
      </c>
      <c r="S6293" s="1">
        <f>IF(AND(A6293&gt;=5,A6293&lt;=9),INDEX(Demand!$C$3:$C$26,C6293),INDEX(Demand!$B$3:$B$26,C6293))</f>
        <v>700</v>
      </c>
      <c r="T6293" s="7">
        <f t="shared" si="889"/>
        <v>0</v>
      </c>
      <c r="U6293" s="7">
        <f t="shared" si="890"/>
        <v>0</v>
      </c>
    </row>
    <row r="6294" spans="1:21" x14ac:dyDescent="0.2">
      <c r="A6294" s="1">
        <v>9</v>
      </c>
      <c r="B6294" s="1">
        <v>19</v>
      </c>
      <c r="C6294" s="1">
        <v>22</v>
      </c>
      <c r="D6294">
        <v>16.100000000000001</v>
      </c>
      <c r="E6294">
        <v>12.5</v>
      </c>
      <c r="F6294">
        <v>79</v>
      </c>
      <c r="G6294">
        <v>0</v>
      </c>
      <c r="H6294">
        <v>0</v>
      </c>
      <c r="I6294">
        <v>0</v>
      </c>
      <c r="J6294" s="4">
        <f t="shared" si="885"/>
        <v>321.69372287720671</v>
      </c>
      <c r="K6294" s="4">
        <f t="shared" si="886"/>
        <v>-31.488654087948163</v>
      </c>
      <c r="L6294" s="5">
        <f t="shared" si="882"/>
        <v>0</v>
      </c>
      <c r="M6294" s="5">
        <f t="shared" si="883"/>
        <v>0</v>
      </c>
      <c r="N6294" s="6">
        <f t="shared" si="884"/>
        <v>0</v>
      </c>
      <c r="O6294" s="6">
        <f t="shared" si="887"/>
        <v>0</v>
      </c>
      <c r="P6294" s="6">
        <f>FORECAST(J6294,Inputs!$B$10:$B$18,Inputs!$A$10:$A$18)</f>
        <v>33.534201137751914</v>
      </c>
      <c r="Q6294" s="6">
        <f>IF(Inputs!$D$10="Yes",IF('Hourly Calcs'!P6294&gt;'Hourly Calcs'!K6294,'Hourly Calcs'!O6294,N6294+O6294),N6294+O6294)</f>
        <v>0</v>
      </c>
      <c r="R6294" s="12">
        <f t="shared" si="888"/>
        <v>0</v>
      </c>
      <c r="S6294" s="1">
        <f>IF(AND(A6294&gt;=5,A6294&lt;=9),INDEX(Demand!$C$3:$C$26,C6294),INDEX(Demand!$B$3:$B$26,C6294))</f>
        <v>600</v>
      </c>
      <c r="T6294" s="7">
        <f t="shared" si="889"/>
        <v>0</v>
      </c>
      <c r="U6294" s="7">
        <f t="shared" si="890"/>
        <v>0</v>
      </c>
    </row>
    <row r="6295" spans="1:21" x14ac:dyDescent="0.2">
      <c r="A6295" s="1">
        <v>9</v>
      </c>
      <c r="B6295" s="1">
        <v>19</v>
      </c>
      <c r="C6295" s="1">
        <v>23</v>
      </c>
      <c r="D6295">
        <v>15.1</v>
      </c>
      <c r="E6295">
        <v>12</v>
      </c>
      <c r="F6295">
        <v>82</v>
      </c>
      <c r="G6295">
        <v>0</v>
      </c>
      <c r="H6295">
        <v>0</v>
      </c>
      <c r="I6295">
        <v>0</v>
      </c>
      <c r="J6295" s="4">
        <f t="shared" si="885"/>
        <v>338.86948705788637</v>
      </c>
      <c r="K6295" s="4">
        <f t="shared" si="886"/>
        <v>-36.219145214193503</v>
      </c>
      <c r="L6295" s="5">
        <f t="shared" si="882"/>
        <v>0</v>
      </c>
      <c r="M6295" s="5">
        <f t="shared" si="883"/>
        <v>0</v>
      </c>
      <c r="N6295" s="6">
        <f t="shared" si="884"/>
        <v>0</v>
      </c>
      <c r="O6295" s="6">
        <f t="shared" si="887"/>
        <v>0</v>
      </c>
      <c r="P6295" s="6">
        <f>FORECAST(J6295,Inputs!$B$10:$B$18,Inputs!$A$10:$A$18)</f>
        <v>33.693235991276723</v>
      </c>
      <c r="Q6295" s="6">
        <f>IF(Inputs!$D$10="Yes",IF('Hourly Calcs'!P6295&gt;'Hourly Calcs'!K6295,'Hourly Calcs'!O6295,N6295+O6295),N6295+O6295)</f>
        <v>0</v>
      </c>
      <c r="R6295" s="12">
        <f t="shared" si="888"/>
        <v>0</v>
      </c>
      <c r="S6295" s="1">
        <f>IF(AND(A6295&gt;=5,A6295&lt;=9),INDEX(Demand!$C$3:$C$26,C6295),INDEX(Demand!$B$3:$B$26,C6295))</f>
        <v>500</v>
      </c>
      <c r="T6295" s="7">
        <f t="shared" si="889"/>
        <v>0</v>
      </c>
      <c r="U6295" s="7">
        <f t="shared" si="890"/>
        <v>0</v>
      </c>
    </row>
    <row r="6296" spans="1:21" x14ac:dyDescent="0.2">
      <c r="A6296" s="1">
        <v>9</v>
      </c>
      <c r="B6296" s="1">
        <v>19</v>
      </c>
      <c r="C6296" s="1">
        <v>24</v>
      </c>
      <c r="D6296">
        <v>15.2</v>
      </c>
      <c r="E6296">
        <v>12.1</v>
      </c>
      <c r="F6296">
        <v>82</v>
      </c>
      <c r="G6296">
        <v>0</v>
      </c>
      <c r="H6296">
        <v>0</v>
      </c>
      <c r="I6296">
        <v>0</v>
      </c>
      <c r="J6296" s="4">
        <f t="shared" si="885"/>
        <v>357.57593758767587</v>
      </c>
      <c r="K6296" s="4">
        <f t="shared" si="886"/>
        <v>-38.178830188717995</v>
      </c>
      <c r="L6296" s="5">
        <f t="shared" si="882"/>
        <v>0</v>
      </c>
      <c r="M6296" s="5">
        <f t="shared" si="883"/>
        <v>0</v>
      </c>
      <c r="N6296" s="6">
        <f t="shared" si="884"/>
        <v>0</v>
      </c>
      <c r="O6296" s="6">
        <f t="shared" si="887"/>
        <v>0</v>
      </c>
      <c r="P6296" s="6">
        <f>FORECAST(J6296,Inputs!$B$10:$B$18,Inputs!$A$10:$A$18)</f>
        <v>33.866443866552551</v>
      </c>
      <c r="Q6296" s="6">
        <f>IF(Inputs!$D$10="Yes",IF('Hourly Calcs'!P6296&gt;'Hourly Calcs'!K6296,'Hourly Calcs'!O6296,N6296+O6296),N6296+O6296)</f>
        <v>0</v>
      </c>
      <c r="R6296" s="12">
        <f t="shared" si="888"/>
        <v>0</v>
      </c>
      <c r="S6296" s="1">
        <f>IF(AND(A6296&gt;=5,A6296&lt;=9),INDEX(Demand!$C$3:$C$26,C6296),INDEX(Demand!$B$3:$B$26,C6296))</f>
        <v>400</v>
      </c>
      <c r="T6296" s="7">
        <f t="shared" si="889"/>
        <v>0</v>
      </c>
      <c r="U6296" s="7">
        <f t="shared" si="890"/>
        <v>0</v>
      </c>
    </row>
    <row r="6297" spans="1:21" x14ac:dyDescent="0.2">
      <c r="A6297" s="1">
        <v>9</v>
      </c>
      <c r="B6297" s="1">
        <v>20</v>
      </c>
      <c r="C6297" s="1">
        <v>1</v>
      </c>
      <c r="D6297">
        <v>15.1</v>
      </c>
      <c r="E6297">
        <v>11.2</v>
      </c>
      <c r="F6297">
        <v>78</v>
      </c>
      <c r="G6297">
        <v>0</v>
      </c>
      <c r="H6297">
        <v>0</v>
      </c>
      <c r="I6297">
        <v>0</v>
      </c>
      <c r="J6297" s="4">
        <f t="shared" si="885"/>
        <v>16.49017505749768</v>
      </c>
      <c r="K6297" s="4">
        <f t="shared" si="886"/>
        <v>-37.028944987077736</v>
      </c>
      <c r="L6297" s="5">
        <f t="shared" si="882"/>
        <v>0</v>
      </c>
      <c r="M6297" s="5">
        <f t="shared" si="883"/>
        <v>0</v>
      </c>
      <c r="N6297" s="6">
        <f t="shared" si="884"/>
        <v>0</v>
      </c>
      <c r="O6297" s="6">
        <f t="shared" si="887"/>
        <v>0</v>
      </c>
      <c r="P6297" s="6">
        <f>FORECAST(J6297,Inputs!$B$10:$B$18,Inputs!$A$10:$A$18)</f>
        <v>30.708242361643496</v>
      </c>
      <c r="Q6297" s="6">
        <f>IF(Inputs!$D$10="Yes",IF('Hourly Calcs'!P6297&gt;'Hourly Calcs'!K6297,'Hourly Calcs'!O6297,N6297+O6297),N6297+O6297)</f>
        <v>0</v>
      </c>
      <c r="R6297" s="12">
        <f t="shared" si="888"/>
        <v>0</v>
      </c>
      <c r="S6297" s="1">
        <f>IF(AND(A6297&gt;=5,A6297&lt;=9),INDEX(Demand!$C$3:$C$26,C6297),INDEX(Demand!$B$3:$B$26,C6297))</f>
        <v>350</v>
      </c>
      <c r="T6297" s="7">
        <f t="shared" si="889"/>
        <v>0</v>
      </c>
      <c r="U6297" s="7">
        <f t="shared" si="890"/>
        <v>0</v>
      </c>
    </row>
    <row r="6298" spans="1:21" x14ac:dyDescent="0.2">
      <c r="A6298" s="1">
        <v>9</v>
      </c>
      <c r="B6298" s="1">
        <v>20</v>
      </c>
      <c r="C6298" s="1">
        <v>2</v>
      </c>
      <c r="D6298">
        <v>14.5</v>
      </c>
      <c r="E6298">
        <v>10.9</v>
      </c>
      <c r="F6298">
        <v>79</v>
      </c>
      <c r="G6298">
        <v>0</v>
      </c>
      <c r="H6298">
        <v>0</v>
      </c>
      <c r="I6298">
        <v>0</v>
      </c>
      <c r="J6298" s="4">
        <f t="shared" si="885"/>
        <v>34.15687792968842</v>
      </c>
      <c r="K6298" s="4">
        <f t="shared" si="886"/>
        <v>-32.975001897835369</v>
      </c>
      <c r="L6298" s="5">
        <f t="shared" si="882"/>
        <v>0</v>
      </c>
      <c r="M6298" s="5">
        <f t="shared" si="883"/>
        <v>0</v>
      </c>
      <c r="N6298" s="6">
        <f t="shared" si="884"/>
        <v>0</v>
      </c>
      <c r="O6298" s="6">
        <f t="shared" si="887"/>
        <v>0</v>
      </c>
      <c r="P6298" s="6">
        <f>FORECAST(J6298,Inputs!$B$10:$B$18,Inputs!$A$10:$A$18)</f>
        <v>30.871822943793408</v>
      </c>
      <c r="Q6298" s="6">
        <f>IF(Inputs!$D$10="Yes",IF('Hourly Calcs'!P6298&gt;'Hourly Calcs'!K6298,'Hourly Calcs'!O6298,N6298+O6298),N6298+O6298)</f>
        <v>0</v>
      </c>
      <c r="R6298" s="12">
        <f t="shared" si="888"/>
        <v>0</v>
      </c>
      <c r="S6298" s="1">
        <f>IF(AND(A6298&gt;=5,A6298&lt;=9),INDEX(Demand!$C$3:$C$26,C6298),INDEX(Demand!$B$3:$B$26,C6298))</f>
        <v>350</v>
      </c>
      <c r="T6298" s="7">
        <f t="shared" si="889"/>
        <v>0</v>
      </c>
      <c r="U6298" s="7">
        <f t="shared" si="890"/>
        <v>0</v>
      </c>
    </row>
    <row r="6299" spans="1:21" x14ac:dyDescent="0.2">
      <c r="A6299" s="1">
        <v>9</v>
      </c>
      <c r="B6299" s="1">
        <v>20</v>
      </c>
      <c r="C6299" s="1">
        <v>3</v>
      </c>
      <c r="D6299">
        <v>14.1</v>
      </c>
      <c r="E6299">
        <v>10.7</v>
      </c>
      <c r="F6299">
        <v>80</v>
      </c>
      <c r="G6299">
        <v>0</v>
      </c>
      <c r="H6299">
        <v>0</v>
      </c>
      <c r="I6299">
        <v>0</v>
      </c>
      <c r="J6299" s="4">
        <f t="shared" si="885"/>
        <v>49.853683205454729</v>
      </c>
      <c r="K6299" s="4">
        <f t="shared" si="886"/>
        <v>-26.630678525369603</v>
      </c>
      <c r="L6299" s="5">
        <f t="shared" si="882"/>
        <v>0</v>
      </c>
      <c r="M6299" s="5">
        <f t="shared" si="883"/>
        <v>0</v>
      </c>
      <c r="N6299" s="6">
        <f t="shared" si="884"/>
        <v>0</v>
      </c>
      <c r="O6299" s="6">
        <f t="shared" si="887"/>
        <v>0</v>
      </c>
      <c r="P6299" s="6">
        <f>FORECAST(J6299,Inputs!$B$10:$B$18,Inputs!$A$10:$A$18)</f>
        <v>31.017163733383839</v>
      </c>
      <c r="Q6299" s="6">
        <f>IF(Inputs!$D$10="Yes",IF('Hourly Calcs'!P6299&gt;'Hourly Calcs'!K6299,'Hourly Calcs'!O6299,N6299+O6299),N6299+O6299)</f>
        <v>0</v>
      </c>
      <c r="R6299" s="12">
        <f t="shared" si="888"/>
        <v>0</v>
      </c>
      <c r="S6299" s="1">
        <f>IF(AND(A6299&gt;=5,A6299&lt;=9),INDEX(Demand!$C$3:$C$26,C6299),INDEX(Demand!$B$3:$B$26,C6299))</f>
        <v>350</v>
      </c>
      <c r="T6299" s="7">
        <f t="shared" si="889"/>
        <v>0</v>
      </c>
      <c r="U6299" s="7">
        <f t="shared" si="890"/>
        <v>0</v>
      </c>
    </row>
    <row r="6300" spans="1:21" x14ac:dyDescent="0.2">
      <c r="A6300" s="1">
        <v>9</v>
      </c>
      <c r="B6300" s="1">
        <v>20</v>
      </c>
      <c r="C6300" s="1">
        <v>4</v>
      </c>
      <c r="D6300">
        <v>13.9</v>
      </c>
      <c r="E6300">
        <v>10.1</v>
      </c>
      <c r="F6300">
        <v>78</v>
      </c>
      <c r="G6300">
        <v>0</v>
      </c>
      <c r="H6300">
        <v>0</v>
      </c>
      <c r="I6300">
        <v>0</v>
      </c>
      <c r="J6300" s="4">
        <f t="shared" si="885"/>
        <v>63.68145865233123</v>
      </c>
      <c r="K6300" s="4">
        <f t="shared" si="886"/>
        <v>-18.701904983099297</v>
      </c>
      <c r="L6300" s="5">
        <f t="shared" si="882"/>
        <v>0</v>
      </c>
      <c r="M6300" s="5">
        <f t="shared" si="883"/>
        <v>0</v>
      </c>
      <c r="N6300" s="6">
        <f t="shared" si="884"/>
        <v>0</v>
      </c>
      <c r="O6300" s="6">
        <f t="shared" si="887"/>
        <v>0</v>
      </c>
      <c r="P6300" s="6">
        <f>FORECAST(J6300,Inputs!$B$10:$B$18,Inputs!$A$10:$A$18)</f>
        <v>31.145198691225286</v>
      </c>
      <c r="Q6300" s="6">
        <f>IF(Inputs!$D$10="Yes",IF('Hourly Calcs'!P6300&gt;'Hourly Calcs'!K6300,'Hourly Calcs'!O6300,N6300+O6300),N6300+O6300)</f>
        <v>0</v>
      </c>
      <c r="R6300" s="12">
        <f t="shared" si="888"/>
        <v>0</v>
      </c>
      <c r="S6300" s="1">
        <f>IF(AND(A6300&gt;=5,A6300&lt;=9),INDEX(Demand!$C$3:$C$26,C6300),INDEX(Demand!$B$3:$B$26,C6300))</f>
        <v>350</v>
      </c>
      <c r="T6300" s="7">
        <f t="shared" si="889"/>
        <v>0</v>
      </c>
      <c r="U6300" s="7">
        <f t="shared" si="890"/>
        <v>0</v>
      </c>
    </row>
    <row r="6301" spans="1:21" x14ac:dyDescent="0.2">
      <c r="A6301" s="1">
        <v>9</v>
      </c>
      <c r="B6301" s="1">
        <v>20</v>
      </c>
      <c r="C6301" s="1">
        <v>5</v>
      </c>
      <c r="D6301">
        <v>14.2</v>
      </c>
      <c r="E6301">
        <v>10.8</v>
      </c>
      <c r="F6301">
        <v>80</v>
      </c>
      <c r="G6301">
        <v>0</v>
      </c>
      <c r="H6301">
        <v>0</v>
      </c>
      <c r="I6301">
        <v>0</v>
      </c>
      <c r="J6301" s="4">
        <f t="shared" si="885"/>
        <v>76.163219830524767</v>
      </c>
      <c r="K6301" s="4">
        <f t="shared" si="886"/>
        <v>-9.7915234705549352</v>
      </c>
      <c r="L6301" s="5">
        <f t="shared" si="882"/>
        <v>88.836780169475233</v>
      </c>
      <c r="M6301" s="5">
        <f t="shared" si="883"/>
        <v>0</v>
      </c>
      <c r="N6301" s="6">
        <f t="shared" si="884"/>
        <v>0</v>
      </c>
      <c r="O6301" s="6">
        <f t="shared" si="887"/>
        <v>0</v>
      </c>
      <c r="P6301" s="6">
        <f>FORECAST(J6301,Inputs!$B$10:$B$18,Inputs!$A$10:$A$18)</f>
        <v>31.260770553986337</v>
      </c>
      <c r="Q6301" s="6">
        <f>IF(Inputs!$D$10="Yes",IF('Hourly Calcs'!P6301&gt;'Hourly Calcs'!K6301,'Hourly Calcs'!O6301,N6301+O6301),N6301+O6301)</f>
        <v>0</v>
      </c>
      <c r="R6301" s="12">
        <f t="shared" si="888"/>
        <v>0</v>
      </c>
      <c r="S6301" s="1">
        <f>IF(AND(A6301&gt;=5,A6301&lt;=9),INDEX(Demand!$C$3:$C$26,C6301),INDEX(Demand!$B$3:$B$26,C6301))</f>
        <v>350</v>
      </c>
      <c r="T6301" s="7">
        <f t="shared" si="889"/>
        <v>0</v>
      </c>
      <c r="U6301" s="7">
        <f t="shared" si="890"/>
        <v>0</v>
      </c>
    </row>
    <row r="6302" spans="1:21" x14ac:dyDescent="0.2">
      <c r="A6302" s="1">
        <v>9</v>
      </c>
      <c r="B6302" s="1">
        <v>20</v>
      </c>
      <c r="C6302" s="1">
        <v>6</v>
      </c>
      <c r="D6302">
        <v>14.3</v>
      </c>
      <c r="E6302">
        <v>10.7</v>
      </c>
      <c r="F6302">
        <v>79</v>
      </c>
      <c r="G6302">
        <v>0</v>
      </c>
      <c r="H6302">
        <v>0</v>
      </c>
      <c r="I6302">
        <v>0</v>
      </c>
      <c r="J6302" s="4">
        <f t="shared" si="885"/>
        <v>87.933595211725816</v>
      </c>
      <c r="K6302" s="4">
        <f t="shared" si="886"/>
        <v>0.10488649662497096</v>
      </c>
      <c r="L6302" s="5">
        <f t="shared" si="882"/>
        <v>77.066404788274184</v>
      </c>
      <c r="M6302" s="5">
        <f t="shared" si="883"/>
        <v>33.895113503375029</v>
      </c>
      <c r="N6302" s="6">
        <f t="shared" si="884"/>
        <v>0</v>
      </c>
      <c r="O6302" s="6">
        <f t="shared" si="887"/>
        <v>0</v>
      </c>
      <c r="P6302" s="6">
        <f>FORECAST(J6302,Inputs!$B$10:$B$18,Inputs!$A$10:$A$18)</f>
        <v>31.369755511219683</v>
      </c>
      <c r="Q6302" s="6">
        <f>IF(Inputs!$D$10="Yes",IF('Hourly Calcs'!P6302&gt;'Hourly Calcs'!K6302,'Hourly Calcs'!O6302,N6302+O6302),N6302+O6302)</f>
        <v>0</v>
      </c>
      <c r="R6302" s="12">
        <f t="shared" si="888"/>
        <v>0</v>
      </c>
      <c r="S6302" s="1">
        <f>IF(AND(A6302&gt;=5,A6302&lt;=9),INDEX(Demand!$C$3:$C$26,C6302),INDEX(Demand!$B$3:$B$26,C6302))</f>
        <v>350</v>
      </c>
      <c r="T6302" s="7">
        <f t="shared" si="889"/>
        <v>0</v>
      </c>
      <c r="U6302" s="7">
        <f t="shared" si="890"/>
        <v>0</v>
      </c>
    </row>
    <row r="6303" spans="1:21" x14ac:dyDescent="0.2">
      <c r="A6303" s="1">
        <v>9</v>
      </c>
      <c r="B6303" s="1">
        <v>20</v>
      </c>
      <c r="C6303" s="1">
        <v>7</v>
      </c>
      <c r="D6303">
        <v>14.2</v>
      </c>
      <c r="E6303">
        <v>10</v>
      </c>
      <c r="F6303">
        <v>76</v>
      </c>
      <c r="G6303">
        <v>18</v>
      </c>
      <c r="H6303">
        <v>0</v>
      </c>
      <c r="I6303">
        <v>18</v>
      </c>
      <c r="J6303" s="4">
        <f t="shared" si="885"/>
        <v>99.632759723620438</v>
      </c>
      <c r="K6303" s="4">
        <f t="shared" si="886"/>
        <v>9.0971994857153078</v>
      </c>
      <c r="L6303" s="5">
        <f t="shared" si="882"/>
        <v>65.367240276379562</v>
      </c>
      <c r="M6303" s="5">
        <f t="shared" si="883"/>
        <v>24.902800514284692</v>
      </c>
      <c r="N6303" s="6">
        <f t="shared" si="884"/>
        <v>0</v>
      </c>
      <c r="O6303" s="6">
        <f t="shared" si="887"/>
        <v>16.461338152995374</v>
      </c>
      <c r="P6303" s="6">
        <f>FORECAST(J6303,Inputs!$B$10:$B$18,Inputs!$A$10:$A$18)</f>
        <v>31.47808110855204</v>
      </c>
      <c r="Q6303" s="6">
        <f>IF(Inputs!$D$10="Yes",IF('Hourly Calcs'!P6303&gt;'Hourly Calcs'!K6303,'Hourly Calcs'!O6303,N6303+O6303),N6303+O6303)</f>
        <v>16.461338152995374</v>
      </c>
      <c r="R6303" s="12">
        <f t="shared" si="888"/>
        <v>78.224278903034019</v>
      </c>
      <c r="S6303" s="1">
        <f>IF(AND(A6303&gt;=5,A6303&lt;=9),INDEX(Demand!$C$3:$C$26,C6303),INDEX(Demand!$B$3:$B$26,C6303))</f>
        <v>350</v>
      </c>
      <c r="T6303" s="7">
        <f t="shared" si="889"/>
        <v>78.224278903034019</v>
      </c>
      <c r="U6303" s="7">
        <f t="shared" si="890"/>
        <v>0</v>
      </c>
    </row>
    <row r="6304" spans="1:21" x14ac:dyDescent="0.2">
      <c r="A6304" s="1">
        <v>9</v>
      </c>
      <c r="B6304" s="1">
        <v>20</v>
      </c>
      <c r="C6304" s="1">
        <v>8</v>
      </c>
      <c r="D6304">
        <v>14.2</v>
      </c>
      <c r="E6304">
        <v>10</v>
      </c>
      <c r="F6304">
        <v>76</v>
      </c>
      <c r="G6304">
        <v>98</v>
      </c>
      <c r="H6304">
        <v>10</v>
      </c>
      <c r="I6304">
        <v>96</v>
      </c>
      <c r="J6304" s="4">
        <f t="shared" si="885"/>
        <v>111.90763315806474</v>
      </c>
      <c r="K6304" s="4">
        <f t="shared" si="886"/>
        <v>18.161357501096958</v>
      </c>
      <c r="L6304" s="5">
        <f t="shared" si="882"/>
        <v>53.092366841935259</v>
      </c>
      <c r="M6304" s="5">
        <f t="shared" si="883"/>
        <v>15.838642498903042</v>
      </c>
      <c r="N6304" s="6">
        <f t="shared" si="884"/>
        <v>5.7748722763186047</v>
      </c>
      <c r="O6304" s="6">
        <f t="shared" si="887"/>
        <v>87.793803482642005</v>
      </c>
      <c r="P6304" s="6">
        <f>FORECAST(J6304,Inputs!$B$10:$B$18,Inputs!$A$10:$A$18)</f>
        <v>31.591737344056153</v>
      </c>
      <c r="Q6304" s="6">
        <f>IF(Inputs!$D$10="Yes",IF('Hourly Calcs'!P6304&gt;'Hourly Calcs'!K6304,'Hourly Calcs'!O6304,N6304+O6304),N6304+O6304)</f>
        <v>87.793803482642005</v>
      </c>
      <c r="R6304" s="12">
        <f t="shared" si="888"/>
        <v>417.19615414951477</v>
      </c>
      <c r="S6304" s="1">
        <f>IF(AND(A6304&gt;=5,A6304&lt;=9),INDEX(Demand!$C$3:$C$26,C6304),INDEX(Demand!$B$3:$B$26,C6304))</f>
        <v>350</v>
      </c>
      <c r="T6304" s="7">
        <f t="shared" si="889"/>
        <v>350</v>
      </c>
      <c r="U6304" s="7">
        <f t="shared" si="890"/>
        <v>67.196154149514769</v>
      </c>
    </row>
    <row r="6305" spans="1:21" x14ac:dyDescent="0.2">
      <c r="A6305" s="1">
        <v>9</v>
      </c>
      <c r="B6305" s="1">
        <v>20</v>
      </c>
      <c r="C6305" s="1">
        <v>9</v>
      </c>
      <c r="D6305">
        <v>14.2</v>
      </c>
      <c r="E6305">
        <v>10</v>
      </c>
      <c r="F6305">
        <v>76</v>
      </c>
      <c r="G6305">
        <v>196</v>
      </c>
      <c r="H6305">
        <v>58</v>
      </c>
      <c r="I6305">
        <v>172</v>
      </c>
      <c r="J6305" s="4">
        <f t="shared" si="885"/>
        <v>125.42601659988043</v>
      </c>
      <c r="K6305" s="4">
        <f t="shared" si="886"/>
        <v>26.455426996411084</v>
      </c>
      <c r="L6305" s="5">
        <f t="shared" si="882"/>
        <v>39.573983400119573</v>
      </c>
      <c r="M6305" s="5">
        <f t="shared" si="883"/>
        <v>7.5445730035889156</v>
      </c>
      <c r="N6305" s="6">
        <f t="shared" si="884"/>
        <v>43.803231986639936</v>
      </c>
      <c r="O6305" s="6">
        <f t="shared" si="887"/>
        <v>157.29723123973358</v>
      </c>
      <c r="P6305" s="6">
        <f>FORECAST(J6305,Inputs!$B$10:$B$18,Inputs!$A$10:$A$18)</f>
        <v>31.716907561110002</v>
      </c>
      <c r="Q6305" s="6">
        <f>IF(Inputs!$D$10="Yes",IF('Hourly Calcs'!P6305&gt;'Hourly Calcs'!K6305,'Hourly Calcs'!O6305,N6305+O6305),N6305+O6305)</f>
        <v>157.29723123973358</v>
      </c>
      <c r="R6305" s="12">
        <f t="shared" si="888"/>
        <v>747.47644285121396</v>
      </c>
      <c r="S6305" s="1">
        <f>IF(AND(A6305&gt;=5,A6305&lt;=9),INDEX(Demand!$C$3:$C$26,C6305),INDEX(Demand!$B$3:$B$26,C6305))</f>
        <v>350</v>
      </c>
      <c r="T6305" s="7">
        <f t="shared" si="889"/>
        <v>350</v>
      </c>
      <c r="U6305" s="7">
        <f t="shared" si="890"/>
        <v>397.47644285121396</v>
      </c>
    </row>
    <row r="6306" spans="1:21" x14ac:dyDescent="0.2">
      <c r="A6306" s="1">
        <v>9</v>
      </c>
      <c r="B6306" s="1">
        <v>20</v>
      </c>
      <c r="C6306" s="1">
        <v>10</v>
      </c>
      <c r="D6306">
        <v>14.5</v>
      </c>
      <c r="E6306">
        <v>9.9</v>
      </c>
      <c r="F6306">
        <v>74</v>
      </c>
      <c r="G6306">
        <v>285</v>
      </c>
      <c r="H6306">
        <v>67</v>
      </c>
      <c r="I6306">
        <v>249</v>
      </c>
      <c r="J6306" s="4">
        <f t="shared" si="885"/>
        <v>140.8092650572612</v>
      </c>
      <c r="K6306" s="4">
        <f t="shared" si="886"/>
        <v>33.364656206889549</v>
      </c>
      <c r="L6306" s="5">
        <f t="shared" si="882"/>
        <v>24.1907349427388</v>
      </c>
      <c r="M6306" s="5">
        <f t="shared" si="883"/>
        <v>0.63534379311045086</v>
      </c>
      <c r="N6306" s="6">
        <f t="shared" si="884"/>
        <v>59.09140864653299</v>
      </c>
      <c r="O6306" s="6">
        <f t="shared" si="887"/>
        <v>227.71517778310269</v>
      </c>
      <c r="P6306" s="6">
        <f>FORECAST(J6306,Inputs!$B$10:$B$18,Inputs!$A$10:$A$18)</f>
        <v>31.85934504682649</v>
      </c>
      <c r="Q6306" s="6">
        <f>IF(Inputs!$D$10="Yes",IF('Hourly Calcs'!P6306&gt;'Hourly Calcs'!K6306,'Hourly Calcs'!O6306,N6306+O6306),N6306+O6306)</f>
        <v>286.80658642963567</v>
      </c>
      <c r="R6306" s="12">
        <f t="shared" si="888"/>
        <v>1362.9048987136287</v>
      </c>
      <c r="S6306" s="1">
        <f>IF(AND(A6306&gt;=5,A6306&lt;=9),INDEX(Demand!$C$3:$C$26,C6306),INDEX(Demand!$B$3:$B$26,C6306))</f>
        <v>600</v>
      </c>
      <c r="T6306" s="7">
        <f t="shared" si="889"/>
        <v>600</v>
      </c>
      <c r="U6306" s="7">
        <f t="shared" si="890"/>
        <v>762.90489871362865</v>
      </c>
    </row>
    <row r="6307" spans="1:21" x14ac:dyDescent="0.2">
      <c r="A6307" s="1">
        <v>9</v>
      </c>
      <c r="B6307" s="1">
        <v>20</v>
      </c>
      <c r="C6307" s="1">
        <v>11</v>
      </c>
      <c r="D6307">
        <v>15.9</v>
      </c>
      <c r="E6307">
        <v>10.7</v>
      </c>
      <c r="F6307">
        <v>71</v>
      </c>
      <c r="G6307">
        <v>557</v>
      </c>
      <c r="H6307">
        <v>542</v>
      </c>
      <c r="I6307">
        <v>222</v>
      </c>
      <c r="J6307" s="4">
        <f t="shared" si="885"/>
        <v>158.35726605915127</v>
      </c>
      <c r="K6307" s="4">
        <f t="shared" si="886"/>
        <v>38.159770089593877</v>
      </c>
      <c r="L6307" s="5">
        <f t="shared" ref="L6307:L6370" si="891">IF(ABS($B$5-J6307)&gt;90,0,ABS($B$5-J6307))</f>
        <v>6.6427339408487285</v>
      </c>
      <c r="M6307" s="5">
        <f t="shared" ref="M6307:M6370" si="892">IF(K6307&gt;0,ABS($B$4-K6307),0)</f>
        <v>4.1597700895938772</v>
      </c>
      <c r="N6307" s="6">
        <f t="shared" si="884"/>
        <v>514.3378291211128</v>
      </c>
      <c r="O6307" s="6">
        <f t="shared" si="887"/>
        <v>203.02317055360962</v>
      </c>
      <c r="P6307" s="6">
        <f>FORECAST(J6307,Inputs!$B$10:$B$18,Inputs!$A$10:$A$18)</f>
        <v>32.02182653758473</v>
      </c>
      <c r="Q6307" s="6">
        <f>IF(Inputs!$D$10="Yes",IF('Hourly Calcs'!P6307&gt;'Hourly Calcs'!K6307,'Hourly Calcs'!O6307,N6307+O6307),N6307+O6307)</f>
        <v>717.36099967472239</v>
      </c>
      <c r="R6307" s="12">
        <f t="shared" si="888"/>
        <v>3408.8994704542806</v>
      </c>
      <c r="S6307" s="1">
        <f>IF(AND(A6307&gt;=5,A6307&lt;=9),INDEX(Demand!$C$3:$C$26,C6307),INDEX(Demand!$B$3:$B$26,C6307))</f>
        <v>600</v>
      </c>
      <c r="T6307" s="7">
        <f t="shared" si="889"/>
        <v>600</v>
      </c>
      <c r="U6307" s="7">
        <f t="shared" si="890"/>
        <v>2808.8994704542806</v>
      </c>
    </row>
    <row r="6308" spans="1:21" x14ac:dyDescent="0.2">
      <c r="A6308" s="1">
        <v>9</v>
      </c>
      <c r="B6308" s="1">
        <v>20</v>
      </c>
      <c r="C6308" s="1">
        <v>12</v>
      </c>
      <c r="D6308">
        <v>16.100000000000001</v>
      </c>
      <c r="E6308">
        <v>10.3</v>
      </c>
      <c r="F6308">
        <v>68</v>
      </c>
      <c r="G6308">
        <v>634</v>
      </c>
      <c r="H6308">
        <v>731</v>
      </c>
      <c r="I6308">
        <v>148</v>
      </c>
      <c r="J6308" s="4">
        <f t="shared" si="885"/>
        <v>177.56660477469566</v>
      </c>
      <c r="K6308" s="4">
        <f t="shared" si="886"/>
        <v>40.128202070884058</v>
      </c>
      <c r="L6308" s="5">
        <f t="shared" si="891"/>
        <v>12.566604774695662</v>
      </c>
      <c r="M6308" s="5">
        <f t="shared" si="892"/>
        <v>6.1282020708840577</v>
      </c>
      <c r="N6308" s="6">
        <f t="shared" si="884"/>
        <v>695.64392250338926</v>
      </c>
      <c r="O6308" s="6">
        <f t="shared" si="887"/>
        <v>135.34878036907307</v>
      </c>
      <c r="P6308" s="6">
        <f>FORECAST(J6308,Inputs!$B$10:$B$18,Inputs!$A$10:$A$18)</f>
        <v>32.199690784950882</v>
      </c>
      <c r="Q6308" s="6">
        <f>IF(Inputs!$D$10="Yes",IF('Hourly Calcs'!P6308&gt;'Hourly Calcs'!K6308,'Hourly Calcs'!O6308,N6308+O6308),N6308+O6308)</f>
        <v>830.99270287246236</v>
      </c>
      <c r="R6308" s="12">
        <f t="shared" si="888"/>
        <v>3948.8773240499409</v>
      </c>
      <c r="S6308" s="1">
        <f>IF(AND(A6308&gt;=5,A6308&lt;=9),INDEX(Demand!$C$3:$C$26,C6308),INDEX(Demand!$B$3:$B$26,C6308))</f>
        <v>600</v>
      </c>
      <c r="T6308" s="7">
        <f t="shared" si="889"/>
        <v>600</v>
      </c>
      <c r="U6308" s="7">
        <f t="shared" si="890"/>
        <v>3348.8773240499409</v>
      </c>
    </row>
    <row r="6309" spans="1:21" x14ac:dyDescent="0.2">
      <c r="A6309" s="1">
        <v>9</v>
      </c>
      <c r="B6309" s="1">
        <v>20</v>
      </c>
      <c r="C6309" s="1">
        <v>13</v>
      </c>
      <c r="D6309">
        <v>16.399999999999999</v>
      </c>
      <c r="E6309">
        <v>10.199999999999999</v>
      </c>
      <c r="F6309">
        <v>67</v>
      </c>
      <c r="G6309">
        <v>637</v>
      </c>
      <c r="H6309">
        <v>756</v>
      </c>
      <c r="I6309">
        <v>133</v>
      </c>
      <c r="J6309" s="4">
        <f t="shared" si="885"/>
        <v>196.98247574635721</v>
      </c>
      <c r="K6309" s="4">
        <f t="shared" si="886"/>
        <v>38.906861954206462</v>
      </c>
      <c r="L6309" s="5">
        <f t="shared" si="891"/>
        <v>31.98247574635721</v>
      </c>
      <c r="M6309" s="5">
        <f t="shared" si="892"/>
        <v>4.9068619542064624</v>
      </c>
      <c r="N6309" s="6">
        <f t="shared" si="884"/>
        <v>672.67176944188463</v>
      </c>
      <c r="O6309" s="6">
        <f t="shared" si="887"/>
        <v>121.63099857491027</v>
      </c>
      <c r="P6309" s="6">
        <f>FORECAST(J6309,Inputs!$B$10:$B$18,Inputs!$A$10:$A$18)</f>
        <v>32.379467368021821</v>
      </c>
      <c r="Q6309" s="6">
        <f>IF(Inputs!$D$10="Yes",IF('Hourly Calcs'!P6309&gt;'Hourly Calcs'!K6309,'Hourly Calcs'!O6309,N6309+O6309),N6309+O6309)</f>
        <v>794.30276801679486</v>
      </c>
      <c r="R6309" s="12">
        <f t="shared" si="888"/>
        <v>3774.526753615809</v>
      </c>
      <c r="S6309" s="1">
        <f>IF(AND(A6309&gt;=5,A6309&lt;=9),INDEX(Demand!$C$3:$C$26,C6309),INDEX(Demand!$B$3:$B$26,C6309))</f>
        <v>600</v>
      </c>
      <c r="T6309" s="7">
        <f t="shared" si="889"/>
        <v>600</v>
      </c>
      <c r="U6309" s="7">
        <f t="shared" si="890"/>
        <v>3174.526753615809</v>
      </c>
    </row>
    <row r="6310" spans="1:21" x14ac:dyDescent="0.2">
      <c r="A6310" s="1">
        <v>9</v>
      </c>
      <c r="B6310" s="1">
        <v>20</v>
      </c>
      <c r="C6310" s="1">
        <v>14</v>
      </c>
      <c r="D6310">
        <v>16</v>
      </c>
      <c r="E6310">
        <v>8.8000000000000007</v>
      </c>
      <c r="F6310">
        <v>62</v>
      </c>
      <c r="G6310">
        <v>585</v>
      </c>
      <c r="H6310">
        <v>734</v>
      </c>
      <c r="I6310">
        <v>126</v>
      </c>
      <c r="J6310" s="4">
        <f t="shared" si="885"/>
        <v>215.01033496146184</v>
      </c>
      <c r="K6310" s="4">
        <f t="shared" si="886"/>
        <v>34.724842349803012</v>
      </c>
      <c r="L6310" s="5">
        <f t="shared" si="891"/>
        <v>50.010334961461837</v>
      </c>
      <c r="M6310" s="5">
        <f t="shared" si="892"/>
        <v>0.7248423498030121</v>
      </c>
      <c r="N6310" s="6">
        <f t="shared" si="884"/>
        <v>563.42621983448566</v>
      </c>
      <c r="O6310" s="6">
        <f t="shared" si="887"/>
        <v>115.22936707096763</v>
      </c>
      <c r="P6310" s="6">
        <f>FORECAST(J6310,Inputs!$B$10:$B$18,Inputs!$A$10:$A$18)</f>
        <v>32.546391990383903</v>
      </c>
      <c r="Q6310" s="6">
        <f>IF(Inputs!$D$10="Yes",IF('Hourly Calcs'!P6310&gt;'Hourly Calcs'!K6310,'Hourly Calcs'!O6310,N6310+O6310),N6310+O6310)</f>
        <v>678.65558690545333</v>
      </c>
      <c r="R6310" s="12">
        <f t="shared" si="888"/>
        <v>3224.9713489747141</v>
      </c>
      <c r="S6310" s="1">
        <f>IF(AND(A6310&gt;=5,A6310&lt;=9),INDEX(Demand!$C$3:$C$26,C6310),INDEX(Demand!$B$3:$B$26,C6310))</f>
        <v>600</v>
      </c>
      <c r="T6310" s="7">
        <f t="shared" si="889"/>
        <v>600</v>
      </c>
      <c r="U6310" s="7">
        <f t="shared" si="890"/>
        <v>2624.9713489747141</v>
      </c>
    </row>
    <row r="6311" spans="1:21" x14ac:dyDescent="0.2">
      <c r="A6311" s="1">
        <v>9</v>
      </c>
      <c r="B6311" s="1">
        <v>20</v>
      </c>
      <c r="C6311" s="1">
        <v>15</v>
      </c>
      <c r="D6311">
        <v>15.8</v>
      </c>
      <c r="E6311">
        <v>9.3000000000000007</v>
      </c>
      <c r="F6311">
        <v>65</v>
      </c>
      <c r="G6311">
        <v>480</v>
      </c>
      <c r="H6311">
        <v>646</v>
      </c>
      <c r="I6311">
        <v>130</v>
      </c>
      <c r="J6311" s="4">
        <f t="shared" si="885"/>
        <v>230.89998971926758</v>
      </c>
      <c r="K6311" s="4">
        <f t="shared" si="886"/>
        <v>28.244167936112213</v>
      </c>
      <c r="L6311" s="5">
        <f t="shared" si="891"/>
        <v>65.89998971926758</v>
      </c>
      <c r="M6311" s="5">
        <f t="shared" si="892"/>
        <v>5.7558320638877873</v>
      </c>
      <c r="N6311" s="6">
        <f t="shared" si="884"/>
        <v>383.38494971998102</v>
      </c>
      <c r="O6311" s="6">
        <f t="shared" si="887"/>
        <v>118.8874422160777</v>
      </c>
      <c r="P6311" s="6">
        <f>FORECAST(J6311,Inputs!$B$10:$B$18,Inputs!$A$10:$A$18)</f>
        <v>32.693518423326552</v>
      </c>
      <c r="Q6311" s="6">
        <f>IF(Inputs!$D$10="Yes",IF('Hourly Calcs'!P6311&gt;'Hourly Calcs'!K6311,'Hourly Calcs'!O6311,N6311+O6311),N6311+O6311)</f>
        <v>118.8874422160777</v>
      </c>
      <c r="R6311" s="12">
        <f t="shared" si="888"/>
        <v>564.95312541080125</v>
      </c>
      <c r="S6311" s="1">
        <f>IF(AND(A6311&gt;=5,A6311&lt;=9),INDEX(Demand!$C$3:$C$26,C6311),INDEX(Demand!$B$3:$B$26,C6311))</f>
        <v>600</v>
      </c>
      <c r="T6311" s="7">
        <f t="shared" si="889"/>
        <v>564.95312541080125</v>
      </c>
      <c r="U6311" s="7">
        <f t="shared" si="890"/>
        <v>0</v>
      </c>
    </row>
    <row r="6312" spans="1:21" x14ac:dyDescent="0.2">
      <c r="A6312" s="1">
        <v>9</v>
      </c>
      <c r="B6312" s="1">
        <v>20</v>
      </c>
      <c r="C6312" s="1">
        <v>16</v>
      </c>
      <c r="D6312">
        <v>16.100000000000001</v>
      </c>
      <c r="E6312">
        <v>8</v>
      </c>
      <c r="F6312">
        <v>59</v>
      </c>
      <c r="G6312">
        <v>337</v>
      </c>
      <c r="H6312">
        <v>480</v>
      </c>
      <c r="I6312">
        <v>135</v>
      </c>
      <c r="J6312" s="4">
        <f t="shared" si="885"/>
        <v>244.80406345697625</v>
      </c>
      <c r="K6312" s="4">
        <f t="shared" si="886"/>
        <v>20.210237854742971</v>
      </c>
      <c r="L6312" s="5">
        <f t="shared" si="891"/>
        <v>79.804063456976252</v>
      </c>
      <c r="M6312" s="5">
        <f t="shared" si="892"/>
        <v>13.789762145257029</v>
      </c>
      <c r="N6312" s="6">
        <f t="shared" si="884"/>
        <v>182.061739859428</v>
      </c>
      <c r="O6312" s="6">
        <f t="shared" si="887"/>
        <v>123.4600361474653</v>
      </c>
      <c r="P6312" s="6">
        <f>FORECAST(J6312,Inputs!$B$10:$B$18,Inputs!$A$10:$A$18)</f>
        <v>32.822259846823854</v>
      </c>
      <c r="Q6312" s="6">
        <f>IF(Inputs!$D$10="Yes",IF('Hourly Calcs'!P6312&gt;'Hourly Calcs'!K6312,'Hourly Calcs'!O6312,N6312+O6312),N6312+O6312)</f>
        <v>123.4600361474653</v>
      </c>
      <c r="R6312" s="12">
        <f t="shared" si="888"/>
        <v>586.68209177275514</v>
      </c>
      <c r="S6312" s="1">
        <f>IF(AND(A6312&gt;=5,A6312&lt;=9),INDEX(Demand!$C$3:$C$26,C6312),INDEX(Demand!$B$3:$B$26,C6312))</f>
        <v>900</v>
      </c>
      <c r="T6312" s="7">
        <f t="shared" si="889"/>
        <v>586.68209177275514</v>
      </c>
      <c r="U6312" s="7">
        <f t="shared" si="890"/>
        <v>0</v>
      </c>
    </row>
    <row r="6313" spans="1:21" x14ac:dyDescent="0.2">
      <c r="A6313" s="1">
        <v>9</v>
      </c>
      <c r="B6313" s="1">
        <v>20</v>
      </c>
      <c r="C6313" s="1">
        <v>17</v>
      </c>
      <c r="D6313">
        <v>15.9</v>
      </c>
      <c r="E6313">
        <v>8.5</v>
      </c>
      <c r="F6313">
        <v>61</v>
      </c>
      <c r="G6313">
        <v>174</v>
      </c>
      <c r="H6313">
        <v>276</v>
      </c>
      <c r="I6313">
        <v>98</v>
      </c>
      <c r="J6313" s="4">
        <f t="shared" si="885"/>
        <v>257.30189783769032</v>
      </c>
      <c r="K6313" s="4">
        <f t="shared" si="886"/>
        <v>11.263451918620532</v>
      </c>
      <c r="L6313" s="5">
        <f t="shared" si="891"/>
        <v>0</v>
      </c>
      <c r="M6313" s="5">
        <f t="shared" si="892"/>
        <v>22.736548081379468</v>
      </c>
      <c r="N6313" s="6">
        <f t="shared" si="884"/>
        <v>38.612613502098554</v>
      </c>
      <c r="O6313" s="6">
        <f t="shared" si="887"/>
        <v>89.622841055197043</v>
      </c>
      <c r="P6313" s="6">
        <f>FORECAST(J6313,Inputs!$B$10:$B$18,Inputs!$A$10:$A$18)</f>
        <v>32.937980535534166</v>
      </c>
      <c r="Q6313" s="6">
        <f>IF(Inputs!$D$10="Yes",IF('Hourly Calcs'!P6313&gt;'Hourly Calcs'!K6313,'Hourly Calcs'!O6313,N6313+O6313),N6313+O6313)</f>
        <v>89.622841055197043</v>
      </c>
      <c r="R6313" s="12">
        <f t="shared" si="888"/>
        <v>425.88774069429633</v>
      </c>
      <c r="S6313" s="1">
        <f>IF(AND(A6313&gt;=5,A6313&lt;=9),INDEX(Demand!$C$3:$C$26,C6313),INDEX(Demand!$B$3:$B$26,C6313))</f>
        <v>900</v>
      </c>
      <c r="T6313" s="7">
        <f t="shared" si="889"/>
        <v>425.88774069429633</v>
      </c>
      <c r="U6313" s="7">
        <f t="shared" si="890"/>
        <v>0</v>
      </c>
    </row>
    <row r="6314" spans="1:21" x14ac:dyDescent="0.2">
      <c r="A6314" s="1">
        <v>9</v>
      </c>
      <c r="B6314" s="1">
        <v>20</v>
      </c>
      <c r="C6314" s="1">
        <v>18</v>
      </c>
      <c r="D6314">
        <v>14.9</v>
      </c>
      <c r="E6314">
        <v>8.6</v>
      </c>
      <c r="F6314">
        <v>66</v>
      </c>
      <c r="G6314">
        <v>37</v>
      </c>
      <c r="H6314">
        <v>12</v>
      </c>
      <c r="I6314">
        <v>36</v>
      </c>
      <c r="J6314" s="4">
        <f t="shared" si="885"/>
        <v>269.06167074231678</v>
      </c>
      <c r="K6314" s="4">
        <f t="shared" si="886"/>
        <v>2.0579591162825039</v>
      </c>
      <c r="L6314" s="5">
        <f t="shared" si="891"/>
        <v>0</v>
      </c>
      <c r="M6314" s="5">
        <f t="shared" si="892"/>
        <v>31.942040883717496</v>
      </c>
      <c r="N6314" s="6">
        <f t="shared" si="884"/>
        <v>0</v>
      </c>
      <c r="O6314" s="6">
        <f t="shared" si="887"/>
        <v>32.922676305990748</v>
      </c>
      <c r="P6314" s="6">
        <f>FORECAST(J6314,Inputs!$B$10:$B$18,Inputs!$A$10:$A$18)</f>
        <v>33.046867321688119</v>
      </c>
      <c r="Q6314" s="6">
        <f>IF(Inputs!$D$10="Yes",IF('Hourly Calcs'!P6314&gt;'Hourly Calcs'!K6314,'Hourly Calcs'!O6314,N6314+O6314),N6314+O6314)</f>
        <v>32.922676305990748</v>
      </c>
      <c r="R6314" s="12">
        <f t="shared" si="888"/>
        <v>156.44855780606804</v>
      </c>
      <c r="S6314" s="1">
        <f>IF(AND(A6314&gt;=5,A6314&lt;=9),INDEX(Demand!$C$3:$C$26,C6314),INDEX(Demand!$B$3:$B$26,C6314))</f>
        <v>900</v>
      </c>
      <c r="T6314" s="7">
        <f t="shared" si="889"/>
        <v>156.44855780606804</v>
      </c>
      <c r="U6314" s="7">
        <f t="shared" si="890"/>
        <v>0</v>
      </c>
    </row>
    <row r="6315" spans="1:21" x14ac:dyDescent="0.2">
      <c r="A6315" s="1">
        <v>9</v>
      </c>
      <c r="B6315" s="1">
        <v>20</v>
      </c>
      <c r="C6315" s="1">
        <v>19</v>
      </c>
      <c r="D6315">
        <v>14.9</v>
      </c>
      <c r="E6315">
        <v>9.1</v>
      </c>
      <c r="F6315">
        <v>68</v>
      </c>
      <c r="G6315">
        <v>1</v>
      </c>
      <c r="H6315">
        <v>0</v>
      </c>
      <c r="I6315">
        <v>1</v>
      </c>
      <c r="J6315" s="4">
        <f t="shared" si="885"/>
        <v>280.73562874376682</v>
      </c>
      <c r="K6315" s="4">
        <f t="shared" si="886"/>
        <v>-7.65843856242806</v>
      </c>
      <c r="L6315" s="5">
        <f t="shared" si="891"/>
        <v>0</v>
      </c>
      <c r="M6315" s="5">
        <f t="shared" si="892"/>
        <v>0</v>
      </c>
      <c r="N6315" s="6">
        <f t="shared" si="884"/>
        <v>0</v>
      </c>
      <c r="O6315" s="6">
        <f t="shared" si="887"/>
        <v>0.91451878627752081</v>
      </c>
      <c r="P6315" s="6">
        <f>FORECAST(J6315,Inputs!$B$10:$B$18,Inputs!$A$10:$A$18)</f>
        <v>33.154959525405246</v>
      </c>
      <c r="Q6315" s="6">
        <f>IF(Inputs!$D$10="Yes",IF('Hourly Calcs'!P6315&gt;'Hourly Calcs'!K6315,'Hourly Calcs'!O6315,N6315+O6315),N6315+O6315)</f>
        <v>0.91451878627752081</v>
      </c>
      <c r="R6315" s="12">
        <f t="shared" si="888"/>
        <v>4.3457932723907788</v>
      </c>
      <c r="S6315" s="1">
        <f>IF(AND(A6315&gt;=5,A6315&lt;=9),INDEX(Demand!$C$3:$C$26,C6315),INDEX(Demand!$B$3:$B$26,C6315))</f>
        <v>900</v>
      </c>
      <c r="T6315" s="7">
        <f t="shared" si="889"/>
        <v>4.3457932723907788</v>
      </c>
      <c r="U6315" s="7">
        <f t="shared" si="890"/>
        <v>0</v>
      </c>
    </row>
    <row r="6316" spans="1:21" x14ac:dyDescent="0.2">
      <c r="A6316" s="1">
        <v>9</v>
      </c>
      <c r="B6316" s="1">
        <v>20</v>
      </c>
      <c r="C6316" s="1">
        <v>20</v>
      </c>
      <c r="D6316">
        <v>14.5</v>
      </c>
      <c r="E6316">
        <v>10.3</v>
      </c>
      <c r="F6316">
        <v>76</v>
      </c>
      <c r="G6316">
        <v>0</v>
      </c>
      <c r="H6316">
        <v>0</v>
      </c>
      <c r="I6316">
        <v>0</v>
      </c>
      <c r="J6316" s="4">
        <f t="shared" si="885"/>
        <v>292.96548123564128</v>
      </c>
      <c r="K6316" s="4">
        <f t="shared" si="886"/>
        <v>-16.770381229898121</v>
      </c>
      <c r="L6316" s="5">
        <f t="shared" si="891"/>
        <v>0</v>
      </c>
      <c r="M6316" s="5">
        <f t="shared" si="892"/>
        <v>0</v>
      </c>
      <c r="N6316" s="6">
        <f t="shared" si="884"/>
        <v>0</v>
      </c>
      <c r="O6316" s="6">
        <f t="shared" si="887"/>
        <v>0</v>
      </c>
      <c r="P6316" s="6">
        <f>FORECAST(J6316,Inputs!$B$10:$B$18,Inputs!$A$10:$A$18)</f>
        <v>33.268198900330006</v>
      </c>
      <c r="Q6316" s="6">
        <f>IF(Inputs!$D$10="Yes",IF('Hourly Calcs'!P6316&gt;'Hourly Calcs'!K6316,'Hourly Calcs'!O6316,N6316+O6316),N6316+O6316)</f>
        <v>0</v>
      </c>
      <c r="R6316" s="12">
        <f t="shared" si="888"/>
        <v>0</v>
      </c>
      <c r="S6316" s="1">
        <f>IF(AND(A6316&gt;=5,A6316&lt;=9),INDEX(Demand!$C$3:$C$26,C6316),INDEX(Demand!$B$3:$B$26,C6316))</f>
        <v>800</v>
      </c>
      <c r="T6316" s="7">
        <f t="shared" si="889"/>
        <v>0</v>
      </c>
      <c r="U6316" s="7">
        <f t="shared" si="890"/>
        <v>0</v>
      </c>
    </row>
    <row r="6317" spans="1:21" x14ac:dyDescent="0.2">
      <c r="A6317" s="1">
        <v>9</v>
      </c>
      <c r="B6317" s="1">
        <v>20</v>
      </c>
      <c r="C6317" s="1">
        <v>21</v>
      </c>
      <c r="D6317">
        <v>14.6</v>
      </c>
      <c r="E6317">
        <v>11.4</v>
      </c>
      <c r="F6317">
        <v>81</v>
      </c>
      <c r="G6317">
        <v>0</v>
      </c>
      <c r="H6317">
        <v>0</v>
      </c>
      <c r="I6317">
        <v>0</v>
      </c>
      <c r="J6317" s="4">
        <f t="shared" si="885"/>
        <v>306.39650542646143</v>
      </c>
      <c r="K6317" s="4">
        <f t="shared" si="886"/>
        <v>-25.033105574772975</v>
      </c>
      <c r="L6317" s="5">
        <f t="shared" si="891"/>
        <v>0</v>
      </c>
      <c r="M6317" s="5">
        <f t="shared" si="892"/>
        <v>0</v>
      </c>
      <c r="N6317" s="6">
        <f t="shared" si="884"/>
        <v>0</v>
      </c>
      <c r="O6317" s="6">
        <f t="shared" si="887"/>
        <v>0</v>
      </c>
      <c r="P6317" s="6">
        <f>FORECAST(J6317,Inputs!$B$10:$B$18,Inputs!$A$10:$A$18)</f>
        <v>33.392560235430196</v>
      </c>
      <c r="Q6317" s="6">
        <f>IF(Inputs!$D$10="Yes",IF('Hourly Calcs'!P6317&gt;'Hourly Calcs'!K6317,'Hourly Calcs'!O6317,N6317+O6317),N6317+O6317)</f>
        <v>0</v>
      </c>
      <c r="R6317" s="12">
        <f t="shared" si="888"/>
        <v>0</v>
      </c>
      <c r="S6317" s="1">
        <f>IF(AND(A6317&gt;=5,A6317&lt;=9),INDEX(Demand!$C$3:$C$26,C6317),INDEX(Demand!$B$3:$B$26,C6317))</f>
        <v>700</v>
      </c>
      <c r="T6317" s="7">
        <f t="shared" si="889"/>
        <v>0</v>
      </c>
      <c r="U6317" s="7">
        <f t="shared" si="890"/>
        <v>0</v>
      </c>
    </row>
    <row r="6318" spans="1:21" x14ac:dyDescent="0.2">
      <c r="A6318" s="1">
        <v>9</v>
      </c>
      <c r="B6318" s="1">
        <v>20</v>
      </c>
      <c r="C6318" s="1">
        <v>22</v>
      </c>
      <c r="D6318">
        <v>14.8</v>
      </c>
      <c r="E6318">
        <v>12.2</v>
      </c>
      <c r="F6318">
        <v>84</v>
      </c>
      <c r="G6318">
        <v>0</v>
      </c>
      <c r="H6318">
        <v>0</v>
      </c>
      <c r="I6318">
        <v>0</v>
      </c>
      <c r="J6318" s="4">
        <f t="shared" si="885"/>
        <v>321.61017585692019</v>
      </c>
      <c r="K6318" s="4">
        <f t="shared" si="886"/>
        <v>-31.880919431980118</v>
      </c>
      <c r="L6318" s="5">
        <f t="shared" si="891"/>
        <v>0</v>
      </c>
      <c r="M6318" s="5">
        <f t="shared" si="892"/>
        <v>0</v>
      </c>
      <c r="N6318" s="6">
        <f t="shared" si="884"/>
        <v>0</v>
      </c>
      <c r="O6318" s="6">
        <f t="shared" si="887"/>
        <v>0</v>
      </c>
      <c r="P6318" s="6">
        <f>FORECAST(J6318,Inputs!$B$10:$B$18,Inputs!$A$10:$A$18)</f>
        <v>33.533427554230741</v>
      </c>
      <c r="Q6318" s="6">
        <f>IF(Inputs!$D$10="Yes",IF('Hourly Calcs'!P6318&gt;'Hourly Calcs'!K6318,'Hourly Calcs'!O6318,N6318+O6318),N6318+O6318)</f>
        <v>0</v>
      </c>
      <c r="R6318" s="12">
        <f t="shared" si="888"/>
        <v>0</v>
      </c>
      <c r="S6318" s="1">
        <f>IF(AND(A6318&gt;=5,A6318&lt;=9),INDEX(Demand!$C$3:$C$26,C6318),INDEX(Demand!$B$3:$B$26,C6318))</f>
        <v>600</v>
      </c>
      <c r="T6318" s="7">
        <f t="shared" si="889"/>
        <v>0</v>
      </c>
      <c r="U6318" s="7">
        <f t="shared" si="890"/>
        <v>0</v>
      </c>
    </row>
    <row r="6319" spans="1:21" x14ac:dyDescent="0.2">
      <c r="A6319" s="1">
        <v>9</v>
      </c>
      <c r="B6319" s="1">
        <v>20</v>
      </c>
      <c r="C6319" s="1">
        <v>23</v>
      </c>
      <c r="D6319">
        <v>14.6</v>
      </c>
      <c r="E6319">
        <v>12</v>
      </c>
      <c r="F6319">
        <v>84</v>
      </c>
      <c r="G6319">
        <v>0</v>
      </c>
      <c r="H6319">
        <v>0</v>
      </c>
      <c r="I6319">
        <v>0</v>
      </c>
      <c r="J6319" s="4">
        <f t="shared" si="885"/>
        <v>338.86651983847548</v>
      </c>
      <c r="K6319" s="4">
        <f t="shared" si="886"/>
        <v>-36.61778079489342</v>
      </c>
      <c r="L6319" s="5">
        <f t="shared" si="891"/>
        <v>0</v>
      </c>
      <c r="M6319" s="5">
        <f t="shared" si="892"/>
        <v>0</v>
      </c>
      <c r="N6319" s="6">
        <f t="shared" si="884"/>
        <v>0</v>
      </c>
      <c r="O6319" s="6">
        <f t="shared" si="887"/>
        <v>0</v>
      </c>
      <c r="P6319" s="6">
        <f>FORECAST(J6319,Inputs!$B$10:$B$18,Inputs!$A$10:$A$18)</f>
        <v>33.693208517022917</v>
      </c>
      <c r="Q6319" s="6">
        <f>IF(Inputs!$D$10="Yes",IF('Hourly Calcs'!P6319&gt;'Hourly Calcs'!K6319,'Hourly Calcs'!O6319,N6319+O6319),N6319+O6319)</f>
        <v>0</v>
      </c>
      <c r="R6319" s="12">
        <f t="shared" si="888"/>
        <v>0</v>
      </c>
      <c r="S6319" s="1">
        <f>IF(AND(A6319&gt;=5,A6319&lt;=9),INDEX(Demand!$C$3:$C$26,C6319),INDEX(Demand!$B$3:$B$26,C6319))</f>
        <v>500</v>
      </c>
      <c r="T6319" s="7">
        <f t="shared" si="889"/>
        <v>0</v>
      </c>
      <c r="U6319" s="7">
        <f t="shared" si="890"/>
        <v>0</v>
      </c>
    </row>
    <row r="6320" spans="1:21" x14ac:dyDescent="0.2">
      <c r="A6320" s="1">
        <v>9</v>
      </c>
      <c r="B6320" s="1">
        <v>20</v>
      </c>
      <c r="C6320" s="1">
        <v>24</v>
      </c>
      <c r="D6320">
        <v>14.3</v>
      </c>
      <c r="E6320">
        <v>11.7</v>
      </c>
      <c r="F6320">
        <v>84</v>
      </c>
      <c r="G6320">
        <v>0</v>
      </c>
      <c r="H6320">
        <v>0</v>
      </c>
      <c r="I6320">
        <v>0</v>
      </c>
      <c r="J6320" s="4">
        <f t="shared" si="885"/>
        <v>357.6759484347387</v>
      </c>
      <c r="K6320" s="4">
        <f t="shared" si="886"/>
        <v>-38.569689269102781</v>
      </c>
      <c r="L6320" s="5">
        <f t="shared" si="891"/>
        <v>0</v>
      </c>
      <c r="M6320" s="5">
        <f t="shared" si="892"/>
        <v>0</v>
      </c>
      <c r="N6320" s="6">
        <f t="shared" si="884"/>
        <v>0</v>
      </c>
      <c r="O6320" s="6">
        <f t="shared" si="887"/>
        <v>0</v>
      </c>
      <c r="P6320" s="6">
        <f>FORECAST(J6320,Inputs!$B$10:$B$18,Inputs!$A$10:$A$18)</f>
        <v>33.867369892914247</v>
      </c>
      <c r="Q6320" s="6">
        <f>IF(Inputs!$D$10="Yes",IF('Hourly Calcs'!P6320&gt;'Hourly Calcs'!K6320,'Hourly Calcs'!O6320,N6320+O6320),N6320+O6320)</f>
        <v>0</v>
      </c>
      <c r="R6320" s="12">
        <f t="shared" si="888"/>
        <v>0</v>
      </c>
      <c r="S6320" s="1">
        <f>IF(AND(A6320&gt;=5,A6320&lt;=9),INDEX(Demand!$C$3:$C$26,C6320),INDEX(Demand!$B$3:$B$26,C6320))</f>
        <v>400</v>
      </c>
      <c r="T6320" s="7">
        <f t="shared" si="889"/>
        <v>0</v>
      </c>
      <c r="U6320" s="7">
        <f t="shared" si="890"/>
        <v>0</v>
      </c>
    </row>
    <row r="6321" spans="1:21" x14ac:dyDescent="0.2">
      <c r="A6321" s="1">
        <v>9</v>
      </c>
      <c r="B6321" s="1">
        <v>21</v>
      </c>
      <c r="C6321" s="1">
        <v>1</v>
      </c>
      <c r="D6321">
        <v>14.2</v>
      </c>
      <c r="E6321">
        <v>11.6</v>
      </c>
      <c r="F6321">
        <v>84</v>
      </c>
      <c r="G6321">
        <v>0</v>
      </c>
      <c r="H6321">
        <v>0</v>
      </c>
      <c r="I6321">
        <v>0</v>
      </c>
      <c r="J6321" s="4">
        <f t="shared" si="885"/>
        <v>16.687807385470023</v>
      </c>
      <c r="K6321" s="4">
        <f t="shared" si="886"/>
        <v>-37.395216534560433</v>
      </c>
      <c r="L6321" s="5">
        <f t="shared" si="891"/>
        <v>0</v>
      </c>
      <c r="M6321" s="5">
        <f t="shared" si="892"/>
        <v>0</v>
      </c>
      <c r="N6321" s="6">
        <f t="shared" si="884"/>
        <v>0</v>
      </c>
      <c r="O6321" s="6">
        <f t="shared" si="887"/>
        <v>0</v>
      </c>
      <c r="P6321" s="6">
        <f>FORECAST(J6321,Inputs!$B$10:$B$18,Inputs!$A$10:$A$18)</f>
        <v>30.710072290606202</v>
      </c>
      <c r="Q6321" s="6">
        <f>IF(Inputs!$D$10="Yes",IF('Hourly Calcs'!P6321&gt;'Hourly Calcs'!K6321,'Hourly Calcs'!O6321,N6321+O6321),N6321+O6321)</f>
        <v>0</v>
      </c>
      <c r="R6321" s="12">
        <f t="shared" si="888"/>
        <v>0</v>
      </c>
      <c r="S6321" s="1">
        <f>IF(AND(A6321&gt;=5,A6321&lt;=9),INDEX(Demand!$C$3:$C$26,C6321),INDEX(Demand!$B$3:$B$26,C6321))</f>
        <v>350</v>
      </c>
      <c r="T6321" s="7">
        <f t="shared" si="889"/>
        <v>0</v>
      </c>
      <c r="U6321" s="7">
        <f t="shared" si="890"/>
        <v>0</v>
      </c>
    </row>
    <row r="6322" spans="1:21" x14ac:dyDescent="0.2">
      <c r="A6322" s="1">
        <v>9</v>
      </c>
      <c r="B6322" s="1">
        <v>21</v>
      </c>
      <c r="C6322" s="1">
        <v>2</v>
      </c>
      <c r="D6322">
        <v>13.3</v>
      </c>
      <c r="E6322">
        <v>11</v>
      </c>
      <c r="F6322">
        <v>86</v>
      </c>
      <c r="G6322">
        <v>0</v>
      </c>
      <c r="H6322">
        <v>0</v>
      </c>
      <c r="I6322">
        <v>0</v>
      </c>
      <c r="J6322" s="4">
        <f t="shared" si="885"/>
        <v>34.421267683529891</v>
      </c>
      <c r="K6322" s="4">
        <f t="shared" si="886"/>
        <v>-33.306566411263788</v>
      </c>
      <c r="L6322" s="5">
        <f t="shared" si="891"/>
        <v>0</v>
      </c>
      <c r="M6322" s="5">
        <f t="shared" si="892"/>
        <v>0</v>
      </c>
      <c r="N6322" s="6">
        <f t="shared" si="884"/>
        <v>0</v>
      </c>
      <c r="O6322" s="6">
        <f t="shared" si="887"/>
        <v>0</v>
      </c>
      <c r="P6322" s="6">
        <f>FORECAST(J6322,Inputs!$B$10:$B$18,Inputs!$A$10:$A$18)</f>
        <v>30.874270997069718</v>
      </c>
      <c r="Q6322" s="6">
        <f>IF(Inputs!$D$10="Yes",IF('Hourly Calcs'!P6322&gt;'Hourly Calcs'!K6322,'Hourly Calcs'!O6322,N6322+O6322),N6322+O6322)</f>
        <v>0</v>
      </c>
      <c r="R6322" s="12">
        <f t="shared" si="888"/>
        <v>0</v>
      </c>
      <c r="S6322" s="1">
        <f>IF(AND(A6322&gt;=5,A6322&lt;=9),INDEX(Demand!$C$3:$C$26,C6322),INDEX(Demand!$B$3:$B$26,C6322))</f>
        <v>350</v>
      </c>
      <c r="T6322" s="7">
        <f t="shared" si="889"/>
        <v>0</v>
      </c>
      <c r="U6322" s="7">
        <f t="shared" si="890"/>
        <v>0</v>
      </c>
    </row>
    <row r="6323" spans="1:21" x14ac:dyDescent="0.2">
      <c r="A6323" s="1">
        <v>9</v>
      </c>
      <c r="B6323" s="1">
        <v>21</v>
      </c>
      <c r="C6323" s="1">
        <v>3</v>
      </c>
      <c r="D6323">
        <v>13.1</v>
      </c>
      <c r="E6323">
        <v>10.8</v>
      </c>
      <c r="F6323">
        <v>86</v>
      </c>
      <c r="G6323">
        <v>0</v>
      </c>
      <c r="H6323">
        <v>0</v>
      </c>
      <c r="I6323">
        <v>0</v>
      </c>
      <c r="J6323" s="4">
        <f t="shared" si="885"/>
        <v>50.151594110982529</v>
      </c>
      <c r="K6323" s="4">
        <f t="shared" si="886"/>
        <v>-26.92772961377014</v>
      </c>
      <c r="L6323" s="5">
        <f t="shared" si="891"/>
        <v>0</v>
      </c>
      <c r="M6323" s="5">
        <f t="shared" si="892"/>
        <v>0</v>
      </c>
      <c r="N6323" s="6">
        <f t="shared" si="884"/>
        <v>0</v>
      </c>
      <c r="O6323" s="6">
        <f t="shared" si="887"/>
        <v>0</v>
      </c>
      <c r="P6323" s="6">
        <f>FORECAST(J6323,Inputs!$B$10:$B$18,Inputs!$A$10:$A$18)</f>
        <v>31.019922167694279</v>
      </c>
      <c r="Q6323" s="6">
        <f>IF(Inputs!$D$10="Yes",IF('Hourly Calcs'!P6323&gt;'Hourly Calcs'!K6323,'Hourly Calcs'!O6323,N6323+O6323),N6323+O6323)</f>
        <v>0</v>
      </c>
      <c r="R6323" s="12">
        <f t="shared" si="888"/>
        <v>0</v>
      </c>
      <c r="S6323" s="1">
        <f>IF(AND(A6323&gt;=5,A6323&lt;=9),INDEX(Demand!$C$3:$C$26,C6323),INDEX(Demand!$B$3:$B$26,C6323))</f>
        <v>350</v>
      </c>
      <c r="T6323" s="7">
        <f t="shared" si="889"/>
        <v>0</v>
      </c>
      <c r="U6323" s="7">
        <f t="shared" si="890"/>
        <v>0</v>
      </c>
    </row>
    <row r="6324" spans="1:21" x14ac:dyDescent="0.2">
      <c r="A6324" s="1">
        <v>9</v>
      </c>
      <c r="B6324" s="1">
        <v>21</v>
      </c>
      <c r="C6324" s="1">
        <v>4</v>
      </c>
      <c r="D6324">
        <v>12.6</v>
      </c>
      <c r="E6324">
        <v>10.7</v>
      </c>
      <c r="F6324">
        <v>88</v>
      </c>
      <c r="G6324">
        <v>0</v>
      </c>
      <c r="H6324">
        <v>0</v>
      </c>
      <c r="I6324">
        <v>0</v>
      </c>
      <c r="J6324" s="4">
        <f t="shared" si="885"/>
        <v>63.991810676020336</v>
      </c>
      <c r="K6324" s="4">
        <f t="shared" si="886"/>
        <v>-18.97165221831321</v>
      </c>
      <c r="L6324" s="5">
        <f t="shared" si="891"/>
        <v>0</v>
      </c>
      <c r="M6324" s="5">
        <f t="shared" si="892"/>
        <v>0</v>
      </c>
      <c r="N6324" s="6">
        <f t="shared" si="884"/>
        <v>0</v>
      </c>
      <c r="O6324" s="6">
        <f t="shared" si="887"/>
        <v>0</v>
      </c>
      <c r="P6324" s="6">
        <f>FORECAST(J6324,Inputs!$B$10:$B$18,Inputs!$A$10:$A$18)</f>
        <v>31.14807232107426</v>
      </c>
      <c r="Q6324" s="6">
        <f>IF(Inputs!$D$10="Yes",IF('Hourly Calcs'!P6324&gt;'Hourly Calcs'!K6324,'Hourly Calcs'!O6324,N6324+O6324),N6324+O6324)</f>
        <v>0</v>
      </c>
      <c r="R6324" s="12">
        <f t="shared" si="888"/>
        <v>0</v>
      </c>
      <c r="S6324" s="1">
        <f>IF(AND(A6324&gt;=5,A6324&lt;=9),INDEX(Demand!$C$3:$C$26,C6324),INDEX(Demand!$B$3:$B$26,C6324))</f>
        <v>350</v>
      </c>
      <c r="T6324" s="7">
        <f t="shared" si="889"/>
        <v>0</v>
      </c>
      <c r="U6324" s="7">
        <f t="shared" si="890"/>
        <v>0</v>
      </c>
    </row>
    <row r="6325" spans="1:21" x14ac:dyDescent="0.2">
      <c r="A6325" s="1">
        <v>9</v>
      </c>
      <c r="B6325" s="1">
        <v>21</v>
      </c>
      <c r="C6325" s="1">
        <v>5</v>
      </c>
      <c r="D6325">
        <v>12.5</v>
      </c>
      <c r="E6325">
        <v>10.6</v>
      </c>
      <c r="F6325">
        <v>88</v>
      </c>
      <c r="G6325">
        <v>0</v>
      </c>
      <c r="H6325">
        <v>0</v>
      </c>
      <c r="I6325">
        <v>0</v>
      </c>
      <c r="J6325" s="4">
        <f t="shared" si="885"/>
        <v>76.476815940420124</v>
      </c>
      <c r="K6325" s="4">
        <f t="shared" si="886"/>
        <v>-10.044343005139268</v>
      </c>
      <c r="L6325" s="5">
        <f t="shared" si="891"/>
        <v>88.523184059579876</v>
      </c>
      <c r="M6325" s="5">
        <f t="shared" si="892"/>
        <v>0</v>
      </c>
      <c r="N6325" s="6">
        <f t="shared" si="884"/>
        <v>0</v>
      </c>
      <c r="O6325" s="6">
        <f t="shared" si="887"/>
        <v>0</v>
      </c>
      <c r="P6325" s="6">
        <f>FORECAST(J6325,Inputs!$B$10:$B$18,Inputs!$A$10:$A$18)</f>
        <v>31.263674221670556</v>
      </c>
      <c r="Q6325" s="6">
        <f>IF(Inputs!$D$10="Yes",IF('Hourly Calcs'!P6325&gt;'Hourly Calcs'!K6325,'Hourly Calcs'!O6325,N6325+O6325),N6325+O6325)</f>
        <v>0</v>
      </c>
      <c r="R6325" s="12">
        <f t="shared" si="888"/>
        <v>0</v>
      </c>
      <c r="S6325" s="1">
        <f>IF(AND(A6325&gt;=5,A6325&lt;=9),INDEX(Demand!$C$3:$C$26,C6325),INDEX(Demand!$B$3:$B$26,C6325))</f>
        <v>350</v>
      </c>
      <c r="T6325" s="7">
        <f t="shared" si="889"/>
        <v>0</v>
      </c>
      <c r="U6325" s="7">
        <f t="shared" si="890"/>
        <v>0</v>
      </c>
    </row>
    <row r="6326" spans="1:21" x14ac:dyDescent="0.2">
      <c r="A6326" s="1">
        <v>9</v>
      </c>
      <c r="B6326" s="1">
        <v>21</v>
      </c>
      <c r="C6326" s="1">
        <v>6</v>
      </c>
      <c r="D6326">
        <v>12.9</v>
      </c>
      <c r="E6326">
        <v>10.6</v>
      </c>
      <c r="F6326">
        <v>86</v>
      </c>
      <c r="G6326">
        <v>0</v>
      </c>
      <c r="H6326">
        <v>0</v>
      </c>
      <c r="I6326">
        <v>0</v>
      </c>
      <c r="J6326" s="4">
        <f t="shared" si="885"/>
        <v>88.248087875383419</v>
      </c>
      <c r="K6326" s="4">
        <f t="shared" si="886"/>
        <v>-0.2151330821292845</v>
      </c>
      <c r="L6326" s="5">
        <f t="shared" si="891"/>
        <v>76.751912124616581</v>
      </c>
      <c r="M6326" s="5">
        <f t="shared" si="892"/>
        <v>0</v>
      </c>
      <c r="N6326" s="6">
        <f t="shared" si="884"/>
        <v>0</v>
      </c>
      <c r="O6326" s="6">
        <f t="shared" si="887"/>
        <v>0</v>
      </c>
      <c r="P6326" s="6">
        <f>FORECAST(J6326,Inputs!$B$10:$B$18,Inputs!$A$10:$A$18)</f>
        <v>31.372667480327621</v>
      </c>
      <c r="Q6326" s="6">
        <f>IF(Inputs!$D$10="Yes",IF('Hourly Calcs'!P6326&gt;'Hourly Calcs'!K6326,'Hourly Calcs'!O6326,N6326+O6326),N6326+O6326)</f>
        <v>0</v>
      </c>
      <c r="R6326" s="12">
        <f t="shared" si="888"/>
        <v>0</v>
      </c>
      <c r="S6326" s="1">
        <f>IF(AND(A6326&gt;=5,A6326&lt;=9),INDEX(Demand!$C$3:$C$26,C6326),INDEX(Demand!$B$3:$B$26,C6326))</f>
        <v>350</v>
      </c>
      <c r="T6326" s="7">
        <f t="shared" si="889"/>
        <v>0</v>
      </c>
      <c r="U6326" s="7">
        <f t="shared" si="890"/>
        <v>0</v>
      </c>
    </row>
    <row r="6327" spans="1:21" x14ac:dyDescent="0.2">
      <c r="A6327" s="1">
        <v>9</v>
      </c>
      <c r="B6327" s="1">
        <v>21</v>
      </c>
      <c r="C6327" s="1">
        <v>7</v>
      </c>
      <c r="D6327">
        <v>13.2</v>
      </c>
      <c r="E6327">
        <v>9.6999999999999993</v>
      </c>
      <c r="F6327">
        <v>79</v>
      </c>
      <c r="G6327">
        <v>28</v>
      </c>
      <c r="H6327">
        <v>0</v>
      </c>
      <c r="I6327">
        <v>28</v>
      </c>
      <c r="J6327" s="4">
        <f t="shared" si="885"/>
        <v>99.948201644358022</v>
      </c>
      <c r="K6327" s="4">
        <f t="shared" si="886"/>
        <v>8.851182602680538</v>
      </c>
      <c r="L6327" s="5">
        <f t="shared" si="891"/>
        <v>65.051798355641978</v>
      </c>
      <c r="M6327" s="5">
        <f t="shared" si="892"/>
        <v>25.148817397319462</v>
      </c>
      <c r="N6327" s="6">
        <f t="shared" si="884"/>
        <v>0</v>
      </c>
      <c r="O6327" s="6">
        <f t="shared" si="887"/>
        <v>25.606526015770584</v>
      </c>
      <c r="P6327" s="6">
        <f>FORECAST(J6327,Inputs!$B$10:$B$18,Inputs!$A$10:$A$18)</f>
        <v>31.481001867077389</v>
      </c>
      <c r="Q6327" s="6">
        <f>IF(Inputs!$D$10="Yes",IF('Hourly Calcs'!P6327&gt;'Hourly Calcs'!K6327,'Hourly Calcs'!O6327,N6327+O6327),N6327+O6327)</f>
        <v>25.606526015770584</v>
      </c>
      <c r="R6327" s="12">
        <f t="shared" si="888"/>
        <v>121.68221162694181</v>
      </c>
      <c r="S6327" s="1">
        <f>IF(AND(A6327&gt;=5,A6327&lt;=9),INDEX(Demand!$C$3:$C$26,C6327),INDEX(Demand!$B$3:$B$26,C6327))</f>
        <v>350</v>
      </c>
      <c r="T6327" s="7">
        <f t="shared" si="889"/>
        <v>121.68221162694181</v>
      </c>
      <c r="U6327" s="7">
        <f t="shared" si="890"/>
        <v>0</v>
      </c>
    </row>
    <row r="6328" spans="1:21" x14ac:dyDescent="0.2">
      <c r="A6328" s="1">
        <v>9</v>
      </c>
      <c r="B6328" s="1">
        <v>21</v>
      </c>
      <c r="C6328" s="1">
        <v>8</v>
      </c>
      <c r="D6328">
        <v>14.3</v>
      </c>
      <c r="E6328">
        <v>11.7</v>
      </c>
      <c r="F6328">
        <v>84</v>
      </c>
      <c r="G6328">
        <v>158</v>
      </c>
      <c r="H6328">
        <v>229</v>
      </c>
      <c r="I6328">
        <v>99</v>
      </c>
      <c r="J6328" s="4">
        <f t="shared" si="885"/>
        <v>112.22275128037883</v>
      </c>
      <c r="K6328" s="4">
        <f t="shared" si="886"/>
        <v>17.899257107894599</v>
      </c>
      <c r="L6328" s="5">
        <f t="shared" si="891"/>
        <v>52.77724871962117</v>
      </c>
      <c r="M6328" s="5">
        <f t="shared" si="892"/>
        <v>16.100742892105401</v>
      </c>
      <c r="N6328" s="6">
        <f t="shared" si="884"/>
        <v>132.06241981282508</v>
      </c>
      <c r="O6328" s="6">
        <f t="shared" si="887"/>
        <v>90.537359841474554</v>
      </c>
      <c r="P6328" s="6">
        <f>FORECAST(J6328,Inputs!$B$10:$B$18,Inputs!$A$10:$A$18)</f>
        <v>31.594655104447948</v>
      </c>
      <c r="Q6328" s="6">
        <f>IF(Inputs!$D$10="Yes",IF('Hourly Calcs'!P6328&gt;'Hourly Calcs'!K6328,'Hourly Calcs'!O6328,N6328+O6328),N6328+O6328)</f>
        <v>90.537359841474554</v>
      </c>
      <c r="R6328" s="12">
        <f t="shared" si="888"/>
        <v>430.23353396668705</v>
      </c>
      <c r="S6328" s="1">
        <f>IF(AND(A6328&gt;=5,A6328&lt;=9),INDEX(Demand!$C$3:$C$26,C6328),INDEX(Demand!$B$3:$B$26,C6328))</f>
        <v>350</v>
      </c>
      <c r="T6328" s="7">
        <f t="shared" si="889"/>
        <v>350</v>
      </c>
      <c r="U6328" s="7">
        <f t="shared" si="890"/>
        <v>80.233533966687048</v>
      </c>
    </row>
    <row r="6329" spans="1:21" x14ac:dyDescent="0.2">
      <c r="A6329" s="1">
        <v>9</v>
      </c>
      <c r="B6329" s="1">
        <v>21</v>
      </c>
      <c r="C6329" s="1">
        <v>9</v>
      </c>
      <c r="D6329">
        <v>15.9</v>
      </c>
      <c r="E6329">
        <v>9.1999999999999993</v>
      </c>
      <c r="F6329">
        <v>64</v>
      </c>
      <c r="G6329">
        <v>320</v>
      </c>
      <c r="H6329">
        <v>445</v>
      </c>
      <c r="I6329">
        <v>138</v>
      </c>
      <c r="J6329" s="4">
        <f t="shared" si="885"/>
        <v>125.73384004383902</v>
      </c>
      <c r="K6329" s="4">
        <f t="shared" si="886"/>
        <v>26.168159390682007</v>
      </c>
      <c r="L6329" s="5">
        <f t="shared" si="891"/>
        <v>39.266159956160976</v>
      </c>
      <c r="M6329" s="5">
        <f t="shared" si="892"/>
        <v>7.8318406093179931</v>
      </c>
      <c r="N6329" s="6">
        <f t="shared" si="884"/>
        <v>335.60666315102281</v>
      </c>
      <c r="O6329" s="6">
        <f t="shared" si="887"/>
        <v>126.20359250629787</v>
      </c>
      <c r="P6329" s="6">
        <f>FORECAST(J6329,Inputs!$B$10:$B$18,Inputs!$A$10:$A$18)</f>
        <v>31.719757778183691</v>
      </c>
      <c r="Q6329" s="6">
        <f>IF(Inputs!$D$10="Yes",IF('Hourly Calcs'!P6329&gt;'Hourly Calcs'!K6329,'Hourly Calcs'!O6329,N6329+O6329),N6329+O6329)</f>
        <v>126.20359250629787</v>
      </c>
      <c r="R6329" s="12">
        <f t="shared" si="888"/>
        <v>599.71947158992748</v>
      </c>
      <c r="S6329" s="1">
        <f>IF(AND(A6329&gt;=5,A6329&lt;=9),INDEX(Demand!$C$3:$C$26,C6329),INDEX(Demand!$B$3:$B$26,C6329))</f>
        <v>350</v>
      </c>
      <c r="T6329" s="7">
        <f t="shared" si="889"/>
        <v>350</v>
      </c>
      <c r="U6329" s="7">
        <f t="shared" si="890"/>
        <v>249.71947158992748</v>
      </c>
    </row>
    <row r="6330" spans="1:21" x14ac:dyDescent="0.2">
      <c r="A6330" s="1">
        <v>9</v>
      </c>
      <c r="B6330" s="1">
        <v>21</v>
      </c>
      <c r="C6330" s="1">
        <v>10</v>
      </c>
      <c r="D6330">
        <v>16.3</v>
      </c>
      <c r="E6330">
        <v>8.6999999999999993</v>
      </c>
      <c r="F6330">
        <v>61</v>
      </c>
      <c r="G6330">
        <v>466</v>
      </c>
      <c r="H6330">
        <v>603</v>
      </c>
      <c r="I6330">
        <v>147</v>
      </c>
      <c r="J6330" s="4">
        <f t="shared" si="885"/>
        <v>141.09145879806422</v>
      </c>
      <c r="K6330" s="4">
        <f t="shared" si="886"/>
        <v>33.043762681279318</v>
      </c>
      <c r="L6330" s="5">
        <f t="shared" si="891"/>
        <v>23.908541201935776</v>
      </c>
      <c r="M6330" s="5">
        <f t="shared" si="892"/>
        <v>0.95623731872068163</v>
      </c>
      <c r="N6330" s="6">
        <f t="shared" si="884"/>
        <v>530.99070917334927</v>
      </c>
      <c r="O6330" s="6">
        <f t="shared" si="887"/>
        <v>134.43426158279556</v>
      </c>
      <c r="P6330" s="6">
        <f>FORECAST(J6330,Inputs!$B$10:$B$18,Inputs!$A$10:$A$18)</f>
        <v>31.861957951833926</v>
      </c>
      <c r="Q6330" s="6">
        <f>IF(Inputs!$D$10="Yes",IF('Hourly Calcs'!P6330&gt;'Hourly Calcs'!K6330,'Hourly Calcs'!O6330,N6330+O6330),N6330+O6330)</f>
        <v>665.42497075614483</v>
      </c>
      <c r="R6330" s="12">
        <f t="shared" si="888"/>
        <v>3162.0994610332</v>
      </c>
      <c r="S6330" s="1">
        <f>IF(AND(A6330&gt;=5,A6330&lt;=9),INDEX(Demand!$C$3:$C$26,C6330),INDEX(Demand!$B$3:$B$26,C6330))</f>
        <v>600</v>
      </c>
      <c r="T6330" s="7">
        <f t="shared" si="889"/>
        <v>600</v>
      </c>
      <c r="U6330" s="7">
        <f t="shared" si="890"/>
        <v>2562.0994610332</v>
      </c>
    </row>
    <row r="6331" spans="1:21" x14ac:dyDescent="0.2">
      <c r="A6331" s="1">
        <v>9</v>
      </c>
      <c r="B6331" s="1">
        <v>21</v>
      </c>
      <c r="C6331" s="1">
        <v>11</v>
      </c>
      <c r="D6331">
        <v>16.7</v>
      </c>
      <c r="E6331">
        <v>9</v>
      </c>
      <c r="F6331">
        <v>60</v>
      </c>
      <c r="G6331">
        <v>573</v>
      </c>
      <c r="H6331">
        <v>706</v>
      </c>
      <c r="I6331">
        <v>139</v>
      </c>
      <c r="J6331" s="4">
        <f t="shared" si="885"/>
        <v>158.58097449846923</v>
      </c>
      <c r="K6331" s="4">
        <f t="shared" si="886"/>
        <v>37.802475521032996</v>
      </c>
      <c r="L6331" s="5">
        <f t="shared" si="891"/>
        <v>6.4190255015307685</v>
      </c>
      <c r="M6331" s="5">
        <f t="shared" si="892"/>
        <v>3.8024755210329957</v>
      </c>
      <c r="N6331" s="6">
        <f t="shared" si="884"/>
        <v>668.73422786063531</v>
      </c>
      <c r="O6331" s="6">
        <f t="shared" si="887"/>
        <v>127.11811129257539</v>
      </c>
      <c r="P6331" s="6">
        <f>FORECAST(J6331,Inputs!$B$10:$B$18,Inputs!$A$10:$A$18)</f>
        <v>32.023897912022861</v>
      </c>
      <c r="Q6331" s="6">
        <f>IF(Inputs!$D$10="Yes",IF('Hourly Calcs'!P6331&gt;'Hourly Calcs'!K6331,'Hourly Calcs'!O6331,N6331+O6331),N6331+O6331)</f>
        <v>795.85233915321066</v>
      </c>
      <c r="R6331" s="12">
        <f t="shared" si="888"/>
        <v>3781.8903156560568</v>
      </c>
      <c r="S6331" s="1">
        <f>IF(AND(A6331&gt;=5,A6331&lt;=9),INDEX(Demand!$C$3:$C$26,C6331),INDEX(Demand!$B$3:$B$26,C6331))</f>
        <v>600</v>
      </c>
      <c r="T6331" s="7">
        <f t="shared" si="889"/>
        <v>600</v>
      </c>
      <c r="U6331" s="7">
        <f t="shared" si="890"/>
        <v>3181.8903156560568</v>
      </c>
    </row>
    <row r="6332" spans="1:21" x14ac:dyDescent="0.2">
      <c r="A6332" s="1">
        <v>9</v>
      </c>
      <c r="B6332" s="1">
        <v>21</v>
      </c>
      <c r="C6332" s="1">
        <v>12</v>
      </c>
      <c r="D6332">
        <v>17</v>
      </c>
      <c r="E6332">
        <v>8.9</v>
      </c>
      <c r="F6332">
        <v>59</v>
      </c>
      <c r="G6332">
        <v>630</v>
      </c>
      <c r="H6332">
        <v>758</v>
      </c>
      <c r="I6332">
        <v>130</v>
      </c>
      <c r="J6332" s="4">
        <f t="shared" si="885"/>
        <v>177.6951792695838</v>
      </c>
      <c r="K6332" s="4">
        <f t="shared" si="886"/>
        <v>39.742144784251977</v>
      </c>
      <c r="L6332" s="5">
        <f t="shared" si="891"/>
        <v>12.695179269583804</v>
      </c>
      <c r="M6332" s="5">
        <f t="shared" si="892"/>
        <v>5.7421447842519768</v>
      </c>
      <c r="N6332" s="6">
        <f t="shared" si="884"/>
        <v>719.72083192466175</v>
      </c>
      <c r="O6332" s="6">
        <f t="shared" si="887"/>
        <v>118.8874422160777</v>
      </c>
      <c r="P6332" s="6">
        <f>FORECAST(J6332,Inputs!$B$10:$B$18,Inputs!$A$10:$A$18)</f>
        <v>32.200881289533179</v>
      </c>
      <c r="Q6332" s="6">
        <f>IF(Inputs!$D$10="Yes",IF('Hourly Calcs'!P6332&gt;'Hourly Calcs'!K6332,'Hourly Calcs'!O6332,N6332+O6332),N6332+O6332)</f>
        <v>838.60827414073947</v>
      </c>
      <c r="R6332" s="12">
        <f t="shared" si="888"/>
        <v>3985.0665187167938</v>
      </c>
      <c r="S6332" s="1">
        <f>IF(AND(A6332&gt;=5,A6332&lt;=9),INDEX(Demand!$C$3:$C$26,C6332),INDEX(Demand!$B$3:$B$26,C6332))</f>
        <v>600</v>
      </c>
      <c r="T6332" s="7">
        <f t="shared" si="889"/>
        <v>600</v>
      </c>
      <c r="U6332" s="7">
        <f t="shared" si="890"/>
        <v>3385.0665187167938</v>
      </c>
    </row>
    <row r="6333" spans="1:21" x14ac:dyDescent="0.2">
      <c r="A6333" s="1">
        <v>9</v>
      </c>
      <c r="B6333" s="1">
        <v>21</v>
      </c>
      <c r="C6333" s="1">
        <v>13</v>
      </c>
      <c r="D6333">
        <v>16.8</v>
      </c>
      <c r="E6333">
        <v>8</v>
      </c>
      <c r="F6333">
        <v>56</v>
      </c>
      <c r="G6333">
        <v>611</v>
      </c>
      <c r="H6333">
        <v>662</v>
      </c>
      <c r="I6333">
        <v>173</v>
      </c>
      <c r="J6333" s="4">
        <f t="shared" si="885"/>
        <v>197.00170526503115</v>
      </c>
      <c r="K6333" s="4">
        <f t="shared" si="886"/>
        <v>38.508709723368419</v>
      </c>
      <c r="L6333" s="5">
        <f t="shared" si="891"/>
        <v>32.001705265031148</v>
      </c>
      <c r="M6333" s="5">
        <f t="shared" si="892"/>
        <v>4.508709723368419</v>
      </c>
      <c r="N6333" s="6">
        <f t="shared" si="884"/>
        <v>587.36959046124889</v>
      </c>
      <c r="O6333" s="6">
        <f t="shared" si="887"/>
        <v>158.21175002601109</v>
      </c>
      <c r="P6333" s="6">
        <f>FORECAST(J6333,Inputs!$B$10:$B$18,Inputs!$A$10:$A$18)</f>
        <v>32.379645419120656</v>
      </c>
      <c r="Q6333" s="6">
        <f>IF(Inputs!$D$10="Yes",IF('Hourly Calcs'!P6333&gt;'Hourly Calcs'!K6333,'Hourly Calcs'!O6333,N6333+O6333),N6333+O6333)</f>
        <v>745.58134048725992</v>
      </c>
      <c r="R6333" s="12">
        <f t="shared" si="888"/>
        <v>3543.0025299954591</v>
      </c>
      <c r="S6333" s="1">
        <f>IF(AND(A6333&gt;=5,A6333&lt;=9),INDEX(Demand!$C$3:$C$26,C6333),INDEX(Demand!$B$3:$B$26,C6333))</f>
        <v>600</v>
      </c>
      <c r="T6333" s="7">
        <f t="shared" si="889"/>
        <v>600</v>
      </c>
      <c r="U6333" s="7">
        <f t="shared" si="890"/>
        <v>2943.0025299954591</v>
      </c>
    </row>
    <row r="6334" spans="1:21" x14ac:dyDescent="0.2">
      <c r="A6334" s="1">
        <v>9</v>
      </c>
      <c r="B6334" s="1">
        <v>21</v>
      </c>
      <c r="C6334" s="1">
        <v>14</v>
      </c>
      <c r="D6334">
        <v>17</v>
      </c>
      <c r="E6334">
        <v>7.8</v>
      </c>
      <c r="F6334">
        <v>55</v>
      </c>
      <c r="G6334">
        <v>572</v>
      </c>
      <c r="H6334">
        <v>707</v>
      </c>
      <c r="I6334">
        <v>134</v>
      </c>
      <c r="J6334" s="4">
        <f t="shared" si="885"/>
        <v>214.93915278544114</v>
      </c>
      <c r="K6334" s="4">
        <f t="shared" si="886"/>
        <v>34.330791669161179</v>
      </c>
      <c r="L6334" s="5">
        <f t="shared" si="891"/>
        <v>49.939152785441138</v>
      </c>
      <c r="M6334" s="5">
        <f t="shared" si="892"/>
        <v>0.33079166916117941</v>
      </c>
      <c r="N6334" s="6">
        <f t="shared" si="884"/>
        <v>540.68072976273174</v>
      </c>
      <c r="O6334" s="6">
        <f t="shared" si="887"/>
        <v>122.54551736118779</v>
      </c>
      <c r="P6334" s="6">
        <f>FORECAST(J6334,Inputs!$B$10:$B$18,Inputs!$A$10:$A$18)</f>
        <v>32.545732896161489</v>
      </c>
      <c r="Q6334" s="6">
        <f>IF(Inputs!$D$10="Yes",IF('Hourly Calcs'!P6334&gt;'Hourly Calcs'!K6334,'Hourly Calcs'!O6334,N6334+O6334),N6334+O6334)</f>
        <v>663.22624712391951</v>
      </c>
      <c r="R6334" s="12">
        <f t="shared" si="888"/>
        <v>3151.6511263328653</v>
      </c>
      <c r="S6334" s="1">
        <f>IF(AND(A6334&gt;=5,A6334&lt;=9),INDEX(Demand!$C$3:$C$26,C6334),INDEX(Demand!$B$3:$B$26,C6334))</f>
        <v>600</v>
      </c>
      <c r="T6334" s="7">
        <f t="shared" si="889"/>
        <v>600</v>
      </c>
      <c r="U6334" s="7">
        <f t="shared" si="890"/>
        <v>2551.6511263328653</v>
      </c>
    </row>
    <row r="6335" spans="1:21" x14ac:dyDescent="0.2">
      <c r="A6335" s="1">
        <v>9</v>
      </c>
      <c r="B6335" s="1">
        <v>21</v>
      </c>
      <c r="C6335" s="1">
        <v>15</v>
      </c>
      <c r="D6335">
        <v>16.600000000000001</v>
      </c>
      <c r="E6335">
        <v>9.3000000000000007</v>
      </c>
      <c r="F6335">
        <v>62</v>
      </c>
      <c r="G6335">
        <v>472</v>
      </c>
      <c r="H6335">
        <v>637</v>
      </c>
      <c r="I6335">
        <v>131</v>
      </c>
      <c r="J6335" s="4">
        <f t="shared" si="885"/>
        <v>230.77109656455141</v>
      </c>
      <c r="K6335" s="4">
        <f t="shared" si="886"/>
        <v>27.862482900091877</v>
      </c>
      <c r="L6335" s="5">
        <f t="shared" si="891"/>
        <v>65.771096564551414</v>
      </c>
      <c r="M6335" s="5">
        <f t="shared" si="892"/>
        <v>6.1375170999081234</v>
      </c>
      <c r="N6335" s="6">
        <f t="shared" si="884"/>
        <v>376.04104079907893</v>
      </c>
      <c r="O6335" s="6">
        <f t="shared" si="887"/>
        <v>119.80196100235523</v>
      </c>
      <c r="P6335" s="6">
        <f>FORECAST(J6335,Inputs!$B$10:$B$18,Inputs!$A$10:$A$18)</f>
        <v>32.692324968190292</v>
      </c>
      <c r="Q6335" s="6">
        <f>IF(Inputs!$D$10="Yes",IF('Hourly Calcs'!P6335&gt;'Hourly Calcs'!K6335,'Hourly Calcs'!O6335,N6335+O6335),N6335+O6335)</f>
        <v>119.80196100235523</v>
      </c>
      <c r="R6335" s="12">
        <f t="shared" si="888"/>
        <v>569.29891868319203</v>
      </c>
      <c r="S6335" s="1">
        <f>IF(AND(A6335&gt;=5,A6335&lt;=9),INDEX(Demand!$C$3:$C$26,C6335),INDEX(Demand!$B$3:$B$26,C6335))</f>
        <v>600</v>
      </c>
      <c r="T6335" s="7">
        <f t="shared" si="889"/>
        <v>569.29891868319203</v>
      </c>
      <c r="U6335" s="7">
        <f t="shared" si="890"/>
        <v>0</v>
      </c>
    </row>
    <row r="6336" spans="1:21" x14ac:dyDescent="0.2">
      <c r="A6336" s="1">
        <v>9</v>
      </c>
      <c r="B6336" s="1">
        <v>21</v>
      </c>
      <c r="C6336" s="1">
        <v>16</v>
      </c>
      <c r="D6336">
        <v>16.399999999999999</v>
      </c>
      <c r="E6336">
        <v>10</v>
      </c>
      <c r="F6336">
        <v>66</v>
      </c>
      <c r="G6336">
        <v>329</v>
      </c>
      <c r="H6336">
        <v>471</v>
      </c>
      <c r="I6336">
        <v>134</v>
      </c>
      <c r="J6336" s="4">
        <f t="shared" si="885"/>
        <v>244.64438078583228</v>
      </c>
      <c r="K6336" s="4">
        <f t="shared" si="886"/>
        <v>19.841664923975884</v>
      </c>
      <c r="L6336" s="5">
        <f t="shared" si="891"/>
        <v>79.644380785832283</v>
      </c>
      <c r="M6336" s="5">
        <f t="shared" si="892"/>
        <v>14.158335076024116</v>
      </c>
      <c r="N6336" s="6">
        <f t="shared" si="884"/>
        <v>177.07018505291097</v>
      </c>
      <c r="O6336" s="6">
        <f t="shared" si="887"/>
        <v>122.54551736118779</v>
      </c>
      <c r="P6336" s="6">
        <f>FORECAST(J6336,Inputs!$B$10:$B$18,Inputs!$A$10:$A$18)</f>
        <v>32.820781303572517</v>
      </c>
      <c r="Q6336" s="6">
        <f>IF(Inputs!$D$10="Yes",IF('Hourly Calcs'!P6336&gt;'Hourly Calcs'!K6336,'Hourly Calcs'!O6336,N6336+O6336),N6336+O6336)</f>
        <v>122.54551736118779</v>
      </c>
      <c r="R6336" s="12">
        <f t="shared" si="888"/>
        <v>582.33629850036436</v>
      </c>
      <c r="S6336" s="1">
        <f>IF(AND(A6336&gt;=5,A6336&lt;=9),INDEX(Demand!$C$3:$C$26,C6336),INDEX(Demand!$B$3:$B$26,C6336))</f>
        <v>900</v>
      </c>
      <c r="T6336" s="7">
        <f t="shared" si="889"/>
        <v>582.33629850036436</v>
      </c>
      <c r="U6336" s="7">
        <f t="shared" si="890"/>
        <v>0</v>
      </c>
    </row>
    <row r="6337" spans="1:21" x14ac:dyDescent="0.2">
      <c r="A6337" s="1">
        <v>9</v>
      </c>
      <c r="B6337" s="1">
        <v>21</v>
      </c>
      <c r="C6337" s="1">
        <v>17</v>
      </c>
      <c r="D6337">
        <v>15.8</v>
      </c>
      <c r="E6337">
        <v>10.5</v>
      </c>
      <c r="F6337">
        <v>71</v>
      </c>
      <c r="G6337">
        <v>168</v>
      </c>
      <c r="H6337">
        <v>267</v>
      </c>
      <c r="I6337">
        <v>97</v>
      </c>
      <c r="J6337" s="4">
        <f t="shared" si="885"/>
        <v>257.12821321361866</v>
      </c>
      <c r="K6337" s="4">
        <f t="shared" si="886"/>
        <v>10.905502979841955</v>
      </c>
      <c r="L6337" s="5">
        <f t="shared" si="891"/>
        <v>0</v>
      </c>
      <c r="M6337" s="5">
        <f t="shared" si="892"/>
        <v>23.094497020158045</v>
      </c>
      <c r="N6337" s="6">
        <f t="shared" si="884"/>
        <v>36.433316810971235</v>
      </c>
      <c r="O6337" s="6">
        <f t="shared" si="887"/>
        <v>88.708322268919517</v>
      </c>
      <c r="P6337" s="6">
        <f>FORECAST(J6337,Inputs!$B$10:$B$18,Inputs!$A$10:$A$18)</f>
        <v>32.936372344570543</v>
      </c>
      <c r="Q6337" s="6">
        <f>IF(Inputs!$D$10="Yes",IF('Hourly Calcs'!P6337&gt;'Hourly Calcs'!K6337,'Hourly Calcs'!O6337,N6337+O6337),N6337+O6337)</f>
        <v>88.708322268919517</v>
      </c>
      <c r="R6337" s="12">
        <f t="shared" si="888"/>
        <v>421.54194742190555</v>
      </c>
      <c r="S6337" s="1">
        <f>IF(AND(A6337&gt;=5,A6337&lt;=9),INDEX(Demand!$C$3:$C$26,C6337),INDEX(Demand!$B$3:$B$26,C6337))</f>
        <v>900</v>
      </c>
      <c r="T6337" s="7">
        <f t="shared" si="889"/>
        <v>421.54194742190555</v>
      </c>
      <c r="U6337" s="7">
        <f t="shared" si="890"/>
        <v>0</v>
      </c>
    </row>
    <row r="6338" spans="1:21" x14ac:dyDescent="0.2">
      <c r="A6338" s="1">
        <v>9</v>
      </c>
      <c r="B6338" s="1">
        <v>21</v>
      </c>
      <c r="C6338" s="1">
        <v>18</v>
      </c>
      <c r="D6338">
        <v>14.9</v>
      </c>
      <c r="E6338">
        <v>10.6</v>
      </c>
      <c r="F6338">
        <v>75</v>
      </c>
      <c r="G6338">
        <v>34</v>
      </c>
      <c r="H6338">
        <v>1</v>
      </c>
      <c r="I6338">
        <v>34</v>
      </c>
      <c r="J6338" s="4">
        <f t="shared" si="885"/>
        <v>268.88392569781979</v>
      </c>
      <c r="K6338" s="4">
        <f t="shared" si="886"/>
        <v>1.7283572189269023</v>
      </c>
      <c r="L6338" s="5">
        <f t="shared" si="891"/>
        <v>0</v>
      </c>
      <c r="M6338" s="5">
        <f t="shared" si="892"/>
        <v>32.271642781073098</v>
      </c>
      <c r="N6338" s="6">
        <f t="shared" si="884"/>
        <v>0</v>
      </c>
      <c r="O6338" s="6">
        <f t="shared" si="887"/>
        <v>31.093638733435707</v>
      </c>
      <c r="P6338" s="6">
        <f>FORECAST(J6338,Inputs!$B$10:$B$18,Inputs!$A$10:$A$18)</f>
        <v>33.045221534239069</v>
      </c>
      <c r="Q6338" s="6">
        <f>IF(Inputs!$D$10="Yes",IF('Hourly Calcs'!P6338&gt;'Hourly Calcs'!K6338,'Hourly Calcs'!O6338,N6338+O6338),N6338+O6338)</f>
        <v>31.093638733435707</v>
      </c>
      <c r="R6338" s="12">
        <f t="shared" si="888"/>
        <v>147.75697126128648</v>
      </c>
      <c r="S6338" s="1">
        <f>IF(AND(A6338&gt;=5,A6338&lt;=9),INDEX(Demand!$C$3:$C$26,C6338),INDEX(Demand!$B$3:$B$26,C6338))</f>
        <v>900</v>
      </c>
      <c r="T6338" s="7">
        <f t="shared" si="889"/>
        <v>147.75697126128648</v>
      </c>
      <c r="U6338" s="7">
        <f t="shared" si="890"/>
        <v>0</v>
      </c>
    </row>
    <row r="6339" spans="1:21" x14ac:dyDescent="0.2">
      <c r="A6339" s="1">
        <v>9</v>
      </c>
      <c r="B6339" s="1">
        <v>21</v>
      </c>
      <c r="C6339" s="1">
        <v>19</v>
      </c>
      <c r="D6339">
        <v>13.5</v>
      </c>
      <c r="E6339">
        <v>10.199999999999999</v>
      </c>
      <c r="F6339">
        <v>80</v>
      </c>
      <c r="G6339">
        <v>0</v>
      </c>
      <c r="H6339">
        <v>0</v>
      </c>
      <c r="I6339">
        <v>0</v>
      </c>
      <c r="J6339" s="4">
        <f t="shared" si="885"/>
        <v>280.56125356207212</v>
      </c>
      <c r="K6339" s="4">
        <f t="shared" si="886"/>
        <v>-8.0198082904805545</v>
      </c>
      <c r="L6339" s="5">
        <f t="shared" si="891"/>
        <v>0</v>
      </c>
      <c r="M6339" s="5">
        <f t="shared" si="892"/>
        <v>0</v>
      </c>
      <c r="N6339" s="6">
        <f t="shared" si="884"/>
        <v>0</v>
      </c>
      <c r="O6339" s="6">
        <f t="shared" si="887"/>
        <v>0</v>
      </c>
      <c r="P6339" s="6">
        <f>FORECAST(J6339,Inputs!$B$10:$B$18,Inputs!$A$10:$A$18)</f>
        <v>33.153344940389552</v>
      </c>
      <c r="Q6339" s="6">
        <f>IF(Inputs!$D$10="Yes",IF('Hourly Calcs'!P6339&gt;'Hourly Calcs'!K6339,'Hourly Calcs'!O6339,N6339+O6339),N6339+O6339)</f>
        <v>0</v>
      </c>
      <c r="R6339" s="12">
        <f t="shared" si="888"/>
        <v>0</v>
      </c>
      <c r="S6339" s="1">
        <f>IF(AND(A6339&gt;=5,A6339&lt;=9),INDEX(Demand!$C$3:$C$26,C6339),INDEX(Demand!$B$3:$B$26,C6339))</f>
        <v>900</v>
      </c>
      <c r="T6339" s="7">
        <f t="shared" si="889"/>
        <v>0</v>
      </c>
      <c r="U6339" s="7">
        <f t="shared" si="890"/>
        <v>0</v>
      </c>
    </row>
    <row r="6340" spans="1:21" x14ac:dyDescent="0.2">
      <c r="A6340" s="1">
        <v>9</v>
      </c>
      <c r="B6340" s="1">
        <v>21</v>
      </c>
      <c r="C6340" s="1">
        <v>20</v>
      </c>
      <c r="D6340">
        <v>12.7</v>
      </c>
      <c r="E6340">
        <v>10.199999999999999</v>
      </c>
      <c r="F6340">
        <v>85</v>
      </c>
      <c r="G6340">
        <v>0</v>
      </c>
      <c r="H6340">
        <v>0</v>
      </c>
      <c r="I6340">
        <v>0</v>
      </c>
      <c r="J6340" s="4">
        <f t="shared" si="885"/>
        <v>292.80340895067746</v>
      </c>
      <c r="K6340" s="4">
        <f t="shared" si="886"/>
        <v>-17.138258530273291</v>
      </c>
      <c r="L6340" s="5">
        <f t="shared" si="891"/>
        <v>0</v>
      </c>
      <c r="M6340" s="5">
        <f t="shared" si="892"/>
        <v>0</v>
      </c>
      <c r="N6340" s="6">
        <f t="shared" si="884"/>
        <v>0</v>
      </c>
      <c r="O6340" s="6">
        <f t="shared" si="887"/>
        <v>0</v>
      </c>
      <c r="P6340" s="6">
        <f>FORECAST(J6340,Inputs!$B$10:$B$18,Inputs!$A$10:$A$18)</f>
        <v>33.26669823102479</v>
      </c>
      <c r="Q6340" s="6">
        <f>IF(Inputs!$D$10="Yes",IF('Hourly Calcs'!P6340&gt;'Hourly Calcs'!K6340,'Hourly Calcs'!O6340,N6340+O6340),N6340+O6340)</f>
        <v>0</v>
      </c>
      <c r="R6340" s="12">
        <f t="shared" si="888"/>
        <v>0</v>
      </c>
      <c r="S6340" s="1">
        <f>IF(AND(A6340&gt;=5,A6340&lt;=9),INDEX(Demand!$C$3:$C$26,C6340),INDEX(Demand!$B$3:$B$26,C6340))</f>
        <v>800</v>
      </c>
      <c r="T6340" s="7">
        <f t="shared" si="889"/>
        <v>0</v>
      </c>
      <c r="U6340" s="7">
        <f t="shared" si="890"/>
        <v>0</v>
      </c>
    </row>
    <row r="6341" spans="1:21" x14ac:dyDescent="0.2">
      <c r="A6341" s="1">
        <v>9</v>
      </c>
      <c r="B6341" s="1">
        <v>21</v>
      </c>
      <c r="C6341" s="1">
        <v>21</v>
      </c>
      <c r="D6341">
        <v>12.3</v>
      </c>
      <c r="E6341">
        <v>10</v>
      </c>
      <c r="F6341">
        <v>86</v>
      </c>
      <c r="G6341">
        <v>0</v>
      </c>
      <c r="H6341">
        <v>0</v>
      </c>
      <c r="I6341">
        <v>0</v>
      </c>
      <c r="J6341" s="4">
        <f t="shared" si="885"/>
        <v>306.26126788353901</v>
      </c>
      <c r="K6341" s="4">
        <f t="shared" si="886"/>
        <v>-25.412903904426628</v>
      </c>
      <c r="L6341" s="5">
        <f t="shared" si="891"/>
        <v>0</v>
      </c>
      <c r="M6341" s="5">
        <f t="shared" si="892"/>
        <v>0</v>
      </c>
      <c r="N6341" s="6">
        <f t="shared" si="884"/>
        <v>0</v>
      </c>
      <c r="O6341" s="6">
        <f t="shared" si="887"/>
        <v>0</v>
      </c>
      <c r="P6341" s="6">
        <f>FORECAST(J6341,Inputs!$B$10:$B$18,Inputs!$A$10:$A$18)</f>
        <v>33.391308035958694</v>
      </c>
      <c r="Q6341" s="6">
        <f>IF(Inputs!$D$10="Yes",IF('Hourly Calcs'!P6341&gt;'Hourly Calcs'!K6341,'Hourly Calcs'!O6341,N6341+O6341),N6341+O6341)</f>
        <v>0</v>
      </c>
      <c r="R6341" s="12">
        <f t="shared" si="888"/>
        <v>0</v>
      </c>
      <c r="S6341" s="1">
        <f>IF(AND(A6341&gt;=5,A6341&lt;=9),INDEX(Demand!$C$3:$C$26,C6341),INDEX(Demand!$B$3:$B$26,C6341))</f>
        <v>700</v>
      </c>
      <c r="T6341" s="7">
        <f t="shared" si="889"/>
        <v>0</v>
      </c>
      <c r="U6341" s="7">
        <f t="shared" si="890"/>
        <v>0</v>
      </c>
    </row>
    <row r="6342" spans="1:21" x14ac:dyDescent="0.2">
      <c r="A6342" s="1">
        <v>9</v>
      </c>
      <c r="B6342" s="1">
        <v>21</v>
      </c>
      <c r="C6342" s="1">
        <v>22</v>
      </c>
      <c r="D6342">
        <v>12.3</v>
      </c>
      <c r="E6342">
        <v>10.199999999999999</v>
      </c>
      <c r="F6342">
        <v>87</v>
      </c>
      <c r="G6342">
        <v>0</v>
      </c>
      <c r="H6342">
        <v>0</v>
      </c>
      <c r="I6342">
        <v>0</v>
      </c>
      <c r="J6342" s="4">
        <f t="shared" si="885"/>
        <v>321.52541041468692</v>
      </c>
      <c r="K6342" s="4">
        <f t="shared" si="886"/>
        <v>-32.273363809112624</v>
      </c>
      <c r="L6342" s="5">
        <f t="shared" si="891"/>
        <v>0</v>
      </c>
      <c r="M6342" s="5">
        <f t="shared" si="892"/>
        <v>0</v>
      </c>
      <c r="N6342" s="6">
        <f t="shared" si="884"/>
        <v>0</v>
      </c>
      <c r="O6342" s="6">
        <f t="shared" si="887"/>
        <v>0</v>
      </c>
      <c r="P6342" s="6">
        <f>FORECAST(J6342,Inputs!$B$10:$B$18,Inputs!$A$10:$A$18)</f>
        <v>33.532642689024875</v>
      </c>
      <c r="Q6342" s="6">
        <f>IF(Inputs!$D$10="Yes",IF('Hourly Calcs'!P6342&gt;'Hourly Calcs'!K6342,'Hourly Calcs'!O6342,N6342+O6342),N6342+O6342)</f>
        <v>0</v>
      </c>
      <c r="R6342" s="12">
        <f t="shared" si="888"/>
        <v>0</v>
      </c>
      <c r="S6342" s="1">
        <f>IF(AND(A6342&gt;=5,A6342&lt;=9),INDEX(Demand!$C$3:$C$26,C6342),INDEX(Demand!$B$3:$B$26,C6342))</f>
        <v>600</v>
      </c>
      <c r="T6342" s="7">
        <f t="shared" si="889"/>
        <v>0</v>
      </c>
      <c r="U6342" s="7">
        <f t="shared" si="890"/>
        <v>0</v>
      </c>
    </row>
    <row r="6343" spans="1:21" x14ac:dyDescent="0.2">
      <c r="A6343" s="1">
        <v>9</v>
      </c>
      <c r="B6343" s="1">
        <v>21</v>
      </c>
      <c r="C6343" s="1">
        <v>23</v>
      </c>
      <c r="D6343">
        <v>12.3</v>
      </c>
      <c r="E6343">
        <v>10.6</v>
      </c>
      <c r="F6343">
        <v>89</v>
      </c>
      <c r="G6343">
        <v>0</v>
      </c>
      <c r="H6343">
        <v>0</v>
      </c>
      <c r="I6343">
        <v>0</v>
      </c>
      <c r="J6343" s="4">
        <f t="shared" si="885"/>
        <v>338.86304432426653</v>
      </c>
      <c r="K6343" s="4">
        <f t="shared" si="886"/>
        <v>-37.016717183248872</v>
      </c>
      <c r="L6343" s="5">
        <f t="shared" si="891"/>
        <v>0</v>
      </c>
      <c r="M6343" s="5">
        <f t="shared" si="892"/>
        <v>0</v>
      </c>
      <c r="N6343" s="6">
        <f t="shared" si="884"/>
        <v>0</v>
      </c>
      <c r="O6343" s="6">
        <f t="shared" si="887"/>
        <v>0</v>
      </c>
      <c r="P6343" s="6">
        <f>FORECAST(J6343,Inputs!$B$10:$B$18,Inputs!$A$10:$A$18)</f>
        <v>33.693176336335796</v>
      </c>
      <c r="Q6343" s="6">
        <f>IF(Inputs!$D$10="Yes",IF('Hourly Calcs'!P6343&gt;'Hourly Calcs'!K6343,'Hourly Calcs'!O6343,N6343+O6343),N6343+O6343)</f>
        <v>0</v>
      </c>
      <c r="R6343" s="12">
        <f t="shared" si="888"/>
        <v>0</v>
      </c>
      <c r="S6343" s="1">
        <f>IF(AND(A6343&gt;=5,A6343&lt;=9),INDEX(Demand!$C$3:$C$26,C6343),INDEX(Demand!$B$3:$B$26,C6343))</f>
        <v>500</v>
      </c>
      <c r="T6343" s="7">
        <f t="shared" si="889"/>
        <v>0</v>
      </c>
      <c r="U6343" s="7">
        <f t="shared" si="890"/>
        <v>0</v>
      </c>
    </row>
    <row r="6344" spans="1:21" x14ac:dyDescent="0.2">
      <c r="A6344" s="1">
        <v>9</v>
      </c>
      <c r="B6344" s="1">
        <v>21</v>
      </c>
      <c r="C6344" s="1">
        <v>24</v>
      </c>
      <c r="D6344">
        <v>11.9</v>
      </c>
      <c r="E6344">
        <v>10.9</v>
      </c>
      <c r="F6344">
        <v>94</v>
      </c>
      <c r="G6344">
        <v>0</v>
      </c>
      <c r="H6344">
        <v>0</v>
      </c>
      <c r="I6344">
        <v>0</v>
      </c>
      <c r="J6344" s="4">
        <f t="shared" si="885"/>
        <v>357.77664806296582</v>
      </c>
      <c r="K6344" s="4">
        <f t="shared" si="886"/>
        <v>-38.960831080209942</v>
      </c>
      <c r="L6344" s="5">
        <f t="shared" si="891"/>
        <v>0</v>
      </c>
      <c r="M6344" s="5">
        <f t="shared" si="892"/>
        <v>0</v>
      </c>
      <c r="N6344" s="6">
        <f t="shared" si="884"/>
        <v>0</v>
      </c>
      <c r="O6344" s="6">
        <f t="shared" si="887"/>
        <v>0</v>
      </c>
      <c r="P6344" s="6">
        <f>FORECAST(J6344,Inputs!$B$10:$B$18,Inputs!$A$10:$A$18)</f>
        <v>33.868302296879314</v>
      </c>
      <c r="Q6344" s="6">
        <f>IF(Inputs!$D$10="Yes",IF('Hourly Calcs'!P6344&gt;'Hourly Calcs'!K6344,'Hourly Calcs'!O6344,N6344+O6344),N6344+O6344)</f>
        <v>0</v>
      </c>
      <c r="R6344" s="12">
        <f t="shared" si="888"/>
        <v>0</v>
      </c>
      <c r="S6344" s="1">
        <f>IF(AND(A6344&gt;=5,A6344&lt;=9),INDEX(Demand!$C$3:$C$26,C6344),INDEX(Demand!$B$3:$B$26,C6344))</f>
        <v>400</v>
      </c>
      <c r="T6344" s="7">
        <f t="shared" si="889"/>
        <v>0</v>
      </c>
      <c r="U6344" s="7">
        <f t="shared" si="890"/>
        <v>0</v>
      </c>
    </row>
    <row r="6345" spans="1:21" x14ac:dyDescent="0.2">
      <c r="A6345" s="1">
        <v>9</v>
      </c>
      <c r="B6345" s="1">
        <v>22</v>
      </c>
      <c r="C6345" s="1">
        <v>1</v>
      </c>
      <c r="D6345">
        <v>10.8</v>
      </c>
      <c r="E6345">
        <v>10.199999999999999</v>
      </c>
      <c r="F6345">
        <v>96</v>
      </c>
      <c r="G6345">
        <v>0</v>
      </c>
      <c r="H6345">
        <v>0</v>
      </c>
      <c r="I6345">
        <v>0</v>
      </c>
      <c r="J6345" s="4">
        <f t="shared" si="885"/>
        <v>16.887081875159879</v>
      </c>
      <c r="K6345" s="4">
        <f t="shared" si="886"/>
        <v>-37.761578995758754</v>
      </c>
      <c r="L6345" s="5">
        <f t="shared" si="891"/>
        <v>0</v>
      </c>
      <c r="M6345" s="5">
        <f t="shared" si="892"/>
        <v>0</v>
      </c>
      <c r="N6345" s="6">
        <f t="shared" ref="N6345:N6408" si="893">H6345*MAX(0,COS(2*ASIN(SQRT(SIN(RADIANS($B$4))^2+COS(RADIANS($K6345))^2-2*SIN(RADIANS($B$4))*COS(RADIANS($K6345))*COS(RADIANS($J6345-$B$5))+(SIN(RADIANS($K6345))-COS(RADIANS($B$4)))^2)/2)))</f>
        <v>0</v>
      </c>
      <c r="O6345" s="6">
        <f t="shared" si="887"/>
        <v>0</v>
      </c>
      <c r="P6345" s="6">
        <f>FORECAST(J6345,Inputs!$B$10:$B$18,Inputs!$A$10:$A$18)</f>
        <v>30.711917424769997</v>
      </c>
      <c r="Q6345" s="6">
        <f>IF(Inputs!$D$10="Yes",IF('Hourly Calcs'!P6345&gt;'Hourly Calcs'!K6345,'Hourly Calcs'!O6345,N6345+O6345),N6345+O6345)</f>
        <v>0</v>
      </c>
      <c r="R6345" s="12">
        <f t="shared" si="888"/>
        <v>0</v>
      </c>
      <c r="S6345" s="1">
        <f>IF(AND(A6345&gt;=5,A6345&lt;=9),INDEX(Demand!$C$3:$C$26,C6345),INDEX(Demand!$B$3:$B$26,C6345))</f>
        <v>350</v>
      </c>
      <c r="T6345" s="7">
        <f t="shared" si="889"/>
        <v>0</v>
      </c>
      <c r="U6345" s="7">
        <f t="shared" si="890"/>
        <v>0</v>
      </c>
    </row>
    <row r="6346" spans="1:21" x14ac:dyDescent="0.2">
      <c r="A6346" s="1">
        <v>9</v>
      </c>
      <c r="B6346" s="1">
        <v>22</v>
      </c>
      <c r="C6346" s="1">
        <v>2</v>
      </c>
      <c r="D6346">
        <v>11.6</v>
      </c>
      <c r="E6346">
        <v>10.6</v>
      </c>
      <c r="F6346">
        <v>94</v>
      </c>
      <c r="G6346">
        <v>0</v>
      </c>
      <c r="H6346">
        <v>0</v>
      </c>
      <c r="I6346">
        <v>0</v>
      </c>
      <c r="J6346" s="4">
        <f t="shared" ref="J6346:J6409" si="894">solarazimuth($B$2,$B$3,$B$1,A6346,B6346,C6346,0,0,0,0)</f>
        <v>34.687482895898142</v>
      </c>
      <c r="K6346" s="4">
        <f t="shared" ref="K6346:K6409" si="895">solarelevation($B$2,$B$3,$B$1,A6346,B6346,C6346,0,0,0,0)</f>
        <v>-33.638023055352321</v>
      </c>
      <c r="L6346" s="5">
        <f t="shared" si="891"/>
        <v>0</v>
      </c>
      <c r="M6346" s="5">
        <f t="shared" si="892"/>
        <v>0</v>
      </c>
      <c r="N6346" s="6">
        <f t="shared" si="893"/>
        <v>0</v>
      </c>
      <c r="O6346" s="6">
        <f t="shared" ref="O6346:O6409" si="896">$I6346*(1+COS(RADIANS($B$4)))/2</f>
        <v>0</v>
      </c>
      <c r="P6346" s="6">
        <f>FORECAST(J6346,Inputs!$B$10:$B$18,Inputs!$A$10:$A$18)</f>
        <v>30.876735952739796</v>
      </c>
      <c r="Q6346" s="6">
        <f>IF(Inputs!$D$10="Yes",IF('Hourly Calcs'!P6346&gt;'Hourly Calcs'!K6346,'Hourly Calcs'!O6346,N6346+O6346),N6346+O6346)</f>
        <v>0</v>
      </c>
      <c r="R6346" s="12">
        <f t="shared" ref="R6346:R6409" si="897">$B$6*$E$1*Q6346</f>
        <v>0</v>
      </c>
      <c r="S6346" s="1">
        <f>IF(AND(A6346&gt;=5,A6346&lt;=9),INDEX(Demand!$C$3:$C$26,C6346),INDEX(Demand!$B$3:$B$26,C6346))</f>
        <v>350</v>
      </c>
      <c r="T6346" s="7">
        <f t="shared" ref="T6346:T6409" si="898">S6346-MAX(0,S6346-R6346)</f>
        <v>0</v>
      </c>
      <c r="U6346" s="7">
        <f t="shared" ref="U6346:U6409" si="899">MAX(0,R6346-S6346)</f>
        <v>0</v>
      </c>
    </row>
    <row r="6347" spans="1:21" x14ac:dyDescent="0.2">
      <c r="A6347" s="1">
        <v>9</v>
      </c>
      <c r="B6347" s="1">
        <v>22</v>
      </c>
      <c r="C6347" s="1">
        <v>3</v>
      </c>
      <c r="D6347">
        <v>12.2</v>
      </c>
      <c r="E6347">
        <v>10.7</v>
      </c>
      <c r="F6347">
        <v>91</v>
      </c>
      <c r="G6347">
        <v>0</v>
      </c>
      <c r="H6347">
        <v>0</v>
      </c>
      <c r="I6347">
        <v>0</v>
      </c>
      <c r="J6347" s="4">
        <f t="shared" si="894"/>
        <v>50.450966199588578</v>
      </c>
      <c r="K6347" s="4">
        <f t="shared" si="895"/>
        <v>-27.22462341865149</v>
      </c>
      <c r="L6347" s="5">
        <f t="shared" si="891"/>
        <v>0</v>
      </c>
      <c r="M6347" s="5">
        <f t="shared" si="892"/>
        <v>0</v>
      </c>
      <c r="N6347" s="6">
        <f t="shared" si="893"/>
        <v>0</v>
      </c>
      <c r="O6347" s="6">
        <f t="shared" si="896"/>
        <v>0</v>
      </c>
      <c r="P6347" s="6">
        <f>FORECAST(J6347,Inputs!$B$10:$B$18,Inputs!$A$10:$A$18)</f>
        <v>31.022694131477671</v>
      </c>
      <c r="Q6347" s="6">
        <f>IF(Inputs!$D$10="Yes",IF('Hourly Calcs'!P6347&gt;'Hourly Calcs'!K6347,'Hourly Calcs'!O6347,N6347+O6347),N6347+O6347)</f>
        <v>0</v>
      </c>
      <c r="R6347" s="12">
        <f t="shared" si="897"/>
        <v>0</v>
      </c>
      <c r="S6347" s="1">
        <f>IF(AND(A6347&gt;=5,A6347&lt;=9),INDEX(Demand!$C$3:$C$26,C6347),INDEX(Demand!$B$3:$B$26,C6347))</f>
        <v>350</v>
      </c>
      <c r="T6347" s="7">
        <f t="shared" si="898"/>
        <v>0</v>
      </c>
      <c r="U6347" s="7">
        <f t="shared" si="899"/>
        <v>0</v>
      </c>
    </row>
    <row r="6348" spans="1:21" x14ac:dyDescent="0.2">
      <c r="A6348" s="1">
        <v>9</v>
      </c>
      <c r="B6348" s="1">
        <v>22</v>
      </c>
      <c r="C6348" s="1">
        <v>4</v>
      </c>
      <c r="D6348">
        <v>12.2</v>
      </c>
      <c r="E6348">
        <v>10.7</v>
      </c>
      <c r="F6348">
        <v>91</v>
      </c>
      <c r="G6348">
        <v>0</v>
      </c>
      <c r="H6348">
        <v>0</v>
      </c>
      <c r="I6348">
        <v>0</v>
      </c>
      <c r="J6348" s="4">
        <f t="shared" si="894"/>
        <v>64.303107580373947</v>
      </c>
      <c r="K6348" s="4">
        <f t="shared" si="895"/>
        <v>-19.241354464271026</v>
      </c>
      <c r="L6348" s="5">
        <f t="shared" si="891"/>
        <v>0</v>
      </c>
      <c r="M6348" s="5">
        <f t="shared" si="892"/>
        <v>0</v>
      </c>
      <c r="N6348" s="6">
        <f t="shared" si="893"/>
        <v>0</v>
      </c>
      <c r="O6348" s="6">
        <f t="shared" si="896"/>
        <v>0</v>
      </c>
      <c r="P6348" s="6">
        <f>FORECAST(J6348,Inputs!$B$10:$B$18,Inputs!$A$10:$A$18)</f>
        <v>31.150954699818275</v>
      </c>
      <c r="Q6348" s="6">
        <f>IF(Inputs!$D$10="Yes",IF('Hourly Calcs'!P6348&gt;'Hourly Calcs'!K6348,'Hourly Calcs'!O6348,N6348+O6348),N6348+O6348)</f>
        <v>0</v>
      </c>
      <c r="R6348" s="12">
        <f t="shared" si="897"/>
        <v>0</v>
      </c>
      <c r="S6348" s="1">
        <f>IF(AND(A6348&gt;=5,A6348&lt;=9),INDEX(Demand!$C$3:$C$26,C6348),INDEX(Demand!$B$3:$B$26,C6348))</f>
        <v>350</v>
      </c>
      <c r="T6348" s="7">
        <f t="shared" si="898"/>
        <v>0</v>
      </c>
      <c r="U6348" s="7">
        <f t="shared" si="899"/>
        <v>0</v>
      </c>
    </row>
    <row r="6349" spans="1:21" x14ac:dyDescent="0.2">
      <c r="A6349" s="1">
        <v>9</v>
      </c>
      <c r="B6349" s="1">
        <v>22</v>
      </c>
      <c r="C6349" s="1">
        <v>5</v>
      </c>
      <c r="D6349">
        <v>11.8</v>
      </c>
      <c r="E6349">
        <v>10.6</v>
      </c>
      <c r="F6349">
        <v>92</v>
      </c>
      <c r="G6349">
        <v>0</v>
      </c>
      <c r="H6349">
        <v>0</v>
      </c>
      <c r="I6349">
        <v>0</v>
      </c>
      <c r="J6349" s="4">
        <f t="shared" si="894"/>
        <v>76.790866818528059</v>
      </c>
      <c r="K6349" s="4">
        <f t="shared" si="895"/>
        <v>-10.297308647140269</v>
      </c>
      <c r="L6349" s="5">
        <f t="shared" si="891"/>
        <v>88.209133181471941</v>
      </c>
      <c r="M6349" s="5">
        <f t="shared" si="892"/>
        <v>0</v>
      </c>
      <c r="N6349" s="6">
        <f t="shared" si="893"/>
        <v>0</v>
      </c>
      <c r="O6349" s="6">
        <f t="shared" si="896"/>
        <v>0</v>
      </c>
      <c r="P6349" s="6">
        <f>FORECAST(J6349,Inputs!$B$10:$B$18,Inputs!$A$10:$A$18)</f>
        <v>31.266582100171554</v>
      </c>
      <c r="Q6349" s="6">
        <f>IF(Inputs!$D$10="Yes",IF('Hourly Calcs'!P6349&gt;'Hourly Calcs'!K6349,'Hourly Calcs'!O6349,N6349+O6349),N6349+O6349)</f>
        <v>0</v>
      </c>
      <c r="R6349" s="12">
        <f t="shared" si="897"/>
        <v>0</v>
      </c>
      <c r="S6349" s="1">
        <f>IF(AND(A6349&gt;=5,A6349&lt;=9),INDEX(Demand!$C$3:$C$26,C6349),INDEX(Demand!$B$3:$B$26,C6349))</f>
        <v>350</v>
      </c>
      <c r="T6349" s="7">
        <f t="shared" si="898"/>
        <v>0</v>
      </c>
      <c r="U6349" s="7">
        <f t="shared" si="899"/>
        <v>0</v>
      </c>
    </row>
    <row r="6350" spans="1:21" x14ac:dyDescent="0.2">
      <c r="A6350" s="1">
        <v>9</v>
      </c>
      <c r="B6350" s="1">
        <v>22</v>
      </c>
      <c r="C6350" s="1">
        <v>6</v>
      </c>
      <c r="D6350">
        <v>11.8</v>
      </c>
      <c r="E6350">
        <v>11.2</v>
      </c>
      <c r="F6350">
        <v>96</v>
      </c>
      <c r="G6350">
        <v>0</v>
      </c>
      <c r="H6350">
        <v>0</v>
      </c>
      <c r="I6350">
        <v>0</v>
      </c>
      <c r="J6350" s="4">
        <f t="shared" si="894"/>
        <v>88.562582943447097</v>
      </c>
      <c r="K6350" s="4">
        <f t="shared" si="895"/>
        <v>-0.58549582032114245</v>
      </c>
      <c r="L6350" s="5">
        <f t="shared" si="891"/>
        <v>76.437417056552903</v>
      </c>
      <c r="M6350" s="5">
        <f t="shared" si="892"/>
        <v>0</v>
      </c>
      <c r="N6350" s="6">
        <f t="shared" si="893"/>
        <v>0</v>
      </c>
      <c r="O6350" s="6">
        <f t="shared" si="896"/>
        <v>0</v>
      </c>
      <c r="P6350" s="6">
        <f>FORECAST(J6350,Inputs!$B$10:$B$18,Inputs!$A$10:$A$18)</f>
        <v>31.375579471698583</v>
      </c>
      <c r="Q6350" s="6">
        <f>IF(Inputs!$D$10="Yes",IF('Hourly Calcs'!P6350&gt;'Hourly Calcs'!K6350,'Hourly Calcs'!O6350,N6350+O6350),N6350+O6350)</f>
        <v>0</v>
      </c>
      <c r="R6350" s="12">
        <f t="shared" si="897"/>
        <v>0</v>
      </c>
      <c r="S6350" s="1">
        <f>IF(AND(A6350&gt;=5,A6350&lt;=9),INDEX(Demand!$C$3:$C$26,C6350),INDEX(Demand!$B$3:$B$26,C6350))</f>
        <v>350</v>
      </c>
      <c r="T6350" s="7">
        <f t="shared" si="898"/>
        <v>0</v>
      </c>
      <c r="U6350" s="7">
        <f t="shared" si="899"/>
        <v>0</v>
      </c>
    </row>
    <row r="6351" spans="1:21" x14ac:dyDescent="0.2">
      <c r="A6351" s="1">
        <v>9</v>
      </c>
      <c r="B6351" s="1">
        <v>22</v>
      </c>
      <c r="C6351" s="1">
        <v>7</v>
      </c>
      <c r="D6351">
        <v>11.8</v>
      </c>
      <c r="E6351">
        <v>11.2</v>
      </c>
      <c r="F6351">
        <v>96</v>
      </c>
      <c r="G6351">
        <v>24</v>
      </c>
      <c r="H6351">
        <v>0</v>
      </c>
      <c r="I6351">
        <v>24</v>
      </c>
      <c r="J6351" s="4">
        <f t="shared" si="894"/>
        <v>100.26318017845114</v>
      </c>
      <c r="K6351" s="4">
        <f t="shared" si="895"/>
        <v>8.6045561284959149</v>
      </c>
      <c r="L6351" s="5">
        <f t="shared" si="891"/>
        <v>64.736819821548863</v>
      </c>
      <c r="M6351" s="5">
        <f t="shared" si="892"/>
        <v>25.395443871504085</v>
      </c>
      <c r="N6351" s="6">
        <f t="shared" si="893"/>
        <v>0</v>
      </c>
      <c r="O6351" s="6">
        <f t="shared" si="896"/>
        <v>21.948450870660501</v>
      </c>
      <c r="P6351" s="6">
        <f>FORECAST(J6351,Inputs!$B$10:$B$18,Inputs!$A$10:$A$18)</f>
        <v>31.483918334985656</v>
      </c>
      <c r="Q6351" s="6">
        <f>IF(Inputs!$D$10="Yes",IF('Hourly Calcs'!P6351&gt;'Hourly Calcs'!K6351,'Hourly Calcs'!O6351,N6351+O6351),N6351+O6351)</f>
        <v>21.948450870660501</v>
      </c>
      <c r="R6351" s="12">
        <f t="shared" si="897"/>
        <v>104.29903853737869</v>
      </c>
      <c r="S6351" s="1">
        <f>IF(AND(A6351&gt;=5,A6351&lt;=9),INDEX(Demand!$C$3:$C$26,C6351),INDEX(Demand!$B$3:$B$26,C6351))</f>
        <v>350</v>
      </c>
      <c r="T6351" s="7">
        <f t="shared" si="898"/>
        <v>104.29903853737869</v>
      </c>
      <c r="U6351" s="7">
        <f t="shared" si="899"/>
        <v>0</v>
      </c>
    </row>
    <row r="6352" spans="1:21" x14ac:dyDescent="0.2">
      <c r="A6352" s="1">
        <v>9</v>
      </c>
      <c r="B6352" s="1">
        <v>22</v>
      </c>
      <c r="C6352" s="1">
        <v>8</v>
      </c>
      <c r="D6352">
        <v>14.4</v>
      </c>
      <c r="E6352">
        <v>13</v>
      </c>
      <c r="F6352">
        <v>91</v>
      </c>
      <c r="G6352">
        <v>149</v>
      </c>
      <c r="H6352">
        <v>249</v>
      </c>
      <c r="I6352">
        <v>85</v>
      </c>
      <c r="J6352" s="4">
        <f t="shared" si="894"/>
        <v>112.53686530436639</v>
      </c>
      <c r="K6352" s="4">
        <f t="shared" si="895"/>
        <v>17.636198087670763</v>
      </c>
      <c r="L6352" s="5">
        <f t="shared" si="891"/>
        <v>52.463134695633613</v>
      </c>
      <c r="M6352" s="5">
        <f t="shared" si="892"/>
        <v>16.363801912329237</v>
      </c>
      <c r="N6352" s="6">
        <f t="shared" si="893"/>
        <v>143.38977145839993</v>
      </c>
      <c r="O6352" s="6">
        <f t="shared" si="896"/>
        <v>77.734096833589263</v>
      </c>
      <c r="P6352" s="6">
        <f>FORECAST(J6352,Inputs!$B$10:$B$18,Inputs!$A$10:$A$18)</f>
        <v>31.597563567633021</v>
      </c>
      <c r="Q6352" s="6">
        <f>IF(Inputs!$D$10="Yes",IF('Hourly Calcs'!P6352&gt;'Hourly Calcs'!K6352,'Hourly Calcs'!O6352,N6352+O6352),N6352+O6352)</f>
        <v>77.734096833589263</v>
      </c>
      <c r="R6352" s="12">
        <f t="shared" si="897"/>
        <v>369.39242815321614</v>
      </c>
      <c r="S6352" s="1">
        <f>IF(AND(A6352&gt;=5,A6352&lt;=9),INDEX(Demand!$C$3:$C$26,C6352),INDEX(Demand!$B$3:$B$26,C6352))</f>
        <v>350</v>
      </c>
      <c r="T6352" s="7">
        <f t="shared" si="898"/>
        <v>350</v>
      </c>
      <c r="U6352" s="7">
        <f t="shared" si="899"/>
        <v>19.392428153216144</v>
      </c>
    </row>
    <row r="6353" spans="1:21" x14ac:dyDescent="0.2">
      <c r="A6353" s="1">
        <v>9</v>
      </c>
      <c r="B6353" s="1">
        <v>22</v>
      </c>
      <c r="C6353" s="1">
        <v>9</v>
      </c>
      <c r="D6353">
        <v>15.6</v>
      </c>
      <c r="E6353">
        <v>12.7</v>
      </c>
      <c r="F6353">
        <v>83</v>
      </c>
      <c r="G6353">
        <v>313</v>
      </c>
      <c r="H6353">
        <v>431</v>
      </c>
      <c r="I6353">
        <v>140</v>
      </c>
      <c r="J6353" s="4">
        <f t="shared" si="894"/>
        <v>126.04001913783128</v>
      </c>
      <c r="K6353" s="4">
        <f t="shared" si="895"/>
        <v>25.879781938389272</v>
      </c>
      <c r="L6353" s="5">
        <f t="shared" si="891"/>
        <v>38.95998086216872</v>
      </c>
      <c r="M6353" s="5">
        <f t="shared" si="892"/>
        <v>8.1202180616107285</v>
      </c>
      <c r="N6353" s="6">
        <f t="shared" si="893"/>
        <v>324.57523899529014</v>
      </c>
      <c r="O6353" s="6">
        <f t="shared" si="896"/>
        <v>128.03263007885292</v>
      </c>
      <c r="P6353" s="6">
        <f>FORECAST(J6353,Inputs!$B$10:$B$18,Inputs!$A$10:$A$18)</f>
        <v>31.722592769794733</v>
      </c>
      <c r="Q6353" s="6">
        <f>IF(Inputs!$D$10="Yes",IF('Hourly Calcs'!P6353&gt;'Hourly Calcs'!K6353,'Hourly Calcs'!O6353,N6353+O6353),N6353+O6353)</f>
        <v>128.03263007885292</v>
      </c>
      <c r="R6353" s="12">
        <f t="shared" si="897"/>
        <v>608.41105813470904</v>
      </c>
      <c r="S6353" s="1">
        <f>IF(AND(A6353&gt;=5,A6353&lt;=9),INDEX(Demand!$C$3:$C$26,C6353),INDEX(Demand!$B$3:$B$26,C6353))</f>
        <v>350</v>
      </c>
      <c r="T6353" s="7">
        <f t="shared" si="898"/>
        <v>350</v>
      </c>
      <c r="U6353" s="7">
        <f t="shared" si="899"/>
        <v>258.41105813470904</v>
      </c>
    </row>
    <row r="6354" spans="1:21" x14ac:dyDescent="0.2">
      <c r="A6354" s="1">
        <v>9</v>
      </c>
      <c r="B6354" s="1">
        <v>22</v>
      </c>
      <c r="C6354" s="1">
        <v>10</v>
      </c>
      <c r="D6354">
        <v>16.600000000000001</v>
      </c>
      <c r="E6354">
        <v>12.7</v>
      </c>
      <c r="F6354">
        <v>78</v>
      </c>
      <c r="G6354">
        <v>454</v>
      </c>
      <c r="H6354">
        <v>620</v>
      </c>
      <c r="I6354">
        <v>129</v>
      </c>
      <c r="J6354" s="4">
        <f t="shared" si="894"/>
        <v>141.37138549464575</v>
      </c>
      <c r="K6354" s="4">
        <f t="shared" si="895"/>
        <v>32.721797279618976</v>
      </c>
      <c r="L6354" s="5">
        <f t="shared" si="891"/>
        <v>23.62861450535425</v>
      </c>
      <c r="M6354" s="5">
        <f t="shared" si="892"/>
        <v>1.2782027203810244</v>
      </c>
      <c r="N6354" s="6">
        <f t="shared" si="893"/>
        <v>545.07632636507617</v>
      </c>
      <c r="O6354" s="6">
        <f t="shared" si="896"/>
        <v>117.97292342980019</v>
      </c>
      <c r="P6354" s="6">
        <f>FORECAST(J6354,Inputs!$B$10:$B$18,Inputs!$A$10:$A$18)</f>
        <v>31.864549865691163</v>
      </c>
      <c r="Q6354" s="6">
        <f>IF(Inputs!$D$10="Yes",IF('Hourly Calcs'!P6354&gt;'Hourly Calcs'!K6354,'Hourly Calcs'!O6354,N6354+O6354),N6354+O6354)</f>
        <v>663.04924979487635</v>
      </c>
      <c r="R6354" s="12">
        <f t="shared" si="897"/>
        <v>3150.8100350252521</v>
      </c>
      <c r="S6354" s="1">
        <f>IF(AND(A6354&gt;=5,A6354&lt;=9),INDEX(Demand!$C$3:$C$26,C6354),INDEX(Demand!$B$3:$B$26,C6354))</f>
        <v>600</v>
      </c>
      <c r="T6354" s="7">
        <f t="shared" si="898"/>
        <v>600</v>
      </c>
      <c r="U6354" s="7">
        <f t="shared" si="899"/>
        <v>2550.8100350252521</v>
      </c>
    </row>
    <row r="6355" spans="1:21" x14ac:dyDescent="0.2">
      <c r="A6355" s="1">
        <v>9</v>
      </c>
      <c r="B6355" s="1">
        <v>22</v>
      </c>
      <c r="C6355" s="1">
        <v>11</v>
      </c>
      <c r="D6355">
        <v>17.3</v>
      </c>
      <c r="E6355">
        <v>12.7</v>
      </c>
      <c r="F6355">
        <v>74</v>
      </c>
      <c r="G6355">
        <v>560</v>
      </c>
      <c r="H6355">
        <v>693</v>
      </c>
      <c r="I6355">
        <v>136</v>
      </c>
      <c r="J6355" s="4">
        <f t="shared" si="894"/>
        <v>158.80219783460595</v>
      </c>
      <c r="K6355" s="4">
        <f t="shared" si="895"/>
        <v>37.444360850984687</v>
      </c>
      <c r="L6355" s="5">
        <f t="shared" si="891"/>
        <v>6.1978021653940516</v>
      </c>
      <c r="M6355" s="5">
        <f t="shared" si="892"/>
        <v>3.4443608509846868</v>
      </c>
      <c r="N6355" s="6">
        <f t="shared" si="893"/>
        <v>655.17615180582322</v>
      </c>
      <c r="O6355" s="6">
        <f t="shared" si="896"/>
        <v>124.37455493374283</v>
      </c>
      <c r="P6355" s="6">
        <f>FORECAST(J6355,Inputs!$B$10:$B$18,Inputs!$A$10:$A$18)</f>
        <v>32.025946276246351</v>
      </c>
      <c r="Q6355" s="6">
        <f>IF(Inputs!$D$10="Yes",IF('Hourly Calcs'!P6355&gt;'Hourly Calcs'!K6355,'Hourly Calcs'!O6355,N6355+O6355),N6355+O6355)</f>
        <v>779.55070673956607</v>
      </c>
      <c r="R6355" s="12">
        <f t="shared" si="897"/>
        <v>3704.4249584264176</v>
      </c>
      <c r="S6355" s="1">
        <f>IF(AND(A6355&gt;=5,A6355&lt;=9),INDEX(Demand!$C$3:$C$26,C6355),INDEX(Demand!$B$3:$B$26,C6355))</f>
        <v>600</v>
      </c>
      <c r="T6355" s="7">
        <f t="shared" si="898"/>
        <v>600</v>
      </c>
      <c r="U6355" s="7">
        <f t="shared" si="899"/>
        <v>3104.4249584264176</v>
      </c>
    </row>
    <row r="6356" spans="1:21" x14ac:dyDescent="0.2">
      <c r="A6356" s="1">
        <v>9</v>
      </c>
      <c r="B6356" s="1">
        <v>22</v>
      </c>
      <c r="C6356" s="1">
        <v>12</v>
      </c>
      <c r="D6356">
        <v>17.2</v>
      </c>
      <c r="E6356">
        <v>12.9</v>
      </c>
      <c r="F6356">
        <v>76</v>
      </c>
      <c r="G6356">
        <v>615</v>
      </c>
      <c r="H6356">
        <v>728</v>
      </c>
      <c r="I6356">
        <v>138</v>
      </c>
      <c r="J6356" s="4">
        <f t="shared" si="894"/>
        <v>177.82187647579678</v>
      </c>
      <c r="K6356" s="4">
        <f t="shared" si="895"/>
        <v>39.355611992578659</v>
      </c>
      <c r="L6356" s="5">
        <f t="shared" si="891"/>
        <v>12.821876475796785</v>
      </c>
      <c r="M6356" s="5">
        <f t="shared" si="892"/>
        <v>5.3556119925786589</v>
      </c>
      <c r="N6356" s="6">
        <f t="shared" si="893"/>
        <v>689.64850987509112</v>
      </c>
      <c r="O6356" s="6">
        <f t="shared" si="896"/>
        <v>126.20359250629787</v>
      </c>
      <c r="P6356" s="6">
        <f>FORECAST(J6356,Inputs!$B$10:$B$18,Inputs!$A$10:$A$18)</f>
        <v>32.202054411812931</v>
      </c>
      <c r="Q6356" s="6">
        <f>IF(Inputs!$D$10="Yes",IF('Hourly Calcs'!P6356&gt;'Hourly Calcs'!K6356,'Hourly Calcs'!O6356,N6356+O6356),N6356+O6356)</f>
        <v>815.85210238138893</v>
      </c>
      <c r="R6356" s="12">
        <f t="shared" si="897"/>
        <v>3876.92919051636</v>
      </c>
      <c r="S6356" s="1">
        <f>IF(AND(A6356&gt;=5,A6356&lt;=9),INDEX(Demand!$C$3:$C$26,C6356),INDEX(Demand!$B$3:$B$26,C6356))</f>
        <v>600</v>
      </c>
      <c r="T6356" s="7">
        <f t="shared" si="898"/>
        <v>600</v>
      </c>
      <c r="U6356" s="7">
        <f t="shared" si="899"/>
        <v>3276.92919051636</v>
      </c>
    </row>
    <row r="6357" spans="1:21" x14ac:dyDescent="0.2">
      <c r="A6357" s="1">
        <v>9</v>
      </c>
      <c r="B6357" s="1">
        <v>22</v>
      </c>
      <c r="C6357" s="1">
        <v>13</v>
      </c>
      <c r="D6357">
        <v>17.899999999999999</v>
      </c>
      <c r="E6357">
        <v>12.9</v>
      </c>
      <c r="F6357">
        <v>73</v>
      </c>
      <c r="G6357">
        <v>617</v>
      </c>
      <c r="H6357">
        <v>729</v>
      </c>
      <c r="I6357">
        <v>138</v>
      </c>
      <c r="J6357" s="4">
        <f t="shared" si="894"/>
        <v>197.02020213783504</v>
      </c>
      <c r="K6357" s="4">
        <f t="shared" si="895"/>
        <v>38.110303520049278</v>
      </c>
      <c r="L6357" s="5">
        <f t="shared" si="891"/>
        <v>32.020202137835042</v>
      </c>
      <c r="M6357" s="5">
        <f t="shared" si="892"/>
        <v>4.1103035200492783</v>
      </c>
      <c r="N6357" s="6">
        <f t="shared" si="893"/>
        <v>644.95406588864603</v>
      </c>
      <c r="O6357" s="6">
        <f t="shared" si="896"/>
        <v>126.20359250629787</v>
      </c>
      <c r="P6357" s="6">
        <f>FORECAST(J6357,Inputs!$B$10:$B$18,Inputs!$A$10:$A$18)</f>
        <v>32.379816686461432</v>
      </c>
      <c r="Q6357" s="6">
        <f>IF(Inputs!$D$10="Yes",IF('Hourly Calcs'!P6357&gt;'Hourly Calcs'!K6357,'Hourly Calcs'!O6357,N6357+O6357),N6357+O6357)</f>
        <v>771.15765839494384</v>
      </c>
      <c r="R6357" s="12">
        <f t="shared" si="897"/>
        <v>3664.5411926927732</v>
      </c>
      <c r="S6357" s="1">
        <f>IF(AND(A6357&gt;=5,A6357&lt;=9),INDEX(Demand!$C$3:$C$26,C6357),INDEX(Demand!$B$3:$B$26,C6357))</f>
        <v>600</v>
      </c>
      <c r="T6357" s="7">
        <f t="shared" si="898"/>
        <v>600</v>
      </c>
      <c r="U6357" s="7">
        <f t="shared" si="899"/>
        <v>3064.5411926927732</v>
      </c>
    </row>
    <row r="6358" spans="1:21" x14ac:dyDescent="0.2">
      <c r="A6358" s="1">
        <v>9</v>
      </c>
      <c r="B6358" s="1">
        <v>22</v>
      </c>
      <c r="C6358" s="1">
        <v>14</v>
      </c>
      <c r="D6358">
        <v>17.8</v>
      </c>
      <c r="E6358">
        <v>13</v>
      </c>
      <c r="F6358">
        <v>73</v>
      </c>
      <c r="G6358">
        <v>568</v>
      </c>
      <c r="H6358">
        <v>721</v>
      </c>
      <c r="I6358">
        <v>126</v>
      </c>
      <c r="J6358" s="4">
        <f t="shared" si="894"/>
        <v>214.86809123170701</v>
      </c>
      <c r="K6358" s="4">
        <f t="shared" si="895"/>
        <v>33.936535606997353</v>
      </c>
      <c r="L6358" s="5">
        <f t="shared" si="891"/>
        <v>49.868091231707012</v>
      </c>
      <c r="M6358" s="5">
        <f t="shared" si="892"/>
        <v>6.3464393002647057E-2</v>
      </c>
      <c r="N6358" s="6">
        <f t="shared" si="893"/>
        <v>549.30204315853973</v>
      </c>
      <c r="O6358" s="6">
        <f t="shared" si="896"/>
        <v>115.22936707096763</v>
      </c>
      <c r="P6358" s="6">
        <f>FORECAST(J6358,Inputs!$B$10:$B$18,Inputs!$A$10:$A$18)</f>
        <v>32.545074918812098</v>
      </c>
      <c r="Q6358" s="6">
        <f>IF(Inputs!$D$10="Yes",IF('Hourly Calcs'!P6358&gt;'Hourly Calcs'!K6358,'Hourly Calcs'!O6358,N6358+O6358),N6358+O6358)</f>
        <v>664.5314102295074</v>
      </c>
      <c r="R6358" s="12">
        <f t="shared" si="897"/>
        <v>3157.8532614106189</v>
      </c>
      <c r="S6358" s="1">
        <f>IF(AND(A6358&gt;=5,A6358&lt;=9),INDEX(Demand!$C$3:$C$26,C6358),INDEX(Demand!$B$3:$B$26,C6358))</f>
        <v>600</v>
      </c>
      <c r="T6358" s="7">
        <f t="shared" si="898"/>
        <v>600</v>
      </c>
      <c r="U6358" s="7">
        <f t="shared" si="899"/>
        <v>2557.8532614106189</v>
      </c>
    </row>
    <row r="6359" spans="1:21" x14ac:dyDescent="0.2">
      <c r="A6359" s="1">
        <v>9</v>
      </c>
      <c r="B6359" s="1">
        <v>22</v>
      </c>
      <c r="C6359" s="1">
        <v>15</v>
      </c>
      <c r="D6359">
        <v>17</v>
      </c>
      <c r="E6359">
        <v>12.9</v>
      </c>
      <c r="F6359">
        <v>77</v>
      </c>
      <c r="G6359">
        <v>464</v>
      </c>
      <c r="H6359">
        <v>652</v>
      </c>
      <c r="I6359">
        <v>119</v>
      </c>
      <c r="J6359" s="4">
        <f t="shared" si="894"/>
        <v>230.64257475435249</v>
      </c>
      <c r="K6359" s="4">
        <f t="shared" si="895"/>
        <v>27.48059028537925</v>
      </c>
      <c r="L6359" s="5">
        <f t="shared" si="891"/>
        <v>65.642574754352495</v>
      </c>
      <c r="M6359" s="5">
        <f t="shared" si="892"/>
        <v>6.5194097146207497</v>
      </c>
      <c r="N6359" s="6">
        <f t="shared" si="893"/>
        <v>382.82973136203208</v>
      </c>
      <c r="O6359" s="6">
        <f t="shared" si="896"/>
        <v>108.82773556702497</v>
      </c>
      <c r="P6359" s="6">
        <f>FORECAST(J6359,Inputs!$B$10:$B$18,Inputs!$A$10:$A$18)</f>
        <v>32.691134951429191</v>
      </c>
      <c r="Q6359" s="6">
        <f>IF(Inputs!$D$10="Yes",IF('Hourly Calcs'!P6359&gt;'Hourly Calcs'!K6359,'Hourly Calcs'!O6359,N6359+O6359),N6359+O6359)</f>
        <v>108.82773556702497</v>
      </c>
      <c r="R6359" s="12">
        <f t="shared" si="897"/>
        <v>517.14939941450268</v>
      </c>
      <c r="S6359" s="1">
        <f>IF(AND(A6359&gt;=5,A6359&lt;=9),INDEX(Demand!$C$3:$C$26,C6359),INDEX(Demand!$B$3:$B$26,C6359))</f>
        <v>600</v>
      </c>
      <c r="T6359" s="7">
        <f t="shared" si="898"/>
        <v>517.14939941450268</v>
      </c>
      <c r="U6359" s="7">
        <f t="shared" si="899"/>
        <v>0</v>
      </c>
    </row>
    <row r="6360" spans="1:21" x14ac:dyDescent="0.2">
      <c r="A6360" s="1">
        <v>9</v>
      </c>
      <c r="B6360" s="1">
        <v>22</v>
      </c>
      <c r="C6360" s="1">
        <v>16</v>
      </c>
      <c r="D6360">
        <v>17</v>
      </c>
      <c r="E6360">
        <v>12.3</v>
      </c>
      <c r="F6360">
        <v>74</v>
      </c>
      <c r="G6360">
        <v>322</v>
      </c>
      <c r="H6360">
        <v>490</v>
      </c>
      <c r="I6360">
        <v>121</v>
      </c>
      <c r="J6360" s="4">
        <f t="shared" si="894"/>
        <v>244.48492688418355</v>
      </c>
      <c r="K6360" s="4">
        <f t="shared" si="895"/>
        <v>19.472932324985464</v>
      </c>
      <c r="L6360" s="5">
        <f t="shared" si="891"/>
        <v>79.484926884183551</v>
      </c>
      <c r="M6360" s="5">
        <f t="shared" si="892"/>
        <v>14.527067675014536</v>
      </c>
      <c r="N6360" s="6">
        <f t="shared" si="893"/>
        <v>182.56485726224687</v>
      </c>
      <c r="O6360" s="6">
        <f t="shared" si="896"/>
        <v>110.65677313958003</v>
      </c>
      <c r="P6360" s="6">
        <f>FORECAST(J6360,Inputs!$B$10:$B$18,Inputs!$A$10:$A$18)</f>
        <v>32.819304878557254</v>
      </c>
      <c r="Q6360" s="6">
        <f>IF(Inputs!$D$10="Yes",IF('Hourly Calcs'!P6360&gt;'Hourly Calcs'!K6360,'Hourly Calcs'!O6360,N6360+O6360),N6360+O6360)</f>
        <v>110.65677313958003</v>
      </c>
      <c r="R6360" s="12">
        <f t="shared" si="897"/>
        <v>525.84098595928424</v>
      </c>
      <c r="S6360" s="1">
        <f>IF(AND(A6360&gt;=5,A6360&lt;=9),INDEX(Demand!$C$3:$C$26,C6360),INDEX(Demand!$B$3:$B$26,C6360))</f>
        <v>900</v>
      </c>
      <c r="T6360" s="7">
        <f t="shared" si="898"/>
        <v>525.84098595928424</v>
      </c>
      <c r="U6360" s="7">
        <f t="shared" si="899"/>
        <v>0</v>
      </c>
    </row>
    <row r="6361" spans="1:21" x14ac:dyDescent="0.2">
      <c r="A6361" s="1">
        <v>9</v>
      </c>
      <c r="B6361" s="1">
        <v>22</v>
      </c>
      <c r="C6361" s="1">
        <v>17</v>
      </c>
      <c r="D6361">
        <v>16.2</v>
      </c>
      <c r="E6361">
        <v>12.4</v>
      </c>
      <c r="F6361">
        <v>78</v>
      </c>
      <c r="G6361">
        <v>162</v>
      </c>
      <c r="H6361">
        <v>243</v>
      </c>
      <c r="I6361">
        <v>98</v>
      </c>
      <c r="J6361" s="4">
        <f t="shared" si="894"/>
        <v>256.95445331273265</v>
      </c>
      <c r="K6361" s="4">
        <f t="shared" si="895"/>
        <v>10.547595816791855</v>
      </c>
      <c r="L6361" s="5">
        <f t="shared" si="891"/>
        <v>0</v>
      </c>
      <c r="M6361" s="5">
        <f t="shared" si="892"/>
        <v>23.452404183208145</v>
      </c>
      <c r="N6361" s="6">
        <f t="shared" si="893"/>
        <v>32.320980721623314</v>
      </c>
      <c r="O6361" s="6">
        <f t="shared" si="896"/>
        <v>89.622841055197043</v>
      </c>
      <c r="P6361" s="6">
        <f>FORECAST(J6361,Inputs!$B$10:$B$18,Inputs!$A$10:$A$18)</f>
        <v>32.934763456599377</v>
      </c>
      <c r="Q6361" s="6">
        <f>IF(Inputs!$D$10="Yes",IF('Hourly Calcs'!P6361&gt;'Hourly Calcs'!K6361,'Hourly Calcs'!O6361,N6361+O6361),N6361+O6361)</f>
        <v>89.622841055197043</v>
      </c>
      <c r="R6361" s="12">
        <f t="shared" si="897"/>
        <v>425.88774069429633</v>
      </c>
      <c r="S6361" s="1">
        <f>IF(AND(A6361&gt;=5,A6361&lt;=9),INDEX(Demand!$C$3:$C$26,C6361),INDEX(Demand!$B$3:$B$26,C6361))</f>
        <v>900</v>
      </c>
      <c r="T6361" s="7">
        <f t="shared" si="898"/>
        <v>425.88774069429633</v>
      </c>
      <c r="U6361" s="7">
        <f t="shared" si="899"/>
        <v>0</v>
      </c>
    </row>
    <row r="6362" spans="1:21" x14ac:dyDescent="0.2">
      <c r="A6362" s="1">
        <v>9</v>
      </c>
      <c r="B6362" s="1">
        <v>22</v>
      </c>
      <c r="C6362" s="1">
        <v>18</v>
      </c>
      <c r="D6362">
        <v>15.3</v>
      </c>
      <c r="E6362">
        <v>12.6</v>
      </c>
      <c r="F6362">
        <v>84</v>
      </c>
      <c r="G6362">
        <v>31</v>
      </c>
      <c r="H6362">
        <v>0</v>
      </c>
      <c r="I6362">
        <v>31</v>
      </c>
      <c r="J6362" s="4">
        <f t="shared" si="894"/>
        <v>268.70574947383557</v>
      </c>
      <c r="K6362" s="4">
        <f t="shared" si="895"/>
        <v>1.4028569516421072</v>
      </c>
      <c r="L6362" s="5">
        <f t="shared" si="891"/>
        <v>0</v>
      </c>
      <c r="M6362" s="5">
        <f t="shared" si="892"/>
        <v>32.597143048357893</v>
      </c>
      <c r="N6362" s="6">
        <f t="shared" si="893"/>
        <v>0</v>
      </c>
      <c r="O6362" s="6">
        <f t="shared" si="896"/>
        <v>28.350082374603144</v>
      </c>
      <c r="P6362" s="6">
        <f>FORECAST(J6362,Inputs!$B$10:$B$18,Inputs!$A$10:$A$18)</f>
        <v>33.043571754387365</v>
      </c>
      <c r="Q6362" s="6">
        <f>IF(Inputs!$D$10="Yes",IF('Hourly Calcs'!P6362&gt;'Hourly Calcs'!K6362,'Hourly Calcs'!O6362,N6362+O6362),N6362+O6362)</f>
        <v>28.350082374603144</v>
      </c>
      <c r="R6362" s="12">
        <f t="shared" si="897"/>
        <v>134.71959144411414</v>
      </c>
      <c r="S6362" s="1">
        <f>IF(AND(A6362&gt;=5,A6362&lt;=9),INDEX(Demand!$C$3:$C$26,C6362),INDEX(Demand!$B$3:$B$26,C6362))</f>
        <v>900</v>
      </c>
      <c r="T6362" s="7">
        <f t="shared" si="898"/>
        <v>134.71959144411414</v>
      </c>
      <c r="U6362" s="7">
        <f t="shared" si="899"/>
        <v>0</v>
      </c>
    </row>
    <row r="6363" spans="1:21" x14ac:dyDescent="0.2">
      <c r="A6363" s="1">
        <v>9</v>
      </c>
      <c r="B6363" s="1">
        <v>22</v>
      </c>
      <c r="C6363" s="1">
        <v>19</v>
      </c>
      <c r="D6363">
        <v>14.1</v>
      </c>
      <c r="E6363">
        <v>12.3</v>
      </c>
      <c r="F6363">
        <v>89</v>
      </c>
      <c r="G6363">
        <v>0</v>
      </c>
      <c r="H6363">
        <v>0</v>
      </c>
      <c r="I6363">
        <v>0</v>
      </c>
      <c r="J6363" s="4">
        <f t="shared" si="894"/>
        <v>280.38607721816231</v>
      </c>
      <c r="K6363" s="4">
        <f t="shared" si="895"/>
        <v>-8.380942787093602</v>
      </c>
      <c r="L6363" s="5">
        <f t="shared" si="891"/>
        <v>0</v>
      </c>
      <c r="M6363" s="5">
        <f t="shared" si="892"/>
        <v>0</v>
      </c>
      <c r="N6363" s="6">
        <f t="shared" si="893"/>
        <v>0</v>
      </c>
      <c r="O6363" s="6">
        <f t="shared" si="896"/>
        <v>0</v>
      </c>
      <c r="P6363" s="6">
        <f>FORECAST(J6363,Inputs!$B$10:$B$18,Inputs!$A$10:$A$18)</f>
        <v>33.151722937205207</v>
      </c>
      <c r="Q6363" s="6">
        <f>IF(Inputs!$D$10="Yes",IF('Hourly Calcs'!P6363&gt;'Hourly Calcs'!K6363,'Hourly Calcs'!O6363,N6363+O6363),N6363+O6363)</f>
        <v>0</v>
      </c>
      <c r="R6363" s="12">
        <f t="shared" si="897"/>
        <v>0</v>
      </c>
      <c r="S6363" s="1">
        <f>IF(AND(A6363&gt;=5,A6363&lt;=9),INDEX(Demand!$C$3:$C$26,C6363),INDEX(Demand!$B$3:$B$26,C6363))</f>
        <v>900</v>
      </c>
      <c r="T6363" s="7">
        <f t="shared" si="898"/>
        <v>0</v>
      </c>
      <c r="U6363" s="7">
        <f t="shared" si="899"/>
        <v>0</v>
      </c>
    </row>
    <row r="6364" spans="1:21" x14ac:dyDescent="0.2">
      <c r="A6364" s="1">
        <v>9</v>
      </c>
      <c r="B6364" s="1">
        <v>22</v>
      </c>
      <c r="C6364" s="1">
        <v>20</v>
      </c>
      <c r="D6364">
        <v>13.8</v>
      </c>
      <c r="E6364">
        <v>12.3</v>
      </c>
      <c r="F6364">
        <v>91</v>
      </c>
      <c r="G6364">
        <v>0</v>
      </c>
      <c r="H6364">
        <v>0</v>
      </c>
      <c r="I6364">
        <v>0</v>
      </c>
      <c r="J6364" s="4">
        <f t="shared" si="894"/>
        <v>292.64018412622539</v>
      </c>
      <c r="K6364" s="4">
        <f t="shared" si="895"/>
        <v>-17.506008656161697</v>
      </c>
      <c r="L6364" s="5">
        <f t="shared" si="891"/>
        <v>0</v>
      </c>
      <c r="M6364" s="5">
        <f t="shared" si="892"/>
        <v>0</v>
      </c>
      <c r="N6364" s="6">
        <f t="shared" si="893"/>
        <v>0</v>
      </c>
      <c r="O6364" s="6">
        <f t="shared" si="896"/>
        <v>0</v>
      </c>
      <c r="P6364" s="6">
        <f>FORECAST(J6364,Inputs!$B$10:$B$18,Inputs!$A$10:$A$18)</f>
        <v>33.265186890057642</v>
      </c>
      <c r="Q6364" s="6">
        <f>IF(Inputs!$D$10="Yes",IF('Hourly Calcs'!P6364&gt;'Hourly Calcs'!K6364,'Hourly Calcs'!O6364,N6364+O6364),N6364+O6364)</f>
        <v>0</v>
      </c>
      <c r="R6364" s="12">
        <f t="shared" si="897"/>
        <v>0</v>
      </c>
      <c r="S6364" s="1">
        <f>IF(AND(A6364&gt;=5,A6364&lt;=9),INDEX(Demand!$C$3:$C$26,C6364),INDEX(Demand!$B$3:$B$26,C6364))</f>
        <v>800</v>
      </c>
      <c r="T6364" s="7">
        <f t="shared" si="898"/>
        <v>0</v>
      </c>
      <c r="U6364" s="7">
        <f t="shared" si="899"/>
        <v>0</v>
      </c>
    </row>
    <row r="6365" spans="1:21" x14ac:dyDescent="0.2">
      <c r="A6365" s="1">
        <v>9</v>
      </c>
      <c r="B6365" s="1">
        <v>22</v>
      </c>
      <c r="C6365" s="1">
        <v>21</v>
      </c>
      <c r="D6365">
        <v>13.5</v>
      </c>
      <c r="E6365">
        <v>12.2</v>
      </c>
      <c r="F6365">
        <v>92</v>
      </c>
      <c r="G6365">
        <v>0</v>
      </c>
      <c r="H6365">
        <v>0</v>
      </c>
      <c r="I6365">
        <v>0</v>
      </c>
      <c r="J6365" s="4">
        <f t="shared" si="894"/>
        <v>306.1246387484407</v>
      </c>
      <c r="K6365" s="4">
        <f t="shared" si="895"/>
        <v>-25.792629167639888</v>
      </c>
      <c r="L6365" s="5">
        <f t="shared" si="891"/>
        <v>0</v>
      </c>
      <c r="M6365" s="5">
        <f t="shared" si="892"/>
        <v>0</v>
      </c>
      <c r="N6365" s="6">
        <f t="shared" si="893"/>
        <v>0</v>
      </c>
      <c r="O6365" s="6">
        <f t="shared" si="896"/>
        <v>0</v>
      </c>
      <c r="P6365" s="6">
        <f>FORECAST(J6365,Inputs!$B$10:$B$18,Inputs!$A$10:$A$18)</f>
        <v>33.390042951374447</v>
      </c>
      <c r="Q6365" s="6">
        <f>IF(Inputs!$D$10="Yes",IF('Hourly Calcs'!P6365&gt;'Hourly Calcs'!K6365,'Hourly Calcs'!O6365,N6365+O6365),N6365+O6365)</f>
        <v>0</v>
      </c>
      <c r="R6365" s="12">
        <f t="shared" si="897"/>
        <v>0</v>
      </c>
      <c r="S6365" s="1">
        <f>IF(AND(A6365&gt;=5,A6365&lt;=9),INDEX(Demand!$C$3:$C$26,C6365),INDEX(Demand!$B$3:$B$26,C6365))</f>
        <v>700</v>
      </c>
      <c r="T6365" s="7">
        <f t="shared" si="898"/>
        <v>0</v>
      </c>
      <c r="U6365" s="7">
        <f t="shared" si="899"/>
        <v>0</v>
      </c>
    </row>
    <row r="6366" spans="1:21" x14ac:dyDescent="0.2">
      <c r="A6366" s="1">
        <v>9</v>
      </c>
      <c r="B6366" s="1">
        <v>22</v>
      </c>
      <c r="C6366" s="1">
        <v>22</v>
      </c>
      <c r="D6366">
        <v>13.8</v>
      </c>
      <c r="E6366">
        <v>12.7</v>
      </c>
      <c r="F6366">
        <v>93</v>
      </c>
      <c r="G6366">
        <v>0</v>
      </c>
      <c r="H6366">
        <v>0</v>
      </c>
      <c r="I6366">
        <v>0</v>
      </c>
      <c r="J6366" s="4">
        <f t="shared" si="894"/>
        <v>321.43934540385686</v>
      </c>
      <c r="K6366" s="4">
        <f t="shared" si="895"/>
        <v>-32.665863025540347</v>
      </c>
      <c r="L6366" s="5">
        <f t="shared" si="891"/>
        <v>0</v>
      </c>
      <c r="M6366" s="5">
        <f t="shared" si="892"/>
        <v>0</v>
      </c>
      <c r="N6366" s="6">
        <f t="shared" si="893"/>
        <v>0</v>
      </c>
      <c r="O6366" s="6">
        <f t="shared" si="896"/>
        <v>0</v>
      </c>
      <c r="P6366" s="6">
        <f>FORECAST(J6366,Inputs!$B$10:$B$18,Inputs!$A$10:$A$18)</f>
        <v>33.531845790776451</v>
      </c>
      <c r="Q6366" s="6">
        <f>IF(Inputs!$D$10="Yes",IF('Hourly Calcs'!P6366&gt;'Hourly Calcs'!K6366,'Hourly Calcs'!O6366,N6366+O6366),N6366+O6366)</f>
        <v>0</v>
      </c>
      <c r="R6366" s="12">
        <f t="shared" si="897"/>
        <v>0</v>
      </c>
      <c r="S6366" s="1">
        <f>IF(AND(A6366&gt;=5,A6366&lt;=9),INDEX(Demand!$C$3:$C$26,C6366),INDEX(Demand!$B$3:$B$26,C6366))</f>
        <v>600</v>
      </c>
      <c r="T6366" s="7">
        <f t="shared" si="898"/>
        <v>0</v>
      </c>
      <c r="U6366" s="7">
        <f t="shared" si="899"/>
        <v>0</v>
      </c>
    </row>
    <row r="6367" spans="1:21" x14ac:dyDescent="0.2">
      <c r="A6367" s="1">
        <v>9</v>
      </c>
      <c r="B6367" s="1">
        <v>22</v>
      </c>
      <c r="C6367" s="1">
        <v>23</v>
      </c>
      <c r="D6367">
        <v>14.9</v>
      </c>
      <c r="E6367">
        <v>14</v>
      </c>
      <c r="F6367">
        <v>94</v>
      </c>
      <c r="G6367">
        <v>0</v>
      </c>
      <c r="H6367">
        <v>0</v>
      </c>
      <c r="I6367">
        <v>0</v>
      </c>
      <c r="J6367" s="4">
        <f t="shared" si="894"/>
        <v>338.8589660668934</v>
      </c>
      <c r="K6367" s="4">
        <f t="shared" si="895"/>
        <v>-37.415842641342962</v>
      </c>
      <c r="L6367" s="5">
        <f t="shared" si="891"/>
        <v>0</v>
      </c>
      <c r="M6367" s="5">
        <f t="shared" si="892"/>
        <v>0</v>
      </c>
      <c r="N6367" s="6">
        <f t="shared" si="893"/>
        <v>0</v>
      </c>
      <c r="O6367" s="6">
        <f t="shared" si="896"/>
        <v>0</v>
      </c>
      <c r="P6367" s="6">
        <f>FORECAST(J6367,Inputs!$B$10:$B$18,Inputs!$A$10:$A$18)</f>
        <v>33.693138574693457</v>
      </c>
      <c r="Q6367" s="6">
        <f>IF(Inputs!$D$10="Yes",IF('Hourly Calcs'!P6367&gt;'Hourly Calcs'!K6367,'Hourly Calcs'!O6367,N6367+O6367),N6367+O6367)</f>
        <v>0</v>
      </c>
      <c r="R6367" s="12">
        <f t="shared" si="897"/>
        <v>0</v>
      </c>
      <c r="S6367" s="1">
        <f>IF(AND(A6367&gt;=5,A6367&lt;=9),INDEX(Demand!$C$3:$C$26,C6367),INDEX(Demand!$B$3:$B$26,C6367))</f>
        <v>500</v>
      </c>
      <c r="T6367" s="7">
        <f t="shared" si="898"/>
        <v>0</v>
      </c>
      <c r="U6367" s="7">
        <f t="shared" si="899"/>
        <v>0</v>
      </c>
    </row>
    <row r="6368" spans="1:21" x14ac:dyDescent="0.2">
      <c r="A6368" s="1">
        <v>9</v>
      </c>
      <c r="B6368" s="1">
        <v>22</v>
      </c>
      <c r="C6368" s="1">
        <v>24</v>
      </c>
      <c r="D6368">
        <v>14.2</v>
      </c>
      <c r="E6368">
        <v>13.5</v>
      </c>
      <c r="F6368">
        <v>96</v>
      </c>
      <c r="G6368">
        <v>0</v>
      </c>
      <c r="H6368">
        <v>0</v>
      </c>
      <c r="I6368">
        <v>0</v>
      </c>
      <c r="J6368" s="4">
        <f t="shared" si="894"/>
        <v>357.8779424802442</v>
      </c>
      <c r="K6368" s="4">
        <f t="shared" si="895"/>
        <v>-39.352159209911605</v>
      </c>
      <c r="L6368" s="5">
        <f t="shared" si="891"/>
        <v>0</v>
      </c>
      <c r="M6368" s="5">
        <f t="shared" si="892"/>
        <v>0</v>
      </c>
      <c r="N6368" s="6">
        <f t="shared" si="893"/>
        <v>0</v>
      </c>
      <c r="O6368" s="6">
        <f t="shared" si="896"/>
        <v>0</v>
      </c>
      <c r="P6368" s="6">
        <f>FORECAST(J6368,Inputs!$B$10:$B$18,Inputs!$A$10:$A$18)</f>
        <v>33.869240208150408</v>
      </c>
      <c r="Q6368" s="6">
        <f>IF(Inputs!$D$10="Yes",IF('Hourly Calcs'!P6368&gt;'Hourly Calcs'!K6368,'Hourly Calcs'!O6368,N6368+O6368),N6368+O6368)</f>
        <v>0</v>
      </c>
      <c r="R6368" s="12">
        <f t="shared" si="897"/>
        <v>0</v>
      </c>
      <c r="S6368" s="1">
        <f>IF(AND(A6368&gt;=5,A6368&lt;=9),INDEX(Demand!$C$3:$C$26,C6368),INDEX(Demand!$B$3:$B$26,C6368))</f>
        <v>400</v>
      </c>
      <c r="T6368" s="7">
        <f t="shared" si="898"/>
        <v>0</v>
      </c>
      <c r="U6368" s="7">
        <f t="shared" si="899"/>
        <v>0</v>
      </c>
    </row>
    <row r="6369" spans="1:21" x14ac:dyDescent="0.2">
      <c r="A6369" s="1">
        <v>9</v>
      </c>
      <c r="B6369" s="1">
        <v>23</v>
      </c>
      <c r="C6369" s="1">
        <v>1</v>
      </c>
      <c r="D6369">
        <v>13.9</v>
      </c>
      <c r="E6369">
        <v>13</v>
      </c>
      <c r="F6369">
        <v>94</v>
      </c>
      <c r="G6369">
        <v>0</v>
      </c>
      <c r="H6369">
        <v>0</v>
      </c>
      <c r="I6369">
        <v>0</v>
      </c>
      <c r="J6369" s="4">
        <f t="shared" si="894"/>
        <v>17.087903923667625</v>
      </c>
      <c r="K6369" s="4">
        <f t="shared" si="895"/>
        <v>-38.127951717352516</v>
      </c>
      <c r="L6369" s="5">
        <f t="shared" si="891"/>
        <v>0</v>
      </c>
      <c r="M6369" s="5">
        <f t="shared" si="892"/>
        <v>0</v>
      </c>
      <c r="N6369" s="6">
        <f t="shared" si="893"/>
        <v>0</v>
      </c>
      <c r="O6369" s="6">
        <f t="shared" si="896"/>
        <v>0</v>
      </c>
      <c r="P6369" s="6">
        <f>FORECAST(J6369,Inputs!$B$10:$B$18,Inputs!$A$10:$A$18)</f>
        <v>30.713776888182107</v>
      </c>
      <c r="Q6369" s="6">
        <f>IF(Inputs!$D$10="Yes",IF('Hourly Calcs'!P6369&gt;'Hourly Calcs'!K6369,'Hourly Calcs'!O6369,N6369+O6369),N6369+O6369)</f>
        <v>0</v>
      </c>
      <c r="R6369" s="12">
        <f t="shared" si="897"/>
        <v>0</v>
      </c>
      <c r="S6369" s="1">
        <f>IF(AND(A6369&gt;=5,A6369&lt;=9),INDEX(Demand!$C$3:$C$26,C6369),INDEX(Demand!$B$3:$B$26,C6369))</f>
        <v>350</v>
      </c>
      <c r="T6369" s="7">
        <f t="shared" si="898"/>
        <v>0</v>
      </c>
      <c r="U6369" s="7">
        <f t="shared" si="899"/>
        <v>0</v>
      </c>
    </row>
    <row r="6370" spans="1:21" x14ac:dyDescent="0.2">
      <c r="A6370" s="1">
        <v>9</v>
      </c>
      <c r="B6370" s="1">
        <v>23</v>
      </c>
      <c r="C6370" s="1">
        <v>2</v>
      </c>
      <c r="D6370">
        <v>13.6</v>
      </c>
      <c r="E6370">
        <v>12.9</v>
      </c>
      <c r="F6370">
        <v>96</v>
      </c>
      <c r="G6370">
        <v>0</v>
      </c>
      <c r="H6370">
        <v>0</v>
      </c>
      <c r="I6370">
        <v>0</v>
      </c>
      <c r="J6370" s="4">
        <f t="shared" si="894"/>
        <v>34.955419013636941</v>
      </c>
      <c r="K6370" s="4">
        <f t="shared" si="895"/>
        <v>-33.969308110670767</v>
      </c>
      <c r="L6370" s="5">
        <f t="shared" si="891"/>
        <v>0</v>
      </c>
      <c r="M6370" s="5">
        <f t="shared" si="892"/>
        <v>0</v>
      </c>
      <c r="N6370" s="6">
        <f t="shared" si="893"/>
        <v>0</v>
      </c>
      <c r="O6370" s="6">
        <f t="shared" si="896"/>
        <v>0</v>
      </c>
      <c r="P6370" s="6">
        <f>FORECAST(J6370,Inputs!$B$10:$B$18,Inputs!$A$10:$A$18)</f>
        <v>30.879216842718858</v>
      </c>
      <c r="Q6370" s="6">
        <f>IF(Inputs!$D$10="Yes",IF('Hourly Calcs'!P6370&gt;'Hourly Calcs'!K6370,'Hourly Calcs'!O6370,N6370+O6370),N6370+O6370)</f>
        <v>0</v>
      </c>
      <c r="R6370" s="12">
        <f t="shared" si="897"/>
        <v>0</v>
      </c>
      <c r="S6370" s="1">
        <f>IF(AND(A6370&gt;=5,A6370&lt;=9),INDEX(Demand!$C$3:$C$26,C6370),INDEX(Demand!$B$3:$B$26,C6370))</f>
        <v>350</v>
      </c>
      <c r="T6370" s="7">
        <f t="shared" si="898"/>
        <v>0</v>
      </c>
      <c r="U6370" s="7">
        <f t="shared" si="899"/>
        <v>0</v>
      </c>
    </row>
    <row r="6371" spans="1:21" x14ac:dyDescent="0.2">
      <c r="A6371" s="1">
        <v>9</v>
      </c>
      <c r="B6371" s="1">
        <v>23</v>
      </c>
      <c r="C6371" s="1">
        <v>3</v>
      </c>
      <c r="D6371">
        <v>13.5</v>
      </c>
      <c r="E6371">
        <v>12.6</v>
      </c>
      <c r="F6371">
        <v>94</v>
      </c>
      <c r="G6371">
        <v>0</v>
      </c>
      <c r="H6371">
        <v>0</v>
      </c>
      <c r="I6371">
        <v>0</v>
      </c>
      <c r="J6371" s="4">
        <f t="shared" si="894"/>
        <v>50.751685596882197</v>
      </c>
      <c r="K6371" s="4">
        <f t="shared" si="895"/>
        <v>-27.521313143050662</v>
      </c>
      <c r="L6371" s="5">
        <f t="shared" ref="L6371:L6434" si="900">IF(ABS($B$5-J6371)&gt;90,0,ABS($B$5-J6371))</f>
        <v>0</v>
      </c>
      <c r="M6371" s="5">
        <f t="shared" ref="M6371:M6434" si="901">IF(K6371&gt;0,ABS($B$4-K6371),0)</f>
        <v>0</v>
      </c>
      <c r="N6371" s="6">
        <f t="shared" si="893"/>
        <v>0</v>
      </c>
      <c r="O6371" s="6">
        <f t="shared" si="896"/>
        <v>0</v>
      </c>
      <c r="P6371" s="6">
        <f>FORECAST(J6371,Inputs!$B$10:$B$18,Inputs!$A$10:$A$18)</f>
        <v>31.025478570341498</v>
      </c>
      <c r="Q6371" s="6">
        <f>IF(Inputs!$D$10="Yes",IF('Hourly Calcs'!P6371&gt;'Hourly Calcs'!K6371,'Hourly Calcs'!O6371,N6371+O6371),N6371+O6371)</f>
        <v>0</v>
      </c>
      <c r="R6371" s="12">
        <f t="shared" si="897"/>
        <v>0</v>
      </c>
      <c r="S6371" s="1">
        <f>IF(AND(A6371&gt;=5,A6371&lt;=9),INDEX(Demand!$C$3:$C$26,C6371),INDEX(Demand!$B$3:$B$26,C6371))</f>
        <v>350</v>
      </c>
      <c r="T6371" s="7">
        <f t="shared" si="898"/>
        <v>0</v>
      </c>
      <c r="U6371" s="7">
        <f t="shared" si="899"/>
        <v>0</v>
      </c>
    </row>
    <row r="6372" spans="1:21" x14ac:dyDescent="0.2">
      <c r="A6372" s="1">
        <v>9</v>
      </c>
      <c r="B6372" s="1">
        <v>23</v>
      </c>
      <c r="C6372" s="1">
        <v>4</v>
      </c>
      <c r="D6372">
        <v>14</v>
      </c>
      <c r="E6372">
        <v>12.9</v>
      </c>
      <c r="F6372">
        <v>93</v>
      </c>
      <c r="G6372">
        <v>0</v>
      </c>
      <c r="H6372">
        <v>0</v>
      </c>
      <c r="I6372">
        <v>0</v>
      </c>
      <c r="J6372" s="4">
        <f t="shared" si="894"/>
        <v>64.615231783823504</v>
      </c>
      <c r="K6372" s="4">
        <f t="shared" si="895"/>
        <v>-19.510978809914747</v>
      </c>
      <c r="L6372" s="5">
        <f t="shared" si="900"/>
        <v>0</v>
      </c>
      <c r="M6372" s="5">
        <f t="shared" si="901"/>
        <v>0</v>
      </c>
      <c r="N6372" s="6">
        <f t="shared" si="893"/>
        <v>0</v>
      </c>
      <c r="O6372" s="6">
        <f t="shared" si="896"/>
        <v>0</v>
      </c>
      <c r="P6372" s="6">
        <f>FORECAST(J6372,Inputs!$B$10:$B$18,Inputs!$A$10:$A$18)</f>
        <v>31.153844738739103</v>
      </c>
      <c r="Q6372" s="6">
        <f>IF(Inputs!$D$10="Yes",IF('Hourly Calcs'!P6372&gt;'Hourly Calcs'!K6372,'Hourly Calcs'!O6372,N6372+O6372),N6372+O6372)</f>
        <v>0</v>
      </c>
      <c r="R6372" s="12">
        <f t="shared" si="897"/>
        <v>0</v>
      </c>
      <c r="S6372" s="1">
        <f>IF(AND(A6372&gt;=5,A6372&lt;=9),INDEX(Demand!$C$3:$C$26,C6372),INDEX(Demand!$B$3:$B$26,C6372))</f>
        <v>350</v>
      </c>
      <c r="T6372" s="7">
        <f t="shared" si="898"/>
        <v>0</v>
      </c>
      <c r="U6372" s="7">
        <f t="shared" si="899"/>
        <v>0</v>
      </c>
    </row>
    <row r="6373" spans="1:21" x14ac:dyDescent="0.2">
      <c r="A6373" s="1">
        <v>9</v>
      </c>
      <c r="B6373" s="1">
        <v>23</v>
      </c>
      <c r="C6373" s="1">
        <v>5</v>
      </c>
      <c r="D6373">
        <v>14.1</v>
      </c>
      <c r="E6373">
        <v>13.4</v>
      </c>
      <c r="F6373">
        <v>96</v>
      </c>
      <c r="G6373">
        <v>0</v>
      </c>
      <c r="H6373">
        <v>0</v>
      </c>
      <c r="I6373">
        <v>0</v>
      </c>
      <c r="J6373" s="4">
        <f t="shared" si="894"/>
        <v>77.105254259893925</v>
      </c>
      <c r="K6373" s="4">
        <f t="shared" si="895"/>
        <v>-10.550398676870955</v>
      </c>
      <c r="L6373" s="5">
        <f t="shared" si="900"/>
        <v>87.894745740106075</v>
      </c>
      <c r="M6373" s="5">
        <f t="shared" si="901"/>
        <v>0</v>
      </c>
      <c r="N6373" s="6">
        <f t="shared" si="893"/>
        <v>0</v>
      </c>
      <c r="O6373" s="6">
        <f t="shared" si="896"/>
        <v>0</v>
      </c>
      <c r="P6373" s="6">
        <f>FORECAST(J6373,Inputs!$B$10:$B$18,Inputs!$A$10:$A$18)</f>
        <v>31.269493094999017</v>
      </c>
      <c r="Q6373" s="6">
        <f>IF(Inputs!$D$10="Yes",IF('Hourly Calcs'!P6373&gt;'Hourly Calcs'!K6373,'Hourly Calcs'!O6373,N6373+O6373),N6373+O6373)</f>
        <v>0</v>
      </c>
      <c r="R6373" s="12">
        <f t="shared" si="897"/>
        <v>0</v>
      </c>
      <c r="S6373" s="1">
        <f>IF(AND(A6373&gt;=5,A6373&lt;=9),INDEX(Demand!$C$3:$C$26,C6373),INDEX(Demand!$B$3:$B$26,C6373))</f>
        <v>350</v>
      </c>
      <c r="T6373" s="7">
        <f t="shared" si="898"/>
        <v>0</v>
      </c>
      <c r="U6373" s="7">
        <f t="shared" si="899"/>
        <v>0</v>
      </c>
    </row>
    <row r="6374" spans="1:21" x14ac:dyDescent="0.2">
      <c r="A6374" s="1">
        <v>9</v>
      </c>
      <c r="B6374" s="1">
        <v>23</v>
      </c>
      <c r="C6374" s="1">
        <v>6</v>
      </c>
      <c r="D6374">
        <v>14.6</v>
      </c>
      <c r="E6374">
        <v>14.1</v>
      </c>
      <c r="F6374">
        <v>97</v>
      </c>
      <c r="G6374">
        <v>0</v>
      </c>
      <c r="H6374">
        <v>0</v>
      </c>
      <c r="I6374">
        <v>0</v>
      </c>
      <c r="J6374" s="4">
        <f t="shared" si="894"/>
        <v>88.87696165542846</v>
      </c>
      <c r="K6374" s="4">
        <f t="shared" si="895"/>
        <v>-0.90458578305710091</v>
      </c>
      <c r="L6374" s="5">
        <f t="shared" si="900"/>
        <v>76.12303834457154</v>
      </c>
      <c r="M6374" s="5">
        <f t="shared" si="901"/>
        <v>0</v>
      </c>
      <c r="N6374" s="6">
        <f t="shared" si="893"/>
        <v>0</v>
      </c>
      <c r="O6374" s="6">
        <f t="shared" si="896"/>
        <v>0</v>
      </c>
      <c r="P6374" s="6">
        <f>FORECAST(J6374,Inputs!$B$10:$B$18,Inputs!$A$10:$A$18)</f>
        <v>31.378490385698409</v>
      </c>
      <c r="Q6374" s="6">
        <f>IF(Inputs!$D$10="Yes",IF('Hourly Calcs'!P6374&gt;'Hourly Calcs'!K6374,'Hourly Calcs'!O6374,N6374+O6374),N6374+O6374)</f>
        <v>0</v>
      </c>
      <c r="R6374" s="12">
        <f t="shared" si="897"/>
        <v>0</v>
      </c>
      <c r="S6374" s="1">
        <f>IF(AND(A6374&gt;=5,A6374&lt;=9),INDEX(Demand!$C$3:$C$26,C6374),INDEX(Demand!$B$3:$B$26,C6374))</f>
        <v>350</v>
      </c>
      <c r="T6374" s="7">
        <f t="shared" si="898"/>
        <v>0</v>
      </c>
      <c r="U6374" s="7">
        <f t="shared" si="899"/>
        <v>0</v>
      </c>
    </row>
    <row r="6375" spans="1:21" x14ac:dyDescent="0.2">
      <c r="A6375" s="1">
        <v>9</v>
      </c>
      <c r="B6375" s="1">
        <v>23</v>
      </c>
      <c r="C6375" s="1">
        <v>7</v>
      </c>
      <c r="D6375">
        <v>15</v>
      </c>
      <c r="E6375">
        <v>14.1</v>
      </c>
      <c r="F6375">
        <v>94</v>
      </c>
      <c r="G6375">
        <v>15</v>
      </c>
      <c r="H6375">
        <v>0</v>
      </c>
      <c r="I6375">
        <v>15</v>
      </c>
      <c r="J6375" s="4">
        <f t="shared" si="894"/>
        <v>100.57757495924137</v>
      </c>
      <c r="K6375" s="4">
        <f t="shared" si="895"/>
        <v>8.3573534673957539</v>
      </c>
      <c r="L6375" s="5">
        <f t="shared" si="900"/>
        <v>64.422425040758625</v>
      </c>
      <c r="M6375" s="5">
        <f t="shared" si="901"/>
        <v>25.642646532604246</v>
      </c>
      <c r="N6375" s="6">
        <f t="shared" si="893"/>
        <v>0</v>
      </c>
      <c r="O6375" s="6">
        <f t="shared" si="896"/>
        <v>13.717781794162812</v>
      </c>
      <c r="P6375" s="6">
        <f>FORECAST(J6375,Inputs!$B$10:$B$18,Inputs!$A$10:$A$18)</f>
        <v>31.486829397770752</v>
      </c>
      <c r="Q6375" s="6">
        <f>IF(Inputs!$D$10="Yes",IF('Hourly Calcs'!P6375&gt;'Hourly Calcs'!K6375,'Hourly Calcs'!O6375,N6375+O6375),N6375+O6375)</f>
        <v>13.717781794162812</v>
      </c>
      <c r="R6375" s="12">
        <f t="shared" si="897"/>
        <v>65.186899085861683</v>
      </c>
      <c r="S6375" s="1">
        <f>IF(AND(A6375&gt;=5,A6375&lt;=9),INDEX(Demand!$C$3:$C$26,C6375),INDEX(Demand!$B$3:$B$26,C6375))</f>
        <v>350</v>
      </c>
      <c r="T6375" s="7">
        <f t="shared" si="898"/>
        <v>65.186899085861683</v>
      </c>
      <c r="U6375" s="7">
        <f t="shared" si="899"/>
        <v>0</v>
      </c>
    </row>
    <row r="6376" spans="1:21" x14ac:dyDescent="0.2">
      <c r="A6376" s="1">
        <v>9</v>
      </c>
      <c r="B6376" s="1">
        <v>23</v>
      </c>
      <c r="C6376" s="1">
        <v>8</v>
      </c>
      <c r="D6376">
        <v>14.4</v>
      </c>
      <c r="E6376">
        <v>13.9</v>
      </c>
      <c r="F6376">
        <v>97</v>
      </c>
      <c r="G6376">
        <v>45</v>
      </c>
      <c r="H6376">
        <v>0</v>
      </c>
      <c r="I6376">
        <v>45</v>
      </c>
      <c r="J6376" s="4">
        <f t="shared" si="894"/>
        <v>112.8498532434371</v>
      </c>
      <c r="K6376" s="4">
        <f t="shared" si="895"/>
        <v>17.372213269766533</v>
      </c>
      <c r="L6376" s="5">
        <f t="shared" si="900"/>
        <v>52.150146756562904</v>
      </c>
      <c r="M6376" s="5">
        <f t="shared" si="901"/>
        <v>16.627786730233467</v>
      </c>
      <c r="N6376" s="6">
        <f t="shared" si="893"/>
        <v>0</v>
      </c>
      <c r="O6376" s="6">
        <f t="shared" si="896"/>
        <v>41.153345382488439</v>
      </c>
      <c r="P6376" s="6">
        <f>FORECAST(J6376,Inputs!$B$10:$B$18,Inputs!$A$10:$A$18)</f>
        <v>31.600461604105895</v>
      </c>
      <c r="Q6376" s="6">
        <f>IF(Inputs!$D$10="Yes",IF('Hourly Calcs'!P6376&gt;'Hourly Calcs'!K6376,'Hourly Calcs'!O6376,N6376+O6376),N6376+O6376)</f>
        <v>41.153345382488439</v>
      </c>
      <c r="R6376" s="12">
        <f t="shared" si="897"/>
        <v>195.56069725758505</v>
      </c>
      <c r="S6376" s="1">
        <f>IF(AND(A6376&gt;=5,A6376&lt;=9),INDEX(Demand!$C$3:$C$26,C6376),INDEX(Demand!$B$3:$B$26,C6376))</f>
        <v>350</v>
      </c>
      <c r="T6376" s="7">
        <f t="shared" si="898"/>
        <v>195.56069725758505</v>
      </c>
      <c r="U6376" s="7">
        <f t="shared" si="899"/>
        <v>0</v>
      </c>
    </row>
    <row r="6377" spans="1:21" x14ac:dyDescent="0.2">
      <c r="A6377" s="1">
        <v>9</v>
      </c>
      <c r="B6377" s="1">
        <v>23</v>
      </c>
      <c r="C6377" s="1">
        <v>9</v>
      </c>
      <c r="D6377">
        <v>14.2</v>
      </c>
      <c r="E6377">
        <v>13.3</v>
      </c>
      <c r="F6377">
        <v>94</v>
      </c>
      <c r="G6377">
        <v>246</v>
      </c>
      <c r="H6377">
        <v>166</v>
      </c>
      <c r="I6377">
        <v>180</v>
      </c>
      <c r="J6377" s="4">
        <f t="shared" si="894"/>
        <v>126.34443380274331</v>
      </c>
      <c r="K6377" s="4">
        <f t="shared" si="895"/>
        <v>25.590340464505857</v>
      </c>
      <c r="L6377" s="5">
        <f t="shared" si="900"/>
        <v>38.65556619725669</v>
      </c>
      <c r="M6377" s="5">
        <f t="shared" si="901"/>
        <v>8.4096595354941428</v>
      </c>
      <c r="N6377" s="6">
        <f t="shared" si="893"/>
        <v>124.82125104182401</v>
      </c>
      <c r="O6377" s="6">
        <f t="shared" si="896"/>
        <v>164.61338152995376</v>
      </c>
      <c r="P6377" s="6">
        <f>FORECAST(J6377,Inputs!$B$10:$B$18,Inputs!$A$10:$A$18)</f>
        <v>31.725411424099473</v>
      </c>
      <c r="Q6377" s="6">
        <f>IF(Inputs!$D$10="Yes",IF('Hourly Calcs'!P6377&gt;'Hourly Calcs'!K6377,'Hourly Calcs'!O6377,N6377+O6377),N6377+O6377)</f>
        <v>164.61338152995376</v>
      </c>
      <c r="R6377" s="12">
        <f t="shared" si="897"/>
        <v>782.24278903034019</v>
      </c>
      <c r="S6377" s="1">
        <f>IF(AND(A6377&gt;=5,A6377&lt;=9),INDEX(Demand!$C$3:$C$26,C6377),INDEX(Demand!$B$3:$B$26,C6377))</f>
        <v>350</v>
      </c>
      <c r="T6377" s="7">
        <f t="shared" si="898"/>
        <v>350</v>
      </c>
      <c r="U6377" s="7">
        <f t="shared" si="899"/>
        <v>432.24278903034019</v>
      </c>
    </row>
    <row r="6378" spans="1:21" x14ac:dyDescent="0.2">
      <c r="A6378" s="1">
        <v>9</v>
      </c>
      <c r="B6378" s="1">
        <v>23</v>
      </c>
      <c r="C6378" s="1">
        <v>10</v>
      </c>
      <c r="D6378">
        <v>15.4</v>
      </c>
      <c r="E6378">
        <v>12.5</v>
      </c>
      <c r="F6378">
        <v>83</v>
      </c>
      <c r="G6378">
        <v>362</v>
      </c>
      <c r="H6378">
        <v>286</v>
      </c>
      <c r="I6378">
        <v>213</v>
      </c>
      <c r="J6378" s="4">
        <f t="shared" si="894"/>
        <v>141.6489353948208</v>
      </c>
      <c r="K6378" s="4">
        <f t="shared" si="895"/>
        <v>32.39882344548915</v>
      </c>
      <c r="L6378" s="5">
        <f t="shared" si="900"/>
        <v>23.351064605179204</v>
      </c>
      <c r="M6378" s="5">
        <f t="shared" si="901"/>
        <v>1.6011765545108503</v>
      </c>
      <c r="N6378" s="6">
        <f t="shared" si="893"/>
        <v>251.01719074006954</v>
      </c>
      <c r="O6378" s="6">
        <f t="shared" si="896"/>
        <v>194.79250147711193</v>
      </c>
      <c r="P6378" s="6">
        <f>FORECAST(J6378,Inputs!$B$10:$B$18,Inputs!$A$10:$A$18)</f>
        <v>31.867119772174263</v>
      </c>
      <c r="Q6378" s="6">
        <f>IF(Inputs!$D$10="Yes",IF('Hourly Calcs'!P6378&gt;'Hourly Calcs'!K6378,'Hourly Calcs'!O6378,N6378+O6378),N6378+O6378)</f>
        <v>445.80969221718146</v>
      </c>
      <c r="R6378" s="12">
        <f t="shared" si="897"/>
        <v>2118.4876574160462</v>
      </c>
      <c r="S6378" s="1">
        <f>IF(AND(A6378&gt;=5,A6378&lt;=9),INDEX(Demand!$C$3:$C$26,C6378),INDEX(Demand!$B$3:$B$26,C6378))</f>
        <v>600</v>
      </c>
      <c r="T6378" s="7">
        <f t="shared" si="898"/>
        <v>600</v>
      </c>
      <c r="U6378" s="7">
        <f t="shared" si="899"/>
        <v>1518.4876574160462</v>
      </c>
    </row>
    <row r="6379" spans="1:21" x14ac:dyDescent="0.2">
      <c r="A6379" s="1">
        <v>9</v>
      </c>
      <c r="B6379" s="1">
        <v>23</v>
      </c>
      <c r="C6379" s="1">
        <v>11</v>
      </c>
      <c r="D6379">
        <v>16.399999999999999</v>
      </c>
      <c r="E6379">
        <v>12.4</v>
      </c>
      <c r="F6379">
        <v>77</v>
      </c>
      <c r="G6379">
        <v>508</v>
      </c>
      <c r="H6379">
        <v>471</v>
      </c>
      <c r="I6379">
        <v>223</v>
      </c>
      <c r="J6379" s="4">
        <f t="shared" si="894"/>
        <v>159.02084379379312</v>
      </c>
      <c r="K6379" s="4">
        <f t="shared" si="895"/>
        <v>37.085507378172892</v>
      </c>
      <c r="L6379" s="5">
        <f t="shared" si="900"/>
        <v>5.9791562062068806</v>
      </c>
      <c r="M6379" s="5">
        <f t="shared" si="901"/>
        <v>3.0855073781728919</v>
      </c>
      <c r="N6379" s="6">
        <f t="shared" si="893"/>
        <v>444.42458312912828</v>
      </c>
      <c r="O6379" s="6">
        <f t="shared" si="896"/>
        <v>203.93768933988713</v>
      </c>
      <c r="P6379" s="6">
        <f>FORECAST(J6379,Inputs!$B$10:$B$18,Inputs!$A$10:$A$18)</f>
        <v>32.027970775868454</v>
      </c>
      <c r="Q6379" s="6">
        <f>IF(Inputs!$D$10="Yes",IF('Hourly Calcs'!P6379&gt;'Hourly Calcs'!K6379,'Hourly Calcs'!O6379,N6379+O6379),N6379+O6379)</f>
        <v>648.36227246901535</v>
      </c>
      <c r="R6379" s="12">
        <f t="shared" si="897"/>
        <v>3081.0175187727609</v>
      </c>
      <c r="S6379" s="1">
        <f>IF(AND(A6379&gt;=5,A6379&lt;=9),INDEX(Demand!$C$3:$C$26,C6379),INDEX(Demand!$B$3:$B$26,C6379))</f>
        <v>600</v>
      </c>
      <c r="T6379" s="7">
        <f t="shared" si="898"/>
        <v>600</v>
      </c>
      <c r="U6379" s="7">
        <f t="shared" si="899"/>
        <v>2481.0175187727609</v>
      </c>
    </row>
    <row r="6380" spans="1:21" x14ac:dyDescent="0.2">
      <c r="A6380" s="1">
        <v>9</v>
      </c>
      <c r="B6380" s="1">
        <v>23</v>
      </c>
      <c r="C6380" s="1">
        <v>12</v>
      </c>
      <c r="D6380">
        <v>16.5</v>
      </c>
      <c r="E6380">
        <v>11.8</v>
      </c>
      <c r="F6380">
        <v>74</v>
      </c>
      <c r="G6380">
        <v>560</v>
      </c>
      <c r="H6380">
        <v>519</v>
      </c>
      <c r="I6380">
        <v>222</v>
      </c>
      <c r="J6380" s="4">
        <f t="shared" si="894"/>
        <v>177.94661532635001</v>
      </c>
      <c r="K6380" s="4">
        <f t="shared" si="895"/>
        <v>38.968699912856849</v>
      </c>
      <c r="L6380" s="5">
        <f t="shared" si="900"/>
        <v>12.946615326350013</v>
      </c>
      <c r="M6380" s="5">
        <f t="shared" si="901"/>
        <v>4.9686999128568488</v>
      </c>
      <c r="N6380" s="6">
        <f t="shared" si="893"/>
        <v>490.50315950716112</v>
      </c>
      <c r="O6380" s="6">
        <f t="shared" si="896"/>
        <v>203.02317055360962</v>
      </c>
      <c r="P6380" s="6">
        <f>FORECAST(J6380,Inputs!$B$10:$B$18,Inputs!$A$10:$A$18)</f>
        <v>32.203209401169907</v>
      </c>
      <c r="Q6380" s="6">
        <f>IF(Inputs!$D$10="Yes",IF('Hourly Calcs'!P6380&gt;'Hourly Calcs'!K6380,'Hourly Calcs'!O6380,N6380+O6380),N6380+O6380)</f>
        <v>693.52633006077076</v>
      </c>
      <c r="R6380" s="12">
        <f t="shared" si="897"/>
        <v>3295.6371204487823</v>
      </c>
      <c r="S6380" s="1">
        <f>IF(AND(A6380&gt;=5,A6380&lt;=9),INDEX(Demand!$C$3:$C$26,C6380),INDEX(Demand!$B$3:$B$26,C6380))</f>
        <v>600</v>
      </c>
      <c r="T6380" s="7">
        <f t="shared" si="898"/>
        <v>600</v>
      </c>
      <c r="U6380" s="7">
        <f t="shared" si="899"/>
        <v>2695.6371204487823</v>
      </c>
    </row>
    <row r="6381" spans="1:21" x14ac:dyDescent="0.2">
      <c r="A6381" s="1">
        <v>9</v>
      </c>
      <c r="B6381" s="1">
        <v>23</v>
      </c>
      <c r="C6381" s="1">
        <v>13</v>
      </c>
      <c r="D6381">
        <v>16.899999999999999</v>
      </c>
      <c r="E6381">
        <v>11.8</v>
      </c>
      <c r="F6381">
        <v>72</v>
      </c>
      <c r="G6381">
        <v>186</v>
      </c>
      <c r="H6381">
        <v>1</v>
      </c>
      <c r="I6381">
        <v>185</v>
      </c>
      <c r="J6381" s="4">
        <f t="shared" si="894"/>
        <v>197.03788725917602</v>
      </c>
      <c r="K6381" s="4">
        <f t="shared" si="895"/>
        <v>37.711752638242423</v>
      </c>
      <c r="L6381" s="5">
        <f t="shared" si="900"/>
        <v>32.037887259176017</v>
      </c>
      <c r="M6381" s="5">
        <f t="shared" si="901"/>
        <v>3.7117526382424231</v>
      </c>
      <c r="N6381" s="6">
        <f t="shared" si="893"/>
        <v>0.8821148270437994</v>
      </c>
      <c r="O6381" s="6">
        <f t="shared" si="896"/>
        <v>169.18597546134134</v>
      </c>
      <c r="P6381" s="6">
        <f>FORECAST(J6381,Inputs!$B$10:$B$18,Inputs!$A$10:$A$18)</f>
        <v>32.379980437584962</v>
      </c>
      <c r="Q6381" s="6">
        <f>IF(Inputs!$D$10="Yes",IF('Hourly Calcs'!P6381&gt;'Hourly Calcs'!K6381,'Hourly Calcs'!O6381,N6381+O6381),N6381+O6381)</f>
        <v>170.06809028838515</v>
      </c>
      <c r="R6381" s="12">
        <f t="shared" si="897"/>
        <v>808.16356505040619</v>
      </c>
      <c r="S6381" s="1">
        <f>IF(AND(A6381&gt;=5,A6381&lt;=9),INDEX(Demand!$C$3:$C$26,C6381),INDEX(Demand!$B$3:$B$26,C6381))</f>
        <v>600</v>
      </c>
      <c r="T6381" s="7">
        <f t="shared" si="898"/>
        <v>600</v>
      </c>
      <c r="U6381" s="7">
        <f t="shared" si="899"/>
        <v>208.16356505040619</v>
      </c>
    </row>
    <row r="6382" spans="1:21" x14ac:dyDescent="0.2">
      <c r="A6382" s="1">
        <v>9</v>
      </c>
      <c r="B6382" s="1">
        <v>23</v>
      </c>
      <c r="C6382" s="1">
        <v>14</v>
      </c>
      <c r="D6382">
        <v>16.5</v>
      </c>
      <c r="E6382">
        <v>10.9</v>
      </c>
      <c r="F6382">
        <v>69</v>
      </c>
      <c r="G6382">
        <v>169</v>
      </c>
      <c r="H6382">
        <v>0</v>
      </c>
      <c r="I6382">
        <v>169</v>
      </c>
      <c r="J6382" s="4">
        <f t="shared" si="894"/>
        <v>214.79707970891403</v>
      </c>
      <c r="K6382" s="4">
        <f t="shared" si="895"/>
        <v>33.542194787263099</v>
      </c>
      <c r="L6382" s="5">
        <f t="shared" si="900"/>
        <v>49.797079708914026</v>
      </c>
      <c r="M6382" s="5">
        <f t="shared" si="901"/>
        <v>0.45780521273690056</v>
      </c>
      <c r="N6382" s="6">
        <f t="shared" si="893"/>
        <v>0</v>
      </c>
      <c r="O6382" s="6">
        <f t="shared" si="896"/>
        <v>154.55367488090101</v>
      </c>
      <c r="P6382" s="6">
        <f>FORECAST(J6382,Inputs!$B$10:$B$18,Inputs!$A$10:$A$18)</f>
        <v>32.544417404712163</v>
      </c>
      <c r="Q6382" s="6">
        <f>IF(Inputs!$D$10="Yes",IF('Hourly Calcs'!P6382&gt;'Hourly Calcs'!K6382,'Hourly Calcs'!O6382,N6382+O6382),N6382+O6382)</f>
        <v>154.55367488090101</v>
      </c>
      <c r="R6382" s="12">
        <f t="shared" si="897"/>
        <v>734.43906303404162</v>
      </c>
      <c r="S6382" s="1">
        <f>IF(AND(A6382&gt;=5,A6382&lt;=9),INDEX(Demand!$C$3:$C$26,C6382),INDEX(Demand!$B$3:$B$26,C6382))</f>
        <v>600</v>
      </c>
      <c r="T6382" s="7">
        <f t="shared" si="898"/>
        <v>600</v>
      </c>
      <c r="U6382" s="7">
        <f t="shared" si="899"/>
        <v>134.43906303404162</v>
      </c>
    </row>
    <row r="6383" spans="1:21" x14ac:dyDescent="0.2">
      <c r="A6383" s="1">
        <v>9</v>
      </c>
      <c r="B6383" s="1">
        <v>23</v>
      </c>
      <c r="C6383" s="1">
        <v>15</v>
      </c>
      <c r="D6383">
        <v>16.8</v>
      </c>
      <c r="E6383">
        <v>10.5</v>
      </c>
      <c r="F6383">
        <v>66</v>
      </c>
      <c r="G6383">
        <v>138</v>
      </c>
      <c r="H6383">
        <v>0</v>
      </c>
      <c r="I6383">
        <v>138</v>
      </c>
      <c r="J6383" s="4">
        <f t="shared" si="894"/>
        <v>230.51437049546669</v>
      </c>
      <c r="K6383" s="4">
        <f t="shared" si="895"/>
        <v>27.098618322887837</v>
      </c>
      <c r="L6383" s="5">
        <f t="shared" si="900"/>
        <v>65.514370495466693</v>
      </c>
      <c r="M6383" s="5">
        <f t="shared" si="901"/>
        <v>6.9013816771121625</v>
      </c>
      <c r="N6383" s="6">
        <f t="shared" si="893"/>
        <v>0</v>
      </c>
      <c r="O6383" s="6">
        <f t="shared" si="896"/>
        <v>126.20359250629787</v>
      </c>
      <c r="P6383" s="6">
        <f>FORECAST(J6383,Inputs!$B$10:$B$18,Inputs!$A$10:$A$18)</f>
        <v>32.689947874958023</v>
      </c>
      <c r="Q6383" s="6">
        <f>IF(Inputs!$D$10="Yes",IF('Hourly Calcs'!P6383&gt;'Hourly Calcs'!K6383,'Hourly Calcs'!O6383,N6383+O6383),N6383+O6383)</f>
        <v>126.20359250629787</v>
      </c>
      <c r="R6383" s="12">
        <f t="shared" si="897"/>
        <v>599.71947158992748</v>
      </c>
      <c r="S6383" s="1">
        <f>IF(AND(A6383&gt;=5,A6383&lt;=9),INDEX(Demand!$C$3:$C$26,C6383),INDEX(Demand!$B$3:$B$26,C6383))</f>
        <v>600</v>
      </c>
      <c r="T6383" s="7">
        <f t="shared" si="898"/>
        <v>599.71947158992748</v>
      </c>
      <c r="U6383" s="7">
        <f t="shared" si="899"/>
        <v>0</v>
      </c>
    </row>
    <row r="6384" spans="1:21" x14ac:dyDescent="0.2">
      <c r="A6384" s="1">
        <v>9</v>
      </c>
      <c r="B6384" s="1">
        <v>23</v>
      </c>
      <c r="C6384" s="1">
        <v>16</v>
      </c>
      <c r="D6384">
        <v>16.2</v>
      </c>
      <c r="E6384">
        <v>10.199999999999999</v>
      </c>
      <c r="F6384">
        <v>68</v>
      </c>
      <c r="G6384">
        <v>95</v>
      </c>
      <c r="H6384">
        <v>0</v>
      </c>
      <c r="I6384">
        <v>95</v>
      </c>
      <c r="J6384" s="4">
        <f t="shared" si="894"/>
        <v>244.32566358555999</v>
      </c>
      <c r="K6384" s="4">
        <f t="shared" si="895"/>
        <v>19.10417303413584</v>
      </c>
      <c r="L6384" s="5">
        <f t="shared" si="900"/>
        <v>79.325663585559994</v>
      </c>
      <c r="M6384" s="5">
        <f t="shared" si="901"/>
        <v>14.89582696586416</v>
      </c>
      <c r="N6384" s="6">
        <f t="shared" si="893"/>
        <v>0</v>
      </c>
      <c r="O6384" s="6">
        <f t="shared" si="896"/>
        <v>86.879284696364479</v>
      </c>
      <c r="P6384" s="6">
        <f>FORECAST(J6384,Inputs!$B$10:$B$18,Inputs!$A$10:$A$18)</f>
        <v>32.817830218384813</v>
      </c>
      <c r="Q6384" s="6">
        <f>IF(Inputs!$D$10="Yes",IF('Hourly Calcs'!P6384&gt;'Hourly Calcs'!K6384,'Hourly Calcs'!O6384,N6384+O6384),N6384+O6384)</f>
        <v>86.879284696364479</v>
      </c>
      <c r="R6384" s="12">
        <f t="shared" si="897"/>
        <v>412.85036087712399</v>
      </c>
      <c r="S6384" s="1">
        <f>IF(AND(A6384&gt;=5,A6384&lt;=9),INDEX(Demand!$C$3:$C$26,C6384),INDEX(Demand!$B$3:$B$26,C6384))</f>
        <v>900</v>
      </c>
      <c r="T6384" s="7">
        <f t="shared" si="898"/>
        <v>412.85036087712399</v>
      </c>
      <c r="U6384" s="7">
        <f t="shared" si="899"/>
        <v>0</v>
      </c>
    </row>
    <row r="6385" spans="1:21" x14ac:dyDescent="0.2">
      <c r="A6385" s="1">
        <v>9</v>
      </c>
      <c r="B6385" s="1">
        <v>23</v>
      </c>
      <c r="C6385" s="1">
        <v>17</v>
      </c>
      <c r="D6385">
        <v>15.6</v>
      </c>
      <c r="E6385">
        <v>9.9</v>
      </c>
      <c r="F6385">
        <v>69</v>
      </c>
      <c r="G6385">
        <v>157</v>
      </c>
      <c r="H6385">
        <v>183</v>
      </c>
      <c r="I6385">
        <v>110</v>
      </c>
      <c r="J6385" s="4">
        <f t="shared" si="894"/>
        <v>256.78058945824034</v>
      </c>
      <c r="K6385" s="4">
        <f t="shared" si="895"/>
        <v>10.189876819079174</v>
      </c>
      <c r="L6385" s="5">
        <f t="shared" si="900"/>
        <v>0</v>
      </c>
      <c r="M6385" s="5">
        <f t="shared" si="901"/>
        <v>23.810123180920826</v>
      </c>
      <c r="N6385" s="6">
        <f t="shared" si="893"/>
        <v>23.710299550746619</v>
      </c>
      <c r="O6385" s="6">
        <f t="shared" si="896"/>
        <v>100.59706649052728</v>
      </c>
      <c r="P6385" s="6">
        <f>FORECAST(J6385,Inputs!$B$10:$B$18,Inputs!$A$10:$A$18)</f>
        <v>32.93315360609482</v>
      </c>
      <c r="Q6385" s="6">
        <f>IF(Inputs!$D$10="Yes",IF('Hourly Calcs'!P6385&gt;'Hourly Calcs'!K6385,'Hourly Calcs'!O6385,N6385+O6385),N6385+O6385)</f>
        <v>100.59706649052728</v>
      </c>
      <c r="R6385" s="12">
        <f t="shared" si="897"/>
        <v>478.03725996298562</v>
      </c>
      <c r="S6385" s="1">
        <f>IF(AND(A6385&gt;=5,A6385&lt;=9),INDEX(Demand!$C$3:$C$26,C6385),INDEX(Demand!$B$3:$B$26,C6385))</f>
        <v>900</v>
      </c>
      <c r="T6385" s="7">
        <f t="shared" si="898"/>
        <v>478.03725996298562</v>
      </c>
      <c r="U6385" s="7">
        <f t="shared" si="899"/>
        <v>0</v>
      </c>
    </row>
    <row r="6386" spans="1:21" x14ac:dyDescent="0.2">
      <c r="A6386" s="1">
        <v>9</v>
      </c>
      <c r="B6386" s="1">
        <v>23</v>
      </c>
      <c r="C6386" s="1">
        <v>18</v>
      </c>
      <c r="D6386">
        <v>14.5</v>
      </c>
      <c r="E6386">
        <v>10.5</v>
      </c>
      <c r="F6386">
        <v>77</v>
      </c>
      <c r="G6386">
        <v>28</v>
      </c>
      <c r="H6386">
        <v>0</v>
      </c>
      <c r="I6386">
        <v>28</v>
      </c>
      <c r="J6386" s="4">
        <f t="shared" si="894"/>
        <v>268.52711607830514</v>
      </c>
      <c r="K6386" s="4">
        <f t="shared" si="895"/>
        <v>1.082284832699429</v>
      </c>
      <c r="L6386" s="5">
        <f t="shared" si="900"/>
        <v>0</v>
      </c>
      <c r="M6386" s="5">
        <f t="shared" si="901"/>
        <v>32.917715167300571</v>
      </c>
      <c r="N6386" s="6">
        <f t="shared" si="893"/>
        <v>0</v>
      </c>
      <c r="O6386" s="6">
        <f t="shared" si="896"/>
        <v>25.606526015770584</v>
      </c>
      <c r="P6386" s="6">
        <f>FORECAST(J6386,Inputs!$B$10:$B$18,Inputs!$A$10:$A$18)</f>
        <v>33.041917741465788</v>
      </c>
      <c r="Q6386" s="6">
        <f>IF(Inputs!$D$10="Yes",IF('Hourly Calcs'!P6386&gt;'Hourly Calcs'!K6386,'Hourly Calcs'!O6386,N6386+O6386),N6386+O6386)</f>
        <v>25.606526015770584</v>
      </c>
      <c r="R6386" s="12">
        <f t="shared" si="897"/>
        <v>121.68221162694181</v>
      </c>
      <c r="S6386" s="1">
        <f>IF(AND(A6386&gt;=5,A6386&lt;=9),INDEX(Demand!$C$3:$C$26,C6386),INDEX(Demand!$B$3:$B$26,C6386))</f>
        <v>900</v>
      </c>
      <c r="T6386" s="7">
        <f t="shared" si="898"/>
        <v>121.68221162694181</v>
      </c>
      <c r="U6386" s="7">
        <f t="shared" si="899"/>
        <v>0</v>
      </c>
    </row>
    <row r="6387" spans="1:21" x14ac:dyDescent="0.2">
      <c r="A6387" s="1">
        <v>9</v>
      </c>
      <c r="B6387" s="1">
        <v>23</v>
      </c>
      <c r="C6387" s="1">
        <v>19</v>
      </c>
      <c r="D6387">
        <v>12.7</v>
      </c>
      <c r="E6387">
        <v>9.8000000000000007</v>
      </c>
      <c r="F6387">
        <v>82</v>
      </c>
      <c r="G6387">
        <v>0</v>
      </c>
      <c r="H6387">
        <v>0</v>
      </c>
      <c r="I6387">
        <v>0</v>
      </c>
      <c r="J6387" s="4">
        <f t="shared" si="894"/>
        <v>280.21006964322908</v>
      </c>
      <c r="K6387" s="4">
        <f t="shared" si="895"/>
        <v>-8.7417268372094696</v>
      </c>
      <c r="L6387" s="5">
        <f t="shared" si="900"/>
        <v>0</v>
      </c>
      <c r="M6387" s="5">
        <f t="shared" si="901"/>
        <v>0</v>
      </c>
      <c r="N6387" s="6">
        <f t="shared" si="893"/>
        <v>0</v>
      </c>
      <c r="O6387" s="6">
        <f t="shared" si="896"/>
        <v>0</v>
      </c>
      <c r="P6387" s="6">
        <f>FORECAST(J6387,Inputs!$B$10:$B$18,Inputs!$A$10:$A$18)</f>
        <v>33.150093237437304</v>
      </c>
      <c r="Q6387" s="6">
        <f>IF(Inputs!$D$10="Yes",IF('Hourly Calcs'!P6387&gt;'Hourly Calcs'!K6387,'Hourly Calcs'!O6387,N6387+O6387),N6387+O6387)</f>
        <v>0</v>
      </c>
      <c r="R6387" s="12">
        <f t="shared" si="897"/>
        <v>0</v>
      </c>
      <c r="S6387" s="1">
        <f>IF(AND(A6387&gt;=5,A6387&lt;=9),INDEX(Demand!$C$3:$C$26,C6387),INDEX(Demand!$B$3:$B$26,C6387))</f>
        <v>900</v>
      </c>
      <c r="T6387" s="7">
        <f t="shared" si="898"/>
        <v>0</v>
      </c>
      <c r="U6387" s="7">
        <f t="shared" si="899"/>
        <v>0</v>
      </c>
    </row>
    <row r="6388" spans="1:21" x14ac:dyDescent="0.2">
      <c r="A6388" s="1">
        <v>9</v>
      </c>
      <c r="B6388" s="1">
        <v>23</v>
      </c>
      <c r="C6388" s="1">
        <v>20</v>
      </c>
      <c r="D6388">
        <v>12.2</v>
      </c>
      <c r="E6388">
        <v>9.6999999999999993</v>
      </c>
      <c r="F6388">
        <v>85</v>
      </c>
      <c r="G6388">
        <v>0</v>
      </c>
      <c r="H6388">
        <v>0</v>
      </c>
      <c r="I6388">
        <v>0</v>
      </c>
      <c r="J6388" s="4">
        <f t="shared" si="894"/>
        <v>292.47576531419458</v>
      </c>
      <c r="K6388" s="4">
        <f t="shared" si="895"/>
        <v>-17.873497961927796</v>
      </c>
      <c r="L6388" s="5">
        <f t="shared" si="900"/>
        <v>0</v>
      </c>
      <c r="M6388" s="5">
        <f t="shared" si="901"/>
        <v>0</v>
      </c>
      <c r="N6388" s="6">
        <f t="shared" si="893"/>
        <v>0</v>
      </c>
      <c r="O6388" s="6">
        <f t="shared" si="896"/>
        <v>0</v>
      </c>
      <c r="P6388" s="6">
        <f>FORECAST(J6388,Inputs!$B$10:$B$18,Inputs!$A$10:$A$18)</f>
        <v>33.263664493649948</v>
      </c>
      <c r="Q6388" s="6">
        <f>IF(Inputs!$D$10="Yes",IF('Hourly Calcs'!P6388&gt;'Hourly Calcs'!K6388,'Hourly Calcs'!O6388,N6388+O6388),N6388+O6388)</f>
        <v>0</v>
      </c>
      <c r="R6388" s="12">
        <f t="shared" si="897"/>
        <v>0</v>
      </c>
      <c r="S6388" s="1">
        <f>IF(AND(A6388&gt;=5,A6388&lt;=9),INDEX(Demand!$C$3:$C$26,C6388),INDEX(Demand!$B$3:$B$26,C6388))</f>
        <v>800</v>
      </c>
      <c r="T6388" s="7">
        <f t="shared" si="898"/>
        <v>0</v>
      </c>
      <c r="U6388" s="7">
        <f t="shared" si="899"/>
        <v>0</v>
      </c>
    </row>
    <row r="6389" spans="1:21" x14ac:dyDescent="0.2">
      <c r="A6389" s="1">
        <v>9</v>
      </c>
      <c r="B6389" s="1">
        <v>23</v>
      </c>
      <c r="C6389" s="1">
        <v>21</v>
      </c>
      <c r="D6389">
        <v>11</v>
      </c>
      <c r="E6389">
        <v>9.6</v>
      </c>
      <c r="F6389">
        <v>91</v>
      </c>
      <c r="G6389">
        <v>0</v>
      </c>
      <c r="H6389">
        <v>0</v>
      </c>
      <c r="I6389">
        <v>0</v>
      </c>
      <c r="J6389" s="4">
        <f t="shared" si="894"/>
        <v>305.98655773805274</v>
      </c>
      <c r="K6389" s="4">
        <f t="shared" si="895"/>
        <v>-26.172149460296126</v>
      </c>
      <c r="L6389" s="5">
        <f t="shared" si="900"/>
        <v>0</v>
      </c>
      <c r="M6389" s="5">
        <f t="shared" si="901"/>
        <v>0</v>
      </c>
      <c r="N6389" s="6">
        <f t="shared" si="893"/>
        <v>0</v>
      </c>
      <c r="O6389" s="6">
        <f t="shared" si="896"/>
        <v>0</v>
      </c>
      <c r="P6389" s="6">
        <f>FORECAST(J6389,Inputs!$B$10:$B$18,Inputs!$A$10:$A$18)</f>
        <v>33.38876442350049</v>
      </c>
      <c r="Q6389" s="6">
        <f>IF(Inputs!$D$10="Yes",IF('Hourly Calcs'!P6389&gt;'Hourly Calcs'!K6389,'Hourly Calcs'!O6389,N6389+O6389),N6389+O6389)</f>
        <v>0</v>
      </c>
      <c r="R6389" s="12">
        <f t="shared" si="897"/>
        <v>0</v>
      </c>
      <c r="S6389" s="1">
        <f>IF(AND(A6389&gt;=5,A6389&lt;=9),INDEX(Demand!$C$3:$C$26,C6389),INDEX(Demand!$B$3:$B$26,C6389))</f>
        <v>700</v>
      </c>
      <c r="T6389" s="7">
        <f t="shared" si="898"/>
        <v>0</v>
      </c>
      <c r="U6389" s="7">
        <f t="shared" si="899"/>
        <v>0</v>
      </c>
    </row>
    <row r="6390" spans="1:21" x14ac:dyDescent="0.2">
      <c r="A6390" s="1">
        <v>9</v>
      </c>
      <c r="B6390" s="1">
        <v>23</v>
      </c>
      <c r="C6390" s="1">
        <v>22</v>
      </c>
      <c r="D6390">
        <v>10.199999999999999</v>
      </c>
      <c r="E6390">
        <v>8.6</v>
      </c>
      <c r="F6390">
        <v>90</v>
      </c>
      <c r="G6390">
        <v>0</v>
      </c>
      <c r="H6390">
        <v>0</v>
      </c>
      <c r="I6390">
        <v>0</v>
      </c>
      <c r="J6390" s="4">
        <f t="shared" si="894"/>
        <v>321.35189826148087</v>
      </c>
      <c r="K6390" s="4">
        <f t="shared" si="895"/>
        <v>-33.058292164337033</v>
      </c>
      <c r="L6390" s="5">
        <f t="shared" si="900"/>
        <v>0</v>
      </c>
      <c r="M6390" s="5">
        <f t="shared" si="901"/>
        <v>0</v>
      </c>
      <c r="N6390" s="6">
        <f t="shared" si="893"/>
        <v>0</v>
      </c>
      <c r="O6390" s="6">
        <f t="shared" si="896"/>
        <v>0</v>
      </c>
      <c r="P6390" s="6">
        <f>FORECAST(J6390,Inputs!$B$10:$B$18,Inputs!$A$10:$A$18)</f>
        <v>33.531036095013711</v>
      </c>
      <c r="Q6390" s="6">
        <f>IF(Inputs!$D$10="Yes",IF('Hourly Calcs'!P6390&gt;'Hourly Calcs'!K6390,'Hourly Calcs'!O6390,N6390+O6390),N6390+O6390)</f>
        <v>0</v>
      </c>
      <c r="R6390" s="12">
        <f t="shared" si="897"/>
        <v>0</v>
      </c>
      <c r="S6390" s="1">
        <f>IF(AND(A6390&gt;=5,A6390&lt;=9),INDEX(Demand!$C$3:$C$26,C6390),INDEX(Demand!$B$3:$B$26,C6390))</f>
        <v>600</v>
      </c>
      <c r="T6390" s="7">
        <f t="shared" si="898"/>
        <v>0</v>
      </c>
      <c r="U6390" s="7">
        <f t="shared" si="899"/>
        <v>0</v>
      </c>
    </row>
    <row r="6391" spans="1:21" x14ac:dyDescent="0.2">
      <c r="A6391" s="1">
        <v>9</v>
      </c>
      <c r="B6391" s="1">
        <v>23</v>
      </c>
      <c r="C6391" s="1">
        <v>23</v>
      </c>
      <c r="D6391">
        <v>11.1</v>
      </c>
      <c r="E6391">
        <v>9.3000000000000007</v>
      </c>
      <c r="F6391">
        <v>89</v>
      </c>
      <c r="G6391">
        <v>0</v>
      </c>
      <c r="H6391">
        <v>0</v>
      </c>
      <c r="I6391">
        <v>0</v>
      </c>
      <c r="J6391" s="4">
        <f t="shared" si="894"/>
        <v>338.85418818302412</v>
      </c>
      <c r="K6391" s="4">
        <f t="shared" si="895"/>
        <v>-37.815044957879039</v>
      </c>
      <c r="L6391" s="5">
        <f t="shared" si="900"/>
        <v>0</v>
      </c>
      <c r="M6391" s="5">
        <f t="shared" si="901"/>
        <v>0</v>
      </c>
      <c r="N6391" s="6">
        <f t="shared" si="893"/>
        <v>0</v>
      </c>
      <c r="O6391" s="6">
        <f t="shared" si="896"/>
        <v>0</v>
      </c>
      <c r="P6391" s="6">
        <f>FORECAST(J6391,Inputs!$B$10:$B$18,Inputs!$A$10:$A$18)</f>
        <v>33.693094335028</v>
      </c>
      <c r="Q6391" s="6">
        <f>IF(Inputs!$D$10="Yes",IF('Hourly Calcs'!P6391&gt;'Hourly Calcs'!K6391,'Hourly Calcs'!O6391,N6391+O6391),N6391+O6391)</f>
        <v>0</v>
      </c>
      <c r="R6391" s="12">
        <f t="shared" si="897"/>
        <v>0</v>
      </c>
      <c r="S6391" s="1">
        <f>IF(AND(A6391&gt;=5,A6391&lt;=9),INDEX(Demand!$C$3:$C$26,C6391),INDEX(Demand!$B$3:$B$26,C6391))</f>
        <v>500</v>
      </c>
      <c r="T6391" s="7">
        <f t="shared" si="898"/>
        <v>0</v>
      </c>
      <c r="U6391" s="7">
        <f t="shared" si="899"/>
        <v>0</v>
      </c>
    </row>
    <row r="6392" spans="1:21" x14ac:dyDescent="0.2">
      <c r="A6392" s="1">
        <v>9</v>
      </c>
      <c r="B6392" s="1">
        <v>23</v>
      </c>
      <c r="C6392" s="1">
        <v>24</v>
      </c>
      <c r="D6392">
        <v>12.7</v>
      </c>
      <c r="E6392">
        <v>9.8000000000000007</v>
      </c>
      <c r="F6392">
        <v>82</v>
      </c>
      <c r="G6392">
        <v>0</v>
      </c>
      <c r="H6392">
        <v>0</v>
      </c>
      <c r="I6392">
        <v>0</v>
      </c>
      <c r="J6392" s="4">
        <f t="shared" si="894"/>
        <v>357.97973474252467</v>
      </c>
      <c r="K6392" s="4">
        <f t="shared" si="895"/>
        <v>-39.74357722449983</v>
      </c>
      <c r="L6392" s="5">
        <f t="shared" si="900"/>
        <v>0</v>
      </c>
      <c r="M6392" s="5">
        <f t="shared" si="901"/>
        <v>0</v>
      </c>
      <c r="N6392" s="6">
        <f t="shared" si="893"/>
        <v>0</v>
      </c>
      <c r="O6392" s="6">
        <f t="shared" si="896"/>
        <v>0</v>
      </c>
      <c r="P6392" s="6">
        <f>FORECAST(J6392,Inputs!$B$10:$B$18,Inputs!$A$10:$A$18)</f>
        <v>33.870182729097451</v>
      </c>
      <c r="Q6392" s="6">
        <f>IF(Inputs!$D$10="Yes",IF('Hourly Calcs'!P6392&gt;'Hourly Calcs'!K6392,'Hourly Calcs'!O6392,N6392+O6392),N6392+O6392)</f>
        <v>0</v>
      </c>
      <c r="R6392" s="12">
        <f t="shared" si="897"/>
        <v>0</v>
      </c>
      <c r="S6392" s="1">
        <f>IF(AND(A6392&gt;=5,A6392&lt;=9),INDEX(Demand!$C$3:$C$26,C6392),INDEX(Demand!$B$3:$B$26,C6392))</f>
        <v>400</v>
      </c>
      <c r="T6392" s="7">
        <f t="shared" si="898"/>
        <v>0</v>
      </c>
      <c r="U6392" s="7">
        <f t="shared" si="899"/>
        <v>0</v>
      </c>
    </row>
    <row r="6393" spans="1:21" x14ac:dyDescent="0.2">
      <c r="A6393" s="1">
        <v>9</v>
      </c>
      <c r="B6393" s="1">
        <v>24</v>
      </c>
      <c r="C6393" s="1">
        <v>1</v>
      </c>
      <c r="D6393">
        <v>12.6</v>
      </c>
      <c r="E6393">
        <v>9.6999999999999993</v>
      </c>
      <c r="F6393">
        <v>82</v>
      </c>
      <c r="G6393">
        <v>0</v>
      </c>
      <c r="H6393">
        <v>0</v>
      </c>
      <c r="I6393">
        <v>0</v>
      </c>
      <c r="J6393" s="4">
        <f t="shared" si="894"/>
        <v>17.290175944649008</v>
      </c>
      <c r="K6393" s="4">
        <f t="shared" si="895"/>
        <v>-38.494254500200668</v>
      </c>
      <c r="L6393" s="5">
        <f t="shared" si="900"/>
        <v>0</v>
      </c>
      <c r="M6393" s="5">
        <f t="shared" si="901"/>
        <v>0</v>
      </c>
      <c r="N6393" s="6">
        <f t="shared" si="893"/>
        <v>0</v>
      </c>
      <c r="O6393" s="6">
        <f t="shared" si="896"/>
        <v>0</v>
      </c>
      <c r="P6393" s="6">
        <f>FORECAST(J6393,Inputs!$B$10:$B$18,Inputs!$A$10:$A$18)</f>
        <v>30.715649777265266</v>
      </c>
      <c r="Q6393" s="6">
        <f>IF(Inputs!$D$10="Yes",IF('Hourly Calcs'!P6393&gt;'Hourly Calcs'!K6393,'Hourly Calcs'!O6393,N6393+O6393),N6393+O6393)</f>
        <v>0</v>
      </c>
      <c r="R6393" s="12">
        <f t="shared" si="897"/>
        <v>0</v>
      </c>
      <c r="S6393" s="1">
        <f>IF(AND(A6393&gt;=5,A6393&lt;=9),INDEX(Demand!$C$3:$C$26,C6393),INDEX(Demand!$B$3:$B$26,C6393))</f>
        <v>350</v>
      </c>
      <c r="T6393" s="7">
        <f t="shared" si="898"/>
        <v>0</v>
      </c>
      <c r="U6393" s="7">
        <f t="shared" si="899"/>
        <v>0</v>
      </c>
    </row>
    <row r="6394" spans="1:21" x14ac:dyDescent="0.2">
      <c r="A6394" s="1">
        <v>9</v>
      </c>
      <c r="B6394" s="1">
        <v>24</v>
      </c>
      <c r="C6394" s="1">
        <v>2</v>
      </c>
      <c r="D6394">
        <v>13</v>
      </c>
      <c r="E6394">
        <v>9.5</v>
      </c>
      <c r="F6394">
        <v>79</v>
      </c>
      <c r="G6394">
        <v>0</v>
      </c>
      <c r="H6394">
        <v>0</v>
      </c>
      <c r="I6394">
        <v>0</v>
      </c>
      <c r="J6394" s="4">
        <f t="shared" si="894"/>
        <v>35.2249687927129</v>
      </c>
      <c r="K6394" s="4">
        <f t="shared" si="895"/>
        <v>-34.300358650543629</v>
      </c>
      <c r="L6394" s="5">
        <f t="shared" si="900"/>
        <v>0</v>
      </c>
      <c r="M6394" s="5">
        <f t="shared" si="901"/>
        <v>0</v>
      </c>
      <c r="N6394" s="6">
        <f t="shared" si="893"/>
        <v>0</v>
      </c>
      <c r="O6394" s="6">
        <f t="shared" si="896"/>
        <v>0</v>
      </c>
      <c r="P6394" s="6">
        <f>FORECAST(J6394,Inputs!$B$10:$B$18,Inputs!$A$10:$A$18)</f>
        <v>30.8817126740066</v>
      </c>
      <c r="Q6394" s="6">
        <f>IF(Inputs!$D$10="Yes",IF('Hourly Calcs'!P6394&gt;'Hourly Calcs'!K6394,'Hourly Calcs'!O6394,N6394+O6394),N6394+O6394)</f>
        <v>0</v>
      </c>
      <c r="R6394" s="12">
        <f t="shared" si="897"/>
        <v>0</v>
      </c>
      <c r="S6394" s="1">
        <f>IF(AND(A6394&gt;=5,A6394&lt;=9),INDEX(Demand!$C$3:$C$26,C6394),INDEX(Demand!$B$3:$B$26,C6394))</f>
        <v>350</v>
      </c>
      <c r="T6394" s="7">
        <f t="shared" si="898"/>
        <v>0</v>
      </c>
      <c r="U6394" s="7">
        <f t="shared" si="899"/>
        <v>0</v>
      </c>
    </row>
    <row r="6395" spans="1:21" x14ac:dyDescent="0.2">
      <c r="A6395" s="1">
        <v>9</v>
      </c>
      <c r="B6395" s="1">
        <v>24</v>
      </c>
      <c r="C6395" s="1">
        <v>3</v>
      </c>
      <c r="D6395">
        <v>13</v>
      </c>
      <c r="E6395">
        <v>9.5</v>
      </c>
      <c r="F6395">
        <v>79</v>
      </c>
      <c r="G6395">
        <v>0</v>
      </c>
      <c r="H6395">
        <v>0</v>
      </c>
      <c r="I6395">
        <v>0</v>
      </c>
      <c r="J6395" s="4">
        <f t="shared" si="894"/>
        <v>51.053636341009963</v>
      </c>
      <c r="K6395" s="4">
        <f t="shared" si="895"/>
        <v>-27.817752863075157</v>
      </c>
      <c r="L6395" s="5">
        <f t="shared" si="900"/>
        <v>0</v>
      </c>
      <c r="M6395" s="5">
        <f t="shared" si="901"/>
        <v>0</v>
      </c>
      <c r="N6395" s="6">
        <f t="shared" si="893"/>
        <v>0</v>
      </c>
      <c r="O6395" s="6">
        <f t="shared" si="896"/>
        <v>0</v>
      </c>
      <c r="P6395" s="6">
        <f>FORECAST(J6395,Inputs!$B$10:$B$18,Inputs!$A$10:$A$18)</f>
        <v>31.028274410564904</v>
      </c>
      <c r="Q6395" s="6">
        <f>IF(Inputs!$D$10="Yes",IF('Hourly Calcs'!P6395&gt;'Hourly Calcs'!K6395,'Hourly Calcs'!O6395,N6395+O6395),N6395+O6395)</f>
        <v>0</v>
      </c>
      <c r="R6395" s="12">
        <f t="shared" si="897"/>
        <v>0</v>
      </c>
      <c r="S6395" s="1">
        <f>IF(AND(A6395&gt;=5,A6395&lt;=9),INDEX(Demand!$C$3:$C$26,C6395),INDEX(Demand!$B$3:$B$26,C6395))</f>
        <v>350</v>
      </c>
      <c r="T6395" s="7">
        <f t="shared" si="898"/>
        <v>0</v>
      </c>
      <c r="U6395" s="7">
        <f t="shared" si="899"/>
        <v>0</v>
      </c>
    </row>
    <row r="6396" spans="1:21" x14ac:dyDescent="0.2">
      <c r="A6396" s="1">
        <v>9</v>
      </c>
      <c r="B6396" s="1">
        <v>24</v>
      </c>
      <c r="C6396" s="1">
        <v>4</v>
      </c>
      <c r="D6396">
        <v>13.8</v>
      </c>
      <c r="E6396">
        <v>10.199999999999999</v>
      </c>
      <c r="F6396">
        <v>79</v>
      </c>
      <c r="G6396">
        <v>0</v>
      </c>
      <c r="H6396">
        <v>0</v>
      </c>
      <c r="I6396">
        <v>0</v>
      </c>
      <c r="J6396" s="4">
        <f t="shared" si="894"/>
        <v>64.928064271219739</v>
      </c>
      <c r="K6396" s="4">
        <f t="shared" si="895"/>
        <v>-19.780493032698985</v>
      </c>
      <c r="L6396" s="5">
        <f t="shared" si="900"/>
        <v>0</v>
      </c>
      <c r="M6396" s="5">
        <f t="shared" si="901"/>
        <v>0</v>
      </c>
      <c r="N6396" s="6">
        <f t="shared" si="893"/>
        <v>0</v>
      </c>
      <c r="O6396" s="6">
        <f t="shared" si="896"/>
        <v>0</v>
      </c>
      <c r="P6396" s="6">
        <f>FORECAST(J6396,Inputs!$B$10:$B$18,Inputs!$A$10:$A$18)</f>
        <v>31.156741335844625</v>
      </c>
      <c r="Q6396" s="6">
        <f>IF(Inputs!$D$10="Yes",IF('Hourly Calcs'!P6396&gt;'Hourly Calcs'!K6396,'Hourly Calcs'!O6396,N6396+O6396),N6396+O6396)</f>
        <v>0</v>
      </c>
      <c r="R6396" s="12">
        <f t="shared" si="897"/>
        <v>0</v>
      </c>
      <c r="S6396" s="1">
        <f>IF(AND(A6396&gt;=5,A6396&lt;=9),INDEX(Demand!$C$3:$C$26,C6396),INDEX(Demand!$B$3:$B$26,C6396))</f>
        <v>350</v>
      </c>
      <c r="T6396" s="7">
        <f t="shared" si="898"/>
        <v>0</v>
      </c>
      <c r="U6396" s="7">
        <f t="shared" si="899"/>
        <v>0</v>
      </c>
    </row>
    <row r="6397" spans="1:21" x14ac:dyDescent="0.2">
      <c r="A6397" s="1">
        <v>9</v>
      </c>
      <c r="B6397" s="1">
        <v>24</v>
      </c>
      <c r="C6397" s="1">
        <v>5</v>
      </c>
      <c r="D6397">
        <v>13.6</v>
      </c>
      <c r="E6397">
        <v>11.7</v>
      </c>
      <c r="F6397">
        <v>88</v>
      </c>
      <c r="G6397">
        <v>0</v>
      </c>
      <c r="H6397">
        <v>0</v>
      </c>
      <c r="I6397">
        <v>0</v>
      </c>
      <c r="J6397" s="4">
        <f t="shared" si="894"/>
        <v>77.419859160558602</v>
      </c>
      <c r="K6397" s="4">
        <f t="shared" si="895"/>
        <v>-10.803591487691577</v>
      </c>
      <c r="L6397" s="5">
        <f t="shared" si="900"/>
        <v>87.580140839441398</v>
      </c>
      <c r="M6397" s="5">
        <f t="shared" si="901"/>
        <v>0</v>
      </c>
      <c r="N6397" s="6">
        <f t="shared" si="893"/>
        <v>0</v>
      </c>
      <c r="O6397" s="6">
        <f t="shared" si="896"/>
        <v>0</v>
      </c>
      <c r="P6397" s="6">
        <f>FORECAST(J6397,Inputs!$B$10:$B$18,Inputs!$A$10:$A$18)</f>
        <v>31.272406103338504</v>
      </c>
      <c r="Q6397" s="6">
        <f>IF(Inputs!$D$10="Yes",IF('Hourly Calcs'!P6397&gt;'Hourly Calcs'!K6397,'Hourly Calcs'!O6397,N6397+O6397),N6397+O6397)</f>
        <v>0</v>
      </c>
      <c r="R6397" s="12">
        <f t="shared" si="897"/>
        <v>0</v>
      </c>
      <c r="S6397" s="1">
        <f>IF(AND(A6397&gt;=5,A6397&lt;=9),INDEX(Demand!$C$3:$C$26,C6397),INDEX(Demand!$B$3:$B$26,C6397))</f>
        <v>350</v>
      </c>
      <c r="T6397" s="7">
        <f t="shared" si="898"/>
        <v>0</v>
      </c>
      <c r="U6397" s="7">
        <f t="shared" si="899"/>
        <v>0</v>
      </c>
    </row>
    <row r="6398" spans="1:21" x14ac:dyDescent="0.2">
      <c r="A6398" s="1">
        <v>9</v>
      </c>
      <c r="B6398" s="1">
        <v>24</v>
      </c>
      <c r="C6398" s="1">
        <v>6</v>
      </c>
      <c r="D6398">
        <v>13.8</v>
      </c>
      <c r="E6398">
        <v>11.6</v>
      </c>
      <c r="F6398">
        <v>87</v>
      </c>
      <c r="G6398">
        <v>0</v>
      </c>
      <c r="H6398">
        <v>0</v>
      </c>
      <c r="I6398">
        <v>0</v>
      </c>
      <c r="J6398" s="4">
        <f t="shared" si="894"/>
        <v>89.191104785027576</v>
      </c>
      <c r="K6398" s="4">
        <f t="shared" si="895"/>
        <v>-1.1989822847419447</v>
      </c>
      <c r="L6398" s="5">
        <f t="shared" si="900"/>
        <v>75.808895214972424</v>
      </c>
      <c r="M6398" s="5">
        <f t="shared" si="901"/>
        <v>0</v>
      </c>
      <c r="N6398" s="6">
        <f t="shared" si="893"/>
        <v>0</v>
      </c>
      <c r="O6398" s="6">
        <f t="shared" si="896"/>
        <v>0</v>
      </c>
      <c r="P6398" s="6">
        <f>FORECAST(J6398,Inputs!$B$10:$B$18,Inputs!$A$10:$A$18)</f>
        <v>31.381399118379882</v>
      </c>
      <c r="Q6398" s="6">
        <f>IF(Inputs!$D$10="Yes",IF('Hourly Calcs'!P6398&gt;'Hourly Calcs'!K6398,'Hourly Calcs'!O6398,N6398+O6398),N6398+O6398)</f>
        <v>0</v>
      </c>
      <c r="R6398" s="12">
        <f t="shared" si="897"/>
        <v>0</v>
      </c>
      <c r="S6398" s="1">
        <f>IF(AND(A6398&gt;=5,A6398&lt;=9),INDEX(Demand!$C$3:$C$26,C6398),INDEX(Demand!$B$3:$B$26,C6398))</f>
        <v>350</v>
      </c>
      <c r="T6398" s="7">
        <f t="shared" si="898"/>
        <v>0</v>
      </c>
      <c r="U6398" s="7">
        <f t="shared" si="899"/>
        <v>0</v>
      </c>
    </row>
    <row r="6399" spans="1:21" x14ac:dyDescent="0.2">
      <c r="A6399" s="1">
        <v>9</v>
      </c>
      <c r="B6399" s="1">
        <v>24</v>
      </c>
      <c r="C6399" s="1">
        <v>7</v>
      </c>
      <c r="D6399">
        <v>13.5</v>
      </c>
      <c r="E6399">
        <v>12.4</v>
      </c>
      <c r="F6399">
        <v>93</v>
      </c>
      <c r="G6399">
        <v>7</v>
      </c>
      <c r="H6399">
        <v>0</v>
      </c>
      <c r="I6399">
        <v>7</v>
      </c>
      <c r="J6399" s="4">
        <f t="shared" si="894"/>
        <v>100.89126558215003</v>
      </c>
      <c r="K6399" s="4">
        <f t="shared" si="895"/>
        <v>8.1096093969644869</v>
      </c>
      <c r="L6399" s="5">
        <f t="shared" si="900"/>
        <v>64.108734417849973</v>
      </c>
      <c r="M6399" s="5">
        <f t="shared" si="901"/>
        <v>25.890390603035513</v>
      </c>
      <c r="N6399" s="6">
        <f t="shared" si="893"/>
        <v>0</v>
      </c>
      <c r="O6399" s="6">
        <f t="shared" si="896"/>
        <v>6.4016315039426459</v>
      </c>
      <c r="P6399" s="6">
        <f>FORECAST(J6399,Inputs!$B$10:$B$18,Inputs!$A$10:$A$18)</f>
        <v>31.489733940575462</v>
      </c>
      <c r="Q6399" s="6">
        <f>IF(Inputs!$D$10="Yes",IF('Hourly Calcs'!P6399&gt;'Hourly Calcs'!K6399,'Hourly Calcs'!O6399,N6399+O6399),N6399+O6399)</f>
        <v>6.4016315039426459</v>
      </c>
      <c r="R6399" s="12">
        <f t="shared" si="897"/>
        <v>30.420552906735452</v>
      </c>
      <c r="S6399" s="1">
        <f>IF(AND(A6399&gt;=5,A6399&lt;=9),INDEX(Demand!$C$3:$C$26,C6399),INDEX(Demand!$B$3:$B$26,C6399))</f>
        <v>350</v>
      </c>
      <c r="T6399" s="7">
        <f t="shared" si="898"/>
        <v>30.420552906735452</v>
      </c>
      <c r="U6399" s="7">
        <f t="shared" si="899"/>
        <v>0</v>
      </c>
    </row>
    <row r="6400" spans="1:21" x14ac:dyDescent="0.2">
      <c r="A6400" s="1">
        <v>9</v>
      </c>
      <c r="B6400" s="1">
        <v>24</v>
      </c>
      <c r="C6400" s="1">
        <v>8</v>
      </c>
      <c r="D6400">
        <v>13.8</v>
      </c>
      <c r="E6400">
        <v>12.9</v>
      </c>
      <c r="F6400">
        <v>94</v>
      </c>
      <c r="G6400">
        <v>44</v>
      </c>
      <c r="H6400">
        <v>0</v>
      </c>
      <c r="I6400">
        <v>44</v>
      </c>
      <c r="J6400" s="4">
        <f t="shared" si="894"/>
        <v>113.16159359975742</v>
      </c>
      <c r="K6400" s="4">
        <f t="shared" si="895"/>
        <v>17.107336455637963</v>
      </c>
      <c r="L6400" s="5">
        <f t="shared" si="900"/>
        <v>51.838406400242576</v>
      </c>
      <c r="M6400" s="5">
        <f t="shared" si="901"/>
        <v>16.892663544362037</v>
      </c>
      <c r="N6400" s="6">
        <f t="shared" si="893"/>
        <v>0</v>
      </c>
      <c r="O6400" s="6">
        <f t="shared" si="896"/>
        <v>40.238826596210913</v>
      </c>
      <c r="P6400" s="6">
        <f>FORECAST(J6400,Inputs!$B$10:$B$18,Inputs!$A$10:$A$18)</f>
        <v>31.603348088886641</v>
      </c>
      <c r="Q6400" s="6">
        <f>IF(Inputs!$D$10="Yes",IF('Hourly Calcs'!P6400&gt;'Hourly Calcs'!K6400,'Hourly Calcs'!O6400,N6400+O6400),N6400+O6400)</f>
        <v>40.238826596210913</v>
      </c>
      <c r="R6400" s="12">
        <f t="shared" si="897"/>
        <v>191.21490398519424</v>
      </c>
      <c r="S6400" s="1">
        <f>IF(AND(A6400&gt;=5,A6400&lt;=9),INDEX(Demand!$C$3:$C$26,C6400),INDEX(Demand!$B$3:$B$26,C6400))</f>
        <v>350</v>
      </c>
      <c r="T6400" s="7">
        <f t="shared" si="898"/>
        <v>191.21490398519424</v>
      </c>
      <c r="U6400" s="7">
        <f t="shared" si="899"/>
        <v>0</v>
      </c>
    </row>
    <row r="6401" spans="1:21" x14ac:dyDescent="0.2">
      <c r="A6401" s="1">
        <v>9</v>
      </c>
      <c r="B6401" s="1">
        <v>24</v>
      </c>
      <c r="C6401" s="1">
        <v>9</v>
      </c>
      <c r="D6401">
        <v>14.6</v>
      </c>
      <c r="E6401">
        <v>13.2</v>
      </c>
      <c r="F6401">
        <v>91</v>
      </c>
      <c r="G6401">
        <v>91</v>
      </c>
      <c r="H6401">
        <v>0</v>
      </c>
      <c r="I6401">
        <v>91</v>
      </c>
      <c r="J6401" s="4">
        <f t="shared" si="894"/>
        <v>126.64696511381155</v>
      </c>
      <c r="K6401" s="4">
        <f t="shared" si="895"/>
        <v>25.299882000988717</v>
      </c>
      <c r="L6401" s="5">
        <f t="shared" si="900"/>
        <v>38.353034886188453</v>
      </c>
      <c r="M6401" s="5">
        <f t="shared" si="901"/>
        <v>8.7001179990112831</v>
      </c>
      <c r="N6401" s="6">
        <f t="shared" si="893"/>
        <v>0</v>
      </c>
      <c r="O6401" s="6">
        <f t="shared" si="896"/>
        <v>83.22120955125439</v>
      </c>
      <c r="P6401" s="6">
        <f>FORECAST(J6401,Inputs!$B$10:$B$18,Inputs!$A$10:$A$18)</f>
        <v>31.728212639942697</v>
      </c>
      <c r="Q6401" s="6">
        <f>IF(Inputs!$D$10="Yes",IF('Hourly Calcs'!P6401&gt;'Hourly Calcs'!K6401,'Hourly Calcs'!O6401,N6401+O6401),N6401+O6401)</f>
        <v>83.22120955125439</v>
      </c>
      <c r="R6401" s="12">
        <f t="shared" si="897"/>
        <v>395.46718778756082</v>
      </c>
      <c r="S6401" s="1">
        <f>IF(AND(A6401&gt;=5,A6401&lt;=9),INDEX(Demand!$C$3:$C$26,C6401),INDEX(Demand!$B$3:$B$26,C6401))</f>
        <v>350</v>
      </c>
      <c r="T6401" s="7">
        <f t="shared" si="898"/>
        <v>350</v>
      </c>
      <c r="U6401" s="7">
        <f t="shared" si="899"/>
        <v>45.467187787560817</v>
      </c>
    </row>
    <row r="6402" spans="1:21" x14ac:dyDescent="0.2">
      <c r="A6402" s="1">
        <v>9</v>
      </c>
      <c r="B6402" s="1">
        <v>24</v>
      </c>
      <c r="C6402" s="1">
        <v>10</v>
      </c>
      <c r="D6402">
        <v>14.1</v>
      </c>
      <c r="E6402">
        <v>13.4</v>
      </c>
      <c r="F6402">
        <v>96</v>
      </c>
      <c r="G6402">
        <v>272</v>
      </c>
      <c r="H6402">
        <v>83</v>
      </c>
      <c r="I6402">
        <v>229</v>
      </c>
      <c r="J6402" s="4">
        <f t="shared" si="894"/>
        <v>141.92400053326944</v>
      </c>
      <c r="K6402" s="4">
        <f t="shared" si="895"/>
        <v>32.07490587539133</v>
      </c>
      <c r="L6402" s="5">
        <f t="shared" si="900"/>
        <v>23.075999466730565</v>
      </c>
      <c r="M6402" s="5">
        <f t="shared" si="901"/>
        <v>1.9250941246086697</v>
      </c>
      <c r="N6402" s="6">
        <f t="shared" si="893"/>
        <v>72.721521180613607</v>
      </c>
      <c r="O6402" s="6">
        <f t="shared" si="896"/>
        <v>209.42480205755226</v>
      </c>
      <c r="P6402" s="6">
        <f>FORECAST(J6402,Inputs!$B$10:$B$18,Inputs!$A$10:$A$18)</f>
        <v>31.869666671604346</v>
      </c>
      <c r="Q6402" s="6">
        <f>IF(Inputs!$D$10="Yes",IF('Hourly Calcs'!P6402&gt;'Hourly Calcs'!K6402,'Hourly Calcs'!O6402,N6402+O6402),N6402+O6402)</f>
        <v>282.14632323816585</v>
      </c>
      <c r="R6402" s="12">
        <f t="shared" si="897"/>
        <v>1340.759328027764</v>
      </c>
      <c r="S6402" s="1">
        <f>IF(AND(A6402&gt;=5,A6402&lt;=9),INDEX(Demand!$C$3:$C$26,C6402),INDEX(Demand!$B$3:$B$26,C6402))</f>
        <v>600</v>
      </c>
      <c r="T6402" s="7">
        <f t="shared" si="898"/>
        <v>600</v>
      </c>
      <c r="U6402" s="7">
        <f t="shared" si="899"/>
        <v>740.75932802776401</v>
      </c>
    </row>
    <row r="6403" spans="1:21" x14ac:dyDescent="0.2">
      <c r="A6403" s="1">
        <v>9</v>
      </c>
      <c r="B6403" s="1">
        <v>24</v>
      </c>
      <c r="C6403" s="1">
        <v>11</v>
      </c>
      <c r="D6403">
        <v>15.5</v>
      </c>
      <c r="E6403">
        <v>13.2</v>
      </c>
      <c r="F6403">
        <v>86</v>
      </c>
      <c r="G6403">
        <v>336</v>
      </c>
      <c r="H6403">
        <v>93</v>
      </c>
      <c r="I6403">
        <v>280</v>
      </c>
      <c r="J6403" s="4">
        <f t="shared" si="894"/>
        <v>159.23682210520565</v>
      </c>
      <c r="K6403" s="4">
        <f t="shared" si="895"/>
        <v>36.725997456053001</v>
      </c>
      <c r="L6403" s="5">
        <f t="shared" si="900"/>
        <v>5.7631778947943531</v>
      </c>
      <c r="M6403" s="5">
        <f t="shared" si="901"/>
        <v>2.7259974560530011</v>
      </c>
      <c r="N6403" s="6">
        <f t="shared" si="893"/>
        <v>87.576741736825795</v>
      </c>
      <c r="O6403" s="6">
        <f t="shared" si="896"/>
        <v>256.06526015770584</v>
      </c>
      <c r="P6403" s="6">
        <f>FORECAST(J6403,Inputs!$B$10:$B$18,Inputs!$A$10:$A$18)</f>
        <v>32.029970575048196</v>
      </c>
      <c r="Q6403" s="6">
        <f>IF(Inputs!$D$10="Yes",IF('Hourly Calcs'!P6403&gt;'Hourly Calcs'!K6403,'Hourly Calcs'!O6403,N6403+O6403),N6403+O6403)</f>
        <v>343.64200189453163</v>
      </c>
      <c r="R6403" s="12">
        <f t="shared" si="897"/>
        <v>1632.9867930028142</v>
      </c>
      <c r="S6403" s="1">
        <f>IF(AND(A6403&gt;=5,A6403&lt;=9),INDEX(Demand!$C$3:$C$26,C6403),INDEX(Demand!$B$3:$B$26,C6403))</f>
        <v>600</v>
      </c>
      <c r="T6403" s="7">
        <f t="shared" si="898"/>
        <v>600</v>
      </c>
      <c r="U6403" s="7">
        <f t="shared" si="899"/>
        <v>1032.9867930028142</v>
      </c>
    </row>
    <row r="6404" spans="1:21" x14ac:dyDescent="0.2">
      <c r="A6404" s="1">
        <v>9</v>
      </c>
      <c r="B6404" s="1">
        <v>24</v>
      </c>
      <c r="C6404" s="1">
        <v>12</v>
      </c>
      <c r="D6404">
        <v>16.2</v>
      </c>
      <c r="E6404">
        <v>12.4</v>
      </c>
      <c r="F6404">
        <v>78</v>
      </c>
      <c r="G6404">
        <v>370</v>
      </c>
      <c r="H6404">
        <v>97</v>
      </c>
      <c r="I6404">
        <v>307</v>
      </c>
      <c r="J6404" s="4">
        <f t="shared" si="894"/>
        <v>178.06931653666609</v>
      </c>
      <c r="K6404" s="4">
        <f t="shared" si="895"/>
        <v>38.58150551343261</v>
      </c>
      <c r="L6404" s="5">
        <f t="shared" si="900"/>
        <v>13.069316536666093</v>
      </c>
      <c r="M6404" s="5">
        <f t="shared" si="901"/>
        <v>4.5815055134326101</v>
      </c>
      <c r="N6404" s="6">
        <f t="shared" si="893"/>
        <v>91.453615444015</v>
      </c>
      <c r="O6404" s="6">
        <f t="shared" si="896"/>
        <v>280.75726738719891</v>
      </c>
      <c r="P6404" s="6">
        <f>FORECAST(J6404,Inputs!$B$10:$B$18,Inputs!$A$10:$A$18)</f>
        <v>32.204345523487646</v>
      </c>
      <c r="Q6404" s="6">
        <f>IF(Inputs!$D$10="Yes",IF('Hourly Calcs'!P6404&gt;'Hourly Calcs'!K6404,'Hourly Calcs'!O6404,N6404+O6404),N6404+O6404)</f>
        <v>372.21088283121389</v>
      </c>
      <c r="R6404" s="12">
        <f t="shared" si="897"/>
        <v>1768.7461152139283</v>
      </c>
      <c r="S6404" s="1">
        <f>IF(AND(A6404&gt;=5,A6404&lt;=9),INDEX(Demand!$C$3:$C$26,C6404),INDEX(Demand!$B$3:$B$26,C6404))</f>
        <v>600</v>
      </c>
      <c r="T6404" s="7">
        <f t="shared" si="898"/>
        <v>600</v>
      </c>
      <c r="U6404" s="7">
        <f t="shared" si="899"/>
        <v>1168.7461152139283</v>
      </c>
    </row>
    <row r="6405" spans="1:21" x14ac:dyDescent="0.2">
      <c r="A6405" s="1">
        <v>9</v>
      </c>
      <c r="B6405" s="1">
        <v>24</v>
      </c>
      <c r="C6405" s="1">
        <v>13</v>
      </c>
      <c r="D6405">
        <v>16.600000000000001</v>
      </c>
      <c r="E6405">
        <v>11.1</v>
      </c>
      <c r="F6405">
        <v>70</v>
      </c>
      <c r="G6405">
        <v>527</v>
      </c>
      <c r="H6405">
        <v>378</v>
      </c>
      <c r="I6405">
        <v>283</v>
      </c>
      <c r="J6405" s="4">
        <f t="shared" si="894"/>
        <v>197.05468290660716</v>
      </c>
      <c r="K6405" s="4">
        <f t="shared" si="895"/>
        <v>37.313166854299425</v>
      </c>
      <c r="L6405" s="5">
        <f t="shared" si="900"/>
        <v>32.054682906607155</v>
      </c>
      <c r="M6405" s="5">
        <f t="shared" si="901"/>
        <v>3.3131668542994248</v>
      </c>
      <c r="N6405" s="6">
        <f t="shared" si="893"/>
        <v>332.443040084318</v>
      </c>
      <c r="O6405" s="6">
        <f t="shared" si="896"/>
        <v>258.8088165165384</v>
      </c>
      <c r="P6405" s="6">
        <f>FORECAST(J6405,Inputs!$B$10:$B$18,Inputs!$A$10:$A$18)</f>
        <v>32.380135952838955</v>
      </c>
      <c r="Q6405" s="6">
        <f>IF(Inputs!$D$10="Yes",IF('Hourly Calcs'!P6405&gt;'Hourly Calcs'!K6405,'Hourly Calcs'!O6405,N6405+O6405),N6405+O6405)</f>
        <v>591.2518566008564</v>
      </c>
      <c r="R6405" s="12">
        <f t="shared" si="897"/>
        <v>2809.6288225672693</v>
      </c>
      <c r="S6405" s="1">
        <f>IF(AND(A6405&gt;=5,A6405&lt;=9),INDEX(Demand!$C$3:$C$26,C6405),INDEX(Demand!$B$3:$B$26,C6405))</f>
        <v>600</v>
      </c>
      <c r="T6405" s="7">
        <f t="shared" si="898"/>
        <v>600</v>
      </c>
      <c r="U6405" s="7">
        <f t="shared" si="899"/>
        <v>2209.6288225672693</v>
      </c>
    </row>
    <row r="6406" spans="1:21" x14ac:dyDescent="0.2">
      <c r="A6406" s="1">
        <v>9</v>
      </c>
      <c r="B6406" s="1">
        <v>24</v>
      </c>
      <c r="C6406" s="1">
        <v>14</v>
      </c>
      <c r="D6406">
        <v>16.100000000000001</v>
      </c>
      <c r="E6406">
        <v>9.3000000000000007</v>
      </c>
      <c r="F6406">
        <v>64</v>
      </c>
      <c r="G6406">
        <v>540</v>
      </c>
      <c r="H6406">
        <v>598</v>
      </c>
      <c r="I6406">
        <v>180</v>
      </c>
      <c r="J6406" s="4">
        <f t="shared" si="894"/>
        <v>214.72604835846795</v>
      </c>
      <c r="K6406" s="4">
        <f t="shared" si="895"/>
        <v>33.147890170414129</v>
      </c>
      <c r="L6406" s="5">
        <f t="shared" si="900"/>
        <v>49.726048358467949</v>
      </c>
      <c r="M6406" s="5">
        <f t="shared" si="901"/>
        <v>0.85210982958587067</v>
      </c>
      <c r="N6406" s="6">
        <f t="shared" si="893"/>
        <v>452.0749231594985</v>
      </c>
      <c r="O6406" s="6">
        <f t="shared" si="896"/>
        <v>164.61338152995376</v>
      </c>
      <c r="P6406" s="6">
        <f>FORECAST(J6406,Inputs!$B$10:$B$18,Inputs!$A$10:$A$18)</f>
        <v>32.543759707022851</v>
      </c>
      <c r="Q6406" s="6">
        <f>IF(Inputs!$D$10="Yes",IF('Hourly Calcs'!P6406&gt;'Hourly Calcs'!K6406,'Hourly Calcs'!O6406,N6406+O6406),N6406+O6406)</f>
        <v>616.68830468945225</v>
      </c>
      <c r="R6406" s="12">
        <f t="shared" si="897"/>
        <v>2930.5028238842769</v>
      </c>
      <c r="S6406" s="1">
        <f>IF(AND(A6406&gt;=5,A6406&lt;=9),INDEX(Demand!$C$3:$C$26,C6406),INDEX(Demand!$B$3:$B$26,C6406))</f>
        <v>600</v>
      </c>
      <c r="T6406" s="7">
        <f t="shared" si="898"/>
        <v>600</v>
      </c>
      <c r="U6406" s="7">
        <f t="shared" si="899"/>
        <v>2330.5028238842769</v>
      </c>
    </row>
    <row r="6407" spans="1:21" x14ac:dyDescent="0.2">
      <c r="A6407" s="1">
        <v>9</v>
      </c>
      <c r="B6407" s="1">
        <v>24</v>
      </c>
      <c r="C6407" s="1">
        <v>15</v>
      </c>
      <c r="D6407">
        <v>16</v>
      </c>
      <c r="E6407">
        <v>8.4</v>
      </c>
      <c r="F6407">
        <v>61</v>
      </c>
      <c r="G6407">
        <v>413</v>
      </c>
      <c r="H6407">
        <v>429</v>
      </c>
      <c r="I6407">
        <v>191</v>
      </c>
      <c r="J6407" s="4">
        <f t="shared" si="894"/>
        <v>230.38643011772865</v>
      </c>
      <c r="K6407" s="4">
        <f t="shared" si="895"/>
        <v>26.716695588425992</v>
      </c>
      <c r="L6407" s="5">
        <f t="shared" si="900"/>
        <v>65.386430117728651</v>
      </c>
      <c r="M6407" s="5">
        <f t="shared" si="901"/>
        <v>7.283304411574008</v>
      </c>
      <c r="N6407" s="6">
        <f t="shared" si="893"/>
        <v>249.1440342996807</v>
      </c>
      <c r="O6407" s="6">
        <f t="shared" si="896"/>
        <v>174.67308817900647</v>
      </c>
      <c r="P6407" s="6">
        <f>FORECAST(J6407,Inputs!$B$10:$B$18,Inputs!$A$10:$A$18)</f>
        <v>32.68876324183082</v>
      </c>
      <c r="Q6407" s="6">
        <f>IF(Inputs!$D$10="Yes",IF('Hourly Calcs'!P6407&gt;'Hourly Calcs'!K6407,'Hourly Calcs'!O6407,N6407+O6407),N6407+O6407)</f>
        <v>174.67308817900647</v>
      </c>
      <c r="R6407" s="12">
        <f t="shared" si="897"/>
        <v>830.04651502663876</v>
      </c>
      <c r="S6407" s="1">
        <f>IF(AND(A6407&gt;=5,A6407&lt;=9),INDEX(Demand!$C$3:$C$26,C6407),INDEX(Demand!$B$3:$B$26,C6407))</f>
        <v>600</v>
      </c>
      <c r="T6407" s="7">
        <f t="shared" si="898"/>
        <v>600</v>
      </c>
      <c r="U6407" s="7">
        <f t="shared" si="899"/>
        <v>230.04651502663876</v>
      </c>
    </row>
    <row r="6408" spans="1:21" x14ac:dyDescent="0.2">
      <c r="A6408" s="1">
        <v>9</v>
      </c>
      <c r="B6408" s="1">
        <v>24</v>
      </c>
      <c r="C6408" s="1">
        <v>16</v>
      </c>
      <c r="D6408">
        <v>15.1</v>
      </c>
      <c r="E6408">
        <v>6.5</v>
      </c>
      <c r="F6408">
        <v>56</v>
      </c>
      <c r="G6408">
        <v>311</v>
      </c>
      <c r="H6408">
        <v>479</v>
      </c>
      <c r="I6408">
        <v>121</v>
      </c>
      <c r="J6408" s="4">
        <f t="shared" si="894"/>
        <v>244.16655256871945</v>
      </c>
      <c r="K6408" s="4">
        <f t="shared" si="895"/>
        <v>18.735520511071044</v>
      </c>
      <c r="L6408" s="5">
        <f t="shared" si="900"/>
        <v>79.166552568719453</v>
      </c>
      <c r="M6408" s="5">
        <f t="shared" si="901"/>
        <v>15.264479488928956</v>
      </c>
      <c r="N6408" s="6">
        <f t="shared" si="893"/>
        <v>175.22810069777066</v>
      </c>
      <c r="O6408" s="6">
        <f t="shared" si="896"/>
        <v>110.65677313958003</v>
      </c>
      <c r="P6408" s="6">
        <f>FORECAST(J6408,Inputs!$B$10:$B$18,Inputs!$A$10:$A$18)</f>
        <v>32.816356968228881</v>
      </c>
      <c r="Q6408" s="6">
        <f>IF(Inputs!$D$10="Yes",IF('Hourly Calcs'!P6408&gt;'Hourly Calcs'!K6408,'Hourly Calcs'!O6408,N6408+O6408),N6408+O6408)</f>
        <v>110.65677313958003</v>
      </c>
      <c r="R6408" s="12">
        <f t="shared" si="897"/>
        <v>525.84098595928424</v>
      </c>
      <c r="S6408" s="1">
        <f>IF(AND(A6408&gt;=5,A6408&lt;=9),INDEX(Demand!$C$3:$C$26,C6408),INDEX(Demand!$B$3:$B$26,C6408))</f>
        <v>900</v>
      </c>
      <c r="T6408" s="7">
        <f t="shared" si="898"/>
        <v>525.84098595928424</v>
      </c>
      <c r="U6408" s="7">
        <f t="shared" si="899"/>
        <v>0</v>
      </c>
    </row>
    <row r="6409" spans="1:21" x14ac:dyDescent="0.2">
      <c r="A6409" s="1">
        <v>9</v>
      </c>
      <c r="B6409" s="1">
        <v>24</v>
      </c>
      <c r="C6409" s="1">
        <v>17</v>
      </c>
      <c r="D6409">
        <v>14.5</v>
      </c>
      <c r="E6409">
        <v>4.9000000000000004</v>
      </c>
      <c r="F6409">
        <v>52</v>
      </c>
      <c r="G6409">
        <v>152</v>
      </c>
      <c r="H6409">
        <v>247</v>
      </c>
      <c r="I6409">
        <v>91</v>
      </c>
      <c r="J6409" s="4">
        <f t="shared" si="894"/>
        <v>256.6065928153422</v>
      </c>
      <c r="K6409" s="4">
        <f t="shared" si="895"/>
        <v>9.8324942396502877</v>
      </c>
      <c r="L6409" s="5">
        <f t="shared" si="900"/>
        <v>0</v>
      </c>
      <c r="M6409" s="5">
        <f t="shared" si="901"/>
        <v>24.167505760349712</v>
      </c>
      <c r="N6409" s="6">
        <f t="shared" ref="N6409:N6472" si="902">H6409*MAX(0,COS(2*ASIN(SQRT(SIN(RADIANS($B$4))^2+COS(RADIANS($K6409))^2-2*SIN(RADIANS($B$4))*COS(RADIANS($K6409))*COS(RADIANS($J6409-$B$5))+(SIN(RADIANS($K6409))-COS(RADIANS($B$4)))^2)/2)))</f>
        <v>31.153059726386353</v>
      </c>
      <c r="O6409" s="6">
        <f t="shared" si="896"/>
        <v>83.22120955125439</v>
      </c>
      <c r="P6409" s="6">
        <f>FORECAST(J6409,Inputs!$B$10:$B$18,Inputs!$A$10:$A$18)</f>
        <v>32.931542526067979</v>
      </c>
      <c r="Q6409" s="6">
        <f>IF(Inputs!$D$10="Yes",IF('Hourly Calcs'!P6409&gt;'Hourly Calcs'!K6409,'Hourly Calcs'!O6409,N6409+O6409),N6409+O6409)</f>
        <v>83.22120955125439</v>
      </c>
      <c r="R6409" s="12">
        <f t="shared" si="897"/>
        <v>395.46718778756082</v>
      </c>
      <c r="S6409" s="1">
        <f>IF(AND(A6409&gt;=5,A6409&lt;=9),INDEX(Demand!$C$3:$C$26,C6409),INDEX(Demand!$B$3:$B$26,C6409))</f>
        <v>900</v>
      </c>
      <c r="T6409" s="7">
        <f t="shared" si="898"/>
        <v>395.46718778756082</v>
      </c>
      <c r="U6409" s="7">
        <f t="shared" si="899"/>
        <v>0</v>
      </c>
    </row>
    <row r="6410" spans="1:21" x14ac:dyDescent="0.2">
      <c r="A6410" s="1">
        <v>9</v>
      </c>
      <c r="B6410" s="1">
        <v>24</v>
      </c>
      <c r="C6410" s="1">
        <v>18</v>
      </c>
      <c r="D6410">
        <v>13.5</v>
      </c>
      <c r="E6410">
        <v>5.4</v>
      </c>
      <c r="F6410">
        <v>58</v>
      </c>
      <c r="G6410">
        <v>25</v>
      </c>
      <c r="H6410">
        <v>0</v>
      </c>
      <c r="I6410">
        <v>25</v>
      </c>
      <c r="J6410" s="4">
        <f t="shared" ref="J6410:J6473" si="903">solarazimuth($B$2,$B$3,$B$1,A6410,B6410,C6410,0,0,0,0)</f>
        <v>268.34799947604438</v>
      </c>
      <c r="K6410" s="4">
        <f t="shared" ref="K6410:K6473" si="904">solarelevation($B$2,$B$3,$B$1,A6410,B6410,C6410,0,0,0,0)</f>
        <v>0.76753599810994899</v>
      </c>
      <c r="L6410" s="5">
        <f t="shared" si="900"/>
        <v>0</v>
      </c>
      <c r="M6410" s="5">
        <f t="shared" si="901"/>
        <v>33.232464001890051</v>
      </c>
      <c r="N6410" s="6">
        <f t="shared" si="902"/>
        <v>0</v>
      </c>
      <c r="O6410" s="6">
        <f t="shared" ref="O6410:O6473" si="905">$I6410*(1+COS(RADIANS($B$4)))/2</f>
        <v>22.86296965693802</v>
      </c>
      <c r="P6410" s="6">
        <f>FORECAST(J6410,Inputs!$B$10:$B$18,Inputs!$A$10:$A$18)</f>
        <v>33.040259254407815</v>
      </c>
      <c r="Q6410" s="6">
        <f>IF(Inputs!$D$10="Yes",IF('Hourly Calcs'!P6410&gt;'Hourly Calcs'!K6410,'Hourly Calcs'!O6410,N6410+O6410),N6410+O6410)</f>
        <v>22.86296965693802</v>
      </c>
      <c r="R6410" s="12">
        <f t="shared" ref="R6410:R6473" si="906">$B$6*$E$1*Q6410</f>
        <v>108.64483180976947</v>
      </c>
      <c r="S6410" s="1">
        <f>IF(AND(A6410&gt;=5,A6410&lt;=9),INDEX(Demand!$C$3:$C$26,C6410),INDEX(Demand!$B$3:$B$26,C6410))</f>
        <v>900</v>
      </c>
      <c r="T6410" s="7">
        <f t="shared" ref="T6410:T6473" si="907">S6410-MAX(0,S6410-R6410)</f>
        <v>108.64483180976947</v>
      </c>
      <c r="U6410" s="7">
        <f t="shared" ref="U6410:U6473" si="908">MAX(0,R6410-S6410)</f>
        <v>0</v>
      </c>
    </row>
    <row r="6411" spans="1:21" x14ac:dyDescent="0.2">
      <c r="A6411" s="1">
        <v>9</v>
      </c>
      <c r="B6411" s="1">
        <v>24</v>
      </c>
      <c r="C6411" s="1">
        <v>19</v>
      </c>
      <c r="D6411">
        <v>13.3</v>
      </c>
      <c r="E6411">
        <v>5.7</v>
      </c>
      <c r="F6411">
        <v>60</v>
      </c>
      <c r="G6411">
        <v>0</v>
      </c>
      <c r="H6411">
        <v>0</v>
      </c>
      <c r="I6411">
        <v>0</v>
      </c>
      <c r="J6411" s="4">
        <f t="shared" si="903"/>
        <v>280.03320082316384</v>
      </c>
      <c r="K6411" s="4">
        <f t="shared" si="904"/>
        <v>-9.1020416418256218</v>
      </c>
      <c r="L6411" s="5">
        <f t="shared" si="900"/>
        <v>0</v>
      </c>
      <c r="M6411" s="5">
        <f t="shared" si="901"/>
        <v>0</v>
      </c>
      <c r="N6411" s="6">
        <f t="shared" si="902"/>
        <v>0</v>
      </c>
      <c r="O6411" s="6">
        <f t="shared" si="905"/>
        <v>0</v>
      </c>
      <c r="P6411" s="6">
        <f>FORECAST(J6411,Inputs!$B$10:$B$18,Inputs!$A$10:$A$18)</f>
        <v>33.148455563177443</v>
      </c>
      <c r="Q6411" s="6">
        <f>IF(Inputs!$D$10="Yes",IF('Hourly Calcs'!P6411&gt;'Hourly Calcs'!K6411,'Hourly Calcs'!O6411,N6411+O6411),N6411+O6411)</f>
        <v>0</v>
      </c>
      <c r="R6411" s="12">
        <f t="shared" si="906"/>
        <v>0</v>
      </c>
      <c r="S6411" s="1">
        <f>IF(AND(A6411&gt;=5,A6411&lt;=9),INDEX(Demand!$C$3:$C$26,C6411),INDEX(Demand!$B$3:$B$26,C6411))</f>
        <v>900</v>
      </c>
      <c r="T6411" s="7">
        <f t="shared" si="907"/>
        <v>0</v>
      </c>
      <c r="U6411" s="7">
        <f t="shared" si="908"/>
        <v>0</v>
      </c>
    </row>
    <row r="6412" spans="1:21" x14ac:dyDescent="0.2">
      <c r="A6412" s="1">
        <v>9</v>
      </c>
      <c r="B6412" s="1">
        <v>24</v>
      </c>
      <c r="C6412" s="1">
        <v>20</v>
      </c>
      <c r="D6412">
        <v>13.1</v>
      </c>
      <c r="E6412">
        <v>5.4</v>
      </c>
      <c r="F6412">
        <v>60</v>
      </c>
      <c r="G6412">
        <v>0</v>
      </c>
      <c r="H6412">
        <v>0</v>
      </c>
      <c r="I6412">
        <v>0</v>
      </c>
      <c r="J6412" s="4">
        <f t="shared" si="903"/>
        <v>292.31011105705295</v>
      </c>
      <c r="K6412" s="4">
        <f t="shared" si="904"/>
        <v>-18.240592073898583</v>
      </c>
      <c r="L6412" s="5">
        <f t="shared" si="900"/>
        <v>0</v>
      </c>
      <c r="M6412" s="5">
        <f t="shared" si="901"/>
        <v>0</v>
      </c>
      <c r="N6412" s="6">
        <f t="shared" si="902"/>
        <v>0</v>
      </c>
      <c r="O6412" s="6">
        <f t="shared" si="905"/>
        <v>0</v>
      </c>
      <c r="P6412" s="6">
        <f>FORECAST(J6412,Inputs!$B$10:$B$18,Inputs!$A$10:$A$18)</f>
        <v>33.262130657935671</v>
      </c>
      <c r="Q6412" s="6">
        <f>IF(Inputs!$D$10="Yes",IF('Hourly Calcs'!P6412&gt;'Hourly Calcs'!K6412,'Hourly Calcs'!O6412,N6412+O6412),N6412+O6412)</f>
        <v>0</v>
      </c>
      <c r="R6412" s="12">
        <f t="shared" si="906"/>
        <v>0</v>
      </c>
      <c r="S6412" s="1">
        <f>IF(AND(A6412&gt;=5,A6412&lt;=9),INDEX(Demand!$C$3:$C$26,C6412),INDEX(Demand!$B$3:$B$26,C6412))</f>
        <v>800</v>
      </c>
      <c r="T6412" s="7">
        <f t="shared" si="907"/>
        <v>0</v>
      </c>
      <c r="U6412" s="7">
        <f t="shared" si="908"/>
        <v>0</v>
      </c>
    </row>
    <row r="6413" spans="1:21" x14ac:dyDescent="0.2">
      <c r="A6413" s="1">
        <v>9</v>
      </c>
      <c r="B6413" s="1">
        <v>24</v>
      </c>
      <c r="C6413" s="1">
        <v>21</v>
      </c>
      <c r="D6413">
        <v>12.9</v>
      </c>
      <c r="E6413">
        <v>5.4</v>
      </c>
      <c r="F6413">
        <v>60</v>
      </c>
      <c r="G6413">
        <v>0</v>
      </c>
      <c r="H6413">
        <v>0</v>
      </c>
      <c r="I6413">
        <v>0</v>
      </c>
      <c r="J6413" s="4">
        <f t="shared" si="903"/>
        <v>305.84696413816351</v>
      </c>
      <c r="K6413" s="4">
        <f t="shared" si="904"/>
        <v>-26.551332132758802</v>
      </c>
      <c r="L6413" s="5">
        <f t="shared" si="900"/>
        <v>0</v>
      </c>
      <c r="M6413" s="5">
        <f t="shared" si="901"/>
        <v>0</v>
      </c>
      <c r="N6413" s="6">
        <f t="shared" si="902"/>
        <v>0</v>
      </c>
      <c r="O6413" s="6">
        <f t="shared" si="905"/>
        <v>0</v>
      </c>
      <c r="P6413" s="6">
        <f>FORECAST(J6413,Inputs!$B$10:$B$18,Inputs!$A$10:$A$18)</f>
        <v>33.387471890168179</v>
      </c>
      <c r="Q6413" s="6">
        <f>IF(Inputs!$D$10="Yes",IF('Hourly Calcs'!P6413&gt;'Hourly Calcs'!K6413,'Hourly Calcs'!O6413,N6413+O6413),N6413+O6413)</f>
        <v>0</v>
      </c>
      <c r="R6413" s="12">
        <f t="shared" si="906"/>
        <v>0</v>
      </c>
      <c r="S6413" s="1">
        <f>IF(AND(A6413&gt;=5,A6413&lt;=9),INDEX(Demand!$C$3:$C$26,C6413),INDEX(Demand!$B$3:$B$26,C6413))</f>
        <v>700</v>
      </c>
      <c r="T6413" s="7">
        <f t="shared" si="907"/>
        <v>0</v>
      </c>
      <c r="U6413" s="7">
        <f t="shared" si="908"/>
        <v>0</v>
      </c>
    </row>
    <row r="6414" spans="1:21" x14ac:dyDescent="0.2">
      <c r="A6414" s="1">
        <v>9</v>
      </c>
      <c r="B6414" s="1">
        <v>24</v>
      </c>
      <c r="C6414" s="1">
        <v>22</v>
      </c>
      <c r="D6414">
        <v>12.9</v>
      </c>
      <c r="E6414">
        <v>5.2</v>
      </c>
      <c r="F6414">
        <v>59</v>
      </c>
      <c r="G6414">
        <v>0</v>
      </c>
      <c r="H6414">
        <v>0</v>
      </c>
      <c r="I6414">
        <v>0</v>
      </c>
      <c r="J6414" s="4">
        <f t="shared" si="903"/>
        <v>321.2629850805103</v>
      </c>
      <c r="K6414" s="4">
        <f t="shared" si="904"/>
        <v>-33.450525583303119</v>
      </c>
      <c r="L6414" s="5">
        <f t="shared" si="900"/>
        <v>0</v>
      </c>
      <c r="M6414" s="5">
        <f t="shared" si="901"/>
        <v>0</v>
      </c>
      <c r="N6414" s="6">
        <f t="shared" si="902"/>
        <v>0</v>
      </c>
      <c r="O6414" s="6">
        <f t="shared" si="905"/>
        <v>0</v>
      </c>
      <c r="P6414" s="6">
        <f>FORECAST(J6414,Inputs!$B$10:$B$18,Inputs!$A$10:$A$18)</f>
        <v>33.530212824819536</v>
      </c>
      <c r="Q6414" s="6">
        <f>IF(Inputs!$D$10="Yes",IF('Hourly Calcs'!P6414&gt;'Hourly Calcs'!K6414,'Hourly Calcs'!O6414,N6414+O6414),N6414+O6414)</f>
        <v>0</v>
      </c>
      <c r="R6414" s="12">
        <f t="shared" si="906"/>
        <v>0</v>
      </c>
      <c r="S6414" s="1">
        <f>IF(AND(A6414&gt;=5,A6414&lt;=9),INDEX(Demand!$C$3:$C$26,C6414),INDEX(Demand!$B$3:$B$26,C6414))</f>
        <v>600</v>
      </c>
      <c r="T6414" s="7">
        <f t="shared" si="907"/>
        <v>0</v>
      </c>
      <c r="U6414" s="7">
        <f t="shared" si="908"/>
        <v>0</v>
      </c>
    </row>
    <row r="6415" spans="1:21" x14ac:dyDescent="0.2">
      <c r="A6415" s="1">
        <v>9</v>
      </c>
      <c r="B6415" s="1">
        <v>24</v>
      </c>
      <c r="C6415" s="1">
        <v>23</v>
      </c>
      <c r="D6415">
        <v>12.5</v>
      </c>
      <c r="E6415">
        <v>5.4</v>
      </c>
      <c r="F6415">
        <v>62</v>
      </c>
      <c r="G6415">
        <v>0</v>
      </c>
      <c r="H6415">
        <v>0</v>
      </c>
      <c r="I6415">
        <v>0</v>
      </c>
      <c r="J6415" s="4">
        <f t="shared" si="903"/>
        <v>338.84861136340601</v>
      </c>
      <c r="K6415" s="4">
        <f t="shared" si="904"/>
        <v>-38.214211437943703</v>
      </c>
      <c r="L6415" s="5">
        <f t="shared" si="900"/>
        <v>0</v>
      </c>
      <c r="M6415" s="5">
        <f t="shared" si="901"/>
        <v>0</v>
      </c>
      <c r="N6415" s="6">
        <f t="shared" si="902"/>
        <v>0</v>
      </c>
      <c r="O6415" s="6">
        <f t="shared" si="905"/>
        <v>0</v>
      </c>
      <c r="P6415" s="6">
        <f>FORECAST(J6415,Inputs!$B$10:$B$18,Inputs!$A$10:$A$18)</f>
        <v>33.693042697809311</v>
      </c>
      <c r="Q6415" s="6">
        <f>IF(Inputs!$D$10="Yes",IF('Hourly Calcs'!P6415&gt;'Hourly Calcs'!K6415,'Hourly Calcs'!O6415,N6415+O6415),N6415+O6415)</f>
        <v>0</v>
      </c>
      <c r="R6415" s="12">
        <f t="shared" si="906"/>
        <v>0</v>
      </c>
      <c r="S6415" s="1">
        <f>IF(AND(A6415&gt;=5,A6415&lt;=9),INDEX(Demand!$C$3:$C$26,C6415),INDEX(Demand!$B$3:$B$26,C6415))</f>
        <v>500</v>
      </c>
      <c r="T6415" s="7">
        <f t="shared" si="907"/>
        <v>0</v>
      </c>
      <c r="U6415" s="7">
        <f t="shared" si="908"/>
        <v>0</v>
      </c>
    </row>
    <row r="6416" spans="1:21" x14ac:dyDescent="0.2">
      <c r="A6416" s="1">
        <v>9</v>
      </c>
      <c r="B6416" s="1">
        <v>24</v>
      </c>
      <c r="C6416" s="1">
        <v>24</v>
      </c>
      <c r="D6416">
        <v>12.4</v>
      </c>
      <c r="E6416">
        <v>4.8</v>
      </c>
      <c r="F6416">
        <v>60</v>
      </c>
      <c r="G6416">
        <v>0</v>
      </c>
      <c r="H6416">
        <v>0</v>
      </c>
      <c r="I6416">
        <v>0</v>
      </c>
      <c r="J6416" s="4">
        <f t="shared" si="903"/>
        <v>358.08192491083821</v>
      </c>
      <c r="K6416" s="4">
        <f t="shared" si="904"/>
        <v>-40.134988661702636</v>
      </c>
      <c r="L6416" s="5">
        <f t="shared" si="900"/>
        <v>0</v>
      </c>
      <c r="M6416" s="5">
        <f t="shared" si="901"/>
        <v>0</v>
      </c>
      <c r="N6416" s="6">
        <f t="shared" si="902"/>
        <v>0</v>
      </c>
      <c r="O6416" s="6">
        <f t="shared" si="905"/>
        <v>0</v>
      </c>
      <c r="P6416" s="6">
        <f>FORECAST(J6416,Inputs!$B$10:$B$18,Inputs!$A$10:$A$18)</f>
        <v>33.871128934359611</v>
      </c>
      <c r="Q6416" s="6">
        <f>IF(Inputs!$D$10="Yes",IF('Hourly Calcs'!P6416&gt;'Hourly Calcs'!K6416,'Hourly Calcs'!O6416,N6416+O6416),N6416+O6416)</f>
        <v>0</v>
      </c>
      <c r="R6416" s="12">
        <f t="shared" si="906"/>
        <v>0</v>
      </c>
      <c r="S6416" s="1">
        <f>IF(AND(A6416&gt;=5,A6416&lt;=9),INDEX(Demand!$C$3:$C$26,C6416),INDEX(Demand!$B$3:$B$26,C6416))</f>
        <v>400</v>
      </c>
      <c r="T6416" s="7">
        <f t="shared" si="907"/>
        <v>0</v>
      </c>
      <c r="U6416" s="7">
        <f t="shared" si="908"/>
        <v>0</v>
      </c>
    </row>
    <row r="6417" spans="1:21" x14ac:dyDescent="0.2">
      <c r="A6417" s="1">
        <v>9</v>
      </c>
      <c r="B6417" s="1">
        <v>25</v>
      </c>
      <c r="C6417" s="1">
        <v>1</v>
      </c>
      <c r="D6417">
        <v>12.2</v>
      </c>
      <c r="E6417">
        <v>4.8</v>
      </c>
      <c r="F6417">
        <v>61</v>
      </c>
      <c r="G6417">
        <v>0</v>
      </c>
      <c r="H6417">
        <v>0</v>
      </c>
      <c r="I6417">
        <v>0</v>
      </c>
      <c r="J6417" s="4">
        <f t="shared" si="903"/>
        <v>17.493797316488525</v>
      </c>
      <c r="K6417" s="4">
        <f t="shared" si="904"/>
        <v>-38.860407598183002</v>
      </c>
      <c r="L6417" s="5">
        <f t="shared" si="900"/>
        <v>0</v>
      </c>
      <c r="M6417" s="5">
        <f t="shared" si="901"/>
        <v>0</v>
      </c>
      <c r="N6417" s="6">
        <f t="shared" si="902"/>
        <v>0</v>
      </c>
      <c r="O6417" s="6">
        <f t="shared" si="905"/>
        <v>0</v>
      </c>
      <c r="P6417" s="6">
        <f>FORECAST(J6417,Inputs!$B$10:$B$18,Inputs!$A$10:$A$18)</f>
        <v>30.717535160337853</v>
      </c>
      <c r="Q6417" s="6">
        <f>IF(Inputs!$D$10="Yes",IF('Hourly Calcs'!P6417&gt;'Hourly Calcs'!K6417,'Hourly Calcs'!O6417,N6417+O6417),N6417+O6417)</f>
        <v>0</v>
      </c>
      <c r="R6417" s="12">
        <f t="shared" si="906"/>
        <v>0</v>
      </c>
      <c r="S6417" s="1">
        <f>IF(AND(A6417&gt;=5,A6417&lt;=9),INDEX(Demand!$C$3:$C$26,C6417),INDEX(Demand!$B$3:$B$26,C6417))</f>
        <v>350</v>
      </c>
      <c r="T6417" s="7">
        <f t="shared" si="907"/>
        <v>0</v>
      </c>
      <c r="U6417" s="7">
        <f t="shared" si="908"/>
        <v>0</v>
      </c>
    </row>
    <row r="6418" spans="1:21" x14ac:dyDescent="0.2">
      <c r="A6418" s="1">
        <v>9</v>
      </c>
      <c r="B6418" s="1">
        <v>25</v>
      </c>
      <c r="C6418" s="1">
        <v>2</v>
      </c>
      <c r="D6418">
        <v>12.3</v>
      </c>
      <c r="E6418">
        <v>5.2</v>
      </c>
      <c r="F6418">
        <v>62</v>
      </c>
      <c r="G6418">
        <v>0</v>
      </c>
      <c r="H6418">
        <v>0</v>
      </c>
      <c r="I6418">
        <v>0</v>
      </c>
      <c r="J6418" s="4">
        <f t="shared" si="903"/>
        <v>35.496022269622728</v>
      </c>
      <c r="K6418" s="4">
        <f t="shared" si="904"/>
        <v>-34.631112537297483</v>
      </c>
      <c r="L6418" s="5">
        <f t="shared" si="900"/>
        <v>0</v>
      </c>
      <c r="M6418" s="5">
        <f t="shared" si="901"/>
        <v>0</v>
      </c>
      <c r="N6418" s="6">
        <f t="shared" si="902"/>
        <v>0</v>
      </c>
      <c r="O6418" s="6">
        <f t="shared" si="905"/>
        <v>0</v>
      </c>
      <c r="P6418" s="6">
        <f>FORECAST(J6418,Inputs!$B$10:$B$18,Inputs!$A$10:$A$18)</f>
        <v>30.884222428422429</v>
      </c>
      <c r="Q6418" s="6">
        <f>IF(Inputs!$D$10="Yes",IF('Hourly Calcs'!P6418&gt;'Hourly Calcs'!K6418,'Hourly Calcs'!O6418,N6418+O6418),N6418+O6418)</f>
        <v>0</v>
      </c>
      <c r="R6418" s="12">
        <f t="shared" si="906"/>
        <v>0</v>
      </c>
      <c r="S6418" s="1">
        <f>IF(AND(A6418&gt;=5,A6418&lt;=9),INDEX(Demand!$C$3:$C$26,C6418),INDEX(Demand!$B$3:$B$26,C6418))</f>
        <v>350</v>
      </c>
      <c r="T6418" s="7">
        <f t="shared" si="907"/>
        <v>0</v>
      </c>
      <c r="U6418" s="7">
        <f t="shared" si="908"/>
        <v>0</v>
      </c>
    </row>
    <row r="6419" spans="1:21" x14ac:dyDescent="0.2">
      <c r="A6419" s="1">
        <v>9</v>
      </c>
      <c r="B6419" s="1">
        <v>25</v>
      </c>
      <c r="C6419" s="1">
        <v>3</v>
      </c>
      <c r="D6419">
        <v>12.1</v>
      </c>
      <c r="E6419">
        <v>5.5</v>
      </c>
      <c r="F6419">
        <v>64</v>
      </c>
      <c r="G6419">
        <v>0</v>
      </c>
      <c r="H6419">
        <v>0</v>
      </c>
      <c r="I6419">
        <v>0</v>
      </c>
      <c r="J6419" s="4">
        <f t="shared" si="903"/>
        <v>51.356700381484217</v>
      </c>
      <c r="K6419" s="4">
        <f t="shared" si="904"/>
        <v>-28.113897512634765</v>
      </c>
      <c r="L6419" s="5">
        <f t="shared" si="900"/>
        <v>0</v>
      </c>
      <c r="M6419" s="5">
        <f t="shared" si="901"/>
        <v>0</v>
      </c>
      <c r="N6419" s="6">
        <f t="shared" si="902"/>
        <v>0</v>
      </c>
      <c r="O6419" s="6">
        <f t="shared" si="905"/>
        <v>0</v>
      </c>
      <c r="P6419" s="6">
        <f>FORECAST(J6419,Inputs!$B$10:$B$18,Inputs!$A$10:$A$18)</f>
        <v>31.031080559087815</v>
      </c>
      <c r="Q6419" s="6">
        <f>IF(Inputs!$D$10="Yes",IF('Hourly Calcs'!P6419&gt;'Hourly Calcs'!K6419,'Hourly Calcs'!O6419,N6419+O6419),N6419+O6419)</f>
        <v>0</v>
      </c>
      <c r="R6419" s="12">
        <f t="shared" si="906"/>
        <v>0</v>
      </c>
      <c r="S6419" s="1">
        <f>IF(AND(A6419&gt;=5,A6419&lt;=9),INDEX(Demand!$C$3:$C$26,C6419),INDEX(Demand!$B$3:$B$26,C6419))</f>
        <v>350</v>
      </c>
      <c r="T6419" s="7">
        <f t="shared" si="907"/>
        <v>0</v>
      </c>
      <c r="U6419" s="7">
        <f t="shared" si="908"/>
        <v>0</v>
      </c>
    </row>
    <row r="6420" spans="1:21" x14ac:dyDescent="0.2">
      <c r="A6420" s="1">
        <v>9</v>
      </c>
      <c r="B6420" s="1">
        <v>25</v>
      </c>
      <c r="C6420" s="1">
        <v>4</v>
      </c>
      <c r="D6420">
        <v>12</v>
      </c>
      <c r="E6420">
        <v>5.6</v>
      </c>
      <c r="F6420">
        <v>65</v>
      </c>
      <c r="G6420">
        <v>0</v>
      </c>
      <c r="H6420">
        <v>0</v>
      </c>
      <c r="I6420">
        <v>0</v>
      </c>
      <c r="J6420" s="4">
        <f t="shared" si="903"/>
        <v>65.241484607740034</v>
      </c>
      <c r="K6420" s="4">
        <f t="shared" si="904"/>
        <v>-20.049865570675095</v>
      </c>
      <c r="L6420" s="5">
        <f t="shared" si="900"/>
        <v>0</v>
      </c>
      <c r="M6420" s="5">
        <f t="shared" si="901"/>
        <v>0</v>
      </c>
      <c r="N6420" s="6">
        <f t="shared" si="902"/>
        <v>0</v>
      </c>
      <c r="O6420" s="6">
        <f t="shared" si="905"/>
        <v>0</v>
      </c>
      <c r="P6420" s="6">
        <f>FORECAST(J6420,Inputs!$B$10:$B$18,Inputs!$A$10:$A$18)</f>
        <v>31.159643375997589</v>
      </c>
      <c r="Q6420" s="6">
        <f>IF(Inputs!$D$10="Yes",IF('Hourly Calcs'!P6420&gt;'Hourly Calcs'!K6420,'Hourly Calcs'!O6420,N6420+O6420),N6420+O6420)</f>
        <v>0</v>
      </c>
      <c r="R6420" s="12">
        <f t="shared" si="906"/>
        <v>0</v>
      </c>
      <c r="S6420" s="1">
        <f>IF(AND(A6420&gt;=5,A6420&lt;=9),INDEX(Demand!$C$3:$C$26,C6420),INDEX(Demand!$B$3:$B$26,C6420))</f>
        <v>350</v>
      </c>
      <c r="T6420" s="7">
        <f t="shared" si="907"/>
        <v>0</v>
      </c>
      <c r="U6420" s="7">
        <f t="shared" si="908"/>
        <v>0</v>
      </c>
    </row>
    <row r="6421" spans="1:21" x14ac:dyDescent="0.2">
      <c r="A6421" s="1">
        <v>9</v>
      </c>
      <c r="B6421" s="1">
        <v>25</v>
      </c>
      <c r="C6421" s="1">
        <v>5</v>
      </c>
      <c r="D6421">
        <v>11.8</v>
      </c>
      <c r="E6421">
        <v>6.1</v>
      </c>
      <c r="F6421">
        <v>68</v>
      </c>
      <c r="G6421">
        <v>0</v>
      </c>
      <c r="H6421">
        <v>0</v>
      </c>
      <c r="I6421">
        <v>0</v>
      </c>
      <c r="J6421" s="4">
        <f t="shared" si="903"/>
        <v>77.734561537288428</v>
      </c>
      <c r="K6421" s="4">
        <f t="shared" si="904"/>
        <v>-11.056865574587633</v>
      </c>
      <c r="L6421" s="5">
        <f t="shared" si="900"/>
        <v>87.265438462711572</v>
      </c>
      <c r="M6421" s="5">
        <f t="shared" si="901"/>
        <v>0</v>
      </c>
      <c r="N6421" s="6">
        <f t="shared" si="902"/>
        <v>0</v>
      </c>
      <c r="O6421" s="6">
        <f t="shared" si="905"/>
        <v>0</v>
      </c>
      <c r="P6421" s="6">
        <f>FORECAST(J6421,Inputs!$B$10:$B$18,Inputs!$A$10:$A$18)</f>
        <v>31.275320014234151</v>
      </c>
      <c r="Q6421" s="6">
        <f>IF(Inputs!$D$10="Yes",IF('Hourly Calcs'!P6421&gt;'Hourly Calcs'!K6421,'Hourly Calcs'!O6421,N6421+O6421),N6421+O6421)</f>
        <v>0</v>
      </c>
      <c r="R6421" s="12">
        <f t="shared" si="906"/>
        <v>0</v>
      </c>
      <c r="S6421" s="1">
        <f>IF(AND(A6421&gt;=5,A6421&lt;=9),INDEX(Demand!$C$3:$C$26,C6421),INDEX(Demand!$B$3:$B$26,C6421))</f>
        <v>350</v>
      </c>
      <c r="T6421" s="7">
        <f t="shared" si="907"/>
        <v>0</v>
      </c>
      <c r="U6421" s="7">
        <f t="shared" si="908"/>
        <v>0</v>
      </c>
    </row>
    <row r="6422" spans="1:21" x14ac:dyDescent="0.2">
      <c r="A6422" s="1">
        <v>9</v>
      </c>
      <c r="B6422" s="1">
        <v>25</v>
      </c>
      <c r="C6422" s="1">
        <v>6</v>
      </c>
      <c r="D6422">
        <v>11.4</v>
      </c>
      <c r="E6422">
        <v>5.0999999999999996</v>
      </c>
      <c r="F6422">
        <v>65</v>
      </c>
      <c r="G6422">
        <v>0</v>
      </c>
      <c r="H6422">
        <v>0</v>
      </c>
      <c r="I6422">
        <v>0</v>
      </c>
      <c r="J6422" s="4">
        <f t="shared" si="903"/>
        <v>89.50489266300572</v>
      </c>
      <c r="K6422" s="4">
        <f t="shared" si="904"/>
        <v>-1.4796908085085931</v>
      </c>
      <c r="L6422" s="5">
        <f t="shared" si="900"/>
        <v>75.49510733699428</v>
      </c>
      <c r="M6422" s="5">
        <f t="shared" si="901"/>
        <v>0</v>
      </c>
      <c r="N6422" s="6">
        <f t="shared" si="902"/>
        <v>0</v>
      </c>
      <c r="O6422" s="6">
        <f t="shared" si="905"/>
        <v>0</v>
      </c>
      <c r="P6422" s="6">
        <f>FORECAST(J6422,Inputs!$B$10:$B$18,Inputs!$A$10:$A$18)</f>
        <v>31.384304561694496</v>
      </c>
      <c r="Q6422" s="6">
        <f>IF(Inputs!$D$10="Yes",IF('Hourly Calcs'!P6422&gt;'Hourly Calcs'!K6422,'Hourly Calcs'!O6422,N6422+O6422),N6422+O6422)</f>
        <v>0</v>
      </c>
      <c r="R6422" s="12">
        <f t="shared" si="906"/>
        <v>0</v>
      </c>
      <c r="S6422" s="1">
        <f>IF(AND(A6422&gt;=5,A6422&lt;=9),INDEX(Demand!$C$3:$C$26,C6422),INDEX(Demand!$B$3:$B$26,C6422))</f>
        <v>350</v>
      </c>
      <c r="T6422" s="7">
        <f t="shared" si="907"/>
        <v>0</v>
      </c>
      <c r="U6422" s="7">
        <f t="shared" si="908"/>
        <v>0</v>
      </c>
    </row>
    <row r="6423" spans="1:21" x14ac:dyDescent="0.2">
      <c r="A6423" s="1">
        <v>9</v>
      </c>
      <c r="B6423" s="1">
        <v>25</v>
      </c>
      <c r="C6423" s="1">
        <v>7</v>
      </c>
      <c r="D6423">
        <v>11.8</v>
      </c>
      <c r="E6423">
        <v>6.1</v>
      </c>
      <c r="F6423">
        <v>68</v>
      </c>
      <c r="G6423">
        <v>22</v>
      </c>
      <c r="H6423">
        <v>0</v>
      </c>
      <c r="I6423">
        <v>22</v>
      </c>
      <c r="J6423" s="4">
        <f t="shared" si="903"/>
        <v>101.20413163076074</v>
      </c>
      <c r="K6423" s="4">
        <f t="shared" si="904"/>
        <v>7.8613601918356153</v>
      </c>
      <c r="L6423" s="5">
        <f t="shared" si="900"/>
        <v>63.795868369239258</v>
      </c>
      <c r="M6423" s="5">
        <f t="shared" si="901"/>
        <v>26.138639808164385</v>
      </c>
      <c r="N6423" s="6">
        <f t="shared" si="902"/>
        <v>0</v>
      </c>
      <c r="O6423" s="6">
        <f t="shared" si="905"/>
        <v>20.119413298105457</v>
      </c>
      <c r="P6423" s="6">
        <f>FORECAST(J6423,Inputs!$B$10:$B$18,Inputs!$A$10:$A$18)</f>
        <v>31.492630848432967</v>
      </c>
      <c r="Q6423" s="6">
        <f>IF(Inputs!$D$10="Yes",IF('Hourly Calcs'!P6423&gt;'Hourly Calcs'!K6423,'Hourly Calcs'!O6423,N6423+O6423),N6423+O6423)</f>
        <v>20.119413298105457</v>
      </c>
      <c r="R6423" s="12">
        <f t="shared" si="906"/>
        <v>95.60745199259712</v>
      </c>
      <c r="S6423" s="1">
        <f>IF(AND(A6423&gt;=5,A6423&lt;=9),INDEX(Demand!$C$3:$C$26,C6423),INDEX(Demand!$B$3:$B$26,C6423))</f>
        <v>350</v>
      </c>
      <c r="T6423" s="7">
        <f t="shared" si="907"/>
        <v>95.607451992597134</v>
      </c>
      <c r="U6423" s="7">
        <f t="shared" si="908"/>
        <v>0</v>
      </c>
    </row>
    <row r="6424" spans="1:21" x14ac:dyDescent="0.2">
      <c r="A6424" s="1">
        <v>9</v>
      </c>
      <c r="B6424" s="1">
        <v>25</v>
      </c>
      <c r="C6424" s="1">
        <v>8</v>
      </c>
      <c r="D6424">
        <v>12.7</v>
      </c>
      <c r="E6424">
        <v>6.2</v>
      </c>
      <c r="F6424">
        <v>65</v>
      </c>
      <c r="G6424">
        <v>139</v>
      </c>
      <c r="H6424">
        <v>183</v>
      </c>
      <c r="I6424">
        <v>95</v>
      </c>
      <c r="J6424" s="4">
        <f t="shared" si="903"/>
        <v>113.47196539175894</v>
      </c>
      <c r="K6424" s="4">
        <f t="shared" si="904"/>
        <v>16.841602457275044</v>
      </c>
      <c r="L6424" s="5">
        <f t="shared" si="900"/>
        <v>51.528034608241057</v>
      </c>
      <c r="M6424" s="5">
        <f t="shared" si="901"/>
        <v>17.158397542724956</v>
      </c>
      <c r="N6424" s="6">
        <f t="shared" si="902"/>
        <v>104.88914684245928</v>
      </c>
      <c r="O6424" s="6">
        <f t="shared" si="905"/>
        <v>86.879284696364479</v>
      </c>
      <c r="P6424" s="6">
        <f>FORECAST(J6424,Inputs!$B$10:$B$18,Inputs!$A$10:$A$18)</f>
        <v>31.606221901775545</v>
      </c>
      <c r="Q6424" s="6">
        <f>IF(Inputs!$D$10="Yes",IF('Hourly Calcs'!P6424&gt;'Hourly Calcs'!K6424,'Hourly Calcs'!O6424,N6424+O6424),N6424+O6424)</f>
        <v>86.879284696364479</v>
      </c>
      <c r="R6424" s="12">
        <f t="shared" si="906"/>
        <v>412.85036087712399</v>
      </c>
      <c r="S6424" s="1">
        <f>IF(AND(A6424&gt;=5,A6424&lt;=9),INDEX(Demand!$C$3:$C$26,C6424),INDEX(Demand!$B$3:$B$26,C6424))</f>
        <v>350</v>
      </c>
      <c r="T6424" s="7">
        <f t="shared" si="907"/>
        <v>350</v>
      </c>
      <c r="U6424" s="7">
        <f t="shared" si="908"/>
        <v>62.85036087712399</v>
      </c>
    </row>
    <row r="6425" spans="1:21" x14ac:dyDescent="0.2">
      <c r="A6425" s="1">
        <v>9</v>
      </c>
      <c r="B6425" s="1">
        <v>25</v>
      </c>
      <c r="C6425" s="1">
        <v>9</v>
      </c>
      <c r="D6425">
        <v>13.9</v>
      </c>
      <c r="E6425">
        <v>7.4</v>
      </c>
      <c r="F6425">
        <v>65</v>
      </c>
      <c r="G6425">
        <v>292</v>
      </c>
      <c r="H6425">
        <v>389</v>
      </c>
      <c r="I6425">
        <v>140</v>
      </c>
      <c r="J6425" s="4">
        <f t="shared" si="903"/>
        <v>126.94749532107475</v>
      </c>
      <c r="K6425" s="4">
        <f t="shared" si="904"/>
        <v>25.00845480883747</v>
      </c>
      <c r="L6425" s="5">
        <f t="shared" si="900"/>
        <v>38.052504678925246</v>
      </c>
      <c r="M6425" s="5">
        <f t="shared" si="901"/>
        <v>8.9915451911625297</v>
      </c>
      <c r="N6425" s="6">
        <f t="shared" si="902"/>
        <v>291.56649881553005</v>
      </c>
      <c r="O6425" s="6">
        <f t="shared" si="905"/>
        <v>128.03263007885292</v>
      </c>
      <c r="P6425" s="6">
        <f>FORECAST(J6425,Inputs!$B$10:$B$18,Inputs!$A$10:$A$18)</f>
        <v>31.730995327046987</v>
      </c>
      <c r="Q6425" s="6">
        <f>IF(Inputs!$D$10="Yes",IF('Hourly Calcs'!P6425&gt;'Hourly Calcs'!K6425,'Hourly Calcs'!O6425,N6425+O6425),N6425+O6425)</f>
        <v>128.03263007885292</v>
      </c>
      <c r="R6425" s="12">
        <f t="shared" si="906"/>
        <v>608.41105813470904</v>
      </c>
      <c r="S6425" s="1">
        <f>IF(AND(A6425&gt;=5,A6425&lt;=9),INDEX(Demand!$C$3:$C$26,C6425),INDEX(Demand!$B$3:$B$26,C6425))</f>
        <v>350</v>
      </c>
      <c r="T6425" s="7">
        <f t="shared" si="907"/>
        <v>350</v>
      </c>
      <c r="U6425" s="7">
        <f t="shared" si="908"/>
        <v>258.41105813470904</v>
      </c>
    </row>
    <row r="6426" spans="1:21" x14ac:dyDescent="0.2">
      <c r="A6426" s="1">
        <v>9</v>
      </c>
      <c r="B6426" s="1">
        <v>25</v>
      </c>
      <c r="C6426" s="1">
        <v>10</v>
      </c>
      <c r="D6426">
        <v>15.1</v>
      </c>
      <c r="E6426">
        <v>7.2</v>
      </c>
      <c r="F6426">
        <v>59</v>
      </c>
      <c r="G6426">
        <v>406</v>
      </c>
      <c r="H6426">
        <v>388</v>
      </c>
      <c r="I6426">
        <v>208</v>
      </c>
      <c r="J6426" s="4">
        <f t="shared" si="903"/>
        <v>142.19647473068238</v>
      </c>
      <c r="K6426" s="4">
        <f t="shared" si="904"/>
        <v>31.750110526531287</v>
      </c>
      <c r="L6426" s="5">
        <f t="shared" si="900"/>
        <v>22.803525269317618</v>
      </c>
      <c r="M6426" s="5">
        <f t="shared" si="901"/>
        <v>2.2498894734687127</v>
      </c>
      <c r="N6426" s="6">
        <f t="shared" si="902"/>
        <v>339.34348717382875</v>
      </c>
      <c r="O6426" s="6">
        <f t="shared" si="905"/>
        <v>190.21990754572434</v>
      </c>
      <c r="P6426" s="6">
        <f>FORECAST(J6426,Inputs!$B$10:$B$18,Inputs!$A$10:$A$18)</f>
        <v>31.872189580839649</v>
      </c>
      <c r="Q6426" s="6">
        <f>IF(Inputs!$D$10="Yes",IF('Hourly Calcs'!P6426&gt;'Hourly Calcs'!K6426,'Hourly Calcs'!O6426,N6426+O6426),N6426+O6426)</f>
        <v>190.21990754572434</v>
      </c>
      <c r="R6426" s="12">
        <f t="shared" si="906"/>
        <v>903.925000657282</v>
      </c>
      <c r="S6426" s="1">
        <f>IF(AND(A6426&gt;=5,A6426&lt;=9),INDEX(Demand!$C$3:$C$26,C6426),INDEX(Demand!$B$3:$B$26,C6426))</f>
        <v>600</v>
      </c>
      <c r="T6426" s="7">
        <f t="shared" si="907"/>
        <v>600</v>
      </c>
      <c r="U6426" s="7">
        <f t="shared" si="908"/>
        <v>303.925000657282</v>
      </c>
    </row>
    <row r="6427" spans="1:21" x14ac:dyDescent="0.2">
      <c r="A6427" s="1">
        <v>9</v>
      </c>
      <c r="B6427" s="1">
        <v>25</v>
      </c>
      <c r="C6427" s="1">
        <v>11</v>
      </c>
      <c r="D6427">
        <v>15.5</v>
      </c>
      <c r="E6427">
        <v>8.4</v>
      </c>
      <c r="F6427">
        <v>63</v>
      </c>
      <c r="G6427">
        <v>335</v>
      </c>
      <c r="H6427">
        <v>122</v>
      </c>
      <c r="I6427">
        <v>262</v>
      </c>
      <c r="J6427" s="4">
        <f t="shared" si="903"/>
        <v>159.45004447896255</v>
      </c>
      <c r="K6427" s="4">
        <f t="shared" si="904"/>
        <v>36.36591449329142</v>
      </c>
      <c r="L6427" s="5">
        <f t="shared" si="900"/>
        <v>5.5499555210374467</v>
      </c>
      <c r="M6427" s="5">
        <f t="shared" si="901"/>
        <v>2.3659144932914202</v>
      </c>
      <c r="N6427" s="6">
        <f t="shared" si="902"/>
        <v>114.6491202526234</v>
      </c>
      <c r="O6427" s="6">
        <f t="shared" si="905"/>
        <v>239.60392200471045</v>
      </c>
      <c r="P6427" s="6">
        <f>FORECAST(J6427,Inputs!$B$10:$B$18,Inputs!$A$10:$A$18)</f>
        <v>32.031944856286685</v>
      </c>
      <c r="Q6427" s="6">
        <f>IF(Inputs!$D$10="Yes",IF('Hourly Calcs'!P6427&gt;'Hourly Calcs'!K6427,'Hourly Calcs'!O6427,N6427+O6427),N6427+O6427)</f>
        <v>354.25304225733385</v>
      </c>
      <c r="R6427" s="12">
        <f t="shared" si="906"/>
        <v>1683.4104568068503</v>
      </c>
      <c r="S6427" s="1">
        <f>IF(AND(A6427&gt;=5,A6427&lt;=9),INDEX(Demand!$C$3:$C$26,C6427),INDEX(Demand!$B$3:$B$26,C6427))</f>
        <v>600</v>
      </c>
      <c r="T6427" s="7">
        <f t="shared" si="907"/>
        <v>600</v>
      </c>
      <c r="U6427" s="7">
        <f t="shared" si="908"/>
        <v>1083.4104568068503</v>
      </c>
    </row>
    <row r="6428" spans="1:21" x14ac:dyDescent="0.2">
      <c r="A6428" s="1">
        <v>9</v>
      </c>
      <c r="B6428" s="1">
        <v>25</v>
      </c>
      <c r="C6428" s="1">
        <v>12</v>
      </c>
      <c r="D6428">
        <v>15.3</v>
      </c>
      <c r="E6428">
        <v>7</v>
      </c>
      <c r="F6428">
        <v>58</v>
      </c>
      <c r="G6428">
        <v>370</v>
      </c>
      <c r="H6428">
        <v>120</v>
      </c>
      <c r="I6428">
        <v>293</v>
      </c>
      <c r="J6428" s="4">
        <f t="shared" si="903"/>
        <v>178.18990258964163</v>
      </c>
      <c r="K6428" s="4">
        <f t="shared" si="904"/>
        <v>38.194126514993343</v>
      </c>
      <c r="L6428" s="5">
        <f t="shared" si="900"/>
        <v>13.189902589641633</v>
      </c>
      <c r="M6428" s="5">
        <f t="shared" si="901"/>
        <v>4.1941265149933429</v>
      </c>
      <c r="N6428" s="6">
        <f t="shared" si="902"/>
        <v>112.86049900942854</v>
      </c>
      <c r="O6428" s="6">
        <f t="shared" si="905"/>
        <v>267.95400437931357</v>
      </c>
      <c r="P6428" s="6">
        <f>FORECAST(J6428,Inputs!$B$10:$B$18,Inputs!$A$10:$A$18)</f>
        <v>32.205462061015197</v>
      </c>
      <c r="Q6428" s="6">
        <f>IF(Inputs!$D$10="Yes",IF('Hourly Calcs'!P6428&gt;'Hourly Calcs'!K6428,'Hourly Calcs'!O6428,N6428+O6428),N6428+O6428)</f>
        <v>380.81450338874208</v>
      </c>
      <c r="R6428" s="12">
        <f t="shared" si="906"/>
        <v>1809.6305201033024</v>
      </c>
      <c r="S6428" s="1">
        <f>IF(AND(A6428&gt;=5,A6428&lt;=9),INDEX(Demand!$C$3:$C$26,C6428),INDEX(Demand!$B$3:$B$26,C6428))</f>
        <v>600</v>
      </c>
      <c r="T6428" s="7">
        <f t="shared" si="907"/>
        <v>600</v>
      </c>
      <c r="U6428" s="7">
        <f t="shared" si="908"/>
        <v>1209.6305201033024</v>
      </c>
    </row>
    <row r="6429" spans="1:21" x14ac:dyDescent="0.2">
      <c r="A6429" s="1">
        <v>9</v>
      </c>
      <c r="B6429" s="1">
        <v>25</v>
      </c>
      <c r="C6429" s="1">
        <v>13</v>
      </c>
      <c r="D6429">
        <v>14.9</v>
      </c>
      <c r="E6429">
        <v>7.7</v>
      </c>
      <c r="F6429">
        <v>62</v>
      </c>
      <c r="G6429">
        <v>370</v>
      </c>
      <c r="H6429">
        <v>120</v>
      </c>
      <c r="I6429">
        <v>293</v>
      </c>
      <c r="J6429" s="4">
        <f t="shared" si="903"/>
        <v>197.0705127617388</v>
      </c>
      <c r="K6429" s="4">
        <f t="shared" si="904"/>
        <v>36.914656428062962</v>
      </c>
      <c r="L6429" s="5">
        <f t="shared" si="900"/>
        <v>32.070512761738797</v>
      </c>
      <c r="M6429" s="5">
        <f t="shared" si="901"/>
        <v>2.9146564280629619</v>
      </c>
      <c r="N6429" s="6">
        <f t="shared" si="902"/>
        <v>105.21650734875519</v>
      </c>
      <c r="O6429" s="6">
        <f t="shared" si="905"/>
        <v>267.95400437931357</v>
      </c>
      <c r="P6429" s="6">
        <f>FORECAST(J6429,Inputs!$B$10:$B$18,Inputs!$A$10:$A$18)</f>
        <v>32.380282525571651</v>
      </c>
      <c r="Q6429" s="6">
        <f>IF(Inputs!$D$10="Yes",IF('Hourly Calcs'!P6429&gt;'Hourly Calcs'!K6429,'Hourly Calcs'!O6429,N6429+O6429),N6429+O6429)</f>
        <v>373.17051172806873</v>
      </c>
      <c r="R6429" s="12">
        <f t="shared" si="906"/>
        <v>1773.3062717317825</v>
      </c>
      <c r="S6429" s="1">
        <f>IF(AND(A6429&gt;=5,A6429&lt;=9),INDEX(Demand!$C$3:$C$26,C6429),INDEX(Demand!$B$3:$B$26,C6429))</f>
        <v>600</v>
      </c>
      <c r="T6429" s="7">
        <f t="shared" si="907"/>
        <v>600</v>
      </c>
      <c r="U6429" s="7">
        <f t="shared" si="908"/>
        <v>1173.3062717317825</v>
      </c>
    </row>
    <row r="6430" spans="1:21" x14ac:dyDescent="0.2">
      <c r="A6430" s="1">
        <v>9</v>
      </c>
      <c r="B6430" s="1">
        <v>25</v>
      </c>
      <c r="C6430" s="1">
        <v>14</v>
      </c>
      <c r="D6430">
        <v>14.9</v>
      </c>
      <c r="E6430">
        <v>8.6</v>
      </c>
      <c r="F6430">
        <v>66</v>
      </c>
      <c r="G6430">
        <v>336</v>
      </c>
      <c r="H6430">
        <v>114</v>
      </c>
      <c r="I6430">
        <v>267</v>
      </c>
      <c r="J6430" s="4">
        <f t="shared" si="903"/>
        <v>214.65492812024652</v>
      </c>
      <c r="K6430" s="4">
        <f t="shared" si="904"/>
        <v>32.753743048139881</v>
      </c>
      <c r="L6430" s="5">
        <f t="shared" si="900"/>
        <v>49.654928120246524</v>
      </c>
      <c r="M6430" s="5">
        <f t="shared" si="901"/>
        <v>1.2462569518601185</v>
      </c>
      <c r="N6430" s="6">
        <f t="shared" si="902"/>
        <v>85.840881483671396</v>
      </c>
      <c r="O6430" s="6">
        <f t="shared" si="905"/>
        <v>244.17651593609807</v>
      </c>
      <c r="P6430" s="6">
        <f>FORECAST(J6430,Inputs!$B$10:$B$18,Inputs!$A$10:$A$18)</f>
        <v>32.543101186298578</v>
      </c>
      <c r="Q6430" s="6">
        <f>IF(Inputs!$D$10="Yes",IF('Hourly Calcs'!P6430&gt;'Hourly Calcs'!K6430,'Hourly Calcs'!O6430,N6430+O6430),N6430+O6430)</f>
        <v>330.01739741976945</v>
      </c>
      <c r="R6430" s="12">
        <f t="shared" si="906"/>
        <v>1568.2426725387443</v>
      </c>
      <c r="S6430" s="1">
        <f>IF(AND(A6430&gt;=5,A6430&lt;=9),INDEX(Demand!$C$3:$C$26,C6430),INDEX(Demand!$B$3:$B$26,C6430))</f>
        <v>600</v>
      </c>
      <c r="T6430" s="7">
        <f t="shared" si="907"/>
        <v>600</v>
      </c>
      <c r="U6430" s="7">
        <f t="shared" si="908"/>
        <v>968.24267253874427</v>
      </c>
    </row>
    <row r="6431" spans="1:21" x14ac:dyDescent="0.2">
      <c r="A6431" s="1">
        <v>9</v>
      </c>
      <c r="B6431" s="1">
        <v>25</v>
      </c>
      <c r="C6431" s="1">
        <v>15</v>
      </c>
      <c r="D6431">
        <v>14.9</v>
      </c>
      <c r="E6431">
        <v>7.9</v>
      </c>
      <c r="F6431">
        <v>63</v>
      </c>
      <c r="G6431">
        <v>272</v>
      </c>
      <c r="H6431">
        <v>55</v>
      </c>
      <c r="I6431">
        <v>244</v>
      </c>
      <c r="J6431" s="4">
        <f t="shared" si="903"/>
        <v>230.2587001665008</v>
      </c>
      <c r="K6431" s="4">
        <f t="shared" si="904"/>
        <v>26.334950987037764</v>
      </c>
      <c r="L6431" s="5">
        <f t="shared" si="900"/>
        <v>65.258700166500802</v>
      </c>
      <c r="M6431" s="5">
        <f t="shared" si="901"/>
        <v>7.6650490129622355</v>
      </c>
      <c r="N6431" s="6">
        <f t="shared" si="902"/>
        <v>31.76367558533375</v>
      </c>
      <c r="O6431" s="6">
        <f t="shared" si="905"/>
        <v>223.14258385171507</v>
      </c>
      <c r="P6431" s="6">
        <f>FORECAST(J6431,Inputs!$B$10:$B$18,Inputs!$A$10:$A$18)</f>
        <v>32.687580557097228</v>
      </c>
      <c r="Q6431" s="6">
        <f>IF(Inputs!$D$10="Yes",IF('Hourly Calcs'!P6431&gt;'Hourly Calcs'!K6431,'Hourly Calcs'!O6431,N6431+O6431),N6431+O6431)</f>
        <v>223.14258385171507</v>
      </c>
      <c r="R6431" s="12">
        <f t="shared" si="906"/>
        <v>1060.37355846335</v>
      </c>
      <c r="S6431" s="1">
        <f>IF(AND(A6431&gt;=5,A6431&lt;=9),INDEX(Demand!$C$3:$C$26,C6431),INDEX(Demand!$B$3:$B$26,C6431))</f>
        <v>600</v>
      </c>
      <c r="T6431" s="7">
        <f t="shared" si="907"/>
        <v>600</v>
      </c>
      <c r="U6431" s="7">
        <f t="shared" si="908"/>
        <v>460.37355846335004</v>
      </c>
    </row>
    <row r="6432" spans="1:21" x14ac:dyDescent="0.2">
      <c r="A6432" s="1">
        <v>9</v>
      </c>
      <c r="B6432" s="1">
        <v>25</v>
      </c>
      <c r="C6432" s="1">
        <v>16</v>
      </c>
      <c r="D6432">
        <v>14.9</v>
      </c>
      <c r="E6432">
        <v>8.6</v>
      </c>
      <c r="F6432">
        <v>66</v>
      </c>
      <c r="G6432">
        <v>217</v>
      </c>
      <c r="H6432">
        <v>116</v>
      </c>
      <c r="I6432">
        <v>172</v>
      </c>
      <c r="J6432" s="4">
        <f t="shared" si="903"/>
        <v>244.00755545639748</v>
      </c>
      <c r="K6432" s="4">
        <f t="shared" si="904"/>
        <v>18.367108679021413</v>
      </c>
      <c r="L6432" s="5">
        <f t="shared" si="900"/>
        <v>79.007555456397483</v>
      </c>
      <c r="M6432" s="5">
        <f t="shared" si="901"/>
        <v>15.632891320978587</v>
      </c>
      <c r="N6432" s="6">
        <f t="shared" si="902"/>
        <v>42.041654443303074</v>
      </c>
      <c r="O6432" s="6">
        <f t="shared" si="905"/>
        <v>157.29723123973358</v>
      </c>
      <c r="P6432" s="6">
        <f>FORECAST(J6432,Inputs!$B$10:$B$18,Inputs!$A$10:$A$18)</f>
        <v>32.814884772744421</v>
      </c>
      <c r="Q6432" s="6">
        <f>IF(Inputs!$D$10="Yes",IF('Hourly Calcs'!P6432&gt;'Hourly Calcs'!K6432,'Hourly Calcs'!O6432,N6432+O6432),N6432+O6432)</f>
        <v>157.29723123973358</v>
      </c>
      <c r="R6432" s="12">
        <f t="shared" si="906"/>
        <v>747.47644285121396</v>
      </c>
      <c r="S6432" s="1">
        <f>IF(AND(A6432&gt;=5,A6432&lt;=9),INDEX(Demand!$C$3:$C$26,C6432),INDEX(Demand!$B$3:$B$26,C6432))</f>
        <v>900</v>
      </c>
      <c r="T6432" s="7">
        <f t="shared" si="907"/>
        <v>747.47644285121396</v>
      </c>
      <c r="U6432" s="7">
        <f t="shared" si="908"/>
        <v>0</v>
      </c>
    </row>
    <row r="6433" spans="1:21" x14ac:dyDescent="0.2">
      <c r="A6433" s="1">
        <v>9</v>
      </c>
      <c r="B6433" s="1">
        <v>25</v>
      </c>
      <c r="C6433" s="1">
        <v>17</v>
      </c>
      <c r="D6433">
        <v>14.2</v>
      </c>
      <c r="E6433">
        <v>8.9</v>
      </c>
      <c r="F6433">
        <v>70</v>
      </c>
      <c r="G6433">
        <v>116</v>
      </c>
      <c r="H6433">
        <v>92</v>
      </c>
      <c r="I6433">
        <v>94</v>
      </c>
      <c r="J6433" s="4">
        <f t="shared" si="903"/>
        <v>256.43243448915734</v>
      </c>
      <c r="K6433" s="4">
        <f t="shared" si="904"/>
        <v>9.4755983267554313</v>
      </c>
      <c r="L6433" s="5">
        <f t="shared" si="900"/>
        <v>0</v>
      </c>
      <c r="M6433" s="5">
        <f t="shared" si="901"/>
        <v>24.524401673244569</v>
      </c>
      <c r="N6433" s="6">
        <f t="shared" si="902"/>
        <v>11.287883894627349</v>
      </c>
      <c r="O6433" s="6">
        <f t="shared" si="905"/>
        <v>85.964765910086953</v>
      </c>
      <c r="P6433" s="6">
        <f>FORECAST(J6433,Inputs!$B$10:$B$18,Inputs!$A$10:$A$18)</f>
        <v>32.92992994897368</v>
      </c>
      <c r="Q6433" s="6">
        <f>IF(Inputs!$D$10="Yes",IF('Hourly Calcs'!P6433&gt;'Hourly Calcs'!K6433,'Hourly Calcs'!O6433,N6433+O6433),N6433+O6433)</f>
        <v>85.964765910086953</v>
      </c>
      <c r="R6433" s="12">
        <f t="shared" si="906"/>
        <v>408.50456760473321</v>
      </c>
      <c r="S6433" s="1">
        <f>IF(AND(A6433&gt;=5,A6433&lt;=9),INDEX(Demand!$C$3:$C$26,C6433),INDEX(Demand!$B$3:$B$26,C6433))</f>
        <v>900</v>
      </c>
      <c r="T6433" s="7">
        <f t="shared" si="907"/>
        <v>408.50456760473321</v>
      </c>
      <c r="U6433" s="7">
        <f t="shared" si="908"/>
        <v>0</v>
      </c>
    </row>
    <row r="6434" spans="1:21" x14ac:dyDescent="0.2">
      <c r="A6434" s="1">
        <v>9</v>
      </c>
      <c r="B6434" s="1">
        <v>25</v>
      </c>
      <c r="C6434" s="1">
        <v>18</v>
      </c>
      <c r="D6434">
        <v>14.1</v>
      </c>
      <c r="E6434">
        <v>10.1</v>
      </c>
      <c r="F6434">
        <v>77</v>
      </c>
      <c r="G6434">
        <v>20</v>
      </c>
      <c r="H6434">
        <v>0</v>
      </c>
      <c r="I6434">
        <v>20</v>
      </c>
      <c r="J6434" s="4">
        <f t="shared" si="903"/>
        <v>268.16837368769745</v>
      </c>
      <c r="K6434" s="4">
        <f t="shared" si="904"/>
        <v>0.45957079551969571</v>
      </c>
      <c r="L6434" s="5">
        <f t="shared" si="900"/>
        <v>0</v>
      </c>
      <c r="M6434" s="5">
        <f t="shared" si="901"/>
        <v>33.540429204480304</v>
      </c>
      <c r="N6434" s="6">
        <f t="shared" si="902"/>
        <v>0</v>
      </c>
      <c r="O6434" s="6">
        <f t="shared" si="905"/>
        <v>18.290375725550415</v>
      </c>
      <c r="P6434" s="6">
        <f>FORECAST(J6434,Inputs!$B$10:$B$18,Inputs!$A$10:$A$18)</f>
        <v>33.038596052663863</v>
      </c>
      <c r="Q6434" s="6">
        <f>IF(Inputs!$D$10="Yes",IF('Hourly Calcs'!P6434&gt;'Hourly Calcs'!K6434,'Hourly Calcs'!O6434,N6434+O6434),N6434+O6434)</f>
        <v>18.290375725550415</v>
      </c>
      <c r="R6434" s="12">
        <f t="shared" si="906"/>
        <v>86.915865447815577</v>
      </c>
      <c r="S6434" s="1">
        <f>IF(AND(A6434&gt;=5,A6434&lt;=9),INDEX(Demand!$C$3:$C$26,C6434),INDEX(Demand!$B$3:$B$26,C6434))</f>
        <v>900</v>
      </c>
      <c r="T6434" s="7">
        <f t="shared" si="907"/>
        <v>86.915865447815577</v>
      </c>
      <c r="U6434" s="7">
        <f t="shared" si="908"/>
        <v>0</v>
      </c>
    </row>
    <row r="6435" spans="1:21" x14ac:dyDescent="0.2">
      <c r="A6435" s="1">
        <v>9</v>
      </c>
      <c r="B6435" s="1">
        <v>25</v>
      </c>
      <c r="C6435" s="1">
        <v>19</v>
      </c>
      <c r="D6435">
        <v>13.8</v>
      </c>
      <c r="E6435">
        <v>10.4</v>
      </c>
      <c r="F6435">
        <v>80</v>
      </c>
      <c r="G6435">
        <v>0</v>
      </c>
      <c r="H6435">
        <v>0</v>
      </c>
      <c r="I6435">
        <v>0</v>
      </c>
      <c r="J6435" s="4">
        <f t="shared" si="903"/>
        <v>279.85544090295218</v>
      </c>
      <c r="K6435" s="4">
        <f t="shared" si="904"/>
        <v>-9.4617654018319826</v>
      </c>
      <c r="L6435" s="5">
        <f t="shared" ref="L6435:L6498" si="909">IF(ABS($B$5-J6435)&gt;90,0,ABS($B$5-J6435))</f>
        <v>0</v>
      </c>
      <c r="M6435" s="5">
        <f t="shared" ref="M6435:M6498" si="910">IF(K6435&gt;0,ABS($B$4-K6435),0)</f>
        <v>0</v>
      </c>
      <c r="N6435" s="6">
        <f t="shared" si="902"/>
        <v>0</v>
      </c>
      <c r="O6435" s="6">
        <f t="shared" si="905"/>
        <v>0</v>
      </c>
      <c r="P6435" s="6">
        <f>FORECAST(J6435,Inputs!$B$10:$B$18,Inputs!$A$10:$A$18)</f>
        <v>33.146809637990295</v>
      </c>
      <c r="Q6435" s="6">
        <f>IF(Inputs!$D$10="Yes",IF('Hourly Calcs'!P6435&gt;'Hourly Calcs'!K6435,'Hourly Calcs'!O6435,N6435+O6435),N6435+O6435)</f>
        <v>0</v>
      </c>
      <c r="R6435" s="12">
        <f t="shared" si="906"/>
        <v>0</v>
      </c>
      <c r="S6435" s="1">
        <f>IF(AND(A6435&gt;=5,A6435&lt;=9),INDEX(Demand!$C$3:$C$26,C6435),INDEX(Demand!$B$3:$B$26,C6435))</f>
        <v>900</v>
      </c>
      <c r="T6435" s="7">
        <f t="shared" si="907"/>
        <v>0</v>
      </c>
      <c r="U6435" s="7">
        <f t="shared" si="908"/>
        <v>0</v>
      </c>
    </row>
    <row r="6436" spans="1:21" x14ac:dyDescent="0.2">
      <c r="A6436" s="1">
        <v>9</v>
      </c>
      <c r="B6436" s="1">
        <v>25</v>
      </c>
      <c r="C6436" s="1">
        <v>20</v>
      </c>
      <c r="D6436">
        <v>13.8</v>
      </c>
      <c r="E6436">
        <v>10.8</v>
      </c>
      <c r="F6436">
        <v>82</v>
      </c>
      <c r="G6436">
        <v>0</v>
      </c>
      <c r="H6436">
        <v>0</v>
      </c>
      <c r="I6436">
        <v>0</v>
      </c>
      <c r="J6436" s="4">
        <f t="shared" si="903"/>
        <v>292.14317999952175</v>
      </c>
      <c r="K6436" s="4">
        <f t="shared" si="904"/>
        <v>-18.60715592069748</v>
      </c>
      <c r="L6436" s="5">
        <f t="shared" si="909"/>
        <v>0</v>
      </c>
      <c r="M6436" s="5">
        <f t="shared" si="910"/>
        <v>0</v>
      </c>
      <c r="N6436" s="6">
        <f t="shared" si="902"/>
        <v>0</v>
      </c>
      <c r="O6436" s="6">
        <f t="shared" si="905"/>
        <v>0</v>
      </c>
      <c r="P6436" s="6">
        <f>FORECAST(J6436,Inputs!$B$10:$B$18,Inputs!$A$10:$A$18)</f>
        <v>33.260584999995572</v>
      </c>
      <c r="Q6436" s="6">
        <f>IF(Inputs!$D$10="Yes",IF('Hourly Calcs'!P6436&gt;'Hourly Calcs'!K6436,'Hourly Calcs'!O6436,N6436+O6436),N6436+O6436)</f>
        <v>0</v>
      </c>
      <c r="R6436" s="12">
        <f t="shared" si="906"/>
        <v>0</v>
      </c>
      <c r="S6436" s="1">
        <f>IF(AND(A6436&gt;=5,A6436&lt;=9),INDEX(Demand!$C$3:$C$26,C6436),INDEX(Demand!$B$3:$B$26,C6436))</f>
        <v>800</v>
      </c>
      <c r="T6436" s="7">
        <f t="shared" si="907"/>
        <v>0</v>
      </c>
      <c r="U6436" s="7">
        <f t="shared" si="908"/>
        <v>0</v>
      </c>
    </row>
    <row r="6437" spans="1:21" x14ac:dyDescent="0.2">
      <c r="A6437" s="1">
        <v>9</v>
      </c>
      <c r="B6437" s="1">
        <v>25</v>
      </c>
      <c r="C6437" s="1">
        <v>21</v>
      </c>
      <c r="D6437">
        <v>14.3</v>
      </c>
      <c r="E6437">
        <v>11.1</v>
      </c>
      <c r="F6437">
        <v>81</v>
      </c>
      <c r="G6437">
        <v>0</v>
      </c>
      <c r="H6437">
        <v>0</v>
      </c>
      <c r="I6437">
        <v>0</v>
      </c>
      <c r="J6437" s="4">
        <f t="shared" si="903"/>
        <v>305.70579691358211</v>
      </c>
      <c r="K6437" s="4">
        <f t="shared" si="904"/>
        <v>-26.930043803497043</v>
      </c>
      <c r="L6437" s="5">
        <f t="shared" si="909"/>
        <v>0</v>
      </c>
      <c r="M6437" s="5">
        <f t="shared" si="910"/>
        <v>0</v>
      </c>
      <c r="N6437" s="6">
        <f t="shared" si="902"/>
        <v>0</v>
      </c>
      <c r="O6437" s="6">
        <f t="shared" si="905"/>
        <v>0</v>
      </c>
      <c r="P6437" s="6">
        <f>FORECAST(J6437,Inputs!$B$10:$B$18,Inputs!$A$10:$A$18)</f>
        <v>33.386164786236868</v>
      </c>
      <c r="Q6437" s="6">
        <f>IF(Inputs!$D$10="Yes",IF('Hourly Calcs'!P6437&gt;'Hourly Calcs'!K6437,'Hourly Calcs'!O6437,N6437+O6437),N6437+O6437)</f>
        <v>0</v>
      </c>
      <c r="R6437" s="12">
        <f t="shared" si="906"/>
        <v>0</v>
      </c>
      <c r="S6437" s="1">
        <f>IF(AND(A6437&gt;=5,A6437&lt;=9),INDEX(Demand!$C$3:$C$26,C6437),INDEX(Demand!$B$3:$B$26,C6437))</f>
        <v>700</v>
      </c>
      <c r="T6437" s="7">
        <f t="shared" si="907"/>
        <v>0</v>
      </c>
      <c r="U6437" s="7">
        <f t="shared" si="908"/>
        <v>0</v>
      </c>
    </row>
    <row r="6438" spans="1:21" x14ac:dyDescent="0.2">
      <c r="A6438" s="1">
        <v>9</v>
      </c>
      <c r="B6438" s="1">
        <v>25</v>
      </c>
      <c r="C6438" s="1">
        <v>22</v>
      </c>
      <c r="D6438">
        <v>14.6</v>
      </c>
      <c r="E6438">
        <v>11.6</v>
      </c>
      <c r="F6438">
        <v>82</v>
      </c>
      <c r="G6438">
        <v>0</v>
      </c>
      <c r="H6438">
        <v>0</v>
      </c>
      <c r="I6438">
        <v>0</v>
      </c>
      <c r="J6438" s="4">
        <f t="shared" si="903"/>
        <v>321.17252068902314</v>
      </c>
      <c r="K6438" s="4">
        <f t="shared" si="904"/>
        <v>-33.842436913664869</v>
      </c>
      <c r="L6438" s="5">
        <f t="shared" si="909"/>
        <v>0</v>
      </c>
      <c r="M6438" s="5">
        <f t="shared" si="910"/>
        <v>0</v>
      </c>
      <c r="N6438" s="6">
        <f t="shared" si="902"/>
        <v>0</v>
      </c>
      <c r="O6438" s="6">
        <f t="shared" si="905"/>
        <v>0</v>
      </c>
      <c r="P6438" s="6">
        <f>FORECAST(J6438,Inputs!$B$10:$B$18,Inputs!$A$10:$A$18)</f>
        <v>33.529375191565023</v>
      </c>
      <c r="Q6438" s="6">
        <f>IF(Inputs!$D$10="Yes",IF('Hourly Calcs'!P6438&gt;'Hourly Calcs'!K6438,'Hourly Calcs'!O6438,N6438+O6438),N6438+O6438)</f>
        <v>0</v>
      </c>
      <c r="R6438" s="12">
        <f t="shared" si="906"/>
        <v>0</v>
      </c>
      <c r="S6438" s="1">
        <f>IF(AND(A6438&gt;=5,A6438&lt;=9),INDEX(Demand!$C$3:$C$26,C6438),INDEX(Demand!$B$3:$B$26,C6438))</f>
        <v>600</v>
      </c>
      <c r="T6438" s="7">
        <f t="shared" si="907"/>
        <v>0</v>
      </c>
      <c r="U6438" s="7">
        <f t="shared" si="908"/>
        <v>0</v>
      </c>
    </row>
    <row r="6439" spans="1:21" x14ac:dyDescent="0.2">
      <c r="A6439" s="1">
        <v>9</v>
      </c>
      <c r="B6439" s="1">
        <v>25</v>
      </c>
      <c r="C6439" s="1">
        <v>23</v>
      </c>
      <c r="D6439">
        <v>14.1</v>
      </c>
      <c r="E6439">
        <v>12.5</v>
      </c>
      <c r="F6439">
        <v>90</v>
      </c>
      <c r="G6439">
        <v>0</v>
      </c>
      <c r="H6439">
        <v>0</v>
      </c>
      <c r="I6439">
        <v>0</v>
      </c>
      <c r="J6439" s="4">
        <f t="shared" si="903"/>
        <v>338.8421338870063</v>
      </c>
      <c r="K6439" s="4">
        <f t="shared" si="904"/>
        <v>-38.613228892575734</v>
      </c>
      <c r="L6439" s="5">
        <f t="shared" si="909"/>
        <v>0</v>
      </c>
      <c r="M6439" s="5">
        <f t="shared" si="910"/>
        <v>0</v>
      </c>
      <c r="N6439" s="6">
        <f t="shared" si="902"/>
        <v>0</v>
      </c>
      <c r="O6439" s="6">
        <f t="shared" si="905"/>
        <v>0</v>
      </c>
      <c r="P6439" s="6">
        <f>FORECAST(J6439,Inputs!$B$10:$B$18,Inputs!$A$10:$A$18)</f>
        <v>33.69298272117598</v>
      </c>
      <c r="Q6439" s="6">
        <f>IF(Inputs!$D$10="Yes",IF('Hourly Calcs'!P6439&gt;'Hourly Calcs'!K6439,'Hourly Calcs'!O6439,N6439+O6439),N6439+O6439)</f>
        <v>0</v>
      </c>
      <c r="R6439" s="12">
        <f t="shared" si="906"/>
        <v>0</v>
      </c>
      <c r="S6439" s="1">
        <f>IF(AND(A6439&gt;=5,A6439&lt;=9),INDEX(Demand!$C$3:$C$26,C6439),INDEX(Demand!$B$3:$B$26,C6439))</f>
        <v>500</v>
      </c>
      <c r="T6439" s="7">
        <f t="shared" si="907"/>
        <v>0</v>
      </c>
      <c r="U6439" s="7">
        <f t="shared" si="908"/>
        <v>0</v>
      </c>
    </row>
    <row r="6440" spans="1:21" x14ac:dyDescent="0.2">
      <c r="A6440" s="1">
        <v>9</v>
      </c>
      <c r="B6440" s="1">
        <v>25</v>
      </c>
      <c r="C6440" s="1">
        <v>24</v>
      </c>
      <c r="D6440">
        <v>14.1</v>
      </c>
      <c r="E6440">
        <v>13</v>
      </c>
      <c r="F6440">
        <v>93</v>
      </c>
      <c r="G6440">
        <v>0</v>
      </c>
      <c r="H6440">
        <v>0</v>
      </c>
      <c r="I6440">
        <v>0</v>
      </c>
      <c r="J6440" s="4">
        <f t="shared" si="903"/>
        <v>358.18441001055515</v>
      </c>
      <c r="K6440" s="4">
        <f t="shared" si="904"/>
        <v>-40.526297022867652</v>
      </c>
      <c r="L6440" s="5">
        <f t="shared" si="909"/>
        <v>0</v>
      </c>
      <c r="M6440" s="5">
        <f t="shared" si="910"/>
        <v>0</v>
      </c>
      <c r="N6440" s="6">
        <f t="shared" si="902"/>
        <v>0</v>
      </c>
      <c r="O6440" s="6">
        <f t="shared" si="905"/>
        <v>0</v>
      </c>
      <c r="P6440" s="6">
        <f>FORECAST(J6440,Inputs!$B$10:$B$18,Inputs!$A$10:$A$18)</f>
        <v>33.872077870468104</v>
      </c>
      <c r="Q6440" s="6">
        <f>IF(Inputs!$D$10="Yes",IF('Hourly Calcs'!P6440&gt;'Hourly Calcs'!K6440,'Hourly Calcs'!O6440,N6440+O6440),N6440+O6440)</f>
        <v>0</v>
      </c>
      <c r="R6440" s="12">
        <f t="shared" si="906"/>
        <v>0</v>
      </c>
      <c r="S6440" s="1">
        <f>IF(AND(A6440&gt;=5,A6440&lt;=9),INDEX(Demand!$C$3:$C$26,C6440),INDEX(Demand!$B$3:$B$26,C6440))</f>
        <v>400</v>
      </c>
      <c r="T6440" s="7">
        <f t="shared" si="907"/>
        <v>0</v>
      </c>
      <c r="U6440" s="7">
        <f t="shared" si="908"/>
        <v>0</v>
      </c>
    </row>
    <row r="6441" spans="1:21" x14ac:dyDescent="0.2">
      <c r="A6441" s="1">
        <v>9</v>
      </c>
      <c r="B6441" s="1">
        <v>26</v>
      </c>
      <c r="C6441" s="1">
        <v>1</v>
      </c>
      <c r="D6441">
        <v>14.3</v>
      </c>
      <c r="E6441">
        <v>12.7</v>
      </c>
      <c r="F6441">
        <v>90</v>
      </c>
      <c r="G6441">
        <v>0</v>
      </c>
      <c r="H6441">
        <v>0</v>
      </c>
      <c r="I6441">
        <v>0</v>
      </c>
      <c r="J6441" s="4">
        <f t="shared" si="903"/>
        <v>17.698664331968843</v>
      </c>
      <c r="K6441" s="4">
        <f t="shared" si="904"/>
        <v>-39.226331715832828</v>
      </c>
      <c r="L6441" s="5">
        <f t="shared" si="909"/>
        <v>0</v>
      </c>
      <c r="M6441" s="5">
        <f t="shared" si="910"/>
        <v>0</v>
      </c>
      <c r="N6441" s="6">
        <f t="shared" si="902"/>
        <v>0</v>
      </c>
      <c r="O6441" s="6">
        <f t="shared" si="905"/>
        <v>0</v>
      </c>
      <c r="P6441" s="6">
        <f>FORECAST(J6441,Inputs!$B$10:$B$18,Inputs!$A$10:$A$18)</f>
        <v>30.719432077147857</v>
      </c>
      <c r="Q6441" s="6">
        <f>IF(Inputs!$D$10="Yes",IF('Hourly Calcs'!P6441&gt;'Hourly Calcs'!K6441,'Hourly Calcs'!O6441,N6441+O6441),N6441+O6441)</f>
        <v>0</v>
      </c>
      <c r="R6441" s="12">
        <f t="shared" si="906"/>
        <v>0</v>
      </c>
      <c r="S6441" s="1">
        <f>IF(AND(A6441&gt;=5,A6441&lt;=9),INDEX(Demand!$C$3:$C$26,C6441),INDEX(Demand!$B$3:$B$26,C6441))</f>
        <v>350</v>
      </c>
      <c r="T6441" s="7">
        <f t="shared" si="907"/>
        <v>0</v>
      </c>
      <c r="U6441" s="7">
        <f t="shared" si="908"/>
        <v>0</v>
      </c>
    </row>
    <row r="6442" spans="1:21" x14ac:dyDescent="0.2">
      <c r="A6442" s="1">
        <v>9</v>
      </c>
      <c r="B6442" s="1">
        <v>26</v>
      </c>
      <c r="C6442" s="1">
        <v>2</v>
      </c>
      <c r="D6442">
        <v>14.4</v>
      </c>
      <c r="E6442">
        <v>13</v>
      </c>
      <c r="F6442">
        <v>91</v>
      </c>
      <c r="G6442">
        <v>0</v>
      </c>
      <c r="H6442">
        <v>0</v>
      </c>
      <c r="I6442">
        <v>0</v>
      </c>
      <c r="J6442" s="4">
        <f t="shared" si="903"/>
        <v>35.768466734993268</v>
      </c>
      <c r="K6442" s="4">
        <f t="shared" si="904"/>
        <v>-34.961508416795297</v>
      </c>
      <c r="L6442" s="5">
        <f t="shared" si="909"/>
        <v>0</v>
      </c>
      <c r="M6442" s="5">
        <f t="shared" si="910"/>
        <v>0</v>
      </c>
      <c r="N6442" s="6">
        <f t="shared" si="902"/>
        <v>0</v>
      </c>
      <c r="O6442" s="6">
        <f t="shared" si="905"/>
        <v>0</v>
      </c>
      <c r="P6442" s="6">
        <f>FORECAST(J6442,Inputs!$B$10:$B$18,Inputs!$A$10:$A$18)</f>
        <v>30.886745062361047</v>
      </c>
      <c r="Q6442" s="6">
        <f>IF(Inputs!$D$10="Yes",IF('Hourly Calcs'!P6442&gt;'Hourly Calcs'!K6442,'Hourly Calcs'!O6442,N6442+O6442),N6442+O6442)</f>
        <v>0</v>
      </c>
      <c r="R6442" s="12">
        <f t="shared" si="906"/>
        <v>0</v>
      </c>
      <c r="S6442" s="1">
        <f>IF(AND(A6442&gt;=5,A6442&lt;=9),INDEX(Demand!$C$3:$C$26,C6442),INDEX(Demand!$B$3:$B$26,C6442))</f>
        <v>350</v>
      </c>
      <c r="T6442" s="7">
        <f t="shared" si="907"/>
        <v>0</v>
      </c>
      <c r="U6442" s="7">
        <f t="shared" si="908"/>
        <v>0</v>
      </c>
    </row>
    <row r="6443" spans="1:21" x14ac:dyDescent="0.2">
      <c r="A6443" s="1">
        <v>9</v>
      </c>
      <c r="B6443" s="1">
        <v>26</v>
      </c>
      <c r="C6443" s="1">
        <v>3</v>
      </c>
      <c r="D6443">
        <v>14.6</v>
      </c>
      <c r="E6443">
        <v>13</v>
      </c>
      <c r="F6443">
        <v>90</v>
      </c>
      <c r="G6443">
        <v>0</v>
      </c>
      <c r="H6443">
        <v>0</v>
      </c>
      <c r="I6443">
        <v>0</v>
      </c>
      <c r="J6443" s="4">
        <f t="shared" si="903"/>
        <v>51.660757580351117</v>
      </c>
      <c r="K6443" s="4">
        <f t="shared" si="904"/>
        <v>-28.409702866096794</v>
      </c>
      <c r="L6443" s="5">
        <f t="shared" si="909"/>
        <v>0</v>
      </c>
      <c r="M6443" s="5">
        <f t="shared" si="910"/>
        <v>0</v>
      </c>
      <c r="N6443" s="6">
        <f t="shared" si="902"/>
        <v>0</v>
      </c>
      <c r="O6443" s="6">
        <f t="shared" si="905"/>
        <v>0</v>
      </c>
      <c r="P6443" s="6">
        <f>FORECAST(J6443,Inputs!$B$10:$B$18,Inputs!$A$10:$A$18)</f>
        <v>31.033895903521767</v>
      </c>
      <c r="Q6443" s="6">
        <f>IF(Inputs!$D$10="Yes",IF('Hourly Calcs'!P6443&gt;'Hourly Calcs'!K6443,'Hourly Calcs'!O6443,N6443+O6443),N6443+O6443)</f>
        <v>0</v>
      </c>
      <c r="R6443" s="12">
        <f t="shared" si="906"/>
        <v>0</v>
      </c>
      <c r="S6443" s="1">
        <f>IF(AND(A6443&gt;=5,A6443&lt;=9),INDEX(Demand!$C$3:$C$26,C6443),INDEX(Demand!$B$3:$B$26,C6443))</f>
        <v>350</v>
      </c>
      <c r="T6443" s="7">
        <f t="shared" si="907"/>
        <v>0</v>
      </c>
      <c r="U6443" s="7">
        <f t="shared" si="908"/>
        <v>0</v>
      </c>
    </row>
    <row r="6444" spans="1:21" x14ac:dyDescent="0.2">
      <c r="A6444" s="1">
        <v>9</v>
      </c>
      <c r="B6444" s="1">
        <v>26</v>
      </c>
      <c r="C6444" s="1">
        <v>4</v>
      </c>
      <c r="D6444">
        <v>14.4</v>
      </c>
      <c r="E6444">
        <v>12.8</v>
      </c>
      <c r="F6444">
        <v>90</v>
      </c>
      <c r="G6444">
        <v>0</v>
      </c>
      <c r="H6444">
        <v>0</v>
      </c>
      <c r="I6444">
        <v>0</v>
      </c>
      <c r="J6444" s="4">
        <f t="shared" si="903"/>
        <v>65.55537095476916</v>
      </c>
      <c r="K6444" s="4">
        <f t="shared" si="904"/>
        <v>-20.319065492505075</v>
      </c>
      <c r="L6444" s="5">
        <f t="shared" si="909"/>
        <v>0</v>
      </c>
      <c r="M6444" s="5">
        <f t="shared" si="910"/>
        <v>0</v>
      </c>
      <c r="N6444" s="6">
        <f t="shared" si="902"/>
        <v>0</v>
      </c>
      <c r="O6444" s="6">
        <f t="shared" si="905"/>
        <v>0</v>
      </c>
      <c r="P6444" s="6">
        <f>FORECAST(J6444,Inputs!$B$10:$B$18,Inputs!$A$10:$A$18)</f>
        <v>31.162549731062676</v>
      </c>
      <c r="Q6444" s="6">
        <f>IF(Inputs!$D$10="Yes",IF('Hourly Calcs'!P6444&gt;'Hourly Calcs'!K6444,'Hourly Calcs'!O6444,N6444+O6444),N6444+O6444)</f>
        <v>0</v>
      </c>
      <c r="R6444" s="12">
        <f t="shared" si="906"/>
        <v>0</v>
      </c>
      <c r="S6444" s="1">
        <f>IF(AND(A6444&gt;=5,A6444&lt;=9),INDEX(Demand!$C$3:$C$26,C6444),INDEX(Demand!$B$3:$B$26,C6444))</f>
        <v>350</v>
      </c>
      <c r="T6444" s="7">
        <f t="shared" si="907"/>
        <v>0</v>
      </c>
      <c r="U6444" s="7">
        <f t="shared" si="908"/>
        <v>0</v>
      </c>
    </row>
    <row r="6445" spans="1:21" x14ac:dyDescent="0.2">
      <c r="A6445" s="1">
        <v>9</v>
      </c>
      <c r="B6445" s="1">
        <v>26</v>
      </c>
      <c r="C6445" s="1">
        <v>5</v>
      </c>
      <c r="D6445">
        <v>14.6</v>
      </c>
      <c r="E6445">
        <v>13</v>
      </c>
      <c r="F6445">
        <v>90</v>
      </c>
      <c r="G6445">
        <v>0</v>
      </c>
      <c r="H6445">
        <v>0</v>
      </c>
      <c r="I6445">
        <v>0</v>
      </c>
      <c r="J6445" s="4">
        <f t="shared" si="903"/>
        <v>78.049240548978986</v>
      </c>
      <c r="K6445" s="4">
        <f t="shared" si="904"/>
        <v>-11.310199517689028</v>
      </c>
      <c r="L6445" s="5">
        <f t="shared" si="909"/>
        <v>86.950759451021014</v>
      </c>
      <c r="M6445" s="5">
        <f t="shared" si="910"/>
        <v>0</v>
      </c>
      <c r="N6445" s="6">
        <f t="shared" si="902"/>
        <v>0</v>
      </c>
      <c r="O6445" s="6">
        <f t="shared" si="905"/>
        <v>0</v>
      </c>
      <c r="P6445" s="6">
        <f>FORECAST(J6445,Inputs!$B$10:$B$18,Inputs!$A$10:$A$18)</f>
        <v>31.278233708786839</v>
      </c>
      <c r="Q6445" s="6">
        <f>IF(Inputs!$D$10="Yes",IF('Hourly Calcs'!P6445&gt;'Hourly Calcs'!K6445,'Hourly Calcs'!O6445,N6445+O6445),N6445+O6445)</f>
        <v>0</v>
      </c>
      <c r="R6445" s="12">
        <f t="shared" si="906"/>
        <v>0</v>
      </c>
      <c r="S6445" s="1">
        <f>IF(AND(A6445&gt;=5,A6445&lt;=9),INDEX(Demand!$C$3:$C$26,C6445),INDEX(Demand!$B$3:$B$26,C6445))</f>
        <v>350</v>
      </c>
      <c r="T6445" s="7">
        <f t="shared" si="907"/>
        <v>0</v>
      </c>
      <c r="U6445" s="7">
        <f t="shared" si="908"/>
        <v>0</v>
      </c>
    </row>
    <row r="6446" spans="1:21" x14ac:dyDescent="0.2">
      <c r="A6446" s="1">
        <v>9</v>
      </c>
      <c r="B6446" s="1">
        <v>26</v>
      </c>
      <c r="C6446" s="1">
        <v>6</v>
      </c>
      <c r="D6446">
        <v>14.8</v>
      </c>
      <c r="E6446">
        <v>13.2</v>
      </c>
      <c r="F6446">
        <v>90</v>
      </c>
      <c r="G6446">
        <v>0</v>
      </c>
      <c r="H6446">
        <v>0</v>
      </c>
      <c r="I6446">
        <v>0</v>
      </c>
      <c r="J6446" s="4">
        <f t="shared" si="903"/>
        <v>89.818205201610098</v>
      </c>
      <c r="K6446" s="4">
        <f t="shared" si="904"/>
        <v>-1.7520850831056833</v>
      </c>
      <c r="L6446" s="5">
        <f t="shared" si="909"/>
        <v>75.181794798389902</v>
      </c>
      <c r="M6446" s="5">
        <f t="shared" si="910"/>
        <v>0</v>
      </c>
      <c r="N6446" s="6">
        <f t="shared" si="902"/>
        <v>0</v>
      </c>
      <c r="O6446" s="6">
        <f t="shared" si="905"/>
        <v>0</v>
      </c>
      <c r="P6446" s="6">
        <f>FORECAST(J6446,Inputs!$B$10:$B$18,Inputs!$A$10:$A$18)</f>
        <v>31.387205603718609</v>
      </c>
      <c r="Q6446" s="6">
        <f>IF(Inputs!$D$10="Yes",IF('Hourly Calcs'!P6446&gt;'Hourly Calcs'!K6446,'Hourly Calcs'!O6446,N6446+O6446),N6446+O6446)</f>
        <v>0</v>
      </c>
      <c r="R6446" s="12">
        <f t="shared" si="906"/>
        <v>0</v>
      </c>
      <c r="S6446" s="1">
        <f>IF(AND(A6446&gt;=5,A6446&lt;=9),INDEX(Demand!$C$3:$C$26,C6446),INDEX(Demand!$B$3:$B$26,C6446))</f>
        <v>350</v>
      </c>
      <c r="T6446" s="7">
        <f t="shared" si="907"/>
        <v>0</v>
      </c>
      <c r="U6446" s="7">
        <f t="shared" si="908"/>
        <v>0</v>
      </c>
    </row>
    <row r="6447" spans="1:21" x14ac:dyDescent="0.2">
      <c r="A6447" s="1">
        <v>9</v>
      </c>
      <c r="B6447" s="1">
        <v>26</v>
      </c>
      <c r="C6447" s="1">
        <v>7</v>
      </c>
      <c r="D6447">
        <v>14.9</v>
      </c>
      <c r="E6447">
        <v>13.5</v>
      </c>
      <c r="F6447">
        <v>91</v>
      </c>
      <c r="G6447">
        <v>13</v>
      </c>
      <c r="H6447">
        <v>0</v>
      </c>
      <c r="I6447">
        <v>13</v>
      </c>
      <c r="J6447" s="4">
        <f t="shared" si="903"/>
        <v>101.51605270436899</v>
      </c>
      <c r="K6447" s="4">
        <f t="shared" si="904"/>
        <v>7.6126437549104224</v>
      </c>
      <c r="L6447" s="5">
        <f t="shared" si="909"/>
        <v>63.483947295631012</v>
      </c>
      <c r="M6447" s="5">
        <f t="shared" si="910"/>
        <v>26.387356245089578</v>
      </c>
      <c r="N6447" s="6">
        <f t="shared" si="902"/>
        <v>0</v>
      </c>
      <c r="O6447" s="6">
        <f t="shared" si="905"/>
        <v>11.888744221607771</v>
      </c>
      <c r="P6447" s="6">
        <f>FORECAST(J6447,Inputs!$B$10:$B$18,Inputs!$A$10:$A$18)</f>
        <v>31.495519006521931</v>
      </c>
      <c r="Q6447" s="6">
        <f>IF(Inputs!$D$10="Yes",IF('Hourly Calcs'!P6447&gt;'Hourly Calcs'!K6447,'Hourly Calcs'!O6447,N6447+O6447),N6447+O6447)</f>
        <v>11.888744221607771</v>
      </c>
      <c r="R6447" s="12">
        <f t="shared" si="906"/>
        <v>56.495312541080125</v>
      </c>
      <c r="S6447" s="1">
        <f>IF(AND(A6447&gt;=5,A6447&lt;=9),INDEX(Demand!$C$3:$C$26,C6447),INDEX(Demand!$B$3:$B$26,C6447))</f>
        <v>350</v>
      </c>
      <c r="T6447" s="7">
        <f t="shared" si="907"/>
        <v>56.495312541080125</v>
      </c>
      <c r="U6447" s="7">
        <f t="shared" si="908"/>
        <v>0</v>
      </c>
    </row>
    <row r="6448" spans="1:21" x14ac:dyDescent="0.2">
      <c r="A6448" s="1">
        <v>9</v>
      </c>
      <c r="B6448" s="1">
        <v>26</v>
      </c>
      <c r="C6448" s="1">
        <v>8</v>
      </c>
      <c r="D6448">
        <v>15.6</v>
      </c>
      <c r="E6448">
        <v>14</v>
      </c>
      <c r="F6448">
        <v>90</v>
      </c>
      <c r="G6448">
        <v>84</v>
      </c>
      <c r="H6448">
        <v>17</v>
      </c>
      <c r="I6448">
        <v>80</v>
      </c>
      <c r="J6448" s="4">
        <f t="shared" si="903"/>
        <v>113.78084818289138</v>
      </c>
      <c r="K6448" s="4">
        <f t="shared" si="904"/>
        <v>16.575047135797547</v>
      </c>
      <c r="L6448" s="5">
        <f t="shared" si="909"/>
        <v>51.219151817108624</v>
      </c>
      <c r="M6448" s="5">
        <f t="shared" si="910"/>
        <v>17.424952864202453</v>
      </c>
      <c r="N6448" s="6">
        <f t="shared" si="902"/>
        <v>9.7272850820171826</v>
      </c>
      <c r="O6448" s="6">
        <f t="shared" si="905"/>
        <v>73.161502902201661</v>
      </c>
      <c r="P6448" s="6">
        <f>FORECAST(J6448,Inputs!$B$10:$B$18,Inputs!$A$10:$A$18)</f>
        <v>31.609081927619364</v>
      </c>
      <c r="Q6448" s="6">
        <f>IF(Inputs!$D$10="Yes",IF('Hourly Calcs'!P6448&gt;'Hourly Calcs'!K6448,'Hourly Calcs'!O6448,N6448+O6448),N6448+O6448)</f>
        <v>73.161502902201661</v>
      </c>
      <c r="R6448" s="12">
        <f t="shared" si="906"/>
        <v>347.66346179126231</v>
      </c>
      <c r="S6448" s="1">
        <f>IF(AND(A6448&gt;=5,A6448&lt;=9),INDEX(Demand!$C$3:$C$26,C6448),INDEX(Demand!$B$3:$B$26,C6448))</f>
        <v>350</v>
      </c>
      <c r="T6448" s="7">
        <f t="shared" si="907"/>
        <v>347.66346179126231</v>
      </c>
      <c r="U6448" s="7">
        <f t="shared" si="908"/>
        <v>0</v>
      </c>
    </row>
    <row r="6449" spans="1:21" x14ac:dyDescent="0.2">
      <c r="A6449" s="1">
        <v>9</v>
      </c>
      <c r="B6449" s="1">
        <v>26</v>
      </c>
      <c r="C6449" s="1">
        <v>9</v>
      </c>
      <c r="D6449">
        <v>15.7</v>
      </c>
      <c r="E6449">
        <v>13.6</v>
      </c>
      <c r="F6449">
        <v>87</v>
      </c>
      <c r="G6449">
        <v>179</v>
      </c>
      <c r="H6449">
        <v>30</v>
      </c>
      <c r="I6449">
        <v>167</v>
      </c>
      <c r="J6449" s="4">
        <f t="shared" si="903"/>
        <v>127.24590787074699</v>
      </c>
      <c r="K6449" s="4">
        <f t="shared" si="904"/>
        <v>24.716108399569507</v>
      </c>
      <c r="L6449" s="5">
        <f t="shared" si="909"/>
        <v>37.75409212925301</v>
      </c>
      <c r="M6449" s="5">
        <f t="shared" si="910"/>
        <v>9.2838916004304934</v>
      </c>
      <c r="N6449" s="6">
        <f t="shared" si="902"/>
        <v>22.447804375781111</v>
      </c>
      <c r="O6449" s="6">
        <f t="shared" si="905"/>
        <v>152.72463730834596</v>
      </c>
      <c r="P6449" s="6">
        <f>FORECAST(J6449,Inputs!$B$10:$B$18,Inputs!$A$10:$A$18)</f>
        <v>31.733758406210619</v>
      </c>
      <c r="Q6449" s="6">
        <f>IF(Inputs!$D$10="Yes",IF('Hourly Calcs'!P6449&gt;'Hourly Calcs'!K6449,'Hourly Calcs'!O6449,N6449+O6449),N6449+O6449)</f>
        <v>152.72463730834596</v>
      </c>
      <c r="R6449" s="12">
        <f t="shared" si="906"/>
        <v>725.74747648925995</v>
      </c>
      <c r="S6449" s="1">
        <f>IF(AND(A6449&gt;=5,A6449&lt;=9),INDEX(Demand!$C$3:$C$26,C6449),INDEX(Demand!$B$3:$B$26,C6449))</f>
        <v>350</v>
      </c>
      <c r="T6449" s="7">
        <f t="shared" si="907"/>
        <v>350</v>
      </c>
      <c r="U6449" s="7">
        <f t="shared" si="908"/>
        <v>375.74747648925995</v>
      </c>
    </row>
    <row r="6450" spans="1:21" x14ac:dyDescent="0.2">
      <c r="A6450" s="1">
        <v>9</v>
      </c>
      <c r="B6450" s="1">
        <v>26</v>
      </c>
      <c r="C6450" s="1">
        <v>10</v>
      </c>
      <c r="D6450">
        <v>16.100000000000001</v>
      </c>
      <c r="E6450">
        <v>13.8</v>
      </c>
      <c r="F6450">
        <v>86</v>
      </c>
      <c r="G6450">
        <v>265</v>
      </c>
      <c r="H6450">
        <v>51</v>
      </c>
      <c r="I6450">
        <v>240</v>
      </c>
      <c r="J6450" s="4">
        <f t="shared" si="903"/>
        <v>142.46625359398394</v>
      </c>
      <c r="K6450" s="4">
        <f t="shared" si="904"/>
        <v>31.424504623869396</v>
      </c>
      <c r="L6450" s="5">
        <f t="shared" si="909"/>
        <v>22.533746406016064</v>
      </c>
      <c r="M6450" s="5">
        <f t="shared" si="910"/>
        <v>2.5754953761306041</v>
      </c>
      <c r="N6450" s="6">
        <f t="shared" si="902"/>
        <v>44.52216653881483</v>
      </c>
      <c r="O6450" s="6">
        <f t="shared" si="905"/>
        <v>219.484508706605</v>
      </c>
      <c r="P6450" s="6">
        <f>FORECAST(J6450,Inputs!$B$10:$B$18,Inputs!$A$10:$A$18)</f>
        <v>31.874687533277626</v>
      </c>
      <c r="Q6450" s="6">
        <f>IF(Inputs!$D$10="Yes",IF('Hourly Calcs'!P6450&gt;'Hourly Calcs'!K6450,'Hourly Calcs'!O6450,N6450+O6450),N6450+O6450)</f>
        <v>219.484508706605</v>
      </c>
      <c r="R6450" s="12">
        <f t="shared" si="906"/>
        <v>1042.9903853737869</v>
      </c>
      <c r="S6450" s="1">
        <f>IF(AND(A6450&gt;=5,A6450&lt;=9),INDEX(Demand!$C$3:$C$26,C6450),INDEX(Demand!$B$3:$B$26,C6450))</f>
        <v>600</v>
      </c>
      <c r="T6450" s="7">
        <f t="shared" si="907"/>
        <v>600</v>
      </c>
      <c r="U6450" s="7">
        <f t="shared" si="908"/>
        <v>442.99038537378692</v>
      </c>
    </row>
    <row r="6451" spans="1:21" x14ac:dyDescent="0.2">
      <c r="A6451" s="1">
        <v>9</v>
      </c>
      <c r="B6451" s="1">
        <v>26</v>
      </c>
      <c r="C6451" s="1">
        <v>11</v>
      </c>
      <c r="D6451">
        <v>16.600000000000001</v>
      </c>
      <c r="E6451">
        <v>12.3</v>
      </c>
      <c r="F6451">
        <v>76</v>
      </c>
      <c r="G6451">
        <v>163</v>
      </c>
      <c r="H6451">
        <v>0</v>
      </c>
      <c r="I6451">
        <v>163</v>
      </c>
      <c r="J6451" s="4">
        <f t="shared" si="903"/>
        <v>159.66042458620808</v>
      </c>
      <c r="K6451" s="4">
        <f t="shared" si="904"/>
        <v>36.005342953507871</v>
      </c>
      <c r="L6451" s="5">
        <f t="shared" si="909"/>
        <v>5.3395754137919198</v>
      </c>
      <c r="M6451" s="5">
        <f t="shared" si="910"/>
        <v>2.0053429535078706</v>
      </c>
      <c r="N6451" s="6">
        <f t="shared" si="902"/>
        <v>0</v>
      </c>
      <c r="O6451" s="6">
        <f t="shared" si="905"/>
        <v>149.06656216323589</v>
      </c>
      <c r="P6451" s="6">
        <f>FORECAST(J6451,Inputs!$B$10:$B$18,Inputs!$A$10:$A$18)</f>
        <v>32.033892820242663</v>
      </c>
      <c r="Q6451" s="6">
        <f>IF(Inputs!$D$10="Yes",IF('Hourly Calcs'!P6451&gt;'Hourly Calcs'!K6451,'Hourly Calcs'!O6451,N6451+O6451),N6451+O6451)</f>
        <v>149.06656216323589</v>
      </c>
      <c r="R6451" s="12">
        <f t="shared" si="906"/>
        <v>708.36430339969695</v>
      </c>
      <c r="S6451" s="1">
        <f>IF(AND(A6451&gt;=5,A6451&lt;=9),INDEX(Demand!$C$3:$C$26,C6451),INDEX(Demand!$B$3:$B$26,C6451))</f>
        <v>600</v>
      </c>
      <c r="T6451" s="7">
        <f t="shared" si="907"/>
        <v>600</v>
      </c>
      <c r="U6451" s="7">
        <f t="shared" si="908"/>
        <v>108.36430339969695</v>
      </c>
    </row>
    <row r="6452" spans="1:21" x14ac:dyDescent="0.2">
      <c r="A6452" s="1">
        <v>9</v>
      </c>
      <c r="B6452" s="1">
        <v>26</v>
      </c>
      <c r="C6452" s="1">
        <v>12</v>
      </c>
      <c r="D6452">
        <v>17.2</v>
      </c>
      <c r="E6452">
        <v>13.5</v>
      </c>
      <c r="F6452">
        <v>79</v>
      </c>
      <c r="G6452">
        <v>363</v>
      </c>
      <c r="H6452">
        <v>95</v>
      </c>
      <c r="I6452">
        <v>302</v>
      </c>
      <c r="J6452" s="4">
        <f t="shared" si="903"/>
        <v>178.30829772302977</v>
      </c>
      <c r="K6452" s="4">
        <f t="shared" si="904"/>
        <v>37.806661390586747</v>
      </c>
      <c r="L6452" s="5">
        <f t="shared" si="909"/>
        <v>13.308297723029767</v>
      </c>
      <c r="M6452" s="5">
        <f t="shared" si="910"/>
        <v>3.806661390586747</v>
      </c>
      <c r="N6452" s="6">
        <f t="shared" si="902"/>
        <v>89.123662208359676</v>
      </c>
      <c r="O6452" s="6">
        <f t="shared" si="905"/>
        <v>276.18467345581126</v>
      </c>
      <c r="P6452" s="6">
        <f>FORECAST(J6452,Inputs!$B$10:$B$18,Inputs!$A$10:$A$18)</f>
        <v>32.206558312250273</v>
      </c>
      <c r="Q6452" s="6">
        <f>IF(Inputs!$D$10="Yes",IF('Hourly Calcs'!P6452&gt;'Hourly Calcs'!K6452,'Hourly Calcs'!O6452,N6452+O6452),N6452+O6452)</f>
        <v>365.30833566417095</v>
      </c>
      <c r="R6452" s="12">
        <f t="shared" si="906"/>
        <v>1735.9452110761404</v>
      </c>
      <c r="S6452" s="1">
        <f>IF(AND(A6452&gt;=5,A6452&lt;=9),INDEX(Demand!$C$3:$C$26,C6452),INDEX(Demand!$B$3:$B$26,C6452))</f>
        <v>600</v>
      </c>
      <c r="T6452" s="7">
        <f t="shared" si="907"/>
        <v>600</v>
      </c>
      <c r="U6452" s="7">
        <f t="shared" si="908"/>
        <v>1135.9452110761404</v>
      </c>
    </row>
    <row r="6453" spans="1:21" x14ac:dyDescent="0.2">
      <c r="A6453" s="1">
        <v>9</v>
      </c>
      <c r="B6453" s="1">
        <v>26</v>
      </c>
      <c r="C6453" s="1">
        <v>13</v>
      </c>
      <c r="D6453">
        <v>17.7</v>
      </c>
      <c r="E6453">
        <v>13.1</v>
      </c>
      <c r="F6453">
        <v>74</v>
      </c>
      <c r="G6453">
        <v>363</v>
      </c>
      <c r="H6453">
        <v>97</v>
      </c>
      <c r="I6453">
        <v>301</v>
      </c>
      <c r="J6453" s="4">
        <f t="shared" si="903"/>
        <v>197.08530193189674</v>
      </c>
      <c r="K6453" s="4">
        <f t="shared" si="904"/>
        <v>36.516332102798479</v>
      </c>
      <c r="L6453" s="5">
        <f t="shared" si="909"/>
        <v>32.085301931896737</v>
      </c>
      <c r="M6453" s="5">
        <f t="shared" si="910"/>
        <v>2.5163321027984793</v>
      </c>
      <c r="N6453" s="6">
        <f t="shared" si="902"/>
        <v>84.786920846389506</v>
      </c>
      <c r="O6453" s="6">
        <f t="shared" si="905"/>
        <v>275.27015466953378</v>
      </c>
      <c r="P6453" s="6">
        <f>FORECAST(J6453,Inputs!$B$10:$B$18,Inputs!$A$10:$A$18)</f>
        <v>32.380419462332377</v>
      </c>
      <c r="Q6453" s="6">
        <f>IF(Inputs!$D$10="Yes",IF('Hourly Calcs'!P6453&gt;'Hourly Calcs'!K6453,'Hourly Calcs'!O6453,N6453+O6453),N6453+O6453)</f>
        <v>360.05707551592332</v>
      </c>
      <c r="R6453" s="12">
        <f t="shared" si="906"/>
        <v>1710.9912228516675</v>
      </c>
      <c r="S6453" s="1">
        <f>IF(AND(A6453&gt;=5,A6453&lt;=9),INDEX(Demand!$C$3:$C$26,C6453),INDEX(Demand!$B$3:$B$26,C6453))</f>
        <v>600</v>
      </c>
      <c r="T6453" s="7">
        <f t="shared" si="907"/>
        <v>600</v>
      </c>
      <c r="U6453" s="7">
        <f t="shared" si="908"/>
        <v>1110.9912228516675</v>
      </c>
    </row>
    <row r="6454" spans="1:21" x14ac:dyDescent="0.2">
      <c r="A6454" s="1">
        <v>9</v>
      </c>
      <c r="B6454" s="1">
        <v>26</v>
      </c>
      <c r="C6454" s="1">
        <v>14</v>
      </c>
      <c r="D6454">
        <v>17.600000000000001</v>
      </c>
      <c r="E6454">
        <v>12.6</v>
      </c>
      <c r="F6454">
        <v>72</v>
      </c>
      <c r="G6454">
        <v>330</v>
      </c>
      <c r="H6454">
        <v>93</v>
      </c>
      <c r="I6454">
        <v>275</v>
      </c>
      <c r="J6454" s="4">
        <f t="shared" si="903"/>
        <v>214.58365079746403</v>
      </c>
      <c r="K6454" s="4">
        <f t="shared" si="904"/>
        <v>32.359875036946249</v>
      </c>
      <c r="L6454" s="5">
        <f t="shared" si="909"/>
        <v>49.583650797464031</v>
      </c>
      <c r="M6454" s="5">
        <f t="shared" si="910"/>
        <v>1.6401249630537507</v>
      </c>
      <c r="N6454" s="6">
        <f t="shared" si="902"/>
        <v>69.747538463050105</v>
      </c>
      <c r="O6454" s="6">
        <f t="shared" si="905"/>
        <v>251.49266622631822</v>
      </c>
      <c r="P6454" s="6">
        <f>FORECAST(J6454,Inputs!$B$10:$B$18,Inputs!$A$10:$A$18)</f>
        <v>32.542441211087628</v>
      </c>
      <c r="Q6454" s="6">
        <f>IF(Inputs!$D$10="Yes",IF('Hourly Calcs'!P6454&gt;'Hourly Calcs'!K6454,'Hourly Calcs'!O6454,N6454+O6454),N6454+O6454)</f>
        <v>251.49266622631822</v>
      </c>
      <c r="R6454" s="12">
        <f t="shared" si="906"/>
        <v>1195.0931499074641</v>
      </c>
      <c r="S6454" s="1">
        <f>IF(AND(A6454&gt;=5,A6454&lt;=9),INDEX(Demand!$C$3:$C$26,C6454),INDEX(Demand!$B$3:$B$26,C6454))</f>
        <v>600</v>
      </c>
      <c r="T6454" s="7">
        <f t="shared" si="907"/>
        <v>600</v>
      </c>
      <c r="U6454" s="7">
        <f t="shared" si="908"/>
        <v>595.09314990746407</v>
      </c>
    </row>
    <row r="6455" spans="1:21" x14ac:dyDescent="0.2">
      <c r="A6455" s="1">
        <v>9</v>
      </c>
      <c r="B6455" s="1">
        <v>26</v>
      </c>
      <c r="C6455" s="1">
        <v>15</v>
      </c>
      <c r="D6455">
        <v>16.100000000000001</v>
      </c>
      <c r="E6455">
        <v>13.8</v>
      </c>
      <c r="F6455">
        <v>86</v>
      </c>
      <c r="G6455">
        <v>132</v>
      </c>
      <c r="H6455">
        <v>0</v>
      </c>
      <c r="I6455">
        <v>132</v>
      </c>
      <c r="J6455" s="4">
        <f t="shared" si="903"/>
        <v>230.13112749427816</v>
      </c>
      <c r="K6455" s="4">
        <f t="shared" si="904"/>
        <v>25.953513736289693</v>
      </c>
      <c r="L6455" s="5">
        <f t="shared" si="909"/>
        <v>65.131127494278161</v>
      </c>
      <c r="M6455" s="5">
        <f t="shared" si="910"/>
        <v>8.0464862637103067</v>
      </c>
      <c r="N6455" s="6">
        <f t="shared" si="902"/>
        <v>0</v>
      </c>
      <c r="O6455" s="6">
        <f t="shared" si="905"/>
        <v>120.71647978863275</v>
      </c>
      <c r="P6455" s="6">
        <f>FORECAST(J6455,Inputs!$B$10:$B$18,Inputs!$A$10:$A$18)</f>
        <v>32.686399328650722</v>
      </c>
      <c r="Q6455" s="6">
        <f>IF(Inputs!$D$10="Yes",IF('Hourly Calcs'!P6455&gt;'Hourly Calcs'!K6455,'Hourly Calcs'!O6455,N6455+O6455),N6455+O6455)</f>
        <v>120.71647978863275</v>
      </c>
      <c r="R6455" s="12">
        <f t="shared" si="906"/>
        <v>573.64471195558281</v>
      </c>
      <c r="S6455" s="1">
        <f>IF(AND(A6455&gt;=5,A6455&lt;=9),INDEX(Demand!$C$3:$C$26,C6455),INDEX(Demand!$B$3:$B$26,C6455))</f>
        <v>600</v>
      </c>
      <c r="T6455" s="7">
        <f t="shared" si="907"/>
        <v>573.64471195558281</v>
      </c>
      <c r="U6455" s="7">
        <f t="shared" si="908"/>
        <v>0</v>
      </c>
    </row>
    <row r="6456" spans="1:21" x14ac:dyDescent="0.2">
      <c r="A6456" s="1">
        <v>9</v>
      </c>
      <c r="B6456" s="1">
        <v>26</v>
      </c>
      <c r="C6456" s="1">
        <v>16</v>
      </c>
      <c r="D6456">
        <v>15.4</v>
      </c>
      <c r="E6456">
        <v>14.7</v>
      </c>
      <c r="F6456">
        <v>96</v>
      </c>
      <c r="G6456">
        <v>89</v>
      </c>
      <c r="H6456">
        <v>0</v>
      </c>
      <c r="I6456">
        <v>89</v>
      </c>
      <c r="J6456" s="4">
        <f t="shared" si="903"/>
        <v>243.8486339140768</v>
      </c>
      <c r="K6456" s="4">
        <f t="shared" si="904"/>
        <v>17.999071904309275</v>
      </c>
      <c r="L6456" s="5">
        <f t="shared" si="909"/>
        <v>78.8486339140768</v>
      </c>
      <c r="M6456" s="5">
        <f t="shared" si="910"/>
        <v>16.000928095690725</v>
      </c>
      <c r="N6456" s="6">
        <f t="shared" si="902"/>
        <v>0</v>
      </c>
      <c r="O6456" s="6">
        <f t="shared" si="905"/>
        <v>81.392171978699352</v>
      </c>
      <c r="P6456" s="6">
        <f>FORECAST(J6456,Inputs!$B$10:$B$18,Inputs!$A$10:$A$18)</f>
        <v>32.813413276982189</v>
      </c>
      <c r="Q6456" s="6">
        <f>IF(Inputs!$D$10="Yes",IF('Hourly Calcs'!P6456&gt;'Hourly Calcs'!K6456,'Hourly Calcs'!O6456,N6456+O6456),N6456+O6456)</f>
        <v>81.392171978699352</v>
      </c>
      <c r="R6456" s="12">
        <f t="shared" si="906"/>
        <v>386.77560124277932</v>
      </c>
      <c r="S6456" s="1">
        <f>IF(AND(A6456&gt;=5,A6456&lt;=9),INDEX(Demand!$C$3:$C$26,C6456),INDEX(Demand!$B$3:$B$26,C6456))</f>
        <v>900</v>
      </c>
      <c r="T6456" s="7">
        <f t="shared" si="907"/>
        <v>386.77560124277932</v>
      </c>
      <c r="U6456" s="7">
        <f t="shared" si="908"/>
        <v>0</v>
      </c>
    </row>
    <row r="6457" spans="1:21" x14ac:dyDescent="0.2">
      <c r="A6457" s="1">
        <v>9</v>
      </c>
      <c r="B6457" s="1">
        <v>26</v>
      </c>
      <c r="C6457" s="1">
        <v>17</v>
      </c>
      <c r="D6457">
        <v>15.2</v>
      </c>
      <c r="E6457">
        <v>14</v>
      </c>
      <c r="F6457">
        <v>93</v>
      </c>
      <c r="G6457">
        <v>42</v>
      </c>
      <c r="H6457">
        <v>0</v>
      </c>
      <c r="I6457">
        <v>42</v>
      </c>
      <c r="J6457" s="4">
        <f t="shared" si="903"/>
        <v>256.25808562365143</v>
      </c>
      <c r="K6457" s="4">
        <f t="shared" si="904"/>
        <v>9.1193414711966341</v>
      </c>
      <c r="L6457" s="5">
        <f t="shared" si="909"/>
        <v>0</v>
      </c>
      <c r="M6457" s="5">
        <f t="shared" si="910"/>
        <v>24.880658528803366</v>
      </c>
      <c r="N6457" s="6">
        <f t="shared" si="902"/>
        <v>0</v>
      </c>
      <c r="O6457" s="6">
        <f t="shared" si="905"/>
        <v>38.409789023655875</v>
      </c>
      <c r="P6457" s="6">
        <f>FORECAST(J6457,Inputs!$B$10:$B$18,Inputs!$A$10:$A$18)</f>
        <v>32.928315607626402</v>
      </c>
      <c r="Q6457" s="6">
        <f>IF(Inputs!$D$10="Yes",IF('Hourly Calcs'!P6457&gt;'Hourly Calcs'!K6457,'Hourly Calcs'!O6457,N6457+O6457),N6457+O6457)</f>
        <v>38.409789023655875</v>
      </c>
      <c r="R6457" s="12">
        <f t="shared" si="906"/>
        <v>182.52331744041271</v>
      </c>
      <c r="S6457" s="1">
        <f>IF(AND(A6457&gt;=5,A6457&lt;=9),INDEX(Demand!$C$3:$C$26,C6457),INDEX(Demand!$B$3:$B$26,C6457))</f>
        <v>900</v>
      </c>
      <c r="T6457" s="7">
        <f t="shared" si="907"/>
        <v>182.52331744041271</v>
      </c>
      <c r="U6457" s="7">
        <f t="shared" si="908"/>
        <v>0</v>
      </c>
    </row>
    <row r="6458" spans="1:21" x14ac:dyDescent="0.2">
      <c r="A6458" s="1">
        <v>9</v>
      </c>
      <c r="B6458" s="1">
        <v>26</v>
      </c>
      <c r="C6458" s="1">
        <v>18</v>
      </c>
      <c r="D6458">
        <v>15.1</v>
      </c>
      <c r="E6458">
        <v>14.8</v>
      </c>
      <c r="F6458">
        <v>98</v>
      </c>
      <c r="G6458">
        <v>6</v>
      </c>
      <c r="H6458">
        <v>0</v>
      </c>
      <c r="I6458">
        <v>6</v>
      </c>
      <c r="J6458" s="4">
        <f t="shared" si="903"/>
        <v>267.98821289062937</v>
      </c>
      <c r="K6458" s="4">
        <f t="shared" si="904"/>
        <v>0.15941080561168519</v>
      </c>
      <c r="L6458" s="5">
        <f t="shared" si="909"/>
        <v>0</v>
      </c>
      <c r="M6458" s="5">
        <f t="shared" si="910"/>
        <v>33.840589194388315</v>
      </c>
      <c r="N6458" s="6">
        <f t="shared" si="902"/>
        <v>0</v>
      </c>
      <c r="O6458" s="6">
        <f t="shared" si="905"/>
        <v>5.4871127176651253</v>
      </c>
      <c r="P6458" s="6">
        <f>FORECAST(J6458,Inputs!$B$10:$B$18,Inputs!$A$10:$A$18)</f>
        <v>33.036927897135456</v>
      </c>
      <c r="Q6458" s="6">
        <f>IF(Inputs!$D$10="Yes",IF('Hourly Calcs'!P6458&gt;'Hourly Calcs'!K6458,'Hourly Calcs'!O6458,N6458+O6458),N6458+O6458)</f>
        <v>5.4871127176651253</v>
      </c>
      <c r="R6458" s="12">
        <f t="shared" si="906"/>
        <v>26.074759634344673</v>
      </c>
      <c r="S6458" s="1">
        <f>IF(AND(A6458&gt;=5,A6458&lt;=9),INDEX(Demand!$C$3:$C$26,C6458),INDEX(Demand!$B$3:$B$26,C6458))</f>
        <v>900</v>
      </c>
      <c r="T6458" s="7">
        <f t="shared" si="907"/>
        <v>26.074759634344673</v>
      </c>
      <c r="U6458" s="7">
        <f t="shared" si="908"/>
        <v>0</v>
      </c>
    </row>
    <row r="6459" spans="1:21" x14ac:dyDescent="0.2">
      <c r="A6459" s="1">
        <v>9</v>
      </c>
      <c r="B6459" s="1">
        <v>26</v>
      </c>
      <c r="C6459" s="1">
        <v>19</v>
      </c>
      <c r="D6459">
        <v>15.3</v>
      </c>
      <c r="E6459">
        <v>15.1</v>
      </c>
      <c r="F6459">
        <v>99</v>
      </c>
      <c r="G6459">
        <v>0</v>
      </c>
      <c r="H6459">
        <v>0</v>
      </c>
      <c r="I6459">
        <v>0</v>
      </c>
      <c r="J6459" s="4">
        <f t="shared" si="903"/>
        <v>279.67676029412996</v>
      </c>
      <c r="K6459" s="4">
        <f t="shared" si="904"/>
        <v>-9.8207737857947137</v>
      </c>
      <c r="L6459" s="5">
        <f t="shared" si="909"/>
        <v>0</v>
      </c>
      <c r="M6459" s="5">
        <f t="shared" si="910"/>
        <v>0</v>
      </c>
      <c r="N6459" s="6">
        <f t="shared" si="902"/>
        <v>0</v>
      </c>
      <c r="O6459" s="6">
        <f t="shared" si="905"/>
        <v>0</v>
      </c>
      <c r="P6459" s="6">
        <f>FORECAST(J6459,Inputs!$B$10:$B$18,Inputs!$A$10:$A$18)</f>
        <v>33.145155187908607</v>
      </c>
      <c r="Q6459" s="6">
        <f>IF(Inputs!$D$10="Yes",IF('Hourly Calcs'!P6459&gt;'Hourly Calcs'!K6459,'Hourly Calcs'!O6459,N6459+O6459),N6459+O6459)</f>
        <v>0</v>
      </c>
      <c r="R6459" s="12">
        <f t="shared" si="906"/>
        <v>0</v>
      </c>
      <c r="S6459" s="1">
        <f>IF(AND(A6459&gt;=5,A6459&lt;=9),INDEX(Demand!$C$3:$C$26,C6459),INDEX(Demand!$B$3:$B$26,C6459))</f>
        <v>900</v>
      </c>
      <c r="T6459" s="7">
        <f t="shared" si="907"/>
        <v>0</v>
      </c>
      <c r="U6459" s="7">
        <f t="shared" si="908"/>
        <v>0</v>
      </c>
    </row>
    <row r="6460" spans="1:21" x14ac:dyDescent="0.2">
      <c r="A6460" s="1">
        <v>9</v>
      </c>
      <c r="B6460" s="1">
        <v>26</v>
      </c>
      <c r="C6460" s="1">
        <v>20</v>
      </c>
      <c r="D6460">
        <v>15.3</v>
      </c>
      <c r="E6460">
        <v>15.3</v>
      </c>
      <c r="F6460">
        <v>100</v>
      </c>
      <c r="G6460">
        <v>0</v>
      </c>
      <c r="H6460">
        <v>0</v>
      </c>
      <c r="I6460">
        <v>0</v>
      </c>
      <c r="J6460" s="4">
        <f t="shared" si="903"/>
        <v>291.97493100490868</v>
      </c>
      <c r="K6460" s="4">
        <f t="shared" si="904"/>
        <v>-18.973053765143234</v>
      </c>
      <c r="L6460" s="5">
        <f t="shared" si="909"/>
        <v>0</v>
      </c>
      <c r="M6460" s="5">
        <f t="shared" si="910"/>
        <v>0</v>
      </c>
      <c r="N6460" s="6">
        <f t="shared" si="902"/>
        <v>0</v>
      </c>
      <c r="O6460" s="6">
        <f t="shared" si="905"/>
        <v>0</v>
      </c>
      <c r="P6460" s="6">
        <f>FORECAST(J6460,Inputs!$B$10:$B$18,Inputs!$A$10:$A$18)</f>
        <v>33.259027138934336</v>
      </c>
      <c r="Q6460" s="6">
        <f>IF(Inputs!$D$10="Yes",IF('Hourly Calcs'!P6460&gt;'Hourly Calcs'!K6460,'Hourly Calcs'!O6460,N6460+O6460),N6460+O6460)</f>
        <v>0</v>
      </c>
      <c r="R6460" s="12">
        <f t="shared" si="906"/>
        <v>0</v>
      </c>
      <c r="S6460" s="1">
        <f>IF(AND(A6460&gt;=5,A6460&lt;=9),INDEX(Demand!$C$3:$C$26,C6460),INDEX(Demand!$B$3:$B$26,C6460))</f>
        <v>800</v>
      </c>
      <c r="T6460" s="7">
        <f t="shared" si="907"/>
        <v>0</v>
      </c>
      <c r="U6460" s="7">
        <f t="shared" si="908"/>
        <v>0</v>
      </c>
    </row>
    <row r="6461" spans="1:21" x14ac:dyDescent="0.2">
      <c r="A6461" s="1">
        <v>9</v>
      </c>
      <c r="B6461" s="1">
        <v>26</v>
      </c>
      <c r="C6461" s="1">
        <v>21</v>
      </c>
      <c r="D6461">
        <v>15.4</v>
      </c>
      <c r="E6461">
        <v>15.4</v>
      </c>
      <c r="F6461">
        <v>100</v>
      </c>
      <c r="G6461">
        <v>0</v>
      </c>
      <c r="H6461">
        <v>0</v>
      </c>
      <c r="I6461">
        <v>0</v>
      </c>
      <c r="J6461" s="4">
        <f t="shared" si="903"/>
        <v>305.56299482483303</v>
      </c>
      <c r="K6461" s="4">
        <f t="shared" si="904"/>
        <v>-27.30815037457171</v>
      </c>
      <c r="L6461" s="5">
        <f t="shared" si="909"/>
        <v>0</v>
      </c>
      <c r="M6461" s="5">
        <f t="shared" si="910"/>
        <v>0</v>
      </c>
      <c r="N6461" s="6">
        <f t="shared" si="902"/>
        <v>0</v>
      </c>
      <c r="O6461" s="6">
        <f t="shared" si="905"/>
        <v>0</v>
      </c>
      <c r="P6461" s="6">
        <f>FORECAST(J6461,Inputs!$B$10:$B$18,Inputs!$A$10:$A$18)</f>
        <v>33.384842544674378</v>
      </c>
      <c r="Q6461" s="6">
        <f>IF(Inputs!$D$10="Yes",IF('Hourly Calcs'!P6461&gt;'Hourly Calcs'!K6461,'Hourly Calcs'!O6461,N6461+O6461),N6461+O6461)</f>
        <v>0</v>
      </c>
      <c r="R6461" s="12">
        <f t="shared" si="906"/>
        <v>0</v>
      </c>
      <c r="S6461" s="1">
        <f>IF(AND(A6461&gt;=5,A6461&lt;=9),INDEX(Demand!$C$3:$C$26,C6461),INDEX(Demand!$B$3:$B$26,C6461))</f>
        <v>700</v>
      </c>
      <c r="T6461" s="7">
        <f t="shared" si="907"/>
        <v>0</v>
      </c>
      <c r="U6461" s="7">
        <f t="shared" si="908"/>
        <v>0</v>
      </c>
    </row>
    <row r="6462" spans="1:21" x14ac:dyDescent="0.2">
      <c r="A6462" s="1">
        <v>9</v>
      </c>
      <c r="B6462" s="1">
        <v>26</v>
      </c>
      <c r="C6462" s="1">
        <v>22</v>
      </c>
      <c r="D6462">
        <v>15.6</v>
      </c>
      <c r="E6462">
        <v>15.4</v>
      </c>
      <c r="F6462">
        <v>99</v>
      </c>
      <c r="G6462">
        <v>0</v>
      </c>
      <c r="H6462">
        <v>0</v>
      </c>
      <c r="I6462">
        <v>0</v>
      </c>
      <c r="J6462" s="4">
        <f t="shared" si="903"/>
        <v>321.08041873703269</v>
      </c>
      <c r="K6462" s="4">
        <f t="shared" si="904"/>
        <v>-34.23389905980784</v>
      </c>
      <c r="L6462" s="5">
        <f t="shared" si="909"/>
        <v>0</v>
      </c>
      <c r="M6462" s="5">
        <f t="shared" si="910"/>
        <v>0</v>
      </c>
      <c r="N6462" s="6">
        <f t="shared" si="902"/>
        <v>0</v>
      </c>
      <c r="O6462" s="6">
        <f t="shared" si="905"/>
        <v>0</v>
      </c>
      <c r="P6462" s="6">
        <f>FORECAST(J6462,Inputs!$B$10:$B$18,Inputs!$A$10:$A$18)</f>
        <v>33.528522395713267</v>
      </c>
      <c r="Q6462" s="6">
        <f>IF(Inputs!$D$10="Yes",IF('Hourly Calcs'!P6462&gt;'Hourly Calcs'!K6462,'Hourly Calcs'!O6462,N6462+O6462),N6462+O6462)</f>
        <v>0</v>
      </c>
      <c r="R6462" s="12">
        <f t="shared" si="906"/>
        <v>0</v>
      </c>
      <c r="S6462" s="1">
        <f>IF(AND(A6462&gt;=5,A6462&lt;=9),INDEX(Demand!$C$3:$C$26,C6462),INDEX(Demand!$B$3:$B$26,C6462))</f>
        <v>600</v>
      </c>
      <c r="T6462" s="7">
        <f t="shared" si="907"/>
        <v>0</v>
      </c>
      <c r="U6462" s="7">
        <f t="shared" si="908"/>
        <v>0</v>
      </c>
    </row>
    <row r="6463" spans="1:21" x14ac:dyDescent="0.2">
      <c r="A6463" s="1">
        <v>9</v>
      </c>
      <c r="B6463" s="1">
        <v>26</v>
      </c>
      <c r="C6463" s="1">
        <v>23</v>
      </c>
      <c r="D6463">
        <v>15.7</v>
      </c>
      <c r="E6463">
        <v>15.5</v>
      </c>
      <c r="F6463">
        <v>99</v>
      </c>
      <c r="G6463">
        <v>0</v>
      </c>
      <c r="H6463">
        <v>0</v>
      </c>
      <c r="I6463">
        <v>0</v>
      </c>
      <c r="J6463" s="4">
        <f t="shared" si="903"/>
        <v>338.83465164087352</v>
      </c>
      <c r="K6463" s="4">
        <f t="shared" si="904"/>
        <v>-39.011983628231036</v>
      </c>
      <c r="L6463" s="5">
        <f t="shared" si="909"/>
        <v>0</v>
      </c>
      <c r="M6463" s="5">
        <f t="shared" si="910"/>
        <v>0</v>
      </c>
      <c r="N6463" s="6">
        <f t="shared" si="902"/>
        <v>0</v>
      </c>
      <c r="O6463" s="6">
        <f t="shared" si="905"/>
        <v>0</v>
      </c>
      <c r="P6463" s="6">
        <f>FORECAST(J6463,Inputs!$B$10:$B$18,Inputs!$A$10:$A$18)</f>
        <v>33.692913441119195</v>
      </c>
      <c r="Q6463" s="6">
        <f>IF(Inputs!$D$10="Yes",IF('Hourly Calcs'!P6463&gt;'Hourly Calcs'!K6463,'Hourly Calcs'!O6463,N6463+O6463),N6463+O6463)</f>
        <v>0</v>
      </c>
      <c r="R6463" s="12">
        <f t="shared" si="906"/>
        <v>0</v>
      </c>
      <c r="S6463" s="1">
        <f>IF(AND(A6463&gt;=5,A6463&lt;=9),INDEX(Demand!$C$3:$C$26,C6463),INDEX(Demand!$B$3:$B$26,C6463))</f>
        <v>500</v>
      </c>
      <c r="T6463" s="7">
        <f t="shared" si="907"/>
        <v>0</v>
      </c>
      <c r="U6463" s="7">
        <f t="shared" si="908"/>
        <v>0</v>
      </c>
    </row>
    <row r="6464" spans="1:21" x14ac:dyDescent="0.2">
      <c r="A6464" s="1">
        <v>9</v>
      </c>
      <c r="B6464" s="1">
        <v>26</v>
      </c>
      <c r="C6464" s="1">
        <v>24</v>
      </c>
      <c r="D6464">
        <v>15.9</v>
      </c>
      <c r="E6464">
        <v>15.4</v>
      </c>
      <c r="F6464">
        <v>97</v>
      </c>
      <c r="G6464">
        <v>0</v>
      </c>
      <c r="H6464">
        <v>0</v>
      </c>
      <c r="I6464">
        <v>0</v>
      </c>
      <c r="J6464" s="4">
        <f t="shared" si="903"/>
        <v>358.28708399328457</v>
      </c>
      <c r="K6464" s="4">
        <f t="shared" si="904"/>
        <v>-40.917405764308342</v>
      </c>
      <c r="L6464" s="5">
        <f t="shared" si="909"/>
        <v>0</v>
      </c>
      <c r="M6464" s="5">
        <f t="shared" si="910"/>
        <v>0</v>
      </c>
      <c r="N6464" s="6">
        <f t="shared" si="902"/>
        <v>0</v>
      </c>
      <c r="O6464" s="6">
        <f t="shared" si="905"/>
        <v>0</v>
      </c>
      <c r="P6464" s="6">
        <f>FORECAST(J6464,Inputs!$B$10:$B$18,Inputs!$A$10:$A$18)</f>
        <v>33.873028555493377</v>
      </c>
      <c r="Q6464" s="6">
        <f>IF(Inputs!$D$10="Yes",IF('Hourly Calcs'!P6464&gt;'Hourly Calcs'!K6464,'Hourly Calcs'!O6464,N6464+O6464),N6464+O6464)</f>
        <v>0</v>
      </c>
      <c r="R6464" s="12">
        <f t="shared" si="906"/>
        <v>0</v>
      </c>
      <c r="S6464" s="1">
        <f>IF(AND(A6464&gt;=5,A6464&lt;=9),INDEX(Demand!$C$3:$C$26,C6464),INDEX(Demand!$B$3:$B$26,C6464))</f>
        <v>400</v>
      </c>
      <c r="T6464" s="7">
        <f t="shared" si="907"/>
        <v>0</v>
      </c>
      <c r="U6464" s="7">
        <f t="shared" si="908"/>
        <v>0</v>
      </c>
    </row>
    <row r="6465" spans="1:21" x14ac:dyDescent="0.2">
      <c r="A6465" s="1">
        <v>9</v>
      </c>
      <c r="B6465" s="1">
        <v>27</v>
      </c>
      <c r="C6465" s="1">
        <v>1</v>
      </c>
      <c r="D6465">
        <v>16.2</v>
      </c>
      <c r="E6465">
        <v>15.7</v>
      </c>
      <c r="F6465">
        <v>97</v>
      </c>
      <c r="G6465">
        <v>0</v>
      </c>
      <c r="H6465">
        <v>0</v>
      </c>
      <c r="I6465">
        <v>0</v>
      </c>
      <c r="J6465" s="4">
        <f t="shared" si="903"/>
        <v>17.904670149828661</v>
      </c>
      <c r="K6465" s="4">
        <f t="shared" si="904"/>
        <v>-39.591948004690295</v>
      </c>
      <c r="L6465" s="5">
        <f t="shared" si="909"/>
        <v>0</v>
      </c>
      <c r="M6465" s="5">
        <f t="shared" si="910"/>
        <v>0</v>
      </c>
      <c r="N6465" s="6">
        <f t="shared" si="902"/>
        <v>0</v>
      </c>
      <c r="O6465" s="6">
        <f t="shared" si="905"/>
        <v>0</v>
      </c>
      <c r="P6465" s="6">
        <f>FORECAST(J6465,Inputs!$B$10:$B$18,Inputs!$A$10:$A$18)</f>
        <v>30.721339538424338</v>
      </c>
      <c r="Q6465" s="6">
        <f>IF(Inputs!$D$10="Yes",IF('Hourly Calcs'!P6465&gt;'Hourly Calcs'!K6465,'Hourly Calcs'!O6465,N6465+O6465),N6465+O6465)</f>
        <v>0</v>
      </c>
      <c r="R6465" s="12">
        <f t="shared" si="906"/>
        <v>0</v>
      </c>
      <c r="S6465" s="1">
        <f>IF(AND(A6465&gt;=5,A6465&lt;=9),INDEX(Demand!$C$3:$C$26,C6465),INDEX(Demand!$B$3:$B$26,C6465))</f>
        <v>350</v>
      </c>
      <c r="T6465" s="7">
        <f t="shared" si="907"/>
        <v>0</v>
      </c>
      <c r="U6465" s="7">
        <f t="shared" si="908"/>
        <v>0</v>
      </c>
    </row>
    <row r="6466" spans="1:21" x14ac:dyDescent="0.2">
      <c r="A6466" s="1">
        <v>9</v>
      </c>
      <c r="B6466" s="1">
        <v>27</v>
      </c>
      <c r="C6466" s="1">
        <v>2</v>
      </c>
      <c r="D6466">
        <v>16.5</v>
      </c>
      <c r="E6466">
        <v>15.8</v>
      </c>
      <c r="F6466">
        <v>96</v>
      </c>
      <c r="G6466">
        <v>0</v>
      </c>
      <c r="H6466">
        <v>0</v>
      </c>
      <c r="I6466">
        <v>0</v>
      </c>
      <c r="J6466" s="4">
        <f t="shared" si="903"/>
        <v>36.042186709688906</v>
      </c>
      <c r="K6466" s="4">
        <f t="shared" si="904"/>
        <v>-35.291485711152461</v>
      </c>
      <c r="L6466" s="5">
        <f t="shared" si="909"/>
        <v>0</v>
      </c>
      <c r="M6466" s="5">
        <f t="shared" si="910"/>
        <v>0</v>
      </c>
      <c r="N6466" s="6">
        <f t="shared" si="902"/>
        <v>0</v>
      </c>
      <c r="O6466" s="6">
        <f t="shared" si="905"/>
        <v>0</v>
      </c>
      <c r="P6466" s="6">
        <f>FORECAST(J6466,Inputs!$B$10:$B$18,Inputs!$A$10:$A$18)</f>
        <v>30.889279506571192</v>
      </c>
      <c r="Q6466" s="6">
        <f>IF(Inputs!$D$10="Yes",IF('Hourly Calcs'!P6466&gt;'Hourly Calcs'!K6466,'Hourly Calcs'!O6466,N6466+O6466),N6466+O6466)</f>
        <v>0</v>
      </c>
      <c r="R6466" s="12">
        <f t="shared" si="906"/>
        <v>0</v>
      </c>
      <c r="S6466" s="1">
        <f>IF(AND(A6466&gt;=5,A6466&lt;=9),INDEX(Demand!$C$3:$C$26,C6466),INDEX(Demand!$B$3:$B$26,C6466))</f>
        <v>350</v>
      </c>
      <c r="T6466" s="7">
        <f t="shared" si="907"/>
        <v>0</v>
      </c>
      <c r="U6466" s="7">
        <f t="shared" si="908"/>
        <v>0</v>
      </c>
    </row>
    <row r="6467" spans="1:21" x14ac:dyDescent="0.2">
      <c r="A6467" s="1">
        <v>9</v>
      </c>
      <c r="B6467" s="1">
        <v>27</v>
      </c>
      <c r="C6467" s="1">
        <v>3</v>
      </c>
      <c r="D6467">
        <v>16.399999999999999</v>
      </c>
      <c r="E6467">
        <v>16.2</v>
      </c>
      <c r="F6467">
        <v>99</v>
      </c>
      <c r="G6467">
        <v>0</v>
      </c>
      <c r="H6467">
        <v>0</v>
      </c>
      <c r="I6467">
        <v>0</v>
      </c>
      <c r="J6467" s="4">
        <f t="shared" si="903"/>
        <v>51.965685715927179</v>
      </c>
      <c r="K6467" s="4">
        <f t="shared" si="904"/>
        <v>-28.705125518761264</v>
      </c>
      <c r="L6467" s="5">
        <f t="shared" si="909"/>
        <v>0</v>
      </c>
      <c r="M6467" s="5">
        <f t="shared" si="910"/>
        <v>0</v>
      </c>
      <c r="N6467" s="6">
        <f t="shared" si="902"/>
        <v>0</v>
      </c>
      <c r="O6467" s="6">
        <f t="shared" si="905"/>
        <v>0</v>
      </c>
      <c r="P6467" s="6">
        <f>FORECAST(J6467,Inputs!$B$10:$B$18,Inputs!$A$10:$A$18)</f>
        <v>31.036719312184509</v>
      </c>
      <c r="Q6467" s="6">
        <f>IF(Inputs!$D$10="Yes",IF('Hourly Calcs'!P6467&gt;'Hourly Calcs'!K6467,'Hourly Calcs'!O6467,N6467+O6467),N6467+O6467)</f>
        <v>0</v>
      </c>
      <c r="R6467" s="12">
        <f t="shared" si="906"/>
        <v>0</v>
      </c>
      <c r="S6467" s="1">
        <f>IF(AND(A6467&gt;=5,A6467&lt;=9),INDEX(Demand!$C$3:$C$26,C6467),INDEX(Demand!$B$3:$B$26,C6467))</f>
        <v>350</v>
      </c>
      <c r="T6467" s="7">
        <f t="shared" si="907"/>
        <v>0</v>
      </c>
      <c r="U6467" s="7">
        <f t="shared" si="908"/>
        <v>0</v>
      </c>
    </row>
    <row r="6468" spans="1:21" x14ac:dyDescent="0.2">
      <c r="A6468" s="1">
        <v>9</v>
      </c>
      <c r="B6468" s="1">
        <v>27</v>
      </c>
      <c r="C6468" s="1">
        <v>4</v>
      </c>
      <c r="D6468">
        <v>16.5</v>
      </c>
      <c r="E6468">
        <v>16.5</v>
      </c>
      <c r="F6468">
        <v>100</v>
      </c>
      <c r="G6468">
        <v>0</v>
      </c>
      <c r="H6468">
        <v>0</v>
      </c>
      <c r="I6468">
        <v>0</v>
      </c>
      <c r="J6468" s="4">
        <f t="shared" si="903"/>
        <v>65.869600087928816</v>
      </c>
      <c r="K6468" s="4">
        <f t="shared" si="904"/>
        <v>-20.588062465329131</v>
      </c>
      <c r="L6468" s="5">
        <f t="shared" si="909"/>
        <v>0</v>
      </c>
      <c r="M6468" s="5">
        <f t="shared" si="910"/>
        <v>0</v>
      </c>
      <c r="N6468" s="6">
        <f t="shared" si="902"/>
        <v>0</v>
      </c>
      <c r="O6468" s="6">
        <f t="shared" si="905"/>
        <v>0</v>
      </c>
      <c r="P6468" s="6">
        <f>FORECAST(J6468,Inputs!$B$10:$B$18,Inputs!$A$10:$A$18)</f>
        <v>31.165459260073412</v>
      </c>
      <c r="Q6468" s="6">
        <f>IF(Inputs!$D$10="Yes",IF('Hourly Calcs'!P6468&gt;'Hourly Calcs'!K6468,'Hourly Calcs'!O6468,N6468+O6468),N6468+O6468)</f>
        <v>0</v>
      </c>
      <c r="R6468" s="12">
        <f t="shared" si="906"/>
        <v>0</v>
      </c>
      <c r="S6468" s="1">
        <f>IF(AND(A6468&gt;=5,A6468&lt;=9),INDEX(Demand!$C$3:$C$26,C6468),INDEX(Demand!$B$3:$B$26,C6468))</f>
        <v>350</v>
      </c>
      <c r="T6468" s="7">
        <f t="shared" si="907"/>
        <v>0</v>
      </c>
      <c r="U6468" s="7">
        <f t="shared" si="908"/>
        <v>0</v>
      </c>
    </row>
    <row r="6469" spans="1:21" x14ac:dyDescent="0.2">
      <c r="A6469" s="1">
        <v>9</v>
      </c>
      <c r="B6469" s="1">
        <v>27</v>
      </c>
      <c r="C6469" s="1">
        <v>5</v>
      </c>
      <c r="D6469">
        <v>16.399999999999999</v>
      </c>
      <c r="E6469">
        <v>16.399999999999999</v>
      </c>
      <c r="F6469">
        <v>100</v>
      </c>
      <c r="G6469">
        <v>0</v>
      </c>
      <c r="H6469">
        <v>0</v>
      </c>
      <c r="I6469">
        <v>0</v>
      </c>
      <c r="J6469" s="4">
        <f t="shared" si="903"/>
        <v>78.363774519888281</v>
      </c>
      <c r="K6469" s="4">
        <f t="shared" si="904"/>
        <v>-11.563571961169131</v>
      </c>
      <c r="L6469" s="5">
        <f t="shared" si="909"/>
        <v>86.636225480111719</v>
      </c>
      <c r="M6469" s="5">
        <f t="shared" si="910"/>
        <v>0</v>
      </c>
      <c r="N6469" s="6">
        <f t="shared" si="902"/>
        <v>0</v>
      </c>
      <c r="O6469" s="6">
        <f t="shared" si="905"/>
        <v>0</v>
      </c>
      <c r="P6469" s="6">
        <f>FORECAST(J6469,Inputs!$B$10:$B$18,Inputs!$A$10:$A$18)</f>
        <v>31.281146060369334</v>
      </c>
      <c r="Q6469" s="6">
        <f>IF(Inputs!$D$10="Yes",IF('Hourly Calcs'!P6469&gt;'Hourly Calcs'!K6469,'Hourly Calcs'!O6469,N6469+O6469),N6469+O6469)</f>
        <v>0</v>
      </c>
      <c r="R6469" s="12">
        <f t="shared" si="906"/>
        <v>0</v>
      </c>
      <c r="S6469" s="1">
        <f>IF(AND(A6469&gt;=5,A6469&lt;=9),INDEX(Demand!$C$3:$C$26,C6469),INDEX(Demand!$B$3:$B$26,C6469))</f>
        <v>350</v>
      </c>
      <c r="T6469" s="7">
        <f t="shared" si="907"/>
        <v>0</v>
      </c>
      <c r="U6469" s="7">
        <f t="shared" si="908"/>
        <v>0</v>
      </c>
    </row>
    <row r="6470" spans="1:21" x14ac:dyDescent="0.2">
      <c r="A6470" s="1">
        <v>9</v>
      </c>
      <c r="B6470" s="1">
        <v>27</v>
      </c>
      <c r="C6470" s="1">
        <v>6</v>
      </c>
      <c r="D6470">
        <v>15.6</v>
      </c>
      <c r="E6470">
        <v>15.6</v>
      </c>
      <c r="F6470">
        <v>100</v>
      </c>
      <c r="G6470">
        <v>0</v>
      </c>
      <c r="H6470">
        <v>0</v>
      </c>
      <c r="I6470">
        <v>0</v>
      </c>
      <c r="J6470" s="4">
        <f t="shared" si="903"/>
        <v>90.130921920703955</v>
      </c>
      <c r="K6470" s="4">
        <f t="shared" si="904"/>
        <v>-2.01909515052769</v>
      </c>
      <c r="L6470" s="5">
        <f t="shared" si="909"/>
        <v>74.869078079296045</v>
      </c>
      <c r="M6470" s="5">
        <f t="shared" si="910"/>
        <v>0</v>
      </c>
      <c r="N6470" s="6">
        <f t="shared" si="902"/>
        <v>0</v>
      </c>
      <c r="O6470" s="6">
        <f t="shared" si="905"/>
        <v>0</v>
      </c>
      <c r="P6470" s="6">
        <f>FORECAST(J6470,Inputs!$B$10:$B$18,Inputs!$A$10:$A$18)</f>
        <v>31.390101128895406</v>
      </c>
      <c r="Q6470" s="6">
        <f>IF(Inputs!$D$10="Yes",IF('Hourly Calcs'!P6470&gt;'Hourly Calcs'!K6470,'Hourly Calcs'!O6470,N6470+O6470),N6470+O6470)</f>
        <v>0</v>
      </c>
      <c r="R6470" s="12">
        <f t="shared" si="906"/>
        <v>0</v>
      </c>
      <c r="S6470" s="1">
        <f>IF(AND(A6470&gt;=5,A6470&lt;=9),INDEX(Demand!$C$3:$C$26,C6470),INDEX(Demand!$B$3:$B$26,C6470))</f>
        <v>350</v>
      </c>
      <c r="T6470" s="7">
        <f t="shared" si="907"/>
        <v>0</v>
      </c>
      <c r="U6470" s="7">
        <f t="shared" si="908"/>
        <v>0</v>
      </c>
    </row>
    <row r="6471" spans="1:21" x14ac:dyDescent="0.2">
      <c r="A6471" s="1">
        <v>9</v>
      </c>
      <c r="B6471" s="1">
        <v>27</v>
      </c>
      <c r="C6471" s="1">
        <v>7</v>
      </c>
      <c r="D6471">
        <v>14.5</v>
      </c>
      <c r="E6471">
        <v>14.3</v>
      </c>
      <c r="F6471">
        <v>99</v>
      </c>
      <c r="G6471">
        <v>12</v>
      </c>
      <c r="H6471">
        <v>0</v>
      </c>
      <c r="I6471">
        <v>12</v>
      </c>
      <c r="J6471" s="4">
        <f t="shared" si="903"/>
        <v>101.82690844714963</v>
      </c>
      <c r="K6471" s="4">
        <f t="shared" si="904"/>
        <v>7.3634997569563438</v>
      </c>
      <c r="L6471" s="5">
        <f t="shared" si="909"/>
        <v>63.173091552850366</v>
      </c>
      <c r="M6471" s="5">
        <f t="shared" si="910"/>
        <v>26.636500243043656</v>
      </c>
      <c r="N6471" s="6">
        <f t="shared" si="902"/>
        <v>0</v>
      </c>
      <c r="O6471" s="6">
        <f t="shared" si="905"/>
        <v>10.974225435330251</v>
      </c>
      <c r="P6471" s="6">
        <f>FORECAST(J6471,Inputs!$B$10:$B$18,Inputs!$A$10:$A$18)</f>
        <v>31.498397300436569</v>
      </c>
      <c r="Q6471" s="6">
        <f>IF(Inputs!$D$10="Yes",IF('Hourly Calcs'!P6471&gt;'Hourly Calcs'!K6471,'Hourly Calcs'!O6471,N6471+O6471),N6471+O6471)</f>
        <v>10.974225435330251</v>
      </c>
      <c r="R6471" s="12">
        <f t="shared" si="906"/>
        <v>52.149519268689346</v>
      </c>
      <c r="S6471" s="1">
        <f>IF(AND(A6471&gt;=5,A6471&lt;=9),INDEX(Demand!$C$3:$C$26,C6471),INDEX(Demand!$B$3:$B$26,C6471))</f>
        <v>350</v>
      </c>
      <c r="T6471" s="7">
        <f t="shared" si="907"/>
        <v>52.149519268689346</v>
      </c>
      <c r="U6471" s="7">
        <f t="shared" si="908"/>
        <v>0</v>
      </c>
    </row>
    <row r="6472" spans="1:21" x14ac:dyDescent="0.2">
      <c r="A6472" s="1">
        <v>9</v>
      </c>
      <c r="B6472" s="1">
        <v>27</v>
      </c>
      <c r="C6472" s="1">
        <v>8</v>
      </c>
      <c r="D6472">
        <v>14.6</v>
      </c>
      <c r="E6472">
        <v>14.1</v>
      </c>
      <c r="F6472">
        <v>97</v>
      </c>
      <c r="G6472">
        <v>41</v>
      </c>
      <c r="H6472">
        <v>0</v>
      </c>
      <c r="I6472">
        <v>41</v>
      </c>
      <c r="J6472" s="4">
        <f t="shared" si="903"/>
        <v>114.08812211177192</v>
      </c>
      <c r="K6472" s="4">
        <f t="shared" si="904"/>
        <v>16.307707440277497</v>
      </c>
      <c r="L6472" s="5">
        <f t="shared" si="909"/>
        <v>50.911877888228076</v>
      </c>
      <c r="M6472" s="5">
        <f t="shared" si="910"/>
        <v>17.692292559722503</v>
      </c>
      <c r="N6472" s="6">
        <f t="shared" si="902"/>
        <v>0</v>
      </c>
      <c r="O6472" s="6">
        <f t="shared" si="905"/>
        <v>37.495270237378357</v>
      </c>
      <c r="P6472" s="6">
        <f>FORECAST(J6472,Inputs!$B$10:$B$18,Inputs!$A$10:$A$18)</f>
        <v>31.611927056590478</v>
      </c>
      <c r="Q6472" s="6">
        <f>IF(Inputs!$D$10="Yes",IF('Hourly Calcs'!P6472&gt;'Hourly Calcs'!K6472,'Hourly Calcs'!O6472,N6472+O6472),N6472+O6472)</f>
        <v>37.495270237378357</v>
      </c>
      <c r="R6472" s="12">
        <f t="shared" si="906"/>
        <v>178.17752416802193</v>
      </c>
      <c r="S6472" s="1">
        <f>IF(AND(A6472&gt;=5,A6472&lt;=9),INDEX(Demand!$C$3:$C$26,C6472),INDEX(Demand!$B$3:$B$26,C6472))</f>
        <v>350</v>
      </c>
      <c r="T6472" s="7">
        <f t="shared" si="907"/>
        <v>178.17752416802193</v>
      </c>
      <c r="U6472" s="7">
        <f t="shared" si="908"/>
        <v>0</v>
      </c>
    </row>
    <row r="6473" spans="1:21" x14ac:dyDescent="0.2">
      <c r="A6473" s="1">
        <v>9</v>
      </c>
      <c r="B6473" s="1">
        <v>27</v>
      </c>
      <c r="C6473" s="1">
        <v>9</v>
      </c>
      <c r="D6473">
        <v>14.9</v>
      </c>
      <c r="E6473">
        <v>14</v>
      </c>
      <c r="F6473">
        <v>94</v>
      </c>
      <c r="G6473">
        <v>176</v>
      </c>
      <c r="H6473">
        <v>42</v>
      </c>
      <c r="I6473">
        <v>160</v>
      </c>
      <c r="J6473" s="4">
        <f t="shared" si="903"/>
        <v>127.54208742768299</v>
      </c>
      <c r="K6473" s="4">
        <f t="shared" si="904"/>
        <v>24.422893556133658</v>
      </c>
      <c r="L6473" s="5">
        <f t="shared" si="909"/>
        <v>37.457912572317014</v>
      </c>
      <c r="M6473" s="5">
        <f t="shared" si="910"/>
        <v>9.5771064438663416</v>
      </c>
      <c r="N6473" s="6">
        <f t="shared" ref="N6473:N6536" si="911">H6473*MAX(0,COS(2*ASIN(SQRT(SIN(RADIANS($B$4))^2+COS(RADIANS($K6473))^2-2*SIN(RADIANS($B$4))*COS(RADIANS($K6473))*COS(RADIANS($J6473-$B$5))+(SIN(RADIANS($K6473))-COS(RADIANS($B$4)))^2)/2)))</f>
        <v>31.371837988788993</v>
      </c>
      <c r="O6473" s="6">
        <f t="shared" si="905"/>
        <v>146.32300580440332</v>
      </c>
      <c r="P6473" s="6">
        <f>FORECAST(J6473,Inputs!$B$10:$B$18,Inputs!$A$10:$A$18)</f>
        <v>31.736500809515583</v>
      </c>
      <c r="Q6473" s="6">
        <f>IF(Inputs!$D$10="Yes",IF('Hourly Calcs'!P6473&gt;'Hourly Calcs'!K6473,'Hourly Calcs'!O6473,N6473+O6473),N6473+O6473)</f>
        <v>146.32300580440332</v>
      </c>
      <c r="R6473" s="12">
        <f t="shared" si="906"/>
        <v>695.32692358252461</v>
      </c>
      <c r="S6473" s="1">
        <f>IF(AND(A6473&gt;=5,A6473&lt;=9),INDEX(Demand!$C$3:$C$26,C6473),INDEX(Demand!$B$3:$B$26,C6473))</f>
        <v>350</v>
      </c>
      <c r="T6473" s="7">
        <f t="shared" si="907"/>
        <v>350</v>
      </c>
      <c r="U6473" s="7">
        <f t="shared" si="908"/>
        <v>345.32692358252461</v>
      </c>
    </row>
    <row r="6474" spans="1:21" x14ac:dyDescent="0.2">
      <c r="A6474" s="1">
        <v>9</v>
      </c>
      <c r="B6474" s="1">
        <v>27</v>
      </c>
      <c r="C6474" s="1">
        <v>10</v>
      </c>
      <c r="D6474">
        <v>15</v>
      </c>
      <c r="E6474">
        <v>13</v>
      </c>
      <c r="F6474">
        <v>88</v>
      </c>
      <c r="G6474">
        <v>263</v>
      </c>
      <c r="H6474">
        <v>51</v>
      </c>
      <c r="I6474">
        <v>237</v>
      </c>
      <c r="J6474" s="4">
        <f t="shared" ref="J6474:J6537" si="912">solarazimuth($B$2,$B$3,$B$1,A6474,B6474,C6474,0,0,0,0)</f>
        <v>142.73323451784722</v>
      </c>
      <c r="K6474" s="4">
        <f t="shared" ref="K6474:K6537" si="913">solarelevation($B$2,$B$3,$B$1,A6474,B6474,C6474,0,0,0,0)</f>
        <v>31.098156666455793</v>
      </c>
      <c r="L6474" s="5">
        <f t="shared" si="909"/>
        <v>22.266765482152778</v>
      </c>
      <c r="M6474" s="5">
        <f t="shared" si="910"/>
        <v>2.9018433335442069</v>
      </c>
      <c r="N6474" s="6">
        <f t="shared" si="911"/>
        <v>44.437530216770874</v>
      </c>
      <c r="O6474" s="6">
        <f t="shared" ref="O6474:O6537" si="914">$I6474*(1+COS(RADIANS($B$4)))/2</f>
        <v>216.74095234777243</v>
      </c>
      <c r="P6474" s="6">
        <f>FORECAST(J6474,Inputs!$B$10:$B$18,Inputs!$A$10:$A$18)</f>
        <v>31.877159578868955</v>
      </c>
      <c r="Q6474" s="6">
        <f>IF(Inputs!$D$10="Yes",IF('Hourly Calcs'!P6474&gt;'Hourly Calcs'!K6474,'Hourly Calcs'!O6474,N6474+O6474),N6474+O6474)</f>
        <v>216.74095234777243</v>
      </c>
      <c r="R6474" s="12">
        <f t="shared" ref="R6474:R6537" si="915">$B$6*$E$1*Q6474</f>
        <v>1029.9530055566145</v>
      </c>
      <c r="S6474" s="1">
        <f>IF(AND(A6474&gt;=5,A6474&lt;=9),INDEX(Demand!$C$3:$C$26,C6474),INDEX(Demand!$B$3:$B$26,C6474))</f>
        <v>600</v>
      </c>
      <c r="T6474" s="7">
        <f t="shared" ref="T6474:T6537" si="916">S6474-MAX(0,S6474-R6474)</f>
        <v>600</v>
      </c>
      <c r="U6474" s="7">
        <f t="shared" ref="U6474:U6537" si="917">MAX(0,R6474-S6474)</f>
        <v>429.95300555661447</v>
      </c>
    </row>
    <row r="6475" spans="1:21" x14ac:dyDescent="0.2">
      <c r="A6475" s="1">
        <v>9</v>
      </c>
      <c r="B6475" s="1">
        <v>27</v>
      </c>
      <c r="C6475" s="1">
        <v>11</v>
      </c>
      <c r="D6475">
        <v>15.5</v>
      </c>
      <c r="E6475">
        <v>12.6</v>
      </c>
      <c r="F6475">
        <v>83</v>
      </c>
      <c r="G6475">
        <v>326</v>
      </c>
      <c r="H6475">
        <v>92</v>
      </c>
      <c r="I6475">
        <v>272</v>
      </c>
      <c r="J6475" s="4">
        <f t="shared" si="912"/>
        <v>159.86787804149699</v>
      </c>
      <c r="K6475" s="4">
        <f t="shared" si="913"/>
        <v>35.644368354268074</v>
      </c>
      <c r="L6475" s="5">
        <f t="shared" si="909"/>
        <v>5.1321219585030065</v>
      </c>
      <c r="M6475" s="5">
        <f t="shared" si="910"/>
        <v>1.6443683542680745</v>
      </c>
      <c r="N6475" s="6">
        <f t="shared" si="911"/>
        <v>86.087147525110652</v>
      </c>
      <c r="O6475" s="6">
        <f t="shared" si="914"/>
        <v>248.74910986748566</v>
      </c>
      <c r="P6475" s="6">
        <f>FORECAST(J6475,Inputs!$B$10:$B$18,Inputs!$A$10:$A$18)</f>
        <v>32.035813685569416</v>
      </c>
      <c r="Q6475" s="6">
        <f>IF(Inputs!$D$10="Yes",IF('Hourly Calcs'!P6475&gt;'Hourly Calcs'!K6475,'Hourly Calcs'!O6475,N6475+O6475),N6475+O6475)</f>
        <v>334.83625739259628</v>
      </c>
      <c r="R6475" s="12">
        <f t="shared" si="915"/>
        <v>1591.1418951296175</v>
      </c>
      <c r="S6475" s="1">
        <f>IF(AND(A6475&gt;=5,A6475&lt;=9),INDEX(Demand!$C$3:$C$26,C6475),INDEX(Demand!$B$3:$B$26,C6475))</f>
        <v>600</v>
      </c>
      <c r="T6475" s="7">
        <f t="shared" si="916"/>
        <v>600</v>
      </c>
      <c r="U6475" s="7">
        <f t="shared" si="917"/>
        <v>991.14189512961752</v>
      </c>
    </row>
    <row r="6476" spans="1:21" x14ac:dyDescent="0.2">
      <c r="A6476" s="1">
        <v>9</v>
      </c>
      <c r="B6476" s="1">
        <v>27</v>
      </c>
      <c r="C6476" s="1">
        <v>12</v>
      </c>
      <c r="D6476">
        <v>16</v>
      </c>
      <c r="E6476">
        <v>12.6</v>
      </c>
      <c r="F6476">
        <v>80</v>
      </c>
      <c r="G6476">
        <v>510</v>
      </c>
      <c r="H6476">
        <v>372</v>
      </c>
      <c r="I6476">
        <v>276</v>
      </c>
      <c r="J6476" s="4">
        <f t="shared" si="912"/>
        <v>178.42442791935144</v>
      </c>
      <c r="K6476" s="4">
        <f t="shared" si="913"/>
        <v>37.419209364621054</v>
      </c>
      <c r="L6476" s="5">
        <f t="shared" si="909"/>
        <v>13.424427919351444</v>
      </c>
      <c r="M6476" s="5">
        <f t="shared" si="910"/>
        <v>3.4192093646210537</v>
      </c>
      <c r="N6476" s="6">
        <f t="shared" si="911"/>
        <v>348.0955307955582</v>
      </c>
      <c r="O6476" s="6">
        <f t="shared" si="914"/>
        <v>252.40718501259573</v>
      </c>
      <c r="P6476" s="6">
        <f>FORECAST(J6476,Inputs!$B$10:$B$18,Inputs!$A$10:$A$18)</f>
        <v>32.207633591845848</v>
      </c>
      <c r="Q6476" s="6">
        <f>IF(Inputs!$D$10="Yes",IF('Hourly Calcs'!P6476&gt;'Hourly Calcs'!K6476,'Hourly Calcs'!O6476,N6476+O6476),N6476+O6476)</f>
        <v>600.50271580815388</v>
      </c>
      <c r="R6476" s="12">
        <f t="shared" si="915"/>
        <v>2853.588905520347</v>
      </c>
      <c r="S6476" s="1">
        <f>IF(AND(A6476&gt;=5,A6476&lt;=9),INDEX(Demand!$C$3:$C$26,C6476),INDEX(Demand!$B$3:$B$26,C6476))</f>
        <v>600</v>
      </c>
      <c r="T6476" s="7">
        <f t="shared" si="916"/>
        <v>600</v>
      </c>
      <c r="U6476" s="7">
        <f t="shared" si="917"/>
        <v>2253.588905520347</v>
      </c>
    </row>
    <row r="6477" spans="1:21" x14ac:dyDescent="0.2">
      <c r="A6477" s="1">
        <v>9</v>
      </c>
      <c r="B6477" s="1">
        <v>27</v>
      </c>
      <c r="C6477" s="1">
        <v>13</v>
      </c>
      <c r="D6477">
        <v>15.5</v>
      </c>
      <c r="E6477">
        <v>11.2</v>
      </c>
      <c r="F6477">
        <v>76</v>
      </c>
      <c r="G6477">
        <v>573</v>
      </c>
      <c r="H6477">
        <v>607</v>
      </c>
      <c r="I6477">
        <v>191</v>
      </c>
      <c r="J6477" s="4">
        <f t="shared" si="912"/>
        <v>197.09897697278959</v>
      </c>
      <c r="K6477" s="4">
        <f t="shared" si="913"/>
        <v>36.11830510383583</v>
      </c>
      <c r="L6477" s="5">
        <f t="shared" si="909"/>
        <v>32.098976972789586</v>
      </c>
      <c r="M6477" s="5">
        <f t="shared" si="910"/>
        <v>2.11830510383583</v>
      </c>
      <c r="N6477" s="6">
        <f t="shared" si="911"/>
        <v>528.90550173013798</v>
      </c>
      <c r="O6477" s="6">
        <f t="shared" si="914"/>
        <v>174.67308817900647</v>
      </c>
      <c r="P6477" s="6">
        <f>FORECAST(J6477,Inputs!$B$10:$B$18,Inputs!$A$10:$A$18)</f>
        <v>32.380546083081384</v>
      </c>
      <c r="Q6477" s="6">
        <f>IF(Inputs!$D$10="Yes",IF('Hourly Calcs'!P6477&gt;'Hourly Calcs'!K6477,'Hourly Calcs'!O6477,N6477+O6477),N6477+O6477)</f>
        <v>703.57858990914451</v>
      </c>
      <c r="R6477" s="12">
        <f t="shared" si="915"/>
        <v>3343.4054592482544</v>
      </c>
      <c r="S6477" s="1">
        <f>IF(AND(A6477&gt;=5,A6477&lt;=9),INDEX(Demand!$C$3:$C$26,C6477),INDEX(Demand!$B$3:$B$26,C6477))</f>
        <v>600</v>
      </c>
      <c r="T6477" s="7">
        <f t="shared" si="916"/>
        <v>600</v>
      </c>
      <c r="U6477" s="7">
        <f t="shared" si="917"/>
        <v>2743.4054592482544</v>
      </c>
    </row>
    <row r="6478" spans="1:21" x14ac:dyDescent="0.2">
      <c r="A6478" s="1">
        <v>9</v>
      </c>
      <c r="B6478" s="1">
        <v>27</v>
      </c>
      <c r="C6478" s="1">
        <v>14</v>
      </c>
      <c r="D6478">
        <v>16.2</v>
      </c>
      <c r="E6478">
        <v>8.8000000000000007</v>
      </c>
      <c r="F6478">
        <v>61</v>
      </c>
      <c r="G6478">
        <v>540</v>
      </c>
      <c r="H6478">
        <v>694</v>
      </c>
      <c r="I6478">
        <v>134</v>
      </c>
      <c r="J6478" s="4">
        <f t="shared" si="912"/>
        <v>214.51214912095321</v>
      </c>
      <c r="K6478" s="4">
        <f t="shared" si="913"/>
        <v>31.966408070457049</v>
      </c>
      <c r="L6478" s="5">
        <f t="shared" si="909"/>
        <v>49.512149120953211</v>
      </c>
      <c r="M6478" s="5">
        <f t="shared" si="910"/>
        <v>2.0335919295429505</v>
      </c>
      <c r="N6478" s="6">
        <f t="shared" si="911"/>
        <v>518.36931485114474</v>
      </c>
      <c r="O6478" s="6">
        <f t="shared" si="914"/>
        <v>122.54551736118779</v>
      </c>
      <c r="P6478" s="6">
        <f>FORECAST(J6478,Inputs!$B$10:$B$18,Inputs!$A$10:$A$18)</f>
        <v>32.541779158527341</v>
      </c>
      <c r="Q6478" s="6">
        <f>IF(Inputs!$D$10="Yes",IF('Hourly Calcs'!P6478&gt;'Hourly Calcs'!K6478,'Hourly Calcs'!O6478,N6478+O6478),N6478+O6478)</f>
        <v>122.54551736118779</v>
      </c>
      <c r="R6478" s="12">
        <f t="shared" si="915"/>
        <v>582.33629850036436</v>
      </c>
      <c r="S6478" s="1">
        <f>IF(AND(A6478&gt;=5,A6478&lt;=9),INDEX(Demand!$C$3:$C$26,C6478),INDEX(Demand!$B$3:$B$26,C6478))</f>
        <v>600</v>
      </c>
      <c r="T6478" s="7">
        <f t="shared" si="916"/>
        <v>582.33629850036436</v>
      </c>
      <c r="U6478" s="7">
        <f t="shared" si="917"/>
        <v>0</v>
      </c>
    </row>
    <row r="6479" spans="1:21" x14ac:dyDescent="0.2">
      <c r="A6479" s="1">
        <v>9</v>
      </c>
      <c r="B6479" s="1">
        <v>27</v>
      </c>
      <c r="C6479" s="1">
        <v>15</v>
      </c>
      <c r="D6479">
        <v>16</v>
      </c>
      <c r="E6479">
        <v>9.9</v>
      </c>
      <c r="F6479">
        <v>67</v>
      </c>
      <c r="G6479">
        <v>409</v>
      </c>
      <c r="H6479">
        <v>471</v>
      </c>
      <c r="I6479">
        <v>173</v>
      </c>
      <c r="J6479" s="4">
        <f t="shared" si="912"/>
        <v>230.00365935160369</v>
      </c>
      <c r="K6479" s="4">
        <f t="shared" si="913"/>
        <v>25.57251334833478</v>
      </c>
      <c r="L6479" s="5">
        <f t="shared" si="909"/>
        <v>65.003659351603687</v>
      </c>
      <c r="M6479" s="5">
        <f t="shared" si="910"/>
        <v>8.4274866516652196</v>
      </c>
      <c r="N6479" s="6">
        <f t="shared" si="911"/>
        <v>268.9419710203652</v>
      </c>
      <c r="O6479" s="6">
        <f t="shared" si="914"/>
        <v>158.21175002601109</v>
      </c>
      <c r="P6479" s="6">
        <f>FORECAST(J6479,Inputs!$B$10:$B$18,Inputs!$A$10:$A$18)</f>
        <v>32.685219068070403</v>
      </c>
      <c r="Q6479" s="6">
        <f>IF(Inputs!$D$10="Yes",IF('Hourly Calcs'!P6479&gt;'Hourly Calcs'!K6479,'Hourly Calcs'!O6479,N6479+O6479),N6479+O6479)</f>
        <v>158.21175002601109</v>
      </c>
      <c r="R6479" s="12">
        <f t="shared" si="915"/>
        <v>751.82223612360463</v>
      </c>
      <c r="S6479" s="1">
        <f>IF(AND(A6479&gt;=5,A6479&lt;=9),INDEX(Demand!$C$3:$C$26,C6479),INDEX(Demand!$B$3:$B$26,C6479))</f>
        <v>600</v>
      </c>
      <c r="T6479" s="7">
        <f t="shared" si="916"/>
        <v>600</v>
      </c>
      <c r="U6479" s="7">
        <f t="shared" si="917"/>
        <v>151.82223612360463</v>
      </c>
    </row>
    <row r="6480" spans="1:21" x14ac:dyDescent="0.2">
      <c r="A6480" s="1">
        <v>9</v>
      </c>
      <c r="B6480" s="1">
        <v>27</v>
      </c>
      <c r="C6480" s="1">
        <v>16</v>
      </c>
      <c r="D6480">
        <v>14.8</v>
      </c>
      <c r="E6480">
        <v>7.1</v>
      </c>
      <c r="F6480">
        <v>60</v>
      </c>
      <c r="G6480">
        <v>177</v>
      </c>
      <c r="H6480">
        <v>96</v>
      </c>
      <c r="I6480">
        <v>141</v>
      </c>
      <c r="J6480" s="4">
        <f t="shared" si="912"/>
        <v>243.68974974888897</v>
      </c>
      <c r="K6480" s="4">
        <f t="shared" si="913"/>
        <v>17.631544974897736</v>
      </c>
      <c r="L6480" s="5">
        <f t="shared" si="909"/>
        <v>78.689749748888971</v>
      </c>
      <c r="M6480" s="5">
        <f t="shared" si="910"/>
        <v>16.368455025102264</v>
      </c>
      <c r="N6480" s="6">
        <f t="shared" si="911"/>
        <v>34.140382476517118</v>
      </c>
      <c r="O6480" s="6">
        <f t="shared" si="914"/>
        <v>128.94714886513043</v>
      </c>
      <c r="P6480" s="6">
        <f>FORECAST(J6480,Inputs!$B$10:$B$18,Inputs!$A$10:$A$18)</f>
        <v>32.811942127304526</v>
      </c>
      <c r="Q6480" s="6">
        <f>IF(Inputs!$D$10="Yes",IF('Hourly Calcs'!P6480&gt;'Hourly Calcs'!K6480,'Hourly Calcs'!O6480,N6480+O6480),N6480+O6480)</f>
        <v>128.94714886513043</v>
      </c>
      <c r="R6480" s="12">
        <f t="shared" si="915"/>
        <v>612.75685140709982</v>
      </c>
      <c r="S6480" s="1">
        <f>IF(AND(A6480&gt;=5,A6480&lt;=9),INDEX(Demand!$C$3:$C$26,C6480),INDEX(Demand!$B$3:$B$26,C6480))</f>
        <v>900</v>
      </c>
      <c r="T6480" s="7">
        <f t="shared" si="916"/>
        <v>612.75685140709982</v>
      </c>
      <c r="U6480" s="7">
        <f t="shared" si="917"/>
        <v>0</v>
      </c>
    </row>
    <row r="6481" spans="1:21" x14ac:dyDescent="0.2">
      <c r="A6481" s="1">
        <v>9</v>
      </c>
      <c r="B6481" s="1">
        <v>27</v>
      </c>
      <c r="C6481" s="1">
        <v>17</v>
      </c>
      <c r="D6481">
        <v>14.2</v>
      </c>
      <c r="E6481">
        <v>5.7</v>
      </c>
      <c r="F6481">
        <v>57</v>
      </c>
      <c r="G6481">
        <v>82</v>
      </c>
      <c r="H6481">
        <v>3</v>
      </c>
      <c r="I6481">
        <v>81</v>
      </c>
      <c r="J6481" s="4">
        <f t="shared" si="912"/>
        <v>256.08351750163609</v>
      </c>
      <c r="K6481" s="4">
        <f t="shared" si="913"/>
        <v>8.7638783688011301</v>
      </c>
      <c r="L6481" s="5">
        <f t="shared" si="909"/>
        <v>0</v>
      </c>
      <c r="M6481" s="5">
        <f t="shared" si="910"/>
        <v>25.23612163119887</v>
      </c>
      <c r="N6481" s="6">
        <f t="shared" si="911"/>
        <v>0.34759108393830906</v>
      </c>
      <c r="O6481" s="6">
        <f t="shared" si="914"/>
        <v>74.076021688479187</v>
      </c>
      <c r="P6481" s="6">
        <f>FORECAST(J6481,Inputs!$B$10:$B$18,Inputs!$A$10:$A$18)</f>
        <v>32.926699236126261</v>
      </c>
      <c r="Q6481" s="6">
        <f>IF(Inputs!$D$10="Yes",IF('Hourly Calcs'!P6481&gt;'Hourly Calcs'!K6481,'Hourly Calcs'!O6481,N6481+O6481),N6481+O6481)</f>
        <v>74.076021688479187</v>
      </c>
      <c r="R6481" s="12">
        <f t="shared" si="915"/>
        <v>352.00925506365309</v>
      </c>
      <c r="S6481" s="1">
        <f>IF(AND(A6481&gt;=5,A6481&lt;=9),INDEX(Demand!$C$3:$C$26,C6481),INDEX(Demand!$B$3:$B$26,C6481))</f>
        <v>900</v>
      </c>
      <c r="T6481" s="7">
        <f t="shared" si="916"/>
        <v>352.00925506365309</v>
      </c>
      <c r="U6481" s="7">
        <f t="shared" si="917"/>
        <v>0</v>
      </c>
    </row>
    <row r="6482" spans="1:21" x14ac:dyDescent="0.2">
      <c r="A6482" s="1">
        <v>9</v>
      </c>
      <c r="B6482" s="1">
        <v>27</v>
      </c>
      <c r="C6482" s="1">
        <v>18</v>
      </c>
      <c r="D6482">
        <v>13.3</v>
      </c>
      <c r="E6482">
        <v>4.4000000000000004</v>
      </c>
      <c r="F6482">
        <v>55</v>
      </c>
      <c r="G6482">
        <v>12</v>
      </c>
      <c r="H6482">
        <v>0</v>
      </c>
      <c r="I6482">
        <v>12</v>
      </c>
      <c r="J6482" s="4">
        <f t="shared" si="912"/>
        <v>267.80749152181869</v>
      </c>
      <c r="K6482" s="4">
        <f t="shared" si="913"/>
        <v>-0.28836840307774025</v>
      </c>
      <c r="L6482" s="5">
        <f t="shared" si="909"/>
        <v>0</v>
      </c>
      <c r="M6482" s="5">
        <f t="shared" si="910"/>
        <v>0</v>
      </c>
      <c r="N6482" s="6">
        <f t="shared" si="911"/>
        <v>0</v>
      </c>
      <c r="O6482" s="6">
        <f t="shared" si="914"/>
        <v>10.974225435330251</v>
      </c>
      <c r="P6482" s="6">
        <f>FORECAST(J6482,Inputs!$B$10:$B$18,Inputs!$A$10:$A$18)</f>
        <v>33.035254551127949</v>
      </c>
      <c r="Q6482" s="6">
        <f>IF(Inputs!$D$10="Yes",IF('Hourly Calcs'!P6482&gt;'Hourly Calcs'!K6482,'Hourly Calcs'!O6482,N6482+O6482),N6482+O6482)</f>
        <v>10.974225435330251</v>
      </c>
      <c r="R6482" s="12">
        <f t="shared" si="915"/>
        <v>52.149519268689346</v>
      </c>
      <c r="S6482" s="1">
        <f>IF(AND(A6482&gt;=5,A6482&lt;=9),INDEX(Demand!$C$3:$C$26,C6482),INDEX(Demand!$B$3:$B$26,C6482))</f>
        <v>900</v>
      </c>
      <c r="T6482" s="7">
        <f t="shared" si="916"/>
        <v>52.149519268689346</v>
      </c>
      <c r="U6482" s="7">
        <f t="shared" si="917"/>
        <v>0</v>
      </c>
    </row>
    <row r="6483" spans="1:21" x14ac:dyDescent="0.2">
      <c r="A6483" s="1">
        <v>9</v>
      </c>
      <c r="B6483" s="1">
        <v>27</v>
      </c>
      <c r="C6483" s="1">
        <v>19</v>
      </c>
      <c r="D6483">
        <v>12.9</v>
      </c>
      <c r="E6483">
        <v>3.3</v>
      </c>
      <c r="F6483">
        <v>52</v>
      </c>
      <c r="G6483">
        <v>0</v>
      </c>
      <c r="H6483">
        <v>0</v>
      </c>
      <c r="I6483">
        <v>0</v>
      </c>
      <c r="J6483" s="4">
        <f t="shared" si="912"/>
        <v>279.49712978538452</v>
      </c>
      <c r="K6483" s="4">
        <f t="shared" si="913"/>
        <v>-10.178940310270335</v>
      </c>
      <c r="L6483" s="5">
        <f t="shared" si="909"/>
        <v>0</v>
      </c>
      <c r="M6483" s="5">
        <f t="shared" si="910"/>
        <v>0</v>
      </c>
      <c r="N6483" s="6">
        <f t="shared" si="911"/>
        <v>0</v>
      </c>
      <c r="O6483" s="6">
        <f t="shared" si="914"/>
        <v>0</v>
      </c>
      <c r="P6483" s="6">
        <f>FORECAST(J6483,Inputs!$B$10:$B$18,Inputs!$A$10:$A$18)</f>
        <v>33.14349194245726</v>
      </c>
      <c r="Q6483" s="6">
        <f>IF(Inputs!$D$10="Yes",IF('Hourly Calcs'!P6483&gt;'Hourly Calcs'!K6483,'Hourly Calcs'!O6483,N6483+O6483),N6483+O6483)</f>
        <v>0</v>
      </c>
      <c r="R6483" s="12">
        <f t="shared" si="915"/>
        <v>0</v>
      </c>
      <c r="S6483" s="1">
        <f>IF(AND(A6483&gt;=5,A6483&lt;=9),INDEX(Demand!$C$3:$C$26,C6483),INDEX(Demand!$B$3:$B$26,C6483))</f>
        <v>900</v>
      </c>
      <c r="T6483" s="7">
        <f t="shared" si="916"/>
        <v>0</v>
      </c>
      <c r="U6483" s="7">
        <f t="shared" si="917"/>
        <v>0</v>
      </c>
    </row>
    <row r="6484" spans="1:21" x14ac:dyDescent="0.2">
      <c r="A6484" s="1">
        <v>9</v>
      </c>
      <c r="B6484" s="1">
        <v>27</v>
      </c>
      <c r="C6484" s="1">
        <v>20</v>
      </c>
      <c r="D6484">
        <v>12.5</v>
      </c>
      <c r="E6484">
        <v>5.2</v>
      </c>
      <c r="F6484">
        <v>61</v>
      </c>
      <c r="G6484">
        <v>0</v>
      </c>
      <c r="H6484">
        <v>0</v>
      </c>
      <c r="I6484">
        <v>0</v>
      </c>
      <c r="J6484" s="4">
        <f t="shared" si="912"/>
        <v>291.80532327623797</v>
      </c>
      <c r="K6484" s="4">
        <f t="shared" si="913"/>
        <v>-19.338149237992084</v>
      </c>
      <c r="L6484" s="5">
        <f t="shared" si="909"/>
        <v>0</v>
      </c>
      <c r="M6484" s="5">
        <f t="shared" si="910"/>
        <v>0</v>
      </c>
      <c r="N6484" s="6">
        <f t="shared" si="911"/>
        <v>0</v>
      </c>
      <c r="O6484" s="6">
        <f t="shared" si="914"/>
        <v>0</v>
      </c>
      <c r="P6484" s="6">
        <f>FORECAST(J6484,Inputs!$B$10:$B$18,Inputs!$A$10:$A$18)</f>
        <v>33.257456697002198</v>
      </c>
      <c r="Q6484" s="6">
        <f>IF(Inputs!$D$10="Yes",IF('Hourly Calcs'!P6484&gt;'Hourly Calcs'!K6484,'Hourly Calcs'!O6484,N6484+O6484),N6484+O6484)</f>
        <v>0</v>
      </c>
      <c r="R6484" s="12">
        <f t="shared" si="915"/>
        <v>0</v>
      </c>
      <c r="S6484" s="1">
        <f>IF(AND(A6484&gt;=5,A6484&lt;=9),INDEX(Demand!$C$3:$C$26,C6484),INDEX(Demand!$B$3:$B$26,C6484))</f>
        <v>800</v>
      </c>
      <c r="T6484" s="7">
        <f t="shared" si="916"/>
        <v>0</v>
      </c>
      <c r="U6484" s="7">
        <f t="shared" si="917"/>
        <v>0</v>
      </c>
    </row>
    <row r="6485" spans="1:21" x14ac:dyDescent="0.2">
      <c r="A6485" s="1">
        <v>9</v>
      </c>
      <c r="B6485" s="1">
        <v>27</v>
      </c>
      <c r="C6485" s="1">
        <v>21</v>
      </c>
      <c r="D6485">
        <v>12.2</v>
      </c>
      <c r="E6485">
        <v>4.2</v>
      </c>
      <c r="F6485">
        <v>58</v>
      </c>
      <c r="G6485">
        <v>0</v>
      </c>
      <c r="H6485">
        <v>0</v>
      </c>
      <c r="I6485">
        <v>0</v>
      </c>
      <c r="J6485" s="4">
        <f t="shared" si="912"/>
        <v>305.41849655175514</v>
      </c>
      <c r="K6485" s="4">
        <f t="shared" si="913"/>
        <v>-27.685517049204734</v>
      </c>
      <c r="L6485" s="5">
        <f t="shared" si="909"/>
        <v>0</v>
      </c>
      <c r="M6485" s="5">
        <f t="shared" si="910"/>
        <v>0</v>
      </c>
      <c r="N6485" s="6">
        <f t="shared" si="911"/>
        <v>0</v>
      </c>
      <c r="O6485" s="6">
        <f t="shared" si="914"/>
        <v>0</v>
      </c>
      <c r="P6485" s="6">
        <f>FORECAST(J6485,Inputs!$B$10:$B$18,Inputs!$A$10:$A$18)</f>
        <v>33.383504597701432</v>
      </c>
      <c r="Q6485" s="6">
        <f>IF(Inputs!$D$10="Yes",IF('Hourly Calcs'!P6485&gt;'Hourly Calcs'!K6485,'Hourly Calcs'!O6485,N6485+O6485),N6485+O6485)</f>
        <v>0</v>
      </c>
      <c r="R6485" s="12">
        <f t="shared" si="915"/>
        <v>0</v>
      </c>
      <c r="S6485" s="1">
        <f>IF(AND(A6485&gt;=5,A6485&lt;=9),INDEX(Demand!$C$3:$C$26,C6485),INDEX(Demand!$B$3:$B$26,C6485))</f>
        <v>700</v>
      </c>
      <c r="T6485" s="7">
        <f t="shared" si="916"/>
        <v>0</v>
      </c>
      <c r="U6485" s="7">
        <f t="shared" si="917"/>
        <v>0</v>
      </c>
    </row>
    <row r="6486" spans="1:21" x14ac:dyDescent="0.2">
      <c r="A6486" s="1">
        <v>9</v>
      </c>
      <c r="B6486" s="1">
        <v>27</v>
      </c>
      <c r="C6486" s="1">
        <v>22</v>
      </c>
      <c r="D6486">
        <v>12</v>
      </c>
      <c r="E6486">
        <v>3.2</v>
      </c>
      <c r="F6486">
        <v>55</v>
      </c>
      <c r="G6486">
        <v>0</v>
      </c>
      <c r="H6486">
        <v>0</v>
      </c>
      <c r="I6486">
        <v>0</v>
      </c>
      <c r="J6486" s="4">
        <f t="shared" si="912"/>
        <v>320.98659179143942</v>
      </c>
      <c r="K6486" s="4">
        <f t="shared" si="913"/>
        <v>-34.624784200230394</v>
      </c>
      <c r="L6486" s="5">
        <f t="shared" si="909"/>
        <v>0</v>
      </c>
      <c r="M6486" s="5">
        <f t="shared" si="910"/>
        <v>0</v>
      </c>
      <c r="N6486" s="6">
        <f t="shared" si="911"/>
        <v>0</v>
      </c>
      <c r="O6486" s="6">
        <f t="shared" si="914"/>
        <v>0</v>
      </c>
      <c r="P6486" s="6">
        <f>FORECAST(J6486,Inputs!$B$10:$B$18,Inputs!$A$10:$A$18)</f>
        <v>33.527653627698513</v>
      </c>
      <c r="Q6486" s="6">
        <f>IF(Inputs!$D$10="Yes",IF('Hourly Calcs'!P6486&gt;'Hourly Calcs'!K6486,'Hourly Calcs'!O6486,N6486+O6486),N6486+O6486)</f>
        <v>0</v>
      </c>
      <c r="R6486" s="12">
        <f t="shared" si="915"/>
        <v>0</v>
      </c>
      <c r="S6486" s="1">
        <f>IF(AND(A6486&gt;=5,A6486&lt;=9),INDEX(Demand!$C$3:$C$26,C6486),INDEX(Demand!$B$3:$B$26,C6486))</f>
        <v>600</v>
      </c>
      <c r="T6486" s="7">
        <f t="shared" si="916"/>
        <v>0</v>
      </c>
      <c r="U6486" s="7">
        <f t="shared" si="917"/>
        <v>0</v>
      </c>
    </row>
    <row r="6487" spans="1:21" x14ac:dyDescent="0.2">
      <c r="A6487" s="1">
        <v>9</v>
      </c>
      <c r="B6487" s="1">
        <v>27</v>
      </c>
      <c r="C6487" s="1">
        <v>23</v>
      </c>
      <c r="D6487">
        <v>11.6</v>
      </c>
      <c r="E6487">
        <v>4.5999999999999996</v>
      </c>
      <c r="F6487">
        <v>62</v>
      </c>
      <c r="G6487">
        <v>0</v>
      </c>
      <c r="H6487">
        <v>0</v>
      </c>
      <c r="I6487">
        <v>0</v>
      </c>
      <c r="J6487" s="4">
        <f t="shared" si="912"/>
        <v>338.8260581463577</v>
      </c>
      <c r="K6487" s="4">
        <f t="shared" si="913"/>
        <v>-39.410361436235974</v>
      </c>
      <c r="L6487" s="5">
        <f t="shared" si="909"/>
        <v>0</v>
      </c>
      <c r="M6487" s="5">
        <f t="shared" si="910"/>
        <v>0</v>
      </c>
      <c r="N6487" s="6">
        <f t="shared" si="911"/>
        <v>0</v>
      </c>
      <c r="O6487" s="6">
        <f t="shared" si="914"/>
        <v>0</v>
      </c>
      <c r="P6487" s="6">
        <f>FORECAST(J6487,Inputs!$B$10:$B$18,Inputs!$A$10:$A$18)</f>
        <v>33.692833871725533</v>
      </c>
      <c r="Q6487" s="6">
        <f>IF(Inputs!$D$10="Yes",IF('Hourly Calcs'!P6487&gt;'Hourly Calcs'!K6487,'Hourly Calcs'!O6487,N6487+O6487),N6487+O6487)</f>
        <v>0</v>
      </c>
      <c r="R6487" s="12">
        <f t="shared" si="915"/>
        <v>0</v>
      </c>
      <c r="S6487" s="1">
        <f>IF(AND(A6487&gt;=5,A6487&lt;=9),INDEX(Demand!$C$3:$C$26,C6487),INDEX(Demand!$B$3:$B$26,C6487))</f>
        <v>500</v>
      </c>
      <c r="T6487" s="7">
        <f t="shared" si="916"/>
        <v>0</v>
      </c>
      <c r="U6487" s="7">
        <f t="shared" si="917"/>
        <v>0</v>
      </c>
    </row>
    <row r="6488" spans="1:21" x14ac:dyDescent="0.2">
      <c r="A6488" s="1">
        <v>9</v>
      </c>
      <c r="B6488" s="1">
        <v>27</v>
      </c>
      <c r="C6488" s="1">
        <v>24</v>
      </c>
      <c r="D6488">
        <v>11.6</v>
      </c>
      <c r="E6488">
        <v>4.3</v>
      </c>
      <c r="F6488">
        <v>61</v>
      </c>
      <c r="G6488">
        <v>0</v>
      </c>
      <c r="H6488">
        <v>0</v>
      </c>
      <c r="I6488">
        <v>0</v>
      </c>
      <c r="J6488" s="4">
        <f t="shared" si="912"/>
        <v>358.38983770196376</v>
      </c>
      <c r="K6488" s="4">
        <f t="shared" si="913"/>
        <v>-41.308218287806227</v>
      </c>
      <c r="L6488" s="5">
        <f t="shared" si="909"/>
        <v>0</v>
      </c>
      <c r="M6488" s="5">
        <f t="shared" si="910"/>
        <v>0</v>
      </c>
      <c r="N6488" s="6">
        <f t="shared" si="911"/>
        <v>0</v>
      </c>
      <c r="O6488" s="6">
        <f t="shared" si="914"/>
        <v>0</v>
      </c>
      <c r="P6488" s="6">
        <f>FORECAST(J6488,Inputs!$B$10:$B$18,Inputs!$A$10:$A$18)</f>
        <v>33.873979978721884</v>
      </c>
      <c r="Q6488" s="6">
        <f>IF(Inputs!$D$10="Yes",IF('Hourly Calcs'!P6488&gt;'Hourly Calcs'!K6488,'Hourly Calcs'!O6488,N6488+O6488),N6488+O6488)</f>
        <v>0</v>
      </c>
      <c r="R6488" s="12">
        <f t="shared" si="915"/>
        <v>0</v>
      </c>
      <c r="S6488" s="1">
        <f>IF(AND(A6488&gt;=5,A6488&lt;=9),INDEX(Demand!$C$3:$C$26,C6488),INDEX(Demand!$B$3:$B$26,C6488))</f>
        <v>400</v>
      </c>
      <c r="T6488" s="7">
        <f t="shared" si="916"/>
        <v>0</v>
      </c>
      <c r="U6488" s="7">
        <f t="shared" si="917"/>
        <v>0</v>
      </c>
    </row>
    <row r="6489" spans="1:21" x14ac:dyDescent="0.2">
      <c r="A6489" s="1">
        <v>9</v>
      </c>
      <c r="B6489" s="1">
        <v>28</v>
      </c>
      <c r="C6489" s="1">
        <v>1</v>
      </c>
      <c r="D6489">
        <v>11.4</v>
      </c>
      <c r="E6489">
        <v>3.5</v>
      </c>
      <c r="F6489">
        <v>58</v>
      </c>
      <c r="G6489">
        <v>0</v>
      </c>
      <c r="H6489">
        <v>0</v>
      </c>
      <c r="I6489">
        <v>0</v>
      </c>
      <c r="J6489" s="4">
        <f t="shared" si="912"/>
        <v>18.11170474860009</v>
      </c>
      <c r="K6489" s="4">
        <f t="shared" si="913"/>
        <v>-39.957178058304237</v>
      </c>
      <c r="L6489" s="5">
        <f t="shared" si="909"/>
        <v>0</v>
      </c>
      <c r="M6489" s="5">
        <f t="shared" si="910"/>
        <v>0</v>
      </c>
      <c r="N6489" s="6">
        <f t="shared" si="911"/>
        <v>0</v>
      </c>
      <c r="O6489" s="6">
        <f t="shared" si="914"/>
        <v>0</v>
      </c>
      <c r="P6489" s="6">
        <f>FORECAST(J6489,Inputs!$B$10:$B$18,Inputs!$A$10:$A$18)</f>
        <v>30.723256525449997</v>
      </c>
      <c r="Q6489" s="6">
        <f>IF(Inputs!$D$10="Yes",IF('Hourly Calcs'!P6489&gt;'Hourly Calcs'!K6489,'Hourly Calcs'!O6489,N6489+O6489),N6489+O6489)</f>
        <v>0</v>
      </c>
      <c r="R6489" s="12">
        <f t="shared" si="915"/>
        <v>0</v>
      </c>
      <c r="S6489" s="1">
        <f>IF(AND(A6489&gt;=5,A6489&lt;=9),INDEX(Demand!$C$3:$C$26,C6489),INDEX(Demand!$B$3:$B$26,C6489))</f>
        <v>350</v>
      </c>
      <c r="T6489" s="7">
        <f t="shared" si="916"/>
        <v>0</v>
      </c>
      <c r="U6489" s="7">
        <f t="shared" si="917"/>
        <v>0</v>
      </c>
    </row>
    <row r="6490" spans="1:21" x14ac:dyDescent="0.2">
      <c r="A6490" s="1">
        <v>9</v>
      </c>
      <c r="B6490" s="1">
        <v>28</v>
      </c>
      <c r="C6490" s="1">
        <v>2</v>
      </c>
      <c r="D6490">
        <v>11.2</v>
      </c>
      <c r="E6490">
        <v>4.5999999999999996</v>
      </c>
      <c r="F6490">
        <v>64</v>
      </c>
      <c r="G6490">
        <v>0</v>
      </c>
      <c r="H6490">
        <v>0</v>
      </c>
      <c r="I6490">
        <v>0</v>
      </c>
      <c r="J6490" s="4">
        <f t="shared" si="912"/>
        <v>36.317063923736725</v>
      </c>
      <c r="K6490" s="4">
        <f t="shared" si="913"/>
        <v>-35.620984609530055</v>
      </c>
      <c r="L6490" s="5">
        <f t="shared" si="909"/>
        <v>0</v>
      </c>
      <c r="M6490" s="5">
        <f t="shared" si="910"/>
        <v>0</v>
      </c>
      <c r="N6490" s="6">
        <f t="shared" si="911"/>
        <v>0</v>
      </c>
      <c r="O6490" s="6">
        <f t="shared" si="914"/>
        <v>0</v>
      </c>
      <c r="P6490" s="6">
        <f>FORECAST(J6490,Inputs!$B$10:$B$18,Inputs!$A$10:$A$18)</f>
        <v>30.891824665960524</v>
      </c>
      <c r="Q6490" s="6">
        <f>IF(Inputs!$D$10="Yes",IF('Hourly Calcs'!P6490&gt;'Hourly Calcs'!K6490,'Hourly Calcs'!O6490,N6490+O6490),N6490+O6490)</f>
        <v>0</v>
      </c>
      <c r="R6490" s="12">
        <f t="shared" si="915"/>
        <v>0</v>
      </c>
      <c r="S6490" s="1">
        <f>IF(AND(A6490&gt;=5,A6490&lt;=9),INDEX(Demand!$C$3:$C$26,C6490),INDEX(Demand!$B$3:$B$26,C6490))</f>
        <v>350</v>
      </c>
      <c r="T6490" s="7">
        <f t="shared" si="916"/>
        <v>0</v>
      </c>
      <c r="U6490" s="7">
        <f t="shared" si="917"/>
        <v>0</v>
      </c>
    </row>
    <row r="6491" spans="1:21" x14ac:dyDescent="0.2">
      <c r="A6491" s="1">
        <v>9</v>
      </c>
      <c r="B6491" s="1">
        <v>28</v>
      </c>
      <c r="C6491" s="1">
        <v>3</v>
      </c>
      <c r="D6491">
        <v>11.6</v>
      </c>
      <c r="E6491">
        <v>5.3</v>
      </c>
      <c r="F6491">
        <v>65</v>
      </c>
      <c r="G6491">
        <v>0</v>
      </c>
      <c r="H6491">
        <v>0</v>
      </c>
      <c r="I6491">
        <v>0</v>
      </c>
      <c r="J6491" s="4">
        <f t="shared" si="912"/>
        <v>52.27136048932509</v>
      </c>
      <c r="K6491" s="4">
        <f t="shared" si="913"/>
        <v>-29.000122865059083</v>
      </c>
      <c r="L6491" s="5">
        <f t="shared" si="909"/>
        <v>0</v>
      </c>
      <c r="M6491" s="5">
        <f t="shared" si="910"/>
        <v>0</v>
      </c>
      <c r="N6491" s="6">
        <f t="shared" si="911"/>
        <v>0</v>
      </c>
      <c r="O6491" s="6">
        <f t="shared" si="914"/>
        <v>0</v>
      </c>
      <c r="P6491" s="6">
        <f>FORECAST(J6491,Inputs!$B$10:$B$18,Inputs!$A$10:$A$18)</f>
        <v>31.039549634160416</v>
      </c>
      <c r="Q6491" s="6">
        <f>IF(Inputs!$D$10="Yes",IF('Hourly Calcs'!P6491&gt;'Hourly Calcs'!K6491,'Hourly Calcs'!O6491,N6491+O6491),N6491+O6491)</f>
        <v>0</v>
      </c>
      <c r="R6491" s="12">
        <f t="shared" si="915"/>
        <v>0</v>
      </c>
      <c r="S6491" s="1">
        <f>IF(AND(A6491&gt;=5,A6491&lt;=9),INDEX(Demand!$C$3:$C$26,C6491),INDEX(Demand!$B$3:$B$26,C6491))</f>
        <v>350</v>
      </c>
      <c r="T6491" s="7">
        <f t="shared" si="916"/>
        <v>0</v>
      </c>
      <c r="U6491" s="7">
        <f t="shared" si="917"/>
        <v>0</v>
      </c>
    </row>
    <row r="6492" spans="1:21" x14ac:dyDescent="0.2">
      <c r="A6492" s="1">
        <v>9</v>
      </c>
      <c r="B6492" s="1">
        <v>28</v>
      </c>
      <c r="C6492" s="1">
        <v>4</v>
      </c>
      <c r="D6492">
        <v>11.9</v>
      </c>
      <c r="E6492">
        <v>4.7</v>
      </c>
      <c r="F6492">
        <v>61</v>
      </c>
      <c r="G6492">
        <v>0</v>
      </c>
      <c r="H6492">
        <v>0</v>
      </c>
      <c r="I6492">
        <v>0</v>
      </c>
      <c r="J6492" s="4">
        <f t="shared" si="912"/>
        <v>66.184047417426669</v>
      </c>
      <c r="K6492" s="4">
        <f t="shared" si="913"/>
        <v>-20.856826720417502</v>
      </c>
      <c r="L6492" s="5">
        <f t="shared" si="909"/>
        <v>0</v>
      </c>
      <c r="M6492" s="5">
        <f t="shared" si="910"/>
        <v>0</v>
      </c>
      <c r="N6492" s="6">
        <f t="shared" si="911"/>
        <v>0</v>
      </c>
      <c r="O6492" s="6">
        <f t="shared" si="914"/>
        <v>0</v>
      </c>
      <c r="P6492" s="6">
        <f>FORECAST(J6492,Inputs!$B$10:$B$18,Inputs!$A$10:$A$18)</f>
        <v>31.168370809420615</v>
      </c>
      <c r="Q6492" s="6">
        <f>IF(Inputs!$D$10="Yes",IF('Hourly Calcs'!P6492&gt;'Hourly Calcs'!K6492,'Hourly Calcs'!O6492,N6492+O6492),N6492+O6492)</f>
        <v>0</v>
      </c>
      <c r="R6492" s="12">
        <f t="shared" si="915"/>
        <v>0</v>
      </c>
      <c r="S6492" s="1">
        <f>IF(AND(A6492&gt;=5,A6492&lt;=9),INDEX(Demand!$C$3:$C$26,C6492),INDEX(Demand!$B$3:$B$26,C6492))</f>
        <v>350</v>
      </c>
      <c r="T6492" s="7">
        <f t="shared" si="916"/>
        <v>0</v>
      </c>
      <c r="U6492" s="7">
        <f t="shared" si="917"/>
        <v>0</v>
      </c>
    </row>
    <row r="6493" spans="1:21" x14ac:dyDescent="0.2">
      <c r="A6493" s="1">
        <v>9</v>
      </c>
      <c r="B6493" s="1">
        <v>28</v>
      </c>
      <c r="C6493" s="1">
        <v>5</v>
      </c>
      <c r="D6493">
        <v>11.1</v>
      </c>
      <c r="E6493">
        <v>5.7</v>
      </c>
      <c r="F6493">
        <v>69</v>
      </c>
      <c r="G6493">
        <v>0</v>
      </c>
      <c r="H6493">
        <v>0</v>
      </c>
      <c r="I6493">
        <v>0</v>
      </c>
      <c r="J6493" s="4">
        <f t="shared" si="912"/>
        <v>78.678040964852997</v>
      </c>
      <c r="K6493" s="4">
        <f t="shared" si="913"/>
        <v>-11.81696158789174</v>
      </c>
      <c r="L6493" s="5">
        <f t="shared" si="909"/>
        <v>86.321959035147003</v>
      </c>
      <c r="M6493" s="5">
        <f t="shared" si="910"/>
        <v>0</v>
      </c>
      <c r="N6493" s="6">
        <f t="shared" si="911"/>
        <v>0</v>
      </c>
      <c r="O6493" s="6">
        <f t="shared" si="914"/>
        <v>0</v>
      </c>
      <c r="P6493" s="6">
        <f>FORECAST(J6493,Inputs!$B$10:$B$18,Inputs!$A$10:$A$18)</f>
        <v>31.284055934859747</v>
      </c>
      <c r="Q6493" s="6">
        <f>IF(Inputs!$D$10="Yes",IF('Hourly Calcs'!P6493&gt;'Hourly Calcs'!K6493,'Hourly Calcs'!O6493,N6493+O6493),N6493+O6493)</f>
        <v>0</v>
      </c>
      <c r="R6493" s="12">
        <f t="shared" si="915"/>
        <v>0</v>
      </c>
      <c r="S6493" s="1">
        <f>IF(AND(A6493&gt;=5,A6493&lt;=9),INDEX(Demand!$C$3:$C$26,C6493),INDEX(Demand!$B$3:$B$26,C6493))</f>
        <v>350</v>
      </c>
      <c r="T6493" s="7">
        <f t="shared" si="916"/>
        <v>0</v>
      </c>
      <c r="U6493" s="7">
        <f t="shared" si="917"/>
        <v>0</v>
      </c>
    </row>
    <row r="6494" spans="1:21" x14ac:dyDescent="0.2">
      <c r="A6494" s="1">
        <v>9</v>
      </c>
      <c r="B6494" s="1">
        <v>28</v>
      </c>
      <c r="C6494" s="1">
        <v>6</v>
      </c>
      <c r="D6494">
        <v>11.3</v>
      </c>
      <c r="E6494">
        <v>6.9</v>
      </c>
      <c r="F6494">
        <v>74</v>
      </c>
      <c r="G6494">
        <v>0</v>
      </c>
      <c r="H6494">
        <v>0</v>
      </c>
      <c r="I6494">
        <v>0</v>
      </c>
      <c r="J6494" s="4">
        <f t="shared" si="912"/>
        <v>90.442921975745833</v>
      </c>
      <c r="K6494" s="4">
        <f t="shared" si="913"/>
        <v>-2.2824499184884957</v>
      </c>
      <c r="L6494" s="5">
        <f t="shared" si="909"/>
        <v>74.557078024254167</v>
      </c>
      <c r="M6494" s="5">
        <f t="shared" si="910"/>
        <v>0</v>
      </c>
      <c r="N6494" s="6">
        <f t="shared" si="911"/>
        <v>0</v>
      </c>
      <c r="O6494" s="6">
        <f t="shared" si="914"/>
        <v>0</v>
      </c>
      <c r="P6494" s="6">
        <f>FORECAST(J6494,Inputs!$B$10:$B$18,Inputs!$A$10:$A$18)</f>
        <v>31.39299001829394</v>
      </c>
      <c r="Q6494" s="6">
        <f>IF(Inputs!$D$10="Yes",IF('Hourly Calcs'!P6494&gt;'Hourly Calcs'!K6494,'Hourly Calcs'!O6494,N6494+O6494),N6494+O6494)</f>
        <v>0</v>
      </c>
      <c r="R6494" s="12">
        <f t="shared" si="915"/>
        <v>0</v>
      </c>
      <c r="S6494" s="1">
        <f>IF(AND(A6494&gt;=5,A6494&lt;=9),INDEX(Demand!$C$3:$C$26,C6494),INDEX(Demand!$B$3:$B$26,C6494))</f>
        <v>350</v>
      </c>
      <c r="T6494" s="7">
        <f t="shared" si="916"/>
        <v>0</v>
      </c>
      <c r="U6494" s="7">
        <f t="shared" si="917"/>
        <v>0</v>
      </c>
    </row>
    <row r="6495" spans="1:21" x14ac:dyDescent="0.2">
      <c r="A6495" s="1">
        <v>9</v>
      </c>
      <c r="B6495" s="1">
        <v>28</v>
      </c>
      <c r="C6495" s="1">
        <v>7</v>
      </c>
      <c r="D6495">
        <v>11.7</v>
      </c>
      <c r="E6495">
        <v>4.7</v>
      </c>
      <c r="F6495">
        <v>62</v>
      </c>
      <c r="G6495">
        <v>18</v>
      </c>
      <c r="H6495">
        <v>0</v>
      </c>
      <c r="I6495">
        <v>18</v>
      </c>
      <c r="J6495" s="4">
        <f t="shared" si="912"/>
        <v>102.1365785790791</v>
      </c>
      <c r="K6495" s="4">
        <f t="shared" si="913"/>
        <v>7.1139697862025741</v>
      </c>
      <c r="L6495" s="5">
        <f t="shared" si="909"/>
        <v>62.863421420920901</v>
      </c>
      <c r="M6495" s="5">
        <f t="shared" si="910"/>
        <v>26.886030213797426</v>
      </c>
      <c r="N6495" s="6">
        <f t="shared" si="911"/>
        <v>0</v>
      </c>
      <c r="O6495" s="6">
        <f t="shared" si="914"/>
        <v>16.461338152995374</v>
      </c>
      <c r="P6495" s="6">
        <f>FORECAST(J6495,Inputs!$B$10:$B$18,Inputs!$A$10:$A$18)</f>
        <v>31.501264616472952</v>
      </c>
      <c r="Q6495" s="6">
        <f>IF(Inputs!$D$10="Yes",IF('Hourly Calcs'!P6495&gt;'Hourly Calcs'!K6495,'Hourly Calcs'!O6495,N6495+O6495),N6495+O6495)</f>
        <v>16.461338152995374</v>
      </c>
      <c r="R6495" s="12">
        <f t="shared" si="915"/>
        <v>78.224278903034019</v>
      </c>
      <c r="S6495" s="1">
        <f>IF(AND(A6495&gt;=5,A6495&lt;=9),INDEX(Demand!$C$3:$C$26,C6495),INDEX(Demand!$B$3:$B$26,C6495))</f>
        <v>350</v>
      </c>
      <c r="T6495" s="7">
        <f t="shared" si="916"/>
        <v>78.224278903034019</v>
      </c>
      <c r="U6495" s="7">
        <f t="shared" si="917"/>
        <v>0</v>
      </c>
    </row>
    <row r="6496" spans="1:21" x14ac:dyDescent="0.2">
      <c r="A6496" s="1">
        <v>9</v>
      </c>
      <c r="B6496" s="1">
        <v>28</v>
      </c>
      <c r="C6496" s="1">
        <v>8</v>
      </c>
      <c r="D6496">
        <v>13</v>
      </c>
      <c r="E6496">
        <v>5.6</v>
      </c>
      <c r="F6496">
        <v>61</v>
      </c>
      <c r="G6496">
        <v>121</v>
      </c>
      <c r="H6496">
        <v>133</v>
      </c>
      <c r="I6496">
        <v>90</v>
      </c>
      <c r="J6496" s="4">
        <f t="shared" si="912"/>
        <v>114.39366792386811</v>
      </c>
      <c r="K6496" s="4">
        <f t="shared" si="913"/>
        <v>16.03962144683338</v>
      </c>
      <c r="L6496" s="5">
        <f t="shared" si="909"/>
        <v>50.606332076131892</v>
      </c>
      <c r="M6496" s="5">
        <f t="shared" si="910"/>
        <v>17.96037855316662</v>
      </c>
      <c r="N6496" s="6">
        <f t="shared" si="911"/>
        <v>75.828390741963673</v>
      </c>
      <c r="O6496" s="6">
        <f t="shared" si="914"/>
        <v>82.306690764976878</v>
      </c>
      <c r="P6496" s="6">
        <f>FORECAST(J6496,Inputs!$B$10:$B$18,Inputs!$A$10:$A$18)</f>
        <v>31.614756184480257</v>
      </c>
      <c r="Q6496" s="6">
        <f>IF(Inputs!$D$10="Yes",IF('Hourly Calcs'!P6496&gt;'Hourly Calcs'!K6496,'Hourly Calcs'!O6496,N6496+O6496),N6496+O6496)</f>
        <v>82.306690764976878</v>
      </c>
      <c r="R6496" s="12">
        <f t="shared" si="915"/>
        <v>391.1213945151701</v>
      </c>
      <c r="S6496" s="1">
        <f>IF(AND(A6496&gt;=5,A6496&lt;=9),INDEX(Demand!$C$3:$C$26,C6496),INDEX(Demand!$B$3:$B$26,C6496))</f>
        <v>350</v>
      </c>
      <c r="T6496" s="7">
        <f t="shared" si="916"/>
        <v>350</v>
      </c>
      <c r="U6496" s="7">
        <f t="shared" si="917"/>
        <v>41.121394515170095</v>
      </c>
    </row>
    <row r="6497" spans="1:21" x14ac:dyDescent="0.2">
      <c r="A6497" s="1">
        <v>9</v>
      </c>
      <c r="B6497" s="1">
        <v>28</v>
      </c>
      <c r="C6497" s="1">
        <v>9</v>
      </c>
      <c r="D6497">
        <v>12.3</v>
      </c>
      <c r="E6497">
        <v>6.7</v>
      </c>
      <c r="F6497">
        <v>69</v>
      </c>
      <c r="G6497">
        <v>262</v>
      </c>
      <c r="H6497">
        <v>310</v>
      </c>
      <c r="I6497">
        <v>146</v>
      </c>
      <c r="J6497" s="4">
        <f t="shared" si="912"/>
        <v>127.8359198990962</v>
      </c>
      <c r="K6497" s="4">
        <f t="shared" si="913"/>
        <v>24.128862353280127</v>
      </c>
      <c r="L6497" s="5">
        <f t="shared" si="909"/>
        <v>37.164080100903803</v>
      </c>
      <c r="M6497" s="5">
        <f t="shared" si="910"/>
        <v>9.8711376467198733</v>
      </c>
      <c r="N6497" s="6">
        <f t="shared" si="911"/>
        <v>231.13388136895682</v>
      </c>
      <c r="O6497" s="6">
        <f t="shared" si="914"/>
        <v>133.51974279651805</v>
      </c>
      <c r="P6497" s="6">
        <f>FORECAST(J6497,Inputs!$B$10:$B$18,Inputs!$A$10:$A$18)</f>
        <v>31.739221480547187</v>
      </c>
      <c r="Q6497" s="6">
        <f>IF(Inputs!$D$10="Yes",IF('Hourly Calcs'!P6497&gt;'Hourly Calcs'!K6497,'Hourly Calcs'!O6497,N6497+O6497),N6497+O6497)</f>
        <v>133.51974279651805</v>
      </c>
      <c r="R6497" s="12">
        <f t="shared" si="915"/>
        <v>634.48581776905371</v>
      </c>
      <c r="S6497" s="1">
        <f>IF(AND(A6497&gt;=5,A6497&lt;=9),INDEX(Demand!$C$3:$C$26,C6497),INDEX(Demand!$B$3:$B$26,C6497))</f>
        <v>350</v>
      </c>
      <c r="T6497" s="7">
        <f t="shared" si="916"/>
        <v>350</v>
      </c>
      <c r="U6497" s="7">
        <f t="shared" si="917"/>
        <v>284.48581776905371</v>
      </c>
    </row>
    <row r="6498" spans="1:21" x14ac:dyDescent="0.2">
      <c r="A6498" s="1">
        <v>9</v>
      </c>
      <c r="B6498" s="1">
        <v>28</v>
      </c>
      <c r="C6498" s="1">
        <v>10</v>
      </c>
      <c r="D6498">
        <v>14.1</v>
      </c>
      <c r="E6498">
        <v>6.8</v>
      </c>
      <c r="F6498">
        <v>61</v>
      </c>
      <c r="G6498">
        <v>428</v>
      </c>
      <c r="H6498">
        <v>558</v>
      </c>
      <c r="I6498">
        <v>151</v>
      </c>
      <c r="J6498" s="4">
        <f t="shared" si="912"/>
        <v>142.99731668770116</v>
      </c>
      <c r="K6498" s="4">
        <f t="shared" si="913"/>
        <v>30.771136433058047</v>
      </c>
      <c r="L6498" s="5">
        <f t="shared" si="909"/>
        <v>22.002683312298842</v>
      </c>
      <c r="M6498" s="5">
        <f t="shared" si="910"/>
        <v>3.2288635669419534</v>
      </c>
      <c r="N6498" s="6">
        <f t="shared" si="911"/>
        <v>485.24693004216516</v>
      </c>
      <c r="O6498" s="6">
        <f t="shared" si="914"/>
        <v>138.09233672790563</v>
      </c>
      <c r="P6498" s="6">
        <f>FORECAST(J6498,Inputs!$B$10:$B$18,Inputs!$A$10:$A$18)</f>
        <v>31.879604784145378</v>
      </c>
      <c r="Q6498" s="6">
        <f>IF(Inputs!$D$10="Yes",IF('Hourly Calcs'!P6498&gt;'Hourly Calcs'!K6498,'Hourly Calcs'!O6498,N6498+O6498),N6498+O6498)</f>
        <v>138.09233672790563</v>
      </c>
      <c r="R6498" s="12">
        <f t="shared" si="915"/>
        <v>656.21478413100749</v>
      </c>
      <c r="S6498" s="1">
        <f>IF(AND(A6498&gt;=5,A6498&lt;=9),INDEX(Demand!$C$3:$C$26,C6498),INDEX(Demand!$B$3:$B$26,C6498))</f>
        <v>600</v>
      </c>
      <c r="T6498" s="7">
        <f t="shared" si="916"/>
        <v>600</v>
      </c>
      <c r="U6498" s="7">
        <f t="shared" si="917"/>
        <v>56.214784131007491</v>
      </c>
    </row>
    <row r="6499" spans="1:21" x14ac:dyDescent="0.2">
      <c r="A6499" s="1">
        <v>9</v>
      </c>
      <c r="B6499" s="1">
        <v>28</v>
      </c>
      <c r="C6499" s="1">
        <v>11</v>
      </c>
      <c r="D6499">
        <v>13.7</v>
      </c>
      <c r="E6499">
        <v>5.2</v>
      </c>
      <c r="F6499">
        <v>56</v>
      </c>
      <c r="G6499">
        <v>489</v>
      </c>
      <c r="H6499">
        <v>494</v>
      </c>
      <c r="I6499">
        <v>202</v>
      </c>
      <c r="J6499" s="4">
        <f t="shared" si="912"/>
        <v>160.07232238768196</v>
      </c>
      <c r="K6499" s="4">
        <f t="shared" si="913"/>
        <v>35.283077265310304</v>
      </c>
      <c r="L6499" s="5">
        <f t="shared" ref="L6499:L6562" si="918">IF(ABS($B$5-J6499)&gt;90,0,ABS($B$5-J6499))</f>
        <v>4.9276776123180355</v>
      </c>
      <c r="M6499" s="5">
        <f t="shared" ref="M6499:M6562" si="919">IF(K6499&gt;0,ABS($B$4-K6499),0)</f>
        <v>1.283077265310304</v>
      </c>
      <c r="N6499" s="6">
        <f t="shared" si="911"/>
        <v>461.22429751242169</v>
      </c>
      <c r="O6499" s="6">
        <f t="shared" si="914"/>
        <v>184.73279482805921</v>
      </c>
      <c r="P6499" s="6">
        <f>FORECAST(J6499,Inputs!$B$10:$B$18,Inputs!$A$10:$A$18)</f>
        <v>32.037706688774833</v>
      </c>
      <c r="Q6499" s="6">
        <f>IF(Inputs!$D$10="Yes",IF('Hourly Calcs'!P6499&gt;'Hourly Calcs'!K6499,'Hourly Calcs'!O6499,N6499+O6499),N6499+O6499)</f>
        <v>645.95709234048093</v>
      </c>
      <c r="R6499" s="12">
        <f t="shared" si="915"/>
        <v>3069.5881028019653</v>
      </c>
      <c r="S6499" s="1">
        <f>IF(AND(A6499&gt;=5,A6499&lt;=9),INDEX(Demand!$C$3:$C$26,C6499),INDEX(Demand!$B$3:$B$26,C6499))</f>
        <v>600</v>
      </c>
      <c r="T6499" s="7">
        <f t="shared" si="916"/>
        <v>600</v>
      </c>
      <c r="U6499" s="7">
        <f t="shared" si="917"/>
        <v>2469.5881028019653</v>
      </c>
    </row>
    <row r="6500" spans="1:21" x14ac:dyDescent="0.2">
      <c r="A6500" s="1">
        <v>9</v>
      </c>
      <c r="B6500" s="1">
        <v>28</v>
      </c>
      <c r="C6500" s="1">
        <v>12</v>
      </c>
      <c r="D6500">
        <v>15</v>
      </c>
      <c r="E6500">
        <v>5.9</v>
      </c>
      <c r="F6500">
        <v>54</v>
      </c>
      <c r="G6500">
        <v>539</v>
      </c>
      <c r="H6500">
        <v>565</v>
      </c>
      <c r="I6500">
        <v>185</v>
      </c>
      <c r="J6500" s="4">
        <f t="shared" si="912"/>
        <v>178.53822089850283</v>
      </c>
      <c r="K6500" s="4">
        <f t="shared" si="913"/>
        <v>37.031870410796813</v>
      </c>
      <c r="L6500" s="5">
        <f t="shared" si="918"/>
        <v>13.538220898502829</v>
      </c>
      <c r="M6500" s="5">
        <f t="shared" si="919"/>
        <v>3.0318704107968131</v>
      </c>
      <c r="N6500" s="6">
        <f t="shared" si="911"/>
        <v>527.31208828405681</v>
      </c>
      <c r="O6500" s="6">
        <f t="shared" si="914"/>
        <v>169.18597546134134</v>
      </c>
      <c r="P6500" s="6">
        <f>FORECAST(J6500,Inputs!$B$10:$B$18,Inputs!$A$10:$A$18)</f>
        <v>32.208687230541692</v>
      </c>
      <c r="Q6500" s="6">
        <f>IF(Inputs!$D$10="Yes",IF('Hourly Calcs'!P6500&gt;'Hourly Calcs'!K6500,'Hourly Calcs'!O6500,N6500+O6500),N6500+O6500)</f>
        <v>696.49806374539821</v>
      </c>
      <c r="R6500" s="12">
        <f t="shared" si="915"/>
        <v>3309.758798918132</v>
      </c>
      <c r="S6500" s="1">
        <f>IF(AND(A6500&gt;=5,A6500&lt;=9),INDEX(Demand!$C$3:$C$26,C6500),INDEX(Demand!$B$3:$B$26,C6500))</f>
        <v>600</v>
      </c>
      <c r="T6500" s="7">
        <f t="shared" si="916"/>
        <v>600</v>
      </c>
      <c r="U6500" s="7">
        <f t="shared" si="917"/>
        <v>2709.758798918132</v>
      </c>
    </row>
    <row r="6501" spans="1:21" x14ac:dyDescent="0.2">
      <c r="A6501" s="1">
        <v>9</v>
      </c>
      <c r="B6501" s="1">
        <v>28</v>
      </c>
      <c r="C6501" s="1">
        <v>13</v>
      </c>
      <c r="D6501">
        <v>14.3</v>
      </c>
      <c r="E6501">
        <v>6</v>
      </c>
      <c r="F6501">
        <v>57</v>
      </c>
      <c r="G6501">
        <v>572</v>
      </c>
      <c r="H6501">
        <v>624</v>
      </c>
      <c r="I6501">
        <v>182</v>
      </c>
      <c r="J6501" s="4">
        <f t="shared" si="912"/>
        <v>197.11146591242286</v>
      </c>
      <c r="K6501" s="4">
        <f t="shared" si="913"/>
        <v>35.720687135834567</v>
      </c>
      <c r="L6501" s="5">
        <f t="shared" si="918"/>
        <v>32.111465912422858</v>
      </c>
      <c r="M6501" s="5">
        <f t="shared" si="919"/>
        <v>1.7206871358345666</v>
      </c>
      <c r="N6501" s="6">
        <f t="shared" si="911"/>
        <v>541.98156322752413</v>
      </c>
      <c r="O6501" s="6">
        <f t="shared" si="914"/>
        <v>166.44241910250878</v>
      </c>
      <c r="P6501" s="6">
        <f>FORECAST(J6501,Inputs!$B$10:$B$18,Inputs!$A$10:$A$18)</f>
        <v>32.380661721411322</v>
      </c>
      <c r="Q6501" s="6">
        <f>IF(Inputs!$D$10="Yes",IF('Hourly Calcs'!P6501&gt;'Hourly Calcs'!K6501,'Hourly Calcs'!O6501,N6501+O6501),N6501+O6501)</f>
        <v>708.42398233003291</v>
      </c>
      <c r="R6501" s="12">
        <f t="shared" si="915"/>
        <v>3366.4307640323163</v>
      </c>
      <c r="S6501" s="1">
        <f>IF(AND(A6501&gt;=5,A6501&lt;=9),INDEX(Demand!$C$3:$C$26,C6501),INDEX(Demand!$B$3:$B$26,C6501))</f>
        <v>600</v>
      </c>
      <c r="T6501" s="7">
        <f t="shared" si="916"/>
        <v>600</v>
      </c>
      <c r="U6501" s="7">
        <f t="shared" si="917"/>
        <v>2766.4307640323163</v>
      </c>
    </row>
    <row r="6502" spans="1:21" x14ac:dyDescent="0.2">
      <c r="A6502" s="1">
        <v>9</v>
      </c>
      <c r="B6502" s="1">
        <v>28</v>
      </c>
      <c r="C6502" s="1">
        <v>14</v>
      </c>
      <c r="D6502">
        <v>14.9</v>
      </c>
      <c r="E6502">
        <v>5.2</v>
      </c>
      <c r="F6502">
        <v>52</v>
      </c>
      <c r="G6502">
        <v>532</v>
      </c>
      <c r="H6502">
        <v>707</v>
      </c>
      <c r="I6502">
        <v>122</v>
      </c>
      <c r="J6502" s="4">
        <f t="shared" si="912"/>
        <v>214.44035681311749</v>
      </c>
      <c r="K6502" s="4">
        <f t="shared" si="913"/>
        <v>31.573464390303826</v>
      </c>
      <c r="L6502" s="5">
        <f t="shared" si="918"/>
        <v>49.440356813117489</v>
      </c>
      <c r="M6502" s="5">
        <f t="shared" si="919"/>
        <v>2.4265356096961739</v>
      </c>
      <c r="N6502" s="6">
        <f t="shared" si="911"/>
        <v>525.90963352329015</v>
      </c>
      <c r="O6502" s="6">
        <f t="shared" si="914"/>
        <v>111.57129192585754</v>
      </c>
      <c r="P6502" s="6">
        <f>FORECAST(J6502,Inputs!$B$10:$B$18,Inputs!$A$10:$A$18)</f>
        <v>32.541114414936274</v>
      </c>
      <c r="Q6502" s="6">
        <f>IF(Inputs!$D$10="Yes",IF('Hourly Calcs'!P6502&gt;'Hourly Calcs'!K6502,'Hourly Calcs'!O6502,N6502+O6502),N6502+O6502)</f>
        <v>111.57129192585754</v>
      </c>
      <c r="R6502" s="12">
        <f t="shared" si="915"/>
        <v>530.18677923167502</v>
      </c>
      <c r="S6502" s="1">
        <f>IF(AND(A6502&gt;=5,A6502&lt;=9),INDEX(Demand!$C$3:$C$26,C6502),INDEX(Demand!$B$3:$B$26,C6502))</f>
        <v>600</v>
      </c>
      <c r="T6502" s="7">
        <f t="shared" si="916"/>
        <v>530.18677923167502</v>
      </c>
      <c r="U6502" s="7">
        <f t="shared" si="917"/>
        <v>0</v>
      </c>
    </row>
    <row r="6503" spans="1:21" x14ac:dyDescent="0.2">
      <c r="A6503" s="1">
        <v>9</v>
      </c>
      <c r="B6503" s="1">
        <v>28</v>
      </c>
      <c r="C6503" s="1">
        <v>15</v>
      </c>
      <c r="D6503">
        <v>12.2</v>
      </c>
      <c r="E6503">
        <v>8.8000000000000007</v>
      </c>
      <c r="F6503">
        <v>80</v>
      </c>
      <c r="G6503">
        <v>413</v>
      </c>
      <c r="H6503">
        <v>516</v>
      </c>
      <c r="I6503">
        <v>158</v>
      </c>
      <c r="J6503" s="4">
        <f t="shared" si="912"/>
        <v>229.87624347747459</v>
      </c>
      <c r="K6503" s="4">
        <f t="shared" si="913"/>
        <v>25.192079610594035</v>
      </c>
      <c r="L6503" s="5">
        <f t="shared" si="918"/>
        <v>64.876243477474588</v>
      </c>
      <c r="M6503" s="5">
        <f t="shared" si="919"/>
        <v>8.8079203894059646</v>
      </c>
      <c r="N6503" s="6">
        <f t="shared" si="911"/>
        <v>292.94386187475789</v>
      </c>
      <c r="O6503" s="6">
        <f t="shared" si="914"/>
        <v>144.4939682318483</v>
      </c>
      <c r="P6503" s="6">
        <f>FORECAST(J6503,Inputs!$B$10:$B$18,Inputs!$A$10:$A$18)</f>
        <v>32.684039291458099</v>
      </c>
      <c r="Q6503" s="6">
        <f>IF(Inputs!$D$10="Yes",IF('Hourly Calcs'!P6503&gt;'Hourly Calcs'!K6503,'Hourly Calcs'!O6503,N6503+O6503),N6503+O6503)</f>
        <v>144.4939682318483</v>
      </c>
      <c r="R6503" s="12">
        <f t="shared" si="915"/>
        <v>686.63533703774306</v>
      </c>
      <c r="S6503" s="1">
        <f>IF(AND(A6503&gt;=5,A6503&lt;=9),INDEX(Demand!$C$3:$C$26,C6503),INDEX(Demand!$B$3:$B$26,C6503))</f>
        <v>600</v>
      </c>
      <c r="T6503" s="7">
        <f t="shared" si="916"/>
        <v>600</v>
      </c>
      <c r="U6503" s="7">
        <f t="shared" si="917"/>
        <v>86.635337037743056</v>
      </c>
    </row>
    <row r="6504" spans="1:21" x14ac:dyDescent="0.2">
      <c r="A6504" s="1">
        <v>9</v>
      </c>
      <c r="B6504" s="1">
        <v>28</v>
      </c>
      <c r="C6504" s="1">
        <v>16</v>
      </c>
      <c r="D6504">
        <v>13.6</v>
      </c>
      <c r="E6504">
        <v>6.6</v>
      </c>
      <c r="F6504">
        <v>63</v>
      </c>
      <c r="G6504">
        <v>260</v>
      </c>
      <c r="H6504">
        <v>308</v>
      </c>
      <c r="I6504">
        <v>145</v>
      </c>
      <c r="J6504" s="4">
        <f t="shared" si="912"/>
        <v>243.53086500875341</v>
      </c>
      <c r="K6504" s="4">
        <f t="shared" si="913"/>
        <v>17.264663077836445</v>
      </c>
      <c r="L6504" s="5">
        <f t="shared" si="918"/>
        <v>78.530865008753409</v>
      </c>
      <c r="M6504" s="5">
        <f t="shared" si="919"/>
        <v>16.735336922163555</v>
      </c>
      <c r="N6504" s="6">
        <f t="shared" si="911"/>
        <v>108.48587964407405</v>
      </c>
      <c r="O6504" s="6">
        <f t="shared" si="914"/>
        <v>132.60522401024051</v>
      </c>
      <c r="P6504" s="6">
        <f>FORECAST(J6504,Inputs!$B$10:$B$18,Inputs!$A$10:$A$18)</f>
        <v>32.810470972303271</v>
      </c>
      <c r="Q6504" s="6">
        <f>IF(Inputs!$D$10="Yes",IF('Hourly Calcs'!P6504&gt;'Hourly Calcs'!K6504,'Hourly Calcs'!O6504,N6504+O6504),N6504+O6504)</f>
        <v>132.60522401024051</v>
      </c>
      <c r="R6504" s="12">
        <f t="shared" si="915"/>
        <v>630.14002449666282</v>
      </c>
      <c r="S6504" s="1">
        <f>IF(AND(A6504&gt;=5,A6504&lt;=9),INDEX(Demand!$C$3:$C$26,C6504),INDEX(Demand!$B$3:$B$26,C6504))</f>
        <v>900</v>
      </c>
      <c r="T6504" s="7">
        <f t="shared" si="916"/>
        <v>630.14002449666282</v>
      </c>
      <c r="U6504" s="7">
        <f t="shared" si="917"/>
        <v>0</v>
      </c>
    </row>
    <row r="6505" spans="1:21" x14ac:dyDescent="0.2">
      <c r="A6505" s="1">
        <v>9</v>
      </c>
      <c r="B6505" s="1">
        <v>28</v>
      </c>
      <c r="C6505" s="1">
        <v>17</v>
      </c>
      <c r="D6505">
        <v>12.9</v>
      </c>
      <c r="E6505">
        <v>6.7</v>
      </c>
      <c r="F6505">
        <v>66</v>
      </c>
      <c r="G6505">
        <v>104</v>
      </c>
      <c r="H6505">
        <v>79</v>
      </c>
      <c r="I6505">
        <v>86</v>
      </c>
      <c r="J6505" s="4">
        <f t="shared" si="912"/>
        <v>255.9087016458991</v>
      </c>
      <c r="K6505" s="4">
        <f t="shared" si="913"/>
        <v>8.4093661973774658</v>
      </c>
      <c r="L6505" s="5">
        <f t="shared" si="918"/>
        <v>0</v>
      </c>
      <c r="M6505" s="5">
        <f t="shared" si="919"/>
        <v>25.590633802622534</v>
      </c>
      <c r="N6505" s="6">
        <f t="shared" si="911"/>
        <v>8.8850826165166463</v>
      </c>
      <c r="O6505" s="6">
        <f t="shared" si="914"/>
        <v>78.648615619866789</v>
      </c>
      <c r="P6505" s="6">
        <f>FORECAST(J6505,Inputs!$B$10:$B$18,Inputs!$A$10:$A$18)</f>
        <v>32.925080570795359</v>
      </c>
      <c r="Q6505" s="6">
        <f>IF(Inputs!$D$10="Yes",IF('Hourly Calcs'!P6505&gt;'Hourly Calcs'!K6505,'Hourly Calcs'!O6505,N6505+O6505),N6505+O6505)</f>
        <v>78.648615619866789</v>
      </c>
      <c r="R6505" s="12">
        <f t="shared" si="915"/>
        <v>373.73822142560698</v>
      </c>
      <c r="S6505" s="1">
        <f>IF(AND(A6505&gt;=5,A6505&lt;=9),INDEX(Demand!$C$3:$C$26,C6505),INDEX(Demand!$B$3:$B$26,C6505))</f>
        <v>900</v>
      </c>
      <c r="T6505" s="7">
        <f t="shared" si="916"/>
        <v>373.73822142560698</v>
      </c>
      <c r="U6505" s="7">
        <f t="shared" si="917"/>
        <v>0</v>
      </c>
    </row>
    <row r="6506" spans="1:21" x14ac:dyDescent="0.2">
      <c r="A6506" s="1">
        <v>9</v>
      </c>
      <c r="B6506" s="1">
        <v>28</v>
      </c>
      <c r="C6506" s="1">
        <v>18</v>
      </c>
      <c r="D6506">
        <v>12.3</v>
      </c>
      <c r="E6506">
        <v>6.7</v>
      </c>
      <c r="F6506">
        <v>69</v>
      </c>
      <c r="G6506">
        <v>11</v>
      </c>
      <c r="H6506">
        <v>0</v>
      </c>
      <c r="I6506">
        <v>11</v>
      </c>
      <c r="J6506" s="4">
        <f t="shared" si="912"/>
        <v>267.62618438279463</v>
      </c>
      <c r="K6506" s="4">
        <f t="shared" si="913"/>
        <v>-0.78830962713338693</v>
      </c>
      <c r="L6506" s="5">
        <f t="shared" si="918"/>
        <v>0</v>
      </c>
      <c r="M6506" s="5">
        <f t="shared" si="919"/>
        <v>0</v>
      </c>
      <c r="N6506" s="6">
        <f t="shared" si="911"/>
        <v>0</v>
      </c>
      <c r="O6506" s="6">
        <f t="shared" si="914"/>
        <v>10.059706649052728</v>
      </c>
      <c r="P6506" s="6">
        <f>FORECAST(J6506,Inputs!$B$10:$B$18,Inputs!$A$10:$A$18)</f>
        <v>33.03357578132217</v>
      </c>
      <c r="Q6506" s="6">
        <f>IF(Inputs!$D$10="Yes",IF('Hourly Calcs'!P6506&gt;'Hourly Calcs'!K6506,'Hourly Calcs'!O6506,N6506+O6506),N6506+O6506)</f>
        <v>10.059706649052728</v>
      </c>
      <c r="R6506" s="12">
        <f t="shared" si="915"/>
        <v>47.80372599629856</v>
      </c>
      <c r="S6506" s="1">
        <f>IF(AND(A6506&gt;=5,A6506&lt;=9),INDEX(Demand!$C$3:$C$26,C6506),INDEX(Demand!$B$3:$B$26,C6506))</f>
        <v>900</v>
      </c>
      <c r="T6506" s="7">
        <f t="shared" si="916"/>
        <v>47.803725996298567</v>
      </c>
      <c r="U6506" s="7">
        <f t="shared" si="917"/>
        <v>0</v>
      </c>
    </row>
    <row r="6507" spans="1:21" x14ac:dyDescent="0.2">
      <c r="A6507" s="1">
        <v>9</v>
      </c>
      <c r="B6507" s="1">
        <v>28</v>
      </c>
      <c r="C6507" s="1">
        <v>19</v>
      </c>
      <c r="D6507">
        <v>11.7</v>
      </c>
      <c r="E6507">
        <v>8.3000000000000007</v>
      </c>
      <c r="F6507">
        <v>80</v>
      </c>
      <c r="G6507">
        <v>0</v>
      </c>
      <c r="H6507">
        <v>0</v>
      </c>
      <c r="I6507">
        <v>0</v>
      </c>
      <c r="J6507" s="4">
        <f t="shared" si="912"/>
        <v>279.31652065636587</v>
      </c>
      <c r="K6507" s="4">
        <f t="shared" si="913"/>
        <v>-10.53613665369059</v>
      </c>
      <c r="L6507" s="5">
        <f t="shared" si="918"/>
        <v>0</v>
      </c>
      <c r="M6507" s="5">
        <f t="shared" si="919"/>
        <v>0</v>
      </c>
      <c r="N6507" s="6">
        <f t="shared" si="911"/>
        <v>0</v>
      </c>
      <c r="O6507" s="6">
        <f t="shared" si="914"/>
        <v>0</v>
      </c>
      <c r="P6507" s="6">
        <f>FORECAST(J6507,Inputs!$B$10:$B$18,Inputs!$A$10:$A$18)</f>
        <v>33.141819635707087</v>
      </c>
      <c r="Q6507" s="6">
        <f>IF(Inputs!$D$10="Yes",IF('Hourly Calcs'!P6507&gt;'Hourly Calcs'!K6507,'Hourly Calcs'!O6507,N6507+O6507),N6507+O6507)</f>
        <v>0</v>
      </c>
      <c r="R6507" s="12">
        <f t="shared" si="915"/>
        <v>0</v>
      </c>
      <c r="S6507" s="1">
        <f>IF(AND(A6507&gt;=5,A6507&lt;=9),INDEX(Demand!$C$3:$C$26,C6507),INDEX(Demand!$B$3:$B$26,C6507))</f>
        <v>900</v>
      </c>
      <c r="T6507" s="7">
        <f t="shared" si="916"/>
        <v>0</v>
      </c>
      <c r="U6507" s="7">
        <f t="shared" si="917"/>
        <v>0</v>
      </c>
    </row>
    <row r="6508" spans="1:21" x14ac:dyDescent="0.2">
      <c r="A6508" s="1">
        <v>9</v>
      </c>
      <c r="B6508" s="1">
        <v>28</v>
      </c>
      <c r="C6508" s="1">
        <v>20</v>
      </c>
      <c r="D6508">
        <v>12</v>
      </c>
      <c r="E6508">
        <v>8.8000000000000007</v>
      </c>
      <c r="F6508">
        <v>81</v>
      </c>
      <c r="G6508">
        <v>0</v>
      </c>
      <c r="H6508">
        <v>0</v>
      </c>
      <c r="I6508">
        <v>0</v>
      </c>
      <c r="J6508" s="4">
        <f t="shared" si="912"/>
        <v>291.63431648231972</v>
      </c>
      <c r="K6508" s="4">
        <f t="shared" si="913"/>
        <v>-19.702305373796108</v>
      </c>
      <c r="L6508" s="5">
        <f t="shared" si="918"/>
        <v>0</v>
      </c>
      <c r="M6508" s="5">
        <f t="shared" si="919"/>
        <v>0</v>
      </c>
      <c r="N6508" s="6">
        <f t="shared" si="911"/>
        <v>0</v>
      </c>
      <c r="O6508" s="6">
        <f t="shared" si="914"/>
        <v>0</v>
      </c>
      <c r="P6508" s="6">
        <f>FORECAST(J6508,Inputs!$B$10:$B$18,Inputs!$A$10:$A$18)</f>
        <v>33.255873300762218</v>
      </c>
      <c r="Q6508" s="6">
        <f>IF(Inputs!$D$10="Yes",IF('Hourly Calcs'!P6508&gt;'Hourly Calcs'!K6508,'Hourly Calcs'!O6508,N6508+O6508),N6508+O6508)</f>
        <v>0</v>
      </c>
      <c r="R6508" s="12">
        <f t="shared" si="915"/>
        <v>0</v>
      </c>
      <c r="S6508" s="1">
        <f>IF(AND(A6508&gt;=5,A6508&lt;=9),INDEX(Demand!$C$3:$C$26,C6508),INDEX(Demand!$B$3:$B$26,C6508))</f>
        <v>800</v>
      </c>
      <c r="T6508" s="7">
        <f t="shared" si="916"/>
        <v>0</v>
      </c>
      <c r="U6508" s="7">
        <f t="shared" si="917"/>
        <v>0</v>
      </c>
    </row>
    <row r="6509" spans="1:21" x14ac:dyDescent="0.2">
      <c r="A6509" s="1">
        <v>9</v>
      </c>
      <c r="B6509" s="1">
        <v>28</v>
      </c>
      <c r="C6509" s="1">
        <v>21</v>
      </c>
      <c r="D6509">
        <v>12.3</v>
      </c>
      <c r="E6509">
        <v>7.1</v>
      </c>
      <c r="F6509">
        <v>71</v>
      </c>
      <c r="G6509">
        <v>0</v>
      </c>
      <c r="H6509">
        <v>0</v>
      </c>
      <c r="I6509">
        <v>0</v>
      </c>
      <c r="J6509" s="4">
        <f t="shared" si="912"/>
        <v>305.27224082431871</v>
      </c>
      <c r="K6509" s="4">
        <f t="shared" si="913"/>
        <v>-28.0620083516541</v>
      </c>
      <c r="L6509" s="5">
        <f t="shared" si="918"/>
        <v>0</v>
      </c>
      <c r="M6509" s="5">
        <f t="shared" si="919"/>
        <v>0</v>
      </c>
      <c r="N6509" s="6">
        <f t="shared" si="911"/>
        <v>0</v>
      </c>
      <c r="O6509" s="6">
        <f t="shared" si="914"/>
        <v>0</v>
      </c>
      <c r="P6509" s="6">
        <f>FORECAST(J6509,Inputs!$B$10:$B$18,Inputs!$A$10:$A$18)</f>
        <v>33.382150378002947</v>
      </c>
      <c r="Q6509" s="6">
        <f>IF(Inputs!$D$10="Yes",IF('Hourly Calcs'!P6509&gt;'Hourly Calcs'!K6509,'Hourly Calcs'!O6509,N6509+O6509),N6509+O6509)</f>
        <v>0</v>
      </c>
      <c r="R6509" s="12">
        <f t="shared" si="915"/>
        <v>0</v>
      </c>
      <c r="S6509" s="1">
        <f>IF(AND(A6509&gt;=5,A6509&lt;=9),INDEX(Demand!$C$3:$C$26,C6509),INDEX(Demand!$B$3:$B$26,C6509))</f>
        <v>700</v>
      </c>
      <c r="T6509" s="7">
        <f t="shared" si="916"/>
        <v>0</v>
      </c>
      <c r="U6509" s="7">
        <f t="shared" si="917"/>
        <v>0</v>
      </c>
    </row>
    <row r="6510" spans="1:21" x14ac:dyDescent="0.2">
      <c r="A6510" s="1">
        <v>9</v>
      </c>
      <c r="B6510" s="1">
        <v>28</v>
      </c>
      <c r="C6510" s="1">
        <v>22</v>
      </c>
      <c r="D6510">
        <v>11.9</v>
      </c>
      <c r="E6510">
        <v>6.7</v>
      </c>
      <c r="F6510">
        <v>70</v>
      </c>
      <c r="G6510">
        <v>0</v>
      </c>
      <c r="H6510">
        <v>0</v>
      </c>
      <c r="I6510">
        <v>0</v>
      </c>
      <c r="J6510" s="4">
        <f t="shared" si="912"/>
        <v>320.89095143968984</v>
      </c>
      <c r="K6510" s="4">
        <f t="shared" si="913"/>
        <v>-35.0149637899071</v>
      </c>
      <c r="L6510" s="5">
        <f t="shared" si="918"/>
        <v>0</v>
      </c>
      <c r="M6510" s="5">
        <f t="shared" si="919"/>
        <v>0</v>
      </c>
      <c r="N6510" s="6">
        <f t="shared" si="911"/>
        <v>0</v>
      </c>
      <c r="O6510" s="6">
        <f t="shared" si="914"/>
        <v>0</v>
      </c>
      <c r="P6510" s="6">
        <f>FORECAST(J6510,Inputs!$B$10:$B$18,Inputs!$A$10:$A$18)</f>
        <v>33.526768068886014</v>
      </c>
      <c r="Q6510" s="6">
        <f>IF(Inputs!$D$10="Yes",IF('Hourly Calcs'!P6510&gt;'Hourly Calcs'!K6510,'Hourly Calcs'!O6510,N6510+O6510),N6510+O6510)</f>
        <v>0</v>
      </c>
      <c r="R6510" s="12">
        <f t="shared" si="915"/>
        <v>0</v>
      </c>
      <c r="S6510" s="1">
        <f>IF(AND(A6510&gt;=5,A6510&lt;=9),INDEX(Demand!$C$3:$C$26,C6510),INDEX(Demand!$B$3:$B$26,C6510))</f>
        <v>600</v>
      </c>
      <c r="T6510" s="7">
        <f t="shared" si="916"/>
        <v>0</v>
      </c>
      <c r="U6510" s="7">
        <f t="shared" si="917"/>
        <v>0</v>
      </c>
    </row>
    <row r="6511" spans="1:21" x14ac:dyDescent="0.2">
      <c r="A6511" s="1">
        <v>9</v>
      </c>
      <c r="B6511" s="1">
        <v>28</v>
      </c>
      <c r="C6511" s="1">
        <v>23</v>
      </c>
      <c r="D6511">
        <v>11.3</v>
      </c>
      <c r="E6511">
        <v>6.2</v>
      </c>
      <c r="F6511">
        <v>71</v>
      </c>
      <c r="G6511">
        <v>0</v>
      </c>
      <c r="H6511">
        <v>0</v>
      </c>
      <c r="I6511">
        <v>0</v>
      </c>
      <c r="J6511" s="4">
        <f t="shared" si="912"/>
        <v>338.81624459236548</v>
      </c>
      <c r="K6511" s="4">
        <f t="shared" si="913"/>
        <v>-39.808247582324867</v>
      </c>
      <c r="L6511" s="5">
        <f t="shared" si="918"/>
        <v>0</v>
      </c>
      <c r="M6511" s="5">
        <f t="shared" si="919"/>
        <v>0</v>
      </c>
      <c r="N6511" s="6">
        <f t="shared" si="911"/>
        <v>0</v>
      </c>
      <c r="O6511" s="6">
        <f t="shared" si="914"/>
        <v>0</v>
      </c>
      <c r="P6511" s="6">
        <f>FORECAST(J6511,Inputs!$B$10:$B$18,Inputs!$A$10:$A$18)</f>
        <v>33.692743005484864</v>
      </c>
      <c r="Q6511" s="6">
        <f>IF(Inputs!$D$10="Yes",IF('Hourly Calcs'!P6511&gt;'Hourly Calcs'!K6511,'Hourly Calcs'!O6511,N6511+O6511),N6511+O6511)</f>
        <v>0</v>
      </c>
      <c r="R6511" s="12">
        <f t="shared" si="915"/>
        <v>0</v>
      </c>
      <c r="S6511" s="1">
        <f>IF(AND(A6511&gt;=5,A6511&lt;=9),INDEX(Demand!$C$3:$C$26,C6511),INDEX(Demand!$B$3:$B$26,C6511))</f>
        <v>500</v>
      </c>
      <c r="T6511" s="7">
        <f t="shared" si="916"/>
        <v>0</v>
      </c>
      <c r="U6511" s="7">
        <f t="shared" si="917"/>
        <v>0</v>
      </c>
    </row>
    <row r="6512" spans="1:21" x14ac:dyDescent="0.2">
      <c r="A6512" s="1">
        <v>9</v>
      </c>
      <c r="B6512" s="1">
        <v>28</v>
      </c>
      <c r="C6512" s="1">
        <v>24</v>
      </c>
      <c r="D6512">
        <v>10.7</v>
      </c>
      <c r="E6512">
        <v>6</v>
      </c>
      <c r="F6512">
        <v>73</v>
      </c>
      <c r="G6512">
        <v>0</v>
      </c>
      <c r="H6512">
        <v>0</v>
      </c>
      <c r="I6512">
        <v>0</v>
      </c>
      <c r="J6512" s="4">
        <f t="shared" si="912"/>
        <v>358.49255883966305</v>
      </c>
      <c r="K6512" s="4">
        <f t="shared" si="913"/>
        <v>-41.698637930260816</v>
      </c>
      <c r="L6512" s="5">
        <f t="shared" si="918"/>
        <v>0</v>
      </c>
      <c r="M6512" s="5">
        <f t="shared" si="919"/>
        <v>0</v>
      </c>
      <c r="N6512" s="6">
        <f t="shared" si="911"/>
        <v>0</v>
      </c>
      <c r="O6512" s="6">
        <f t="shared" si="914"/>
        <v>0</v>
      </c>
      <c r="P6512" s="6">
        <f>FORECAST(J6512,Inputs!$B$10:$B$18,Inputs!$A$10:$A$18)</f>
        <v>33.874931100367249</v>
      </c>
      <c r="Q6512" s="6">
        <f>IF(Inputs!$D$10="Yes",IF('Hourly Calcs'!P6512&gt;'Hourly Calcs'!K6512,'Hourly Calcs'!O6512,N6512+O6512),N6512+O6512)</f>
        <v>0</v>
      </c>
      <c r="R6512" s="12">
        <f t="shared" si="915"/>
        <v>0</v>
      </c>
      <c r="S6512" s="1">
        <f>IF(AND(A6512&gt;=5,A6512&lt;=9),INDEX(Demand!$C$3:$C$26,C6512),INDEX(Demand!$B$3:$B$26,C6512))</f>
        <v>400</v>
      </c>
      <c r="T6512" s="7">
        <f t="shared" si="916"/>
        <v>0</v>
      </c>
      <c r="U6512" s="7">
        <f t="shared" si="917"/>
        <v>0</v>
      </c>
    </row>
    <row r="6513" spans="1:21" x14ac:dyDescent="0.2">
      <c r="A6513" s="1">
        <v>9</v>
      </c>
      <c r="B6513" s="1">
        <v>29</v>
      </c>
      <c r="C6513" s="1">
        <v>1</v>
      </c>
      <c r="D6513">
        <v>10.1</v>
      </c>
      <c r="E6513">
        <v>6.5</v>
      </c>
      <c r="F6513">
        <v>78</v>
      </c>
      <c r="G6513">
        <v>0</v>
      </c>
      <c r="H6513">
        <v>0</v>
      </c>
      <c r="I6513">
        <v>0</v>
      </c>
      <c r="J6513" s="4">
        <f t="shared" si="912"/>
        <v>18.319654883133069</v>
      </c>
      <c r="K6513" s="4">
        <f t="shared" si="913"/>
        <v>-40.321943905805966</v>
      </c>
      <c r="L6513" s="5">
        <f t="shared" si="918"/>
        <v>0</v>
      </c>
      <c r="M6513" s="5">
        <f t="shared" si="919"/>
        <v>0</v>
      </c>
      <c r="N6513" s="6">
        <f t="shared" si="911"/>
        <v>0</v>
      </c>
      <c r="O6513" s="6">
        <f t="shared" si="914"/>
        <v>0</v>
      </c>
      <c r="P6513" s="6">
        <f>FORECAST(J6513,Inputs!$B$10:$B$18,Inputs!$A$10:$A$18)</f>
        <v>30.725181989658637</v>
      </c>
      <c r="Q6513" s="6">
        <f>IF(Inputs!$D$10="Yes",IF('Hourly Calcs'!P6513&gt;'Hourly Calcs'!K6513,'Hourly Calcs'!O6513,N6513+O6513),N6513+O6513)</f>
        <v>0</v>
      </c>
      <c r="R6513" s="12">
        <f t="shared" si="915"/>
        <v>0</v>
      </c>
      <c r="S6513" s="1">
        <f>IF(AND(A6513&gt;=5,A6513&lt;=9),INDEX(Demand!$C$3:$C$26,C6513),INDEX(Demand!$B$3:$B$26,C6513))</f>
        <v>350</v>
      </c>
      <c r="T6513" s="7">
        <f t="shared" si="916"/>
        <v>0</v>
      </c>
      <c r="U6513" s="7">
        <f t="shared" si="917"/>
        <v>0</v>
      </c>
    </row>
    <row r="6514" spans="1:21" x14ac:dyDescent="0.2">
      <c r="A6514" s="1">
        <v>9</v>
      </c>
      <c r="B6514" s="1">
        <v>29</v>
      </c>
      <c r="C6514" s="1">
        <v>2</v>
      </c>
      <c r="D6514">
        <v>9.6999999999999993</v>
      </c>
      <c r="E6514">
        <v>6.3</v>
      </c>
      <c r="F6514">
        <v>79</v>
      </c>
      <c r="G6514">
        <v>0</v>
      </c>
      <c r="H6514">
        <v>0</v>
      </c>
      <c r="I6514">
        <v>0</v>
      </c>
      <c r="J6514" s="4">
        <f t="shared" si="912"/>
        <v>36.592977298376638</v>
      </c>
      <c r="K6514" s="4">
        <f t="shared" si="913"/>
        <v>-35.949946056900842</v>
      </c>
      <c r="L6514" s="5">
        <f t="shared" si="918"/>
        <v>0</v>
      </c>
      <c r="M6514" s="5">
        <f t="shared" si="919"/>
        <v>0</v>
      </c>
      <c r="N6514" s="6">
        <f t="shared" si="911"/>
        <v>0</v>
      </c>
      <c r="O6514" s="6">
        <f t="shared" si="914"/>
        <v>0</v>
      </c>
      <c r="P6514" s="6">
        <f>FORECAST(J6514,Inputs!$B$10:$B$18,Inputs!$A$10:$A$18)</f>
        <v>30.894379419429413</v>
      </c>
      <c r="Q6514" s="6">
        <f>IF(Inputs!$D$10="Yes",IF('Hourly Calcs'!P6514&gt;'Hourly Calcs'!K6514,'Hourly Calcs'!O6514,N6514+O6514),N6514+O6514)</f>
        <v>0</v>
      </c>
      <c r="R6514" s="12">
        <f t="shared" si="915"/>
        <v>0</v>
      </c>
      <c r="S6514" s="1">
        <f>IF(AND(A6514&gt;=5,A6514&lt;=9),INDEX(Demand!$C$3:$C$26,C6514),INDEX(Demand!$B$3:$B$26,C6514))</f>
        <v>350</v>
      </c>
      <c r="T6514" s="7">
        <f t="shared" si="916"/>
        <v>0</v>
      </c>
      <c r="U6514" s="7">
        <f t="shared" si="917"/>
        <v>0</v>
      </c>
    </row>
    <row r="6515" spans="1:21" x14ac:dyDescent="0.2">
      <c r="A6515" s="1">
        <v>9</v>
      </c>
      <c r="B6515" s="1">
        <v>29</v>
      </c>
      <c r="C6515" s="1">
        <v>3</v>
      </c>
      <c r="D6515">
        <v>9.4</v>
      </c>
      <c r="E6515">
        <v>6.2</v>
      </c>
      <c r="F6515">
        <v>80</v>
      </c>
      <c r="G6515">
        <v>0</v>
      </c>
      <c r="H6515">
        <v>0</v>
      </c>
      <c r="I6515">
        <v>0</v>
      </c>
      <c r="J6515" s="4">
        <f t="shared" si="912"/>
        <v>52.577655533979353</v>
      </c>
      <c r="K6515" s="4">
        <f t="shared" si="913"/>
        <v>-29.294653074379497</v>
      </c>
      <c r="L6515" s="5">
        <f t="shared" si="918"/>
        <v>0</v>
      </c>
      <c r="M6515" s="5">
        <f t="shared" si="919"/>
        <v>0</v>
      </c>
      <c r="N6515" s="6">
        <f t="shared" si="911"/>
        <v>0</v>
      </c>
      <c r="O6515" s="6">
        <f t="shared" si="914"/>
        <v>0</v>
      </c>
      <c r="P6515" s="6">
        <f>FORECAST(J6515,Inputs!$B$10:$B$18,Inputs!$A$10:$A$18)</f>
        <v>31.042385699388696</v>
      </c>
      <c r="Q6515" s="6">
        <f>IF(Inputs!$D$10="Yes",IF('Hourly Calcs'!P6515&gt;'Hourly Calcs'!K6515,'Hourly Calcs'!O6515,N6515+O6515),N6515+O6515)</f>
        <v>0</v>
      </c>
      <c r="R6515" s="12">
        <f t="shared" si="915"/>
        <v>0</v>
      </c>
      <c r="S6515" s="1">
        <f>IF(AND(A6515&gt;=5,A6515&lt;=9),INDEX(Demand!$C$3:$C$26,C6515),INDEX(Demand!$B$3:$B$26,C6515))</f>
        <v>350</v>
      </c>
      <c r="T6515" s="7">
        <f t="shared" si="916"/>
        <v>0</v>
      </c>
      <c r="U6515" s="7">
        <f t="shared" si="917"/>
        <v>0</v>
      </c>
    </row>
    <row r="6516" spans="1:21" x14ac:dyDescent="0.2">
      <c r="A6516" s="1">
        <v>9</v>
      </c>
      <c r="B6516" s="1">
        <v>29</v>
      </c>
      <c r="C6516" s="1">
        <v>4</v>
      </c>
      <c r="D6516">
        <v>8.6</v>
      </c>
      <c r="E6516">
        <v>6.2</v>
      </c>
      <c r="F6516">
        <v>85</v>
      </c>
      <c r="G6516">
        <v>0</v>
      </c>
      <c r="H6516">
        <v>0</v>
      </c>
      <c r="I6516">
        <v>0</v>
      </c>
      <c r="J6516" s="4">
        <f t="shared" si="912"/>
        <v>66.498587010879788</v>
      </c>
      <c r="K6516" s="4">
        <f t="shared" si="913"/>
        <v>-21.125329016544413</v>
      </c>
      <c r="L6516" s="5">
        <f t="shared" si="918"/>
        <v>0</v>
      </c>
      <c r="M6516" s="5">
        <f t="shared" si="919"/>
        <v>0</v>
      </c>
      <c r="N6516" s="6">
        <f t="shared" si="911"/>
        <v>0</v>
      </c>
      <c r="O6516" s="6">
        <f t="shared" si="914"/>
        <v>0</v>
      </c>
      <c r="P6516" s="6">
        <f>FORECAST(J6516,Inputs!$B$10:$B$18,Inputs!$A$10:$A$18)</f>
        <v>31.171283213063699</v>
      </c>
      <c r="Q6516" s="6">
        <f>IF(Inputs!$D$10="Yes",IF('Hourly Calcs'!P6516&gt;'Hourly Calcs'!K6516,'Hourly Calcs'!O6516,N6516+O6516),N6516+O6516)</f>
        <v>0</v>
      </c>
      <c r="R6516" s="12">
        <f t="shared" si="915"/>
        <v>0</v>
      </c>
      <c r="S6516" s="1">
        <f>IF(AND(A6516&gt;=5,A6516&lt;=9),INDEX(Demand!$C$3:$C$26,C6516),INDEX(Demand!$B$3:$B$26,C6516))</f>
        <v>350</v>
      </c>
      <c r="T6516" s="7">
        <f t="shared" si="916"/>
        <v>0</v>
      </c>
      <c r="U6516" s="7">
        <f t="shared" si="917"/>
        <v>0</v>
      </c>
    </row>
    <row r="6517" spans="1:21" x14ac:dyDescent="0.2">
      <c r="A6517" s="1">
        <v>9</v>
      </c>
      <c r="B6517" s="1">
        <v>29</v>
      </c>
      <c r="C6517" s="1">
        <v>5</v>
      </c>
      <c r="D6517">
        <v>8.5</v>
      </c>
      <c r="E6517">
        <v>6.1</v>
      </c>
      <c r="F6517">
        <v>85</v>
      </c>
      <c r="G6517">
        <v>0</v>
      </c>
      <c r="H6517">
        <v>0</v>
      </c>
      <c r="I6517">
        <v>0</v>
      </c>
      <c r="J6517" s="4">
        <f t="shared" si="912"/>
        <v>78.991916616624934</v>
      </c>
      <c r="K6517" s="4">
        <f t="shared" si="913"/>
        <v>-12.070347090114836</v>
      </c>
      <c r="L6517" s="5">
        <f t="shared" si="918"/>
        <v>86.008083383375066</v>
      </c>
      <c r="M6517" s="5">
        <f t="shared" si="919"/>
        <v>0</v>
      </c>
      <c r="N6517" s="6">
        <f t="shared" si="911"/>
        <v>0</v>
      </c>
      <c r="O6517" s="6">
        <f t="shared" si="914"/>
        <v>0</v>
      </c>
      <c r="P6517" s="6">
        <f>FORECAST(J6517,Inputs!$B$10:$B$18,Inputs!$A$10:$A$18)</f>
        <v>31.286962190894673</v>
      </c>
      <c r="Q6517" s="6">
        <f>IF(Inputs!$D$10="Yes",IF('Hourly Calcs'!P6517&gt;'Hourly Calcs'!K6517,'Hourly Calcs'!O6517,N6517+O6517),N6517+O6517)</f>
        <v>0</v>
      </c>
      <c r="R6517" s="12">
        <f t="shared" si="915"/>
        <v>0</v>
      </c>
      <c r="S6517" s="1">
        <f>IF(AND(A6517&gt;=5,A6517&lt;=9),INDEX(Demand!$C$3:$C$26,C6517),INDEX(Demand!$B$3:$B$26,C6517))</f>
        <v>350</v>
      </c>
      <c r="T6517" s="7">
        <f t="shared" si="916"/>
        <v>0</v>
      </c>
      <c r="U6517" s="7">
        <f t="shared" si="917"/>
        <v>0</v>
      </c>
    </row>
    <row r="6518" spans="1:21" x14ac:dyDescent="0.2">
      <c r="A6518" s="1">
        <v>9</v>
      </c>
      <c r="B6518" s="1">
        <v>29</v>
      </c>
      <c r="C6518" s="1">
        <v>6</v>
      </c>
      <c r="D6518">
        <v>8.8000000000000007</v>
      </c>
      <c r="E6518">
        <v>6.7</v>
      </c>
      <c r="F6518">
        <v>87</v>
      </c>
      <c r="G6518">
        <v>0</v>
      </c>
      <c r="H6518">
        <v>0</v>
      </c>
      <c r="I6518">
        <v>0</v>
      </c>
      <c r="J6518" s="4">
        <f t="shared" si="912"/>
        <v>90.75408418775217</v>
      </c>
      <c r="K6518" s="4">
        <f t="shared" si="913"/>
        <v>-2.5432314310550765</v>
      </c>
      <c r="L6518" s="5">
        <f t="shared" si="918"/>
        <v>74.24591581224783</v>
      </c>
      <c r="M6518" s="5">
        <f t="shared" si="919"/>
        <v>0</v>
      </c>
      <c r="N6518" s="6">
        <f t="shared" si="911"/>
        <v>0</v>
      </c>
      <c r="O6518" s="6">
        <f t="shared" si="914"/>
        <v>0</v>
      </c>
      <c r="P6518" s="6">
        <f>FORECAST(J6518,Inputs!$B$10:$B$18,Inputs!$A$10:$A$18)</f>
        <v>31.395871149886592</v>
      </c>
      <c r="Q6518" s="6">
        <f>IF(Inputs!$D$10="Yes",IF('Hourly Calcs'!P6518&gt;'Hourly Calcs'!K6518,'Hourly Calcs'!O6518,N6518+O6518),N6518+O6518)</f>
        <v>0</v>
      </c>
      <c r="R6518" s="12">
        <f t="shared" si="915"/>
        <v>0</v>
      </c>
      <c r="S6518" s="1">
        <f>IF(AND(A6518&gt;=5,A6518&lt;=9),INDEX(Demand!$C$3:$C$26,C6518),INDEX(Demand!$B$3:$B$26,C6518))</f>
        <v>350</v>
      </c>
      <c r="T6518" s="7">
        <f t="shared" si="916"/>
        <v>0</v>
      </c>
      <c r="U6518" s="7">
        <f t="shared" si="917"/>
        <v>0</v>
      </c>
    </row>
    <row r="6519" spans="1:21" x14ac:dyDescent="0.2">
      <c r="A6519" s="1">
        <v>9</v>
      </c>
      <c r="B6519" s="1">
        <v>29</v>
      </c>
      <c r="C6519" s="1">
        <v>7</v>
      </c>
      <c r="D6519">
        <v>9.3000000000000007</v>
      </c>
      <c r="E6519">
        <v>6.3</v>
      </c>
      <c r="F6519">
        <v>81</v>
      </c>
      <c r="G6519">
        <v>16</v>
      </c>
      <c r="H6519">
        <v>0</v>
      </c>
      <c r="I6519">
        <v>16</v>
      </c>
      <c r="J6519" s="4">
        <f t="shared" si="912"/>
        <v>102.44494292874143</v>
      </c>
      <c r="K6519" s="4">
        <f t="shared" si="913"/>
        <v>6.8640975111690352</v>
      </c>
      <c r="L6519" s="5">
        <f t="shared" si="918"/>
        <v>62.555057071258574</v>
      </c>
      <c r="M6519" s="5">
        <f t="shared" si="919"/>
        <v>27.135902488830965</v>
      </c>
      <c r="N6519" s="6">
        <f t="shared" si="911"/>
        <v>0</v>
      </c>
      <c r="O6519" s="6">
        <f t="shared" si="914"/>
        <v>14.632300580440333</v>
      </c>
      <c r="P6519" s="6">
        <f>FORECAST(J6519,Inputs!$B$10:$B$18,Inputs!$A$10:$A$18)</f>
        <v>31.504119841932788</v>
      </c>
      <c r="Q6519" s="6">
        <f>IF(Inputs!$D$10="Yes",IF('Hourly Calcs'!P6519&gt;'Hourly Calcs'!K6519,'Hourly Calcs'!O6519,N6519+O6519),N6519+O6519)</f>
        <v>14.632300580440333</v>
      </c>
      <c r="R6519" s="12">
        <f t="shared" si="915"/>
        <v>69.532692358252461</v>
      </c>
      <c r="S6519" s="1">
        <f>IF(AND(A6519&gt;=5,A6519&lt;=9),INDEX(Demand!$C$3:$C$26,C6519),INDEX(Demand!$B$3:$B$26,C6519))</f>
        <v>350</v>
      </c>
      <c r="T6519" s="7">
        <f t="shared" si="916"/>
        <v>69.532692358252461</v>
      </c>
      <c r="U6519" s="7">
        <f t="shared" si="917"/>
        <v>0</v>
      </c>
    </row>
    <row r="6520" spans="1:21" x14ac:dyDescent="0.2">
      <c r="A6520" s="1">
        <v>9</v>
      </c>
      <c r="B6520" s="1">
        <v>29</v>
      </c>
      <c r="C6520" s="1">
        <v>8</v>
      </c>
      <c r="D6520">
        <v>11.7</v>
      </c>
      <c r="E6520">
        <v>8.3000000000000007</v>
      </c>
      <c r="F6520">
        <v>80</v>
      </c>
      <c r="G6520">
        <v>78</v>
      </c>
      <c r="H6520">
        <v>5</v>
      </c>
      <c r="I6520">
        <v>77</v>
      </c>
      <c r="J6520" s="4">
        <f t="shared" si="912"/>
        <v>114.69736700484086</v>
      </c>
      <c r="K6520" s="4">
        <f t="shared" si="913"/>
        <v>15.770828398035704</v>
      </c>
      <c r="L6520" s="5">
        <f t="shared" si="918"/>
        <v>50.302632995159144</v>
      </c>
      <c r="M6520" s="5">
        <f t="shared" si="919"/>
        <v>18.229171601964296</v>
      </c>
      <c r="N6520" s="6">
        <f t="shared" si="911"/>
        <v>2.845268651867308</v>
      </c>
      <c r="O6520" s="6">
        <f t="shared" si="914"/>
        <v>70.417946543369098</v>
      </c>
      <c r="P6520" s="6">
        <f>FORECAST(J6520,Inputs!$B$10:$B$18,Inputs!$A$10:$A$18)</f>
        <v>31.617568213007782</v>
      </c>
      <c r="Q6520" s="6">
        <f>IF(Inputs!$D$10="Yes",IF('Hourly Calcs'!P6520&gt;'Hourly Calcs'!K6520,'Hourly Calcs'!O6520,N6520+O6520),N6520+O6520)</f>
        <v>70.417946543369098</v>
      </c>
      <c r="R6520" s="12">
        <f t="shared" si="915"/>
        <v>334.62608197408991</v>
      </c>
      <c r="S6520" s="1">
        <f>IF(AND(A6520&gt;=5,A6520&lt;=9),INDEX(Demand!$C$3:$C$26,C6520),INDEX(Demand!$B$3:$B$26,C6520))</f>
        <v>350</v>
      </c>
      <c r="T6520" s="7">
        <f t="shared" si="916"/>
        <v>334.62608197408991</v>
      </c>
      <c r="U6520" s="7">
        <f t="shared" si="917"/>
        <v>0</v>
      </c>
    </row>
    <row r="6521" spans="1:21" x14ac:dyDescent="0.2">
      <c r="A6521" s="1">
        <v>9</v>
      </c>
      <c r="B6521" s="1">
        <v>29</v>
      </c>
      <c r="C6521" s="1">
        <v>9</v>
      </c>
      <c r="D6521">
        <v>12.8</v>
      </c>
      <c r="E6521">
        <v>7</v>
      </c>
      <c r="F6521">
        <v>68</v>
      </c>
      <c r="G6521">
        <v>172</v>
      </c>
      <c r="H6521">
        <v>13</v>
      </c>
      <c r="I6521">
        <v>168</v>
      </c>
      <c r="J6521" s="4">
        <f t="shared" si="912"/>
        <v>128.1272924596733</v>
      </c>
      <c r="K6521" s="4">
        <f t="shared" si="913"/>
        <v>23.834068177393434</v>
      </c>
      <c r="L6521" s="5">
        <f t="shared" si="918"/>
        <v>36.872707540326701</v>
      </c>
      <c r="M6521" s="5">
        <f t="shared" si="919"/>
        <v>10.165931822606566</v>
      </c>
      <c r="N6521" s="6">
        <f t="shared" si="911"/>
        <v>9.6745204027244824</v>
      </c>
      <c r="O6521" s="6">
        <f t="shared" si="914"/>
        <v>153.6391560946235</v>
      </c>
      <c r="P6521" s="6">
        <f>FORECAST(J6521,Inputs!$B$10:$B$18,Inputs!$A$10:$A$18)</f>
        <v>31.741919374626601</v>
      </c>
      <c r="Q6521" s="6">
        <f>IF(Inputs!$D$10="Yes",IF('Hourly Calcs'!P6521&gt;'Hourly Calcs'!K6521,'Hourly Calcs'!O6521,N6521+O6521),N6521+O6521)</f>
        <v>153.6391560946235</v>
      </c>
      <c r="R6521" s="12">
        <f t="shared" si="915"/>
        <v>730.09326976165084</v>
      </c>
      <c r="S6521" s="1">
        <f>IF(AND(A6521&gt;=5,A6521&lt;=9),INDEX(Demand!$C$3:$C$26,C6521),INDEX(Demand!$B$3:$B$26,C6521))</f>
        <v>350</v>
      </c>
      <c r="T6521" s="7">
        <f t="shared" si="916"/>
        <v>350</v>
      </c>
      <c r="U6521" s="7">
        <f t="shared" si="917"/>
        <v>380.09326976165084</v>
      </c>
    </row>
    <row r="6522" spans="1:21" x14ac:dyDescent="0.2">
      <c r="A6522" s="1">
        <v>9</v>
      </c>
      <c r="B6522" s="1">
        <v>29</v>
      </c>
      <c r="C6522" s="1">
        <v>10</v>
      </c>
      <c r="D6522">
        <v>13.5</v>
      </c>
      <c r="E6522">
        <v>6.2</v>
      </c>
      <c r="F6522">
        <v>61</v>
      </c>
      <c r="G6522">
        <v>259</v>
      </c>
      <c r="H6522">
        <v>66</v>
      </c>
      <c r="I6522">
        <v>227</v>
      </c>
      <c r="J6522" s="4">
        <f t="shared" si="912"/>
        <v>143.25840108440849</v>
      </c>
      <c r="K6522" s="4">
        <f t="shared" si="913"/>
        <v>30.443514987085074</v>
      </c>
      <c r="L6522" s="5">
        <f t="shared" si="918"/>
        <v>21.74159891559151</v>
      </c>
      <c r="M6522" s="5">
        <f t="shared" si="919"/>
        <v>3.5564850129149264</v>
      </c>
      <c r="N6522" s="6">
        <f t="shared" si="911"/>
        <v>57.279152857029516</v>
      </c>
      <c r="O6522" s="6">
        <f t="shared" si="914"/>
        <v>207.59576448499723</v>
      </c>
      <c r="P6522" s="6">
        <f>FORECAST(J6522,Inputs!$B$10:$B$18,Inputs!$A$10:$A$18)</f>
        <v>31.88202223226304</v>
      </c>
      <c r="Q6522" s="6">
        <f>IF(Inputs!$D$10="Yes",IF('Hourly Calcs'!P6522&gt;'Hourly Calcs'!K6522,'Hourly Calcs'!O6522,N6522+O6522),N6522+O6522)</f>
        <v>207.59576448499723</v>
      </c>
      <c r="R6522" s="12">
        <f t="shared" si="915"/>
        <v>986.4950728327068</v>
      </c>
      <c r="S6522" s="1">
        <f>IF(AND(A6522&gt;=5,A6522&lt;=9),INDEX(Demand!$C$3:$C$26,C6522),INDEX(Demand!$B$3:$B$26,C6522))</f>
        <v>600</v>
      </c>
      <c r="T6522" s="7">
        <f t="shared" si="916"/>
        <v>600</v>
      </c>
      <c r="U6522" s="7">
        <f t="shared" si="917"/>
        <v>386.4950728327068</v>
      </c>
    </row>
    <row r="6523" spans="1:21" x14ac:dyDescent="0.2">
      <c r="A6523" s="1">
        <v>9</v>
      </c>
      <c r="B6523" s="1">
        <v>29</v>
      </c>
      <c r="C6523" s="1">
        <v>11</v>
      </c>
      <c r="D6523">
        <v>13.5</v>
      </c>
      <c r="E6523">
        <v>6.4</v>
      </c>
      <c r="F6523">
        <v>62</v>
      </c>
      <c r="G6523">
        <v>323</v>
      </c>
      <c r="H6523">
        <v>114</v>
      </c>
      <c r="I6523">
        <v>257</v>
      </c>
      <c r="J6523" s="4">
        <f t="shared" si="912"/>
        <v>160.27367708347566</v>
      </c>
      <c r="K6523" s="4">
        <f t="shared" si="913"/>
        <v>34.92155730598234</v>
      </c>
      <c r="L6523" s="5">
        <f t="shared" si="918"/>
        <v>4.7263229165243388</v>
      </c>
      <c r="M6523" s="5">
        <f t="shared" si="919"/>
        <v>0.92155730598233987</v>
      </c>
      <c r="N6523" s="6">
        <f t="shared" si="911"/>
        <v>106.19440183585216</v>
      </c>
      <c r="O6523" s="6">
        <f t="shared" si="914"/>
        <v>235.03132807332284</v>
      </c>
      <c r="P6523" s="6">
        <f>FORECAST(J6523,Inputs!$B$10:$B$18,Inputs!$A$10:$A$18)</f>
        <v>32.039571084106257</v>
      </c>
      <c r="Q6523" s="6">
        <f>IF(Inputs!$D$10="Yes",IF('Hourly Calcs'!P6523&gt;'Hourly Calcs'!K6523,'Hourly Calcs'!O6523,N6523+O6523),N6523+O6523)</f>
        <v>341.22572990917502</v>
      </c>
      <c r="R6523" s="12">
        <f t="shared" si="915"/>
        <v>1621.5046685283996</v>
      </c>
      <c r="S6523" s="1">
        <f>IF(AND(A6523&gt;=5,A6523&lt;=9),INDEX(Demand!$C$3:$C$26,C6523),INDEX(Demand!$B$3:$B$26,C6523))</f>
        <v>600</v>
      </c>
      <c r="T6523" s="7">
        <f t="shared" si="916"/>
        <v>600</v>
      </c>
      <c r="U6523" s="7">
        <f t="shared" si="917"/>
        <v>1021.5046685283996</v>
      </c>
    </row>
    <row r="6524" spans="1:21" x14ac:dyDescent="0.2">
      <c r="A6524" s="1">
        <v>9</v>
      </c>
      <c r="B6524" s="1">
        <v>29</v>
      </c>
      <c r="C6524" s="1">
        <v>12</v>
      </c>
      <c r="D6524">
        <v>14.9</v>
      </c>
      <c r="E6524">
        <v>7.5</v>
      </c>
      <c r="F6524">
        <v>61</v>
      </c>
      <c r="G6524">
        <v>355</v>
      </c>
      <c r="H6524">
        <v>119</v>
      </c>
      <c r="I6524">
        <v>281</v>
      </c>
      <c r="J6524" s="4">
        <f t="shared" si="912"/>
        <v>178.64960611324742</v>
      </c>
      <c r="K6524" s="4">
        <f t="shared" si="913"/>
        <v>36.644745248917886</v>
      </c>
      <c r="L6524" s="5">
        <f t="shared" si="918"/>
        <v>13.649606113247415</v>
      </c>
      <c r="M6524" s="5">
        <f t="shared" si="919"/>
        <v>2.6447452489178858</v>
      </c>
      <c r="N6524" s="6">
        <f t="shared" si="911"/>
        <v>110.76639333570937</v>
      </c>
      <c r="O6524" s="6">
        <f t="shared" si="914"/>
        <v>256.97977894398338</v>
      </c>
      <c r="P6524" s="6">
        <f>FORECAST(J6524,Inputs!$B$10:$B$18,Inputs!$A$10:$A$18)</f>
        <v>32.209718575122658</v>
      </c>
      <c r="Q6524" s="6">
        <f>IF(Inputs!$D$10="Yes",IF('Hourly Calcs'!P6524&gt;'Hourly Calcs'!K6524,'Hourly Calcs'!O6524,N6524+O6524),N6524+O6524)</f>
        <v>367.74617227969276</v>
      </c>
      <c r="R6524" s="12">
        <f t="shared" si="915"/>
        <v>1747.5298106731</v>
      </c>
      <c r="S6524" s="1">
        <f>IF(AND(A6524&gt;=5,A6524&lt;=9),INDEX(Demand!$C$3:$C$26,C6524),INDEX(Demand!$B$3:$B$26,C6524))</f>
        <v>600</v>
      </c>
      <c r="T6524" s="7">
        <f t="shared" si="916"/>
        <v>600</v>
      </c>
      <c r="U6524" s="7">
        <f t="shared" si="917"/>
        <v>1147.5298106731</v>
      </c>
    </row>
    <row r="6525" spans="1:21" x14ac:dyDescent="0.2">
      <c r="A6525" s="1">
        <v>9</v>
      </c>
      <c r="B6525" s="1">
        <v>29</v>
      </c>
      <c r="C6525" s="1">
        <v>13</v>
      </c>
      <c r="D6525">
        <v>14</v>
      </c>
      <c r="E6525">
        <v>7.8</v>
      </c>
      <c r="F6525">
        <v>66</v>
      </c>
      <c r="G6525">
        <v>354</v>
      </c>
      <c r="H6525">
        <v>119</v>
      </c>
      <c r="I6525">
        <v>281</v>
      </c>
      <c r="J6525" s="4">
        <f t="shared" si="912"/>
        <v>197.12269827646355</v>
      </c>
      <c r="K6525" s="4">
        <f t="shared" si="913"/>
        <v>35.323590378589103</v>
      </c>
      <c r="L6525" s="5">
        <f t="shared" si="918"/>
        <v>32.122698276463552</v>
      </c>
      <c r="M6525" s="5">
        <f t="shared" si="919"/>
        <v>1.3235903785891026</v>
      </c>
      <c r="N6525" s="6">
        <f t="shared" si="911"/>
        <v>103.02347763257747</v>
      </c>
      <c r="O6525" s="6">
        <f t="shared" si="914"/>
        <v>256.97977894398338</v>
      </c>
      <c r="P6525" s="6">
        <f>FORECAST(J6525,Inputs!$B$10:$B$18,Inputs!$A$10:$A$18)</f>
        <v>32.380765724782066</v>
      </c>
      <c r="Q6525" s="6">
        <f>IF(Inputs!$D$10="Yes",IF('Hourly Calcs'!P6525&gt;'Hourly Calcs'!K6525,'Hourly Calcs'!O6525,N6525+O6525),N6525+O6525)</f>
        <v>360.00325657656083</v>
      </c>
      <c r="R6525" s="12">
        <f t="shared" si="915"/>
        <v>1710.735475251817</v>
      </c>
      <c r="S6525" s="1">
        <f>IF(AND(A6525&gt;=5,A6525&lt;=9),INDEX(Demand!$C$3:$C$26,C6525),INDEX(Demand!$B$3:$B$26,C6525))</f>
        <v>600</v>
      </c>
      <c r="T6525" s="7">
        <f t="shared" si="916"/>
        <v>600</v>
      </c>
      <c r="U6525" s="7">
        <f t="shared" si="917"/>
        <v>1110.735475251817</v>
      </c>
    </row>
    <row r="6526" spans="1:21" x14ac:dyDescent="0.2">
      <c r="A6526" s="1">
        <v>9</v>
      </c>
      <c r="B6526" s="1">
        <v>29</v>
      </c>
      <c r="C6526" s="1">
        <v>14</v>
      </c>
      <c r="D6526">
        <v>14.4</v>
      </c>
      <c r="E6526">
        <v>7.8</v>
      </c>
      <c r="F6526">
        <v>65</v>
      </c>
      <c r="G6526">
        <v>320</v>
      </c>
      <c r="H6526">
        <v>113</v>
      </c>
      <c r="I6526">
        <v>255</v>
      </c>
      <c r="J6526" s="4">
        <f t="shared" si="912"/>
        <v>214.36820865178288</v>
      </c>
      <c r="K6526" s="4">
        <f t="shared" si="913"/>
        <v>31.181166535481871</v>
      </c>
      <c r="L6526" s="5">
        <f t="shared" si="918"/>
        <v>49.368208651782879</v>
      </c>
      <c r="M6526" s="5">
        <f t="shared" si="919"/>
        <v>2.8188334645181286</v>
      </c>
      <c r="N6526" s="6">
        <f t="shared" si="911"/>
        <v>83.70682484492076</v>
      </c>
      <c r="O6526" s="6">
        <f t="shared" si="914"/>
        <v>233.20229050076782</v>
      </c>
      <c r="P6526" s="6">
        <f>FORECAST(J6526,Inputs!$B$10:$B$18,Inputs!$A$10:$A$18)</f>
        <v>32.540446376405399</v>
      </c>
      <c r="Q6526" s="6">
        <f>IF(Inputs!$D$10="Yes",IF('Hourly Calcs'!P6526&gt;'Hourly Calcs'!K6526,'Hourly Calcs'!O6526,N6526+O6526),N6526+O6526)</f>
        <v>233.20229050076782</v>
      </c>
      <c r="R6526" s="12">
        <f t="shared" si="915"/>
        <v>1108.1772844596487</v>
      </c>
      <c r="S6526" s="1">
        <f>IF(AND(A6526&gt;=5,A6526&lt;=9),INDEX(Demand!$C$3:$C$26,C6526),INDEX(Demand!$B$3:$B$26,C6526))</f>
        <v>600</v>
      </c>
      <c r="T6526" s="7">
        <f t="shared" si="916"/>
        <v>600</v>
      </c>
      <c r="U6526" s="7">
        <f t="shared" si="917"/>
        <v>508.17728445964872</v>
      </c>
    </row>
    <row r="6527" spans="1:21" x14ac:dyDescent="0.2">
      <c r="A6527" s="1">
        <v>9</v>
      </c>
      <c r="B6527" s="1">
        <v>29</v>
      </c>
      <c r="C6527" s="1">
        <v>15</v>
      </c>
      <c r="D6527">
        <v>14.4</v>
      </c>
      <c r="E6527">
        <v>6.1</v>
      </c>
      <c r="F6527">
        <v>57</v>
      </c>
      <c r="G6527">
        <v>257</v>
      </c>
      <c r="H6527">
        <v>54</v>
      </c>
      <c r="I6527">
        <v>230</v>
      </c>
      <c r="J6527" s="4">
        <f t="shared" si="912"/>
        <v>229.7488281894052</v>
      </c>
      <c r="K6527" s="4">
        <f t="shared" si="913"/>
        <v>24.812342564903958</v>
      </c>
      <c r="L6527" s="5">
        <f t="shared" si="918"/>
        <v>64.748828189405202</v>
      </c>
      <c r="M6527" s="5">
        <f t="shared" si="919"/>
        <v>9.1876574350960425</v>
      </c>
      <c r="N6527" s="6">
        <f t="shared" si="911"/>
        <v>30.479083073262107</v>
      </c>
      <c r="O6527" s="6">
        <f t="shared" si="914"/>
        <v>210.3393208438298</v>
      </c>
      <c r="P6527" s="6">
        <f>FORECAST(J6527,Inputs!$B$10:$B$18,Inputs!$A$10:$A$18)</f>
        <v>32.682859520272267</v>
      </c>
      <c r="Q6527" s="6">
        <f>IF(Inputs!$D$10="Yes",IF('Hourly Calcs'!P6527&gt;'Hourly Calcs'!K6527,'Hourly Calcs'!O6527,N6527+O6527),N6527+O6527)</f>
        <v>210.3393208438298</v>
      </c>
      <c r="R6527" s="12">
        <f t="shared" si="915"/>
        <v>999.53245264987913</v>
      </c>
      <c r="S6527" s="1">
        <f>IF(AND(A6527&gt;=5,A6527&lt;=9),INDEX(Demand!$C$3:$C$26,C6527),INDEX(Demand!$B$3:$B$26,C6527))</f>
        <v>600</v>
      </c>
      <c r="T6527" s="7">
        <f t="shared" si="916"/>
        <v>600</v>
      </c>
      <c r="U6527" s="7">
        <f t="shared" si="917"/>
        <v>399.53245264987913</v>
      </c>
    </row>
    <row r="6528" spans="1:21" x14ac:dyDescent="0.2">
      <c r="A6528" s="1">
        <v>9</v>
      </c>
      <c r="B6528" s="1">
        <v>29</v>
      </c>
      <c r="C6528" s="1">
        <v>16</v>
      </c>
      <c r="D6528">
        <v>13.3</v>
      </c>
      <c r="E6528">
        <v>6.4</v>
      </c>
      <c r="F6528">
        <v>63</v>
      </c>
      <c r="G6528">
        <v>169</v>
      </c>
      <c r="H6528">
        <v>23</v>
      </c>
      <c r="I6528">
        <v>161</v>
      </c>
      <c r="J6528" s="4">
        <f t="shared" si="912"/>
        <v>243.37194208183956</v>
      </c>
      <c r="K6528" s="4">
        <f t="shared" si="913"/>
        <v>16.898561775463676</v>
      </c>
      <c r="L6528" s="5">
        <f t="shared" si="918"/>
        <v>78.371942081839563</v>
      </c>
      <c r="M6528" s="5">
        <f t="shared" si="919"/>
        <v>17.101438224536324</v>
      </c>
      <c r="N6528" s="6">
        <f t="shared" si="911"/>
        <v>8.0229981702060673</v>
      </c>
      <c r="O6528" s="6">
        <f t="shared" si="914"/>
        <v>147.23752459068086</v>
      </c>
      <c r="P6528" s="6">
        <f>FORECAST(J6528,Inputs!$B$10:$B$18,Inputs!$A$10:$A$18)</f>
        <v>32.808999463720738</v>
      </c>
      <c r="Q6528" s="6">
        <f>IF(Inputs!$D$10="Yes",IF('Hourly Calcs'!P6528&gt;'Hourly Calcs'!K6528,'Hourly Calcs'!O6528,N6528+O6528),N6528+O6528)</f>
        <v>147.23752459068086</v>
      </c>
      <c r="R6528" s="12">
        <f t="shared" si="915"/>
        <v>699.67271685491539</v>
      </c>
      <c r="S6528" s="1">
        <f>IF(AND(A6528&gt;=5,A6528&lt;=9),INDEX(Demand!$C$3:$C$26,C6528),INDEX(Demand!$B$3:$B$26,C6528))</f>
        <v>900</v>
      </c>
      <c r="T6528" s="7">
        <f t="shared" si="916"/>
        <v>699.67271685491539</v>
      </c>
      <c r="U6528" s="7">
        <f t="shared" si="917"/>
        <v>0</v>
      </c>
    </row>
    <row r="6529" spans="1:21" x14ac:dyDescent="0.2">
      <c r="A6529" s="1">
        <v>9</v>
      </c>
      <c r="B6529" s="1">
        <v>29</v>
      </c>
      <c r="C6529" s="1">
        <v>17</v>
      </c>
      <c r="D6529">
        <v>13.5</v>
      </c>
      <c r="E6529">
        <v>7.4</v>
      </c>
      <c r="F6529">
        <v>67</v>
      </c>
      <c r="G6529">
        <v>75</v>
      </c>
      <c r="H6529">
        <v>1</v>
      </c>
      <c r="I6529">
        <v>75</v>
      </c>
      <c r="J6529" s="4">
        <f t="shared" si="912"/>
        <v>255.73360992151041</v>
      </c>
      <c r="K6529" s="4">
        <f t="shared" si="913"/>
        <v>8.0559648066445106</v>
      </c>
      <c r="L6529" s="5">
        <f t="shared" si="918"/>
        <v>0</v>
      </c>
      <c r="M6529" s="5">
        <f t="shared" si="919"/>
        <v>25.944035193355489</v>
      </c>
      <c r="N6529" s="6">
        <f t="shared" si="911"/>
        <v>0.10909256785495464</v>
      </c>
      <c r="O6529" s="6">
        <f t="shared" si="914"/>
        <v>68.58890897081406</v>
      </c>
      <c r="P6529" s="6">
        <f>FORECAST(J6529,Inputs!$B$10:$B$18,Inputs!$A$10:$A$18)</f>
        <v>32.923459351125096</v>
      </c>
      <c r="Q6529" s="6">
        <f>IF(Inputs!$D$10="Yes",IF('Hourly Calcs'!P6529&gt;'Hourly Calcs'!K6529,'Hourly Calcs'!O6529,N6529+O6529),N6529+O6529)</f>
        <v>68.58890897081406</v>
      </c>
      <c r="R6529" s="12">
        <f t="shared" si="915"/>
        <v>325.93449542930841</v>
      </c>
      <c r="S6529" s="1">
        <f>IF(AND(A6529&gt;=5,A6529&lt;=9),INDEX(Demand!$C$3:$C$26,C6529),INDEX(Demand!$B$3:$B$26,C6529))</f>
        <v>900</v>
      </c>
      <c r="T6529" s="7">
        <f t="shared" si="916"/>
        <v>325.93449542930841</v>
      </c>
      <c r="U6529" s="7">
        <f t="shared" si="917"/>
        <v>0</v>
      </c>
    </row>
    <row r="6530" spans="1:21" x14ac:dyDescent="0.2">
      <c r="A6530" s="1">
        <v>9</v>
      </c>
      <c r="B6530" s="1">
        <v>29</v>
      </c>
      <c r="C6530" s="1">
        <v>18</v>
      </c>
      <c r="D6530">
        <v>12.8</v>
      </c>
      <c r="E6530">
        <v>7.7</v>
      </c>
      <c r="F6530">
        <v>71</v>
      </c>
      <c r="G6530">
        <v>10</v>
      </c>
      <c r="H6530">
        <v>0</v>
      </c>
      <c r="I6530">
        <v>10</v>
      </c>
      <c r="J6530" s="4">
        <f t="shared" si="912"/>
        <v>267.4442667466509</v>
      </c>
      <c r="K6530" s="4">
        <f t="shared" si="913"/>
        <v>-1.2157756359757883</v>
      </c>
      <c r="L6530" s="5">
        <f t="shared" si="918"/>
        <v>0</v>
      </c>
      <c r="M6530" s="5">
        <f t="shared" si="919"/>
        <v>0</v>
      </c>
      <c r="N6530" s="6">
        <f t="shared" si="911"/>
        <v>0</v>
      </c>
      <c r="O6530" s="6">
        <f t="shared" si="914"/>
        <v>9.1451878627752077</v>
      </c>
      <c r="P6530" s="6">
        <f>FORECAST(J6530,Inputs!$B$10:$B$18,Inputs!$A$10:$A$18)</f>
        <v>33.031891358765286</v>
      </c>
      <c r="Q6530" s="6">
        <f>IF(Inputs!$D$10="Yes",IF('Hourly Calcs'!P6530&gt;'Hourly Calcs'!K6530,'Hourly Calcs'!O6530,N6530+O6530),N6530+O6530)</f>
        <v>9.1451878627752077</v>
      </c>
      <c r="R6530" s="12">
        <f t="shared" si="915"/>
        <v>43.457932723907788</v>
      </c>
      <c r="S6530" s="1">
        <f>IF(AND(A6530&gt;=5,A6530&lt;=9),INDEX(Demand!$C$3:$C$26,C6530),INDEX(Demand!$B$3:$B$26,C6530))</f>
        <v>900</v>
      </c>
      <c r="T6530" s="7">
        <f t="shared" si="916"/>
        <v>43.457932723907788</v>
      </c>
      <c r="U6530" s="7">
        <f t="shared" si="917"/>
        <v>0</v>
      </c>
    </row>
    <row r="6531" spans="1:21" x14ac:dyDescent="0.2">
      <c r="A6531" s="1">
        <v>9</v>
      </c>
      <c r="B6531" s="1">
        <v>29</v>
      </c>
      <c r="C6531" s="1">
        <v>19</v>
      </c>
      <c r="D6531">
        <v>11.3</v>
      </c>
      <c r="E6531">
        <v>7.4</v>
      </c>
      <c r="F6531">
        <v>77</v>
      </c>
      <c r="G6531">
        <v>0</v>
      </c>
      <c r="H6531">
        <v>0</v>
      </c>
      <c r="I6531">
        <v>0</v>
      </c>
      <c r="J6531" s="4">
        <f t="shared" si="912"/>
        <v>279.13490479475206</v>
      </c>
      <c r="K6531" s="4">
        <f t="shared" si="913"/>
        <v>-10.892232919490539</v>
      </c>
      <c r="L6531" s="5">
        <f t="shared" si="918"/>
        <v>0</v>
      </c>
      <c r="M6531" s="5">
        <f t="shared" si="919"/>
        <v>0</v>
      </c>
      <c r="N6531" s="6">
        <f t="shared" si="911"/>
        <v>0</v>
      </c>
      <c r="O6531" s="6">
        <f t="shared" si="914"/>
        <v>0</v>
      </c>
      <c r="P6531" s="6">
        <f>FORECAST(J6531,Inputs!$B$10:$B$18,Inputs!$A$10:$A$18)</f>
        <v>33.140138007358814</v>
      </c>
      <c r="Q6531" s="6">
        <f>IF(Inputs!$D$10="Yes",IF('Hourly Calcs'!P6531&gt;'Hourly Calcs'!K6531,'Hourly Calcs'!O6531,N6531+O6531),N6531+O6531)</f>
        <v>0</v>
      </c>
      <c r="R6531" s="12">
        <f t="shared" si="915"/>
        <v>0</v>
      </c>
      <c r="S6531" s="1">
        <f>IF(AND(A6531&gt;=5,A6531&lt;=9),INDEX(Demand!$C$3:$C$26,C6531),INDEX(Demand!$B$3:$B$26,C6531))</f>
        <v>900</v>
      </c>
      <c r="T6531" s="7">
        <f t="shared" si="916"/>
        <v>0</v>
      </c>
      <c r="U6531" s="7">
        <f t="shared" si="917"/>
        <v>0</v>
      </c>
    </row>
    <row r="6532" spans="1:21" x14ac:dyDescent="0.2">
      <c r="A6532" s="1">
        <v>9</v>
      </c>
      <c r="B6532" s="1">
        <v>29</v>
      </c>
      <c r="C6532" s="1">
        <v>20</v>
      </c>
      <c r="D6532">
        <v>12.1</v>
      </c>
      <c r="E6532">
        <v>6.9</v>
      </c>
      <c r="F6532">
        <v>70</v>
      </c>
      <c r="G6532">
        <v>0</v>
      </c>
      <c r="H6532">
        <v>0</v>
      </c>
      <c r="I6532">
        <v>0</v>
      </c>
      <c r="J6532" s="4">
        <f t="shared" si="912"/>
        <v>291.46187088887126</v>
      </c>
      <c r="K6532" s="4">
        <f t="shared" si="913"/>
        <v>-20.065384649131815</v>
      </c>
      <c r="L6532" s="5">
        <f t="shared" si="918"/>
        <v>0</v>
      </c>
      <c r="M6532" s="5">
        <f t="shared" si="919"/>
        <v>0</v>
      </c>
      <c r="N6532" s="6">
        <f t="shared" si="911"/>
        <v>0</v>
      </c>
      <c r="O6532" s="6">
        <f t="shared" si="914"/>
        <v>0</v>
      </c>
      <c r="P6532" s="6">
        <f>FORECAST(J6532,Inputs!$B$10:$B$18,Inputs!$A$10:$A$18)</f>
        <v>33.254276582304364</v>
      </c>
      <c r="Q6532" s="6">
        <f>IF(Inputs!$D$10="Yes",IF('Hourly Calcs'!P6532&gt;'Hourly Calcs'!K6532,'Hourly Calcs'!O6532,N6532+O6532),N6532+O6532)</f>
        <v>0</v>
      </c>
      <c r="R6532" s="12">
        <f t="shared" si="915"/>
        <v>0</v>
      </c>
      <c r="S6532" s="1">
        <f>IF(AND(A6532&gt;=5,A6532&lt;=9),INDEX(Demand!$C$3:$C$26,C6532),INDEX(Demand!$B$3:$B$26,C6532))</f>
        <v>800</v>
      </c>
      <c r="T6532" s="7">
        <f t="shared" si="916"/>
        <v>0</v>
      </c>
      <c r="U6532" s="7">
        <f t="shared" si="917"/>
        <v>0</v>
      </c>
    </row>
    <row r="6533" spans="1:21" x14ac:dyDescent="0.2">
      <c r="A6533" s="1">
        <v>9</v>
      </c>
      <c r="B6533" s="1">
        <v>29</v>
      </c>
      <c r="C6533" s="1">
        <v>21</v>
      </c>
      <c r="D6533">
        <v>12.9</v>
      </c>
      <c r="E6533">
        <v>7.6</v>
      </c>
      <c r="F6533">
        <v>70</v>
      </c>
      <c r="G6533">
        <v>0</v>
      </c>
      <c r="H6533">
        <v>0</v>
      </c>
      <c r="I6533">
        <v>0</v>
      </c>
      <c r="J6533" s="4">
        <f t="shared" si="912"/>
        <v>305.12416656095377</v>
      </c>
      <c r="K6533" s="4">
        <f t="shared" si="913"/>
        <v>-28.43748814961674</v>
      </c>
      <c r="L6533" s="5">
        <f t="shared" si="918"/>
        <v>0</v>
      </c>
      <c r="M6533" s="5">
        <f t="shared" si="919"/>
        <v>0</v>
      </c>
      <c r="N6533" s="6">
        <f t="shared" si="911"/>
        <v>0</v>
      </c>
      <c r="O6533" s="6">
        <f t="shared" si="914"/>
        <v>0</v>
      </c>
      <c r="P6533" s="6">
        <f>FORECAST(J6533,Inputs!$B$10:$B$18,Inputs!$A$10:$A$18)</f>
        <v>33.380779320008827</v>
      </c>
      <c r="Q6533" s="6">
        <f>IF(Inputs!$D$10="Yes",IF('Hourly Calcs'!P6533&gt;'Hourly Calcs'!K6533,'Hourly Calcs'!O6533,N6533+O6533),N6533+O6533)</f>
        <v>0</v>
      </c>
      <c r="R6533" s="12">
        <f t="shared" si="915"/>
        <v>0</v>
      </c>
      <c r="S6533" s="1">
        <f>IF(AND(A6533&gt;=5,A6533&lt;=9),INDEX(Demand!$C$3:$C$26,C6533),INDEX(Demand!$B$3:$B$26,C6533))</f>
        <v>700</v>
      </c>
      <c r="T6533" s="7">
        <f t="shared" si="916"/>
        <v>0</v>
      </c>
      <c r="U6533" s="7">
        <f t="shared" si="917"/>
        <v>0</v>
      </c>
    </row>
    <row r="6534" spans="1:21" x14ac:dyDescent="0.2">
      <c r="A6534" s="1">
        <v>9</v>
      </c>
      <c r="B6534" s="1">
        <v>29</v>
      </c>
      <c r="C6534" s="1">
        <v>22</v>
      </c>
      <c r="D6534">
        <v>13.1</v>
      </c>
      <c r="E6534">
        <v>8.1</v>
      </c>
      <c r="F6534">
        <v>72</v>
      </c>
      <c r="G6534">
        <v>0</v>
      </c>
      <c r="H6534">
        <v>0</v>
      </c>
      <c r="I6534">
        <v>0</v>
      </c>
      <c r="J6534" s="4">
        <f t="shared" si="912"/>
        <v>320.79340840270362</v>
      </c>
      <c r="K6534" s="4">
        <f t="shared" si="913"/>
        <v>-35.404308564252787</v>
      </c>
      <c r="L6534" s="5">
        <f t="shared" si="918"/>
        <v>0</v>
      </c>
      <c r="M6534" s="5">
        <f t="shared" si="919"/>
        <v>0</v>
      </c>
      <c r="N6534" s="6">
        <f t="shared" si="911"/>
        <v>0</v>
      </c>
      <c r="O6534" s="6">
        <f t="shared" si="914"/>
        <v>0</v>
      </c>
      <c r="P6534" s="6">
        <f>FORECAST(J6534,Inputs!$B$10:$B$18,Inputs!$A$10:$A$18)</f>
        <v>33.525864892617626</v>
      </c>
      <c r="Q6534" s="6">
        <f>IF(Inputs!$D$10="Yes",IF('Hourly Calcs'!P6534&gt;'Hourly Calcs'!K6534,'Hourly Calcs'!O6534,N6534+O6534),N6534+O6534)</f>
        <v>0</v>
      </c>
      <c r="R6534" s="12">
        <f t="shared" si="915"/>
        <v>0</v>
      </c>
      <c r="S6534" s="1">
        <f>IF(AND(A6534&gt;=5,A6534&lt;=9),INDEX(Demand!$C$3:$C$26,C6534),INDEX(Demand!$B$3:$B$26,C6534))</f>
        <v>600</v>
      </c>
      <c r="T6534" s="7">
        <f t="shared" si="916"/>
        <v>0</v>
      </c>
      <c r="U6534" s="7">
        <f t="shared" si="917"/>
        <v>0</v>
      </c>
    </row>
    <row r="6535" spans="1:21" x14ac:dyDescent="0.2">
      <c r="A6535" s="1">
        <v>9</v>
      </c>
      <c r="B6535" s="1">
        <v>29</v>
      </c>
      <c r="C6535" s="1">
        <v>23</v>
      </c>
      <c r="D6535">
        <v>12.6</v>
      </c>
      <c r="E6535">
        <v>7</v>
      </c>
      <c r="F6535">
        <v>69</v>
      </c>
      <c r="G6535">
        <v>0</v>
      </c>
      <c r="H6535">
        <v>0</v>
      </c>
      <c r="I6535">
        <v>0</v>
      </c>
      <c r="J6535" s="4">
        <f t="shared" si="912"/>
        <v>338.80509987632962</v>
      </c>
      <c r="K6535" s="4">
        <f t="shared" si="913"/>
        <v>-40.205526796356139</v>
      </c>
      <c r="L6535" s="5">
        <f t="shared" si="918"/>
        <v>0</v>
      </c>
      <c r="M6535" s="5">
        <f t="shared" si="919"/>
        <v>0</v>
      </c>
      <c r="N6535" s="6">
        <f t="shared" si="911"/>
        <v>0</v>
      </c>
      <c r="O6535" s="6">
        <f t="shared" si="914"/>
        <v>0</v>
      </c>
      <c r="P6535" s="6">
        <f>FORECAST(J6535,Inputs!$B$10:$B$18,Inputs!$A$10:$A$18)</f>
        <v>33.692639813669714</v>
      </c>
      <c r="Q6535" s="6">
        <f>IF(Inputs!$D$10="Yes",IF('Hourly Calcs'!P6535&gt;'Hourly Calcs'!K6535,'Hourly Calcs'!O6535,N6535+O6535),N6535+O6535)</f>
        <v>0</v>
      </c>
      <c r="R6535" s="12">
        <f t="shared" si="915"/>
        <v>0</v>
      </c>
      <c r="S6535" s="1">
        <f>IF(AND(A6535&gt;=5,A6535&lt;=9),INDEX(Demand!$C$3:$C$26,C6535),INDEX(Demand!$B$3:$B$26,C6535))</f>
        <v>500</v>
      </c>
      <c r="T6535" s="7">
        <f t="shared" si="916"/>
        <v>0</v>
      </c>
      <c r="U6535" s="7">
        <f t="shared" si="917"/>
        <v>0</v>
      </c>
    </row>
    <row r="6536" spans="1:21" x14ac:dyDescent="0.2">
      <c r="A6536" s="1">
        <v>9</v>
      </c>
      <c r="B6536" s="1">
        <v>29</v>
      </c>
      <c r="C6536" s="1">
        <v>24</v>
      </c>
      <c r="D6536">
        <v>12.4</v>
      </c>
      <c r="E6536">
        <v>7.3</v>
      </c>
      <c r="F6536">
        <v>71</v>
      </c>
      <c r="G6536">
        <v>0</v>
      </c>
      <c r="H6536">
        <v>0</v>
      </c>
      <c r="I6536">
        <v>0</v>
      </c>
      <c r="J6536" s="4">
        <f t="shared" si="912"/>
        <v>358.59513194265696</v>
      </c>
      <c r="K6536" s="4">
        <f t="shared" si="913"/>
        <v>-42.088567952478854</v>
      </c>
      <c r="L6536" s="5">
        <f t="shared" si="918"/>
        <v>0</v>
      </c>
      <c r="M6536" s="5">
        <f t="shared" si="919"/>
        <v>0</v>
      </c>
      <c r="N6536" s="6">
        <f t="shared" si="911"/>
        <v>0</v>
      </c>
      <c r="O6536" s="6">
        <f t="shared" si="914"/>
        <v>0</v>
      </c>
      <c r="P6536" s="6">
        <f>FORECAST(J6536,Inputs!$B$10:$B$18,Inputs!$A$10:$A$18)</f>
        <v>33.875880851320893</v>
      </c>
      <c r="Q6536" s="6">
        <f>IF(Inputs!$D$10="Yes",IF('Hourly Calcs'!P6536&gt;'Hourly Calcs'!K6536,'Hourly Calcs'!O6536,N6536+O6536),N6536+O6536)</f>
        <v>0</v>
      </c>
      <c r="R6536" s="12">
        <f t="shared" si="915"/>
        <v>0</v>
      </c>
      <c r="S6536" s="1">
        <f>IF(AND(A6536&gt;=5,A6536&lt;=9),INDEX(Demand!$C$3:$C$26,C6536),INDEX(Demand!$B$3:$B$26,C6536))</f>
        <v>400</v>
      </c>
      <c r="T6536" s="7">
        <f t="shared" si="916"/>
        <v>0</v>
      </c>
      <c r="U6536" s="7">
        <f t="shared" si="917"/>
        <v>0</v>
      </c>
    </row>
    <row r="6537" spans="1:21" x14ac:dyDescent="0.2">
      <c r="A6537" s="1">
        <v>9</v>
      </c>
      <c r="B6537" s="1">
        <v>30</v>
      </c>
      <c r="C6537" s="1">
        <v>1</v>
      </c>
      <c r="D6537">
        <v>12.6</v>
      </c>
      <c r="E6537">
        <v>8.6</v>
      </c>
      <c r="F6537">
        <v>77</v>
      </c>
      <c r="G6537">
        <v>0</v>
      </c>
      <c r="H6537">
        <v>0</v>
      </c>
      <c r="I6537">
        <v>0</v>
      </c>
      <c r="J6537" s="4">
        <f t="shared" si="912"/>
        <v>18.5284040442086</v>
      </c>
      <c r="K6537" s="4">
        <f t="shared" si="913"/>
        <v>-40.686168003980185</v>
      </c>
      <c r="L6537" s="5">
        <f t="shared" si="918"/>
        <v>0</v>
      </c>
      <c r="M6537" s="5">
        <f t="shared" si="919"/>
        <v>0</v>
      </c>
      <c r="N6537" s="6">
        <f t="shared" ref="N6537:N6600" si="920">H6537*MAX(0,COS(2*ASIN(SQRT(SIN(RADIANS($B$4))^2+COS(RADIANS($K6537))^2-2*SIN(RADIANS($B$4))*COS(RADIANS($K6537))*COS(RADIANS($J6537-$B$5))+(SIN(RADIANS($K6537))-COS(RADIANS($B$4)))^2)/2)))</f>
        <v>0</v>
      </c>
      <c r="O6537" s="6">
        <f t="shared" si="914"/>
        <v>0</v>
      </c>
      <c r="P6537" s="6">
        <f>FORECAST(J6537,Inputs!$B$10:$B$18,Inputs!$A$10:$A$18)</f>
        <v>30.727114852261188</v>
      </c>
      <c r="Q6537" s="6">
        <f>IF(Inputs!$D$10="Yes",IF('Hourly Calcs'!P6537&gt;'Hourly Calcs'!K6537,'Hourly Calcs'!O6537,N6537+O6537),N6537+O6537)</f>
        <v>0</v>
      </c>
      <c r="R6537" s="12">
        <f t="shared" si="915"/>
        <v>0</v>
      </c>
      <c r="S6537" s="1">
        <f>IF(AND(A6537&gt;=5,A6537&lt;=9),INDEX(Demand!$C$3:$C$26,C6537),INDEX(Demand!$B$3:$B$26,C6537))</f>
        <v>350</v>
      </c>
      <c r="T6537" s="7">
        <f t="shared" si="916"/>
        <v>0</v>
      </c>
      <c r="U6537" s="7">
        <f t="shared" si="917"/>
        <v>0</v>
      </c>
    </row>
    <row r="6538" spans="1:21" x14ac:dyDescent="0.2">
      <c r="A6538" s="1">
        <v>9</v>
      </c>
      <c r="B6538" s="1">
        <v>30</v>
      </c>
      <c r="C6538" s="1">
        <v>2</v>
      </c>
      <c r="D6538">
        <v>12.3</v>
      </c>
      <c r="E6538">
        <v>9.1</v>
      </c>
      <c r="F6538">
        <v>81</v>
      </c>
      <c r="G6538">
        <v>0</v>
      </c>
      <c r="H6538">
        <v>0</v>
      </c>
      <c r="I6538">
        <v>0</v>
      </c>
      <c r="J6538" s="4">
        <f t="shared" ref="J6538:J6601" si="921">solarazimuth($B$2,$B$3,$B$1,A6538,B6538,C6538,0,0,0,0)</f>
        <v>36.869802931535389</v>
      </c>
      <c r="K6538" s="4">
        <f t="shared" ref="K6538:K6601" si="922">solarelevation($B$2,$B$3,$B$1,A6538,B6538,C6538,0,0,0,0)</f>
        <v>-36.278311740686064</v>
      </c>
      <c r="L6538" s="5">
        <f t="shared" si="918"/>
        <v>0</v>
      </c>
      <c r="M6538" s="5">
        <f t="shared" si="919"/>
        <v>0</v>
      </c>
      <c r="N6538" s="6">
        <f t="shared" si="920"/>
        <v>0</v>
      </c>
      <c r="O6538" s="6">
        <f t="shared" ref="O6538:O6601" si="923">$I6538*(1+COS(RADIANS($B$4)))/2</f>
        <v>0</v>
      </c>
      <c r="P6538" s="6">
        <f>FORECAST(J6538,Inputs!$B$10:$B$18,Inputs!$A$10:$A$18)</f>
        <v>30.896942619736436</v>
      </c>
      <c r="Q6538" s="6">
        <f>IF(Inputs!$D$10="Yes",IF('Hourly Calcs'!P6538&gt;'Hourly Calcs'!K6538,'Hourly Calcs'!O6538,N6538+O6538),N6538+O6538)</f>
        <v>0</v>
      </c>
      <c r="R6538" s="12">
        <f t="shared" ref="R6538:R6601" si="924">$B$6*$E$1*Q6538</f>
        <v>0</v>
      </c>
      <c r="S6538" s="1">
        <f>IF(AND(A6538&gt;=5,A6538&lt;=9),INDEX(Demand!$C$3:$C$26,C6538),INDEX(Demand!$B$3:$B$26,C6538))</f>
        <v>350</v>
      </c>
      <c r="T6538" s="7">
        <f t="shared" ref="T6538:T6601" si="925">S6538-MAX(0,S6538-R6538)</f>
        <v>0</v>
      </c>
      <c r="U6538" s="7">
        <f t="shared" ref="U6538:U6601" si="926">MAX(0,R6538-S6538)</f>
        <v>0</v>
      </c>
    </row>
    <row r="6539" spans="1:21" x14ac:dyDescent="0.2">
      <c r="A6539" s="1">
        <v>9</v>
      </c>
      <c r="B6539" s="1">
        <v>30</v>
      </c>
      <c r="C6539" s="1">
        <v>3</v>
      </c>
      <c r="D6539">
        <v>12.4</v>
      </c>
      <c r="E6539">
        <v>9.5</v>
      </c>
      <c r="F6539">
        <v>82</v>
      </c>
      <c r="G6539">
        <v>0</v>
      </c>
      <c r="H6539">
        <v>0</v>
      </c>
      <c r="I6539">
        <v>0</v>
      </c>
      <c r="J6539" s="4">
        <f t="shared" si="921"/>
        <v>52.884442428369908</v>
      </c>
      <c r="K6539" s="4">
        <f t="shared" si="922"/>
        <v>-29.588675064438888</v>
      </c>
      <c r="L6539" s="5">
        <f t="shared" si="918"/>
        <v>0</v>
      </c>
      <c r="M6539" s="5">
        <f t="shared" si="919"/>
        <v>0</v>
      </c>
      <c r="N6539" s="6">
        <f t="shared" si="920"/>
        <v>0</v>
      </c>
      <c r="O6539" s="6">
        <f t="shared" si="923"/>
        <v>0</v>
      </c>
      <c r="P6539" s="6">
        <f>FORECAST(J6539,Inputs!$B$10:$B$18,Inputs!$A$10:$A$18)</f>
        <v>31.0452263187812</v>
      </c>
      <c r="Q6539" s="6">
        <f>IF(Inputs!$D$10="Yes",IF('Hourly Calcs'!P6539&gt;'Hourly Calcs'!K6539,'Hourly Calcs'!O6539,N6539+O6539),N6539+O6539)</f>
        <v>0</v>
      </c>
      <c r="R6539" s="12">
        <f t="shared" si="924"/>
        <v>0</v>
      </c>
      <c r="S6539" s="1">
        <f>IF(AND(A6539&gt;=5,A6539&lt;=9),INDEX(Demand!$C$3:$C$26,C6539),INDEX(Demand!$B$3:$B$26,C6539))</f>
        <v>350</v>
      </c>
      <c r="T6539" s="7">
        <f t="shared" si="925"/>
        <v>0</v>
      </c>
      <c r="U6539" s="7">
        <f t="shared" si="926"/>
        <v>0</v>
      </c>
    </row>
    <row r="6540" spans="1:21" x14ac:dyDescent="0.2">
      <c r="A6540" s="1">
        <v>9</v>
      </c>
      <c r="B6540" s="1">
        <v>30</v>
      </c>
      <c r="C6540" s="1">
        <v>4</v>
      </c>
      <c r="D6540">
        <v>11.8</v>
      </c>
      <c r="E6540">
        <v>10.8</v>
      </c>
      <c r="F6540">
        <v>94</v>
      </c>
      <c r="G6540">
        <v>0</v>
      </c>
      <c r="H6540">
        <v>0</v>
      </c>
      <c r="I6540">
        <v>0</v>
      </c>
      <c r="J6540" s="4">
        <f t="shared" si="921"/>
        <v>66.813091618761263</v>
      </c>
      <c r="K6540" s="4">
        <f t="shared" si="922"/>
        <v>-21.393540601029855</v>
      </c>
      <c r="L6540" s="5">
        <f t="shared" si="918"/>
        <v>0</v>
      </c>
      <c r="M6540" s="5">
        <f t="shared" si="919"/>
        <v>0</v>
      </c>
      <c r="N6540" s="6">
        <f t="shared" si="920"/>
        <v>0</v>
      </c>
      <c r="O6540" s="6">
        <f t="shared" si="923"/>
        <v>0</v>
      </c>
      <c r="P6540" s="6">
        <f>FORECAST(J6540,Inputs!$B$10:$B$18,Inputs!$A$10:$A$18)</f>
        <v>31.174195292766306</v>
      </c>
      <c r="Q6540" s="6">
        <f>IF(Inputs!$D$10="Yes",IF('Hourly Calcs'!P6540&gt;'Hourly Calcs'!K6540,'Hourly Calcs'!O6540,N6540+O6540),N6540+O6540)</f>
        <v>0</v>
      </c>
      <c r="R6540" s="12">
        <f t="shared" si="924"/>
        <v>0</v>
      </c>
      <c r="S6540" s="1">
        <f>IF(AND(A6540&gt;=5,A6540&lt;=9),INDEX(Demand!$C$3:$C$26,C6540),INDEX(Demand!$B$3:$B$26,C6540))</f>
        <v>350</v>
      </c>
      <c r="T6540" s="7">
        <f t="shared" si="925"/>
        <v>0</v>
      </c>
      <c r="U6540" s="7">
        <f t="shared" si="926"/>
        <v>0</v>
      </c>
    </row>
    <row r="6541" spans="1:21" x14ac:dyDescent="0.2">
      <c r="A6541" s="1">
        <v>9</v>
      </c>
      <c r="B6541" s="1">
        <v>30</v>
      </c>
      <c r="C6541" s="1">
        <v>5</v>
      </c>
      <c r="D6541">
        <v>11.4</v>
      </c>
      <c r="E6541">
        <v>11.2</v>
      </c>
      <c r="F6541">
        <v>99</v>
      </c>
      <c r="G6541">
        <v>0</v>
      </c>
      <c r="H6541">
        <v>0</v>
      </c>
      <c r="I6541">
        <v>0</v>
      </c>
      <c r="J6541" s="4">
        <f t="shared" si="921"/>
        <v>79.305277455459432</v>
      </c>
      <c r="K6541" s="4">
        <f t="shared" si="922"/>
        <v>-12.3237071365172</v>
      </c>
      <c r="L6541" s="5">
        <f t="shared" si="918"/>
        <v>85.694722544540568</v>
      </c>
      <c r="M6541" s="5">
        <f t="shared" si="919"/>
        <v>0</v>
      </c>
      <c r="N6541" s="6">
        <f t="shared" si="920"/>
        <v>0</v>
      </c>
      <c r="O6541" s="6">
        <f t="shared" si="923"/>
        <v>0</v>
      </c>
      <c r="P6541" s="6">
        <f>FORECAST(J6541,Inputs!$B$10:$B$18,Inputs!$A$10:$A$18)</f>
        <v>31.289863680143142</v>
      </c>
      <c r="Q6541" s="6">
        <f>IF(Inputs!$D$10="Yes",IF('Hourly Calcs'!P6541&gt;'Hourly Calcs'!K6541,'Hourly Calcs'!O6541,N6541+O6541),N6541+O6541)</f>
        <v>0</v>
      </c>
      <c r="R6541" s="12">
        <f t="shared" si="924"/>
        <v>0</v>
      </c>
      <c r="S6541" s="1">
        <f>IF(AND(A6541&gt;=5,A6541&lt;=9),INDEX(Demand!$C$3:$C$26,C6541),INDEX(Demand!$B$3:$B$26,C6541))</f>
        <v>350</v>
      </c>
      <c r="T6541" s="7">
        <f t="shared" si="925"/>
        <v>0</v>
      </c>
      <c r="U6541" s="7">
        <f t="shared" si="926"/>
        <v>0</v>
      </c>
    </row>
    <row r="6542" spans="1:21" x14ac:dyDescent="0.2">
      <c r="A6542" s="1">
        <v>9</v>
      </c>
      <c r="B6542" s="1">
        <v>30</v>
      </c>
      <c r="C6542" s="1">
        <v>6</v>
      </c>
      <c r="D6542">
        <v>11.5</v>
      </c>
      <c r="E6542">
        <v>11.3</v>
      </c>
      <c r="F6542">
        <v>99</v>
      </c>
      <c r="G6542">
        <v>0</v>
      </c>
      <c r="H6542">
        <v>0</v>
      </c>
      <c r="I6542">
        <v>0</v>
      </c>
      <c r="J6542" s="4">
        <f t="shared" si="921"/>
        <v>91.064287075365016</v>
      </c>
      <c r="K6542" s="4">
        <f t="shared" si="922"/>
        <v>-2.8021480485038666</v>
      </c>
      <c r="L6542" s="5">
        <f t="shared" si="918"/>
        <v>73.935712924634984</v>
      </c>
      <c r="M6542" s="5">
        <f t="shared" si="919"/>
        <v>0</v>
      </c>
      <c r="N6542" s="6">
        <f t="shared" si="920"/>
        <v>0</v>
      </c>
      <c r="O6542" s="6">
        <f t="shared" si="923"/>
        <v>0</v>
      </c>
      <c r="P6542" s="6">
        <f>FORECAST(J6542,Inputs!$B$10:$B$18,Inputs!$A$10:$A$18)</f>
        <v>31.398743398845969</v>
      </c>
      <c r="Q6542" s="6">
        <f>IF(Inputs!$D$10="Yes",IF('Hourly Calcs'!P6542&gt;'Hourly Calcs'!K6542,'Hourly Calcs'!O6542,N6542+O6542),N6542+O6542)</f>
        <v>0</v>
      </c>
      <c r="R6542" s="12">
        <f t="shared" si="924"/>
        <v>0</v>
      </c>
      <c r="S6542" s="1">
        <f>IF(AND(A6542&gt;=5,A6542&lt;=9),INDEX(Demand!$C$3:$C$26,C6542),INDEX(Demand!$B$3:$B$26,C6542))</f>
        <v>350</v>
      </c>
      <c r="T6542" s="7">
        <f t="shared" si="925"/>
        <v>0</v>
      </c>
      <c r="U6542" s="7">
        <f t="shared" si="926"/>
        <v>0</v>
      </c>
    </row>
    <row r="6543" spans="1:21" x14ac:dyDescent="0.2">
      <c r="A6543" s="1">
        <v>9</v>
      </c>
      <c r="B6543" s="1">
        <v>30</v>
      </c>
      <c r="C6543" s="1">
        <v>7</v>
      </c>
      <c r="D6543">
        <v>11.5</v>
      </c>
      <c r="E6543">
        <v>11.1</v>
      </c>
      <c r="F6543">
        <v>97</v>
      </c>
      <c r="G6543">
        <v>5</v>
      </c>
      <c r="H6543">
        <v>0</v>
      </c>
      <c r="I6543">
        <v>5</v>
      </c>
      <c r="J6543" s="4">
        <f t="shared" si="921"/>
        <v>102.7518814681325</v>
      </c>
      <c r="K6543" s="4">
        <f t="shared" si="922"/>
        <v>6.6139288632853379</v>
      </c>
      <c r="L6543" s="5">
        <f t="shared" si="918"/>
        <v>62.248118531867505</v>
      </c>
      <c r="M6543" s="5">
        <f t="shared" si="919"/>
        <v>27.386071136714662</v>
      </c>
      <c r="N6543" s="6">
        <f t="shared" si="920"/>
        <v>0</v>
      </c>
      <c r="O6543" s="6">
        <f t="shared" si="923"/>
        <v>4.5725939313876038</v>
      </c>
      <c r="P6543" s="6">
        <f>FORECAST(J6543,Inputs!$B$10:$B$18,Inputs!$A$10:$A$18)</f>
        <v>31.506961865445668</v>
      </c>
      <c r="Q6543" s="6">
        <f>IF(Inputs!$D$10="Yes",IF('Hourly Calcs'!P6543&gt;'Hourly Calcs'!K6543,'Hourly Calcs'!O6543,N6543+O6543),N6543+O6543)</f>
        <v>4.5725939313876038</v>
      </c>
      <c r="R6543" s="12">
        <f t="shared" si="924"/>
        <v>21.728966361953894</v>
      </c>
      <c r="S6543" s="1">
        <f>IF(AND(A6543&gt;=5,A6543&lt;=9),INDEX(Demand!$C$3:$C$26,C6543),INDEX(Demand!$B$3:$B$26,C6543))</f>
        <v>350</v>
      </c>
      <c r="T6543" s="7">
        <f t="shared" si="925"/>
        <v>21.728966361953894</v>
      </c>
      <c r="U6543" s="7">
        <f t="shared" si="926"/>
        <v>0</v>
      </c>
    </row>
    <row r="6544" spans="1:21" x14ac:dyDescent="0.2">
      <c r="A6544" s="1">
        <v>9</v>
      </c>
      <c r="B6544" s="1">
        <v>30</v>
      </c>
      <c r="C6544" s="1">
        <v>8</v>
      </c>
      <c r="D6544">
        <v>11.8</v>
      </c>
      <c r="E6544">
        <v>11.4</v>
      </c>
      <c r="F6544">
        <v>97</v>
      </c>
      <c r="G6544">
        <v>37</v>
      </c>
      <c r="H6544">
        <v>0</v>
      </c>
      <c r="I6544">
        <v>37</v>
      </c>
      <c r="J6544" s="4">
        <f t="shared" si="921"/>
        <v>114.9991014156593</v>
      </c>
      <c r="K6544" s="4">
        <f t="shared" si="922"/>
        <v>15.501368742657334</v>
      </c>
      <c r="L6544" s="5">
        <f t="shared" si="918"/>
        <v>50.000898584340703</v>
      </c>
      <c r="M6544" s="5">
        <f t="shared" si="919"/>
        <v>18.498631257342666</v>
      </c>
      <c r="N6544" s="6">
        <f t="shared" si="920"/>
        <v>0</v>
      </c>
      <c r="O6544" s="6">
        <f t="shared" si="923"/>
        <v>33.837195092268267</v>
      </c>
      <c r="P6544" s="6">
        <f>FORECAST(J6544,Inputs!$B$10:$B$18,Inputs!$A$10:$A$18)</f>
        <v>31.62036205014499</v>
      </c>
      <c r="Q6544" s="6">
        <f>IF(Inputs!$D$10="Yes",IF('Hourly Calcs'!P6544&gt;'Hourly Calcs'!K6544,'Hourly Calcs'!O6544,N6544+O6544),N6544+O6544)</f>
        <v>33.837195092268267</v>
      </c>
      <c r="R6544" s="12">
        <f t="shared" si="924"/>
        <v>160.79435107845879</v>
      </c>
      <c r="S6544" s="1">
        <f>IF(AND(A6544&gt;=5,A6544&lt;=9),INDEX(Demand!$C$3:$C$26,C6544),INDEX(Demand!$B$3:$B$26,C6544))</f>
        <v>350</v>
      </c>
      <c r="T6544" s="7">
        <f t="shared" si="925"/>
        <v>160.79435107845879</v>
      </c>
      <c r="U6544" s="7">
        <f t="shared" si="926"/>
        <v>0</v>
      </c>
    </row>
    <row r="6545" spans="1:21" x14ac:dyDescent="0.2">
      <c r="A6545" s="1">
        <v>9</v>
      </c>
      <c r="B6545" s="1">
        <v>30</v>
      </c>
      <c r="C6545" s="1">
        <v>9</v>
      </c>
      <c r="D6545">
        <v>12</v>
      </c>
      <c r="E6545">
        <v>11.4</v>
      </c>
      <c r="F6545">
        <v>96</v>
      </c>
      <c r="G6545">
        <v>83</v>
      </c>
      <c r="H6545">
        <v>0</v>
      </c>
      <c r="I6545">
        <v>83</v>
      </c>
      <c r="J6545" s="4">
        <f t="shared" si="921"/>
        <v>128.41609357821503</v>
      </c>
      <c r="K6545" s="4">
        <f t="shared" si="922"/>
        <v>23.538565745790279</v>
      </c>
      <c r="L6545" s="5">
        <f t="shared" si="918"/>
        <v>36.583906421784974</v>
      </c>
      <c r="M6545" s="5">
        <f t="shared" si="919"/>
        <v>10.461434254209721</v>
      </c>
      <c r="N6545" s="6">
        <f t="shared" si="920"/>
        <v>0</v>
      </c>
      <c r="O6545" s="6">
        <f t="shared" si="923"/>
        <v>75.905059261034225</v>
      </c>
      <c r="P6545" s="6">
        <f>FORECAST(J6545,Inputs!$B$10:$B$18,Inputs!$A$10:$A$18)</f>
        <v>31.744593459057544</v>
      </c>
      <c r="Q6545" s="6">
        <f>IF(Inputs!$D$10="Yes",IF('Hourly Calcs'!P6545&gt;'Hourly Calcs'!K6545,'Hourly Calcs'!O6545,N6545+O6545),N6545+O6545)</f>
        <v>75.905059261034225</v>
      </c>
      <c r="R6545" s="12">
        <f t="shared" si="924"/>
        <v>360.70084160843464</v>
      </c>
      <c r="S6545" s="1">
        <f>IF(AND(A6545&gt;=5,A6545&lt;=9),INDEX(Demand!$C$3:$C$26,C6545),INDEX(Demand!$B$3:$B$26,C6545))</f>
        <v>350</v>
      </c>
      <c r="T6545" s="7">
        <f t="shared" si="925"/>
        <v>350</v>
      </c>
      <c r="U6545" s="7">
        <f t="shared" si="926"/>
        <v>10.700841608434644</v>
      </c>
    </row>
    <row r="6546" spans="1:21" x14ac:dyDescent="0.2">
      <c r="A6546" s="1">
        <v>9</v>
      </c>
      <c r="B6546" s="1">
        <v>30</v>
      </c>
      <c r="C6546" s="1">
        <v>10</v>
      </c>
      <c r="D6546">
        <v>12.1</v>
      </c>
      <c r="E6546">
        <v>11.9</v>
      </c>
      <c r="F6546">
        <v>99</v>
      </c>
      <c r="G6546">
        <v>126</v>
      </c>
      <c r="H6546">
        <v>0</v>
      </c>
      <c r="I6546">
        <v>126</v>
      </c>
      <c r="J6546" s="4">
        <f t="shared" si="921"/>
        <v>143.51639049077178</v>
      </c>
      <c r="K6546" s="4">
        <f t="shared" si="922"/>
        <v>30.115364680800838</v>
      </c>
      <c r="L6546" s="5">
        <f t="shared" si="918"/>
        <v>21.483609509228216</v>
      </c>
      <c r="M6546" s="5">
        <f t="shared" si="919"/>
        <v>3.8846353191991625</v>
      </c>
      <c r="N6546" s="6">
        <f t="shared" si="920"/>
        <v>0</v>
      </c>
      <c r="O6546" s="6">
        <f t="shared" si="923"/>
        <v>115.22936707096763</v>
      </c>
      <c r="P6546" s="6">
        <f>FORECAST(J6546,Inputs!$B$10:$B$18,Inputs!$A$10:$A$18)</f>
        <v>31.8844110230627</v>
      </c>
      <c r="Q6546" s="6">
        <f>IF(Inputs!$D$10="Yes",IF('Hourly Calcs'!P6546&gt;'Hourly Calcs'!K6546,'Hourly Calcs'!O6546,N6546+O6546),N6546+O6546)</f>
        <v>115.22936707096763</v>
      </c>
      <c r="R6546" s="12">
        <f t="shared" si="924"/>
        <v>547.56995232123813</v>
      </c>
      <c r="S6546" s="1">
        <f>IF(AND(A6546&gt;=5,A6546&lt;=9),INDEX(Demand!$C$3:$C$26,C6546),INDEX(Demand!$B$3:$B$26,C6546))</f>
        <v>600</v>
      </c>
      <c r="T6546" s="7">
        <f t="shared" si="925"/>
        <v>547.56995232123813</v>
      </c>
      <c r="U6546" s="7">
        <f t="shared" si="926"/>
        <v>0</v>
      </c>
    </row>
    <row r="6547" spans="1:21" x14ac:dyDescent="0.2">
      <c r="A6547" s="1">
        <v>9</v>
      </c>
      <c r="B6547" s="1">
        <v>30</v>
      </c>
      <c r="C6547" s="1">
        <v>11</v>
      </c>
      <c r="D6547">
        <v>12.6</v>
      </c>
      <c r="E6547">
        <v>12.2</v>
      </c>
      <c r="F6547">
        <v>97</v>
      </c>
      <c r="G6547">
        <v>157</v>
      </c>
      <c r="H6547">
        <v>0</v>
      </c>
      <c r="I6547">
        <v>157</v>
      </c>
      <c r="J6547" s="4">
        <f t="shared" si="921"/>
        <v>160.47186349383608</v>
      </c>
      <c r="K6547" s="4">
        <f t="shared" si="922"/>
        <v>34.559897141861683</v>
      </c>
      <c r="L6547" s="5">
        <f t="shared" si="918"/>
        <v>4.5281365061639178</v>
      </c>
      <c r="M6547" s="5">
        <f t="shared" si="919"/>
        <v>0.55989714186168271</v>
      </c>
      <c r="N6547" s="6">
        <f t="shared" si="920"/>
        <v>0</v>
      </c>
      <c r="O6547" s="6">
        <f t="shared" si="923"/>
        <v>143.57944944557076</v>
      </c>
      <c r="P6547" s="6">
        <f>FORECAST(J6547,Inputs!$B$10:$B$18,Inputs!$A$10:$A$18)</f>
        <v>32.041406143461444</v>
      </c>
      <c r="Q6547" s="6">
        <f>IF(Inputs!$D$10="Yes",IF('Hourly Calcs'!P6547&gt;'Hourly Calcs'!K6547,'Hourly Calcs'!O6547,N6547+O6547),N6547+O6547)</f>
        <v>143.57944944557076</v>
      </c>
      <c r="R6547" s="12">
        <f t="shared" si="924"/>
        <v>682.28954376535216</v>
      </c>
      <c r="S6547" s="1">
        <f>IF(AND(A6547&gt;=5,A6547&lt;=9),INDEX(Demand!$C$3:$C$26,C6547),INDEX(Demand!$B$3:$B$26,C6547))</f>
        <v>600</v>
      </c>
      <c r="T6547" s="7">
        <f t="shared" si="925"/>
        <v>600</v>
      </c>
      <c r="U6547" s="7">
        <f t="shared" si="926"/>
        <v>82.289543765352164</v>
      </c>
    </row>
    <row r="6548" spans="1:21" x14ac:dyDescent="0.2">
      <c r="A6548" s="1">
        <v>9</v>
      </c>
      <c r="B6548" s="1">
        <v>30</v>
      </c>
      <c r="C6548" s="1">
        <v>12</v>
      </c>
      <c r="D6548">
        <v>13</v>
      </c>
      <c r="E6548">
        <v>12.4</v>
      </c>
      <c r="F6548">
        <v>96</v>
      </c>
      <c r="G6548">
        <v>173</v>
      </c>
      <c r="H6548">
        <v>1</v>
      </c>
      <c r="I6548">
        <v>172</v>
      </c>
      <c r="J6548" s="4">
        <f t="shared" si="921"/>
        <v>178.75851474768186</v>
      </c>
      <c r="K6548" s="4">
        <f t="shared" si="922"/>
        <v>36.257935340529343</v>
      </c>
      <c r="L6548" s="5">
        <f t="shared" si="918"/>
        <v>13.758514747681858</v>
      </c>
      <c r="M6548" s="5">
        <f t="shared" si="919"/>
        <v>2.2579353405293432</v>
      </c>
      <c r="N6548" s="6">
        <f t="shared" si="920"/>
        <v>0.92828466150946753</v>
      </c>
      <c r="O6548" s="6">
        <f t="shared" si="923"/>
        <v>157.29723123973358</v>
      </c>
      <c r="P6548" s="6">
        <f>FORECAST(J6548,Inputs!$B$10:$B$18,Inputs!$A$10:$A$18)</f>
        <v>32.21072698840446</v>
      </c>
      <c r="Q6548" s="6">
        <f>IF(Inputs!$D$10="Yes",IF('Hourly Calcs'!P6548&gt;'Hourly Calcs'!K6548,'Hourly Calcs'!O6548,N6548+O6548),N6548+O6548)</f>
        <v>158.22551590124306</v>
      </c>
      <c r="R6548" s="12">
        <f t="shared" si="924"/>
        <v>751.88765156270699</v>
      </c>
      <c r="S6548" s="1">
        <f>IF(AND(A6548&gt;=5,A6548&lt;=9),INDEX(Demand!$C$3:$C$26,C6548),INDEX(Demand!$B$3:$B$26,C6548))</f>
        <v>600</v>
      </c>
      <c r="T6548" s="7">
        <f t="shared" si="925"/>
        <v>600</v>
      </c>
      <c r="U6548" s="7">
        <f t="shared" si="926"/>
        <v>151.88765156270699</v>
      </c>
    </row>
    <row r="6549" spans="1:21" x14ac:dyDescent="0.2">
      <c r="A6549" s="1">
        <v>9</v>
      </c>
      <c r="B6549" s="1">
        <v>30</v>
      </c>
      <c r="C6549" s="1">
        <v>13</v>
      </c>
      <c r="D6549">
        <v>13.4</v>
      </c>
      <c r="E6549">
        <v>12.9</v>
      </c>
      <c r="F6549">
        <v>97</v>
      </c>
      <c r="G6549">
        <v>172</v>
      </c>
      <c r="H6549">
        <v>1</v>
      </c>
      <c r="I6549">
        <v>172</v>
      </c>
      <c r="J6549" s="4">
        <f t="shared" si="921"/>
        <v>197.13260511523595</v>
      </c>
      <c r="K6549" s="4">
        <f t="shared" si="922"/>
        <v>34.927127481293759</v>
      </c>
      <c r="L6549" s="5">
        <f t="shared" si="918"/>
        <v>32.132605115235947</v>
      </c>
      <c r="M6549" s="5">
        <f t="shared" si="919"/>
        <v>0.9271274812937591</v>
      </c>
      <c r="N6549" s="6">
        <f t="shared" si="920"/>
        <v>0.86289491665201357</v>
      </c>
      <c r="O6549" s="6">
        <f t="shared" si="923"/>
        <v>157.29723123973358</v>
      </c>
      <c r="P6549" s="6">
        <f>FORECAST(J6549,Inputs!$B$10:$B$18,Inputs!$A$10:$A$18)</f>
        <v>32.380857454770698</v>
      </c>
      <c r="Q6549" s="6">
        <f>IF(Inputs!$D$10="Yes",IF('Hourly Calcs'!P6549&gt;'Hourly Calcs'!K6549,'Hourly Calcs'!O6549,N6549+O6549),N6549+O6549)</f>
        <v>158.16012615638559</v>
      </c>
      <c r="R6549" s="12">
        <f t="shared" si="924"/>
        <v>751.57691949514424</v>
      </c>
      <c r="S6549" s="1">
        <f>IF(AND(A6549&gt;=5,A6549&lt;=9),INDEX(Demand!$C$3:$C$26,C6549),INDEX(Demand!$B$3:$B$26,C6549))</f>
        <v>600</v>
      </c>
      <c r="T6549" s="7">
        <f t="shared" si="925"/>
        <v>600</v>
      </c>
      <c r="U6549" s="7">
        <f t="shared" si="926"/>
        <v>151.57691949514424</v>
      </c>
    </row>
    <row r="6550" spans="1:21" x14ac:dyDescent="0.2">
      <c r="A6550" s="1">
        <v>9</v>
      </c>
      <c r="B6550" s="1">
        <v>30</v>
      </c>
      <c r="C6550" s="1">
        <v>14</v>
      </c>
      <c r="D6550">
        <v>14.1</v>
      </c>
      <c r="E6550">
        <v>13.4</v>
      </c>
      <c r="F6550">
        <v>96</v>
      </c>
      <c r="G6550">
        <v>155</v>
      </c>
      <c r="H6550">
        <v>0</v>
      </c>
      <c r="I6550">
        <v>155</v>
      </c>
      <c r="J6550" s="4">
        <f t="shared" si="921"/>
        <v>214.29564053415152</v>
      </c>
      <c r="K6550" s="4">
        <f t="shared" si="922"/>
        <v>30.789637330057637</v>
      </c>
      <c r="L6550" s="5">
        <f t="shared" si="918"/>
        <v>49.295640534151516</v>
      </c>
      <c r="M6550" s="5">
        <f t="shared" si="919"/>
        <v>3.2103626699423629</v>
      </c>
      <c r="N6550" s="6">
        <f t="shared" si="920"/>
        <v>0</v>
      </c>
      <c r="O6550" s="6">
        <f t="shared" si="923"/>
        <v>141.75041187301574</v>
      </c>
      <c r="P6550" s="6">
        <f>FORECAST(J6550,Inputs!$B$10:$B$18,Inputs!$A$10:$A$18)</f>
        <v>32.539774449390293</v>
      </c>
      <c r="Q6550" s="6">
        <f>IF(Inputs!$D$10="Yes",IF('Hourly Calcs'!P6550&gt;'Hourly Calcs'!K6550,'Hourly Calcs'!O6550,N6550+O6550),N6550+O6550)</f>
        <v>141.75041187301574</v>
      </c>
      <c r="R6550" s="12">
        <f t="shared" si="924"/>
        <v>673.59795722057072</v>
      </c>
      <c r="S6550" s="1">
        <f>IF(AND(A6550&gt;=5,A6550&lt;=9),INDEX(Demand!$C$3:$C$26,C6550),INDEX(Demand!$B$3:$B$26,C6550))</f>
        <v>600</v>
      </c>
      <c r="T6550" s="7">
        <f t="shared" si="925"/>
        <v>600</v>
      </c>
      <c r="U6550" s="7">
        <f t="shared" si="926"/>
        <v>73.59795722057072</v>
      </c>
    </row>
    <row r="6551" spans="1:21" x14ac:dyDescent="0.2">
      <c r="A6551" s="1">
        <v>9</v>
      </c>
      <c r="B6551" s="1">
        <v>30</v>
      </c>
      <c r="C6551" s="1">
        <v>15</v>
      </c>
      <c r="D6551">
        <v>14.5</v>
      </c>
      <c r="E6551">
        <v>14</v>
      </c>
      <c r="F6551">
        <v>97</v>
      </c>
      <c r="G6551">
        <v>124</v>
      </c>
      <c r="H6551">
        <v>0</v>
      </c>
      <c r="I6551">
        <v>124</v>
      </c>
      <c r="J6551" s="4">
        <f t="shared" si="921"/>
        <v>229.62136247329209</v>
      </c>
      <c r="K6551" s="4">
        <f t="shared" si="922"/>
        <v>24.433432484985474</v>
      </c>
      <c r="L6551" s="5">
        <f t="shared" si="918"/>
        <v>64.621362473292095</v>
      </c>
      <c r="M6551" s="5">
        <f t="shared" si="919"/>
        <v>9.5665675150145262</v>
      </c>
      <c r="N6551" s="6">
        <f t="shared" si="920"/>
        <v>0</v>
      </c>
      <c r="O6551" s="6">
        <f t="shared" si="923"/>
        <v>113.40032949841257</v>
      </c>
      <c r="P6551" s="6">
        <f>FORECAST(J6551,Inputs!$B$10:$B$18,Inputs!$A$10:$A$18)</f>
        <v>32.681679282160111</v>
      </c>
      <c r="Q6551" s="6">
        <f>IF(Inputs!$D$10="Yes",IF('Hourly Calcs'!P6551&gt;'Hourly Calcs'!K6551,'Hourly Calcs'!O6551,N6551+O6551),N6551+O6551)</f>
        <v>113.40032949841257</v>
      </c>
      <c r="R6551" s="12">
        <f t="shared" si="924"/>
        <v>538.87836577645658</v>
      </c>
      <c r="S6551" s="1">
        <f>IF(AND(A6551&gt;=5,A6551&lt;=9),INDEX(Demand!$C$3:$C$26,C6551),INDEX(Demand!$B$3:$B$26,C6551))</f>
        <v>600</v>
      </c>
      <c r="T6551" s="7">
        <f t="shared" si="925"/>
        <v>538.87836577645658</v>
      </c>
      <c r="U6551" s="7">
        <f t="shared" si="926"/>
        <v>0</v>
      </c>
    </row>
    <row r="6552" spans="1:21" x14ac:dyDescent="0.2">
      <c r="A6552" s="1">
        <v>9</v>
      </c>
      <c r="B6552" s="1">
        <v>30</v>
      </c>
      <c r="C6552" s="1">
        <v>16</v>
      </c>
      <c r="D6552">
        <v>15</v>
      </c>
      <c r="E6552">
        <v>14.5</v>
      </c>
      <c r="F6552">
        <v>97</v>
      </c>
      <c r="G6552">
        <v>81</v>
      </c>
      <c r="H6552">
        <v>0</v>
      </c>
      <c r="I6552">
        <v>81</v>
      </c>
      <c r="J6552" s="4">
        <f t="shared" si="921"/>
        <v>243.21294379643217</v>
      </c>
      <c r="K6552" s="4">
        <f t="shared" si="922"/>
        <v>16.533376980235872</v>
      </c>
      <c r="L6552" s="5">
        <f t="shared" si="918"/>
        <v>78.212943796432171</v>
      </c>
      <c r="M6552" s="5">
        <f t="shared" si="919"/>
        <v>17.466623019764128</v>
      </c>
      <c r="N6552" s="6">
        <f t="shared" si="920"/>
        <v>0</v>
      </c>
      <c r="O6552" s="6">
        <f t="shared" si="923"/>
        <v>74.076021688479187</v>
      </c>
      <c r="P6552" s="6">
        <f>FORECAST(J6552,Inputs!$B$10:$B$18,Inputs!$A$10:$A$18)</f>
        <v>32.807527257374367</v>
      </c>
      <c r="Q6552" s="6">
        <f>IF(Inputs!$D$10="Yes",IF('Hourly Calcs'!P6552&gt;'Hourly Calcs'!K6552,'Hourly Calcs'!O6552,N6552+O6552),N6552+O6552)</f>
        <v>74.076021688479187</v>
      </c>
      <c r="R6552" s="12">
        <f t="shared" si="924"/>
        <v>352.00925506365309</v>
      </c>
      <c r="S6552" s="1">
        <f>IF(AND(A6552&gt;=5,A6552&lt;=9),INDEX(Demand!$C$3:$C$26,C6552),INDEX(Demand!$B$3:$B$26,C6552))</f>
        <v>900</v>
      </c>
      <c r="T6552" s="7">
        <f t="shared" si="925"/>
        <v>352.00925506365309</v>
      </c>
      <c r="U6552" s="7">
        <f t="shared" si="926"/>
        <v>0</v>
      </c>
    </row>
    <row r="6553" spans="1:21" x14ac:dyDescent="0.2">
      <c r="A6553" s="1">
        <v>9</v>
      </c>
      <c r="B6553" s="1">
        <v>30</v>
      </c>
      <c r="C6553" s="1">
        <v>17</v>
      </c>
      <c r="D6553">
        <v>15.3</v>
      </c>
      <c r="E6553">
        <v>15</v>
      </c>
      <c r="F6553">
        <v>98</v>
      </c>
      <c r="G6553">
        <v>35</v>
      </c>
      <c r="H6553">
        <v>0</v>
      </c>
      <c r="I6553">
        <v>35</v>
      </c>
      <c r="J6553" s="4">
        <f t="shared" si="921"/>
        <v>255.55821463933523</v>
      </c>
      <c r="K6553" s="4">
        <f t="shared" si="922"/>
        <v>7.7038369191549805</v>
      </c>
      <c r="L6553" s="5">
        <f t="shared" si="918"/>
        <v>0</v>
      </c>
      <c r="M6553" s="5">
        <f t="shared" si="919"/>
        <v>26.29616308084502</v>
      </c>
      <c r="N6553" s="6">
        <f t="shared" si="920"/>
        <v>0</v>
      </c>
      <c r="O6553" s="6">
        <f t="shared" si="923"/>
        <v>32.00815751971323</v>
      </c>
      <c r="P6553" s="6">
        <f>FORECAST(J6553,Inputs!$B$10:$B$18,Inputs!$A$10:$A$18)</f>
        <v>32.921835320734587</v>
      </c>
      <c r="Q6553" s="6">
        <f>IF(Inputs!$D$10="Yes",IF('Hourly Calcs'!P6553&gt;'Hourly Calcs'!K6553,'Hourly Calcs'!O6553,N6553+O6553),N6553+O6553)</f>
        <v>32.00815751971323</v>
      </c>
      <c r="R6553" s="12">
        <f t="shared" si="924"/>
        <v>152.10276453367726</v>
      </c>
      <c r="S6553" s="1">
        <f>IF(AND(A6553&gt;=5,A6553&lt;=9),INDEX(Demand!$C$3:$C$26,C6553),INDEX(Demand!$B$3:$B$26,C6553))</f>
        <v>900</v>
      </c>
      <c r="T6553" s="7">
        <f t="shared" si="925"/>
        <v>152.10276453367726</v>
      </c>
      <c r="U6553" s="7">
        <f t="shared" si="926"/>
        <v>0</v>
      </c>
    </row>
    <row r="6554" spans="1:21" x14ac:dyDescent="0.2">
      <c r="A6554" s="1">
        <v>9</v>
      </c>
      <c r="B6554" s="1">
        <v>30</v>
      </c>
      <c r="C6554" s="1">
        <v>18</v>
      </c>
      <c r="D6554">
        <v>15.5</v>
      </c>
      <c r="E6554">
        <v>15.3</v>
      </c>
      <c r="F6554">
        <v>99</v>
      </c>
      <c r="G6554">
        <v>5</v>
      </c>
      <c r="H6554">
        <v>0</v>
      </c>
      <c r="I6554">
        <v>5</v>
      </c>
      <c r="J6554" s="4">
        <f t="shared" si="921"/>
        <v>267.2617144671467</v>
      </c>
      <c r="K6554" s="4">
        <f t="shared" si="922"/>
        <v>-1.612932221878097</v>
      </c>
      <c r="L6554" s="5">
        <f t="shared" si="918"/>
        <v>0</v>
      </c>
      <c r="M6554" s="5">
        <f t="shared" si="919"/>
        <v>0</v>
      </c>
      <c r="N6554" s="6">
        <f t="shared" si="920"/>
        <v>0</v>
      </c>
      <c r="O6554" s="6">
        <f t="shared" si="923"/>
        <v>4.5725939313876038</v>
      </c>
      <c r="P6554" s="6">
        <f>FORECAST(J6554,Inputs!$B$10:$B$18,Inputs!$A$10:$A$18)</f>
        <v>33.030201059880987</v>
      </c>
      <c r="Q6554" s="6">
        <f>IF(Inputs!$D$10="Yes",IF('Hourly Calcs'!P6554&gt;'Hourly Calcs'!K6554,'Hourly Calcs'!O6554,N6554+O6554),N6554+O6554)</f>
        <v>4.5725939313876038</v>
      </c>
      <c r="R6554" s="12">
        <f t="shared" si="924"/>
        <v>21.728966361953894</v>
      </c>
      <c r="S6554" s="1">
        <f>IF(AND(A6554&gt;=5,A6554&lt;=9),INDEX(Demand!$C$3:$C$26,C6554),INDEX(Demand!$B$3:$B$26,C6554))</f>
        <v>900</v>
      </c>
      <c r="T6554" s="7">
        <f t="shared" si="925"/>
        <v>21.728966361953894</v>
      </c>
      <c r="U6554" s="7">
        <f t="shared" si="926"/>
        <v>0</v>
      </c>
    </row>
    <row r="6555" spans="1:21" x14ac:dyDescent="0.2">
      <c r="A6555" s="1">
        <v>9</v>
      </c>
      <c r="B6555" s="1">
        <v>30</v>
      </c>
      <c r="C6555" s="1">
        <v>19</v>
      </c>
      <c r="D6555">
        <v>16</v>
      </c>
      <c r="E6555">
        <v>15.8</v>
      </c>
      <c r="F6555">
        <v>99</v>
      </c>
      <c r="G6555">
        <v>0</v>
      </c>
      <c r="H6555">
        <v>0</v>
      </c>
      <c r="I6555">
        <v>0</v>
      </c>
      <c r="J6555" s="4">
        <f t="shared" si="921"/>
        <v>278.95225481659241</v>
      </c>
      <c r="K6555" s="4">
        <f t="shared" si="922"/>
        <v>-11.247097860287738</v>
      </c>
      <c r="L6555" s="5">
        <f t="shared" si="918"/>
        <v>0</v>
      </c>
      <c r="M6555" s="5">
        <f t="shared" si="919"/>
        <v>0</v>
      </c>
      <c r="N6555" s="6">
        <f t="shared" si="920"/>
        <v>0</v>
      </c>
      <c r="O6555" s="6">
        <f t="shared" si="923"/>
        <v>0</v>
      </c>
      <c r="P6555" s="6">
        <f>FORECAST(J6555,Inputs!$B$10:$B$18,Inputs!$A$10:$A$18)</f>
        <v>33.138446803857335</v>
      </c>
      <c r="Q6555" s="6">
        <f>IF(Inputs!$D$10="Yes",IF('Hourly Calcs'!P6555&gt;'Hourly Calcs'!K6555,'Hourly Calcs'!O6555,N6555+O6555),N6555+O6555)</f>
        <v>0</v>
      </c>
      <c r="R6555" s="12">
        <f t="shared" si="924"/>
        <v>0</v>
      </c>
      <c r="S6555" s="1">
        <f>IF(AND(A6555&gt;=5,A6555&lt;=9),INDEX(Demand!$C$3:$C$26,C6555),INDEX(Demand!$B$3:$B$26,C6555))</f>
        <v>900</v>
      </c>
      <c r="T6555" s="7">
        <f t="shared" si="925"/>
        <v>0</v>
      </c>
      <c r="U6555" s="7">
        <f t="shared" si="926"/>
        <v>0</v>
      </c>
    </row>
    <row r="6556" spans="1:21" x14ac:dyDescent="0.2">
      <c r="A6556" s="1">
        <v>9</v>
      </c>
      <c r="B6556" s="1">
        <v>30</v>
      </c>
      <c r="C6556" s="1">
        <v>20</v>
      </c>
      <c r="D6556">
        <v>16</v>
      </c>
      <c r="E6556">
        <v>15.8</v>
      </c>
      <c r="F6556">
        <v>99</v>
      </c>
      <c r="G6556">
        <v>0</v>
      </c>
      <c r="H6556">
        <v>0</v>
      </c>
      <c r="I6556">
        <v>0</v>
      </c>
      <c r="J6556" s="4">
        <f t="shared" si="921"/>
        <v>291.28794749478465</v>
      </c>
      <c r="K6556" s="4">
        <f t="shared" si="922"/>
        <v>-20.42724902344554</v>
      </c>
      <c r="L6556" s="5">
        <f t="shared" si="918"/>
        <v>0</v>
      </c>
      <c r="M6556" s="5">
        <f t="shared" si="919"/>
        <v>0</v>
      </c>
      <c r="N6556" s="6">
        <f t="shared" si="920"/>
        <v>0</v>
      </c>
      <c r="O6556" s="6">
        <f t="shared" si="923"/>
        <v>0</v>
      </c>
      <c r="P6556" s="6">
        <f>FORECAST(J6556,Inputs!$B$10:$B$18,Inputs!$A$10:$A$18)</f>
        <v>33.252666180507262</v>
      </c>
      <c r="Q6556" s="6">
        <f>IF(Inputs!$D$10="Yes",IF('Hourly Calcs'!P6556&gt;'Hourly Calcs'!K6556,'Hourly Calcs'!O6556,N6556+O6556),N6556+O6556)</f>
        <v>0</v>
      </c>
      <c r="R6556" s="12">
        <f t="shared" si="924"/>
        <v>0</v>
      </c>
      <c r="S6556" s="1">
        <f>IF(AND(A6556&gt;=5,A6556&lt;=9),INDEX(Demand!$C$3:$C$26,C6556),INDEX(Demand!$B$3:$B$26,C6556))</f>
        <v>800</v>
      </c>
      <c r="T6556" s="7">
        <f t="shared" si="925"/>
        <v>0</v>
      </c>
      <c r="U6556" s="7">
        <f t="shared" si="926"/>
        <v>0</v>
      </c>
    </row>
    <row r="6557" spans="1:21" x14ac:dyDescent="0.2">
      <c r="A6557" s="1">
        <v>9</v>
      </c>
      <c r="B6557" s="1">
        <v>30</v>
      </c>
      <c r="C6557" s="1">
        <v>21</v>
      </c>
      <c r="D6557">
        <v>15.9</v>
      </c>
      <c r="E6557">
        <v>15.8</v>
      </c>
      <c r="F6557">
        <v>99</v>
      </c>
      <c r="G6557">
        <v>0</v>
      </c>
      <c r="H6557">
        <v>0</v>
      </c>
      <c r="I6557">
        <v>0</v>
      </c>
      <c r="J6557" s="4">
        <f t="shared" si="921"/>
        <v>304.97421301466113</v>
      </c>
      <c r="K6557" s="4">
        <f t="shared" si="922"/>
        <v>-28.811819679376683</v>
      </c>
      <c r="L6557" s="5">
        <f t="shared" si="918"/>
        <v>0</v>
      </c>
      <c r="M6557" s="5">
        <f t="shared" si="919"/>
        <v>0</v>
      </c>
      <c r="N6557" s="6">
        <f t="shared" si="920"/>
        <v>0</v>
      </c>
      <c r="O6557" s="6">
        <f t="shared" si="923"/>
        <v>0</v>
      </c>
      <c r="P6557" s="6">
        <f>FORECAST(J6557,Inputs!$B$10:$B$18,Inputs!$A$10:$A$18)</f>
        <v>33.379390861246861</v>
      </c>
      <c r="Q6557" s="6">
        <f>IF(Inputs!$D$10="Yes",IF('Hourly Calcs'!P6557&gt;'Hourly Calcs'!K6557,'Hourly Calcs'!O6557,N6557+O6557),N6557+O6557)</f>
        <v>0</v>
      </c>
      <c r="R6557" s="12">
        <f t="shared" si="924"/>
        <v>0</v>
      </c>
      <c r="S6557" s="1">
        <f>IF(AND(A6557&gt;=5,A6557&lt;=9),INDEX(Demand!$C$3:$C$26,C6557),INDEX(Demand!$B$3:$B$26,C6557))</f>
        <v>700</v>
      </c>
      <c r="T6557" s="7">
        <f t="shared" si="925"/>
        <v>0</v>
      </c>
      <c r="U6557" s="7">
        <f t="shared" si="926"/>
        <v>0</v>
      </c>
    </row>
    <row r="6558" spans="1:21" x14ac:dyDescent="0.2">
      <c r="A6558" s="1">
        <v>9</v>
      </c>
      <c r="B6558" s="1">
        <v>30</v>
      </c>
      <c r="C6558" s="1">
        <v>22</v>
      </c>
      <c r="D6558">
        <v>15.8</v>
      </c>
      <c r="E6558">
        <v>15.7</v>
      </c>
      <c r="F6558">
        <v>99</v>
      </c>
      <c r="G6558">
        <v>0</v>
      </c>
      <c r="H6558">
        <v>0</v>
      </c>
      <c r="I6558">
        <v>0</v>
      </c>
      <c r="J6558" s="4">
        <f t="shared" si="921"/>
        <v>320.69387265762731</v>
      </c>
      <c r="K6558" s="4">
        <f t="shared" si="922"/>
        <v>-35.792688544882679</v>
      </c>
      <c r="L6558" s="5">
        <f t="shared" si="918"/>
        <v>0</v>
      </c>
      <c r="M6558" s="5">
        <f t="shared" si="919"/>
        <v>0</v>
      </c>
      <c r="N6558" s="6">
        <f t="shared" si="920"/>
        <v>0</v>
      </c>
      <c r="O6558" s="6">
        <f t="shared" si="923"/>
        <v>0</v>
      </c>
      <c r="P6558" s="6">
        <f>FORECAST(J6558,Inputs!$B$10:$B$18,Inputs!$A$10:$A$18)</f>
        <v>33.524943265348398</v>
      </c>
      <c r="Q6558" s="6">
        <f>IF(Inputs!$D$10="Yes",IF('Hourly Calcs'!P6558&gt;'Hourly Calcs'!K6558,'Hourly Calcs'!O6558,N6558+O6558),N6558+O6558)</f>
        <v>0</v>
      </c>
      <c r="R6558" s="12">
        <f t="shared" si="924"/>
        <v>0</v>
      </c>
      <c r="S6558" s="1">
        <f>IF(AND(A6558&gt;=5,A6558&lt;=9),INDEX(Demand!$C$3:$C$26,C6558),INDEX(Demand!$B$3:$B$26,C6558))</f>
        <v>600</v>
      </c>
      <c r="T6558" s="7">
        <f t="shared" si="925"/>
        <v>0</v>
      </c>
      <c r="U6558" s="7">
        <f t="shared" si="926"/>
        <v>0</v>
      </c>
    </row>
    <row r="6559" spans="1:21" x14ac:dyDescent="0.2">
      <c r="A6559" s="1">
        <v>9</v>
      </c>
      <c r="B6559" s="1">
        <v>30</v>
      </c>
      <c r="C6559" s="1">
        <v>23</v>
      </c>
      <c r="D6559">
        <v>15.6</v>
      </c>
      <c r="E6559">
        <v>15.2</v>
      </c>
      <c r="F6559">
        <v>97</v>
      </c>
      <c r="G6559">
        <v>0</v>
      </c>
      <c r="H6559">
        <v>0</v>
      </c>
      <c r="I6559">
        <v>0</v>
      </c>
      <c r="J6559" s="4">
        <f t="shared" si="921"/>
        <v>338.79251065360353</v>
      </c>
      <c r="K6559" s="4">
        <f t="shared" si="922"/>
        <v>-40.602083262309378</v>
      </c>
      <c r="L6559" s="5">
        <f t="shared" si="918"/>
        <v>0</v>
      </c>
      <c r="M6559" s="5">
        <f t="shared" si="919"/>
        <v>0</v>
      </c>
      <c r="N6559" s="6">
        <f t="shared" si="920"/>
        <v>0</v>
      </c>
      <c r="O6559" s="6">
        <f t="shared" si="923"/>
        <v>0</v>
      </c>
      <c r="P6559" s="6">
        <f>FORECAST(J6559,Inputs!$B$10:$B$18,Inputs!$A$10:$A$18)</f>
        <v>33.692523246792625</v>
      </c>
      <c r="Q6559" s="6">
        <f>IF(Inputs!$D$10="Yes",IF('Hourly Calcs'!P6559&gt;'Hourly Calcs'!K6559,'Hourly Calcs'!O6559,N6559+O6559),N6559+O6559)</f>
        <v>0</v>
      </c>
      <c r="R6559" s="12">
        <f t="shared" si="924"/>
        <v>0</v>
      </c>
      <c r="S6559" s="1">
        <f>IF(AND(A6559&gt;=5,A6559&lt;=9),INDEX(Demand!$C$3:$C$26,C6559),INDEX(Demand!$B$3:$B$26,C6559))</f>
        <v>500</v>
      </c>
      <c r="T6559" s="7">
        <f t="shared" si="925"/>
        <v>0</v>
      </c>
      <c r="U6559" s="7">
        <f t="shared" si="926"/>
        <v>0</v>
      </c>
    </row>
    <row r="6560" spans="1:21" x14ac:dyDescent="0.2">
      <c r="A6560" s="1">
        <v>9</v>
      </c>
      <c r="B6560" s="1">
        <v>30</v>
      </c>
      <c r="C6560" s="1">
        <v>24</v>
      </c>
      <c r="D6560">
        <v>15.4</v>
      </c>
      <c r="E6560">
        <v>14.5</v>
      </c>
      <c r="F6560">
        <v>95</v>
      </c>
      <c r="G6560">
        <v>0</v>
      </c>
      <c r="H6560">
        <v>0</v>
      </c>
      <c r="I6560">
        <v>0</v>
      </c>
      <c r="J6560" s="4">
        <f t="shared" si="921"/>
        <v>358.69743835831787</v>
      </c>
      <c r="K6560" s="4">
        <f t="shared" si="922"/>
        <v>-42.477911527092175</v>
      </c>
      <c r="L6560" s="5">
        <f t="shared" si="918"/>
        <v>0</v>
      </c>
      <c r="M6560" s="5">
        <f t="shared" si="919"/>
        <v>0</v>
      </c>
      <c r="N6560" s="6">
        <f t="shared" si="920"/>
        <v>0</v>
      </c>
      <c r="O6560" s="6">
        <f t="shared" si="923"/>
        <v>0</v>
      </c>
      <c r="P6560" s="6">
        <f>FORECAST(J6560,Inputs!$B$10:$B$18,Inputs!$A$10:$A$18)</f>
        <v>33.876828132947388</v>
      </c>
      <c r="Q6560" s="6">
        <f>IF(Inputs!$D$10="Yes",IF('Hourly Calcs'!P6560&gt;'Hourly Calcs'!K6560,'Hourly Calcs'!O6560,N6560+O6560),N6560+O6560)</f>
        <v>0</v>
      </c>
      <c r="R6560" s="12">
        <f t="shared" si="924"/>
        <v>0</v>
      </c>
      <c r="S6560" s="1">
        <f>IF(AND(A6560&gt;=5,A6560&lt;=9),INDEX(Demand!$C$3:$C$26,C6560),INDEX(Demand!$B$3:$B$26,C6560))</f>
        <v>400</v>
      </c>
      <c r="T6560" s="7">
        <f t="shared" si="925"/>
        <v>0</v>
      </c>
      <c r="U6560" s="7">
        <f t="shared" si="926"/>
        <v>0</v>
      </c>
    </row>
    <row r="6561" spans="1:21" x14ac:dyDescent="0.2">
      <c r="A6561" s="1">
        <v>10</v>
      </c>
      <c r="B6561" s="1">
        <v>1</v>
      </c>
      <c r="C6561" s="1">
        <v>1</v>
      </c>
      <c r="D6561">
        <v>15.1</v>
      </c>
      <c r="E6561">
        <v>13.8</v>
      </c>
      <c r="F6561">
        <v>92</v>
      </c>
      <c r="G6561">
        <v>0</v>
      </c>
      <c r="H6561">
        <v>0</v>
      </c>
      <c r="I6561">
        <v>0</v>
      </c>
      <c r="J6561" s="4">
        <f t="shared" si="921"/>
        <v>18.73783242165274</v>
      </c>
      <c r="K6561" s="4">
        <f t="shared" si="922"/>
        <v>-41.049773227754372</v>
      </c>
      <c r="L6561" s="5">
        <f t="shared" si="918"/>
        <v>0</v>
      </c>
      <c r="M6561" s="5">
        <f t="shared" si="919"/>
        <v>0</v>
      </c>
      <c r="N6561" s="6">
        <f t="shared" si="920"/>
        <v>0</v>
      </c>
      <c r="O6561" s="6">
        <f t="shared" si="923"/>
        <v>0</v>
      </c>
      <c r="P6561" s="6">
        <f>FORECAST(J6561,Inputs!$B$10:$B$18,Inputs!$A$10:$A$18)</f>
        <v>30.729054003904189</v>
      </c>
      <c r="Q6561" s="6">
        <f>IF(Inputs!$D$10="Yes",IF('Hourly Calcs'!P6561&gt;'Hourly Calcs'!K6561,'Hourly Calcs'!O6561,N6561+O6561),N6561+O6561)</f>
        <v>0</v>
      </c>
      <c r="R6561" s="12">
        <f t="shared" si="924"/>
        <v>0</v>
      </c>
      <c r="S6561" s="1">
        <f>IF(AND(A6561&gt;=5,A6561&lt;=9),INDEX(Demand!$C$3:$C$26,C6561),INDEX(Demand!$B$3:$B$26,C6561))</f>
        <v>350</v>
      </c>
      <c r="T6561" s="7">
        <f t="shared" si="925"/>
        <v>0</v>
      </c>
      <c r="U6561" s="7">
        <f t="shared" si="926"/>
        <v>0</v>
      </c>
    </row>
    <row r="6562" spans="1:21" x14ac:dyDescent="0.2">
      <c r="A6562" s="1">
        <v>10</v>
      </c>
      <c r="B6562" s="1">
        <v>1</v>
      </c>
      <c r="C6562" s="1">
        <v>2</v>
      </c>
      <c r="D6562">
        <v>14.7</v>
      </c>
      <c r="E6562">
        <v>13.3</v>
      </c>
      <c r="F6562">
        <v>91</v>
      </c>
      <c r="G6562">
        <v>0</v>
      </c>
      <c r="H6562">
        <v>0</v>
      </c>
      <c r="I6562">
        <v>0</v>
      </c>
      <c r="J6562" s="4">
        <f t="shared" si="921"/>
        <v>37.147414087014852</v>
      </c>
      <c r="K6562" s="4">
        <f t="shared" si="922"/>
        <v>-36.606024075163617</v>
      </c>
      <c r="L6562" s="5">
        <f t="shared" si="918"/>
        <v>0</v>
      </c>
      <c r="M6562" s="5">
        <f t="shared" si="919"/>
        <v>0</v>
      </c>
      <c r="N6562" s="6">
        <f t="shared" si="920"/>
        <v>0</v>
      </c>
      <c r="O6562" s="6">
        <f t="shared" si="923"/>
        <v>0</v>
      </c>
      <c r="P6562" s="6">
        <f>FORECAST(J6562,Inputs!$B$10:$B$18,Inputs!$A$10:$A$18)</f>
        <v>30.899513093398284</v>
      </c>
      <c r="Q6562" s="6">
        <f>IF(Inputs!$D$10="Yes",IF('Hourly Calcs'!P6562&gt;'Hourly Calcs'!K6562,'Hourly Calcs'!O6562,N6562+O6562),N6562+O6562)</f>
        <v>0</v>
      </c>
      <c r="R6562" s="12">
        <f t="shared" si="924"/>
        <v>0</v>
      </c>
      <c r="S6562" s="1">
        <f>IF(AND(A6562&gt;=5,A6562&lt;=9),INDEX(Demand!$C$3:$C$26,C6562),INDEX(Demand!$B$3:$B$26,C6562))</f>
        <v>350</v>
      </c>
      <c r="T6562" s="7">
        <f t="shared" si="925"/>
        <v>0</v>
      </c>
      <c r="U6562" s="7">
        <f t="shared" si="926"/>
        <v>0</v>
      </c>
    </row>
    <row r="6563" spans="1:21" x14ac:dyDescent="0.2">
      <c r="A6563" s="1">
        <v>10</v>
      </c>
      <c r="B6563" s="1">
        <v>1</v>
      </c>
      <c r="C6563" s="1">
        <v>3</v>
      </c>
      <c r="D6563">
        <v>14.5</v>
      </c>
      <c r="E6563">
        <v>12.9</v>
      </c>
      <c r="F6563">
        <v>90</v>
      </c>
      <c r="G6563">
        <v>0</v>
      </c>
      <c r="H6563">
        <v>0</v>
      </c>
      <c r="I6563">
        <v>0</v>
      </c>
      <c r="J6563" s="4">
        <f t="shared" si="921"/>
        <v>53.191590712129823</v>
      </c>
      <c r="K6563" s="4">
        <f t="shared" si="922"/>
        <v>-29.882148472111936</v>
      </c>
      <c r="L6563" s="5">
        <f t="shared" ref="L6563:L6626" si="927">IF(ABS($B$5-J6563)&gt;90,0,ABS($B$5-J6563))</f>
        <v>0</v>
      </c>
      <c r="M6563" s="5">
        <f t="shared" ref="M6563:M6626" si="928">IF(K6563&gt;0,ABS($B$4-K6563),0)</f>
        <v>0</v>
      </c>
      <c r="N6563" s="6">
        <f t="shared" si="920"/>
        <v>0</v>
      </c>
      <c r="O6563" s="6">
        <f t="shared" si="923"/>
        <v>0</v>
      </c>
      <c r="P6563" s="6">
        <f>FORECAST(J6563,Inputs!$B$10:$B$18,Inputs!$A$10:$A$18)</f>
        <v>31.048070284371569</v>
      </c>
      <c r="Q6563" s="6">
        <f>IF(Inputs!$D$10="Yes",IF('Hourly Calcs'!P6563&gt;'Hourly Calcs'!K6563,'Hourly Calcs'!O6563,N6563+O6563),N6563+O6563)</f>
        <v>0</v>
      </c>
      <c r="R6563" s="12">
        <f t="shared" si="924"/>
        <v>0</v>
      </c>
      <c r="S6563" s="1">
        <f>IF(AND(A6563&gt;=5,A6563&lt;=9),INDEX(Demand!$C$3:$C$26,C6563),INDEX(Demand!$B$3:$B$26,C6563))</f>
        <v>350</v>
      </c>
      <c r="T6563" s="7">
        <f t="shared" si="925"/>
        <v>0</v>
      </c>
      <c r="U6563" s="7">
        <f t="shared" si="926"/>
        <v>0</v>
      </c>
    </row>
    <row r="6564" spans="1:21" x14ac:dyDescent="0.2">
      <c r="A6564" s="1">
        <v>10</v>
      </c>
      <c r="B6564" s="1">
        <v>1</v>
      </c>
      <c r="C6564" s="1">
        <v>4</v>
      </c>
      <c r="D6564">
        <v>14.3</v>
      </c>
      <c r="E6564">
        <v>12.9</v>
      </c>
      <c r="F6564">
        <v>91</v>
      </c>
      <c r="G6564">
        <v>0</v>
      </c>
      <c r="H6564">
        <v>0</v>
      </c>
      <c r="I6564">
        <v>0</v>
      </c>
      <c r="J6564" s="4">
        <f t="shared" si="921"/>
        <v>67.127432702600601</v>
      </c>
      <c r="K6564" s="4">
        <f t="shared" si="922"/>
        <v>-21.661433168405495</v>
      </c>
      <c r="L6564" s="5">
        <f t="shared" si="927"/>
        <v>0</v>
      </c>
      <c r="M6564" s="5">
        <f t="shared" si="928"/>
        <v>0</v>
      </c>
      <c r="N6564" s="6">
        <f t="shared" si="920"/>
        <v>0</v>
      </c>
      <c r="O6564" s="6">
        <f t="shared" si="923"/>
        <v>0</v>
      </c>
      <c r="P6564" s="6">
        <f>FORECAST(J6564,Inputs!$B$10:$B$18,Inputs!$A$10:$A$18)</f>
        <v>31.177105858357411</v>
      </c>
      <c r="Q6564" s="6">
        <f>IF(Inputs!$D$10="Yes",IF('Hourly Calcs'!P6564&gt;'Hourly Calcs'!K6564,'Hourly Calcs'!O6564,N6564+O6564),N6564+O6564)</f>
        <v>0</v>
      </c>
      <c r="R6564" s="12">
        <f t="shared" si="924"/>
        <v>0</v>
      </c>
      <c r="S6564" s="1">
        <f>IF(AND(A6564&gt;=5,A6564&lt;=9),INDEX(Demand!$C$3:$C$26,C6564),INDEX(Demand!$B$3:$B$26,C6564))</f>
        <v>350</v>
      </c>
      <c r="T6564" s="7">
        <f t="shared" si="925"/>
        <v>0</v>
      </c>
      <c r="U6564" s="7">
        <f t="shared" si="926"/>
        <v>0</v>
      </c>
    </row>
    <row r="6565" spans="1:21" x14ac:dyDescent="0.2">
      <c r="A6565" s="1">
        <v>10</v>
      </c>
      <c r="B6565" s="1">
        <v>1</v>
      </c>
      <c r="C6565" s="1">
        <v>5</v>
      </c>
      <c r="D6565">
        <v>14.2</v>
      </c>
      <c r="E6565">
        <v>13</v>
      </c>
      <c r="F6565">
        <v>93</v>
      </c>
      <c r="G6565">
        <v>0</v>
      </c>
      <c r="H6565">
        <v>0</v>
      </c>
      <c r="I6565">
        <v>0</v>
      </c>
      <c r="J6565" s="4">
        <f t="shared" si="921"/>
        <v>79.61799874107129</v>
      </c>
      <c r="K6565" s="4">
        <f t="shared" si="922"/>
        <v>-12.577020335778656</v>
      </c>
      <c r="L6565" s="5">
        <f t="shared" si="927"/>
        <v>85.38200125892871</v>
      </c>
      <c r="M6565" s="5">
        <f t="shared" si="928"/>
        <v>0</v>
      </c>
      <c r="N6565" s="6">
        <f t="shared" si="920"/>
        <v>0</v>
      </c>
      <c r="O6565" s="6">
        <f t="shared" si="923"/>
        <v>0</v>
      </c>
      <c r="P6565" s="6">
        <f>FORECAST(J6565,Inputs!$B$10:$B$18,Inputs!$A$10:$A$18)</f>
        <v>31.292759247602511</v>
      </c>
      <c r="Q6565" s="6">
        <f>IF(Inputs!$D$10="Yes",IF('Hourly Calcs'!P6565&gt;'Hourly Calcs'!K6565,'Hourly Calcs'!O6565,N6565+O6565),N6565+O6565)</f>
        <v>0</v>
      </c>
      <c r="R6565" s="12">
        <f t="shared" si="924"/>
        <v>0</v>
      </c>
      <c r="S6565" s="1">
        <f>IF(AND(A6565&gt;=5,A6565&lt;=9),INDEX(Demand!$C$3:$C$26,C6565),INDEX(Demand!$B$3:$B$26,C6565))</f>
        <v>350</v>
      </c>
      <c r="T6565" s="7">
        <f t="shared" si="925"/>
        <v>0</v>
      </c>
      <c r="U6565" s="7">
        <f t="shared" si="926"/>
        <v>0</v>
      </c>
    </row>
    <row r="6566" spans="1:21" x14ac:dyDescent="0.2">
      <c r="A6566" s="1">
        <v>10</v>
      </c>
      <c r="B6566" s="1">
        <v>1</v>
      </c>
      <c r="C6566" s="1">
        <v>6</v>
      </c>
      <c r="D6566">
        <v>14</v>
      </c>
      <c r="E6566">
        <v>13.1</v>
      </c>
      <c r="F6566">
        <v>94</v>
      </c>
      <c r="G6566">
        <v>0</v>
      </c>
      <c r="H6566">
        <v>0</v>
      </c>
      <c r="I6566">
        <v>0</v>
      </c>
      <c r="J6566" s="4">
        <f t="shared" si="921"/>
        <v>91.373408889135362</v>
      </c>
      <c r="K6566" s="4">
        <f t="shared" si="922"/>
        <v>-3.0596798715804567</v>
      </c>
      <c r="L6566" s="5">
        <f t="shared" si="927"/>
        <v>73.626591110864638</v>
      </c>
      <c r="M6566" s="5">
        <f t="shared" si="928"/>
        <v>0</v>
      </c>
      <c r="N6566" s="6">
        <f t="shared" si="920"/>
        <v>0</v>
      </c>
      <c r="O6566" s="6">
        <f t="shared" si="923"/>
        <v>0</v>
      </c>
      <c r="P6566" s="6">
        <f>FORECAST(J6566,Inputs!$B$10:$B$18,Inputs!$A$10:$A$18)</f>
        <v>31.401605637862364</v>
      </c>
      <c r="Q6566" s="6">
        <f>IF(Inputs!$D$10="Yes",IF('Hourly Calcs'!P6566&gt;'Hourly Calcs'!K6566,'Hourly Calcs'!O6566,N6566+O6566),N6566+O6566)</f>
        <v>0</v>
      </c>
      <c r="R6566" s="12">
        <f t="shared" si="924"/>
        <v>0</v>
      </c>
      <c r="S6566" s="1">
        <f>IF(AND(A6566&gt;=5,A6566&lt;=9),INDEX(Demand!$C$3:$C$26,C6566),INDEX(Demand!$B$3:$B$26,C6566))</f>
        <v>350</v>
      </c>
      <c r="T6566" s="7">
        <f t="shared" si="925"/>
        <v>0</v>
      </c>
      <c r="U6566" s="7">
        <f t="shared" si="926"/>
        <v>0</v>
      </c>
    </row>
    <row r="6567" spans="1:21" x14ac:dyDescent="0.2">
      <c r="A6567" s="1">
        <v>10</v>
      </c>
      <c r="B6567" s="1">
        <v>1</v>
      </c>
      <c r="C6567" s="1">
        <v>7</v>
      </c>
      <c r="D6567">
        <v>13.9</v>
      </c>
      <c r="E6567">
        <v>13</v>
      </c>
      <c r="F6567">
        <v>94</v>
      </c>
      <c r="G6567">
        <v>10</v>
      </c>
      <c r="H6567">
        <v>0</v>
      </c>
      <c r="I6567">
        <v>10</v>
      </c>
      <c r="J6567" s="4">
        <f t="shared" si="921"/>
        <v>103.05727434956435</v>
      </c>
      <c r="K6567" s="4">
        <f t="shared" si="922"/>
        <v>6.3635122524757577</v>
      </c>
      <c r="L6567" s="5">
        <f t="shared" si="927"/>
        <v>61.942725650435648</v>
      </c>
      <c r="M6567" s="5">
        <f t="shared" si="928"/>
        <v>27.636487747524242</v>
      </c>
      <c r="N6567" s="6">
        <f t="shared" si="920"/>
        <v>0</v>
      </c>
      <c r="O6567" s="6">
        <f t="shared" si="923"/>
        <v>9.1451878627752077</v>
      </c>
      <c r="P6567" s="6">
        <f>FORECAST(J6567,Inputs!$B$10:$B$18,Inputs!$A$10:$A$18)</f>
        <v>31.50978957731078</v>
      </c>
      <c r="Q6567" s="6">
        <f>IF(Inputs!$D$10="Yes",IF('Hourly Calcs'!P6567&gt;'Hourly Calcs'!K6567,'Hourly Calcs'!O6567,N6567+O6567),N6567+O6567)</f>
        <v>9.1451878627752077</v>
      </c>
      <c r="R6567" s="12">
        <f t="shared" si="924"/>
        <v>43.457932723907788</v>
      </c>
      <c r="S6567" s="1">
        <f>IF(AND(A6567&gt;=5,A6567&lt;=9),INDEX(Demand!$C$3:$C$26,C6567),INDEX(Demand!$B$3:$B$26,C6567))</f>
        <v>350</v>
      </c>
      <c r="T6567" s="7">
        <f t="shared" si="925"/>
        <v>43.457932723907788</v>
      </c>
      <c r="U6567" s="7">
        <f t="shared" si="926"/>
        <v>0</v>
      </c>
    </row>
    <row r="6568" spans="1:21" x14ac:dyDescent="0.2">
      <c r="A6568" s="1">
        <v>10</v>
      </c>
      <c r="B6568" s="1">
        <v>1</v>
      </c>
      <c r="C6568" s="1">
        <v>8</v>
      </c>
      <c r="D6568">
        <v>14.4</v>
      </c>
      <c r="E6568">
        <v>13</v>
      </c>
      <c r="F6568">
        <v>91</v>
      </c>
      <c r="G6568">
        <v>74</v>
      </c>
      <c r="H6568">
        <v>1</v>
      </c>
      <c r="I6568">
        <v>74</v>
      </c>
      <c r="J6568" s="4">
        <f t="shared" si="921"/>
        <v>115.29875392958614</v>
      </c>
      <c r="K6568" s="4">
        <f t="shared" si="922"/>
        <v>15.231284175795651</v>
      </c>
      <c r="L6568" s="5">
        <f t="shared" si="927"/>
        <v>49.701246070413859</v>
      </c>
      <c r="M6568" s="5">
        <f t="shared" si="928"/>
        <v>18.768715824204349</v>
      </c>
      <c r="N6568" s="6">
        <f t="shared" si="920"/>
        <v>0.56676810896225227</v>
      </c>
      <c r="O6568" s="6">
        <f t="shared" si="923"/>
        <v>67.674390184536534</v>
      </c>
      <c r="P6568" s="6">
        <f>FORECAST(J6568,Inputs!$B$10:$B$18,Inputs!$A$10:$A$18)</f>
        <v>31.623136610459127</v>
      </c>
      <c r="Q6568" s="6">
        <f>IF(Inputs!$D$10="Yes",IF('Hourly Calcs'!P6568&gt;'Hourly Calcs'!K6568,'Hourly Calcs'!O6568,N6568+O6568),N6568+O6568)</f>
        <v>67.674390184536534</v>
      </c>
      <c r="R6568" s="12">
        <f t="shared" si="924"/>
        <v>321.58870215691758</v>
      </c>
      <c r="S6568" s="1">
        <f>IF(AND(A6568&gt;=5,A6568&lt;=9),INDEX(Demand!$C$3:$C$26,C6568),INDEX(Demand!$B$3:$B$26,C6568))</f>
        <v>350</v>
      </c>
      <c r="T6568" s="7">
        <f t="shared" si="925"/>
        <v>321.58870215691758</v>
      </c>
      <c r="U6568" s="7">
        <f t="shared" si="926"/>
        <v>0</v>
      </c>
    </row>
    <row r="6569" spans="1:21" x14ac:dyDescent="0.2">
      <c r="A6569" s="1">
        <v>10</v>
      </c>
      <c r="B6569" s="1">
        <v>1</v>
      </c>
      <c r="C6569" s="1">
        <v>9</v>
      </c>
      <c r="D6569">
        <v>14.3</v>
      </c>
      <c r="E6569">
        <v>12.7</v>
      </c>
      <c r="F6569">
        <v>90</v>
      </c>
      <c r="G6569">
        <v>166</v>
      </c>
      <c r="H6569">
        <v>29</v>
      </c>
      <c r="I6569">
        <v>156</v>
      </c>
      <c r="J6569" s="4">
        <f t="shared" si="921"/>
        <v>128.70221304591502</v>
      </c>
      <c r="K6569" s="4">
        <f t="shared" si="922"/>
        <v>23.242411125471818</v>
      </c>
      <c r="L6569" s="5">
        <f t="shared" si="927"/>
        <v>36.297786954084984</v>
      </c>
      <c r="M6569" s="5">
        <f t="shared" si="928"/>
        <v>10.757588874528182</v>
      </c>
      <c r="N6569" s="6">
        <f t="shared" si="920"/>
        <v>21.496626002345984</v>
      </c>
      <c r="O6569" s="6">
        <f t="shared" si="923"/>
        <v>142.66493065929325</v>
      </c>
      <c r="P6569" s="6">
        <f>FORECAST(J6569,Inputs!$B$10:$B$18,Inputs!$A$10:$A$18)</f>
        <v>31.747242713388101</v>
      </c>
      <c r="Q6569" s="6">
        <f>IF(Inputs!$D$10="Yes",IF('Hourly Calcs'!P6569&gt;'Hourly Calcs'!K6569,'Hourly Calcs'!O6569,N6569+O6569),N6569+O6569)</f>
        <v>142.66493065929325</v>
      </c>
      <c r="R6569" s="12">
        <f t="shared" si="924"/>
        <v>677.9437504929615</v>
      </c>
      <c r="S6569" s="1">
        <f>IF(AND(A6569&gt;=5,A6569&lt;=9),INDEX(Demand!$C$3:$C$26,C6569),INDEX(Demand!$B$3:$B$26,C6569))</f>
        <v>350</v>
      </c>
      <c r="T6569" s="7">
        <f t="shared" si="925"/>
        <v>350</v>
      </c>
      <c r="U6569" s="7">
        <f t="shared" si="926"/>
        <v>327.9437504929615</v>
      </c>
    </row>
    <row r="6570" spans="1:21" x14ac:dyDescent="0.2">
      <c r="A6570" s="1">
        <v>10</v>
      </c>
      <c r="B6570" s="1">
        <v>1</v>
      </c>
      <c r="C6570" s="1">
        <v>10</v>
      </c>
      <c r="D6570">
        <v>15.1</v>
      </c>
      <c r="E6570">
        <v>12.6</v>
      </c>
      <c r="F6570">
        <v>85</v>
      </c>
      <c r="G6570">
        <v>330</v>
      </c>
      <c r="H6570">
        <v>241</v>
      </c>
      <c r="I6570">
        <v>214</v>
      </c>
      <c r="J6570" s="4">
        <f t="shared" si="921"/>
        <v>143.77118950000701</v>
      </c>
      <c r="K6570" s="4">
        <f t="shared" si="922"/>
        <v>29.78675915881621</v>
      </c>
      <c r="L6570" s="5">
        <f t="shared" si="927"/>
        <v>21.228810499992989</v>
      </c>
      <c r="M6570" s="5">
        <f t="shared" si="928"/>
        <v>4.2132408411837901</v>
      </c>
      <c r="N6570" s="6">
        <f t="shared" si="920"/>
        <v>208.27796107056605</v>
      </c>
      <c r="O6570" s="6">
        <f t="shared" si="923"/>
        <v>195.70702026338947</v>
      </c>
      <c r="P6570" s="6">
        <f>FORECAST(J6570,Inputs!$B$10:$B$18,Inputs!$A$10:$A$18)</f>
        <v>31.886770273148212</v>
      </c>
      <c r="Q6570" s="6">
        <f>IF(Inputs!$D$10="Yes",IF('Hourly Calcs'!P6570&gt;'Hourly Calcs'!K6570,'Hourly Calcs'!O6570,N6570+O6570),N6570+O6570)</f>
        <v>195.70702026338947</v>
      </c>
      <c r="R6570" s="12">
        <f t="shared" si="924"/>
        <v>929.99976029162667</v>
      </c>
      <c r="S6570" s="1">
        <f>IF(AND(A6570&gt;=5,A6570&lt;=9),INDEX(Demand!$C$3:$C$26,C6570),INDEX(Demand!$B$3:$B$26,C6570))</f>
        <v>600</v>
      </c>
      <c r="T6570" s="7">
        <f t="shared" si="925"/>
        <v>600</v>
      </c>
      <c r="U6570" s="7">
        <f t="shared" si="926"/>
        <v>329.99976029162667</v>
      </c>
    </row>
    <row r="6571" spans="1:21" x14ac:dyDescent="0.2">
      <c r="A6571" s="1">
        <v>10</v>
      </c>
      <c r="B6571" s="1">
        <v>1</v>
      </c>
      <c r="C6571" s="1">
        <v>11</v>
      </c>
      <c r="D6571">
        <v>15.9</v>
      </c>
      <c r="E6571">
        <v>13.2</v>
      </c>
      <c r="F6571">
        <v>84</v>
      </c>
      <c r="G6571">
        <v>487</v>
      </c>
      <c r="H6571">
        <v>515</v>
      </c>
      <c r="I6571">
        <v>195</v>
      </c>
      <c r="J6571" s="4">
        <f t="shared" si="921"/>
        <v>160.6668048832955</v>
      </c>
      <c r="K6571" s="4">
        <f t="shared" si="922"/>
        <v>34.198186480526942</v>
      </c>
      <c r="L6571" s="5">
        <f t="shared" si="927"/>
        <v>4.333195116704502</v>
      </c>
      <c r="M6571" s="5">
        <f t="shared" si="928"/>
        <v>0.19818648052694243</v>
      </c>
      <c r="N6571" s="6">
        <f t="shared" si="920"/>
        <v>477.48328321534188</v>
      </c>
      <c r="O6571" s="6">
        <f t="shared" si="923"/>
        <v>178.33116332411655</v>
      </c>
      <c r="P6571" s="6">
        <f>FORECAST(J6571,Inputs!$B$10:$B$18,Inputs!$A$10:$A$18)</f>
        <v>32.043211156326805</v>
      </c>
      <c r="Q6571" s="6">
        <f>IF(Inputs!$D$10="Yes",IF('Hourly Calcs'!P6571&gt;'Hourly Calcs'!K6571,'Hourly Calcs'!O6571,N6571+O6571),N6571+O6571)</f>
        <v>655.81444653945846</v>
      </c>
      <c r="R6571" s="12">
        <f t="shared" si="924"/>
        <v>3116.4302499555065</v>
      </c>
      <c r="S6571" s="1">
        <f>IF(AND(A6571&gt;=5,A6571&lt;=9),INDEX(Demand!$C$3:$C$26,C6571),INDEX(Demand!$B$3:$B$26,C6571))</f>
        <v>600</v>
      </c>
      <c r="T6571" s="7">
        <f t="shared" si="925"/>
        <v>600</v>
      </c>
      <c r="U6571" s="7">
        <f t="shared" si="926"/>
        <v>2516.4302499555065</v>
      </c>
    </row>
    <row r="6572" spans="1:21" x14ac:dyDescent="0.2">
      <c r="A6572" s="1">
        <v>10</v>
      </c>
      <c r="B6572" s="1">
        <v>1</v>
      </c>
      <c r="C6572" s="1">
        <v>12</v>
      </c>
      <c r="D6572">
        <v>17</v>
      </c>
      <c r="E6572">
        <v>13.3</v>
      </c>
      <c r="F6572">
        <v>79</v>
      </c>
      <c r="G6572">
        <v>565</v>
      </c>
      <c r="H6572">
        <v>694</v>
      </c>
      <c r="I6572">
        <v>141</v>
      </c>
      <c r="J6572" s="4">
        <f t="shared" si="921"/>
        <v>178.86487971881661</v>
      </c>
      <c r="K6572" s="4">
        <f t="shared" si="922"/>
        <v>35.871542883328317</v>
      </c>
      <c r="L6572" s="5">
        <f t="shared" si="927"/>
        <v>13.86487971881661</v>
      </c>
      <c r="M6572" s="5">
        <f t="shared" si="928"/>
        <v>1.871542883328317</v>
      </c>
      <c r="N6572" s="6">
        <f t="shared" si="920"/>
        <v>642.45022355671904</v>
      </c>
      <c r="O6572" s="6">
        <f t="shared" si="923"/>
        <v>128.94714886513043</v>
      </c>
      <c r="P6572" s="6">
        <f>FORECAST(J6572,Inputs!$B$10:$B$18,Inputs!$A$10:$A$18)</f>
        <v>32.211711849248303</v>
      </c>
      <c r="Q6572" s="6">
        <f>IF(Inputs!$D$10="Yes",IF('Hourly Calcs'!P6572&gt;'Hourly Calcs'!K6572,'Hourly Calcs'!O6572,N6572+O6572),N6572+O6572)</f>
        <v>771.39737242184947</v>
      </c>
      <c r="R6572" s="12">
        <f t="shared" si="924"/>
        <v>3665.6803137486286</v>
      </c>
      <c r="S6572" s="1">
        <f>IF(AND(A6572&gt;=5,A6572&lt;=9),INDEX(Demand!$C$3:$C$26,C6572),INDEX(Demand!$B$3:$B$26,C6572))</f>
        <v>600</v>
      </c>
      <c r="T6572" s="7">
        <f t="shared" si="925"/>
        <v>600</v>
      </c>
      <c r="U6572" s="7">
        <f t="shared" si="926"/>
        <v>3065.6803137486286</v>
      </c>
    </row>
    <row r="6573" spans="1:21" x14ac:dyDescent="0.2">
      <c r="A6573" s="1">
        <v>10</v>
      </c>
      <c r="B6573" s="1">
        <v>1</v>
      </c>
      <c r="C6573" s="1">
        <v>13</v>
      </c>
      <c r="D6573">
        <v>17.600000000000001</v>
      </c>
      <c r="E6573">
        <v>13</v>
      </c>
      <c r="F6573">
        <v>74</v>
      </c>
      <c r="G6573">
        <v>549</v>
      </c>
      <c r="H6573">
        <v>654</v>
      </c>
      <c r="I6573">
        <v>151</v>
      </c>
      <c r="J6573" s="4">
        <f t="shared" si="921"/>
        <v>197.14111903249804</v>
      </c>
      <c r="K6573" s="4">
        <f t="shared" si="922"/>
        <v>34.531411555191887</v>
      </c>
      <c r="L6573" s="5">
        <f t="shared" si="927"/>
        <v>32.14111903249804</v>
      </c>
      <c r="M6573" s="5">
        <f t="shared" si="928"/>
        <v>0.53141155519188743</v>
      </c>
      <c r="N6573" s="6">
        <f t="shared" si="920"/>
        <v>562.450432703964</v>
      </c>
      <c r="O6573" s="6">
        <f t="shared" si="923"/>
        <v>138.09233672790563</v>
      </c>
      <c r="P6573" s="6">
        <f>FORECAST(J6573,Inputs!$B$10:$B$18,Inputs!$A$10:$A$18)</f>
        <v>32.380936287337946</v>
      </c>
      <c r="Q6573" s="6">
        <f>IF(Inputs!$D$10="Yes",IF('Hourly Calcs'!P6573&gt;'Hourly Calcs'!K6573,'Hourly Calcs'!O6573,N6573+O6573),N6573+O6573)</f>
        <v>700.5427694318696</v>
      </c>
      <c r="R6573" s="12">
        <f t="shared" si="924"/>
        <v>3328.9792403402444</v>
      </c>
      <c r="S6573" s="1">
        <f>IF(AND(A6573&gt;=5,A6573&lt;=9),INDEX(Demand!$C$3:$C$26,C6573),INDEX(Demand!$B$3:$B$26,C6573))</f>
        <v>600</v>
      </c>
      <c r="T6573" s="7">
        <f t="shared" si="925"/>
        <v>600</v>
      </c>
      <c r="U6573" s="7">
        <f t="shared" si="926"/>
        <v>2728.9792403402444</v>
      </c>
    </row>
    <row r="6574" spans="1:21" x14ac:dyDescent="0.2">
      <c r="A6574" s="1">
        <v>10</v>
      </c>
      <c r="B6574" s="1">
        <v>1</v>
      </c>
      <c r="C6574" s="1">
        <v>14</v>
      </c>
      <c r="D6574">
        <v>17.7</v>
      </c>
      <c r="E6574">
        <v>11.5</v>
      </c>
      <c r="F6574">
        <v>67</v>
      </c>
      <c r="G6574">
        <v>496</v>
      </c>
      <c r="H6574">
        <v>610</v>
      </c>
      <c r="I6574">
        <v>153</v>
      </c>
      <c r="J6574" s="4">
        <f t="shared" si="921"/>
        <v>214.22258954103813</v>
      </c>
      <c r="K6574" s="4">
        <f t="shared" si="922"/>
        <v>30.398999869119535</v>
      </c>
      <c r="L6574" s="5">
        <f t="shared" si="927"/>
        <v>49.222589541038133</v>
      </c>
      <c r="M6574" s="5">
        <f t="shared" si="928"/>
        <v>3.6010001308804647</v>
      </c>
      <c r="N6574" s="6">
        <f t="shared" si="920"/>
        <v>448.05723773743017</v>
      </c>
      <c r="O6574" s="6">
        <f t="shared" si="923"/>
        <v>139.92137430046068</v>
      </c>
      <c r="P6574" s="6">
        <f>FORECAST(J6574,Inputs!$B$10:$B$18,Inputs!$A$10:$A$18)</f>
        <v>32.539098051305906</v>
      </c>
      <c r="Q6574" s="6">
        <f>IF(Inputs!$D$10="Yes",IF('Hourly Calcs'!P6574&gt;'Hourly Calcs'!K6574,'Hourly Calcs'!O6574,N6574+O6574),N6574+O6574)</f>
        <v>139.92137430046068</v>
      </c>
      <c r="R6574" s="12">
        <f t="shared" si="924"/>
        <v>664.90637067578916</v>
      </c>
      <c r="S6574" s="1">
        <f>IF(AND(A6574&gt;=5,A6574&lt;=9),INDEX(Demand!$C$3:$C$26,C6574),INDEX(Demand!$B$3:$B$26,C6574))</f>
        <v>600</v>
      </c>
      <c r="T6574" s="7">
        <f t="shared" si="925"/>
        <v>600</v>
      </c>
      <c r="U6574" s="7">
        <f t="shared" si="926"/>
        <v>64.906370675789162</v>
      </c>
    </row>
    <row r="6575" spans="1:21" x14ac:dyDescent="0.2">
      <c r="A6575" s="1">
        <v>10</v>
      </c>
      <c r="B6575" s="1">
        <v>1</v>
      </c>
      <c r="C6575" s="1">
        <v>15</v>
      </c>
      <c r="D6575">
        <v>17.2</v>
      </c>
      <c r="E6575">
        <v>12</v>
      </c>
      <c r="F6575">
        <v>71</v>
      </c>
      <c r="G6575">
        <v>394</v>
      </c>
      <c r="H6575">
        <v>531</v>
      </c>
      <c r="I6575">
        <v>141</v>
      </c>
      <c r="J6575" s="4">
        <f t="shared" si="921"/>
        <v>229.4937960732093</v>
      </c>
      <c r="K6575" s="4">
        <f t="shared" si="922"/>
        <v>24.055479852100333</v>
      </c>
      <c r="L6575" s="5">
        <f t="shared" si="927"/>
        <v>64.493796073209296</v>
      </c>
      <c r="M6575" s="5">
        <f t="shared" si="928"/>
        <v>9.9445201478996665</v>
      </c>
      <c r="N6575" s="6">
        <f t="shared" si="920"/>
        <v>296.19920126197542</v>
      </c>
      <c r="O6575" s="6">
        <f t="shared" si="923"/>
        <v>128.94714886513043</v>
      </c>
      <c r="P6575" s="6">
        <f>FORECAST(J6575,Inputs!$B$10:$B$18,Inputs!$A$10:$A$18)</f>
        <v>32.680498111788971</v>
      </c>
      <c r="Q6575" s="6">
        <f>IF(Inputs!$D$10="Yes",IF('Hourly Calcs'!P6575&gt;'Hourly Calcs'!K6575,'Hourly Calcs'!O6575,N6575+O6575),N6575+O6575)</f>
        <v>128.94714886513043</v>
      </c>
      <c r="R6575" s="12">
        <f t="shared" si="924"/>
        <v>612.75685140709982</v>
      </c>
      <c r="S6575" s="1">
        <f>IF(AND(A6575&gt;=5,A6575&lt;=9),INDEX(Demand!$C$3:$C$26,C6575),INDEX(Demand!$B$3:$B$26,C6575))</f>
        <v>600</v>
      </c>
      <c r="T6575" s="7">
        <f t="shared" si="925"/>
        <v>600</v>
      </c>
      <c r="U6575" s="7">
        <f t="shared" si="926"/>
        <v>12.756851407099816</v>
      </c>
    </row>
    <row r="6576" spans="1:21" x14ac:dyDescent="0.2">
      <c r="A6576" s="1">
        <v>10</v>
      </c>
      <c r="B6576" s="1">
        <v>1</v>
      </c>
      <c r="C6576" s="1">
        <v>16</v>
      </c>
      <c r="D6576">
        <v>16.600000000000001</v>
      </c>
      <c r="E6576">
        <v>12</v>
      </c>
      <c r="F6576">
        <v>74</v>
      </c>
      <c r="G6576">
        <v>257</v>
      </c>
      <c r="H6576">
        <v>394</v>
      </c>
      <c r="I6576">
        <v>116</v>
      </c>
      <c r="J6576" s="4">
        <f t="shared" si="921"/>
        <v>243.05383352125537</v>
      </c>
      <c r="K6576" s="4">
        <f t="shared" si="922"/>
        <v>16.169244928061104</v>
      </c>
      <c r="L6576" s="5">
        <f t="shared" si="927"/>
        <v>78.05383352125537</v>
      </c>
      <c r="M6576" s="5">
        <f t="shared" si="928"/>
        <v>17.830755071938896</v>
      </c>
      <c r="N6576" s="6">
        <f t="shared" si="920"/>
        <v>134.7625260586158</v>
      </c>
      <c r="O6576" s="6">
        <f t="shared" si="923"/>
        <v>106.08417920819241</v>
      </c>
      <c r="P6576" s="6">
        <f>FORECAST(J6576,Inputs!$B$10:$B$18,Inputs!$A$10:$A$18)</f>
        <v>32.806054014085696</v>
      </c>
      <c r="Q6576" s="6">
        <f>IF(Inputs!$D$10="Yes",IF('Hourly Calcs'!P6576&gt;'Hourly Calcs'!K6576,'Hourly Calcs'!O6576,N6576+O6576),N6576+O6576)</f>
        <v>106.08417920819241</v>
      </c>
      <c r="R6576" s="12">
        <f t="shared" si="924"/>
        <v>504.11201959733029</v>
      </c>
      <c r="S6576" s="1">
        <f>IF(AND(A6576&gt;=5,A6576&lt;=9),INDEX(Demand!$C$3:$C$26,C6576),INDEX(Demand!$B$3:$B$26,C6576))</f>
        <v>900</v>
      </c>
      <c r="T6576" s="7">
        <f t="shared" si="925"/>
        <v>504.11201959733029</v>
      </c>
      <c r="U6576" s="7">
        <f t="shared" si="926"/>
        <v>0</v>
      </c>
    </row>
    <row r="6577" spans="1:21" x14ac:dyDescent="0.2">
      <c r="A6577" s="1">
        <v>10</v>
      </c>
      <c r="B6577" s="1">
        <v>1</v>
      </c>
      <c r="C6577" s="1">
        <v>17</v>
      </c>
      <c r="D6577">
        <v>16.100000000000001</v>
      </c>
      <c r="E6577">
        <v>11.9</v>
      </c>
      <c r="F6577">
        <v>76</v>
      </c>
      <c r="G6577">
        <v>110</v>
      </c>
      <c r="H6577">
        <v>155</v>
      </c>
      <c r="I6577">
        <v>78</v>
      </c>
      <c r="J6577" s="4">
        <f t="shared" si="921"/>
        <v>255.38248866076765</v>
      </c>
      <c r="K6577" s="4">
        <f t="shared" si="922"/>
        <v>7.3531483410728953</v>
      </c>
      <c r="L6577" s="5">
        <f t="shared" si="927"/>
        <v>0</v>
      </c>
      <c r="M6577" s="5">
        <f t="shared" si="928"/>
        <v>26.646851658927105</v>
      </c>
      <c r="N6577" s="6">
        <f t="shared" si="920"/>
        <v>15.872281004638952</v>
      </c>
      <c r="O6577" s="6">
        <f t="shared" si="923"/>
        <v>71.332465329646624</v>
      </c>
      <c r="P6577" s="6">
        <f>FORECAST(J6577,Inputs!$B$10:$B$18,Inputs!$A$10:$A$18)</f>
        <v>32.920208228340442</v>
      </c>
      <c r="Q6577" s="6">
        <f>IF(Inputs!$D$10="Yes",IF('Hourly Calcs'!P6577&gt;'Hourly Calcs'!K6577,'Hourly Calcs'!O6577,N6577+O6577),N6577+O6577)</f>
        <v>71.332465329646624</v>
      </c>
      <c r="R6577" s="12">
        <f t="shared" si="924"/>
        <v>338.97187524648075</v>
      </c>
      <c r="S6577" s="1">
        <f>IF(AND(A6577&gt;=5,A6577&lt;=9),INDEX(Demand!$C$3:$C$26,C6577),INDEX(Demand!$B$3:$B$26,C6577))</f>
        <v>900</v>
      </c>
      <c r="T6577" s="7">
        <f t="shared" si="925"/>
        <v>338.97187524648075</v>
      </c>
      <c r="U6577" s="7">
        <f t="shared" si="926"/>
        <v>0</v>
      </c>
    </row>
    <row r="6578" spans="1:21" x14ac:dyDescent="0.2">
      <c r="A6578" s="1">
        <v>10</v>
      </c>
      <c r="B6578" s="1">
        <v>1</v>
      </c>
      <c r="C6578" s="1">
        <v>18</v>
      </c>
      <c r="D6578">
        <v>14.8</v>
      </c>
      <c r="E6578">
        <v>12.2</v>
      </c>
      <c r="F6578">
        <v>84</v>
      </c>
      <c r="G6578">
        <v>14</v>
      </c>
      <c r="H6578">
        <v>0</v>
      </c>
      <c r="I6578">
        <v>14</v>
      </c>
      <c r="J6578" s="4">
        <f t="shared" si="921"/>
        <v>267.07850408988759</v>
      </c>
      <c r="K6578" s="4">
        <f t="shared" si="922"/>
        <v>-1.9940841466332557</v>
      </c>
      <c r="L6578" s="5">
        <f t="shared" si="927"/>
        <v>0</v>
      </c>
      <c r="M6578" s="5">
        <f t="shared" si="928"/>
        <v>0</v>
      </c>
      <c r="N6578" s="6">
        <f t="shared" si="920"/>
        <v>0</v>
      </c>
      <c r="O6578" s="6">
        <f t="shared" si="923"/>
        <v>12.803263007885292</v>
      </c>
      <c r="P6578" s="6">
        <f>FORECAST(J6578,Inputs!$B$10:$B$18,Inputs!$A$10:$A$18)</f>
        <v>33.028504667498957</v>
      </c>
      <c r="Q6578" s="6">
        <f>IF(Inputs!$D$10="Yes",IF('Hourly Calcs'!P6578&gt;'Hourly Calcs'!K6578,'Hourly Calcs'!O6578,N6578+O6578),N6578+O6578)</f>
        <v>12.803263007885292</v>
      </c>
      <c r="R6578" s="12">
        <f t="shared" si="924"/>
        <v>60.841105813470904</v>
      </c>
      <c r="S6578" s="1">
        <f>IF(AND(A6578&gt;=5,A6578&lt;=9),INDEX(Demand!$C$3:$C$26,C6578),INDEX(Demand!$B$3:$B$26,C6578))</f>
        <v>900</v>
      </c>
      <c r="T6578" s="7">
        <f t="shared" si="925"/>
        <v>60.841105813470904</v>
      </c>
      <c r="U6578" s="7">
        <f t="shared" si="926"/>
        <v>0</v>
      </c>
    </row>
    <row r="6579" spans="1:21" x14ac:dyDescent="0.2">
      <c r="A6579" s="1">
        <v>10</v>
      </c>
      <c r="B6579" s="1">
        <v>1</v>
      </c>
      <c r="C6579" s="1">
        <v>19</v>
      </c>
      <c r="D6579">
        <v>14.2</v>
      </c>
      <c r="E6579">
        <v>12.6</v>
      </c>
      <c r="F6579">
        <v>90</v>
      </c>
      <c r="G6579">
        <v>0</v>
      </c>
      <c r="H6579">
        <v>0</v>
      </c>
      <c r="I6579">
        <v>0</v>
      </c>
      <c r="J6579" s="4">
        <f t="shared" si="921"/>
        <v>278.76854418992662</v>
      </c>
      <c r="K6579" s="4">
        <f t="shared" si="922"/>
        <v>-11.6005990720992</v>
      </c>
      <c r="L6579" s="5">
        <f t="shared" si="927"/>
        <v>0</v>
      </c>
      <c r="M6579" s="5">
        <f t="shared" si="928"/>
        <v>0</v>
      </c>
      <c r="N6579" s="6">
        <f t="shared" si="920"/>
        <v>0</v>
      </c>
      <c r="O6579" s="6">
        <f t="shared" si="923"/>
        <v>0</v>
      </c>
      <c r="P6579" s="6">
        <f>FORECAST(J6579,Inputs!$B$10:$B$18,Inputs!$A$10:$A$18)</f>
        <v>33.136745779536355</v>
      </c>
      <c r="Q6579" s="6">
        <f>IF(Inputs!$D$10="Yes",IF('Hourly Calcs'!P6579&gt;'Hourly Calcs'!K6579,'Hourly Calcs'!O6579,N6579+O6579),N6579+O6579)</f>
        <v>0</v>
      </c>
      <c r="R6579" s="12">
        <f t="shared" si="924"/>
        <v>0</v>
      </c>
      <c r="S6579" s="1">
        <f>IF(AND(A6579&gt;=5,A6579&lt;=9),INDEX(Demand!$C$3:$C$26,C6579),INDEX(Demand!$B$3:$B$26,C6579))</f>
        <v>900</v>
      </c>
      <c r="T6579" s="7">
        <f t="shared" si="925"/>
        <v>0</v>
      </c>
      <c r="U6579" s="7">
        <f t="shared" si="926"/>
        <v>0</v>
      </c>
    </row>
    <row r="6580" spans="1:21" x14ac:dyDescent="0.2">
      <c r="A6580" s="1">
        <v>10</v>
      </c>
      <c r="B6580" s="1">
        <v>1</v>
      </c>
      <c r="C6580" s="1">
        <v>20</v>
      </c>
      <c r="D6580">
        <v>14.3</v>
      </c>
      <c r="E6580">
        <v>12.1</v>
      </c>
      <c r="F6580">
        <v>87</v>
      </c>
      <c r="G6580">
        <v>0</v>
      </c>
      <c r="H6580">
        <v>0</v>
      </c>
      <c r="I6580">
        <v>0</v>
      </c>
      <c r="J6580" s="4">
        <f t="shared" si="921"/>
        <v>291.11250817359854</v>
      </c>
      <c r="K6580" s="4">
        <f t="shared" si="922"/>
        <v>-20.787759982743921</v>
      </c>
      <c r="L6580" s="5">
        <f t="shared" si="927"/>
        <v>0</v>
      </c>
      <c r="M6580" s="5">
        <f t="shared" si="928"/>
        <v>0</v>
      </c>
      <c r="N6580" s="6">
        <f t="shared" si="920"/>
        <v>0</v>
      </c>
      <c r="O6580" s="6">
        <f t="shared" si="923"/>
        <v>0</v>
      </c>
      <c r="P6580" s="6">
        <f>FORECAST(J6580,Inputs!$B$10:$B$18,Inputs!$A$10:$A$18)</f>
        <v>33.251041742348136</v>
      </c>
      <c r="Q6580" s="6">
        <f>IF(Inputs!$D$10="Yes",IF('Hourly Calcs'!P6580&gt;'Hourly Calcs'!K6580,'Hourly Calcs'!O6580,N6580+O6580),N6580+O6580)</f>
        <v>0</v>
      </c>
      <c r="R6580" s="12">
        <f t="shared" si="924"/>
        <v>0</v>
      </c>
      <c r="S6580" s="1">
        <f>IF(AND(A6580&gt;=5,A6580&lt;=9),INDEX(Demand!$C$3:$C$26,C6580),INDEX(Demand!$B$3:$B$26,C6580))</f>
        <v>800</v>
      </c>
      <c r="T6580" s="7">
        <f t="shared" si="925"/>
        <v>0</v>
      </c>
      <c r="U6580" s="7">
        <f t="shared" si="926"/>
        <v>0</v>
      </c>
    </row>
    <row r="6581" spans="1:21" x14ac:dyDescent="0.2">
      <c r="A6581" s="1">
        <v>10</v>
      </c>
      <c r="B6581" s="1">
        <v>1</v>
      </c>
      <c r="C6581" s="1">
        <v>21</v>
      </c>
      <c r="D6581">
        <v>13.8</v>
      </c>
      <c r="E6581">
        <v>12.3</v>
      </c>
      <c r="F6581">
        <v>91</v>
      </c>
      <c r="G6581">
        <v>0</v>
      </c>
      <c r="H6581">
        <v>0</v>
      </c>
      <c r="I6581">
        <v>0</v>
      </c>
      <c r="J6581" s="4">
        <f t="shared" si="921"/>
        <v>304.82231992714696</v>
      </c>
      <c r="K6581" s="4">
        <f t="shared" si="922"/>
        <v>-29.184865573916611</v>
      </c>
      <c r="L6581" s="5">
        <f t="shared" si="927"/>
        <v>0</v>
      </c>
      <c r="M6581" s="5">
        <f t="shared" si="928"/>
        <v>0</v>
      </c>
      <c r="N6581" s="6">
        <f t="shared" si="920"/>
        <v>0</v>
      </c>
      <c r="O6581" s="6">
        <f t="shared" si="923"/>
        <v>0</v>
      </c>
      <c r="P6581" s="6">
        <f>FORECAST(J6581,Inputs!$B$10:$B$18,Inputs!$A$10:$A$18)</f>
        <v>33.377984443769876</v>
      </c>
      <c r="Q6581" s="6">
        <f>IF(Inputs!$D$10="Yes",IF('Hourly Calcs'!P6581&gt;'Hourly Calcs'!K6581,'Hourly Calcs'!O6581,N6581+O6581),N6581+O6581)</f>
        <v>0</v>
      </c>
      <c r="R6581" s="12">
        <f t="shared" si="924"/>
        <v>0</v>
      </c>
      <c r="S6581" s="1">
        <f>IF(AND(A6581&gt;=5,A6581&lt;=9),INDEX(Demand!$C$3:$C$26,C6581),INDEX(Demand!$B$3:$B$26,C6581))</f>
        <v>700</v>
      </c>
      <c r="T6581" s="7">
        <f t="shared" si="925"/>
        <v>0</v>
      </c>
      <c r="U6581" s="7">
        <f t="shared" si="926"/>
        <v>0</v>
      </c>
    </row>
    <row r="6582" spans="1:21" x14ac:dyDescent="0.2">
      <c r="A6582" s="1">
        <v>10</v>
      </c>
      <c r="B6582" s="1">
        <v>1</v>
      </c>
      <c r="C6582" s="1">
        <v>22</v>
      </c>
      <c r="D6582">
        <v>13.8</v>
      </c>
      <c r="E6582">
        <v>12.5</v>
      </c>
      <c r="F6582">
        <v>92</v>
      </c>
      <c r="G6582">
        <v>0</v>
      </c>
      <c r="H6582">
        <v>0</v>
      </c>
      <c r="I6582">
        <v>0</v>
      </c>
      <c r="J6582" s="4">
        <f t="shared" si="921"/>
        <v>320.5922535709613</v>
      </c>
      <c r="K6582" s="4">
        <f t="shared" si="922"/>
        <v>-36.179973047364001</v>
      </c>
      <c r="L6582" s="5">
        <f t="shared" si="927"/>
        <v>0</v>
      </c>
      <c r="M6582" s="5">
        <f t="shared" si="928"/>
        <v>0</v>
      </c>
      <c r="N6582" s="6">
        <f t="shared" si="920"/>
        <v>0</v>
      </c>
      <c r="O6582" s="6">
        <f t="shared" si="923"/>
        <v>0</v>
      </c>
      <c r="P6582" s="6">
        <f>FORECAST(J6582,Inputs!$B$10:$B$18,Inputs!$A$10:$A$18)</f>
        <v>33.524002347879268</v>
      </c>
      <c r="Q6582" s="6">
        <f>IF(Inputs!$D$10="Yes",IF('Hourly Calcs'!P6582&gt;'Hourly Calcs'!K6582,'Hourly Calcs'!O6582,N6582+O6582),N6582+O6582)</f>
        <v>0</v>
      </c>
      <c r="R6582" s="12">
        <f t="shared" si="924"/>
        <v>0</v>
      </c>
      <c r="S6582" s="1">
        <f>IF(AND(A6582&gt;=5,A6582&lt;=9),INDEX(Demand!$C$3:$C$26,C6582),INDEX(Demand!$B$3:$B$26,C6582))</f>
        <v>600</v>
      </c>
      <c r="T6582" s="7">
        <f t="shared" si="925"/>
        <v>0</v>
      </c>
      <c r="U6582" s="7">
        <f t="shared" si="926"/>
        <v>0</v>
      </c>
    </row>
    <row r="6583" spans="1:21" x14ac:dyDescent="0.2">
      <c r="A6583" s="1">
        <v>10</v>
      </c>
      <c r="B6583" s="1">
        <v>1</v>
      </c>
      <c r="C6583" s="1">
        <v>23</v>
      </c>
      <c r="D6583">
        <v>13.6</v>
      </c>
      <c r="E6583">
        <v>12.9</v>
      </c>
      <c r="F6583">
        <v>96</v>
      </c>
      <c r="G6583">
        <v>0</v>
      </c>
      <c r="H6583">
        <v>0</v>
      </c>
      <c r="I6583">
        <v>0</v>
      </c>
      <c r="J6583" s="4">
        <f t="shared" si="921"/>
        <v>338.77836139599481</v>
      </c>
      <c r="K6583" s="4">
        <f t="shared" si="922"/>
        <v>-40.997800608663397</v>
      </c>
      <c r="L6583" s="5">
        <f t="shared" si="927"/>
        <v>0</v>
      </c>
      <c r="M6583" s="5">
        <f t="shared" si="928"/>
        <v>0</v>
      </c>
      <c r="N6583" s="6">
        <f t="shared" si="920"/>
        <v>0</v>
      </c>
      <c r="O6583" s="6">
        <f t="shared" si="923"/>
        <v>0</v>
      </c>
      <c r="P6583" s="6">
        <f>FORECAST(J6583,Inputs!$B$10:$B$18,Inputs!$A$10:$A$18)</f>
        <v>33.692392235148098</v>
      </c>
      <c r="Q6583" s="6">
        <f>IF(Inputs!$D$10="Yes",IF('Hourly Calcs'!P6583&gt;'Hourly Calcs'!K6583,'Hourly Calcs'!O6583,N6583+O6583),N6583+O6583)</f>
        <v>0</v>
      </c>
      <c r="R6583" s="12">
        <f t="shared" si="924"/>
        <v>0</v>
      </c>
      <c r="S6583" s="1">
        <f>IF(AND(A6583&gt;=5,A6583&lt;=9),INDEX(Demand!$C$3:$C$26,C6583),INDEX(Demand!$B$3:$B$26,C6583))</f>
        <v>500</v>
      </c>
      <c r="T6583" s="7">
        <f t="shared" si="925"/>
        <v>0</v>
      </c>
      <c r="U6583" s="7">
        <f t="shared" si="926"/>
        <v>0</v>
      </c>
    </row>
    <row r="6584" spans="1:21" x14ac:dyDescent="0.2">
      <c r="A6584" s="1">
        <v>10</v>
      </c>
      <c r="B6584" s="1">
        <v>1</v>
      </c>
      <c r="C6584" s="1">
        <v>24</v>
      </c>
      <c r="D6584">
        <v>13.6</v>
      </c>
      <c r="E6584">
        <v>12.9</v>
      </c>
      <c r="F6584">
        <v>96</v>
      </c>
      <c r="G6584">
        <v>0</v>
      </c>
      <c r="H6584">
        <v>0</v>
      </c>
      <c r="I6584">
        <v>0</v>
      </c>
      <c r="J6584" s="4">
        <f t="shared" si="921"/>
        <v>358.79935622839866</v>
      </c>
      <c r="K6584" s="4">
        <f t="shared" si="922"/>
        <v>-42.86657172559498</v>
      </c>
      <c r="L6584" s="5">
        <f t="shared" si="927"/>
        <v>0</v>
      </c>
      <c r="M6584" s="5">
        <f t="shared" si="928"/>
        <v>0</v>
      </c>
      <c r="N6584" s="6">
        <f t="shared" si="920"/>
        <v>0</v>
      </c>
      <c r="O6584" s="6">
        <f t="shared" si="923"/>
        <v>0</v>
      </c>
      <c r="P6584" s="6">
        <f>FORECAST(J6584,Inputs!$B$10:$B$18,Inputs!$A$10:$A$18)</f>
        <v>33.877771816929616</v>
      </c>
      <c r="Q6584" s="6">
        <f>IF(Inputs!$D$10="Yes",IF('Hourly Calcs'!P6584&gt;'Hourly Calcs'!K6584,'Hourly Calcs'!O6584,N6584+O6584),N6584+O6584)</f>
        <v>0</v>
      </c>
      <c r="R6584" s="12">
        <f t="shared" si="924"/>
        <v>0</v>
      </c>
      <c r="S6584" s="1">
        <f>IF(AND(A6584&gt;=5,A6584&lt;=9),INDEX(Demand!$C$3:$C$26,C6584),INDEX(Demand!$B$3:$B$26,C6584))</f>
        <v>400</v>
      </c>
      <c r="T6584" s="7">
        <f t="shared" si="925"/>
        <v>0</v>
      </c>
      <c r="U6584" s="7">
        <f t="shared" si="926"/>
        <v>0</v>
      </c>
    </row>
    <row r="6585" spans="1:21" x14ac:dyDescent="0.2">
      <c r="A6585" s="1">
        <v>10</v>
      </c>
      <c r="B6585" s="1">
        <v>2</v>
      </c>
      <c r="C6585" s="1">
        <v>1</v>
      </c>
      <c r="D6585">
        <v>13.9</v>
      </c>
      <c r="E6585">
        <v>13.2</v>
      </c>
      <c r="F6585">
        <v>96</v>
      </c>
      <c r="G6585">
        <v>0</v>
      </c>
      <c r="H6585">
        <v>0</v>
      </c>
      <c r="I6585">
        <v>0</v>
      </c>
      <c r="J6585" s="4">
        <f t="shared" si="921"/>
        <v>18.947816871359521</v>
      </c>
      <c r="K6585" s="4">
        <f t="shared" si="922"/>
        <v>-41.412682859030355</v>
      </c>
      <c r="L6585" s="5">
        <f t="shared" si="927"/>
        <v>0</v>
      </c>
      <c r="M6585" s="5">
        <f t="shared" si="928"/>
        <v>0</v>
      </c>
      <c r="N6585" s="6">
        <f t="shared" si="920"/>
        <v>0</v>
      </c>
      <c r="O6585" s="6">
        <f t="shared" si="923"/>
        <v>0</v>
      </c>
      <c r="P6585" s="6">
        <f>FORECAST(J6585,Inputs!$B$10:$B$18,Inputs!$A$10:$A$18)</f>
        <v>30.730998304364437</v>
      </c>
      <c r="Q6585" s="6">
        <f>IF(Inputs!$D$10="Yes",IF('Hourly Calcs'!P6585&gt;'Hourly Calcs'!K6585,'Hourly Calcs'!O6585,N6585+O6585),N6585+O6585)</f>
        <v>0</v>
      </c>
      <c r="R6585" s="12">
        <f t="shared" si="924"/>
        <v>0</v>
      </c>
      <c r="S6585" s="1">
        <f>IF(AND(A6585&gt;=5,A6585&lt;=9),INDEX(Demand!$C$3:$C$26,C6585),INDEX(Demand!$B$3:$B$26,C6585))</f>
        <v>350</v>
      </c>
      <c r="T6585" s="7">
        <f t="shared" si="925"/>
        <v>0</v>
      </c>
      <c r="U6585" s="7">
        <f t="shared" si="926"/>
        <v>0</v>
      </c>
    </row>
    <row r="6586" spans="1:21" x14ac:dyDescent="0.2">
      <c r="A6586" s="1">
        <v>10</v>
      </c>
      <c r="B6586" s="1">
        <v>2</v>
      </c>
      <c r="C6586" s="1">
        <v>2</v>
      </c>
      <c r="D6586">
        <v>13.8</v>
      </c>
      <c r="E6586">
        <v>12.9</v>
      </c>
      <c r="F6586">
        <v>94</v>
      </c>
      <c r="G6586">
        <v>0</v>
      </c>
      <c r="H6586">
        <v>0</v>
      </c>
      <c r="I6586">
        <v>0</v>
      </c>
      <c r="J6586" s="4">
        <f t="shared" si="921"/>
        <v>37.425681187674428</v>
      </c>
      <c r="K6586" s="4">
        <f t="shared" si="922"/>
        <v>-36.933026183551476</v>
      </c>
      <c r="L6586" s="5">
        <f t="shared" si="927"/>
        <v>0</v>
      </c>
      <c r="M6586" s="5">
        <f t="shared" si="928"/>
        <v>0</v>
      </c>
      <c r="N6586" s="6">
        <f t="shared" si="920"/>
        <v>0</v>
      </c>
      <c r="O6586" s="6">
        <f t="shared" si="923"/>
        <v>0</v>
      </c>
      <c r="P6586" s="6">
        <f>FORECAST(J6586,Inputs!$B$10:$B$18,Inputs!$A$10:$A$18)</f>
        <v>30.902089640626613</v>
      </c>
      <c r="Q6586" s="6">
        <f>IF(Inputs!$D$10="Yes",IF('Hourly Calcs'!P6586&gt;'Hourly Calcs'!K6586,'Hourly Calcs'!O6586,N6586+O6586),N6586+O6586)</f>
        <v>0</v>
      </c>
      <c r="R6586" s="12">
        <f t="shared" si="924"/>
        <v>0</v>
      </c>
      <c r="S6586" s="1">
        <f>IF(AND(A6586&gt;=5,A6586&lt;=9),INDEX(Demand!$C$3:$C$26,C6586),INDEX(Demand!$B$3:$B$26,C6586))</f>
        <v>350</v>
      </c>
      <c r="T6586" s="7">
        <f t="shared" si="925"/>
        <v>0</v>
      </c>
      <c r="U6586" s="7">
        <f t="shared" si="926"/>
        <v>0</v>
      </c>
    </row>
    <row r="6587" spans="1:21" x14ac:dyDescent="0.2">
      <c r="A6587" s="1">
        <v>10</v>
      </c>
      <c r="B6587" s="1">
        <v>2</v>
      </c>
      <c r="C6587" s="1">
        <v>3</v>
      </c>
      <c r="D6587">
        <v>14</v>
      </c>
      <c r="E6587">
        <v>12.5</v>
      </c>
      <c r="F6587">
        <v>91</v>
      </c>
      <c r="G6587">
        <v>0</v>
      </c>
      <c r="H6587">
        <v>0</v>
      </c>
      <c r="I6587">
        <v>0</v>
      </c>
      <c r="J6587" s="4">
        <f t="shared" si="921"/>
        <v>53.498967905708383</v>
      </c>
      <c r="K6587" s="4">
        <f t="shared" si="922"/>
        <v>-30.17503362165273</v>
      </c>
      <c r="L6587" s="5">
        <f t="shared" si="927"/>
        <v>0</v>
      </c>
      <c r="M6587" s="5">
        <f t="shared" si="928"/>
        <v>0</v>
      </c>
      <c r="N6587" s="6">
        <f t="shared" si="920"/>
        <v>0</v>
      </c>
      <c r="O6587" s="6">
        <f t="shared" si="923"/>
        <v>0</v>
      </c>
      <c r="P6587" s="6">
        <f>FORECAST(J6587,Inputs!$B$10:$B$18,Inputs!$A$10:$A$18)</f>
        <v>31.050916369497298</v>
      </c>
      <c r="Q6587" s="6">
        <f>IF(Inputs!$D$10="Yes",IF('Hourly Calcs'!P6587&gt;'Hourly Calcs'!K6587,'Hourly Calcs'!O6587,N6587+O6587),N6587+O6587)</f>
        <v>0</v>
      </c>
      <c r="R6587" s="12">
        <f t="shared" si="924"/>
        <v>0</v>
      </c>
      <c r="S6587" s="1">
        <f>IF(AND(A6587&gt;=5,A6587&lt;=9),INDEX(Demand!$C$3:$C$26,C6587),INDEX(Demand!$B$3:$B$26,C6587))</f>
        <v>350</v>
      </c>
      <c r="T6587" s="7">
        <f t="shared" si="925"/>
        <v>0</v>
      </c>
      <c r="U6587" s="7">
        <f t="shared" si="926"/>
        <v>0</v>
      </c>
    </row>
    <row r="6588" spans="1:21" x14ac:dyDescent="0.2">
      <c r="A6588" s="1">
        <v>10</v>
      </c>
      <c r="B6588" s="1">
        <v>2</v>
      </c>
      <c r="C6588" s="1">
        <v>4</v>
      </c>
      <c r="D6588">
        <v>13.7</v>
      </c>
      <c r="E6588">
        <v>12.4</v>
      </c>
      <c r="F6588">
        <v>92</v>
      </c>
      <c r="G6588">
        <v>0</v>
      </c>
      <c r="H6588">
        <v>0</v>
      </c>
      <c r="I6588">
        <v>0</v>
      </c>
      <c r="J6588" s="4">
        <f t="shared" si="921"/>
        <v>67.441480466060284</v>
      </c>
      <c r="K6588" s="4">
        <f t="shared" si="922"/>
        <v>-21.928978816671005</v>
      </c>
      <c r="L6588" s="5">
        <f t="shared" si="927"/>
        <v>0</v>
      </c>
      <c r="M6588" s="5">
        <f t="shared" si="928"/>
        <v>0</v>
      </c>
      <c r="N6588" s="6">
        <f t="shared" si="920"/>
        <v>0</v>
      </c>
      <c r="O6588" s="6">
        <f t="shared" si="923"/>
        <v>0</v>
      </c>
      <c r="P6588" s="6">
        <f>FORECAST(J6588,Inputs!$B$10:$B$18,Inputs!$A$10:$A$18)</f>
        <v>31.180013708019075</v>
      </c>
      <c r="Q6588" s="6">
        <f>IF(Inputs!$D$10="Yes",IF('Hourly Calcs'!P6588&gt;'Hourly Calcs'!K6588,'Hourly Calcs'!O6588,N6588+O6588),N6588+O6588)</f>
        <v>0</v>
      </c>
      <c r="R6588" s="12">
        <f t="shared" si="924"/>
        <v>0</v>
      </c>
      <c r="S6588" s="1">
        <f>IF(AND(A6588&gt;=5,A6588&lt;=9),INDEX(Demand!$C$3:$C$26,C6588),INDEX(Demand!$B$3:$B$26,C6588))</f>
        <v>350</v>
      </c>
      <c r="T6588" s="7">
        <f t="shared" si="925"/>
        <v>0</v>
      </c>
      <c r="U6588" s="7">
        <f t="shared" si="926"/>
        <v>0</v>
      </c>
    </row>
    <row r="6589" spans="1:21" x14ac:dyDescent="0.2">
      <c r="A6589" s="1">
        <v>10</v>
      </c>
      <c r="B6589" s="1">
        <v>2</v>
      </c>
      <c r="C6589" s="1">
        <v>5</v>
      </c>
      <c r="D6589">
        <v>13.8</v>
      </c>
      <c r="E6589">
        <v>12.5</v>
      </c>
      <c r="F6589">
        <v>92</v>
      </c>
      <c r="G6589">
        <v>0</v>
      </c>
      <c r="H6589">
        <v>0</v>
      </c>
      <c r="I6589">
        <v>0</v>
      </c>
      <c r="J6589" s="4">
        <f t="shared" si="921"/>
        <v>79.929955047062961</v>
      </c>
      <c r="K6589" s="4">
        <f t="shared" si="922"/>
        <v>-12.830265196919186</v>
      </c>
      <c r="L6589" s="5">
        <f t="shared" si="927"/>
        <v>85.070044952937039</v>
      </c>
      <c r="M6589" s="5">
        <f t="shared" si="928"/>
        <v>0</v>
      </c>
      <c r="N6589" s="6">
        <f t="shared" si="920"/>
        <v>0</v>
      </c>
      <c r="O6589" s="6">
        <f t="shared" si="923"/>
        <v>0</v>
      </c>
      <c r="P6589" s="6">
        <f>FORECAST(J6589,Inputs!$B$10:$B$18,Inputs!$A$10:$A$18)</f>
        <v>31.295647731917249</v>
      </c>
      <c r="Q6589" s="6">
        <f>IF(Inputs!$D$10="Yes",IF('Hourly Calcs'!P6589&gt;'Hourly Calcs'!K6589,'Hourly Calcs'!O6589,N6589+O6589),N6589+O6589)</f>
        <v>0</v>
      </c>
      <c r="R6589" s="12">
        <f t="shared" si="924"/>
        <v>0</v>
      </c>
      <c r="S6589" s="1">
        <f>IF(AND(A6589&gt;=5,A6589&lt;=9),INDEX(Demand!$C$3:$C$26,C6589),INDEX(Demand!$B$3:$B$26,C6589))</f>
        <v>350</v>
      </c>
      <c r="T6589" s="7">
        <f t="shared" si="925"/>
        <v>0</v>
      </c>
      <c r="U6589" s="7">
        <f t="shared" si="926"/>
        <v>0</v>
      </c>
    </row>
    <row r="6590" spans="1:21" x14ac:dyDescent="0.2">
      <c r="A6590" s="1">
        <v>10</v>
      </c>
      <c r="B6590" s="1">
        <v>2</v>
      </c>
      <c r="C6590" s="1">
        <v>6</v>
      </c>
      <c r="D6590">
        <v>13.9</v>
      </c>
      <c r="E6590">
        <v>12.1</v>
      </c>
      <c r="F6590">
        <v>89</v>
      </c>
      <c r="G6590">
        <v>0</v>
      </c>
      <c r="H6590">
        <v>0</v>
      </c>
      <c r="I6590">
        <v>0</v>
      </c>
      <c r="J6590" s="4">
        <f t="shared" si="921"/>
        <v>91.681327648117986</v>
      </c>
      <c r="K6590" s="4">
        <f t="shared" si="922"/>
        <v>-3.3161610622982067</v>
      </c>
      <c r="L6590" s="5">
        <f t="shared" si="927"/>
        <v>73.318672351882014</v>
      </c>
      <c r="M6590" s="5">
        <f t="shared" si="928"/>
        <v>0</v>
      </c>
      <c r="N6590" s="6">
        <f t="shared" si="920"/>
        <v>0</v>
      </c>
      <c r="O6590" s="6">
        <f t="shared" si="923"/>
        <v>0</v>
      </c>
      <c r="P6590" s="6">
        <f>FORECAST(J6590,Inputs!$B$10:$B$18,Inputs!$A$10:$A$18)</f>
        <v>31.404456737482572</v>
      </c>
      <c r="Q6590" s="6">
        <f>IF(Inputs!$D$10="Yes",IF('Hourly Calcs'!P6590&gt;'Hourly Calcs'!K6590,'Hourly Calcs'!O6590,N6590+O6590),N6590+O6590)</f>
        <v>0</v>
      </c>
      <c r="R6590" s="12">
        <f t="shared" si="924"/>
        <v>0</v>
      </c>
      <c r="S6590" s="1">
        <f>IF(AND(A6590&gt;=5,A6590&lt;=9),INDEX(Demand!$C$3:$C$26,C6590),INDEX(Demand!$B$3:$B$26,C6590))</f>
        <v>350</v>
      </c>
      <c r="T6590" s="7">
        <f t="shared" si="925"/>
        <v>0</v>
      </c>
      <c r="U6590" s="7">
        <f t="shared" si="926"/>
        <v>0</v>
      </c>
    </row>
    <row r="6591" spans="1:21" x14ac:dyDescent="0.2">
      <c r="A6591" s="1">
        <v>10</v>
      </c>
      <c r="B6591" s="1">
        <v>2</v>
      </c>
      <c r="C6591" s="1">
        <v>7</v>
      </c>
      <c r="D6591">
        <v>14.6</v>
      </c>
      <c r="E6591">
        <v>13</v>
      </c>
      <c r="F6591">
        <v>90</v>
      </c>
      <c r="G6591">
        <v>9</v>
      </c>
      <c r="H6591">
        <v>0</v>
      </c>
      <c r="I6591">
        <v>9</v>
      </c>
      <c r="J6591" s="4">
        <f t="shared" si="921"/>
        <v>103.36100194475625</v>
      </c>
      <c r="K6591" s="4">
        <f t="shared" si="922"/>
        <v>6.1128988418854391</v>
      </c>
      <c r="L6591" s="5">
        <f t="shared" si="927"/>
        <v>61.638998055243746</v>
      </c>
      <c r="M6591" s="5">
        <f t="shared" si="928"/>
        <v>27.887101158114561</v>
      </c>
      <c r="N6591" s="6">
        <f t="shared" si="920"/>
        <v>0</v>
      </c>
      <c r="O6591" s="6">
        <f t="shared" si="923"/>
        <v>8.2306690764976871</v>
      </c>
      <c r="P6591" s="6">
        <f>FORECAST(J6591,Inputs!$B$10:$B$18,Inputs!$A$10:$A$18)</f>
        <v>31.512601869858852</v>
      </c>
      <c r="Q6591" s="6">
        <f>IF(Inputs!$D$10="Yes",IF('Hourly Calcs'!P6591&gt;'Hourly Calcs'!K6591,'Hourly Calcs'!O6591,N6591+O6591),N6591+O6591)</f>
        <v>8.2306690764976871</v>
      </c>
      <c r="R6591" s="12">
        <f t="shared" si="924"/>
        <v>39.11213945151701</v>
      </c>
      <c r="S6591" s="1">
        <f>IF(AND(A6591&gt;=5,A6591&lt;=9),INDEX(Demand!$C$3:$C$26,C6591),INDEX(Demand!$B$3:$B$26,C6591))</f>
        <v>350</v>
      </c>
      <c r="T6591" s="7">
        <f t="shared" si="925"/>
        <v>39.11213945151701</v>
      </c>
      <c r="U6591" s="7">
        <f t="shared" si="926"/>
        <v>0</v>
      </c>
    </row>
    <row r="6592" spans="1:21" x14ac:dyDescent="0.2">
      <c r="A6592" s="1">
        <v>10</v>
      </c>
      <c r="B6592" s="1">
        <v>2</v>
      </c>
      <c r="C6592" s="1">
        <v>8</v>
      </c>
      <c r="D6592">
        <v>15.4</v>
      </c>
      <c r="E6592">
        <v>13.3</v>
      </c>
      <c r="F6592">
        <v>87</v>
      </c>
      <c r="G6592">
        <v>117</v>
      </c>
      <c r="H6592">
        <v>202</v>
      </c>
      <c r="I6592">
        <v>74</v>
      </c>
      <c r="J6592" s="4">
        <f t="shared" si="921"/>
        <v>115.59620807111438</v>
      </c>
      <c r="K6592" s="4">
        <f t="shared" si="922"/>
        <v>14.960617679387937</v>
      </c>
      <c r="L6592" s="5">
        <f t="shared" si="927"/>
        <v>49.403791928885624</v>
      </c>
      <c r="M6592" s="5">
        <f t="shared" si="928"/>
        <v>19.039382320612063</v>
      </c>
      <c r="N6592" s="6">
        <f t="shared" si="920"/>
        <v>114.24437162892147</v>
      </c>
      <c r="O6592" s="6">
        <f t="shared" si="923"/>
        <v>67.674390184536534</v>
      </c>
      <c r="P6592" s="6">
        <f>FORECAST(J6592,Inputs!$B$10:$B$18,Inputs!$A$10:$A$18)</f>
        <v>31.62589081547328</v>
      </c>
      <c r="Q6592" s="6">
        <f>IF(Inputs!$D$10="Yes",IF('Hourly Calcs'!P6592&gt;'Hourly Calcs'!K6592,'Hourly Calcs'!O6592,N6592+O6592),N6592+O6592)</f>
        <v>67.674390184536534</v>
      </c>
      <c r="R6592" s="12">
        <f t="shared" si="924"/>
        <v>321.58870215691758</v>
      </c>
      <c r="S6592" s="1">
        <f>IF(AND(A6592&gt;=5,A6592&lt;=9),INDEX(Demand!$C$3:$C$26,C6592),INDEX(Demand!$B$3:$B$26,C6592))</f>
        <v>350</v>
      </c>
      <c r="T6592" s="7">
        <f t="shared" si="925"/>
        <v>321.58870215691758</v>
      </c>
      <c r="U6592" s="7">
        <f t="shared" si="926"/>
        <v>0</v>
      </c>
    </row>
    <row r="6593" spans="1:21" x14ac:dyDescent="0.2">
      <c r="A6593" s="1">
        <v>10</v>
      </c>
      <c r="B6593" s="1">
        <v>2</v>
      </c>
      <c r="C6593" s="1">
        <v>9</v>
      </c>
      <c r="D6593">
        <v>16</v>
      </c>
      <c r="E6593">
        <v>13.5</v>
      </c>
      <c r="F6593">
        <v>85</v>
      </c>
      <c r="G6593">
        <v>244</v>
      </c>
      <c r="H6593">
        <v>323</v>
      </c>
      <c r="I6593">
        <v>128</v>
      </c>
      <c r="J6593" s="4">
        <f t="shared" si="921"/>
        <v>128.98554200637119</v>
      </c>
      <c r="K6593" s="4">
        <f t="shared" si="922"/>
        <v>22.94566175131466</v>
      </c>
      <c r="L6593" s="5">
        <f t="shared" si="927"/>
        <v>36.01445799362881</v>
      </c>
      <c r="M6593" s="5">
        <f t="shared" si="928"/>
        <v>11.05433824868534</v>
      </c>
      <c r="N6593" s="6">
        <f t="shared" si="920"/>
        <v>238.93317545038195</v>
      </c>
      <c r="O6593" s="6">
        <f t="shared" si="923"/>
        <v>117.05840464352266</v>
      </c>
      <c r="P6593" s="6">
        <f>FORECAST(J6593,Inputs!$B$10:$B$18,Inputs!$A$10:$A$18)</f>
        <v>31.74986612968862</v>
      </c>
      <c r="Q6593" s="6">
        <f>IF(Inputs!$D$10="Yes",IF('Hourly Calcs'!P6593&gt;'Hourly Calcs'!K6593,'Hourly Calcs'!O6593,N6593+O6593),N6593+O6593)</f>
        <v>117.05840464352266</v>
      </c>
      <c r="R6593" s="12">
        <f t="shared" si="924"/>
        <v>556.26153886601969</v>
      </c>
      <c r="S6593" s="1">
        <f>IF(AND(A6593&gt;=5,A6593&lt;=9),INDEX(Demand!$C$3:$C$26,C6593),INDEX(Demand!$B$3:$B$26,C6593))</f>
        <v>350</v>
      </c>
      <c r="T6593" s="7">
        <f t="shared" si="925"/>
        <v>350</v>
      </c>
      <c r="U6593" s="7">
        <f t="shared" si="926"/>
        <v>206.26153886601969</v>
      </c>
    </row>
    <row r="6594" spans="1:21" x14ac:dyDescent="0.2">
      <c r="A6594" s="1">
        <v>10</v>
      </c>
      <c r="B6594" s="1">
        <v>2</v>
      </c>
      <c r="C6594" s="1">
        <v>10</v>
      </c>
      <c r="D6594">
        <v>16.100000000000001</v>
      </c>
      <c r="E6594">
        <v>12.7</v>
      </c>
      <c r="F6594">
        <v>80</v>
      </c>
      <c r="G6594">
        <v>405</v>
      </c>
      <c r="H6594">
        <v>527</v>
      </c>
      <c r="I6594">
        <v>153</v>
      </c>
      <c r="J6594" s="4">
        <f t="shared" si="921"/>
        <v>144.02270452629762</v>
      </c>
      <c r="K6594" s="4">
        <f t="shared" si="922"/>
        <v>29.457773360837912</v>
      </c>
      <c r="L6594" s="5">
        <f t="shared" si="927"/>
        <v>20.977295473702384</v>
      </c>
      <c r="M6594" s="5">
        <f t="shared" si="928"/>
        <v>4.542226639162088</v>
      </c>
      <c r="N6594" s="6">
        <f t="shared" si="920"/>
        <v>454.45039901890988</v>
      </c>
      <c r="O6594" s="6">
        <f t="shared" si="923"/>
        <v>139.92137430046068</v>
      </c>
      <c r="P6594" s="6">
        <f>FORECAST(J6594,Inputs!$B$10:$B$18,Inputs!$A$10:$A$18)</f>
        <v>31.889099115984234</v>
      </c>
      <c r="Q6594" s="6">
        <f>IF(Inputs!$D$10="Yes",IF('Hourly Calcs'!P6594&gt;'Hourly Calcs'!K6594,'Hourly Calcs'!O6594,N6594+O6594),N6594+O6594)</f>
        <v>139.92137430046068</v>
      </c>
      <c r="R6594" s="12">
        <f t="shared" si="924"/>
        <v>664.90637067578916</v>
      </c>
      <c r="S6594" s="1">
        <f>IF(AND(A6594&gt;=5,A6594&lt;=9),INDEX(Demand!$C$3:$C$26,C6594),INDEX(Demand!$B$3:$B$26,C6594))</f>
        <v>600</v>
      </c>
      <c r="T6594" s="7">
        <f t="shared" si="925"/>
        <v>600</v>
      </c>
      <c r="U6594" s="7">
        <f t="shared" si="926"/>
        <v>64.906370675789162</v>
      </c>
    </row>
    <row r="6595" spans="1:21" x14ac:dyDescent="0.2">
      <c r="A6595" s="1">
        <v>10</v>
      </c>
      <c r="B6595" s="1">
        <v>2</v>
      </c>
      <c r="C6595" s="1">
        <v>11</v>
      </c>
      <c r="D6595">
        <v>17.2</v>
      </c>
      <c r="E6595">
        <v>13.3</v>
      </c>
      <c r="F6595">
        <v>78</v>
      </c>
      <c r="G6595">
        <v>506</v>
      </c>
      <c r="H6595">
        <v>684</v>
      </c>
      <c r="I6595">
        <v>122</v>
      </c>
      <c r="J6595" s="4">
        <f t="shared" si="921"/>
        <v>160.8584264123277</v>
      </c>
      <c r="K6595" s="4">
        <f t="shared" si="922"/>
        <v>33.836516066443856</v>
      </c>
      <c r="L6595" s="5">
        <f t="shared" si="927"/>
        <v>4.1415735876722977</v>
      </c>
      <c r="M6595" s="5">
        <f t="shared" si="928"/>
        <v>0.16348393355614377</v>
      </c>
      <c r="N6595" s="6">
        <f t="shared" si="920"/>
        <v>632.63042004875683</v>
      </c>
      <c r="O6595" s="6">
        <f t="shared" si="923"/>
        <v>111.57129192585754</v>
      </c>
      <c r="P6595" s="6">
        <f>FORECAST(J6595,Inputs!$B$10:$B$18,Inputs!$A$10:$A$18)</f>
        <v>32.044985429743775</v>
      </c>
      <c r="Q6595" s="6">
        <f>IF(Inputs!$D$10="Yes",IF('Hourly Calcs'!P6595&gt;'Hourly Calcs'!K6595,'Hourly Calcs'!O6595,N6595+O6595),N6595+O6595)</f>
        <v>744.20171197461434</v>
      </c>
      <c r="R6595" s="12">
        <f t="shared" si="924"/>
        <v>3536.446535303367</v>
      </c>
      <c r="S6595" s="1">
        <f>IF(AND(A6595&gt;=5,A6595&lt;=9),INDEX(Demand!$C$3:$C$26,C6595),INDEX(Demand!$B$3:$B$26,C6595))</f>
        <v>600</v>
      </c>
      <c r="T6595" s="7">
        <f t="shared" si="925"/>
        <v>600</v>
      </c>
      <c r="U6595" s="7">
        <f t="shared" si="926"/>
        <v>2936.446535303367</v>
      </c>
    </row>
    <row r="6596" spans="1:21" x14ac:dyDescent="0.2">
      <c r="A6596" s="1">
        <v>10</v>
      </c>
      <c r="B6596" s="1">
        <v>2</v>
      </c>
      <c r="C6596" s="1">
        <v>12</v>
      </c>
      <c r="D6596">
        <v>16.8</v>
      </c>
      <c r="E6596">
        <v>12.9</v>
      </c>
      <c r="F6596">
        <v>78</v>
      </c>
      <c r="G6596">
        <v>559</v>
      </c>
      <c r="H6596">
        <v>715</v>
      </c>
      <c r="I6596">
        <v>127</v>
      </c>
      <c r="J6596" s="4">
        <f t="shared" si="921"/>
        <v>178.9686356813107</v>
      </c>
      <c r="K6596" s="4">
        <f t="shared" si="922"/>
        <v>35.485670804294607</v>
      </c>
      <c r="L6596" s="5">
        <f t="shared" si="927"/>
        <v>13.968635681310701</v>
      </c>
      <c r="M6596" s="5">
        <f t="shared" si="928"/>
        <v>1.4856708042946067</v>
      </c>
      <c r="N6596" s="6">
        <f t="shared" si="920"/>
        <v>660.03051219361407</v>
      </c>
      <c r="O6596" s="6">
        <f t="shared" si="923"/>
        <v>116.14388585724514</v>
      </c>
      <c r="P6596" s="6">
        <f>FORECAST(J6596,Inputs!$B$10:$B$18,Inputs!$A$10:$A$18)</f>
        <v>32.21267255260473</v>
      </c>
      <c r="Q6596" s="6">
        <f>IF(Inputs!$D$10="Yes",IF('Hourly Calcs'!P6596&gt;'Hourly Calcs'!K6596,'Hourly Calcs'!O6596,N6596+O6596),N6596+O6596)</f>
        <v>776.17439805085917</v>
      </c>
      <c r="R6596" s="12">
        <f t="shared" si="924"/>
        <v>3688.3807395376825</v>
      </c>
      <c r="S6596" s="1">
        <f>IF(AND(A6596&gt;=5,A6596&lt;=9),INDEX(Demand!$C$3:$C$26,C6596),INDEX(Demand!$B$3:$B$26,C6596))</f>
        <v>600</v>
      </c>
      <c r="T6596" s="7">
        <f t="shared" si="925"/>
        <v>600</v>
      </c>
      <c r="U6596" s="7">
        <f t="shared" si="926"/>
        <v>3088.3807395376825</v>
      </c>
    </row>
    <row r="6597" spans="1:21" x14ac:dyDescent="0.2">
      <c r="A6597" s="1">
        <v>10</v>
      </c>
      <c r="B6597" s="1">
        <v>2</v>
      </c>
      <c r="C6597" s="1">
        <v>13</v>
      </c>
      <c r="D6597">
        <v>17.100000000000001</v>
      </c>
      <c r="E6597">
        <v>12.8</v>
      </c>
      <c r="F6597">
        <v>76</v>
      </c>
      <c r="G6597">
        <v>543</v>
      </c>
      <c r="H6597">
        <v>653</v>
      </c>
      <c r="I6597">
        <v>150</v>
      </c>
      <c r="J6597" s="4">
        <f t="shared" si="921"/>
        <v>197.14817421611684</v>
      </c>
      <c r="K6597" s="4">
        <f t="shared" si="922"/>
        <v>34.136556164537474</v>
      </c>
      <c r="L6597" s="5">
        <f t="shared" si="927"/>
        <v>32.148174216116843</v>
      </c>
      <c r="M6597" s="5">
        <f t="shared" si="928"/>
        <v>0.13655616453747399</v>
      </c>
      <c r="N6597" s="6">
        <f t="shared" si="920"/>
        <v>559.69165218690273</v>
      </c>
      <c r="O6597" s="6">
        <f t="shared" si="923"/>
        <v>137.17781794162812</v>
      </c>
      <c r="P6597" s="6">
        <f>FORECAST(J6597,Inputs!$B$10:$B$18,Inputs!$A$10:$A$18)</f>
        <v>32.38100161311219</v>
      </c>
      <c r="Q6597" s="6">
        <f>IF(Inputs!$D$10="Yes",IF('Hourly Calcs'!P6597&gt;'Hourly Calcs'!K6597,'Hourly Calcs'!O6597,N6597+O6597),N6597+O6597)</f>
        <v>696.86947012853079</v>
      </c>
      <c r="R6597" s="12">
        <f t="shared" si="924"/>
        <v>3311.5237220507784</v>
      </c>
      <c r="S6597" s="1">
        <f>IF(AND(A6597&gt;=5,A6597&lt;=9),INDEX(Demand!$C$3:$C$26,C6597),INDEX(Demand!$B$3:$B$26,C6597))</f>
        <v>600</v>
      </c>
      <c r="T6597" s="7">
        <f t="shared" si="925"/>
        <v>600</v>
      </c>
      <c r="U6597" s="7">
        <f t="shared" si="926"/>
        <v>2711.5237220507784</v>
      </c>
    </row>
    <row r="6598" spans="1:21" x14ac:dyDescent="0.2">
      <c r="A6598" s="1">
        <v>10</v>
      </c>
      <c r="B6598" s="1">
        <v>2</v>
      </c>
      <c r="C6598" s="1">
        <v>14</v>
      </c>
      <c r="D6598">
        <v>16.7</v>
      </c>
      <c r="E6598">
        <v>12.8</v>
      </c>
      <c r="F6598">
        <v>78</v>
      </c>
      <c r="G6598">
        <v>501</v>
      </c>
      <c r="H6598">
        <v>675</v>
      </c>
      <c r="I6598">
        <v>125</v>
      </c>
      <c r="J6598" s="4">
        <f t="shared" si="921"/>
        <v>214.14899400153797</v>
      </c>
      <c r="K6598" s="4">
        <f t="shared" si="922"/>
        <v>30.009377502872191</v>
      </c>
      <c r="L6598" s="5">
        <f t="shared" si="927"/>
        <v>49.148994001537972</v>
      </c>
      <c r="M6598" s="5">
        <f t="shared" si="928"/>
        <v>3.9906224971278093</v>
      </c>
      <c r="N6598" s="6">
        <f t="shared" si="920"/>
        <v>493.6734072102314</v>
      </c>
      <c r="O6598" s="6">
        <f t="shared" si="923"/>
        <v>114.3148482846901</v>
      </c>
      <c r="P6598" s="6">
        <f>FORECAST(J6598,Inputs!$B$10:$B$18,Inputs!$A$10:$A$18)</f>
        <v>32.538416611125349</v>
      </c>
      <c r="Q6598" s="6">
        <f>IF(Inputs!$D$10="Yes",IF('Hourly Calcs'!P6598&gt;'Hourly Calcs'!K6598,'Hourly Calcs'!O6598,N6598+O6598),N6598+O6598)</f>
        <v>114.3148482846901</v>
      </c>
      <c r="R6598" s="12">
        <f t="shared" si="924"/>
        <v>543.22415904884735</v>
      </c>
      <c r="S6598" s="1">
        <f>IF(AND(A6598&gt;=5,A6598&lt;=9),INDEX(Demand!$C$3:$C$26,C6598),INDEX(Demand!$B$3:$B$26,C6598))</f>
        <v>600</v>
      </c>
      <c r="T6598" s="7">
        <f t="shared" si="925"/>
        <v>543.22415904884735</v>
      </c>
      <c r="U6598" s="7">
        <f t="shared" si="926"/>
        <v>0</v>
      </c>
    </row>
    <row r="6599" spans="1:21" x14ac:dyDescent="0.2">
      <c r="A6599" s="1">
        <v>10</v>
      </c>
      <c r="B6599" s="1">
        <v>2</v>
      </c>
      <c r="C6599" s="1">
        <v>15</v>
      </c>
      <c r="D6599">
        <v>16.7</v>
      </c>
      <c r="E6599">
        <v>12.6</v>
      </c>
      <c r="F6599">
        <v>77</v>
      </c>
      <c r="G6599">
        <v>364</v>
      </c>
      <c r="H6599">
        <v>385</v>
      </c>
      <c r="I6599">
        <v>183</v>
      </c>
      <c r="J6599" s="4">
        <f t="shared" si="921"/>
        <v>229.36607958124273</v>
      </c>
      <c r="K6599" s="4">
        <f t="shared" si="922"/>
        <v>23.678615328771656</v>
      </c>
      <c r="L6599" s="5">
        <f t="shared" si="927"/>
        <v>64.36607958124273</v>
      </c>
      <c r="M6599" s="5">
        <f t="shared" si="928"/>
        <v>10.321384671228344</v>
      </c>
      <c r="N6599" s="6">
        <f t="shared" si="920"/>
        <v>213.48165816665667</v>
      </c>
      <c r="O6599" s="6">
        <f t="shared" si="923"/>
        <v>167.35693788878632</v>
      </c>
      <c r="P6599" s="6">
        <f>FORECAST(J6599,Inputs!$B$10:$B$18,Inputs!$A$10:$A$18)</f>
        <v>32.679315551678172</v>
      </c>
      <c r="Q6599" s="6">
        <f>IF(Inputs!$D$10="Yes",IF('Hourly Calcs'!P6599&gt;'Hourly Calcs'!K6599,'Hourly Calcs'!O6599,N6599+O6599),N6599+O6599)</f>
        <v>167.35693788878632</v>
      </c>
      <c r="R6599" s="12">
        <f t="shared" si="924"/>
        <v>795.28016884751253</v>
      </c>
      <c r="S6599" s="1">
        <f>IF(AND(A6599&gt;=5,A6599&lt;=9),INDEX(Demand!$C$3:$C$26,C6599),INDEX(Demand!$B$3:$B$26,C6599))</f>
        <v>600</v>
      </c>
      <c r="T6599" s="7">
        <f t="shared" si="925"/>
        <v>600</v>
      </c>
      <c r="U6599" s="7">
        <f t="shared" si="926"/>
        <v>195.28016884751253</v>
      </c>
    </row>
    <row r="6600" spans="1:21" x14ac:dyDescent="0.2">
      <c r="A6600" s="1">
        <v>10</v>
      </c>
      <c r="B6600" s="1">
        <v>2</v>
      </c>
      <c r="C6600" s="1">
        <v>16</v>
      </c>
      <c r="D6600">
        <v>16.100000000000001</v>
      </c>
      <c r="E6600">
        <v>12.7</v>
      </c>
      <c r="F6600">
        <v>80</v>
      </c>
      <c r="G6600">
        <v>207</v>
      </c>
      <c r="H6600">
        <v>176</v>
      </c>
      <c r="I6600">
        <v>145</v>
      </c>
      <c r="J6600" s="4">
        <f t="shared" si="921"/>
        <v>242.89457526630136</v>
      </c>
      <c r="K6600" s="4">
        <f t="shared" si="922"/>
        <v>15.806302150025274</v>
      </c>
      <c r="L6600" s="5">
        <f t="shared" si="927"/>
        <v>77.894575266301359</v>
      </c>
      <c r="M6600" s="5">
        <f t="shared" si="928"/>
        <v>18.193697849974726</v>
      </c>
      <c r="N6600" s="6">
        <f t="shared" si="920"/>
        <v>59.602946822981778</v>
      </c>
      <c r="O6600" s="6">
        <f t="shared" si="923"/>
        <v>132.60522401024051</v>
      </c>
      <c r="P6600" s="6">
        <f>FORECAST(J6600,Inputs!$B$10:$B$18,Inputs!$A$10:$A$18)</f>
        <v>32.804579400613896</v>
      </c>
      <c r="Q6600" s="6">
        <f>IF(Inputs!$D$10="Yes",IF('Hourly Calcs'!P6600&gt;'Hourly Calcs'!K6600,'Hourly Calcs'!O6600,N6600+O6600),N6600+O6600)</f>
        <v>132.60522401024051</v>
      </c>
      <c r="R6600" s="12">
        <f t="shared" si="924"/>
        <v>630.14002449666282</v>
      </c>
      <c r="S6600" s="1">
        <f>IF(AND(A6600&gt;=5,A6600&lt;=9),INDEX(Demand!$C$3:$C$26,C6600),INDEX(Demand!$B$3:$B$26,C6600))</f>
        <v>900</v>
      </c>
      <c r="T6600" s="7">
        <f t="shared" si="925"/>
        <v>630.14002449666282</v>
      </c>
      <c r="U6600" s="7">
        <f t="shared" si="926"/>
        <v>0</v>
      </c>
    </row>
    <row r="6601" spans="1:21" x14ac:dyDescent="0.2">
      <c r="A6601" s="1">
        <v>10</v>
      </c>
      <c r="B6601" s="1">
        <v>2</v>
      </c>
      <c r="C6601" s="1">
        <v>17</v>
      </c>
      <c r="D6601">
        <v>15.4</v>
      </c>
      <c r="E6601">
        <v>12.1</v>
      </c>
      <c r="F6601">
        <v>81</v>
      </c>
      <c r="G6601">
        <v>108</v>
      </c>
      <c r="H6601">
        <v>171</v>
      </c>
      <c r="I6601">
        <v>74</v>
      </c>
      <c r="J6601" s="4">
        <f t="shared" si="921"/>
        <v>255.20640550368216</v>
      </c>
      <c r="K6601" s="4">
        <f t="shared" si="922"/>
        <v>7.0040681863202536</v>
      </c>
      <c r="L6601" s="5">
        <f t="shared" si="927"/>
        <v>0</v>
      </c>
      <c r="M6601" s="5">
        <f t="shared" si="928"/>
        <v>26.995931813679746</v>
      </c>
      <c r="N6601" s="6">
        <f t="shared" ref="N6601:N6664" si="929">H6601*MAX(0,COS(2*ASIN(SQRT(SIN(RADIANS($B$4))^2+COS(RADIANS($K6601))^2-2*SIN(RADIANS($B$4))*COS(RADIANS($K6601))*COS(RADIANS($J6601-$B$5))+(SIN(RADIANS($K6601))-COS(RADIANS($B$4)))^2)/2)))</f>
        <v>16.944947397649006</v>
      </c>
      <c r="O6601" s="6">
        <f t="shared" si="923"/>
        <v>67.674390184536534</v>
      </c>
      <c r="P6601" s="6">
        <f>FORECAST(J6601,Inputs!$B$10:$B$18,Inputs!$A$10:$A$18)</f>
        <v>32.918577828737796</v>
      </c>
      <c r="Q6601" s="6">
        <f>IF(Inputs!$D$10="Yes",IF('Hourly Calcs'!P6601&gt;'Hourly Calcs'!K6601,'Hourly Calcs'!O6601,N6601+O6601),N6601+O6601)</f>
        <v>67.674390184536534</v>
      </c>
      <c r="R6601" s="12">
        <f t="shared" si="924"/>
        <v>321.58870215691758</v>
      </c>
      <c r="S6601" s="1">
        <f>IF(AND(A6601&gt;=5,A6601&lt;=9),INDEX(Demand!$C$3:$C$26,C6601),INDEX(Demand!$B$3:$B$26,C6601))</f>
        <v>900</v>
      </c>
      <c r="T6601" s="7">
        <f t="shared" si="925"/>
        <v>321.58870215691763</v>
      </c>
      <c r="U6601" s="7">
        <f t="shared" si="926"/>
        <v>0</v>
      </c>
    </row>
    <row r="6602" spans="1:21" x14ac:dyDescent="0.2">
      <c r="A6602" s="1">
        <v>10</v>
      </c>
      <c r="B6602" s="1">
        <v>2</v>
      </c>
      <c r="C6602" s="1">
        <v>18</v>
      </c>
      <c r="D6602">
        <v>14.5</v>
      </c>
      <c r="E6602">
        <v>11.9</v>
      </c>
      <c r="F6602">
        <v>84</v>
      </c>
      <c r="G6602">
        <v>13</v>
      </c>
      <c r="H6602">
        <v>0</v>
      </c>
      <c r="I6602">
        <v>13</v>
      </c>
      <c r="J6602" s="4">
        <f t="shared" ref="J6602:J6665" si="930">solarazimuth($B$2,$B$3,$B$1,A6602,B6602,C6602,0,0,0,0)</f>
        <v>266.89461296555913</v>
      </c>
      <c r="K6602" s="4">
        <f t="shared" ref="K6602:K6665" si="931">solarelevation($B$2,$B$3,$B$1,A6602,B6602,C6602,0,0,0,0)</f>
        <v>-2.365369038237219</v>
      </c>
      <c r="L6602" s="5">
        <f t="shared" si="927"/>
        <v>0</v>
      </c>
      <c r="M6602" s="5">
        <f t="shared" si="928"/>
        <v>0</v>
      </c>
      <c r="N6602" s="6">
        <f t="shared" si="929"/>
        <v>0</v>
      </c>
      <c r="O6602" s="6">
        <f t="shared" ref="O6602:O6665" si="932">$I6602*(1+COS(RADIANS($B$4)))/2</f>
        <v>11.888744221607771</v>
      </c>
      <c r="P6602" s="6">
        <f>FORECAST(J6602,Inputs!$B$10:$B$18,Inputs!$A$10:$A$18)</f>
        <v>33.026801971903325</v>
      </c>
      <c r="Q6602" s="6">
        <f>IF(Inputs!$D$10="Yes",IF('Hourly Calcs'!P6602&gt;'Hourly Calcs'!K6602,'Hourly Calcs'!O6602,N6602+O6602),N6602+O6602)</f>
        <v>11.888744221607771</v>
      </c>
      <c r="R6602" s="12">
        <f t="shared" ref="R6602:R6665" si="933">$B$6*$E$1*Q6602</f>
        <v>56.495312541080125</v>
      </c>
      <c r="S6602" s="1">
        <f>IF(AND(A6602&gt;=5,A6602&lt;=9),INDEX(Demand!$C$3:$C$26,C6602),INDEX(Demand!$B$3:$B$26,C6602))</f>
        <v>900</v>
      </c>
      <c r="T6602" s="7">
        <f t="shared" ref="T6602:T6665" si="934">S6602-MAX(0,S6602-R6602)</f>
        <v>56.495312541080125</v>
      </c>
      <c r="U6602" s="7">
        <f t="shared" ref="U6602:U6665" si="935">MAX(0,R6602-S6602)</f>
        <v>0</v>
      </c>
    </row>
    <row r="6603" spans="1:21" x14ac:dyDescent="0.2">
      <c r="A6603" s="1">
        <v>10</v>
      </c>
      <c r="B6603" s="1">
        <v>2</v>
      </c>
      <c r="C6603" s="1">
        <v>19</v>
      </c>
      <c r="D6603">
        <v>13.7</v>
      </c>
      <c r="E6603">
        <v>11.3</v>
      </c>
      <c r="F6603">
        <v>85</v>
      </c>
      <c r="G6603">
        <v>0</v>
      </c>
      <c r="H6603">
        <v>0</v>
      </c>
      <c r="I6603">
        <v>0</v>
      </c>
      <c r="J6603" s="4">
        <f t="shared" si="930"/>
        <v>278.58374736165126</v>
      </c>
      <c r="K6603" s="4">
        <f t="shared" si="931"/>
        <v>-11.952603165506162</v>
      </c>
      <c r="L6603" s="5">
        <f t="shared" si="927"/>
        <v>0</v>
      </c>
      <c r="M6603" s="5">
        <f t="shared" si="928"/>
        <v>0</v>
      </c>
      <c r="N6603" s="6">
        <f t="shared" si="929"/>
        <v>0</v>
      </c>
      <c r="O6603" s="6">
        <f t="shared" si="932"/>
        <v>0</v>
      </c>
      <c r="P6603" s="6">
        <f>FORECAST(J6603,Inputs!$B$10:$B$18,Inputs!$A$10:$A$18)</f>
        <v>33.135034697793067</v>
      </c>
      <c r="Q6603" s="6">
        <f>IF(Inputs!$D$10="Yes",IF('Hourly Calcs'!P6603&gt;'Hourly Calcs'!K6603,'Hourly Calcs'!O6603,N6603+O6603),N6603+O6603)</f>
        <v>0</v>
      </c>
      <c r="R6603" s="12">
        <f t="shared" si="933"/>
        <v>0</v>
      </c>
      <c r="S6603" s="1">
        <f>IF(AND(A6603&gt;=5,A6603&lt;=9),INDEX(Demand!$C$3:$C$26,C6603),INDEX(Demand!$B$3:$B$26,C6603))</f>
        <v>900</v>
      </c>
      <c r="T6603" s="7">
        <f t="shared" si="934"/>
        <v>0</v>
      </c>
      <c r="U6603" s="7">
        <f t="shared" si="935"/>
        <v>0</v>
      </c>
    </row>
    <row r="6604" spans="1:21" x14ac:dyDescent="0.2">
      <c r="A6604" s="1">
        <v>10</v>
      </c>
      <c r="B6604" s="1">
        <v>2</v>
      </c>
      <c r="C6604" s="1">
        <v>20</v>
      </c>
      <c r="D6604">
        <v>13.4</v>
      </c>
      <c r="E6604">
        <v>11.1</v>
      </c>
      <c r="F6604">
        <v>86</v>
      </c>
      <c r="G6604">
        <v>0</v>
      </c>
      <c r="H6604">
        <v>0</v>
      </c>
      <c r="I6604">
        <v>0</v>
      </c>
      <c r="J6604" s="4">
        <f t="shared" si="930"/>
        <v>290.9355158202053</v>
      </c>
      <c r="K6604" s="4">
        <f t="shared" si="931"/>
        <v>-21.146778586350152</v>
      </c>
      <c r="L6604" s="5">
        <f t="shared" si="927"/>
        <v>0</v>
      </c>
      <c r="M6604" s="5">
        <f t="shared" si="928"/>
        <v>0</v>
      </c>
      <c r="N6604" s="6">
        <f t="shared" si="929"/>
        <v>0</v>
      </c>
      <c r="O6604" s="6">
        <f t="shared" si="932"/>
        <v>0</v>
      </c>
      <c r="P6604" s="6">
        <f>FORECAST(J6604,Inputs!$B$10:$B$18,Inputs!$A$10:$A$18)</f>
        <v>33.249402924261162</v>
      </c>
      <c r="Q6604" s="6">
        <f>IF(Inputs!$D$10="Yes",IF('Hourly Calcs'!P6604&gt;'Hourly Calcs'!K6604,'Hourly Calcs'!O6604,N6604+O6604),N6604+O6604)</f>
        <v>0</v>
      </c>
      <c r="R6604" s="12">
        <f t="shared" si="933"/>
        <v>0</v>
      </c>
      <c r="S6604" s="1">
        <f>IF(AND(A6604&gt;=5,A6604&lt;=9),INDEX(Demand!$C$3:$C$26,C6604),INDEX(Demand!$B$3:$B$26,C6604))</f>
        <v>800</v>
      </c>
      <c r="T6604" s="7">
        <f t="shared" si="934"/>
        <v>0</v>
      </c>
      <c r="U6604" s="7">
        <f t="shared" si="935"/>
        <v>0</v>
      </c>
    </row>
    <row r="6605" spans="1:21" x14ac:dyDescent="0.2">
      <c r="A6605" s="1">
        <v>10</v>
      </c>
      <c r="B6605" s="1">
        <v>2</v>
      </c>
      <c r="C6605" s="1">
        <v>21</v>
      </c>
      <c r="D6605">
        <v>13</v>
      </c>
      <c r="E6605">
        <v>12.1</v>
      </c>
      <c r="F6605">
        <v>94</v>
      </c>
      <c r="G6605">
        <v>0</v>
      </c>
      <c r="H6605">
        <v>0</v>
      </c>
      <c r="I6605">
        <v>0</v>
      </c>
      <c r="J6605" s="4">
        <f t="shared" si="930"/>
        <v>304.66842769119273</v>
      </c>
      <c r="K6605" s="4">
        <f t="shared" si="931"/>
        <v>-29.556487894202874</v>
      </c>
      <c r="L6605" s="5">
        <f t="shared" si="927"/>
        <v>0</v>
      </c>
      <c r="M6605" s="5">
        <f t="shared" si="928"/>
        <v>0</v>
      </c>
      <c r="N6605" s="6">
        <f t="shared" si="929"/>
        <v>0</v>
      </c>
      <c r="O6605" s="6">
        <f t="shared" si="932"/>
        <v>0</v>
      </c>
      <c r="P6605" s="6">
        <f>FORECAST(J6605,Inputs!$B$10:$B$18,Inputs!$A$10:$A$18)</f>
        <v>33.376559515659189</v>
      </c>
      <c r="Q6605" s="6">
        <f>IF(Inputs!$D$10="Yes",IF('Hourly Calcs'!P6605&gt;'Hourly Calcs'!K6605,'Hourly Calcs'!O6605,N6605+O6605),N6605+O6605)</f>
        <v>0</v>
      </c>
      <c r="R6605" s="12">
        <f t="shared" si="933"/>
        <v>0</v>
      </c>
      <c r="S6605" s="1">
        <f>IF(AND(A6605&gt;=5,A6605&lt;=9),INDEX(Demand!$C$3:$C$26,C6605),INDEX(Demand!$B$3:$B$26,C6605))</f>
        <v>700</v>
      </c>
      <c r="T6605" s="7">
        <f t="shared" si="934"/>
        <v>0</v>
      </c>
      <c r="U6605" s="7">
        <f t="shared" si="935"/>
        <v>0</v>
      </c>
    </row>
    <row r="6606" spans="1:21" x14ac:dyDescent="0.2">
      <c r="A6606" s="1">
        <v>10</v>
      </c>
      <c r="B6606" s="1">
        <v>2</v>
      </c>
      <c r="C6606" s="1">
        <v>22</v>
      </c>
      <c r="D6606">
        <v>12.7</v>
      </c>
      <c r="E6606">
        <v>12</v>
      </c>
      <c r="F6606">
        <v>96</v>
      </c>
      <c r="G6606">
        <v>0</v>
      </c>
      <c r="H6606">
        <v>0</v>
      </c>
      <c r="I6606">
        <v>0</v>
      </c>
      <c r="J6606" s="4">
        <f t="shared" si="930"/>
        <v>320.48846004259474</v>
      </c>
      <c r="K6606" s="4">
        <f t="shared" si="931"/>
        <v>-36.566030691158531</v>
      </c>
      <c r="L6606" s="5">
        <f t="shared" si="927"/>
        <v>0</v>
      </c>
      <c r="M6606" s="5">
        <f t="shared" si="928"/>
        <v>0</v>
      </c>
      <c r="N6606" s="6">
        <f t="shared" si="929"/>
        <v>0</v>
      </c>
      <c r="O6606" s="6">
        <f t="shared" si="932"/>
        <v>0</v>
      </c>
      <c r="P6606" s="6">
        <f>FORECAST(J6606,Inputs!$B$10:$B$18,Inputs!$A$10:$A$18)</f>
        <v>33.523041296690693</v>
      </c>
      <c r="Q6606" s="6">
        <f>IF(Inputs!$D$10="Yes",IF('Hourly Calcs'!P6606&gt;'Hourly Calcs'!K6606,'Hourly Calcs'!O6606,N6606+O6606),N6606+O6606)</f>
        <v>0</v>
      </c>
      <c r="R6606" s="12">
        <f t="shared" si="933"/>
        <v>0</v>
      </c>
      <c r="S6606" s="1">
        <f>IF(AND(A6606&gt;=5,A6606&lt;=9),INDEX(Demand!$C$3:$C$26,C6606),INDEX(Demand!$B$3:$B$26,C6606))</f>
        <v>600</v>
      </c>
      <c r="T6606" s="7">
        <f t="shared" si="934"/>
        <v>0</v>
      </c>
      <c r="U6606" s="7">
        <f t="shared" si="935"/>
        <v>0</v>
      </c>
    </row>
    <row r="6607" spans="1:21" x14ac:dyDescent="0.2">
      <c r="A6607" s="1">
        <v>10</v>
      </c>
      <c r="B6607" s="1">
        <v>2</v>
      </c>
      <c r="C6607" s="1">
        <v>23</v>
      </c>
      <c r="D6607">
        <v>12.1</v>
      </c>
      <c r="E6607">
        <v>11</v>
      </c>
      <c r="F6607">
        <v>93</v>
      </c>
      <c r="G6607">
        <v>0</v>
      </c>
      <c r="H6607">
        <v>0</v>
      </c>
      <c r="I6607">
        <v>0</v>
      </c>
      <c r="J6607" s="4">
        <f t="shared" si="930"/>
        <v>338.76253446018018</v>
      </c>
      <c r="K6607" s="4">
        <f t="shared" si="931"/>
        <v>-41.392561899262319</v>
      </c>
      <c r="L6607" s="5">
        <f t="shared" si="927"/>
        <v>0</v>
      </c>
      <c r="M6607" s="5">
        <f t="shared" si="928"/>
        <v>0</v>
      </c>
      <c r="N6607" s="6">
        <f t="shared" si="929"/>
        <v>0</v>
      </c>
      <c r="O6607" s="6">
        <f t="shared" si="932"/>
        <v>0</v>
      </c>
      <c r="P6607" s="6">
        <f>FORECAST(J6607,Inputs!$B$10:$B$18,Inputs!$A$10:$A$18)</f>
        <v>33.692245689446111</v>
      </c>
      <c r="Q6607" s="6">
        <f>IF(Inputs!$D$10="Yes",IF('Hourly Calcs'!P6607&gt;'Hourly Calcs'!K6607,'Hourly Calcs'!O6607,N6607+O6607),N6607+O6607)</f>
        <v>0</v>
      </c>
      <c r="R6607" s="12">
        <f t="shared" si="933"/>
        <v>0</v>
      </c>
      <c r="S6607" s="1">
        <f>IF(AND(A6607&gt;=5,A6607&lt;=9),INDEX(Demand!$C$3:$C$26,C6607),INDEX(Demand!$B$3:$B$26,C6607))</f>
        <v>500</v>
      </c>
      <c r="T6607" s="7">
        <f t="shared" si="934"/>
        <v>0</v>
      </c>
      <c r="U6607" s="7">
        <f t="shared" si="935"/>
        <v>0</v>
      </c>
    </row>
    <row r="6608" spans="1:21" x14ac:dyDescent="0.2">
      <c r="A6608" s="1">
        <v>10</v>
      </c>
      <c r="B6608" s="1">
        <v>2</v>
      </c>
      <c r="C6608" s="1">
        <v>24</v>
      </c>
      <c r="D6608">
        <v>11.7</v>
      </c>
      <c r="E6608">
        <v>9.9</v>
      </c>
      <c r="F6608">
        <v>89</v>
      </c>
      <c r="G6608">
        <v>0</v>
      </c>
      <c r="H6608">
        <v>0</v>
      </c>
      <c r="I6608">
        <v>0</v>
      </c>
      <c r="J6608" s="4">
        <f t="shared" si="930"/>
        <v>358.90076047833736</v>
      </c>
      <c r="K6608" s="4">
        <f t="shared" si="931"/>
        <v>-43.254451504491669</v>
      </c>
      <c r="L6608" s="5">
        <f t="shared" si="927"/>
        <v>0</v>
      </c>
      <c r="M6608" s="5">
        <f t="shared" si="928"/>
        <v>0</v>
      </c>
      <c r="N6608" s="6">
        <f t="shared" si="929"/>
        <v>0</v>
      </c>
      <c r="O6608" s="6">
        <f t="shared" si="932"/>
        <v>0</v>
      </c>
      <c r="P6608" s="6">
        <f>FORECAST(J6608,Inputs!$B$10:$B$18,Inputs!$A$10:$A$18)</f>
        <v>33.878710745169791</v>
      </c>
      <c r="Q6608" s="6">
        <f>IF(Inputs!$D$10="Yes",IF('Hourly Calcs'!P6608&gt;'Hourly Calcs'!K6608,'Hourly Calcs'!O6608,N6608+O6608),N6608+O6608)</f>
        <v>0</v>
      </c>
      <c r="R6608" s="12">
        <f t="shared" si="933"/>
        <v>0</v>
      </c>
      <c r="S6608" s="1">
        <f>IF(AND(A6608&gt;=5,A6608&lt;=9),INDEX(Demand!$C$3:$C$26,C6608),INDEX(Demand!$B$3:$B$26,C6608))</f>
        <v>400</v>
      </c>
      <c r="T6608" s="7">
        <f t="shared" si="934"/>
        <v>0</v>
      </c>
      <c r="U6608" s="7">
        <f t="shared" si="935"/>
        <v>0</v>
      </c>
    </row>
    <row r="6609" spans="1:21" x14ac:dyDescent="0.2">
      <c r="A6609" s="1">
        <v>10</v>
      </c>
      <c r="B6609" s="1">
        <v>3</v>
      </c>
      <c r="C6609" s="1">
        <v>1</v>
      </c>
      <c r="D6609">
        <v>11.8</v>
      </c>
      <c r="E6609">
        <v>9.1999999999999993</v>
      </c>
      <c r="F6609">
        <v>84</v>
      </c>
      <c r="G6609">
        <v>0</v>
      </c>
      <c r="H6609">
        <v>0</v>
      </c>
      <c r="I6609">
        <v>0</v>
      </c>
      <c r="J6609" s="4">
        <f t="shared" si="930"/>
        <v>19.158230886638478</v>
      </c>
      <c r="K6609" s="4">
        <f t="shared" si="931"/>
        <v>-41.774820573781227</v>
      </c>
      <c r="L6609" s="5">
        <f t="shared" si="927"/>
        <v>0</v>
      </c>
      <c r="M6609" s="5">
        <f t="shared" si="928"/>
        <v>0</v>
      </c>
      <c r="N6609" s="6">
        <f t="shared" si="929"/>
        <v>0</v>
      </c>
      <c r="O6609" s="6">
        <f t="shared" si="932"/>
        <v>0</v>
      </c>
      <c r="P6609" s="6">
        <f>FORECAST(J6609,Inputs!$B$10:$B$18,Inputs!$A$10:$A$18)</f>
        <v>30.732946582283688</v>
      </c>
      <c r="Q6609" s="6">
        <f>IF(Inputs!$D$10="Yes",IF('Hourly Calcs'!P6609&gt;'Hourly Calcs'!K6609,'Hourly Calcs'!O6609,N6609+O6609),N6609+O6609)</f>
        <v>0</v>
      </c>
      <c r="R6609" s="12">
        <f t="shared" si="933"/>
        <v>0</v>
      </c>
      <c r="S6609" s="1">
        <f>IF(AND(A6609&gt;=5,A6609&lt;=9),INDEX(Demand!$C$3:$C$26,C6609),INDEX(Demand!$B$3:$B$26,C6609))</f>
        <v>350</v>
      </c>
      <c r="T6609" s="7">
        <f t="shared" si="934"/>
        <v>0</v>
      </c>
      <c r="U6609" s="7">
        <f t="shared" si="935"/>
        <v>0</v>
      </c>
    </row>
    <row r="6610" spans="1:21" x14ac:dyDescent="0.2">
      <c r="A6610" s="1">
        <v>10</v>
      </c>
      <c r="B6610" s="1">
        <v>3</v>
      </c>
      <c r="C6610" s="1">
        <v>2</v>
      </c>
      <c r="D6610">
        <v>11.7</v>
      </c>
      <c r="E6610">
        <v>9.1</v>
      </c>
      <c r="F6610">
        <v>84</v>
      </c>
      <c r="G6610">
        <v>0</v>
      </c>
      <c r="H6610">
        <v>0</v>
      </c>
      <c r="I6610">
        <v>0</v>
      </c>
      <c r="J6610" s="4">
        <f t="shared" si="930"/>
        <v>37.7044718128775</v>
      </c>
      <c r="K6610" s="4">
        <f t="shared" si="931"/>
        <v>-37.259261877677631</v>
      </c>
      <c r="L6610" s="5">
        <f t="shared" si="927"/>
        <v>0</v>
      </c>
      <c r="M6610" s="5">
        <f t="shared" si="928"/>
        <v>0</v>
      </c>
      <c r="N6610" s="6">
        <f t="shared" si="929"/>
        <v>0</v>
      </c>
      <c r="O6610" s="6">
        <f t="shared" si="932"/>
        <v>0</v>
      </c>
      <c r="P6610" s="6">
        <f>FORECAST(J6610,Inputs!$B$10:$B$18,Inputs!$A$10:$A$18)</f>
        <v>30.904671035304418</v>
      </c>
      <c r="Q6610" s="6">
        <f>IF(Inputs!$D$10="Yes",IF('Hourly Calcs'!P6610&gt;'Hourly Calcs'!K6610,'Hourly Calcs'!O6610,N6610+O6610),N6610+O6610)</f>
        <v>0</v>
      </c>
      <c r="R6610" s="12">
        <f t="shared" si="933"/>
        <v>0</v>
      </c>
      <c r="S6610" s="1">
        <f>IF(AND(A6610&gt;=5,A6610&lt;=9),INDEX(Demand!$C$3:$C$26,C6610),INDEX(Demand!$B$3:$B$26,C6610))</f>
        <v>350</v>
      </c>
      <c r="T6610" s="7">
        <f t="shared" si="934"/>
        <v>0</v>
      </c>
      <c r="U6610" s="7">
        <f t="shared" si="935"/>
        <v>0</v>
      </c>
    </row>
    <row r="6611" spans="1:21" x14ac:dyDescent="0.2">
      <c r="A6611" s="1">
        <v>10</v>
      </c>
      <c r="B6611" s="1">
        <v>3</v>
      </c>
      <c r="C6611" s="1">
        <v>3</v>
      </c>
      <c r="D6611">
        <v>11.4</v>
      </c>
      <c r="E6611">
        <v>9.1999999999999993</v>
      </c>
      <c r="F6611">
        <v>86</v>
      </c>
      <c r="G6611">
        <v>0</v>
      </c>
      <c r="H6611">
        <v>0</v>
      </c>
      <c r="I6611">
        <v>0</v>
      </c>
      <c r="J6611" s="4">
        <f t="shared" si="930"/>
        <v>53.806439533745063</v>
      </c>
      <c r="K6611" s="4">
        <f t="shared" si="931"/>
        <v>-30.467291490243298</v>
      </c>
      <c r="L6611" s="5">
        <f t="shared" si="927"/>
        <v>0</v>
      </c>
      <c r="M6611" s="5">
        <f t="shared" si="928"/>
        <v>0</v>
      </c>
      <c r="N6611" s="6">
        <f t="shared" si="929"/>
        <v>0</v>
      </c>
      <c r="O6611" s="6">
        <f t="shared" si="932"/>
        <v>0</v>
      </c>
      <c r="P6611" s="6">
        <f>FORECAST(J6611,Inputs!$B$10:$B$18,Inputs!$A$10:$A$18)</f>
        <v>31.053763329016157</v>
      </c>
      <c r="Q6611" s="6">
        <f>IF(Inputs!$D$10="Yes",IF('Hourly Calcs'!P6611&gt;'Hourly Calcs'!K6611,'Hourly Calcs'!O6611,N6611+O6611),N6611+O6611)</f>
        <v>0</v>
      </c>
      <c r="R6611" s="12">
        <f t="shared" si="933"/>
        <v>0</v>
      </c>
      <c r="S6611" s="1">
        <f>IF(AND(A6611&gt;=5,A6611&lt;=9),INDEX(Demand!$C$3:$C$26,C6611),INDEX(Demand!$B$3:$B$26,C6611))</f>
        <v>350</v>
      </c>
      <c r="T6611" s="7">
        <f t="shared" si="934"/>
        <v>0</v>
      </c>
      <c r="U6611" s="7">
        <f t="shared" si="935"/>
        <v>0</v>
      </c>
    </row>
    <row r="6612" spans="1:21" x14ac:dyDescent="0.2">
      <c r="A6612" s="1">
        <v>10</v>
      </c>
      <c r="B6612" s="1">
        <v>3</v>
      </c>
      <c r="C6612" s="1">
        <v>4</v>
      </c>
      <c r="D6612">
        <v>10.8</v>
      </c>
      <c r="E6612">
        <v>7.9</v>
      </c>
      <c r="F6612">
        <v>82</v>
      </c>
      <c r="G6612">
        <v>0</v>
      </c>
      <c r="H6612">
        <v>0</v>
      </c>
      <c r="I6612">
        <v>0</v>
      </c>
      <c r="J6612" s="4">
        <f t="shared" si="930"/>
        <v>67.75510388899167</v>
      </c>
      <c r="K6612" s="4">
        <f t="shared" si="931"/>
        <v>-22.19615000111969</v>
      </c>
      <c r="L6612" s="5">
        <f t="shared" si="927"/>
        <v>0</v>
      </c>
      <c r="M6612" s="5">
        <f t="shared" si="928"/>
        <v>0</v>
      </c>
      <c r="N6612" s="6">
        <f t="shared" si="929"/>
        <v>0</v>
      </c>
      <c r="O6612" s="6">
        <f t="shared" si="932"/>
        <v>0</v>
      </c>
      <c r="P6612" s="6">
        <f>FORECAST(J6612,Inputs!$B$10:$B$18,Inputs!$A$10:$A$18)</f>
        <v>31.182917628601771</v>
      </c>
      <c r="Q6612" s="6">
        <f>IF(Inputs!$D$10="Yes",IF('Hourly Calcs'!P6612&gt;'Hourly Calcs'!K6612,'Hourly Calcs'!O6612,N6612+O6612),N6612+O6612)</f>
        <v>0</v>
      </c>
      <c r="R6612" s="12">
        <f t="shared" si="933"/>
        <v>0</v>
      </c>
      <c r="S6612" s="1">
        <f>IF(AND(A6612&gt;=5,A6612&lt;=9),INDEX(Demand!$C$3:$C$26,C6612),INDEX(Demand!$B$3:$B$26,C6612))</f>
        <v>350</v>
      </c>
      <c r="T6612" s="7">
        <f t="shared" si="934"/>
        <v>0</v>
      </c>
      <c r="U6612" s="7">
        <f t="shared" si="935"/>
        <v>0</v>
      </c>
    </row>
    <row r="6613" spans="1:21" x14ac:dyDescent="0.2">
      <c r="A6613" s="1">
        <v>10</v>
      </c>
      <c r="B6613" s="1">
        <v>3</v>
      </c>
      <c r="C6613" s="1">
        <v>5</v>
      </c>
      <c r="D6613">
        <v>10.199999999999999</v>
      </c>
      <c r="E6613">
        <v>7.3</v>
      </c>
      <c r="F6613">
        <v>82</v>
      </c>
      <c r="G6613">
        <v>0</v>
      </c>
      <c r="H6613">
        <v>0</v>
      </c>
      <c r="I6613">
        <v>0</v>
      </c>
      <c r="J6613" s="4">
        <f t="shared" si="930"/>
        <v>80.241020297915057</v>
      </c>
      <c r="K6613" s="4">
        <f t="shared" si="931"/>
        <v>-13.083420086584383</v>
      </c>
      <c r="L6613" s="5">
        <f t="shared" si="927"/>
        <v>84.758979702084943</v>
      </c>
      <c r="M6613" s="5">
        <f t="shared" si="928"/>
        <v>0</v>
      </c>
      <c r="N6613" s="6">
        <f t="shared" si="929"/>
        <v>0</v>
      </c>
      <c r="O6613" s="6">
        <f t="shared" si="932"/>
        <v>0</v>
      </c>
      <c r="P6613" s="6">
        <f>FORECAST(J6613,Inputs!$B$10:$B$18,Inputs!$A$10:$A$18)</f>
        <v>31.298527965721433</v>
      </c>
      <c r="Q6613" s="6">
        <f>IF(Inputs!$D$10="Yes",IF('Hourly Calcs'!P6613&gt;'Hourly Calcs'!K6613,'Hourly Calcs'!O6613,N6613+O6613),N6613+O6613)</f>
        <v>0</v>
      </c>
      <c r="R6613" s="12">
        <f t="shared" si="933"/>
        <v>0</v>
      </c>
      <c r="S6613" s="1">
        <f>IF(AND(A6613&gt;=5,A6613&lt;=9),INDEX(Demand!$C$3:$C$26,C6613),INDEX(Demand!$B$3:$B$26,C6613))</f>
        <v>350</v>
      </c>
      <c r="T6613" s="7">
        <f t="shared" si="934"/>
        <v>0</v>
      </c>
      <c r="U6613" s="7">
        <f t="shared" si="935"/>
        <v>0</v>
      </c>
    </row>
    <row r="6614" spans="1:21" x14ac:dyDescent="0.2">
      <c r="A6614" s="1">
        <v>10</v>
      </c>
      <c r="B6614" s="1">
        <v>3</v>
      </c>
      <c r="C6614" s="1">
        <v>6</v>
      </c>
      <c r="D6614">
        <v>10.8</v>
      </c>
      <c r="E6614">
        <v>7</v>
      </c>
      <c r="F6614">
        <v>77</v>
      </c>
      <c r="G6614">
        <v>0</v>
      </c>
      <c r="H6614">
        <v>0</v>
      </c>
      <c r="I6614">
        <v>0</v>
      </c>
      <c r="J6614" s="4">
        <f t="shared" si="930"/>
        <v>91.987921178860304</v>
      </c>
      <c r="K6614" s="4">
        <f t="shared" si="931"/>
        <v>-3.5718288421897171</v>
      </c>
      <c r="L6614" s="5">
        <f t="shared" si="927"/>
        <v>73.012078821139696</v>
      </c>
      <c r="M6614" s="5">
        <f t="shared" si="928"/>
        <v>0</v>
      </c>
      <c r="N6614" s="6">
        <f t="shared" si="929"/>
        <v>0</v>
      </c>
      <c r="O6614" s="6">
        <f t="shared" si="932"/>
        <v>0</v>
      </c>
      <c r="P6614" s="6">
        <f>FORECAST(J6614,Inputs!$B$10:$B$18,Inputs!$A$10:$A$18)</f>
        <v>31.407295566470928</v>
      </c>
      <c r="Q6614" s="6">
        <f>IF(Inputs!$D$10="Yes",IF('Hourly Calcs'!P6614&gt;'Hourly Calcs'!K6614,'Hourly Calcs'!O6614,N6614+O6614),N6614+O6614)</f>
        <v>0</v>
      </c>
      <c r="R6614" s="12">
        <f t="shared" si="933"/>
        <v>0</v>
      </c>
      <c r="S6614" s="1">
        <f>IF(AND(A6614&gt;=5,A6614&lt;=9),INDEX(Demand!$C$3:$C$26,C6614),INDEX(Demand!$B$3:$B$26,C6614))</f>
        <v>350</v>
      </c>
      <c r="T6614" s="7">
        <f t="shared" si="934"/>
        <v>0</v>
      </c>
      <c r="U6614" s="7">
        <f t="shared" si="935"/>
        <v>0</v>
      </c>
    </row>
    <row r="6615" spans="1:21" x14ac:dyDescent="0.2">
      <c r="A6615" s="1">
        <v>10</v>
      </c>
      <c r="B6615" s="1">
        <v>3</v>
      </c>
      <c r="C6615" s="1">
        <v>7</v>
      </c>
      <c r="D6615">
        <v>10.8</v>
      </c>
      <c r="E6615">
        <v>7</v>
      </c>
      <c r="F6615">
        <v>77</v>
      </c>
      <c r="G6615">
        <v>9</v>
      </c>
      <c r="H6615">
        <v>0</v>
      </c>
      <c r="I6615">
        <v>9</v>
      </c>
      <c r="J6615" s="4">
        <f t="shared" si="930"/>
        <v>103.66294488618526</v>
      </c>
      <c r="K6615" s="4">
        <f t="shared" si="931"/>
        <v>5.8621429332794008</v>
      </c>
      <c r="L6615" s="5">
        <f t="shared" si="927"/>
        <v>61.337055113814742</v>
      </c>
      <c r="M6615" s="5">
        <f t="shared" si="928"/>
        <v>28.137857066720599</v>
      </c>
      <c r="N6615" s="6">
        <f t="shared" si="929"/>
        <v>0</v>
      </c>
      <c r="O6615" s="6">
        <f t="shared" si="932"/>
        <v>8.2306690764976871</v>
      </c>
      <c r="P6615" s="6">
        <f>FORECAST(J6615,Inputs!$B$10:$B$18,Inputs!$A$10:$A$18)</f>
        <v>31.515397637835047</v>
      </c>
      <c r="Q6615" s="6">
        <f>IF(Inputs!$D$10="Yes",IF('Hourly Calcs'!P6615&gt;'Hourly Calcs'!K6615,'Hourly Calcs'!O6615,N6615+O6615),N6615+O6615)</f>
        <v>8.2306690764976871</v>
      </c>
      <c r="R6615" s="12">
        <f t="shared" si="933"/>
        <v>39.11213945151701</v>
      </c>
      <c r="S6615" s="1">
        <f>IF(AND(A6615&gt;=5,A6615&lt;=9),INDEX(Demand!$C$3:$C$26,C6615),INDEX(Demand!$B$3:$B$26,C6615))</f>
        <v>350</v>
      </c>
      <c r="T6615" s="7">
        <f t="shared" si="934"/>
        <v>39.11213945151701</v>
      </c>
      <c r="U6615" s="7">
        <f t="shared" si="935"/>
        <v>0</v>
      </c>
    </row>
    <row r="6616" spans="1:21" x14ac:dyDescent="0.2">
      <c r="A6616" s="1">
        <v>10</v>
      </c>
      <c r="B6616" s="1">
        <v>3</v>
      </c>
      <c r="C6616" s="1">
        <v>8</v>
      </c>
      <c r="D6616">
        <v>11.3</v>
      </c>
      <c r="E6616">
        <v>6.9</v>
      </c>
      <c r="F6616">
        <v>74</v>
      </c>
      <c r="G6616">
        <v>70</v>
      </c>
      <c r="H6616">
        <v>0</v>
      </c>
      <c r="I6616">
        <v>70</v>
      </c>
      <c r="J6616" s="4">
        <f t="shared" si="930"/>
        <v>115.8913481569212</v>
      </c>
      <c r="K6616" s="4">
        <f t="shared" si="931"/>
        <v>14.689413563134821</v>
      </c>
      <c r="L6616" s="5">
        <f t="shared" si="927"/>
        <v>49.108651843078803</v>
      </c>
      <c r="M6616" s="5">
        <f t="shared" si="928"/>
        <v>19.310586436865179</v>
      </c>
      <c r="N6616" s="6">
        <f t="shared" si="929"/>
        <v>0</v>
      </c>
      <c r="O6616" s="6">
        <f t="shared" si="932"/>
        <v>64.016315039426459</v>
      </c>
      <c r="P6616" s="6">
        <f>FORECAST(J6616,Inputs!$B$10:$B$18,Inputs!$A$10:$A$18)</f>
        <v>31.628623594045564</v>
      </c>
      <c r="Q6616" s="6">
        <f>IF(Inputs!$D$10="Yes",IF('Hourly Calcs'!P6616&gt;'Hourly Calcs'!K6616,'Hourly Calcs'!O6616,N6616+O6616),N6616+O6616)</f>
        <v>64.016315039426459</v>
      </c>
      <c r="R6616" s="12">
        <f t="shared" si="933"/>
        <v>304.20552906735452</v>
      </c>
      <c r="S6616" s="1">
        <f>IF(AND(A6616&gt;=5,A6616&lt;=9),INDEX(Demand!$C$3:$C$26,C6616),INDEX(Demand!$B$3:$B$26,C6616))</f>
        <v>350</v>
      </c>
      <c r="T6616" s="7">
        <f t="shared" si="934"/>
        <v>304.20552906735452</v>
      </c>
      <c r="U6616" s="7">
        <f t="shared" si="935"/>
        <v>0</v>
      </c>
    </row>
    <row r="6617" spans="1:21" x14ac:dyDescent="0.2">
      <c r="A6617" s="1">
        <v>10</v>
      </c>
      <c r="B6617" s="1">
        <v>3</v>
      </c>
      <c r="C6617" s="1">
        <v>9</v>
      </c>
      <c r="D6617">
        <v>11.9</v>
      </c>
      <c r="E6617">
        <v>7.1</v>
      </c>
      <c r="F6617">
        <v>72</v>
      </c>
      <c r="G6617">
        <v>213</v>
      </c>
      <c r="H6617">
        <v>194</v>
      </c>
      <c r="I6617">
        <v>144</v>
      </c>
      <c r="J6617" s="4">
        <f t="shared" si="930"/>
        <v>129.26597298740626</v>
      </c>
      <c r="K6617" s="4">
        <f t="shared" si="931"/>
        <v>22.648376443674096</v>
      </c>
      <c r="L6617" s="5">
        <f t="shared" si="927"/>
        <v>35.734027012593742</v>
      </c>
      <c r="M6617" s="5">
        <f t="shared" si="928"/>
        <v>11.351623556325904</v>
      </c>
      <c r="N6617" s="6">
        <f t="shared" si="929"/>
        <v>143.20210750450818</v>
      </c>
      <c r="O6617" s="6">
        <f t="shared" si="932"/>
        <v>131.69070522396299</v>
      </c>
      <c r="P6617" s="6">
        <f>FORECAST(J6617,Inputs!$B$10:$B$18,Inputs!$A$10:$A$18)</f>
        <v>31.752462712846352</v>
      </c>
      <c r="Q6617" s="6">
        <f>IF(Inputs!$D$10="Yes",IF('Hourly Calcs'!P6617&gt;'Hourly Calcs'!K6617,'Hourly Calcs'!O6617,N6617+O6617),N6617+O6617)</f>
        <v>131.69070522396299</v>
      </c>
      <c r="R6617" s="12">
        <f t="shared" si="933"/>
        <v>625.79423122427215</v>
      </c>
      <c r="S6617" s="1">
        <f>IF(AND(A6617&gt;=5,A6617&lt;=9),INDEX(Demand!$C$3:$C$26,C6617),INDEX(Demand!$B$3:$B$26,C6617))</f>
        <v>350</v>
      </c>
      <c r="T6617" s="7">
        <f t="shared" si="934"/>
        <v>350</v>
      </c>
      <c r="U6617" s="7">
        <f t="shared" si="935"/>
        <v>275.79423122427215</v>
      </c>
    </row>
    <row r="6618" spans="1:21" x14ac:dyDescent="0.2">
      <c r="A6618" s="1">
        <v>10</v>
      </c>
      <c r="B6618" s="1">
        <v>3</v>
      </c>
      <c r="C6618" s="1">
        <v>10</v>
      </c>
      <c r="D6618">
        <v>12.6</v>
      </c>
      <c r="E6618">
        <v>5.8</v>
      </c>
      <c r="F6618">
        <v>63</v>
      </c>
      <c r="G6618">
        <v>325</v>
      </c>
      <c r="H6618">
        <v>268</v>
      </c>
      <c r="I6618">
        <v>199</v>
      </c>
      <c r="J6618" s="4">
        <f t="shared" si="930"/>
        <v>144.27084381752235</v>
      </c>
      <c r="K6618" s="4">
        <f t="shared" si="931"/>
        <v>29.128483523649344</v>
      </c>
      <c r="L6618" s="5">
        <f t="shared" si="927"/>
        <v>20.729156182477652</v>
      </c>
      <c r="M6618" s="5">
        <f t="shared" si="928"/>
        <v>4.8715164763506564</v>
      </c>
      <c r="N6618" s="6">
        <f t="shared" si="929"/>
        <v>230.58737026260567</v>
      </c>
      <c r="O6618" s="6">
        <f t="shared" si="932"/>
        <v>181.98923846922665</v>
      </c>
      <c r="P6618" s="6">
        <f>FORECAST(J6618,Inputs!$B$10:$B$18,Inputs!$A$10:$A$18)</f>
        <v>31.891396702014095</v>
      </c>
      <c r="Q6618" s="6">
        <f>IF(Inputs!$D$10="Yes",IF('Hourly Calcs'!P6618&gt;'Hourly Calcs'!K6618,'Hourly Calcs'!O6618,N6618+O6618),N6618+O6618)</f>
        <v>181.98923846922665</v>
      </c>
      <c r="R6618" s="12">
        <f t="shared" si="933"/>
        <v>864.81286120576499</v>
      </c>
      <c r="S6618" s="1">
        <f>IF(AND(A6618&gt;=5,A6618&lt;=9),INDEX(Demand!$C$3:$C$26,C6618),INDEX(Demand!$B$3:$B$26,C6618))</f>
        <v>600</v>
      </c>
      <c r="T6618" s="7">
        <f t="shared" si="934"/>
        <v>600</v>
      </c>
      <c r="U6618" s="7">
        <f t="shared" si="935"/>
        <v>264.81286120576499</v>
      </c>
    </row>
    <row r="6619" spans="1:21" x14ac:dyDescent="0.2">
      <c r="A6619" s="1">
        <v>10</v>
      </c>
      <c r="B6619" s="1">
        <v>3</v>
      </c>
      <c r="C6619" s="1">
        <v>11</v>
      </c>
      <c r="D6619">
        <v>13.5</v>
      </c>
      <c r="E6619">
        <v>5.7</v>
      </c>
      <c r="F6619">
        <v>59</v>
      </c>
      <c r="G6619">
        <v>408</v>
      </c>
      <c r="H6619">
        <v>315</v>
      </c>
      <c r="I6619">
        <v>232</v>
      </c>
      <c r="J6619" s="4">
        <f t="shared" si="930"/>
        <v>161.04665513682295</v>
      </c>
      <c r="K6619" s="4">
        <f t="shared" si="931"/>
        <v>33.474977674924652</v>
      </c>
      <c r="L6619" s="5">
        <f t="shared" si="927"/>
        <v>3.9533448631770511</v>
      </c>
      <c r="M6619" s="5">
        <f t="shared" si="928"/>
        <v>0.52502232507534785</v>
      </c>
      <c r="N6619" s="6">
        <f t="shared" si="929"/>
        <v>290.61976839933942</v>
      </c>
      <c r="O6619" s="6">
        <f t="shared" si="932"/>
        <v>212.16835841638482</v>
      </c>
      <c r="P6619" s="6">
        <f>FORECAST(J6619,Inputs!$B$10:$B$18,Inputs!$A$10:$A$18)</f>
        <v>32.046728288303918</v>
      </c>
      <c r="Q6619" s="6">
        <f>IF(Inputs!$D$10="Yes",IF('Hourly Calcs'!P6619&gt;'Hourly Calcs'!K6619,'Hourly Calcs'!O6619,N6619+O6619),N6619+O6619)</f>
        <v>502.78812681572424</v>
      </c>
      <c r="R6619" s="12">
        <f t="shared" si="933"/>
        <v>2389.2491786283213</v>
      </c>
      <c r="S6619" s="1">
        <f>IF(AND(A6619&gt;=5,A6619&lt;=9),INDEX(Demand!$C$3:$C$26,C6619),INDEX(Demand!$B$3:$B$26,C6619))</f>
        <v>600</v>
      </c>
      <c r="T6619" s="7">
        <f t="shared" si="934"/>
        <v>600</v>
      </c>
      <c r="U6619" s="7">
        <f t="shared" si="935"/>
        <v>1789.2491786283213</v>
      </c>
    </row>
    <row r="6620" spans="1:21" x14ac:dyDescent="0.2">
      <c r="A6620" s="1">
        <v>10</v>
      </c>
      <c r="B6620" s="1">
        <v>3</v>
      </c>
      <c r="C6620" s="1">
        <v>12</v>
      </c>
      <c r="D6620">
        <v>11.9</v>
      </c>
      <c r="E6620">
        <v>5.7</v>
      </c>
      <c r="F6620">
        <v>66</v>
      </c>
      <c r="G6620">
        <v>342</v>
      </c>
      <c r="H6620">
        <v>109</v>
      </c>
      <c r="I6620">
        <v>277</v>
      </c>
      <c r="J6620" s="4">
        <f t="shared" si="930"/>
        <v>179.06971903542572</v>
      </c>
      <c r="K6620" s="4">
        <f t="shared" si="931"/>
        <v>35.100422751488409</v>
      </c>
      <c r="L6620" s="5">
        <f t="shared" si="927"/>
        <v>14.06971903542572</v>
      </c>
      <c r="M6620" s="5">
        <f t="shared" si="928"/>
        <v>1.1004227514884093</v>
      </c>
      <c r="N6620" s="6">
        <f t="shared" si="929"/>
        <v>100.33257732959022</v>
      </c>
      <c r="O6620" s="6">
        <f t="shared" si="932"/>
        <v>253.32170379887327</v>
      </c>
      <c r="P6620" s="6">
        <f>FORECAST(J6620,Inputs!$B$10:$B$18,Inputs!$A$10:$A$18)</f>
        <v>32.213608509587274</v>
      </c>
      <c r="Q6620" s="6">
        <f>IF(Inputs!$D$10="Yes",IF('Hourly Calcs'!P6620&gt;'Hourly Calcs'!K6620,'Hourly Calcs'!O6620,N6620+O6620),N6620+O6620)</f>
        <v>353.65428112846348</v>
      </c>
      <c r="R6620" s="12">
        <f t="shared" si="933"/>
        <v>1680.5651439224584</v>
      </c>
      <c r="S6620" s="1">
        <f>IF(AND(A6620&gt;=5,A6620&lt;=9),INDEX(Demand!$C$3:$C$26,C6620),INDEX(Demand!$B$3:$B$26,C6620))</f>
        <v>600</v>
      </c>
      <c r="T6620" s="7">
        <f t="shared" si="934"/>
        <v>600</v>
      </c>
      <c r="U6620" s="7">
        <f t="shared" si="935"/>
        <v>1080.5651439224584</v>
      </c>
    </row>
    <row r="6621" spans="1:21" x14ac:dyDescent="0.2">
      <c r="A6621" s="1">
        <v>10</v>
      </c>
      <c r="B6621" s="1">
        <v>3</v>
      </c>
      <c r="C6621" s="1">
        <v>13</v>
      </c>
      <c r="D6621">
        <v>12.6</v>
      </c>
      <c r="E6621">
        <v>4.8</v>
      </c>
      <c r="F6621">
        <v>59</v>
      </c>
      <c r="G6621">
        <v>341</v>
      </c>
      <c r="H6621">
        <v>121</v>
      </c>
      <c r="I6621">
        <v>269</v>
      </c>
      <c r="J6621" s="4">
        <f t="shared" si="930"/>
        <v>197.15370647073755</v>
      </c>
      <c r="K6621" s="4">
        <f t="shared" si="931"/>
        <v>33.742675315801137</v>
      </c>
      <c r="L6621" s="5">
        <f t="shared" si="927"/>
        <v>32.153706470737546</v>
      </c>
      <c r="M6621" s="5">
        <f t="shared" si="928"/>
        <v>0.25732468419886345</v>
      </c>
      <c r="N6621" s="6">
        <f t="shared" si="929"/>
        <v>103.35496630781718</v>
      </c>
      <c r="O6621" s="6">
        <f t="shared" si="932"/>
        <v>246.00555350865309</v>
      </c>
      <c r="P6621" s="6">
        <f>FORECAST(J6621,Inputs!$B$10:$B$18,Inputs!$A$10:$A$18)</f>
        <v>32.38105283769201</v>
      </c>
      <c r="Q6621" s="6">
        <f>IF(Inputs!$D$10="Yes",IF('Hourly Calcs'!P6621&gt;'Hourly Calcs'!K6621,'Hourly Calcs'!O6621,N6621+O6621),N6621+O6621)</f>
        <v>349.36051981647029</v>
      </c>
      <c r="R6621" s="12">
        <f t="shared" si="933"/>
        <v>1660.1611901678668</v>
      </c>
      <c r="S6621" s="1">
        <f>IF(AND(A6621&gt;=5,A6621&lt;=9),INDEX(Demand!$C$3:$C$26,C6621),INDEX(Demand!$B$3:$B$26,C6621))</f>
        <v>600</v>
      </c>
      <c r="T6621" s="7">
        <f t="shared" si="934"/>
        <v>600</v>
      </c>
      <c r="U6621" s="7">
        <f t="shared" si="935"/>
        <v>1060.1611901678668</v>
      </c>
    </row>
    <row r="6622" spans="1:21" x14ac:dyDescent="0.2">
      <c r="A6622" s="1">
        <v>10</v>
      </c>
      <c r="B6622" s="1">
        <v>3</v>
      </c>
      <c r="C6622" s="1">
        <v>14</v>
      </c>
      <c r="D6622">
        <v>13</v>
      </c>
      <c r="E6622">
        <v>5.3</v>
      </c>
      <c r="F6622">
        <v>59</v>
      </c>
      <c r="G6622">
        <v>306</v>
      </c>
      <c r="H6622">
        <v>62</v>
      </c>
      <c r="I6622">
        <v>272</v>
      </c>
      <c r="J6622" s="4">
        <f t="shared" si="930"/>
        <v>214.07479355825507</v>
      </c>
      <c r="K6622" s="4">
        <f t="shared" si="931"/>
        <v>29.620893818784161</v>
      </c>
      <c r="L6622" s="5">
        <f t="shared" si="927"/>
        <v>49.074793558255067</v>
      </c>
      <c r="M6622" s="5">
        <f t="shared" si="928"/>
        <v>4.3791061812158389</v>
      </c>
      <c r="N6622" s="6">
        <f t="shared" si="929"/>
        <v>45.148394726420022</v>
      </c>
      <c r="O6622" s="6">
        <f t="shared" si="932"/>
        <v>248.74910986748566</v>
      </c>
      <c r="P6622" s="6">
        <f>FORECAST(J6622,Inputs!$B$10:$B$18,Inputs!$A$10:$A$18)</f>
        <v>32.537729569983838</v>
      </c>
      <c r="Q6622" s="6">
        <f>IF(Inputs!$D$10="Yes",IF('Hourly Calcs'!P6622&gt;'Hourly Calcs'!K6622,'Hourly Calcs'!O6622,N6622+O6622),N6622+O6622)</f>
        <v>248.74910986748566</v>
      </c>
      <c r="R6622" s="12">
        <f t="shared" si="933"/>
        <v>1182.0557700902918</v>
      </c>
      <c r="S6622" s="1">
        <f>IF(AND(A6622&gt;=5,A6622&lt;=9),INDEX(Demand!$C$3:$C$26,C6622),INDEX(Demand!$B$3:$B$26,C6622))</f>
        <v>600</v>
      </c>
      <c r="T6622" s="7">
        <f t="shared" si="934"/>
        <v>600</v>
      </c>
      <c r="U6622" s="7">
        <f t="shared" si="935"/>
        <v>582.05577009029184</v>
      </c>
    </row>
    <row r="6623" spans="1:21" x14ac:dyDescent="0.2">
      <c r="A6623" s="1">
        <v>10</v>
      </c>
      <c r="B6623" s="1">
        <v>3</v>
      </c>
      <c r="C6623" s="1">
        <v>15</v>
      </c>
      <c r="D6623">
        <v>12.5</v>
      </c>
      <c r="E6623">
        <v>5.7</v>
      </c>
      <c r="F6623">
        <v>63</v>
      </c>
      <c r="G6623">
        <v>242</v>
      </c>
      <c r="H6623">
        <v>64</v>
      </c>
      <c r="I6623">
        <v>212</v>
      </c>
      <c r="J6623" s="4">
        <f t="shared" si="930"/>
        <v>229.23816452744742</v>
      </c>
      <c r="K6623" s="4">
        <f t="shared" si="931"/>
        <v>23.302969730452318</v>
      </c>
      <c r="L6623" s="5">
        <f t="shared" si="927"/>
        <v>64.238164527447424</v>
      </c>
      <c r="M6623" s="5">
        <f t="shared" si="928"/>
        <v>10.697030269547682</v>
      </c>
      <c r="N6623" s="6">
        <f t="shared" si="929"/>
        <v>35.275410640549062</v>
      </c>
      <c r="O6623" s="6">
        <f t="shared" si="932"/>
        <v>193.87798269083441</v>
      </c>
      <c r="P6623" s="6">
        <f>FORECAST(J6623,Inputs!$B$10:$B$18,Inputs!$A$10:$A$18)</f>
        <v>32.67813115303192</v>
      </c>
      <c r="Q6623" s="6">
        <f>IF(Inputs!$D$10="Yes",IF('Hourly Calcs'!P6623&gt;'Hourly Calcs'!K6623,'Hourly Calcs'!O6623,N6623+O6623),N6623+O6623)</f>
        <v>193.87798269083441</v>
      </c>
      <c r="R6623" s="12">
        <f t="shared" si="933"/>
        <v>921.30817374684511</v>
      </c>
      <c r="S6623" s="1">
        <f>IF(AND(A6623&gt;=5,A6623&lt;=9),INDEX(Demand!$C$3:$C$26,C6623),INDEX(Demand!$B$3:$B$26,C6623))</f>
        <v>600</v>
      </c>
      <c r="T6623" s="7">
        <f t="shared" si="934"/>
        <v>600</v>
      </c>
      <c r="U6623" s="7">
        <f t="shared" si="935"/>
        <v>321.30817374684511</v>
      </c>
    </row>
    <row r="6624" spans="1:21" x14ac:dyDescent="0.2">
      <c r="A6624" s="1">
        <v>10</v>
      </c>
      <c r="B6624" s="1">
        <v>3</v>
      </c>
      <c r="C6624" s="1">
        <v>16</v>
      </c>
      <c r="D6624">
        <v>12</v>
      </c>
      <c r="E6624">
        <v>5.3</v>
      </c>
      <c r="F6624">
        <v>64</v>
      </c>
      <c r="G6624">
        <v>155</v>
      </c>
      <c r="H6624">
        <v>21</v>
      </c>
      <c r="I6624">
        <v>148</v>
      </c>
      <c r="J6624" s="4">
        <f t="shared" si="930"/>
        <v>242.735133784185</v>
      </c>
      <c r="K6624" s="4">
        <f t="shared" si="931"/>
        <v>15.444685442405699</v>
      </c>
      <c r="L6624" s="5">
        <f t="shared" si="927"/>
        <v>77.735133784184995</v>
      </c>
      <c r="M6624" s="5">
        <f t="shared" si="928"/>
        <v>18.555314557594301</v>
      </c>
      <c r="N6624" s="6">
        <f t="shared" si="929"/>
        <v>7.0408711044009946</v>
      </c>
      <c r="O6624" s="6">
        <f t="shared" si="932"/>
        <v>135.34878036907307</v>
      </c>
      <c r="P6624" s="6">
        <f>FORECAST(J6624,Inputs!$B$10:$B$18,Inputs!$A$10:$A$18)</f>
        <v>32.803103090594306</v>
      </c>
      <c r="Q6624" s="6">
        <f>IF(Inputs!$D$10="Yes",IF('Hourly Calcs'!P6624&gt;'Hourly Calcs'!K6624,'Hourly Calcs'!O6624,N6624+O6624),N6624+O6624)</f>
        <v>135.34878036907307</v>
      </c>
      <c r="R6624" s="12">
        <f t="shared" si="933"/>
        <v>643.17740431383515</v>
      </c>
      <c r="S6624" s="1">
        <f>IF(AND(A6624&gt;=5,A6624&lt;=9),INDEX(Demand!$C$3:$C$26,C6624),INDEX(Demand!$B$3:$B$26,C6624))</f>
        <v>900</v>
      </c>
      <c r="T6624" s="7">
        <f t="shared" si="934"/>
        <v>643.17740431383515</v>
      </c>
      <c r="U6624" s="7">
        <f t="shared" si="935"/>
        <v>0</v>
      </c>
    </row>
    <row r="6625" spans="1:21" x14ac:dyDescent="0.2">
      <c r="A6625" s="1">
        <v>10</v>
      </c>
      <c r="B6625" s="1">
        <v>3</v>
      </c>
      <c r="C6625" s="1">
        <v>17</v>
      </c>
      <c r="D6625">
        <v>11.4</v>
      </c>
      <c r="E6625">
        <v>4.8</v>
      </c>
      <c r="F6625">
        <v>64</v>
      </c>
      <c r="G6625">
        <v>64</v>
      </c>
      <c r="H6625">
        <v>0</v>
      </c>
      <c r="I6625">
        <v>64</v>
      </c>
      <c r="J6625" s="4">
        <f t="shared" si="930"/>
        <v>255.02993944957842</v>
      </c>
      <c r="K6625" s="4">
        <f t="shared" si="931"/>
        <v>6.6567691319519326</v>
      </c>
      <c r="L6625" s="5">
        <f t="shared" si="927"/>
        <v>0</v>
      </c>
      <c r="M6625" s="5">
        <f t="shared" si="928"/>
        <v>27.343230868048067</v>
      </c>
      <c r="N6625" s="6">
        <f t="shared" si="929"/>
        <v>0</v>
      </c>
      <c r="O6625" s="6">
        <f t="shared" si="932"/>
        <v>58.529202321761332</v>
      </c>
      <c r="P6625" s="6">
        <f>FORECAST(J6625,Inputs!$B$10:$B$18,Inputs!$A$10:$A$18)</f>
        <v>32.916943883792392</v>
      </c>
      <c r="Q6625" s="6">
        <f>IF(Inputs!$D$10="Yes",IF('Hourly Calcs'!P6625&gt;'Hourly Calcs'!K6625,'Hourly Calcs'!O6625,N6625+O6625),N6625+O6625)</f>
        <v>58.529202321761332</v>
      </c>
      <c r="R6625" s="12">
        <f t="shared" si="933"/>
        <v>278.13076943300985</v>
      </c>
      <c r="S6625" s="1">
        <f>IF(AND(A6625&gt;=5,A6625&lt;=9),INDEX(Demand!$C$3:$C$26,C6625),INDEX(Demand!$B$3:$B$26,C6625))</f>
        <v>900</v>
      </c>
      <c r="T6625" s="7">
        <f t="shared" si="934"/>
        <v>278.13076943300985</v>
      </c>
      <c r="U6625" s="7">
        <f t="shared" si="935"/>
        <v>0</v>
      </c>
    </row>
    <row r="6626" spans="1:21" x14ac:dyDescent="0.2">
      <c r="A6626" s="1">
        <v>10</v>
      </c>
      <c r="B6626" s="1">
        <v>3</v>
      </c>
      <c r="C6626" s="1">
        <v>18</v>
      </c>
      <c r="D6626">
        <v>9.9</v>
      </c>
      <c r="E6626">
        <v>4</v>
      </c>
      <c r="F6626">
        <v>67</v>
      </c>
      <c r="G6626">
        <v>8</v>
      </c>
      <c r="H6626">
        <v>0</v>
      </c>
      <c r="I6626">
        <v>8</v>
      </c>
      <c r="J6626" s="4">
        <f t="shared" si="930"/>
        <v>266.71001936515847</v>
      </c>
      <c r="K6626" s="4">
        <f t="shared" si="931"/>
        <v>-2.7298153189009327</v>
      </c>
      <c r="L6626" s="5">
        <f t="shared" si="927"/>
        <v>0</v>
      </c>
      <c r="M6626" s="5">
        <f t="shared" si="928"/>
        <v>0</v>
      </c>
      <c r="N6626" s="6">
        <f t="shared" si="929"/>
        <v>0</v>
      </c>
      <c r="O6626" s="6">
        <f t="shared" si="932"/>
        <v>7.3161502902201665</v>
      </c>
      <c r="P6626" s="6">
        <f>FORECAST(J6626,Inputs!$B$10:$B$18,Inputs!$A$10:$A$18)</f>
        <v>33.025092771899615</v>
      </c>
      <c r="Q6626" s="6">
        <f>IF(Inputs!$D$10="Yes",IF('Hourly Calcs'!P6626&gt;'Hourly Calcs'!K6626,'Hourly Calcs'!O6626,N6626+O6626),N6626+O6626)</f>
        <v>7.3161502902201665</v>
      </c>
      <c r="R6626" s="12">
        <f t="shared" si="933"/>
        <v>34.766346179126231</v>
      </c>
      <c r="S6626" s="1">
        <f>IF(AND(A6626&gt;=5,A6626&lt;=9),INDEX(Demand!$C$3:$C$26,C6626),INDEX(Demand!$B$3:$B$26,C6626))</f>
        <v>900</v>
      </c>
      <c r="T6626" s="7">
        <f t="shared" si="934"/>
        <v>34.766346179126231</v>
      </c>
      <c r="U6626" s="7">
        <f t="shared" si="935"/>
        <v>0</v>
      </c>
    </row>
    <row r="6627" spans="1:21" x14ac:dyDescent="0.2">
      <c r="A6627" s="1">
        <v>10</v>
      </c>
      <c r="B6627" s="1">
        <v>3</v>
      </c>
      <c r="C6627" s="1">
        <v>19</v>
      </c>
      <c r="D6627">
        <v>9</v>
      </c>
      <c r="E6627">
        <v>3.5</v>
      </c>
      <c r="F6627">
        <v>68</v>
      </c>
      <c r="G6627">
        <v>0</v>
      </c>
      <c r="H6627">
        <v>0</v>
      </c>
      <c r="I6627">
        <v>0</v>
      </c>
      <c r="J6627" s="4">
        <f t="shared" si="930"/>
        <v>278.39783988757648</v>
      </c>
      <c r="K6627" s="4">
        <f t="shared" si="931"/>
        <v>-12.302975919124023</v>
      </c>
      <c r="L6627" s="5">
        <f t="shared" ref="L6627:L6690" si="936">IF(ABS($B$5-J6627)&gt;90,0,ABS($B$5-J6627))</f>
        <v>0</v>
      </c>
      <c r="M6627" s="5">
        <f t="shared" ref="M6627:M6690" si="937">IF(K6627&gt;0,ABS($B$4-K6627),0)</f>
        <v>0</v>
      </c>
      <c r="N6627" s="6">
        <f t="shared" si="929"/>
        <v>0</v>
      </c>
      <c r="O6627" s="6">
        <f t="shared" si="932"/>
        <v>0</v>
      </c>
      <c r="P6627" s="6">
        <f>FORECAST(J6627,Inputs!$B$10:$B$18,Inputs!$A$10:$A$18)</f>
        <v>33.133313332292374</v>
      </c>
      <c r="Q6627" s="6">
        <f>IF(Inputs!$D$10="Yes",IF('Hourly Calcs'!P6627&gt;'Hourly Calcs'!K6627,'Hourly Calcs'!O6627,N6627+O6627),N6627+O6627)</f>
        <v>0</v>
      </c>
      <c r="R6627" s="12">
        <f t="shared" si="933"/>
        <v>0</v>
      </c>
      <c r="S6627" s="1">
        <f>IF(AND(A6627&gt;=5,A6627&lt;=9),INDEX(Demand!$C$3:$C$26,C6627),INDEX(Demand!$B$3:$B$26,C6627))</f>
        <v>900</v>
      </c>
      <c r="T6627" s="7">
        <f t="shared" si="934"/>
        <v>0</v>
      </c>
      <c r="U6627" s="7">
        <f t="shared" si="935"/>
        <v>0</v>
      </c>
    </row>
    <row r="6628" spans="1:21" x14ac:dyDescent="0.2">
      <c r="A6628" s="1">
        <v>10</v>
      </c>
      <c r="B6628" s="1">
        <v>3</v>
      </c>
      <c r="C6628" s="1">
        <v>20</v>
      </c>
      <c r="D6628">
        <v>9</v>
      </c>
      <c r="E6628">
        <v>4.2</v>
      </c>
      <c r="F6628">
        <v>72</v>
      </c>
      <c r="G6628">
        <v>0</v>
      </c>
      <c r="H6628">
        <v>0</v>
      </c>
      <c r="I6628">
        <v>0</v>
      </c>
      <c r="J6628" s="4">
        <f t="shared" si="930"/>
        <v>290.75693450278533</v>
      </c>
      <c r="K6628" s="4">
        <f t="shared" si="931"/>
        <v>-21.504165516926932</v>
      </c>
      <c r="L6628" s="5">
        <f t="shared" si="936"/>
        <v>0</v>
      </c>
      <c r="M6628" s="5">
        <f t="shared" si="937"/>
        <v>0</v>
      </c>
      <c r="N6628" s="6">
        <f t="shared" si="929"/>
        <v>0</v>
      </c>
      <c r="O6628" s="6">
        <f t="shared" si="932"/>
        <v>0</v>
      </c>
      <c r="P6628" s="6">
        <f>FORECAST(J6628,Inputs!$B$10:$B$18,Inputs!$A$10:$A$18)</f>
        <v>33.247749393544304</v>
      </c>
      <c r="Q6628" s="6">
        <f>IF(Inputs!$D$10="Yes",IF('Hourly Calcs'!P6628&gt;'Hourly Calcs'!K6628,'Hourly Calcs'!O6628,N6628+O6628),N6628+O6628)</f>
        <v>0</v>
      </c>
      <c r="R6628" s="12">
        <f t="shared" si="933"/>
        <v>0</v>
      </c>
      <c r="S6628" s="1">
        <f>IF(AND(A6628&gt;=5,A6628&lt;=9),INDEX(Demand!$C$3:$C$26,C6628),INDEX(Demand!$B$3:$B$26,C6628))</f>
        <v>800</v>
      </c>
      <c r="T6628" s="7">
        <f t="shared" si="934"/>
        <v>0</v>
      </c>
      <c r="U6628" s="7">
        <f t="shared" si="935"/>
        <v>0</v>
      </c>
    </row>
    <row r="6629" spans="1:21" x14ac:dyDescent="0.2">
      <c r="A6629" s="1">
        <v>10</v>
      </c>
      <c r="B6629" s="1">
        <v>3</v>
      </c>
      <c r="C6629" s="1">
        <v>21</v>
      </c>
      <c r="D6629">
        <v>8.1999999999999993</v>
      </c>
      <c r="E6629">
        <v>3.6</v>
      </c>
      <c r="F6629">
        <v>73</v>
      </c>
      <c r="G6629">
        <v>0</v>
      </c>
      <c r="H6629">
        <v>0</v>
      </c>
      <c r="I6629">
        <v>0</v>
      </c>
      <c r="J6629" s="4">
        <f t="shared" si="930"/>
        <v>304.51247752143439</v>
      </c>
      <c r="K6629" s="4">
        <f t="shared" si="931"/>
        <v>-29.926548163852473</v>
      </c>
      <c r="L6629" s="5">
        <f t="shared" si="936"/>
        <v>0</v>
      </c>
      <c r="M6629" s="5">
        <f t="shared" si="937"/>
        <v>0</v>
      </c>
      <c r="N6629" s="6">
        <f t="shared" si="929"/>
        <v>0</v>
      </c>
      <c r="O6629" s="6">
        <f t="shared" si="932"/>
        <v>0</v>
      </c>
      <c r="P6629" s="6">
        <f>FORECAST(J6629,Inputs!$B$10:$B$18,Inputs!$A$10:$A$18)</f>
        <v>33.375115532605875</v>
      </c>
      <c r="Q6629" s="6">
        <f>IF(Inputs!$D$10="Yes",IF('Hourly Calcs'!P6629&gt;'Hourly Calcs'!K6629,'Hourly Calcs'!O6629,N6629+O6629),N6629+O6629)</f>
        <v>0</v>
      </c>
      <c r="R6629" s="12">
        <f t="shared" si="933"/>
        <v>0</v>
      </c>
      <c r="S6629" s="1">
        <f>IF(AND(A6629&gt;=5,A6629&lt;=9),INDEX(Demand!$C$3:$C$26,C6629),INDEX(Demand!$B$3:$B$26,C6629))</f>
        <v>700</v>
      </c>
      <c r="T6629" s="7">
        <f t="shared" si="934"/>
        <v>0</v>
      </c>
      <c r="U6629" s="7">
        <f t="shared" si="935"/>
        <v>0</v>
      </c>
    </row>
    <row r="6630" spans="1:21" x14ac:dyDescent="0.2">
      <c r="A6630" s="1">
        <v>10</v>
      </c>
      <c r="B6630" s="1">
        <v>3</v>
      </c>
      <c r="C6630" s="1">
        <v>22</v>
      </c>
      <c r="D6630">
        <v>8.1</v>
      </c>
      <c r="E6630">
        <v>3.2</v>
      </c>
      <c r="F6630">
        <v>71</v>
      </c>
      <c r="G6630">
        <v>0</v>
      </c>
      <c r="H6630">
        <v>0</v>
      </c>
      <c r="I6630">
        <v>0</v>
      </c>
      <c r="J6630" s="4">
        <f t="shared" si="930"/>
        <v>320.38240066126474</v>
      </c>
      <c r="K6630" s="4">
        <f t="shared" si="931"/>
        <v>-36.950729411955791</v>
      </c>
      <c r="L6630" s="5">
        <f t="shared" si="936"/>
        <v>0</v>
      </c>
      <c r="M6630" s="5">
        <f t="shared" si="937"/>
        <v>0</v>
      </c>
      <c r="N6630" s="6">
        <f t="shared" si="929"/>
        <v>0</v>
      </c>
      <c r="O6630" s="6">
        <f t="shared" si="932"/>
        <v>0</v>
      </c>
      <c r="P6630" s="6">
        <f>FORECAST(J6630,Inputs!$B$10:$B$18,Inputs!$A$10:$A$18)</f>
        <v>33.522059265382076</v>
      </c>
      <c r="Q6630" s="6">
        <f>IF(Inputs!$D$10="Yes",IF('Hourly Calcs'!P6630&gt;'Hourly Calcs'!K6630,'Hourly Calcs'!O6630,N6630+O6630),N6630+O6630)</f>
        <v>0</v>
      </c>
      <c r="R6630" s="12">
        <f t="shared" si="933"/>
        <v>0</v>
      </c>
      <c r="S6630" s="1">
        <f>IF(AND(A6630&gt;=5,A6630&lt;=9),INDEX(Demand!$C$3:$C$26,C6630),INDEX(Demand!$B$3:$B$26,C6630))</f>
        <v>600</v>
      </c>
      <c r="T6630" s="7">
        <f t="shared" si="934"/>
        <v>0</v>
      </c>
      <c r="U6630" s="7">
        <f t="shared" si="935"/>
        <v>0</v>
      </c>
    </row>
    <row r="6631" spans="1:21" x14ac:dyDescent="0.2">
      <c r="A6631" s="1">
        <v>10</v>
      </c>
      <c r="B6631" s="1">
        <v>3</v>
      </c>
      <c r="C6631" s="1">
        <v>23</v>
      </c>
      <c r="D6631">
        <v>7.8</v>
      </c>
      <c r="E6631">
        <v>3.1</v>
      </c>
      <c r="F6631">
        <v>72</v>
      </c>
      <c r="G6631">
        <v>0</v>
      </c>
      <c r="H6631">
        <v>0</v>
      </c>
      <c r="I6631">
        <v>0</v>
      </c>
      <c r="J6631" s="4">
        <f t="shared" si="930"/>
        <v>338.7449101667425</v>
      </c>
      <c r="K6631" s="4">
        <f t="shared" si="931"/>
        <v>-41.786249624778833</v>
      </c>
      <c r="L6631" s="5">
        <f t="shared" si="936"/>
        <v>0</v>
      </c>
      <c r="M6631" s="5">
        <f t="shared" si="937"/>
        <v>0</v>
      </c>
      <c r="N6631" s="6">
        <f t="shared" si="929"/>
        <v>0</v>
      </c>
      <c r="O6631" s="6">
        <f t="shared" si="932"/>
        <v>0</v>
      </c>
      <c r="P6631" s="6">
        <f>FORECAST(J6631,Inputs!$B$10:$B$18,Inputs!$A$10:$A$18)</f>
        <v>33.692082501543908</v>
      </c>
      <c r="Q6631" s="6">
        <f>IF(Inputs!$D$10="Yes",IF('Hourly Calcs'!P6631&gt;'Hourly Calcs'!K6631,'Hourly Calcs'!O6631,N6631+O6631),N6631+O6631)</f>
        <v>0</v>
      </c>
      <c r="R6631" s="12">
        <f t="shared" si="933"/>
        <v>0</v>
      </c>
      <c r="S6631" s="1">
        <f>IF(AND(A6631&gt;=5,A6631&lt;=9),INDEX(Demand!$C$3:$C$26,C6631),INDEX(Demand!$B$3:$B$26,C6631))</f>
        <v>500</v>
      </c>
      <c r="T6631" s="7">
        <f t="shared" si="934"/>
        <v>0</v>
      </c>
      <c r="U6631" s="7">
        <f t="shared" si="935"/>
        <v>0</v>
      </c>
    </row>
    <row r="6632" spans="1:21" x14ac:dyDescent="0.2">
      <c r="A6632" s="1">
        <v>10</v>
      </c>
      <c r="B6632" s="1">
        <v>3</v>
      </c>
      <c r="C6632" s="1">
        <v>24</v>
      </c>
      <c r="D6632">
        <v>8</v>
      </c>
      <c r="E6632">
        <v>3.6</v>
      </c>
      <c r="F6632">
        <v>74</v>
      </c>
      <c r="G6632">
        <v>0</v>
      </c>
      <c r="H6632">
        <v>0</v>
      </c>
      <c r="I6632">
        <v>0</v>
      </c>
      <c r="J6632" s="4">
        <f t="shared" si="930"/>
        <v>359.00152281317986</v>
      </c>
      <c r="K6632" s="4">
        <f t="shared" si="931"/>
        <v>-43.641453690547479</v>
      </c>
      <c r="L6632" s="5">
        <f t="shared" si="936"/>
        <v>0</v>
      </c>
      <c r="M6632" s="5">
        <f t="shared" si="937"/>
        <v>0</v>
      </c>
      <c r="N6632" s="6">
        <f t="shared" si="929"/>
        <v>0</v>
      </c>
      <c r="O6632" s="6">
        <f t="shared" si="932"/>
        <v>0</v>
      </c>
      <c r="P6632" s="6">
        <f>FORECAST(J6632,Inputs!$B$10:$B$18,Inputs!$A$10:$A$18)</f>
        <v>33.879643729751663</v>
      </c>
      <c r="Q6632" s="6">
        <f>IF(Inputs!$D$10="Yes",IF('Hourly Calcs'!P6632&gt;'Hourly Calcs'!K6632,'Hourly Calcs'!O6632,N6632+O6632),N6632+O6632)</f>
        <v>0</v>
      </c>
      <c r="R6632" s="12">
        <f t="shared" si="933"/>
        <v>0</v>
      </c>
      <c r="S6632" s="1">
        <f>IF(AND(A6632&gt;=5,A6632&lt;=9),INDEX(Demand!$C$3:$C$26,C6632),INDEX(Demand!$B$3:$B$26,C6632))</f>
        <v>400</v>
      </c>
      <c r="T6632" s="7">
        <f t="shared" si="934"/>
        <v>0</v>
      </c>
      <c r="U6632" s="7">
        <f t="shared" si="935"/>
        <v>0</v>
      </c>
    </row>
    <row r="6633" spans="1:21" x14ac:dyDescent="0.2">
      <c r="A6633" s="1">
        <v>10</v>
      </c>
      <c r="B6633" s="1">
        <v>4</v>
      </c>
      <c r="C6633" s="1">
        <v>1</v>
      </c>
      <c r="D6633">
        <v>8</v>
      </c>
      <c r="E6633">
        <v>3.6</v>
      </c>
      <c r="F6633">
        <v>74</v>
      </c>
      <c r="G6633">
        <v>0</v>
      </c>
      <c r="H6633">
        <v>0</v>
      </c>
      <c r="I6633">
        <v>0</v>
      </c>
      <c r="J6633" s="4">
        <f t="shared" si="930"/>
        <v>19.36894457429085</v>
      </c>
      <c r="K6633" s="4">
        <f t="shared" si="931"/>
        <v>-42.136110427340611</v>
      </c>
      <c r="L6633" s="5">
        <f t="shared" si="936"/>
        <v>0</v>
      </c>
      <c r="M6633" s="5">
        <f t="shared" si="937"/>
        <v>0</v>
      </c>
      <c r="N6633" s="6">
        <f t="shared" si="929"/>
        <v>0</v>
      </c>
      <c r="O6633" s="6">
        <f t="shared" si="932"/>
        <v>0</v>
      </c>
      <c r="P6633" s="6">
        <f>FORECAST(J6633,Inputs!$B$10:$B$18,Inputs!$A$10:$A$18)</f>
        <v>30.734897634947135</v>
      </c>
      <c r="Q6633" s="6">
        <f>IF(Inputs!$D$10="Yes",IF('Hourly Calcs'!P6633&gt;'Hourly Calcs'!K6633,'Hourly Calcs'!O6633,N6633+O6633),N6633+O6633)</f>
        <v>0</v>
      </c>
      <c r="R6633" s="12">
        <f t="shared" si="933"/>
        <v>0</v>
      </c>
      <c r="S6633" s="1">
        <f>IF(AND(A6633&gt;=5,A6633&lt;=9),INDEX(Demand!$C$3:$C$26,C6633),INDEX(Demand!$B$3:$B$26,C6633))</f>
        <v>350</v>
      </c>
      <c r="T6633" s="7">
        <f t="shared" si="934"/>
        <v>0</v>
      </c>
      <c r="U6633" s="7">
        <f t="shared" si="935"/>
        <v>0</v>
      </c>
    </row>
    <row r="6634" spans="1:21" x14ac:dyDescent="0.2">
      <c r="A6634" s="1">
        <v>10</v>
      </c>
      <c r="B6634" s="1">
        <v>4</v>
      </c>
      <c r="C6634" s="1">
        <v>2</v>
      </c>
      <c r="D6634">
        <v>9.3000000000000007</v>
      </c>
      <c r="E6634">
        <v>3</v>
      </c>
      <c r="F6634">
        <v>65</v>
      </c>
      <c r="G6634">
        <v>0</v>
      </c>
      <c r="H6634">
        <v>0</v>
      </c>
      <c r="I6634">
        <v>0</v>
      </c>
      <c r="J6634" s="4">
        <f t="shared" si="930"/>
        <v>37.983650700454575</v>
      </c>
      <c r="K6634" s="4">
        <f t="shared" si="931"/>
        <v>-37.584675635150944</v>
      </c>
      <c r="L6634" s="5">
        <f t="shared" si="936"/>
        <v>0</v>
      </c>
      <c r="M6634" s="5">
        <f t="shared" si="937"/>
        <v>0</v>
      </c>
      <c r="N6634" s="6">
        <f t="shared" si="929"/>
        <v>0</v>
      </c>
      <c r="O6634" s="6">
        <f t="shared" si="932"/>
        <v>0</v>
      </c>
      <c r="P6634" s="6">
        <f>FORECAST(J6634,Inputs!$B$10:$B$18,Inputs!$A$10:$A$18)</f>
        <v>30.907256025004209</v>
      </c>
      <c r="Q6634" s="6">
        <f>IF(Inputs!$D$10="Yes",IF('Hourly Calcs'!P6634&gt;'Hourly Calcs'!K6634,'Hourly Calcs'!O6634,N6634+O6634),N6634+O6634)</f>
        <v>0</v>
      </c>
      <c r="R6634" s="12">
        <f t="shared" si="933"/>
        <v>0</v>
      </c>
      <c r="S6634" s="1">
        <f>IF(AND(A6634&gt;=5,A6634&lt;=9),INDEX(Demand!$C$3:$C$26,C6634),INDEX(Demand!$B$3:$B$26,C6634))</f>
        <v>350</v>
      </c>
      <c r="T6634" s="7">
        <f t="shared" si="934"/>
        <v>0</v>
      </c>
      <c r="U6634" s="7">
        <f t="shared" si="935"/>
        <v>0</v>
      </c>
    </row>
    <row r="6635" spans="1:21" x14ac:dyDescent="0.2">
      <c r="A6635" s="1">
        <v>10</v>
      </c>
      <c r="B6635" s="1">
        <v>4</v>
      </c>
      <c r="C6635" s="1">
        <v>3</v>
      </c>
      <c r="D6635">
        <v>9.3000000000000007</v>
      </c>
      <c r="E6635">
        <v>5.0999999999999996</v>
      </c>
      <c r="F6635">
        <v>75</v>
      </c>
      <c r="G6635">
        <v>0</v>
      </c>
      <c r="H6635">
        <v>0</v>
      </c>
      <c r="I6635">
        <v>0</v>
      </c>
      <c r="J6635" s="4">
        <f t="shared" si="930"/>
        <v>54.113869152294939</v>
      </c>
      <c r="K6635" s="4">
        <f t="shared" si="931"/>
        <v>-30.758883670819543</v>
      </c>
      <c r="L6635" s="5">
        <f t="shared" si="936"/>
        <v>0</v>
      </c>
      <c r="M6635" s="5">
        <f t="shared" si="937"/>
        <v>0</v>
      </c>
      <c r="N6635" s="6">
        <f t="shared" si="929"/>
        <v>0</v>
      </c>
      <c r="O6635" s="6">
        <f t="shared" si="932"/>
        <v>0</v>
      </c>
      <c r="P6635" s="6">
        <f>FORECAST(J6635,Inputs!$B$10:$B$18,Inputs!$A$10:$A$18)</f>
        <v>31.056609899558286</v>
      </c>
      <c r="Q6635" s="6">
        <f>IF(Inputs!$D$10="Yes",IF('Hourly Calcs'!P6635&gt;'Hourly Calcs'!K6635,'Hourly Calcs'!O6635,N6635+O6635),N6635+O6635)</f>
        <v>0</v>
      </c>
      <c r="R6635" s="12">
        <f t="shared" si="933"/>
        <v>0</v>
      </c>
      <c r="S6635" s="1">
        <f>IF(AND(A6635&gt;=5,A6635&lt;=9),INDEX(Demand!$C$3:$C$26,C6635),INDEX(Demand!$B$3:$B$26,C6635))</f>
        <v>350</v>
      </c>
      <c r="T6635" s="7">
        <f t="shared" si="934"/>
        <v>0</v>
      </c>
      <c r="U6635" s="7">
        <f t="shared" si="935"/>
        <v>0</v>
      </c>
    </row>
    <row r="6636" spans="1:21" x14ac:dyDescent="0.2">
      <c r="A6636" s="1">
        <v>10</v>
      </c>
      <c r="B6636" s="1">
        <v>4</v>
      </c>
      <c r="C6636" s="1">
        <v>4</v>
      </c>
      <c r="D6636">
        <v>9.6</v>
      </c>
      <c r="E6636">
        <v>5.7</v>
      </c>
      <c r="F6636">
        <v>77</v>
      </c>
      <c r="G6636">
        <v>0</v>
      </c>
      <c r="H6636">
        <v>0</v>
      </c>
      <c r="I6636">
        <v>0</v>
      </c>
      <c r="J6636" s="4">
        <f t="shared" si="930"/>
        <v>68.068170764561771</v>
      </c>
      <c r="K6636" s="4">
        <f t="shared" si="931"/>
        <v>-22.462919485723774</v>
      </c>
      <c r="L6636" s="5">
        <f t="shared" si="936"/>
        <v>0</v>
      </c>
      <c r="M6636" s="5">
        <f t="shared" si="937"/>
        <v>0</v>
      </c>
      <c r="N6636" s="6">
        <f t="shared" si="929"/>
        <v>0</v>
      </c>
      <c r="O6636" s="6">
        <f t="shared" si="932"/>
        <v>0</v>
      </c>
      <c r="P6636" s="6">
        <f>FORECAST(J6636,Inputs!$B$10:$B$18,Inputs!$A$10:$A$18)</f>
        <v>31.185816395968164</v>
      </c>
      <c r="Q6636" s="6">
        <f>IF(Inputs!$D$10="Yes",IF('Hourly Calcs'!P6636&gt;'Hourly Calcs'!K6636,'Hourly Calcs'!O6636,N6636+O6636),N6636+O6636)</f>
        <v>0</v>
      </c>
      <c r="R6636" s="12">
        <f t="shared" si="933"/>
        <v>0</v>
      </c>
      <c r="S6636" s="1">
        <f>IF(AND(A6636&gt;=5,A6636&lt;=9),INDEX(Demand!$C$3:$C$26,C6636),INDEX(Demand!$B$3:$B$26,C6636))</f>
        <v>350</v>
      </c>
      <c r="T6636" s="7">
        <f t="shared" si="934"/>
        <v>0</v>
      </c>
      <c r="U6636" s="7">
        <f t="shared" si="935"/>
        <v>0</v>
      </c>
    </row>
    <row r="6637" spans="1:21" x14ac:dyDescent="0.2">
      <c r="A6637" s="1">
        <v>10</v>
      </c>
      <c r="B6637" s="1">
        <v>4</v>
      </c>
      <c r="C6637" s="1">
        <v>5</v>
      </c>
      <c r="D6637">
        <v>9.6999999999999993</v>
      </c>
      <c r="E6637">
        <v>5.5</v>
      </c>
      <c r="F6637">
        <v>75</v>
      </c>
      <c r="G6637">
        <v>0</v>
      </c>
      <c r="H6637">
        <v>0</v>
      </c>
      <c r="I6637">
        <v>0</v>
      </c>
      <c r="J6637" s="4">
        <f t="shared" si="930"/>
        <v>80.551067808615386</v>
      </c>
      <c r="K6637" s="4">
        <f t="shared" si="931"/>
        <v>-13.336463183450562</v>
      </c>
      <c r="L6637" s="5">
        <f t="shared" si="936"/>
        <v>84.448932191384614</v>
      </c>
      <c r="M6637" s="5">
        <f t="shared" si="937"/>
        <v>0</v>
      </c>
      <c r="N6637" s="6">
        <f t="shared" si="929"/>
        <v>0</v>
      </c>
      <c r="O6637" s="6">
        <f t="shared" si="932"/>
        <v>0</v>
      </c>
      <c r="P6637" s="6">
        <f>FORECAST(J6637,Inputs!$B$10:$B$18,Inputs!$A$10:$A$18)</f>
        <v>31.301398776005698</v>
      </c>
      <c r="Q6637" s="6">
        <f>IF(Inputs!$D$10="Yes",IF('Hourly Calcs'!P6637&gt;'Hourly Calcs'!K6637,'Hourly Calcs'!O6637,N6637+O6637),N6637+O6637)</f>
        <v>0</v>
      </c>
      <c r="R6637" s="12">
        <f t="shared" si="933"/>
        <v>0</v>
      </c>
      <c r="S6637" s="1">
        <f>IF(AND(A6637&gt;=5,A6637&lt;=9),INDEX(Demand!$C$3:$C$26,C6637),INDEX(Demand!$B$3:$B$26,C6637))</f>
        <v>350</v>
      </c>
      <c r="T6637" s="7">
        <f t="shared" si="934"/>
        <v>0</v>
      </c>
      <c r="U6637" s="7">
        <f t="shared" si="935"/>
        <v>0</v>
      </c>
    </row>
    <row r="6638" spans="1:21" x14ac:dyDescent="0.2">
      <c r="A6638" s="1">
        <v>10</v>
      </c>
      <c r="B6638" s="1">
        <v>4</v>
      </c>
      <c r="C6638" s="1">
        <v>6</v>
      </c>
      <c r="D6638">
        <v>9.9</v>
      </c>
      <c r="E6638">
        <v>6.7</v>
      </c>
      <c r="F6638">
        <v>80</v>
      </c>
      <c r="G6638">
        <v>0</v>
      </c>
      <c r="H6638">
        <v>0</v>
      </c>
      <c r="I6638">
        <v>0</v>
      </c>
      <c r="J6638" s="4">
        <f t="shared" si="930"/>
        <v>92.293067156853098</v>
      </c>
      <c r="K6638" s="4">
        <f t="shared" si="931"/>
        <v>-3.8268539006706419</v>
      </c>
      <c r="L6638" s="5">
        <f t="shared" si="936"/>
        <v>72.706932843146902</v>
      </c>
      <c r="M6638" s="5">
        <f t="shared" si="937"/>
        <v>0</v>
      </c>
      <c r="N6638" s="6">
        <f t="shared" si="929"/>
        <v>0</v>
      </c>
      <c r="O6638" s="6">
        <f t="shared" si="932"/>
        <v>0</v>
      </c>
      <c r="P6638" s="6">
        <f>FORECAST(J6638,Inputs!$B$10:$B$18,Inputs!$A$10:$A$18)</f>
        <v>31.410120992193082</v>
      </c>
      <c r="Q6638" s="6">
        <f>IF(Inputs!$D$10="Yes",IF('Hourly Calcs'!P6638&gt;'Hourly Calcs'!K6638,'Hourly Calcs'!O6638,N6638+O6638),N6638+O6638)</f>
        <v>0</v>
      </c>
      <c r="R6638" s="12">
        <f t="shared" si="933"/>
        <v>0</v>
      </c>
      <c r="S6638" s="1">
        <f>IF(AND(A6638&gt;=5,A6638&lt;=9),INDEX(Demand!$C$3:$C$26,C6638),INDEX(Demand!$B$3:$B$26,C6638))</f>
        <v>350</v>
      </c>
      <c r="T6638" s="7">
        <f t="shared" si="934"/>
        <v>0</v>
      </c>
      <c r="U6638" s="7">
        <f t="shared" si="935"/>
        <v>0</v>
      </c>
    </row>
    <row r="6639" spans="1:21" x14ac:dyDescent="0.2">
      <c r="A6639" s="1">
        <v>10</v>
      </c>
      <c r="B6639" s="1">
        <v>4</v>
      </c>
      <c r="C6639" s="1">
        <v>7</v>
      </c>
      <c r="D6639">
        <v>9.6999999999999993</v>
      </c>
      <c r="E6639">
        <v>8.6999999999999993</v>
      </c>
      <c r="F6639">
        <v>93</v>
      </c>
      <c r="G6639">
        <v>4</v>
      </c>
      <c r="H6639">
        <v>0</v>
      </c>
      <c r="I6639">
        <v>4</v>
      </c>
      <c r="J6639" s="4">
        <f t="shared" si="930"/>
        <v>103.9629841107518</v>
      </c>
      <c r="K6639" s="4">
        <f t="shared" si="931"/>
        <v>5.6113025640800913</v>
      </c>
      <c r="L6639" s="5">
        <f t="shared" si="936"/>
        <v>61.037015889248195</v>
      </c>
      <c r="M6639" s="5">
        <f t="shared" si="937"/>
        <v>28.388697435919909</v>
      </c>
      <c r="N6639" s="6">
        <f t="shared" si="929"/>
        <v>0</v>
      </c>
      <c r="O6639" s="6">
        <f t="shared" si="932"/>
        <v>3.6580751451100832</v>
      </c>
      <c r="P6639" s="6">
        <f>FORECAST(J6639,Inputs!$B$10:$B$18,Inputs!$A$10:$A$18)</f>
        <v>31.518175778803254</v>
      </c>
      <c r="Q6639" s="6">
        <f>IF(Inputs!$D$10="Yes",IF('Hourly Calcs'!P6639&gt;'Hourly Calcs'!K6639,'Hourly Calcs'!O6639,N6639+O6639),N6639+O6639)</f>
        <v>3.6580751451100832</v>
      </c>
      <c r="R6639" s="12">
        <f t="shared" si="933"/>
        <v>17.383173089563115</v>
      </c>
      <c r="S6639" s="1">
        <f>IF(AND(A6639&gt;=5,A6639&lt;=9),INDEX(Demand!$C$3:$C$26,C6639),INDEX(Demand!$B$3:$B$26,C6639))</f>
        <v>350</v>
      </c>
      <c r="T6639" s="7">
        <f t="shared" si="934"/>
        <v>17.383173089563115</v>
      </c>
      <c r="U6639" s="7">
        <f t="shared" si="935"/>
        <v>0</v>
      </c>
    </row>
    <row r="6640" spans="1:21" x14ac:dyDescent="0.2">
      <c r="A6640" s="1">
        <v>10</v>
      </c>
      <c r="B6640" s="1">
        <v>4</v>
      </c>
      <c r="C6640" s="1">
        <v>8</v>
      </c>
      <c r="D6640">
        <v>10</v>
      </c>
      <c r="E6640">
        <v>9.1999999999999993</v>
      </c>
      <c r="F6640">
        <v>95</v>
      </c>
      <c r="G6640">
        <v>68</v>
      </c>
      <c r="H6640">
        <v>0</v>
      </c>
      <c r="I6640">
        <v>68</v>
      </c>
      <c r="J6640" s="4">
        <f t="shared" si="930"/>
        <v>116.18405933888747</v>
      </c>
      <c r="K6640" s="4">
        <f t="shared" si="931"/>
        <v>14.417717505840258</v>
      </c>
      <c r="L6640" s="5">
        <f t="shared" si="936"/>
        <v>48.815940661112535</v>
      </c>
      <c r="M6640" s="5">
        <f t="shared" si="937"/>
        <v>19.582282494159742</v>
      </c>
      <c r="N6640" s="6">
        <f t="shared" si="929"/>
        <v>0</v>
      </c>
      <c r="O6640" s="6">
        <f t="shared" si="932"/>
        <v>62.187277466871414</v>
      </c>
      <c r="P6640" s="6">
        <f>FORECAST(J6640,Inputs!$B$10:$B$18,Inputs!$A$10:$A$18)</f>
        <v>31.631333882767475</v>
      </c>
      <c r="Q6640" s="6">
        <f>IF(Inputs!$D$10="Yes",IF('Hourly Calcs'!P6640&gt;'Hourly Calcs'!K6640,'Hourly Calcs'!O6640,N6640+O6640),N6640+O6640)</f>
        <v>62.187277466871414</v>
      </c>
      <c r="R6640" s="12">
        <f t="shared" si="933"/>
        <v>295.51394252257296</v>
      </c>
      <c r="S6640" s="1">
        <f>IF(AND(A6640&gt;=5,A6640&lt;=9),INDEX(Demand!$C$3:$C$26,C6640),INDEX(Demand!$B$3:$B$26,C6640))</f>
        <v>350</v>
      </c>
      <c r="T6640" s="7">
        <f t="shared" si="934"/>
        <v>295.51394252257296</v>
      </c>
      <c r="U6640" s="7">
        <f t="shared" si="935"/>
        <v>0</v>
      </c>
    </row>
    <row r="6641" spans="1:21" x14ac:dyDescent="0.2">
      <c r="A6641" s="1">
        <v>10</v>
      </c>
      <c r="B6641" s="1">
        <v>4</v>
      </c>
      <c r="C6641" s="1">
        <v>9</v>
      </c>
      <c r="D6641">
        <v>10.6</v>
      </c>
      <c r="E6641">
        <v>9.8000000000000007</v>
      </c>
      <c r="F6641">
        <v>95</v>
      </c>
      <c r="G6641">
        <v>158</v>
      </c>
      <c r="H6641">
        <v>11</v>
      </c>
      <c r="I6641">
        <v>154</v>
      </c>
      <c r="J6641" s="4">
        <f t="shared" si="930"/>
        <v>129.54339993475327</v>
      </c>
      <c r="K6641" s="4">
        <f t="shared" si="931"/>
        <v>22.350615425364168</v>
      </c>
      <c r="L6641" s="5">
        <f t="shared" si="936"/>
        <v>35.456600065246732</v>
      </c>
      <c r="M6641" s="5">
        <f t="shared" si="937"/>
        <v>11.649384574635832</v>
      </c>
      <c r="N6641" s="6">
        <f t="shared" si="929"/>
        <v>8.1018851772280485</v>
      </c>
      <c r="O6641" s="6">
        <f t="shared" si="932"/>
        <v>140.8358930867382</v>
      </c>
      <c r="P6641" s="6">
        <f>FORECAST(J6641,Inputs!$B$10:$B$18,Inputs!$A$10:$A$18)</f>
        <v>31.755031480877342</v>
      </c>
      <c r="Q6641" s="6">
        <f>IF(Inputs!$D$10="Yes",IF('Hourly Calcs'!P6641&gt;'Hourly Calcs'!K6641,'Hourly Calcs'!O6641,N6641+O6641),N6641+O6641)</f>
        <v>140.8358930867382</v>
      </c>
      <c r="R6641" s="12">
        <f t="shared" si="933"/>
        <v>669.25216394817983</v>
      </c>
      <c r="S6641" s="1">
        <f>IF(AND(A6641&gt;=5,A6641&lt;=9),INDEX(Demand!$C$3:$C$26,C6641),INDEX(Demand!$B$3:$B$26,C6641))</f>
        <v>350</v>
      </c>
      <c r="T6641" s="7">
        <f t="shared" si="934"/>
        <v>350</v>
      </c>
      <c r="U6641" s="7">
        <f t="shared" si="935"/>
        <v>319.25216394817983</v>
      </c>
    </row>
    <row r="6642" spans="1:21" x14ac:dyDescent="0.2">
      <c r="A6642" s="1">
        <v>10</v>
      </c>
      <c r="B6642" s="1">
        <v>4</v>
      </c>
      <c r="C6642" s="1">
        <v>10</v>
      </c>
      <c r="D6642">
        <v>11.2</v>
      </c>
      <c r="E6642">
        <v>9.6</v>
      </c>
      <c r="F6642">
        <v>90</v>
      </c>
      <c r="G6642">
        <v>243</v>
      </c>
      <c r="H6642">
        <v>63</v>
      </c>
      <c r="I6642">
        <v>213</v>
      </c>
      <c r="J6642" s="4">
        <f t="shared" si="930"/>
        <v>144.51551747022643</v>
      </c>
      <c r="K6642" s="4">
        <f t="shared" si="931"/>
        <v>28.798967182287562</v>
      </c>
      <c r="L6642" s="5">
        <f t="shared" si="936"/>
        <v>20.484482529773572</v>
      </c>
      <c r="M6642" s="5">
        <f t="shared" si="937"/>
        <v>5.2010328177124379</v>
      </c>
      <c r="N6642" s="6">
        <f t="shared" si="929"/>
        <v>54.080592904545021</v>
      </c>
      <c r="O6642" s="6">
        <f t="shared" si="932"/>
        <v>194.79250147711193</v>
      </c>
      <c r="P6642" s="6">
        <f>FORECAST(J6642,Inputs!$B$10:$B$18,Inputs!$A$10:$A$18)</f>
        <v>31.893662198798392</v>
      </c>
      <c r="Q6642" s="6">
        <f>IF(Inputs!$D$10="Yes",IF('Hourly Calcs'!P6642&gt;'Hourly Calcs'!K6642,'Hourly Calcs'!O6642,N6642+O6642),N6642+O6642)</f>
        <v>194.79250147711193</v>
      </c>
      <c r="R6642" s="12">
        <f t="shared" si="933"/>
        <v>925.65396701923578</v>
      </c>
      <c r="S6642" s="1">
        <f>IF(AND(A6642&gt;=5,A6642&lt;=9),INDEX(Demand!$C$3:$C$26,C6642),INDEX(Demand!$B$3:$B$26,C6642))</f>
        <v>600</v>
      </c>
      <c r="T6642" s="7">
        <f t="shared" si="934"/>
        <v>600</v>
      </c>
      <c r="U6642" s="7">
        <f t="shared" si="935"/>
        <v>325.65396701923578</v>
      </c>
    </row>
    <row r="6643" spans="1:21" x14ac:dyDescent="0.2">
      <c r="A6643" s="1">
        <v>10</v>
      </c>
      <c r="B6643" s="1">
        <v>4</v>
      </c>
      <c r="C6643" s="1">
        <v>11</v>
      </c>
      <c r="D6643">
        <v>11.8</v>
      </c>
      <c r="E6643">
        <v>9</v>
      </c>
      <c r="F6643">
        <v>83</v>
      </c>
      <c r="G6643">
        <v>305</v>
      </c>
      <c r="H6643">
        <v>61</v>
      </c>
      <c r="I6643">
        <v>271</v>
      </c>
      <c r="J6643" s="4">
        <f t="shared" si="930"/>
        <v>161.23142001070943</v>
      </c>
      <c r="K6643" s="4">
        <f t="shared" si="931"/>
        <v>33.113664105117834</v>
      </c>
      <c r="L6643" s="5">
        <f t="shared" si="936"/>
        <v>3.768579989290572</v>
      </c>
      <c r="M6643" s="5">
        <f t="shared" si="937"/>
        <v>0.88633589488216558</v>
      </c>
      <c r="N6643" s="6">
        <f t="shared" si="929"/>
        <v>56.136189220837018</v>
      </c>
      <c r="O6643" s="6">
        <f t="shared" si="932"/>
        <v>247.83459108120815</v>
      </c>
      <c r="P6643" s="6">
        <f>FORECAST(J6643,Inputs!$B$10:$B$18,Inputs!$A$10:$A$18)</f>
        <v>32.048439074173231</v>
      </c>
      <c r="Q6643" s="6">
        <f>IF(Inputs!$D$10="Yes",IF('Hourly Calcs'!P6643&gt;'Hourly Calcs'!K6643,'Hourly Calcs'!O6643,N6643+O6643),N6643+O6643)</f>
        <v>303.97078030204517</v>
      </c>
      <c r="R6643" s="12">
        <f t="shared" si="933"/>
        <v>1444.4691479953185</v>
      </c>
      <c r="S6643" s="1">
        <f>IF(AND(A6643&gt;=5,A6643&lt;=9),INDEX(Demand!$C$3:$C$26,C6643),INDEX(Demand!$B$3:$B$26,C6643))</f>
        <v>600</v>
      </c>
      <c r="T6643" s="7">
        <f t="shared" si="934"/>
        <v>600</v>
      </c>
      <c r="U6643" s="7">
        <f t="shared" si="935"/>
        <v>844.46914799531851</v>
      </c>
    </row>
    <row r="6644" spans="1:21" x14ac:dyDescent="0.2">
      <c r="A6644" s="1">
        <v>10</v>
      </c>
      <c r="B6644" s="1">
        <v>4</v>
      </c>
      <c r="C6644" s="1">
        <v>12</v>
      </c>
      <c r="D6644">
        <v>11.8</v>
      </c>
      <c r="E6644">
        <v>9</v>
      </c>
      <c r="F6644">
        <v>83</v>
      </c>
      <c r="G6644">
        <v>337</v>
      </c>
      <c r="H6644">
        <v>117</v>
      </c>
      <c r="I6644">
        <v>267</v>
      </c>
      <c r="J6644" s="4">
        <f t="shared" si="930"/>
        <v>179.1680679382217</v>
      </c>
      <c r="K6644" s="4">
        <f t="shared" si="931"/>
        <v>34.715903084460827</v>
      </c>
      <c r="L6644" s="5">
        <f t="shared" si="936"/>
        <v>14.168067938221697</v>
      </c>
      <c r="M6644" s="5">
        <f t="shared" si="937"/>
        <v>0.71590308446082673</v>
      </c>
      <c r="N6644" s="6">
        <f t="shared" si="929"/>
        <v>107.38381461000017</v>
      </c>
      <c r="O6644" s="6">
        <f t="shared" si="932"/>
        <v>244.17651593609807</v>
      </c>
      <c r="P6644" s="6">
        <f>FORECAST(J6644,Inputs!$B$10:$B$18,Inputs!$A$10:$A$18)</f>
        <v>32.214519147576127</v>
      </c>
      <c r="Q6644" s="6">
        <f>IF(Inputs!$D$10="Yes",IF('Hourly Calcs'!P6644&gt;'Hourly Calcs'!K6644,'Hourly Calcs'!O6644,N6644+O6644),N6644+O6644)</f>
        <v>351.56033054609827</v>
      </c>
      <c r="R6644" s="12">
        <f t="shared" si="933"/>
        <v>1670.614690755059</v>
      </c>
      <c r="S6644" s="1">
        <f>IF(AND(A6644&gt;=5,A6644&lt;=9),INDEX(Demand!$C$3:$C$26,C6644),INDEX(Demand!$B$3:$B$26,C6644))</f>
        <v>600</v>
      </c>
      <c r="T6644" s="7">
        <f t="shared" si="934"/>
        <v>600</v>
      </c>
      <c r="U6644" s="7">
        <f t="shared" si="935"/>
        <v>1070.614690755059</v>
      </c>
    </row>
    <row r="6645" spans="1:21" x14ac:dyDescent="0.2">
      <c r="A6645" s="1">
        <v>10</v>
      </c>
      <c r="B6645" s="1">
        <v>4</v>
      </c>
      <c r="C6645" s="1">
        <v>13</v>
      </c>
      <c r="D6645">
        <v>11.1</v>
      </c>
      <c r="E6645">
        <v>9.9</v>
      </c>
      <c r="F6645">
        <v>92</v>
      </c>
      <c r="G6645">
        <v>335</v>
      </c>
      <c r="H6645">
        <v>116</v>
      </c>
      <c r="I6645">
        <v>266</v>
      </c>
      <c r="J6645" s="4">
        <f t="shared" si="930"/>
        <v>197.15765325250737</v>
      </c>
      <c r="K6645" s="4">
        <f t="shared" si="931"/>
        <v>33.349883445060016</v>
      </c>
      <c r="L6645" s="5">
        <f t="shared" si="936"/>
        <v>32.157653252507373</v>
      </c>
      <c r="M6645" s="5">
        <f t="shared" si="937"/>
        <v>0.65011655493998433</v>
      </c>
      <c r="N6645" s="6">
        <f t="shared" si="929"/>
        <v>98.740691732240023</v>
      </c>
      <c r="O6645" s="6">
        <f t="shared" si="932"/>
        <v>243.26199714982053</v>
      </c>
      <c r="P6645" s="6">
        <f>FORECAST(J6645,Inputs!$B$10:$B$18,Inputs!$A$10:$A$18)</f>
        <v>32.381089381967662</v>
      </c>
      <c r="Q6645" s="6">
        <f>IF(Inputs!$D$10="Yes",IF('Hourly Calcs'!P6645&gt;'Hourly Calcs'!K6645,'Hourly Calcs'!O6645,N6645+O6645),N6645+O6645)</f>
        <v>342.00268888206057</v>
      </c>
      <c r="R6645" s="12">
        <f t="shared" si="933"/>
        <v>1625.1967775675516</v>
      </c>
      <c r="S6645" s="1">
        <f>IF(AND(A6645&gt;=5,A6645&lt;=9),INDEX(Demand!$C$3:$C$26,C6645),INDEX(Demand!$B$3:$B$26,C6645))</f>
        <v>600</v>
      </c>
      <c r="T6645" s="7">
        <f t="shared" si="934"/>
        <v>600</v>
      </c>
      <c r="U6645" s="7">
        <f t="shared" si="935"/>
        <v>1025.1967775675516</v>
      </c>
    </row>
    <row r="6646" spans="1:21" x14ac:dyDescent="0.2">
      <c r="A6646" s="1">
        <v>10</v>
      </c>
      <c r="B6646" s="1">
        <v>4</v>
      </c>
      <c r="C6646" s="1">
        <v>14</v>
      </c>
      <c r="D6646">
        <v>11.9</v>
      </c>
      <c r="E6646">
        <v>8.6999999999999993</v>
      </c>
      <c r="F6646">
        <v>81</v>
      </c>
      <c r="G6646">
        <v>149</v>
      </c>
      <c r="H6646">
        <v>0</v>
      </c>
      <c r="I6646">
        <v>149</v>
      </c>
      <c r="J6646" s="4">
        <f t="shared" si="930"/>
        <v>213.99992923318675</v>
      </c>
      <c r="K6646" s="4">
        <f t="shared" si="931"/>
        <v>29.233672621706717</v>
      </c>
      <c r="L6646" s="5">
        <f t="shared" si="936"/>
        <v>48.999929233186748</v>
      </c>
      <c r="M6646" s="5">
        <f t="shared" si="937"/>
        <v>4.7663273782932833</v>
      </c>
      <c r="N6646" s="6">
        <f t="shared" si="929"/>
        <v>0</v>
      </c>
      <c r="O6646" s="6">
        <f t="shared" si="932"/>
        <v>136.26329915535061</v>
      </c>
      <c r="P6646" s="6">
        <f>FORECAST(J6646,Inputs!$B$10:$B$18,Inputs!$A$10:$A$18)</f>
        <v>32.537036381788766</v>
      </c>
      <c r="Q6646" s="6">
        <f>IF(Inputs!$D$10="Yes",IF('Hourly Calcs'!P6646&gt;'Hourly Calcs'!K6646,'Hourly Calcs'!O6646,N6646+O6646),N6646+O6646)</f>
        <v>136.26329915535061</v>
      </c>
      <c r="R6646" s="12">
        <f t="shared" si="933"/>
        <v>647.52319758622605</v>
      </c>
      <c r="S6646" s="1">
        <f>IF(AND(A6646&gt;=5,A6646&lt;=9),INDEX(Demand!$C$3:$C$26,C6646),INDEX(Demand!$B$3:$B$26,C6646))</f>
        <v>600</v>
      </c>
      <c r="T6646" s="7">
        <f t="shared" si="934"/>
        <v>600</v>
      </c>
      <c r="U6646" s="7">
        <f t="shared" si="935"/>
        <v>47.523197586226047</v>
      </c>
    </row>
    <row r="6647" spans="1:21" x14ac:dyDescent="0.2">
      <c r="A6647" s="1">
        <v>10</v>
      </c>
      <c r="B6647" s="1">
        <v>4</v>
      </c>
      <c r="C6647" s="1">
        <v>15</v>
      </c>
      <c r="D6647">
        <v>12</v>
      </c>
      <c r="E6647">
        <v>8.1999999999999993</v>
      </c>
      <c r="F6647">
        <v>78</v>
      </c>
      <c r="G6647">
        <v>117</v>
      </c>
      <c r="H6647">
        <v>0</v>
      </c>
      <c r="I6647">
        <v>117</v>
      </c>
      <c r="J6647" s="4">
        <f t="shared" si="930"/>
        <v>229.11000346999325</v>
      </c>
      <c r="K6647" s="4">
        <f t="shared" si="931"/>
        <v>22.928673995040526</v>
      </c>
      <c r="L6647" s="5">
        <f t="shared" si="936"/>
        <v>64.110003469993245</v>
      </c>
      <c r="M6647" s="5">
        <f t="shared" si="937"/>
        <v>11.071326004959474</v>
      </c>
      <c r="N6647" s="6">
        <f t="shared" si="929"/>
        <v>0</v>
      </c>
      <c r="O6647" s="6">
        <f t="shared" si="932"/>
        <v>106.99869799446994</v>
      </c>
      <c r="P6647" s="6">
        <f>FORECAST(J6647,Inputs!$B$10:$B$18,Inputs!$A$10:$A$18)</f>
        <v>32.676944476574008</v>
      </c>
      <c r="Q6647" s="6">
        <f>IF(Inputs!$D$10="Yes",IF('Hourly Calcs'!P6647&gt;'Hourly Calcs'!K6647,'Hourly Calcs'!O6647,N6647+O6647),N6647+O6647)</f>
        <v>106.99869799446994</v>
      </c>
      <c r="R6647" s="12">
        <f t="shared" si="933"/>
        <v>508.45781286972112</v>
      </c>
      <c r="S6647" s="1">
        <f>IF(AND(A6647&gt;=5,A6647&lt;=9),INDEX(Demand!$C$3:$C$26,C6647),INDEX(Demand!$B$3:$B$26,C6647))</f>
        <v>600</v>
      </c>
      <c r="T6647" s="7">
        <f t="shared" si="934"/>
        <v>508.45781286972112</v>
      </c>
      <c r="U6647" s="7">
        <f t="shared" si="935"/>
        <v>0</v>
      </c>
    </row>
    <row r="6648" spans="1:21" x14ac:dyDescent="0.2">
      <c r="A6648" s="1">
        <v>10</v>
      </c>
      <c r="B6648" s="1">
        <v>4</v>
      </c>
      <c r="C6648" s="1">
        <v>16</v>
      </c>
      <c r="D6648">
        <v>11.8</v>
      </c>
      <c r="E6648">
        <v>7.9</v>
      </c>
      <c r="F6648">
        <v>77</v>
      </c>
      <c r="G6648">
        <v>75</v>
      </c>
      <c r="H6648">
        <v>0</v>
      </c>
      <c r="I6648">
        <v>75</v>
      </c>
      <c r="J6648" s="4">
        <f t="shared" si="930"/>
        <v>242.57547467203034</v>
      </c>
      <c r="K6648" s="4">
        <f t="shared" si="931"/>
        <v>15.084531834875506</v>
      </c>
      <c r="L6648" s="5">
        <f t="shared" si="936"/>
        <v>77.575474672030339</v>
      </c>
      <c r="M6648" s="5">
        <f t="shared" si="937"/>
        <v>18.915468165124494</v>
      </c>
      <c r="N6648" s="6">
        <f t="shared" si="929"/>
        <v>0</v>
      </c>
      <c r="O6648" s="6">
        <f t="shared" si="932"/>
        <v>68.58890897081406</v>
      </c>
      <c r="P6648" s="6">
        <f>FORECAST(J6648,Inputs!$B$10:$B$18,Inputs!$A$10:$A$18)</f>
        <v>32.801624765481762</v>
      </c>
      <c r="Q6648" s="6">
        <f>IF(Inputs!$D$10="Yes",IF('Hourly Calcs'!P6648&gt;'Hourly Calcs'!K6648,'Hourly Calcs'!O6648,N6648+O6648),N6648+O6648)</f>
        <v>68.58890897081406</v>
      </c>
      <c r="R6648" s="12">
        <f t="shared" si="933"/>
        <v>325.93449542930841</v>
      </c>
      <c r="S6648" s="1">
        <f>IF(AND(A6648&gt;=5,A6648&lt;=9),INDEX(Demand!$C$3:$C$26,C6648),INDEX(Demand!$B$3:$B$26,C6648))</f>
        <v>900</v>
      </c>
      <c r="T6648" s="7">
        <f t="shared" si="934"/>
        <v>325.93449542930841</v>
      </c>
      <c r="U6648" s="7">
        <f t="shared" si="935"/>
        <v>0</v>
      </c>
    </row>
    <row r="6649" spans="1:21" x14ac:dyDescent="0.2">
      <c r="A6649" s="1">
        <v>10</v>
      </c>
      <c r="B6649" s="1">
        <v>4</v>
      </c>
      <c r="C6649" s="1">
        <v>17</v>
      </c>
      <c r="D6649">
        <v>11</v>
      </c>
      <c r="E6649">
        <v>8.8000000000000007</v>
      </c>
      <c r="F6649">
        <v>86</v>
      </c>
      <c r="G6649">
        <v>30</v>
      </c>
      <c r="H6649">
        <v>0</v>
      </c>
      <c r="I6649">
        <v>30</v>
      </c>
      <c r="J6649" s="4">
        <f t="shared" si="930"/>
        <v>254.85306565187648</v>
      </c>
      <c r="K6649" s="4">
        <f t="shared" si="931"/>
        <v>6.3114277602628874</v>
      </c>
      <c r="L6649" s="5">
        <f t="shared" si="936"/>
        <v>89.853065651876477</v>
      </c>
      <c r="M6649" s="5">
        <f t="shared" si="937"/>
        <v>27.688572239737113</v>
      </c>
      <c r="N6649" s="6">
        <f t="shared" si="929"/>
        <v>0</v>
      </c>
      <c r="O6649" s="6">
        <f t="shared" si="932"/>
        <v>27.435563588325625</v>
      </c>
      <c r="P6649" s="6">
        <f>FORECAST(J6649,Inputs!$B$10:$B$18,Inputs!$A$10:$A$18)</f>
        <v>32.915306163443297</v>
      </c>
      <c r="Q6649" s="6">
        <f>IF(Inputs!$D$10="Yes",IF('Hourly Calcs'!P6649&gt;'Hourly Calcs'!K6649,'Hourly Calcs'!O6649,N6649+O6649),N6649+O6649)</f>
        <v>27.435563588325625</v>
      </c>
      <c r="R6649" s="12">
        <f t="shared" si="933"/>
        <v>130.37379817172337</v>
      </c>
      <c r="S6649" s="1">
        <f>IF(AND(A6649&gt;=5,A6649&lt;=9),INDEX(Demand!$C$3:$C$26,C6649),INDEX(Demand!$B$3:$B$26,C6649))</f>
        <v>900</v>
      </c>
      <c r="T6649" s="7">
        <f t="shared" si="934"/>
        <v>130.37379817172337</v>
      </c>
      <c r="U6649" s="7">
        <f t="shared" si="935"/>
        <v>0</v>
      </c>
    </row>
    <row r="6650" spans="1:21" x14ac:dyDescent="0.2">
      <c r="A6650" s="1">
        <v>10</v>
      </c>
      <c r="B6650" s="1">
        <v>4</v>
      </c>
      <c r="C6650" s="1">
        <v>18</v>
      </c>
      <c r="D6650">
        <v>10.3</v>
      </c>
      <c r="E6650">
        <v>7.8</v>
      </c>
      <c r="F6650">
        <v>84</v>
      </c>
      <c r="G6650">
        <v>3</v>
      </c>
      <c r="H6650">
        <v>0</v>
      </c>
      <c r="I6650">
        <v>3</v>
      </c>
      <c r="J6650" s="4">
        <f t="shared" si="930"/>
        <v>266.52470259714994</v>
      </c>
      <c r="K6650" s="4">
        <f t="shared" si="931"/>
        <v>-3.0890555214975279</v>
      </c>
      <c r="L6650" s="5">
        <f t="shared" si="936"/>
        <v>0</v>
      </c>
      <c r="M6650" s="5">
        <f t="shared" si="937"/>
        <v>0</v>
      </c>
      <c r="N6650" s="6">
        <f t="shared" si="929"/>
        <v>0</v>
      </c>
      <c r="O6650" s="6">
        <f t="shared" si="932"/>
        <v>2.7435563588325627</v>
      </c>
      <c r="P6650" s="6">
        <f>FORECAST(J6650,Inputs!$B$10:$B$18,Inputs!$A$10:$A$18)</f>
        <v>33.023376875899537</v>
      </c>
      <c r="Q6650" s="6">
        <f>IF(Inputs!$D$10="Yes",IF('Hourly Calcs'!P6650&gt;'Hourly Calcs'!K6650,'Hourly Calcs'!O6650,N6650+O6650),N6650+O6650)</f>
        <v>2.7435563588325627</v>
      </c>
      <c r="R6650" s="12">
        <f t="shared" si="933"/>
        <v>13.037379817172337</v>
      </c>
      <c r="S6650" s="1">
        <f>IF(AND(A6650&gt;=5,A6650&lt;=9),INDEX(Demand!$C$3:$C$26,C6650),INDEX(Demand!$B$3:$B$26,C6650))</f>
        <v>900</v>
      </c>
      <c r="T6650" s="7">
        <f t="shared" si="934"/>
        <v>13.037379817172337</v>
      </c>
      <c r="U6650" s="7">
        <f t="shared" si="935"/>
        <v>0</v>
      </c>
    </row>
    <row r="6651" spans="1:21" x14ac:dyDescent="0.2">
      <c r="A6651" s="1">
        <v>10</v>
      </c>
      <c r="B6651" s="1">
        <v>4</v>
      </c>
      <c r="C6651" s="1">
        <v>19</v>
      </c>
      <c r="D6651">
        <v>10.3</v>
      </c>
      <c r="E6651">
        <v>7.4</v>
      </c>
      <c r="F6651">
        <v>82</v>
      </c>
      <c r="G6651">
        <v>0</v>
      </c>
      <c r="H6651">
        <v>0</v>
      </c>
      <c r="I6651">
        <v>0</v>
      </c>
      <c r="J6651" s="4">
        <f t="shared" si="930"/>
        <v>278.21079856558555</v>
      </c>
      <c r="K6651" s="4">
        <f t="shared" si="931"/>
        <v>-12.65158241956604</v>
      </c>
      <c r="L6651" s="5">
        <f t="shared" si="936"/>
        <v>0</v>
      </c>
      <c r="M6651" s="5">
        <f t="shared" si="937"/>
        <v>0</v>
      </c>
      <c r="N6651" s="6">
        <f t="shared" si="929"/>
        <v>0</v>
      </c>
      <c r="O6651" s="6">
        <f t="shared" si="932"/>
        <v>0</v>
      </c>
      <c r="P6651" s="6">
        <f>FORECAST(J6651,Inputs!$B$10:$B$18,Inputs!$A$10:$A$18)</f>
        <v>33.131581468199862</v>
      </c>
      <c r="Q6651" s="6">
        <f>IF(Inputs!$D$10="Yes",IF('Hourly Calcs'!P6651&gt;'Hourly Calcs'!K6651,'Hourly Calcs'!O6651,N6651+O6651),N6651+O6651)</f>
        <v>0</v>
      </c>
      <c r="R6651" s="12">
        <f t="shared" si="933"/>
        <v>0</v>
      </c>
      <c r="S6651" s="1">
        <f>IF(AND(A6651&gt;=5,A6651&lt;=9),INDEX(Demand!$C$3:$C$26,C6651),INDEX(Demand!$B$3:$B$26,C6651))</f>
        <v>900</v>
      </c>
      <c r="T6651" s="7">
        <f t="shared" si="934"/>
        <v>0</v>
      </c>
      <c r="U6651" s="7">
        <f t="shared" si="935"/>
        <v>0</v>
      </c>
    </row>
    <row r="6652" spans="1:21" x14ac:dyDescent="0.2">
      <c r="A6652" s="1">
        <v>10</v>
      </c>
      <c r="B6652" s="1">
        <v>4</v>
      </c>
      <c r="C6652" s="1">
        <v>20</v>
      </c>
      <c r="D6652">
        <v>10.3</v>
      </c>
      <c r="E6652">
        <v>8</v>
      </c>
      <c r="F6652">
        <v>86</v>
      </c>
      <c r="G6652">
        <v>0</v>
      </c>
      <c r="H6652">
        <v>0</v>
      </c>
      <c r="I6652">
        <v>0</v>
      </c>
      <c r="J6652" s="4">
        <f t="shared" si="930"/>
        <v>290.57672961992398</v>
      </c>
      <c r="K6652" s="4">
        <f t="shared" si="931"/>
        <v>-21.859781133956389</v>
      </c>
      <c r="L6652" s="5">
        <f t="shared" si="936"/>
        <v>0</v>
      </c>
      <c r="M6652" s="5">
        <f t="shared" si="937"/>
        <v>0</v>
      </c>
      <c r="N6652" s="6">
        <f t="shared" si="929"/>
        <v>0</v>
      </c>
      <c r="O6652" s="6">
        <f t="shared" si="932"/>
        <v>0</v>
      </c>
      <c r="P6652" s="6">
        <f>FORECAST(J6652,Inputs!$B$10:$B$18,Inputs!$A$10:$A$18)</f>
        <v>33.246080829814112</v>
      </c>
      <c r="Q6652" s="6">
        <f>IF(Inputs!$D$10="Yes",IF('Hourly Calcs'!P6652&gt;'Hourly Calcs'!K6652,'Hourly Calcs'!O6652,N6652+O6652),N6652+O6652)</f>
        <v>0</v>
      </c>
      <c r="R6652" s="12">
        <f t="shared" si="933"/>
        <v>0</v>
      </c>
      <c r="S6652" s="1">
        <f>IF(AND(A6652&gt;=5,A6652&lt;=9),INDEX(Demand!$C$3:$C$26,C6652),INDEX(Demand!$B$3:$B$26,C6652))</f>
        <v>800</v>
      </c>
      <c r="T6652" s="7">
        <f t="shared" si="934"/>
        <v>0</v>
      </c>
      <c r="U6652" s="7">
        <f t="shared" si="935"/>
        <v>0</v>
      </c>
    </row>
    <row r="6653" spans="1:21" x14ac:dyDescent="0.2">
      <c r="A6653" s="1">
        <v>10</v>
      </c>
      <c r="B6653" s="1">
        <v>4</v>
      </c>
      <c r="C6653" s="1">
        <v>21</v>
      </c>
      <c r="D6653">
        <v>10.199999999999999</v>
      </c>
      <c r="E6653">
        <v>7.7</v>
      </c>
      <c r="F6653">
        <v>84</v>
      </c>
      <c r="G6653">
        <v>0</v>
      </c>
      <c r="H6653">
        <v>0</v>
      </c>
      <c r="I6653">
        <v>0</v>
      </c>
      <c r="J6653" s="4">
        <f t="shared" si="930"/>
        <v>304.35441163368296</v>
      </c>
      <c r="K6653" s="4">
        <f t="shared" si="931"/>
        <v>-30.294907407382453</v>
      </c>
      <c r="L6653" s="5">
        <f t="shared" si="936"/>
        <v>0</v>
      </c>
      <c r="M6653" s="5">
        <f t="shared" si="937"/>
        <v>0</v>
      </c>
      <c r="N6653" s="6">
        <f t="shared" si="929"/>
        <v>0</v>
      </c>
      <c r="O6653" s="6">
        <f t="shared" si="932"/>
        <v>0</v>
      </c>
      <c r="P6653" s="6">
        <f>FORECAST(J6653,Inputs!$B$10:$B$18,Inputs!$A$10:$A$18)</f>
        <v>33.373651959571134</v>
      </c>
      <c r="Q6653" s="6">
        <f>IF(Inputs!$D$10="Yes",IF('Hourly Calcs'!P6653&gt;'Hourly Calcs'!K6653,'Hourly Calcs'!O6653,N6653+O6653),N6653+O6653)</f>
        <v>0</v>
      </c>
      <c r="R6653" s="12">
        <f t="shared" si="933"/>
        <v>0</v>
      </c>
      <c r="S6653" s="1">
        <f>IF(AND(A6653&gt;=5,A6653&lt;=9),INDEX(Demand!$C$3:$C$26,C6653),INDEX(Demand!$B$3:$B$26,C6653))</f>
        <v>700</v>
      </c>
      <c r="T6653" s="7">
        <f t="shared" si="934"/>
        <v>0</v>
      </c>
      <c r="U6653" s="7">
        <f t="shared" si="935"/>
        <v>0</v>
      </c>
    </row>
    <row r="6654" spans="1:21" x14ac:dyDescent="0.2">
      <c r="A6654" s="1">
        <v>10</v>
      </c>
      <c r="B6654" s="1">
        <v>4</v>
      </c>
      <c r="C6654" s="1">
        <v>22</v>
      </c>
      <c r="D6654">
        <v>10.3</v>
      </c>
      <c r="E6654">
        <v>7.8</v>
      </c>
      <c r="F6654">
        <v>84</v>
      </c>
      <c r="G6654">
        <v>0</v>
      </c>
      <c r="H6654">
        <v>0</v>
      </c>
      <c r="I6654">
        <v>0</v>
      </c>
      <c r="J6654" s="4">
        <f t="shared" si="930"/>
        <v>320.27398387193227</v>
      </c>
      <c r="K6654" s="4">
        <f t="shared" si="931"/>
        <v>-37.333936476599206</v>
      </c>
      <c r="L6654" s="5">
        <f t="shared" si="936"/>
        <v>0</v>
      </c>
      <c r="M6654" s="5">
        <f t="shared" si="937"/>
        <v>0</v>
      </c>
      <c r="N6654" s="6">
        <f t="shared" si="929"/>
        <v>0</v>
      </c>
      <c r="O6654" s="6">
        <f t="shared" si="932"/>
        <v>0</v>
      </c>
      <c r="P6654" s="6">
        <f>FORECAST(J6654,Inputs!$B$10:$B$18,Inputs!$A$10:$A$18)</f>
        <v>33.521055406221592</v>
      </c>
      <c r="Q6654" s="6">
        <f>IF(Inputs!$D$10="Yes",IF('Hourly Calcs'!P6654&gt;'Hourly Calcs'!K6654,'Hourly Calcs'!O6654,N6654+O6654),N6654+O6654)</f>
        <v>0</v>
      </c>
      <c r="R6654" s="12">
        <f t="shared" si="933"/>
        <v>0</v>
      </c>
      <c r="S6654" s="1">
        <f>IF(AND(A6654&gt;=5,A6654&lt;=9),INDEX(Demand!$C$3:$C$26,C6654),INDEX(Demand!$B$3:$B$26,C6654))</f>
        <v>600</v>
      </c>
      <c r="T6654" s="7">
        <f t="shared" si="934"/>
        <v>0</v>
      </c>
      <c r="U6654" s="7">
        <f t="shared" si="935"/>
        <v>0</v>
      </c>
    </row>
    <row r="6655" spans="1:21" x14ac:dyDescent="0.2">
      <c r="A6655" s="1">
        <v>10</v>
      </c>
      <c r="B6655" s="1">
        <v>4</v>
      </c>
      <c r="C6655" s="1">
        <v>23</v>
      </c>
      <c r="D6655">
        <v>9.8000000000000007</v>
      </c>
      <c r="E6655">
        <v>8.1999999999999993</v>
      </c>
      <c r="F6655">
        <v>90</v>
      </c>
      <c r="G6655">
        <v>0</v>
      </c>
      <c r="H6655">
        <v>0</v>
      </c>
      <c r="I6655">
        <v>0</v>
      </c>
      <c r="J6655" s="4">
        <f t="shared" si="930"/>
        <v>338.72536689058813</v>
      </c>
      <c r="K6655" s="4">
        <f t="shared" si="931"/>
        <v>-42.178745694889272</v>
      </c>
      <c r="L6655" s="5">
        <f t="shared" si="936"/>
        <v>0</v>
      </c>
      <c r="M6655" s="5">
        <f t="shared" si="937"/>
        <v>0</v>
      </c>
      <c r="N6655" s="6">
        <f t="shared" si="929"/>
        <v>0</v>
      </c>
      <c r="O6655" s="6">
        <f t="shared" si="932"/>
        <v>0</v>
      </c>
      <c r="P6655" s="6">
        <f>FORECAST(J6655,Inputs!$B$10:$B$18,Inputs!$A$10:$A$18)</f>
        <v>33.691901545283223</v>
      </c>
      <c r="Q6655" s="6">
        <f>IF(Inputs!$D$10="Yes",IF('Hourly Calcs'!P6655&gt;'Hourly Calcs'!K6655,'Hourly Calcs'!O6655,N6655+O6655),N6655+O6655)</f>
        <v>0</v>
      </c>
      <c r="R6655" s="12">
        <f t="shared" si="933"/>
        <v>0</v>
      </c>
      <c r="S6655" s="1">
        <f>IF(AND(A6655&gt;=5,A6655&lt;=9),INDEX(Demand!$C$3:$C$26,C6655),INDEX(Demand!$B$3:$B$26,C6655))</f>
        <v>500</v>
      </c>
      <c r="T6655" s="7">
        <f t="shared" si="934"/>
        <v>0</v>
      </c>
      <c r="U6655" s="7">
        <f t="shared" si="935"/>
        <v>0</v>
      </c>
    </row>
    <row r="6656" spans="1:21" x14ac:dyDescent="0.2">
      <c r="A6656" s="1">
        <v>10</v>
      </c>
      <c r="B6656" s="1">
        <v>4</v>
      </c>
      <c r="C6656" s="1">
        <v>24</v>
      </c>
      <c r="D6656">
        <v>9.6999999999999993</v>
      </c>
      <c r="E6656">
        <v>8.5</v>
      </c>
      <c r="F6656">
        <v>92</v>
      </c>
      <c r="G6656">
        <v>0</v>
      </c>
      <c r="H6656">
        <v>0</v>
      </c>
      <c r="I6656">
        <v>0</v>
      </c>
      <c r="J6656" s="4">
        <f t="shared" si="930"/>
        <v>359.10151172067634</v>
      </c>
      <c r="K6656" s="4">
        <f t="shared" si="931"/>
        <v>-44.027480965136533</v>
      </c>
      <c r="L6656" s="5">
        <f t="shared" si="936"/>
        <v>0</v>
      </c>
      <c r="M6656" s="5">
        <f t="shared" si="937"/>
        <v>0</v>
      </c>
      <c r="N6656" s="6">
        <f t="shared" si="929"/>
        <v>0</v>
      </c>
      <c r="O6656" s="6">
        <f t="shared" si="932"/>
        <v>0</v>
      </c>
      <c r="P6656" s="6">
        <f>FORECAST(J6656,Inputs!$B$10:$B$18,Inputs!$A$10:$A$18)</f>
        <v>33.88056955296922</v>
      </c>
      <c r="Q6656" s="6">
        <f>IF(Inputs!$D$10="Yes",IF('Hourly Calcs'!P6656&gt;'Hourly Calcs'!K6656,'Hourly Calcs'!O6656,N6656+O6656),N6656+O6656)</f>
        <v>0</v>
      </c>
      <c r="R6656" s="12">
        <f t="shared" si="933"/>
        <v>0</v>
      </c>
      <c r="S6656" s="1">
        <f>IF(AND(A6656&gt;=5,A6656&lt;=9),INDEX(Demand!$C$3:$C$26,C6656),INDEX(Demand!$B$3:$B$26,C6656))</f>
        <v>400</v>
      </c>
      <c r="T6656" s="7">
        <f t="shared" si="934"/>
        <v>0</v>
      </c>
      <c r="U6656" s="7">
        <f t="shared" si="935"/>
        <v>0</v>
      </c>
    </row>
    <row r="6657" spans="1:21" x14ac:dyDescent="0.2">
      <c r="A6657" s="1">
        <v>10</v>
      </c>
      <c r="B6657" s="1">
        <v>5</v>
      </c>
      <c r="C6657" s="1">
        <v>1</v>
      </c>
      <c r="D6657">
        <v>9.6</v>
      </c>
      <c r="E6657">
        <v>8.1999999999999993</v>
      </c>
      <c r="F6657">
        <v>91</v>
      </c>
      <c r="G6657">
        <v>0</v>
      </c>
      <c r="H6657">
        <v>0</v>
      </c>
      <c r="I6657">
        <v>0</v>
      </c>
      <c r="J6657" s="4">
        <f t="shared" si="930"/>
        <v>19.57982463582681</v>
      </c>
      <c r="K6657" s="4">
        <f t="shared" si="931"/>
        <v>-42.496476837811741</v>
      </c>
      <c r="L6657" s="5">
        <f t="shared" si="936"/>
        <v>0</v>
      </c>
      <c r="M6657" s="5">
        <f t="shared" si="937"/>
        <v>0</v>
      </c>
      <c r="N6657" s="6">
        <f t="shared" si="929"/>
        <v>0</v>
      </c>
      <c r="O6657" s="6">
        <f t="shared" si="932"/>
        <v>0</v>
      </c>
      <c r="P6657" s="6">
        <f>FORECAST(J6657,Inputs!$B$10:$B$18,Inputs!$A$10:$A$18)</f>
        <v>30.736850228109507</v>
      </c>
      <c r="Q6657" s="6">
        <f>IF(Inputs!$D$10="Yes",IF('Hourly Calcs'!P6657&gt;'Hourly Calcs'!K6657,'Hourly Calcs'!O6657,N6657+O6657),N6657+O6657)</f>
        <v>0</v>
      </c>
      <c r="R6657" s="12">
        <f t="shared" si="933"/>
        <v>0</v>
      </c>
      <c r="S6657" s="1">
        <f>IF(AND(A6657&gt;=5,A6657&lt;=9),INDEX(Demand!$C$3:$C$26,C6657),INDEX(Demand!$B$3:$B$26,C6657))</f>
        <v>350</v>
      </c>
      <c r="T6657" s="7">
        <f t="shared" si="934"/>
        <v>0</v>
      </c>
      <c r="U6657" s="7">
        <f t="shared" si="935"/>
        <v>0</v>
      </c>
    </row>
    <row r="6658" spans="1:21" x14ac:dyDescent="0.2">
      <c r="A6658" s="1">
        <v>10</v>
      </c>
      <c r="B6658" s="1">
        <v>5</v>
      </c>
      <c r="C6658" s="1">
        <v>2</v>
      </c>
      <c r="D6658">
        <v>9.9</v>
      </c>
      <c r="E6658">
        <v>8</v>
      </c>
      <c r="F6658">
        <v>88</v>
      </c>
      <c r="G6658">
        <v>0</v>
      </c>
      <c r="H6658">
        <v>0</v>
      </c>
      <c r="I6658">
        <v>0</v>
      </c>
      <c r="J6658" s="4">
        <f t="shared" si="930"/>
        <v>38.263079753426751</v>
      </c>
      <c r="K6658" s="4">
        <f t="shared" si="931"/>
        <v>-37.909212573958328</v>
      </c>
      <c r="L6658" s="5">
        <f t="shared" si="936"/>
        <v>0</v>
      </c>
      <c r="M6658" s="5">
        <f t="shared" si="937"/>
        <v>0</v>
      </c>
      <c r="N6658" s="6">
        <f t="shared" si="929"/>
        <v>0</v>
      </c>
      <c r="O6658" s="6">
        <f t="shared" si="932"/>
        <v>0</v>
      </c>
      <c r="P6658" s="6">
        <f>FORECAST(J6658,Inputs!$B$10:$B$18,Inputs!$A$10:$A$18)</f>
        <v>30.909843331050247</v>
      </c>
      <c r="Q6658" s="6">
        <f>IF(Inputs!$D$10="Yes",IF('Hourly Calcs'!P6658&gt;'Hourly Calcs'!K6658,'Hourly Calcs'!O6658,N6658+O6658),N6658+O6658)</f>
        <v>0</v>
      </c>
      <c r="R6658" s="12">
        <f t="shared" si="933"/>
        <v>0</v>
      </c>
      <c r="S6658" s="1">
        <f>IF(AND(A6658&gt;=5,A6658&lt;=9),INDEX(Demand!$C$3:$C$26,C6658),INDEX(Demand!$B$3:$B$26,C6658))</f>
        <v>350</v>
      </c>
      <c r="T6658" s="7">
        <f t="shared" si="934"/>
        <v>0</v>
      </c>
      <c r="U6658" s="7">
        <f t="shared" si="935"/>
        <v>0</v>
      </c>
    </row>
    <row r="6659" spans="1:21" x14ac:dyDescent="0.2">
      <c r="A6659" s="1">
        <v>10</v>
      </c>
      <c r="B6659" s="1">
        <v>5</v>
      </c>
      <c r="C6659" s="1">
        <v>3</v>
      </c>
      <c r="D6659">
        <v>9.9</v>
      </c>
      <c r="E6659">
        <v>8.3000000000000007</v>
      </c>
      <c r="F6659">
        <v>90</v>
      </c>
      <c r="G6659">
        <v>0</v>
      </c>
      <c r="H6659">
        <v>0</v>
      </c>
      <c r="I6659">
        <v>0</v>
      </c>
      <c r="J6659" s="4">
        <f t="shared" si="930"/>
        <v>54.421118380026215</v>
      </c>
      <c r="K6659" s="4">
        <f t="shared" si="931"/>
        <v>-31.049772332133344</v>
      </c>
      <c r="L6659" s="5">
        <f t="shared" si="936"/>
        <v>0</v>
      </c>
      <c r="M6659" s="5">
        <f t="shared" si="937"/>
        <v>0</v>
      </c>
      <c r="N6659" s="6">
        <f t="shared" si="929"/>
        <v>0</v>
      </c>
      <c r="O6659" s="6">
        <f t="shared" si="932"/>
        <v>0</v>
      </c>
      <c r="P6659" s="6">
        <f>FORECAST(J6659,Inputs!$B$10:$B$18,Inputs!$A$10:$A$18)</f>
        <v>31.059454799815054</v>
      </c>
      <c r="Q6659" s="6">
        <f>IF(Inputs!$D$10="Yes",IF('Hourly Calcs'!P6659&gt;'Hourly Calcs'!K6659,'Hourly Calcs'!O6659,N6659+O6659),N6659+O6659)</f>
        <v>0</v>
      </c>
      <c r="R6659" s="12">
        <f t="shared" si="933"/>
        <v>0</v>
      </c>
      <c r="S6659" s="1">
        <f>IF(AND(A6659&gt;=5,A6659&lt;=9),INDEX(Demand!$C$3:$C$26,C6659),INDEX(Demand!$B$3:$B$26,C6659))</f>
        <v>350</v>
      </c>
      <c r="T6659" s="7">
        <f t="shared" si="934"/>
        <v>0</v>
      </c>
      <c r="U6659" s="7">
        <f t="shared" si="935"/>
        <v>0</v>
      </c>
    </row>
    <row r="6660" spans="1:21" x14ac:dyDescent="0.2">
      <c r="A6660" s="1">
        <v>10</v>
      </c>
      <c r="B6660" s="1">
        <v>5</v>
      </c>
      <c r="C6660" s="1">
        <v>4</v>
      </c>
      <c r="D6660">
        <v>9.8000000000000007</v>
      </c>
      <c r="E6660">
        <v>8.6</v>
      </c>
      <c r="F6660">
        <v>92</v>
      </c>
      <c r="G6660">
        <v>0</v>
      </c>
      <c r="H6660">
        <v>0</v>
      </c>
      <c r="I6660">
        <v>0</v>
      </c>
      <c r="J6660" s="4">
        <f t="shared" si="930"/>
        <v>68.38054773952372</v>
      </c>
      <c r="K6660" s="4">
        <f t="shared" si="931"/>
        <v>-22.729260292084746</v>
      </c>
      <c r="L6660" s="5">
        <f t="shared" si="936"/>
        <v>0</v>
      </c>
      <c r="M6660" s="5">
        <f t="shared" si="937"/>
        <v>0</v>
      </c>
      <c r="N6660" s="6">
        <f t="shared" si="929"/>
        <v>0</v>
      </c>
      <c r="O6660" s="6">
        <f t="shared" si="932"/>
        <v>0</v>
      </c>
      <c r="P6660" s="6">
        <f>FORECAST(J6660,Inputs!$B$10:$B$18,Inputs!$A$10:$A$18)</f>
        <v>31.18870877536596</v>
      </c>
      <c r="Q6660" s="6">
        <f>IF(Inputs!$D$10="Yes",IF('Hourly Calcs'!P6660&gt;'Hourly Calcs'!K6660,'Hourly Calcs'!O6660,N6660+O6660),N6660+O6660)</f>
        <v>0</v>
      </c>
      <c r="R6660" s="12">
        <f t="shared" si="933"/>
        <v>0</v>
      </c>
      <c r="S6660" s="1">
        <f>IF(AND(A6660&gt;=5,A6660&lt;=9),INDEX(Demand!$C$3:$C$26,C6660),INDEX(Demand!$B$3:$B$26,C6660))</f>
        <v>350</v>
      </c>
      <c r="T6660" s="7">
        <f t="shared" si="934"/>
        <v>0</v>
      </c>
      <c r="U6660" s="7">
        <f t="shared" si="935"/>
        <v>0</v>
      </c>
    </row>
    <row r="6661" spans="1:21" x14ac:dyDescent="0.2">
      <c r="A6661" s="1">
        <v>10</v>
      </c>
      <c r="B6661" s="1">
        <v>5</v>
      </c>
      <c r="C6661" s="1">
        <v>5</v>
      </c>
      <c r="D6661">
        <v>9.8000000000000007</v>
      </c>
      <c r="E6661">
        <v>9</v>
      </c>
      <c r="F6661">
        <v>95</v>
      </c>
      <c r="G6661">
        <v>0</v>
      </c>
      <c r="H6661">
        <v>0</v>
      </c>
      <c r="I6661">
        <v>0</v>
      </c>
      <c r="J6661" s="4">
        <f t="shared" si="930"/>
        <v>80.859970326987408</v>
      </c>
      <c r="K6661" s="4">
        <f t="shared" si="931"/>
        <v>-13.589372429916153</v>
      </c>
      <c r="L6661" s="5">
        <f t="shared" si="936"/>
        <v>84.140029673012592</v>
      </c>
      <c r="M6661" s="5">
        <f t="shared" si="937"/>
        <v>0</v>
      </c>
      <c r="N6661" s="6">
        <f t="shared" si="929"/>
        <v>0</v>
      </c>
      <c r="O6661" s="6">
        <f t="shared" si="932"/>
        <v>0</v>
      </c>
      <c r="P6661" s="6">
        <f>FORECAST(J6661,Inputs!$B$10:$B$18,Inputs!$A$10:$A$18)</f>
        <v>31.30425898450914</v>
      </c>
      <c r="Q6661" s="6">
        <f>IF(Inputs!$D$10="Yes",IF('Hourly Calcs'!P6661&gt;'Hourly Calcs'!K6661,'Hourly Calcs'!O6661,N6661+O6661),N6661+O6661)</f>
        <v>0</v>
      </c>
      <c r="R6661" s="12">
        <f t="shared" si="933"/>
        <v>0</v>
      </c>
      <c r="S6661" s="1">
        <f>IF(AND(A6661&gt;=5,A6661&lt;=9),INDEX(Demand!$C$3:$C$26,C6661),INDEX(Demand!$B$3:$B$26,C6661))</f>
        <v>350</v>
      </c>
      <c r="T6661" s="7">
        <f t="shared" si="934"/>
        <v>0</v>
      </c>
      <c r="U6661" s="7">
        <f t="shared" si="935"/>
        <v>0</v>
      </c>
    </row>
    <row r="6662" spans="1:21" x14ac:dyDescent="0.2">
      <c r="A6662" s="1">
        <v>10</v>
      </c>
      <c r="B6662" s="1">
        <v>5</v>
      </c>
      <c r="C6662" s="1">
        <v>6</v>
      </c>
      <c r="D6662">
        <v>9.6</v>
      </c>
      <c r="E6662">
        <v>9.1999999999999993</v>
      </c>
      <c r="F6662">
        <v>97</v>
      </c>
      <c r="G6662">
        <v>0</v>
      </c>
      <c r="H6662">
        <v>0</v>
      </c>
      <c r="I6662">
        <v>0</v>
      </c>
      <c r="J6662" s="4">
        <f t="shared" si="930"/>
        <v>92.596643150494671</v>
      </c>
      <c r="K6662" s="4">
        <f t="shared" si="931"/>
        <v>-4.0813599440748476</v>
      </c>
      <c r="L6662" s="5">
        <f t="shared" si="936"/>
        <v>72.403356849505329</v>
      </c>
      <c r="M6662" s="5">
        <f t="shared" si="937"/>
        <v>0</v>
      </c>
      <c r="N6662" s="6">
        <f t="shared" si="929"/>
        <v>0</v>
      </c>
      <c r="O6662" s="6">
        <f t="shared" si="932"/>
        <v>0</v>
      </c>
      <c r="P6662" s="6">
        <f>FORECAST(J6662,Inputs!$B$10:$B$18,Inputs!$A$10:$A$18)</f>
        <v>31.412931881023098</v>
      </c>
      <c r="Q6662" s="6">
        <f>IF(Inputs!$D$10="Yes",IF('Hourly Calcs'!P6662&gt;'Hourly Calcs'!K6662,'Hourly Calcs'!O6662,N6662+O6662),N6662+O6662)</f>
        <v>0</v>
      </c>
      <c r="R6662" s="12">
        <f t="shared" si="933"/>
        <v>0</v>
      </c>
      <c r="S6662" s="1">
        <f>IF(AND(A6662&gt;=5,A6662&lt;=9),INDEX(Demand!$C$3:$C$26,C6662),INDEX(Demand!$B$3:$B$26,C6662))</f>
        <v>350</v>
      </c>
      <c r="T6662" s="7">
        <f t="shared" si="934"/>
        <v>0</v>
      </c>
      <c r="U6662" s="7">
        <f t="shared" si="935"/>
        <v>0</v>
      </c>
    </row>
    <row r="6663" spans="1:21" x14ac:dyDescent="0.2">
      <c r="A6663" s="1">
        <v>10</v>
      </c>
      <c r="B6663" s="1">
        <v>5</v>
      </c>
      <c r="C6663" s="1">
        <v>7</v>
      </c>
      <c r="D6663">
        <v>9.6999999999999993</v>
      </c>
      <c r="E6663">
        <v>9.3000000000000007</v>
      </c>
      <c r="F6663">
        <v>97</v>
      </c>
      <c r="G6663">
        <v>8</v>
      </c>
      <c r="H6663">
        <v>0</v>
      </c>
      <c r="I6663">
        <v>8</v>
      </c>
      <c r="J6663" s="4">
        <f t="shared" si="930"/>
        <v>104.2610009058007</v>
      </c>
      <c r="K6663" s="4">
        <f t="shared" si="931"/>
        <v>5.3604405138491984</v>
      </c>
      <c r="L6663" s="5">
        <f t="shared" si="936"/>
        <v>60.738999094199301</v>
      </c>
      <c r="M6663" s="5">
        <f t="shared" si="937"/>
        <v>28.639559486150802</v>
      </c>
      <c r="N6663" s="6">
        <f t="shared" si="929"/>
        <v>0</v>
      </c>
      <c r="O6663" s="6">
        <f t="shared" si="932"/>
        <v>7.3161502902201665</v>
      </c>
      <c r="P6663" s="6">
        <f>FORECAST(J6663,Inputs!$B$10:$B$18,Inputs!$A$10:$A$18)</f>
        <v>31.520935193572228</v>
      </c>
      <c r="Q6663" s="6">
        <f>IF(Inputs!$D$10="Yes",IF('Hourly Calcs'!P6663&gt;'Hourly Calcs'!K6663,'Hourly Calcs'!O6663,N6663+O6663),N6663+O6663)</f>
        <v>7.3161502902201665</v>
      </c>
      <c r="R6663" s="12">
        <f t="shared" si="933"/>
        <v>34.766346179126231</v>
      </c>
      <c r="S6663" s="1">
        <f>IF(AND(A6663&gt;=5,A6663&lt;=9),INDEX(Demand!$C$3:$C$26,C6663),INDEX(Demand!$B$3:$B$26,C6663))</f>
        <v>350</v>
      </c>
      <c r="T6663" s="7">
        <f t="shared" si="934"/>
        <v>34.766346179126231</v>
      </c>
      <c r="U6663" s="7">
        <f t="shared" si="935"/>
        <v>0</v>
      </c>
    </row>
    <row r="6664" spans="1:21" x14ac:dyDescent="0.2">
      <c r="A6664" s="1">
        <v>10</v>
      </c>
      <c r="B6664" s="1">
        <v>5</v>
      </c>
      <c r="C6664" s="1">
        <v>8</v>
      </c>
      <c r="D6664">
        <v>10.3</v>
      </c>
      <c r="E6664">
        <v>9.3000000000000007</v>
      </c>
      <c r="F6664">
        <v>94</v>
      </c>
      <c r="G6664">
        <v>65</v>
      </c>
      <c r="H6664">
        <v>0</v>
      </c>
      <c r="I6664">
        <v>65</v>
      </c>
      <c r="J6664" s="4">
        <f t="shared" si="930"/>
        <v>116.47422764921338</v>
      </c>
      <c r="K6664" s="4">
        <f t="shared" si="931"/>
        <v>14.145576597170717</v>
      </c>
      <c r="L6664" s="5">
        <f t="shared" si="936"/>
        <v>48.525772350786625</v>
      </c>
      <c r="M6664" s="5">
        <f t="shared" si="937"/>
        <v>19.854423402829283</v>
      </c>
      <c r="N6664" s="6">
        <f t="shared" si="929"/>
        <v>0</v>
      </c>
      <c r="O6664" s="6">
        <f t="shared" si="932"/>
        <v>59.443721108038851</v>
      </c>
      <c r="P6664" s="6">
        <f>FORECAST(J6664,Inputs!$B$10:$B$18,Inputs!$A$10:$A$18)</f>
        <v>31.634020626381602</v>
      </c>
      <c r="Q6664" s="6">
        <f>IF(Inputs!$D$10="Yes",IF('Hourly Calcs'!P6664&gt;'Hourly Calcs'!K6664,'Hourly Calcs'!O6664,N6664+O6664),N6664+O6664)</f>
        <v>59.443721108038851</v>
      </c>
      <c r="R6664" s="12">
        <f t="shared" si="933"/>
        <v>282.47656270540062</v>
      </c>
      <c r="S6664" s="1">
        <f>IF(AND(A6664&gt;=5,A6664&lt;=9),INDEX(Demand!$C$3:$C$26,C6664),INDEX(Demand!$B$3:$B$26,C6664))</f>
        <v>350</v>
      </c>
      <c r="T6664" s="7">
        <f t="shared" si="934"/>
        <v>282.47656270540062</v>
      </c>
      <c r="U6664" s="7">
        <f t="shared" si="935"/>
        <v>0</v>
      </c>
    </row>
    <row r="6665" spans="1:21" x14ac:dyDescent="0.2">
      <c r="A6665" s="1">
        <v>10</v>
      </c>
      <c r="B6665" s="1">
        <v>5</v>
      </c>
      <c r="C6665" s="1">
        <v>9</v>
      </c>
      <c r="D6665">
        <v>10.8</v>
      </c>
      <c r="E6665">
        <v>10</v>
      </c>
      <c r="F6665">
        <v>95</v>
      </c>
      <c r="G6665">
        <v>155</v>
      </c>
      <c r="H6665">
        <v>11</v>
      </c>
      <c r="I6665">
        <v>152</v>
      </c>
      <c r="J6665" s="4">
        <f t="shared" si="930"/>
        <v>129.81771824764411</v>
      </c>
      <c r="K6665" s="4">
        <f t="shared" si="931"/>
        <v>22.052440337972186</v>
      </c>
      <c r="L6665" s="5">
        <f t="shared" si="936"/>
        <v>35.182281752355891</v>
      </c>
      <c r="M6665" s="5">
        <f t="shared" si="937"/>
        <v>11.947559662027814</v>
      </c>
      <c r="N6665" s="6">
        <f t="shared" ref="N6665:N6728" si="938">H6665*MAX(0,COS(2*ASIN(SQRT(SIN(RADIANS($B$4))^2+COS(RADIANS($K6665))^2-2*SIN(RADIANS($B$4))*COS(RADIANS($K6665))*COS(RADIANS($J6665-$B$5))+(SIN(RADIANS($K6665))-COS(RADIANS($B$4)))^2)/2)))</f>
        <v>8.0835784002325184</v>
      </c>
      <c r="O6665" s="6">
        <f t="shared" si="932"/>
        <v>139.00685551418317</v>
      </c>
      <c r="P6665" s="6">
        <f>FORECAST(J6665,Inputs!$B$10:$B$18,Inputs!$A$10:$A$18)</f>
        <v>31.75757146525596</v>
      </c>
      <c r="Q6665" s="6">
        <f>IF(Inputs!$D$10="Yes",IF('Hourly Calcs'!P6665&gt;'Hourly Calcs'!K6665,'Hourly Calcs'!O6665,N6665+O6665),N6665+O6665)</f>
        <v>139.00685551418317</v>
      </c>
      <c r="R6665" s="12">
        <f t="shared" si="933"/>
        <v>660.56057740339838</v>
      </c>
      <c r="S6665" s="1">
        <f>IF(AND(A6665&gt;=5,A6665&lt;=9),INDEX(Demand!$C$3:$C$26,C6665),INDEX(Demand!$B$3:$B$26,C6665))</f>
        <v>350</v>
      </c>
      <c r="T6665" s="7">
        <f t="shared" si="934"/>
        <v>350</v>
      </c>
      <c r="U6665" s="7">
        <f t="shared" si="935"/>
        <v>310.56057740339838</v>
      </c>
    </row>
    <row r="6666" spans="1:21" x14ac:dyDescent="0.2">
      <c r="A6666" s="1">
        <v>10</v>
      </c>
      <c r="B6666" s="1">
        <v>5</v>
      </c>
      <c r="C6666" s="1">
        <v>10</v>
      </c>
      <c r="D6666">
        <v>11.2</v>
      </c>
      <c r="E6666">
        <v>9.5</v>
      </c>
      <c r="F6666">
        <v>89</v>
      </c>
      <c r="G6666">
        <v>240</v>
      </c>
      <c r="H6666">
        <v>62</v>
      </c>
      <c r="I6666">
        <v>211</v>
      </c>
      <c r="J6666" s="4">
        <f t="shared" ref="J6666:J6729" si="939">solarazimuth($B$2,$B$3,$B$1,A6666,B6666,C6666,0,0,0,0)</f>
        <v>144.75663744688057</v>
      </c>
      <c r="K6666" s="4">
        <f t="shared" ref="K6666:K6729" si="940">solarelevation($B$2,$B$3,$B$1,A6666,B6666,C6666,0,0,0,0)</f>
        <v>28.469303170377621</v>
      </c>
      <c r="L6666" s="5">
        <f t="shared" si="936"/>
        <v>20.243362553119425</v>
      </c>
      <c r="M6666" s="5">
        <f t="shared" si="937"/>
        <v>5.5306968296223786</v>
      </c>
      <c r="N6666" s="6">
        <f t="shared" si="938"/>
        <v>53.096779439297322</v>
      </c>
      <c r="O6666" s="6">
        <f t="shared" ref="O6666:O6729" si="941">$I6666*(1+COS(RADIANS($B$4)))/2</f>
        <v>192.9634639045569</v>
      </c>
      <c r="P6666" s="6">
        <f>FORECAST(J6666,Inputs!$B$10:$B$18,Inputs!$A$10:$A$18)</f>
        <v>31.895894791174818</v>
      </c>
      <c r="Q6666" s="6">
        <f>IF(Inputs!$D$10="Yes",IF('Hourly Calcs'!P6666&gt;'Hourly Calcs'!K6666,'Hourly Calcs'!O6666,N6666+O6666),N6666+O6666)</f>
        <v>192.9634639045569</v>
      </c>
      <c r="R6666" s="12">
        <f t="shared" ref="R6666:R6729" si="942">$B$6*$E$1*Q6666</f>
        <v>916.96238047445433</v>
      </c>
      <c r="S6666" s="1">
        <f>IF(AND(A6666&gt;=5,A6666&lt;=9),INDEX(Demand!$C$3:$C$26,C6666),INDEX(Demand!$B$3:$B$26,C6666))</f>
        <v>600</v>
      </c>
      <c r="T6666" s="7">
        <f t="shared" ref="T6666:T6729" si="943">S6666-MAX(0,S6666-R6666)</f>
        <v>600</v>
      </c>
      <c r="U6666" s="7">
        <f t="shared" ref="U6666:U6729" si="944">MAX(0,R6666-S6666)</f>
        <v>316.96238047445433</v>
      </c>
    </row>
    <row r="6667" spans="1:21" x14ac:dyDescent="0.2">
      <c r="A6667" s="1">
        <v>10</v>
      </c>
      <c r="B6667" s="1">
        <v>5</v>
      </c>
      <c r="C6667" s="1">
        <v>11</v>
      </c>
      <c r="D6667">
        <v>10</v>
      </c>
      <c r="E6667">
        <v>9</v>
      </c>
      <c r="F6667">
        <v>93</v>
      </c>
      <c r="G6667">
        <v>302</v>
      </c>
      <c r="H6667">
        <v>73</v>
      </c>
      <c r="I6667">
        <v>261</v>
      </c>
      <c r="J6667" s="4">
        <f t="shared" si="939"/>
        <v>161.41265189173984</v>
      </c>
      <c r="K6667" s="4">
        <f t="shared" si="940"/>
        <v>32.752669171979747</v>
      </c>
      <c r="L6667" s="5">
        <f t="shared" si="936"/>
        <v>3.5873481082601586</v>
      </c>
      <c r="M6667" s="5">
        <f t="shared" si="937"/>
        <v>1.2473308280202531</v>
      </c>
      <c r="N6667" s="6">
        <f t="shared" si="938"/>
        <v>67.005831301486197</v>
      </c>
      <c r="O6667" s="6">
        <f t="shared" si="941"/>
        <v>238.68940321843294</v>
      </c>
      <c r="P6667" s="6">
        <f>FORECAST(J6667,Inputs!$B$10:$B$18,Inputs!$A$10:$A$18)</f>
        <v>32.050117147145734</v>
      </c>
      <c r="Q6667" s="6">
        <f>IF(Inputs!$D$10="Yes",IF('Hourly Calcs'!P6667&gt;'Hourly Calcs'!K6667,'Hourly Calcs'!O6667,N6667+O6667),N6667+O6667)</f>
        <v>305.69523451991915</v>
      </c>
      <c r="R6667" s="12">
        <f t="shared" si="942"/>
        <v>1452.6637544386558</v>
      </c>
      <c r="S6667" s="1">
        <f>IF(AND(A6667&gt;=5,A6667&lt;=9),INDEX(Demand!$C$3:$C$26,C6667),INDEX(Demand!$B$3:$B$26,C6667))</f>
        <v>600</v>
      </c>
      <c r="T6667" s="7">
        <f t="shared" si="943"/>
        <v>600</v>
      </c>
      <c r="U6667" s="7">
        <f t="shared" si="944"/>
        <v>852.66375443865581</v>
      </c>
    </row>
    <row r="6668" spans="1:21" x14ac:dyDescent="0.2">
      <c r="A6668" s="1">
        <v>10</v>
      </c>
      <c r="B6668" s="1">
        <v>5</v>
      </c>
      <c r="C6668" s="1">
        <v>12</v>
      </c>
      <c r="D6668">
        <v>10.7</v>
      </c>
      <c r="E6668">
        <v>7.1</v>
      </c>
      <c r="F6668">
        <v>78</v>
      </c>
      <c r="G6668">
        <v>165</v>
      </c>
      <c r="H6668">
        <v>0</v>
      </c>
      <c r="I6668">
        <v>165</v>
      </c>
      <c r="J6668" s="4">
        <f t="shared" si="939"/>
        <v>179.26362231795579</v>
      </c>
      <c r="K6668" s="4">
        <f t="shared" si="940"/>
        <v>34.332216863226847</v>
      </c>
      <c r="L6668" s="5">
        <f t="shared" si="936"/>
        <v>14.263622317955793</v>
      </c>
      <c r="M6668" s="5">
        <f t="shared" si="937"/>
        <v>0.33221686322684718</v>
      </c>
      <c r="N6668" s="6">
        <f t="shared" si="938"/>
        <v>0</v>
      </c>
      <c r="O6668" s="6">
        <f t="shared" si="941"/>
        <v>150.89559973579094</v>
      </c>
      <c r="P6668" s="6">
        <f>FORECAST(J6668,Inputs!$B$10:$B$18,Inputs!$A$10:$A$18)</f>
        <v>32.215403910351441</v>
      </c>
      <c r="Q6668" s="6">
        <f>IF(Inputs!$D$10="Yes",IF('Hourly Calcs'!P6668&gt;'Hourly Calcs'!K6668,'Hourly Calcs'!O6668,N6668+O6668),N6668+O6668)</f>
        <v>150.89559973579094</v>
      </c>
      <c r="R6668" s="12">
        <f t="shared" si="942"/>
        <v>717.05588994447851</v>
      </c>
      <c r="S6668" s="1">
        <f>IF(AND(A6668&gt;=5,A6668&lt;=9),INDEX(Demand!$C$3:$C$26,C6668),INDEX(Demand!$B$3:$B$26,C6668))</f>
        <v>600</v>
      </c>
      <c r="T6668" s="7">
        <f t="shared" si="943"/>
        <v>600</v>
      </c>
      <c r="U6668" s="7">
        <f t="shared" si="944"/>
        <v>117.05588994447851</v>
      </c>
    </row>
    <row r="6669" spans="1:21" x14ac:dyDescent="0.2">
      <c r="A6669" s="1">
        <v>10</v>
      </c>
      <c r="B6669" s="1">
        <v>5</v>
      </c>
      <c r="C6669" s="1">
        <v>13</v>
      </c>
      <c r="D6669">
        <v>10.6</v>
      </c>
      <c r="E6669">
        <v>7</v>
      </c>
      <c r="F6669">
        <v>78</v>
      </c>
      <c r="G6669">
        <v>165</v>
      </c>
      <c r="H6669">
        <v>0</v>
      </c>
      <c r="I6669">
        <v>165</v>
      </c>
      <c r="J6669" s="4">
        <f t="shared" si="939"/>
        <v>197.15995370589047</v>
      </c>
      <c r="K6669" s="4">
        <f t="shared" si="940"/>
        <v>32.958295403513148</v>
      </c>
      <c r="L6669" s="5">
        <f t="shared" si="936"/>
        <v>32.159953705890473</v>
      </c>
      <c r="M6669" s="5">
        <f t="shared" si="937"/>
        <v>1.0417045964868521</v>
      </c>
      <c r="N6669" s="6">
        <f t="shared" si="938"/>
        <v>0</v>
      </c>
      <c r="O6669" s="6">
        <f t="shared" si="941"/>
        <v>150.89559973579094</v>
      </c>
      <c r="P6669" s="6">
        <f>FORECAST(J6669,Inputs!$B$10:$B$18,Inputs!$A$10:$A$18)</f>
        <v>32.381110682461944</v>
      </c>
      <c r="Q6669" s="6">
        <f>IF(Inputs!$D$10="Yes",IF('Hourly Calcs'!P6669&gt;'Hourly Calcs'!K6669,'Hourly Calcs'!O6669,N6669+O6669),N6669+O6669)</f>
        <v>150.89559973579094</v>
      </c>
      <c r="R6669" s="12">
        <f t="shared" si="942"/>
        <v>717.05588994447851</v>
      </c>
      <c r="S6669" s="1">
        <f>IF(AND(A6669&gt;=5,A6669&lt;=9),INDEX(Demand!$C$3:$C$26,C6669),INDEX(Demand!$B$3:$B$26,C6669))</f>
        <v>600</v>
      </c>
      <c r="T6669" s="7">
        <f t="shared" si="943"/>
        <v>600</v>
      </c>
      <c r="U6669" s="7">
        <f t="shared" si="944"/>
        <v>117.05588994447851</v>
      </c>
    </row>
    <row r="6670" spans="1:21" x14ac:dyDescent="0.2">
      <c r="A6670" s="1">
        <v>10</v>
      </c>
      <c r="B6670" s="1">
        <v>5</v>
      </c>
      <c r="C6670" s="1">
        <v>14</v>
      </c>
      <c r="D6670">
        <v>11.3</v>
      </c>
      <c r="E6670">
        <v>6.9</v>
      </c>
      <c r="F6670">
        <v>74</v>
      </c>
      <c r="G6670">
        <v>147</v>
      </c>
      <c r="H6670">
        <v>0</v>
      </c>
      <c r="I6670">
        <v>147</v>
      </c>
      <c r="J6670" s="4">
        <f t="shared" si="939"/>
        <v>213.92434349433753</v>
      </c>
      <c r="K6670" s="4">
        <f t="shared" si="940"/>
        <v>28.847837911891006</v>
      </c>
      <c r="L6670" s="5">
        <f t="shared" si="936"/>
        <v>48.924343494337535</v>
      </c>
      <c r="M6670" s="5">
        <f t="shared" si="937"/>
        <v>5.1521620881089945</v>
      </c>
      <c r="N6670" s="6">
        <f t="shared" si="938"/>
        <v>0</v>
      </c>
      <c r="O6670" s="6">
        <f t="shared" si="941"/>
        <v>134.43426158279556</v>
      </c>
      <c r="P6670" s="6">
        <f>FORECAST(J6670,Inputs!$B$10:$B$18,Inputs!$A$10:$A$18)</f>
        <v>32.53633651383646</v>
      </c>
      <c r="Q6670" s="6">
        <f>IF(Inputs!$D$10="Yes",IF('Hourly Calcs'!P6670&gt;'Hourly Calcs'!K6670,'Hourly Calcs'!O6670,N6670+O6670),N6670+O6670)</f>
        <v>134.43426158279556</v>
      </c>
      <c r="R6670" s="12">
        <f t="shared" si="942"/>
        <v>638.83161104144449</v>
      </c>
      <c r="S6670" s="1">
        <f>IF(AND(A6670&gt;=5,A6670&lt;=9),INDEX(Demand!$C$3:$C$26,C6670),INDEX(Demand!$B$3:$B$26,C6670))</f>
        <v>600</v>
      </c>
      <c r="T6670" s="7">
        <f t="shared" si="943"/>
        <v>600</v>
      </c>
      <c r="U6670" s="7">
        <f t="shared" si="944"/>
        <v>38.831611041444489</v>
      </c>
    </row>
    <row r="6671" spans="1:21" x14ac:dyDescent="0.2">
      <c r="A6671" s="1">
        <v>10</v>
      </c>
      <c r="B6671" s="1">
        <v>5</v>
      </c>
      <c r="C6671" s="1">
        <v>15</v>
      </c>
      <c r="D6671">
        <v>11.7</v>
      </c>
      <c r="E6671">
        <v>6.7</v>
      </c>
      <c r="F6671">
        <v>71</v>
      </c>
      <c r="G6671">
        <v>233</v>
      </c>
      <c r="H6671">
        <v>86</v>
      </c>
      <c r="I6671">
        <v>194</v>
      </c>
      <c r="J6671" s="4">
        <f t="shared" si="939"/>
        <v>228.98155008553965</v>
      </c>
      <c r="K6671" s="4">
        <f t="shared" si="940"/>
        <v>22.555859150148493</v>
      </c>
      <c r="L6671" s="5">
        <f t="shared" si="936"/>
        <v>63.981550085539652</v>
      </c>
      <c r="M6671" s="5">
        <f t="shared" si="937"/>
        <v>11.444140849851507</v>
      </c>
      <c r="N6671" s="6">
        <f t="shared" si="938"/>
        <v>46.830244168919378</v>
      </c>
      <c r="O6671" s="6">
        <f t="shared" si="941"/>
        <v>177.41664453783903</v>
      </c>
      <c r="P6671" s="6">
        <f>FORECAST(J6671,Inputs!$B$10:$B$18,Inputs!$A$10:$A$18)</f>
        <v>32.675755093384623</v>
      </c>
      <c r="Q6671" s="6">
        <f>IF(Inputs!$D$10="Yes",IF('Hourly Calcs'!P6671&gt;'Hourly Calcs'!K6671,'Hourly Calcs'!O6671,N6671+O6671),N6671+O6671)</f>
        <v>177.41664453783903</v>
      </c>
      <c r="R6671" s="12">
        <f t="shared" si="942"/>
        <v>843.08389484381109</v>
      </c>
      <c r="S6671" s="1">
        <f>IF(AND(A6671&gt;=5,A6671&lt;=9),INDEX(Demand!$C$3:$C$26,C6671),INDEX(Demand!$B$3:$B$26,C6671))</f>
        <v>600</v>
      </c>
      <c r="T6671" s="7">
        <f t="shared" si="943"/>
        <v>600</v>
      </c>
      <c r="U6671" s="7">
        <f t="shared" si="944"/>
        <v>243.08389484381109</v>
      </c>
    </row>
    <row r="6672" spans="1:21" x14ac:dyDescent="0.2">
      <c r="A6672" s="1">
        <v>10</v>
      </c>
      <c r="B6672" s="1">
        <v>5</v>
      </c>
      <c r="C6672" s="1">
        <v>16</v>
      </c>
      <c r="D6672">
        <v>11.9</v>
      </c>
      <c r="E6672">
        <v>7.4</v>
      </c>
      <c r="F6672">
        <v>74</v>
      </c>
      <c r="G6672">
        <v>147</v>
      </c>
      <c r="H6672">
        <v>18</v>
      </c>
      <c r="I6672">
        <v>141</v>
      </c>
      <c r="J6672" s="4">
        <f t="shared" si="939"/>
        <v>242.41556447387165</v>
      </c>
      <c r="K6672" s="4">
        <f t="shared" si="940"/>
        <v>14.725978556809977</v>
      </c>
      <c r="L6672" s="5">
        <f t="shared" si="936"/>
        <v>77.415564473871655</v>
      </c>
      <c r="M6672" s="5">
        <f t="shared" si="937"/>
        <v>19.274021443190023</v>
      </c>
      <c r="N6672" s="6">
        <f t="shared" si="938"/>
        <v>5.9143022612858243</v>
      </c>
      <c r="O6672" s="6">
        <f t="shared" si="941"/>
        <v>128.94714886513043</v>
      </c>
      <c r="P6672" s="6">
        <f>FORECAST(J6672,Inputs!$B$10:$B$18,Inputs!$A$10:$A$18)</f>
        <v>32.80014411549881</v>
      </c>
      <c r="Q6672" s="6">
        <f>IF(Inputs!$D$10="Yes",IF('Hourly Calcs'!P6672&gt;'Hourly Calcs'!K6672,'Hourly Calcs'!O6672,N6672+O6672),N6672+O6672)</f>
        <v>128.94714886513043</v>
      </c>
      <c r="R6672" s="12">
        <f t="shared" si="942"/>
        <v>612.75685140709982</v>
      </c>
      <c r="S6672" s="1">
        <f>IF(AND(A6672&gt;=5,A6672&lt;=9),INDEX(Demand!$C$3:$C$26,C6672),INDEX(Demand!$B$3:$B$26,C6672))</f>
        <v>900</v>
      </c>
      <c r="T6672" s="7">
        <f t="shared" si="943"/>
        <v>612.75685140709982</v>
      </c>
      <c r="U6672" s="7">
        <f t="shared" si="944"/>
        <v>0</v>
      </c>
    </row>
    <row r="6673" spans="1:21" x14ac:dyDescent="0.2">
      <c r="A6673" s="1">
        <v>10</v>
      </c>
      <c r="B6673" s="1">
        <v>5</v>
      </c>
      <c r="C6673" s="1">
        <v>17</v>
      </c>
      <c r="D6673">
        <v>10.7</v>
      </c>
      <c r="E6673">
        <v>6.2</v>
      </c>
      <c r="F6673">
        <v>74</v>
      </c>
      <c r="G6673">
        <v>57</v>
      </c>
      <c r="H6673">
        <v>0</v>
      </c>
      <c r="I6673">
        <v>57</v>
      </c>
      <c r="J6673" s="4">
        <f t="shared" si="939"/>
        <v>254.6757602452966</v>
      </c>
      <c r="K6673" s="4">
        <f t="shared" si="940"/>
        <v>5.968225135381374</v>
      </c>
      <c r="L6673" s="5">
        <f t="shared" si="936"/>
        <v>89.675760245296601</v>
      </c>
      <c r="M6673" s="5">
        <f t="shared" si="937"/>
        <v>28.031774864618626</v>
      </c>
      <c r="N6673" s="6">
        <f t="shared" si="938"/>
        <v>0</v>
      </c>
      <c r="O6673" s="6">
        <f t="shared" si="941"/>
        <v>52.127570817818686</v>
      </c>
      <c r="P6673" s="6">
        <f>FORECAST(J6673,Inputs!$B$10:$B$18,Inputs!$A$10:$A$18)</f>
        <v>32.913664446715707</v>
      </c>
      <c r="Q6673" s="6">
        <f>IF(Inputs!$D$10="Yes",IF('Hourly Calcs'!P6673&gt;'Hourly Calcs'!K6673,'Hourly Calcs'!O6673,N6673+O6673),N6673+O6673)</f>
        <v>52.127570817818686</v>
      </c>
      <c r="R6673" s="12">
        <f t="shared" si="942"/>
        <v>247.71021652627439</v>
      </c>
      <c r="S6673" s="1">
        <f>IF(AND(A6673&gt;=5,A6673&lt;=9),INDEX(Demand!$C$3:$C$26,C6673),INDEX(Demand!$B$3:$B$26,C6673))</f>
        <v>900</v>
      </c>
      <c r="T6673" s="7">
        <f t="shared" si="943"/>
        <v>247.71021652627439</v>
      </c>
      <c r="U6673" s="7">
        <f t="shared" si="944"/>
        <v>0</v>
      </c>
    </row>
    <row r="6674" spans="1:21" x14ac:dyDescent="0.2">
      <c r="A6674" s="1">
        <v>10</v>
      </c>
      <c r="B6674" s="1">
        <v>5</v>
      </c>
      <c r="C6674" s="1">
        <v>18</v>
      </c>
      <c r="D6674">
        <v>10</v>
      </c>
      <c r="E6674">
        <v>8</v>
      </c>
      <c r="F6674">
        <v>87</v>
      </c>
      <c r="G6674">
        <v>6</v>
      </c>
      <c r="H6674">
        <v>0</v>
      </c>
      <c r="I6674">
        <v>6</v>
      </c>
      <c r="J6674" s="4">
        <f t="shared" si="939"/>
        <v>266.33864312644158</v>
      </c>
      <c r="K6674" s="4">
        <f t="shared" si="940"/>
        <v>-3.4440191489176186</v>
      </c>
      <c r="L6674" s="5">
        <f t="shared" si="936"/>
        <v>0</v>
      </c>
      <c r="M6674" s="5">
        <f t="shared" si="937"/>
        <v>0</v>
      </c>
      <c r="N6674" s="6">
        <f t="shared" si="938"/>
        <v>0</v>
      </c>
      <c r="O6674" s="6">
        <f t="shared" si="941"/>
        <v>5.4871127176651253</v>
      </c>
      <c r="P6674" s="6">
        <f>FORECAST(J6674,Inputs!$B$10:$B$18,Inputs!$A$10:$A$18)</f>
        <v>33.021654103022605</v>
      </c>
      <c r="Q6674" s="6">
        <f>IF(Inputs!$D$10="Yes",IF('Hourly Calcs'!P6674&gt;'Hourly Calcs'!K6674,'Hourly Calcs'!O6674,N6674+O6674),N6674+O6674)</f>
        <v>5.4871127176651253</v>
      </c>
      <c r="R6674" s="12">
        <f t="shared" si="942"/>
        <v>26.074759634344673</v>
      </c>
      <c r="S6674" s="1">
        <f>IF(AND(A6674&gt;=5,A6674&lt;=9),INDEX(Demand!$C$3:$C$26,C6674),INDEX(Demand!$B$3:$B$26,C6674))</f>
        <v>900</v>
      </c>
      <c r="T6674" s="7">
        <f t="shared" si="943"/>
        <v>26.074759634344673</v>
      </c>
      <c r="U6674" s="7">
        <f t="shared" si="944"/>
        <v>0</v>
      </c>
    </row>
    <row r="6675" spans="1:21" x14ac:dyDescent="0.2">
      <c r="A6675" s="1">
        <v>10</v>
      </c>
      <c r="B6675" s="1">
        <v>5</v>
      </c>
      <c r="C6675" s="1">
        <v>19</v>
      </c>
      <c r="D6675">
        <v>10.7</v>
      </c>
      <c r="E6675">
        <v>8.3000000000000007</v>
      </c>
      <c r="F6675">
        <v>85</v>
      </c>
      <c r="G6675">
        <v>0</v>
      </c>
      <c r="H6675">
        <v>0</v>
      </c>
      <c r="I6675">
        <v>0</v>
      </c>
      <c r="J6675" s="4">
        <f t="shared" si="939"/>
        <v>278.02260157177494</v>
      </c>
      <c r="K6675" s="4">
        <f t="shared" si="940"/>
        <v>-12.998287191201584</v>
      </c>
      <c r="L6675" s="5">
        <f t="shared" si="936"/>
        <v>0</v>
      </c>
      <c r="M6675" s="5">
        <f t="shared" si="937"/>
        <v>0</v>
      </c>
      <c r="N6675" s="6">
        <f t="shared" si="938"/>
        <v>0</v>
      </c>
      <c r="O6675" s="6">
        <f t="shared" si="941"/>
        <v>0</v>
      </c>
      <c r="P6675" s="6">
        <f>FORECAST(J6675,Inputs!$B$10:$B$18,Inputs!$A$10:$A$18)</f>
        <v>33.129838903442362</v>
      </c>
      <c r="Q6675" s="6">
        <f>IF(Inputs!$D$10="Yes",IF('Hourly Calcs'!P6675&gt;'Hourly Calcs'!K6675,'Hourly Calcs'!O6675,N6675+O6675),N6675+O6675)</f>
        <v>0</v>
      </c>
      <c r="R6675" s="12">
        <f t="shared" si="942"/>
        <v>0</v>
      </c>
      <c r="S6675" s="1">
        <f>IF(AND(A6675&gt;=5,A6675&lt;=9),INDEX(Demand!$C$3:$C$26,C6675),INDEX(Demand!$B$3:$B$26,C6675))</f>
        <v>900</v>
      </c>
      <c r="T6675" s="7">
        <f t="shared" si="943"/>
        <v>0</v>
      </c>
      <c r="U6675" s="7">
        <f t="shared" si="944"/>
        <v>0</v>
      </c>
    </row>
    <row r="6676" spans="1:21" x14ac:dyDescent="0.2">
      <c r="A6676" s="1">
        <v>10</v>
      </c>
      <c r="B6676" s="1">
        <v>5</v>
      </c>
      <c r="C6676" s="1">
        <v>20</v>
      </c>
      <c r="D6676">
        <v>10.8</v>
      </c>
      <c r="E6676">
        <v>7.5</v>
      </c>
      <c r="F6676">
        <v>80</v>
      </c>
      <c r="G6676">
        <v>0</v>
      </c>
      <c r="H6676">
        <v>0</v>
      </c>
      <c r="I6676">
        <v>0</v>
      </c>
      <c r="J6676" s="4">
        <f t="shared" si="939"/>
        <v>290.3948680628236</v>
      </c>
      <c r="K6676" s="4">
        <f t="shared" si="940"/>
        <v>-22.213485530849042</v>
      </c>
      <c r="L6676" s="5">
        <f t="shared" si="936"/>
        <v>0</v>
      </c>
      <c r="M6676" s="5">
        <f t="shared" si="937"/>
        <v>0</v>
      </c>
      <c r="N6676" s="6">
        <f t="shared" si="938"/>
        <v>0</v>
      </c>
      <c r="O6676" s="6">
        <f t="shared" si="941"/>
        <v>0</v>
      </c>
      <c r="P6676" s="6">
        <f>FORECAST(J6676,Inputs!$B$10:$B$18,Inputs!$A$10:$A$18)</f>
        <v>33.244396926507626</v>
      </c>
      <c r="Q6676" s="6">
        <f>IF(Inputs!$D$10="Yes",IF('Hourly Calcs'!P6676&gt;'Hourly Calcs'!K6676,'Hourly Calcs'!O6676,N6676+O6676),N6676+O6676)</f>
        <v>0</v>
      </c>
      <c r="R6676" s="12">
        <f t="shared" si="942"/>
        <v>0</v>
      </c>
      <c r="S6676" s="1">
        <f>IF(AND(A6676&gt;=5,A6676&lt;=9),INDEX(Demand!$C$3:$C$26,C6676),INDEX(Demand!$B$3:$B$26,C6676))</f>
        <v>800</v>
      </c>
      <c r="T6676" s="7">
        <f t="shared" si="943"/>
        <v>0</v>
      </c>
      <c r="U6676" s="7">
        <f t="shared" si="944"/>
        <v>0</v>
      </c>
    </row>
    <row r="6677" spans="1:21" x14ac:dyDescent="0.2">
      <c r="A6677" s="1">
        <v>10</v>
      </c>
      <c r="B6677" s="1">
        <v>5</v>
      </c>
      <c r="C6677" s="1">
        <v>21</v>
      </c>
      <c r="D6677">
        <v>10.9</v>
      </c>
      <c r="E6677">
        <v>7.6</v>
      </c>
      <c r="F6677">
        <v>80</v>
      </c>
      <c r="G6677">
        <v>0</v>
      </c>
      <c r="H6677">
        <v>0</v>
      </c>
      <c r="I6677">
        <v>0</v>
      </c>
      <c r="J6677" s="4">
        <f t="shared" si="939"/>
        <v>304.19417343287387</v>
      </c>
      <c r="K6677" s="4">
        <f t="shared" si="940"/>
        <v>-30.661426192235567</v>
      </c>
      <c r="L6677" s="5">
        <f t="shared" si="936"/>
        <v>0</v>
      </c>
      <c r="M6677" s="5">
        <f t="shared" si="937"/>
        <v>0</v>
      </c>
      <c r="N6677" s="6">
        <f t="shared" si="938"/>
        <v>0</v>
      </c>
      <c r="O6677" s="6">
        <f t="shared" si="941"/>
        <v>0</v>
      </c>
      <c r="P6677" s="6">
        <f>FORECAST(J6677,Inputs!$B$10:$B$18,Inputs!$A$10:$A$18)</f>
        <v>33.372168272526608</v>
      </c>
      <c r="Q6677" s="6">
        <f>IF(Inputs!$D$10="Yes",IF('Hourly Calcs'!P6677&gt;'Hourly Calcs'!K6677,'Hourly Calcs'!O6677,N6677+O6677),N6677+O6677)</f>
        <v>0</v>
      </c>
      <c r="R6677" s="12">
        <f t="shared" si="942"/>
        <v>0</v>
      </c>
      <c r="S6677" s="1">
        <f>IF(AND(A6677&gt;=5,A6677&lt;=9),INDEX(Demand!$C$3:$C$26,C6677),INDEX(Demand!$B$3:$B$26,C6677))</f>
        <v>700</v>
      </c>
      <c r="T6677" s="7">
        <f t="shared" si="943"/>
        <v>0</v>
      </c>
      <c r="U6677" s="7">
        <f t="shared" si="944"/>
        <v>0</v>
      </c>
    </row>
    <row r="6678" spans="1:21" x14ac:dyDescent="0.2">
      <c r="A6678" s="1">
        <v>10</v>
      </c>
      <c r="B6678" s="1">
        <v>5</v>
      </c>
      <c r="C6678" s="1">
        <v>22</v>
      </c>
      <c r="D6678">
        <v>10.4</v>
      </c>
      <c r="E6678">
        <v>7.5</v>
      </c>
      <c r="F6678">
        <v>82</v>
      </c>
      <c r="G6678">
        <v>0</v>
      </c>
      <c r="H6678">
        <v>0</v>
      </c>
      <c r="I6678">
        <v>0</v>
      </c>
      <c r="J6678" s="4">
        <f t="shared" si="939"/>
        <v>320.16311815553928</v>
      </c>
      <c r="K6678" s="4">
        <f t="shared" si="940"/>
        <v>-37.71551850080688</v>
      </c>
      <c r="L6678" s="5">
        <f t="shared" si="936"/>
        <v>0</v>
      </c>
      <c r="M6678" s="5">
        <f t="shared" si="937"/>
        <v>0</v>
      </c>
      <c r="N6678" s="6">
        <f t="shared" si="938"/>
        <v>0</v>
      </c>
      <c r="O6678" s="6">
        <f t="shared" si="941"/>
        <v>0</v>
      </c>
      <c r="P6678" s="6">
        <f>FORECAST(J6678,Inputs!$B$10:$B$18,Inputs!$A$10:$A$18)</f>
        <v>33.520028871810545</v>
      </c>
      <c r="Q6678" s="6">
        <f>IF(Inputs!$D$10="Yes",IF('Hourly Calcs'!P6678&gt;'Hourly Calcs'!K6678,'Hourly Calcs'!O6678,N6678+O6678),N6678+O6678)</f>
        <v>0</v>
      </c>
      <c r="R6678" s="12">
        <f t="shared" si="942"/>
        <v>0</v>
      </c>
      <c r="S6678" s="1">
        <f>IF(AND(A6678&gt;=5,A6678&lt;=9),INDEX(Demand!$C$3:$C$26,C6678),INDEX(Demand!$B$3:$B$26,C6678))</f>
        <v>600</v>
      </c>
      <c r="T6678" s="7">
        <f t="shared" si="943"/>
        <v>0</v>
      </c>
      <c r="U6678" s="7">
        <f t="shared" si="944"/>
        <v>0</v>
      </c>
    </row>
    <row r="6679" spans="1:21" x14ac:dyDescent="0.2">
      <c r="A6679" s="1">
        <v>10</v>
      </c>
      <c r="B6679" s="1">
        <v>5</v>
      </c>
      <c r="C6679" s="1">
        <v>23</v>
      </c>
      <c r="D6679">
        <v>9.6</v>
      </c>
      <c r="E6679">
        <v>7.5</v>
      </c>
      <c r="F6679">
        <v>87</v>
      </c>
      <c r="G6679">
        <v>0</v>
      </c>
      <c r="H6679">
        <v>0</v>
      </c>
      <c r="I6679">
        <v>0</v>
      </c>
      <c r="J6679" s="4">
        <f t="shared" si="939"/>
        <v>338.70378116350582</v>
      </c>
      <c r="K6679" s="4">
        <f t="shared" si="940"/>
        <v>-42.569931431278633</v>
      </c>
      <c r="L6679" s="5">
        <f t="shared" si="936"/>
        <v>0</v>
      </c>
      <c r="M6679" s="5">
        <f t="shared" si="937"/>
        <v>0</v>
      </c>
      <c r="N6679" s="6">
        <f t="shared" si="938"/>
        <v>0</v>
      </c>
      <c r="O6679" s="6">
        <f t="shared" si="941"/>
        <v>0</v>
      </c>
      <c r="P6679" s="6">
        <f>FORECAST(J6679,Inputs!$B$10:$B$18,Inputs!$A$10:$A$18)</f>
        <v>33.691701677439866</v>
      </c>
      <c r="Q6679" s="6">
        <f>IF(Inputs!$D$10="Yes",IF('Hourly Calcs'!P6679&gt;'Hourly Calcs'!K6679,'Hourly Calcs'!O6679,N6679+O6679),N6679+O6679)</f>
        <v>0</v>
      </c>
      <c r="R6679" s="12">
        <f t="shared" si="942"/>
        <v>0</v>
      </c>
      <c r="S6679" s="1">
        <f>IF(AND(A6679&gt;=5,A6679&lt;=9),INDEX(Demand!$C$3:$C$26,C6679),INDEX(Demand!$B$3:$B$26,C6679))</f>
        <v>500</v>
      </c>
      <c r="T6679" s="7">
        <f t="shared" si="943"/>
        <v>0</v>
      </c>
      <c r="U6679" s="7">
        <f t="shared" si="944"/>
        <v>0</v>
      </c>
    </row>
    <row r="6680" spans="1:21" x14ac:dyDescent="0.2">
      <c r="A6680" s="1">
        <v>10</v>
      </c>
      <c r="B6680" s="1">
        <v>5</v>
      </c>
      <c r="C6680" s="1">
        <v>24</v>
      </c>
      <c r="D6680">
        <v>9.3000000000000007</v>
      </c>
      <c r="E6680">
        <v>6</v>
      </c>
      <c r="F6680">
        <v>80</v>
      </c>
      <c r="G6680">
        <v>0</v>
      </c>
      <c r="H6680">
        <v>0</v>
      </c>
      <c r="I6680">
        <v>0</v>
      </c>
      <c r="J6680" s="4">
        <f t="shared" si="939"/>
        <v>359.20059248233002</v>
      </c>
      <c r="K6680" s="4">
        <f t="shared" si="940"/>
        <v>-44.412435847685401</v>
      </c>
      <c r="L6680" s="5">
        <f t="shared" si="936"/>
        <v>0</v>
      </c>
      <c r="M6680" s="5">
        <f t="shared" si="937"/>
        <v>0</v>
      </c>
      <c r="N6680" s="6">
        <f t="shared" si="938"/>
        <v>0</v>
      </c>
      <c r="O6680" s="6">
        <f t="shared" si="941"/>
        <v>0</v>
      </c>
      <c r="P6680" s="6">
        <f>FORECAST(J6680,Inputs!$B$10:$B$18,Inputs!$A$10:$A$18)</f>
        <v>33.881486967428977</v>
      </c>
      <c r="Q6680" s="6">
        <f>IF(Inputs!$D$10="Yes",IF('Hourly Calcs'!P6680&gt;'Hourly Calcs'!K6680,'Hourly Calcs'!O6680,N6680+O6680),N6680+O6680)</f>
        <v>0</v>
      </c>
      <c r="R6680" s="12">
        <f t="shared" si="942"/>
        <v>0</v>
      </c>
      <c r="S6680" s="1">
        <f>IF(AND(A6680&gt;=5,A6680&lt;=9),INDEX(Demand!$C$3:$C$26,C6680),INDEX(Demand!$B$3:$B$26,C6680))</f>
        <v>400</v>
      </c>
      <c r="T6680" s="7">
        <f t="shared" si="943"/>
        <v>0</v>
      </c>
      <c r="U6680" s="7">
        <f t="shared" si="944"/>
        <v>0</v>
      </c>
    </row>
    <row r="6681" spans="1:21" x14ac:dyDescent="0.2">
      <c r="A6681" s="1">
        <v>10</v>
      </c>
      <c r="B6681" s="1">
        <v>6</v>
      </c>
      <c r="C6681" s="1">
        <v>1</v>
      </c>
      <c r="D6681">
        <v>9.1</v>
      </c>
      <c r="E6681">
        <v>6.3</v>
      </c>
      <c r="F6681">
        <v>83</v>
      </c>
      <c r="G6681">
        <v>0</v>
      </c>
      <c r="H6681">
        <v>0</v>
      </c>
      <c r="I6681">
        <v>0</v>
      </c>
      <c r="J6681" s="4">
        <f t="shared" si="939"/>
        <v>19.790734354226004</v>
      </c>
      <c r="K6681" s="4">
        <f t="shared" si="940"/>
        <v>-42.85584456753017</v>
      </c>
      <c r="L6681" s="5">
        <f t="shared" si="936"/>
        <v>0</v>
      </c>
      <c r="M6681" s="5">
        <f t="shared" si="937"/>
        <v>0</v>
      </c>
      <c r="N6681" s="6">
        <f t="shared" si="938"/>
        <v>0</v>
      </c>
      <c r="O6681" s="6">
        <f t="shared" si="941"/>
        <v>0</v>
      </c>
      <c r="P6681" s="6">
        <f>FORECAST(J6681,Inputs!$B$10:$B$18,Inputs!$A$10:$A$18)</f>
        <v>30.738803095872463</v>
      </c>
      <c r="Q6681" s="6">
        <f>IF(Inputs!$D$10="Yes",IF('Hourly Calcs'!P6681&gt;'Hourly Calcs'!K6681,'Hourly Calcs'!O6681,N6681+O6681),N6681+O6681)</f>
        <v>0</v>
      </c>
      <c r="R6681" s="12">
        <f t="shared" si="942"/>
        <v>0</v>
      </c>
      <c r="S6681" s="1">
        <f>IF(AND(A6681&gt;=5,A6681&lt;=9),INDEX(Demand!$C$3:$C$26,C6681),INDEX(Demand!$B$3:$B$26,C6681))</f>
        <v>350</v>
      </c>
      <c r="T6681" s="7">
        <f t="shared" si="943"/>
        <v>0</v>
      </c>
      <c r="U6681" s="7">
        <f t="shared" si="944"/>
        <v>0</v>
      </c>
    </row>
    <row r="6682" spans="1:21" x14ac:dyDescent="0.2">
      <c r="A6682" s="1">
        <v>10</v>
      </c>
      <c r="B6682" s="1">
        <v>6</v>
      </c>
      <c r="C6682" s="1">
        <v>2</v>
      </c>
      <c r="D6682">
        <v>9.6</v>
      </c>
      <c r="E6682">
        <v>6.6</v>
      </c>
      <c r="F6682">
        <v>82</v>
      </c>
      <c r="G6682">
        <v>0</v>
      </c>
      <c r="H6682">
        <v>0</v>
      </c>
      <c r="I6682">
        <v>0</v>
      </c>
      <c r="J6682" s="4">
        <f t="shared" si="939"/>
        <v>38.542618051712054</v>
      </c>
      <c r="K6682" s="4">
        <f t="shared" si="940"/>
        <v>-38.232818424418895</v>
      </c>
      <c r="L6682" s="5">
        <f t="shared" si="936"/>
        <v>0</v>
      </c>
      <c r="M6682" s="5">
        <f t="shared" si="937"/>
        <v>0</v>
      </c>
      <c r="N6682" s="6">
        <f t="shared" si="938"/>
        <v>0</v>
      </c>
      <c r="O6682" s="6">
        <f t="shared" si="941"/>
        <v>0</v>
      </c>
      <c r="P6682" s="6">
        <f>FORECAST(J6682,Inputs!$B$10:$B$18,Inputs!$A$10:$A$18)</f>
        <v>30.91243164862696</v>
      </c>
      <c r="Q6682" s="6">
        <f>IF(Inputs!$D$10="Yes",IF('Hourly Calcs'!P6682&gt;'Hourly Calcs'!K6682,'Hourly Calcs'!O6682,N6682+O6682),N6682+O6682)</f>
        <v>0</v>
      </c>
      <c r="R6682" s="12">
        <f t="shared" si="942"/>
        <v>0</v>
      </c>
      <c r="S6682" s="1">
        <f>IF(AND(A6682&gt;=5,A6682&lt;=9),INDEX(Demand!$C$3:$C$26,C6682),INDEX(Demand!$B$3:$B$26,C6682))</f>
        <v>350</v>
      </c>
      <c r="T6682" s="7">
        <f t="shared" si="943"/>
        <v>0</v>
      </c>
      <c r="U6682" s="7">
        <f t="shared" si="944"/>
        <v>0</v>
      </c>
    </row>
    <row r="6683" spans="1:21" x14ac:dyDescent="0.2">
      <c r="A6683" s="1">
        <v>10</v>
      </c>
      <c r="B6683" s="1">
        <v>6</v>
      </c>
      <c r="C6683" s="1">
        <v>3</v>
      </c>
      <c r="D6683">
        <v>8.8000000000000007</v>
      </c>
      <c r="E6683">
        <v>7.5</v>
      </c>
      <c r="F6683">
        <v>92</v>
      </c>
      <c r="G6683">
        <v>0</v>
      </c>
      <c r="H6683">
        <v>0</v>
      </c>
      <c r="I6683">
        <v>0</v>
      </c>
      <c r="J6683" s="4">
        <f t="shared" si="939"/>
        <v>54.728046933496174</v>
      </c>
      <c r="K6683" s="4">
        <f t="shared" si="940"/>
        <v>-31.339920176024876</v>
      </c>
      <c r="L6683" s="5">
        <f t="shared" si="936"/>
        <v>0</v>
      </c>
      <c r="M6683" s="5">
        <f t="shared" si="937"/>
        <v>0</v>
      </c>
      <c r="N6683" s="6">
        <f t="shared" si="938"/>
        <v>0</v>
      </c>
      <c r="O6683" s="6">
        <f t="shared" si="941"/>
        <v>0</v>
      </c>
      <c r="P6683" s="6">
        <f>FORECAST(J6683,Inputs!$B$10:$B$18,Inputs!$A$10:$A$18)</f>
        <v>31.062296730865704</v>
      </c>
      <c r="Q6683" s="6">
        <f>IF(Inputs!$D$10="Yes",IF('Hourly Calcs'!P6683&gt;'Hourly Calcs'!K6683,'Hourly Calcs'!O6683,N6683+O6683),N6683+O6683)</f>
        <v>0</v>
      </c>
      <c r="R6683" s="12">
        <f t="shared" si="942"/>
        <v>0</v>
      </c>
      <c r="S6683" s="1">
        <f>IF(AND(A6683&gt;=5,A6683&lt;=9),INDEX(Demand!$C$3:$C$26,C6683),INDEX(Demand!$B$3:$B$26,C6683))</f>
        <v>350</v>
      </c>
      <c r="T6683" s="7">
        <f t="shared" si="943"/>
        <v>0</v>
      </c>
      <c r="U6683" s="7">
        <f t="shared" si="944"/>
        <v>0</v>
      </c>
    </row>
    <row r="6684" spans="1:21" x14ac:dyDescent="0.2">
      <c r="A6684" s="1">
        <v>10</v>
      </c>
      <c r="B6684" s="1">
        <v>6</v>
      </c>
      <c r="C6684" s="1">
        <v>4</v>
      </c>
      <c r="D6684">
        <v>9.6</v>
      </c>
      <c r="E6684">
        <v>6.6</v>
      </c>
      <c r="F6684">
        <v>82</v>
      </c>
      <c r="G6684">
        <v>0</v>
      </c>
      <c r="H6684">
        <v>0</v>
      </c>
      <c r="I6684">
        <v>0</v>
      </c>
      <c r="J6684" s="4">
        <f t="shared" si="939"/>
        <v>68.692100357690123</v>
      </c>
      <c r="K6684" s="4">
        <f t="shared" si="940"/>
        <v>-22.995145645967014</v>
      </c>
      <c r="L6684" s="5">
        <f t="shared" si="936"/>
        <v>0</v>
      </c>
      <c r="M6684" s="5">
        <f t="shared" si="937"/>
        <v>0</v>
      </c>
      <c r="N6684" s="6">
        <f t="shared" si="938"/>
        <v>0</v>
      </c>
      <c r="O6684" s="6">
        <f t="shared" si="941"/>
        <v>0</v>
      </c>
      <c r="P6684" s="6">
        <f>FORECAST(J6684,Inputs!$B$10:$B$18,Inputs!$A$10:$A$18)</f>
        <v>31.191593521830463</v>
      </c>
      <c r="Q6684" s="6">
        <f>IF(Inputs!$D$10="Yes",IF('Hourly Calcs'!P6684&gt;'Hourly Calcs'!K6684,'Hourly Calcs'!O6684,N6684+O6684),N6684+O6684)</f>
        <v>0</v>
      </c>
      <c r="R6684" s="12">
        <f t="shared" si="942"/>
        <v>0</v>
      </c>
      <c r="S6684" s="1">
        <f>IF(AND(A6684&gt;=5,A6684&lt;=9),INDEX(Demand!$C$3:$C$26,C6684),INDEX(Demand!$B$3:$B$26,C6684))</f>
        <v>350</v>
      </c>
      <c r="T6684" s="7">
        <f t="shared" si="943"/>
        <v>0</v>
      </c>
      <c r="U6684" s="7">
        <f t="shared" si="944"/>
        <v>0</v>
      </c>
    </row>
    <row r="6685" spans="1:21" x14ac:dyDescent="0.2">
      <c r="A6685" s="1">
        <v>10</v>
      </c>
      <c r="B6685" s="1">
        <v>6</v>
      </c>
      <c r="C6685" s="1">
        <v>5</v>
      </c>
      <c r="D6685">
        <v>9.3000000000000007</v>
      </c>
      <c r="E6685">
        <v>6.5</v>
      </c>
      <c r="F6685">
        <v>83</v>
      </c>
      <c r="G6685">
        <v>0</v>
      </c>
      <c r="H6685">
        <v>0</v>
      </c>
      <c r="I6685">
        <v>0</v>
      </c>
      <c r="J6685" s="4">
        <f t="shared" si="939"/>
        <v>81.167600078763783</v>
      </c>
      <c r="K6685" s="4">
        <f t="shared" si="940"/>
        <v>-13.842125481241155</v>
      </c>
      <c r="L6685" s="5">
        <f t="shared" si="936"/>
        <v>83.832399921236217</v>
      </c>
      <c r="M6685" s="5">
        <f t="shared" si="937"/>
        <v>0</v>
      </c>
      <c r="N6685" s="6">
        <f t="shared" si="938"/>
        <v>0</v>
      </c>
      <c r="O6685" s="6">
        <f t="shared" si="941"/>
        <v>0</v>
      </c>
      <c r="P6685" s="6">
        <f>FORECAST(J6685,Inputs!$B$10:$B$18,Inputs!$A$10:$A$18)</f>
        <v>31.307107408136698</v>
      </c>
      <c r="Q6685" s="6">
        <f>IF(Inputs!$D$10="Yes",IF('Hourly Calcs'!P6685&gt;'Hourly Calcs'!K6685,'Hourly Calcs'!O6685,N6685+O6685),N6685+O6685)</f>
        <v>0</v>
      </c>
      <c r="R6685" s="12">
        <f t="shared" si="942"/>
        <v>0</v>
      </c>
      <c r="S6685" s="1">
        <f>IF(AND(A6685&gt;=5,A6685&lt;=9),INDEX(Demand!$C$3:$C$26,C6685),INDEX(Demand!$B$3:$B$26,C6685))</f>
        <v>350</v>
      </c>
      <c r="T6685" s="7">
        <f t="shared" si="943"/>
        <v>0</v>
      </c>
      <c r="U6685" s="7">
        <f t="shared" si="944"/>
        <v>0</v>
      </c>
    </row>
    <row r="6686" spans="1:21" x14ac:dyDescent="0.2">
      <c r="A6686" s="1">
        <v>10</v>
      </c>
      <c r="B6686" s="1">
        <v>6</v>
      </c>
      <c r="C6686" s="1">
        <v>6</v>
      </c>
      <c r="D6686">
        <v>9</v>
      </c>
      <c r="E6686">
        <v>5.7</v>
      </c>
      <c r="F6686">
        <v>80</v>
      </c>
      <c r="G6686">
        <v>0</v>
      </c>
      <c r="H6686">
        <v>0</v>
      </c>
      <c r="I6686">
        <v>0</v>
      </c>
      <c r="J6686" s="4">
        <f t="shared" si="939"/>
        <v>92.898526667605196</v>
      </c>
      <c r="K6686" s="4">
        <f t="shared" si="940"/>
        <v>-4.3354366478206856</v>
      </c>
      <c r="L6686" s="5">
        <f t="shared" si="936"/>
        <v>72.101473332394804</v>
      </c>
      <c r="M6686" s="5">
        <f t="shared" si="937"/>
        <v>0</v>
      </c>
      <c r="N6686" s="6">
        <f t="shared" si="938"/>
        <v>0</v>
      </c>
      <c r="O6686" s="6">
        <f t="shared" si="941"/>
        <v>0</v>
      </c>
      <c r="P6686" s="6">
        <f>FORECAST(J6686,Inputs!$B$10:$B$18,Inputs!$A$10:$A$18)</f>
        <v>31.41572709877412</v>
      </c>
      <c r="Q6686" s="6">
        <f>IF(Inputs!$D$10="Yes",IF('Hourly Calcs'!P6686&gt;'Hourly Calcs'!K6686,'Hourly Calcs'!O6686,N6686+O6686),N6686+O6686)</f>
        <v>0</v>
      </c>
      <c r="R6686" s="12">
        <f t="shared" si="942"/>
        <v>0</v>
      </c>
      <c r="S6686" s="1">
        <f>IF(AND(A6686&gt;=5,A6686&lt;=9),INDEX(Demand!$C$3:$C$26,C6686),INDEX(Demand!$B$3:$B$26,C6686))</f>
        <v>350</v>
      </c>
      <c r="T6686" s="7">
        <f t="shared" si="943"/>
        <v>0</v>
      </c>
      <c r="U6686" s="7">
        <f t="shared" si="944"/>
        <v>0</v>
      </c>
    </row>
    <row r="6687" spans="1:21" x14ac:dyDescent="0.2">
      <c r="A6687" s="1">
        <v>10</v>
      </c>
      <c r="B6687" s="1">
        <v>6</v>
      </c>
      <c r="C6687" s="1">
        <v>7</v>
      </c>
      <c r="D6687">
        <v>9.1</v>
      </c>
      <c r="E6687">
        <v>5.6</v>
      </c>
      <c r="F6687">
        <v>79</v>
      </c>
      <c r="G6687">
        <v>7</v>
      </c>
      <c r="H6687">
        <v>0</v>
      </c>
      <c r="I6687">
        <v>7</v>
      </c>
      <c r="J6687" s="4">
        <f t="shared" si="939"/>
        <v>104.55687695751917</v>
      </c>
      <c r="K6687" s="4">
        <f t="shared" si="940"/>
        <v>5.1091654008906318</v>
      </c>
      <c r="L6687" s="5">
        <f t="shared" si="936"/>
        <v>60.443123042480835</v>
      </c>
      <c r="M6687" s="5">
        <f t="shared" si="937"/>
        <v>28.890834599109368</v>
      </c>
      <c r="N6687" s="6">
        <f t="shared" si="938"/>
        <v>0</v>
      </c>
      <c r="O6687" s="6">
        <f t="shared" si="941"/>
        <v>6.4016315039426459</v>
      </c>
      <c r="P6687" s="6">
        <f>FORECAST(J6687,Inputs!$B$10:$B$18,Inputs!$A$10:$A$18)</f>
        <v>31.523674786643696</v>
      </c>
      <c r="Q6687" s="6">
        <f>IF(Inputs!$D$10="Yes",IF('Hourly Calcs'!P6687&gt;'Hourly Calcs'!K6687,'Hourly Calcs'!O6687,N6687+O6687),N6687+O6687)</f>
        <v>6.4016315039426459</v>
      </c>
      <c r="R6687" s="12">
        <f t="shared" si="942"/>
        <v>30.420552906735452</v>
      </c>
      <c r="S6687" s="1">
        <f>IF(AND(A6687&gt;=5,A6687&lt;=9),INDEX(Demand!$C$3:$C$26,C6687),INDEX(Demand!$B$3:$B$26,C6687))</f>
        <v>350</v>
      </c>
      <c r="T6687" s="7">
        <f t="shared" si="943"/>
        <v>30.420552906735452</v>
      </c>
      <c r="U6687" s="7">
        <f t="shared" si="944"/>
        <v>0</v>
      </c>
    </row>
    <row r="6688" spans="1:21" x14ac:dyDescent="0.2">
      <c r="A6688" s="1">
        <v>10</v>
      </c>
      <c r="B6688" s="1">
        <v>6</v>
      </c>
      <c r="C6688" s="1">
        <v>8</v>
      </c>
      <c r="D6688">
        <v>9.6</v>
      </c>
      <c r="E6688">
        <v>7.1</v>
      </c>
      <c r="F6688">
        <v>84</v>
      </c>
      <c r="G6688">
        <v>63</v>
      </c>
      <c r="H6688">
        <v>0</v>
      </c>
      <c r="I6688">
        <v>63</v>
      </c>
      <c r="J6688" s="4">
        <f t="shared" si="939"/>
        <v>116.76174004764295</v>
      </c>
      <c r="K6688" s="4">
        <f t="shared" si="940"/>
        <v>13.873039379830232</v>
      </c>
      <c r="L6688" s="5">
        <f t="shared" si="936"/>
        <v>48.238259952357055</v>
      </c>
      <c r="M6688" s="5">
        <f t="shared" si="937"/>
        <v>20.126960620169768</v>
      </c>
      <c r="N6688" s="6">
        <f t="shared" si="938"/>
        <v>0</v>
      </c>
      <c r="O6688" s="6">
        <f t="shared" si="941"/>
        <v>57.614683535483813</v>
      </c>
      <c r="P6688" s="6">
        <f>FORECAST(J6688,Inputs!$B$10:$B$18,Inputs!$A$10:$A$18)</f>
        <v>31.636682778218916</v>
      </c>
      <c r="Q6688" s="6">
        <f>IF(Inputs!$D$10="Yes",IF('Hourly Calcs'!P6688&gt;'Hourly Calcs'!K6688,'Hourly Calcs'!O6688,N6688+O6688),N6688+O6688)</f>
        <v>57.614683535483813</v>
      </c>
      <c r="R6688" s="12">
        <f t="shared" si="942"/>
        <v>273.78497616061907</v>
      </c>
      <c r="S6688" s="1">
        <f>IF(AND(A6688&gt;=5,A6688&lt;=9),INDEX(Demand!$C$3:$C$26,C6688),INDEX(Demand!$B$3:$B$26,C6688))</f>
        <v>350</v>
      </c>
      <c r="T6688" s="7">
        <f t="shared" si="943"/>
        <v>273.78497616061907</v>
      </c>
      <c r="U6688" s="7">
        <f t="shared" si="944"/>
        <v>0</v>
      </c>
    </row>
    <row r="6689" spans="1:21" x14ac:dyDescent="0.2">
      <c r="A6689" s="1">
        <v>10</v>
      </c>
      <c r="B6689" s="1">
        <v>6</v>
      </c>
      <c r="C6689" s="1">
        <v>9</v>
      </c>
      <c r="D6689">
        <v>11.7</v>
      </c>
      <c r="E6689">
        <v>7.6</v>
      </c>
      <c r="F6689">
        <v>76</v>
      </c>
      <c r="G6689">
        <v>153</v>
      </c>
      <c r="H6689">
        <v>26</v>
      </c>
      <c r="I6689">
        <v>144</v>
      </c>
      <c r="J6689" s="4">
        <f t="shared" si="939"/>
        <v>130.08882481631866</v>
      </c>
      <c r="K6689" s="4">
        <f t="shared" si="940"/>
        <v>21.753914257455079</v>
      </c>
      <c r="L6689" s="5">
        <f t="shared" si="936"/>
        <v>34.911175183681337</v>
      </c>
      <c r="M6689" s="5">
        <f t="shared" si="937"/>
        <v>12.246085742544921</v>
      </c>
      <c r="N6689" s="6">
        <f t="shared" si="938"/>
        <v>19.062227337760799</v>
      </c>
      <c r="O6689" s="6">
        <f t="shared" si="941"/>
        <v>131.69070522396299</v>
      </c>
      <c r="P6689" s="6">
        <f>FORECAST(J6689,Inputs!$B$10:$B$18,Inputs!$A$10:$A$18)</f>
        <v>31.76008171126221</v>
      </c>
      <c r="Q6689" s="6">
        <f>IF(Inputs!$D$10="Yes",IF('Hourly Calcs'!P6689&gt;'Hourly Calcs'!K6689,'Hourly Calcs'!O6689,N6689+O6689),N6689+O6689)</f>
        <v>131.69070522396299</v>
      </c>
      <c r="R6689" s="12">
        <f t="shared" si="942"/>
        <v>625.79423122427215</v>
      </c>
      <c r="S6689" s="1">
        <f>IF(AND(A6689&gt;=5,A6689&lt;=9),INDEX(Demand!$C$3:$C$26,C6689),INDEX(Demand!$B$3:$B$26,C6689))</f>
        <v>350</v>
      </c>
      <c r="T6689" s="7">
        <f t="shared" si="943"/>
        <v>350</v>
      </c>
      <c r="U6689" s="7">
        <f t="shared" si="944"/>
        <v>275.79423122427215</v>
      </c>
    </row>
    <row r="6690" spans="1:21" x14ac:dyDescent="0.2">
      <c r="A6690" s="1">
        <v>10</v>
      </c>
      <c r="B6690" s="1">
        <v>6</v>
      </c>
      <c r="C6690" s="1">
        <v>10</v>
      </c>
      <c r="D6690">
        <v>12</v>
      </c>
      <c r="E6690">
        <v>7.5</v>
      </c>
      <c r="F6690">
        <v>74</v>
      </c>
      <c r="G6690">
        <v>237</v>
      </c>
      <c r="H6690">
        <v>63</v>
      </c>
      <c r="I6690">
        <v>208</v>
      </c>
      <c r="J6690" s="4">
        <f t="shared" si="939"/>
        <v>144.9941175954514</v>
      </c>
      <c r="K6690" s="4">
        <f t="shared" si="940"/>
        <v>28.139571619576898</v>
      </c>
      <c r="L6690" s="5">
        <f t="shared" si="936"/>
        <v>20.005882404548601</v>
      </c>
      <c r="M6690" s="5">
        <f t="shared" si="937"/>
        <v>5.8604283804231017</v>
      </c>
      <c r="N6690" s="6">
        <f t="shared" si="938"/>
        <v>53.823035006698092</v>
      </c>
      <c r="O6690" s="6">
        <f t="shared" si="941"/>
        <v>190.21990754572434</v>
      </c>
      <c r="P6690" s="6">
        <f>FORECAST(J6690,Inputs!$B$10:$B$18,Inputs!$A$10:$A$18)</f>
        <v>31.898093681439363</v>
      </c>
      <c r="Q6690" s="6">
        <f>IF(Inputs!$D$10="Yes",IF('Hourly Calcs'!P6690&gt;'Hourly Calcs'!K6690,'Hourly Calcs'!O6690,N6690+O6690),N6690+O6690)</f>
        <v>190.21990754572434</v>
      </c>
      <c r="R6690" s="12">
        <f t="shared" si="942"/>
        <v>903.925000657282</v>
      </c>
      <c r="S6690" s="1">
        <f>IF(AND(A6690&gt;=5,A6690&lt;=9),INDEX(Demand!$C$3:$C$26,C6690),INDEX(Demand!$B$3:$B$26,C6690))</f>
        <v>600</v>
      </c>
      <c r="T6690" s="7">
        <f t="shared" si="943"/>
        <v>600</v>
      </c>
      <c r="U6690" s="7">
        <f t="shared" si="944"/>
        <v>303.925000657282</v>
      </c>
    </row>
    <row r="6691" spans="1:21" x14ac:dyDescent="0.2">
      <c r="A6691" s="1">
        <v>10</v>
      </c>
      <c r="B6691" s="1">
        <v>6</v>
      </c>
      <c r="C6691" s="1">
        <v>11</v>
      </c>
      <c r="D6691">
        <v>13</v>
      </c>
      <c r="E6691">
        <v>8.1999999999999993</v>
      </c>
      <c r="F6691">
        <v>73</v>
      </c>
      <c r="G6691">
        <v>298</v>
      </c>
      <c r="H6691">
        <v>61</v>
      </c>
      <c r="I6691">
        <v>266</v>
      </c>
      <c r="J6691" s="4">
        <f t="shared" si="939"/>
        <v>161.59028355042832</v>
      </c>
      <c r="K6691" s="4">
        <f t="shared" si="940"/>
        <v>32.392087697178638</v>
      </c>
      <c r="L6691" s="5">
        <f t="shared" ref="L6691:L6754" si="945">IF(ABS($B$5-J6691)&gt;90,0,ABS($B$5-J6691))</f>
        <v>3.4097164495716754</v>
      </c>
      <c r="M6691" s="5">
        <f t="shared" ref="M6691:M6754" si="946">IF(K6691&gt;0,ABS($B$4-K6691),0)</f>
        <v>1.6079123028213615</v>
      </c>
      <c r="N6691" s="6">
        <f t="shared" si="938"/>
        <v>55.843764811975824</v>
      </c>
      <c r="O6691" s="6">
        <f t="shared" si="941"/>
        <v>243.26199714982053</v>
      </c>
      <c r="P6691" s="6">
        <f>FORECAST(J6691,Inputs!$B$10:$B$18,Inputs!$A$10:$A$18)</f>
        <v>32.051761884726183</v>
      </c>
      <c r="Q6691" s="6">
        <f>IF(Inputs!$D$10="Yes",IF('Hourly Calcs'!P6691&gt;'Hourly Calcs'!K6691,'Hourly Calcs'!O6691,N6691+O6691),N6691+O6691)</f>
        <v>299.10576196179636</v>
      </c>
      <c r="R6691" s="12">
        <f t="shared" si="942"/>
        <v>1421.3505808424563</v>
      </c>
      <c r="S6691" s="1">
        <f>IF(AND(A6691&gt;=5,A6691&lt;=9),INDEX(Demand!$C$3:$C$26,C6691),INDEX(Demand!$B$3:$B$26,C6691))</f>
        <v>600</v>
      </c>
      <c r="T6691" s="7">
        <f t="shared" si="943"/>
        <v>600</v>
      </c>
      <c r="U6691" s="7">
        <f t="shared" si="944"/>
        <v>821.35058084245634</v>
      </c>
    </row>
    <row r="6692" spans="1:21" x14ac:dyDescent="0.2">
      <c r="A6692" s="1">
        <v>10</v>
      </c>
      <c r="B6692" s="1">
        <v>6</v>
      </c>
      <c r="C6692" s="1">
        <v>12</v>
      </c>
      <c r="D6692">
        <v>13</v>
      </c>
      <c r="E6692">
        <v>7.7</v>
      </c>
      <c r="F6692">
        <v>70</v>
      </c>
      <c r="G6692">
        <v>330</v>
      </c>
      <c r="H6692">
        <v>118</v>
      </c>
      <c r="I6692">
        <v>262</v>
      </c>
      <c r="J6692" s="4">
        <f t="shared" si="939"/>
        <v>179.35632389170755</v>
      </c>
      <c r="K6692" s="4">
        <f t="shared" si="940"/>
        <v>33.949469835750683</v>
      </c>
      <c r="L6692" s="5">
        <f t="shared" si="945"/>
        <v>14.356323891707547</v>
      </c>
      <c r="M6692" s="5">
        <f t="shared" si="946"/>
        <v>5.0530164249316556E-2</v>
      </c>
      <c r="N6692" s="6">
        <f t="shared" si="938"/>
        <v>107.65938594714225</v>
      </c>
      <c r="O6692" s="6">
        <f t="shared" si="941"/>
        <v>239.60392200471045</v>
      </c>
      <c r="P6692" s="6">
        <f>FORECAST(J6692,Inputs!$B$10:$B$18,Inputs!$A$10:$A$18)</f>
        <v>32.216262258256549</v>
      </c>
      <c r="Q6692" s="6">
        <f>IF(Inputs!$D$10="Yes",IF('Hourly Calcs'!P6692&gt;'Hourly Calcs'!K6692,'Hourly Calcs'!O6692,N6692+O6692),N6692+O6692)</f>
        <v>347.26330795185271</v>
      </c>
      <c r="R6692" s="12">
        <f t="shared" si="942"/>
        <v>1650.1952393872041</v>
      </c>
      <c r="S6692" s="1">
        <f>IF(AND(A6692&gt;=5,A6692&lt;=9),INDEX(Demand!$C$3:$C$26,C6692),INDEX(Demand!$B$3:$B$26,C6692))</f>
        <v>600</v>
      </c>
      <c r="T6692" s="7">
        <f t="shared" si="943"/>
        <v>600</v>
      </c>
      <c r="U6692" s="7">
        <f t="shared" si="944"/>
        <v>1050.1952393872041</v>
      </c>
    </row>
    <row r="6693" spans="1:21" x14ac:dyDescent="0.2">
      <c r="A6693" s="1">
        <v>10</v>
      </c>
      <c r="B6693" s="1">
        <v>6</v>
      </c>
      <c r="C6693" s="1">
        <v>13</v>
      </c>
      <c r="D6693">
        <v>13.4</v>
      </c>
      <c r="E6693">
        <v>8</v>
      </c>
      <c r="F6693">
        <v>70</v>
      </c>
      <c r="G6693">
        <v>328</v>
      </c>
      <c r="H6693">
        <v>117</v>
      </c>
      <c r="I6693">
        <v>260</v>
      </c>
      <c r="J6693" s="4">
        <f t="shared" si="939"/>
        <v>197.16054870257926</v>
      </c>
      <c r="K6693" s="4">
        <f t="shared" si="940"/>
        <v>32.568026441072696</v>
      </c>
      <c r="L6693" s="5">
        <f t="shared" si="945"/>
        <v>32.160548702579263</v>
      </c>
      <c r="M6693" s="5">
        <f t="shared" si="946"/>
        <v>1.4319735589273037</v>
      </c>
      <c r="N6693" s="6">
        <f t="shared" si="938"/>
        <v>98.891025810829234</v>
      </c>
      <c r="O6693" s="6">
        <f t="shared" si="941"/>
        <v>237.7748844321554</v>
      </c>
      <c r="P6693" s="6">
        <f>FORECAST(J6693,Inputs!$B$10:$B$18,Inputs!$A$10:$A$18)</f>
        <v>32.381116191690545</v>
      </c>
      <c r="Q6693" s="6">
        <f>IF(Inputs!$D$10="Yes",IF('Hourly Calcs'!P6693&gt;'Hourly Calcs'!K6693,'Hourly Calcs'!O6693,N6693+O6693),N6693+O6693)</f>
        <v>336.66591024298464</v>
      </c>
      <c r="R6693" s="12">
        <f t="shared" si="942"/>
        <v>1599.836405474663</v>
      </c>
      <c r="S6693" s="1">
        <f>IF(AND(A6693&gt;=5,A6693&lt;=9),INDEX(Demand!$C$3:$C$26,C6693),INDEX(Demand!$B$3:$B$26,C6693))</f>
        <v>600</v>
      </c>
      <c r="T6693" s="7">
        <f t="shared" si="943"/>
        <v>600</v>
      </c>
      <c r="U6693" s="7">
        <f t="shared" si="944"/>
        <v>999.83640547466302</v>
      </c>
    </row>
    <row r="6694" spans="1:21" x14ac:dyDescent="0.2">
      <c r="A6694" s="1">
        <v>10</v>
      </c>
      <c r="B6694" s="1">
        <v>6</v>
      </c>
      <c r="C6694" s="1">
        <v>14</v>
      </c>
      <c r="D6694">
        <v>14.3</v>
      </c>
      <c r="E6694">
        <v>9</v>
      </c>
      <c r="F6694">
        <v>70</v>
      </c>
      <c r="G6694">
        <v>438</v>
      </c>
      <c r="H6694">
        <v>385</v>
      </c>
      <c r="I6694">
        <v>233</v>
      </c>
      <c r="J6694" s="4">
        <f t="shared" si="939"/>
        <v>213.84798032310431</v>
      </c>
      <c r="K6694" s="4">
        <f t="shared" si="940"/>
        <v>28.463513860840273</v>
      </c>
      <c r="L6694" s="5">
        <f t="shared" si="945"/>
        <v>48.847980323104309</v>
      </c>
      <c r="M6694" s="5">
        <f t="shared" si="946"/>
        <v>5.5364861391597273</v>
      </c>
      <c r="N6694" s="6">
        <f t="shared" si="938"/>
        <v>276.66836644946312</v>
      </c>
      <c r="O6694" s="6">
        <f t="shared" si="941"/>
        <v>213.08287720266236</v>
      </c>
      <c r="P6694" s="6">
        <f>FORECAST(J6694,Inputs!$B$10:$B$18,Inputs!$A$10:$A$18)</f>
        <v>32.53562944743615</v>
      </c>
      <c r="Q6694" s="6">
        <f>IF(Inputs!$D$10="Yes",IF('Hourly Calcs'!P6694&gt;'Hourly Calcs'!K6694,'Hourly Calcs'!O6694,N6694+O6694),N6694+O6694)</f>
        <v>213.08287720266236</v>
      </c>
      <c r="R6694" s="12">
        <f t="shared" si="942"/>
        <v>1012.5698324670515</v>
      </c>
      <c r="S6694" s="1">
        <f>IF(AND(A6694&gt;=5,A6694&lt;=9),INDEX(Demand!$C$3:$C$26,C6694),INDEX(Demand!$B$3:$B$26,C6694))</f>
        <v>600</v>
      </c>
      <c r="T6694" s="7">
        <f t="shared" si="943"/>
        <v>600</v>
      </c>
      <c r="U6694" s="7">
        <f t="shared" si="944"/>
        <v>412.56983246705147</v>
      </c>
    </row>
    <row r="6695" spans="1:21" x14ac:dyDescent="0.2">
      <c r="A6695" s="1">
        <v>10</v>
      </c>
      <c r="B6695" s="1">
        <v>6</v>
      </c>
      <c r="C6695" s="1">
        <v>15</v>
      </c>
      <c r="D6695">
        <v>14.9</v>
      </c>
      <c r="E6695">
        <v>9.5</v>
      </c>
      <c r="F6695">
        <v>70</v>
      </c>
      <c r="G6695">
        <v>342</v>
      </c>
      <c r="H6695">
        <v>412</v>
      </c>
      <c r="I6695">
        <v>158</v>
      </c>
      <c r="J6695" s="4">
        <f t="shared" si="939"/>
        <v>228.85275925985621</v>
      </c>
      <c r="K6695" s="4">
        <f t="shared" si="940"/>
        <v>22.184656278044557</v>
      </c>
      <c r="L6695" s="5">
        <f t="shared" si="945"/>
        <v>63.852759259856214</v>
      </c>
      <c r="M6695" s="5">
        <f t="shared" si="946"/>
        <v>11.815343721955443</v>
      </c>
      <c r="N6695" s="6">
        <f t="shared" si="938"/>
        <v>222.98307665466211</v>
      </c>
      <c r="O6695" s="6">
        <f t="shared" si="941"/>
        <v>144.4939682318483</v>
      </c>
      <c r="P6695" s="6">
        <f>FORECAST(J6695,Inputs!$B$10:$B$18,Inputs!$A$10:$A$18)</f>
        <v>32.674562585739409</v>
      </c>
      <c r="Q6695" s="6">
        <f>IF(Inputs!$D$10="Yes",IF('Hourly Calcs'!P6695&gt;'Hourly Calcs'!K6695,'Hourly Calcs'!O6695,N6695+O6695),N6695+O6695)</f>
        <v>144.4939682318483</v>
      </c>
      <c r="R6695" s="12">
        <f t="shared" si="942"/>
        <v>686.63533703774306</v>
      </c>
      <c r="S6695" s="1">
        <f>IF(AND(A6695&gt;=5,A6695&lt;=9),INDEX(Demand!$C$3:$C$26,C6695),INDEX(Demand!$B$3:$B$26,C6695))</f>
        <v>600</v>
      </c>
      <c r="T6695" s="7">
        <f t="shared" si="943"/>
        <v>600</v>
      </c>
      <c r="U6695" s="7">
        <f t="shared" si="944"/>
        <v>86.635337037743056</v>
      </c>
    </row>
    <row r="6696" spans="1:21" x14ac:dyDescent="0.2">
      <c r="A6696" s="1">
        <v>10</v>
      </c>
      <c r="B6696" s="1">
        <v>6</v>
      </c>
      <c r="C6696" s="1">
        <v>16</v>
      </c>
      <c r="D6696">
        <v>13.8</v>
      </c>
      <c r="E6696">
        <v>7.8</v>
      </c>
      <c r="F6696">
        <v>67</v>
      </c>
      <c r="G6696">
        <v>188</v>
      </c>
      <c r="H6696">
        <v>142</v>
      </c>
      <c r="I6696">
        <v>142</v>
      </c>
      <c r="J6696" s="4">
        <f t="shared" si="939"/>
        <v>242.25537078353091</v>
      </c>
      <c r="K6696" s="4">
        <f t="shared" si="940"/>
        <v>14.369163001608243</v>
      </c>
      <c r="L6696" s="5">
        <f t="shared" si="945"/>
        <v>77.255370783530907</v>
      </c>
      <c r="M6696" s="5">
        <f t="shared" si="946"/>
        <v>19.630836998391757</v>
      </c>
      <c r="N6696" s="6">
        <f t="shared" si="938"/>
        <v>46.184540100891887</v>
      </c>
      <c r="O6696" s="6">
        <f t="shared" si="941"/>
        <v>129.86166765140794</v>
      </c>
      <c r="P6696" s="6">
        <f>FORECAST(J6696,Inputs!$B$10:$B$18,Inputs!$A$10:$A$18)</f>
        <v>32.798660840588248</v>
      </c>
      <c r="Q6696" s="6">
        <f>IF(Inputs!$D$10="Yes",IF('Hourly Calcs'!P6696&gt;'Hourly Calcs'!K6696,'Hourly Calcs'!O6696,N6696+O6696),N6696+O6696)</f>
        <v>129.86166765140794</v>
      </c>
      <c r="R6696" s="12">
        <f t="shared" si="942"/>
        <v>617.10264467949048</v>
      </c>
      <c r="S6696" s="1">
        <f>IF(AND(A6696&gt;=5,A6696&lt;=9),INDEX(Demand!$C$3:$C$26,C6696),INDEX(Demand!$B$3:$B$26,C6696))</f>
        <v>900</v>
      </c>
      <c r="T6696" s="7">
        <f t="shared" si="943"/>
        <v>617.10264467949048</v>
      </c>
      <c r="U6696" s="7">
        <f t="shared" si="944"/>
        <v>0</v>
      </c>
    </row>
    <row r="6697" spans="1:21" x14ac:dyDescent="0.2">
      <c r="A6697" s="1">
        <v>10</v>
      </c>
      <c r="B6697" s="1">
        <v>6</v>
      </c>
      <c r="C6697" s="1">
        <v>17</v>
      </c>
      <c r="D6697">
        <v>13.4</v>
      </c>
      <c r="E6697">
        <v>8.1999999999999993</v>
      </c>
      <c r="F6697">
        <v>71</v>
      </c>
      <c r="G6697">
        <v>54</v>
      </c>
      <c r="H6697">
        <v>0</v>
      </c>
      <c r="I6697">
        <v>54</v>
      </c>
      <c r="J6697" s="4">
        <f t="shared" si="939"/>
        <v>254.49800045623451</v>
      </c>
      <c r="K6697" s="4">
        <f t="shared" si="940"/>
        <v>5.6273479816158698</v>
      </c>
      <c r="L6697" s="5">
        <f t="shared" si="945"/>
        <v>89.498000456234507</v>
      </c>
      <c r="M6697" s="5">
        <f t="shared" si="946"/>
        <v>28.37265201838413</v>
      </c>
      <c r="N6697" s="6">
        <f t="shared" si="938"/>
        <v>0</v>
      </c>
      <c r="O6697" s="6">
        <f t="shared" si="941"/>
        <v>49.384014458986123</v>
      </c>
      <c r="P6697" s="6">
        <f>FORECAST(J6697,Inputs!$B$10:$B$18,Inputs!$A$10:$A$18)</f>
        <v>32.912018522742912</v>
      </c>
      <c r="Q6697" s="6">
        <f>IF(Inputs!$D$10="Yes",IF('Hourly Calcs'!P6697&gt;'Hourly Calcs'!K6697,'Hourly Calcs'!O6697,N6697+O6697),N6697+O6697)</f>
        <v>49.384014458986123</v>
      </c>
      <c r="R6697" s="12">
        <f t="shared" si="942"/>
        <v>234.67283670910206</v>
      </c>
      <c r="S6697" s="1">
        <f>IF(AND(A6697&gt;=5,A6697&lt;=9),INDEX(Demand!$C$3:$C$26,C6697),INDEX(Demand!$B$3:$B$26,C6697))</f>
        <v>900</v>
      </c>
      <c r="T6697" s="7">
        <f t="shared" si="943"/>
        <v>234.67283670910206</v>
      </c>
      <c r="U6697" s="7">
        <f t="shared" si="944"/>
        <v>0</v>
      </c>
    </row>
    <row r="6698" spans="1:21" x14ac:dyDescent="0.2">
      <c r="A6698" s="1">
        <v>10</v>
      </c>
      <c r="B6698" s="1">
        <v>6</v>
      </c>
      <c r="C6698" s="1">
        <v>18</v>
      </c>
      <c r="D6698">
        <v>12.8</v>
      </c>
      <c r="E6698">
        <v>9.6999999999999993</v>
      </c>
      <c r="F6698">
        <v>81</v>
      </c>
      <c r="G6698">
        <v>5</v>
      </c>
      <c r="H6698">
        <v>0</v>
      </c>
      <c r="I6698">
        <v>5</v>
      </c>
      <c r="J6698" s="4">
        <f t="shared" si="939"/>
        <v>266.15182269505368</v>
      </c>
      <c r="K6698" s="4">
        <f t="shared" si="940"/>
        <v>-3.7952501515775623</v>
      </c>
      <c r="L6698" s="5">
        <f t="shared" si="945"/>
        <v>0</v>
      </c>
      <c r="M6698" s="5">
        <f t="shared" si="946"/>
        <v>0</v>
      </c>
      <c r="N6698" s="6">
        <f t="shared" si="938"/>
        <v>0</v>
      </c>
      <c r="O6698" s="6">
        <f t="shared" si="941"/>
        <v>4.5725939313876038</v>
      </c>
      <c r="P6698" s="6">
        <f>FORECAST(J6698,Inputs!$B$10:$B$18,Inputs!$A$10:$A$18)</f>
        <v>33.019924284213459</v>
      </c>
      <c r="Q6698" s="6">
        <f>IF(Inputs!$D$10="Yes",IF('Hourly Calcs'!P6698&gt;'Hourly Calcs'!K6698,'Hourly Calcs'!O6698,N6698+O6698),N6698+O6698)</f>
        <v>4.5725939313876038</v>
      </c>
      <c r="R6698" s="12">
        <f t="shared" si="942"/>
        <v>21.728966361953894</v>
      </c>
      <c r="S6698" s="1">
        <f>IF(AND(A6698&gt;=5,A6698&lt;=9),INDEX(Demand!$C$3:$C$26,C6698),INDEX(Demand!$B$3:$B$26,C6698))</f>
        <v>900</v>
      </c>
      <c r="T6698" s="7">
        <f t="shared" si="943"/>
        <v>21.728966361953894</v>
      </c>
      <c r="U6698" s="7">
        <f t="shared" si="944"/>
        <v>0</v>
      </c>
    </row>
    <row r="6699" spans="1:21" x14ac:dyDescent="0.2">
      <c r="A6699" s="1">
        <v>10</v>
      </c>
      <c r="B6699" s="1">
        <v>6</v>
      </c>
      <c r="C6699" s="1">
        <v>19</v>
      </c>
      <c r="D6699">
        <v>12.7</v>
      </c>
      <c r="E6699">
        <v>10</v>
      </c>
      <c r="F6699">
        <v>84</v>
      </c>
      <c r="G6699">
        <v>0</v>
      </c>
      <c r="H6699">
        <v>0</v>
      </c>
      <c r="I6699">
        <v>0</v>
      </c>
      <c r="J6699" s="4">
        <f t="shared" si="939"/>
        <v>277.83322859942211</v>
      </c>
      <c r="K6699" s="4">
        <f t="shared" si="940"/>
        <v>-13.342954318324331</v>
      </c>
      <c r="L6699" s="5">
        <f t="shared" si="945"/>
        <v>0</v>
      </c>
      <c r="M6699" s="5">
        <f t="shared" si="946"/>
        <v>0</v>
      </c>
      <c r="N6699" s="6">
        <f t="shared" si="938"/>
        <v>0</v>
      </c>
      <c r="O6699" s="6">
        <f t="shared" si="941"/>
        <v>0</v>
      </c>
      <c r="P6699" s="6">
        <f>FORECAST(J6699,Inputs!$B$10:$B$18,Inputs!$A$10:$A$18)</f>
        <v>33.12808544999465</v>
      </c>
      <c r="Q6699" s="6">
        <f>IF(Inputs!$D$10="Yes",IF('Hourly Calcs'!P6699&gt;'Hourly Calcs'!K6699,'Hourly Calcs'!O6699,N6699+O6699),N6699+O6699)</f>
        <v>0</v>
      </c>
      <c r="R6699" s="12">
        <f t="shared" si="942"/>
        <v>0</v>
      </c>
      <c r="S6699" s="1">
        <f>IF(AND(A6699&gt;=5,A6699&lt;=9),INDEX(Demand!$C$3:$C$26,C6699),INDEX(Demand!$B$3:$B$26,C6699))</f>
        <v>900</v>
      </c>
      <c r="T6699" s="7">
        <f t="shared" si="943"/>
        <v>0</v>
      </c>
      <c r="U6699" s="7">
        <f t="shared" si="944"/>
        <v>0</v>
      </c>
    </row>
    <row r="6700" spans="1:21" x14ac:dyDescent="0.2">
      <c r="A6700" s="1">
        <v>10</v>
      </c>
      <c r="B6700" s="1">
        <v>6</v>
      </c>
      <c r="C6700" s="1">
        <v>20</v>
      </c>
      <c r="D6700">
        <v>12.8</v>
      </c>
      <c r="E6700">
        <v>10.5</v>
      </c>
      <c r="F6700">
        <v>86</v>
      </c>
      <c r="G6700">
        <v>0</v>
      </c>
      <c r="H6700">
        <v>0</v>
      </c>
      <c r="I6700">
        <v>0</v>
      </c>
      <c r="J6700" s="4">
        <f t="shared" si="939"/>
        <v>290.21131838247982</v>
      </c>
      <c r="K6700" s="4">
        <f t="shared" si="940"/>
        <v>-22.565138595838036</v>
      </c>
      <c r="L6700" s="5">
        <f t="shared" si="945"/>
        <v>0</v>
      </c>
      <c r="M6700" s="5">
        <f t="shared" si="946"/>
        <v>0</v>
      </c>
      <c r="N6700" s="6">
        <f t="shared" si="938"/>
        <v>0</v>
      </c>
      <c r="O6700" s="6">
        <f t="shared" si="941"/>
        <v>0</v>
      </c>
      <c r="P6700" s="6">
        <f>FORECAST(J6700,Inputs!$B$10:$B$18,Inputs!$A$10:$A$18)</f>
        <v>33.242697392430365</v>
      </c>
      <c r="Q6700" s="6">
        <f>IF(Inputs!$D$10="Yes",IF('Hourly Calcs'!P6700&gt;'Hourly Calcs'!K6700,'Hourly Calcs'!O6700,N6700+O6700),N6700+O6700)</f>
        <v>0</v>
      </c>
      <c r="R6700" s="12">
        <f t="shared" si="942"/>
        <v>0</v>
      </c>
      <c r="S6700" s="1">
        <f>IF(AND(A6700&gt;=5,A6700&lt;=9),INDEX(Demand!$C$3:$C$26,C6700),INDEX(Demand!$B$3:$B$26,C6700))</f>
        <v>800</v>
      </c>
      <c r="T6700" s="7">
        <f t="shared" si="943"/>
        <v>0</v>
      </c>
      <c r="U6700" s="7">
        <f t="shared" si="944"/>
        <v>0</v>
      </c>
    </row>
    <row r="6701" spans="1:21" x14ac:dyDescent="0.2">
      <c r="A6701" s="1">
        <v>10</v>
      </c>
      <c r="B6701" s="1">
        <v>6</v>
      </c>
      <c r="C6701" s="1">
        <v>21</v>
      </c>
      <c r="D6701">
        <v>11.8</v>
      </c>
      <c r="E6701">
        <v>10</v>
      </c>
      <c r="F6701">
        <v>89</v>
      </c>
      <c r="G6701">
        <v>0</v>
      </c>
      <c r="H6701">
        <v>0</v>
      </c>
      <c r="I6701">
        <v>0</v>
      </c>
      <c r="J6701" s="4">
        <f t="shared" si="939"/>
        <v>304.03170770968234</v>
      </c>
      <c r="K6701" s="4">
        <f t="shared" si="940"/>
        <v>-31.025964674768517</v>
      </c>
      <c r="L6701" s="5">
        <f t="shared" si="945"/>
        <v>0</v>
      </c>
      <c r="M6701" s="5">
        <f t="shared" si="946"/>
        <v>0</v>
      </c>
      <c r="N6701" s="6">
        <f t="shared" si="938"/>
        <v>0</v>
      </c>
      <c r="O6701" s="6">
        <f t="shared" si="941"/>
        <v>0</v>
      </c>
      <c r="P6701" s="6">
        <f>FORECAST(J6701,Inputs!$B$10:$B$18,Inputs!$A$10:$A$18)</f>
        <v>33.370663960274833</v>
      </c>
      <c r="Q6701" s="6">
        <f>IF(Inputs!$D$10="Yes",IF('Hourly Calcs'!P6701&gt;'Hourly Calcs'!K6701,'Hourly Calcs'!O6701,N6701+O6701),N6701+O6701)</f>
        <v>0</v>
      </c>
      <c r="R6701" s="12">
        <f t="shared" si="942"/>
        <v>0</v>
      </c>
      <c r="S6701" s="1">
        <f>IF(AND(A6701&gt;=5,A6701&lt;=9),INDEX(Demand!$C$3:$C$26,C6701),INDEX(Demand!$B$3:$B$26,C6701))</f>
        <v>700</v>
      </c>
      <c r="T6701" s="7">
        <f t="shared" si="943"/>
        <v>0</v>
      </c>
      <c r="U6701" s="7">
        <f t="shared" si="944"/>
        <v>0</v>
      </c>
    </row>
    <row r="6702" spans="1:21" x14ac:dyDescent="0.2">
      <c r="A6702" s="1">
        <v>10</v>
      </c>
      <c r="B6702" s="1">
        <v>6</v>
      </c>
      <c r="C6702" s="1">
        <v>22</v>
      </c>
      <c r="D6702">
        <v>11.2</v>
      </c>
      <c r="E6702">
        <v>9.8000000000000007</v>
      </c>
      <c r="F6702">
        <v>91</v>
      </c>
      <c r="G6702">
        <v>0</v>
      </c>
      <c r="H6702">
        <v>0</v>
      </c>
      <c r="I6702">
        <v>0</v>
      </c>
      <c r="J6702" s="4">
        <f t="shared" si="939"/>
        <v>320.04971222157656</v>
      </c>
      <c r="K6702" s="4">
        <f t="shared" si="940"/>
        <v>-38.095341469892759</v>
      </c>
      <c r="L6702" s="5">
        <f t="shared" si="945"/>
        <v>0</v>
      </c>
      <c r="M6702" s="5">
        <f t="shared" si="946"/>
        <v>0</v>
      </c>
      <c r="N6702" s="6">
        <f t="shared" si="938"/>
        <v>0</v>
      </c>
      <c r="O6702" s="6">
        <f t="shared" si="941"/>
        <v>0</v>
      </c>
      <c r="P6702" s="6">
        <f>FORECAST(J6702,Inputs!$B$10:$B$18,Inputs!$A$10:$A$18)</f>
        <v>33.518978816866451</v>
      </c>
      <c r="Q6702" s="6">
        <f>IF(Inputs!$D$10="Yes",IF('Hourly Calcs'!P6702&gt;'Hourly Calcs'!K6702,'Hourly Calcs'!O6702,N6702+O6702),N6702+O6702)</f>
        <v>0</v>
      </c>
      <c r="R6702" s="12">
        <f t="shared" si="942"/>
        <v>0</v>
      </c>
      <c r="S6702" s="1">
        <f>IF(AND(A6702&gt;=5,A6702&lt;=9),INDEX(Demand!$C$3:$C$26,C6702),INDEX(Demand!$B$3:$B$26,C6702))</f>
        <v>600</v>
      </c>
      <c r="T6702" s="7">
        <f t="shared" si="943"/>
        <v>0</v>
      </c>
      <c r="U6702" s="7">
        <f t="shared" si="944"/>
        <v>0</v>
      </c>
    </row>
    <row r="6703" spans="1:21" x14ac:dyDescent="0.2">
      <c r="A6703" s="1">
        <v>10</v>
      </c>
      <c r="B6703" s="1">
        <v>6</v>
      </c>
      <c r="C6703" s="1">
        <v>23</v>
      </c>
      <c r="D6703">
        <v>11.8</v>
      </c>
      <c r="E6703">
        <v>10.3</v>
      </c>
      <c r="F6703">
        <v>91</v>
      </c>
      <c r="G6703">
        <v>0</v>
      </c>
      <c r="H6703">
        <v>0</v>
      </c>
      <c r="I6703">
        <v>0</v>
      </c>
      <c r="J6703" s="4">
        <f t="shared" si="939"/>
        <v>338.68002778963012</v>
      </c>
      <c r="K6703" s="4">
        <f t="shared" si="940"/>
        <v>-42.959687561600845</v>
      </c>
      <c r="L6703" s="5">
        <f t="shared" si="945"/>
        <v>0</v>
      </c>
      <c r="M6703" s="5">
        <f t="shared" si="946"/>
        <v>0</v>
      </c>
      <c r="N6703" s="6">
        <f t="shared" si="938"/>
        <v>0</v>
      </c>
      <c r="O6703" s="6">
        <f t="shared" si="941"/>
        <v>0</v>
      </c>
      <c r="P6703" s="6">
        <f>FORECAST(J6703,Inputs!$B$10:$B$18,Inputs!$A$10:$A$18)</f>
        <v>33.691481738792866</v>
      </c>
      <c r="Q6703" s="6">
        <f>IF(Inputs!$D$10="Yes",IF('Hourly Calcs'!P6703&gt;'Hourly Calcs'!K6703,'Hourly Calcs'!O6703,N6703+O6703),N6703+O6703)</f>
        <v>0</v>
      </c>
      <c r="R6703" s="12">
        <f t="shared" si="942"/>
        <v>0</v>
      </c>
      <c r="S6703" s="1">
        <f>IF(AND(A6703&gt;=5,A6703&lt;=9),INDEX(Demand!$C$3:$C$26,C6703),INDEX(Demand!$B$3:$B$26,C6703))</f>
        <v>500</v>
      </c>
      <c r="T6703" s="7">
        <f t="shared" si="943"/>
        <v>0</v>
      </c>
      <c r="U6703" s="7">
        <f t="shared" si="944"/>
        <v>0</v>
      </c>
    </row>
    <row r="6704" spans="1:21" x14ac:dyDescent="0.2">
      <c r="A6704" s="1">
        <v>10</v>
      </c>
      <c r="B6704" s="1">
        <v>6</v>
      </c>
      <c r="C6704" s="1">
        <v>24</v>
      </c>
      <c r="D6704">
        <v>12.1</v>
      </c>
      <c r="E6704">
        <v>9.8000000000000007</v>
      </c>
      <c r="F6704">
        <v>86</v>
      </c>
      <c r="G6704">
        <v>0</v>
      </c>
      <c r="H6704">
        <v>0</v>
      </c>
      <c r="I6704">
        <v>0</v>
      </c>
      <c r="J6704" s="4">
        <f t="shared" si="939"/>
        <v>359.29862719291896</v>
      </c>
      <c r="K6704" s="4">
        <f t="shared" si="940"/>
        <v>-44.796220678213615</v>
      </c>
      <c r="L6704" s="5">
        <f t="shared" si="945"/>
        <v>0</v>
      </c>
      <c r="M6704" s="5">
        <f t="shared" si="946"/>
        <v>0</v>
      </c>
      <c r="N6704" s="6">
        <f t="shared" si="938"/>
        <v>0</v>
      </c>
      <c r="O6704" s="6">
        <f t="shared" si="941"/>
        <v>0</v>
      </c>
      <c r="P6704" s="6">
        <f>FORECAST(J6704,Inputs!$B$10:$B$18,Inputs!$A$10:$A$18)</f>
        <v>33.882394696230726</v>
      </c>
      <c r="Q6704" s="6">
        <f>IF(Inputs!$D$10="Yes",IF('Hourly Calcs'!P6704&gt;'Hourly Calcs'!K6704,'Hourly Calcs'!O6704,N6704+O6704),N6704+O6704)</f>
        <v>0</v>
      </c>
      <c r="R6704" s="12">
        <f t="shared" si="942"/>
        <v>0</v>
      </c>
      <c r="S6704" s="1">
        <f>IF(AND(A6704&gt;=5,A6704&lt;=9),INDEX(Demand!$C$3:$C$26,C6704),INDEX(Demand!$B$3:$B$26,C6704))</f>
        <v>400</v>
      </c>
      <c r="T6704" s="7">
        <f t="shared" si="943"/>
        <v>0</v>
      </c>
      <c r="U6704" s="7">
        <f t="shared" si="944"/>
        <v>0</v>
      </c>
    </row>
    <row r="6705" spans="1:21" x14ac:dyDescent="0.2">
      <c r="A6705" s="1">
        <v>10</v>
      </c>
      <c r="B6705" s="1">
        <v>7</v>
      </c>
      <c r="C6705" s="1">
        <v>1</v>
      </c>
      <c r="D6705">
        <v>12.1</v>
      </c>
      <c r="E6705">
        <v>10</v>
      </c>
      <c r="F6705">
        <v>87</v>
      </c>
      <c r="G6705">
        <v>0</v>
      </c>
      <c r="H6705">
        <v>0</v>
      </c>
      <c r="I6705">
        <v>0</v>
      </c>
      <c r="J6705" s="4">
        <f t="shared" si="939"/>
        <v>20.001533586640647</v>
      </c>
      <c r="K6705" s="4">
        <f t="shared" si="940"/>
        <v>-43.214138702517744</v>
      </c>
      <c r="L6705" s="5">
        <f t="shared" si="945"/>
        <v>0</v>
      </c>
      <c r="M6705" s="5">
        <f t="shared" si="946"/>
        <v>0</v>
      </c>
      <c r="N6705" s="6">
        <f t="shared" si="938"/>
        <v>0</v>
      </c>
      <c r="O6705" s="6">
        <f t="shared" si="941"/>
        <v>0</v>
      </c>
      <c r="P6705" s="6">
        <f>FORECAST(J6705,Inputs!$B$10:$B$18,Inputs!$A$10:$A$18)</f>
        <v>30.740754940617041</v>
      </c>
      <c r="Q6705" s="6">
        <f>IF(Inputs!$D$10="Yes",IF('Hourly Calcs'!P6705&gt;'Hourly Calcs'!K6705,'Hourly Calcs'!O6705,N6705+O6705),N6705+O6705)</f>
        <v>0</v>
      </c>
      <c r="R6705" s="12">
        <f t="shared" si="942"/>
        <v>0</v>
      </c>
      <c r="S6705" s="1">
        <f>IF(AND(A6705&gt;=5,A6705&lt;=9),INDEX(Demand!$C$3:$C$26,C6705),INDEX(Demand!$B$3:$B$26,C6705))</f>
        <v>350</v>
      </c>
      <c r="T6705" s="7">
        <f t="shared" si="943"/>
        <v>0</v>
      </c>
      <c r="U6705" s="7">
        <f t="shared" si="944"/>
        <v>0</v>
      </c>
    </row>
    <row r="6706" spans="1:21" x14ac:dyDescent="0.2">
      <c r="A6706" s="1">
        <v>10</v>
      </c>
      <c r="B6706" s="1">
        <v>7</v>
      </c>
      <c r="C6706" s="1">
        <v>2</v>
      </c>
      <c r="D6706">
        <v>12</v>
      </c>
      <c r="E6706">
        <v>9.4</v>
      </c>
      <c r="F6706">
        <v>84</v>
      </c>
      <c r="G6706">
        <v>0</v>
      </c>
      <c r="H6706">
        <v>0</v>
      </c>
      <c r="I6706">
        <v>0</v>
      </c>
      <c r="J6706" s="4">
        <f t="shared" si="939"/>
        <v>38.822121869025125</v>
      </c>
      <c r="K6706" s="4">
        <f t="shared" si="940"/>
        <v>-38.555439498438233</v>
      </c>
      <c r="L6706" s="5">
        <f t="shared" si="945"/>
        <v>0</v>
      </c>
      <c r="M6706" s="5">
        <f t="shared" si="946"/>
        <v>0</v>
      </c>
      <c r="N6706" s="6">
        <f t="shared" si="938"/>
        <v>0</v>
      </c>
      <c r="O6706" s="6">
        <f t="shared" si="941"/>
        <v>0</v>
      </c>
      <c r="P6706" s="6">
        <f>FORECAST(J6706,Inputs!$B$10:$B$18,Inputs!$A$10:$A$18)</f>
        <v>30.915019646935416</v>
      </c>
      <c r="Q6706" s="6">
        <f>IF(Inputs!$D$10="Yes",IF('Hourly Calcs'!P6706&gt;'Hourly Calcs'!K6706,'Hourly Calcs'!O6706,N6706+O6706),N6706+O6706)</f>
        <v>0</v>
      </c>
      <c r="R6706" s="12">
        <f t="shared" si="942"/>
        <v>0</v>
      </c>
      <c r="S6706" s="1">
        <f>IF(AND(A6706&gt;=5,A6706&lt;=9),INDEX(Demand!$C$3:$C$26,C6706),INDEX(Demand!$B$3:$B$26,C6706))</f>
        <v>350</v>
      </c>
      <c r="T6706" s="7">
        <f t="shared" si="943"/>
        <v>0</v>
      </c>
      <c r="U6706" s="7">
        <f t="shared" si="944"/>
        <v>0</v>
      </c>
    </row>
    <row r="6707" spans="1:21" x14ac:dyDescent="0.2">
      <c r="A6707" s="1">
        <v>10</v>
      </c>
      <c r="B6707" s="1">
        <v>7</v>
      </c>
      <c r="C6707" s="1">
        <v>3</v>
      </c>
      <c r="D6707">
        <v>11.9</v>
      </c>
      <c r="E6707">
        <v>9.3000000000000007</v>
      </c>
      <c r="F6707">
        <v>84</v>
      </c>
      <c r="G6707">
        <v>0</v>
      </c>
      <c r="H6707">
        <v>0</v>
      </c>
      <c r="I6707">
        <v>0</v>
      </c>
      <c r="J6707" s="4">
        <f t="shared" si="939"/>
        <v>55.034512666590174</v>
      </c>
      <c r="K6707" s="4">
        <f t="shared" si="940"/>
        <v>-31.629290391892226</v>
      </c>
      <c r="L6707" s="5">
        <f t="shared" si="945"/>
        <v>0</v>
      </c>
      <c r="M6707" s="5">
        <f t="shared" si="946"/>
        <v>0</v>
      </c>
      <c r="N6707" s="6">
        <f t="shared" si="938"/>
        <v>0</v>
      </c>
      <c r="O6707" s="6">
        <f t="shared" si="941"/>
        <v>0</v>
      </c>
      <c r="P6707" s="6">
        <f>FORECAST(J6707,Inputs!$B$10:$B$18,Inputs!$A$10:$A$18)</f>
        <v>31.065134376542499</v>
      </c>
      <c r="Q6707" s="6">
        <f>IF(Inputs!$D$10="Yes",IF('Hourly Calcs'!P6707&gt;'Hourly Calcs'!K6707,'Hourly Calcs'!O6707,N6707+O6707),N6707+O6707)</f>
        <v>0</v>
      </c>
      <c r="R6707" s="12">
        <f t="shared" si="942"/>
        <v>0</v>
      </c>
      <c r="S6707" s="1">
        <f>IF(AND(A6707&gt;=5,A6707&lt;=9),INDEX(Demand!$C$3:$C$26,C6707),INDEX(Demand!$B$3:$B$26,C6707))</f>
        <v>350</v>
      </c>
      <c r="T6707" s="7">
        <f t="shared" si="943"/>
        <v>0</v>
      </c>
      <c r="U6707" s="7">
        <f t="shared" si="944"/>
        <v>0</v>
      </c>
    </row>
    <row r="6708" spans="1:21" x14ac:dyDescent="0.2">
      <c r="A6708" s="1">
        <v>10</v>
      </c>
      <c r="B6708" s="1">
        <v>7</v>
      </c>
      <c r="C6708" s="1">
        <v>4</v>
      </c>
      <c r="D6708">
        <v>11.9</v>
      </c>
      <c r="E6708">
        <v>9.3000000000000007</v>
      </c>
      <c r="F6708">
        <v>84</v>
      </c>
      <c r="G6708">
        <v>0</v>
      </c>
      <c r="H6708">
        <v>0</v>
      </c>
      <c r="I6708">
        <v>0</v>
      </c>
      <c r="J6708" s="4">
        <f t="shared" si="939"/>
        <v>69.002693106651165</v>
      </c>
      <c r="K6708" s="4">
        <f t="shared" si="940"/>
        <v>-23.260548921450308</v>
      </c>
      <c r="L6708" s="5">
        <f t="shared" si="945"/>
        <v>0</v>
      </c>
      <c r="M6708" s="5">
        <f t="shared" si="946"/>
        <v>0</v>
      </c>
      <c r="N6708" s="6">
        <f t="shared" si="938"/>
        <v>0</v>
      </c>
      <c r="O6708" s="6">
        <f t="shared" si="941"/>
        <v>0</v>
      </c>
      <c r="P6708" s="6">
        <f>FORECAST(J6708,Inputs!$B$10:$B$18,Inputs!$A$10:$A$18)</f>
        <v>31.194469380617139</v>
      </c>
      <c r="Q6708" s="6">
        <f>IF(Inputs!$D$10="Yes",IF('Hourly Calcs'!P6708&gt;'Hourly Calcs'!K6708,'Hourly Calcs'!O6708,N6708+O6708),N6708+O6708)</f>
        <v>0</v>
      </c>
      <c r="R6708" s="12">
        <f t="shared" si="942"/>
        <v>0</v>
      </c>
      <c r="S6708" s="1">
        <f>IF(AND(A6708&gt;=5,A6708&lt;=9),INDEX(Demand!$C$3:$C$26,C6708),INDEX(Demand!$B$3:$B$26,C6708))</f>
        <v>350</v>
      </c>
      <c r="T6708" s="7">
        <f t="shared" si="943"/>
        <v>0</v>
      </c>
      <c r="U6708" s="7">
        <f t="shared" si="944"/>
        <v>0</v>
      </c>
    </row>
    <row r="6709" spans="1:21" x14ac:dyDescent="0.2">
      <c r="A6709" s="1">
        <v>10</v>
      </c>
      <c r="B6709" s="1">
        <v>7</v>
      </c>
      <c r="C6709" s="1">
        <v>5</v>
      </c>
      <c r="D6709">
        <v>11.4</v>
      </c>
      <c r="E6709">
        <v>8.1</v>
      </c>
      <c r="F6709">
        <v>80</v>
      </c>
      <c r="G6709">
        <v>0</v>
      </c>
      <c r="H6709">
        <v>0</v>
      </c>
      <c r="I6709">
        <v>0</v>
      </c>
      <c r="J6709" s="4">
        <f t="shared" si="939"/>
        <v>81.473828815435169</v>
      </c>
      <c r="K6709" s="4">
        <f t="shared" si="940"/>
        <v>-14.094699652296498</v>
      </c>
      <c r="L6709" s="5">
        <f t="shared" si="945"/>
        <v>83.526171184564831</v>
      </c>
      <c r="M6709" s="5">
        <f t="shared" si="946"/>
        <v>0</v>
      </c>
      <c r="N6709" s="6">
        <f t="shared" si="938"/>
        <v>0</v>
      </c>
      <c r="O6709" s="6">
        <f t="shared" si="941"/>
        <v>0</v>
      </c>
      <c r="P6709" s="6">
        <f>FORECAST(J6709,Inputs!$B$10:$B$18,Inputs!$A$10:$A$18)</f>
        <v>31.309942859402174</v>
      </c>
      <c r="Q6709" s="6">
        <f>IF(Inputs!$D$10="Yes",IF('Hourly Calcs'!P6709&gt;'Hourly Calcs'!K6709,'Hourly Calcs'!O6709,N6709+O6709),N6709+O6709)</f>
        <v>0</v>
      </c>
      <c r="R6709" s="12">
        <f t="shared" si="942"/>
        <v>0</v>
      </c>
      <c r="S6709" s="1">
        <f>IF(AND(A6709&gt;=5,A6709&lt;=9),INDEX(Demand!$C$3:$C$26,C6709),INDEX(Demand!$B$3:$B$26,C6709))</f>
        <v>350</v>
      </c>
      <c r="T6709" s="7">
        <f t="shared" si="943"/>
        <v>0</v>
      </c>
      <c r="U6709" s="7">
        <f t="shared" si="944"/>
        <v>0</v>
      </c>
    </row>
    <row r="6710" spans="1:21" x14ac:dyDescent="0.2">
      <c r="A6710" s="1">
        <v>10</v>
      </c>
      <c r="B6710" s="1">
        <v>7</v>
      </c>
      <c r="C6710" s="1">
        <v>6</v>
      </c>
      <c r="D6710">
        <v>11.9</v>
      </c>
      <c r="E6710">
        <v>7.4</v>
      </c>
      <c r="F6710">
        <v>74</v>
      </c>
      <c r="G6710">
        <v>0</v>
      </c>
      <c r="H6710">
        <v>0</v>
      </c>
      <c r="I6710">
        <v>0</v>
      </c>
      <c r="J6710" s="4">
        <f t="shared" si="939"/>
        <v>93.198595204511577</v>
      </c>
      <c r="K6710" s="4">
        <f t="shared" si="940"/>
        <v>-4.5891484634987592</v>
      </c>
      <c r="L6710" s="5">
        <f t="shared" si="945"/>
        <v>71.801404795488423</v>
      </c>
      <c r="M6710" s="5">
        <f t="shared" si="946"/>
        <v>0</v>
      </c>
      <c r="N6710" s="6">
        <f t="shared" si="938"/>
        <v>0</v>
      </c>
      <c r="O6710" s="6">
        <f t="shared" si="941"/>
        <v>0</v>
      </c>
      <c r="P6710" s="6">
        <f>FORECAST(J6710,Inputs!$B$10:$B$18,Inputs!$A$10:$A$18)</f>
        <v>31.418505511152883</v>
      </c>
      <c r="Q6710" s="6">
        <f>IF(Inputs!$D$10="Yes",IF('Hourly Calcs'!P6710&gt;'Hourly Calcs'!K6710,'Hourly Calcs'!O6710,N6710+O6710),N6710+O6710)</f>
        <v>0</v>
      </c>
      <c r="R6710" s="12">
        <f t="shared" si="942"/>
        <v>0</v>
      </c>
      <c r="S6710" s="1">
        <f>IF(AND(A6710&gt;=5,A6710&lt;=9),INDEX(Demand!$C$3:$C$26,C6710),INDEX(Demand!$B$3:$B$26,C6710))</f>
        <v>350</v>
      </c>
      <c r="T6710" s="7">
        <f t="shared" si="943"/>
        <v>0</v>
      </c>
      <c r="U6710" s="7">
        <f t="shared" si="944"/>
        <v>0</v>
      </c>
    </row>
    <row r="6711" spans="1:21" x14ac:dyDescent="0.2">
      <c r="A6711" s="1">
        <v>10</v>
      </c>
      <c r="B6711" s="1">
        <v>7</v>
      </c>
      <c r="C6711" s="1">
        <v>7</v>
      </c>
      <c r="D6711">
        <v>11.7</v>
      </c>
      <c r="E6711">
        <v>8</v>
      </c>
      <c r="F6711">
        <v>78</v>
      </c>
      <c r="G6711">
        <v>7</v>
      </c>
      <c r="H6711">
        <v>0</v>
      </c>
      <c r="I6711">
        <v>7</v>
      </c>
      <c r="J6711" s="4">
        <f t="shared" si="939"/>
        <v>104.85049440171908</v>
      </c>
      <c r="K6711" s="4">
        <f t="shared" si="940"/>
        <v>4.8586703492322698</v>
      </c>
      <c r="L6711" s="5">
        <f t="shared" si="945"/>
        <v>60.149505598280925</v>
      </c>
      <c r="M6711" s="5">
        <f t="shared" si="946"/>
        <v>29.14132965076773</v>
      </c>
      <c r="N6711" s="6">
        <f t="shared" si="938"/>
        <v>0</v>
      </c>
      <c r="O6711" s="6">
        <f t="shared" si="941"/>
        <v>6.4016315039426459</v>
      </c>
      <c r="P6711" s="6">
        <f>FORECAST(J6711,Inputs!$B$10:$B$18,Inputs!$A$10:$A$18)</f>
        <v>31.526393466682581</v>
      </c>
      <c r="Q6711" s="6">
        <f>IF(Inputs!$D$10="Yes",IF('Hourly Calcs'!P6711&gt;'Hourly Calcs'!K6711,'Hourly Calcs'!O6711,N6711+O6711),N6711+O6711)</f>
        <v>6.4016315039426459</v>
      </c>
      <c r="R6711" s="12">
        <f t="shared" si="942"/>
        <v>30.420552906735452</v>
      </c>
      <c r="S6711" s="1">
        <f>IF(AND(A6711&gt;=5,A6711&lt;=9),INDEX(Demand!$C$3:$C$26,C6711),INDEX(Demand!$B$3:$B$26,C6711))</f>
        <v>350</v>
      </c>
      <c r="T6711" s="7">
        <f t="shared" si="943"/>
        <v>30.420552906735452</v>
      </c>
      <c r="U6711" s="7">
        <f t="shared" si="944"/>
        <v>0</v>
      </c>
    </row>
    <row r="6712" spans="1:21" x14ac:dyDescent="0.2">
      <c r="A6712" s="1">
        <v>10</v>
      </c>
      <c r="B6712" s="1">
        <v>7</v>
      </c>
      <c r="C6712" s="1">
        <v>8</v>
      </c>
      <c r="D6712">
        <v>11.8</v>
      </c>
      <c r="E6712">
        <v>8.8000000000000007</v>
      </c>
      <c r="F6712">
        <v>82</v>
      </c>
      <c r="G6712">
        <v>61</v>
      </c>
      <c r="H6712">
        <v>0</v>
      </c>
      <c r="I6712">
        <v>61</v>
      </c>
      <c r="J6712" s="4">
        <f t="shared" si="939"/>
        <v>117.04648447079128</v>
      </c>
      <c r="K6712" s="4">
        <f t="shared" si="940"/>
        <v>13.600155892142467</v>
      </c>
      <c r="L6712" s="5">
        <f t="shared" si="945"/>
        <v>47.953515529208715</v>
      </c>
      <c r="M6712" s="5">
        <f t="shared" si="946"/>
        <v>20.399844107857533</v>
      </c>
      <c r="N6712" s="6">
        <f t="shared" si="938"/>
        <v>0</v>
      </c>
      <c r="O6712" s="6">
        <f t="shared" si="941"/>
        <v>55.785645962928768</v>
      </c>
      <c r="P6712" s="6">
        <f>FORECAST(J6712,Inputs!$B$10:$B$18,Inputs!$A$10:$A$18)</f>
        <v>31.639319300655472</v>
      </c>
      <c r="Q6712" s="6">
        <f>IF(Inputs!$D$10="Yes",IF('Hourly Calcs'!P6712&gt;'Hourly Calcs'!K6712,'Hourly Calcs'!O6712,N6712+O6712),N6712+O6712)</f>
        <v>55.785645962928768</v>
      </c>
      <c r="R6712" s="12">
        <f t="shared" si="942"/>
        <v>265.09338961583751</v>
      </c>
      <c r="S6712" s="1">
        <f>IF(AND(A6712&gt;=5,A6712&lt;=9),INDEX(Demand!$C$3:$C$26,C6712),INDEX(Demand!$B$3:$B$26,C6712))</f>
        <v>350</v>
      </c>
      <c r="T6712" s="7">
        <f t="shared" si="943"/>
        <v>265.09338961583751</v>
      </c>
      <c r="U6712" s="7">
        <f t="shared" si="944"/>
        <v>0</v>
      </c>
    </row>
    <row r="6713" spans="1:21" x14ac:dyDescent="0.2">
      <c r="A6713" s="1">
        <v>10</v>
      </c>
      <c r="B6713" s="1">
        <v>7</v>
      </c>
      <c r="C6713" s="1">
        <v>9</v>
      </c>
      <c r="D6713">
        <v>11.7</v>
      </c>
      <c r="E6713">
        <v>8.9</v>
      </c>
      <c r="F6713">
        <v>83</v>
      </c>
      <c r="G6713">
        <v>74</v>
      </c>
      <c r="H6713">
        <v>0</v>
      </c>
      <c r="I6713">
        <v>74</v>
      </c>
      <c r="J6713" s="4">
        <f t="shared" si="939"/>
        <v>130.35661806145015</v>
      </c>
      <c r="K6713" s="4">
        <f t="shared" si="940"/>
        <v>21.455101708956974</v>
      </c>
      <c r="L6713" s="5">
        <f t="shared" si="945"/>
        <v>34.643381938549851</v>
      </c>
      <c r="M6713" s="5">
        <f t="shared" si="946"/>
        <v>12.544898291043026</v>
      </c>
      <c r="N6713" s="6">
        <f t="shared" si="938"/>
        <v>0</v>
      </c>
      <c r="O6713" s="6">
        <f t="shared" si="941"/>
        <v>67.674390184536534</v>
      </c>
      <c r="P6713" s="6">
        <f>FORECAST(J6713,Inputs!$B$10:$B$18,Inputs!$A$10:$A$18)</f>
        <v>31.762561278346759</v>
      </c>
      <c r="Q6713" s="6">
        <f>IF(Inputs!$D$10="Yes",IF('Hourly Calcs'!P6713&gt;'Hourly Calcs'!K6713,'Hourly Calcs'!O6713,N6713+O6713),N6713+O6713)</f>
        <v>67.674390184536534</v>
      </c>
      <c r="R6713" s="12">
        <f t="shared" si="942"/>
        <v>321.58870215691758</v>
      </c>
      <c r="S6713" s="1">
        <f>IF(AND(A6713&gt;=5,A6713&lt;=9),INDEX(Demand!$C$3:$C$26,C6713),INDEX(Demand!$B$3:$B$26,C6713))</f>
        <v>350</v>
      </c>
      <c r="T6713" s="7">
        <f t="shared" si="943"/>
        <v>321.58870215691758</v>
      </c>
      <c r="U6713" s="7">
        <f t="shared" si="944"/>
        <v>0</v>
      </c>
    </row>
    <row r="6714" spans="1:21" x14ac:dyDescent="0.2">
      <c r="A6714" s="1">
        <v>10</v>
      </c>
      <c r="B6714" s="1">
        <v>7</v>
      </c>
      <c r="C6714" s="1">
        <v>10</v>
      </c>
      <c r="D6714">
        <v>11.7</v>
      </c>
      <c r="E6714">
        <v>8</v>
      </c>
      <c r="F6714">
        <v>78</v>
      </c>
      <c r="G6714">
        <v>116</v>
      </c>
      <c r="H6714">
        <v>0</v>
      </c>
      <c r="I6714">
        <v>116</v>
      </c>
      <c r="J6714" s="4">
        <f t="shared" si="939"/>
        <v>145.2278736712808</v>
      </c>
      <c r="K6714" s="4">
        <f t="shared" si="940"/>
        <v>27.809853958076935</v>
      </c>
      <c r="L6714" s="5">
        <f t="shared" si="945"/>
        <v>19.772126328719196</v>
      </c>
      <c r="M6714" s="5">
        <f t="shared" si="946"/>
        <v>6.1901460419230645</v>
      </c>
      <c r="N6714" s="6">
        <f t="shared" si="938"/>
        <v>0</v>
      </c>
      <c r="O6714" s="6">
        <f t="shared" si="941"/>
        <v>106.08417920819241</v>
      </c>
      <c r="P6714" s="6">
        <f>FORECAST(J6714,Inputs!$B$10:$B$18,Inputs!$A$10:$A$18)</f>
        <v>31.900258089548895</v>
      </c>
      <c r="Q6714" s="6">
        <f>IF(Inputs!$D$10="Yes",IF('Hourly Calcs'!P6714&gt;'Hourly Calcs'!K6714,'Hourly Calcs'!O6714,N6714+O6714),N6714+O6714)</f>
        <v>106.08417920819241</v>
      </c>
      <c r="R6714" s="12">
        <f t="shared" si="942"/>
        <v>504.11201959733029</v>
      </c>
      <c r="S6714" s="1">
        <f>IF(AND(A6714&gt;=5,A6714&lt;=9),INDEX(Demand!$C$3:$C$26,C6714),INDEX(Demand!$B$3:$B$26,C6714))</f>
        <v>600</v>
      </c>
      <c r="T6714" s="7">
        <f t="shared" si="943"/>
        <v>504.11201959733029</v>
      </c>
      <c r="U6714" s="7">
        <f t="shared" si="944"/>
        <v>0</v>
      </c>
    </row>
    <row r="6715" spans="1:21" x14ac:dyDescent="0.2">
      <c r="A6715" s="1">
        <v>10</v>
      </c>
      <c r="B6715" s="1">
        <v>7</v>
      </c>
      <c r="C6715" s="1">
        <v>11</v>
      </c>
      <c r="D6715">
        <v>12.2</v>
      </c>
      <c r="E6715">
        <v>7.5</v>
      </c>
      <c r="F6715">
        <v>73</v>
      </c>
      <c r="G6715">
        <v>146</v>
      </c>
      <c r="H6715">
        <v>0</v>
      </c>
      <c r="I6715">
        <v>146</v>
      </c>
      <c r="J6715" s="4">
        <f t="shared" si="939"/>
        <v>161.76424968210304</v>
      </c>
      <c r="K6715" s="4">
        <f t="shared" si="940"/>
        <v>32.03201549887757</v>
      </c>
      <c r="L6715" s="5">
        <f t="shared" si="945"/>
        <v>3.235750317896958</v>
      </c>
      <c r="M6715" s="5">
        <f t="shared" si="946"/>
        <v>1.9679845011224302</v>
      </c>
      <c r="N6715" s="6">
        <f t="shared" si="938"/>
        <v>0</v>
      </c>
      <c r="O6715" s="6">
        <f t="shared" si="941"/>
        <v>133.51974279651805</v>
      </c>
      <c r="P6715" s="6">
        <f>FORECAST(J6715,Inputs!$B$10:$B$18,Inputs!$A$10:$A$18)</f>
        <v>32.053372682241694</v>
      </c>
      <c r="Q6715" s="6">
        <f>IF(Inputs!$D$10="Yes",IF('Hourly Calcs'!P6715&gt;'Hourly Calcs'!K6715,'Hourly Calcs'!O6715,N6715+O6715),N6715+O6715)</f>
        <v>133.51974279651805</v>
      </c>
      <c r="R6715" s="12">
        <f t="shared" si="942"/>
        <v>634.48581776905371</v>
      </c>
      <c r="S6715" s="1">
        <f>IF(AND(A6715&gt;=5,A6715&lt;=9),INDEX(Demand!$C$3:$C$26,C6715),INDEX(Demand!$B$3:$B$26,C6715))</f>
        <v>600</v>
      </c>
      <c r="T6715" s="7">
        <f t="shared" si="943"/>
        <v>600</v>
      </c>
      <c r="U6715" s="7">
        <f t="shared" si="944"/>
        <v>34.48581776905371</v>
      </c>
    </row>
    <row r="6716" spans="1:21" x14ac:dyDescent="0.2">
      <c r="A6716" s="1">
        <v>10</v>
      </c>
      <c r="B6716" s="1">
        <v>7</v>
      </c>
      <c r="C6716" s="1">
        <v>12</v>
      </c>
      <c r="D6716">
        <v>12</v>
      </c>
      <c r="E6716">
        <v>7.9</v>
      </c>
      <c r="F6716">
        <v>76</v>
      </c>
      <c r="G6716">
        <v>162</v>
      </c>
      <c r="H6716">
        <v>0</v>
      </c>
      <c r="I6716">
        <v>162</v>
      </c>
      <c r="J6716" s="4">
        <f t="shared" si="939"/>
        <v>179.44611618608653</v>
      </c>
      <c r="K6716" s="4">
        <f t="shared" si="940"/>
        <v>33.567768423893803</v>
      </c>
      <c r="L6716" s="5">
        <f t="shared" si="945"/>
        <v>14.446116186086527</v>
      </c>
      <c r="M6716" s="5">
        <f t="shared" si="946"/>
        <v>0.43223157610619722</v>
      </c>
      <c r="N6716" s="6">
        <f t="shared" si="938"/>
        <v>0</v>
      </c>
      <c r="O6716" s="6">
        <f t="shared" si="941"/>
        <v>148.15204337695837</v>
      </c>
      <c r="P6716" s="6">
        <f>FORECAST(J6716,Inputs!$B$10:$B$18,Inputs!$A$10:$A$18)</f>
        <v>32.217093668389687</v>
      </c>
      <c r="Q6716" s="6">
        <f>IF(Inputs!$D$10="Yes",IF('Hourly Calcs'!P6716&gt;'Hourly Calcs'!K6716,'Hourly Calcs'!O6716,N6716+O6716),N6716+O6716)</f>
        <v>148.15204337695837</v>
      </c>
      <c r="R6716" s="12">
        <f t="shared" si="942"/>
        <v>704.01851012730617</v>
      </c>
      <c r="S6716" s="1">
        <f>IF(AND(A6716&gt;=5,A6716&lt;=9),INDEX(Demand!$C$3:$C$26,C6716),INDEX(Demand!$B$3:$B$26,C6716))</f>
        <v>600</v>
      </c>
      <c r="T6716" s="7">
        <f t="shared" si="943"/>
        <v>600</v>
      </c>
      <c r="U6716" s="7">
        <f t="shared" si="944"/>
        <v>104.01851012730617</v>
      </c>
    </row>
    <row r="6717" spans="1:21" x14ac:dyDescent="0.2">
      <c r="A6717" s="1">
        <v>10</v>
      </c>
      <c r="B6717" s="1">
        <v>7</v>
      </c>
      <c r="C6717" s="1">
        <v>13</v>
      </c>
      <c r="D6717">
        <v>12.9</v>
      </c>
      <c r="E6717">
        <v>6.9</v>
      </c>
      <c r="F6717">
        <v>67</v>
      </c>
      <c r="G6717">
        <v>325</v>
      </c>
      <c r="H6717">
        <v>125</v>
      </c>
      <c r="I6717">
        <v>253</v>
      </c>
      <c r="J6717" s="4">
        <f t="shared" si="939"/>
        <v>197.15938088248365</v>
      </c>
      <c r="K6717" s="4">
        <f t="shared" si="940"/>
        <v>32.179192187985414</v>
      </c>
      <c r="L6717" s="5">
        <f t="shared" si="945"/>
        <v>32.159380882483646</v>
      </c>
      <c r="M6717" s="5">
        <f t="shared" si="946"/>
        <v>1.8208078120145856</v>
      </c>
      <c r="N6717" s="6">
        <f t="shared" si="938"/>
        <v>105.27449914275545</v>
      </c>
      <c r="O6717" s="6">
        <f t="shared" si="941"/>
        <v>231.37325292821276</v>
      </c>
      <c r="P6717" s="6">
        <f>FORECAST(J6717,Inputs!$B$10:$B$18,Inputs!$A$10:$A$18)</f>
        <v>32.381105378541513</v>
      </c>
      <c r="Q6717" s="6">
        <f>IF(Inputs!$D$10="Yes",IF('Hourly Calcs'!P6717&gt;'Hourly Calcs'!K6717,'Hourly Calcs'!O6717,N6717+O6717),N6717+O6717)</f>
        <v>231.37325292821276</v>
      </c>
      <c r="R6717" s="12">
        <f t="shared" si="942"/>
        <v>1099.4856979148669</v>
      </c>
      <c r="S6717" s="1">
        <f>IF(AND(A6717&gt;=5,A6717&lt;=9),INDEX(Demand!$C$3:$C$26,C6717),INDEX(Demand!$B$3:$B$26,C6717))</f>
        <v>600</v>
      </c>
      <c r="T6717" s="7">
        <f t="shared" si="943"/>
        <v>600</v>
      </c>
      <c r="U6717" s="7">
        <f t="shared" si="944"/>
        <v>499.48569791486693</v>
      </c>
    </row>
    <row r="6718" spans="1:21" x14ac:dyDescent="0.2">
      <c r="A6718" s="1">
        <v>10</v>
      </c>
      <c r="B6718" s="1">
        <v>7</v>
      </c>
      <c r="C6718" s="1">
        <v>14</v>
      </c>
      <c r="D6718">
        <v>13.3</v>
      </c>
      <c r="E6718">
        <v>7.9</v>
      </c>
      <c r="F6718">
        <v>70</v>
      </c>
      <c r="G6718">
        <v>433</v>
      </c>
      <c r="H6718">
        <v>386</v>
      </c>
      <c r="I6718">
        <v>229</v>
      </c>
      <c r="J6718" s="4">
        <f t="shared" si="939"/>
        <v>213.77078528245272</v>
      </c>
      <c r="K6718" s="4">
        <f t="shared" si="940"/>
        <v>28.080824784943964</v>
      </c>
      <c r="L6718" s="5">
        <f t="shared" si="945"/>
        <v>48.770785282452721</v>
      </c>
      <c r="M6718" s="5">
        <f t="shared" si="946"/>
        <v>5.9191752150560362</v>
      </c>
      <c r="N6718" s="6">
        <f t="shared" si="938"/>
        <v>276.1470210357769</v>
      </c>
      <c r="O6718" s="6">
        <f t="shared" si="941"/>
        <v>209.42480205755226</v>
      </c>
      <c r="P6718" s="6">
        <f>FORECAST(J6718,Inputs!$B$10:$B$18,Inputs!$A$10:$A$18)</f>
        <v>32.534914678541227</v>
      </c>
      <c r="Q6718" s="6">
        <f>IF(Inputs!$D$10="Yes",IF('Hourly Calcs'!P6718&gt;'Hourly Calcs'!K6718,'Hourly Calcs'!O6718,N6718+O6718),N6718+O6718)</f>
        <v>209.42480205755226</v>
      </c>
      <c r="R6718" s="12">
        <f t="shared" si="942"/>
        <v>995.18665937748824</v>
      </c>
      <c r="S6718" s="1">
        <f>IF(AND(A6718&gt;=5,A6718&lt;=9),INDEX(Demand!$C$3:$C$26,C6718),INDEX(Demand!$B$3:$B$26,C6718))</f>
        <v>600</v>
      </c>
      <c r="T6718" s="7">
        <f t="shared" si="943"/>
        <v>600</v>
      </c>
      <c r="U6718" s="7">
        <f t="shared" si="944"/>
        <v>395.18665937748824</v>
      </c>
    </row>
    <row r="6719" spans="1:21" x14ac:dyDescent="0.2">
      <c r="A6719" s="1">
        <v>10</v>
      </c>
      <c r="B6719" s="1">
        <v>7</v>
      </c>
      <c r="C6719" s="1">
        <v>15</v>
      </c>
      <c r="D6719">
        <v>13</v>
      </c>
      <c r="E6719">
        <v>8.1999999999999993</v>
      </c>
      <c r="F6719">
        <v>73</v>
      </c>
      <c r="G6719">
        <v>367</v>
      </c>
      <c r="H6719">
        <v>545</v>
      </c>
      <c r="I6719">
        <v>127</v>
      </c>
      <c r="J6719" s="4">
        <f t="shared" si="939"/>
        <v>228.72358717868406</v>
      </c>
      <c r="K6719" s="4">
        <f t="shared" si="940"/>
        <v>21.81519647820032</v>
      </c>
      <c r="L6719" s="5">
        <f t="shared" si="945"/>
        <v>63.723587178684056</v>
      </c>
      <c r="M6719" s="5">
        <f t="shared" si="946"/>
        <v>12.18480352179968</v>
      </c>
      <c r="N6719" s="6">
        <f t="shared" si="938"/>
        <v>293.16082007263736</v>
      </c>
      <c r="O6719" s="6">
        <f t="shared" si="941"/>
        <v>116.14388585724514</v>
      </c>
      <c r="P6719" s="6">
        <f>FORECAST(J6719,Inputs!$B$10:$B$18,Inputs!$A$10:$A$18)</f>
        <v>32.673366547950778</v>
      </c>
      <c r="Q6719" s="6">
        <f>IF(Inputs!$D$10="Yes",IF('Hourly Calcs'!P6719&gt;'Hourly Calcs'!K6719,'Hourly Calcs'!O6719,N6719+O6719),N6719+O6719)</f>
        <v>116.14388585724514</v>
      </c>
      <c r="R6719" s="12">
        <f t="shared" si="942"/>
        <v>551.91574559362891</v>
      </c>
      <c r="S6719" s="1">
        <f>IF(AND(A6719&gt;=5,A6719&lt;=9),INDEX(Demand!$C$3:$C$26,C6719),INDEX(Demand!$B$3:$B$26,C6719))</f>
        <v>600</v>
      </c>
      <c r="T6719" s="7">
        <f t="shared" si="943"/>
        <v>551.91574559362891</v>
      </c>
      <c r="U6719" s="7">
        <f t="shared" si="944"/>
        <v>0</v>
      </c>
    </row>
    <row r="6720" spans="1:21" x14ac:dyDescent="0.2">
      <c r="A6720" s="1">
        <v>10</v>
      </c>
      <c r="B6720" s="1">
        <v>7</v>
      </c>
      <c r="C6720" s="1">
        <v>16</v>
      </c>
      <c r="D6720">
        <v>13.4</v>
      </c>
      <c r="E6720">
        <v>7.7</v>
      </c>
      <c r="F6720">
        <v>68</v>
      </c>
      <c r="G6720">
        <v>140</v>
      </c>
      <c r="H6720">
        <v>37</v>
      </c>
      <c r="I6720">
        <v>128</v>
      </c>
      <c r="J6720" s="4">
        <f t="shared" si="939"/>
        <v>242.09486234791282</v>
      </c>
      <c r="K6720" s="4">
        <f t="shared" si="940"/>
        <v>14.014222688950156</v>
      </c>
      <c r="L6720" s="5">
        <f t="shared" si="945"/>
        <v>77.094862347912823</v>
      </c>
      <c r="M6720" s="5">
        <f t="shared" si="946"/>
        <v>19.985777311049844</v>
      </c>
      <c r="N6720" s="6">
        <f t="shared" si="938"/>
        <v>11.911540961251605</v>
      </c>
      <c r="O6720" s="6">
        <f t="shared" si="941"/>
        <v>117.05840464352266</v>
      </c>
      <c r="P6720" s="6">
        <f>FORECAST(J6720,Inputs!$B$10:$B$18,Inputs!$A$10:$A$18)</f>
        <v>32.797174651369559</v>
      </c>
      <c r="Q6720" s="6">
        <f>IF(Inputs!$D$10="Yes",IF('Hourly Calcs'!P6720&gt;'Hourly Calcs'!K6720,'Hourly Calcs'!O6720,N6720+O6720),N6720+O6720)</f>
        <v>117.05840464352266</v>
      </c>
      <c r="R6720" s="12">
        <f t="shared" si="942"/>
        <v>556.26153886601969</v>
      </c>
      <c r="S6720" s="1">
        <f>IF(AND(A6720&gt;=5,A6720&lt;=9),INDEX(Demand!$C$3:$C$26,C6720),INDEX(Demand!$B$3:$B$26,C6720))</f>
        <v>900</v>
      </c>
      <c r="T6720" s="7">
        <f t="shared" si="943"/>
        <v>556.26153886601969</v>
      </c>
      <c r="U6720" s="7">
        <f t="shared" si="944"/>
        <v>0</v>
      </c>
    </row>
    <row r="6721" spans="1:21" x14ac:dyDescent="0.2">
      <c r="A6721" s="1">
        <v>10</v>
      </c>
      <c r="B6721" s="1">
        <v>7</v>
      </c>
      <c r="C6721" s="1">
        <v>17</v>
      </c>
      <c r="D6721">
        <v>12.4</v>
      </c>
      <c r="E6721">
        <v>9</v>
      </c>
      <c r="F6721">
        <v>80</v>
      </c>
      <c r="G6721">
        <v>51</v>
      </c>
      <c r="H6721">
        <v>0</v>
      </c>
      <c r="I6721">
        <v>51</v>
      </c>
      <c r="J6721" s="4">
        <f t="shared" si="939"/>
        <v>254.31976471402157</v>
      </c>
      <c r="K6721" s="4">
        <f t="shared" si="940"/>
        <v>5.2889913488015168</v>
      </c>
      <c r="L6721" s="5">
        <f t="shared" si="945"/>
        <v>89.319764714021574</v>
      </c>
      <c r="M6721" s="5">
        <f t="shared" si="946"/>
        <v>28.711008651198483</v>
      </c>
      <c r="N6721" s="6">
        <f t="shared" si="938"/>
        <v>0</v>
      </c>
      <c r="O6721" s="6">
        <f t="shared" si="941"/>
        <v>46.640458100153559</v>
      </c>
      <c r="P6721" s="6">
        <f>FORECAST(J6721,Inputs!$B$10:$B$18,Inputs!$A$10:$A$18)</f>
        <v>32.910368191796493</v>
      </c>
      <c r="Q6721" s="6">
        <f>IF(Inputs!$D$10="Yes",IF('Hourly Calcs'!P6721&gt;'Hourly Calcs'!K6721,'Hourly Calcs'!O6721,N6721+O6721),N6721+O6721)</f>
        <v>46.640458100153559</v>
      </c>
      <c r="R6721" s="12">
        <f t="shared" si="942"/>
        <v>221.63545689192969</v>
      </c>
      <c r="S6721" s="1">
        <f>IF(AND(A6721&gt;=5,A6721&lt;=9),INDEX(Demand!$C$3:$C$26,C6721),INDEX(Demand!$B$3:$B$26,C6721))</f>
        <v>900</v>
      </c>
      <c r="T6721" s="7">
        <f t="shared" si="943"/>
        <v>221.63545689192972</v>
      </c>
      <c r="U6721" s="7">
        <f t="shared" si="944"/>
        <v>0</v>
      </c>
    </row>
    <row r="6722" spans="1:21" x14ac:dyDescent="0.2">
      <c r="A6722" s="1">
        <v>10</v>
      </c>
      <c r="B6722" s="1">
        <v>7</v>
      </c>
      <c r="C6722" s="1">
        <v>18</v>
      </c>
      <c r="D6722">
        <v>12.7</v>
      </c>
      <c r="E6722">
        <v>7.8</v>
      </c>
      <c r="F6722">
        <v>72</v>
      </c>
      <c r="G6722">
        <v>5</v>
      </c>
      <c r="H6722">
        <v>0</v>
      </c>
      <c r="I6722">
        <v>5</v>
      </c>
      <c r="J6722" s="4">
        <f t="shared" si="939"/>
        <v>265.96422444432233</v>
      </c>
      <c r="K6722" s="4">
        <f t="shared" si="940"/>
        <v>-4.143066665196713</v>
      </c>
      <c r="L6722" s="5">
        <f t="shared" si="945"/>
        <v>0</v>
      </c>
      <c r="M6722" s="5">
        <f t="shared" si="946"/>
        <v>0</v>
      </c>
      <c r="N6722" s="6">
        <f t="shared" si="938"/>
        <v>0</v>
      </c>
      <c r="O6722" s="6">
        <f t="shared" si="941"/>
        <v>4.5725939313876038</v>
      </c>
      <c r="P6722" s="6">
        <f>FORECAST(J6722,Inputs!$B$10:$B$18,Inputs!$A$10:$A$18)</f>
        <v>33.018187263373349</v>
      </c>
      <c r="Q6722" s="6">
        <f>IF(Inputs!$D$10="Yes",IF('Hourly Calcs'!P6722&gt;'Hourly Calcs'!K6722,'Hourly Calcs'!O6722,N6722+O6722),N6722+O6722)</f>
        <v>4.5725939313876038</v>
      </c>
      <c r="R6722" s="12">
        <f t="shared" si="942"/>
        <v>21.728966361953894</v>
      </c>
      <c r="S6722" s="1">
        <f>IF(AND(A6722&gt;=5,A6722&lt;=9),INDEX(Demand!$C$3:$C$26,C6722),INDEX(Demand!$B$3:$B$26,C6722))</f>
        <v>900</v>
      </c>
      <c r="T6722" s="7">
        <f t="shared" si="943"/>
        <v>21.728966361953894</v>
      </c>
      <c r="U6722" s="7">
        <f t="shared" si="944"/>
        <v>0</v>
      </c>
    </row>
    <row r="6723" spans="1:21" x14ac:dyDescent="0.2">
      <c r="A6723" s="1">
        <v>10</v>
      </c>
      <c r="B6723" s="1">
        <v>7</v>
      </c>
      <c r="C6723" s="1">
        <v>19</v>
      </c>
      <c r="D6723">
        <v>12.8</v>
      </c>
      <c r="E6723">
        <v>8.6</v>
      </c>
      <c r="F6723">
        <v>76</v>
      </c>
      <c r="G6723">
        <v>0</v>
      </c>
      <c r="H6723">
        <v>0</v>
      </c>
      <c r="I6723">
        <v>0</v>
      </c>
      <c r="J6723" s="4">
        <f t="shared" si="939"/>
        <v>277.6426610005883</v>
      </c>
      <c r="K6723" s="4">
        <f t="shared" si="940"/>
        <v>-13.685447561813461</v>
      </c>
      <c r="L6723" s="5">
        <f t="shared" si="945"/>
        <v>0</v>
      </c>
      <c r="M6723" s="5">
        <f t="shared" si="946"/>
        <v>0</v>
      </c>
      <c r="N6723" s="6">
        <f t="shared" si="938"/>
        <v>0</v>
      </c>
      <c r="O6723" s="6">
        <f t="shared" si="941"/>
        <v>0</v>
      </c>
      <c r="P6723" s="6">
        <f>FORECAST(J6723,Inputs!$B$10:$B$18,Inputs!$A$10:$A$18)</f>
        <v>33.126320935190634</v>
      </c>
      <c r="Q6723" s="6">
        <f>IF(Inputs!$D$10="Yes",IF('Hourly Calcs'!P6723&gt;'Hourly Calcs'!K6723,'Hourly Calcs'!O6723,N6723+O6723),N6723+O6723)</f>
        <v>0</v>
      </c>
      <c r="R6723" s="12">
        <f t="shared" si="942"/>
        <v>0</v>
      </c>
      <c r="S6723" s="1">
        <f>IF(AND(A6723&gt;=5,A6723&lt;=9),INDEX(Demand!$C$3:$C$26,C6723),INDEX(Demand!$B$3:$B$26,C6723))</f>
        <v>900</v>
      </c>
      <c r="T6723" s="7">
        <f t="shared" si="943"/>
        <v>0</v>
      </c>
      <c r="U6723" s="7">
        <f t="shared" si="944"/>
        <v>0</v>
      </c>
    </row>
    <row r="6724" spans="1:21" x14ac:dyDescent="0.2">
      <c r="A6724" s="1">
        <v>10</v>
      </c>
      <c r="B6724" s="1">
        <v>7</v>
      </c>
      <c r="C6724" s="1">
        <v>20</v>
      </c>
      <c r="D6724">
        <v>13.1</v>
      </c>
      <c r="E6724">
        <v>8.1999999999999993</v>
      </c>
      <c r="F6724">
        <v>72</v>
      </c>
      <c r="G6724">
        <v>0</v>
      </c>
      <c r="H6724">
        <v>0</v>
      </c>
      <c r="I6724">
        <v>0</v>
      </c>
      <c r="J6724" s="4">
        <f t="shared" si="939"/>
        <v>290.02605096164359</v>
      </c>
      <c r="K6724" s="4">
        <f t="shared" si="940"/>
        <v>-22.914600076799204</v>
      </c>
      <c r="L6724" s="5">
        <f t="shared" si="945"/>
        <v>0</v>
      </c>
      <c r="M6724" s="5">
        <f t="shared" si="946"/>
        <v>0</v>
      </c>
      <c r="N6724" s="6">
        <f t="shared" si="938"/>
        <v>0</v>
      </c>
      <c r="O6724" s="6">
        <f t="shared" si="941"/>
        <v>0</v>
      </c>
      <c r="P6724" s="6">
        <f>FORECAST(J6724,Inputs!$B$10:$B$18,Inputs!$A$10:$A$18)</f>
        <v>33.240981953348552</v>
      </c>
      <c r="Q6724" s="6">
        <f>IF(Inputs!$D$10="Yes",IF('Hourly Calcs'!P6724&gt;'Hourly Calcs'!K6724,'Hourly Calcs'!O6724,N6724+O6724),N6724+O6724)</f>
        <v>0</v>
      </c>
      <c r="R6724" s="12">
        <f t="shared" si="942"/>
        <v>0</v>
      </c>
      <c r="S6724" s="1">
        <f>IF(AND(A6724&gt;=5,A6724&lt;=9),INDEX(Demand!$C$3:$C$26,C6724),INDEX(Demand!$B$3:$B$26,C6724))</f>
        <v>800</v>
      </c>
      <c r="T6724" s="7">
        <f t="shared" si="943"/>
        <v>0</v>
      </c>
      <c r="U6724" s="7">
        <f t="shared" si="944"/>
        <v>0</v>
      </c>
    </row>
    <row r="6725" spans="1:21" x14ac:dyDescent="0.2">
      <c r="A6725" s="1">
        <v>10</v>
      </c>
      <c r="B6725" s="1">
        <v>7</v>
      </c>
      <c r="C6725" s="1">
        <v>21</v>
      </c>
      <c r="D6725">
        <v>13.1</v>
      </c>
      <c r="E6725">
        <v>7.6</v>
      </c>
      <c r="F6725">
        <v>69</v>
      </c>
      <c r="G6725">
        <v>0</v>
      </c>
      <c r="H6725">
        <v>0</v>
      </c>
      <c r="I6725">
        <v>0</v>
      </c>
      <c r="J6725" s="4">
        <f t="shared" si="939"/>
        <v>303.86696084578529</v>
      </c>
      <c r="K6725" s="4">
        <f t="shared" si="940"/>
        <v>-31.388382650380052</v>
      </c>
      <c r="L6725" s="5">
        <f t="shared" si="945"/>
        <v>0</v>
      </c>
      <c r="M6725" s="5">
        <f t="shared" si="946"/>
        <v>0</v>
      </c>
      <c r="N6725" s="6">
        <f t="shared" si="938"/>
        <v>0</v>
      </c>
      <c r="O6725" s="6">
        <f t="shared" si="941"/>
        <v>0</v>
      </c>
      <c r="P6725" s="6">
        <f>FORECAST(J6725,Inputs!$B$10:$B$18,Inputs!$A$10:$A$18)</f>
        <v>33.369138526349865</v>
      </c>
      <c r="Q6725" s="6">
        <f>IF(Inputs!$D$10="Yes",IF('Hourly Calcs'!P6725&gt;'Hourly Calcs'!K6725,'Hourly Calcs'!O6725,N6725+O6725),N6725+O6725)</f>
        <v>0</v>
      </c>
      <c r="R6725" s="12">
        <f t="shared" si="942"/>
        <v>0</v>
      </c>
      <c r="S6725" s="1">
        <f>IF(AND(A6725&gt;=5,A6725&lt;=9),INDEX(Demand!$C$3:$C$26,C6725),INDEX(Demand!$B$3:$B$26,C6725))</f>
        <v>700</v>
      </c>
      <c r="T6725" s="7">
        <f t="shared" si="943"/>
        <v>0</v>
      </c>
      <c r="U6725" s="7">
        <f t="shared" si="944"/>
        <v>0</v>
      </c>
    </row>
    <row r="6726" spans="1:21" x14ac:dyDescent="0.2">
      <c r="A6726" s="1">
        <v>10</v>
      </c>
      <c r="B6726" s="1">
        <v>7</v>
      </c>
      <c r="C6726" s="1">
        <v>22</v>
      </c>
      <c r="D6726">
        <v>12.7</v>
      </c>
      <c r="E6726">
        <v>7</v>
      </c>
      <c r="F6726">
        <v>68</v>
      </c>
      <c r="G6726">
        <v>0</v>
      </c>
      <c r="H6726">
        <v>0</v>
      </c>
      <c r="I6726">
        <v>0</v>
      </c>
      <c r="J6726" s="4">
        <f t="shared" si="939"/>
        <v>319.93367521385153</v>
      </c>
      <c r="K6726" s="4">
        <f t="shared" si="940"/>
        <v>-38.473270762689879</v>
      </c>
      <c r="L6726" s="5">
        <f t="shared" si="945"/>
        <v>0</v>
      </c>
      <c r="M6726" s="5">
        <f t="shared" si="946"/>
        <v>0</v>
      </c>
      <c r="N6726" s="6">
        <f t="shared" si="938"/>
        <v>0</v>
      </c>
      <c r="O6726" s="6">
        <f t="shared" si="941"/>
        <v>0</v>
      </c>
      <c r="P6726" s="6">
        <f>FORECAST(J6726,Inputs!$B$10:$B$18,Inputs!$A$10:$A$18)</f>
        <v>33.517904400128252</v>
      </c>
      <c r="Q6726" s="6">
        <f>IF(Inputs!$D$10="Yes",IF('Hourly Calcs'!P6726&gt;'Hourly Calcs'!K6726,'Hourly Calcs'!O6726,N6726+O6726),N6726+O6726)</f>
        <v>0</v>
      </c>
      <c r="R6726" s="12">
        <f t="shared" si="942"/>
        <v>0</v>
      </c>
      <c r="S6726" s="1">
        <f>IF(AND(A6726&gt;=5,A6726&lt;=9),INDEX(Demand!$C$3:$C$26,C6726),INDEX(Demand!$B$3:$B$26,C6726))</f>
        <v>600</v>
      </c>
      <c r="T6726" s="7">
        <f t="shared" si="943"/>
        <v>0</v>
      </c>
      <c r="U6726" s="7">
        <f t="shared" si="944"/>
        <v>0</v>
      </c>
    </row>
    <row r="6727" spans="1:21" x14ac:dyDescent="0.2">
      <c r="A6727" s="1">
        <v>10</v>
      </c>
      <c r="B6727" s="1">
        <v>7</v>
      </c>
      <c r="C6727" s="1">
        <v>23</v>
      </c>
      <c r="D6727">
        <v>12.3</v>
      </c>
      <c r="E6727">
        <v>6.4</v>
      </c>
      <c r="F6727">
        <v>67</v>
      </c>
      <c r="G6727">
        <v>0</v>
      </c>
      <c r="H6727">
        <v>0</v>
      </c>
      <c r="I6727">
        <v>0</v>
      </c>
      <c r="J6727" s="4">
        <f t="shared" si="939"/>
        <v>338.65397997457654</v>
      </c>
      <c r="K6727" s="4">
        <f t="shared" si="940"/>
        <v>-43.347894214525127</v>
      </c>
      <c r="L6727" s="5">
        <f t="shared" si="945"/>
        <v>0</v>
      </c>
      <c r="M6727" s="5">
        <f t="shared" si="946"/>
        <v>0</v>
      </c>
      <c r="N6727" s="6">
        <f t="shared" si="938"/>
        <v>0</v>
      </c>
      <c r="O6727" s="6">
        <f t="shared" si="941"/>
        <v>0</v>
      </c>
      <c r="P6727" s="6">
        <f>FORECAST(J6727,Inputs!$B$10:$B$18,Inputs!$A$10:$A$18)</f>
        <v>33.691240555320149</v>
      </c>
      <c r="Q6727" s="6">
        <f>IF(Inputs!$D$10="Yes",IF('Hourly Calcs'!P6727&gt;'Hourly Calcs'!K6727,'Hourly Calcs'!O6727,N6727+O6727),N6727+O6727)</f>
        <v>0</v>
      </c>
      <c r="R6727" s="12">
        <f t="shared" si="942"/>
        <v>0</v>
      </c>
      <c r="S6727" s="1">
        <f>IF(AND(A6727&gt;=5,A6727&lt;=9),INDEX(Demand!$C$3:$C$26,C6727),INDEX(Demand!$B$3:$B$26,C6727))</f>
        <v>500</v>
      </c>
      <c r="T6727" s="7">
        <f t="shared" si="943"/>
        <v>0</v>
      </c>
      <c r="U6727" s="7">
        <f t="shared" si="944"/>
        <v>0</v>
      </c>
    </row>
    <row r="6728" spans="1:21" x14ac:dyDescent="0.2">
      <c r="A6728" s="1">
        <v>10</v>
      </c>
      <c r="B6728" s="1">
        <v>7</v>
      </c>
      <c r="C6728" s="1">
        <v>24</v>
      </c>
      <c r="D6728">
        <v>12.4</v>
      </c>
      <c r="E6728">
        <v>7.3</v>
      </c>
      <c r="F6728">
        <v>71</v>
      </c>
      <c r="G6728">
        <v>0</v>
      </c>
      <c r="H6728">
        <v>0</v>
      </c>
      <c r="I6728">
        <v>0</v>
      </c>
      <c r="J6728" s="4">
        <f t="shared" si="939"/>
        <v>359.39547478915165</v>
      </c>
      <c r="K6728" s="4">
        <f t="shared" si="940"/>
        <v>-45.178737598978046</v>
      </c>
      <c r="L6728" s="5">
        <f t="shared" si="945"/>
        <v>0</v>
      </c>
      <c r="M6728" s="5">
        <f t="shared" si="946"/>
        <v>0</v>
      </c>
      <c r="N6728" s="6">
        <f t="shared" si="938"/>
        <v>0</v>
      </c>
      <c r="O6728" s="6">
        <f t="shared" si="941"/>
        <v>0</v>
      </c>
      <c r="P6728" s="6">
        <f>FORECAST(J6728,Inputs!$B$10:$B$18,Inputs!$A$10:$A$18)</f>
        <v>33.883291433232884</v>
      </c>
      <c r="Q6728" s="6">
        <f>IF(Inputs!$D$10="Yes",IF('Hourly Calcs'!P6728&gt;'Hourly Calcs'!K6728,'Hourly Calcs'!O6728,N6728+O6728),N6728+O6728)</f>
        <v>0</v>
      </c>
      <c r="R6728" s="12">
        <f t="shared" si="942"/>
        <v>0</v>
      </c>
      <c r="S6728" s="1">
        <f>IF(AND(A6728&gt;=5,A6728&lt;=9),INDEX(Demand!$C$3:$C$26,C6728),INDEX(Demand!$B$3:$B$26,C6728))</f>
        <v>400</v>
      </c>
      <c r="T6728" s="7">
        <f t="shared" si="943"/>
        <v>0</v>
      </c>
      <c r="U6728" s="7">
        <f t="shared" si="944"/>
        <v>0</v>
      </c>
    </row>
    <row r="6729" spans="1:21" x14ac:dyDescent="0.2">
      <c r="A6729" s="1">
        <v>10</v>
      </c>
      <c r="B6729" s="1">
        <v>8</v>
      </c>
      <c r="C6729" s="1">
        <v>1</v>
      </c>
      <c r="D6729">
        <v>12.4</v>
      </c>
      <c r="E6729">
        <v>7</v>
      </c>
      <c r="F6729">
        <v>70</v>
      </c>
      <c r="G6729">
        <v>0</v>
      </c>
      <c r="H6729">
        <v>0</v>
      </c>
      <c r="I6729">
        <v>0</v>
      </c>
      <c r="J6729" s="4">
        <f t="shared" si="939"/>
        <v>20.212078763438541</v>
      </c>
      <c r="K6729" s="4">
        <f t="shared" si="940"/>
        <v>-43.571284629871457</v>
      </c>
      <c r="L6729" s="5">
        <f t="shared" si="945"/>
        <v>0</v>
      </c>
      <c r="M6729" s="5">
        <f t="shared" si="946"/>
        <v>0</v>
      </c>
      <c r="N6729" s="6">
        <f t="shared" ref="N6729:N6792" si="947">H6729*MAX(0,COS(2*ASIN(SQRT(SIN(RADIANS($B$4))^2+COS(RADIANS($K6729))^2-2*SIN(RADIANS($B$4))*COS(RADIANS($K6729))*COS(RADIANS($J6729-$B$5))+(SIN(RADIANS($K6729))-COS(RADIANS($B$4)))^2)/2)))</f>
        <v>0</v>
      </c>
      <c r="O6729" s="6">
        <f t="shared" si="941"/>
        <v>0</v>
      </c>
      <c r="P6729" s="6">
        <f>FORECAST(J6729,Inputs!$B$10:$B$18,Inputs!$A$10:$A$18)</f>
        <v>30.742704432994799</v>
      </c>
      <c r="Q6729" s="6">
        <f>IF(Inputs!$D$10="Yes",IF('Hourly Calcs'!P6729&gt;'Hourly Calcs'!K6729,'Hourly Calcs'!O6729,N6729+O6729),N6729+O6729)</f>
        <v>0</v>
      </c>
      <c r="R6729" s="12">
        <f t="shared" si="942"/>
        <v>0</v>
      </c>
      <c r="S6729" s="1">
        <f>IF(AND(A6729&gt;=5,A6729&lt;=9),INDEX(Demand!$C$3:$C$26,C6729),INDEX(Demand!$B$3:$B$26,C6729))</f>
        <v>350</v>
      </c>
      <c r="T6729" s="7">
        <f t="shared" si="943"/>
        <v>0</v>
      </c>
      <c r="U6729" s="7">
        <f t="shared" si="944"/>
        <v>0</v>
      </c>
    </row>
    <row r="6730" spans="1:21" x14ac:dyDescent="0.2">
      <c r="A6730" s="1">
        <v>10</v>
      </c>
      <c r="B6730" s="1">
        <v>8</v>
      </c>
      <c r="C6730" s="1">
        <v>2</v>
      </c>
      <c r="D6730">
        <v>12.2</v>
      </c>
      <c r="E6730">
        <v>7.3</v>
      </c>
      <c r="F6730">
        <v>72</v>
      </c>
      <c r="G6730">
        <v>0</v>
      </c>
      <c r="H6730">
        <v>0</v>
      </c>
      <c r="I6730">
        <v>0</v>
      </c>
      <c r="J6730" s="4">
        <f t="shared" ref="J6730:J6793" si="948">solarazimuth($B$2,$B$3,$B$1,A6730,B6730,C6730,0,0,0,0)</f>
        <v>39.101444695161518</v>
      </c>
      <c r="K6730" s="4">
        <f t="shared" ref="K6730:K6793" si="949">solarelevation($B$2,$B$3,$B$1,A6730,B6730,C6730,0,0,0,0)</f>
        <v>-38.877022656015583</v>
      </c>
      <c r="L6730" s="5">
        <f t="shared" si="945"/>
        <v>0</v>
      </c>
      <c r="M6730" s="5">
        <f t="shared" si="946"/>
        <v>0</v>
      </c>
      <c r="N6730" s="6">
        <f t="shared" si="947"/>
        <v>0</v>
      </c>
      <c r="O6730" s="6">
        <f t="shared" ref="O6730:O6793" si="950">$I6730*(1+COS(RADIANS($B$4)))/2</f>
        <v>0</v>
      </c>
      <c r="P6730" s="6">
        <f>FORECAST(J6730,Inputs!$B$10:$B$18,Inputs!$A$10:$A$18)</f>
        <v>30.917605969399641</v>
      </c>
      <c r="Q6730" s="6">
        <f>IF(Inputs!$D$10="Yes",IF('Hourly Calcs'!P6730&gt;'Hourly Calcs'!K6730,'Hourly Calcs'!O6730,N6730+O6730),N6730+O6730)</f>
        <v>0</v>
      </c>
      <c r="R6730" s="12">
        <f t="shared" ref="R6730:R6793" si="951">$B$6*$E$1*Q6730</f>
        <v>0</v>
      </c>
      <c r="S6730" s="1">
        <f>IF(AND(A6730&gt;=5,A6730&lt;=9),INDEX(Demand!$C$3:$C$26,C6730),INDEX(Demand!$B$3:$B$26,C6730))</f>
        <v>350</v>
      </c>
      <c r="T6730" s="7">
        <f t="shared" ref="T6730:T6793" si="952">S6730-MAX(0,S6730-R6730)</f>
        <v>0</v>
      </c>
      <c r="U6730" s="7">
        <f t="shared" ref="U6730:U6793" si="953">MAX(0,R6730-S6730)</f>
        <v>0</v>
      </c>
    </row>
    <row r="6731" spans="1:21" x14ac:dyDescent="0.2">
      <c r="A6731" s="1">
        <v>10</v>
      </c>
      <c r="B6731" s="1">
        <v>8</v>
      </c>
      <c r="C6731" s="1">
        <v>3</v>
      </c>
      <c r="D6731">
        <v>11.6</v>
      </c>
      <c r="E6731">
        <v>7.5</v>
      </c>
      <c r="F6731">
        <v>76</v>
      </c>
      <c r="G6731">
        <v>0</v>
      </c>
      <c r="H6731">
        <v>0</v>
      </c>
      <c r="I6731">
        <v>0</v>
      </c>
      <c r="J6731" s="4">
        <f t="shared" si="948"/>
        <v>55.340371614192776</v>
      </c>
      <c r="K6731" s="4">
        <f t="shared" si="949"/>
        <v>-31.917846608359511</v>
      </c>
      <c r="L6731" s="5">
        <f t="shared" si="945"/>
        <v>0</v>
      </c>
      <c r="M6731" s="5">
        <f t="shared" si="946"/>
        <v>0</v>
      </c>
      <c r="N6731" s="6">
        <f t="shared" si="947"/>
        <v>0</v>
      </c>
      <c r="O6731" s="6">
        <f t="shared" si="950"/>
        <v>0</v>
      </c>
      <c r="P6731" s="6">
        <f>FORECAST(J6731,Inputs!$B$10:$B$18,Inputs!$A$10:$A$18)</f>
        <v>31.067966403835115</v>
      </c>
      <c r="Q6731" s="6">
        <f>IF(Inputs!$D$10="Yes",IF('Hourly Calcs'!P6731&gt;'Hourly Calcs'!K6731,'Hourly Calcs'!O6731,N6731+O6731),N6731+O6731)</f>
        <v>0</v>
      </c>
      <c r="R6731" s="12">
        <f t="shared" si="951"/>
        <v>0</v>
      </c>
      <c r="S6731" s="1">
        <f>IF(AND(A6731&gt;=5,A6731&lt;=9),INDEX(Demand!$C$3:$C$26,C6731),INDEX(Demand!$B$3:$B$26,C6731))</f>
        <v>350</v>
      </c>
      <c r="T6731" s="7">
        <f t="shared" si="952"/>
        <v>0</v>
      </c>
      <c r="U6731" s="7">
        <f t="shared" si="953"/>
        <v>0</v>
      </c>
    </row>
    <row r="6732" spans="1:21" x14ac:dyDescent="0.2">
      <c r="A6732" s="1">
        <v>10</v>
      </c>
      <c r="B6732" s="1">
        <v>8</v>
      </c>
      <c r="C6732" s="1">
        <v>4</v>
      </c>
      <c r="D6732">
        <v>11.3</v>
      </c>
      <c r="E6732">
        <v>6.9</v>
      </c>
      <c r="F6732">
        <v>74</v>
      </c>
      <c r="G6732">
        <v>0</v>
      </c>
      <c r="H6732">
        <v>0</v>
      </c>
      <c r="I6732">
        <v>0</v>
      </c>
      <c r="J6732" s="4">
        <f t="shared" si="948"/>
        <v>69.312189467761087</v>
      </c>
      <c r="K6732" s="4">
        <f t="shared" si="949"/>
        <v>-23.52544358274902</v>
      </c>
      <c r="L6732" s="5">
        <f t="shared" si="945"/>
        <v>0</v>
      </c>
      <c r="M6732" s="5">
        <f t="shared" si="946"/>
        <v>0</v>
      </c>
      <c r="N6732" s="6">
        <f t="shared" si="947"/>
        <v>0</v>
      </c>
      <c r="O6732" s="6">
        <f t="shared" si="950"/>
        <v>0</v>
      </c>
      <c r="P6732" s="6">
        <f>FORECAST(J6732,Inputs!$B$10:$B$18,Inputs!$A$10:$A$18)</f>
        <v>31.197335087664452</v>
      </c>
      <c r="Q6732" s="6">
        <f>IF(Inputs!$D$10="Yes",IF('Hourly Calcs'!P6732&gt;'Hourly Calcs'!K6732,'Hourly Calcs'!O6732,N6732+O6732),N6732+O6732)</f>
        <v>0</v>
      </c>
      <c r="R6732" s="12">
        <f t="shared" si="951"/>
        <v>0</v>
      </c>
      <c r="S6732" s="1">
        <f>IF(AND(A6732&gt;=5,A6732&lt;=9),INDEX(Demand!$C$3:$C$26,C6732),INDEX(Demand!$B$3:$B$26,C6732))</f>
        <v>350</v>
      </c>
      <c r="T6732" s="7">
        <f t="shared" si="952"/>
        <v>0</v>
      </c>
      <c r="U6732" s="7">
        <f t="shared" si="953"/>
        <v>0</v>
      </c>
    </row>
    <row r="6733" spans="1:21" x14ac:dyDescent="0.2">
      <c r="A6733" s="1">
        <v>10</v>
      </c>
      <c r="B6733" s="1">
        <v>8</v>
      </c>
      <c r="C6733" s="1">
        <v>5</v>
      </c>
      <c r="D6733">
        <v>11.6</v>
      </c>
      <c r="E6733">
        <v>7</v>
      </c>
      <c r="F6733">
        <v>73</v>
      </c>
      <c r="G6733">
        <v>0</v>
      </c>
      <c r="H6733">
        <v>0</v>
      </c>
      <c r="I6733">
        <v>0</v>
      </c>
      <c r="J6733" s="4">
        <f t="shared" si="948"/>
        <v>81.778527864888574</v>
      </c>
      <c r="K6733" s="4">
        <f t="shared" si="949"/>
        <v>-14.347071862086423</v>
      </c>
      <c r="L6733" s="5">
        <f t="shared" si="945"/>
        <v>83.221472135111426</v>
      </c>
      <c r="M6733" s="5">
        <f t="shared" si="946"/>
        <v>0</v>
      </c>
      <c r="N6733" s="6">
        <f t="shared" si="947"/>
        <v>0</v>
      </c>
      <c r="O6733" s="6">
        <f t="shared" si="950"/>
        <v>0</v>
      </c>
      <c r="P6733" s="6">
        <f>FORECAST(J6733,Inputs!$B$10:$B$18,Inputs!$A$10:$A$18)</f>
        <v>31.312764146897113</v>
      </c>
      <c r="Q6733" s="6">
        <f>IF(Inputs!$D$10="Yes",IF('Hourly Calcs'!P6733&gt;'Hourly Calcs'!K6733,'Hourly Calcs'!O6733,N6733+O6733),N6733+O6733)</f>
        <v>0</v>
      </c>
      <c r="R6733" s="12">
        <f t="shared" si="951"/>
        <v>0</v>
      </c>
      <c r="S6733" s="1">
        <f>IF(AND(A6733&gt;=5,A6733&lt;=9),INDEX(Demand!$C$3:$C$26,C6733),INDEX(Demand!$B$3:$B$26,C6733))</f>
        <v>350</v>
      </c>
      <c r="T6733" s="7">
        <f t="shared" si="952"/>
        <v>0</v>
      </c>
      <c r="U6733" s="7">
        <f t="shared" si="953"/>
        <v>0</v>
      </c>
    </row>
    <row r="6734" spans="1:21" x14ac:dyDescent="0.2">
      <c r="A6734" s="1">
        <v>10</v>
      </c>
      <c r="B6734" s="1">
        <v>8</v>
      </c>
      <c r="C6734" s="1">
        <v>6</v>
      </c>
      <c r="D6734">
        <v>11.7</v>
      </c>
      <c r="E6734">
        <v>7.6</v>
      </c>
      <c r="F6734">
        <v>76</v>
      </c>
      <c r="G6734">
        <v>0</v>
      </c>
      <c r="H6734">
        <v>0</v>
      </c>
      <c r="I6734">
        <v>0</v>
      </c>
      <c r="J6734" s="4">
        <f t="shared" si="948"/>
        <v>93.496726297705962</v>
      </c>
      <c r="K6734" s="4">
        <f t="shared" si="949"/>
        <v>-4.8425407437024575</v>
      </c>
      <c r="L6734" s="5">
        <f t="shared" si="945"/>
        <v>71.503273702294038</v>
      </c>
      <c r="M6734" s="5">
        <f t="shared" si="946"/>
        <v>0</v>
      </c>
      <c r="N6734" s="6">
        <f t="shared" si="947"/>
        <v>0</v>
      </c>
      <c r="O6734" s="6">
        <f t="shared" si="950"/>
        <v>0</v>
      </c>
      <c r="P6734" s="6">
        <f>FORECAST(J6734,Inputs!$B$10:$B$18,Inputs!$A$10:$A$18)</f>
        <v>31.421265984238016</v>
      </c>
      <c r="Q6734" s="6">
        <f>IF(Inputs!$D$10="Yes",IF('Hourly Calcs'!P6734&gt;'Hourly Calcs'!K6734,'Hourly Calcs'!O6734,N6734+O6734),N6734+O6734)</f>
        <v>0</v>
      </c>
      <c r="R6734" s="12">
        <f t="shared" si="951"/>
        <v>0</v>
      </c>
      <c r="S6734" s="1">
        <f>IF(AND(A6734&gt;=5,A6734&lt;=9),INDEX(Demand!$C$3:$C$26,C6734),INDEX(Demand!$B$3:$B$26,C6734))</f>
        <v>350</v>
      </c>
      <c r="T6734" s="7">
        <f t="shared" si="952"/>
        <v>0</v>
      </c>
      <c r="U6734" s="7">
        <f t="shared" si="953"/>
        <v>0</v>
      </c>
    </row>
    <row r="6735" spans="1:21" x14ac:dyDescent="0.2">
      <c r="A6735" s="1">
        <v>10</v>
      </c>
      <c r="B6735" s="1">
        <v>8</v>
      </c>
      <c r="C6735" s="1">
        <v>7</v>
      </c>
      <c r="D6735">
        <v>11.5</v>
      </c>
      <c r="E6735">
        <v>8</v>
      </c>
      <c r="F6735">
        <v>79</v>
      </c>
      <c r="G6735">
        <v>6</v>
      </c>
      <c r="H6735">
        <v>0</v>
      </c>
      <c r="I6735">
        <v>6</v>
      </c>
      <c r="J6735" s="4">
        <f t="shared" si="948"/>
        <v>105.14173587699024</v>
      </c>
      <c r="K6735" s="4">
        <f t="shared" si="949"/>
        <v>4.6085415087329693</v>
      </c>
      <c r="L6735" s="5">
        <f t="shared" si="945"/>
        <v>59.858264123009761</v>
      </c>
      <c r="M6735" s="5">
        <f t="shared" si="946"/>
        <v>29.391458491267031</v>
      </c>
      <c r="N6735" s="6">
        <f t="shared" si="947"/>
        <v>0</v>
      </c>
      <c r="O6735" s="6">
        <f t="shared" si="950"/>
        <v>5.4871127176651253</v>
      </c>
      <c r="P6735" s="6">
        <f>FORECAST(J6735,Inputs!$B$10:$B$18,Inputs!$A$10:$A$18)</f>
        <v>31.529090147009168</v>
      </c>
      <c r="Q6735" s="6">
        <f>IF(Inputs!$D$10="Yes",IF('Hourly Calcs'!P6735&gt;'Hourly Calcs'!K6735,'Hourly Calcs'!O6735,N6735+O6735),N6735+O6735)</f>
        <v>5.4871127176651253</v>
      </c>
      <c r="R6735" s="12">
        <f t="shared" si="951"/>
        <v>26.074759634344673</v>
      </c>
      <c r="S6735" s="1">
        <f>IF(AND(A6735&gt;=5,A6735&lt;=9),INDEX(Demand!$C$3:$C$26,C6735),INDEX(Demand!$B$3:$B$26,C6735))</f>
        <v>350</v>
      </c>
      <c r="T6735" s="7">
        <f t="shared" si="952"/>
        <v>26.074759634344673</v>
      </c>
      <c r="U6735" s="7">
        <f t="shared" si="953"/>
        <v>0</v>
      </c>
    </row>
    <row r="6736" spans="1:21" x14ac:dyDescent="0.2">
      <c r="A6736" s="1">
        <v>10</v>
      </c>
      <c r="B6736" s="1">
        <v>8</v>
      </c>
      <c r="C6736" s="1">
        <v>8</v>
      </c>
      <c r="D6736">
        <v>11.5</v>
      </c>
      <c r="E6736">
        <v>8.3000000000000007</v>
      </c>
      <c r="F6736">
        <v>81</v>
      </c>
      <c r="G6736">
        <v>59</v>
      </c>
      <c r="H6736">
        <v>0</v>
      </c>
      <c r="I6736">
        <v>59</v>
      </c>
      <c r="J6736" s="4">
        <f t="shared" si="948"/>
        <v>117.32834988355046</v>
      </c>
      <c r="K6736" s="4">
        <f t="shared" si="949"/>
        <v>13.326977711025094</v>
      </c>
      <c r="L6736" s="5">
        <f t="shared" si="945"/>
        <v>47.671650116449541</v>
      </c>
      <c r="M6736" s="5">
        <f t="shared" si="946"/>
        <v>20.673022288974906</v>
      </c>
      <c r="N6736" s="6">
        <f t="shared" si="947"/>
        <v>0</v>
      </c>
      <c r="O6736" s="6">
        <f t="shared" si="950"/>
        <v>53.956608390373731</v>
      </c>
      <c r="P6736" s="6">
        <f>FORECAST(J6736,Inputs!$B$10:$B$18,Inputs!$A$10:$A$18)</f>
        <v>31.641929165588429</v>
      </c>
      <c r="Q6736" s="6">
        <f>IF(Inputs!$D$10="Yes",IF('Hourly Calcs'!P6736&gt;'Hourly Calcs'!K6736,'Hourly Calcs'!O6736,N6736+O6736),N6736+O6736)</f>
        <v>53.956608390373731</v>
      </c>
      <c r="R6736" s="12">
        <f t="shared" si="951"/>
        <v>256.40180307105595</v>
      </c>
      <c r="S6736" s="1">
        <f>IF(AND(A6736&gt;=5,A6736&lt;=9),INDEX(Demand!$C$3:$C$26,C6736),INDEX(Demand!$B$3:$B$26,C6736))</f>
        <v>350</v>
      </c>
      <c r="T6736" s="7">
        <f t="shared" si="952"/>
        <v>256.40180307105595</v>
      </c>
      <c r="U6736" s="7">
        <f t="shared" si="953"/>
        <v>0</v>
      </c>
    </row>
    <row r="6737" spans="1:21" x14ac:dyDescent="0.2">
      <c r="A6737" s="1">
        <v>10</v>
      </c>
      <c r="B6737" s="1">
        <v>8</v>
      </c>
      <c r="C6737" s="1">
        <v>9</v>
      </c>
      <c r="D6737">
        <v>11.7</v>
      </c>
      <c r="E6737">
        <v>7.8</v>
      </c>
      <c r="F6737">
        <v>77</v>
      </c>
      <c r="G6737">
        <v>147</v>
      </c>
      <c r="H6737">
        <v>25</v>
      </c>
      <c r="I6737">
        <v>139</v>
      </c>
      <c r="J6737" s="4">
        <f t="shared" si="948"/>
        <v>130.62099797546534</v>
      </c>
      <c r="K6737" s="4">
        <f t="shared" si="949"/>
        <v>21.156068680780066</v>
      </c>
      <c r="L6737" s="5">
        <f t="shared" si="945"/>
        <v>34.379002024534657</v>
      </c>
      <c r="M6737" s="5">
        <f t="shared" si="946"/>
        <v>12.843931319219934</v>
      </c>
      <c r="N6737" s="6">
        <f t="shared" si="947"/>
        <v>18.240383950336927</v>
      </c>
      <c r="O6737" s="6">
        <f t="shared" si="950"/>
        <v>127.11811129257539</v>
      </c>
      <c r="P6737" s="6">
        <f>FORECAST(J6737,Inputs!$B$10:$B$18,Inputs!$A$10:$A$18)</f>
        <v>31.765009240513567</v>
      </c>
      <c r="Q6737" s="6">
        <f>IF(Inputs!$D$10="Yes",IF('Hourly Calcs'!P6737&gt;'Hourly Calcs'!K6737,'Hourly Calcs'!O6737,N6737+O6737),N6737+O6737)</f>
        <v>127.11811129257539</v>
      </c>
      <c r="R6737" s="12">
        <f t="shared" si="951"/>
        <v>604.06526486231826</v>
      </c>
      <c r="S6737" s="1">
        <f>IF(AND(A6737&gt;=5,A6737&lt;=9),INDEX(Demand!$C$3:$C$26,C6737),INDEX(Demand!$B$3:$B$26,C6737))</f>
        <v>350</v>
      </c>
      <c r="T6737" s="7">
        <f t="shared" si="952"/>
        <v>350</v>
      </c>
      <c r="U6737" s="7">
        <f t="shared" si="953"/>
        <v>254.06526486231826</v>
      </c>
    </row>
    <row r="6738" spans="1:21" x14ac:dyDescent="0.2">
      <c r="A6738" s="1">
        <v>10</v>
      </c>
      <c r="B6738" s="1">
        <v>8</v>
      </c>
      <c r="C6738" s="1">
        <v>10</v>
      </c>
      <c r="D6738">
        <v>11.7</v>
      </c>
      <c r="E6738">
        <v>8.5</v>
      </c>
      <c r="F6738">
        <v>81</v>
      </c>
      <c r="G6738">
        <v>230</v>
      </c>
      <c r="H6738">
        <v>61</v>
      </c>
      <c r="I6738">
        <v>203</v>
      </c>
      <c r="J6738" s="4">
        <f t="shared" si="948"/>
        <v>145.45782336125029</v>
      </c>
      <c r="K6738" s="4">
        <f t="shared" si="949"/>
        <v>27.480232908105016</v>
      </c>
      <c r="L6738" s="5">
        <f t="shared" si="945"/>
        <v>19.542176638749709</v>
      </c>
      <c r="M6738" s="5">
        <f t="shared" si="946"/>
        <v>6.5197670918949839</v>
      </c>
      <c r="N6738" s="6">
        <f t="shared" si="947"/>
        <v>51.854568875833138</v>
      </c>
      <c r="O6738" s="6">
        <f t="shared" si="950"/>
        <v>185.64731361433672</v>
      </c>
      <c r="P6738" s="6">
        <f>FORECAST(J6738,Inputs!$B$10:$B$18,Inputs!$A$10:$A$18)</f>
        <v>31.902387253344909</v>
      </c>
      <c r="Q6738" s="6">
        <f>IF(Inputs!$D$10="Yes",IF('Hourly Calcs'!P6738&gt;'Hourly Calcs'!K6738,'Hourly Calcs'!O6738,N6738+O6738),N6738+O6738)</f>
        <v>185.64731361433672</v>
      </c>
      <c r="R6738" s="12">
        <f t="shared" si="951"/>
        <v>882.1960342953281</v>
      </c>
      <c r="S6738" s="1">
        <f>IF(AND(A6738&gt;=5,A6738&lt;=9),INDEX(Demand!$C$3:$C$26,C6738),INDEX(Demand!$B$3:$B$26,C6738))</f>
        <v>600</v>
      </c>
      <c r="T6738" s="7">
        <f t="shared" si="952"/>
        <v>600</v>
      </c>
      <c r="U6738" s="7">
        <f t="shared" si="953"/>
        <v>282.1960342953281</v>
      </c>
    </row>
    <row r="6739" spans="1:21" x14ac:dyDescent="0.2">
      <c r="A6739" s="1">
        <v>10</v>
      </c>
      <c r="B6739" s="1">
        <v>8</v>
      </c>
      <c r="C6739" s="1">
        <v>11</v>
      </c>
      <c r="D6739">
        <v>11.6</v>
      </c>
      <c r="E6739">
        <v>8.1999999999999993</v>
      </c>
      <c r="F6739">
        <v>80</v>
      </c>
      <c r="G6739">
        <v>291</v>
      </c>
      <c r="H6739">
        <v>73</v>
      </c>
      <c r="I6739">
        <v>253</v>
      </c>
      <c r="J6739" s="4">
        <f t="shared" si="948"/>
        <v>161.9344869220119</v>
      </c>
      <c r="K6739" s="4">
        <f t="shared" si="949"/>
        <v>31.672549380343447</v>
      </c>
      <c r="L6739" s="5">
        <f t="shared" si="945"/>
        <v>3.0655130779881006</v>
      </c>
      <c r="M6739" s="5">
        <f t="shared" si="946"/>
        <v>2.3274506196565525</v>
      </c>
      <c r="N6739" s="6">
        <f t="shared" si="947"/>
        <v>66.46832560779913</v>
      </c>
      <c r="O6739" s="6">
        <f t="shared" si="950"/>
        <v>231.37325292821276</v>
      </c>
      <c r="P6739" s="6">
        <f>FORECAST(J6739,Inputs!$B$10:$B$18,Inputs!$A$10:$A$18)</f>
        <v>32.05494895298159</v>
      </c>
      <c r="Q6739" s="6">
        <f>IF(Inputs!$D$10="Yes",IF('Hourly Calcs'!P6739&gt;'Hourly Calcs'!K6739,'Hourly Calcs'!O6739,N6739+O6739),N6739+O6739)</f>
        <v>231.37325292821276</v>
      </c>
      <c r="R6739" s="12">
        <f t="shared" si="951"/>
        <v>1099.4856979148669</v>
      </c>
      <c r="S6739" s="1">
        <f>IF(AND(A6739&gt;=5,A6739&lt;=9),INDEX(Demand!$C$3:$C$26,C6739),INDEX(Demand!$B$3:$B$26,C6739))</f>
        <v>600</v>
      </c>
      <c r="T6739" s="7">
        <f t="shared" si="952"/>
        <v>600</v>
      </c>
      <c r="U6739" s="7">
        <f t="shared" si="953"/>
        <v>499.48569791486693</v>
      </c>
    </row>
    <row r="6740" spans="1:21" x14ac:dyDescent="0.2">
      <c r="A6740" s="1">
        <v>10</v>
      </c>
      <c r="B6740" s="1">
        <v>8</v>
      </c>
      <c r="C6740" s="1">
        <v>12</v>
      </c>
      <c r="D6740">
        <v>11.8</v>
      </c>
      <c r="E6740">
        <v>8.1999999999999993</v>
      </c>
      <c r="F6740">
        <v>79</v>
      </c>
      <c r="G6740">
        <v>323</v>
      </c>
      <c r="H6740">
        <v>64</v>
      </c>
      <c r="I6740">
        <v>286</v>
      </c>
      <c r="J6740" s="4">
        <f t="shared" si="948"/>
        <v>179.53294456103515</v>
      </c>
      <c r="K6740" s="4">
        <f t="shared" si="949"/>
        <v>33.187219707781054</v>
      </c>
      <c r="L6740" s="5">
        <f t="shared" si="945"/>
        <v>14.532944561035151</v>
      </c>
      <c r="M6740" s="5">
        <f t="shared" si="946"/>
        <v>0.81278029221894599</v>
      </c>
      <c r="N6740" s="6">
        <f t="shared" si="947"/>
        <v>58.035388425743783</v>
      </c>
      <c r="O6740" s="6">
        <f t="shared" si="950"/>
        <v>261.55237287537096</v>
      </c>
      <c r="P6740" s="6">
        <f>FORECAST(J6740,Inputs!$B$10:$B$18,Inputs!$A$10:$A$18)</f>
        <v>32.217897634824396</v>
      </c>
      <c r="Q6740" s="6">
        <f>IF(Inputs!$D$10="Yes",IF('Hourly Calcs'!P6740&gt;'Hourly Calcs'!K6740,'Hourly Calcs'!O6740,N6740+O6740),N6740+O6740)</f>
        <v>319.58776130111477</v>
      </c>
      <c r="R6740" s="12">
        <f t="shared" si="951"/>
        <v>1518.6810417028973</v>
      </c>
      <c r="S6740" s="1">
        <f>IF(AND(A6740&gt;=5,A6740&lt;=9),INDEX(Demand!$C$3:$C$26,C6740),INDEX(Demand!$B$3:$B$26,C6740))</f>
        <v>600</v>
      </c>
      <c r="T6740" s="7">
        <f t="shared" si="952"/>
        <v>600</v>
      </c>
      <c r="U6740" s="7">
        <f t="shared" si="953"/>
        <v>918.68104170289735</v>
      </c>
    </row>
    <row r="6741" spans="1:21" x14ac:dyDescent="0.2">
      <c r="A6741" s="1">
        <v>10</v>
      </c>
      <c r="B6741" s="1">
        <v>8</v>
      </c>
      <c r="C6741" s="1">
        <v>13</v>
      </c>
      <c r="D6741">
        <v>12.2</v>
      </c>
      <c r="E6741">
        <v>7.3</v>
      </c>
      <c r="F6741">
        <v>72</v>
      </c>
      <c r="G6741">
        <v>321</v>
      </c>
      <c r="H6741">
        <v>64</v>
      </c>
      <c r="I6741">
        <v>284</v>
      </c>
      <c r="J6741" s="4">
        <f t="shared" si="948"/>
        <v>197.15639469674929</v>
      </c>
      <c r="K6741" s="4">
        <f t="shared" si="949"/>
        <v>31.791908634444759</v>
      </c>
      <c r="L6741" s="5">
        <f t="shared" si="945"/>
        <v>32.156394696749288</v>
      </c>
      <c r="M6741" s="5">
        <f t="shared" si="946"/>
        <v>2.2080913655552408</v>
      </c>
      <c r="N6741" s="6">
        <f t="shared" si="947"/>
        <v>53.705673560124829</v>
      </c>
      <c r="O6741" s="6">
        <f t="shared" si="950"/>
        <v>259.72333530281588</v>
      </c>
      <c r="P6741" s="6">
        <f>FORECAST(J6741,Inputs!$B$10:$B$18,Inputs!$A$10:$A$18)</f>
        <v>32.381077728673603</v>
      </c>
      <c r="Q6741" s="6">
        <f>IF(Inputs!$D$10="Yes",IF('Hourly Calcs'!P6741&gt;'Hourly Calcs'!K6741,'Hourly Calcs'!O6741,N6741+O6741),N6741+O6741)</f>
        <v>259.72333530281588</v>
      </c>
      <c r="R6741" s="12">
        <f t="shared" si="951"/>
        <v>1234.205289358981</v>
      </c>
      <c r="S6741" s="1">
        <f>IF(AND(A6741&gt;=5,A6741&lt;=9),INDEX(Demand!$C$3:$C$26,C6741),INDEX(Demand!$B$3:$B$26,C6741))</f>
        <v>600</v>
      </c>
      <c r="T6741" s="7">
        <f t="shared" si="952"/>
        <v>600</v>
      </c>
      <c r="U6741" s="7">
        <f t="shared" si="953"/>
        <v>634.20528935898096</v>
      </c>
    </row>
    <row r="6742" spans="1:21" x14ac:dyDescent="0.2">
      <c r="A6742" s="1">
        <v>10</v>
      </c>
      <c r="B6742" s="1">
        <v>8</v>
      </c>
      <c r="C6742" s="1">
        <v>14</v>
      </c>
      <c r="D6742">
        <v>12</v>
      </c>
      <c r="E6742">
        <v>7.5</v>
      </c>
      <c r="F6742">
        <v>74</v>
      </c>
      <c r="G6742">
        <v>141</v>
      </c>
      <c r="H6742">
        <v>0</v>
      </c>
      <c r="I6742">
        <v>141</v>
      </c>
      <c r="J6742" s="4">
        <f t="shared" si="948"/>
        <v>213.69270558587215</v>
      </c>
      <c r="K6742" s="4">
        <f t="shared" si="949"/>
        <v>27.699895116850854</v>
      </c>
      <c r="L6742" s="5">
        <f t="shared" si="945"/>
        <v>48.692705585872147</v>
      </c>
      <c r="M6742" s="5">
        <f t="shared" si="946"/>
        <v>6.300104883149146</v>
      </c>
      <c r="N6742" s="6">
        <f t="shared" si="947"/>
        <v>0</v>
      </c>
      <c r="O6742" s="6">
        <f t="shared" si="950"/>
        <v>128.94714886513043</v>
      </c>
      <c r="P6742" s="6">
        <f>FORECAST(J6742,Inputs!$B$10:$B$18,Inputs!$A$10:$A$18)</f>
        <v>32.534191718387703</v>
      </c>
      <c r="Q6742" s="6">
        <f>IF(Inputs!$D$10="Yes",IF('Hourly Calcs'!P6742&gt;'Hourly Calcs'!K6742,'Hourly Calcs'!O6742,N6742+O6742),N6742+O6742)</f>
        <v>128.94714886513043</v>
      </c>
      <c r="R6742" s="12">
        <f t="shared" si="951"/>
        <v>612.75685140709982</v>
      </c>
      <c r="S6742" s="1">
        <f>IF(AND(A6742&gt;=5,A6742&lt;=9),INDEX(Demand!$C$3:$C$26,C6742),INDEX(Demand!$B$3:$B$26,C6742))</f>
        <v>600</v>
      </c>
      <c r="T6742" s="7">
        <f t="shared" si="952"/>
        <v>600</v>
      </c>
      <c r="U6742" s="7">
        <f t="shared" si="953"/>
        <v>12.756851407099816</v>
      </c>
    </row>
    <row r="6743" spans="1:21" x14ac:dyDescent="0.2">
      <c r="A6743" s="1">
        <v>10</v>
      </c>
      <c r="B6743" s="1">
        <v>8</v>
      </c>
      <c r="C6743" s="1">
        <v>15</v>
      </c>
      <c r="D6743">
        <v>11.8</v>
      </c>
      <c r="E6743">
        <v>7.5</v>
      </c>
      <c r="F6743">
        <v>75</v>
      </c>
      <c r="G6743">
        <v>109</v>
      </c>
      <c r="H6743">
        <v>0</v>
      </c>
      <c r="I6743">
        <v>109</v>
      </c>
      <c r="J6743" s="4">
        <f t="shared" si="948"/>
        <v>228.59399141880556</v>
      </c>
      <c r="K6743" s="4">
        <f t="shared" si="949"/>
        <v>21.447610827385176</v>
      </c>
      <c r="L6743" s="5">
        <f t="shared" si="945"/>
        <v>63.593991418805558</v>
      </c>
      <c r="M6743" s="5">
        <f t="shared" si="946"/>
        <v>12.552389172614824</v>
      </c>
      <c r="N6743" s="6">
        <f t="shared" si="947"/>
        <v>0</v>
      </c>
      <c r="O6743" s="6">
        <f t="shared" si="950"/>
        <v>99.682547704249771</v>
      </c>
      <c r="P6743" s="6">
        <f>FORECAST(J6743,Inputs!$B$10:$B$18,Inputs!$A$10:$A$18)</f>
        <v>32.672166587211159</v>
      </c>
      <c r="Q6743" s="6">
        <f>IF(Inputs!$D$10="Yes",IF('Hourly Calcs'!P6743&gt;'Hourly Calcs'!K6743,'Hourly Calcs'!O6743,N6743+O6743),N6743+O6743)</f>
        <v>99.682547704249771</v>
      </c>
      <c r="R6743" s="12">
        <f t="shared" si="951"/>
        <v>473.69146669059489</v>
      </c>
      <c r="S6743" s="1">
        <f>IF(AND(A6743&gt;=5,A6743&lt;=9),INDEX(Demand!$C$3:$C$26,C6743),INDEX(Demand!$B$3:$B$26,C6743))</f>
        <v>600</v>
      </c>
      <c r="T6743" s="7">
        <f t="shared" si="952"/>
        <v>473.69146669059489</v>
      </c>
      <c r="U6743" s="7">
        <f t="shared" si="953"/>
        <v>0</v>
      </c>
    </row>
    <row r="6744" spans="1:21" x14ac:dyDescent="0.2">
      <c r="A6744" s="1">
        <v>10</v>
      </c>
      <c r="B6744" s="1">
        <v>8</v>
      </c>
      <c r="C6744" s="1">
        <v>16</v>
      </c>
      <c r="D6744">
        <v>11.8</v>
      </c>
      <c r="E6744">
        <v>7.7</v>
      </c>
      <c r="F6744">
        <v>76</v>
      </c>
      <c r="G6744">
        <v>67</v>
      </c>
      <c r="H6744">
        <v>0</v>
      </c>
      <c r="I6744">
        <v>67</v>
      </c>
      <c r="J6744" s="4">
        <f t="shared" si="948"/>
        <v>241.93400917063377</v>
      </c>
      <c r="K6744" s="4">
        <f t="shared" si="949"/>
        <v>13.661295224904904</v>
      </c>
      <c r="L6744" s="5">
        <f t="shared" si="945"/>
        <v>76.934009170633772</v>
      </c>
      <c r="M6744" s="5">
        <f t="shared" si="946"/>
        <v>20.338704775095096</v>
      </c>
      <c r="N6744" s="6">
        <f t="shared" si="947"/>
        <v>0</v>
      </c>
      <c r="O6744" s="6">
        <f t="shared" si="950"/>
        <v>61.272758680593896</v>
      </c>
      <c r="P6744" s="6">
        <f>FORECAST(J6744,Inputs!$B$10:$B$18,Inputs!$A$10:$A$18)</f>
        <v>32.79568527009846</v>
      </c>
      <c r="Q6744" s="6">
        <f>IF(Inputs!$D$10="Yes",IF('Hourly Calcs'!P6744&gt;'Hourly Calcs'!K6744,'Hourly Calcs'!O6744,N6744+O6744),N6744+O6744)</f>
        <v>61.272758680593896</v>
      </c>
      <c r="R6744" s="12">
        <f t="shared" si="951"/>
        <v>291.16814925018218</v>
      </c>
      <c r="S6744" s="1">
        <f>IF(AND(A6744&gt;=5,A6744&lt;=9),INDEX(Demand!$C$3:$C$26,C6744),INDEX(Demand!$B$3:$B$26,C6744))</f>
        <v>900</v>
      </c>
      <c r="T6744" s="7">
        <f t="shared" si="952"/>
        <v>291.16814925018218</v>
      </c>
      <c r="U6744" s="7">
        <f t="shared" si="953"/>
        <v>0</v>
      </c>
    </row>
    <row r="6745" spans="1:21" x14ac:dyDescent="0.2">
      <c r="A6745" s="1">
        <v>10</v>
      </c>
      <c r="B6745" s="1">
        <v>8</v>
      </c>
      <c r="C6745" s="1">
        <v>17</v>
      </c>
      <c r="D6745">
        <v>11.9</v>
      </c>
      <c r="E6745">
        <v>7.8</v>
      </c>
      <c r="F6745">
        <v>76</v>
      </c>
      <c r="G6745">
        <v>24</v>
      </c>
      <c r="H6745">
        <v>0</v>
      </c>
      <c r="I6745">
        <v>24</v>
      </c>
      <c r="J6745" s="4">
        <f t="shared" si="948"/>
        <v>254.14103276293343</v>
      </c>
      <c r="K6745" s="4">
        <f t="shared" si="949"/>
        <v>4.9530026987212636</v>
      </c>
      <c r="L6745" s="5">
        <f t="shared" si="945"/>
        <v>89.141032762933435</v>
      </c>
      <c r="M6745" s="5">
        <f t="shared" si="946"/>
        <v>29.046997301278736</v>
      </c>
      <c r="N6745" s="6">
        <f t="shared" si="947"/>
        <v>0</v>
      </c>
      <c r="O6745" s="6">
        <f t="shared" si="950"/>
        <v>21.948450870660501</v>
      </c>
      <c r="P6745" s="6">
        <f>FORECAST(J6745,Inputs!$B$10:$B$18,Inputs!$A$10:$A$18)</f>
        <v>32.908713266323453</v>
      </c>
      <c r="Q6745" s="6">
        <f>IF(Inputs!$D$10="Yes",IF('Hourly Calcs'!P6745&gt;'Hourly Calcs'!K6745,'Hourly Calcs'!O6745,N6745+O6745),N6745+O6745)</f>
        <v>21.948450870660501</v>
      </c>
      <c r="R6745" s="12">
        <f t="shared" si="951"/>
        <v>104.29903853737869</v>
      </c>
      <c r="S6745" s="1">
        <f>IF(AND(A6745&gt;=5,A6745&lt;=9),INDEX(Demand!$C$3:$C$26,C6745),INDEX(Demand!$B$3:$B$26,C6745))</f>
        <v>900</v>
      </c>
      <c r="T6745" s="7">
        <f t="shared" si="952"/>
        <v>104.29903853737869</v>
      </c>
      <c r="U6745" s="7">
        <f t="shared" si="953"/>
        <v>0</v>
      </c>
    </row>
    <row r="6746" spans="1:21" x14ac:dyDescent="0.2">
      <c r="A6746" s="1">
        <v>10</v>
      </c>
      <c r="B6746" s="1">
        <v>8</v>
      </c>
      <c r="C6746" s="1">
        <v>18</v>
      </c>
      <c r="D6746">
        <v>12.2</v>
      </c>
      <c r="E6746">
        <v>7.5</v>
      </c>
      <c r="F6746">
        <v>73</v>
      </c>
      <c r="G6746">
        <v>2</v>
      </c>
      <c r="H6746">
        <v>0</v>
      </c>
      <c r="I6746">
        <v>2</v>
      </c>
      <c r="J6746" s="4">
        <f t="shared" si="948"/>
        <v>265.77583303845245</v>
      </c>
      <c r="K6746" s="4">
        <f t="shared" si="949"/>
        <v>-4.4876474700593434</v>
      </c>
      <c r="L6746" s="5">
        <f t="shared" si="945"/>
        <v>0</v>
      </c>
      <c r="M6746" s="5">
        <f t="shared" si="946"/>
        <v>0</v>
      </c>
      <c r="N6746" s="6">
        <f t="shared" si="947"/>
        <v>0</v>
      </c>
      <c r="O6746" s="6">
        <f t="shared" si="950"/>
        <v>1.8290375725550416</v>
      </c>
      <c r="P6746" s="6">
        <f>FORECAST(J6746,Inputs!$B$10:$B$18,Inputs!$A$10:$A$18)</f>
        <v>33.016442898504188</v>
      </c>
      <c r="Q6746" s="6">
        <f>IF(Inputs!$D$10="Yes",IF('Hourly Calcs'!P6746&gt;'Hourly Calcs'!K6746,'Hourly Calcs'!O6746,N6746+O6746),N6746+O6746)</f>
        <v>1.8290375725550416</v>
      </c>
      <c r="R6746" s="12">
        <f t="shared" si="951"/>
        <v>8.6915865447815577</v>
      </c>
      <c r="S6746" s="1">
        <f>IF(AND(A6746&gt;=5,A6746&lt;=9),INDEX(Demand!$C$3:$C$26,C6746),INDEX(Demand!$B$3:$B$26,C6746))</f>
        <v>900</v>
      </c>
      <c r="T6746" s="7">
        <f t="shared" si="952"/>
        <v>8.6915865447815577</v>
      </c>
      <c r="U6746" s="7">
        <f t="shared" si="953"/>
        <v>0</v>
      </c>
    </row>
    <row r="6747" spans="1:21" x14ac:dyDescent="0.2">
      <c r="A6747" s="1">
        <v>10</v>
      </c>
      <c r="B6747" s="1">
        <v>8</v>
      </c>
      <c r="C6747" s="1">
        <v>19</v>
      </c>
      <c r="D6747">
        <v>12.3</v>
      </c>
      <c r="E6747">
        <v>7.1</v>
      </c>
      <c r="F6747">
        <v>71</v>
      </c>
      <c r="G6747">
        <v>0</v>
      </c>
      <c r="H6747">
        <v>0</v>
      </c>
      <c r="I6747">
        <v>0</v>
      </c>
      <c r="J6747" s="4">
        <f t="shared" si="948"/>
        <v>277.45088193013009</v>
      </c>
      <c r="K6747" s="4">
        <f t="shared" si="949"/>
        <v>-14.025630471956092</v>
      </c>
      <c r="L6747" s="5">
        <f t="shared" si="945"/>
        <v>0</v>
      </c>
      <c r="M6747" s="5">
        <f t="shared" si="946"/>
        <v>0</v>
      </c>
      <c r="N6747" s="6">
        <f t="shared" si="947"/>
        <v>0</v>
      </c>
      <c r="O6747" s="6">
        <f t="shared" si="950"/>
        <v>0</v>
      </c>
      <c r="P6747" s="6">
        <f>FORECAST(J6747,Inputs!$B$10:$B$18,Inputs!$A$10:$A$18)</f>
        <v>33.124545203056755</v>
      </c>
      <c r="Q6747" s="6">
        <f>IF(Inputs!$D$10="Yes",IF('Hourly Calcs'!P6747&gt;'Hourly Calcs'!K6747,'Hourly Calcs'!O6747,N6747+O6747),N6747+O6747)</f>
        <v>0</v>
      </c>
      <c r="R6747" s="12">
        <f t="shared" si="951"/>
        <v>0</v>
      </c>
      <c r="S6747" s="1">
        <f>IF(AND(A6747&gt;=5,A6747&lt;=9),INDEX(Demand!$C$3:$C$26,C6747),INDEX(Demand!$B$3:$B$26,C6747))</f>
        <v>900</v>
      </c>
      <c r="T6747" s="7">
        <f t="shared" si="952"/>
        <v>0</v>
      </c>
      <c r="U6747" s="7">
        <f t="shared" si="953"/>
        <v>0</v>
      </c>
    </row>
    <row r="6748" spans="1:21" x14ac:dyDescent="0.2">
      <c r="A6748" s="1">
        <v>10</v>
      </c>
      <c r="B6748" s="1">
        <v>8</v>
      </c>
      <c r="C6748" s="1">
        <v>20</v>
      </c>
      <c r="D6748">
        <v>12.2</v>
      </c>
      <c r="E6748">
        <v>7.5</v>
      </c>
      <c r="F6748">
        <v>73</v>
      </c>
      <c r="G6748">
        <v>0</v>
      </c>
      <c r="H6748">
        <v>0</v>
      </c>
      <c r="I6748">
        <v>0</v>
      </c>
      <c r="J6748" s="4">
        <f t="shared" si="948"/>
        <v>289.83903819134139</v>
      </c>
      <c r="K6748" s="4">
        <f t="shared" si="949"/>
        <v>-23.261729650116621</v>
      </c>
      <c r="L6748" s="5">
        <f t="shared" si="945"/>
        <v>0</v>
      </c>
      <c r="M6748" s="5">
        <f t="shared" si="946"/>
        <v>0</v>
      </c>
      <c r="N6748" s="6">
        <f t="shared" si="947"/>
        <v>0</v>
      </c>
      <c r="O6748" s="6">
        <f t="shared" si="950"/>
        <v>0</v>
      </c>
      <c r="P6748" s="6">
        <f>FORECAST(J6748,Inputs!$B$10:$B$18,Inputs!$A$10:$A$18)</f>
        <v>33.239250353623532</v>
      </c>
      <c r="Q6748" s="6">
        <f>IF(Inputs!$D$10="Yes",IF('Hourly Calcs'!P6748&gt;'Hourly Calcs'!K6748,'Hourly Calcs'!O6748,N6748+O6748),N6748+O6748)</f>
        <v>0</v>
      </c>
      <c r="R6748" s="12">
        <f t="shared" si="951"/>
        <v>0</v>
      </c>
      <c r="S6748" s="1">
        <f>IF(AND(A6748&gt;=5,A6748&lt;=9),INDEX(Demand!$C$3:$C$26,C6748),INDEX(Demand!$B$3:$B$26,C6748))</f>
        <v>800</v>
      </c>
      <c r="T6748" s="7">
        <f t="shared" si="952"/>
        <v>0</v>
      </c>
      <c r="U6748" s="7">
        <f t="shared" si="953"/>
        <v>0</v>
      </c>
    </row>
    <row r="6749" spans="1:21" x14ac:dyDescent="0.2">
      <c r="A6749" s="1">
        <v>10</v>
      </c>
      <c r="B6749" s="1">
        <v>8</v>
      </c>
      <c r="C6749" s="1">
        <v>21</v>
      </c>
      <c r="D6749">
        <v>12.2</v>
      </c>
      <c r="E6749">
        <v>7.3</v>
      </c>
      <c r="F6749">
        <v>72</v>
      </c>
      <c r="G6749">
        <v>0</v>
      </c>
      <c r="H6749">
        <v>0</v>
      </c>
      <c r="I6749">
        <v>0</v>
      </c>
      <c r="J6749" s="4">
        <f t="shared" si="948"/>
        <v>303.69988102769065</v>
      </c>
      <c r="K6749" s="4">
        <f t="shared" si="949"/>
        <v>-31.748539607944437</v>
      </c>
      <c r="L6749" s="5">
        <f t="shared" si="945"/>
        <v>0</v>
      </c>
      <c r="M6749" s="5">
        <f t="shared" si="946"/>
        <v>0</v>
      </c>
      <c r="N6749" s="6">
        <f t="shared" si="947"/>
        <v>0</v>
      </c>
      <c r="O6749" s="6">
        <f t="shared" si="950"/>
        <v>0</v>
      </c>
      <c r="P6749" s="6">
        <f>FORECAST(J6749,Inputs!$B$10:$B$18,Inputs!$A$10:$A$18)</f>
        <v>33.367591490997135</v>
      </c>
      <c r="Q6749" s="6">
        <f>IF(Inputs!$D$10="Yes",IF('Hourly Calcs'!P6749&gt;'Hourly Calcs'!K6749,'Hourly Calcs'!O6749,N6749+O6749),N6749+O6749)</f>
        <v>0</v>
      </c>
      <c r="R6749" s="12">
        <f t="shared" si="951"/>
        <v>0</v>
      </c>
      <c r="S6749" s="1">
        <f>IF(AND(A6749&gt;=5,A6749&lt;=9),INDEX(Demand!$C$3:$C$26,C6749),INDEX(Demand!$B$3:$B$26,C6749))</f>
        <v>700</v>
      </c>
      <c r="T6749" s="7">
        <f t="shared" si="952"/>
        <v>0</v>
      </c>
      <c r="U6749" s="7">
        <f t="shared" si="953"/>
        <v>0</v>
      </c>
    </row>
    <row r="6750" spans="1:21" x14ac:dyDescent="0.2">
      <c r="A6750" s="1">
        <v>10</v>
      </c>
      <c r="B6750" s="1">
        <v>8</v>
      </c>
      <c r="C6750" s="1">
        <v>22</v>
      </c>
      <c r="D6750">
        <v>12.2</v>
      </c>
      <c r="E6750">
        <v>7.3</v>
      </c>
      <c r="F6750">
        <v>72</v>
      </c>
      <c r="G6750">
        <v>0</v>
      </c>
      <c r="H6750">
        <v>0</v>
      </c>
      <c r="I6750">
        <v>0</v>
      </c>
      <c r="J6750" s="4">
        <f t="shared" si="948"/>
        <v>319.81491692979932</v>
      </c>
      <c r="K6750" s="4">
        <f t="shared" si="949"/>
        <v>-38.849171178881846</v>
      </c>
      <c r="L6750" s="5">
        <f t="shared" si="945"/>
        <v>0</v>
      </c>
      <c r="M6750" s="5">
        <f t="shared" si="946"/>
        <v>0</v>
      </c>
      <c r="N6750" s="6">
        <f t="shared" si="947"/>
        <v>0</v>
      </c>
      <c r="O6750" s="6">
        <f t="shared" si="950"/>
        <v>0</v>
      </c>
      <c r="P6750" s="6">
        <f>FORECAST(J6750,Inputs!$B$10:$B$18,Inputs!$A$10:$A$18)</f>
        <v>33.516804786387027</v>
      </c>
      <c r="Q6750" s="6">
        <f>IF(Inputs!$D$10="Yes",IF('Hourly Calcs'!P6750&gt;'Hourly Calcs'!K6750,'Hourly Calcs'!O6750,N6750+O6750),N6750+O6750)</f>
        <v>0</v>
      </c>
      <c r="R6750" s="12">
        <f t="shared" si="951"/>
        <v>0</v>
      </c>
      <c r="S6750" s="1">
        <f>IF(AND(A6750&gt;=5,A6750&lt;=9),INDEX(Demand!$C$3:$C$26,C6750),INDEX(Demand!$B$3:$B$26,C6750))</f>
        <v>600</v>
      </c>
      <c r="T6750" s="7">
        <f t="shared" si="952"/>
        <v>0</v>
      </c>
      <c r="U6750" s="7">
        <f t="shared" si="953"/>
        <v>0</v>
      </c>
    </row>
    <row r="6751" spans="1:21" x14ac:dyDescent="0.2">
      <c r="A6751" s="1">
        <v>10</v>
      </c>
      <c r="B6751" s="1">
        <v>8</v>
      </c>
      <c r="C6751" s="1">
        <v>23</v>
      </c>
      <c r="D6751">
        <v>12.2</v>
      </c>
      <c r="E6751">
        <v>7.7</v>
      </c>
      <c r="F6751">
        <v>74</v>
      </c>
      <c r="G6751">
        <v>0</v>
      </c>
      <c r="H6751">
        <v>0</v>
      </c>
      <c r="I6751">
        <v>0</v>
      </c>
      <c r="J6751" s="4">
        <f t="shared" si="948"/>
        <v>338.62550946900433</v>
      </c>
      <c r="K6751" s="4">
        <f t="shared" si="949"/>
        <v>-43.734430916004925</v>
      </c>
      <c r="L6751" s="5">
        <f t="shared" si="945"/>
        <v>0</v>
      </c>
      <c r="M6751" s="5">
        <f t="shared" si="946"/>
        <v>0</v>
      </c>
      <c r="N6751" s="6">
        <f t="shared" si="947"/>
        <v>0</v>
      </c>
      <c r="O6751" s="6">
        <f t="shared" si="950"/>
        <v>0</v>
      </c>
      <c r="P6751" s="6">
        <f>FORECAST(J6751,Inputs!$B$10:$B$18,Inputs!$A$10:$A$18)</f>
        <v>33.690976939527815</v>
      </c>
      <c r="Q6751" s="6">
        <f>IF(Inputs!$D$10="Yes",IF('Hourly Calcs'!P6751&gt;'Hourly Calcs'!K6751,'Hourly Calcs'!O6751,N6751+O6751),N6751+O6751)</f>
        <v>0</v>
      </c>
      <c r="R6751" s="12">
        <f t="shared" si="951"/>
        <v>0</v>
      </c>
      <c r="S6751" s="1">
        <f>IF(AND(A6751&gt;=5,A6751&lt;=9),INDEX(Demand!$C$3:$C$26,C6751),INDEX(Demand!$B$3:$B$26,C6751))</f>
        <v>500</v>
      </c>
      <c r="T6751" s="7">
        <f t="shared" si="952"/>
        <v>0</v>
      </c>
      <c r="U6751" s="7">
        <f t="shared" si="953"/>
        <v>0</v>
      </c>
    </row>
    <row r="6752" spans="1:21" x14ac:dyDescent="0.2">
      <c r="A6752" s="1">
        <v>10</v>
      </c>
      <c r="B6752" s="1">
        <v>8</v>
      </c>
      <c r="C6752" s="1">
        <v>24</v>
      </c>
      <c r="D6752">
        <v>12.1</v>
      </c>
      <c r="E6752">
        <v>7.8</v>
      </c>
      <c r="F6752">
        <v>75</v>
      </c>
      <c r="G6752">
        <v>0</v>
      </c>
      <c r="H6752">
        <v>0</v>
      </c>
      <c r="I6752">
        <v>0</v>
      </c>
      <c r="J6752" s="4">
        <f t="shared" si="948"/>
        <v>359.49099108828227</v>
      </c>
      <c r="K6752" s="4">
        <f t="shared" si="949"/>
        <v>-45.559888535234165</v>
      </c>
      <c r="L6752" s="5">
        <f t="shared" si="945"/>
        <v>0</v>
      </c>
      <c r="M6752" s="5">
        <f t="shared" si="946"/>
        <v>0</v>
      </c>
      <c r="N6752" s="6">
        <f t="shared" si="947"/>
        <v>0</v>
      </c>
      <c r="O6752" s="6">
        <f t="shared" si="950"/>
        <v>0</v>
      </c>
      <c r="P6752" s="6">
        <f>FORECAST(J6752,Inputs!$B$10:$B$18,Inputs!$A$10:$A$18)</f>
        <v>33.88417584341002</v>
      </c>
      <c r="Q6752" s="6">
        <f>IF(Inputs!$D$10="Yes",IF('Hourly Calcs'!P6752&gt;'Hourly Calcs'!K6752,'Hourly Calcs'!O6752,N6752+O6752),N6752+O6752)</f>
        <v>0</v>
      </c>
      <c r="R6752" s="12">
        <f t="shared" si="951"/>
        <v>0</v>
      </c>
      <c r="S6752" s="1">
        <f>IF(AND(A6752&gt;=5,A6752&lt;=9),INDEX(Demand!$C$3:$C$26,C6752),INDEX(Demand!$B$3:$B$26,C6752))</f>
        <v>400</v>
      </c>
      <c r="T6752" s="7">
        <f t="shared" si="952"/>
        <v>0</v>
      </c>
      <c r="U6752" s="7">
        <f t="shared" si="953"/>
        <v>0</v>
      </c>
    </row>
    <row r="6753" spans="1:21" x14ac:dyDescent="0.2">
      <c r="A6753" s="1">
        <v>10</v>
      </c>
      <c r="B6753" s="1">
        <v>9</v>
      </c>
      <c r="C6753" s="1">
        <v>1</v>
      </c>
      <c r="D6753">
        <v>12.1</v>
      </c>
      <c r="E6753">
        <v>8</v>
      </c>
      <c r="F6753">
        <v>76</v>
      </c>
      <c r="G6753">
        <v>0</v>
      </c>
      <c r="H6753">
        <v>0</v>
      </c>
      <c r="I6753">
        <v>0</v>
      </c>
      <c r="J6753" s="4">
        <f t="shared" si="948"/>
        <v>20.422222893972275</v>
      </c>
      <c r="K6753" s="4">
        <f t="shared" si="949"/>
        <v>-43.927208013038609</v>
      </c>
      <c r="L6753" s="5">
        <f t="shared" si="945"/>
        <v>0</v>
      </c>
      <c r="M6753" s="5">
        <f t="shared" si="946"/>
        <v>0</v>
      </c>
      <c r="N6753" s="6">
        <f t="shared" si="947"/>
        <v>0</v>
      </c>
      <c r="O6753" s="6">
        <f t="shared" si="950"/>
        <v>0</v>
      </c>
      <c r="P6753" s="6">
        <f>FORECAST(J6753,Inputs!$B$10:$B$18,Inputs!$A$10:$A$18)</f>
        <v>30.744650211981224</v>
      </c>
      <c r="Q6753" s="6">
        <f>IF(Inputs!$D$10="Yes",IF('Hourly Calcs'!P6753&gt;'Hourly Calcs'!K6753,'Hourly Calcs'!O6753,N6753+O6753),N6753+O6753)</f>
        <v>0</v>
      </c>
      <c r="R6753" s="12">
        <f t="shared" si="951"/>
        <v>0</v>
      </c>
      <c r="S6753" s="1">
        <f>IF(AND(A6753&gt;=5,A6753&lt;=9),INDEX(Demand!$C$3:$C$26,C6753),INDEX(Demand!$B$3:$B$26,C6753))</f>
        <v>350</v>
      </c>
      <c r="T6753" s="7">
        <f t="shared" si="952"/>
        <v>0</v>
      </c>
      <c r="U6753" s="7">
        <f t="shared" si="953"/>
        <v>0</v>
      </c>
    </row>
    <row r="6754" spans="1:21" x14ac:dyDescent="0.2">
      <c r="A6754" s="1">
        <v>10</v>
      </c>
      <c r="B6754" s="1">
        <v>9</v>
      </c>
      <c r="C6754" s="1">
        <v>2</v>
      </c>
      <c r="D6754">
        <v>12</v>
      </c>
      <c r="E6754">
        <v>8.4</v>
      </c>
      <c r="F6754">
        <v>79</v>
      </c>
      <c r="G6754">
        <v>0</v>
      </c>
      <c r="H6754">
        <v>0</v>
      </c>
      <c r="I6754">
        <v>0</v>
      </c>
      <c r="J6754" s="4">
        <f t="shared" si="948"/>
        <v>39.380437263840236</v>
      </c>
      <c r="K6754" s="4">
        <f t="shared" si="949"/>
        <v>-39.19751526896772</v>
      </c>
      <c r="L6754" s="5">
        <f t="shared" si="945"/>
        <v>0</v>
      </c>
      <c r="M6754" s="5">
        <f t="shared" si="946"/>
        <v>0</v>
      </c>
      <c r="N6754" s="6">
        <f t="shared" si="947"/>
        <v>0</v>
      </c>
      <c r="O6754" s="6">
        <f t="shared" si="950"/>
        <v>0</v>
      </c>
      <c r="P6754" s="6">
        <f>FORECAST(J6754,Inputs!$B$10:$B$18,Inputs!$A$10:$A$18)</f>
        <v>30.920189233924443</v>
      </c>
      <c r="Q6754" s="6">
        <f>IF(Inputs!$D$10="Yes",IF('Hourly Calcs'!P6754&gt;'Hourly Calcs'!K6754,'Hourly Calcs'!O6754,N6754+O6754),N6754+O6754)</f>
        <v>0</v>
      </c>
      <c r="R6754" s="12">
        <f t="shared" si="951"/>
        <v>0</v>
      </c>
      <c r="S6754" s="1">
        <f>IF(AND(A6754&gt;=5,A6754&lt;=9),INDEX(Demand!$C$3:$C$26,C6754),INDEX(Demand!$B$3:$B$26,C6754))</f>
        <v>350</v>
      </c>
      <c r="T6754" s="7">
        <f t="shared" si="952"/>
        <v>0</v>
      </c>
      <c r="U6754" s="7">
        <f t="shared" si="953"/>
        <v>0</v>
      </c>
    </row>
    <row r="6755" spans="1:21" x14ac:dyDescent="0.2">
      <c r="A6755" s="1">
        <v>10</v>
      </c>
      <c r="B6755" s="1">
        <v>9</v>
      </c>
      <c r="C6755" s="1">
        <v>3</v>
      </c>
      <c r="D6755">
        <v>11.9</v>
      </c>
      <c r="E6755">
        <v>8.5</v>
      </c>
      <c r="F6755">
        <v>80</v>
      </c>
      <c r="G6755">
        <v>0</v>
      </c>
      <c r="H6755">
        <v>0</v>
      </c>
      <c r="I6755">
        <v>0</v>
      </c>
      <c r="J6755" s="4">
        <f t="shared" si="948"/>
        <v>55.645478040138144</v>
      </c>
      <c r="K6755" s="4">
        <f t="shared" si="949"/>
        <v>-32.205552842160316</v>
      </c>
      <c r="L6755" s="5">
        <f t="shared" ref="L6755:L6818" si="954">IF(ABS($B$5-J6755)&gt;90,0,ABS($B$5-J6755))</f>
        <v>0</v>
      </c>
      <c r="M6755" s="5">
        <f t="shared" ref="M6755:M6818" si="955">IF(K6755&gt;0,ABS($B$4-K6755),0)</f>
        <v>0</v>
      </c>
      <c r="N6755" s="6">
        <f t="shared" si="947"/>
        <v>0</v>
      </c>
      <c r="O6755" s="6">
        <f t="shared" si="950"/>
        <v>0</v>
      </c>
      <c r="P6755" s="6">
        <f>FORECAST(J6755,Inputs!$B$10:$B$18,Inputs!$A$10:$A$18)</f>
        <v>31.070791463334611</v>
      </c>
      <c r="Q6755" s="6">
        <f>IF(Inputs!$D$10="Yes",IF('Hourly Calcs'!P6755&gt;'Hourly Calcs'!K6755,'Hourly Calcs'!O6755,N6755+O6755),N6755+O6755)</f>
        <v>0</v>
      </c>
      <c r="R6755" s="12">
        <f t="shared" si="951"/>
        <v>0</v>
      </c>
      <c r="S6755" s="1">
        <f>IF(AND(A6755&gt;=5,A6755&lt;=9),INDEX(Demand!$C$3:$C$26,C6755),INDEX(Demand!$B$3:$B$26,C6755))</f>
        <v>350</v>
      </c>
      <c r="T6755" s="7">
        <f t="shared" si="952"/>
        <v>0</v>
      </c>
      <c r="U6755" s="7">
        <f t="shared" si="953"/>
        <v>0</v>
      </c>
    </row>
    <row r="6756" spans="1:21" x14ac:dyDescent="0.2">
      <c r="A6756" s="1">
        <v>10</v>
      </c>
      <c r="B6756" s="1">
        <v>9</v>
      </c>
      <c r="C6756" s="1">
        <v>4</v>
      </c>
      <c r="D6756">
        <v>11.9</v>
      </c>
      <c r="E6756">
        <v>9.1</v>
      </c>
      <c r="F6756">
        <v>83</v>
      </c>
      <c r="G6756">
        <v>0</v>
      </c>
      <c r="H6756">
        <v>0</v>
      </c>
      <c r="I6756">
        <v>0</v>
      </c>
      <c r="J6756" s="4">
        <f t="shared" si="948"/>
        <v>69.620451969403661</v>
      </c>
      <c r="K6756" s="4">
        <f t="shared" si="949"/>
        <v>-23.789803123766674</v>
      </c>
      <c r="L6756" s="5">
        <f t="shared" si="954"/>
        <v>0</v>
      </c>
      <c r="M6756" s="5">
        <f t="shared" si="955"/>
        <v>0</v>
      </c>
      <c r="N6756" s="6">
        <f t="shared" si="947"/>
        <v>0</v>
      </c>
      <c r="O6756" s="6">
        <f t="shared" si="950"/>
        <v>0</v>
      </c>
      <c r="P6756" s="6">
        <f>FORECAST(J6756,Inputs!$B$10:$B$18,Inputs!$A$10:$A$18)</f>
        <v>31.20018937008707</v>
      </c>
      <c r="Q6756" s="6">
        <f>IF(Inputs!$D$10="Yes",IF('Hourly Calcs'!P6756&gt;'Hourly Calcs'!K6756,'Hourly Calcs'!O6756,N6756+O6756),N6756+O6756)</f>
        <v>0</v>
      </c>
      <c r="R6756" s="12">
        <f t="shared" si="951"/>
        <v>0</v>
      </c>
      <c r="S6756" s="1">
        <f>IF(AND(A6756&gt;=5,A6756&lt;=9),INDEX(Demand!$C$3:$C$26,C6756),INDEX(Demand!$B$3:$B$26,C6756))</f>
        <v>350</v>
      </c>
      <c r="T6756" s="7">
        <f t="shared" si="952"/>
        <v>0</v>
      </c>
      <c r="U6756" s="7">
        <f t="shared" si="953"/>
        <v>0</v>
      </c>
    </row>
    <row r="6757" spans="1:21" x14ac:dyDescent="0.2">
      <c r="A6757" s="1">
        <v>10</v>
      </c>
      <c r="B6757" s="1">
        <v>9</v>
      </c>
      <c r="C6757" s="1">
        <v>5</v>
      </c>
      <c r="D6757">
        <v>11.9</v>
      </c>
      <c r="E6757">
        <v>9.5</v>
      </c>
      <c r="F6757">
        <v>85</v>
      </c>
      <c r="G6757">
        <v>0</v>
      </c>
      <c r="H6757">
        <v>0</v>
      </c>
      <c r="I6757">
        <v>0</v>
      </c>
      <c r="J6757" s="4">
        <f t="shared" si="948"/>
        <v>82.08156818483404</v>
      </c>
      <c r="K6757" s="4">
        <f t="shared" si="949"/>
        <v>-14.599218576212067</v>
      </c>
      <c r="L6757" s="5">
        <f t="shared" si="954"/>
        <v>82.91843181516596</v>
      </c>
      <c r="M6757" s="5">
        <f t="shared" si="955"/>
        <v>0</v>
      </c>
      <c r="N6757" s="6">
        <f t="shared" si="947"/>
        <v>0</v>
      </c>
      <c r="O6757" s="6">
        <f t="shared" si="950"/>
        <v>0</v>
      </c>
      <c r="P6757" s="6">
        <f>FORECAST(J6757,Inputs!$B$10:$B$18,Inputs!$A$10:$A$18)</f>
        <v>31.315570075785498</v>
      </c>
      <c r="Q6757" s="6">
        <f>IF(Inputs!$D$10="Yes",IF('Hourly Calcs'!P6757&gt;'Hourly Calcs'!K6757,'Hourly Calcs'!O6757,N6757+O6757),N6757+O6757)</f>
        <v>0</v>
      </c>
      <c r="R6757" s="12">
        <f t="shared" si="951"/>
        <v>0</v>
      </c>
      <c r="S6757" s="1">
        <f>IF(AND(A6757&gt;=5,A6757&lt;=9),INDEX(Demand!$C$3:$C$26,C6757),INDEX(Demand!$B$3:$B$26,C6757))</f>
        <v>350</v>
      </c>
      <c r="T6757" s="7">
        <f t="shared" si="952"/>
        <v>0</v>
      </c>
      <c r="U6757" s="7">
        <f t="shared" si="953"/>
        <v>0</v>
      </c>
    </row>
    <row r="6758" spans="1:21" x14ac:dyDescent="0.2">
      <c r="A6758" s="1">
        <v>10</v>
      </c>
      <c r="B6758" s="1">
        <v>9</v>
      </c>
      <c r="C6758" s="1">
        <v>6</v>
      </c>
      <c r="D6758">
        <v>11.9</v>
      </c>
      <c r="E6758">
        <v>10</v>
      </c>
      <c r="F6758">
        <v>88</v>
      </c>
      <c r="G6758">
        <v>0</v>
      </c>
      <c r="H6758">
        <v>0</v>
      </c>
      <c r="I6758">
        <v>0</v>
      </c>
      <c r="J6758" s="4">
        <f t="shared" si="948"/>
        <v>93.79279757806701</v>
      </c>
      <c r="K6758" s="4">
        <f t="shared" si="949"/>
        <v>-5.095644085719286</v>
      </c>
      <c r="L6758" s="5">
        <f t="shared" si="954"/>
        <v>71.20720242193299</v>
      </c>
      <c r="M6758" s="5">
        <f t="shared" si="955"/>
        <v>0</v>
      </c>
      <c r="N6758" s="6">
        <f t="shared" si="947"/>
        <v>0</v>
      </c>
      <c r="O6758" s="6">
        <f t="shared" si="950"/>
        <v>0</v>
      </c>
      <c r="P6758" s="6">
        <f>FORECAST(J6758,Inputs!$B$10:$B$18,Inputs!$A$10:$A$18)</f>
        <v>31.424007384982101</v>
      </c>
      <c r="Q6758" s="6">
        <f>IF(Inputs!$D$10="Yes",IF('Hourly Calcs'!P6758&gt;'Hourly Calcs'!K6758,'Hourly Calcs'!O6758,N6758+O6758),N6758+O6758)</f>
        <v>0</v>
      </c>
      <c r="R6758" s="12">
        <f t="shared" si="951"/>
        <v>0</v>
      </c>
      <c r="S6758" s="1">
        <f>IF(AND(A6758&gt;=5,A6758&lt;=9),INDEX(Demand!$C$3:$C$26,C6758),INDEX(Demand!$B$3:$B$26,C6758))</f>
        <v>350</v>
      </c>
      <c r="T6758" s="7">
        <f t="shared" si="952"/>
        <v>0</v>
      </c>
      <c r="U6758" s="7">
        <f t="shared" si="953"/>
        <v>0</v>
      </c>
    </row>
    <row r="6759" spans="1:21" x14ac:dyDescent="0.2">
      <c r="A6759" s="1">
        <v>10</v>
      </c>
      <c r="B6759" s="1">
        <v>9</v>
      </c>
      <c r="C6759" s="1">
        <v>7</v>
      </c>
      <c r="D6759">
        <v>12</v>
      </c>
      <c r="E6759">
        <v>10.3</v>
      </c>
      <c r="F6759">
        <v>89</v>
      </c>
      <c r="G6759">
        <v>6</v>
      </c>
      <c r="H6759">
        <v>0</v>
      </c>
      <c r="I6759">
        <v>6</v>
      </c>
      <c r="J6759" s="4">
        <f t="shared" si="948"/>
        <v>105.43048458019661</v>
      </c>
      <c r="K6759" s="4">
        <f t="shared" si="949"/>
        <v>4.3588114701133378</v>
      </c>
      <c r="L6759" s="5">
        <f t="shared" si="954"/>
        <v>59.569515419803395</v>
      </c>
      <c r="M6759" s="5">
        <f t="shared" si="955"/>
        <v>29.641188529886662</v>
      </c>
      <c r="N6759" s="6">
        <f t="shared" si="947"/>
        <v>0</v>
      </c>
      <c r="O6759" s="6">
        <f t="shared" si="950"/>
        <v>5.4871127176651253</v>
      </c>
      <c r="P6759" s="6">
        <f>FORECAST(J6759,Inputs!$B$10:$B$18,Inputs!$A$10:$A$18)</f>
        <v>31.531763746112929</v>
      </c>
      <c r="Q6759" s="6">
        <f>IF(Inputs!$D$10="Yes",IF('Hourly Calcs'!P6759&gt;'Hourly Calcs'!K6759,'Hourly Calcs'!O6759,N6759+O6759),N6759+O6759)</f>
        <v>5.4871127176651253</v>
      </c>
      <c r="R6759" s="12">
        <f t="shared" si="951"/>
        <v>26.074759634344673</v>
      </c>
      <c r="S6759" s="1">
        <f>IF(AND(A6759&gt;=5,A6759&lt;=9),INDEX(Demand!$C$3:$C$26,C6759),INDEX(Demand!$B$3:$B$26,C6759))</f>
        <v>350</v>
      </c>
      <c r="T6759" s="7">
        <f t="shared" si="952"/>
        <v>26.074759634344673</v>
      </c>
      <c r="U6759" s="7">
        <f t="shared" si="953"/>
        <v>0</v>
      </c>
    </row>
    <row r="6760" spans="1:21" x14ac:dyDescent="0.2">
      <c r="A6760" s="1">
        <v>10</v>
      </c>
      <c r="B6760" s="1">
        <v>9</v>
      </c>
      <c r="C6760" s="1">
        <v>8</v>
      </c>
      <c r="D6760">
        <v>12.3</v>
      </c>
      <c r="E6760">
        <v>10.6</v>
      </c>
      <c r="F6760">
        <v>89</v>
      </c>
      <c r="G6760">
        <v>57</v>
      </c>
      <c r="H6760">
        <v>0</v>
      </c>
      <c r="I6760">
        <v>57</v>
      </c>
      <c r="J6760" s="4">
        <f t="shared" si="948"/>
        <v>117.60722633253171</v>
      </c>
      <c r="K6760" s="4">
        <f t="shared" si="949"/>
        <v>13.053557995336533</v>
      </c>
      <c r="L6760" s="5">
        <f t="shared" si="954"/>
        <v>47.39277366746829</v>
      </c>
      <c r="M6760" s="5">
        <f t="shared" si="955"/>
        <v>20.946442004663467</v>
      </c>
      <c r="N6760" s="6">
        <f t="shared" si="947"/>
        <v>0</v>
      </c>
      <c r="O6760" s="6">
        <f t="shared" si="950"/>
        <v>52.127570817818686</v>
      </c>
      <c r="P6760" s="6">
        <f>FORECAST(J6760,Inputs!$B$10:$B$18,Inputs!$A$10:$A$18)</f>
        <v>31.644511354930849</v>
      </c>
      <c r="Q6760" s="6">
        <f>IF(Inputs!$D$10="Yes",IF('Hourly Calcs'!P6760&gt;'Hourly Calcs'!K6760,'Hourly Calcs'!O6760,N6760+O6760),N6760+O6760)</f>
        <v>52.127570817818686</v>
      </c>
      <c r="R6760" s="12">
        <f t="shared" si="951"/>
        <v>247.71021652627439</v>
      </c>
      <c r="S6760" s="1">
        <f>IF(AND(A6760&gt;=5,A6760&lt;=9),INDEX(Demand!$C$3:$C$26,C6760),INDEX(Demand!$B$3:$B$26,C6760))</f>
        <v>350</v>
      </c>
      <c r="T6760" s="7">
        <f t="shared" si="952"/>
        <v>247.71021652627439</v>
      </c>
      <c r="U6760" s="7">
        <f t="shared" si="953"/>
        <v>0</v>
      </c>
    </row>
    <row r="6761" spans="1:21" x14ac:dyDescent="0.2">
      <c r="A6761" s="1">
        <v>10</v>
      </c>
      <c r="B6761" s="1">
        <v>9</v>
      </c>
      <c r="C6761" s="1">
        <v>9</v>
      </c>
      <c r="D6761">
        <v>12.5</v>
      </c>
      <c r="E6761">
        <v>10.6</v>
      </c>
      <c r="F6761">
        <v>88</v>
      </c>
      <c r="G6761">
        <v>144</v>
      </c>
      <c r="H6761">
        <v>24</v>
      </c>
      <c r="I6761">
        <v>136</v>
      </c>
      <c r="J6761" s="4">
        <f t="shared" si="948"/>
        <v>130.88186616571573</v>
      </c>
      <c r="K6761" s="4">
        <f t="shared" si="949"/>
        <v>20.856882637432648</v>
      </c>
      <c r="L6761" s="5">
        <f t="shared" si="954"/>
        <v>34.118133834284265</v>
      </c>
      <c r="M6761" s="5">
        <f t="shared" si="955"/>
        <v>13.143117362567352</v>
      </c>
      <c r="N6761" s="6">
        <f t="shared" si="947"/>
        <v>17.466644953098132</v>
      </c>
      <c r="O6761" s="6">
        <f t="shared" si="950"/>
        <v>124.37455493374283</v>
      </c>
      <c r="P6761" s="6">
        <f>FORECAST(J6761,Inputs!$B$10:$B$18,Inputs!$A$10:$A$18)</f>
        <v>31.76742468671959</v>
      </c>
      <c r="Q6761" s="6">
        <f>IF(Inputs!$D$10="Yes",IF('Hourly Calcs'!P6761&gt;'Hourly Calcs'!K6761,'Hourly Calcs'!O6761,N6761+O6761),N6761+O6761)</f>
        <v>124.37455493374283</v>
      </c>
      <c r="R6761" s="12">
        <f t="shared" si="951"/>
        <v>591.02788504514592</v>
      </c>
      <c r="S6761" s="1">
        <f>IF(AND(A6761&gt;=5,A6761&lt;=9),INDEX(Demand!$C$3:$C$26,C6761),INDEX(Demand!$B$3:$B$26,C6761))</f>
        <v>350</v>
      </c>
      <c r="T6761" s="7">
        <f t="shared" si="952"/>
        <v>350</v>
      </c>
      <c r="U6761" s="7">
        <f t="shared" si="953"/>
        <v>241.02788504514592</v>
      </c>
    </row>
    <row r="6762" spans="1:21" x14ac:dyDescent="0.2">
      <c r="A6762" s="1">
        <v>10</v>
      </c>
      <c r="B6762" s="1">
        <v>9</v>
      </c>
      <c r="C6762" s="1">
        <v>10</v>
      </c>
      <c r="D6762">
        <v>12.8</v>
      </c>
      <c r="E6762">
        <v>10.7</v>
      </c>
      <c r="F6762">
        <v>87</v>
      </c>
      <c r="G6762">
        <v>226</v>
      </c>
      <c r="H6762">
        <v>60</v>
      </c>
      <c r="I6762">
        <v>200</v>
      </c>
      <c r="J6762" s="4">
        <f t="shared" si="948"/>
        <v>145.68388631018277</v>
      </c>
      <c r="K6762" s="4">
        <f t="shared" si="949"/>
        <v>27.150792482362121</v>
      </c>
      <c r="L6762" s="5">
        <f t="shared" si="954"/>
        <v>19.316113689817229</v>
      </c>
      <c r="M6762" s="5">
        <f t="shared" si="955"/>
        <v>6.8492075176378791</v>
      </c>
      <c r="N6762" s="6">
        <f t="shared" si="947"/>
        <v>50.872987121948441</v>
      </c>
      <c r="O6762" s="6">
        <f t="shared" si="950"/>
        <v>182.90375725550416</v>
      </c>
      <c r="P6762" s="6">
        <f>FORECAST(J6762,Inputs!$B$10:$B$18,Inputs!$A$10:$A$18)</f>
        <v>31.904480428797985</v>
      </c>
      <c r="Q6762" s="6">
        <f>IF(Inputs!$D$10="Yes",IF('Hourly Calcs'!P6762&gt;'Hourly Calcs'!K6762,'Hourly Calcs'!O6762,N6762+O6762),N6762+O6762)</f>
        <v>182.90375725550416</v>
      </c>
      <c r="R6762" s="12">
        <f t="shared" si="951"/>
        <v>869.15865447815577</v>
      </c>
      <c r="S6762" s="1">
        <f>IF(AND(A6762&gt;=5,A6762&lt;=9),INDEX(Demand!$C$3:$C$26,C6762),INDEX(Demand!$B$3:$B$26,C6762))</f>
        <v>600</v>
      </c>
      <c r="T6762" s="7">
        <f t="shared" si="952"/>
        <v>600</v>
      </c>
      <c r="U6762" s="7">
        <f t="shared" si="953"/>
        <v>269.15865447815577</v>
      </c>
    </row>
    <row r="6763" spans="1:21" x14ac:dyDescent="0.2">
      <c r="A6763" s="1">
        <v>10</v>
      </c>
      <c r="B6763" s="1">
        <v>9</v>
      </c>
      <c r="C6763" s="1">
        <v>11</v>
      </c>
      <c r="D6763">
        <v>13.1</v>
      </c>
      <c r="E6763">
        <v>10.4</v>
      </c>
      <c r="F6763">
        <v>84</v>
      </c>
      <c r="G6763">
        <v>287</v>
      </c>
      <c r="H6763">
        <v>71</v>
      </c>
      <c r="I6763">
        <v>249</v>
      </c>
      <c r="J6763" s="4">
        <f t="shared" si="948"/>
        <v>162.10093386339426</v>
      </c>
      <c r="K6763" s="4">
        <f t="shared" si="949"/>
        <v>31.313787117323898</v>
      </c>
      <c r="L6763" s="5">
        <f t="shared" si="954"/>
        <v>2.8990661366057395</v>
      </c>
      <c r="M6763" s="5">
        <f t="shared" si="955"/>
        <v>2.6862128826761023</v>
      </c>
      <c r="N6763" s="6">
        <f t="shared" si="947"/>
        <v>64.467807288095599</v>
      </c>
      <c r="O6763" s="6">
        <f t="shared" si="950"/>
        <v>227.71517778310269</v>
      </c>
      <c r="P6763" s="6">
        <f>FORECAST(J6763,Inputs!$B$10:$B$18,Inputs!$A$10:$A$18)</f>
        <v>32.056490128364757</v>
      </c>
      <c r="Q6763" s="6">
        <f>IF(Inputs!$D$10="Yes",IF('Hourly Calcs'!P6763&gt;'Hourly Calcs'!K6763,'Hourly Calcs'!O6763,N6763+O6763),N6763+O6763)</f>
        <v>227.71517778310269</v>
      </c>
      <c r="R6763" s="12">
        <f t="shared" si="951"/>
        <v>1082.1025248253038</v>
      </c>
      <c r="S6763" s="1">
        <f>IF(AND(A6763&gt;=5,A6763&lt;=9),INDEX(Demand!$C$3:$C$26,C6763),INDEX(Demand!$B$3:$B$26,C6763))</f>
        <v>600</v>
      </c>
      <c r="T6763" s="7">
        <f t="shared" si="952"/>
        <v>600</v>
      </c>
      <c r="U6763" s="7">
        <f t="shared" si="953"/>
        <v>482.10252482530382</v>
      </c>
    </row>
    <row r="6764" spans="1:21" x14ac:dyDescent="0.2">
      <c r="A6764" s="1">
        <v>10</v>
      </c>
      <c r="B6764" s="1">
        <v>9</v>
      </c>
      <c r="C6764" s="1">
        <v>12</v>
      </c>
      <c r="D6764">
        <v>12.3</v>
      </c>
      <c r="E6764">
        <v>10.4</v>
      </c>
      <c r="F6764">
        <v>88</v>
      </c>
      <c r="G6764">
        <v>157</v>
      </c>
      <c r="H6764">
        <v>0</v>
      </c>
      <c r="I6764">
        <v>157</v>
      </c>
      <c r="J6764" s="4">
        <f t="shared" si="948"/>
        <v>179.61675623651976</v>
      </c>
      <c r="K6764" s="4">
        <f t="shared" si="949"/>
        <v>32.807931408539467</v>
      </c>
      <c r="L6764" s="5">
        <f t="shared" si="954"/>
        <v>14.616756236519763</v>
      </c>
      <c r="M6764" s="5">
        <f t="shared" si="955"/>
        <v>1.1920685914605329</v>
      </c>
      <c r="N6764" s="6">
        <f t="shared" si="947"/>
        <v>0</v>
      </c>
      <c r="O6764" s="6">
        <f t="shared" si="950"/>
        <v>143.57944944557076</v>
      </c>
      <c r="P6764" s="6">
        <f>FORECAST(J6764,Inputs!$B$10:$B$18,Inputs!$A$10:$A$18)</f>
        <v>32.21867366885666</v>
      </c>
      <c r="Q6764" s="6">
        <f>IF(Inputs!$D$10="Yes",IF('Hourly Calcs'!P6764&gt;'Hourly Calcs'!K6764,'Hourly Calcs'!O6764,N6764+O6764),N6764+O6764)</f>
        <v>143.57944944557076</v>
      </c>
      <c r="R6764" s="12">
        <f t="shared" si="951"/>
        <v>682.28954376535216</v>
      </c>
      <c r="S6764" s="1">
        <f>IF(AND(A6764&gt;=5,A6764&lt;=9),INDEX(Demand!$C$3:$C$26,C6764),INDEX(Demand!$B$3:$B$26,C6764))</f>
        <v>600</v>
      </c>
      <c r="T6764" s="7">
        <f t="shared" si="952"/>
        <v>600</v>
      </c>
      <c r="U6764" s="7">
        <f t="shared" si="953"/>
        <v>82.289543765352164</v>
      </c>
    </row>
    <row r="6765" spans="1:21" x14ac:dyDescent="0.2">
      <c r="A6765" s="1">
        <v>10</v>
      </c>
      <c r="B6765" s="1">
        <v>9</v>
      </c>
      <c r="C6765" s="1">
        <v>13</v>
      </c>
      <c r="D6765">
        <v>12.5</v>
      </c>
      <c r="E6765">
        <v>10.199999999999999</v>
      </c>
      <c r="F6765">
        <v>86</v>
      </c>
      <c r="G6765">
        <v>315</v>
      </c>
      <c r="H6765">
        <v>105</v>
      </c>
      <c r="I6765">
        <v>256</v>
      </c>
      <c r="J6765" s="4">
        <f t="shared" si="948"/>
        <v>197.15153645273327</v>
      </c>
      <c r="K6765" s="4">
        <f t="shared" si="949"/>
        <v>31.406292108163399</v>
      </c>
      <c r="L6765" s="5">
        <f t="shared" si="954"/>
        <v>32.151536452733268</v>
      </c>
      <c r="M6765" s="5">
        <f t="shared" si="955"/>
        <v>2.5937078918366012</v>
      </c>
      <c r="N6765" s="6">
        <f t="shared" si="947"/>
        <v>87.789427249511149</v>
      </c>
      <c r="O6765" s="6">
        <f t="shared" si="950"/>
        <v>234.11680928704533</v>
      </c>
      <c r="P6765" s="6">
        <f>FORECAST(J6765,Inputs!$B$10:$B$18,Inputs!$A$10:$A$18)</f>
        <v>32.38103274493271</v>
      </c>
      <c r="Q6765" s="6">
        <f>IF(Inputs!$D$10="Yes",IF('Hourly Calcs'!P6765&gt;'Hourly Calcs'!K6765,'Hourly Calcs'!O6765,N6765+O6765),N6765+O6765)</f>
        <v>234.11680928704533</v>
      </c>
      <c r="R6765" s="12">
        <f t="shared" si="951"/>
        <v>1112.5230777320394</v>
      </c>
      <c r="S6765" s="1">
        <f>IF(AND(A6765&gt;=5,A6765&lt;=9),INDEX(Demand!$C$3:$C$26,C6765),INDEX(Demand!$B$3:$B$26,C6765))</f>
        <v>600</v>
      </c>
      <c r="T6765" s="7">
        <f t="shared" si="952"/>
        <v>600</v>
      </c>
      <c r="U6765" s="7">
        <f t="shared" si="953"/>
        <v>512.52307773203938</v>
      </c>
    </row>
    <row r="6766" spans="1:21" x14ac:dyDescent="0.2">
      <c r="A6766" s="1">
        <v>10</v>
      </c>
      <c r="B6766" s="1">
        <v>9</v>
      </c>
      <c r="C6766" s="1">
        <v>14</v>
      </c>
      <c r="D6766">
        <v>12.2</v>
      </c>
      <c r="E6766">
        <v>9.1999999999999993</v>
      </c>
      <c r="F6766">
        <v>82</v>
      </c>
      <c r="G6766">
        <v>281</v>
      </c>
      <c r="H6766">
        <v>59</v>
      </c>
      <c r="I6766">
        <v>250</v>
      </c>
      <c r="J6766" s="4">
        <f t="shared" si="948"/>
        <v>213.61369016707462</v>
      </c>
      <c r="K6766" s="4">
        <f t="shared" si="949"/>
        <v>27.320849374547279</v>
      </c>
      <c r="L6766" s="5">
        <f t="shared" si="954"/>
        <v>48.613690167074623</v>
      </c>
      <c r="M6766" s="5">
        <f t="shared" si="955"/>
        <v>6.6791506254527206</v>
      </c>
      <c r="N6766" s="6">
        <f t="shared" si="947"/>
        <v>41.829019054561066</v>
      </c>
      <c r="O6766" s="6">
        <f t="shared" si="950"/>
        <v>228.6296965693802</v>
      </c>
      <c r="P6766" s="6">
        <f>FORECAST(J6766,Inputs!$B$10:$B$18,Inputs!$A$10:$A$18)</f>
        <v>32.533460094139578</v>
      </c>
      <c r="Q6766" s="6">
        <f>IF(Inputs!$D$10="Yes",IF('Hourly Calcs'!P6766&gt;'Hourly Calcs'!K6766,'Hourly Calcs'!O6766,N6766+O6766),N6766+O6766)</f>
        <v>228.6296965693802</v>
      </c>
      <c r="R6766" s="12">
        <f t="shared" si="951"/>
        <v>1086.4483180976947</v>
      </c>
      <c r="S6766" s="1">
        <f>IF(AND(A6766&gt;=5,A6766&lt;=9),INDEX(Demand!$C$3:$C$26,C6766),INDEX(Demand!$B$3:$B$26,C6766))</f>
        <v>600</v>
      </c>
      <c r="T6766" s="7">
        <f t="shared" si="952"/>
        <v>600</v>
      </c>
      <c r="U6766" s="7">
        <f t="shared" si="953"/>
        <v>486.44831809769471</v>
      </c>
    </row>
    <row r="6767" spans="1:21" x14ac:dyDescent="0.2">
      <c r="A6767" s="1">
        <v>10</v>
      </c>
      <c r="B6767" s="1">
        <v>9</v>
      </c>
      <c r="C6767" s="1">
        <v>15</v>
      </c>
      <c r="D6767">
        <v>12.3</v>
      </c>
      <c r="E6767">
        <v>8.5</v>
      </c>
      <c r="F6767">
        <v>78</v>
      </c>
      <c r="G6767">
        <v>217</v>
      </c>
      <c r="H6767">
        <v>58</v>
      </c>
      <c r="I6767">
        <v>192</v>
      </c>
      <c r="J6767" s="4">
        <f t="shared" si="948"/>
        <v>228.46393103926965</v>
      </c>
      <c r="K6767" s="4">
        <f t="shared" si="949"/>
        <v>21.082030337264243</v>
      </c>
      <c r="L6767" s="5">
        <f t="shared" si="954"/>
        <v>63.463931039269653</v>
      </c>
      <c r="M6767" s="5">
        <f t="shared" si="955"/>
        <v>12.917969662735757</v>
      </c>
      <c r="N6767" s="6">
        <f t="shared" si="947"/>
        <v>30.816107381623201</v>
      </c>
      <c r="O6767" s="6">
        <f t="shared" si="950"/>
        <v>175.58760696528401</v>
      </c>
      <c r="P6767" s="6">
        <f>FORECAST(J6767,Inputs!$B$10:$B$18,Inputs!$A$10:$A$18)</f>
        <v>32.670962324437681</v>
      </c>
      <c r="Q6767" s="6">
        <f>IF(Inputs!$D$10="Yes",IF('Hourly Calcs'!P6767&gt;'Hourly Calcs'!K6767,'Hourly Calcs'!O6767,N6767+O6767),N6767+O6767)</f>
        <v>175.58760696528401</v>
      </c>
      <c r="R6767" s="12">
        <f t="shared" si="951"/>
        <v>834.39230829902954</v>
      </c>
      <c r="S6767" s="1">
        <f>IF(AND(A6767&gt;=5,A6767&lt;=9),INDEX(Demand!$C$3:$C$26,C6767),INDEX(Demand!$B$3:$B$26,C6767))</f>
        <v>600</v>
      </c>
      <c r="T6767" s="7">
        <f t="shared" si="952"/>
        <v>600</v>
      </c>
      <c r="U6767" s="7">
        <f t="shared" si="953"/>
        <v>234.39230829902954</v>
      </c>
    </row>
    <row r="6768" spans="1:21" x14ac:dyDescent="0.2">
      <c r="A6768" s="1">
        <v>10</v>
      </c>
      <c r="B6768" s="1">
        <v>9</v>
      </c>
      <c r="C6768" s="1">
        <v>16</v>
      </c>
      <c r="D6768">
        <v>12.2</v>
      </c>
      <c r="E6768">
        <v>8.4</v>
      </c>
      <c r="F6768">
        <v>78</v>
      </c>
      <c r="G6768">
        <v>132</v>
      </c>
      <c r="H6768">
        <v>21</v>
      </c>
      <c r="I6768">
        <v>126</v>
      </c>
      <c r="J6768" s="4">
        <f t="shared" si="948"/>
        <v>241.77278261587944</v>
      </c>
      <c r="K6768" s="4">
        <f t="shared" si="949"/>
        <v>13.310518259806599</v>
      </c>
      <c r="L6768" s="5">
        <f t="shared" si="954"/>
        <v>76.772782615879436</v>
      </c>
      <c r="M6768" s="5">
        <f t="shared" si="955"/>
        <v>20.689481740193401</v>
      </c>
      <c r="N6768" s="6">
        <f t="shared" si="947"/>
        <v>6.6230132218737285</v>
      </c>
      <c r="O6768" s="6">
        <f t="shared" si="950"/>
        <v>115.22936707096763</v>
      </c>
      <c r="P6768" s="6">
        <f>FORECAST(J6768,Inputs!$B$10:$B$18,Inputs!$A$10:$A$18)</f>
        <v>32.79419243162851</v>
      </c>
      <c r="Q6768" s="6">
        <f>IF(Inputs!$D$10="Yes",IF('Hourly Calcs'!P6768&gt;'Hourly Calcs'!K6768,'Hourly Calcs'!O6768,N6768+O6768),N6768+O6768)</f>
        <v>115.22936707096763</v>
      </c>
      <c r="R6768" s="12">
        <f t="shared" si="951"/>
        <v>547.56995232123813</v>
      </c>
      <c r="S6768" s="1">
        <f>IF(AND(A6768&gt;=5,A6768&lt;=9),INDEX(Demand!$C$3:$C$26,C6768),INDEX(Demand!$B$3:$B$26,C6768))</f>
        <v>900</v>
      </c>
      <c r="T6768" s="7">
        <f t="shared" si="952"/>
        <v>547.56995232123813</v>
      </c>
      <c r="U6768" s="7">
        <f t="shared" si="953"/>
        <v>0</v>
      </c>
    </row>
    <row r="6769" spans="1:21" x14ac:dyDescent="0.2">
      <c r="A6769" s="1">
        <v>10</v>
      </c>
      <c r="B6769" s="1">
        <v>9</v>
      </c>
      <c r="C6769" s="1">
        <v>17</v>
      </c>
      <c r="D6769">
        <v>12.1</v>
      </c>
      <c r="E6769">
        <v>8.9</v>
      </c>
      <c r="F6769">
        <v>81</v>
      </c>
      <c r="G6769">
        <v>46</v>
      </c>
      <c r="H6769">
        <v>0</v>
      </c>
      <c r="I6769">
        <v>46</v>
      </c>
      <c r="J6769" s="4">
        <f t="shared" si="948"/>
        <v>253.96178577478639</v>
      </c>
      <c r="K6769" s="4">
        <f t="shared" si="949"/>
        <v>4.6207571500612374</v>
      </c>
      <c r="L6769" s="5">
        <f t="shared" si="954"/>
        <v>88.961785774786392</v>
      </c>
      <c r="M6769" s="5">
        <f t="shared" si="955"/>
        <v>29.379242849938763</v>
      </c>
      <c r="N6769" s="6">
        <f t="shared" si="947"/>
        <v>0</v>
      </c>
      <c r="O6769" s="6">
        <f t="shared" si="950"/>
        <v>42.067864168765958</v>
      </c>
      <c r="P6769" s="6">
        <f>FORECAST(J6769,Inputs!$B$10:$B$18,Inputs!$A$10:$A$18)</f>
        <v>32.907053571988762</v>
      </c>
      <c r="Q6769" s="6">
        <f>IF(Inputs!$D$10="Yes",IF('Hourly Calcs'!P6769&gt;'Hourly Calcs'!K6769,'Hourly Calcs'!O6769,N6769+O6769),N6769+O6769)</f>
        <v>42.067864168765958</v>
      </c>
      <c r="R6769" s="12">
        <f t="shared" si="951"/>
        <v>199.90649052997583</v>
      </c>
      <c r="S6769" s="1">
        <f>IF(AND(A6769&gt;=5,A6769&lt;=9),INDEX(Demand!$C$3:$C$26,C6769),INDEX(Demand!$B$3:$B$26,C6769))</f>
        <v>900</v>
      </c>
      <c r="T6769" s="7">
        <f t="shared" si="952"/>
        <v>199.90649052997583</v>
      </c>
      <c r="U6769" s="7">
        <f t="shared" si="953"/>
        <v>0</v>
      </c>
    </row>
    <row r="6770" spans="1:21" x14ac:dyDescent="0.2">
      <c r="A6770" s="1">
        <v>10</v>
      </c>
      <c r="B6770" s="1">
        <v>9</v>
      </c>
      <c r="C6770" s="1">
        <v>18</v>
      </c>
      <c r="D6770">
        <v>12.5</v>
      </c>
      <c r="E6770">
        <v>9.6</v>
      </c>
      <c r="F6770">
        <v>82</v>
      </c>
      <c r="G6770">
        <v>3</v>
      </c>
      <c r="H6770">
        <v>0</v>
      </c>
      <c r="I6770">
        <v>3</v>
      </c>
      <c r="J6770" s="4">
        <f t="shared" si="948"/>
        <v>265.58663478920482</v>
      </c>
      <c r="K6770" s="4">
        <f t="shared" si="949"/>
        <v>-4.8290816213935557</v>
      </c>
      <c r="L6770" s="5">
        <f t="shared" si="954"/>
        <v>0</v>
      </c>
      <c r="M6770" s="5">
        <f t="shared" si="955"/>
        <v>0</v>
      </c>
      <c r="N6770" s="6">
        <f t="shared" si="947"/>
        <v>0</v>
      </c>
      <c r="O6770" s="6">
        <f t="shared" si="950"/>
        <v>2.7435563588325627</v>
      </c>
      <c r="P6770" s="6">
        <f>FORECAST(J6770,Inputs!$B$10:$B$18,Inputs!$A$10:$A$18)</f>
        <v>33.014691062863008</v>
      </c>
      <c r="Q6770" s="6">
        <f>IF(Inputs!$D$10="Yes",IF('Hourly Calcs'!P6770&gt;'Hourly Calcs'!K6770,'Hourly Calcs'!O6770,N6770+O6770),N6770+O6770)</f>
        <v>2.7435563588325627</v>
      </c>
      <c r="R6770" s="12">
        <f t="shared" si="951"/>
        <v>13.037379817172337</v>
      </c>
      <c r="S6770" s="1">
        <f>IF(AND(A6770&gt;=5,A6770&lt;=9),INDEX(Demand!$C$3:$C$26,C6770),INDEX(Demand!$B$3:$B$26,C6770))</f>
        <v>900</v>
      </c>
      <c r="T6770" s="7">
        <f t="shared" si="952"/>
        <v>13.037379817172337</v>
      </c>
      <c r="U6770" s="7">
        <f t="shared" si="953"/>
        <v>0</v>
      </c>
    </row>
    <row r="6771" spans="1:21" x14ac:dyDescent="0.2">
      <c r="A6771" s="1">
        <v>10</v>
      </c>
      <c r="B6771" s="1">
        <v>9</v>
      </c>
      <c r="C6771" s="1">
        <v>19</v>
      </c>
      <c r="D6771">
        <v>12.9</v>
      </c>
      <c r="E6771">
        <v>10.6</v>
      </c>
      <c r="F6771">
        <v>86</v>
      </c>
      <c r="G6771">
        <v>0</v>
      </c>
      <c r="H6771">
        <v>0</v>
      </c>
      <c r="I6771">
        <v>0</v>
      </c>
      <c r="J6771" s="4">
        <f t="shared" si="948"/>
        <v>277.25787649185077</v>
      </c>
      <c r="K6771" s="4">
        <f t="shared" si="949"/>
        <v>-14.363366498766396</v>
      </c>
      <c r="L6771" s="5">
        <f t="shared" si="954"/>
        <v>0</v>
      </c>
      <c r="M6771" s="5">
        <f t="shared" si="955"/>
        <v>0</v>
      </c>
      <c r="N6771" s="6">
        <f t="shared" si="947"/>
        <v>0</v>
      </c>
      <c r="O6771" s="6">
        <f t="shared" si="950"/>
        <v>0</v>
      </c>
      <c r="P6771" s="6">
        <f>FORECAST(J6771,Inputs!$B$10:$B$18,Inputs!$A$10:$A$18)</f>
        <v>33.122758115665285</v>
      </c>
      <c r="Q6771" s="6">
        <f>IF(Inputs!$D$10="Yes",IF('Hourly Calcs'!P6771&gt;'Hourly Calcs'!K6771,'Hourly Calcs'!O6771,N6771+O6771),N6771+O6771)</f>
        <v>0</v>
      </c>
      <c r="R6771" s="12">
        <f t="shared" si="951"/>
        <v>0</v>
      </c>
      <c r="S6771" s="1">
        <f>IF(AND(A6771&gt;=5,A6771&lt;=9),INDEX(Demand!$C$3:$C$26,C6771),INDEX(Demand!$B$3:$B$26,C6771))</f>
        <v>900</v>
      </c>
      <c r="T6771" s="7">
        <f t="shared" si="952"/>
        <v>0</v>
      </c>
      <c r="U6771" s="7">
        <f t="shared" si="953"/>
        <v>0</v>
      </c>
    </row>
    <row r="6772" spans="1:21" x14ac:dyDescent="0.2">
      <c r="A6772" s="1">
        <v>10</v>
      </c>
      <c r="B6772" s="1">
        <v>9</v>
      </c>
      <c r="C6772" s="1">
        <v>20</v>
      </c>
      <c r="D6772">
        <v>12.4</v>
      </c>
      <c r="E6772">
        <v>11.7</v>
      </c>
      <c r="F6772">
        <v>95</v>
      </c>
      <c r="G6772">
        <v>0</v>
      </c>
      <c r="H6772">
        <v>0</v>
      </c>
      <c r="I6772">
        <v>0</v>
      </c>
      <c r="J6772" s="4">
        <f t="shared" si="948"/>
        <v>289.65025465167207</v>
      </c>
      <c r="K6772" s="4">
        <f t="shared" si="949"/>
        <v>-23.606386993696702</v>
      </c>
      <c r="L6772" s="5">
        <f t="shared" si="954"/>
        <v>0</v>
      </c>
      <c r="M6772" s="5">
        <f t="shared" si="955"/>
        <v>0</v>
      </c>
      <c r="N6772" s="6">
        <f t="shared" si="947"/>
        <v>0</v>
      </c>
      <c r="O6772" s="6">
        <f t="shared" si="950"/>
        <v>0</v>
      </c>
      <c r="P6772" s="6">
        <f>FORECAST(J6772,Inputs!$B$10:$B$18,Inputs!$A$10:$A$18)</f>
        <v>33.237502357885852</v>
      </c>
      <c r="Q6772" s="6">
        <f>IF(Inputs!$D$10="Yes",IF('Hourly Calcs'!P6772&gt;'Hourly Calcs'!K6772,'Hourly Calcs'!O6772,N6772+O6772),N6772+O6772)</f>
        <v>0</v>
      </c>
      <c r="R6772" s="12">
        <f t="shared" si="951"/>
        <v>0</v>
      </c>
      <c r="S6772" s="1">
        <f>IF(AND(A6772&gt;=5,A6772&lt;=9),INDEX(Demand!$C$3:$C$26,C6772),INDEX(Demand!$B$3:$B$26,C6772))</f>
        <v>800</v>
      </c>
      <c r="T6772" s="7">
        <f t="shared" si="952"/>
        <v>0</v>
      </c>
      <c r="U6772" s="7">
        <f t="shared" si="953"/>
        <v>0</v>
      </c>
    </row>
    <row r="6773" spans="1:21" x14ac:dyDescent="0.2">
      <c r="A6773" s="1">
        <v>10</v>
      </c>
      <c r="B6773" s="1">
        <v>9</v>
      </c>
      <c r="C6773" s="1">
        <v>21</v>
      </c>
      <c r="D6773">
        <v>12.7</v>
      </c>
      <c r="E6773">
        <v>12.7</v>
      </c>
      <c r="F6773">
        <v>100</v>
      </c>
      <c r="G6773">
        <v>0</v>
      </c>
      <c r="H6773">
        <v>0</v>
      </c>
      <c r="I6773">
        <v>0</v>
      </c>
      <c r="J6773" s="4">
        <f t="shared" si="948"/>
        <v>303.53041846899151</v>
      </c>
      <c r="K6773" s="4">
        <f t="shared" si="949"/>
        <v>-32.106294788706521</v>
      </c>
      <c r="L6773" s="5">
        <f t="shared" si="954"/>
        <v>0</v>
      </c>
      <c r="M6773" s="5">
        <f t="shared" si="955"/>
        <v>0</v>
      </c>
      <c r="N6773" s="6">
        <f t="shared" si="947"/>
        <v>0</v>
      </c>
      <c r="O6773" s="6">
        <f t="shared" si="950"/>
        <v>0</v>
      </c>
      <c r="P6773" s="6">
        <f>FORECAST(J6773,Inputs!$B$10:$B$18,Inputs!$A$10:$A$18)</f>
        <v>33.366022393231404</v>
      </c>
      <c r="Q6773" s="6">
        <f>IF(Inputs!$D$10="Yes",IF('Hourly Calcs'!P6773&gt;'Hourly Calcs'!K6773,'Hourly Calcs'!O6773,N6773+O6773),N6773+O6773)</f>
        <v>0</v>
      </c>
      <c r="R6773" s="12">
        <f t="shared" si="951"/>
        <v>0</v>
      </c>
      <c r="S6773" s="1">
        <f>IF(AND(A6773&gt;=5,A6773&lt;=9),INDEX(Demand!$C$3:$C$26,C6773),INDEX(Demand!$B$3:$B$26,C6773))</f>
        <v>700</v>
      </c>
      <c r="T6773" s="7">
        <f t="shared" si="952"/>
        <v>0</v>
      </c>
      <c r="U6773" s="7">
        <f t="shared" si="953"/>
        <v>0</v>
      </c>
    </row>
    <row r="6774" spans="1:21" x14ac:dyDescent="0.2">
      <c r="A6774" s="1">
        <v>10</v>
      </c>
      <c r="B6774" s="1">
        <v>9</v>
      </c>
      <c r="C6774" s="1">
        <v>22</v>
      </c>
      <c r="D6774">
        <v>12.8</v>
      </c>
      <c r="E6774">
        <v>12.8</v>
      </c>
      <c r="F6774">
        <v>100</v>
      </c>
      <c r="G6774">
        <v>0</v>
      </c>
      <c r="H6774">
        <v>0</v>
      </c>
      <c r="I6774">
        <v>0</v>
      </c>
      <c r="J6774" s="4">
        <f t="shared" si="948"/>
        <v>319.69334805362405</v>
      </c>
      <c r="K6774" s="4">
        <f t="shared" si="949"/>
        <v>-39.222906969945882</v>
      </c>
      <c r="L6774" s="5">
        <f t="shared" si="954"/>
        <v>0</v>
      </c>
      <c r="M6774" s="5">
        <f t="shared" si="955"/>
        <v>0</v>
      </c>
      <c r="N6774" s="6">
        <f t="shared" si="947"/>
        <v>0</v>
      </c>
      <c r="O6774" s="6">
        <f t="shared" si="950"/>
        <v>0</v>
      </c>
      <c r="P6774" s="6">
        <f>FORECAST(J6774,Inputs!$B$10:$B$18,Inputs!$A$10:$A$18)</f>
        <v>33.515679148644665</v>
      </c>
      <c r="Q6774" s="6">
        <f>IF(Inputs!$D$10="Yes",IF('Hourly Calcs'!P6774&gt;'Hourly Calcs'!K6774,'Hourly Calcs'!O6774,N6774+O6774),N6774+O6774)</f>
        <v>0</v>
      </c>
      <c r="R6774" s="12">
        <f t="shared" si="951"/>
        <v>0</v>
      </c>
      <c r="S6774" s="1">
        <f>IF(AND(A6774&gt;=5,A6774&lt;=9),INDEX(Demand!$C$3:$C$26,C6774),INDEX(Demand!$B$3:$B$26,C6774))</f>
        <v>600</v>
      </c>
      <c r="T6774" s="7">
        <f t="shared" si="952"/>
        <v>0</v>
      </c>
      <c r="U6774" s="7">
        <f t="shared" si="953"/>
        <v>0</v>
      </c>
    </row>
    <row r="6775" spans="1:21" x14ac:dyDescent="0.2">
      <c r="A6775" s="1">
        <v>10</v>
      </c>
      <c r="B6775" s="1">
        <v>9</v>
      </c>
      <c r="C6775" s="1">
        <v>23</v>
      </c>
      <c r="D6775">
        <v>13.2</v>
      </c>
      <c r="E6775">
        <v>13.2</v>
      </c>
      <c r="F6775">
        <v>100</v>
      </c>
      <c r="G6775">
        <v>0</v>
      </c>
      <c r="H6775">
        <v>0</v>
      </c>
      <c r="I6775">
        <v>0</v>
      </c>
      <c r="J6775" s="4">
        <f t="shared" si="948"/>
        <v>338.59448672735959</v>
      </c>
      <c r="K6775" s="4">
        <f t="shared" si="949"/>
        <v>-44.119176586915785</v>
      </c>
      <c r="L6775" s="5">
        <f t="shared" si="954"/>
        <v>0</v>
      </c>
      <c r="M6775" s="5">
        <f t="shared" si="955"/>
        <v>0</v>
      </c>
      <c r="N6775" s="6">
        <f t="shared" si="947"/>
        <v>0</v>
      </c>
      <c r="O6775" s="6">
        <f t="shared" si="950"/>
        <v>0</v>
      </c>
      <c r="P6775" s="6">
        <f>FORECAST(J6775,Inputs!$B$10:$B$18,Inputs!$A$10:$A$18)</f>
        <v>33.690689691919992</v>
      </c>
      <c r="Q6775" s="6">
        <f>IF(Inputs!$D$10="Yes",IF('Hourly Calcs'!P6775&gt;'Hourly Calcs'!K6775,'Hourly Calcs'!O6775,N6775+O6775),N6775+O6775)</f>
        <v>0</v>
      </c>
      <c r="R6775" s="12">
        <f t="shared" si="951"/>
        <v>0</v>
      </c>
      <c r="S6775" s="1">
        <f>IF(AND(A6775&gt;=5,A6775&lt;=9),INDEX(Demand!$C$3:$C$26,C6775),INDEX(Demand!$B$3:$B$26,C6775))</f>
        <v>500</v>
      </c>
      <c r="T6775" s="7">
        <f t="shared" si="952"/>
        <v>0</v>
      </c>
      <c r="U6775" s="7">
        <f t="shared" si="953"/>
        <v>0</v>
      </c>
    </row>
    <row r="6776" spans="1:21" x14ac:dyDescent="0.2">
      <c r="A6776" s="1">
        <v>10</v>
      </c>
      <c r="B6776" s="1">
        <v>9</v>
      </c>
      <c r="C6776" s="1">
        <v>24</v>
      </c>
      <c r="D6776">
        <v>13.6</v>
      </c>
      <c r="E6776">
        <v>13.6</v>
      </c>
      <c r="F6776">
        <v>100</v>
      </c>
      <c r="G6776">
        <v>0</v>
      </c>
      <c r="H6776">
        <v>0</v>
      </c>
      <c r="I6776">
        <v>0</v>
      </c>
      <c r="J6776" s="4">
        <f t="shared" si="948"/>
        <v>359.58502883710275</v>
      </c>
      <c r="K6776" s="4">
        <f t="shared" si="949"/>
        <v>-45.939575175133541</v>
      </c>
      <c r="L6776" s="5">
        <f t="shared" si="954"/>
        <v>0</v>
      </c>
      <c r="M6776" s="5">
        <f t="shared" si="955"/>
        <v>0</v>
      </c>
      <c r="N6776" s="6">
        <f t="shared" si="947"/>
        <v>0</v>
      </c>
      <c r="O6776" s="6">
        <f t="shared" si="950"/>
        <v>0</v>
      </c>
      <c r="P6776" s="6">
        <f>FORECAST(J6776,Inputs!$B$10:$B$18,Inputs!$A$10:$A$18)</f>
        <v>33.885046563306503</v>
      </c>
      <c r="Q6776" s="6">
        <f>IF(Inputs!$D$10="Yes",IF('Hourly Calcs'!P6776&gt;'Hourly Calcs'!K6776,'Hourly Calcs'!O6776,N6776+O6776),N6776+O6776)</f>
        <v>0</v>
      </c>
      <c r="R6776" s="12">
        <f t="shared" si="951"/>
        <v>0</v>
      </c>
      <c r="S6776" s="1">
        <f>IF(AND(A6776&gt;=5,A6776&lt;=9),INDEX(Demand!$C$3:$C$26,C6776),INDEX(Demand!$B$3:$B$26,C6776))</f>
        <v>400</v>
      </c>
      <c r="T6776" s="7">
        <f t="shared" si="952"/>
        <v>0</v>
      </c>
      <c r="U6776" s="7">
        <f t="shared" si="953"/>
        <v>0</v>
      </c>
    </row>
    <row r="6777" spans="1:21" x14ac:dyDescent="0.2">
      <c r="A6777" s="1">
        <v>10</v>
      </c>
      <c r="B6777" s="1">
        <v>10</v>
      </c>
      <c r="C6777" s="1">
        <v>1</v>
      </c>
      <c r="D6777">
        <v>14.1</v>
      </c>
      <c r="E6777">
        <v>14.1</v>
      </c>
      <c r="F6777">
        <v>100</v>
      </c>
      <c r="G6777">
        <v>0</v>
      </c>
      <c r="H6777">
        <v>0</v>
      </c>
      <c r="I6777">
        <v>0</v>
      </c>
      <c r="J6777" s="4">
        <f t="shared" si="948"/>
        <v>20.631815579460238</v>
      </c>
      <c r="K6777" s="4">
        <f t="shared" si="949"/>
        <v>-44.281834764937656</v>
      </c>
      <c r="L6777" s="5">
        <f t="shared" si="954"/>
        <v>0</v>
      </c>
      <c r="M6777" s="5">
        <f t="shared" si="955"/>
        <v>0</v>
      </c>
      <c r="N6777" s="6">
        <f t="shared" si="947"/>
        <v>0</v>
      </c>
      <c r="O6777" s="6">
        <f t="shared" si="950"/>
        <v>0</v>
      </c>
      <c r="P6777" s="6">
        <f>FORECAST(J6777,Inputs!$B$10:$B$18,Inputs!$A$10:$A$18)</f>
        <v>30.746590884995001</v>
      </c>
      <c r="Q6777" s="6">
        <f>IF(Inputs!$D$10="Yes",IF('Hourly Calcs'!P6777&gt;'Hourly Calcs'!K6777,'Hourly Calcs'!O6777,N6777+O6777),N6777+O6777)</f>
        <v>0</v>
      </c>
      <c r="R6777" s="12">
        <f t="shared" si="951"/>
        <v>0</v>
      </c>
      <c r="S6777" s="1">
        <f>IF(AND(A6777&gt;=5,A6777&lt;=9),INDEX(Demand!$C$3:$C$26,C6777),INDEX(Demand!$B$3:$B$26,C6777))</f>
        <v>350</v>
      </c>
      <c r="T6777" s="7">
        <f t="shared" si="952"/>
        <v>0</v>
      </c>
      <c r="U6777" s="7">
        <f t="shared" si="953"/>
        <v>0</v>
      </c>
    </row>
    <row r="6778" spans="1:21" x14ac:dyDescent="0.2">
      <c r="A6778" s="1">
        <v>10</v>
      </c>
      <c r="B6778" s="1">
        <v>10</v>
      </c>
      <c r="C6778" s="1">
        <v>2</v>
      </c>
      <c r="D6778">
        <v>14.5</v>
      </c>
      <c r="E6778">
        <v>14.5</v>
      </c>
      <c r="F6778">
        <v>100</v>
      </c>
      <c r="G6778">
        <v>0</v>
      </c>
      <c r="H6778">
        <v>0</v>
      </c>
      <c r="I6778">
        <v>0</v>
      </c>
      <c r="J6778" s="4">
        <f t="shared" si="948"/>
        <v>39.658947586260354</v>
      </c>
      <c r="K6778" s="4">
        <f t="shared" si="949"/>
        <v>-39.516865181848942</v>
      </c>
      <c r="L6778" s="5">
        <f t="shared" si="954"/>
        <v>0</v>
      </c>
      <c r="M6778" s="5">
        <f t="shared" si="955"/>
        <v>0</v>
      </c>
      <c r="N6778" s="6">
        <f t="shared" si="947"/>
        <v>0</v>
      </c>
      <c r="O6778" s="6">
        <f t="shared" si="950"/>
        <v>0</v>
      </c>
      <c r="P6778" s="6">
        <f>FORECAST(J6778,Inputs!$B$10:$B$18,Inputs!$A$10:$A$18)</f>
        <v>30.922768033206111</v>
      </c>
      <c r="Q6778" s="6">
        <f>IF(Inputs!$D$10="Yes",IF('Hourly Calcs'!P6778&gt;'Hourly Calcs'!K6778,'Hourly Calcs'!O6778,N6778+O6778),N6778+O6778)</f>
        <v>0</v>
      </c>
      <c r="R6778" s="12">
        <f t="shared" si="951"/>
        <v>0</v>
      </c>
      <c r="S6778" s="1">
        <f>IF(AND(A6778&gt;=5,A6778&lt;=9),INDEX(Demand!$C$3:$C$26,C6778),INDEX(Demand!$B$3:$B$26,C6778))</f>
        <v>350</v>
      </c>
      <c r="T6778" s="7">
        <f t="shared" si="952"/>
        <v>0</v>
      </c>
      <c r="U6778" s="7">
        <f t="shared" si="953"/>
        <v>0</v>
      </c>
    </row>
    <row r="6779" spans="1:21" x14ac:dyDescent="0.2">
      <c r="A6779" s="1">
        <v>10</v>
      </c>
      <c r="B6779" s="1">
        <v>10</v>
      </c>
      <c r="C6779" s="1">
        <v>3</v>
      </c>
      <c r="D6779">
        <v>14.2</v>
      </c>
      <c r="E6779">
        <v>14.2</v>
      </c>
      <c r="F6779">
        <v>100</v>
      </c>
      <c r="G6779">
        <v>0</v>
      </c>
      <c r="H6779">
        <v>0</v>
      </c>
      <c r="I6779">
        <v>0</v>
      </c>
      <c r="J6779" s="4">
        <f t="shared" si="948"/>
        <v>55.949684489473142</v>
      </c>
      <c r="K6779" s="4">
        <f t="shared" si="949"/>
        <v>-32.492373444270868</v>
      </c>
      <c r="L6779" s="5">
        <f t="shared" si="954"/>
        <v>0</v>
      </c>
      <c r="M6779" s="5">
        <f t="shared" si="955"/>
        <v>0</v>
      </c>
      <c r="N6779" s="6">
        <f t="shared" si="947"/>
        <v>0</v>
      </c>
      <c r="O6779" s="6">
        <f t="shared" si="950"/>
        <v>0</v>
      </c>
      <c r="P6779" s="6">
        <f>FORECAST(J6779,Inputs!$B$10:$B$18,Inputs!$A$10:$A$18)</f>
        <v>31.073608189717341</v>
      </c>
      <c r="Q6779" s="6">
        <f>IF(Inputs!$D$10="Yes",IF('Hourly Calcs'!P6779&gt;'Hourly Calcs'!K6779,'Hourly Calcs'!O6779,N6779+O6779),N6779+O6779)</f>
        <v>0</v>
      </c>
      <c r="R6779" s="12">
        <f t="shared" si="951"/>
        <v>0</v>
      </c>
      <c r="S6779" s="1">
        <f>IF(AND(A6779&gt;=5,A6779&lt;=9),INDEX(Demand!$C$3:$C$26,C6779),INDEX(Demand!$B$3:$B$26,C6779))</f>
        <v>350</v>
      </c>
      <c r="T6779" s="7">
        <f t="shared" si="952"/>
        <v>0</v>
      </c>
      <c r="U6779" s="7">
        <f t="shared" si="953"/>
        <v>0</v>
      </c>
    </row>
    <row r="6780" spans="1:21" x14ac:dyDescent="0.2">
      <c r="A6780" s="1">
        <v>10</v>
      </c>
      <c r="B6780" s="1">
        <v>10</v>
      </c>
      <c r="C6780" s="1">
        <v>4</v>
      </c>
      <c r="D6780">
        <v>13.3</v>
      </c>
      <c r="E6780">
        <v>12.4</v>
      </c>
      <c r="F6780">
        <v>94</v>
      </c>
      <c r="G6780">
        <v>0</v>
      </c>
      <c r="H6780">
        <v>0</v>
      </c>
      <c r="I6780">
        <v>0</v>
      </c>
      <c r="J6780" s="4">
        <f t="shared" si="948"/>
        <v>69.927342243528145</v>
      </c>
      <c r="K6780" s="4">
        <f t="shared" si="949"/>
        <v>-24.05360100546595</v>
      </c>
      <c r="L6780" s="5">
        <f t="shared" si="954"/>
        <v>0</v>
      </c>
      <c r="M6780" s="5">
        <f t="shared" si="955"/>
        <v>0</v>
      </c>
      <c r="N6780" s="6">
        <f t="shared" si="947"/>
        <v>0</v>
      </c>
      <c r="O6780" s="6">
        <f t="shared" si="950"/>
        <v>0</v>
      </c>
      <c r="P6780" s="6">
        <f>FORECAST(J6780,Inputs!$B$10:$B$18,Inputs!$A$10:$A$18)</f>
        <v>31.203030946699332</v>
      </c>
      <c r="Q6780" s="6">
        <f>IF(Inputs!$D$10="Yes",IF('Hourly Calcs'!P6780&gt;'Hourly Calcs'!K6780,'Hourly Calcs'!O6780,N6780+O6780),N6780+O6780)</f>
        <v>0</v>
      </c>
      <c r="R6780" s="12">
        <f t="shared" si="951"/>
        <v>0</v>
      </c>
      <c r="S6780" s="1">
        <f>IF(AND(A6780&gt;=5,A6780&lt;=9),INDEX(Demand!$C$3:$C$26,C6780),INDEX(Demand!$B$3:$B$26,C6780))</f>
        <v>350</v>
      </c>
      <c r="T6780" s="7">
        <f t="shared" si="952"/>
        <v>0</v>
      </c>
      <c r="U6780" s="7">
        <f t="shared" si="953"/>
        <v>0</v>
      </c>
    </row>
    <row r="6781" spans="1:21" x14ac:dyDescent="0.2">
      <c r="A6781" s="1">
        <v>10</v>
      </c>
      <c r="B6781" s="1">
        <v>10</v>
      </c>
      <c r="C6781" s="1">
        <v>5</v>
      </c>
      <c r="D6781">
        <v>13.2</v>
      </c>
      <c r="E6781">
        <v>11.7</v>
      </c>
      <c r="F6781">
        <v>91</v>
      </c>
      <c r="G6781">
        <v>0</v>
      </c>
      <c r="H6781">
        <v>0</v>
      </c>
      <c r="I6781">
        <v>0</v>
      </c>
      <c r="J6781" s="4">
        <f t="shared" si="948"/>
        <v>82.382820419002528</v>
      </c>
      <c r="K6781" s="4">
        <f t="shared" si="949"/>
        <v>-14.851115747450024</v>
      </c>
      <c r="L6781" s="5">
        <f t="shared" si="954"/>
        <v>82.617179580997472</v>
      </c>
      <c r="M6781" s="5">
        <f t="shared" si="955"/>
        <v>0</v>
      </c>
      <c r="N6781" s="6">
        <f t="shared" si="947"/>
        <v>0</v>
      </c>
      <c r="O6781" s="6">
        <f t="shared" si="950"/>
        <v>0</v>
      </c>
      <c r="P6781" s="6">
        <f>FORECAST(J6781,Inputs!$B$10:$B$18,Inputs!$A$10:$A$18)</f>
        <v>31.318359448324095</v>
      </c>
      <c r="Q6781" s="6">
        <f>IF(Inputs!$D$10="Yes",IF('Hourly Calcs'!P6781&gt;'Hourly Calcs'!K6781,'Hourly Calcs'!O6781,N6781+O6781),N6781+O6781)</f>
        <v>0</v>
      </c>
      <c r="R6781" s="12">
        <f t="shared" si="951"/>
        <v>0</v>
      </c>
      <c r="S6781" s="1">
        <f>IF(AND(A6781&gt;=5,A6781&lt;=9),INDEX(Demand!$C$3:$C$26,C6781),INDEX(Demand!$B$3:$B$26,C6781))</f>
        <v>350</v>
      </c>
      <c r="T6781" s="7">
        <f t="shared" si="952"/>
        <v>0</v>
      </c>
      <c r="U6781" s="7">
        <f t="shared" si="953"/>
        <v>0</v>
      </c>
    </row>
    <row r="6782" spans="1:21" x14ac:dyDescent="0.2">
      <c r="A6782" s="1">
        <v>10</v>
      </c>
      <c r="B6782" s="1">
        <v>10</v>
      </c>
      <c r="C6782" s="1">
        <v>6</v>
      </c>
      <c r="D6782">
        <v>12.8</v>
      </c>
      <c r="E6782">
        <v>10.7</v>
      </c>
      <c r="F6782">
        <v>87</v>
      </c>
      <c r="G6782">
        <v>0</v>
      </c>
      <c r="H6782">
        <v>0</v>
      </c>
      <c r="I6782">
        <v>0</v>
      </c>
      <c r="J6782" s="4">
        <f t="shared" si="948"/>
        <v>94.086686827613519</v>
      </c>
      <c r="K6782" s="4">
        <f t="shared" si="949"/>
        <v>-5.3484774650560496</v>
      </c>
      <c r="L6782" s="5">
        <f t="shared" si="954"/>
        <v>70.913313172386481</v>
      </c>
      <c r="M6782" s="5">
        <f t="shared" si="955"/>
        <v>0</v>
      </c>
      <c r="N6782" s="6">
        <f t="shared" si="947"/>
        <v>0</v>
      </c>
      <c r="O6782" s="6">
        <f t="shared" si="950"/>
        <v>0</v>
      </c>
      <c r="P6782" s="6">
        <f>FORECAST(J6782,Inputs!$B$10:$B$18,Inputs!$A$10:$A$18)</f>
        <v>31.426728581737159</v>
      </c>
      <c r="Q6782" s="6">
        <f>IF(Inputs!$D$10="Yes",IF('Hourly Calcs'!P6782&gt;'Hourly Calcs'!K6782,'Hourly Calcs'!O6782,N6782+O6782),N6782+O6782)</f>
        <v>0</v>
      </c>
      <c r="R6782" s="12">
        <f t="shared" si="951"/>
        <v>0</v>
      </c>
      <c r="S6782" s="1">
        <f>IF(AND(A6782&gt;=5,A6782&lt;=9),INDEX(Demand!$C$3:$C$26,C6782),INDEX(Demand!$B$3:$B$26,C6782))</f>
        <v>350</v>
      </c>
      <c r="T6782" s="7">
        <f t="shared" si="952"/>
        <v>0</v>
      </c>
      <c r="U6782" s="7">
        <f t="shared" si="953"/>
        <v>0</v>
      </c>
    </row>
    <row r="6783" spans="1:21" x14ac:dyDescent="0.2">
      <c r="A6783" s="1">
        <v>10</v>
      </c>
      <c r="B6783" s="1">
        <v>10</v>
      </c>
      <c r="C6783" s="1">
        <v>7</v>
      </c>
      <c r="D6783">
        <v>12.5</v>
      </c>
      <c r="E6783">
        <v>10.4</v>
      </c>
      <c r="F6783">
        <v>87</v>
      </c>
      <c r="G6783">
        <v>5</v>
      </c>
      <c r="H6783">
        <v>0</v>
      </c>
      <c r="I6783">
        <v>5</v>
      </c>
      <c r="J6783" s="4">
        <f t="shared" si="948"/>
        <v>105.71662432426842</v>
      </c>
      <c r="K6783" s="4">
        <f t="shared" si="949"/>
        <v>4.1095345458985264</v>
      </c>
      <c r="L6783" s="5">
        <f t="shared" si="954"/>
        <v>59.283375675731577</v>
      </c>
      <c r="M6783" s="5">
        <f t="shared" si="955"/>
        <v>29.890465454101474</v>
      </c>
      <c r="N6783" s="6">
        <f t="shared" si="947"/>
        <v>0</v>
      </c>
      <c r="O6783" s="6">
        <f t="shared" si="950"/>
        <v>4.5725939313876038</v>
      </c>
      <c r="P6783" s="6">
        <f>FORECAST(J6783,Inputs!$B$10:$B$18,Inputs!$A$10:$A$18)</f>
        <v>31.534413188187667</v>
      </c>
      <c r="Q6783" s="6">
        <f>IF(Inputs!$D$10="Yes",IF('Hourly Calcs'!P6783&gt;'Hourly Calcs'!K6783,'Hourly Calcs'!O6783,N6783+O6783),N6783+O6783)</f>
        <v>4.5725939313876038</v>
      </c>
      <c r="R6783" s="12">
        <f t="shared" si="951"/>
        <v>21.728966361953894</v>
      </c>
      <c r="S6783" s="1">
        <f>IF(AND(A6783&gt;=5,A6783&lt;=9),INDEX(Demand!$C$3:$C$26,C6783),INDEX(Demand!$B$3:$B$26,C6783))</f>
        <v>350</v>
      </c>
      <c r="T6783" s="7">
        <f t="shared" si="952"/>
        <v>21.728966361953894</v>
      </c>
      <c r="U6783" s="7">
        <f t="shared" si="953"/>
        <v>0</v>
      </c>
    </row>
    <row r="6784" spans="1:21" x14ac:dyDescent="0.2">
      <c r="A6784" s="1">
        <v>10</v>
      </c>
      <c r="B6784" s="1">
        <v>10</v>
      </c>
      <c r="C6784" s="1">
        <v>8</v>
      </c>
      <c r="D6784">
        <v>13.1</v>
      </c>
      <c r="E6784">
        <v>10</v>
      </c>
      <c r="F6784">
        <v>81</v>
      </c>
      <c r="G6784">
        <v>54</v>
      </c>
      <c r="H6784">
        <v>0</v>
      </c>
      <c r="I6784">
        <v>54</v>
      </c>
      <c r="J6784" s="4">
        <f t="shared" si="948"/>
        <v>117.88300500148262</v>
      </c>
      <c r="K6784" s="4">
        <f t="shared" si="949"/>
        <v>12.779951529570468</v>
      </c>
      <c r="L6784" s="5">
        <f t="shared" si="954"/>
        <v>47.116994998517384</v>
      </c>
      <c r="M6784" s="5">
        <f t="shared" si="955"/>
        <v>21.220048470429532</v>
      </c>
      <c r="N6784" s="6">
        <f t="shared" si="947"/>
        <v>0</v>
      </c>
      <c r="O6784" s="6">
        <f t="shared" si="950"/>
        <v>49.384014458986123</v>
      </c>
      <c r="P6784" s="6">
        <f>FORECAST(J6784,Inputs!$B$10:$B$18,Inputs!$A$10:$A$18)</f>
        <v>31.647064861124836</v>
      </c>
      <c r="Q6784" s="6">
        <f>IF(Inputs!$D$10="Yes",IF('Hourly Calcs'!P6784&gt;'Hourly Calcs'!K6784,'Hourly Calcs'!O6784,N6784+O6784),N6784+O6784)</f>
        <v>49.384014458986123</v>
      </c>
      <c r="R6784" s="12">
        <f t="shared" si="951"/>
        <v>234.67283670910206</v>
      </c>
      <c r="S6784" s="1">
        <f>IF(AND(A6784&gt;=5,A6784&lt;=9),INDEX(Demand!$C$3:$C$26,C6784),INDEX(Demand!$B$3:$B$26,C6784))</f>
        <v>350</v>
      </c>
      <c r="T6784" s="7">
        <f t="shared" si="952"/>
        <v>234.67283670910206</v>
      </c>
      <c r="U6784" s="7">
        <f t="shared" si="953"/>
        <v>0</v>
      </c>
    </row>
    <row r="6785" spans="1:21" x14ac:dyDescent="0.2">
      <c r="A6785" s="1">
        <v>10</v>
      </c>
      <c r="B6785" s="1">
        <v>10</v>
      </c>
      <c r="C6785" s="1">
        <v>9</v>
      </c>
      <c r="D6785">
        <v>12.6</v>
      </c>
      <c r="E6785">
        <v>10.3</v>
      </c>
      <c r="F6785">
        <v>86</v>
      </c>
      <c r="G6785">
        <v>141</v>
      </c>
      <c r="H6785">
        <v>23</v>
      </c>
      <c r="I6785">
        <v>134</v>
      </c>
      <c r="J6785" s="4">
        <f t="shared" si="948"/>
        <v>131.13912589943743</v>
      </c>
      <c r="K6785" s="4">
        <f t="shared" si="949"/>
        <v>20.557612531669633</v>
      </c>
      <c r="L6785" s="5">
        <f t="shared" si="954"/>
        <v>33.860874100562569</v>
      </c>
      <c r="M6785" s="5">
        <f t="shared" si="955"/>
        <v>13.442387468330367</v>
      </c>
      <c r="N6785" s="6">
        <f t="shared" si="947"/>
        <v>16.695599125525732</v>
      </c>
      <c r="O6785" s="6">
        <f t="shared" si="950"/>
        <v>122.54551736118779</v>
      </c>
      <c r="P6785" s="6">
        <f>FORECAST(J6785,Inputs!$B$10:$B$18,Inputs!$A$10:$A$18)</f>
        <v>31.769806721291086</v>
      </c>
      <c r="Q6785" s="6">
        <f>IF(Inputs!$D$10="Yes",IF('Hourly Calcs'!P6785&gt;'Hourly Calcs'!K6785,'Hourly Calcs'!O6785,N6785+O6785),N6785+O6785)</f>
        <v>122.54551736118779</v>
      </c>
      <c r="R6785" s="12">
        <f t="shared" si="951"/>
        <v>582.33629850036436</v>
      </c>
      <c r="S6785" s="1">
        <f>IF(AND(A6785&gt;=5,A6785&lt;=9),INDEX(Demand!$C$3:$C$26,C6785),INDEX(Demand!$B$3:$B$26,C6785))</f>
        <v>350</v>
      </c>
      <c r="T6785" s="7">
        <f t="shared" si="952"/>
        <v>350</v>
      </c>
      <c r="U6785" s="7">
        <f t="shared" si="953"/>
        <v>232.33629850036436</v>
      </c>
    </row>
    <row r="6786" spans="1:21" x14ac:dyDescent="0.2">
      <c r="A6786" s="1">
        <v>10</v>
      </c>
      <c r="B6786" s="1">
        <v>10</v>
      </c>
      <c r="C6786" s="1">
        <v>10</v>
      </c>
      <c r="D6786">
        <v>12.9</v>
      </c>
      <c r="E6786">
        <v>10.8</v>
      </c>
      <c r="F6786">
        <v>87</v>
      </c>
      <c r="G6786">
        <v>223</v>
      </c>
      <c r="H6786">
        <v>59</v>
      </c>
      <c r="I6786">
        <v>197</v>
      </c>
      <c r="J6786" s="4">
        <f t="shared" si="948"/>
        <v>145.90598414941201</v>
      </c>
      <c r="K6786" s="4">
        <f t="shared" si="949"/>
        <v>26.821617979329794</v>
      </c>
      <c r="L6786" s="5">
        <f t="shared" si="954"/>
        <v>19.094015850587994</v>
      </c>
      <c r="M6786" s="5">
        <f t="shared" si="955"/>
        <v>7.178382020670206</v>
      </c>
      <c r="N6786" s="6">
        <f t="shared" si="947"/>
        <v>49.893400602815468</v>
      </c>
      <c r="O6786" s="6">
        <f t="shared" si="950"/>
        <v>180.1602008966716</v>
      </c>
      <c r="P6786" s="6">
        <f>FORECAST(J6786,Inputs!$B$10:$B$18,Inputs!$A$10:$A$18)</f>
        <v>31.906536890272331</v>
      </c>
      <c r="Q6786" s="6">
        <f>IF(Inputs!$D$10="Yes",IF('Hourly Calcs'!P6786&gt;'Hourly Calcs'!K6786,'Hourly Calcs'!O6786,N6786+O6786),N6786+O6786)</f>
        <v>180.1602008966716</v>
      </c>
      <c r="R6786" s="12">
        <f t="shared" si="951"/>
        <v>856.12127466098343</v>
      </c>
      <c r="S6786" s="1">
        <f>IF(AND(A6786&gt;=5,A6786&lt;=9),INDEX(Demand!$C$3:$C$26,C6786),INDEX(Demand!$B$3:$B$26,C6786))</f>
        <v>600</v>
      </c>
      <c r="T6786" s="7">
        <f t="shared" si="952"/>
        <v>600</v>
      </c>
      <c r="U6786" s="7">
        <f t="shared" si="953"/>
        <v>256.12127466098343</v>
      </c>
    </row>
    <row r="6787" spans="1:21" x14ac:dyDescent="0.2">
      <c r="A6787" s="1">
        <v>10</v>
      </c>
      <c r="B6787" s="1">
        <v>10</v>
      </c>
      <c r="C6787" s="1">
        <v>11</v>
      </c>
      <c r="D6787">
        <v>12.9</v>
      </c>
      <c r="E6787">
        <v>11.2</v>
      </c>
      <c r="F6787">
        <v>89</v>
      </c>
      <c r="G6787">
        <v>283</v>
      </c>
      <c r="H6787">
        <v>56</v>
      </c>
      <c r="I6787">
        <v>254</v>
      </c>
      <c r="J6787" s="4">
        <f t="shared" si="948"/>
        <v>162.26353107841027</v>
      </c>
      <c r="K6787" s="4">
        <f t="shared" si="949"/>
        <v>30.955827444137093</v>
      </c>
      <c r="L6787" s="5">
        <f t="shared" si="954"/>
        <v>2.7364689215897329</v>
      </c>
      <c r="M6787" s="5">
        <f t="shared" si="955"/>
        <v>3.0441725558629074</v>
      </c>
      <c r="N6787" s="6">
        <f t="shared" si="947"/>
        <v>50.704352635540374</v>
      </c>
      <c r="O6787" s="6">
        <f t="shared" si="950"/>
        <v>232.28777171449028</v>
      </c>
      <c r="P6787" s="6">
        <f>FORECAST(J6787,Inputs!$B$10:$B$18,Inputs!$A$10:$A$18)</f>
        <v>32.057995658133429</v>
      </c>
      <c r="Q6787" s="6">
        <f>IF(Inputs!$D$10="Yes",IF('Hourly Calcs'!P6787&gt;'Hourly Calcs'!K6787,'Hourly Calcs'!O6787,N6787+O6787),N6787+O6787)</f>
        <v>232.28777171449028</v>
      </c>
      <c r="R6787" s="12">
        <f t="shared" si="951"/>
        <v>1103.8314911872578</v>
      </c>
      <c r="S6787" s="1">
        <f>IF(AND(A6787&gt;=5,A6787&lt;=9),INDEX(Demand!$C$3:$C$26,C6787),INDEX(Demand!$B$3:$B$26,C6787))</f>
        <v>600</v>
      </c>
      <c r="T6787" s="7">
        <f t="shared" si="952"/>
        <v>600</v>
      </c>
      <c r="U6787" s="7">
        <f t="shared" si="953"/>
        <v>503.83149118725783</v>
      </c>
    </row>
    <row r="6788" spans="1:21" x14ac:dyDescent="0.2">
      <c r="A6788" s="1">
        <v>10</v>
      </c>
      <c r="B6788" s="1">
        <v>10</v>
      </c>
      <c r="C6788" s="1">
        <v>12</v>
      </c>
      <c r="D6788">
        <v>14.3</v>
      </c>
      <c r="E6788">
        <v>10.3</v>
      </c>
      <c r="F6788">
        <v>77</v>
      </c>
      <c r="G6788">
        <v>314</v>
      </c>
      <c r="H6788">
        <v>62</v>
      </c>
      <c r="I6788">
        <v>279</v>
      </c>
      <c r="J6788" s="4">
        <f t="shared" si="948"/>
        <v>179.69750032205496</v>
      </c>
      <c r="K6788" s="4">
        <f t="shared" si="949"/>
        <v>32.430011869370468</v>
      </c>
      <c r="L6788" s="5">
        <f t="shared" si="954"/>
        <v>14.697500322054964</v>
      </c>
      <c r="M6788" s="5">
        <f t="shared" si="955"/>
        <v>1.5699881306295325</v>
      </c>
      <c r="N6788" s="6">
        <f t="shared" si="947"/>
        <v>55.869960711721291</v>
      </c>
      <c r="O6788" s="6">
        <f t="shared" si="950"/>
        <v>255.1507413714283</v>
      </c>
      <c r="P6788" s="6">
        <f>FORECAST(J6788,Inputs!$B$10:$B$18,Inputs!$A$10:$A$18)</f>
        <v>32.219421299278288</v>
      </c>
      <c r="Q6788" s="6">
        <f>IF(Inputs!$D$10="Yes",IF('Hourly Calcs'!P6788&gt;'Hourly Calcs'!K6788,'Hourly Calcs'!O6788,N6788+O6788),N6788+O6788)</f>
        <v>311.02070208314956</v>
      </c>
      <c r="R6788" s="12">
        <f t="shared" si="951"/>
        <v>1477.9703762991267</v>
      </c>
      <c r="S6788" s="1">
        <f>IF(AND(A6788&gt;=5,A6788&lt;=9),INDEX(Demand!$C$3:$C$26,C6788),INDEX(Demand!$B$3:$B$26,C6788))</f>
        <v>600</v>
      </c>
      <c r="T6788" s="7">
        <f t="shared" si="952"/>
        <v>600</v>
      </c>
      <c r="U6788" s="7">
        <f t="shared" si="953"/>
        <v>877.97037629912666</v>
      </c>
    </row>
    <row r="6789" spans="1:21" x14ac:dyDescent="0.2">
      <c r="A6789" s="1">
        <v>10</v>
      </c>
      <c r="B6789" s="1">
        <v>10</v>
      </c>
      <c r="C6789" s="1">
        <v>13</v>
      </c>
      <c r="D6789">
        <v>14.2</v>
      </c>
      <c r="E6789">
        <v>10.8</v>
      </c>
      <c r="F6789">
        <v>80</v>
      </c>
      <c r="G6789">
        <v>311</v>
      </c>
      <c r="H6789">
        <v>62</v>
      </c>
      <c r="I6789">
        <v>277</v>
      </c>
      <c r="J6789" s="4">
        <f t="shared" si="948"/>
        <v>197.14475436083836</v>
      </c>
      <c r="K6789" s="4">
        <f t="shared" si="949"/>
        <v>31.022459249877826</v>
      </c>
      <c r="L6789" s="5">
        <f t="shared" si="954"/>
        <v>32.144754360838363</v>
      </c>
      <c r="M6789" s="5">
        <f t="shared" si="955"/>
        <v>2.9775407501221736</v>
      </c>
      <c r="N6789" s="6">
        <f t="shared" si="947"/>
        <v>51.646855732896455</v>
      </c>
      <c r="O6789" s="6">
        <f t="shared" si="950"/>
        <v>253.32170379887327</v>
      </c>
      <c r="P6789" s="6">
        <f>FORECAST(J6789,Inputs!$B$10:$B$18,Inputs!$A$10:$A$18)</f>
        <v>32.380969947785537</v>
      </c>
      <c r="Q6789" s="6">
        <f>IF(Inputs!$D$10="Yes",IF('Hourly Calcs'!P6789&gt;'Hourly Calcs'!K6789,'Hourly Calcs'!O6789,N6789+O6789),N6789+O6789)</f>
        <v>253.32170379887327</v>
      </c>
      <c r="R6789" s="12">
        <f t="shared" si="951"/>
        <v>1203.7847364522456</v>
      </c>
      <c r="S6789" s="1">
        <f>IF(AND(A6789&gt;=5,A6789&lt;=9),INDEX(Demand!$C$3:$C$26,C6789),INDEX(Demand!$B$3:$B$26,C6789))</f>
        <v>600</v>
      </c>
      <c r="T6789" s="7">
        <f t="shared" si="952"/>
        <v>600</v>
      </c>
      <c r="U6789" s="7">
        <f t="shared" si="953"/>
        <v>603.78473645224562</v>
      </c>
    </row>
    <row r="6790" spans="1:21" x14ac:dyDescent="0.2">
      <c r="A6790" s="1">
        <v>10</v>
      </c>
      <c r="B6790" s="1">
        <v>10</v>
      </c>
      <c r="C6790" s="1">
        <v>14</v>
      </c>
      <c r="D6790">
        <v>14.3</v>
      </c>
      <c r="E6790">
        <v>10.3</v>
      </c>
      <c r="F6790">
        <v>77</v>
      </c>
      <c r="G6790">
        <v>276</v>
      </c>
      <c r="H6790">
        <v>58</v>
      </c>
      <c r="I6790">
        <v>247</v>
      </c>
      <c r="J6790" s="4">
        <f t="shared" si="948"/>
        <v>213.53368975037588</v>
      </c>
      <c r="K6790" s="4">
        <f t="shared" si="949"/>
        <v>26.943812128118381</v>
      </c>
      <c r="L6790" s="5">
        <f t="shared" si="954"/>
        <v>48.533689750375885</v>
      </c>
      <c r="M6790" s="5">
        <f t="shared" si="955"/>
        <v>7.0561878718816189</v>
      </c>
      <c r="N6790" s="6">
        <f t="shared" si="947"/>
        <v>40.933073076523755</v>
      </c>
      <c r="O6790" s="6">
        <f t="shared" si="950"/>
        <v>225.88614021054764</v>
      </c>
      <c r="P6790" s="6">
        <f>FORECAST(J6790,Inputs!$B$10:$B$18,Inputs!$A$10:$A$18)</f>
        <v>32.532719349540514</v>
      </c>
      <c r="Q6790" s="6">
        <f>IF(Inputs!$D$10="Yes",IF('Hourly Calcs'!P6790&gt;'Hourly Calcs'!K6790,'Hourly Calcs'!O6790,N6790+O6790),N6790+O6790)</f>
        <v>225.88614021054764</v>
      </c>
      <c r="R6790" s="12">
        <f t="shared" si="951"/>
        <v>1073.4109382805223</v>
      </c>
      <c r="S6790" s="1">
        <f>IF(AND(A6790&gt;=5,A6790&lt;=9),INDEX(Demand!$C$3:$C$26,C6790),INDEX(Demand!$B$3:$B$26,C6790))</f>
        <v>600</v>
      </c>
      <c r="T6790" s="7">
        <f t="shared" si="952"/>
        <v>600</v>
      </c>
      <c r="U6790" s="7">
        <f t="shared" si="953"/>
        <v>473.41093828052226</v>
      </c>
    </row>
    <row r="6791" spans="1:21" x14ac:dyDescent="0.2">
      <c r="A6791" s="1">
        <v>10</v>
      </c>
      <c r="B6791" s="1">
        <v>10</v>
      </c>
      <c r="C6791" s="1">
        <v>15</v>
      </c>
      <c r="D6791">
        <v>14.8</v>
      </c>
      <c r="E6791">
        <v>9.8000000000000007</v>
      </c>
      <c r="F6791">
        <v>72</v>
      </c>
      <c r="G6791">
        <v>279</v>
      </c>
      <c r="H6791">
        <v>223</v>
      </c>
      <c r="I6791">
        <v>185</v>
      </c>
      <c r="J6791" s="4">
        <f t="shared" si="948"/>
        <v>228.3333666726937</v>
      </c>
      <c r="K6791" s="4">
        <f t="shared" si="949"/>
        <v>20.718585909467308</v>
      </c>
      <c r="L6791" s="5">
        <f t="shared" si="954"/>
        <v>63.3333666726937</v>
      </c>
      <c r="M6791" s="5">
        <f t="shared" si="955"/>
        <v>13.281414090532692</v>
      </c>
      <c r="N6791" s="6">
        <f t="shared" si="947"/>
        <v>117.75078469564657</v>
      </c>
      <c r="O6791" s="6">
        <f t="shared" si="950"/>
        <v>169.18597546134134</v>
      </c>
      <c r="P6791" s="6">
        <f>FORECAST(J6791,Inputs!$B$10:$B$18,Inputs!$A$10:$A$18)</f>
        <v>32.669753395117532</v>
      </c>
      <c r="Q6791" s="6">
        <f>IF(Inputs!$D$10="Yes",IF('Hourly Calcs'!P6791&gt;'Hourly Calcs'!K6791,'Hourly Calcs'!O6791,N6791+O6791),N6791+O6791)</f>
        <v>169.18597546134134</v>
      </c>
      <c r="R6791" s="12">
        <f t="shared" si="951"/>
        <v>803.97175539229397</v>
      </c>
      <c r="S6791" s="1">
        <f>IF(AND(A6791&gt;=5,A6791&lt;=9),INDEX(Demand!$C$3:$C$26,C6791),INDEX(Demand!$B$3:$B$26,C6791))</f>
        <v>600</v>
      </c>
      <c r="T6791" s="7">
        <f t="shared" si="952"/>
        <v>600</v>
      </c>
      <c r="U6791" s="7">
        <f t="shared" si="953"/>
        <v>203.97175539229397</v>
      </c>
    </row>
    <row r="6792" spans="1:21" x14ac:dyDescent="0.2">
      <c r="A6792" s="1">
        <v>10</v>
      </c>
      <c r="B6792" s="1">
        <v>10</v>
      </c>
      <c r="C6792" s="1">
        <v>16</v>
      </c>
      <c r="D6792">
        <v>14.4</v>
      </c>
      <c r="E6792">
        <v>10</v>
      </c>
      <c r="F6792">
        <v>75</v>
      </c>
      <c r="G6792">
        <v>168</v>
      </c>
      <c r="H6792">
        <v>106</v>
      </c>
      <c r="I6792">
        <v>136</v>
      </c>
      <c r="J6792" s="4">
        <f t="shared" si="948"/>
        <v>241.61115551236369</v>
      </c>
      <c r="K6792" s="4">
        <f t="shared" si="949"/>
        <v>12.962029443801114</v>
      </c>
      <c r="L6792" s="5">
        <f t="shared" si="954"/>
        <v>76.611155512363695</v>
      </c>
      <c r="M6792" s="5">
        <f t="shared" si="955"/>
        <v>21.037970556198886</v>
      </c>
      <c r="N6792" s="6">
        <f t="shared" si="947"/>
        <v>33.087257091041877</v>
      </c>
      <c r="O6792" s="6">
        <f t="shared" si="950"/>
        <v>124.37455493374283</v>
      </c>
      <c r="P6792" s="6">
        <f>FORECAST(J6792,Inputs!$B$10:$B$18,Inputs!$A$10:$A$18)</f>
        <v>32.792695884373735</v>
      </c>
      <c r="Q6792" s="6">
        <f>IF(Inputs!$D$10="Yes",IF('Hourly Calcs'!P6792&gt;'Hourly Calcs'!K6792,'Hourly Calcs'!O6792,N6792+O6792),N6792+O6792)</f>
        <v>124.37455493374283</v>
      </c>
      <c r="R6792" s="12">
        <f t="shared" si="951"/>
        <v>591.02788504514592</v>
      </c>
      <c r="S6792" s="1">
        <f>IF(AND(A6792&gt;=5,A6792&lt;=9),INDEX(Demand!$C$3:$C$26,C6792),INDEX(Demand!$B$3:$B$26,C6792))</f>
        <v>900</v>
      </c>
      <c r="T6792" s="7">
        <f t="shared" si="952"/>
        <v>591.02788504514592</v>
      </c>
      <c r="U6792" s="7">
        <f t="shared" si="953"/>
        <v>0</v>
      </c>
    </row>
    <row r="6793" spans="1:21" x14ac:dyDescent="0.2">
      <c r="A6793" s="1">
        <v>10</v>
      </c>
      <c r="B6793" s="1">
        <v>10</v>
      </c>
      <c r="C6793" s="1">
        <v>17</v>
      </c>
      <c r="D6793">
        <v>13.8</v>
      </c>
      <c r="E6793">
        <v>10.4</v>
      </c>
      <c r="F6793">
        <v>80</v>
      </c>
      <c r="G6793">
        <v>57</v>
      </c>
      <c r="H6793">
        <v>13</v>
      </c>
      <c r="I6793">
        <v>55</v>
      </c>
      <c r="J6793" s="4">
        <f t="shared" si="948"/>
        <v>253.78200646193744</v>
      </c>
      <c r="K6793" s="4">
        <f t="shared" si="949"/>
        <v>4.2918779155435516</v>
      </c>
      <c r="L6793" s="5">
        <f t="shared" si="954"/>
        <v>88.782006461937442</v>
      </c>
      <c r="M6793" s="5">
        <f t="shared" si="955"/>
        <v>29.708122084456448</v>
      </c>
      <c r="N6793" s="6">
        <f t="shared" ref="N6793:N6856" si="956">H6793*MAX(0,COS(2*ASIN(SQRT(SIN(RADIANS($B$4))^2+COS(RADIANS($K6793))^2-2*SIN(RADIANS($B$4))*COS(RADIANS($K6793))*COS(RADIANS($J6793-$B$5))+(SIN(RADIANS($K6793))-COS(RADIANS($B$4)))^2)/2)))</f>
        <v>0.96064908494577383</v>
      </c>
      <c r="O6793" s="6">
        <f t="shared" si="950"/>
        <v>50.298533245263641</v>
      </c>
      <c r="P6793" s="6">
        <f>FORECAST(J6793,Inputs!$B$10:$B$18,Inputs!$A$10:$A$18)</f>
        <v>32.905388948721644</v>
      </c>
      <c r="Q6793" s="6">
        <f>IF(Inputs!$D$10="Yes",IF('Hourly Calcs'!P6793&gt;'Hourly Calcs'!K6793,'Hourly Calcs'!O6793,N6793+O6793),N6793+O6793)</f>
        <v>50.298533245263641</v>
      </c>
      <c r="R6793" s="12">
        <f t="shared" si="951"/>
        <v>239.01862998149281</v>
      </c>
      <c r="S6793" s="1">
        <f>IF(AND(A6793&gt;=5,A6793&lt;=9),INDEX(Demand!$C$3:$C$26,C6793),INDEX(Demand!$B$3:$B$26,C6793))</f>
        <v>900</v>
      </c>
      <c r="T6793" s="7">
        <f t="shared" si="952"/>
        <v>239.01862998149284</v>
      </c>
      <c r="U6793" s="7">
        <f t="shared" si="953"/>
        <v>0</v>
      </c>
    </row>
    <row r="6794" spans="1:21" x14ac:dyDescent="0.2">
      <c r="A6794" s="1">
        <v>10</v>
      </c>
      <c r="B6794" s="1">
        <v>10</v>
      </c>
      <c r="C6794" s="1">
        <v>18</v>
      </c>
      <c r="D6794">
        <v>13.5</v>
      </c>
      <c r="E6794">
        <v>10</v>
      </c>
      <c r="F6794">
        <v>79</v>
      </c>
      <c r="G6794">
        <v>4</v>
      </c>
      <c r="H6794">
        <v>0</v>
      </c>
      <c r="I6794">
        <v>4</v>
      </c>
      <c r="J6794" s="4">
        <f t="shared" ref="J6794:J6857" si="957">solarazimuth($B$2,$B$3,$B$1,A6794,B6794,C6794,0,0,0,0)</f>
        <v>265.39661778147348</v>
      </c>
      <c r="K6794" s="4">
        <f t="shared" ref="K6794:K6857" si="958">solarelevation($B$2,$B$3,$B$1,A6794,B6794,C6794,0,0,0,0)</f>
        <v>-5.1673983554463092</v>
      </c>
      <c r="L6794" s="5">
        <f t="shared" si="954"/>
        <v>0</v>
      </c>
      <c r="M6794" s="5">
        <f t="shared" si="955"/>
        <v>0</v>
      </c>
      <c r="N6794" s="6">
        <f t="shared" si="956"/>
        <v>0</v>
      </c>
      <c r="O6794" s="6">
        <f t="shared" ref="O6794:O6857" si="959">$I6794*(1+COS(RADIANS($B$4)))/2</f>
        <v>3.6580751451100832</v>
      </c>
      <c r="P6794" s="6">
        <f>FORECAST(J6794,Inputs!$B$10:$B$18,Inputs!$A$10:$A$18)</f>
        <v>33.012931646124756</v>
      </c>
      <c r="Q6794" s="6">
        <f>IF(Inputs!$D$10="Yes",IF('Hourly Calcs'!P6794&gt;'Hourly Calcs'!K6794,'Hourly Calcs'!O6794,N6794+O6794),N6794+O6794)</f>
        <v>3.6580751451100832</v>
      </c>
      <c r="R6794" s="12">
        <f t="shared" ref="R6794:R6857" si="960">$B$6*$E$1*Q6794</f>
        <v>17.383173089563115</v>
      </c>
      <c r="S6794" s="1">
        <f>IF(AND(A6794&gt;=5,A6794&lt;=9),INDEX(Demand!$C$3:$C$26,C6794),INDEX(Demand!$B$3:$B$26,C6794))</f>
        <v>900</v>
      </c>
      <c r="T6794" s="7">
        <f t="shared" ref="T6794:T6857" si="961">S6794-MAX(0,S6794-R6794)</f>
        <v>17.383173089563115</v>
      </c>
      <c r="U6794" s="7">
        <f t="shared" ref="U6794:U6857" si="962">MAX(0,R6794-S6794)</f>
        <v>0</v>
      </c>
    </row>
    <row r="6795" spans="1:21" x14ac:dyDescent="0.2">
      <c r="A6795" s="1">
        <v>10</v>
      </c>
      <c r="B6795" s="1">
        <v>10</v>
      </c>
      <c r="C6795" s="1">
        <v>19</v>
      </c>
      <c r="D6795">
        <v>13.5</v>
      </c>
      <c r="E6795">
        <v>10.199999999999999</v>
      </c>
      <c r="F6795">
        <v>80</v>
      </c>
      <c r="G6795">
        <v>0</v>
      </c>
      <c r="H6795">
        <v>0</v>
      </c>
      <c r="I6795">
        <v>0</v>
      </c>
      <c r="J6795" s="4">
        <f t="shared" si="957"/>
        <v>277.06363188648913</v>
      </c>
      <c r="K6795" s="4">
        <f t="shared" si="958"/>
        <v>-14.698519100873924</v>
      </c>
      <c r="L6795" s="5">
        <f t="shared" si="954"/>
        <v>0</v>
      </c>
      <c r="M6795" s="5">
        <f t="shared" si="955"/>
        <v>0</v>
      </c>
      <c r="N6795" s="6">
        <f t="shared" si="956"/>
        <v>0</v>
      </c>
      <c r="O6795" s="6">
        <f t="shared" si="959"/>
        <v>0</v>
      </c>
      <c r="P6795" s="6">
        <f>FORECAST(J6795,Inputs!$B$10:$B$18,Inputs!$A$10:$A$18)</f>
        <v>33.120959554504523</v>
      </c>
      <c r="Q6795" s="6">
        <f>IF(Inputs!$D$10="Yes",IF('Hourly Calcs'!P6795&gt;'Hourly Calcs'!K6795,'Hourly Calcs'!O6795,N6795+O6795),N6795+O6795)</f>
        <v>0</v>
      </c>
      <c r="R6795" s="12">
        <f t="shared" si="960"/>
        <v>0</v>
      </c>
      <c r="S6795" s="1">
        <f>IF(AND(A6795&gt;=5,A6795&lt;=9),INDEX(Demand!$C$3:$C$26,C6795),INDEX(Demand!$B$3:$B$26,C6795))</f>
        <v>900</v>
      </c>
      <c r="T6795" s="7">
        <f t="shared" si="961"/>
        <v>0</v>
      </c>
      <c r="U6795" s="7">
        <f t="shared" si="962"/>
        <v>0</v>
      </c>
    </row>
    <row r="6796" spans="1:21" x14ac:dyDescent="0.2">
      <c r="A6796" s="1">
        <v>10</v>
      </c>
      <c r="B6796" s="1">
        <v>10</v>
      </c>
      <c r="C6796" s="1">
        <v>20</v>
      </c>
      <c r="D6796">
        <v>13.5</v>
      </c>
      <c r="E6796">
        <v>9.1999999999999993</v>
      </c>
      <c r="F6796">
        <v>75</v>
      </c>
      <c r="G6796">
        <v>0</v>
      </c>
      <c r="H6796">
        <v>0</v>
      </c>
      <c r="I6796">
        <v>0</v>
      </c>
      <c r="J6796" s="4">
        <f t="shared" si="957"/>
        <v>289.45967729654791</v>
      </c>
      <c r="K6796" s="4">
        <f t="shared" si="958"/>
        <v>-23.948431864212111</v>
      </c>
      <c r="L6796" s="5">
        <f t="shared" si="954"/>
        <v>0</v>
      </c>
      <c r="M6796" s="5">
        <f t="shared" si="955"/>
        <v>0</v>
      </c>
      <c r="N6796" s="6">
        <f t="shared" si="956"/>
        <v>0</v>
      </c>
      <c r="O6796" s="6">
        <f t="shared" si="959"/>
        <v>0</v>
      </c>
      <c r="P6796" s="6">
        <f>FORECAST(J6796,Inputs!$B$10:$B$18,Inputs!$A$10:$A$18)</f>
        <v>33.235737752745813</v>
      </c>
      <c r="Q6796" s="6">
        <f>IF(Inputs!$D$10="Yes",IF('Hourly Calcs'!P6796&gt;'Hourly Calcs'!K6796,'Hourly Calcs'!O6796,N6796+O6796),N6796+O6796)</f>
        <v>0</v>
      </c>
      <c r="R6796" s="12">
        <f t="shared" si="960"/>
        <v>0</v>
      </c>
      <c r="S6796" s="1">
        <f>IF(AND(A6796&gt;=5,A6796&lt;=9),INDEX(Demand!$C$3:$C$26,C6796),INDEX(Demand!$B$3:$B$26,C6796))</f>
        <v>800</v>
      </c>
      <c r="T6796" s="7">
        <f t="shared" si="961"/>
        <v>0</v>
      </c>
      <c r="U6796" s="7">
        <f t="shared" si="962"/>
        <v>0</v>
      </c>
    </row>
    <row r="6797" spans="1:21" x14ac:dyDescent="0.2">
      <c r="A6797" s="1">
        <v>10</v>
      </c>
      <c r="B6797" s="1">
        <v>10</v>
      </c>
      <c r="C6797" s="1">
        <v>21</v>
      </c>
      <c r="D6797">
        <v>13.4</v>
      </c>
      <c r="E6797">
        <v>8.4</v>
      </c>
      <c r="F6797">
        <v>72</v>
      </c>
      <c r="G6797">
        <v>0</v>
      </c>
      <c r="H6797">
        <v>0</v>
      </c>
      <c r="I6797">
        <v>0</v>
      </c>
      <c r="J6797" s="4">
        <f t="shared" si="957"/>
        <v>303.35852564083075</v>
      </c>
      <c r="K6797" s="4">
        <f t="shared" si="958"/>
        <v>-32.461507249780553</v>
      </c>
      <c r="L6797" s="5">
        <f t="shared" si="954"/>
        <v>0</v>
      </c>
      <c r="M6797" s="5">
        <f t="shared" si="955"/>
        <v>0</v>
      </c>
      <c r="N6797" s="6">
        <f t="shared" si="956"/>
        <v>0</v>
      </c>
      <c r="O6797" s="6">
        <f t="shared" si="959"/>
        <v>0</v>
      </c>
      <c r="P6797" s="6">
        <f>FORECAST(J6797,Inputs!$B$10:$B$18,Inputs!$A$10:$A$18)</f>
        <v>33.364430792970651</v>
      </c>
      <c r="Q6797" s="6">
        <f>IF(Inputs!$D$10="Yes",IF('Hourly Calcs'!P6797&gt;'Hourly Calcs'!K6797,'Hourly Calcs'!O6797,N6797+O6797),N6797+O6797)</f>
        <v>0</v>
      </c>
      <c r="R6797" s="12">
        <f t="shared" si="960"/>
        <v>0</v>
      </c>
      <c r="S6797" s="1">
        <f>IF(AND(A6797&gt;=5,A6797&lt;=9),INDEX(Demand!$C$3:$C$26,C6797),INDEX(Demand!$B$3:$B$26,C6797))</f>
        <v>700</v>
      </c>
      <c r="T6797" s="7">
        <f t="shared" si="961"/>
        <v>0</v>
      </c>
      <c r="U6797" s="7">
        <f t="shared" si="962"/>
        <v>0</v>
      </c>
    </row>
    <row r="6798" spans="1:21" x14ac:dyDescent="0.2">
      <c r="A6798" s="1">
        <v>10</v>
      </c>
      <c r="B6798" s="1">
        <v>10</v>
      </c>
      <c r="C6798" s="1">
        <v>22</v>
      </c>
      <c r="D6798">
        <v>13</v>
      </c>
      <c r="E6798">
        <v>8</v>
      </c>
      <c r="F6798">
        <v>72</v>
      </c>
      <c r="G6798">
        <v>0</v>
      </c>
      <c r="H6798">
        <v>0</v>
      </c>
      <c r="I6798">
        <v>0</v>
      </c>
      <c r="J6798" s="4">
        <f t="shared" si="957"/>
        <v>319.56888040350128</v>
      </c>
      <c r="K6798" s="4">
        <f t="shared" si="958"/>
        <v>-39.594341873908888</v>
      </c>
      <c r="L6798" s="5">
        <f t="shared" si="954"/>
        <v>0</v>
      </c>
      <c r="M6798" s="5">
        <f t="shared" si="955"/>
        <v>0</v>
      </c>
      <c r="N6798" s="6">
        <f t="shared" si="956"/>
        <v>0</v>
      </c>
      <c r="O6798" s="6">
        <f t="shared" si="959"/>
        <v>0</v>
      </c>
      <c r="P6798" s="6">
        <f>FORECAST(J6798,Inputs!$B$10:$B$18,Inputs!$A$10:$A$18)</f>
        <v>33.514526670402788</v>
      </c>
      <c r="Q6798" s="6">
        <f>IF(Inputs!$D$10="Yes",IF('Hourly Calcs'!P6798&gt;'Hourly Calcs'!K6798,'Hourly Calcs'!O6798,N6798+O6798),N6798+O6798)</f>
        <v>0</v>
      </c>
      <c r="R6798" s="12">
        <f t="shared" si="960"/>
        <v>0</v>
      </c>
      <c r="S6798" s="1">
        <f>IF(AND(A6798&gt;=5,A6798&lt;=9),INDEX(Demand!$C$3:$C$26,C6798),INDEX(Demand!$B$3:$B$26,C6798))</f>
        <v>600</v>
      </c>
      <c r="T6798" s="7">
        <f t="shared" si="961"/>
        <v>0</v>
      </c>
      <c r="U6798" s="7">
        <f t="shared" si="962"/>
        <v>0</v>
      </c>
    </row>
    <row r="6799" spans="1:21" x14ac:dyDescent="0.2">
      <c r="A6799" s="1">
        <v>10</v>
      </c>
      <c r="B6799" s="1">
        <v>10</v>
      </c>
      <c r="C6799" s="1">
        <v>23</v>
      </c>
      <c r="D6799">
        <v>12.4</v>
      </c>
      <c r="E6799">
        <v>7.7</v>
      </c>
      <c r="F6799">
        <v>73</v>
      </c>
      <c r="G6799">
        <v>0</v>
      </c>
      <c r="H6799">
        <v>0</v>
      </c>
      <c r="I6799">
        <v>0</v>
      </c>
      <c r="J6799" s="4">
        <f t="shared" si="957"/>
        <v>338.56078108253621</v>
      </c>
      <c r="K6799" s="4">
        <f t="shared" si="958"/>
        <v>-44.502009542214438</v>
      </c>
      <c r="L6799" s="5">
        <f t="shared" si="954"/>
        <v>0</v>
      </c>
      <c r="M6799" s="5">
        <f t="shared" si="955"/>
        <v>0</v>
      </c>
      <c r="N6799" s="6">
        <f t="shared" si="956"/>
        <v>0</v>
      </c>
      <c r="O6799" s="6">
        <f t="shared" si="959"/>
        <v>0</v>
      </c>
      <c r="P6799" s="6">
        <f>FORECAST(J6799,Inputs!$B$10:$B$18,Inputs!$A$10:$A$18)</f>
        <v>33.690377602616074</v>
      </c>
      <c r="Q6799" s="6">
        <f>IF(Inputs!$D$10="Yes",IF('Hourly Calcs'!P6799&gt;'Hourly Calcs'!K6799,'Hourly Calcs'!O6799,N6799+O6799),N6799+O6799)</f>
        <v>0</v>
      </c>
      <c r="R6799" s="12">
        <f t="shared" si="960"/>
        <v>0</v>
      </c>
      <c r="S6799" s="1">
        <f>IF(AND(A6799&gt;=5,A6799&lt;=9),INDEX(Demand!$C$3:$C$26,C6799),INDEX(Demand!$B$3:$B$26,C6799))</f>
        <v>500</v>
      </c>
      <c r="T6799" s="7">
        <f t="shared" si="961"/>
        <v>0</v>
      </c>
      <c r="U6799" s="7">
        <f t="shared" si="962"/>
        <v>0</v>
      </c>
    </row>
    <row r="6800" spans="1:21" x14ac:dyDescent="0.2">
      <c r="A6800" s="1">
        <v>10</v>
      </c>
      <c r="B6800" s="1">
        <v>10</v>
      </c>
      <c r="C6800" s="1">
        <v>24</v>
      </c>
      <c r="D6800">
        <v>13.3</v>
      </c>
      <c r="E6800">
        <v>7.9</v>
      </c>
      <c r="F6800">
        <v>70</v>
      </c>
      <c r="G6800">
        <v>0</v>
      </c>
      <c r="H6800">
        <v>0</v>
      </c>
      <c r="I6800">
        <v>0</v>
      </c>
      <c r="J6800" s="4">
        <f t="shared" si="957"/>
        <v>359.6774377723147</v>
      </c>
      <c r="K6800" s="4">
        <f t="shared" si="958"/>
        <v>-46.317698948786585</v>
      </c>
      <c r="L6800" s="5">
        <f t="shared" si="954"/>
        <v>0</v>
      </c>
      <c r="M6800" s="5">
        <f t="shared" si="955"/>
        <v>0</v>
      </c>
      <c r="N6800" s="6">
        <f t="shared" si="956"/>
        <v>0</v>
      </c>
      <c r="O6800" s="6">
        <f t="shared" si="959"/>
        <v>0</v>
      </c>
      <c r="P6800" s="6">
        <f>FORECAST(J6800,Inputs!$B$10:$B$18,Inputs!$A$10:$A$18)</f>
        <v>33.885902201595506</v>
      </c>
      <c r="Q6800" s="6">
        <f>IF(Inputs!$D$10="Yes",IF('Hourly Calcs'!P6800&gt;'Hourly Calcs'!K6800,'Hourly Calcs'!O6800,N6800+O6800),N6800+O6800)</f>
        <v>0</v>
      </c>
      <c r="R6800" s="12">
        <f t="shared" si="960"/>
        <v>0</v>
      </c>
      <c r="S6800" s="1">
        <f>IF(AND(A6800&gt;=5,A6800&lt;=9),INDEX(Demand!$C$3:$C$26,C6800),INDEX(Demand!$B$3:$B$26,C6800))</f>
        <v>400</v>
      </c>
      <c r="T6800" s="7">
        <f t="shared" si="961"/>
        <v>0</v>
      </c>
      <c r="U6800" s="7">
        <f t="shared" si="962"/>
        <v>0</v>
      </c>
    </row>
    <row r="6801" spans="1:21" x14ac:dyDescent="0.2">
      <c r="A6801" s="1">
        <v>10</v>
      </c>
      <c r="B6801" s="1">
        <v>11</v>
      </c>
      <c r="C6801" s="1">
        <v>1</v>
      </c>
      <c r="D6801">
        <v>13.2</v>
      </c>
      <c r="E6801">
        <v>7.5</v>
      </c>
      <c r="F6801">
        <v>68</v>
      </c>
      <c r="G6801">
        <v>0</v>
      </c>
      <c r="H6801">
        <v>0</v>
      </c>
      <c r="I6801">
        <v>0</v>
      </c>
      <c r="J6801" s="4">
        <f t="shared" si="957"/>
        <v>20.840703033355311</v>
      </c>
      <c r="K6801" s="4">
        <f t="shared" si="958"/>
        <v>-44.635091018893519</v>
      </c>
      <c r="L6801" s="5">
        <f t="shared" si="954"/>
        <v>0</v>
      </c>
      <c r="M6801" s="5">
        <f t="shared" si="955"/>
        <v>0</v>
      </c>
      <c r="N6801" s="6">
        <f t="shared" si="956"/>
        <v>0</v>
      </c>
      <c r="O6801" s="6">
        <f t="shared" si="959"/>
        <v>0</v>
      </c>
      <c r="P6801" s="6">
        <f>FORECAST(J6801,Inputs!$B$10:$B$18,Inputs!$A$10:$A$18)</f>
        <v>30.748525028086622</v>
      </c>
      <c r="Q6801" s="6">
        <f>IF(Inputs!$D$10="Yes",IF('Hourly Calcs'!P6801&gt;'Hourly Calcs'!K6801,'Hourly Calcs'!O6801,N6801+O6801),N6801+O6801)</f>
        <v>0</v>
      </c>
      <c r="R6801" s="12">
        <f t="shared" si="960"/>
        <v>0</v>
      </c>
      <c r="S6801" s="1">
        <f>IF(AND(A6801&gt;=5,A6801&lt;=9),INDEX(Demand!$C$3:$C$26,C6801),INDEX(Demand!$B$3:$B$26,C6801))</f>
        <v>350</v>
      </c>
      <c r="T6801" s="7">
        <f t="shared" si="961"/>
        <v>0</v>
      </c>
      <c r="U6801" s="7">
        <f t="shared" si="962"/>
        <v>0</v>
      </c>
    </row>
    <row r="6802" spans="1:21" x14ac:dyDescent="0.2">
      <c r="A6802" s="1">
        <v>10</v>
      </c>
      <c r="B6802" s="1">
        <v>11</v>
      </c>
      <c r="C6802" s="1">
        <v>2</v>
      </c>
      <c r="D6802">
        <v>12.7</v>
      </c>
      <c r="E6802">
        <v>8.6999999999999993</v>
      </c>
      <c r="F6802">
        <v>77</v>
      </c>
      <c r="G6802">
        <v>0</v>
      </c>
      <c r="H6802">
        <v>0</v>
      </c>
      <c r="I6802">
        <v>0</v>
      </c>
      <c r="J6802" s="4">
        <f t="shared" si="957"/>
        <v>39.936820990511848</v>
      </c>
      <c r="K6802" s="4">
        <f t="shared" si="958"/>
        <v>-39.835020670057446</v>
      </c>
      <c r="L6802" s="5">
        <f t="shared" si="954"/>
        <v>0</v>
      </c>
      <c r="M6802" s="5">
        <f t="shared" si="955"/>
        <v>0</v>
      </c>
      <c r="N6802" s="6">
        <f t="shared" si="956"/>
        <v>0</v>
      </c>
      <c r="O6802" s="6">
        <f t="shared" si="959"/>
        <v>0</v>
      </c>
      <c r="P6802" s="6">
        <f>FORECAST(J6802,Inputs!$B$10:$B$18,Inputs!$A$10:$A$18)</f>
        <v>30.925340935097331</v>
      </c>
      <c r="Q6802" s="6">
        <f>IF(Inputs!$D$10="Yes",IF('Hourly Calcs'!P6802&gt;'Hourly Calcs'!K6802,'Hourly Calcs'!O6802,N6802+O6802),N6802+O6802)</f>
        <v>0</v>
      </c>
      <c r="R6802" s="12">
        <f t="shared" si="960"/>
        <v>0</v>
      </c>
      <c r="S6802" s="1">
        <f>IF(AND(A6802&gt;=5,A6802&lt;=9),INDEX(Demand!$C$3:$C$26,C6802),INDEX(Demand!$B$3:$B$26,C6802))</f>
        <v>350</v>
      </c>
      <c r="T6802" s="7">
        <f t="shared" si="961"/>
        <v>0</v>
      </c>
      <c r="U6802" s="7">
        <f t="shared" si="962"/>
        <v>0</v>
      </c>
    </row>
    <row r="6803" spans="1:21" x14ac:dyDescent="0.2">
      <c r="A6803" s="1">
        <v>10</v>
      </c>
      <c r="B6803" s="1">
        <v>11</v>
      </c>
      <c r="C6803" s="1">
        <v>3</v>
      </c>
      <c r="D6803">
        <v>13.3</v>
      </c>
      <c r="E6803">
        <v>9.4</v>
      </c>
      <c r="F6803">
        <v>77</v>
      </c>
      <c r="G6803">
        <v>0</v>
      </c>
      <c r="H6803">
        <v>0</v>
      </c>
      <c r="I6803">
        <v>0</v>
      </c>
      <c r="J6803" s="4">
        <f t="shared" si="957"/>
        <v>56.252841845043065</v>
      </c>
      <c r="K6803" s="4">
        <f t="shared" si="958"/>
        <v>-32.778273043341386</v>
      </c>
      <c r="L6803" s="5">
        <f t="shared" si="954"/>
        <v>0</v>
      </c>
      <c r="M6803" s="5">
        <f t="shared" si="955"/>
        <v>0</v>
      </c>
      <c r="N6803" s="6">
        <f t="shared" si="956"/>
        <v>0</v>
      </c>
      <c r="O6803" s="6">
        <f t="shared" si="959"/>
        <v>0</v>
      </c>
      <c r="P6803" s="6">
        <f>FORECAST(J6803,Inputs!$B$10:$B$18,Inputs!$A$10:$A$18)</f>
        <v>31.076415202268915</v>
      </c>
      <c r="Q6803" s="6">
        <f>IF(Inputs!$D$10="Yes",IF('Hourly Calcs'!P6803&gt;'Hourly Calcs'!K6803,'Hourly Calcs'!O6803,N6803+O6803),N6803+O6803)</f>
        <v>0</v>
      </c>
      <c r="R6803" s="12">
        <f t="shared" si="960"/>
        <v>0</v>
      </c>
      <c r="S6803" s="1">
        <f>IF(AND(A6803&gt;=5,A6803&lt;=9),INDEX(Demand!$C$3:$C$26,C6803),INDEX(Demand!$B$3:$B$26,C6803))</f>
        <v>350</v>
      </c>
      <c r="T6803" s="7">
        <f t="shared" si="961"/>
        <v>0</v>
      </c>
      <c r="U6803" s="7">
        <f t="shared" si="962"/>
        <v>0</v>
      </c>
    </row>
    <row r="6804" spans="1:21" x14ac:dyDescent="0.2">
      <c r="A6804" s="1">
        <v>10</v>
      </c>
      <c r="B6804" s="1">
        <v>11</v>
      </c>
      <c r="C6804" s="1">
        <v>4</v>
      </c>
      <c r="D6804">
        <v>12.8</v>
      </c>
      <c r="E6804">
        <v>10.9</v>
      </c>
      <c r="F6804">
        <v>88</v>
      </c>
      <c r="G6804">
        <v>0</v>
      </c>
      <c r="H6804">
        <v>0</v>
      </c>
      <c r="I6804">
        <v>0</v>
      </c>
      <c r="J6804" s="4">
        <f t="shared" si="957"/>
        <v>70.232721085432246</v>
      </c>
      <c r="K6804" s="4">
        <f t="shared" si="958"/>
        <v>-24.316810591155317</v>
      </c>
      <c r="L6804" s="5">
        <f t="shared" si="954"/>
        <v>0</v>
      </c>
      <c r="M6804" s="5">
        <f t="shared" si="955"/>
        <v>0</v>
      </c>
      <c r="N6804" s="6">
        <f t="shared" si="956"/>
        <v>0</v>
      </c>
      <c r="O6804" s="6">
        <f t="shared" si="959"/>
        <v>0</v>
      </c>
      <c r="P6804" s="6">
        <f>FORECAST(J6804,Inputs!$B$10:$B$18,Inputs!$A$10:$A$18)</f>
        <v>31.205858528568815</v>
      </c>
      <c r="Q6804" s="6">
        <f>IF(Inputs!$D$10="Yes",IF('Hourly Calcs'!P6804&gt;'Hourly Calcs'!K6804,'Hourly Calcs'!O6804,N6804+O6804),N6804+O6804)</f>
        <v>0</v>
      </c>
      <c r="R6804" s="12">
        <f t="shared" si="960"/>
        <v>0</v>
      </c>
      <c r="S6804" s="1">
        <f>IF(AND(A6804&gt;=5,A6804&lt;=9),INDEX(Demand!$C$3:$C$26,C6804),INDEX(Demand!$B$3:$B$26,C6804))</f>
        <v>350</v>
      </c>
      <c r="T6804" s="7">
        <f t="shared" si="961"/>
        <v>0</v>
      </c>
      <c r="U6804" s="7">
        <f t="shared" si="962"/>
        <v>0</v>
      </c>
    </row>
    <row r="6805" spans="1:21" x14ac:dyDescent="0.2">
      <c r="A6805" s="1">
        <v>10</v>
      </c>
      <c r="B6805" s="1">
        <v>11</v>
      </c>
      <c r="C6805" s="1">
        <v>5</v>
      </c>
      <c r="D6805">
        <v>12.4</v>
      </c>
      <c r="E6805">
        <v>11.7</v>
      </c>
      <c r="F6805">
        <v>95</v>
      </c>
      <c r="G6805">
        <v>0</v>
      </c>
      <c r="H6805">
        <v>0</v>
      </c>
      <c r="I6805">
        <v>0</v>
      </c>
      <c r="J6805" s="4">
        <f t="shared" si="957"/>
        <v>82.682154956083579</v>
      </c>
      <c r="K6805" s="4">
        <f t="shared" si="958"/>
        <v>-15.102738754626586</v>
      </c>
      <c r="L6805" s="5">
        <f t="shared" si="954"/>
        <v>82.317845043916421</v>
      </c>
      <c r="M6805" s="5">
        <f t="shared" si="955"/>
        <v>0</v>
      </c>
      <c r="N6805" s="6">
        <f t="shared" si="956"/>
        <v>0</v>
      </c>
      <c r="O6805" s="6">
        <f t="shared" si="959"/>
        <v>0</v>
      </c>
      <c r="P6805" s="6">
        <f>FORECAST(J6805,Inputs!$B$10:$B$18,Inputs!$A$10:$A$18)</f>
        <v>31.321131064408178</v>
      </c>
      <c r="Q6805" s="6">
        <f>IF(Inputs!$D$10="Yes",IF('Hourly Calcs'!P6805&gt;'Hourly Calcs'!K6805,'Hourly Calcs'!O6805,N6805+O6805),N6805+O6805)</f>
        <v>0</v>
      </c>
      <c r="R6805" s="12">
        <f t="shared" si="960"/>
        <v>0</v>
      </c>
      <c r="S6805" s="1">
        <f>IF(AND(A6805&gt;=5,A6805&lt;=9),INDEX(Demand!$C$3:$C$26,C6805),INDEX(Demand!$B$3:$B$26,C6805))</f>
        <v>350</v>
      </c>
      <c r="T6805" s="7">
        <f t="shared" si="961"/>
        <v>0</v>
      </c>
      <c r="U6805" s="7">
        <f t="shared" si="962"/>
        <v>0</v>
      </c>
    </row>
    <row r="6806" spans="1:21" x14ac:dyDescent="0.2">
      <c r="A6806" s="1">
        <v>10</v>
      </c>
      <c r="B6806" s="1">
        <v>11</v>
      </c>
      <c r="C6806" s="1">
        <v>6</v>
      </c>
      <c r="D6806">
        <v>13.3</v>
      </c>
      <c r="E6806">
        <v>13.1</v>
      </c>
      <c r="F6806">
        <v>99</v>
      </c>
      <c r="G6806">
        <v>0</v>
      </c>
      <c r="H6806">
        <v>0</v>
      </c>
      <c r="I6806">
        <v>0</v>
      </c>
      <c r="J6806" s="4">
        <f t="shared" si="957"/>
        <v>94.378272038747738</v>
      </c>
      <c r="K6806" s="4">
        <f t="shared" si="958"/>
        <v>-5.6010505297677895</v>
      </c>
      <c r="L6806" s="5">
        <f t="shared" si="954"/>
        <v>70.621727961252262</v>
      </c>
      <c r="M6806" s="5">
        <f t="shared" si="955"/>
        <v>0</v>
      </c>
      <c r="N6806" s="6">
        <f t="shared" si="956"/>
        <v>0</v>
      </c>
      <c r="O6806" s="6">
        <f t="shared" si="959"/>
        <v>0</v>
      </c>
      <c r="P6806" s="6">
        <f>FORECAST(J6806,Inputs!$B$10:$B$18,Inputs!$A$10:$A$18)</f>
        <v>31.429428444803218</v>
      </c>
      <c r="Q6806" s="6">
        <f>IF(Inputs!$D$10="Yes",IF('Hourly Calcs'!P6806&gt;'Hourly Calcs'!K6806,'Hourly Calcs'!O6806,N6806+O6806),N6806+O6806)</f>
        <v>0</v>
      </c>
      <c r="R6806" s="12">
        <f t="shared" si="960"/>
        <v>0</v>
      </c>
      <c r="S6806" s="1">
        <f>IF(AND(A6806&gt;=5,A6806&lt;=9),INDEX(Demand!$C$3:$C$26,C6806),INDEX(Demand!$B$3:$B$26,C6806))</f>
        <v>350</v>
      </c>
      <c r="T6806" s="7">
        <f t="shared" si="961"/>
        <v>0</v>
      </c>
      <c r="U6806" s="7">
        <f t="shared" si="962"/>
        <v>0</v>
      </c>
    </row>
    <row r="6807" spans="1:21" x14ac:dyDescent="0.2">
      <c r="A6807" s="1">
        <v>10</v>
      </c>
      <c r="B6807" s="1">
        <v>11</v>
      </c>
      <c r="C6807" s="1">
        <v>7</v>
      </c>
      <c r="D6807">
        <v>13.9</v>
      </c>
      <c r="E6807">
        <v>13.7</v>
      </c>
      <c r="F6807">
        <v>99</v>
      </c>
      <c r="G6807">
        <v>2</v>
      </c>
      <c r="H6807">
        <v>0</v>
      </c>
      <c r="I6807">
        <v>2</v>
      </c>
      <c r="J6807" s="4">
        <f t="shared" si="957"/>
        <v>106.00003959822794</v>
      </c>
      <c r="K6807" s="4">
        <f t="shared" si="958"/>
        <v>3.860786956524791</v>
      </c>
      <c r="L6807" s="5">
        <f t="shared" si="954"/>
        <v>58.999960401772057</v>
      </c>
      <c r="M6807" s="5">
        <f t="shared" si="955"/>
        <v>30.139213043475209</v>
      </c>
      <c r="N6807" s="6">
        <f t="shared" si="956"/>
        <v>0</v>
      </c>
      <c r="O6807" s="6">
        <f t="shared" si="959"/>
        <v>1.8290375725550416</v>
      </c>
      <c r="P6807" s="6">
        <f>FORECAST(J6807,Inputs!$B$10:$B$18,Inputs!$A$10:$A$18)</f>
        <v>31.537037403687293</v>
      </c>
      <c r="Q6807" s="6">
        <f>IF(Inputs!$D$10="Yes",IF('Hourly Calcs'!P6807&gt;'Hourly Calcs'!K6807,'Hourly Calcs'!O6807,N6807+O6807),N6807+O6807)</f>
        <v>1.8290375725550416</v>
      </c>
      <c r="R6807" s="12">
        <f t="shared" si="960"/>
        <v>8.6915865447815577</v>
      </c>
      <c r="S6807" s="1">
        <f>IF(AND(A6807&gt;=5,A6807&lt;=9),INDEX(Demand!$C$3:$C$26,C6807),INDEX(Demand!$B$3:$B$26,C6807))</f>
        <v>350</v>
      </c>
      <c r="T6807" s="7">
        <f t="shared" si="961"/>
        <v>8.6915865447815577</v>
      </c>
      <c r="U6807" s="7">
        <f t="shared" si="962"/>
        <v>0</v>
      </c>
    </row>
    <row r="6808" spans="1:21" x14ac:dyDescent="0.2">
      <c r="A6808" s="1">
        <v>10</v>
      </c>
      <c r="B6808" s="1">
        <v>11</v>
      </c>
      <c r="C6808" s="1">
        <v>8</v>
      </c>
      <c r="D6808">
        <v>14.8</v>
      </c>
      <c r="E6808">
        <v>14.8</v>
      </c>
      <c r="F6808">
        <v>100</v>
      </c>
      <c r="G6808">
        <v>26</v>
      </c>
      <c r="H6808">
        <v>0</v>
      </c>
      <c r="I6808">
        <v>26</v>
      </c>
      <c r="J6808" s="4">
        <f t="shared" si="957"/>
        <v>118.15557826860157</v>
      </c>
      <c r="K6808" s="4">
        <f t="shared" si="958"/>
        <v>12.506214767866453</v>
      </c>
      <c r="L6808" s="5">
        <f t="shared" si="954"/>
        <v>46.844421731398427</v>
      </c>
      <c r="M6808" s="5">
        <f t="shared" si="955"/>
        <v>21.493785232133547</v>
      </c>
      <c r="N6808" s="6">
        <f t="shared" si="956"/>
        <v>0</v>
      </c>
      <c r="O6808" s="6">
        <f t="shared" si="959"/>
        <v>23.777488443215542</v>
      </c>
      <c r="P6808" s="6">
        <f>FORECAST(J6808,Inputs!$B$10:$B$18,Inputs!$A$10:$A$18)</f>
        <v>31.649588687672235</v>
      </c>
      <c r="Q6808" s="6">
        <f>IF(Inputs!$D$10="Yes",IF('Hourly Calcs'!P6808&gt;'Hourly Calcs'!K6808,'Hourly Calcs'!O6808,N6808+O6808),N6808+O6808)</f>
        <v>23.777488443215542</v>
      </c>
      <c r="R6808" s="12">
        <f t="shared" si="960"/>
        <v>112.99062508216025</v>
      </c>
      <c r="S6808" s="1">
        <f>IF(AND(A6808&gt;=5,A6808&lt;=9),INDEX(Demand!$C$3:$C$26,C6808),INDEX(Demand!$B$3:$B$26,C6808))</f>
        <v>350</v>
      </c>
      <c r="T6808" s="7">
        <f t="shared" si="961"/>
        <v>112.99062508216025</v>
      </c>
      <c r="U6808" s="7">
        <f t="shared" si="962"/>
        <v>0</v>
      </c>
    </row>
    <row r="6809" spans="1:21" x14ac:dyDescent="0.2">
      <c r="A6809" s="1">
        <v>10</v>
      </c>
      <c r="B6809" s="1">
        <v>11</v>
      </c>
      <c r="C6809" s="1">
        <v>9</v>
      </c>
      <c r="D6809">
        <v>15.3</v>
      </c>
      <c r="E6809">
        <v>15.3</v>
      </c>
      <c r="F6809">
        <v>100</v>
      </c>
      <c r="G6809">
        <v>68</v>
      </c>
      <c r="H6809">
        <v>0</v>
      </c>
      <c r="I6809">
        <v>68</v>
      </c>
      <c r="J6809" s="4">
        <f t="shared" si="957"/>
        <v>131.39268215041758</v>
      </c>
      <c r="K6809" s="4">
        <f t="shared" si="958"/>
        <v>20.258328815436514</v>
      </c>
      <c r="L6809" s="5">
        <f t="shared" si="954"/>
        <v>33.607317849582415</v>
      </c>
      <c r="M6809" s="5">
        <f t="shared" si="955"/>
        <v>13.741671184563486</v>
      </c>
      <c r="N6809" s="6">
        <f t="shared" si="956"/>
        <v>0</v>
      </c>
      <c r="O6809" s="6">
        <f t="shared" si="959"/>
        <v>62.187277466871414</v>
      </c>
      <c r="P6809" s="6">
        <f>FORECAST(J6809,Inputs!$B$10:$B$18,Inputs!$A$10:$A$18)</f>
        <v>31.772154464355715</v>
      </c>
      <c r="Q6809" s="6">
        <f>IF(Inputs!$D$10="Yes",IF('Hourly Calcs'!P6809&gt;'Hourly Calcs'!K6809,'Hourly Calcs'!O6809,N6809+O6809),N6809+O6809)</f>
        <v>62.187277466871414</v>
      </c>
      <c r="R6809" s="12">
        <f t="shared" si="960"/>
        <v>295.51394252257296</v>
      </c>
      <c r="S6809" s="1">
        <f>IF(AND(A6809&gt;=5,A6809&lt;=9),INDEX(Demand!$C$3:$C$26,C6809),INDEX(Demand!$B$3:$B$26,C6809))</f>
        <v>350</v>
      </c>
      <c r="T6809" s="7">
        <f t="shared" si="961"/>
        <v>295.51394252257296</v>
      </c>
      <c r="U6809" s="7">
        <f t="shared" si="962"/>
        <v>0</v>
      </c>
    </row>
    <row r="6810" spans="1:21" x14ac:dyDescent="0.2">
      <c r="A6810" s="1">
        <v>10</v>
      </c>
      <c r="B6810" s="1">
        <v>11</v>
      </c>
      <c r="C6810" s="1">
        <v>10</v>
      </c>
      <c r="D6810">
        <v>15.3</v>
      </c>
      <c r="E6810">
        <v>15.3</v>
      </c>
      <c r="F6810">
        <v>100</v>
      </c>
      <c r="G6810">
        <v>108</v>
      </c>
      <c r="H6810">
        <v>0</v>
      </c>
      <c r="I6810">
        <v>108</v>
      </c>
      <c r="J6810" s="4">
        <f t="shared" si="957"/>
        <v>146.12404052742869</v>
      </c>
      <c r="K6810" s="4">
        <f t="shared" si="958"/>
        <v>26.4927959773742</v>
      </c>
      <c r="L6810" s="5">
        <f t="shared" si="954"/>
        <v>18.87595947257131</v>
      </c>
      <c r="M6810" s="5">
        <f t="shared" si="955"/>
        <v>7.5072040226257997</v>
      </c>
      <c r="N6810" s="6">
        <f t="shared" si="956"/>
        <v>0</v>
      </c>
      <c r="O6810" s="6">
        <f t="shared" si="959"/>
        <v>98.768028917972245</v>
      </c>
      <c r="P6810" s="6">
        <f>FORECAST(J6810,Inputs!$B$10:$B$18,Inputs!$A$10:$A$18)</f>
        <v>31.908555930809523</v>
      </c>
      <c r="Q6810" s="6">
        <f>IF(Inputs!$D$10="Yes",IF('Hourly Calcs'!P6810&gt;'Hourly Calcs'!K6810,'Hourly Calcs'!O6810,N6810+O6810),N6810+O6810)</f>
        <v>98.768028917972245</v>
      </c>
      <c r="R6810" s="12">
        <f t="shared" si="960"/>
        <v>469.34567341820411</v>
      </c>
      <c r="S6810" s="1">
        <f>IF(AND(A6810&gt;=5,A6810&lt;=9),INDEX(Demand!$C$3:$C$26,C6810),INDEX(Demand!$B$3:$B$26,C6810))</f>
        <v>600</v>
      </c>
      <c r="T6810" s="7">
        <f t="shared" si="961"/>
        <v>469.34567341820411</v>
      </c>
      <c r="U6810" s="7">
        <f t="shared" si="962"/>
        <v>0</v>
      </c>
    </row>
    <row r="6811" spans="1:21" x14ac:dyDescent="0.2">
      <c r="A6811" s="1">
        <v>10</v>
      </c>
      <c r="B6811" s="1">
        <v>11</v>
      </c>
      <c r="C6811" s="1">
        <v>11</v>
      </c>
      <c r="D6811">
        <v>15.3</v>
      </c>
      <c r="E6811">
        <v>15.3</v>
      </c>
      <c r="F6811">
        <v>100</v>
      </c>
      <c r="G6811">
        <v>138</v>
      </c>
      <c r="H6811">
        <v>0</v>
      </c>
      <c r="I6811">
        <v>138</v>
      </c>
      <c r="J6811" s="4">
        <f t="shared" si="957"/>
        <v>162.42222114179339</v>
      </c>
      <c r="K6811" s="4">
        <f t="shared" si="958"/>
        <v>30.598770038415715</v>
      </c>
      <c r="L6811" s="5">
        <f t="shared" si="954"/>
        <v>2.5777788582066137</v>
      </c>
      <c r="M6811" s="5">
        <f t="shared" si="955"/>
        <v>3.4012299615842849</v>
      </c>
      <c r="N6811" s="6">
        <f t="shared" si="956"/>
        <v>0</v>
      </c>
      <c r="O6811" s="6">
        <f t="shared" si="959"/>
        <v>126.20359250629787</v>
      </c>
      <c r="P6811" s="6">
        <f>FORECAST(J6811,Inputs!$B$10:$B$18,Inputs!$A$10:$A$18)</f>
        <v>32.059465010572161</v>
      </c>
      <c r="Q6811" s="6">
        <f>IF(Inputs!$D$10="Yes",IF('Hourly Calcs'!P6811&gt;'Hourly Calcs'!K6811,'Hourly Calcs'!O6811,N6811+O6811),N6811+O6811)</f>
        <v>126.20359250629787</v>
      </c>
      <c r="R6811" s="12">
        <f t="shared" si="960"/>
        <v>599.71947158992748</v>
      </c>
      <c r="S6811" s="1">
        <f>IF(AND(A6811&gt;=5,A6811&lt;=9),INDEX(Demand!$C$3:$C$26,C6811),INDEX(Demand!$B$3:$B$26,C6811))</f>
        <v>600</v>
      </c>
      <c r="T6811" s="7">
        <f t="shared" si="961"/>
        <v>599.71947158992748</v>
      </c>
      <c r="U6811" s="7">
        <f t="shared" si="962"/>
        <v>0</v>
      </c>
    </row>
    <row r="6812" spans="1:21" x14ac:dyDescent="0.2">
      <c r="A6812" s="1">
        <v>10</v>
      </c>
      <c r="B6812" s="1">
        <v>11</v>
      </c>
      <c r="C6812" s="1">
        <v>12</v>
      </c>
      <c r="D6812">
        <v>15.2</v>
      </c>
      <c r="E6812">
        <v>15</v>
      </c>
      <c r="F6812">
        <v>99</v>
      </c>
      <c r="G6812">
        <v>153</v>
      </c>
      <c r="H6812">
        <v>0</v>
      </c>
      <c r="I6812">
        <v>153</v>
      </c>
      <c r="J6812" s="4">
        <f t="shared" si="957"/>
        <v>179.77512784886349</v>
      </c>
      <c r="K6812" s="4">
        <f t="shared" si="958"/>
        <v>32.053570034916781</v>
      </c>
      <c r="L6812" s="5">
        <f t="shared" si="954"/>
        <v>14.775127848863491</v>
      </c>
      <c r="M6812" s="5">
        <f t="shared" si="955"/>
        <v>1.9464299650832189</v>
      </c>
      <c r="N6812" s="6">
        <f t="shared" si="956"/>
        <v>0</v>
      </c>
      <c r="O6812" s="6">
        <f t="shared" si="959"/>
        <v>139.92137430046068</v>
      </c>
      <c r="P6812" s="6">
        <f>FORECAST(J6812,Inputs!$B$10:$B$18,Inputs!$A$10:$A$18)</f>
        <v>32.22014007267466</v>
      </c>
      <c r="Q6812" s="6">
        <f>IF(Inputs!$D$10="Yes",IF('Hourly Calcs'!P6812&gt;'Hourly Calcs'!K6812,'Hourly Calcs'!O6812,N6812+O6812),N6812+O6812)</f>
        <v>139.92137430046068</v>
      </c>
      <c r="R6812" s="12">
        <f t="shared" si="960"/>
        <v>664.90637067578916</v>
      </c>
      <c r="S6812" s="1">
        <f>IF(AND(A6812&gt;=5,A6812&lt;=9),INDEX(Demand!$C$3:$C$26,C6812),INDEX(Demand!$B$3:$B$26,C6812))</f>
        <v>600</v>
      </c>
      <c r="T6812" s="7">
        <f t="shared" si="961"/>
        <v>600</v>
      </c>
      <c r="U6812" s="7">
        <f t="shared" si="962"/>
        <v>64.906370675789162</v>
      </c>
    </row>
    <row r="6813" spans="1:21" x14ac:dyDescent="0.2">
      <c r="A6813" s="1">
        <v>10</v>
      </c>
      <c r="B6813" s="1">
        <v>11</v>
      </c>
      <c r="C6813" s="1">
        <v>13</v>
      </c>
      <c r="D6813">
        <v>16.100000000000001</v>
      </c>
      <c r="E6813">
        <v>13.8</v>
      </c>
      <c r="F6813">
        <v>86</v>
      </c>
      <c r="G6813">
        <v>306</v>
      </c>
      <c r="H6813">
        <v>94</v>
      </c>
      <c r="I6813">
        <v>254</v>
      </c>
      <c r="J6813" s="4">
        <f t="shared" si="957"/>
        <v>197.13599858308416</v>
      </c>
      <c r="K6813" s="4">
        <f t="shared" si="958"/>
        <v>30.640526986767753</v>
      </c>
      <c r="L6813" s="5">
        <f t="shared" si="954"/>
        <v>32.135998583084159</v>
      </c>
      <c r="M6813" s="5">
        <f t="shared" si="955"/>
        <v>3.3594730132322468</v>
      </c>
      <c r="N6813" s="6">
        <f t="shared" si="956"/>
        <v>78.012963773940257</v>
      </c>
      <c r="O6813" s="6">
        <f t="shared" si="959"/>
        <v>232.28777171449028</v>
      </c>
      <c r="P6813" s="6">
        <f>FORECAST(J6813,Inputs!$B$10:$B$18,Inputs!$A$10:$A$18)</f>
        <v>32.380888875769294</v>
      </c>
      <c r="Q6813" s="6">
        <f>IF(Inputs!$D$10="Yes",IF('Hourly Calcs'!P6813&gt;'Hourly Calcs'!K6813,'Hourly Calcs'!O6813,N6813+O6813),N6813+O6813)</f>
        <v>232.28777171449028</v>
      </c>
      <c r="R6813" s="12">
        <f t="shared" si="960"/>
        <v>1103.8314911872578</v>
      </c>
      <c r="S6813" s="1">
        <f>IF(AND(A6813&gt;=5,A6813&lt;=9),INDEX(Demand!$C$3:$C$26,C6813),INDEX(Demand!$B$3:$B$26,C6813))</f>
        <v>600</v>
      </c>
      <c r="T6813" s="7">
        <f t="shared" si="961"/>
        <v>600</v>
      </c>
      <c r="U6813" s="7">
        <f t="shared" si="962"/>
        <v>503.83149118725783</v>
      </c>
    </row>
    <row r="6814" spans="1:21" x14ac:dyDescent="0.2">
      <c r="A6814" s="1">
        <v>10</v>
      </c>
      <c r="B6814" s="1">
        <v>11</v>
      </c>
      <c r="C6814" s="1">
        <v>14</v>
      </c>
      <c r="D6814">
        <v>15.5</v>
      </c>
      <c r="E6814">
        <v>11.8</v>
      </c>
      <c r="F6814">
        <v>79</v>
      </c>
      <c r="G6814">
        <v>272</v>
      </c>
      <c r="H6814">
        <v>61</v>
      </c>
      <c r="I6814">
        <v>241</v>
      </c>
      <c r="J6814" s="4">
        <f t="shared" si="957"/>
        <v>213.45265692167089</v>
      </c>
      <c r="K6814" s="4">
        <f t="shared" si="958"/>
        <v>26.568907964178997</v>
      </c>
      <c r="L6814" s="5">
        <f t="shared" si="954"/>
        <v>48.452656921670894</v>
      </c>
      <c r="M6814" s="5">
        <f t="shared" si="955"/>
        <v>7.4310920358210026</v>
      </c>
      <c r="N6814" s="6">
        <f t="shared" si="956"/>
        <v>42.853678097644327</v>
      </c>
      <c r="O6814" s="6">
        <f t="shared" si="959"/>
        <v>220.39902749288251</v>
      </c>
      <c r="P6814" s="6">
        <f>FORECAST(J6814,Inputs!$B$10:$B$18,Inputs!$A$10:$A$18)</f>
        <v>32.531969045571024</v>
      </c>
      <c r="Q6814" s="6">
        <f>IF(Inputs!$D$10="Yes",IF('Hourly Calcs'!P6814&gt;'Hourly Calcs'!K6814,'Hourly Calcs'!O6814,N6814+O6814),N6814+O6814)</f>
        <v>220.39902749288251</v>
      </c>
      <c r="R6814" s="12">
        <f t="shared" si="960"/>
        <v>1047.3361786461776</v>
      </c>
      <c r="S6814" s="1">
        <f>IF(AND(A6814&gt;=5,A6814&lt;=9),INDEX(Demand!$C$3:$C$26,C6814),INDEX(Demand!$B$3:$B$26,C6814))</f>
        <v>600</v>
      </c>
      <c r="T6814" s="7">
        <f t="shared" si="961"/>
        <v>600</v>
      </c>
      <c r="U6814" s="7">
        <f t="shared" si="962"/>
        <v>447.33617864617759</v>
      </c>
    </row>
    <row r="6815" spans="1:21" x14ac:dyDescent="0.2">
      <c r="A6815" s="1">
        <v>10</v>
      </c>
      <c r="B6815" s="1">
        <v>11</v>
      </c>
      <c r="C6815" s="1">
        <v>15</v>
      </c>
      <c r="D6815">
        <v>14.6</v>
      </c>
      <c r="E6815">
        <v>11.8</v>
      </c>
      <c r="F6815">
        <v>83</v>
      </c>
      <c r="G6815">
        <v>208</v>
      </c>
      <c r="H6815">
        <v>44</v>
      </c>
      <c r="I6815">
        <v>189</v>
      </c>
      <c r="J6815" s="4">
        <f t="shared" si="957"/>
        <v>228.20226061653952</v>
      </c>
      <c r="K6815" s="4">
        <f t="shared" si="958"/>
        <v>20.357408288107621</v>
      </c>
      <c r="L6815" s="5">
        <f t="shared" si="954"/>
        <v>63.202260616539519</v>
      </c>
      <c r="M6815" s="5">
        <f t="shared" si="955"/>
        <v>13.642591711892379</v>
      </c>
      <c r="N6815" s="6">
        <f t="shared" si="956"/>
        <v>23.089572185397092</v>
      </c>
      <c r="O6815" s="6">
        <f t="shared" si="959"/>
        <v>172.84405060645145</v>
      </c>
      <c r="P6815" s="6">
        <f>FORECAST(J6815,Inputs!$B$10:$B$18,Inputs!$A$10:$A$18)</f>
        <v>32.668539450153141</v>
      </c>
      <c r="Q6815" s="6">
        <f>IF(Inputs!$D$10="Yes",IF('Hourly Calcs'!P6815&gt;'Hourly Calcs'!K6815,'Hourly Calcs'!O6815,N6815+O6815),N6815+O6815)</f>
        <v>172.84405060645145</v>
      </c>
      <c r="R6815" s="12">
        <f t="shared" si="960"/>
        <v>821.3549284818572</v>
      </c>
      <c r="S6815" s="1">
        <f>IF(AND(A6815&gt;=5,A6815&lt;=9),INDEX(Demand!$C$3:$C$26,C6815),INDEX(Demand!$B$3:$B$26,C6815))</f>
        <v>600</v>
      </c>
      <c r="T6815" s="7">
        <f t="shared" si="961"/>
        <v>600</v>
      </c>
      <c r="U6815" s="7">
        <f t="shared" si="962"/>
        <v>221.3549284818572</v>
      </c>
    </row>
    <row r="6816" spans="1:21" x14ac:dyDescent="0.2">
      <c r="A6816" s="1">
        <v>10</v>
      </c>
      <c r="B6816" s="1">
        <v>11</v>
      </c>
      <c r="C6816" s="1">
        <v>16</v>
      </c>
      <c r="D6816">
        <v>14</v>
      </c>
      <c r="E6816">
        <v>9.3000000000000007</v>
      </c>
      <c r="F6816">
        <v>73</v>
      </c>
      <c r="G6816">
        <v>194</v>
      </c>
      <c r="H6816">
        <v>231</v>
      </c>
      <c r="I6816">
        <v>125</v>
      </c>
      <c r="J6816" s="4">
        <f t="shared" si="957"/>
        <v>241.44910225723669</v>
      </c>
      <c r="K6816" s="4">
        <f t="shared" si="958"/>
        <v>12.61596637995639</v>
      </c>
      <c r="L6816" s="5">
        <f t="shared" si="954"/>
        <v>76.449102257236689</v>
      </c>
      <c r="M6816" s="5">
        <f t="shared" si="955"/>
        <v>21.38403362004361</v>
      </c>
      <c r="N6816" s="6">
        <f t="shared" si="956"/>
        <v>71.363964096217188</v>
      </c>
      <c r="O6816" s="6">
        <f t="shared" si="959"/>
        <v>114.3148482846901</v>
      </c>
      <c r="P6816" s="6">
        <f>FORECAST(J6816,Inputs!$B$10:$B$18,Inputs!$A$10:$A$18)</f>
        <v>32.791195391270705</v>
      </c>
      <c r="Q6816" s="6">
        <f>IF(Inputs!$D$10="Yes",IF('Hourly Calcs'!P6816&gt;'Hourly Calcs'!K6816,'Hourly Calcs'!O6816,N6816+O6816),N6816+O6816)</f>
        <v>114.3148482846901</v>
      </c>
      <c r="R6816" s="12">
        <f t="shared" si="960"/>
        <v>543.22415904884735</v>
      </c>
      <c r="S6816" s="1">
        <f>IF(AND(A6816&gt;=5,A6816&lt;=9),INDEX(Demand!$C$3:$C$26,C6816),INDEX(Demand!$B$3:$B$26,C6816))</f>
        <v>900</v>
      </c>
      <c r="T6816" s="7">
        <f t="shared" si="961"/>
        <v>543.22415904884735</v>
      </c>
      <c r="U6816" s="7">
        <f t="shared" si="962"/>
        <v>0</v>
      </c>
    </row>
    <row r="6817" spans="1:21" x14ac:dyDescent="0.2">
      <c r="A6817" s="1">
        <v>10</v>
      </c>
      <c r="B6817" s="1">
        <v>11</v>
      </c>
      <c r="C6817" s="1">
        <v>17</v>
      </c>
      <c r="D6817">
        <v>13.9</v>
      </c>
      <c r="E6817">
        <v>9</v>
      </c>
      <c r="F6817">
        <v>72</v>
      </c>
      <c r="G6817">
        <v>67</v>
      </c>
      <c r="H6817">
        <v>71</v>
      </c>
      <c r="I6817">
        <v>56</v>
      </c>
      <c r="J6817" s="4">
        <f t="shared" si="957"/>
        <v>253.60167919047802</v>
      </c>
      <c r="K6817" s="4">
        <f t="shared" si="958"/>
        <v>3.9665131374447924</v>
      </c>
      <c r="L6817" s="5">
        <f t="shared" si="954"/>
        <v>88.601679190478023</v>
      </c>
      <c r="M6817" s="5">
        <f t="shared" si="955"/>
        <v>30.033486862555208</v>
      </c>
      <c r="N6817" s="6">
        <f t="shared" si="956"/>
        <v>5.0382027709654604</v>
      </c>
      <c r="O6817" s="6">
        <f t="shared" si="959"/>
        <v>51.213052031541167</v>
      </c>
      <c r="P6817" s="6">
        <f>FORECAST(J6817,Inputs!$B$10:$B$18,Inputs!$A$10:$A$18)</f>
        <v>32.903719251763683</v>
      </c>
      <c r="Q6817" s="6">
        <f>IF(Inputs!$D$10="Yes",IF('Hourly Calcs'!P6817&gt;'Hourly Calcs'!K6817,'Hourly Calcs'!O6817,N6817+O6817),N6817+O6817)</f>
        <v>51.213052031541167</v>
      </c>
      <c r="R6817" s="12">
        <f t="shared" si="960"/>
        <v>243.36442325388361</v>
      </c>
      <c r="S6817" s="1">
        <f>IF(AND(A6817&gt;=5,A6817&lt;=9),INDEX(Demand!$C$3:$C$26,C6817),INDEX(Demand!$B$3:$B$26,C6817))</f>
        <v>900</v>
      </c>
      <c r="T6817" s="7">
        <f t="shared" si="961"/>
        <v>243.36442325388361</v>
      </c>
      <c r="U6817" s="7">
        <f t="shared" si="962"/>
        <v>0</v>
      </c>
    </row>
    <row r="6818" spans="1:21" x14ac:dyDescent="0.2">
      <c r="A6818" s="1">
        <v>10</v>
      </c>
      <c r="B6818" s="1">
        <v>11</v>
      </c>
      <c r="C6818" s="1">
        <v>18</v>
      </c>
      <c r="D6818">
        <v>13.3</v>
      </c>
      <c r="E6818">
        <v>9.1999999999999993</v>
      </c>
      <c r="F6818">
        <v>76</v>
      </c>
      <c r="G6818">
        <v>4</v>
      </c>
      <c r="H6818">
        <v>0</v>
      </c>
      <c r="I6818">
        <v>4</v>
      </c>
      <c r="J6818" s="4">
        <f t="shared" si="957"/>
        <v>265.20577199947724</v>
      </c>
      <c r="K6818" s="4">
        <f t="shared" si="958"/>
        <v>-5.5025858626200232</v>
      </c>
      <c r="L6818" s="5">
        <f t="shared" si="954"/>
        <v>0</v>
      </c>
      <c r="M6818" s="5">
        <f t="shared" si="955"/>
        <v>0</v>
      </c>
      <c r="N6818" s="6">
        <f t="shared" si="956"/>
        <v>0</v>
      </c>
      <c r="O6818" s="6">
        <f t="shared" si="959"/>
        <v>3.6580751451100832</v>
      </c>
      <c r="P6818" s="6">
        <f>FORECAST(J6818,Inputs!$B$10:$B$18,Inputs!$A$10:$A$18)</f>
        <v>33.011164555550714</v>
      </c>
      <c r="Q6818" s="6">
        <f>IF(Inputs!$D$10="Yes",IF('Hourly Calcs'!P6818&gt;'Hourly Calcs'!K6818,'Hourly Calcs'!O6818,N6818+O6818),N6818+O6818)</f>
        <v>3.6580751451100832</v>
      </c>
      <c r="R6818" s="12">
        <f t="shared" si="960"/>
        <v>17.383173089563115</v>
      </c>
      <c r="S6818" s="1">
        <f>IF(AND(A6818&gt;=5,A6818&lt;=9),INDEX(Demand!$C$3:$C$26,C6818),INDEX(Demand!$B$3:$B$26,C6818))</f>
        <v>900</v>
      </c>
      <c r="T6818" s="7">
        <f t="shared" si="961"/>
        <v>17.383173089563115</v>
      </c>
      <c r="U6818" s="7">
        <f t="shared" si="962"/>
        <v>0</v>
      </c>
    </row>
    <row r="6819" spans="1:21" x14ac:dyDescent="0.2">
      <c r="A6819" s="1">
        <v>10</v>
      </c>
      <c r="B6819" s="1">
        <v>11</v>
      </c>
      <c r="C6819" s="1">
        <v>19</v>
      </c>
      <c r="D6819">
        <v>13.4</v>
      </c>
      <c r="E6819">
        <v>8.1999999999999993</v>
      </c>
      <c r="F6819">
        <v>71</v>
      </c>
      <c r="G6819">
        <v>0</v>
      </c>
      <c r="H6819">
        <v>0</v>
      </c>
      <c r="I6819">
        <v>0</v>
      </c>
      <c r="J6819" s="4">
        <f t="shared" si="957"/>
        <v>276.86813756119864</v>
      </c>
      <c r="K6819" s="4">
        <f t="shared" si="958"/>
        <v>-15.030951853837735</v>
      </c>
      <c r="L6819" s="5">
        <f t="shared" ref="L6819:L6882" si="963">IF(ABS($B$5-J6819)&gt;90,0,ABS($B$5-J6819))</f>
        <v>0</v>
      </c>
      <c r="M6819" s="5">
        <f t="shared" ref="M6819:M6882" si="964">IF(K6819&gt;0,ABS($B$4-K6819),0)</f>
        <v>0</v>
      </c>
      <c r="N6819" s="6">
        <f t="shared" si="956"/>
        <v>0</v>
      </c>
      <c r="O6819" s="6">
        <f t="shared" si="959"/>
        <v>0</v>
      </c>
      <c r="P6819" s="6">
        <f>FORECAST(J6819,Inputs!$B$10:$B$18,Inputs!$A$10:$A$18)</f>
        <v>33.11914942186295</v>
      </c>
      <c r="Q6819" s="6">
        <f>IF(Inputs!$D$10="Yes",IF('Hourly Calcs'!P6819&gt;'Hourly Calcs'!K6819,'Hourly Calcs'!O6819,N6819+O6819),N6819+O6819)</f>
        <v>0</v>
      </c>
      <c r="R6819" s="12">
        <f t="shared" si="960"/>
        <v>0</v>
      </c>
      <c r="S6819" s="1">
        <f>IF(AND(A6819&gt;=5,A6819&lt;=9),INDEX(Demand!$C$3:$C$26,C6819),INDEX(Demand!$B$3:$B$26,C6819))</f>
        <v>900</v>
      </c>
      <c r="T6819" s="7">
        <f t="shared" si="961"/>
        <v>0</v>
      </c>
      <c r="U6819" s="7">
        <f t="shared" si="962"/>
        <v>0</v>
      </c>
    </row>
    <row r="6820" spans="1:21" x14ac:dyDescent="0.2">
      <c r="A6820" s="1">
        <v>10</v>
      </c>
      <c r="B6820" s="1">
        <v>11</v>
      </c>
      <c r="C6820" s="1">
        <v>20</v>
      </c>
      <c r="D6820">
        <v>13.5</v>
      </c>
      <c r="E6820">
        <v>8.1</v>
      </c>
      <c r="F6820">
        <v>70</v>
      </c>
      <c r="G6820">
        <v>0</v>
      </c>
      <c r="H6820">
        <v>0</v>
      </c>
      <c r="I6820">
        <v>0</v>
      </c>
      <c r="J6820" s="4">
        <f t="shared" si="957"/>
        <v>289.26728564198879</v>
      </c>
      <c r="K6820" s="4">
        <f t="shared" si="958"/>
        <v>-24.287724178636864</v>
      </c>
      <c r="L6820" s="5">
        <f t="shared" si="963"/>
        <v>0</v>
      </c>
      <c r="M6820" s="5">
        <f t="shared" si="964"/>
        <v>0</v>
      </c>
      <c r="N6820" s="6">
        <f t="shared" si="956"/>
        <v>0</v>
      </c>
      <c r="O6820" s="6">
        <f t="shared" si="959"/>
        <v>0</v>
      </c>
      <c r="P6820" s="6">
        <f>FORECAST(J6820,Inputs!$B$10:$B$18,Inputs!$A$10:$A$18)</f>
        <v>33.233956348536928</v>
      </c>
      <c r="Q6820" s="6">
        <f>IF(Inputs!$D$10="Yes",IF('Hourly Calcs'!P6820&gt;'Hourly Calcs'!K6820,'Hourly Calcs'!O6820,N6820+O6820),N6820+O6820)</f>
        <v>0</v>
      </c>
      <c r="R6820" s="12">
        <f t="shared" si="960"/>
        <v>0</v>
      </c>
      <c r="S6820" s="1">
        <f>IF(AND(A6820&gt;=5,A6820&lt;=9),INDEX(Demand!$C$3:$C$26,C6820),INDEX(Demand!$B$3:$B$26,C6820))</f>
        <v>800</v>
      </c>
      <c r="T6820" s="7">
        <f t="shared" si="961"/>
        <v>0</v>
      </c>
      <c r="U6820" s="7">
        <f t="shared" si="962"/>
        <v>0</v>
      </c>
    </row>
    <row r="6821" spans="1:21" x14ac:dyDescent="0.2">
      <c r="A6821" s="1">
        <v>10</v>
      </c>
      <c r="B6821" s="1">
        <v>11</v>
      </c>
      <c r="C6821" s="1">
        <v>21</v>
      </c>
      <c r="D6821">
        <v>12.4</v>
      </c>
      <c r="E6821">
        <v>7</v>
      </c>
      <c r="F6821">
        <v>70</v>
      </c>
      <c r="G6821">
        <v>0</v>
      </c>
      <c r="H6821">
        <v>0</v>
      </c>
      <c r="I6821">
        <v>0</v>
      </c>
      <c r="J6821" s="4">
        <f t="shared" si="957"/>
        <v>303.18415751029028</v>
      </c>
      <c r="K6821" s="4">
        <f t="shared" si="958"/>
        <v>-32.814035932381799</v>
      </c>
      <c r="L6821" s="5">
        <f t="shared" si="963"/>
        <v>0</v>
      </c>
      <c r="M6821" s="5">
        <f t="shared" si="964"/>
        <v>0</v>
      </c>
      <c r="N6821" s="6">
        <f t="shared" si="956"/>
        <v>0</v>
      </c>
      <c r="O6821" s="6">
        <f t="shared" si="959"/>
        <v>0</v>
      </c>
      <c r="P6821" s="6">
        <f>FORECAST(J6821,Inputs!$B$10:$B$18,Inputs!$A$10:$A$18)</f>
        <v>33.362816273243425</v>
      </c>
      <c r="Q6821" s="6">
        <f>IF(Inputs!$D$10="Yes",IF('Hourly Calcs'!P6821&gt;'Hourly Calcs'!K6821,'Hourly Calcs'!O6821,N6821+O6821),N6821+O6821)</f>
        <v>0</v>
      </c>
      <c r="R6821" s="12">
        <f t="shared" si="960"/>
        <v>0</v>
      </c>
      <c r="S6821" s="1">
        <f>IF(AND(A6821&gt;=5,A6821&lt;=9),INDEX(Demand!$C$3:$C$26,C6821),INDEX(Demand!$B$3:$B$26,C6821))</f>
        <v>700</v>
      </c>
      <c r="T6821" s="7">
        <f t="shared" si="961"/>
        <v>0</v>
      </c>
      <c r="U6821" s="7">
        <f t="shared" si="962"/>
        <v>0</v>
      </c>
    </row>
    <row r="6822" spans="1:21" x14ac:dyDescent="0.2">
      <c r="A6822" s="1">
        <v>10</v>
      </c>
      <c r="B6822" s="1">
        <v>11</v>
      </c>
      <c r="C6822" s="1">
        <v>22</v>
      </c>
      <c r="D6822">
        <v>12.9</v>
      </c>
      <c r="E6822">
        <v>7.2</v>
      </c>
      <c r="F6822">
        <v>68</v>
      </c>
      <c r="G6822">
        <v>0</v>
      </c>
      <c r="H6822">
        <v>0</v>
      </c>
      <c r="I6822">
        <v>0</v>
      </c>
      <c r="J6822" s="4">
        <f t="shared" si="957"/>
        <v>319.44142719299992</v>
      </c>
      <c r="K6822" s="4">
        <f t="shared" si="958"/>
        <v>-39.963339154120121</v>
      </c>
      <c r="L6822" s="5">
        <f t="shared" si="963"/>
        <v>0</v>
      </c>
      <c r="M6822" s="5">
        <f t="shared" si="964"/>
        <v>0</v>
      </c>
      <c r="N6822" s="6">
        <f t="shared" si="956"/>
        <v>0</v>
      </c>
      <c r="O6822" s="6">
        <f t="shared" si="959"/>
        <v>0</v>
      </c>
      <c r="P6822" s="6">
        <f>FORECAST(J6822,Inputs!$B$10:$B$18,Inputs!$A$10:$A$18)</f>
        <v>33.513346548083334</v>
      </c>
      <c r="Q6822" s="6">
        <f>IF(Inputs!$D$10="Yes",IF('Hourly Calcs'!P6822&gt;'Hourly Calcs'!K6822,'Hourly Calcs'!O6822,N6822+O6822),N6822+O6822)</f>
        <v>0</v>
      </c>
      <c r="R6822" s="12">
        <f t="shared" si="960"/>
        <v>0</v>
      </c>
      <c r="S6822" s="1">
        <f>IF(AND(A6822&gt;=5,A6822&lt;=9),INDEX(Demand!$C$3:$C$26,C6822),INDEX(Demand!$B$3:$B$26,C6822))</f>
        <v>600</v>
      </c>
      <c r="T6822" s="7">
        <f t="shared" si="961"/>
        <v>0</v>
      </c>
      <c r="U6822" s="7">
        <f t="shared" si="962"/>
        <v>0</v>
      </c>
    </row>
    <row r="6823" spans="1:21" x14ac:dyDescent="0.2">
      <c r="A6823" s="1">
        <v>10</v>
      </c>
      <c r="B6823" s="1">
        <v>11</v>
      </c>
      <c r="C6823" s="1">
        <v>23</v>
      </c>
      <c r="D6823">
        <v>13.3</v>
      </c>
      <c r="E6823">
        <v>8.1</v>
      </c>
      <c r="F6823">
        <v>71</v>
      </c>
      <c r="G6823">
        <v>0</v>
      </c>
      <c r="H6823">
        <v>0</v>
      </c>
      <c r="I6823">
        <v>0</v>
      </c>
      <c r="J6823" s="4">
        <f t="shared" si="957"/>
        <v>338.52426093717315</v>
      </c>
      <c r="K6823" s="4">
        <f t="shared" si="958"/>
        <v>-44.88280749178125</v>
      </c>
      <c r="L6823" s="5">
        <f t="shared" si="963"/>
        <v>0</v>
      </c>
      <c r="M6823" s="5">
        <f t="shared" si="964"/>
        <v>0</v>
      </c>
      <c r="N6823" s="6">
        <f t="shared" si="956"/>
        <v>0</v>
      </c>
      <c r="O6823" s="6">
        <f t="shared" si="959"/>
        <v>0</v>
      </c>
      <c r="P6823" s="6">
        <f>FORECAST(J6823,Inputs!$B$10:$B$18,Inputs!$A$10:$A$18)</f>
        <v>33.690039453121969</v>
      </c>
      <c r="Q6823" s="6">
        <f>IF(Inputs!$D$10="Yes",IF('Hourly Calcs'!P6823&gt;'Hourly Calcs'!K6823,'Hourly Calcs'!O6823,N6823+O6823),N6823+O6823)</f>
        <v>0</v>
      </c>
      <c r="R6823" s="12">
        <f t="shared" si="960"/>
        <v>0</v>
      </c>
      <c r="S6823" s="1">
        <f>IF(AND(A6823&gt;=5,A6823&lt;=9),INDEX(Demand!$C$3:$C$26,C6823),INDEX(Demand!$B$3:$B$26,C6823))</f>
        <v>500</v>
      </c>
      <c r="T6823" s="7">
        <f t="shared" si="961"/>
        <v>0</v>
      </c>
      <c r="U6823" s="7">
        <f t="shared" si="962"/>
        <v>0</v>
      </c>
    </row>
    <row r="6824" spans="1:21" x14ac:dyDescent="0.2">
      <c r="A6824" s="1">
        <v>10</v>
      </c>
      <c r="B6824" s="1">
        <v>11</v>
      </c>
      <c r="C6824" s="1">
        <v>24</v>
      </c>
      <c r="D6824">
        <v>13.4</v>
      </c>
      <c r="E6824">
        <v>8.1999999999999993</v>
      </c>
      <c r="F6824">
        <v>71</v>
      </c>
      <c r="G6824">
        <v>0</v>
      </c>
      <c r="H6824">
        <v>0</v>
      </c>
      <c r="I6824">
        <v>0</v>
      </c>
      <c r="J6824" s="4">
        <f t="shared" si="957"/>
        <v>359.76806469263363</v>
      </c>
      <c r="K6824" s="4">
        <f t="shared" si="958"/>
        <v>-46.694161006526741</v>
      </c>
      <c r="L6824" s="5">
        <f t="shared" si="963"/>
        <v>0</v>
      </c>
      <c r="M6824" s="5">
        <f t="shared" si="964"/>
        <v>0</v>
      </c>
      <c r="N6824" s="6">
        <f t="shared" si="956"/>
        <v>0</v>
      </c>
      <c r="O6824" s="6">
        <f t="shared" si="959"/>
        <v>0</v>
      </c>
      <c r="P6824" s="6">
        <f>FORECAST(J6824,Inputs!$B$10:$B$18,Inputs!$A$10:$A$18)</f>
        <v>33.886741339746607</v>
      </c>
      <c r="Q6824" s="6">
        <f>IF(Inputs!$D$10="Yes",IF('Hourly Calcs'!P6824&gt;'Hourly Calcs'!K6824,'Hourly Calcs'!O6824,N6824+O6824),N6824+O6824)</f>
        <v>0</v>
      </c>
      <c r="R6824" s="12">
        <f t="shared" si="960"/>
        <v>0</v>
      </c>
      <c r="S6824" s="1">
        <f>IF(AND(A6824&gt;=5,A6824&lt;=9),INDEX(Demand!$C$3:$C$26,C6824),INDEX(Demand!$B$3:$B$26,C6824))</f>
        <v>400</v>
      </c>
      <c r="T6824" s="7">
        <f t="shared" si="961"/>
        <v>0</v>
      </c>
      <c r="U6824" s="7">
        <f t="shared" si="962"/>
        <v>0</v>
      </c>
    </row>
    <row r="6825" spans="1:21" x14ac:dyDescent="0.2">
      <c r="A6825" s="1">
        <v>10</v>
      </c>
      <c r="B6825" s="1">
        <v>12</v>
      </c>
      <c r="C6825" s="1">
        <v>1</v>
      </c>
      <c r="D6825">
        <v>13.4</v>
      </c>
      <c r="E6825">
        <v>8.1999999999999993</v>
      </c>
      <c r="F6825">
        <v>71</v>
      </c>
      <c r="G6825">
        <v>0</v>
      </c>
      <c r="H6825">
        <v>0</v>
      </c>
      <c r="I6825">
        <v>0</v>
      </c>
      <c r="J6825" s="4">
        <f t="shared" si="957"/>
        <v>21.048728109566866</v>
      </c>
      <c r="K6825" s="4">
        <f t="shared" si="958"/>
        <v>-44.986903097367701</v>
      </c>
      <c r="L6825" s="5">
        <f t="shared" si="963"/>
        <v>0</v>
      </c>
      <c r="M6825" s="5">
        <f t="shared" si="964"/>
        <v>0</v>
      </c>
      <c r="N6825" s="6">
        <f t="shared" si="956"/>
        <v>0</v>
      </c>
      <c r="O6825" s="6">
        <f t="shared" si="959"/>
        <v>0</v>
      </c>
      <c r="P6825" s="6">
        <f>FORECAST(J6825,Inputs!$B$10:$B$18,Inputs!$A$10:$A$18)</f>
        <v>30.75045118619969</v>
      </c>
      <c r="Q6825" s="6">
        <f>IF(Inputs!$D$10="Yes",IF('Hourly Calcs'!P6825&gt;'Hourly Calcs'!K6825,'Hourly Calcs'!O6825,N6825+O6825),N6825+O6825)</f>
        <v>0</v>
      </c>
      <c r="R6825" s="12">
        <f t="shared" si="960"/>
        <v>0</v>
      </c>
      <c r="S6825" s="1">
        <f>IF(AND(A6825&gt;=5,A6825&lt;=9),INDEX(Demand!$C$3:$C$26,C6825),INDEX(Demand!$B$3:$B$26,C6825))</f>
        <v>350</v>
      </c>
      <c r="T6825" s="7">
        <f t="shared" si="961"/>
        <v>0</v>
      </c>
      <c r="U6825" s="7">
        <f t="shared" si="962"/>
        <v>0</v>
      </c>
    </row>
    <row r="6826" spans="1:21" x14ac:dyDescent="0.2">
      <c r="A6826" s="1">
        <v>10</v>
      </c>
      <c r="B6826" s="1">
        <v>12</v>
      </c>
      <c r="C6826" s="1">
        <v>2</v>
      </c>
      <c r="D6826">
        <v>13.5</v>
      </c>
      <c r="E6826">
        <v>8.5</v>
      </c>
      <c r="F6826">
        <v>72</v>
      </c>
      <c r="G6826">
        <v>0</v>
      </c>
      <c r="H6826">
        <v>0</v>
      </c>
      <c r="I6826">
        <v>0</v>
      </c>
      <c r="J6826" s="4">
        <f t="shared" si="957"/>
        <v>40.213900166959206</v>
      </c>
      <c r="K6826" s="4">
        <f t="shared" si="958"/>
        <v>-40.151930395135537</v>
      </c>
      <c r="L6826" s="5">
        <f t="shared" si="963"/>
        <v>0</v>
      </c>
      <c r="M6826" s="5">
        <f t="shared" si="964"/>
        <v>0</v>
      </c>
      <c r="N6826" s="6">
        <f t="shared" si="956"/>
        <v>0</v>
      </c>
      <c r="O6826" s="6">
        <f t="shared" si="959"/>
        <v>0</v>
      </c>
      <c r="P6826" s="6">
        <f>FORECAST(J6826,Inputs!$B$10:$B$18,Inputs!$A$10:$A$18)</f>
        <v>30.9279064830274</v>
      </c>
      <c r="Q6826" s="6">
        <f>IF(Inputs!$D$10="Yes",IF('Hourly Calcs'!P6826&gt;'Hourly Calcs'!K6826,'Hourly Calcs'!O6826,N6826+O6826),N6826+O6826)</f>
        <v>0</v>
      </c>
      <c r="R6826" s="12">
        <f t="shared" si="960"/>
        <v>0</v>
      </c>
      <c r="S6826" s="1">
        <f>IF(AND(A6826&gt;=5,A6826&lt;=9),INDEX(Demand!$C$3:$C$26,C6826),INDEX(Demand!$B$3:$B$26,C6826))</f>
        <v>350</v>
      </c>
      <c r="T6826" s="7">
        <f t="shared" si="961"/>
        <v>0</v>
      </c>
      <c r="U6826" s="7">
        <f t="shared" si="962"/>
        <v>0</v>
      </c>
    </row>
    <row r="6827" spans="1:21" x14ac:dyDescent="0.2">
      <c r="A6827" s="1">
        <v>10</v>
      </c>
      <c r="B6827" s="1">
        <v>12</v>
      </c>
      <c r="C6827" s="1">
        <v>3</v>
      </c>
      <c r="D6827">
        <v>13.5</v>
      </c>
      <c r="E6827">
        <v>8.1</v>
      </c>
      <c r="F6827">
        <v>70</v>
      </c>
      <c r="G6827">
        <v>0</v>
      </c>
      <c r="H6827">
        <v>0</v>
      </c>
      <c r="I6827">
        <v>0</v>
      </c>
      <c r="J6827" s="4">
        <f t="shared" si="957"/>
        <v>56.554799388396589</v>
      </c>
      <c r="K6827" s="4">
        <f t="shared" si="958"/>
        <v>-33.063216486494127</v>
      </c>
      <c r="L6827" s="5">
        <f t="shared" si="963"/>
        <v>0</v>
      </c>
      <c r="M6827" s="5">
        <f t="shared" si="964"/>
        <v>0</v>
      </c>
      <c r="N6827" s="6">
        <f t="shared" si="956"/>
        <v>0</v>
      </c>
      <c r="O6827" s="6">
        <f t="shared" si="959"/>
        <v>0</v>
      </c>
      <c r="P6827" s="6">
        <f>FORECAST(J6827,Inputs!$B$10:$B$18,Inputs!$A$10:$A$18)</f>
        <v>31.079211105448113</v>
      </c>
      <c r="Q6827" s="6">
        <f>IF(Inputs!$D$10="Yes",IF('Hourly Calcs'!P6827&gt;'Hourly Calcs'!K6827,'Hourly Calcs'!O6827,N6827+O6827),N6827+O6827)</f>
        <v>0</v>
      </c>
      <c r="R6827" s="12">
        <f t="shared" si="960"/>
        <v>0</v>
      </c>
      <c r="S6827" s="1">
        <f>IF(AND(A6827&gt;=5,A6827&lt;=9),INDEX(Demand!$C$3:$C$26,C6827),INDEX(Demand!$B$3:$B$26,C6827))</f>
        <v>350</v>
      </c>
      <c r="T6827" s="7">
        <f t="shared" si="961"/>
        <v>0</v>
      </c>
      <c r="U6827" s="7">
        <f t="shared" si="962"/>
        <v>0</v>
      </c>
    </row>
    <row r="6828" spans="1:21" x14ac:dyDescent="0.2">
      <c r="A6828" s="1">
        <v>10</v>
      </c>
      <c r="B6828" s="1">
        <v>12</v>
      </c>
      <c r="C6828" s="1">
        <v>4</v>
      </c>
      <c r="D6828">
        <v>13.6</v>
      </c>
      <c r="E6828">
        <v>7.5</v>
      </c>
      <c r="F6828">
        <v>67</v>
      </c>
      <c r="G6828">
        <v>0</v>
      </c>
      <c r="H6828">
        <v>0</v>
      </c>
      <c r="I6828">
        <v>0</v>
      </c>
      <c r="J6828" s="4">
        <f t="shared" si="957"/>
        <v>70.536448516755513</v>
      </c>
      <c r="K6828" s="4">
        <f t="shared" si="958"/>
        <v>-24.579405079808353</v>
      </c>
      <c r="L6828" s="5">
        <f t="shared" si="963"/>
        <v>0</v>
      </c>
      <c r="M6828" s="5">
        <f t="shared" si="964"/>
        <v>0</v>
      </c>
      <c r="N6828" s="6">
        <f t="shared" si="956"/>
        <v>0</v>
      </c>
      <c r="O6828" s="6">
        <f t="shared" si="959"/>
        <v>0</v>
      </c>
      <c r="P6828" s="6">
        <f>FORECAST(J6828,Inputs!$B$10:$B$18,Inputs!$A$10:$A$18)</f>
        <v>31.208670819599586</v>
      </c>
      <c r="Q6828" s="6">
        <f>IF(Inputs!$D$10="Yes",IF('Hourly Calcs'!P6828&gt;'Hourly Calcs'!K6828,'Hourly Calcs'!O6828,N6828+O6828),N6828+O6828)</f>
        <v>0</v>
      </c>
      <c r="R6828" s="12">
        <f t="shared" si="960"/>
        <v>0</v>
      </c>
      <c r="S6828" s="1">
        <f>IF(AND(A6828&gt;=5,A6828&lt;=9),INDEX(Demand!$C$3:$C$26,C6828),INDEX(Demand!$B$3:$B$26,C6828))</f>
        <v>350</v>
      </c>
      <c r="T6828" s="7">
        <f t="shared" si="961"/>
        <v>0</v>
      </c>
      <c r="U6828" s="7">
        <f t="shared" si="962"/>
        <v>0</v>
      </c>
    </row>
    <row r="6829" spans="1:21" x14ac:dyDescent="0.2">
      <c r="A6829" s="1">
        <v>10</v>
      </c>
      <c r="B6829" s="1">
        <v>12</v>
      </c>
      <c r="C6829" s="1">
        <v>5</v>
      </c>
      <c r="D6829">
        <v>13.2</v>
      </c>
      <c r="E6829">
        <v>8.4</v>
      </c>
      <c r="F6829">
        <v>73</v>
      </c>
      <c r="G6829">
        <v>0</v>
      </c>
      <c r="H6829">
        <v>0</v>
      </c>
      <c r="I6829">
        <v>0</v>
      </c>
      <c r="J6829" s="4">
        <f t="shared" si="957"/>
        <v>82.979441991354804</v>
      </c>
      <c r="K6829" s="4">
        <f t="shared" si="958"/>
        <v>-15.354062339977986</v>
      </c>
      <c r="L6829" s="5">
        <f t="shared" si="963"/>
        <v>82.020558008645196</v>
      </c>
      <c r="M6829" s="5">
        <f t="shared" si="964"/>
        <v>0</v>
      </c>
      <c r="N6829" s="6">
        <f t="shared" si="956"/>
        <v>0</v>
      </c>
      <c r="O6829" s="6">
        <f t="shared" si="959"/>
        <v>0</v>
      </c>
      <c r="P6829" s="6">
        <f>FORECAST(J6829,Inputs!$B$10:$B$18,Inputs!$A$10:$A$18)</f>
        <v>31.32388372214217</v>
      </c>
      <c r="Q6829" s="6">
        <f>IF(Inputs!$D$10="Yes",IF('Hourly Calcs'!P6829&gt;'Hourly Calcs'!K6829,'Hourly Calcs'!O6829,N6829+O6829),N6829+O6829)</f>
        <v>0</v>
      </c>
      <c r="R6829" s="12">
        <f t="shared" si="960"/>
        <v>0</v>
      </c>
      <c r="S6829" s="1">
        <f>IF(AND(A6829&gt;=5,A6829&lt;=9),INDEX(Demand!$C$3:$C$26,C6829),INDEX(Demand!$B$3:$B$26,C6829))</f>
        <v>350</v>
      </c>
      <c r="T6829" s="7">
        <f t="shared" si="961"/>
        <v>0</v>
      </c>
      <c r="U6829" s="7">
        <f t="shared" si="962"/>
        <v>0</v>
      </c>
    </row>
    <row r="6830" spans="1:21" x14ac:dyDescent="0.2">
      <c r="A6830" s="1">
        <v>10</v>
      </c>
      <c r="B6830" s="1">
        <v>12</v>
      </c>
      <c r="C6830" s="1">
        <v>6</v>
      </c>
      <c r="D6830">
        <v>13.3</v>
      </c>
      <c r="E6830">
        <v>8.5</v>
      </c>
      <c r="F6830">
        <v>73</v>
      </c>
      <c r="G6830">
        <v>0</v>
      </c>
      <c r="H6830">
        <v>0</v>
      </c>
      <c r="I6830">
        <v>0</v>
      </c>
      <c r="J6830" s="4">
        <f t="shared" si="957"/>
        <v>94.667431475926918</v>
      </c>
      <c r="K6830" s="4">
        <f t="shared" si="958"/>
        <v>-5.8533653020920582</v>
      </c>
      <c r="L6830" s="5">
        <f t="shared" si="963"/>
        <v>70.332568524073082</v>
      </c>
      <c r="M6830" s="5">
        <f t="shared" si="964"/>
        <v>0</v>
      </c>
      <c r="N6830" s="6">
        <f t="shared" si="956"/>
        <v>0</v>
      </c>
      <c r="O6830" s="6">
        <f t="shared" si="959"/>
        <v>0</v>
      </c>
      <c r="P6830" s="6">
        <f>FORECAST(J6830,Inputs!$B$10:$B$18,Inputs!$A$10:$A$18)</f>
        <v>31.43210584699932</v>
      </c>
      <c r="Q6830" s="6">
        <f>IF(Inputs!$D$10="Yes",IF('Hourly Calcs'!P6830&gt;'Hourly Calcs'!K6830,'Hourly Calcs'!O6830,N6830+O6830),N6830+O6830)</f>
        <v>0</v>
      </c>
      <c r="R6830" s="12">
        <f t="shared" si="960"/>
        <v>0</v>
      </c>
      <c r="S6830" s="1">
        <f>IF(AND(A6830&gt;=5,A6830&lt;=9),INDEX(Demand!$C$3:$C$26,C6830),INDEX(Demand!$B$3:$B$26,C6830))</f>
        <v>350</v>
      </c>
      <c r="T6830" s="7">
        <f t="shared" si="961"/>
        <v>0</v>
      </c>
      <c r="U6830" s="7">
        <f t="shared" si="962"/>
        <v>0</v>
      </c>
    </row>
    <row r="6831" spans="1:21" x14ac:dyDescent="0.2">
      <c r="A6831" s="1">
        <v>10</v>
      </c>
      <c r="B6831" s="1">
        <v>12</v>
      </c>
      <c r="C6831" s="1">
        <v>7</v>
      </c>
      <c r="D6831">
        <v>13.1</v>
      </c>
      <c r="E6831">
        <v>8.1</v>
      </c>
      <c r="F6831">
        <v>72</v>
      </c>
      <c r="G6831">
        <v>4</v>
      </c>
      <c r="H6831">
        <v>0</v>
      </c>
      <c r="I6831">
        <v>4</v>
      </c>
      <c r="J6831" s="4">
        <f t="shared" si="957"/>
        <v>106.28061562936746</v>
      </c>
      <c r="K6831" s="4">
        <f t="shared" si="958"/>
        <v>3.6126669508232254</v>
      </c>
      <c r="L6831" s="5">
        <f t="shared" si="963"/>
        <v>58.71938437063254</v>
      </c>
      <c r="M6831" s="5">
        <f t="shared" si="964"/>
        <v>30.387333049176775</v>
      </c>
      <c r="N6831" s="6">
        <f t="shared" si="956"/>
        <v>0</v>
      </c>
      <c r="O6831" s="6">
        <f t="shared" si="959"/>
        <v>3.6580751451100832</v>
      </c>
      <c r="P6831" s="6">
        <f>FORECAST(J6831,Inputs!$B$10:$B$18,Inputs!$A$10:$A$18)</f>
        <v>31.53963532990155</v>
      </c>
      <c r="Q6831" s="6">
        <f>IF(Inputs!$D$10="Yes",IF('Hourly Calcs'!P6831&gt;'Hourly Calcs'!K6831,'Hourly Calcs'!O6831,N6831+O6831),N6831+O6831)</f>
        <v>3.6580751451100832</v>
      </c>
      <c r="R6831" s="12">
        <f t="shared" si="960"/>
        <v>17.383173089563115</v>
      </c>
      <c r="S6831" s="1">
        <f>IF(AND(A6831&gt;=5,A6831&lt;=9),INDEX(Demand!$C$3:$C$26,C6831),INDEX(Demand!$B$3:$B$26,C6831))</f>
        <v>350</v>
      </c>
      <c r="T6831" s="7">
        <f t="shared" si="961"/>
        <v>17.383173089563115</v>
      </c>
      <c r="U6831" s="7">
        <f t="shared" si="962"/>
        <v>0</v>
      </c>
    </row>
    <row r="6832" spans="1:21" x14ac:dyDescent="0.2">
      <c r="A6832" s="1">
        <v>10</v>
      </c>
      <c r="B6832" s="1">
        <v>12</v>
      </c>
      <c r="C6832" s="1">
        <v>8</v>
      </c>
      <c r="D6832">
        <v>11.7</v>
      </c>
      <c r="E6832">
        <v>9.9</v>
      </c>
      <c r="F6832">
        <v>89</v>
      </c>
      <c r="G6832">
        <v>50</v>
      </c>
      <c r="H6832">
        <v>0</v>
      </c>
      <c r="I6832">
        <v>50</v>
      </c>
      <c r="J6832" s="4">
        <f t="shared" si="957"/>
        <v>118.42483976565214</v>
      </c>
      <c r="K6832" s="4">
        <f t="shared" si="958"/>
        <v>12.232405878301847</v>
      </c>
      <c r="L6832" s="5">
        <f t="shared" si="963"/>
        <v>46.575160234347862</v>
      </c>
      <c r="M6832" s="5">
        <f t="shared" si="964"/>
        <v>21.767594121698153</v>
      </c>
      <c r="N6832" s="6">
        <f t="shared" si="956"/>
        <v>0</v>
      </c>
      <c r="O6832" s="6">
        <f t="shared" si="959"/>
        <v>45.72593931387604</v>
      </c>
      <c r="P6832" s="6">
        <f>FORECAST(J6832,Inputs!$B$10:$B$18,Inputs!$A$10:$A$18)</f>
        <v>31.652081849681963</v>
      </c>
      <c r="Q6832" s="6">
        <f>IF(Inputs!$D$10="Yes",IF('Hourly Calcs'!P6832&gt;'Hourly Calcs'!K6832,'Hourly Calcs'!O6832,N6832+O6832),N6832+O6832)</f>
        <v>45.72593931387604</v>
      </c>
      <c r="R6832" s="12">
        <f t="shared" si="960"/>
        <v>217.28966361953894</v>
      </c>
      <c r="S6832" s="1">
        <f>IF(AND(A6832&gt;=5,A6832&lt;=9),INDEX(Demand!$C$3:$C$26,C6832),INDEX(Demand!$B$3:$B$26,C6832))</f>
        <v>350</v>
      </c>
      <c r="T6832" s="7">
        <f t="shared" si="961"/>
        <v>217.28966361953894</v>
      </c>
      <c r="U6832" s="7">
        <f t="shared" si="962"/>
        <v>0</v>
      </c>
    </row>
    <row r="6833" spans="1:21" x14ac:dyDescent="0.2">
      <c r="A6833" s="1">
        <v>10</v>
      </c>
      <c r="B6833" s="1">
        <v>12</v>
      </c>
      <c r="C6833" s="1">
        <v>9</v>
      </c>
      <c r="D6833">
        <v>13.3</v>
      </c>
      <c r="E6833">
        <v>8.3000000000000007</v>
      </c>
      <c r="F6833">
        <v>72</v>
      </c>
      <c r="G6833">
        <v>203</v>
      </c>
      <c r="H6833">
        <v>221</v>
      </c>
      <c r="I6833">
        <v>134</v>
      </c>
      <c r="J6833" s="4">
        <f t="shared" si="957"/>
        <v>131.64244164726739</v>
      </c>
      <c r="K6833" s="4">
        <f t="shared" si="958"/>
        <v>19.959103449618766</v>
      </c>
      <c r="L6833" s="5">
        <f t="shared" si="963"/>
        <v>33.35755835273261</v>
      </c>
      <c r="M6833" s="5">
        <f t="shared" si="964"/>
        <v>14.040896550381234</v>
      </c>
      <c r="N6833" s="6">
        <f t="shared" si="956"/>
        <v>159.56344054581089</v>
      </c>
      <c r="O6833" s="6">
        <f t="shared" si="959"/>
        <v>122.54551736118779</v>
      </c>
      <c r="P6833" s="6">
        <f>FORECAST(J6833,Inputs!$B$10:$B$18,Inputs!$A$10:$A$18)</f>
        <v>31.774467052289509</v>
      </c>
      <c r="Q6833" s="6">
        <f>IF(Inputs!$D$10="Yes",IF('Hourly Calcs'!P6833&gt;'Hourly Calcs'!K6833,'Hourly Calcs'!O6833,N6833+O6833),N6833+O6833)</f>
        <v>122.54551736118779</v>
      </c>
      <c r="R6833" s="12">
        <f t="shared" si="960"/>
        <v>582.33629850036436</v>
      </c>
      <c r="S6833" s="1">
        <f>IF(AND(A6833&gt;=5,A6833&lt;=9),INDEX(Demand!$C$3:$C$26,C6833),INDEX(Demand!$B$3:$B$26,C6833))</f>
        <v>350</v>
      </c>
      <c r="T6833" s="7">
        <f t="shared" si="961"/>
        <v>350</v>
      </c>
      <c r="U6833" s="7">
        <f t="shared" si="962"/>
        <v>232.33629850036436</v>
      </c>
    </row>
    <row r="6834" spans="1:21" x14ac:dyDescent="0.2">
      <c r="A6834" s="1">
        <v>10</v>
      </c>
      <c r="B6834" s="1">
        <v>12</v>
      </c>
      <c r="C6834" s="1">
        <v>10</v>
      </c>
      <c r="D6834">
        <v>13.8</v>
      </c>
      <c r="E6834">
        <v>5.8</v>
      </c>
      <c r="F6834">
        <v>58</v>
      </c>
      <c r="G6834">
        <v>356</v>
      </c>
      <c r="H6834">
        <v>505</v>
      </c>
      <c r="I6834">
        <v>140</v>
      </c>
      <c r="J6834" s="4">
        <f t="shared" si="957"/>
        <v>146.3379811424914</v>
      </c>
      <c r="K6834" s="4">
        <f t="shared" si="958"/>
        <v>26.164414327571542</v>
      </c>
      <c r="L6834" s="5">
        <f t="shared" si="963"/>
        <v>18.662018857508599</v>
      </c>
      <c r="M6834" s="5">
        <f t="shared" si="964"/>
        <v>7.8355856724284578</v>
      </c>
      <c r="N6834" s="6">
        <f t="shared" si="956"/>
        <v>424.73951904194013</v>
      </c>
      <c r="O6834" s="6">
        <f t="shared" si="959"/>
        <v>128.03263007885292</v>
      </c>
      <c r="P6834" s="6">
        <f>FORECAST(J6834,Inputs!$B$10:$B$18,Inputs!$A$10:$A$18)</f>
        <v>31.910536862430472</v>
      </c>
      <c r="Q6834" s="6">
        <f>IF(Inputs!$D$10="Yes",IF('Hourly Calcs'!P6834&gt;'Hourly Calcs'!K6834,'Hourly Calcs'!O6834,N6834+O6834),N6834+O6834)</f>
        <v>128.03263007885292</v>
      </c>
      <c r="R6834" s="12">
        <f t="shared" si="960"/>
        <v>608.41105813470904</v>
      </c>
      <c r="S6834" s="1">
        <f>IF(AND(A6834&gt;=5,A6834&lt;=9),INDEX(Demand!$C$3:$C$26,C6834),INDEX(Demand!$B$3:$B$26,C6834))</f>
        <v>600</v>
      </c>
      <c r="T6834" s="7">
        <f t="shared" si="961"/>
        <v>600</v>
      </c>
      <c r="U6834" s="7">
        <f t="shared" si="962"/>
        <v>8.4110581347090374</v>
      </c>
    </row>
    <row r="6835" spans="1:21" x14ac:dyDescent="0.2">
      <c r="A6835" s="1">
        <v>10</v>
      </c>
      <c r="B6835" s="1">
        <v>12</v>
      </c>
      <c r="C6835" s="1">
        <v>11</v>
      </c>
      <c r="D6835">
        <v>14.5</v>
      </c>
      <c r="E6835">
        <v>5.7</v>
      </c>
      <c r="F6835">
        <v>55</v>
      </c>
      <c r="G6835">
        <v>455</v>
      </c>
      <c r="H6835">
        <v>651</v>
      </c>
      <c r="I6835">
        <v>122</v>
      </c>
      <c r="J6835" s="4">
        <f t="shared" si="957"/>
        <v>162.57694865707441</v>
      </c>
      <c r="K6835" s="4">
        <f t="shared" si="958"/>
        <v>30.242715504447688</v>
      </c>
      <c r="L6835" s="5">
        <f t="shared" si="963"/>
        <v>2.4230513429255893</v>
      </c>
      <c r="M6835" s="5">
        <f t="shared" si="964"/>
        <v>3.7572844955523124</v>
      </c>
      <c r="N6835" s="6">
        <f t="shared" si="956"/>
        <v>586.03740693672501</v>
      </c>
      <c r="O6835" s="6">
        <f t="shared" si="959"/>
        <v>111.57129192585754</v>
      </c>
      <c r="P6835" s="6">
        <f>FORECAST(J6835,Inputs!$B$10:$B$18,Inputs!$A$10:$A$18)</f>
        <v>32.060897672750684</v>
      </c>
      <c r="Q6835" s="6">
        <f>IF(Inputs!$D$10="Yes",IF('Hourly Calcs'!P6835&gt;'Hourly Calcs'!K6835,'Hourly Calcs'!O6835,N6835+O6835),N6835+O6835)</f>
        <v>111.57129192585754</v>
      </c>
      <c r="R6835" s="12">
        <f t="shared" si="960"/>
        <v>530.18677923167502</v>
      </c>
      <c r="S6835" s="1">
        <f>IF(AND(A6835&gt;=5,A6835&lt;=9),INDEX(Demand!$C$3:$C$26,C6835),INDEX(Demand!$B$3:$B$26,C6835))</f>
        <v>600</v>
      </c>
      <c r="T6835" s="7">
        <f t="shared" si="961"/>
        <v>530.18677923167502</v>
      </c>
      <c r="U6835" s="7">
        <f t="shared" si="962"/>
        <v>0</v>
      </c>
    </row>
    <row r="6836" spans="1:21" x14ac:dyDescent="0.2">
      <c r="A6836" s="1">
        <v>10</v>
      </c>
      <c r="B6836" s="1">
        <v>12</v>
      </c>
      <c r="C6836" s="1">
        <v>12</v>
      </c>
      <c r="D6836">
        <v>14.9</v>
      </c>
      <c r="E6836">
        <v>6.7</v>
      </c>
      <c r="F6836">
        <v>58</v>
      </c>
      <c r="G6836">
        <v>491</v>
      </c>
      <c r="H6836">
        <v>637</v>
      </c>
      <c r="I6836">
        <v>140</v>
      </c>
      <c r="J6836" s="4">
        <f t="shared" si="957"/>
        <v>179.8495918044986</v>
      </c>
      <c r="K6836" s="4">
        <f t="shared" si="958"/>
        <v>31.678715428889653</v>
      </c>
      <c r="L6836" s="5">
        <f t="shared" si="963"/>
        <v>14.849591804498601</v>
      </c>
      <c r="M6836" s="5">
        <f t="shared" si="964"/>
        <v>2.3212845711103469</v>
      </c>
      <c r="N6836" s="6">
        <f t="shared" si="956"/>
        <v>570.34239563140636</v>
      </c>
      <c r="O6836" s="6">
        <f t="shared" si="959"/>
        <v>128.03263007885292</v>
      </c>
      <c r="P6836" s="6">
        <f>FORECAST(J6836,Inputs!$B$10:$B$18,Inputs!$A$10:$A$18)</f>
        <v>32.220829553745354</v>
      </c>
      <c r="Q6836" s="6">
        <f>IF(Inputs!$D$10="Yes",IF('Hourly Calcs'!P6836&gt;'Hourly Calcs'!K6836,'Hourly Calcs'!O6836,N6836+O6836),N6836+O6836)</f>
        <v>128.03263007885292</v>
      </c>
      <c r="R6836" s="12">
        <f t="shared" si="960"/>
        <v>608.41105813470904</v>
      </c>
      <c r="S6836" s="1">
        <f>IF(AND(A6836&gt;=5,A6836&lt;=9),INDEX(Demand!$C$3:$C$26,C6836),INDEX(Demand!$B$3:$B$26,C6836))</f>
        <v>600</v>
      </c>
      <c r="T6836" s="7">
        <f t="shared" si="961"/>
        <v>600</v>
      </c>
      <c r="U6836" s="7">
        <f t="shared" si="962"/>
        <v>8.4110581347090374</v>
      </c>
    </row>
    <row r="6837" spans="1:21" x14ac:dyDescent="0.2">
      <c r="A6837" s="1">
        <v>10</v>
      </c>
      <c r="B6837" s="1">
        <v>12</v>
      </c>
      <c r="C6837" s="1">
        <v>13</v>
      </c>
      <c r="D6837">
        <v>14.9</v>
      </c>
      <c r="E6837">
        <v>5.5</v>
      </c>
      <c r="F6837">
        <v>53</v>
      </c>
      <c r="G6837">
        <v>459</v>
      </c>
      <c r="H6837">
        <v>484</v>
      </c>
      <c r="I6837">
        <v>194</v>
      </c>
      <c r="J6837" s="4">
        <f t="shared" si="957"/>
        <v>197.12522128326978</v>
      </c>
      <c r="K6837" s="4">
        <f t="shared" si="958"/>
        <v>30.260612503777878</v>
      </c>
      <c r="L6837" s="5">
        <f t="shared" si="963"/>
        <v>32.125221283269781</v>
      </c>
      <c r="M6837" s="5">
        <f t="shared" si="964"/>
        <v>3.7393874962221219</v>
      </c>
      <c r="N6837" s="6">
        <f t="shared" si="956"/>
        <v>400.183681833957</v>
      </c>
      <c r="O6837" s="6">
        <f t="shared" si="959"/>
        <v>177.41664453783903</v>
      </c>
      <c r="P6837" s="6">
        <f>FORECAST(J6837,Inputs!$B$10:$B$18,Inputs!$A$10:$A$18)</f>
        <v>32.380789085956202</v>
      </c>
      <c r="Q6837" s="6">
        <f>IF(Inputs!$D$10="Yes",IF('Hourly Calcs'!P6837&gt;'Hourly Calcs'!K6837,'Hourly Calcs'!O6837,N6837+O6837),N6837+O6837)</f>
        <v>177.41664453783903</v>
      </c>
      <c r="R6837" s="12">
        <f t="shared" si="960"/>
        <v>843.08389484381109</v>
      </c>
      <c r="S6837" s="1">
        <f>IF(AND(A6837&gt;=5,A6837&lt;=9),INDEX(Demand!$C$3:$C$26,C6837),INDEX(Demand!$B$3:$B$26,C6837))</f>
        <v>600</v>
      </c>
      <c r="T6837" s="7">
        <f t="shared" si="961"/>
        <v>600</v>
      </c>
      <c r="U6837" s="7">
        <f t="shared" si="962"/>
        <v>243.08389484381109</v>
      </c>
    </row>
    <row r="6838" spans="1:21" x14ac:dyDescent="0.2">
      <c r="A6838" s="1">
        <v>10</v>
      </c>
      <c r="B6838" s="1">
        <v>12</v>
      </c>
      <c r="C6838" s="1">
        <v>14</v>
      </c>
      <c r="D6838">
        <v>14.2</v>
      </c>
      <c r="E6838">
        <v>7.1</v>
      </c>
      <c r="F6838">
        <v>62</v>
      </c>
      <c r="G6838">
        <v>270</v>
      </c>
      <c r="H6838">
        <v>98</v>
      </c>
      <c r="I6838">
        <v>221</v>
      </c>
      <c r="J6838" s="4">
        <f t="shared" si="957"/>
        <v>213.37054619989297</v>
      </c>
      <c r="K6838" s="4">
        <f t="shared" si="958"/>
        <v>26.196261447973264</v>
      </c>
      <c r="L6838" s="5">
        <f t="shared" si="963"/>
        <v>48.370546199892971</v>
      </c>
      <c r="M6838" s="5">
        <f t="shared" si="964"/>
        <v>7.8037385520267364</v>
      </c>
      <c r="N6838" s="6">
        <f t="shared" si="956"/>
        <v>68.531264357092255</v>
      </c>
      <c r="O6838" s="6">
        <f t="shared" si="959"/>
        <v>202.10865176733211</v>
      </c>
      <c r="P6838" s="6">
        <f>FORECAST(J6838,Inputs!$B$10:$B$18,Inputs!$A$10:$A$18)</f>
        <v>32.531208761110115</v>
      </c>
      <c r="Q6838" s="6">
        <f>IF(Inputs!$D$10="Yes",IF('Hourly Calcs'!P6838&gt;'Hourly Calcs'!K6838,'Hourly Calcs'!O6838,N6838+O6838),N6838+O6838)</f>
        <v>202.10865176733211</v>
      </c>
      <c r="R6838" s="12">
        <f t="shared" si="960"/>
        <v>960.42031319836212</v>
      </c>
      <c r="S6838" s="1">
        <f>IF(AND(A6838&gt;=5,A6838&lt;=9),INDEX(Demand!$C$3:$C$26,C6838),INDEX(Demand!$B$3:$B$26,C6838))</f>
        <v>600</v>
      </c>
      <c r="T6838" s="7">
        <f t="shared" si="961"/>
        <v>600</v>
      </c>
      <c r="U6838" s="7">
        <f t="shared" si="962"/>
        <v>360.42031319836212</v>
      </c>
    </row>
    <row r="6839" spans="1:21" x14ac:dyDescent="0.2">
      <c r="A6839" s="1">
        <v>10</v>
      </c>
      <c r="B6839" s="1">
        <v>12</v>
      </c>
      <c r="C6839" s="1">
        <v>15</v>
      </c>
      <c r="D6839">
        <v>13.9</v>
      </c>
      <c r="E6839">
        <v>7.4</v>
      </c>
      <c r="F6839">
        <v>65</v>
      </c>
      <c r="G6839">
        <v>205</v>
      </c>
      <c r="H6839">
        <v>56</v>
      </c>
      <c r="I6839">
        <v>182</v>
      </c>
      <c r="J6839" s="4">
        <f t="shared" si="957"/>
        <v>228.07057692423825</v>
      </c>
      <c r="K6839" s="4">
        <f t="shared" si="958"/>
        <v>19.998628009743129</v>
      </c>
      <c r="L6839" s="5">
        <f t="shared" si="963"/>
        <v>63.070576924238253</v>
      </c>
      <c r="M6839" s="5">
        <f t="shared" si="964"/>
        <v>14.001371990256871</v>
      </c>
      <c r="N6839" s="6">
        <f t="shared" si="956"/>
        <v>29.204683154802819</v>
      </c>
      <c r="O6839" s="6">
        <f t="shared" si="959"/>
        <v>166.44241910250878</v>
      </c>
      <c r="P6839" s="6">
        <f>FORECAST(J6839,Inputs!$B$10:$B$18,Inputs!$A$10:$A$18)</f>
        <v>32.667320156705905</v>
      </c>
      <c r="Q6839" s="6">
        <f>IF(Inputs!$D$10="Yes",IF('Hourly Calcs'!P6839&gt;'Hourly Calcs'!K6839,'Hourly Calcs'!O6839,N6839+O6839),N6839+O6839)</f>
        <v>166.44241910250878</v>
      </c>
      <c r="R6839" s="12">
        <f t="shared" si="960"/>
        <v>790.93437557512163</v>
      </c>
      <c r="S6839" s="1">
        <f>IF(AND(A6839&gt;=5,A6839&lt;=9),INDEX(Demand!$C$3:$C$26,C6839),INDEX(Demand!$B$3:$B$26,C6839))</f>
        <v>600</v>
      </c>
      <c r="T6839" s="7">
        <f t="shared" si="961"/>
        <v>600</v>
      </c>
      <c r="U6839" s="7">
        <f t="shared" si="962"/>
        <v>190.93437557512163</v>
      </c>
    </row>
    <row r="6840" spans="1:21" x14ac:dyDescent="0.2">
      <c r="A6840" s="1">
        <v>10</v>
      </c>
      <c r="B6840" s="1">
        <v>12</v>
      </c>
      <c r="C6840" s="1">
        <v>16</v>
      </c>
      <c r="D6840">
        <v>13.1</v>
      </c>
      <c r="E6840">
        <v>5.4</v>
      </c>
      <c r="F6840">
        <v>60</v>
      </c>
      <c r="G6840">
        <v>122</v>
      </c>
      <c r="H6840">
        <v>19</v>
      </c>
      <c r="I6840">
        <v>116</v>
      </c>
      <c r="J6840" s="4">
        <f t="shared" si="957"/>
        <v>241.28659891976855</v>
      </c>
      <c r="K6840" s="4">
        <f t="shared" si="958"/>
        <v>12.272466574804426</v>
      </c>
      <c r="L6840" s="5">
        <f t="shared" si="963"/>
        <v>76.286598919768551</v>
      </c>
      <c r="M6840" s="5">
        <f t="shared" si="964"/>
        <v>21.727533425195574</v>
      </c>
      <c r="N6840" s="6">
        <f t="shared" si="956"/>
        <v>5.8093791804584205</v>
      </c>
      <c r="O6840" s="6">
        <f t="shared" si="959"/>
        <v>106.08417920819241</v>
      </c>
      <c r="P6840" s="6">
        <f>FORECAST(J6840,Inputs!$B$10:$B$18,Inputs!$A$10:$A$18)</f>
        <v>32.789690730738599</v>
      </c>
      <c r="Q6840" s="6">
        <f>IF(Inputs!$D$10="Yes",IF('Hourly Calcs'!P6840&gt;'Hourly Calcs'!K6840,'Hourly Calcs'!O6840,N6840+O6840),N6840+O6840)</f>
        <v>106.08417920819241</v>
      </c>
      <c r="R6840" s="12">
        <f t="shared" si="960"/>
        <v>504.11201959733029</v>
      </c>
      <c r="S6840" s="1">
        <f>IF(AND(A6840&gt;=5,A6840&lt;=9),INDEX(Demand!$C$3:$C$26,C6840),INDEX(Demand!$B$3:$B$26,C6840))</f>
        <v>900</v>
      </c>
      <c r="T6840" s="7">
        <f t="shared" si="961"/>
        <v>504.11201959733029</v>
      </c>
      <c r="U6840" s="7">
        <f t="shared" si="962"/>
        <v>0</v>
      </c>
    </row>
    <row r="6841" spans="1:21" x14ac:dyDescent="0.2">
      <c r="A6841" s="1">
        <v>10</v>
      </c>
      <c r="B6841" s="1">
        <v>12</v>
      </c>
      <c r="C6841" s="1">
        <v>17</v>
      </c>
      <c r="D6841">
        <v>13.1</v>
      </c>
      <c r="E6841">
        <v>5.9</v>
      </c>
      <c r="F6841">
        <v>62</v>
      </c>
      <c r="G6841">
        <v>38</v>
      </c>
      <c r="H6841">
        <v>0</v>
      </c>
      <c r="I6841">
        <v>38</v>
      </c>
      <c r="J6841" s="4">
        <f t="shared" si="957"/>
        <v>253.42079009338636</v>
      </c>
      <c r="K6841" s="4">
        <f t="shared" si="958"/>
        <v>3.6448678668701007</v>
      </c>
      <c r="L6841" s="5">
        <f t="shared" si="963"/>
        <v>88.420790093386358</v>
      </c>
      <c r="M6841" s="5">
        <f t="shared" si="964"/>
        <v>30.355132133129899</v>
      </c>
      <c r="N6841" s="6">
        <f t="shared" si="956"/>
        <v>0</v>
      </c>
      <c r="O6841" s="6">
        <f t="shared" si="959"/>
        <v>34.751713878545793</v>
      </c>
      <c r="P6841" s="6">
        <f>FORECAST(J6841,Inputs!$B$10:$B$18,Inputs!$A$10:$A$18)</f>
        <v>32.902044352716537</v>
      </c>
      <c r="Q6841" s="6">
        <f>IF(Inputs!$D$10="Yes",IF('Hourly Calcs'!P6841&gt;'Hourly Calcs'!K6841,'Hourly Calcs'!O6841,N6841+O6841),N6841+O6841)</f>
        <v>34.751713878545793</v>
      </c>
      <c r="R6841" s="12">
        <f t="shared" si="960"/>
        <v>165.1401443508496</v>
      </c>
      <c r="S6841" s="1">
        <f>IF(AND(A6841&gt;=5,A6841&lt;=9),INDEX(Demand!$C$3:$C$26,C6841),INDEX(Demand!$B$3:$B$26,C6841))</f>
        <v>900</v>
      </c>
      <c r="T6841" s="7">
        <f t="shared" si="961"/>
        <v>165.1401443508496</v>
      </c>
      <c r="U6841" s="7">
        <f t="shared" si="962"/>
        <v>0</v>
      </c>
    </row>
    <row r="6842" spans="1:21" x14ac:dyDescent="0.2">
      <c r="A6842" s="1">
        <v>10</v>
      </c>
      <c r="B6842" s="1">
        <v>12</v>
      </c>
      <c r="C6842" s="1">
        <v>18</v>
      </c>
      <c r="D6842">
        <v>13</v>
      </c>
      <c r="E6842">
        <v>6.6</v>
      </c>
      <c r="F6842">
        <v>65</v>
      </c>
      <c r="G6842">
        <v>2</v>
      </c>
      <c r="H6842">
        <v>0</v>
      </c>
      <c r="I6842">
        <v>2</v>
      </c>
      <c r="J6842" s="4">
        <f t="shared" si="957"/>
        <v>265.01408945326233</v>
      </c>
      <c r="K6842" s="4">
        <f t="shared" si="958"/>
        <v>-5.8346034934150026</v>
      </c>
      <c r="L6842" s="5">
        <f t="shared" si="963"/>
        <v>0</v>
      </c>
      <c r="M6842" s="5">
        <f t="shared" si="964"/>
        <v>0</v>
      </c>
      <c r="N6842" s="6">
        <f t="shared" si="956"/>
        <v>0</v>
      </c>
      <c r="O6842" s="6">
        <f t="shared" si="959"/>
        <v>1.8290375725550416</v>
      </c>
      <c r="P6842" s="6">
        <f>FORECAST(J6842,Inputs!$B$10:$B$18,Inputs!$A$10:$A$18)</f>
        <v>33.009389717159834</v>
      </c>
      <c r="Q6842" s="6">
        <f>IF(Inputs!$D$10="Yes",IF('Hourly Calcs'!P6842&gt;'Hourly Calcs'!K6842,'Hourly Calcs'!O6842,N6842+O6842),N6842+O6842)</f>
        <v>1.8290375725550416</v>
      </c>
      <c r="R6842" s="12">
        <f t="shared" si="960"/>
        <v>8.6915865447815577</v>
      </c>
      <c r="S6842" s="1">
        <f>IF(AND(A6842&gt;=5,A6842&lt;=9),INDEX(Demand!$C$3:$C$26,C6842),INDEX(Demand!$B$3:$B$26,C6842))</f>
        <v>900</v>
      </c>
      <c r="T6842" s="7">
        <f t="shared" si="961"/>
        <v>8.6915865447815577</v>
      </c>
      <c r="U6842" s="7">
        <f t="shared" si="962"/>
        <v>0</v>
      </c>
    </row>
    <row r="6843" spans="1:21" x14ac:dyDescent="0.2">
      <c r="A6843" s="1">
        <v>10</v>
      </c>
      <c r="B6843" s="1">
        <v>12</v>
      </c>
      <c r="C6843" s="1">
        <v>19</v>
      </c>
      <c r="D6843">
        <v>13</v>
      </c>
      <c r="E6843">
        <v>7.3</v>
      </c>
      <c r="F6843">
        <v>68</v>
      </c>
      <c r="G6843">
        <v>0</v>
      </c>
      <c r="H6843">
        <v>0</v>
      </c>
      <c r="I6843">
        <v>0</v>
      </c>
      <c r="J6843" s="4">
        <f t="shared" si="957"/>
        <v>276.67138536013061</v>
      </c>
      <c r="K6843" s="4">
        <f t="shared" si="958"/>
        <v>-15.360528558568532</v>
      </c>
      <c r="L6843" s="5">
        <f t="shared" si="963"/>
        <v>0</v>
      </c>
      <c r="M6843" s="5">
        <f t="shared" si="964"/>
        <v>0</v>
      </c>
      <c r="N6843" s="6">
        <f t="shared" si="956"/>
        <v>0</v>
      </c>
      <c r="O6843" s="6">
        <f t="shared" si="959"/>
        <v>0</v>
      </c>
      <c r="P6843" s="6">
        <f>FORECAST(J6843,Inputs!$B$10:$B$18,Inputs!$A$10:$A$18)</f>
        <v>33.11732764222343</v>
      </c>
      <c r="Q6843" s="6">
        <f>IF(Inputs!$D$10="Yes",IF('Hourly Calcs'!P6843&gt;'Hourly Calcs'!K6843,'Hourly Calcs'!O6843,N6843+O6843),N6843+O6843)</f>
        <v>0</v>
      </c>
      <c r="R6843" s="12">
        <f t="shared" si="960"/>
        <v>0</v>
      </c>
      <c r="S6843" s="1">
        <f>IF(AND(A6843&gt;=5,A6843&lt;=9),INDEX(Demand!$C$3:$C$26,C6843),INDEX(Demand!$B$3:$B$26,C6843))</f>
        <v>900</v>
      </c>
      <c r="T6843" s="7">
        <f t="shared" si="961"/>
        <v>0</v>
      </c>
      <c r="U6843" s="7">
        <f t="shared" si="962"/>
        <v>0</v>
      </c>
    </row>
    <row r="6844" spans="1:21" x14ac:dyDescent="0.2">
      <c r="A6844" s="1">
        <v>10</v>
      </c>
      <c r="B6844" s="1">
        <v>12</v>
      </c>
      <c r="C6844" s="1">
        <v>20</v>
      </c>
      <c r="D6844">
        <v>13</v>
      </c>
      <c r="E6844">
        <v>7.7</v>
      </c>
      <c r="F6844">
        <v>70</v>
      </c>
      <c r="G6844">
        <v>0</v>
      </c>
      <c r="H6844">
        <v>0</v>
      </c>
      <c r="I6844">
        <v>0</v>
      </c>
      <c r="J6844" s="4">
        <f t="shared" si="957"/>
        <v>289.07306195752199</v>
      </c>
      <c r="K6844" s="4">
        <f t="shared" si="958"/>
        <v>-24.624124100112368</v>
      </c>
      <c r="L6844" s="5">
        <f t="shared" si="963"/>
        <v>0</v>
      </c>
      <c r="M6844" s="5">
        <f t="shared" si="964"/>
        <v>0</v>
      </c>
      <c r="N6844" s="6">
        <f t="shared" si="956"/>
        <v>0</v>
      </c>
      <c r="O6844" s="6">
        <f t="shared" si="959"/>
        <v>0</v>
      </c>
      <c r="P6844" s="6">
        <f>FORECAST(J6844,Inputs!$B$10:$B$18,Inputs!$A$10:$A$18)</f>
        <v>33.232157981088164</v>
      </c>
      <c r="Q6844" s="6">
        <f>IF(Inputs!$D$10="Yes",IF('Hourly Calcs'!P6844&gt;'Hourly Calcs'!K6844,'Hourly Calcs'!O6844,N6844+O6844),N6844+O6844)</f>
        <v>0</v>
      </c>
      <c r="R6844" s="12">
        <f t="shared" si="960"/>
        <v>0</v>
      </c>
      <c r="S6844" s="1">
        <f>IF(AND(A6844&gt;=5,A6844&lt;=9),INDEX(Demand!$C$3:$C$26,C6844),INDEX(Demand!$B$3:$B$26,C6844))</f>
        <v>800</v>
      </c>
      <c r="T6844" s="7">
        <f t="shared" si="961"/>
        <v>0</v>
      </c>
      <c r="U6844" s="7">
        <f t="shared" si="962"/>
        <v>0</v>
      </c>
    </row>
    <row r="6845" spans="1:21" x14ac:dyDescent="0.2">
      <c r="A6845" s="1">
        <v>10</v>
      </c>
      <c r="B6845" s="1">
        <v>12</v>
      </c>
      <c r="C6845" s="1">
        <v>21</v>
      </c>
      <c r="D6845">
        <v>12.7</v>
      </c>
      <c r="E6845">
        <v>7.6</v>
      </c>
      <c r="F6845">
        <v>71</v>
      </c>
      <c r="G6845">
        <v>0</v>
      </c>
      <c r="H6845">
        <v>0</v>
      </c>
      <c r="I6845">
        <v>0</v>
      </c>
      <c r="J6845" s="4">
        <f t="shared" si="957"/>
        <v>303.00727178633792</v>
      </c>
      <c r="K6845" s="4">
        <f t="shared" si="958"/>
        <v>-33.163739734903459</v>
      </c>
      <c r="L6845" s="5">
        <f t="shared" si="963"/>
        <v>0</v>
      </c>
      <c r="M6845" s="5">
        <f t="shared" si="964"/>
        <v>0</v>
      </c>
      <c r="N6845" s="6">
        <f t="shared" si="956"/>
        <v>0</v>
      </c>
      <c r="O6845" s="6">
        <f t="shared" si="959"/>
        <v>0</v>
      </c>
      <c r="P6845" s="6">
        <f>FORECAST(J6845,Inputs!$B$10:$B$18,Inputs!$A$10:$A$18)</f>
        <v>33.361178442466091</v>
      </c>
      <c r="Q6845" s="6">
        <f>IF(Inputs!$D$10="Yes",IF('Hourly Calcs'!P6845&gt;'Hourly Calcs'!K6845,'Hourly Calcs'!O6845,N6845+O6845),N6845+O6845)</f>
        <v>0</v>
      </c>
      <c r="R6845" s="12">
        <f t="shared" si="960"/>
        <v>0</v>
      </c>
      <c r="S6845" s="1">
        <f>IF(AND(A6845&gt;=5,A6845&lt;=9),INDEX(Demand!$C$3:$C$26,C6845),INDEX(Demand!$B$3:$B$26,C6845))</f>
        <v>700</v>
      </c>
      <c r="T6845" s="7">
        <f t="shared" si="961"/>
        <v>0</v>
      </c>
      <c r="U6845" s="7">
        <f t="shared" si="962"/>
        <v>0</v>
      </c>
    </row>
    <row r="6846" spans="1:21" x14ac:dyDescent="0.2">
      <c r="A6846" s="1">
        <v>10</v>
      </c>
      <c r="B6846" s="1">
        <v>12</v>
      </c>
      <c r="C6846" s="1">
        <v>22</v>
      </c>
      <c r="D6846">
        <v>12.6</v>
      </c>
      <c r="E6846">
        <v>7.9</v>
      </c>
      <c r="F6846">
        <v>73</v>
      </c>
      <c r="G6846">
        <v>0</v>
      </c>
      <c r="H6846">
        <v>0</v>
      </c>
      <c r="I6846">
        <v>0</v>
      </c>
      <c r="J6846" s="4">
        <f t="shared" si="957"/>
        <v>319.31090330680968</v>
      </c>
      <c r="K6846" s="4">
        <f t="shared" si="958"/>
        <v>-40.329761642237344</v>
      </c>
      <c r="L6846" s="5">
        <f t="shared" si="963"/>
        <v>0</v>
      </c>
      <c r="M6846" s="5">
        <f t="shared" si="964"/>
        <v>0</v>
      </c>
      <c r="N6846" s="6">
        <f t="shared" si="956"/>
        <v>0</v>
      </c>
      <c r="O6846" s="6">
        <f t="shared" si="959"/>
        <v>0</v>
      </c>
      <c r="P6846" s="6">
        <f>FORECAST(J6846,Inputs!$B$10:$B$18,Inputs!$A$10:$A$18)</f>
        <v>33.512137993581568</v>
      </c>
      <c r="Q6846" s="6">
        <f>IF(Inputs!$D$10="Yes",IF('Hourly Calcs'!P6846&gt;'Hourly Calcs'!K6846,'Hourly Calcs'!O6846,N6846+O6846),N6846+O6846)</f>
        <v>0</v>
      </c>
      <c r="R6846" s="12">
        <f t="shared" si="960"/>
        <v>0</v>
      </c>
      <c r="S6846" s="1">
        <f>IF(AND(A6846&gt;=5,A6846&lt;=9),INDEX(Demand!$C$3:$C$26,C6846),INDEX(Demand!$B$3:$B$26,C6846))</f>
        <v>600</v>
      </c>
      <c r="T6846" s="7">
        <f t="shared" si="961"/>
        <v>0</v>
      </c>
      <c r="U6846" s="7">
        <f t="shared" si="962"/>
        <v>0</v>
      </c>
    </row>
    <row r="6847" spans="1:21" x14ac:dyDescent="0.2">
      <c r="A6847" s="1">
        <v>10</v>
      </c>
      <c r="B6847" s="1">
        <v>12</v>
      </c>
      <c r="C6847" s="1">
        <v>23</v>
      </c>
      <c r="D6847">
        <v>12.9</v>
      </c>
      <c r="E6847">
        <v>7.6</v>
      </c>
      <c r="F6847">
        <v>70</v>
      </c>
      <c r="G6847">
        <v>0</v>
      </c>
      <c r="H6847">
        <v>0</v>
      </c>
      <c r="I6847">
        <v>0</v>
      </c>
      <c r="J6847" s="4">
        <f t="shared" si="957"/>
        <v>338.4847939722797</v>
      </c>
      <c r="K6847" s="4">
        <f t="shared" si="958"/>
        <v>-45.261447543116844</v>
      </c>
      <c r="L6847" s="5">
        <f t="shared" si="963"/>
        <v>0</v>
      </c>
      <c r="M6847" s="5">
        <f t="shared" si="964"/>
        <v>0</v>
      </c>
      <c r="N6847" s="6">
        <f t="shared" si="956"/>
        <v>0</v>
      </c>
      <c r="O6847" s="6">
        <f t="shared" si="959"/>
        <v>0</v>
      </c>
      <c r="P6847" s="6">
        <f>FORECAST(J6847,Inputs!$B$10:$B$18,Inputs!$A$10:$A$18)</f>
        <v>33.689674018261847</v>
      </c>
      <c r="Q6847" s="6">
        <f>IF(Inputs!$D$10="Yes",IF('Hourly Calcs'!P6847&gt;'Hourly Calcs'!K6847,'Hourly Calcs'!O6847,N6847+O6847),N6847+O6847)</f>
        <v>0</v>
      </c>
      <c r="R6847" s="12">
        <f t="shared" si="960"/>
        <v>0</v>
      </c>
      <c r="S6847" s="1">
        <f>IF(AND(A6847&gt;=5,A6847&lt;=9),INDEX(Demand!$C$3:$C$26,C6847),INDEX(Demand!$B$3:$B$26,C6847))</f>
        <v>500</v>
      </c>
      <c r="T6847" s="7">
        <f t="shared" si="961"/>
        <v>0</v>
      </c>
      <c r="U6847" s="7">
        <f t="shared" si="962"/>
        <v>0</v>
      </c>
    </row>
    <row r="6848" spans="1:21" x14ac:dyDescent="0.2">
      <c r="A6848" s="1">
        <v>10</v>
      </c>
      <c r="B6848" s="1">
        <v>12</v>
      </c>
      <c r="C6848" s="1">
        <v>24</v>
      </c>
      <c r="D6848">
        <v>12.3</v>
      </c>
      <c r="E6848">
        <v>7.4</v>
      </c>
      <c r="F6848">
        <v>72</v>
      </c>
      <c r="G6848">
        <v>0</v>
      </c>
      <c r="H6848">
        <v>0</v>
      </c>
      <c r="I6848">
        <v>0</v>
      </c>
      <c r="J6848" s="4">
        <f t="shared" si="957"/>
        <v>359.85675354365492</v>
      </c>
      <c r="K6848" s="4">
        <f t="shared" si="958"/>
        <v>-47.068862196425272</v>
      </c>
      <c r="L6848" s="5">
        <f t="shared" si="963"/>
        <v>0</v>
      </c>
      <c r="M6848" s="5">
        <f t="shared" si="964"/>
        <v>0</v>
      </c>
      <c r="N6848" s="6">
        <f t="shared" si="956"/>
        <v>0</v>
      </c>
      <c r="O6848" s="6">
        <f t="shared" si="959"/>
        <v>0</v>
      </c>
      <c r="P6848" s="6">
        <f>FORECAST(J6848,Inputs!$B$10:$B$18,Inputs!$A$10:$A$18)</f>
        <v>33.887562532811614</v>
      </c>
      <c r="Q6848" s="6">
        <f>IF(Inputs!$D$10="Yes",IF('Hourly Calcs'!P6848&gt;'Hourly Calcs'!K6848,'Hourly Calcs'!O6848,N6848+O6848),N6848+O6848)</f>
        <v>0</v>
      </c>
      <c r="R6848" s="12">
        <f t="shared" si="960"/>
        <v>0</v>
      </c>
      <c r="S6848" s="1">
        <f>IF(AND(A6848&gt;=5,A6848&lt;=9),INDEX(Demand!$C$3:$C$26,C6848),INDEX(Demand!$B$3:$B$26,C6848))</f>
        <v>400</v>
      </c>
      <c r="T6848" s="7">
        <f t="shared" si="961"/>
        <v>0</v>
      </c>
      <c r="U6848" s="7">
        <f t="shared" si="962"/>
        <v>0</v>
      </c>
    </row>
    <row r="6849" spans="1:21" x14ac:dyDescent="0.2">
      <c r="A6849" s="1">
        <v>10</v>
      </c>
      <c r="B6849" s="1">
        <v>13</v>
      </c>
      <c r="C6849" s="1">
        <v>1</v>
      </c>
      <c r="D6849">
        <v>12.3</v>
      </c>
      <c r="E6849">
        <v>8.3000000000000007</v>
      </c>
      <c r="F6849">
        <v>77</v>
      </c>
      <c r="G6849">
        <v>0</v>
      </c>
      <c r="H6849">
        <v>0</v>
      </c>
      <c r="I6849">
        <v>0</v>
      </c>
      <c r="J6849" s="4">
        <f t="shared" si="957"/>
        <v>21.255730338909899</v>
      </c>
      <c r="K6849" s="4">
        <f t="shared" si="958"/>
        <v>-45.337197478471978</v>
      </c>
      <c r="L6849" s="5">
        <f t="shared" si="963"/>
        <v>0</v>
      </c>
      <c r="M6849" s="5">
        <f t="shared" si="964"/>
        <v>0</v>
      </c>
      <c r="N6849" s="6">
        <f t="shared" si="956"/>
        <v>0</v>
      </c>
      <c r="O6849" s="6">
        <f t="shared" si="959"/>
        <v>0</v>
      </c>
      <c r="P6849" s="6">
        <f>FORECAST(J6849,Inputs!$B$10:$B$18,Inputs!$A$10:$A$18)</f>
        <v>30.752367873508422</v>
      </c>
      <c r="Q6849" s="6">
        <f>IF(Inputs!$D$10="Yes",IF('Hourly Calcs'!P6849&gt;'Hourly Calcs'!K6849,'Hourly Calcs'!O6849,N6849+O6849),N6849+O6849)</f>
        <v>0</v>
      </c>
      <c r="R6849" s="12">
        <f t="shared" si="960"/>
        <v>0</v>
      </c>
      <c r="S6849" s="1">
        <f>IF(AND(A6849&gt;=5,A6849&lt;=9),INDEX(Demand!$C$3:$C$26,C6849),INDEX(Demand!$B$3:$B$26,C6849))</f>
        <v>350</v>
      </c>
      <c r="T6849" s="7">
        <f t="shared" si="961"/>
        <v>0</v>
      </c>
      <c r="U6849" s="7">
        <f t="shared" si="962"/>
        <v>0</v>
      </c>
    </row>
    <row r="6850" spans="1:21" x14ac:dyDescent="0.2">
      <c r="A6850" s="1">
        <v>10</v>
      </c>
      <c r="B6850" s="1">
        <v>13</v>
      </c>
      <c r="C6850" s="1">
        <v>2</v>
      </c>
      <c r="D6850">
        <v>13</v>
      </c>
      <c r="E6850">
        <v>8.5</v>
      </c>
      <c r="F6850">
        <v>74</v>
      </c>
      <c r="G6850">
        <v>0</v>
      </c>
      <c r="H6850">
        <v>0</v>
      </c>
      <c r="I6850">
        <v>0</v>
      </c>
      <c r="J6850" s="4">
        <f t="shared" si="957"/>
        <v>40.490025219703114</v>
      </c>
      <c r="K6850" s="4">
        <f t="shared" si="958"/>
        <v>-40.467543357284939</v>
      </c>
      <c r="L6850" s="5">
        <f t="shared" si="963"/>
        <v>0</v>
      </c>
      <c r="M6850" s="5">
        <f t="shared" si="964"/>
        <v>0</v>
      </c>
      <c r="N6850" s="6">
        <f t="shared" si="956"/>
        <v>0</v>
      </c>
      <c r="O6850" s="6">
        <f t="shared" si="959"/>
        <v>0</v>
      </c>
      <c r="P6850" s="6">
        <f>FORECAST(J6850,Inputs!$B$10:$B$18,Inputs!$A$10:$A$18)</f>
        <v>30.93046319647873</v>
      </c>
      <c r="Q6850" s="6">
        <f>IF(Inputs!$D$10="Yes",IF('Hourly Calcs'!P6850&gt;'Hourly Calcs'!K6850,'Hourly Calcs'!O6850,N6850+O6850),N6850+O6850)</f>
        <v>0</v>
      </c>
      <c r="R6850" s="12">
        <f t="shared" si="960"/>
        <v>0</v>
      </c>
      <c r="S6850" s="1">
        <f>IF(AND(A6850&gt;=5,A6850&lt;=9),INDEX(Demand!$C$3:$C$26,C6850),INDEX(Demand!$B$3:$B$26,C6850))</f>
        <v>350</v>
      </c>
      <c r="T6850" s="7">
        <f t="shared" si="961"/>
        <v>0</v>
      </c>
      <c r="U6850" s="7">
        <f t="shared" si="962"/>
        <v>0</v>
      </c>
    </row>
    <row r="6851" spans="1:21" x14ac:dyDescent="0.2">
      <c r="A6851" s="1">
        <v>10</v>
      </c>
      <c r="B6851" s="1">
        <v>13</v>
      </c>
      <c r="C6851" s="1">
        <v>3</v>
      </c>
      <c r="D6851">
        <v>13.1</v>
      </c>
      <c r="E6851">
        <v>7.6</v>
      </c>
      <c r="F6851">
        <v>69</v>
      </c>
      <c r="G6851">
        <v>0</v>
      </c>
      <c r="H6851">
        <v>0</v>
      </c>
      <c r="I6851">
        <v>0</v>
      </c>
      <c r="J6851" s="4">
        <f t="shared" si="957"/>
        <v>56.855404864988557</v>
      </c>
      <c r="K6851" s="4">
        <f t="shared" si="958"/>
        <v>-33.347168777572506</v>
      </c>
      <c r="L6851" s="5">
        <f t="shared" si="963"/>
        <v>0</v>
      </c>
      <c r="M6851" s="5">
        <f t="shared" si="964"/>
        <v>0</v>
      </c>
      <c r="N6851" s="6">
        <f t="shared" si="956"/>
        <v>0</v>
      </c>
      <c r="O6851" s="6">
        <f t="shared" si="959"/>
        <v>0</v>
      </c>
      <c r="P6851" s="6">
        <f>FORECAST(J6851,Inputs!$B$10:$B$18,Inputs!$A$10:$A$18)</f>
        <v>31.081994489490633</v>
      </c>
      <c r="Q6851" s="6">
        <f>IF(Inputs!$D$10="Yes",IF('Hourly Calcs'!P6851&gt;'Hourly Calcs'!K6851,'Hourly Calcs'!O6851,N6851+O6851),N6851+O6851)</f>
        <v>0</v>
      </c>
      <c r="R6851" s="12">
        <f t="shared" si="960"/>
        <v>0</v>
      </c>
      <c r="S6851" s="1">
        <f>IF(AND(A6851&gt;=5,A6851&lt;=9),INDEX(Demand!$C$3:$C$26,C6851),INDEX(Demand!$B$3:$B$26,C6851))</f>
        <v>350</v>
      </c>
      <c r="T6851" s="7">
        <f t="shared" si="961"/>
        <v>0</v>
      </c>
      <c r="U6851" s="7">
        <f t="shared" si="962"/>
        <v>0</v>
      </c>
    </row>
    <row r="6852" spans="1:21" x14ac:dyDescent="0.2">
      <c r="A6852" s="1">
        <v>10</v>
      </c>
      <c r="B6852" s="1">
        <v>13</v>
      </c>
      <c r="C6852" s="1">
        <v>4</v>
      </c>
      <c r="D6852">
        <v>12.8</v>
      </c>
      <c r="E6852">
        <v>8.1999999999999993</v>
      </c>
      <c r="F6852">
        <v>74</v>
      </c>
      <c r="G6852">
        <v>0</v>
      </c>
      <c r="H6852">
        <v>0</v>
      </c>
      <c r="I6852">
        <v>0</v>
      </c>
      <c r="J6852" s="4">
        <f t="shared" si="957"/>
        <v>70.838383851627427</v>
      </c>
      <c r="K6852" s="4">
        <f t="shared" si="958"/>
        <v>-24.841357437547913</v>
      </c>
      <c r="L6852" s="5">
        <f t="shared" si="963"/>
        <v>0</v>
      </c>
      <c r="M6852" s="5">
        <f t="shared" si="964"/>
        <v>0</v>
      </c>
      <c r="N6852" s="6">
        <f t="shared" si="956"/>
        <v>0</v>
      </c>
      <c r="O6852" s="6">
        <f t="shared" si="959"/>
        <v>0</v>
      </c>
      <c r="P6852" s="6">
        <f>FORECAST(J6852,Inputs!$B$10:$B$18,Inputs!$A$10:$A$18)</f>
        <v>31.211466517144697</v>
      </c>
      <c r="Q6852" s="6">
        <f>IF(Inputs!$D$10="Yes",IF('Hourly Calcs'!P6852&gt;'Hourly Calcs'!K6852,'Hourly Calcs'!O6852,N6852+O6852),N6852+O6852)</f>
        <v>0</v>
      </c>
      <c r="R6852" s="12">
        <f t="shared" si="960"/>
        <v>0</v>
      </c>
      <c r="S6852" s="1">
        <f>IF(AND(A6852&gt;=5,A6852&lt;=9),INDEX(Demand!$C$3:$C$26,C6852),INDEX(Demand!$B$3:$B$26,C6852))</f>
        <v>350</v>
      </c>
      <c r="T6852" s="7">
        <f t="shared" si="961"/>
        <v>0</v>
      </c>
      <c r="U6852" s="7">
        <f t="shared" si="962"/>
        <v>0</v>
      </c>
    </row>
    <row r="6853" spans="1:21" x14ac:dyDescent="0.2">
      <c r="A6853" s="1">
        <v>10</v>
      </c>
      <c r="B6853" s="1">
        <v>13</v>
      </c>
      <c r="C6853" s="1">
        <v>5</v>
      </c>
      <c r="D6853">
        <v>13</v>
      </c>
      <c r="E6853">
        <v>9.9</v>
      </c>
      <c r="F6853">
        <v>81</v>
      </c>
      <c r="G6853">
        <v>0</v>
      </c>
      <c r="H6853">
        <v>0</v>
      </c>
      <c r="I6853">
        <v>0</v>
      </c>
      <c r="J6853" s="4">
        <f t="shared" si="957"/>
        <v>83.274551590943886</v>
      </c>
      <c r="K6853" s="4">
        <f t="shared" si="958"/>
        <v>-15.605060545194775</v>
      </c>
      <c r="L6853" s="5">
        <f t="shared" si="963"/>
        <v>81.725448409056114</v>
      </c>
      <c r="M6853" s="5">
        <f t="shared" si="964"/>
        <v>0</v>
      </c>
      <c r="N6853" s="6">
        <f t="shared" si="956"/>
        <v>0</v>
      </c>
      <c r="O6853" s="6">
        <f t="shared" si="959"/>
        <v>0</v>
      </c>
      <c r="P6853" s="6">
        <f>FORECAST(J6853,Inputs!$B$10:$B$18,Inputs!$A$10:$A$18)</f>
        <v>31.326616218434662</v>
      </c>
      <c r="Q6853" s="6">
        <f>IF(Inputs!$D$10="Yes",IF('Hourly Calcs'!P6853&gt;'Hourly Calcs'!K6853,'Hourly Calcs'!O6853,N6853+O6853),N6853+O6853)</f>
        <v>0</v>
      </c>
      <c r="R6853" s="12">
        <f t="shared" si="960"/>
        <v>0</v>
      </c>
      <c r="S6853" s="1">
        <f>IF(AND(A6853&gt;=5,A6853&lt;=9),INDEX(Demand!$C$3:$C$26,C6853),INDEX(Demand!$B$3:$B$26,C6853))</f>
        <v>350</v>
      </c>
      <c r="T6853" s="7">
        <f t="shared" si="961"/>
        <v>0</v>
      </c>
      <c r="U6853" s="7">
        <f t="shared" si="962"/>
        <v>0</v>
      </c>
    </row>
    <row r="6854" spans="1:21" x14ac:dyDescent="0.2">
      <c r="A6854" s="1">
        <v>10</v>
      </c>
      <c r="B6854" s="1">
        <v>13</v>
      </c>
      <c r="C6854" s="1">
        <v>6</v>
      </c>
      <c r="D6854">
        <v>12.3</v>
      </c>
      <c r="E6854">
        <v>10.8</v>
      </c>
      <c r="F6854">
        <v>91</v>
      </c>
      <c r="G6854">
        <v>0</v>
      </c>
      <c r="H6854">
        <v>0</v>
      </c>
      <c r="I6854">
        <v>0</v>
      </c>
      <c r="J6854" s="4">
        <f t="shared" si="957"/>
        <v>94.954043739688615</v>
      </c>
      <c r="K6854" s="4">
        <f t="shared" si="958"/>
        <v>-6.1054174545372604</v>
      </c>
      <c r="L6854" s="5">
        <f t="shared" si="963"/>
        <v>70.045956260311385</v>
      </c>
      <c r="M6854" s="5">
        <f t="shared" si="964"/>
        <v>0</v>
      </c>
      <c r="N6854" s="6">
        <f t="shared" si="956"/>
        <v>0</v>
      </c>
      <c r="O6854" s="6">
        <f t="shared" si="959"/>
        <v>0</v>
      </c>
      <c r="P6854" s="6">
        <f>FORECAST(J6854,Inputs!$B$10:$B$18,Inputs!$A$10:$A$18)</f>
        <v>31.434759664256376</v>
      </c>
      <c r="Q6854" s="6">
        <f>IF(Inputs!$D$10="Yes",IF('Hourly Calcs'!P6854&gt;'Hourly Calcs'!K6854,'Hourly Calcs'!O6854,N6854+O6854),N6854+O6854)</f>
        <v>0</v>
      </c>
      <c r="R6854" s="12">
        <f t="shared" si="960"/>
        <v>0</v>
      </c>
      <c r="S6854" s="1">
        <f>IF(AND(A6854&gt;=5,A6854&lt;=9),INDEX(Demand!$C$3:$C$26,C6854),INDEX(Demand!$B$3:$B$26,C6854))</f>
        <v>350</v>
      </c>
      <c r="T6854" s="7">
        <f t="shared" si="961"/>
        <v>0</v>
      </c>
      <c r="U6854" s="7">
        <f t="shared" si="962"/>
        <v>0</v>
      </c>
    </row>
    <row r="6855" spans="1:21" x14ac:dyDescent="0.2">
      <c r="A6855" s="1">
        <v>10</v>
      </c>
      <c r="B6855" s="1">
        <v>13</v>
      </c>
      <c r="C6855" s="1">
        <v>7</v>
      </c>
      <c r="D6855">
        <v>13</v>
      </c>
      <c r="E6855">
        <v>10.7</v>
      </c>
      <c r="F6855">
        <v>86</v>
      </c>
      <c r="G6855">
        <v>2</v>
      </c>
      <c r="H6855">
        <v>0</v>
      </c>
      <c r="I6855">
        <v>2</v>
      </c>
      <c r="J6855" s="4">
        <f t="shared" si="957"/>
        <v>106.55823844748585</v>
      </c>
      <c r="K6855" s="4">
        <f t="shared" si="958"/>
        <v>3.3652948565213592</v>
      </c>
      <c r="L6855" s="5">
        <f t="shared" si="963"/>
        <v>58.441761552514151</v>
      </c>
      <c r="M6855" s="5">
        <f t="shared" si="964"/>
        <v>30.634705143478641</v>
      </c>
      <c r="N6855" s="6">
        <f t="shared" si="956"/>
        <v>0</v>
      </c>
      <c r="O6855" s="6">
        <f t="shared" si="959"/>
        <v>1.8290375725550416</v>
      </c>
      <c r="P6855" s="6">
        <f>FORECAST(J6855,Inputs!$B$10:$B$18,Inputs!$A$10:$A$18)</f>
        <v>31.542205911550791</v>
      </c>
      <c r="Q6855" s="6">
        <f>IF(Inputs!$D$10="Yes",IF('Hourly Calcs'!P6855&gt;'Hourly Calcs'!K6855,'Hourly Calcs'!O6855,N6855+O6855),N6855+O6855)</f>
        <v>1.8290375725550416</v>
      </c>
      <c r="R6855" s="12">
        <f t="shared" si="960"/>
        <v>8.6915865447815577</v>
      </c>
      <c r="S6855" s="1">
        <f>IF(AND(A6855&gt;=5,A6855&lt;=9),INDEX(Demand!$C$3:$C$26,C6855),INDEX(Demand!$B$3:$B$26,C6855))</f>
        <v>350</v>
      </c>
      <c r="T6855" s="7">
        <f t="shared" si="961"/>
        <v>8.6915865447815577</v>
      </c>
      <c r="U6855" s="7">
        <f t="shared" si="962"/>
        <v>0</v>
      </c>
    </row>
    <row r="6856" spans="1:21" x14ac:dyDescent="0.2">
      <c r="A6856" s="1">
        <v>10</v>
      </c>
      <c r="B6856" s="1">
        <v>13</v>
      </c>
      <c r="C6856" s="1">
        <v>8</v>
      </c>
      <c r="D6856">
        <v>13</v>
      </c>
      <c r="E6856">
        <v>11.1</v>
      </c>
      <c r="F6856">
        <v>88</v>
      </c>
      <c r="G6856">
        <v>24</v>
      </c>
      <c r="H6856">
        <v>0</v>
      </c>
      <c r="I6856">
        <v>24</v>
      </c>
      <c r="J6856" s="4">
        <f t="shared" si="957"/>
        <v>118.69068443876614</v>
      </c>
      <c r="K6856" s="4">
        <f t="shared" si="958"/>
        <v>11.958584787420378</v>
      </c>
      <c r="L6856" s="5">
        <f t="shared" si="963"/>
        <v>46.309315561233859</v>
      </c>
      <c r="M6856" s="5">
        <f t="shared" si="964"/>
        <v>22.041415212579622</v>
      </c>
      <c r="N6856" s="6">
        <f t="shared" si="956"/>
        <v>0</v>
      </c>
      <c r="O6856" s="6">
        <f t="shared" si="959"/>
        <v>21.948450870660501</v>
      </c>
      <c r="P6856" s="6">
        <f>FORECAST(J6856,Inputs!$B$10:$B$18,Inputs!$A$10:$A$18)</f>
        <v>31.654543374433018</v>
      </c>
      <c r="Q6856" s="6">
        <f>IF(Inputs!$D$10="Yes",IF('Hourly Calcs'!P6856&gt;'Hourly Calcs'!K6856,'Hourly Calcs'!O6856,N6856+O6856),N6856+O6856)</f>
        <v>21.948450870660501</v>
      </c>
      <c r="R6856" s="12">
        <f t="shared" si="960"/>
        <v>104.29903853737869</v>
      </c>
      <c r="S6856" s="1">
        <f>IF(AND(A6856&gt;=5,A6856&lt;=9),INDEX(Demand!$C$3:$C$26,C6856),INDEX(Demand!$B$3:$B$26,C6856))</f>
        <v>350</v>
      </c>
      <c r="T6856" s="7">
        <f t="shared" si="961"/>
        <v>104.29903853737869</v>
      </c>
      <c r="U6856" s="7">
        <f t="shared" si="962"/>
        <v>0</v>
      </c>
    </row>
    <row r="6857" spans="1:21" x14ac:dyDescent="0.2">
      <c r="A6857" s="1">
        <v>10</v>
      </c>
      <c r="B6857" s="1">
        <v>13</v>
      </c>
      <c r="C6857" s="1">
        <v>9</v>
      </c>
      <c r="D6857">
        <v>12.6</v>
      </c>
      <c r="E6857">
        <v>12</v>
      </c>
      <c r="F6857">
        <v>96</v>
      </c>
      <c r="G6857">
        <v>65</v>
      </c>
      <c r="H6857">
        <v>0</v>
      </c>
      <c r="I6857">
        <v>65</v>
      </c>
      <c r="J6857" s="4">
        <f t="shared" si="957"/>
        <v>131.88831292318338</v>
      </c>
      <c r="K6857" s="4">
        <f t="shared" si="958"/>
        <v>19.660009912494147</v>
      </c>
      <c r="L6857" s="5">
        <f t="shared" si="963"/>
        <v>33.111687076816622</v>
      </c>
      <c r="M6857" s="5">
        <f t="shared" si="964"/>
        <v>14.339990087505853</v>
      </c>
      <c r="N6857" s="6">
        <f t="shared" ref="N6857:N6920" si="965">H6857*MAX(0,COS(2*ASIN(SQRT(SIN(RADIANS($B$4))^2+COS(RADIANS($K6857))^2-2*SIN(RADIANS($B$4))*COS(RADIANS($K6857))*COS(RADIANS($J6857-$B$5))+(SIN(RADIANS($K6857))-COS(RADIANS($B$4)))^2)/2)))</f>
        <v>0</v>
      </c>
      <c r="O6857" s="6">
        <f t="shared" si="959"/>
        <v>59.443721108038851</v>
      </c>
      <c r="P6857" s="6">
        <f>FORECAST(J6857,Inputs!$B$10:$B$18,Inputs!$A$10:$A$18)</f>
        <v>31.776743638177621</v>
      </c>
      <c r="Q6857" s="6">
        <f>IF(Inputs!$D$10="Yes",IF('Hourly Calcs'!P6857&gt;'Hourly Calcs'!K6857,'Hourly Calcs'!O6857,N6857+O6857),N6857+O6857)</f>
        <v>59.443721108038851</v>
      </c>
      <c r="R6857" s="12">
        <f t="shared" si="960"/>
        <v>282.47656270540062</v>
      </c>
      <c r="S6857" s="1">
        <f>IF(AND(A6857&gt;=5,A6857&lt;=9),INDEX(Demand!$C$3:$C$26,C6857),INDEX(Demand!$B$3:$B$26,C6857))</f>
        <v>350</v>
      </c>
      <c r="T6857" s="7">
        <f t="shared" si="961"/>
        <v>282.47656270540062</v>
      </c>
      <c r="U6857" s="7">
        <f t="shared" si="962"/>
        <v>0</v>
      </c>
    </row>
    <row r="6858" spans="1:21" x14ac:dyDescent="0.2">
      <c r="A6858" s="1">
        <v>10</v>
      </c>
      <c r="B6858" s="1">
        <v>13</v>
      </c>
      <c r="C6858" s="1">
        <v>10</v>
      </c>
      <c r="D6858">
        <v>12.9</v>
      </c>
      <c r="E6858">
        <v>12.7</v>
      </c>
      <c r="F6858">
        <v>99</v>
      </c>
      <c r="G6858">
        <v>105</v>
      </c>
      <c r="H6858">
        <v>0</v>
      </c>
      <c r="I6858">
        <v>105</v>
      </c>
      <c r="J6858" s="4">
        <f t="shared" ref="J6858:J6921" si="966">solarazimuth($B$2,$B$3,$B$1,A6858,B6858,C6858,0,0,0,0)</f>
        <v>146.54773377707014</v>
      </c>
      <c r="K6858" s="4">
        <f t="shared" ref="K6858:K6921" si="967">solarelevation($B$2,$B$3,$B$1,A6858,B6858,C6858,0,0,0,0)</f>
        <v>25.836562145177666</v>
      </c>
      <c r="L6858" s="5">
        <f t="shared" si="963"/>
        <v>18.452266222929865</v>
      </c>
      <c r="M6858" s="5">
        <f t="shared" si="964"/>
        <v>8.1634378548223339</v>
      </c>
      <c r="N6858" s="6">
        <f t="shared" si="965"/>
        <v>0</v>
      </c>
      <c r="O6858" s="6">
        <f t="shared" ref="O6858:O6921" si="968">$I6858*(1+COS(RADIANS($B$4)))/2</f>
        <v>96.024472559139681</v>
      </c>
      <c r="P6858" s="6">
        <f>FORECAST(J6858,Inputs!$B$10:$B$18,Inputs!$A$10:$A$18)</f>
        <v>31.912479016454352</v>
      </c>
      <c r="Q6858" s="6">
        <f>IF(Inputs!$D$10="Yes",IF('Hourly Calcs'!P6858&gt;'Hourly Calcs'!K6858,'Hourly Calcs'!O6858,N6858+O6858),N6858+O6858)</f>
        <v>96.024472559139681</v>
      </c>
      <c r="R6858" s="12">
        <f t="shared" ref="R6858:R6921" si="969">$B$6*$E$1*Q6858</f>
        <v>456.30829360103172</v>
      </c>
      <c r="S6858" s="1">
        <f>IF(AND(A6858&gt;=5,A6858&lt;=9),INDEX(Demand!$C$3:$C$26,C6858),INDEX(Demand!$B$3:$B$26,C6858))</f>
        <v>600</v>
      </c>
      <c r="T6858" s="7">
        <f t="shared" ref="T6858:T6921" si="970">S6858-MAX(0,S6858-R6858)</f>
        <v>456.30829360103172</v>
      </c>
      <c r="U6858" s="7">
        <f t="shared" ref="U6858:U6921" si="971">MAX(0,R6858-S6858)</f>
        <v>0</v>
      </c>
    </row>
    <row r="6859" spans="1:21" x14ac:dyDescent="0.2">
      <c r="A6859" s="1">
        <v>10</v>
      </c>
      <c r="B6859" s="1">
        <v>13</v>
      </c>
      <c r="C6859" s="1">
        <v>11</v>
      </c>
      <c r="D6859">
        <v>13.6</v>
      </c>
      <c r="E6859">
        <v>13.4</v>
      </c>
      <c r="F6859">
        <v>99</v>
      </c>
      <c r="G6859">
        <v>134</v>
      </c>
      <c r="H6859">
        <v>0</v>
      </c>
      <c r="I6859">
        <v>134</v>
      </c>
      <c r="J6859" s="4">
        <f t="shared" si="966"/>
        <v>162.7276602852007</v>
      </c>
      <c r="K6859" s="4">
        <f t="shared" si="967"/>
        <v>29.887765355056302</v>
      </c>
      <c r="L6859" s="5">
        <f t="shared" si="963"/>
        <v>2.2723397147993012</v>
      </c>
      <c r="M6859" s="5">
        <f t="shared" si="964"/>
        <v>4.1122346449436975</v>
      </c>
      <c r="N6859" s="6">
        <f t="shared" si="965"/>
        <v>0</v>
      </c>
      <c r="O6859" s="6">
        <f t="shared" si="968"/>
        <v>122.54551736118779</v>
      </c>
      <c r="P6859" s="6">
        <f>FORECAST(J6859,Inputs!$B$10:$B$18,Inputs!$A$10:$A$18)</f>
        <v>32.062293150788896</v>
      </c>
      <c r="Q6859" s="6">
        <f>IF(Inputs!$D$10="Yes",IF('Hourly Calcs'!P6859&gt;'Hourly Calcs'!K6859,'Hourly Calcs'!O6859,N6859+O6859),N6859+O6859)</f>
        <v>122.54551736118779</v>
      </c>
      <c r="R6859" s="12">
        <f t="shared" si="969"/>
        <v>582.33629850036436</v>
      </c>
      <c r="S6859" s="1">
        <f>IF(AND(A6859&gt;=5,A6859&lt;=9),INDEX(Demand!$C$3:$C$26,C6859),INDEX(Demand!$B$3:$B$26,C6859))</f>
        <v>600</v>
      </c>
      <c r="T6859" s="7">
        <f t="shared" si="970"/>
        <v>582.33629850036436</v>
      </c>
      <c r="U6859" s="7">
        <f t="shared" si="971"/>
        <v>0</v>
      </c>
    </row>
    <row r="6860" spans="1:21" x14ac:dyDescent="0.2">
      <c r="A6860" s="1">
        <v>10</v>
      </c>
      <c r="B6860" s="1">
        <v>13</v>
      </c>
      <c r="C6860" s="1">
        <v>12</v>
      </c>
      <c r="D6860">
        <v>14.6</v>
      </c>
      <c r="E6860">
        <v>14.1</v>
      </c>
      <c r="F6860">
        <v>97</v>
      </c>
      <c r="G6860">
        <v>149</v>
      </c>
      <c r="H6860">
        <v>0</v>
      </c>
      <c r="I6860">
        <v>149</v>
      </c>
      <c r="J6860" s="4">
        <f t="shared" si="966"/>
        <v>179.92084716976564</v>
      </c>
      <c r="K6860" s="4">
        <f t="shared" si="967"/>
        <v>31.305558129925913</v>
      </c>
      <c r="L6860" s="5">
        <f t="shared" si="963"/>
        <v>14.920847169765636</v>
      </c>
      <c r="M6860" s="5">
        <f t="shared" si="964"/>
        <v>2.6944418700740869</v>
      </c>
      <c r="N6860" s="6">
        <f t="shared" si="965"/>
        <v>0</v>
      </c>
      <c r="O6860" s="6">
        <f t="shared" si="968"/>
        <v>136.26329915535061</v>
      </c>
      <c r="P6860" s="6">
        <f>FORECAST(J6860,Inputs!$B$10:$B$18,Inputs!$A$10:$A$18)</f>
        <v>32.221489325645976</v>
      </c>
      <c r="Q6860" s="6">
        <f>IF(Inputs!$D$10="Yes",IF('Hourly Calcs'!P6860&gt;'Hourly Calcs'!K6860,'Hourly Calcs'!O6860,N6860+O6860),N6860+O6860)</f>
        <v>136.26329915535061</v>
      </c>
      <c r="R6860" s="12">
        <f t="shared" si="969"/>
        <v>647.52319758622605</v>
      </c>
      <c r="S6860" s="1">
        <f>IF(AND(A6860&gt;=5,A6860&lt;=9),INDEX(Demand!$C$3:$C$26,C6860),INDEX(Demand!$B$3:$B$26,C6860))</f>
        <v>600</v>
      </c>
      <c r="T6860" s="7">
        <f t="shared" si="970"/>
        <v>600</v>
      </c>
      <c r="U6860" s="7">
        <f t="shared" si="971"/>
        <v>47.523197586226047</v>
      </c>
    </row>
    <row r="6861" spans="1:21" x14ac:dyDescent="0.2">
      <c r="A6861" s="1">
        <v>10</v>
      </c>
      <c r="B6861" s="1">
        <v>13</v>
      </c>
      <c r="C6861" s="1">
        <v>13</v>
      </c>
      <c r="D6861">
        <v>15.3</v>
      </c>
      <c r="E6861">
        <v>15</v>
      </c>
      <c r="F6861">
        <v>98</v>
      </c>
      <c r="G6861">
        <v>147</v>
      </c>
      <c r="H6861">
        <v>0</v>
      </c>
      <c r="I6861">
        <v>147</v>
      </c>
      <c r="J6861" s="4">
        <f t="shared" si="966"/>
        <v>197.11237667856184</v>
      </c>
      <c r="K6861" s="4">
        <f t="shared" si="967"/>
        <v>29.882833212836388</v>
      </c>
      <c r="L6861" s="5">
        <f t="shared" si="963"/>
        <v>32.112376678561844</v>
      </c>
      <c r="M6861" s="5">
        <f t="shared" si="964"/>
        <v>4.1171667871636117</v>
      </c>
      <c r="N6861" s="6">
        <f t="shared" si="965"/>
        <v>0</v>
      </c>
      <c r="O6861" s="6">
        <f t="shared" si="968"/>
        <v>134.43426158279556</v>
      </c>
      <c r="P6861" s="6">
        <f>FORECAST(J6861,Inputs!$B$10:$B$18,Inputs!$A$10:$A$18)</f>
        <v>32.38067015443113</v>
      </c>
      <c r="Q6861" s="6">
        <f>IF(Inputs!$D$10="Yes",IF('Hourly Calcs'!P6861&gt;'Hourly Calcs'!K6861,'Hourly Calcs'!O6861,N6861+O6861),N6861+O6861)</f>
        <v>134.43426158279556</v>
      </c>
      <c r="R6861" s="12">
        <f t="shared" si="969"/>
        <v>638.83161104144449</v>
      </c>
      <c r="S6861" s="1">
        <f>IF(AND(A6861&gt;=5,A6861&lt;=9),INDEX(Demand!$C$3:$C$26,C6861),INDEX(Demand!$B$3:$B$26,C6861))</f>
        <v>600</v>
      </c>
      <c r="T6861" s="7">
        <f t="shared" si="970"/>
        <v>600</v>
      </c>
      <c r="U6861" s="7">
        <f t="shared" si="971"/>
        <v>38.831611041444489</v>
      </c>
    </row>
    <row r="6862" spans="1:21" x14ac:dyDescent="0.2">
      <c r="A6862" s="1">
        <v>10</v>
      </c>
      <c r="B6862" s="1">
        <v>13</v>
      </c>
      <c r="C6862" s="1">
        <v>14</v>
      </c>
      <c r="D6862">
        <v>15.6</v>
      </c>
      <c r="E6862">
        <v>15.1</v>
      </c>
      <c r="F6862">
        <v>97</v>
      </c>
      <c r="G6862">
        <v>130</v>
      </c>
      <c r="H6862">
        <v>0</v>
      </c>
      <c r="I6862">
        <v>130</v>
      </c>
      <c r="J6862" s="4">
        <f t="shared" si="966"/>
        <v>213.28731410882247</v>
      </c>
      <c r="K6862" s="4">
        <f t="shared" si="967"/>
        <v>25.825997083148948</v>
      </c>
      <c r="L6862" s="5">
        <f t="shared" si="963"/>
        <v>48.287314108822471</v>
      </c>
      <c r="M6862" s="5">
        <f t="shared" si="964"/>
        <v>8.1740029168510517</v>
      </c>
      <c r="N6862" s="6">
        <f t="shared" si="965"/>
        <v>0</v>
      </c>
      <c r="O6862" s="6">
        <f t="shared" si="968"/>
        <v>118.8874422160777</v>
      </c>
      <c r="P6862" s="6">
        <f>FORECAST(J6862,Inputs!$B$10:$B$18,Inputs!$A$10:$A$18)</f>
        <v>32.530438093600203</v>
      </c>
      <c r="Q6862" s="6">
        <f>IF(Inputs!$D$10="Yes",IF('Hourly Calcs'!P6862&gt;'Hourly Calcs'!K6862,'Hourly Calcs'!O6862,N6862+O6862),N6862+O6862)</f>
        <v>118.8874422160777</v>
      </c>
      <c r="R6862" s="12">
        <f t="shared" si="969"/>
        <v>564.95312541080125</v>
      </c>
      <c r="S6862" s="1">
        <f>IF(AND(A6862&gt;=5,A6862&lt;=9),INDEX(Demand!$C$3:$C$26,C6862),INDEX(Demand!$B$3:$B$26,C6862))</f>
        <v>600</v>
      </c>
      <c r="T6862" s="7">
        <f t="shared" si="970"/>
        <v>564.95312541080125</v>
      </c>
      <c r="U6862" s="7">
        <f t="shared" si="971"/>
        <v>0</v>
      </c>
    </row>
    <row r="6863" spans="1:21" x14ac:dyDescent="0.2">
      <c r="A6863" s="1">
        <v>10</v>
      </c>
      <c r="B6863" s="1">
        <v>13</v>
      </c>
      <c r="C6863" s="1">
        <v>15</v>
      </c>
      <c r="D6863">
        <v>15.5</v>
      </c>
      <c r="E6863">
        <v>15.3</v>
      </c>
      <c r="F6863">
        <v>99</v>
      </c>
      <c r="G6863">
        <v>99</v>
      </c>
      <c r="H6863">
        <v>0</v>
      </c>
      <c r="I6863">
        <v>99</v>
      </c>
      <c r="J6863" s="4">
        <f t="shared" si="966"/>
        <v>227.93828149601774</v>
      </c>
      <c r="K6863" s="4">
        <f t="shared" si="967"/>
        <v>19.642375350783169</v>
      </c>
      <c r="L6863" s="5">
        <f t="shared" si="963"/>
        <v>62.938281496017737</v>
      </c>
      <c r="M6863" s="5">
        <f t="shared" si="964"/>
        <v>14.357624649216831</v>
      </c>
      <c r="N6863" s="6">
        <f t="shared" si="965"/>
        <v>0</v>
      </c>
      <c r="O6863" s="6">
        <f t="shared" si="968"/>
        <v>90.537359841474554</v>
      </c>
      <c r="P6863" s="6">
        <f>FORECAST(J6863,Inputs!$B$10:$B$18,Inputs!$A$10:$A$18)</f>
        <v>32.666095199037201</v>
      </c>
      <c r="Q6863" s="6">
        <f>IF(Inputs!$D$10="Yes",IF('Hourly Calcs'!P6863&gt;'Hourly Calcs'!K6863,'Hourly Calcs'!O6863,N6863+O6863),N6863+O6863)</f>
        <v>90.537359841474554</v>
      </c>
      <c r="R6863" s="12">
        <f t="shared" si="969"/>
        <v>430.23353396668705</v>
      </c>
      <c r="S6863" s="1">
        <f>IF(AND(A6863&gt;=5,A6863&lt;=9),INDEX(Demand!$C$3:$C$26,C6863),INDEX(Demand!$B$3:$B$26,C6863))</f>
        <v>600</v>
      </c>
      <c r="T6863" s="7">
        <f t="shared" si="970"/>
        <v>430.23353396668705</v>
      </c>
      <c r="U6863" s="7">
        <f t="shared" si="971"/>
        <v>0</v>
      </c>
    </row>
    <row r="6864" spans="1:21" x14ac:dyDescent="0.2">
      <c r="A6864" s="1">
        <v>10</v>
      </c>
      <c r="B6864" s="1">
        <v>13</v>
      </c>
      <c r="C6864" s="1">
        <v>16</v>
      </c>
      <c r="D6864">
        <v>15.4</v>
      </c>
      <c r="E6864">
        <v>15.4</v>
      </c>
      <c r="F6864">
        <v>100</v>
      </c>
      <c r="G6864">
        <v>58</v>
      </c>
      <c r="H6864">
        <v>0</v>
      </c>
      <c r="I6864">
        <v>58</v>
      </c>
      <c r="J6864" s="4">
        <f t="shared" si="966"/>
        <v>241.12362334461361</v>
      </c>
      <c r="K6864" s="4">
        <f t="shared" si="967"/>
        <v>11.931667386153919</v>
      </c>
      <c r="L6864" s="5">
        <f t="shared" si="963"/>
        <v>76.123623344613605</v>
      </c>
      <c r="M6864" s="5">
        <f t="shared" si="964"/>
        <v>22.068332613846081</v>
      </c>
      <c r="N6864" s="6">
        <f t="shared" si="965"/>
        <v>0</v>
      </c>
      <c r="O6864" s="6">
        <f t="shared" si="968"/>
        <v>53.042089604096205</v>
      </c>
      <c r="P6864" s="6">
        <f>FORECAST(J6864,Inputs!$B$10:$B$18,Inputs!$A$10:$A$18)</f>
        <v>32.788181697635309</v>
      </c>
      <c r="Q6864" s="6">
        <f>IF(Inputs!$D$10="Yes",IF('Hourly Calcs'!P6864&gt;'Hourly Calcs'!K6864,'Hourly Calcs'!O6864,N6864+O6864),N6864+O6864)</f>
        <v>53.042089604096205</v>
      </c>
      <c r="R6864" s="12">
        <f t="shared" si="969"/>
        <v>252.05600979866514</v>
      </c>
      <c r="S6864" s="1">
        <f>IF(AND(A6864&gt;=5,A6864&lt;=9),INDEX(Demand!$C$3:$C$26,C6864),INDEX(Demand!$B$3:$B$26,C6864))</f>
        <v>900</v>
      </c>
      <c r="T6864" s="7">
        <f t="shared" si="970"/>
        <v>252.05600979866517</v>
      </c>
      <c r="U6864" s="7">
        <f t="shared" si="971"/>
        <v>0</v>
      </c>
    </row>
    <row r="6865" spans="1:21" x14ac:dyDescent="0.2">
      <c r="A6865" s="1">
        <v>10</v>
      </c>
      <c r="B6865" s="1">
        <v>13</v>
      </c>
      <c r="C6865" s="1">
        <v>17</v>
      </c>
      <c r="D6865">
        <v>15.3</v>
      </c>
      <c r="E6865">
        <v>15.3</v>
      </c>
      <c r="F6865">
        <v>100</v>
      </c>
      <c r="G6865">
        <v>18</v>
      </c>
      <c r="H6865">
        <v>0</v>
      </c>
      <c r="I6865">
        <v>18</v>
      </c>
      <c r="J6865" s="4">
        <f t="shared" si="966"/>
        <v>253.23932718338193</v>
      </c>
      <c r="K6865" s="4">
        <f t="shared" si="967"/>
        <v>3.3271991313865215</v>
      </c>
      <c r="L6865" s="5">
        <f t="shared" si="963"/>
        <v>88.239327183381931</v>
      </c>
      <c r="M6865" s="5">
        <f t="shared" si="964"/>
        <v>30.672800868613479</v>
      </c>
      <c r="N6865" s="6">
        <f t="shared" si="965"/>
        <v>0</v>
      </c>
      <c r="O6865" s="6">
        <f t="shared" si="968"/>
        <v>16.461338152995374</v>
      </c>
      <c r="P6865" s="6">
        <f>FORECAST(J6865,Inputs!$B$10:$B$18,Inputs!$A$10:$A$18)</f>
        <v>32.900364140586866</v>
      </c>
      <c r="Q6865" s="6">
        <f>IF(Inputs!$D$10="Yes",IF('Hourly Calcs'!P6865&gt;'Hourly Calcs'!K6865,'Hourly Calcs'!O6865,N6865+O6865),N6865+O6865)</f>
        <v>16.461338152995374</v>
      </c>
      <c r="R6865" s="12">
        <f t="shared" si="969"/>
        <v>78.224278903034019</v>
      </c>
      <c r="S6865" s="1">
        <f>IF(AND(A6865&gt;=5,A6865&lt;=9),INDEX(Demand!$C$3:$C$26,C6865),INDEX(Demand!$B$3:$B$26,C6865))</f>
        <v>900</v>
      </c>
      <c r="T6865" s="7">
        <f t="shared" si="970"/>
        <v>78.224278903034019</v>
      </c>
      <c r="U6865" s="7">
        <f t="shared" si="971"/>
        <v>0</v>
      </c>
    </row>
    <row r="6866" spans="1:21" x14ac:dyDescent="0.2">
      <c r="A6866" s="1">
        <v>10</v>
      </c>
      <c r="B6866" s="1">
        <v>13</v>
      </c>
      <c r="C6866" s="1">
        <v>18</v>
      </c>
      <c r="D6866">
        <v>15.4</v>
      </c>
      <c r="E6866">
        <v>15.4</v>
      </c>
      <c r="F6866">
        <v>100</v>
      </c>
      <c r="G6866">
        <v>1</v>
      </c>
      <c r="H6866">
        <v>0</v>
      </c>
      <c r="I6866">
        <v>1</v>
      </c>
      <c r="J6866" s="4">
        <f t="shared" si="966"/>
        <v>264.82156430518148</v>
      </c>
      <c r="K6866" s="4">
        <f t="shared" si="967"/>
        <v>-6.163389941918112</v>
      </c>
      <c r="L6866" s="5">
        <f t="shared" si="963"/>
        <v>0</v>
      </c>
      <c r="M6866" s="5">
        <f t="shared" si="964"/>
        <v>0</v>
      </c>
      <c r="N6866" s="6">
        <f t="shared" si="965"/>
        <v>0</v>
      </c>
      <c r="O6866" s="6">
        <f t="shared" si="968"/>
        <v>0.91451878627752081</v>
      </c>
      <c r="P6866" s="6">
        <f>FORECAST(J6866,Inputs!$B$10:$B$18,Inputs!$A$10:$A$18)</f>
        <v>33.007607076899824</v>
      </c>
      <c r="Q6866" s="6">
        <f>IF(Inputs!$D$10="Yes",IF('Hourly Calcs'!P6866&gt;'Hourly Calcs'!K6866,'Hourly Calcs'!O6866,N6866+O6866),N6866+O6866)</f>
        <v>0.91451878627752081</v>
      </c>
      <c r="R6866" s="12">
        <f t="shared" si="969"/>
        <v>4.3457932723907788</v>
      </c>
      <c r="S6866" s="1">
        <f>IF(AND(A6866&gt;=5,A6866&lt;=9),INDEX(Demand!$C$3:$C$26,C6866),INDEX(Demand!$B$3:$B$26,C6866))</f>
        <v>900</v>
      </c>
      <c r="T6866" s="7">
        <f t="shared" si="970"/>
        <v>4.3457932723907788</v>
      </c>
      <c r="U6866" s="7">
        <f t="shared" si="971"/>
        <v>0</v>
      </c>
    </row>
    <row r="6867" spans="1:21" x14ac:dyDescent="0.2">
      <c r="A6867" s="1">
        <v>10</v>
      </c>
      <c r="B6867" s="1">
        <v>13</v>
      </c>
      <c r="C6867" s="1">
        <v>19</v>
      </c>
      <c r="D6867">
        <v>15.3</v>
      </c>
      <c r="E6867">
        <v>15.3</v>
      </c>
      <c r="F6867">
        <v>100</v>
      </c>
      <c r="G6867">
        <v>0</v>
      </c>
      <c r="H6867">
        <v>0</v>
      </c>
      <c r="I6867">
        <v>0</v>
      </c>
      <c r="J6867" s="4">
        <f t="shared" si="966"/>
        <v>276.4733696756997</v>
      </c>
      <c r="K6867" s="4">
        <f t="shared" si="967"/>
        <v>-15.687113350394938</v>
      </c>
      <c r="L6867" s="5">
        <f t="shared" si="963"/>
        <v>0</v>
      </c>
      <c r="M6867" s="5">
        <f t="shared" si="964"/>
        <v>0</v>
      </c>
      <c r="N6867" s="6">
        <f t="shared" si="965"/>
        <v>0</v>
      </c>
      <c r="O6867" s="6">
        <f t="shared" si="968"/>
        <v>0</v>
      </c>
      <c r="P6867" s="6">
        <f>FORECAST(J6867,Inputs!$B$10:$B$18,Inputs!$A$10:$A$18)</f>
        <v>33.115494163663882</v>
      </c>
      <c r="Q6867" s="6">
        <f>IF(Inputs!$D$10="Yes",IF('Hourly Calcs'!P6867&gt;'Hourly Calcs'!K6867,'Hourly Calcs'!O6867,N6867+O6867),N6867+O6867)</f>
        <v>0</v>
      </c>
      <c r="R6867" s="12">
        <f t="shared" si="969"/>
        <v>0</v>
      </c>
      <c r="S6867" s="1">
        <f>IF(AND(A6867&gt;=5,A6867&lt;=9),INDEX(Demand!$C$3:$C$26,C6867),INDEX(Demand!$B$3:$B$26,C6867))</f>
        <v>900</v>
      </c>
      <c r="T6867" s="7">
        <f t="shared" si="970"/>
        <v>0</v>
      </c>
      <c r="U6867" s="7">
        <f t="shared" si="971"/>
        <v>0</v>
      </c>
    </row>
    <row r="6868" spans="1:21" x14ac:dyDescent="0.2">
      <c r="A6868" s="1">
        <v>10</v>
      </c>
      <c r="B6868" s="1">
        <v>13</v>
      </c>
      <c r="C6868" s="1">
        <v>20</v>
      </c>
      <c r="D6868">
        <v>15.3</v>
      </c>
      <c r="E6868">
        <v>15.3</v>
      </c>
      <c r="F6868">
        <v>100</v>
      </c>
      <c r="G6868">
        <v>0</v>
      </c>
      <c r="H6868">
        <v>0</v>
      </c>
      <c r="I6868">
        <v>0</v>
      </c>
      <c r="J6868" s="4">
        <f t="shared" si="966"/>
        <v>288.87699146018167</v>
      </c>
      <c r="K6868" s="4">
        <f t="shared" si="967"/>
        <v>-24.957492128160752</v>
      </c>
      <c r="L6868" s="5">
        <f t="shared" si="963"/>
        <v>0</v>
      </c>
      <c r="M6868" s="5">
        <f t="shared" si="964"/>
        <v>0</v>
      </c>
      <c r="N6868" s="6">
        <f t="shared" si="965"/>
        <v>0</v>
      </c>
      <c r="O6868" s="6">
        <f t="shared" si="968"/>
        <v>0</v>
      </c>
      <c r="P6868" s="6">
        <f>FORECAST(J6868,Inputs!$B$10:$B$18,Inputs!$A$10:$A$18)</f>
        <v>33.230342513520199</v>
      </c>
      <c r="Q6868" s="6">
        <f>IF(Inputs!$D$10="Yes",IF('Hourly Calcs'!P6868&gt;'Hourly Calcs'!K6868,'Hourly Calcs'!O6868,N6868+O6868),N6868+O6868)</f>
        <v>0</v>
      </c>
      <c r="R6868" s="12">
        <f t="shared" si="969"/>
        <v>0</v>
      </c>
      <c r="S6868" s="1">
        <f>IF(AND(A6868&gt;=5,A6868&lt;=9),INDEX(Demand!$C$3:$C$26,C6868),INDEX(Demand!$B$3:$B$26,C6868))</f>
        <v>800</v>
      </c>
      <c r="T6868" s="7">
        <f t="shared" si="970"/>
        <v>0</v>
      </c>
      <c r="U6868" s="7">
        <f t="shared" si="971"/>
        <v>0</v>
      </c>
    </row>
    <row r="6869" spans="1:21" x14ac:dyDescent="0.2">
      <c r="A6869" s="1">
        <v>10</v>
      </c>
      <c r="B6869" s="1">
        <v>13</v>
      </c>
      <c r="C6869" s="1">
        <v>21</v>
      </c>
      <c r="D6869">
        <v>15.2</v>
      </c>
      <c r="E6869">
        <v>15.2</v>
      </c>
      <c r="F6869">
        <v>100</v>
      </c>
      <c r="G6869">
        <v>0</v>
      </c>
      <c r="H6869">
        <v>0</v>
      </c>
      <c r="I6869">
        <v>0</v>
      </c>
      <c r="J6869" s="4">
        <f t="shared" si="966"/>
        <v>302.82782917288512</v>
      </c>
      <c r="K6869" s="4">
        <f t="shared" si="967"/>
        <v>-33.510477590937896</v>
      </c>
      <c r="L6869" s="5">
        <f t="shared" si="963"/>
        <v>0</v>
      </c>
      <c r="M6869" s="5">
        <f t="shared" si="964"/>
        <v>0</v>
      </c>
      <c r="N6869" s="6">
        <f t="shared" si="965"/>
        <v>0</v>
      </c>
      <c r="O6869" s="6">
        <f t="shared" si="968"/>
        <v>0</v>
      </c>
      <c r="P6869" s="6">
        <f>FORECAST(J6869,Inputs!$B$10:$B$18,Inputs!$A$10:$A$18)</f>
        <v>33.359516936785973</v>
      </c>
      <c r="Q6869" s="6">
        <f>IF(Inputs!$D$10="Yes",IF('Hourly Calcs'!P6869&gt;'Hourly Calcs'!K6869,'Hourly Calcs'!O6869,N6869+O6869),N6869+O6869)</f>
        <v>0</v>
      </c>
      <c r="R6869" s="12">
        <f t="shared" si="969"/>
        <v>0</v>
      </c>
      <c r="S6869" s="1">
        <f>IF(AND(A6869&gt;=5,A6869&lt;=9),INDEX(Demand!$C$3:$C$26,C6869),INDEX(Demand!$B$3:$B$26,C6869))</f>
        <v>700</v>
      </c>
      <c r="T6869" s="7">
        <f t="shared" si="970"/>
        <v>0</v>
      </c>
      <c r="U6869" s="7">
        <f t="shared" si="971"/>
        <v>0</v>
      </c>
    </row>
    <row r="6870" spans="1:21" x14ac:dyDescent="0.2">
      <c r="A6870" s="1">
        <v>10</v>
      </c>
      <c r="B6870" s="1">
        <v>13</v>
      </c>
      <c r="C6870" s="1">
        <v>22</v>
      </c>
      <c r="D6870">
        <v>15.2</v>
      </c>
      <c r="E6870">
        <v>15.2</v>
      </c>
      <c r="F6870">
        <v>100</v>
      </c>
      <c r="G6870">
        <v>0</v>
      </c>
      <c r="H6870">
        <v>0</v>
      </c>
      <c r="I6870">
        <v>0</v>
      </c>
      <c r="J6870" s="4">
        <f t="shared" si="966"/>
        <v>319.17722559077322</v>
      </c>
      <c r="K6870" s="4">
        <f t="shared" si="967"/>
        <v>-40.693471785622648</v>
      </c>
      <c r="L6870" s="5">
        <f t="shared" si="963"/>
        <v>0</v>
      </c>
      <c r="M6870" s="5">
        <f t="shared" si="964"/>
        <v>0</v>
      </c>
      <c r="N6870" s="6">
        <f t="shared" si="965"/>
        <v>0</v>
      </c>
      <c r="O6870" s="6">
        <f t="shared" si="968"/>
        <v>0</v>
      </c>
      <c r="P6870" s="6">
        <f>FORECAST(J6870,Inputs!$B$10:$B$18,Inputs!$A$10:$A$18)</f>
        <v>33.510900236951599</v>
      </c>
      <c r="Q6870" s="6">
        <f>IF(Inputs!$D$10="Yes",IF('Hourly Calcs'!P6870&gt;'Hourly Calcs'!K6870,'Hourly Calcs'!O6870,N6870+O6870),N6870+O6870)</f>
        <v>0</v>
      </c>
      <c r="R6870" s="12">
        <f t="shared" si="969"/>
        <v>0</v>
      </c>
      <c r="S6870" s="1">
        <f>IF(AND(A6870&gt;=5,A6870&lt;=9),INDEX(Demand!$C$3:$C$26,C6870),INDEX(Demand!$B$3:$B$26,C6870))</f>
        <v>600</v>
      </c>
      <c r="T6870" s="7">
        <f t="shared" si="970"/>
        <v>0</v>
      </c>
      <c r="U6870" s="7">
        <f t="shared" si="971"/>
        <v>0</v>
      </c>
    </row>
    <row r="6871" spans="1:21" x14ac:dyDescent="0.2">
      <c r="A6871" s="1">
        <v>10</v>
      </c>
      <c r="B6871" s="1">
        <v>13</v>
      </c>
      <c r="C6871" s="1">
        <v>23</v>
      </c>
      <c r="D6871">
        <v>15.1</v>
      </c>
      <c r="E6871">
        <v>14.9</v>
      </c>
      <c r="F6871">
        <v>99</v>
      </c>
      <c r="G6871">
        <v>0</v>
      </c>
      <c r="H6871">
        <v>0</v>
      </c>
      <c r="I6871">
        <v>0</v>
      </c>
      <c r="J6871" s="4">
        <f t="shared" si="966"/>
        <v>338.44224737386105</v>
      </c>
      <c r="K6871" s="4">
        <f t="shared" si="967"/>
        <v>-45.637806206075112</v>
      </c>
      <c r="L6871" s="5">
        <f t="shared" si="963"/>
        <v>0</v>
      </c>
      <c r="M6871" s="5">
        <f t="shared" si="964"/>
        <v>0</v>
      </c>
      <c r="N6871" s="6">
        <f t="shared" si="965"/>
        <v>0</v>
      </c>
      <c r="O6871" s="6">
        <f t="shared" si="968"/>
        <v>0</v>
      </c>
      <c r="P6871" s="6">
        <f>FORECAST(J6871,Inputs!$B$10:$B$18,Inputs!$A$10:$A$18)</f>
        <v>33.689280068276489</v>
      </c>
      <c r="Q6871" s="6">
        <f>IF(Inputs!$D$10="Yes",IF('Hourly Calcs'!P6871&gt;'Hourly Calcs'!K6871,'Hourly Calcs'!O6871,N6871+O6871),N6871+O6871)</f>
        <v>0</v>
      </c>
      <c r="R6871" s="12">
        <f t="shared" si="969"/>
        <v>0</v>
      </c>
      <c r="S6871" s="1">
        <f>IF(AND(A6871&gt;=5,A6871&lt;=9),INDEX(Demand!$C$3:$C$26,C6871),INDEX(Demand!$B$3:$B$26,C6871))</f>
        <v>500</v>
      </c>
      <c r="T6871" s="7">
        <f t="shared" si="970"/>
        <v>0</v>
      </c>
      <c r="U6871" s="7">
        <f t="shared" si="971"/>
        <v>0</v>
      </c>
    </row>
    <row r="6872" spans="1:21" x14ac:dyDescent="0.2">
      <c r="A6872" s="1">
        <v>10</v>
      </c>
      <c r="B6872" s="1">
        <v>13</v>
      </c>
      <c r="C6872" s="1">
        <v>24</v>
      </c>
      <c r="D6872">
        <v>15.1</v>
      </c>
      <c r="E6872">
        <v>14.9</v>
      </c>
      <c r="F6872">
        <v>99</v>
      </c>
      <c r="G6872">
        <v>0</v>
      </c>
      <c r="H6872">
        <v>0</v>
      </c>
      <c r="I6872">
        <v>0</v>
      </c>
      <c r="J6872" s="4">
        <f t="shared" si="966"/>
        <v>359.94334551587718</v>
      </c>
      <c r="K6872" s="4">
        <f t="shared" si="967"/>
        <v>-47.441703041115176</v>
      </c>
      <c r="L6872" s="5">
        <f t="shared" si="963"/>
        <v>0</v>
      </c>
      <c r="M6872" s="5">
        <f t="shared" si="964"/>
        <v>0</v>
      </c>
      <c r="N6872" s="6">
        <f t="shared" si="965"/>
        <v>0</v>
      </c>
      <c r="O6872" s="6">
        <f t="shared" si="968"/>
        <v>0</v>
      </c>
      <c r="P6872" s="6">
        <f>FORECAST(J6872,Inputs!$B$10:$B$18,Inputs!$A$10:$A$18)</f>
        <v>33.888364310332193</v>
      </c>
      <c r="Q6872" s="6">
        <f>IF(Inputs!$D$10="Yes",IF('Hourly Calcs'!P6872&gt;'Hourly Calcs'!K6872,'Hourly Calcs'!O6872,N6872+O6872),N6872+O6872)</f>
        <v>0</v>
      </c>
      <c r="R6872" s="12">
        <f t="shared" si="969"/>
        <v>0</v>
      </c>
      <c r="S6872" s="1">
        <f>IF(AND(A6872&gt;=5,A6872&lt;=9),INDEX(Demand!$C$3:$C$26,C6872),INDEX(Demand!$B$3:$B$26,C6872))</f>
        <v>400</v>
      </c>
      <c r="T6872" s="7">
        <f t="shared" si="970"/>
        <v>0</v>
      </c>
      <c r="U6872" s="7">
        <f t="shared" si="971"/>
        <v>0</v>
      </c>
    </row>
    <row r="6873" spans="1:21" x14ac:dyDescent="0.2">
      <c r="A6873" s="1">
        <v>10</v>
      </c>
      <c r="B6873" s="1">
        <v>14</v>
      </c>
      <c r="C6873" s="1">
        <v>1</v>
      </c>
      <c r="D6873">
        <v>15.3</v>
      </c>
      <c r="E6873">
        <v>14.8</v>
      </c>
      <c r="F6873">
        <v>97</v>
      </c>
      <c r="G6873">
        <v>0</v>
      </c>
      <c r="H6873">
        <v>0</v>
      </c>
      <c r="I6873">
        <v>0</v>
      </c>
      <c r="J6873" s="4">
        <f t="shared" si="966"/>
        <v>21.461545974125158</v>
      </c>
      <c r="K6873" s="4">
        <f t="shared" si="967"/>
        <v>-45.685900760272006</v>
      </c>
      <c r="L6873" s="5">
        <f t="shared" si="963"/>
        <v>0</v>
      </c>
      <c r="M6873" s="5">
        <f t="shared" si="964"/>
        <v>0</v>
      </c>
      <c r="N6873" s="6">
        <f t="shared" si="965"/>
        <v>0</v>
      </c>
      <c r="O6873" s="6">
        <f t="shared" si="968"/>
        <v>0</v>
      </c>
      <c r="P6873" s="6">
        <f>FORECAST(J6873,Inputs!$B$10:$B$18,Inputs!$A$10:$A$18)</f>
        <v>30.754273573834489</v>
      </c>
      <c r="Q6873" s="6">
        <f>IF(Inputs!$D$10="Yes",IF('Hourly Calcs'!P6873&gt;'Hourly Calcs'!K6873,'Hourly Calcs'!O6873,N6873+O6873),N6873+O6873)</f>
        <v>0</v>
      </c>
      <c r="R6873" s="12">
        <f t="shared" si="969"/>
        <v>0</v>
      </c>
      <c r="S6873" s="1">
        <f>IF(AND(A6873&gt;=5,A6873&lt;=9),INDEX(Demand!$C$3:$C$26,C6873),INDEX(Demand!$B$3:$B$26,C6873))</f>
        <v>350</v>
      </c>
      <c r="T6873" s="7">
        <f t="shared" si="970"/>
        <v>0</v>
      </c>
      <c r="U6873" s="7">
        <f t="shared" si="971"/>
        <v>0</v>
      </c>
    </row>
    <row r="6874" spans="1:21" x14ac:dyDescent="0.2">
      <c r="A6874" s="1">
        <v>10</v>
      </c>
      <c r="B6874" s="1">
        <v>14</v>
      </c>
      <c r="C6874" s="1">
        <v>2</v>
      </c>
      <c r="D6874">
        <v>15.3</v>
      </c>
      <c r="E6874">
        <v>14.8</v>
      </c>
      <c r="F6874">
        <v>97</v>
      </c>
      <c r="G6874">
        <v>0</v>
      </c>
      <c r="H6874">
        <v>0</v>
      </c>
      <c r="I6874">
        <v>0</v>
      </c>
      <c r="J6874" s="4">
        <f t="shared" si="966"/>
        <v>40.765033724205125</v>
      </c>
      <c r="K6874" s="4">
        <f t="shared" si="967"/>
        <v>-40.781808845135998</v>
      </c>
      <c r="L6874" s="5">
        <f t="shared" si="963"/>
        <v>0</v>
      </c>
      <c r="M6874" s="5">
        <f t="shared" si="964"/>
        <v>0</v>
      </c>
      <c r="N6874" s="6">
        <f t="shared" si="965"/>
        <v>0</v>
      </c>
      <c r="O6874" s="6">
        <f t="shared" si="968"/>
        <v>0</v>
      </c>
      <c r="P6874" s="6">
        <f>FORECAST(J6874,Inputs!$B$10:$B$18,Inputs!$A$10:$A$18)</f>
        <v>30.933009571520415</v>
      </c>
      <c r="Q6874" s="6">
        <f>IF(Inputs!$D$10="Yes",IF('Hourly Calcs'!P6874&gt;'Hourly Calcs'!K6874,'Hourly Calcs'!O6874,N6874+O6874),N6874+O6874)</f>
        <v>0</v>
      </c>
      <c r="R6874" s="12">
        <f t="shared" si="969"/>
        <v>0</v>
      </c>
      <c r="S6874" s="1">
        <f>IF(AND(A6874&gt;=5,A6874&lt;=9),INDEX(Demand!$C$3:$C$26,C6874),INDEX(Demand!$B$3:$B$26,C6874))</f>
        <v>350</v>
      </c>
      <c r="T6874" s="7">
        <f t="shared" si="970"/>
        <v>0</v>
      </c>
      <c r="U6874" s="7">
        <f t="shared" si="971"/>
        <v>0</v>
      </c>
    </row>
    <row r="6875" spans="1:21" x14ac:dyDescent="0.2">
      <c r="A6875" s="1">
        <v>10</v>
      </c>
      <c r="B6875" s="1">
        <v>14</v>
      </c>
      <c r="C6875" s="1">
        <v>3</v>
      </c>
      <c r="D6875">
        <v>15.2</v>
      </c>
      <c r="E6875">
        <v>14.5</v>
      </c>
      <c r="F6875">
        <v>96</v>
      </c>
      <c r="G6875">
        <v>0</v>
      </c>
      <c r="H6875">
        <v>0</v>
      </c>
      <c r="I6875">
        <v>0</v>
      </c>
      <c r="J6875" s="4">
        <f t="shared" si="966"/>
        <v>57.15450455364352</v>
      </c>
      <c r="K6875" s="4">
        <f t="shared" si="967"/>
        <v>-33.630095012943613</v>
      </c>
      <c r="L6875" s="5">
        <f t="shared" si="963"/>
        <v>0</v>
      </c>
      <c r="M6875" s="5">
        <f t="shared" si="964"/>
        <v>0</v>
      </c>
      <c r="N6875" s="6">
        <f t="shared" si="965"/>
        <v>0</v>
      </c>
      <c r="O6875" s="6">
        <f t="shared" si="968"/>
        <v>0</v>
      </c>
      <c r="P6875" s="6">
        <f>FORECAST(J6875,Inputs!$B$10:$B$18,Inputs!$A$10:$A$18)</f>
        <v>31.084763931052251</v>
      </c>
      <c r="Q6875" s="6">
        <f>IF(Inputs!$D$10="Yes",IF('Hourly Calcs'!P6875&gt;'Hourly Calcs'!K6875,'Hourly Calcs'!O6875,N6875+O6875),N6875+O6875)</f>
        <v>0</v>
      </c>
      <c r="R6875" s="12">
        <f t="shared" si="969"/>
        <v>0</v>
      </c>
      <c r="S6875" s="1">
        <f>IF(AND(A6875&gt;=5,A6875&lt;=9),INDEX(Demand!$C$3:$C$26,C6875),INDEX(Demand!$B$3:$B$26,C6875))</f>
        <v>350</v>
      </c>
      <c r="T6875" s="7">
        <f t="shared" si="970"/>
        <v>0</v>
      </c>
      <c r="U6875" s="7">
        <f t="shared" si="971"/>
        <v>0</v>
      </c>
    </row>
    <row r="6876" spans="1:21" x14ac:dyDescent="0.2">
      <c r="A6876" s="1">
        <v>10</v>
      </c>
      <c r="B6876" s="1">
        <v>14</v>
      </c>
      <c r="C6876" s="1">
        <v>4</v>
      </c>
      <c r="D6876">
        <v>15.3</v>
      </c>
      <c r="E6876">
        <v>14.4</v>
      </c>
      <c r="F6876">
        <v>94</v>
      </c>
      <c r="G6876">
        <v>0</v>
      </c>
      <c r="H6876">
        <v>0</v>
      </c>
      <c r="I6876">
        <v>0</v>
      </c>
      <c r="J6876" s="4">
        <f t="shared" si="966"/>
        <v>71.138385765907159</v>
      </c>
      <c r="K6876" s="4">
        <f t="shared" si="967"/>
        <v>-25.102640327447006</v>
      </c>
      <c r="L6876" s="5">
        <f t="shared" si="963"/>
        <v>0</v>
      </c>
      <c r="M6876" s="5">
        <f t="shared" si="964"/>
        <v>0</v>
      </c>
      <c r="N6876" s="6">
        <f t="shared" si="965"/>
        <v>0</v>
      </c>
      <c r="O6876" s="6">
        <f t="shared" si="968"/>
        <v>0</v>
      </c>
      <c r="P6876" s="6">
        <f>FORECAST(J6876,Inputs!$B$10:$B$18,Inputs!$A$10:$A$18)</f>
        <v>31.214244312647285</v>
      </c>
      <c r="Q6876" s="6">
        <f>IF(Inputs!$D$10="Yes",IF('Hourly Calcs'!P6876&gt;'Hourly Calcs'!K6876,'Hourly Calcs'!O6876,N6876+O6876),N6876+O6876)</f>
        <v>0</v>
      </c>
      <c r="R6876" s="12">
        <f t="shared" si="969"/>
        <v>0</v>
      </c>
      <c r="S6876" s="1">
        <f>IF(AND(A6876&gt;=5,A6876&lt;=9),INDEX(Demand!$C$3:$C$26,C6876),INDEX(Demand!$B$3:$B$26,C6876))</f>
        <v>350</v>
      </c>
      <c r="T6876" s="7">
        <f t="shared" si="970"/>
        <v>0</v>
      </c>
      <c r="U6876" s="7">
        <f t="shared" si="971"/>
        <v>0</v>
      </c>
    </row>
    <row r="6877" spans="1:21" x14ac:dyDescent="0.2">
      <c r="A6877" s="1">
        <v>10</v>
      </c>
      <c r="B6877" s="1">
        <v>14</v>
      </c>
      <c r="C6877" s="1">
        <v>5</v>
      </c>
      <c r="D6877">
        <v>15.2</v>
      </c>
      <c r="E6877">
        <v>14.1</v>
      </c>
      <c r="F6877">
        <v>93</v>
      </c>
      <c r="G6877">
        <v>0</v>
      </c>
      <c r="H6877">
        <v>0</v>
      </c>
      <c r="I6877">
        <v>0</v>
      </c>
      <c r="J6877" s="4">
        <f t="shared" si="966"/>
        <v>83.567353758646732</v>
      </c>
      <c r="K6877" s="4">
        <f t="shared" si="967"/>
        <v>-15.855706646357945</v>
      </c>
      <c r="L6877" s="5">
        <f t="shared" si="963"/>
        <v>81.432646241353268</v>
      </c>
      <c r="M6877" s="5">
        <f t="shared" si="964"/>
        <v>0</v>
      </c>
      <c r="N6877" s="6">
        <f t="shared" si="965"/>
        <v>0</v>
      </c>
      <c r="O6877" s="6">
        <f t="shared" si="968"/>
        <v>0</v>
      </c>
      <c r="P6877" s="6">
        <f>FORECAST(J6877,Inputs!$B$10:$B$18,Inputs!$A$10:$A$18)</f>
        <v>31.329327349617099</v>
      </c>
      <c r="Q6877" s="6">
        <f>IF(Inputs!$D$10="Yes",IF('Hourly Calcs'!P6877&gt;'Hourly Calcs'!K6877,'Hourly Calcs'!O6877,N6877+O6877),N6877+O6877)</f>
        <v>0</v>
      </c>
      <c r="R6877" s="12">
        <f t="shared" si="969"/>
        <v>0</v>
      </c>
      <c r="S6877" s="1">
        <f>IF(AND(A6877&gt;=5,A6877&lt;=9),INDEX(Demand!$C$3:$C$26,C6877),INDEX(Demand!$B$3:$B$26,C6877))</f>
        <v>350</v>
      </c>
      <c r="T6877" s="7">
        <f t="shared" si="970"/>
        <v>0</v>
      </c>
      <c r="U6877" s="7">
        <f t="shared" si="971"/>
        <v>0</v>
      </c>
    </row>
    <row r="6878" spans="1:21" x14ac:dyDescent="0.2">
      <c r="A6878" s="1">
        <v>10</v>
      </c>
      <c r="B6878" s="1">
        <v>14</v>
      </c>
      <c r="C6878" s="1">
        <v>6</v>
      </c>
      <c r="D6878">
        <v>15.3</v>
      </c>
      <c r="E6878">
        <v>14.1</v>
      </c>
      <c r="F6878">
        <v>93</v>
      </c>
      <c r="G6878">
        <v>0</v>
      </c>
      <c r="H6878">
        <v>0</v>
      </c>
      <c r="I6878">
        <v>0</v>
      </c>
      <c r="J6878" s="4">
        <f t="shared" si="966"/>
        <v>95.237987832940945</v>
      </c>
      <c r="K6878" s="4">
        <f t="shared" si="967"/>
        <v>-6.3571972758707744</v>
      </c>
      <c r="L6878" s="5">
        <f t="shared" si="963"/>
        <v>69.762012167059055</v>
      </c>
      <c r="M6878" s="5">
        <f t="shared" si="964"/>
        <v>0</v>
      </c>
      <c r="N6878" s="6">
        <f t="shared" si="965"/>
        <v>0</v>
      </c>
      <c r="O6878" s="6">
        <f t="shared" si="968"/>
        <v>0</v>
      </c>
      <c r="P6878" s="6">
        <f>FORECAST(J6878,Inputs!$B$10:$B$18,Inputs!$A$10:$A$18)</f>
        <v>31.437388776230932</v>
      </c>
      <c r="Q6878" s="6">
        <f>IF(Inputs!$D$10="Yes",IF('Hourly Calcs'!P6878&gt;'Hourly Calcs'!K6878,'Hourly Calcs'!O6878,N6878+O6878),N6878+O6878)</f>
        <v>0</v>
      </c>
      <c r="R6878" s="12">
        <f t="shared" si="969"/>
        <v>0</v>
      </c>
      <c r="S6878" s="1">
        <f>IF(AND(A6878&gt;=5,A6878&lt;=9),INDEX(Demand!$C$3:$C$26,C6878),INDEX(Demand!$B$3:$B$26,C6878))</f>
        <v>350</v>
      </c>
      <c r="T6878" s="7">
        <f t="shared" si="970"/>
        <v>0</v>
      </c>
      <c r="U6878" s="7">
        <f t="shared" si="971"/>
        <v>0</v>
      </c>
    </row>
    <row r="6879" spans="1:21" x14ac:dyDescent="0.2">
      <c r="A6879" s="1">
        <v>10</v>
      </c>
      <c r="B6879" s="1">
        <v>14</v>
      </c>
      <c r="C6879" s="1">
        <v>7</v>
      </c>
      <c r="D6879">
        <v>15.5</v>
      </c>
      <c r="E6879">
        <v>14.1</v>
      </c>
      <c r="F6879">
        <v>91</v>
      </c>
      <c r="G6879">
        <v>4</v>
      </c>
      <c r="H6879">
        <v>0</v>
      </c>
      <c r="I6879">
        <v>4</v>
      </c>
      <c r="J6879" s="4">
        <f t="shared" si="966"/>
        <v>106.83279495107078</v>
      </c>
      <c r="K6879" s="4">
        <f t="shared" si="967"/>
        <v>3.1188130563198797</v>
      </c>
      <c r="L6879" s="5">
        <f t="shared" si="963"/>
        <v>58.167205048929219</v>
      </c>
      <c r="M6879" s="5">
        <f t="shared" si="964"/>
        <v>30.88118694368012</v>
      </c>
      <c r="N6879" s="6">
        <f t="shared" si="965"/>
        <v>0</v>
      </c>
      <c r="O6879" s="6">
        <f t="shared" si="968"/>
        <v>3.6580751451100832</v>
      </c>
      <c r="P6879" s="6">
        <f>FORECAST(J6879,Inputs!$B$10:$B$18,Inputs!$A$10:$A$18)</f>
        <v>31.544748101398802</v>
      </c>
      <c r="Q6879" s="6">
        <f>IF(Inputs!$D$10="Yes",IF('Hourly Calcs'!P6879&gt;'Hourly Calcs'!K6879,'Hourly Calcs'!O6879,N6879+O6879),N6879+O6879)</f>
        <v>3.6580751451100832</v>
      </c>
      <c r="R6879" s="12">
        <f t="shared" si="969"/>
        <v>17.383173089563115</v>
      </c>
      <c r="S6879" s="1">
        <f>IF(AND(A6879&gt;=5,A6879&lt;=9),INDEX(Demand!$C$3:$C$26,C6879),INDEX(Demand!$B$3:$B$26,C6879))</f>
        <v>350</v>
      </c>
      <c r="T6879" s="7">
        <f t="shared" si="970"/>
        <v>17.383173089563115</v>
      </c>
      <c r="U6879" s="7">
        <f t="shared" si="971"/>
        <v>0</v>
      </c>
    </row>
    <row r="6880" spans="1:21" x14ac:dyDescent="0.2">
      <c r="A6880" s="1">
        <v>10</v>
      </c>
      <c r="B6880" s="1">
        <v>14</v>
      </c>
      <c r="C6880" s="1">
        <v>8</v>
      </c>
      <c r="D6880">
        <v>15.4</v>
      </c>
      <c r="E6880">
        <v>14.7</v>
      </c>
      <c r="F6880">
        <v>96</v>
      </c>
      <c r="G6880">
        <v>23</v>
      </c>
      <c r="H6880">
        <v>0</v>
      </c>
      <c r="I6880">
        <v>23</v>
      </c>
      <c r="J6880" s="4">
        <f t="shared" si="966"/>
        <v>118.95300861080693</v>
      </c>
      <c r="K6880" s="4">
        <f t="shared" si="967"/>
        <v>11.684813224947703</v>
      </c>
      <c r="L6880" s="5">
        <f t="shared" si="963"/>
        <v>46.046991389193067</v>
      </c>
      <c r="M6880" s="5">
        <f t="shared" si="964"/>
        <v>22.315186775052297</v>
      </c>
      <c r="N6880" s="6">
        <f t="shared" si="965"/>
        <v>0</v>
      </c>
      <c r="O6880" s="6">
        <f t="shared" si="968"/>
        <v>21.033932084382979</v>
      </c>
      <c r="P6880" s="6">
        <f>FORECAST(J6880,Inputs!$B$10:$B$18,Inputs!$A$10:$A$18)</f>
        <v>31.656972301951914</v>
      </c>
      <c r="Q6880" s="6">
        <f>IF(Inputs!$D$10="Yes",IF('Hourly Calcs'!P6880&gt;'Hourly Calcs'!K6880,'Hourly Calcs'!O6880,N6880+O6880),N6880+O6880)</f>
        <v>21.033932084382979</v>
      </c>
      <c r="R6880" s="12">
        <f t="shared" si="969"/>
        <v>99.953245264987913</v>
      </c>
      <c r="S6880" s="1">
        <f>IF(AND(A6880&gt;=5,A6880&lt;=9),INDEX(Demand!$C$3:$C$26,C6880),INDEX(Demand!$B$3:$B$26,C6880))</f>
        <v>350</v>
      </c>
      <c r="T6880" s="7">
        <f t="shared" si="970"/>
        <v>99.953245264987913</v>
      </c>
      <c r="U6880" s="7">
        <f t="shared" si="971"/>
        <v>0</v>
      </c>
    </row>
    <row r="6881" spans="1:21" x14ac:dyDescent="0.2">
      <c r="A6881" s="1">
        <v>10</v>
      </c>
      <c r="B6881" s="1">
        <v>14</v>
      </c>
      <c r="C6881" s="1">
        <v>9</v>
      </c>
      <c r="D6881">
        <v>15.4</v>
      </c>
      <c r="E6881">
        <v>15.2</v>
      </c>
      <c r="F6881">
        <v>99</v>
      </c>
      <c r="G6881">
        <v>64</v>
      </c>
      <c r="H6881">
        <v>0</v>
      </c>
      <c r="I6881">
        <v>64</v>
      </c>
      <c r="J6881" s="4">
        <f t="shared" si="966"/>
        <v>132.13020636706207</v>
      </c>
      <c r="K6881" s="4">
        <f t="shared" si="967"/>
        <v>19.361123206779254</v>
      </c>
      <c r="L6881" s="5">
        <f t="shared" si="963"/>
        <v>32.869793632937927</v>
      </c>
      <c r="M6881" s="5">
        <f t="shared" si="964"/>
        <v>14.638876793220746</v>
      </c>
      <c r="N6881" s="6">
        <f t="shared" si="965"/>
        <v>0</v>
      </c>
      <c r="O6881" s="6">
        <f t="shared" si="968"/>
        <v>58.529202321761332</v>
      </c>
      <c r="P6881" s="6">
        <f>FORECAST(J6881,Inputs!$B$10:$B$18,Inputs!$A$10:$A$18)</f>
        <v>31.778983392287611</v>
      </c>
      <c r="Q6881" s="6">
        <f>IF(Inputs!$D$10="Yes",IF('Hourly Calcs'!P6881&gt;'Hourly Calcs'!K6881,'Hourly Calcs'!O6881,N6881+O6881),N6881+O6881)</f>
        <v>58.529202321761332</v>
      </c>
      <c r="R6881" s="12">
        <f t="shared" si="969"/>
        <v>278.13076943300985</v>
      </c>
      <c r="S6881" s="1">
        <f>IF(AND(A6881&gt;=5,A6881&lt;=9),INDEX(Demand!$C$3:$C$26,C6881),INDEX(Demand!$B$3:$B$26,C6881))</f>
        <v>350</v>
      </c>
      <c r="T6881" s="7">
        <f t="shared" si="970"/>
        <v>278.13076943300985</v>
      </c>
      <c r="U6881" s="7">
        <f t="shared" si="971"/>
        <v>0</v>
      </c>
    </row>
    <row r="6882" spans="1:21" x14ac:dyDescent="0.2">
      <c r="A6882" s="1">
        <v>10</v>
      </c>
      <c r="B6882" s="1">
        <v>14</v>
      </c>
      <c r="C6882" s="1">
        <v>10</v>
      </c>
      <c r="D6882">
        <v>15.6</v>
      </c>
      <c r="E6882">
        <v>15.6</v>
      </c>
      <c r="F6882">
        <v>100</v>
      </c>
      <c r="G6882">
        <v>103</v>
      </c>
      <c r="H6882">
        <v>0</v>
      </c>
      <c r="I6882">
        <v>103</v>
      </c>
      <c r="J6882" s="4">
        <f t="shared" si="966"/>
        <v>146.75322833397348</v>
      </c>
      <c r="K6882" s="4">
        <f t="shared" si="967"/>
        <v>25.509329799659113</v>
      </c>
      <c r="L6882" s="5">
        <f t="shared" si="963"/>
        <v>18.246771666026518</v>
      </c>
      <c r="M6882" s="5">
        <f t="shared" si="964"/>
        <v>8.4906702003408867</v>
      </c>
      <c r="N6882" s="6">
        <f t="shared" si="965"/>
        <v>0</v>
      </c>
      <c r="O6882" s="6">
        <f t="shared" si="968"/>
        <v>94.195434986584644</v>
      </c>
      <c r="P6882" s="6">
        <f>FORECAST(J6882,Inputs!$B$10:$B$18,Inputs!$A$10:$A$18)</f>
        <v>31.914381743833086</v>
      </c>
      <c r="Q6882" s="6">
        <f>IF(Inputs!$D$10="Yes",IF('Hourly Calcs'!P6882&gt;'Hourly Calcs'!K6882,'Hourly Calcs'!O6882,N6882+O6882),N6882+O6882)</f>
        <v>94.195434986584644</v>
      </c>
      <c r="R6882" s="12">
        <f t="shared" si="969"/>
        <v>447.61670705625022</v>
      </c>
      <c r="S6882" s="1">
        <f>IF(AND(A6882&gt;=5,A6882&lt;=9),INDEX(Demand!$C$3:$C$26,C6882),INDEX(Demand!$B$3:$B$26,C6882))</f>
        <v>600</v>
      </c>
      <c r="T6882" s="7">
        <f t="shared" si="970"/>
        <v>447.61670705625022</v>
      </c>
      <c r="U6882" s="7">
        <f t="shared" si="971"/>
        <v>0</v>
      </c>
    </row>
    <row r="6883" spans="1:21" x14ac:dyDescent="0.2">
      <c r="A6883" s="1">
        <v>10</v>
      </c>
      <c r="B6883" s="1">
        <v>14</v>
      </c>
      <c r="C6883" s="1">
        <v>11</v>
      </c>
      <c r="D6883">
        <v>15.8</v>
      </c>
      <c r="E6883">
        <v>15.5</v>
      </c>
      <c r="F6883">
        <v>98</v>
      </c>
      <c r="G6883">
        <v>132</v>
      </c>
      <c r="H6883">
        <v>0</v>
      </c>
      <c r="I6883">
        <v>132</v>
      </c>
      <c r="J6883" s="4">
        <f t="shared" si="966"/>
        <v>162.87430477536151</v>
      </c>
      <c r="K6883" s="4">
        <f t="shared" si="967"/>
        <v>29.534021991962433</v>
      </c>
      <c r="L6883" s="5">
        <f t="shared" ref="L6883:L6946" si="972">IF(ABS($B$5-J6883)&gt;90,0,ABS($B$5-J6883))</f>
        <v>2.1256952246384913</v>
      </c>
      <c r="M6883" s="5">
        <f t="shared" ref="M6883:M6946" si="973">IF(K6883&gt;0,ABS($B$4-K6883),0)</f>
        <v>4.4659780080375668</v>
      </c>
      <c r="N6883" s="6">
        <f t="shared" si="965"/>
        <v>0</v>
      </c>
      <c r="O6883" s="6">
        <f t="shared" si="968"/>
        <v>120.71647978863275</v>
      </c>
      <c r="P6883" s="6">
        <f>FORECAST(J6883,Inputs!$B$10:$B$18,Inputs!$A$10:$A$18)</f>
        <v>32.063650970142234</v>
      </c>
      <c r="Q6883" s="6">
        <f>IF(Inputs!$D$10="Yes",IF('Hourly Calcs'!P6883&gt;'Hourly Calcs'!K6883,'Hourly Calcs'!O6883,N6883+O6883),N6883+O6883)</f>
        <v>120.71647978863275</v>
      </c>
      <c r="R6883" s="12">
        <f t="shared" si="969"/>
        <v>573.64471195558281</v>
      </c>
      <c r="S6883" s="1">
        <f>IF(AND(A6883&gt;=5,A6883&lt;=9),INDEX(Demand!$C$3:$C$26,C6883),INDEX(Demand!$B$3:$B$26,C6883))</f>
        <v>600</v>
      </c>
      <c r="T6883" s="7">
        <f t="shared" si="970"/>
        <v>573.64471195558281</v>
      </c>
      <c r="U6883" s="7">
        <f t="shared" si="971"/>
        <v>0</v>
      </c>
    </row>
    <row r="6884" spans="1:21" x14ac:dyDescent="0.2">
      <c r="A6884" s="1">
        <v>10</v>
      </c>
      <c r="B6884" s="1">
        <v>14</v>
      </c>
      <c r="C6884" s="1">
        <v>12</v>
      </c>
      <c r="D6884">
        <v>15.8</v>
      </c>
      <c r="E6884">
        <v>15.6</v>
      </c>
      <c r="F6884">
        <v>99</v>
      </c>
      <c r="G6884">
        <v>147</v>
      </c>
      <c r="H6884">
        <v>0</v>
      </c>
      <c r="I6884">
        <v>147</v>
      </c>
      <c r="J6884" s="4">
        <f t="shared" si="966"/>
        <v>179.98885095766806</v>
      </c>
      <c r="K6884" s="4">
        <f t="shared" si="967"/>
        <v>30.934208745648498</v>
      </c>
      <c r="L6884" s="5">
        <f t="shared" si="972"/>
        <v>14.988850957668063</v>
      </c>
      <c r="M6884" s="5">
        <f t="shared" si="973"/>
        <v>3.0657912543515025</v>
      </c>
      <c r="N6884" s="6">
        <f t="shared" si="965"/>
        <v>0</v>
      </c>
      <c r="O6884" s="6">
        <f t="shared" si="968"/>
        <v>134.43426158279556</v>
      </c>
      <c r="P6884" s="6">
        <f>FORECAST(J6884,Inputs!$B$10:$B$18,Inputs!$A$10:$A$18)</f>
        <v>32.222118990348775</v>
      </c>
      <c r="Q6884" s="6">
        <f>IF(Inputs!$D$10="Yes",IF('Hourly Calcs'!P6884&gt;'Hourly Calcs'!K6884,'Hourly Calcs'!O6884,N6884+O6884),N6884+O6884)</f>
        <v>134.43426158279556</v>
      </c>
      <c r="R6884" s="12">
        <f t="shared" si="969"/>
        <v>638.83161104144449</v>
      </c>
      <c r="S6884" s="1">
        <f>IF(AND(A6884&gt;=5,A6884&lt;=9),INDEX(Demand!$C$3:$C$26,C6884),INDEX(Demand!$B$3:$B$26,C6884))</f>
        <v>600</v>
      </c>
      <c r="T6884" s="7">
        <f t="shared" si="970"/>
        <v>600</v>
      </c>
      <c r="U6884" s="7">
        <f t="shared" si="971"/>
        <v>38.831611041444489</v>
      </c>
    </row>
    <row r="6885" spans="1:21" x14ac:dyDescent="0.2">
      <c r="A6885" s="1">
        <v>10</v>
      </c>
      <c r="B6885" s="1">
        <v>14</v>
      </c>
      <c r="C6885" s="1">
        <v>13</v>
      </c>
      <c r="D6885">
        <v>16</v>
      </c>
      <c r="E6885">
        <v>16</v>
      </c>
      <c r="F6885">
        <v>100</v>
      </c>
      <c r="G6885">
        <v>145</v>
      </c>
      <c r="H6885">
        <v>0</v>
      </c>
      <c r="I6885">
        <v>145</v>
      </c>
      <c r="J6885" s="4">
        <f t="shared" si="966"/>
        <v>197.09742109232027</v>
      </c>
      <c r="K6885" s="4">
        <f t="shared" si="967"/>
        <v>29.507306719972242</v>
      </c>
      <c r="L6885" s="5">
        <f t="shared" si="972"/>
        <v>32.097421092320275</v>
      </c>
      <c r="M6885" s="5">
        <f t="shared" si="973"/>
        <v>4.4926932800277584</v>
      </c>
      <c r="N6885" s="6">
        <f t="shared" si="965"/>
        <v>0</v>
      </c>
      <c r="O6885" s="6">
        <f t="shared" si="968"/>
        <v>132.60522401024051</v>
      </c>
      <c r="P6885" s="6">
        <f>FORECAST(J6885,Inputs!$B$10:$B$18,Inputs!$A$10:$A$18)</f>
        <v>32.380531676780741</v>
      </c>
      <c r="Q6885" s="6">
        <f>IF(Inputs!$D$10="Yes",IF('Hourly Calcs'!P6885&gt;'Hourly Calcs'!K6885,'Hourly Calcs'!O6885,N6885+O6885),N6885+O6885)</f>
        <v>132.60522401024051</v>
      </c>
      <c r="R6885" s="12">
        <f t="shared" si="969"/>
        <v>630.14002449666282</v>
      </c>
      <c r="S6885" s="1">
        <f>IF(AND(A6885&gt;=5,A6885&lt;=9),INDEX(Demand!$C$3:$C$26,C6885),INDEX(Demand!$B$3:$B$26,C6885))</f>
        <v>600</v>
      </c>
      <c r="T6885" s="7">
        <f t="shared" si="970"/>
        <v>600</v>
      </c>
      <c r="U6885" s="7">
        <f t="shared" si="971"/>
        <v>30.140024496662818</v>
      </c>
    </row>
    <row r="6886" spans="1:21" x14ac:dyDescent="0.2">
      <c r="A6886" s="1">
        <v>10</v>
      </c>
      <c r="B6886" s="1">
        <v>14</v>
      </c>
      <c r="C6886" s="1">
        <v>14</v>
      </c>
      <c r="D6886">
        <v>15.8</v>
      </c>
      <c r="E6886">
        <v>15.8</v>
      </c>
      <c r="F6886">
        <v>100</v>
      </c>
      <c r="G6886">
        <v>128</v>
      </c>
      <c r="H6886">
        <v>0</v>
      </c>
      <c r="I6886">
        <v>128</v>
      </c>
      <c r="J6886" s="4">
        <f t="shared" si="966"/>
        <v>213.20291924908716</v>
      </c>
      <c r="K6886" s="4">
        <f t="shared" si="967"/>
        <v>25.458239269227093</v>
      </c>
      <c r="L6886" s="5">
        <f t="shared" si="972"/>
        <v>48.202919249087159</v>
      </c>
      <c r="M6886" s="5">
        <f t="shared" si="973"/>
        <v>8.5417607307729071</v>
      </c>
      <c r="N6886" s="6">
        <f t="shared" si="965"/>
        <v>0</v>
      </c>
      <c r="O6886" s="6">
        <f t="shared" si="968"/>
        <v>117.05840464352266</v>
      </c>
      <c r="P6886" s="6">
        <f>FORECAST(J6886,Inputs!$B$10:$B$18,Inputs!$A$10:$A$18)</f>
        <v>32.529656659713766</v>
      </c>
      <c r="Q6886" s="6">
        <f>IF(Inputs!$D$10="Yes",IF('Hourly Calcs'!P6886&gt;'Hourly Calcs'!K6886,'Hourly Calcs'!O6886,N6886+O6886),N6886+O6886)</f>
        <v>117.05840464352266</v>
      </c>
      <c r="R6886" s="12">
        <f t="shared" si="969"/>
        <v>556.26153886601969</v>
      </c>
      <c r="S6886" s="1">
        <f>IF(AND(A6886&gt;=5,A6886&lt;=9),INDEX(Demand!$C$3:$C$26,C6886),INDEX(Demand!$B$3:$B$26,C6886))</f>
        <v>600</v>
      </c>
      <c r="T6886" s="7">
        <f t="shared" si="970"/>
        <v>556.26153886601969</v>
      </c>
      <c r="U6886" s="7">
        <f t="shared" si="971"/>
        <v>0</v>
      </c>
    </row>
    <row r="6887" spans="1:21" x14ac:dyDescent="0.2">
      <c r="A6887" s="1">
        <v>10</v>
      </c>
      <c r="B6887" s="1">
        <v>14</v>
      </c>
      <c r="C6887" s="1">
        <v>15</v>
      </c>
      <c r="D6887">
        <v>15.6</v>
      </c>
      <c r="E6887">
        <v>15.6</v>
      </c>
      <c r="F6887">
        <v>100</v>
      </c>
      <c r="G6887">
        <v>97</v>
      </c>
      <c r="H6887">
        <v>0</v>
      </c>
      <c r="I6887">
        <v>97</v>
      </c>
      <c r="J6887" s="4">
        <f t="shared" si="966"/>
        <v>227.80534216926097</v>
      </c>
      <c r="K6887" s="4">
        <f t="shared" si="967"/>
        <v>19.288780272356036</v>
      </c>
      <c r="L6887" s="5">
        <f t="shared" si="972"/>
        <v>62.805342169260967</v>
      </c>
      <c r="M6887" s="5">
        <f t="shared" si="973"/>
        <v>14.711219727643964</v>
      </c>
      <c r="N6887" s="6">
        <f t="shared" si="965"/>
        <v>0</v>
      </c>
      <c r="O6887" s="6">
        <f t="shared" si="968"/>
        <v>88.708322268919517</v>
      </c>
      <c r="P6887" s="6">
        <f>FORECAST(J6887,Inputs!$B$10:$B$18,Inputs!$A$10:$A$18)</f>
        <v>32.664864279345004</v>
      </c>
      <c r="Q6887" s="6">
        <f>IF(Inputs!$D$10="Yes",IF('Hourly Calcs'!P6887&gt;'Hourly Calcs'!K6887,'Hourly Calcs'!O6887,N6887+O6887),N6887+O6887)</f>
        <v>88.708322268919517</v>
      </c>
      <c r="R6887" s="12">
        <f t="shared" si="969"/>
        <v>421.54194742190555</v>
      </c>
      <c r="S6887" s="1">
        <f>IF(AND(A6887&gt;=5,A6887&lt;=9),INDEX(Demand!$C$3:$C$26,C6887),INDEX(Demand!$B$3:$B$26,C6887))</f>
        <v>600</v>
      </c>
      <c r="T6887" s="7">
        <f t="shared" si="970"/>
        <v>421.54194742190555</v>
      </c>
      <c r="U6887" s="7">
        <f t="shared" si="971"/>
        <v>0</v>
      </c>
    </row>
    <row r="6888" spans="1:21" x14ac:dyDescent="0.2">
      <c r="A6888" s="1">
        <v>10</v>
      </c>
      <c r="B6888" s="1">
        <v>14</v>
      </c>
      <c r="C6888" s="1">
        <v>16</v>
      </c>
      <c r="D6888">
        <v>15.4</v>
      </c>
      <c r="E6888">
        <v>15.4</v>
      </c>
      <c r="F6888">
        <v>100</v>
      </c>
      <c r="G6888">
        <v>56</v>
      </c>
      <c r="H6888">
        <v>0</v>
      </c>
      <c r="I6888">
        <v>56</v>
      </c>
      <c r="J6888" s="4">
        <f t="shared" si="966"/>
        <v>240.96015525443676</v>
      </c>
      <c r="K6888" s="4">
        <f t="shared" si="967"/>
        <v>11.593705967970848</v>
      </c>
      <c r="L6888" s="5">
        <f t="shared" si="972"/>
        <v>75.960155254436756</v>
      </c>
      <c r="M6888" s="5">
        <f t="shared" si="973"/>
        <v>22.406294032029152</v>
      </c>
      <c r="N6888" s="6">
        <f t="shared" si="965"/>
        <v>0</v>
      </c>
      <c r="O6888" s="6">
        <f t="shared" si="968"/>
        <v>51.213052031541167</v>
      </c>
      <c r="P6888" s="6">
        <f>FORECAST(J6888,Inputs!$B$10:$B$18,Inputs!$A$10:$A$18)</f>
        <v>32.786668104207749</v>
      </c>
      <c r="Q6888" s="6">
        <f>IF(Inputs!$D$10="Yes",IF('Hourly Calcs'!P6888&gt;'Hourly Calcs'!K6888,'Hourly Calcs'!O6888,N6888+O6888),N6888+O6888)</f>
        <v>51.213052031541167</v>
      </c>
      <c r="R6888" s="12">
        <f t="shared" si="969"/>
        <v>243.36442325388361</v>
      </c>
      <c r="S6888" s="1">
        <f>IF(AND(A6888&gt;=5,A6888&lt;=9),INDEX(Demand!$C$3:$C$26,C6888),INDEX(Demand!$B$3:$B$26,C6888))</f>
        <v>900</v>
      </c>
      <c r="T6888" s="7">
        <f t="shared" si="970"/>
        <v>243.36442325388361</v>
      </c>
      <c r="U6888" s="7">
        <f t="shared" si="971"/>
        <v>0</v>
      </c>
    </row>
    <row r="6889" spans="1:21" x14ac:dyDescent="0.2">
      <c r="A6889" s="1">
        <v>10</v>
      </c>
      <c r="B6889" s="1">
        <v>14</v>
      </c>
      <c r="C6889" s="1">
        <v>17</v>
      </c>
      <c r="D6889">
        <v>15.2</v>
      </c>
      <c r="E6889">
        <v>15.2</v>
      </c>
      <c r="F6889">
        <v>100</v>
      </c>
      <c r="G6889">
        <v>16</v>
      </c>
      <c r="H6889">
        <v>0</v>
      </c>
      <c r="I6889">
        <v>16</v>
      </c>
      <c r="J6889" s="4">
        <f t="shared" si="966"/>
        <v>253.05728046519809</v>
      </c>
      <c r="K6889" s="4">
        <f t="shared" si="967"/>
        <v>3.0138107083873109</v>
      </c>
      <c r="L6889" s="5">
        <f t="shared" si="972"/>
        <v>88.05728046519809</v>
      </c>
      <c r="M6889" s="5">
        <f t="shared" si="973"/>
        <v>30.986189291612689</v>
      </c>
      <c r="N6889" s="6">
        <f t="shared" si="965"/>
        <v>0</v>
      </c>
      <c r="O6889" s="6">
        <f t="shared" si="968"/>
        <v>14.632300580440333</v>
      </c>
      <c r="P6889" s="6">
        <f>FORECAST(J6889,Inputs!$B$10:$B$18,Inputs!$A$10:$A$18)</f>
        <v>32.898678522825904</v>
      </c>
      <c r="Q6889" s="6">
        <f>IF(Inputs!$D$10="Yes",IF('Hourly Calcs'!P6889&gt;'Hourly Calcs'!K6889,'Hourly Calcs'!O6889,N6889+O6889),N6889+O6889)</f>
        <v>14.632300580440333</v>
      </c>
      <c r="R6889" s="12">
        <f t="shared" si="969"/>
        <v>69.532692358252461</v>
      </c>
      <c r="S6889" s="1">
        <f>IF(AND(A6889&gt;=5,A6889&lt;=9),INDEX(Demand!$C$3:$C$26,C6889),INDEX(Demand!$B$3:$B$26,C6889))</f>
        <v>900</v>
      </c>
      <c r="T6889" s="7">
        <f t="shared" si="970"/>
        <v>69.532692358252461</v>
      </c>
      <c r="U6889" s="7">
        <f t="shared" si="971"/>
        <v>0</v>
      </c>
    </row>
    <row r="6890" spans="1:21" x14ac:dyDescent="0.2">
      <c r="A6890" s="1">
        <v>10</v>
      </c>
      <c r="B6890" s="1">
        <v>14</v>
      </c>
      <c r="C6890" s="1">
        <v>18</v>
      </c>
      <c r="D6890">
        <v>15</v>
      </c>
      <c r="E6890">
        <v>15</v>
      </c>
      <c r="F6890">
        <v>100</v>
      </c>
      <c r="G6890">
        <v>1</v>
      </c>
      <c r="H6890">
        <v>0</v>
      </c>
      <c r="I6890">
        <v>1</v>
      </c>
      <c r="J6890" s="4">
        <f t="shared" si="966"/>
        <v>264.62819299598675</v>
      </c>
      <c r="K6890" s="4">
        <f t="shared" si="967"/>
        <v>-6.4888688841935505</v>
      </c>
      <c r="L6890" s="5">
        <f t="shared" si="972"/>
        <v>0</v>
      </c>
      <c r="M6890" s="5">
        <f t="shared" si="973"/>
        <v>0</v>
      </c>
      <c r="N6890" s="6">
        <f t="shared" si="965"/>
        <v>0</v>
      </c>
      <c r="O6890" s="6">
        <f t="shared" si="968"/>
        <v>0.91451878627752081</v>
      </c>
      <c r="P6890" s="6">
        <f>FORECAST(J6890,Inputs!$B$10:$B$18,Inputs!$A$10:$A$18)</f>
        <v>33.005816601814686</v>
      </c>
      <c r="Q6890" s="6">
        <f>IF(Inputs!$D$10="Yes",IF('Hourly Calcs'!P6890&gt;'Hourly Calcs'!K6890,'Hourly Calcs'!O6890,N6890+O6890),N6890+O6890)</f>
        <v>0.91451878627752081</v>
      </c>
      <c r="R6890" s="12">
        <f t="shared" si="969"/>
        <v>4.3457932723907788</v>
      </c>
      <c r="S6890" s="1">
        <f>IF(AND(A6890&gt;=5,A6890&lt;=9),INDEX(Demand!$C$3:$C$26,C6890),INDEX(Demand!$B$3:$B$26,C6890))</f>
        <v>900</v>
      </c>
      <c r="T6890" s="7">
        <f t="shared" si="970"/>
        <v>4.3457932723907788</v>
      </c>
      <c r="U6890" s="7">
        <f t="shared" si="971"/>
        <v>0</v>
      </c>
    </row>
    <row r="6891" spans="1:21" x14ac:dyDescent="0.2">
      <c r="A6891" s="1">
        <v>10</v>
      </c>
      <c r="B6891" s="1">
        <v>14</v>
      </c>
      <c r="C6891" s="1">
        <v>19</v>
      </c>
      <c r="D6891">
        <v>14.4</v>
      </c>
      <c r="E6891">
        <v>13.9</v>
      </c>
      <c r="F6891">
        <v>97</v>
      </c>
      <c r="G6891">
        <v>0</v>
      </c>
      <c r="H6891">
        <v>0</v>
      </c>
      <c r="I6891">
        <v>0</v>
      </c>
      <c r="J6891" s="4">
        <f t="shared" si="966"/>
        <v>276.2740876000625</v>
      </c>
      <c r="K6891" s="4">
        <f t="shared" si="967"/>
        <v>-16.010570809189389</v>
      </c>
      <c r="L6891" s="5">
        <f t="shared" si="972"/>
        <v>0</v>
      </c>
      <c r="M6891" s="5">
        <f t="shared" si="973"/>
        <v>0</v>
      </c>
      <c r="N6891" s="6">
        <f t="shared" si="965"/>
        <v>0</v>
      </c>
      <c r="O6891" s="6">
        <f t="shared" si="968"/>
        <v>0</v>
      </c>
      <c r="P6891" s="6">
        <f>FORECAST(J6891,Inputs!$B$10:$B$18,Inputs!$A$10:$A$18)</f>
        <v>33.113648959259834</v>
      </c>
      <c r="Q6891" s="6">
        <f>IF(Inputs!$D$10="Yes",IF('Hourly Calcs'!P6891&gt;'Hourly Calcs'!K6891,'Hourly Calcs'!O6891,N6891+O6891),N6891+O6891)</f>
        <v>0</v>
      </c>
      <c r="R6891" s="12">
        <f t="shared" si="969"/>
        <v>0</v>
      </c>
      <c r="S6891" s="1">
        <f>IF(AND(A6891&gt;=5,A6891&lt;=9),INDEX(Demand!$C$3:$C$26,C6891),INDEX(Demand!$B$3:$B$26,C6891))</f>
        <v>900</v>
      </c>
      <c r="T6891" s="7">
        <f t="shared" si="970"/>
        <v>0</v>
      </c>
      <c r="U6891" s="7">
        <f t="shared" si="971"/>
        <v>0</v>
      </c>
    </row>
    <row r="6892" spans="1:21" x14ac:dyDescent="0.2">
      <c r="A6892" s="1">
        <v>10</v>
      </c>
      <c r="B6892" s="1">
        <v>14</v>
      </c>
      <c r="C6892" s="1">
        <v>20</v>
      </c>
      <c r="D6892">
        <v>13.7</v>
      </c>
      <c r="E6892">
        <v>12.8</v>
      </c>
      <c r="F6892">
        <v>94</v>
      </c>
      <c r="G6892">
        <v>0</v>
      </c>
      <c r="H6892">
        <v>0</v>
      </c>
      <c r="I6892">
        <v>0</v>
      </c>
      <c r="J6892" s="4">
        <f t="shared" si="966"/>
        <v>288.679062510542</v>
      </c>
      <c r="K6892" s="4">
        <f t="shared" si="967"/>
        <v>-25.28768919323862</v>
      </c>
      <c r="L6892" s="5">
        <f t="shared" si="972"/>
        <v>0</v>
      </c>
      <c r="M6892" s="5">
        <f t="shared" si="973"/>
        <v>0</v>
      </c>
      <c r="N6892" s="6">
        <f t="shared" si="965"/>
        <v>0</v>
      </c>
      <c r="O6892" s="6">
        <f t="shared" si="968"/>
        <v>0</v>
      </c>
      <c r="P6892" s="6">
        <f>FORECAST(J6892,Inputs!$B$10:$B$18,Inputs!$A$10:$A$18)</f>
        <v>33.228509838060575</v>
      </c>
      <c r="Q6892" s="6">
        <f>IF(Inputs!$D$10="Yes",IF('Hourly Calcs'!P6892&gt;'Hourly Calcs'!K6892,'Hourly Calcs'!O6892,N6892+O6892),N6892+O6892)</f>
        <v>0</v>
      </c>
      <c r="R6892" s="12">
        <f t="shared" si="969"/>
        <v>0</v>
      </c>
      <c r="S6892" s="1">
        <f>IF(AND(A6892&gt;=5,A6892&lt;=9),INDEX(Demand!$C$3:$C$26,C6892),INDEX(Demand!$B$3:$B$26,C6892))</f>
        <v>800</v>
      </c>
      <c r="T6892" s="7">
        <f t="shared" si="970"/>
        <v>0</v>
      </c>
      <c r="U6892" s="7">
        <f t="shared" si="971"/>
        <v>0</v>
      </c>
    </row>
    <row r="6893" spans="1:21" x14ac:dyDescent="0.2">
      <c r="A6893" s="1">
        <v>10</v>
      </c>
      <c r="B6893" s="1">
        <v>14</v>
      </c>
      <c r="C6893" s="1">
        <v>21</v>
      </c>
      <c r="D6893">
        <v>13.7</v>
      </c>
      <c r="E6893">
        <v>12.6</v>
      </c>
      <c r="F6893">
        <v>93</v>
      </c>
      <c r="G6893">
        <v>0</v>
      </c>
      <c r="H6893">
        <v>0</v>
      </c>
      <c r="I6893">
        <v>0</v>
      </c>
      <c r="J6893" s="4">
        <f t="shared" si="966"/>
        <v>302.64579362842085</v>
      </c>
      <c r="K6893" s="4">
        <f t="shared" si="967"/>
        <v>-33.854108552319715</v>
      </c>
      <c r="L6893" s="5">
        <f t="shared" si="972"/>
        <v>0</v>
      </c>
      <c r="M6893" s="5">
        <f t="shared" si="973"/>
        <v>0</v>
      </c>
      <c r="N6893" s="6">
        <f t="shared" si="965"/>
        <v>0</v>
      </c>
      <c r="O6893" s="6">
        <f t="shared" si="968"/>
        <v>0</v>
      </c>
      <c r="P6893" s="6">
        <f>FORECAST(J6893,Inputs!$B$10:$B$18,Inputs!$A$10:$A$18)</f>
        <v>33.357831422485376</v>
      </c>
      <c r="Q6893" s="6">
        <f>IF(Inputs!$D$10="Yes",IF('Hourly Calcs'!P6893&gt;'Hourly Calcs'!K6893,'Hourly Calcs'!O6893,N6893+O6893),N6893+O6893)</f>
        <v>0</v>
      </c>
      <c r="R6893" s="12">
        <f t="shared" si="969"/>
        <v>0</v>
      </c>
      <c r="S6893" s="1">
        <f>IF(AND(A6893&gt;=5,A6893&lt;=9),INDEX(Demand!$C$3:$C$26,C6893),INDEX(Demand!$B$3:$B$26,C6893))</f>
        <v>700</v>
      </c>
      <c r="T6893" s="7">
        <f t="shared" si="970"/>
        <v>0</v>
      </c>
      <c r="U6893" s="7">
        <f t="shared" si="971"/>
        <v>0</v>
      </c>
    </row>
    <row r="6894" spans="1:21" x14ac:dyDescent="0.2">
      <c r="A6894" s="1">
        <v>10</v>
      </c>
      <c r="B6894" s="1">
        <v>14</v>
      </c>
      <c r="C6894" s="1">
        <v>22</v>
      </c>
      <c r="D6894">
        <v>13.2</v>
      </c>
      <c r="E6894">
        <v>12.8</v>
      </c>
      <c r="F6894">
        <v>97</v>
      </c>
      <c r="G6894">
        <v>0</v>
      </c>
      <c r="H6894">
        <v>0</v>
      </c>
      <c r="I6894">
        <v>0</v>
      </c>
      <c r="J6894" s="4">
        <f t="shared" si="966"/>
        <v>319.04031315613645</v>
      </c>
      <c r="K6894" s="4">
        <f t="shared" si="967"/>
        <v>-41.054331699340594</v>
      </c>
      <c r="L6894" s="5">
        <f t="shared" si="972"/>
        <v>0</v>
      </c>
      <c r="M6894" s="5">
        <f t="shared" si="973"/>
        <v>0</v>
      </c>
      <c r="N6894" s="6">
        <f t="shared" si="965"/>
        <v>0</v>
      </c>
      <c r="O6894" s="6">
        <f t="shared" si="968"/>
        <v>0</v>
      </c>
      <c r="P6894" s="6">
        <f>FORECAST(J6894,Inputs!$B$10:$B$18,Inputs!$A$10:$A$18)</f>
        <v>33.509632529223481</v>
      </c>
      <c r="Q6894" s="6">
        <f>IF(Inputs!$D$10="Yes",IF('Hourly Calcs'!P6894&gt;'Hourly Calcs'!K6894,'Hourly Calcs'!O6894,N6894+O6894),N6894+O6894)</f>
        <v>0</v>
      </c>
      <c r="R6894" s="12">
        <f t="shared" si="969"/>
        <v>0</v>
      </c>
      <c r="S6894" s="1">
        <f>IF(AND(A6894&gt;=5,A6894&lt;=9),INDEX(Demand!$C$3:$C$26,C6894),INDEX(Demand!$B$3:$B$26,C6894))</f>
        <v>600</v>
      </c>
      <c r="T6894" s="7">
        <f t="shared" si="970"/>
        <v>0</v>
      </c>
      <c r="U6894" s="7">
        <f t="shared" si="971"/>
        <v>0</v>
      </c>
    </row>
    <row r="6895" spans="1:21" x14ac:dyDescent="0.2">
      <c r="A6895" s="1">
        <v>10</v>
      </c>
      <c r="B6895" s="1">
        <v>14</v>
      </c>
      <c r="C6895" s="1">
        <v>23</v>
      </c>
      <c r="D6895">
        <v>12.5</v>
      </c>
      <c r="E6895">
        <v>12.1</v>
      </c>
      <c r="F6895">
        <v>97</v>
      </c>
      <c r="G6895">
        <v>0</v>
      </c>
      <c r="H6895">
        <v>0</v>
      </c>
      <c r="I6895">
        <v>0</v>
      </c>
      <c r="J6895" s="4">
        <f t="shared" si="966"/>
        <v>338.39648807815837</v>
      </c>
      <c r="K6895" s="4">
        <f t="shared" si="967"/>
        <v>-46.011759399821784</v>
      </c>
      <c r="L6895" s="5">
        <f t="shared" si="972"/>
        <v>0</v>
      </c>
      <c r="M6895" s="5">
        <f t="shared" si="973"/>
        <v>0</v>
      </c>
      <c r="N6895" s="6">
        <f t="shared" si="965"/>
        <v>0</v>
      </c>
      <c r="O6895" s="6">
        <f t="shared" si="968"/>
        <v>0</v>
      </c>
      <c r="P6895" s="6">
        <f>FORECAST(J6895,Inputs!$B$10:$B$18,Inputs!$A$10:$A$18)</f>
        <v>33.688856371094055</v>
      </c>
      <c r="Q6895" s="6">
        <f>IF(Inputs!$D$10="Yes",IF('Hourly Calcs'!P6895&gt;'Hourly Calcs'!K6895,'Hourly Calcs'!O6895,N6895+O6895),N6895+O6895)</f>
        <v>0</v>
      </c>
      <c r="R6895" s="12">
        <f t="shared" si="969"/>
        <v>0</v>
      </c>
      <c r="S6895" s="1">
        <f>IF(AND(A6895&gt;=5,A6895&lt;=9),INDEX(Demand!$C$3:$C$26,C6895),INDEX(Demand!$B$3:$B$26,C6895))</f>
        <v>500</v>
      </c>
      <c r="T6895" s="7">
        <f t="shared" si="970"/>
        <v>0</v>
      </c>
      <c r="U6895" s="7">
        <f t="shared" si="971"/>
        <v>0</v>
      </c>
    </row>
    <row r="6896" spans="1:21" x14ac:dyDescent="0.2">
      <c r="A6896" s="1">
        <v>10</v>
      </c>
      <c r="B6896" s="1">
        <v>14</v>
      </c>
      <c r="C6896" s="1">
        <v>24</v>
      </c>
      <c r="D6896">
        <v>11.3</v>
      </c>
      <c r="E6896">
        <v>10.5</v>
      </c>
      <c r="F6896">
        <v>95</v>
      </c>
      <c r="G6896">
        <v>0</v>
      </c>
      <c r="H6896">
        <v>0</v>
      </c>
      <c r="I6896">
        <v>0</v>
      </c>
      <c r="J6896" s="4">
        <f t="shared" si="966"/>
        <v>2.7679156904497404E-2</v>
      </c>
      <c r="K6896" s="4">
        <f t="shared" si="967"/>
        <v>-47.812583713997611</v>
      </c>
      <c r="L6896" s="5">
        <f t="shared" si="972"/>
        <v>0</v>
      </c>
      <c r="M6896" s="5">
        <f t="shared" si="973"/>
        <v>0</v>
      </c>
      <c r="N6896" s="6">
        <f t="shared" si="965"/>
        <v>0</v>
      </c>
      <c r="O6896" s="6">
        <f t="shared" si="968"/>
        <v>0</v>
      </c>
      <c r="P6896" s="6">
        <f>FORECAST(J6896,Inputs!$B$10:$B$18,Inputs!$A$10:$A$18)</f>
        <v>30.555811844045412</v>
      </c>
      <c r="Q6896" s="6">
        <f>IF(Inputs!$D$10="Yes",IF('Hourly Calcs'!P6896&gt;'Hourly Calcs'!K6896,'Hourly Calcs'!O6896,N6896+O6896),N6896+O6896)</f>
        <v>0</v>
      </c>
      <c r="R6896" s="12">
        <f t="shared" si="969"/>
        <v>0</v>
      </c>
      <c r="S6896" s="1">
        <f>IF(AND(A6896&gt;=5,A6896&lt;=9),INDEX(Demand!$C$3:$C$26,C6896),INDEX(Demand!$B$3:$B$26,C6896))</f>
        <v>400</v>
      </c>
      <c r="T6896" s="7">
        <f t="shared" si="970"/>
        <v>0</v>
      </c>
      <c r="U6896" s="7">
        <f t="shared" si="971"/>
        <v>0</v>
      </c>
    </row>
    <row r="6897" spans="1:21" x14ac:dyDescent="0.2">
      <c r="A6897" s="1">
        <v>10</v>
      </c>
      <c r="B6897" s="1">
        <v>15</v>
      </c>
      <c r="C6897" s="1">
        <v>1</v>
      </c>
      <c r="D6897">
        <v>10.4</v>
      </c>
      <c r="E6897">
        <v>9.8000000000000007</v>
      </c>
      <c r="F6897">
        <v>96</v>
      </c>
      <c r="G6897">
        <v>0</v>
      </c>
      <c r="H6897">
        <v>0</v>
      </c>
      <c r="I6897">
        <v>0</v>
      </c>
      <c r="J6897" s="4">
        <f t="shared" si="966"/>
        <v>21.66600804383117</v>
      </c>
      <c r="K6897" s="4">
        <f t="shared" si="967"/>
        <v>-46.032939622896066</v>
      </c>
      <c r="L6897" s="5">
        <f t="shared" si="972"/>
        <v>0</v>
      </c>
      <c r="M6897" s="5">
        <f t="shared" si="973"/>
        <v>0</v>
      </c>
      <c r="N6897" s="6">
        <f t="shared" si="965"/>
        <v>0</v>
      </c>
      <c r="O6897" s="6">
        <f t="shared" si="968"/>
        <v>0</v>
      </c>
      <c r="P6897" s="6">
        <f>FORECAST(J6897,Inputs!$B$10:$B$18,Inputs!$A$10:$A$18)</f>
        <v>30.756166741146583</v>
      </c>
      <c r="Q6897" s="6">
        <f>IF(Inputs!$D$10="Yes",IF('Hourly Calcs'!P6897&gt;'Hourly Calcs'!K6897,'Hourly Calcs'!O6897,N6897+O6897),N6897+O6897)</f>
        <v>0</v>
      </c>
      <c r="R6897" s="12">
        <f t="shared" si="969"/>
        <v>0</v>
      </c>
      <c r="S6897" s="1">
        <f>IF(AND(A6897&gt;=5,A6897&lt;=9),INDEX(Demand!$C$3:$C$26,C6897),INDEX(Demand!$B$3:$B$26,C6897))</f>
        <v>350</v>
      </c>
      <c r="T6897" s="7">
        <f t="shared" si="970"/>
        <v>0</v>
      </c>
      <c r="U6897" s="7">
        <f t="shared" si="971"/>
        <v>0</v>
      </c>
    </row>
    <row r="6898" spans="1:21" x14ac:dyDescent="0.2">
      <c r="A6898" s="1">
        <v>10</v>
      </c>
      <c r="B6898" s="1">
        <v>15</v>
      </c>
      <c r="C6898" s="1">
        <v>2</v>
      </c>
      <c r="D6898">
        <v>10.199999999999999</v>
      </c>
      <c r="E6898">
        <v>9.8000000000000007</v>
      </c>
      <c r="F6898">
        <v>97</v>
      </c>
      <c r="G6898">
        <v>0</v>
      </c>
      <c r="H6898">
        <v>0</v>
      </c>
      <c r="I6898">
        <v>0</v>
      </c>
      <c r="J6898" s="4">
        <f t="shared" si="966"/>
        <v>41.038760791150679</v>
      </c>
      <c r="K6898" s="4">
        <f t="shared" si="967"/>
        <v>-41.094676382825668</v>
      </c>
      <c r="L6898" s="5">
        <f t="shared" si="972"/>
        <v>0</v>
      </c>
      <c r="M6898" s="5">
        <f t="shared" si="973"/>
        <v>0</v>
      </c>
      <c r="N6898" s="6">
        <f t="shared" si="965"/>
        <v>0</v>
      </c>
      <c r="O6898" s="6">
        <f t="shared" si="968"/>
        <v>0</v>
      </c>
      <c r="P6898" s="6">
        <f>FORECAST(J6898,Inputs!$B$10:$B$18,Inputs!$A$10:$A$18)</f>
        <v>30.935544081399541</v>
      </c>
      <c r="Q6898" s="6">
        <f>IF(Inputs!$D$10="Yes",IF('Hourly Calcs'!P6898&gt;'Hourly Calcs'!K6898,'Hourly Calcs'!O6898,N6898+O6898),N6898+O6898)</f>
        <v>0</v>
      </c>
      <c r="R6898" s="12">
        <f t="shared" si="969"/>
        <v>0</v>
      </c>
      <c r="S6898" s="1">
        <f>IF(AND(A6898&gt;=5,A6898&lt;=9),INDEX(Demand!$C$3:$C$26,C6898),INDEX(Demand!$B$3:$B$26,C6898))</f>
        <v>350</v>
      </c>
      <c r="T6898" s="7">
        <f t="shared" si="970"/>
        <v>0</v>
      </c>
      <c r="U6898" s="7">
        <f t="shared" si="971"/>
        <v>0</v>
      </c>
    </row>
    <row r="6899" spans="1:21" x14ac:dyDescent="0.2">
      <c r="A6899" s="1">
        <v>10</v>
      </c>
      <c r="B6899" s="1">
        <v>15</v>
      </c>
      <c r="C6899" s="1">
        <v>3</v>
      </c>
      <c r="D6899">
        <v>9.8000000000000007</v>
      </c>
      <c r="E6899">
        <v>9.4</v>
      </c>
      <c r="F6899">
        <v>97</v>
      </c>
      <c r="G6899">
        <v>0</v>
      </c>
      <c r="H6899">
        <v>0</v>
      </c>
      <c r="I6899">
        <v>0</v>
      </c>
      <c r="J6899" s="4">
        <f t="shared" si="966"/>
        <v>57.451943340227544</v>
      </c>
      <c r="K6899" s="4">
        <f t="shared" si="967"/>
        <v>-33.911960314975332</v>
      </c>
      <c r="L6899" s="5">
        <f t="shared" si="972"/>
        <v>0</v>
      </c>
      <c r="M6899" s="5">
        <f t="shared" si="973"/>
        <v>0</v>
      </c>
      <c r="N6899" s="6">
        <f t="shared" si="965"/>
        <v>0</v>
      </c>
      <c r="O6899" s="6">
        <f t="shared" si="968"/>
        <v>0</v>
      </c>
      <c r="P6899" s="6">
        <f>FORECAST(J6899,Inputs!$B$10:$B$18,Inputs!$A$10:$A$18)</f>
        <v>31.087517993890994</v>
      </c>
      <c r="Q6899" s="6">
        <f>IF(Inputs!$D$10="Yes",IF('Hourly Calcs'!P6899&gt;'Hourly Calcs'!K6899,'Hourly Calcs'!O6899,N6899+O6899),N6899+O6899)</f>
        <v>0</v>
      </c>
      <c r="R6899" s="12">
        <f t="shared" si="969"/>
        <v>0</v>
      </c>
      <c r="S6899" s="1">
        <f>IF(AND(A6899&gt;=5,A6899&lt;=9),INDEX(Demand!$C$3:$C$26,C6899),INDEX(Demand!$B$3:$B$26,C6899))</f>
        <v>350</v>
      </c>
      <c r="T6899" s="7">
        <f t="shared" si="970"/>
        <v>0</v>
      </c>
      <c r="U6899" s="7">
        <f t="shared" si="971"/>
        <v>0</v>
      </c>
    </row>
    <row r="6900" spans="1:21" x14ac:dyDescent="0.2">
      <c r="A6900" s="1">
        <v>10</v>
      </c>
      <c r="B6900" s="1">
        <v>15</v>
      </c>
      <c r="C6900" s="1">
        <v>4</v>
      </c>
      <c r="D6900">
        <v>9.4</v>
      </c>
      <c r="E6900">
        <v>8.6</v>
      </c>
      <c r="F6900">
        <v>95</v>
      </c>
      <c r="G6900">
        <v>0</v>
      </c>
      <c r="H6900">
        <v>0</v>
      </c>
      <c r="I6900">
        <v>0</v>
      </c>
      <c r="J6900" s="4">
        <f t="shared" si="966"/>
        <v>71.436312369433722</v>
      </c>
      <c r="K6900" s="4">
        <f t="shared" si="967"/>
        <v>-25.363226037810676</v>
      </c>
      <c r="L6900" s="5">
        <f t="shared" si="972"/>
        <v>0</v>
      </c>
      <c r="M6900" s="5">
        <f t="shared" si="973"/>
        <v>0</v>
      </c>
      <c r="N6900" s="6">
        <f t="shared" si="965"/>
        <v>0</v>
      </c>
      <c r="O6900" s="6">
        <f t="shared" si="968"/>
        <v>0</v>
      </c>
      <c r="P6900" s="6">
        <f>FORECAST(J6900,Inputs!$B$10:$B$18,Inputs!$A$10:$A$18)</f>
        <v>31.217002892309569</v>
      </c>
      <c r="Q6900" s="6">
        <f>IF(Inputs!$D$10="Yes",IF('Hourly Calcs'!P6900&gt;'Hourly Calcs'!K6900,'Hourly Calcs'!O6900,N6900+O6900),N6900+O6900)</f>
        <v>0</v>
      </c>
      <c r="R6900" s="12">
        <f t="shared" si="969"/>
        <v>0</v>
      </c>
      <c r="S6900" s="1">
        <f>IF(AND(A6900&gt;=5,A6900&lt;=9),INDEX(Demand!$C$3:$C$26,C6900),INDEX(Demand!$B$3:$B$26,C6900))</f>
        <v>350</v>
      </c>
      <c r="T6900" s="7">
        <f t="shared" si="970"/>
        <v>0</v>
      </c>
      <c r="U6900" s="7">
        <f t="shared" si="971"/>
        <v>0</v>
      </c>
    </row>
    <row r="6901" spans="1:21" x14ac:dyDescent="0.2">
      <c r="A6901" s="1">
        <v>10</v>
      </c>
      <c r="B6901" s="1">
        <v>15</v>
      </c>
      <c r="C6901" s="1">
        <v>5</v>
      </c>
      <c r="D6901">
        <v>9.6</v>
      </c>
      <c r="E6901">
        <v>8.8000000000000007</v>
      </c>
      <c r="F6901">
        <v>95</v>
      </c>
      <c r="G6901">
        <v>0</v>
      </c>
      <c r="H6901">
        <v>0</v>
      </c>
      <c r="I6901">
        <v>0</v>
      </c>
      <c r="J6901" s="4">
        <f t="shared" si="966"/>
        <v>83.857718505217036</v>
      </c>
      <c r="K6901" s="4">
        <f t="shared" si="967"/>
        <v>-16.105973087985944</v>
      </c>
      <c r="L6901" s="5">
        <f t="shared" si="972"/>
        <v>81.142281494782964</v>
      </c>
      <c r="M6901" s="5">
        <f t="shared" si="973"/>
        <v>0</v>
      </c>
      <c r="N6901" s="6">
        <f t="shared" si="965"/>
        <v>0</v>
      </c>
      <c r="O6901" s="6">
        <f t="shared" si="968"/>
        <v>0</v>
      </c>
      <c r="P6901" s="6">
        <f>FORECAST(J6901,Inputs!$B$10:$B$18,Inputs!$A$10:$A$18)</f>
        <v>31.332015912085343</v>
      </c>
      <c r="Q6901" s="6">
        <f>IF(Inputs!$D$10="Yes",IF('Hourly Calcs'!P6901&gt;'Hourly Calcs'!K6901,'Hourly Calcs'!O6901,N6901+O6901),N6901+O6901)</f>
        <v>0</v>
      </c>
      <c r="R6901" s="12">
        <f t="shared" si="969"/>
        <v>0</v>
      </c>
      <c r="S6901" s="1">
        <f>IF(AND(A6901&gt;=5,A6901&lt;=9),INDEX(Demand!$C$3:$C$26,C6901),INDEX(Demand!$B$3:$B$26,C6901))</f>
        <v>350</v>
      </c>
      <c r="T6901" s="7">
        <f t="shared" si="970"/>
        <v>0</v>
      </c>
      <c r="U6901" s="7">
        <f t="shared" si="971"/>
        <v>0</v>
      </c>
    </row>
    <row r="6902" spans="1:21" x14ac:dyDescent="0.2">
      <c r="A6902" s="1">
        <v>10</v>
      </c>
      <c r="B6902" s="1">
        <v>15</v>
      </c>
      <c r="C6902" s="1">
        <v>6</v>
      </c>
      <c r="D6902">
        <v>9.6999999999999993</v>
      </c>
      <c r="E6902">
        <v>8.5</v>
      </c>
      <c r="F6902">
        <v>92</v>
      </c>
      <c r="G6902">
        <v>0</v>
      </c>
      <c r="H6902">
        <v>0</v>
      </c>
      <c r="I6902">
        <v>0</v>
      </c>
      <c r="J6902" s="4">
        <f t="shared" si="966"/>
        <v>95.519143229413601</v>
      </c>
      <c r="K6902" s="4">
        <f t="shared" si="967"/>
        <v>-6.6086904080960949</v>
      </c>
      <c r="L6902" s="5">
        <f t="shared" si="972"/>
        <v>69.480856770586399</v>
      </c>
      <c r="M6902" s="5">
        <f t="shared" si="973"/>
        <v>0</v>
      </c>
      <c r="N6902" s="6">
        <f t="shared" si="965"/>
        <v>0</v>
      </c>
      <c r="O6902" s="6">
        <f t="shared" si="968"/>
        <v>0</v>
      </c>
      <c r="P6902" s="6">
        <f>FORECAST(J6902,Inputs!$B$10:$B$18,Inputs!$A$10:$A$18)</f>
        <v>31.439992066939013</v>
      </c>
      <c r="Q6902" s="6">
        <f>IF(Inputs!$D$10="Yes",IF('Hourly Calcs'!P6902&gt;'Hourly Calcs'!K6902,'Hourly Calcs'!O6902,N6902+O6902),N6902+O6902)</f>
        <v>0</v>
      </c>
      <c r="R6902" s="12">
        <f t="shared" si="969"/>
        <v>0</v>
      </c>
      <c r="S6902" s="1">
        <f>IF(AND(A6902&gt;=5,A6902&lt;=9),INDEX(Demand!$C$3:$C$26,C6902),INDEX(Demand!$B$3:$B$26,C6902))</f>
        <v>350</v>
      </c>
      <c r="T6902" s="7">
        <f t="shared" si="970"/>
        <v>0</v>
      </c>
      <c r="U6902" s="7">
        <f t="shared" si="971"/>
        <v>0</v>
      </c>
    </row>
    <row r="6903" spans="1:21" x14ac:dyDescent="0.2">
      <c r="A6903" s="1">
        <v>10</v>
      </c>
      <c r="B6903" s="1">
        <v>15</v>
      </c>
      <c r="C6903" s="1">
        <v>7</v>
      </c>
      <c r="D6903">
        <v>9.6</v>
      </c>
      <c r="E6903">
        <v>8.4</v>
      </c>
      <c r="F6903">
        <v>92</v>
      </c>
      <c r="G6903">
        <v>5</v>
      </c>
      <c r="H6903">
        <v>0</v>
      </c>
      <c r="I6903">
        <v>5</v>
      </c>
      <c r="J6903" s="4">
        <f t="shared" si="966"/>
        <v>107.10417297530246</v>
      </c>
      <c r="K6903" s="4">
        <f t="shared" si="967"/>
        <v>2.8733858850424951</v>
      </c>
      <c r="L6903" s="5">
        <f t="shared" si="972"/>
        <v>57.895827024697539</v>
      </c>
      <c r="M6903" s="5">
        <f t="shared" si="973"/>
        <v>31.126614114957505</v>
      </c>
      <c r="N6903" s="6">
        <f t="shared" si="965"/>
        <v>0</v>
      </c>
      <c r="O6903" s="6">
        <f t="shared" si="968"/>
        <v>4.5725939313876038</v>
      </c>
      <c r="P6903" s="6">
        <f>FORECAST(J6903,Inputs!$B$10:$B$18,Inputs!$A$10:$A$18)</f>
        <v>31.547260860882428</v>
      </c>
      <c r="Q6903" s="6">
        <f>IF(Inputs!$D$10="Yes",IF('Hourly Calcs'!P6903&gt;'Hourly Calcs'!K6903,'Hourly Calcs'!O6903,N6903+O6903),N6903+O6903)</f>
        <v>4.5725939313876038</v>
      </c>
      <c r="R6903" s="12">
        <f t="shared" si="969"/>
        <v>21.728966361953894</v>
      </c>
      <c r="S6903" s="1">
        <f>IF(AND(A6903&gt;=5,A6903&lt;=9),INDEX(Demand!$C$3:$C$26,C6903),INDEX(Demand!$B$3:$B$26,C6903))</f>
        <v>350</v>
      </c>
      <c r="T6903" s="7">
        <f t="shared" si="970"/>
        <v>21.728966361953894</v>
      </c>
      <c r="U6903" s="7">
        <f t="shared" si="971"/>
        <v>0</v>
      </c>
    </row>
    <row r="6904" spans="1:21" x14ac:dyDescent="0.2">
      <c r="A6904" s="1">
        <v>10</v>
      </c>
      <c r="B6904" s="1">
        <v>15</v>
      </c>
      <c r="C6904" s="1">
        <v>8</v>
      </c>
      <c r="D6904">
        <v>10.7</v>
      </c>
      <c r="E6904">
        <v>9.5</v>
      </c>
      <c r="F6904">
        <v>92</v>
      </c>
      <c r="G6904">
        <v>44</v>
      </c>
      <c r="H6904">
        <v>0</v>
      </c>
      <c r="I6904">
        <v>44</v>
      </c>
      <c r="J6904" s="4">
        <f t="shared" si="966"/>
        <v>119.21171004514815</v>
      </c>
      <c r="K6904" s="4">
        <f t="shared" si="967"/>
        <v>11.411154768632855</v>
      </c>
      <c r="L6904" s="5">
        <f t="shared" si="972"/>
        <v>45.788289954851848</v>
      </c>
      <c r="M6904" s="5">
        <f t="shared" si="973"/>
        <v>22.588845231367145</v>
      </c>
      <c r="N6904" s="6">
        <f t="shared" si="965"/>
        <v>0</v>
      </c>
      <c r="O6904" s="6">
        <f t="shared" si="968"/>
        <v>40.238826596210913</v>
      </c>
      <c r="P6904" s="6">
        <f>FORECAST(J6904,Inputs!$B$10:$B$18,Inputs!$A$10:$A$18)</f>
        <v>31.659367685603222</v>
      </c>
      <c r="Q6904" s="6">
        <f>IF(Inputs!$D$10="Yes",IF('Hourly Calcs'!P6904&gt;'Hourly Calcs'!K6904,'Hourly Calcs'!O6904,N6904+O6904),N6904+O6904)</f>
        <v>40.238826596210913</v>
      </c>
      <c r="R6904" s="12">
        <f t="shared" si="969"/>
        <v>191.21490398519424</v>
      </c>
      <c r="S6904" s="1">
        <f>IF(AND(A6904&gt;=5,A6904&lt;=9),INDEX(Demand!$C$3:$C$26,C6904),INDEX(Demand!$B$3:$B$26,C6904))</f>
        <v>350</v>
      </c>
      <c r="T6904" s="7">
        <f t="shared" si="970"/>
        <v>191.21490398519424</v>
      </c>
      <c r="U6904" s="7">
        <f t="shared" si="971"/>
        <v>0</v>
      </c>
    </row>
    <row r="6905" spans="1:21" x14ac:dyDescent="0.2">
      <c r="A6905" s="1">
        <v>10</v>
      </c>
      <c r="B6905" s="1">
        <v>15</v>
      </c>
      <c r="C6905" s="1">
        <v>9</v>
      </c>
      <c r="D6905">
        <v>12.7</v>
      </c>
      <c r="E6905">
        <v>10.4</v>
      </c>
      <c r="F6905">
        <v>86</v>
      </c>
      <c r="G6905">
        <v>127</v>
      </c>
      <c r="H6905">
        <v>24</v>
      </c>
      <c r="I6905">
        <v>119</v>
      </c>
      <c r="J6905" s="4">
        <f t="shared" si="966"/>
        <v>132.36803427581782</v>
      </c>
      <c r="K6905" s="4">
        <f t="shared" si="967"/>
        <v>19.062519865157796</v>
      </c>
      <c r="L6905" s="5">
        <f t="shared" si="972"/>
        <v>32.63196572418218</v>
      </c>
      <c r="M6905" s="5">
        <f t="shared" si="973"/>
        <v>14.937480134842204</v>
      </c>
      <c r="N6905" s="6">
        <f t="shared" si="965"/>
        <v>17.180746006639829</v>
      </c>
      <c r="O6905" s="6">
        <f t="shared" si="968"/>
        <v>108.82773556702497</v>
      </c>
      <c r="P6905" s="6">
        <f>FORECAST(J6905,Inputs!$B$10:$B$18,Inputs!$A$10:$A$18)</f>
        <v>31.781185502553868</v>
      </c>
      <c r="Q6905" s="6">
        <f>IF(Inputs!$D$10="Yes",IF('Hourly Calcs'!P6905&gt;'Hourly Calcs'!K6905,'Hourly Calcs'!O6905,N6905+O6905),N6905+O6905)</f>
        <v>108.82773556702497</v>
      </c>
      <c r="R6905" s="12">
        <f t="shared" si="969"/>
        <v>517.14939941450268</v>
      </c>
      <c r="S6905" s="1">
        <f>IF(AND(A6905&gt;=5,A6905&lt;=9),INDEX(Demand!$C$3:$C$26,C6905),INDEX(Demand!$B$3:$B$26,C6905))</f>
        <v>350</v>
      </c>
      <c r="T6905" s="7">
        <f t="shared" si="970"/>
        <v>350</v>
      </c>
      <c r="U6905" s="7">
        <f t="shared" si="971"/>
        <v>167.14939941450268</v>
      </c>
    </row>
    <row r="6906" spans="1:21" x14ac:dyDescent="0.2">
      <c r="A6906" s="1">
        <v>10</v>
      </c>
      <c r="B6906" s="1">
        <v>15</v>
      </c>
      <c r="C6906" s="1">
        <v>10</v>
      </c>
      <c r="D6906">
        <v>13.7</v>
      </c>
      <c r="E6906">
        <v>9.6</v>
      </c>
      <c r="F6906">
        <v>76</v>
      </c>
      <c r="G6906">
        <v>207</v>
      </c>
      <c r="H6906">
        <v>57</v>
      </c>
      <c r="I6906">
        <v>183</v>
      </c>
      <c r="J6906" s="4">
        <f t="shared" si="966"/>
        <v>146.95439687399167</v>
      </c>
      <c r="K6906" s="4">
        <f t="shared" si="967"/>
        <v>25.182808903204403</v>
      </c>
      <c r="L6906" s="5">
        <f t="shared" si="972"/>
        <v>18.045603126008331</v>
      </c>
      <c r="M6906" s="5">
        <f t="shared" si="973"/>
        <v>8.8171910967955966</v>
      </c>
      <c r="N6906" s="6">
        <f t="shared" si="965"/>
        <v>47.533100170102287</v>
      </c>
      <c r="O6906" s="6">
        <f t="shared" si="968"/>
        <v>167.35693788878632</v>
      </c>
      <c r="P6906" s="6">
        <f>FORECAST(J6906,Inputs!$B$10:$B$18,Inputs!$A$10:$A$18)</f>
        <v>31.916244415499921</v>
      </c>
      <c r="Q6906" s="6">
        <f>IF(Inputs!$D$10="Yes",IF('Hourly Calcs'!P6906&gt;'Hourly Calcs'!K6906,'Hourly Calcs'!O6906,N6906+O6906),N6906+O6906)</f>
        <v>167.35693788878632</v>
      </c>
      <c r="R6906" s="12">
        <f t="shared" si="969"/>
        <v>795.28016884751253</v>
      </c>
      <c r="S6906" s="1">
        <f>IF(AND(A6906&gt;=5,A6906&lt;=9),INDEX(Demand!$C$3:$C$26,C6906),INDEX(Demand!$B$3:$B$26,C6906))</f>
        <v>600</v>
      </c>
      <c r="T6906" s="7">
        <f t="shared" si="970"/>
        <v>600</v>
      </c>
      <c r="U6906" s="7">
        <f t="shared" si="971"/>
        <v>195.28016884751253</v>
      </c>
    </row>
    <row r="6907" spans="1:21" x14ac:dyDescent="0.2">
      <c r="A6907" s="1">
        <v>10</v>
      </c>
      <c r="B6907" s="1">
        <v>15</v>
      </c>
      <c r="C6907" s="1">
        <v>11</v>
      </c>
      <c r="D6907">
        <v>14.3</v>
      </c>
      <c r="E6907">
        <v>9.1999999999999993</v>
      </c>
      <c r="F6907">
        <v>71</v>
      </c>
      <c r="G6907">
        <v>266</v>
      </c>
      <c r="H6907">
        <v>70</v>
      </c>
      <c r="I6907">
        <v>232</v>
      </c>
      <c r="J6907" s="4">
        <f t="shared" si="966"/>
        <v>163.01683299780498</v>
      </c>
      <c r="K6907" s="4">
        <f t="shared" si="967"/>
        <v>29.181588684573704</v>
      </c>
      <c r="L6907" s="5">
        <f t="shared" si="972"/>
        <v>1.9831670021950174</v>
      </c>
      <c r="M6907" s="5">
        <f t="shared" si="973"/>
        <v>4.818411315426296</v>
      </c>
      <c r="N6907" s="6">
        <f t="shared" si="965"/>
        <v>62.450392401574305</v>
      </c>
      <c r="O6907" s="6">
        <f t="shared" si="968"/>
        <v>212.16835841638482</v>
      </c>
      <c r="P6907" s="6">
        <f>FORECAST(J6907,Inputs!$B$10:$B$18,Inputs!$A$10:$A$18)</f>
        <v>32.064970675905599</v>
      </c>
      <c r="Q6907" s="6">
        <f>IF(Inputs!$D$10="Yes",IF('Hourly Calcs'!P6907&gt;'Hourly Calcs'!K6907,'Hourly Calcs'!O6907,N6907+O6907),N6907+O6907)</f>
        <v>212.16835841638482</v>
      </c>
      <c r="R6907" s="12">
        <f t="shared" si="969"/>
        <v>1008.2240391946606</v>
      </c>
      <c r="S6907" s="1">
        <f>IF(AND(A6907&gt;=5,A6907&lt;=9),INDEX(Demand!$C$3:$C$26,C6907),INDEX(Demand!$B$3:$B$26,C6907))</f>
        <v>600</v>
      </c>
      <c r="T6907" s="7">
        <f t="shared" si="970"/>
        <v>600</v>
      </c>
      <c r="U6907" s="7">
        <f t="shared" si="971"/>
        <v>408.22403919466058</v>
      </c>
    </row>
    <row r="6908" spans="1:21" x14ac:dyDescent="0.2">
      <c r="A6908" s="1">
        <v>10</v>
      </c>
      <c r="B6908" s="1">
        <v>15</v>
      </c>
      <c r="C6908" s="1">
        <v>12</v>
      </c>
      <c r="D6908">
        <v>14.8</v>
      </c>
      <c r="E6908">
        <v>8</v>
      </c>
      <c r="F6908">
        <v>64</v>
      </c>
      <c r="G6908">
        <v>296</v>
      </c>
      <c r="H6908">
        <v>62</v>
      </c>
      <c r="I6908">
        <v>263</v>
      </c>
      <c r="J6908" s="4">
        <f t="shared" si="966"/>
        <v>180.05356225413925</v>
      </c>
      <c r="K6908" s="4">
        <f t="shared" si="967"/>
        <v>30.564778384905928</v>
      </c>
      <c r="L6908" s="5">
        <f t="shared" si="972"/>
        <v>15.053562254139251</v>
      </c>
      <c r="M6908" s="5">
        <f t="shared" si="973"/>
        <v>3.435221615094072</v>
      </c>
      <c r="N6908" s="6">
        <f t="shared" si="965"/>
        <v>54.965986512798601</v>
      </c>
      <c r="O6908" s="6">
        <f t="shared" si="968"/>
        <v>240.51844079098797</v>
      </c>
      <c r="P6908" s="6">
        <f>FORECAST(J6908,Inputs!$B$10:$B$18,Inputs!$A$10:$A$18)</f>
        <v>32.222718169019807</v>
      </c>
      <c r="Q6908" s="6">
        <f>IF(Inputs!$D$10="Yes",IF('Hourly Calcs'!P6908&gt;'Hourly Calcs'!K6908,'Hourly Calcs'!O6908,N6908+O6908),N6908+O6908)</f>
        <v>240.51844079098797</v>
      </c>
      <c r="R6908" s="12">
        <f t="shared" si="969"/>
        <v>1142.9436306387747</v>
      </c>
      <c r="S6908" s="1">
        <f>IF(AND(A6908&gt;=5,A6908&lt;=9),INDEX(Demand!$C$3:$C$26,C6908),INDEX(Demand!$B$3:$B$26,C6908))</f>
        <v>600</v>
      </c>
      <c r="T6908" s="7">
        <f t="shared" si="970"/>
        <v>600</v>
      </c>
      <c r="U6908" s="7">
        <f t="shared" si="971"/>
        <v>542.94363063877472</v>
      </c>
    </row>
    <row r="6909" spans="1:21" x14ac:dyDescent="0.2">
      <c r="A6909" s="1">
        <v>10</v>
      </c>
      <c r="B6909" s="1">
        <v>15</v>
      </c>
      <c r="C6909" s="1">
        <v>13</v>
      </c>
      <c r="D6909">
        <v>15.3</v>
      </c>
      <c r="E6909">
        <v>8.6999999999999993</v>
      </c>
      <c r="F6909">
        <v>65</v>
      </c>
      <c r="G6909">
        <v>293</v>
      </c>
      <c r="H6909">
        <v>61</v>
      </c>
      <c r="I6909">
        <v>261</v>
      </c>
      <c r="J6909" s="4">
        <f t="shared" si="966"/>
        <v>197.08031300795628</v>
      </c>
      <c r="K6909" s="4">
        <f t="shared" si="967"/>
        <v>29.134150790339405</v>
      </c>
      <c r="L6909" s="5">
        <f t="shared" si="972"/>
        <v>32.080313007956278</v>
      </c>
      <c r="M6909" s="5">
        <f t="shared" si="973"/>
        <v>4.8658492096605954</v>
      </c>
      <c r="N6909" s="6">
        <f t="shared" si="965"/>
        <v>49.866503458016695</v>
      </c>
      <c r="O6909" s="6">
        <f t="shared" si="968"/>
        <v>238.68940321843294</v>
      </c>
      <c r="P6909" s="6">
        <f>FORECAST(J6909,Inputs!$B$10:$B$18,Inputs!$A$10:$A$18)</f>
        <v>32.380373268592187</v>
      </c>
      <c r="Q6909" s="6">
        <f>IF(Inputs!$D$10="Yes",IF('Hourly Calcs'!P6909&gt;'Hourly Calcs'!K6909,'Hourly Calcs'!O6909,N6909+O6909),N6909+O6909)</f>
        <v>238.68940321843294</v>
      </c>
      <c r="R6909" s="12">
        <f t="shared" si="969"/>
        <v>1134.2520440939934</v>
      </c>
      <c r="S6909" s="1">
        <f>IF(AND(A6909&gt;=5,A6909&lt;=9),INDEX(Demand!$C$3:$C$26,C6909),INDEX(Demand!$B$3:$B$26,C6909))</f>
        <v>600</v>
      </c>
      <c r="T6909" s="7">
        <f t="shared" si="970"/>
        <v>600</v>
      </c>
      <c r="U6909" s="7">
        <f t="shared" si="971"/>
        <v>534.25204409399339</v>
      </c>
    </row>
    <row r="6910" spans="1:21" x14ac:dyDescent="0.2">
      <c r="A6910" s="1">
        <v>10</v>
      </c>
      <c r="B6910" s="1">
        <v>15</v>
      </c>
      <c r="C6910" s="1">
        <v>14</v>
      </c>
      <c r="D6910">
        <v>15.5</v>
      </c>
      <c r="E6910">
        <v>8.1999999999999993</v>
      </c>
      <c r="F6910">
        <v>62</v>
      </c>
      <c r="G6910">
        <v>258</v>
      </c>
      <c r="H6910">
        <v>57</v>
      </c>
      <c r="I6910">
        <v>230</v>
      </c>
      <c r="J6910" s="4">
        <f t="shared" si="966"/>
        <v>213.1173223701791</v>
      </c>
      <c r="K6910" s="4">
        <f t="shared" si="967"/>
        <v>25.093112256792196</v>
      </c>
      <c r="L6910" s="5">
        <f t="shared" si="972"/>
        <v>48.117322370179096</v>
      </c>
      <c r="M6910" s="5">
        <f t="shared" si="973"/>
        <v>8.906887743207804</v>
      </c>
      <c r="N6910" s="6">
        <f t="shared" si="965"/>
        <v>39.31143108846824</v>
      </c>
      <c r="O6910" s="6">
        <f t="shared" si="968"/>
        <v>210.3393208438298</v>
      </c>
      <c r="P6910" s="6">
        <f>FORECAST(J6910,Inputs!$B$10:$B$18,Inputs!$A$10:$A$18)</f>
        <v>32.528864096020172</v>
      </c>
      <c r="Q6910" s="6">
        <f>IF(Inputs!$D$10="Yes",IF('Hourly Calcs'!P6910&gt;'Hourly Calcs'!K6910,'Hourly Calcs'!O6910,N6910+O6910),N6910+O6910)</f>
        <v>210.3393208438298</v>
      </c>
      <c r="R6910" s="12">
        <f t="shared" si="969"/>
        <v>999.53245264987913</v>
      </c>
      <c r="S6910" s="1">
        <f>IF(AND(A6910&gt;=5,A6910&lt;=9),INDEX(Demand!$C$3:$C$26,C6910),INDEX(Demand!$B$3:$B$26,C6910))</f>
        <v>600</v>
      </c>
      <c r="T6910" s="7">
        <f t="shared" si="970"/>
        <v>600</v>
      </c>
      <c r="U6910" s="7">
        <f t="shared" si="971"/>
        <v>399.53245264987913</v>
      </c>
    </row>
    <row r="6911" spans="1:21" x14ac:dyDescent="0.2">
      <c r="A6911" s="1">
        <v>10</v>
      </c>
      <c r="B6911" s="1">
        <v>15</v>
      </c>
      <c r="C6911" s="1">
        <v>15</v>
      </c>
      <c r="D6911">
        <v>15.4</v>
      </c>
      <c r="E6911">
        <v>8.3000000000000007</v>
      </c>
      <c r="F6911">
        <v>63</v>
      </c>
      <c r="G6911">
        <v>290</v>
      </c>
      <c r="H6911">
        <v>308</v>
      </c>
      <c r="I6911">
        <v>168</v>
      </c>
      <c r="J6911" s="4">
        <f t="shared" si="966"/>
        <v>227.67172880820715</v>
      </c>
      <c r="K6911" s="4">
        <f t="shared" si="967"/>
        <v>18.937972362663402</v>
      </c>
      <c r="L6911" s="5">
        <f t="shared" si="972"/>
        <v>62.671728808207149</v>
      </c>
      <c r="M6911" s="5">
        <f t="shared" si="973"/>
        <v>15.062027637336598</v>
      </c>
      <c r="N6911" s="6">
        <f t="shared" si="965"/>
        <v>157.65969804754459</v>
      </c>
      <c r="O6911" s="6">
        <f t="shared" si="968"/>
        <v>153.6391560946235</v>
      </c>
      <c r="P6911" s="6">
        <f>FORECAST(J6911,Inputs!$B$10:$B$18,Inputs!$A$10:$A$18)</f>
        <v>32.663627118594505</v>
      </c>
      <c r="Q6911" s="6">
        <f>IF(Inputs!$D$10="Yes",IF('Hourly Calcs'!P6911&gt;'Hourly Calcs'!K6911,'Hourly Calcs'!O6911,N6911+O6911),N6911+O6911)</f>
        <v>153.6391560946235</v>
      </c>
      <c r="R6911" s="12">
        <f t="shared" si="969"/>
        <v>730.09326976165084</v>
      </c>
      <c r="S6911" s="1">
        <f>IF(AND(A6911&gt;=5,A6911&lt;=9),INDEX(Demand!$C$3:$C$26,C6911),INDEX(Demand!$B$3:$B$26,C6911))</f>
        <v>600</v>
      </c>
      <c r="T6911" s="7">
        <f t="shared" si="970"/>
        <v>600</v>
      </c>
      <c r="U6911" s="7">
        <f t="shared" si="971"/>
        <v>130.09326976165084</v>
      </c>
    </row>
    <row r="6912" spans="1:21" x14ac:dyDescent="0.2">
      <c r="A6912" s="1">
        <v>10</v>
      </c>
      <c r="B6912" s="1">
        <v>15</v>
      </c>
      <c r="C6912" s="1">
        <v>16</v>
      </c>
      <c r="D6912">
        <v>14.7</v>
      </c>
      <c r="E6912">
        <v>8.4</v>
      </c>
      <c r="F6912">
        <v>66</v>
      </c>
      <c r="G6912">
        <v>177</v>
      </c>
      <c r="H6912">
        <v>292</v>
      </c>
      <c r="I6912">
        <v>97</v>
      </c>
      <c r="J6912" s="4">
        <f t="shared" si="966"/>
        <v>240.7961763516646</v>
      </c>
      <c r="K6912" s="4">
        <f t="shared" si="967"/>
        <v>11.258719212070503</v>
      </c>
      <c r="L6912" s="5">
        <f t="shared" si="972"/>
        <v>75.796176351664599</v>
      </c>
      <c r="M6912" s="5">
        <f t="shared" si="973"/>
        <v>22.741280787929497</v>
      </c>
      <c r="N6912" s="6">
        <f t="shared" si="965"/>
        <v>86.557775092444473</v>
      </c>
      <c r="O6912" s="6">
        <f t="shared" si="968"/>
        <v>88.708322268919517</v>
      </c>
      <c r="P6912" s="6">
        <f>FORECAST(J6912,Inputs!$B$10:$B$18,Inputs!$A$10:$A$18)</f>
        <v>32.78514978103393</v>
      </c>
      <c r="Q6912" s="6">
        <f>IF(Inputs!$D$10="Yes",IF('Hourly Calcs'!P6912&gt;'Hourly Calcs'!K6912,'Hourly Calcs'!O6912,N6912+O6912),N6912+O6912)</f>
        <v>88.708322268919517</v>
      </c>
      <c r="R6912" s="12">
        <f t="shared" si="969"/>
        <v>421.54194742190555</v>
      </c>
      <c r="S6912" s="1">
        <f>IF(AND(A6912&gt;=5,A6912&lt;=9),INDEX(Demand!$C$3:$C$26,C6912),INDEX(Demand!$B$3:$B$26,C6912))</f>
        <v>900</v>
      </c>
      <c r="T6912" s="7">
        <f t="shared" si="970"/>
        <v>421.54194742190555</v>
      </c>
      <c r="U6912" s="7">
        <f t="shared" si="971"/>
        <v>0</v>
      </c>
    </row>
    <row r="6913" spans="1:21" x14ac:dyDescent="0.2">
      <c r="A6913" s="1">
        <v>10</v>
      </c>
      <c r="B6913" s="1">
        <v>15</v>
      </c>
      <c r="C6913" s="1">
        <v>17</v>
      </c>
      <c r="D6913">
        <v>13.9</v>
      </c>
      <c r="E6913">
        <v>9.4</v>
      </c>
      <c r="F6913">
        <v>74</v>
      </c>
      <c r="G6913">
        <v>31</v>
      </c>
      <c r="H6913">
        <v>0</v>
      </c>
      <c r="I6913">
        <v>31</v>
      </c>
      <c r="J6913" s="4">
        <f t="shared" si="966"/>
        <v>252.87464204696983</v>
      </c>
      <c r="K6913" s="4">
        <f t="shared" si="967"/>
        <v>2.7050476461009083</v>
      </c>
      <c r="L6913" s="5">
        <f t="shared" si="972"/>
        <v>87.874642046969825</v>
      </c>
      <c r="M6913" s="5">
        <f t="shared" si="973"/>
        <v>31.294952353899092</v>
      </c>
      <c r="N6913" s="6">
        <f t="shared" si="965"/>
        <v>0</v>
      </c>
      <c r="O6913" s="6">
        <f t="shared" si="968"/>
        <v>28.350082374603144</v>
      </c>
      <c r="P6913" s="6">
        <f>FORECAST(J6913,Inputs!$B$10:$B$18,Inputs!$A$10:$A$18)</f>
        <v>32.89698742636083</v>
      </c>
      <c r="Q6913" s="6">
        <f>IF(Inputs!$D$10="Yes",IF('Hourly Calcs'!P6913&gt;'Hourly Calcs'!K6913,'Hourly Calcs'!O6913,N6913+O6913),N6913+O6913)</f>
        <v>28.350082374603144</v>
      </c>
      <c r="R6913" s="12">
        <f t="shared" si="969"/>
        <v>134.71959144411414</v>
      </c>
      <c r="S6913" s="1">
        <f>IF(AND(A6913&gt;=5,A6913&lt;=9),INDEX(Demand!$C$3:$C$26,C6913),INDEX(Demand!$B$3:$B$26,C6913))</f>
        <v>900</v>
      </c>
      <c r="T6913" s="7">
        <f t="shared" si="970"/>
        <v>134.71959144411414</v>
      </c>
      <c r="U6913" s="7">
        <f t="shared" si="971"/>
        <v>0</v>
      </c>
    </row>
    <row r="6914" spans="1:21" x14ac:dyDescent="0.2">
      <c r="A6914" s="1">
        <v>10</v>
      </c>
      <c r="B6914" s="1">
        <v>15</v>
      </c>
      <c r="C6914" s="1">
        <v>18</v>
      </c>
      <c r="D6914">
        <v>12.8</v>
      </c>
      <c r="E6914">
        <v>9.5</v>
      </c>
      <c r="F6914">
        <v>80</v>
      </c>
      <c r="G6914">
        <v>1</v>
      </c>
      <c r="H6914">
        <v>0</v>
      </c>
      <c r="I6914">
        <v>1</v>
      </c>
      <c r="J6914" s="4">
        <f t="shared" si="966"/>
        <v>264.43397437014528</v>
      </c>
      <c r="K6914" s="4">
        <f t="shared" si="967"/>
        <v>-6.8109529601048848</v>
      </c>
      <c r="L6914" s="5">
        <f t="shared" si="972"/>
        <v>0</v>
      </c>
      <c r="M6914" s="5">
        <f t="shared" si="973"/>
        <v>0</v>
      </c>
      <c r="N6914" s="6">
        <f t="shared" si="965"/>
        <v>0</v>
      </c>
      <c r="O6914" s="6">
        <f t="shared" si="968"/>
        <v>0.91451878627752081</v>
      </c>
      <c r="P6914" s="6">
        <f>FORECAST(J6914,Inputs!$B$10:$B$18,Inputs!$A$10:$A$18)</f>
        <v>33.004018281205049</v>
      </c>
      <c r="Q6914" s="6">
        <f>IF(Inputs!$D$10="Yes",IF('Hourly Calcs'!P6914&gt;'Hourly Calcs'!K6914,'Hourly Calcs'!O6914,N6914+O6914),N6914+O6914)</f>
        <v>0.91451878627752081</v>
      </c>
      <c r="R6914" s="12">
        <f t="shared" si="969"/>
        <v>4.3457932723907788</v>
      </c>
      <c r="S6914" s="1">
        <f>IF(AND(A6914&gt;=5,A6914&lt;=9),INDEX(Demand!$C$3:$C$26,C6914),INDEX(Demand!$B$3:$B$26,C6914))</f>
        <v>900</v>
      </c>
      <c r="T6914" s="7">
        <f t="shared" si="970"/>
        <v>4.3457932723907788</v>
      </c>
      <c r="U6914" s="7">
        <f t="shared" si="971"/>
        <v>0</v>
      </c>
    </row>
    <row r="6915" spans="1:21" x14ac:dyDescent="0.2">
      <c r="A6915" s="1">
        <v>10</v>
      </c>
      <c r="B6915" s="1">
        <v>15</v>
      </c>
      <c r="C6915" s="1">
        <v>19</v>
      </c>
      <c r="D6915">
        <v>12.1</v>
      </c>
      <c r="E6915">
        <v>8.9</v>
      </c>
      <c r="F6915">
        <v>81</v>
      </c>
      <c r="G6915">
        <v>0</v>
      </c>
      <c r="H6915">
        <v>0</v>
      </c>
      <c r="I6915">
        <v>0</v>
      </c>
      <c r="J6915" s="4">
        <f t="shared" si="966"/>
        <v>276.07353907630812</v>
      </c>
      <c r="K6915" s="4">
        <f t="shared" si="967"/>
        <v>-16.330766070864996</v>
      </c>
      <c r="L6915" s="5">
        <f t="shared" si="972"/>
        <v>0</v>
      </c>
      <c r="M6915" s="5">
        <f t="shared" si="973"/>
        <v>0</v>
      </c>
      <c r="N6915" s="6">
        <f t="shared" si="965"/>
        <v>0</v>
      </c>
      <c r="O6915" s="6">
        <f t="shared" si="968"/>
        <v>0</v>
      </c>
      <c r="P6915" s="6">
        <f>FORECAST(J6915,Inputs!$B$10:$B$18,Inputs!$A$10:$A$18)</f>
        <v>33.111792028484331</v>
      </c>
      <c r="Q6915" s="6">
        <f>IF(Inputs!$D$10="Yes",IF('Hourly Calcs'!P6915&gt;'Hourly Calcs'!K6915,'Hourly Calcs'!O6915,N6915+O6915),N6915+O6915)</f>
        <v>0</v>
      </c>
      <c r="R6915" s="12">
        <f t="shared" si="969"/>
        <v>0</v>
      </c>
      <c r="S6915" s="1">
        <f>IF(AND(A6915&gt;=5,A6915&lt;=9),INDEX(Demand!$C$3:$C$26,C6915),INDEX(Demand!$B$3:$B$26,C6915))</f>
        <v>900</v>
      </c>
      <c r="T6915" s="7">
        <f t="shared" si="970"/>
        <v>0</v>
      </c>
      <c r="U6915" s="7">
        <f t="shared" si="971"/>
        <v>0</v>
      </c>
    </row>
    <row r="6916" spans="1:21" x14ac:dyDescent="0.2">
      <c r="A6916" s="1">
        <v>10</v>
      </c>
      <c r="B6916" s="1">
        <v>15</v>
      </c>
      <c r="C6916" s="1">
        <v>20</v>
      </c>
      <c r="D6916">
        <v>11.5</v>
      </c>
      <c r="E6916">
        <v>8.5</v>
      </c>
      <c r="F6916">
        <v>82</v>
      </c>
      <c r="G6916">
        <v>0</v>
      </c>
      <c r="H6916">
        <v>0</v>
      </c>
      <c r="I6916">
        <v>0</v>
      </c>
      <c r="J6916" s="4">
        <f t="shared" si="966"/>
        <v>288.47926681016008</v>
      </c>
      <c r="K6916" s="4">
        <f t="shared" si="967"/>
        <v>-25.614576755600197</v>
      </c>
      <c r="L6916" s="5">
        <f t="shared" si="972"/>
        <v>0</v>
      </c>
      <c r="M6916" s="5">
        <f t="shared" si="973"/>
        <v>0</v>
      </c>
      <c r="N6916" s="6">
        <f t="shared" si="965"/>
        <v>0</v>
      </c>
      <c r="O6916" s="6">
        <f t="shared" si="968"/>
        <v>0</v>
      </c>
      <c r="P6916" s="6">
        <f>FORECAST(J6916,Inputs!$B$10:$B$18,Inputs!$A$10:$A$18)</f>
        <v>33.226659877871853</v>
      </c>
      <c r="Q6916" s="6">
        <f>IF(Inputs!$D$10="Yes",IF('Hourly Calcs'!P6916&gt;'Hourly Calcs'!K6916,'Hourly Calcs'!O6916,N6916+O6916),N6916+O6916)</f>
        <v>0</v>
      </c>
      <c r="R6916" s="12">
        <f t="shared" si="969"/>
        <v>0</v>
      </c>
      <c r="S6916" s="1">
        <f>IF(AND(A6916&gt;=5,A6916&lt;=9),INDEX(Demand!$C$3:$C$26,C6916),INDEX(Demand!$B$3:$B$26,C6916))</f>
        <v>800</v>
      </c>
      <c r="T6916" s="7">
        <f t="shared" si="970"/>
        <v>0</v>
      </c>
      <c r="U6916" s="7">
        <f t="shared" si="971"/>
        <v>0</v>
      </c>
    </row>
    <row r="6917" spans="1:21" x14ac:dyDescent="0.2">
      <c r="A6917" s="1">
        <v>10</v>
      </c>
      <c r="B6917" s="1">
        <v>15</v>
      </c>
      <c r="C6917" s="1">
        <v>21</v>
      </c>
      <c r="D6917">
        <v>11.2</v>
      </c>
      <c r="E6917">
        <v>8.4</v>
      </c>
      <c r="F6917">
        <v>83</v>
      </c>
      <c r="G6917">
        <v>0</v>
      </c>
      <c r="H6917">
        <v>0</v>
      </c>
      <c r="I6917">
        <v>0</v>
      </c>
      <c r="J6917" s="4">
        <f t="shared" si="966"/>
        <v>302.46113263159782</v>
      </c>
      <c r="K6917" s="4">
        <f t="shared" si="967"/>
        <v>-34.194491877251821</v>
      </c>
      <c r="L6917" s="5">
        <f t="shared" si="972"/>
        <v>0</v>
      </c>
      <c r="M6917" s="5">
        <f t="shared" si="973"/>
        <v>0</v>
      </c>
      <c r="N6917" s="6">
        <f t="shared" si="965"/>
        <v>0</v>
      </c>
      <c r="O6917" s="6">
        <f t="shared" si="968"/>
        <v>0</v>
      </c>
      <c r="P6917" s="6">
        <f>FORECAST(J6917,Inputs!$B$10:$B$18,Inputs!$A$10:$A$18)</f>
        <v>33.356121598440716</v>
      </c>
      <c r="Q6917" s="6">
        <f>IF(Inputs!$D$10="Yes",IF('Hourly Calcs'!P6917&gt;'Hourly Calcs'!K6917,'Hourly Calcs'!O6917,N6917+O6917),N6917+O6917)</f>
        <v>0</v>
      </c>
      <c r="R6917" s="12">
        <f t="shared" si="969"/>
        <v>0</v>
      </c>
      <c r="S6917" s="1">
        <f>IF(AND(A6917&gt;=5,A6917&lt;=9),INDEX(Demand!$C$3:$C$26,C6917),INDEX(Demand!$B$3:$B$26,C6917))</f>
        <v>700</v>
      </c>
      <c r="T6917" s="7">
        <f t="shared" si="970"/>
        <v>0</v>
      </c>
      <c r="U6917" s="7">
        <f t="shared" si="971"/>
        <v>0</v>
      </c>
    </row>
    <row r="6918" spans="1:21" x14ac:dyDescent="0.2">
      <c r="A6918" s="1">
        <v>10</v>
      </c>
      <c r="B6918" s="1">
        <v>15</v>
      </c>
      <c r="C6918" s="1">
        <v>22</v>
      </c>
      <c r="D6918">
        <v>11</v>
      </c>
      <c r="E6918">
        <v>7.9</v>
      </c>
      <c r="F6918">
        <v>81</v>
      </c>
      <c r="G6918">
        <v>0</v>
      </c>
      <c r="H6918">
        <v>0</v>
      </c>
      <c r="I6918">
        <v>0</v>
      </c>
      <c r="J6918" s="4">
        <f t="shared" si="966"/>
        <v>318.90008769782173</v>
      </c>
      <c r="K6918" s="4">
        <f t="shared" si="967"/>
        <v>-41.412203222943134</v>
      </c>
      <c r="L6918" s="5">
        <f t="shared" si="972"/>
        <v>0</v>
      </c>
      <c r="M6918" s="5">
        <f t="shared" si="973"/>
        <v>0</v>
      </c>
      <c r="N6918" s="6">
        <f t="shared" si="965"/>
        <v>0</v>
      </c>
      <c r="O6918" s="6">
        <f t="shared" si="968"/>
        <v>0</v>
      </c>
      <c r="P6918" s="6">
        <f>FORECAST(J6918,Inputs!$B$10:$B$18,Inputs!$A$10:$A$18)</f>
        <v>33.508334145350197</v>
      </c>
      <c r="Q6918" s="6">
        <f>IF(Inputs!$D$10="Yes",IF('Hourly Calcs'!P6918&gt;'Hourly Calcs'!K6918,'Hourly Calcs'!O6918,N6918+O6918),N6918+O6918)</f>
        <v>0</v>
      </c>
      <c r="R6918" s="12">
        <f t="shared" si="969"/>
        <v>0</v>
      </c>
      <c r="S6918" s="1">
        <f>IF(AND(A6918&gt;=5,A6918&lt;=9),INDEX(Demand!$C$3:$C$26,C6918),INDEX(Demand!$B$3:$B$26,C6918))</f>
        <v>600</v>
      </c>
      <c r="T6918" s="7">
        <f t="shared" si="970"/>
        <v>0</v>
      </c>
      <c r="U6918" s="7">
        <f t="shared" si="971"/>
        <v>0</v>
      </c>
    </row>
    <row r="6919" spans="1:21" x14ac:dyDescent="0.2">
      <c r="A6919" s="1">
        <v>10</v>
      </c>
      <c r="B6919" s="1">
        <v>15</v>
      </c>
      <c r="C6919" s="1">
        <v>23</v>
      </c>
      <c r="D6919">
        <v>10.5</v>
      </c>
      <c r="E6919">
        <v>8.6999999999999993</v>
      </c>
      <c r="F6919">
        <v>89</v>
      </c>
      <c r="G6919">
        <v>0</v>
      </c>
      <c r="H6919">
        <v>0</v>
      </c>
      <c r="I6919">
        <v>0</v>
      </c>
      <c r="J6919" s="4">
        <f t="shared" si="966"/>
        <v>338.34738303609674</v>
      </c>
      <c r="K6919" s="4">
        <f t="shared" si="967"/>
        <v>-46.383182462223061</v>
      </c>
      <c r="L6919" s="5">
        <f t="shared" si="972"/>
        <v>0</v>
      </c>
      <c r="M6919" s="5">
        <f t="shared" si="973"/>
        <v>0</v>
      </c>
      <c r="N6919" s="6">
        <f t="shared" si="965"/>
        <v>0</v>
      </c>
      <c r="O6919" s="6">
        <f t="shared" si="968"/>
        <v>0</v>
      </c>
      <c r="P6919" s="6">
        <f>FORECAST(J6919,Inputs!$B$10:$B$18,Inputs!$A$10:$A$18)</f>
        <v>33.688401694778669</v>
      </c>
      <c r="Q6919" s="6">
        <f>IF(Inputs!$D$10="Yes",IF('Hourly Calcs'!P6919&gt;'Hourly Calcs'!K6919,'Hourly Calcs'!O6919,N6919+O6919),N6919+O6919)</f>
        <v>0</v>
      </c>
      <c r="R6919" s="12">
        <f t="shared" si="969"/>
        <v>0</v>
      </c>
      <c r="S6919" s="1">
        <f>IF(AND(A6919&gt;=5,A6919&lt;=9),INDEX(Demand!$C$3:$C$26,C6919),INDEX(Demand!$B$3:$B$26,C6919))</f>
        <v>500</v>
      </c>
      <c r="T6919" s="7">
        <f t="shared" si="970"/>
        <v>0</v>
      </c>
      <c r="U6919" s="7">
        <f t="shared" si="971"/>
        <v>0</v>
      </c>
    </row>
    <row r="6920" spans="1:21" x14ac:dyDescent="0.2">
      <c r="A6920" s="1">
        <v>10</v>
      </c>
      <c r="B6920" s="1">
        <v>15</v>
      </c>
      <c r="C6920" s="1">
        <v>24</v>
      </c>
      <c r="D6920">
        <v>10.8</v>
      </c>
      <c r="E6920">
        <v>9.3000000000000007</v>
      </c>
      <c r="F6920">
        <v>90</v>
      </c>
      <c r="G6920">
        <v>0</v>
      </c>
      <c r="H6920">
        <v>0</v>
      </c>
      <c r="I6920">
        <v>0</v>
      </c>
      <c r="J6920" s="4">
        <f t="shared" si="966"/>
        <v>0.10959049815755861</v>
      </c>
      <c r="K6920" s="4">
        <f t="shared" si="967"/>
        <v>-48.181404014916552</v>
      </c>
      <c r="L6920" s="5">
        <f t="shared" si="972"/>
        <v>0</v>
      </c>
      <c r="M6920" s="5">
        <f t="shared" si="973"/>
        <v>0</v>
      </c>
      <c r="N6920" s="6">
        <f t="shared" si="965"/>
        <v>0</v>
      </c>
      <c r="O6920" s="6">
        <f t="shared" si="968"/>
        <v>0</v>
      </c>
      <c r="P6920" s="6">
        <f>FORECAST(J6920,Inputs!$B$10:$B$18,Inputs!$A$10:$A$18)</f>
        <v>30.556570282390346</v>
      </c>
      <c r="Q6920" s="6">
        <f>IF(Inputs!$D$10="Yes",IF('Hourly Calcs'!P6920&gt;'Hourly Calcs'!K6920,'Hourly Calcs'!O6920,N6920+O6920),N6920+O6920)</f>
        <v>0</v>
      </c>
      <c r="R6920" s="12">
        <f t="shared" si="969"/>
        <v>0</v>
      </c>
      <c r="S6920" s="1">
        <f>IF(AND(A6920&gt;=5,A6920&lt;=9),INDEX(Demand!$C$3:$C$26,C6920),INDEX(Demand!$B$3:$B$26,C6920))</f>
        <v>400</v>
      </c>
      <c r="T6920" s="7">
        <f t="shared" si="970"/>
        <v>0</v>
      </c>
      <c r="U6920" s="7">
        <f t="shared" si="971"/>
        <v>0</v>
      </c>
    </row>
    <row r="6921" spans="1:21" x14ac:dyDescent="0.2">
      <c r="A6921" s="1">
        <v>10</v>
      </c>
      <c r="B6921" s="1">
        <v>16</v>
      </c>
      <c r="C6921" s="1">
        <v>1</v>
      </c>
      <c r="D6921">
        <v>11.2</v>
      </c>
      <c r="E6921">
        <v>9.8000000000000007</v>
      </c>
      <c r="F6921">
        <v>91</v>
      </c>
      <c r="G6921">
        <v>0</v>
      </c>
      <c r="H6921">
        <v>0</v>
      </c>
      <c r="I6921">
        <v>0</v>
      </c>
      <c r="J6921" s="4">
        <f t="shared" si="966"/>
        <v>21.868946415752902</v>
      </c>
      <c r="K6921" s="4">
        <f t="shared" si="967"/>
        <v>-46.378240788481207</v>
      </c>
      <c r="L6921" s="5">
        <f t="shared" si="972"/>
        <v>0</v>
      </c>
      <c r="M6921" s="5">
        <f t="shared" si="973"/>
        <v>0</v>
      </c>
      <c r="N6921" s="6">
        <f t="shared" ref="N6921:N6984" si="974">H6921*MAX(0,COS(2*ASIN(SQRT(SIN(RADIANS($B$4))^2+COS(RADIANS($K6921))^2-2*SIN(RADIANS($B$4))*COS(RADIANS($K6921))*COS(RADIANS($J6921-$B$5))+(SIN(RADIANS($K6921))-COS(RADIANS($B$4)))^2)/2)))</f>
        <v>0</v>
      </c>
      <c r="O6921" s="6">
        <f t="shared" si="968"/>
        <v>0</v>
      </c>
      <c r="P6921" s="6">
        <f>FORECAST(J6921,Inputs!$B$10:$B$18,Inputs!$A$10:$A$18)</f>
        <v>30.758045800145858</v>
      </c>
      <c r="Q6921" s="6">
        <f>IF(Inputs!$D$10="Yes",IF('Hourly Calcs'!P6921&gt;'Hourly Calcs'!K6921,'Hourly Calcs'!O6921,N6921+O6921),N6921+O6921)</f>
        <v>0</v>
      </c>
      <c r="R6921" s="12">
        <f t="shared" si="969"/>
        <v>0</v>
      </c>
      <c r="S6921" s="1">
        <f>IF(AND(A6921&gt;=5,A6921&lt;=9),INDEX(Demand!$C$3:$C$26,C6921),INDEX(Demand!$B$3:$B$26,C6921))</f>
        <v>350</v>
      </c>
      <c r="T6921" s="7">
        <f t="shared" si="970"/>
        <v>0</v>
      </c>
      <c r="U6921" s="7">
        <f t="shared" si="971"/>
        <v>0</v>
      </c>
    </row>
    <row r="6922" spans="1:21" x14ac:dyDescent="0.2">
      <c r="A6922" s="1">
        <v>10</v>
      </c>
      <c r="B6922" s="1">
        <v>16</v>
      </c>
      <c r="C6922" s="1">
        <v>2</v>
      </c>
      <c r="D6922">
        <v>12.6</v>
      </c>
      <c r="E6922">
        <v>10.7</v>
      </c>
      <c r="F6922">
        <v>88</v>
      </c>
      <c r="G6922">
        <v>0</v>
      </c>
      <c r="H6922">
        <v>0</v>
      </c>
      <c r="I6922">
        <v>0</v>
      </c>
      <c r="J6922" s="4">
        <f t="shared" ref="J6922:J6985" si="975">solarazimuth($B$2,$B$3,$B$1,A6922,B6922,C6922,0,0,0,0)</f>
        <v>41.311039136604762</v>
      </c>
      <c r="K6922" s="4">
        <f t="shared" ref="K6922:K6985" si="976">solarelevation($B$2,$B$3,$B$1,A6922,B6922,C6922,0,0,0,0)</f>
        <v>-41.406095674457248</v>
      </c>
      <c r="L6922" s="5">
        <f t="shared" si="972"/>
        <v>0</v>
      </c>
      <c r="M6922" s="5">
        <f t="shared" si="973"/>
        <v>0</v>
      </c>
      <c r="N6922" s="6">
        <f t="shared" si="974"/>
        <v>0</v>
      </c>
      <c r="O6922" s="6">
        <f t="shared" ref="O6922:O6985" si="977">$I6922*(1+COS(RADIANS($B$4)))/2</f>
        <v>0</v>
      </c>
      <c r="P6922" s="6">
        <f>FORECAST(J6922,Inputs!$B$10:$B$18,Inputs!$A$10:$A$18)</f>
        <v>30.938065177190783</v>
      </c>
      <c r="Q6922" s="6">
        <f>IF(Inputs!$D$10="Yes",IF('Hourly Calcs'!P6922&gt;'Hourly Calcs'!K6922,'Hourly Calcs'!O6922,N6922+O6922),N6922+O6922)</f>
        <v>0</v>
      </c>
      <c r="R6922" s="12">
        <f t="shared" ref="R6922:R6985" si="978">$B$6*$E$1*Q6922</f>
        <v>0</v>
      </c>
      <c r="S6922" s="1">
        <f>IF(AND(A6922&gt;=5,A6922&lt;=9),INDEX(Demand!$C$3:$C$26,C6922),INDEX(Demand!$B$3:$B$26,C6922))</f>
        <v>350</v>
      </c>
      <c r="T6922" s="7">
        <f t="shared" ref="T6922:T6985" si="979">S6922-MAX(0,S6922-R6922)</f>
        <v>0</v>
      </c>
      <c r="U6922" s="7">
        <f t="shared" ref="U6922:U6985" si="980">MAX(0,R6922-S6922)</f>
        <v>0</v>
      </c>
    </row>
    <row r="6923" spans="1:21" x14ac:dyDescent="0.2">
      <c r="A6923" s="1">
        <v>10</v>
      </c>
      <c r="B6923" s="1">
        <v>16</v>
      </c>
      <c r="C6923" s="1">
        <v>3</v>
      </c>
      <c r="D6923">
        <v>12.6</v>
      </c>
      <c r="E6923">
        <v>11.5</v>
      </c>
      <c r="F6923">
        <v>93</v>
      </c>
      <c r="G6923">
        <v>0</v>
      </c>
      <c r="H6923">
        <v>0</v>
      </c>
      <c r="I6923">
        <v>0</v>
      </c>
      <c r="J6923" s="4">
        <f t="shared" si="975"/>
        <v>57.747564795465593</v>
      </c>
      <c r="K6923" s="4">
        <f t="shared" si="976"/>
        <v>-34.192729763326099</v>
      </c>
      <c r="L6923" s="5">
        <f t="shared" si="972"/>
        <v>0</v>
      </c>
      <c r="M6923" s="5">
        <f t="shared" si="973"/>
        <v>0</v>
      </c>
      <c r="N6923" s="6">
        <f t="shared" si="974"/>
        <v>0</v>
      </c>
      <c r="O6923" s="6">
        <f t="shared" si="977"/>
        <v>0</v>
      </c>
      <c r="P6923" s="6">
        <f>FORECAST(J6923,Inputs!$B$10:$B$18,Inputs!$A$10:$A$18)</f>
        <v>31.090255229587644</v>
      </c>
      <c r="Q6923" s="6">
        <f>IF(Inputs!$D$10="Yes",IF('Hourly Calcs'!P6923&gt;'Hourly Calcs'!K6923,'Hourly Calcs'!O6923,N6923+O6923),N6923+O6923)</f>
        <v>0</v>
      </c>
      <c r="R6923" s="12">
        <f t="shared" si="978"/>
        <v>0</v>
      </c>
      <c r="S6923" s="1">
        <f>IF(AND(A6923&gt;=5,A6923&lt;=9),INDEX(Demand!$C$3:$C$26,C6923),INDEX(Demand!$B$3:$B$26,C6923))</f>
        <v>350</v>
      </c>
      <c r="T6923" s="7">
        <f t="shared" si="979"/>
        <v>0</v>
      </c>
      <c r="U6923" s="7">
        <f t="shared" si="980"/>
        <v>0</v>
      </c>
    </row>
    <row r="6924" spans="1:21" x14ac:dyDescent="0.2">
      <c r="A6924" s="1">
        <v>10</v>
      </c>
      <c r="B6924" s="1">
        <v>16</v>
      </c>
      <c r="C6924" s="1">
        <v>4</v>
      </c>
      <c r="D6924">
        <v>12.9</v>
      </c>
      <c r="E6924">
        <v>12.7</v>
      </c>
      <c r="F6924">
        <v>99</v>
      </c>
      <c r="G6924">
        <v>0</v>
      </c>
      <c r="H6924">
        <v>0</v>
      </c>
      <c r="I6924">
        <v>0</v>
      </c>
      <c r="J6924" s="4">
        <f t="shared" si="975"/>
        <v>71.732021281198072</v>
      </c>
      <c r="K6924" s="4">
        <f t="shared" si="976"/>
        <v>-25.623086409123488</v>
      </c>
      <c r="L6924" s="5">
        <f t="shared" si="972"/>
        <v>0</v>
      </c>
      <c r="M6924" s="5">
        <f t="shared" si="973"/>
        <v>0</v>
      </c>
      <c r="N6924" s="6">
        <f t="shared" si="974"/>
        <v>0</v>
      </c>
      <c r="O6924" s="6">
        <f t="shared" si="977"/>
        <v>0</v>
      </c>
      <c r="P6924" s="6">
        <f>FORECAST(J6924,Inputs!$B$10:$B$18,Inputs!$A$10:$A$18)</f>
        <v>31.21974093778887</v>
      </c>
      <c r="Q6924" s="6">
        <f>IF(Inputs!$D$10="Yes",IF('Hourly Calcs'!P6924&gt;'Hourly Calcs'!K6924,'Hourly Calcs'!O6924,N6924+O6924),N6924+O6924)</f>
        <v>0</v>
      </c>
      <c r="R6924" s="12">
        <f t="shared" si="978"/>
        <v>0</v>
      </c>
      <c r="S6924" s="1">
        <f>IF(AND(A6924&gt;=5,A6924&lt;=9),INDEX(Demand!$C$3:$C$26,C6924),INDEX(Demand!$B$3:$B$26,C6924))</f>
        <v>350</v>
      </c>
      <c r="T6924" s="7">
        <f t="shared" si="979"/>
        <v>0</v>
      </c>
      <c r="U6924" s="7">
        <f t="shared" si="980"/>
        <v>0</v>
      </c>
    </row>
    <row r="6925" spans="1:21" x14ac:dyDescent="0.2">
      <c r="A6925" s="1">
        <v>10</v>
      </c>
      <c r="B6925" s="1">
        <v>16</v>
      </c>
      <c r="C6925" s="1">
        <v>5</v>
      </c>
      <c r="D6925">
        <v>13.3</v>
      </c>
      <c r="E6925">
        <v>13.1</v>
      </c>
      <c r="F6925">
        <v>99</v>
      </c>
      <c r="G6925">
        <v>0</v>
      </c>
      <c r="H6925">
        <v>0</v>
      </c>
      <c r="I6925">
        <v>0</v>
      </c>
      <c r="J6925" s="4">
        <f t="shared" si="975"/>
        <v>84.145515920026995</v>
      </c>
      <c r="K6925" s="4">
        <f t="shared" si="976"/>
        <v>-16.355831416418226</v>
      </c>
      <c r="L6925" s="5">
        <f t="shared" si="972"/>
        <v>80.854484079973005</v>
      </c>
      <c r="M6925" s="5">
        <f t="shared" si="973"/>
        <v>0</v>
      </c>
      <c r="N6925" s="6">
        <f t="shared" si="974"/>
        <v>0</v>
      </c>
      <c r="O6925" s="6">
        <f t="shared" si="977"/>
        <v>0</v>
      </c>
      <c r="P6925" s="6">
        <f>FORECAST(J6925,Inputs!$B$10:$B$18,Inputs!$A$10:$A$18)</f>
        <v>31.334680702963212</v>
      </c>
      <c r="Q6925" s="6">
        <f>IF(Inputs!$D$10="Yes",IF('Hourly Calcs'!P6925&gt;'Hourly Calcs'!K6925,'Hourly Calcs'!O6925,N6925+O6925),N6925+O6925)</f>
        <v>0</v>
      </c>
      <c r="R6925" s="12">
        <f t="shared" si="978"/>
        <v>0</v>
      </c>
      <c r="S6925" s="1">
        <f>IF(AND(A6925&gt;=5,A6925&lt;=9),INDEX(Demand!$C$3:$C$26,C6925),INDEX(Demand!$B$3:$B$26,C6925))</f>
        <v>350</v>
      </c>
      <c r="T6925" s="7">
        <f t="shared" si="979"/>
        <v>0</v>
      </c>
      <c r="U6925" s="7">
        <f t="shared" si="980"/>
        <v>0</v>
      </c>
    </row>
    <row r="6926" spans="1:21" x14ac:dyDescent="0.2">
      <c r="A6926" s="1">
        <v>10</v>
      </c>
      <c r="B6926" s="1">
        <v>16</v>
      </c>
      <c r="C6926" s="1">
        <v>6</v>
      </c>
      <c r="D6926">
        <v>13.8</v>
      </c>
      <c r="E6926">
        <v>13.6</v>
      </c>
      <c r="F6926">
        <v>99</v>
      </c>
      <c r="G6926">
        <v>0</v>
      </c>
      <c r="H6926">
        <v>0</v>
      </c>
      <c r="I6926">
        <v>0</v>
      </c>
      <c r="J6926" s="4">
        <f t="shared" si="975"/>
        <v>95.797389944155341</v>
      </c>
      <c r="K6926" s="4">
        <f t="shared" si="976"/>
        <v>-6.8598784122646634</v>
      </c>
      <c r="L6926" s="5">
        <f t="shared" si="972"/>
        <v>69.202610055844659</v>
      </c>
      <c r="M6926" s="5">
        <f t="shared" si="973"/>
        <v>0</v>
      </c>
      <c r="N6926" s="6">
        <f t="shared" si="974"/>
        <v>0</v>
      </c>
      <c r="O6926" s="6">
        <f t="shared" si="977"/>
        <v>0</v>
      </c>
      <c r="P6926" s="6">
        <f>FORECAST(J6926,Inputs!$B$10:$B$18,Inputs!$A$10:$A$18)</f>
        <v>31.442568425408844</v>
      </c>
      <c r="Q6926" s="6">
        <f>IF(Inputs!$D$10="Yes",IF('Hourly Calcs'!P6926&gt;'Hourly Calcs'!K6926,'Hourly Calcs'!O6926,N6926+O6926),N6926+O6926)</f>
        <v>0</v>
      </c>
      <c r="R6926" s="12">
        <f t="shared" si="978"/>
        <v>0</v>
      </c>
      <c r="S6926" s="1">
        <f>IF(AND(A6926&gt;=5,A6926&lt;=9),INDEX(Demand!$C$3:$C$26,C6926),INDEX(Demand!$B$3:$B$26,C6926))</f>
        <v>350</v>
      </c>
      <c r="T6926" s="7">
        <f t="shared" si="979"/>
        <v>0</v>
      </c>
      <c r="U6926" s="7">
        <f t="shared" si="980"/>
        <v>0</v>
      </c>
    </row>
    <row r="6927" spans="1:21" x14ac:dyDescent="0.2">
      <c r="A6927" s="1">
        <v>10</v>
      </c>
      <c r="B6927" s="1">
        <v>16</v>
      </c>
      <c r="C6927" s="1">
        <v>7</v>
      </c>
      <c r="D6927">
        <v>14.5</v>
      </c>
      <c r="E6927">
        <v>14.1</v>
      </c>
      <c r="F6927">
        <v>97</v>
      </c>
      <c r="G6927">
        <v>1</v>
      </c>
      <c r="H6927">
        <v>0</v>
      </c>
      <c r="I6927">
        <v>1</v>
      </c>
      <c r="J6927" s="4">
        <f t="shared" si="975"/>
        <v>107.37226136173973</v>
      </c>
      <c r="K6927" s="4">
        <f t="shared" si="976"/>
        <v>2.6291994433318564</v>
      </c>
      <c r="L6927" s="5">
        <f t="shared" si="972"/>
        <v>57.627738638260269</v>
      </c>
      <c r="M6927" s="5">
        <f t="shared" si="973"/>
        <v>31.370800556668144</v>
      </c>
      <c r="N6927" s="6">
        <f t="shared" si="974"/>
        <v>0</v>
      </c>
      <c r="O6927" s="6">
        <f t="shared" si="977"/>
        <v>0.91451878627752081</v>
      </c>
      <c r="P6927" s="6">
        <f>FORECAST(J6927,Inputs!$B$10:$B$18,Inputs!$A$10:$A$18)</f>
        <v>31.549743160756847</v>
      </c>
      <c r="Q6927" s="6">
        <f>IF(Inputs!$D$10="Yes",IF('Hourly Calcs'!P6927&gt;'Hourly Calcs'!K6927,'Hourly Calcs'!O6927,N6927+O6927),N6927+O6927)</f>
        <v>0.91451878627752081</v>
      </c>
      <c r="R6927" s="12">
        <f t="shared" si="978"/>
        <v>4.3457932723907788</v>
      </c>
      <c r="S6927" s="1">
        <f>IF(AND(A6927&gt;=5,A6927&lt;=9),INDEX(Demand!$C$3:$C$26,C6927),INDEX(Demand!$B$3:$B$26,C6927))</f>
        <v>350</v>
      </c>
      <c r="T6927" s="7">
        <f t="shared" si="979"/>
        <v>4.3457932723907788</v>
      </c>
      <c r="U6927" s="7">
        <f t="shared" si="980"/>
        <v>0</v>
      </c>
    </row>
    <row r="6928" spans="1:21" x14ac:dyDescent="0.2">
      <c r="A6928" s="1">
        <v>10</v>
      </c>
      <c r="B6928" s="1">
        <v>16</v>
      </c>
      <c r="C6928" s="1">
        <v>8</v>
      </c>
      <c r="D6928">
        <v>14.8</v>
      </c>
      <c r="E6928">
        <v>14.3</v>
      </c>
      <c r="F6928">
        <v>97</v>
      </c>
      <c r="G6928">
        <v>42</v>
      </c>
      <c r="H6928">
        <v>0</v>
      </c>
      <c r="I6928">
        <v>42</v>
      </c>
      <c r="J6928" s="4">
        <f t="shared" si="975"/>
        <v>119.46668801071368</v>
      </c>
      <c r="K6928" s="4">
        <f t="shared" si="976"/>
        <v>11.13767488914219</v>
      </c>
      <c r="L6928" s="5">
        <f t="shared" si="972"/>
        <v>45.533311989286318</v>
      </c>
      <c r="M6928" s="5">
        <f t="shared" si="973"/>
        <v>22.86232511085781</v>
      </c>
      <c r="N6928" s="6">
        <f t="shared" si="974"/>
        <v>0</v>
      </c>
      <c r="O6928" s="6">
        <f t="shared" si="977"/>
        <v>38.409789023655875</v>
      </c>
      <c r="P6928" s="6">
        <f>FORECAST(J6928,Inputs!$B$10:$B$18,Inputs!$A$10:$A$18)</f>
        <v>31.661728592691791</v>
      </c>
      <c r="Q6928" s="6">
        <f>IF(Inputs!$D$10="Yes",IF('Hourly Calcs'!P6928&gt;'Hourly Calcs'!K6928,'Hourly Calcs'!O6928,N6928+O6928),N6928+O6928)</f>
        <v>38.409789023655875</v>
      </c>
      <c r="R6928" s="12">
        <f t="shared" si="978"/>
        <v>182.52331744041271</v>
      </c>
      <c r="S6928" s="1">
        <f>IF(AND(A6928&gt;=5,A6928&lt;=9),INDEX(Demand!$C$3:$C$26,C6928),INDEX(Demand!$B$3:$B$26,C6928))</f>
        <v>350</v>
      </c>
      <c r="T6928" s="7">
        <f t="shared" si="979"/>
        <v>182.52331744041271</v>
      </c>
      <c r="U6928" s="7">
        <f t="shared" si="980"/>
        <v>0</v>
      </c>
    </row>
    <row r="6929" spans="1:21" x14ac:dyDescent="0.2">
      <c r="A6929" s="1">
        <v>10</v>
      </c>
      <c r="B6929" s="1">
        <v>16</v>
      </c>
      <c r="C6929" s="1">
        <v>9</v>
      </c>
      <c r="D6929">
        <v>15</v>
      </c>
      <c r="E6929">
        <v>14.5</v>
      </c>
      <c r="F6929">
        <v>97</v>
      </c>
      <c r="G6929">
        <v>123</v>
      </c>
      <c r="H6929">
        <v>16</v>
      </c>
      <c r="I6929">
        <v>118</v>
      </c>
      <c r="J6929" s="4">
        <f t="shared" si="975"/>
        <v>132.60171090773838</v>
      </c>
      <c r="K6929" s="4">
        <f t="shared" si="976"/>
        <v>18.76427795417186</v>
      </c>
      <c r="L6929" s="5">
        <f t="shared" si="972"/>
        <v>32.398289092261621</v>
      </c>
      <c r="M6929" s="5">
        <f t="shared" si="973"/>
        <v>15.23572204582814</v>
      </c>
      <c r="N6929" s="6">
        <f t="shared" si="974"/>
        <v>11.419797016355533</v>
      </c>
      <c r="O6929" s="6">
        <f t="shared" si="977"/>
        <v>107.91321678074746</v>
      </c>
      <c r="P6929" s="6">
        <f>FORECAST(J6929,Inputs!$B$10:$B$18,Inputs!$A$10:$A$18)</f>
        <v>31.783349175071649</v>
      </c>
      <c r="Q6929" s="6">
        <f>IF(Inputs!$D$10="Yes",IF('Hourly Calcs'!P6929&gt;'Hourly Calcs'!K6929,'Hourly Calcs'!O6929,N6929+O6929),N6929+O6929)</f>
        <v>107.91321678074746</v>
      </c>
      <c r="R6929" s="12">
        <f t="shared" si="978"/>
        <v>512.8036061421119</v>
      </c>
      <c r="S6929" s="1">
        <f>IF(AND(A6929&gt;=5,A6929&lt;=9),INDEX(Demand!$C$3:$C$26,C6929),INDEX(Demand!$B$3:$B$26,C6929))</f>
        <v>350</v>
      </c>
      <c r="T6929" s="7">
        <f t="shared" si="979"/>
        <v>350</v>
      </c>
      <c r="U6929" s="7">
        <f t="shared" si="980"/>
        <v>162.8036061421119</v>
      </c>
    </row>
    <row r="6930" spans="1:21" x14ac:dyDescent="0.2">
      <c r="A6930" s="1">
        <v>10</v>
      </c>
      <c r="B6930" s="1">
        <v>16</v>
      </c>
      <c r="C6930" s="1">
        <v>10</v>
      </c>
      <c r="D6930">
        <v>15.4</v>
      </c>
      <c r="E6930">
        <v>14.9</v>
      </c>
      <c r="F6930">
        <v>97</v>
      </c>
      <c r="G6930">
        <v>202</v>
      </c>
      <c r="H6930">
        <v>43</v>
      </c>
      <c r="I6930">
        <v>184</v>
      </c>
      <c r="J6930" s="4">
        <f t="shared" si="975"/>
        <v>147.15117365487185</v>
      </c>
      <c r="K6930" s="4">
        <f t="shared" si="976"/>
        <v>24.857092297629947</v>
      </c>
      <c r="L6930" s="5">
        <f t="shared" si="972"/>
        <v>17.848826345128145</v>
      </c>
      <c r="M6930" s="5">
        <f t="shared" si="973"/>
        <v>9.1429077023700529</v>
      </c>
      <c r="N6930" s="6">
        <f t="shared" si="974"/>
        <v>35.752722426972646</v>
      </c>
      <c r="O6930" s="6">
        <f t="shared" si="977"/>
        <v>168.27145667506383</v>
      </c>
      <c r="P6930" s="6">
        <f>FORECAST(J6930,Inputs!$B$10:$B$18,Inputs!$A$10:$A$18)</f>
        <v>31.918066422730291</v>
      </c>
      <c r="Q6930" s="6">
        <f>IF(Inputs!$D$10="Yes",IF('Hourly Calcs'!P6930&gt;'Hourly Calcs'!K6930,'Hourly Calcs'!O6930,N6930+O6930),N6930+O6930)</f>
        <v>168.27145667506383</v>
      </c>
      <c r="R6930" s="12">
        <f t="shared" si="978"/>
        <v>799.62596211990331</v>
      </c>
      <c r="S6930" s="1">
        <f>IF(AND(A6930&gt;=5,A6930&lt;=9),INDEX(Demand!$C$3:$C$26,C6930),INDEX(Demand!$B$3:$B$26,C6930))</f>
        <v>600</v>
      </c>
      <c r="T6930" s="7">
        <f t="shared" si="979"/>
        <v>600</v>
      </c>
      <c r="U6930" s="7">
        <f t="shared" si="980"/>
        <v>199.62596211990331</v>
      </c>
    </row>
    <row r="6931" spans="1:21" x14ac:dyDescent="0.2">
      <c r="A6931" s="1">
        <v>10</v>
      </c>
      <c r="B6931" s="1">
        <v>16</v>
      </c>
      <c r="C6931" s="1">
        <v>11</v>
      </c>
      <c r="D6931">
        <v>16.399999999999999</v>
      </c>
      <c r="E6931">
        <v>14.5</v>
      </c>
      <c r="F6931">
        <v>89</v>
      </c>
      <c r="G6931">
        <v>415</v>
      </c>
      <c r="H6931">
        <v>446</v>
      </c>
      <c r="I6931">
        <v>196</v>
      </c>
      <c r="J6931" s="4">
        <f t="shared" si="975"/>
        <v>163.15519797842549</v>
      </c>
      <c r="K6931" s="4">
        <f t="shared" si="976"/>
        <v>28.830569547145117</v>
      </c>
      <c r="L6931" s="5">
        <f t="shared" si="972"/>
        <v>1.8448020215745089</v>
      </c>
      <c r="M6931" s="5">
        <f t="shared" si="973"/>
        <v>5.1694304528548827</v>
      </c>
      <c r="N6931" s="6">
        <f t="shared" si="974"/>
        <v>396.67517321793571</v>
      </c>
      <c r="O6931" s="6">
        <f t="shared" si="977"/>
        <v>179.24568211039409</v>
      </c>
      <c r="P6931" s="6">
        <f>FORECAST(J6931,Inputs!$B$10:$B$18,Inputs!$A$10:$A$18)</f>
        <v>32.06625183313357</v>
      </c>
      <c r="Q6931" s="6">
        <f>IF(Inputs!$D$10="Yes",IF('Hourly Calcs'!P6931&gt;'Hourly Calcs'!K6931,'Hourly Calcs'!O6931,N6931+O6931),N6931+O6931)</f>
        <v>179.24568211039409</v>
      </c>
      <c r="R6931" s="12">
        <f t="shared" si="978"/>
        <v>851.77548138859265</v>
      </c>
      <c r="S6931" s="1">
        <f>IF(AND(A6931&gt;=5,A6931&lt;=9),INDEX(Demand!$C$3:$C$26,C6931),INDEX(Demand!$B$3:$B$26,C6931))</f>
        <v>600</v>
      </c>
      <c r="T6931" s="7">
        <f t="shared" si="979"/>
        <v>600</v>
      </c>
      <c r="U6931" s="7">
        <f t="shared" si="980"/>
        <v>251.77548138859265</v>
      </c>
    </row>
    <row r="6932" spans="1:21" x14ac:dyDescent="0.2">
      <c r="A6932" s="1">
        <v>10</v>
      </c>
      <c r="B6932" s="1">
        <v>16</v>
      </c>
      <c r="C6932" s="1">
        <v>12</v>
      </c>
      <c r="D6932">
        <v>16</v>
      </c>
      <c r="E6932">
        <v>13.7</v>
      </c>
      <c r="F6932">
        <v>86</v>
      </c>
      <c r="G6932">
        <v>290</v>
      </c>
      <c r="H6932">
        <v>92</v>
      </c>
      <c r="I6932">
        <v>241</v>
      </c>
      <c r="J6932" s="4">
        <f t="shared" si="975"/>
        <v>180.11494226062692</v>
      </c>
      <c r="K6932" s="4">
        <f t="shared" si="976"/>
        <v>30.197378628172991</v>
      </c>
      <c r="L6932" s="5">
        <f t="shared" si="972"/>
        <v>15.114942260626918</v>
      </c>
      <c r="M6932" s="5">
        <f t="shared" si="973"/>
        <v>3.8026213718270085</v>
      </c>
      <c r="N6932" s="6">
        <f t="shared" si="974"/>
        <v>81.289232304745539</v>
      </c>
      <c r="O6932" s="6">
        <f t="shared" si="977"/>
        <v>220.39902749288251</v>
      </c>
      <c r="P6932" s="6">
        <f>FORECAST(J6932,Inputs!$B$10:$B$18,Inputs!$A$10:$A$18)</f>
        <v>32.22328650241321</v>
      </c>
      <c r="Q6932" s="6">
        <f>IF(Inputs!$D$10="Yes",IF('Hourly Calcs'!P6932&gt;'Hourly Calcs'!K6932,'Hourly Calcs'!O6932,N6932+O6932),N6932+O6932)</f>
        <v>220.39902749288251</v>
      </c>
      <c r="R6932" s="12">
        <f t="shared" si="978"/>
        <v>1047.3361786461776</v>
      </c>
      <c r="S6932" s="1">
        <f>IF(AND(A6932&gt;=5,A6932&lt;=9),INDEX(Demand!$C$3:$C$26,C6932),INDEX(Demand!$B$3:$B$26,C6932))</f>
        <v>600</v>
      </c>
      <c r="T6932" s="7">
        <f t="shared" si="979"/>
        <v>600</v>
      </c>
      <c r="U6932" s="7">
        <f t="shared" si="980"/>
        <v>447.33617864617759</v>
      </c>
    </row>
    <row r="6933" spans="1:21" x14ac:dyDescent="0.2">
      <c r="A6933" s="1">
        <v>10</v>
      </c>
      <c r="B6933" s="1">
        <v>16</v>
      </c>
      <c r="C6933" s="1">
        <v>13</v>
      </c>
      <c r="D6933">
        <v>15.5</v>
      </c>
      <c r="E6933">
        <v>13.6</v>
      </c>
      <c r="F6933">
        <v>88</v>
      </c>
      <c r="G6933">
        <v>287</v>
      </c>
      <c r="H6933">
        <v>63</v>
      </c>
      <c r="I6933">
        <v>254</v>
      </c>
      <c r="J6933" s="4">
        <f t="shared" si="975"/>
        <v>197.06101312359797</v>
      </c>
      <c r="K6933" s="4">
        <f t="shared" si="976"/>
        <v>28.763483311163498</v>
      </c>
      <c r="L6933" s="5">
        <f t="shared" si="972"/>
        <v>32.061013123597974</v>
      </c>
      <c r="M6933" s="5">
        <f t="shared" si="973"/>
        <v>5.2365166888365025</v>
      </c>
      <c r="N6933" s="6">
        <f t="shared" si="974"/>
        <v>51.304792627041621</v>
      </c>
      <c r="O6933" s="6">
        <f t="shared" si="977"/>
        <v>232.28777171449028</v>
      </c>
      <c r="P6933" s="6">
        <f>FORECAST(J6933,Inputs!$B$10:$B$18,Inputs!$A$10:$A$18)</f>
        <v>32.380194565959236</v>
      </c>
      <c r="Q6933" s="6">
        <f>IF(Inputs!$D$10="Yes",IF('Hourly Calcs'!P6933&gt;'Hourly Calcs'!K6933,'Hourly Calcs'!O6933,N6933+O6933),N6933+O6933)</f>
        <v>232.28777171449028</v>
      </c>
      <c r="R6933" s="12">
        <f t="shared" si="978"/>
        <v>1103.8314911872578</v>
      </c>
      <c r="S6933" s="1">
        <f>IF(AND(A6933&gt;=5,A6933&lt;=9),INDEX(Demand!$C$3:$C$26,C6933),INDEX(Demand!$B$3:$B$26,C6933))</f>
        <v>600</v>
      </c>
      <c r="T6933" s="7">
        <f t="shared" si="979"/>
        <v>600</v>
      </c>
      <c r="U6933" s="7">
        <f t="shared" si="980"/>
        <v>503.83149118725783</v>
      </c>
    </row>
    <row r="6934" spans="1:21" x14ac:dyDescent="0.2">
      <c r="A6934" s="1">
        <v>10</v>
      </c>
      <c r="B6934" s="1">
        <v>16</v>
      </c>
      <c r="C6934" s="1">
        <v>14</v>
      </c>
      <c r="D6934">
        <v>15.5</v>
      </c>
      <c r="E6934">
        <v>12.9</v>
      </c>
      <c r="F6934">
        <v>84</v>
      </c>
      <c r="G6934">
        <v>252</v>
      </c>
      <c r="H6934">
        <v>58</v>
      </c>
      <c r="I6934">
        <v>224</v>
      </c>
      <c r="J6934" s="4">
        <f t="shared" si="975"/>
        <v>213.03048644228809</v>
      </c>
      <c r="K6934" s="4">
        <f t="shared" si="976"/>
        <v>24.730740100443342</v>
      </c>
      <c r="L6934" s="5">
        <f t="shared" si="972"/>
        <v>48.030486442288094</v>
      </c>
      <c r="M6934" s="5">
        <f t="shared" si="973"/>
        <v>9.2692598995566584</v>
      </c>
      <c r="N6934" s="6">
        <f t="shared" si="974"/>
        <v>39.816190392238973</v>
      </c>
      <c r="O6934" s="6">
        <f t="shared" si="977"/>
        <v>204.85220812616467</v>
      </c>
      <c r="P6934" s="6">
        <f>FORECAST(J6934,Inputs!$B$10:$B$18,Inputs!$A$10:$A$18)</f>
        <v>32.528060059650812</v>
      </c>
      <c r="Q6934" s="6">
        <f>IF(Inputs!$D$10="Yes",IF('Hourly Calcs'!P6934&gt;'Hourly Calcs'!K6934,'Hourly Calcs'!O6934,N6934+O6934),N6934+O6934)</f>
        <v>204.85220812616467</v>
      </c>
      <c r="R6934" s="12">
        <f t="shared" si="978"/>
        <v>973.45769301553446</v>
      </c>
      <c r="S6934" s="1">
        <f>IF(AND(A6934&gt;=5,A6934&lt;=9),INDEX(Demand!$C$3:$C$26,C6934),INDEX(Demand!$B$3:$B$26,C6934))</f>
        <v>600</v>
      </c>
      <c r="T6934" s="7">
        <f t="shared" si="979"/>
        <v>600</v>
      </c>
      <c r="U6934" s="7">
        <f t="shared" si="980"/>
        <v>373.45769301553446</v>
      </c>
    </row>
    <row r="6935" spans="1:21" x14ac:dyDescent="0.2">
      <c r="A6935" s="1">
        <v>10</v>
      </c>
      <c r="B6935" s="1">
        <v>16</v>
      </c>
      <c r="C6935" s="1">
        <v>15</v>
      </c>
      <c r="D6935">
        <v>16.3</v>
      </c>
      <c r="E6935">
        <v>12.5</v>
      </c>
      <c r="F6935">
        <v>78</v>
      </c>
      <c r="G6935">
        <v>189</v>
      </c>
      <c r="H6935">
        <v>41</v>
      </c>
      <c r="I6935">
        <v>173</v>
      </c>
      <c r="J6935" s="4">
        <f t="shared" si="975"/>
        <v>227.53741339278486</v>
      </c>
      <c r="K6935" s="4">
        <f t="shared" si="976"/>
        <v>18.590080776860205</v>
      </c>
      <c r="L6935" s="5">
        <f t="shared" si="972"/>
        <v>62.537413392784856</v>
      </c>
      <c r="M6935" s="5">
        <f t="shared" si="973"/>
        <v>15.409919223139795</v>
      </c>
      <c r="N6935" s="6">
        <f t="shared" si="974"/>
        <v>20.85753808392856</v>
      </c>
      <c r="O6935" s="6">
        <f t="shared" si="977"/>
        <v>158.21175002601109</v>
      </c>
      <c r="P6935" s="6">
        <f>FORECAST(J6935,Inputs!$B$10:$B$18,Inputs!$A$10:$A$18)</f>
        <v>32.662383457340596</v>
      </c>
      <c r="Q6935" s="6">
        <f>IF(Inputs!$D$10="Yes",IF('Hourly Calcs'!P6935&gt;'Hourly Calcs'!K6935,'Hourly Calcs'!O6935,N6935+O6935),N6935+O6935)</f>
        <v>158.21175002601109</v>
      </c>
      <c r="R6935" s="12">
        <f t="shared" si="978"/>
        <v>751.82223612360463</v>
      </c>
      <c r="S6935" s="1">
        <f>IF(AND(A6935&gt;=5,A6935&lt;=9),INDEX(Demand!$C$3:$C$26,C6935),INDEX(Demand!$B$3:$B$26,C6935))</f>
        <v>600</v>
      </c>
      <c r="T6935" s="7">
        <f t="shared" si="979"/>
        <v>600</v>
      </c>
      <c r="U6935" s="7">
        <f t="shared" si="980"/>
        <v>151.82223612360463</v>
      </c>
    </row>
    <row r="6936" spans="1:21" x14ac:dyDescent="0.2">
      <c r="A6936" s="1">
        <v>10</v>
      </c>
      <c r="B6936" s="1">
        <v>16</v>
      </c>
      <c r="C6936" s="1">
        <v>16</v>
      </c>
      <c r="D6936">
        <v>15.3</v>
      </c>
      <c r="E6936">
        <v>12.6</v>
      </c>
      <c r="F6936">
        <v>84</v>
      </c>
      <c r="G6936">
        <v>107</v>
      </c>
      <c r="H6936">
        <v>16</v>
      </c>
      <c r="I6936">
        <v>103</v>
      </c>
      <c r="J6936" s="4">
        <f t="shared" si="975"/>
        <v>240.63167041910339</v>
      </c>
      <c r="K6936" s="4">
        <f t="shared" si="976"/>
        <v>10.926843686296635</v>
      </c>
      <c r="L6936" s="5">
        <f t="shared" si="972"/>
        <v>75.631670419103386</v>
      </c>
      <c r="M6936" s="5">
        <f t="shared" si="973"/>
        <v>23.073156313703365</v>
      </c>
      <c r="N6936" s="6">
        <f t="shared" si="974"/>
        <v>4.6943839924916011</v>
      </c>
      <c r="O6936" s="6">
        <f t="shared" si="977"/>
        <v>94.195434986584644</v>
      </c>
      <c r="P6936" s="6">
        <f>FORECAST(J6936,Inputs!$B$10:$B$18,Inputs!$A$10:$A$18)</f>
        <v>32.783626577954657</v>
      </c>
      <c r="Q6936" s="6">
        <f>IF(Inputs!$D$10="Yes",IF('Hourly Calcs'!P6936&gt;'Hourly Calcs'!K6936,'Hourly Calcs'!O6936,N6936+O6936),N6936+O6936)</f>
        <v>94.195434986584644</v>
      </c>
      <c r="R6936" s="12">
        <f t="shared" si="978"/>
        <v>447.61670705625022</v>
      </c>
      <c r="S6936" s="1">
        <f>IF(AND(A6936&gt;=5,A6936&lt;=9),INDEX(Demand!$C$3:$C$26,C6936),INDEX(Demand!$B$3:$B$26,C6936))</f>
        <v>900</v>
      </c>
      <c r="T6936" s="7">
        <f t="shared" si="979"/>
        <v>447.61670705625022</v>
      </c>
      <c r="U6936" s="7">
        <f t="shared" si="980"/>
        <v>0</v>
      </c>
    </row>
    <row r="6937" spans="1:21" x14ac:dyDescent="0.2">
      <c r="A6937" s="1">
        <v>10</v>
      </c>
      <c r="B6937" s="1">
        <v>16</v>
      </c>
      <c r="C6937" s="1">
        <v>17</v>
      </c>
      <c r="D6937">
        <v>14.9</v>
      </c>
      <c r="E6937">
        <v>11.8</v>
      </c>
      <c r="F6937">
        <v>82</v>
      </c>
      <c r="G6937">
        <v>29</v>
      </c>
      <c r="H6937">
        <v>0</v>
      </c>
      <c r="I6937">
        <v>29</v>
      </c>
      <c r="J6937" s="4">
        <f t="shared" si="975"/>
        <v>252.69140625040916</v>
      </c>
      <c r="K6937" s="4">
        <f t="shared" si="976"/>
        <v>2.4012905758238503</v>
      </c>
      <c r="L6937" s="5">
        <f t="shared" si="972"/>
        <v>87.691406250409159</v>
      </c>
      <c r="M6937" s="5">
        <f t="shared" si="973"/>
        <v>31.59870942417615</v>
      </c>
      <c r="N6937" s="6">
        <f t="shared" si="974"/>
        <v>0</v>
      </c>
      <c r="O6937" s="6">
        <f t="shared" si="977"/>
        <v>26.521044802048102</v>
      </c>
      <c r="P6937" s="6">
        <f>FORECAST(J6937,Inputs!$B$10:$B$18,Inputs!$A$10:$A$18)</f>
        <v>32.895290798614894</v>
      </c>
      <c r="Q6937" s="6">
        <f>IF(Inputs!$D$10="Yes",IF('Hourly Calcs'!P6937&gt;'Hourly Calcs'!K6937,'Hourly Calcs'!O6937,N6937+O6937),N6937+O6937)</f>
        <v>26.521044802048102</v>
      </c>
      <c r="R6937" s="12">
        <f t="shared" si="978"/>
        <v>126.02800489933257</v>
      </c>
      <c r="S6937" s="1">
        <f>IF(AND(A6937&gt;=5,A6937&lt;=9),INDEX(Demand!$C$3:$C$26,C6937),INDEX(Demand!$B$3:$B$26,C6937))</f>
        <v>900</v>
      </c>
      <c r="T6937" s="7">
        <f t="shared" si="979"/>
        <v>126.02800489933259</v>
      </c>
      <c r="U6937" s="7">
        <f t="shared" si="980"/>
        <v>0</v>
      </c>
    </row>
    <row r="6938" spans="1:21" x14ac:dyDescent="0.2">
      <c r="A6938" s="1">
        <v>10</v>
      </c>
      <c r="B6938" s="1">
        <v>16</v>
      </c>
      <c r="C6938" s="1">
        <v>18</v>
      </c>
      <c r="D6938">
        <v>15</v>
      </c>
      <c r="E6938">
        <v>12.1</v>
      </c>
      <c r="F6938">
        <v>83</v>
      </c>
      <c r="G6938">
        <v>1</v>
      </c>
      <c r="H6938">
        <v>0</v>
      </c>
      <c r="I6938">
        <v>1</v>
      </c>
      <c r="J6938" s="4">
        <f t="shared" si="975"/>
        <v>264.2389097999598</v>
      </c>
      <c r="K6938" s="4">
        <f t="shared" si="976"/>
        <v>-7.1295466497353601</v>
      </c>
      <c r="L6938" s="5">
        <f t="shared" si="972"/>
        <v>0</v>
      </c>
      <c r="M6938" s="5">
        <f t="shared" si="973"/>
        <v>0</v>
      </c>
      <c r="N6938" s="6">
        <f t="shared" si="974"/>
        <v>0</v>
      </c>
      <c r="O6938" s="6">
        <f t="shared" si="977"/>
        <v>0.91451878627752081</v>
      </c>
      <c r="P6938" s="6">
        <f>FORECAST(J6938,Inputs!$B$10:$B$18,Inputs!$A$10:$A$18)</f>
        <v>33.002212127777405</v>
      </c>
      <c r="Q6938" s="6">
        <f>IF(Inputs!$D$10="Yes",IF('Hourly Calcs'!P6938&gt;'Hourly Calcs'!K6938,'Hourly Calcs'!O6938,N6938+O6938),N6938+O6938)</f>
        <v>0.91451878627752081</v>
      </c>
      <c r="R6938" s="12">
        <f t="shared" si="978"/>
        <v>4.3457932723907788</v>
      </c>
      <c r="S6938" s="1">
        <f>IF(AND(A6938&gt;=5,A6938&lt;=9),INDEX(Demand!$C$3:$C$26,C6938),INDEX(Demand!$B$3:$B$26,C6938))</f>
        <v>900</v>
      </c>
      <c r="T6938" s="7">
        <f t="shared" si="979"/>
        <v>4.3457932723907788</v>
      </c>
      <c r="U6938" s="7">
        <f t="shared" si="980"/>
        <v>0</v>
      </c>
    </row>
    <row r="6939" spans="1:21" x14ac:dyDescent="0.2">
      <c r="A6939" s="1">
        <v>10</v>
      </c>
      <c r="B6939" s="1">
        <v>16</v>
      </c>
      <c r="C6939" s="1">
        <v>19</v>
      </c>
      <c r="D6939">
        <v>15.1</v>
      </c>
      <c r="E6939">
        <v>12.6</v>
      </c>
      <c r="F6939">
        <v>85</v>
      </c>
      <c r="G6939">
        <v>0</v>
      </c>
      <c r="H6939">
        <v>0</v>
      </c>
      <c r="I6939">
        <v>0</v>
      </c>
      <c r="J6939" s="4">
        <f t="shared" si="975"/>
        <v>275.87172704881709</v>
      </c>
      <c r="K6939" s="4">
        <f t="shared" si="976"/>
        <v>-16.64756494046658</v>
      </c>
      <c r="L6939" s="5">
        <f t="shared" si="972"/>
        <v>0</v>
      </c>
      <c r="M6939" s="5">
        <f t="shared" si="973"/>
        <v>0</v>
      </c>
      <c r="N6939" s="6">
        <f t="shared" si="974"/>
        <v>0</v>
      </c>
      <c r="O6939" s="6">
        <f t="shared" si="977"/>
        <v>0</v>
      </c>
      <c r="P6939" s="6">
        <f>FORECAST(J6939,Inputs!$B$10:$B$18,Inputs!$A$10:$A$18)</f>
        <v>33.109923398600159</v>
      </c>
      <c r="Q6939" s="6">
        <f>IF(Inputs!$D$10="Yes",IF('Hourly Calcs'!P6939&gt;'Hourly Calcs'!K6939,'Hourly Calcs'!O6939,N6939+O6939),N6939+O6939)</f>
        <v>0</v>
      </c>
      <c r="R6939" s="12">
        <f t="shared" si="978"/>
        <v>0</v>
      </c>
      <c r="S6939" s="1">
        <f>IF(AND(A6939&gt;=5,A6939&lt;=9),INDEX(Demand!$C$3:$C$26,C6939),INDEX(Demand!$B$3:$B$26,C6939))</f>
        <v>900</v>
      </c>
      <c r="T6939" s="7">
        <f t="shared" si="979"/>
        <v>0</v>
      </c>
      <c r="U6939" s="7">
        <f t="shared" si="980"/>
        <v>0</v>
      </c>
    </row>
    <row r="6940" spans="1:21" x14ac:dyDescent="0.2">
      <c r="A6940" s="1">
        <v>10</v>
      </c>
      <c r="B6940" s="1">
        <v>16</v>
      </c>
      <c r="C6940" s="1">
        <v>20</v>
      </c>
      <c r="D6940">
        <v>14.9</v>
      </c>
      <c r="E6940">
        <v>12.9</v>
      </c>
      <c r="F6940">
        <v>88</v>
      </c>
      <c r="G6940">
        <v>0</v>
      </c>
      <c r="H6940">
        <v>0</v>
      </c>
      <c r="I6940">
        <v>0</v>
      </c>
      <c r="J6940" s="4">
        <f t="shared" si="975"/>
        <v>288.27759959974259</v>
      </c>
      <c r="K6940" s="4">
        <f t="shared" si="976"/>
        <v>-25.938016908414895</v>
      </c>
      <c r="L6940" s="5">
        <f t="shared" si="972"/>
        <v>0</v>
      </c>
      <c r="M6940" s="5">
        <f t="shared" si="973"/>
        <v>0</v>
      </c>
      <c r="N6940" s="6">
        <f t="shared" si="974"/>
        <v>0</v>
      </c>
      <c r="O6940" s="6">
        <f t="shared" si="977"/>
        <v>0</v>
      </c>
      <c r="P6940" s="6">
        <f>FORECAST(J6940,Inputs!$B$10:$B$18,Inputs!$A$10:$A$18)</f>
        <v>33.224792588886501</v>
      </c>
      <c r="Q6940" s="6">
        <f>IF(Inputs!$D$10="Yes",IF('Hourly Calcs'!P6940&gt;'Hourly Calcs'!K6940,'Hourly Calcs'!O6940,N6940+O6940),N6940+O6940)</f>
        <v>0</v>
      </c>
      <c r="R6940" s="12">
        <f t="shared" si="978"/>
        <v>0</v>
      </c>
      <c r="S6940" s="1">
        <f>IF(AND(A6940&gt;=5,A6940&lt;=9),INDEX(Demand!$C$3:$C$26,C6940),INDEX(Demand!$B$3:$B$26,C6940))</f>
        <v>800</v>
      </c>
      <c r="T6940" s="7">
        <f t="shared" si="979"/>
        <v>0</v>
      </c>
      <c r="U6940" s="7">
        <f t="shared" si="980"/>
        <v>0</v>
      </c>
    </row>
    <row r="6941" spans="1:21" x14ac:dyDescent="0.2">
      <c r="A6941" s="1">
        <v>10</v>
      </c>
      <c r="B6941" s="1">
        <v>16</v>
      </c>
      <c r="C6941" s="1">
        <v>21</v>
      </c>
      <c r="D6941">
        <v>14.8</v>
      </c>
      <c r="E6941">
        <v>12.6</v>
      </c>
      <c r="F6941">
        <v>87</v>
      </c>
      <c r="G6941">
        <v>0</v>
      </c>
      <c r="H6941">
        <v>0</v>
      </c>
      <c r="I6941">
        <v>0</v>
      </c>
      <c r="J6941" s="4">
        <f t="shared" si="975"/>
        <v>302.27381745205525</v>
      </c>
      <c r="K6941" s="4">
        <f t="shared" si="976"/>
        <v>-34.531487123553859</v>
      </c>
      <c r="L6941" s="5">
        <f t="shared" si="972"/>
        <v>0</v>
      </c>
      <c r="M6941" s="5">
        <f t="shared" si="973"/>
        <v>0</v>
      </c>
      <c r="N6941" s="6">
        <f t="shared" si="974"/>
        <v>0</v>
      </c>
      <c r="O6941" s="6">
        <f t="shared" si="977"/>
        <v>0</v>
      </c>
      <c r="P6941" s="6">
        <f>FORECAST(J6941,Inputs!$B$10:$B$18,Inputs!$A$10:$A$18)</f>
        <v>33.354387198630135</v>
      </c>
      <c r="Q6941" s="6">
        <f>IF(Inputs!$D$10="Yes",IF('Hourly Calcs'!P6941&gt;'Hourly Calcs'!K6941,'Hourly Calcs'!O6941,N6941+O6941),N6941+O6941)</f>
        <v>0</v>
      </c>
      <c r="R6941" s="12">
        <f t="shared" si="978"/>
        <v>0</v>
      </c>
      <c r="S6941" s="1">
        <f>IF(AND(A6941&gt;=5,A6941&lt;=9),INDEX(Demand!$C$3:$C$26,C6941),INDEX(Demand!$B$3:$B$26,C6941))</f>
        <v>700</v>
      </c>
      <c r="T6941" s="7">
        <f t="shared" si="979"/>
        <v>0</v>
      </c>
      <c r="U6941" s="7">
        <f t="shared" si="980"/>
        <v>0</v>
      </c>
    </row>
    <row r="6942" spans="1:21" x14ac:dyDescent="0.2">
      <c r="A6942" s="1">
        <v>10</v>
      </c>
      <c r="B6942" s="1">
        <v>16</v>
      </c>
      <c r="C6942" s="1">
        <v>22</v>
      </c>
      <c r="D6942">
        <v>14.6</v>
      </c>
      <c r="E6942">
        <v>12</v>
      </c>
      <c r="F6942">
        <v>84</v>
      </c>
      <c r="G6942">
        <v>0</v>
      </c>
      <c r="H6942">
        <v>0</v>
      </c>
      <c r="I6942">
        <v>0</v>
      </c>
      <c r="J6942" s="4">
        <f t="shared" si="975"/>
        <v>318.75647382643081</v>
      </c>
      <c r="K6942" s="4">
        <f t="shared" si="976"/>
        <v>-41.766947982223058</v>
      </c>
      <c r="L6942" s="5">
        <f t="shared" si="972"/>
        <v>0</v>
      </c>
      <c r="M6942" s="5">
        <f t="shared" si="973"/>
        <v>0</v>
      </c>
      <c r="N6942" s="6">
        <f t="shared" si="974"/>
        <v>0</v>
      </c>
      <c r="O6942" s="6">
        <f t="shared" si="977"/>
        <v>0</v>
      </c>
      <c r="P6942" s="6">
        <f>FORECAST(J6942,Inputs!$B$10:$B$18,Inputs!$A$10:$A$18)</f>
        <v>33.507004387281768</v>
      </c>
      <c r="Q6942" s="6">
        <f>IF(Inputs!$D$10="Yes",IF('Hourly Calcs'!P6942&gt;'Hourly Calcs'!K6942,'Hourly Calcs'!O6942,N6942+O6942),N6942+O6942)</f>
        <v>0</v>
      </c>
      <c r="R6942" s="12">
        <f t="shared" si="978"/>
        <v>0</v>
      </c>
      <c r="S6942" s="1">
        <f>IF(AND(A6942&gt;=5,A6942&lt;=9),INDEX(Demand!$C$3:$C$26,C6942),INDEX(Demand!$B$3:$B$26,C6942))</f>
        <v>600</v>
      </c>
      <c r="T6942" s="7">
        <f t="shared" si="979"/>
        <v>0</v>
      </c>
      <c r="U6942" s="7">
        <f t="shared" si="980"/>
        <v>0</v>
      </c>
    </row>
    <row r="6943" spans="1:21" x14ac:dyDescent="0.2">
      <c r="A6943" s="1">
        <v>10</v>
      </c>
      <c r="B6943" s="1">
        <v>16</v>
      </c>
      <c r="C6943" s="1">
        <v>23</v>
      </c>
      <c r="D6943">
        <v>14.5</v>
      </c>
      <c r="E6943">
        <v>12.3</v>
      </c>
      <c r="F6943">
        <v>87</v>
      </c>
      <c r="G6943">
        <v>0</v>
      </c>
      <c r="H6943">
        <v>0</v>
      </c>
      <c r="I6943">
        <v>0</v>
      </c>
      <c r="J6943" s="4">
        <f t="shared" si="975"/>
        <v>338.29479949746582</v>
      </c>
      <c r="K6943" s="4">
        <f t="shared" si="976"/>
        <v>-46.751950161876124</v>
      </c>
      <c r="L6943" s="5">
        <f t="shared" si="972"/>
        <v>0</v>
      </c>
      <c r="M6943" s="5">
        <f t="shared" si="973"/>
        <v>0</v>
      </c>
      <c r="N6943" s="6">
        <f t="shared" si="974"/>
        <v>0</v>
      </c>
      <c r="O6943" s="6">
        <f t="shared" si="977"/>
        <v>0</v>
      </c>
      <c r="P6943" s="6">
        <f>FORECAST(J6943,Inputs!$B$10:$B$18,Inputs!$A$10:$A$18)</f>
        <v>33.687914810161715</v>
      </c>
      <c r="Q6943" s="6">
        <f>IF(Inputs!$D$10="Yes",IF('Hourly Calcs'!P6943&gt;'Hourly Calcs'!K6943,'Hourly Calcs'!O6943,N6943+O6943),N6943+O6943)</f>
        <v>0</v>
      </c>
      <c r="R6943" s="12">
        <f t="shared" si="978"/>
        <v>0</v>
      </c>
      <c r="S6943" s="1">
        <f>IF(AND(A6943&gt;=5,A6943&lt;=9),INDEX(Demand!$C$3:$C$26,C6943),INDEX(Demand!$B$3:$B$26,C6943))</f>
        <v>500</v>
      </c>
      <c r="T6943" s="7">
        <f t="shared" si="979"/>
        <v>0</v>
      </c>
      <c r="U6943" s="7">
        <f t="shared" si="980"/>
        <v>0</v>
      </c>
    </row>
    <row r="6944" spans="1:21" x14ac:dyDescent="0.2">
      <c r="A6944" s="1">
        <v>10</v>
      </c>
      <c r="B6944" s="1">
        <v>16</v>
      </c>
      <c r="C6944" s="1">
        <v>24</v>
      </c>
      <c r="D6944">
        <v>14.5</v>
      </c>
      <c r="E6944">
        <v>12.7</v>
      </c>
      <c r="F6944">
        <v>89</v>
      </c>
      <c r="G6944">
        <v>0</v>
      </c>
      <c r="H6944">
        <v>0</v>
      </c>
      <c r="I6944">
        <v>0</v>
      </c>
      <c r="J6944" s="4">
        <f t="shared" si="975"/>
        <v>0.18891319755846325</v>
      </c>
      <c r="K6944" s="4">
        <f t="shared" si="976"/>
        <v>-48.548063345403222</v>
      </c>
      <c r="L6944" s="5">
        <f t="shared" si="972"/>
        <v>0</v>
      </c>
      <c r="M6944" s="5">
        <f t="shared" si="973"/>
        <v>0</v>
      </c>
      <c r="N6944" s="6">
        <f t="shared" si="974"/>
        <v>0</v>
      </c>
      <c r="O6944" s="6">
        <f t="shared" si="977"/>
        <v>0</v>
      </c>
      <c r="P6944" s="6">
        <f>FORECAST(J6944,Inputs!$B$10:$B$18,Inputs!$A$10:$A$18)</f>
        <v>30.557304751829243</v>
      </c>
      <c r="Q6944" s="6">
        <f>IF(Inputs!$D$10="Yes",IF('Hourly Calcs'!P6944&gt;'Hourly Calcs'!K6944,'Hourly Calcs'!O6944,N6944+O6944),N6944+O6944)</f>
        <v>0</v>
      </c>
      <c r="R6944" s="12">
        <f t="shared" si="978"/>
        <v>0</v>
      </c>
      <c r="S6944" s="1">
        <f>IF(AND(A6944&gt;=5,A6944&lt;=9),INDEX(Demand!$C$3:$C$26,C6944),INDEX(Demand!$B$3:$B$26,C6944))</f>
        <v>400</v>
      </c>
      <c r="T6944" s="7">
        <f t="shared" si="979"/>
        <v>0</v>
      </c>
      <c r="U6944" s="7">
        <f t="shared" si="980"/>
        <v>0</v>
      </c>
    </row>
    <row r="6945" spans="1:21" x14ac:dyDescent="0.2">
      <c r="A6945" s="1">
        <v>10</v>
      </c>
      <c r="B6945" s="1">
        <v>17</v>
      </c>
      <c r="C6945" s="1">
        <v>1</v>
      </c>
      <c r="D6945">
        <v>14.6</v>
      </c>
      <c r="E6945">
        <v>13.2</v>
      </c>
      <c r="F6945">
        <v>91</v>
      </c>
      <c r="G6945">
        <v>0</v>
      </c>
      <c r="H6945">
        <v>0</v>
      </c>
      <c r="I6945">
        <v>0</v>
      </c>
      <c r="J6945" s="4">
        <f t="shared" si="975"/>
        <v>22.070187869567377</v>
      </c>
      <c r="K6945" s="4">
        <f t="shared" si="976"/>
        <v>-46.72173097900486</v>
      </c>
      <c r="L6945" s="5">
        <f t="shared" si="972"/>
        <v>0</v>
      </c>
      <c r="M6945" s="5">
        <f t="shared" si="973"/>
        <v>0</v>
      </c>
      <c r="N6945" s="6">
        <f t="shared" si="974"/>
        <v>0</v>
      </c>
      <c r="O6945" s="6">
        <f t="shared" si="977"/>
        <v>0</v>
      </c>
      <c r="P6945" s="6">
        <f>FORECAST(J6945,Inputs!$B$10:$B$18,Inputs!$A$10:$A$18)</f>
        <v>30.759909146940437</v>
      </c>
      <c r="Q6945" s="6">
        <f>IF(Inputs!$D$10="Yes",IF('Hourly Calcs'!P6945&gt;'Hourly Calcs'!K6945,'Hourly Calcs'!O6945,N6945+O6945),N6945+O6945)</f>
        <v>0</v>
      </c>
      <c r="R6945" s="12">
        <f t="shared" si="978"/>
        <v>0</v>
      </c>
      <c r="S6945" s="1">
        <f>IF(AND(A6945&gt;=5,A6945&lt;=9),INDEX(Demand!$C$3:$C$26,C6945),INDEX(Demand!$B$3:$B$26,C6945))</f>
        <v>350</v>
      </c>
      <c r="T6945" s="7">
        <f t="shared" si="979"/>
        <v>0</v>
      </c>
      <c r="U6945" s="7">
        <f t="shared" si="980"/>
        <v>0</v>
      </c>
    </row>
    <row r="6946" spans="1:21" x14ac:dyDescent="0.2">
      <c r="A6946" s="1">
        <v>10</v>
      </c>
      <c r="B6946" s="1">
        <v>17</v>
      </c>
      <c r="C6946" s="1">
        <v>2</v>
      </c>
      <c r="D6946">
        <v>14.9</v>
      </c>
      <c r="E6946">
        <v>13.5</v>
      </c>
      <c r="F6946">
        <v>91</v>
      </c>
      <c r="G6946">
        <v>0</v>
      </c>
      <c r="H6946">
        <v>0</v>
      </c>
      <c r="I6946">
        <v>0</v>
      </c>
      <c r="J6946" s="4">
        <f t="shared" si="975"/>
        <v>41.581699158506552</v>
      </c>
      <c r="K6946" s="4">
        <f t="shared" si="976"/>
        <v>-41.716016546031227</v>
      </c>
      <c r="L6946" s="5">
        <f t="shared" si="972"/>
        <v>0</v>
      </c>
      <c r="M6946" s="5">
        <f t="shared" si="973"/>
        <v>0</v>
      </c>
      <c r="N6946" s="6">
        <f t="shared" si="974"/>
        <v>0</v>
      </c>
      <c r="O6946" s="6">
        <f t="shared" si="977"/>
        <v>0</v>
      </c>
      <c r="P6946" s="6">
        <f>FORECAST(J6946,Inputs!$B$10:$B$18,Inputs!$A$10:$A$18)</f>
        <v>30.940571288504689</v>
      </c>
      <c r="Q6946" s="6">
        <f>IF(Inputs!$D$10="Yes",IF('Hourly Calcs'!P6946&gt;'Hourly Calcs'!K6946,'Hourly Calcs'!O6946,N6946+O6946),N6946+O6946)</f>
        <v>0</v>
      </c>
      <c r="R6946" s="12">
        <f t="shared" si="978"/>
        <v>0</v>
      </c>
      <c r="S6946" s="1">
        <f>IF(AND(A6946&gt;=5,A6946&lt;=9),INDEX(Demand!$C$3:$C$26,C6946),INDEX(Demand!$B$3:$B$26,C6946))</f>
        <v>350</v>
      </c>
      <c r="T6946" s="7">
        <f t="shared" si="979"/>
        <v>0</v>
      </c>
      <c r="U6946" s="7">
        <f t="shared" si="980"/>
        <v>0</v>
      </c>
    </row>
    <row r="6947" spans="1:21" x14ac:dyDescent="0.2">
      <c r="A6947" s="1">
        <v>10</v>
      </c>
      <c r="B6947" s="1">
        <v>17</v>
      </c>
      <c r="C6947" s="1">
        <v>3</v>
      </c>
      <c r="D6947">
        <v>15.1</v>
      </c>
      <c r="E6947">
        <v>13.7</v>
      </c>
      <c r="F6947">
        <v>91</v>
      </c>
      <c r="G6947">
        <v>0</v>
      </c>
      <c r="H6947">
        <v>0</v>
      </c>
      <c r="I6947">
        <v>0</v>
      </c>
      <c r="J6947" s="4">
        <f t="shared" si="975"/>
        <v>58.041211256827779</v>
      </c>
      <c r="K6947" s="4">
        <f t="shared" si="976"/>
        <v>-34.472368324203586</v>
      </c>
      <c r="L6947" s="5">
        <f t="shared" ref="L6947:L7010" si="981">IF(ABS($B$5-J6947)&gt;90,0,ABS($B$5-J6947))</f>
        <v>0</v>
      </c>
      <c r="M6947" s="5">
        <f t="shared" ref="M6947:M7010" si="982">IF(K6947&gt;0,ABS($B$4-K6947),0)</f>
        <v>0</v>
      </c>
      <c r="N6947" s="6">
        <f t="shared" si="974"/>
        <v>0</v>
      </c>
      <c r="O6947" s="6">
        <f t="shared" si="977"/>
        <v>0</v>
      </c>
      <c r="P6947" s="6">
        <f>FORECAST(J6947,Inputs!$B$10:$B$18,Inputs!$A$10:$A$18)</f>
        <v>31.092974178303958</v>
      </c>
      <c r="Q6947" s="6">
        <f>IF(Inputs!$D$10="Yes",IF('Hourly Calcs'!P6947&gt;'Hourly Calcs'!K6947,'Hourly Calcs'!O6947,N6947+O6947),N6947+O6947)</f>
        <v>0</v>
      </c>
      <c r="R6947" s="12">
        <f t="shared" si="978"/>
        <v>0</v>
      </c>
      <c r="S6947" s="1">
        <f>IF(AND(A6947&gt;=5,A6947&lt;=9),INDEX(Demand!$C$3:$C$26,C6947),INDEX(Demand!$B$3:$B$26,C6947))</f>
        <v>350</v>
      </c>
      <c r="T6947" s="7">
        <f t="shared" si="979"/>
        <v>0</v>
      </c>
      <c r="U6947" s="7">
        <f t="shared" si="980"/>
        <v>0</v>
      </c>
    </row>
    <row r="6948" spans="1:21" x14ac:dyDescent="0.2">
      <c r="A6948" s="1">
        <v>10</v>
      </c>
      <c r="B6948" s="1">
        <v>17</v>
      </c>
      <c r="C6948" s="1">
        <v>4</v>
      </c>
      <c r="D6948">
        <v>15.1</v>
      </c>
      <c r="E6948">
        <v>13.7</v>
      </c>
      <c r="F6948">
        <v>91</v>
      </c>
      <c r="G6948">
        <v>0</v>
      </c>
      <c r="H6948">
        <v>0</v>
      </c>
      <c r="I6948">
        <v>0</v>
      </c>
      <c r="J6948" s="4">
        <f t="shared" si="975"/>
        <v>72.02536970733658</v>
      </c>
      <c r="K6948" s="4">
        <f t="shared" si="976"/>
        <v>-25.882192759858285</v>
      </c>
      <c r="L6948" s="5">
        <f t="shared" si="981"/>
        <v>0</v>
      </c>
      <c r="M6948" s="5">
        <f t="shared" si="982"/>
        <v>0</v>
      </c>
      <c r="N6948" s="6">
        <f t="shared" si="974"/>
        <v>0</v>
      </c>
      <c r="O6948" s="6">
        <f t="shared" si="977"/>
        <v>0</v>
      </c>
      <c r="P6948" s="6">
        <f>FORECAST(J6948,Inputs!$B$10:$B$18,Inputs!$A$10:$A$18)</f>
        <v>31.222457126919782</v>
      </c>
      <c r="Q6948" s="6">
        <f>IF(Inputs!$D$10="Yes",IF('Hourly Calcs'!P6948&gt;'Hourly Calcs'!K6948,'Hourly Calcs'!O6948,N6948+O6948),N6948+O6948)</f>
        <v>0</v>
      </c>
      <c r="R6948" s="12">
        <f t="shared" si="978"/>
        <v>0</v>
      </c>
      <c r="S6948" s="1">
        <f>IF(AND(A6948&gt;=5,A6948&lt;=9),INDEX(Demand!$C$3:$C$26,C6948),INDEX(Demand!$B$3:$B$26,C6948))</f>
        <v>350</v>
      </c>
      <c r="T6948" s="7">
        <f t="shared" si="979"/>
        <v>0</v>
      </c>
      <c r="U6948" s="7">
        <f t="shared" si="980"/>
        <v>0</v>
      </c>
    </row>
    <row r="6949" spans="1:21" x14ac:dyDescent="0.2">
      <c r="A6949" s="1">
        <v>10</v>
      </c>
      <c r="B6949" s="1">
        <v>17</v>
      </c>
      <c r="C6949" s="1">
        <v>5</v>
      </c>
      <c r="D6949">
        <v>14.8</v>
      </c>
      <c r="E6949">
        <v>14.1</v>
      </c>
      <c r="F6949">
        <v>96</v>
      </c>
      <c r="G6949">
        <v>0</v>
      </c>
      <c r="H6949">
        <v>0</v>
      </c>
      <c r="I6949">
        <v>0</v>
      </c>
      <c r="J6949" s="4">
        <f t="shared" si="975"/>
        <v>84.430616244991143</v>
      </c>
      <c r="K6949" s="4">
        <f t="shared" si="976"/>
        <v>-16.605252212773451</v>
      </c>
      <c r="L6949" s="5">
        <f t="shared" si="981"/>
        <v>80.569383755008857</v>
      </c>
      <c r="M6949" s="5">
        <f t="shared" si="982"/>
        <v>0</v>
      </c>
      <c r="N6949" s="6">
        <f t="shared" si="974"/>
        <v>0</v>
      </c>
      <c r="O6949" s="6">
        <f t="shared" si="977"/>
        <v>0</v>
      </c>
      <c r="P6949" s="6">
        <f>FORECAST(J6949,Inputs!$B$10:$B$18,Inputs!$A$10:$A$18)</f>
        <v>31.337320520786953</v>
      </c>
      <c r="Q6949" s="6">
        <f>IF(Inputs!$D$10="Yes",IF('Hourly Calcs'!P6949&gt;'Hourly Calcs'!K6949,'Hourly Calcs'!O6949,N6949+O6949),N6949+O6949)</f>
        <v>0</v>
      </c>
      <c r="R6949" s="12">
        <f t="shared" si="978"/>
        <v>0</v>
      </c>
      <c r="S6949" s="1">
        <f>IF(AND(A6949&gt;=5,A6949&lt;=9),INDEX(Demand!$C$3:$C$26,C6949),INDEX(Demand!$B$3:$B$26,C6949))</f>
        <v>350</v>
      </c>
      <c r="T6949" s="7">
        <f t="shared" si="979"/>
        <v>0</v>
      </c>
      <c r="U6949" s="7">
        <f t="shared" si="980"/>
        <v>0</v>
      </c>
    </row>
    <row r="6950" spans="1:21" x14ac:dyDescent="0.2">
      <c r="A6950" s="1">
        <v>10</v>
      </c>
      <c r="B6950" s="1">
        <v>17</v>
      </c>
      <c r="C6950" s="1">
        <v>6</v>
      </c>
      <c r="D6950">
        <v>13</v>
      </c>
      <c r="E6950">
        <v>12.6</v>
      </c>
      <c r="F6950">
        <v>97</v>
      </c>
      <c r="G6950">
        <v>0</v>
      </c>
      <c r="H6950">
        <v>0</v>
      </c>
      <c r="I6950">
        <v>0</v>
      </c>
      <c r="J6950" s="4">
        <f t="shared" si="975"/>
        <v>96.07260860595018</v>
      </c>
      <c r="K6950" s="4">
        <f t="shared" si="976"/>
        <v>-7.1107392049804616</v>
      </c>
      <c r="L6950" s="5">
        <f t="shared" si="981"/>
        <v>68.92739139404982</v>
      </c>
      <c r="M6950" s="5">
        <f t="shared" si="982"/>
        <v>0</v>
      </c>
      <c r="N6950" s="6">
        <f t="shared" si="974"/>
        <v>0</v>
      </c>
      <c r="O6950" s="6">
        <f t="shared" si="977"/>
        <v>0</v>
      </c>
      <c r="P6950" s="6">
        <f>FORECAST(J6950,Inputs!$B$10:$B$18,Inputs!$A$10:$A$18)</f>
        <v>31.445116746351388</v>
      </c>
      <c r="Q6950" s="6">
        <f>IF(Inputs!$D$10="Yes",IF('Hourly Calcs'!P6950&gt;'Hourly Calcs'!K6950,'Hourly Calcs'!O6950,N6950+O6950),N6950+O6950)</f>
        <v>0</v>
      </c>
      <c r="R6950" s="12">
        <f t="shared" si="978"/>
        <v>0</v>
      </c>
      <c r="S6950" s="1">
        <f>IF(AND(A6950&gt;=5,A6950&lt;=9),INDEX(Demand!$C$3:$C$26,C6950),INDEX(Demand!$B$3:$B$26,C6950))</f>
        <v>350</v>
      </c>
      <c r="T6950" s="7">
        <f t="shared" si="979"/>
        <v>0</v>
      </c>
      <c r="U6950" s="7">
        <f t="shared" si="980"/>
        <v>0</v>
      </c>
    </row>
    <row r="6951" spans="1:21" x14ac:dyDescent="0.2">
      <c r="A6951" s="1">
        <v>10</v>
      </c>
      <c r="B6951" s="1">
        <v>17</v>
      </c>
      <c r="C6951" s="1">
        <v>7</v>
      </c>
      <c r="D6951">
        <v>12.1</v>
      </c>
      <c r="E6951">
        <v>11.7</v>
      </c>
      <c r="F6951">
        <v>97</v>
      </c>
      <c r="G6951">
        <v>1</v>
      </c>
      <c r="H6951">
        <v>0</v>
      </c>
      <c r="I6951">
        <v>1</v>
      </c>
      <c r="J6951" s="4">
        <f t="shared" si="975"/>
        <v>107.63695002953735</v>
      </c>
      <c r="K6951" s="4">
        <f t="shared" si="976"/>
        <v>2.3864613233800611</v>
      </c>
      <c r="L6951" s="5">
        <f t="shared" si="981"/>
        <v>57.363049970462654</v>
      </c>
      <c r="M6951" s="5">
        <f t="shared" si="982"/>
        <v>31.613538676619939</v>
      </c>
      <c r="N6951" s="6">
        <f t="shared" si="974"/>
        <v>0</v>
      </c>
      <c r="O6951" s="6">
        <f t="shared" si="977"/>
        <v>0.91451878627752081</v>
      </c>
      <c r="P6951" s="6">
        <f>FORECAST(J6951,Inputs!$B$10:$B$18,Inputs!$A$10:$A$18)</f>
        <v>31.552193981754975</v>
      </c>
      <c r="Q6951" s="6">
        <f>IF(Inputs!$D$10="Yes",IF('Hourly Calcs'!P6951&gt;'Hourly Calcs'!K6951,'Hourly Calcs'!O6951,N6951+O6951),N6951+O6951)</f>
        <v>0.91451878627752081</v>
      </c>
      <c r="R6951" s="12">
        <f t="shared" si="978"/>
        <v>4.3457932723907788</v>
      </c>
      <c r="S6951" s="1">
        <f>IF(AND(A6951&gt;=5,A6951&lt;=9),INDEX(Demand!$C$3:$C$26,C6951),INDEX(Demand!$B$3:$B$26,C6951))</f>
        <v>350</v>
      </c>
      <c r="T6951" s="7">
        <f t="shared" si="979"/>
        <v>4.3457932723907788</v>
      </c>
      <c r="U6951" s="7">
        <f t="shared" si="980"/>
        <v>0</v>
      </c>
    </row>
    <row r="6952" spans="1:21" x14ac:dyDescent="0.2">
      <c r="A6952" s="1">
        <v>10</v>
      </c>
      <c r="B6952" s="1">
        <v>17</v>
      </c>
      <c r="C6952" s="1">
        <v>8</v>
      </c>
      <c r="D6952">
        <v>11.9</v>
      </c>
      <c r="E6952">
        <v>11.1</v>
      </c>
      <c r="F6952">
        <v>95</v>
      </c>
      <c r="G6952">
        <v>40</v>
      </c>
      <c r="H6952">
        <v>0</v>
      </c>
      <c r="I6952">
        <v>40</v>
      </c>
      <c r="J6952" s="4">
        <f t="shared" si="975"/>
        <v>119.7178433481057</v>
      </c>
      <c r="K6952" s="4">
        <f t="shared" si="976"/>
        <v>10.864440994915981</v>
      </c>
      <c r="L6952" s="5">
        <f t="shared" si="981"/>
        <v>45.282156651894297</v>
      </c>
      <c r="M6952" s="5">
        <f t="shared" si="982"/>
        <v>23.135559005084019</v>
      </c>
      <c r="N6952" s="6">
        <f t="shared" si="974"/>
        <v>0</v>
      </c>
      <c r="O6952" s="6">
        <f t="shared" si="977"/>
        <v>36.580751451100831</v>
      </c>
      <c r="P6952" s="6">
        <f>FORECAST(J6952,Inputs!$B$10:$B$18,Inputs!$A$10:$A$18)</f>
        <v>31.664054105075049</v>
      </c>
      <c r="Q6952" s="6">
        <f>IF(Inputs!$D$10="Yes",IF('Hourly Calcs'!P6952&gt;'Hourly Calcs'!K6952,'Hourly Calcs'!O6952,N6952+O6952),N6952+O6952)</f>
        <v>36.580751451100831</v>
      </c>
      <c r="R6952" s="12">
        <f t="shared" si="978"/>
        <v>173.83173089563115</v>
      </c>
      <c r="S6952" s="1">
        <f>IF(AND(A6952&gt;=5,A6952&lt;=9),INDEX(Demand!$C$3:$C$26,C6952),INDEX(Demand!$B$3:$B$26,C6952))</f>
        <v>350</v>
      </c>
      <c r="T6952" s="7">
        <f t="shared" si="979"/>
        <v>173.83173089563115</v>
      </c>
      <c r="U6952" s="7">
        <f t="shared" si="980"/>
        <v>0</v>
      </c>
    </row>
    <row r="6953" spans="1:21" x14ac:dyDescent="0.2">
      <c r="A6953" s="1">
        <v>10</v>
      </c>
      <c r="B6953" s="1">
        <v>17</v>
      </c>
      <c r="C6953" s="1">
        <v>9</v>
      </c>
      <c r="D6953">
        <v>12.4</v>
      </c>
      <c r="E6953">
        <v>8.4</v>
      </c>
      <c r="F6953">
        <v>77</v>
      </c>
      <c r="G6953">
        <v>121</v>
      </c>
      <c r="H6953">
        <v>23</v>
      </c>
      <c r="I6953">
        <v>115</v>
      </c>
      <c r="J6953" s="4">
        <f t="shared" si="975"/>
        <v>132.83115253669973</v>
      </c>
      <c r="K6953" s="4">
        <f t="shared" si="976"/>
        <v>18.466477076356014</v>
      </c>
      <c r="L6953" s="5">
        <f t="shared" si="981"/>
        <v>32.168847463300267</v>
      </c>
      <c r="M6953" s="5">
        <f t="shared" si="982"/>
        <v>15.533522923643986</v>
      </c>
      <c r="N6953" s="6">
        <f t="shared" si="974"/>
        <v>16.366145750628597</v>
      </c>
      <c r="O6953" s="6">
        <f t="shared" si="977"/>
        <v>105.1696604219149</v>
      </c>
      <c r="P6953" s="6">
        <f>FORECAST(J6953,Inputs!$B$10:$B$18,Inputs!$A$10:$A$18)</f>
        <v>31.785473634599068</v>
      </c>
      <c r="Q6953" s="6">
        <f>IF(Inputs!$D$10="Yes",IF('Hourly Calcs'!P6953&gt;'Hourly Calcs'!K6953,'Hourly Calcs'!O6953,N6953+O6953),N6953+O6953)</f>
        <v>105.1696604219149</v>
      </c>
      <c r="R6953" s="12">
        <f t="shared" si="978"/>
        <v>499.76622632493957</v>
      </c>
      <c r="S6953" s="1">
        <f>IF(AND(A6953&gt;=5,A6953&lt;=9),INDEX(Demand!$C$3:$C$26,C6953),INDEX(Demand!$B$3:$B$26,C6953))</f>
        <v>350</v>
      </c>
      <c r="T6953" s="7">
        <f t="shared" si="979"/>
        <v>350</v>
      </c>
      <c r="U6953" s="7">
        <f t="shared" si="980"/>
        <v>149.76622632493957</v>
      </c>
    </row>
    <row r="6954" spans="1:21" x14ac:dyDescent="0.2">
      <c r="A6954" s="1">
        <v>10</v>
      </c>
      <c r="B6954" s="1">
        <v>17</v>
      </c>
      <c r="C6954" s="1">
        <v>10</v>
      </c>
      <c r="D6954">
        <v>12</v>
      </c>
      <c r="E6954">
        <v>9.1999999999999993</v>
      </c>
      <c r="F6954">
        <v>83</v>
      </c>
      <c r="G6954">
        <v>200</v>
      </c>
      <c r="H6954">
        <v>55</v>
      </c>
      <c r="I6954">
        <v>178</v>
      </c>
      <c r="J6954" s="4">
        <f t="shared" si="975"/>
        <v>147.34349517143016</v>
      </c>
      <c r="K6954" s="4">
        <f t="shared" si="976"/>
        <v>24.53227403959616</v>
      </c>
      <c r="L6954" s="5">
        <f t="shared" si="981"/>
        <v>17.656504828569837</v>
      </c>
      <c r="M6954" s="5">
        <f t="shared" si="982"/>
        <v>9.4677259604038397</v>
      </c>
      <c r="N6954" s="6">
        <f t="shared" si="974"/>
        <v>45.593343959282024</v>
      </c>
      <c r="O6954" s="6">
        <f t="shared" si="977"/>
        <v>162.7843439573987</v>
      </c>
      <c r="P6954" s="6">
        <f>FORECAST(J6954,Inputs!$B$10:$B$18,Inputs!$A$10:$A$18)</f>
        <v>31.91984717751324</v>
      </c>
      <c r="Q6954" s="6">
        <f>IF(Inputs!$D$10="Yes",IF('Hourly Calcs'!P6954&gt;'Hourly Calcs'!K6954,'Hourly Calcs'!O6954,N6954+O6954),N6954+O6954)</f>
        <v>162.7843439573987</v>
      </c>
      <c r="R6954" s="12">
        <f t="shared" si="978"/>
        <v>773.55120248555863</v>
      </c>
      <c r="S6954" s="1">
        <f>IF(AND(A6954&gt;=5,A6954&lt;=9),INDEX(Demand!$C$3:$C$26,C6954),INDEX(Demand!$B$3:$B$26,C6954))</f>
        <v>600</v>
      </c>
      <c r="T6954" s="7">
        <f t="shared" si="979"/>
        <v>600</v>
      </c>
      <c r="U6954" s="7">
        <f t="shared" si="980"/>
        <v>173.55120248555863</v>
      </c>
    </row>
    <row r="6955" spans="1:21" x14ac:dyDescent="0.2">
      <c r="A6955" s="1">
        <v>10</v>
      </c>
      <c r="B6955" s="1">
        <v>17</v>
      </c>
      <c r="C6955" s="1">
        <v>11</v>
      </c>
      <c r="D6955">
        <v>13.5</v>
      </c>
      <c r="E6955">
        <v>7.9</v>
      </c>
      <c r="F6955">
        <v>69</v>
      </c>
      <c r="G6955">
        <v>424</v>
      </c>
      <c r="H6955">
        <v>495</v>
      </c>
      <c r="I6955">
        <v>184</v>
      </c>
      <c r="J6955" s="4">
        <f t="shared" si="975"/>
        <v>163.28935493487836</v>
      </c>
      <c r="K6955" s="4">
        <f t="shared" si="976"/>
        <v>28.481069514259325</v>
      </c>
      <c r="L6955" s="5">
        <f t="shared" si="981"/>
        <v>1.7106450651216392</v>
      </c>
      <c r="M6955" s="5">
        <f t="shared" si="982"/>
        <v>5.5189304857406754</v>
      </c>
      <c r="N6955" s="6">
        <f t="shared" si="974"/>
        <v>438.88638903995746</v>
      </c>
      <c r="O6955" s="6">
        <f t="shared" si="977"/>
        <v>168.27145667506383</v>
      </c>
      <c r="P6955" s="6">
        <f>FORECAST(J6955,Inputs!$B$10:$B$18,Inputs!$A$10:$A$18)</f>
        <v>32.067494027174796</v>
      </c>
      <c r="Q6955" s="6">
        <f>IF(Inputs!$D$10="Yes",IF('Hourly Calcs'!P6955&gt;'Hourly Calcs'!K6955,'Hourly Calcs'!O6955,N6955+O6955),N6955+O6955)</f>
        <v>168.27145667506383</v>
      </c>
      <c r="R6955" s="12">
        <f t="shared" si="978"/>
        <v>799.62596211990331</v>
      </c>
      <c r="S6955" s="1">
        <f>IF(AND(A6955&gt;=5,A6955&lt;=9),INDEX(Demand!$C$3:$C$26,C6955),INDEX(Demand!$B$3:$B$26,C6955))</f>
        <v>600</v>
      </c>
      <c r="T6955" s="7">
        <f t="shared" si="979"/>
        <v>600</v>
      </c>
      <c r="U6955" s="7">
        <f t="shared" si="980"/>
        <v>199.62596211990331</v>
      </c>
    </row>
    <row r="6956" spans="1:21" x14ac:dyDescent="0.2">
      <c r="A6956" s="1">
        <v>10</v>
      </c>
      <c r="B6956" s="1">
        <v>17</v>
      </c>
      <c r="C6956" s="1">
        <v>12</v>
      </c>
      <c r="D6956">
        <v>14.1</v>
      </c>
      <c r="E6956">
        <v>6.9</v>
      </c>
      <c r="F6956">
        <v>62</v>
      </c>
      <c r="G6956">
        <v>473</v>
      </c>
      <c r="H6956">
        <v>673</v>
      </c>
      <c r="I6956">
        <v>120</v>
      </c>
      <c r="J6956" s="4">
        <f t="shared" si="975"/>
        <v>180.17295433749035</v>
      </c>
      <c r="K6956" s="4">
        <f t="shared" si="976"/>
        <v>29.832121496097486</v>
      </c>
      <c r="L6956" s="5">
        <f t="shared" si="981"/>
        <v>15.172954337490353</v>
      </c>
      <c r="M6956" s="5">
        <f t="shared" si="982"/>
        <v>4.1678785039025144</v>
      </c>
      <c r="N6956" s="6">
        <f t="shared" si="974"/>
        <v>592.64077119810111</v>
      </c>
      <c r="O6956" s="6">
        <f t="shared" si="977"/>
        <v>109.7422543533025</v>
      </c>
      <c r="P6956" s="6">
        <f>FORECAST(J6956,Inputs!$B$10:$B$18,Inputs!$A$10:$A$18)</f>
        <v>32.223823651273058</v>
      </c>
      <c r="Q6956" s="6">
        <f>IF(Inputs!$D$10="Yes",IF('Hourly Calcs'!P6956&gt;'Hourly Calcs'!K6956,'Hourly Calcs'!O6956,N6956+O6956),N6956+O6956)</f>
        <v>109.7422543533025</v>
      </c>
      <c r="R6956" s="12">
        <f t="shared" si="978"/>
        <v>521.49519268689346</v>
      </c>
      <c r="S6956" s="1">
        <f>IF(AND(A6956&gt;=5,A6956&lt;=9),INDEX(Demand!$C$3:$C$26,C6956),INDEX(Demand!$B$3:$B$26,C6956))</f>
        <v>600</v>
      </c>
      <c r="T6956" s="7">
        <f t="shared" si="979"/>
        <v>521.49519268689346</v>
      </c>
      <c r="U6956" s="7">
        <f t="shared" si="980"/>
        <v>0</v>
      </c>
    </row>
    <row r="6957" spans="1:21" x14ac:dyDescent="0.2">
      <c r="A6957" s="1">
        <v>10</v>
      </c>
      <c r="B6957" s="1">
        <v>17</v>
      </c>
      <c r="C6957" s="1">
        <v>13</v>
      </c>
      <c r="D6957">
        <v>13.6</v>
      </c>
      <c r="E6957">
        <v>5.8</v>
      </c>
      <c r="F6957">
        <v>59</v>
      </c>
      <c r="G6957">
        <v>468</v>
      </c>
      <c r="H6957">
        <v>673</v>
      </c>
      <c r="I6957">
        <v>119</v>
      </c>
      <c r="J6957" s="4">
        <f t="shared" si="975"/>
        <v>197.03948440732484</v>
      </c>
      <c r="K6957" s="4">
        <f t="shared" si="976"/>
        <v>28.395422252632777</v>
      </c>
      <c r="L6957" s="5">
        <f t="shared" si="981"/>
        <v>32.039484407324835</v>
      </c>
      <c r="M6957" s="5">
        <f t="shared" si="982"/>
        <v>5.6045777473672231</v>
      </c>
      <c r="N6957" s="6">
        <f t="shared" si="974"/>
        <v>545.96416928070801</v>
      </c>
      <c r="O6957" s="6">
        <f t="shared" si="977"/>
        <v>108.82773556702497</v>
      </c>
      <c r="P6957" s="6">
        <f>FORECAST(J6957,Inputs!$B$10:$B$18,Inputs!$A$10:$A$18)</f>
        <v>32.379995225993746</v>
      </c>
      <c r="Q6957" s="6">
        <f>IF(Inputs!$D$10="Yes",IF('Hourly Calcs'!P6957&gt;'Hourly Calcs'!K6957,'Hourly Calcs'!O6957,N6957+O6957),N6957+O6957)</f>
        <v>108.82773556702497</v>
      </c>
      <c r="R6957" s="12">
        <f t="shared" si="978"/>
        <v>517.14939941450268</v>
      </c>
      <c r="S6957" s="1">
        <f>IF(AND(A6957&gt;=5,A6957&lt;=9),INDEX(Demand!$C$3:$C$26,C6957),INDEX(Demand!$B$3:$B$26,C6957))</f>
        <v>600</v>
      </c>
      <c r="T6957" s="7">
        <f t="shared" si="979"/>
        <v>517.14939941450268</v>
      </c>
      <c r="U6957" s="7">
        <f t="shared" si="980"/>
        <v>0</v>
      </c>
    </row>
    <row r="6958" spans="1:21" x14ac:dyDescent="0.2">
      <c r="A6958" s="1">
        <v>10</v>
      </c>
      <c r="B6958" s="1">
        <v>17</v>
      </c>
      <c r="C6958" s="1">
        <v>14</v>
      </c>
      <c r="D6958">
        <v>13.9</v>
      </c>
      <c r="E6958">
        <v>6.5</v>
      </c>
      <c r="F6958">
        <v>61</v>
      </c>
      <c r="G6958">
        <v>375</v>
      </c>
      <c r="H6958">
        <v>419</v>
      </c>
      <c r="I6958">
        <v>178</v>
      </c>
      <c r="J6958" s="4">
        <f t="shared" si="975"/>
        <v>212.94237672773923</v>
      </c>
      <c r="K6958" s="4">
        <f t="shared" si="976"/>
        <v>24.371246609550553</v>
      </c>
      <c r="L6958" s="5">
        <f t="shared" si="981"/>
        <v>47.94237672773923</v>
      </c>
      <c r="M6958" s="5">
        <f t="shared" si="982"/>
        <v>9.6287533904494467</v>
      </c>
      <c r="N6958" s="6">
        <f t="shared" si="974"/>
        <v>286.3075316372296</v>
      </c>
      <c r="O6958" s="6">
        <f t="shared" si="977"/>
        <v>162.7843439573987</v>
      </c>
      <c r="P6958" s="6">
        <f>FORECAST(J6958,Inputs!$B$10:$B$18,Inputs!$A$10:$A$18)</f>
        <v>32.527244228960548</v>
      </c>
      <c r="Q6958" s="6">
        <f>IF(Inputs!$D$10="Yes",IF('Hourly Calcs'!P6958&gt;'Hourly Calcs'!K6958,'Hourly Calcs'!O6958,N6958+O6958),N6958+O6958)</f>
        <v>162.7843439573987</v>
      </c>
      <c r="R6958" s="12">
        <f t="shared" si="978"/>
        <v>773.55120248555863</v>
      </c>
      <c r="S6958" s="1">
        <f>IF(AND(A6958&gt;=5,A6958&lt;=9),INDEX(Demand!$C$3:$C$26,C6958),INDEX(Demand!$B$3:$B$26,C6958))</f>
        <v>600</v>
      </c>
      <c r="T6958" s="7">
        <f t="shared" si="979"/>
        <v>600</v>
      </c>
      <c r="U6958" s="7">
        <f t="shared" si="980"/>
        <v>173.55120248555863</v>
      </c>
    </row>
    <row r="6959" spans="1:21" x14ac:dyDescent="0.2">
      <c r="A6959" s="1">
        <v>10</v>
      </c>
      <c r="B6959" s="1">
        <v>17</v>
      </c>
      <c r="C6959" s="1">
        <v>15</v>
      </c>
      <c r="D6959">
        <v>12.5</v>
      </c>
      <c r="E6959">
        <v>7.8</v>
      </c>
      <c r="F6959">
        <v>73</v>
      </c>
      <c r="G6959">
        <v>296</v>
      </c>
      <c r="H6959">
        <v>395</v>
      </c>
      <c r="I6959">
        <v>145</v>
      </c>
      <c r="J6959" s="4">
        <f t="shared" si="975"/>
        <v>227.40237010634945</v>
      </c>
      <c r="K6959" s="4">
        <f t="shared" si="976"/>
        <v>18.245234174506678</v>
      </c>
      <c r="L6959" s="5">
        <f t="shared" si="981"/>
        <v>62.402370106349451</v>
      </c>
      <c r="M6959" s="5">
        <f t="shared" si="982"/>
        <v>15.754765825493322</v>
      </c>
      <c r="N6959" s="6">
        <f t="shared" si="974"/>
        <v>199.70673226597106</v>
      </c>
      <c r="O6959" s="6">
        <f t="shared" si="977"/>
        <v>132.60522401024051</v>
      </c>
      <c r="P6959" s="6">
        <f>FORECAST(J6959,Inputs!$B$10:$B$18,Inputs!$A$10:$A$18)</f>
        <v>32.661133056540272</v>
      </c>
      <c r="Q6959" s="6">
        <f>IF(Inputs!$D$10="Yes",IF('Hourly Calcs'!P6959&gt;'Hourly Calcs'!K6959,'Hourly Calcs'!O6959,N6959+O6959),N6959+O6959)</f>
        <v>132.60522401024051</v>
      </c>
      <c r="R6959" s="12">
        <f t="shared" si="978"/>
        <v>630.14002449666282</v>
      </c>
      <c r="S6959" s="1">
        <f>IF(AND(A6959&gt;=5,A6959&lt;=9),INDEX(Demand!$C$3:$C$26,C6959),INDEX(Demand!$B$3:$B$26,C6959))</f>
        <v>600</v>
      </c>
      <c r="T6959" s="7">
        <f t="shared" si="979"/>
        <v>600</v>
      </c>
      <c r="U6959" s="7">
        <f t="shared" si="980"/>
        <v>30.140024496662818</v>
      </c>
    </row>
    <row r="6960" spans="1:21" x14ac:dyDescent="0.2">
      <c r="A6960" s="1">
        <v>10</v>
      </c>
      <c r="B6960" s="1">
        <v>17</v>
      </c>
      <c r="C6960" s="1">
        <v>16</v>
      </c>
      <c r="D6960">
        <v>13.1</v>
      </c>
      <c r="E6960">
        <v>7.6</v>
      </c>
      <c r="F6960">
        <v>69</v>
      </c>
      <c r="G6960">
        <v>166</v>
      </c>
      <c r="H6960">
        <v>283</v>
      </c>
      <c r="I6960">
        <v>92</v>
      </c>
      <c r="J6960" s="4">
        <f t="shared" si="975"/>
        <v>240.46662341914731</v>
      </c>
      <c r="K6960" s="4">
        <f t="shared" si="976"/>
        <v>10.598215568779636</v>
      </c>
      <c r="L6960" s="5">
        <f t="shared" si="981"/>
        <v>75.466623419147311</v>
      </c>
      <c r="M6960" s="5">
        <f t="shared" si="982"/>
        <v>23.401784431220364</v>
      </c>
      <c r="N6960" s="6">
        <f t="shared" si="974"/>
        <v>82.185877083593496</v>
      </c>
      <c r="O6960" s="6">
        <f t="shared" si="977"/>
        <v>84.135728337531916</v>
      </c>
      <c r="P6960" s="6">
        <f>FORECAST(J6960,Inputs!$B$10:$B$18,Inputs!$A$10:$A$18)</f>
        <v>32.782098364992102</v>
      </c>
      <c r="Q6960" s="6">
        <f>IF(Inputs!$D$10="Yes",IF('Hourly Calcs'!P6960&gt;'Hourly Calcs'!K6960,'Hourly Calcs'!O6960,N6960+O6960),N6960+O6960)</f>
        <v>84.135728337531916</v>
      </c>
      <c r="R6960" s="12">
        <f t="shared" si="978"/>
        <v>399.81298105995165</v>
      </c>
      <c r="S6960" s="1">
        <f>IF(AND(A6960&gt;=5,A6960&lt;=9),INDEX(Demand!$C$3:$C$26,C6960),INDEX(Demand!$B$3:$B$26,C6960))</f>
        <v>900</v>
      </c>
      <c r="T6960" s="7">
        <f t="shared" si="979"/>
        <v>399.81298105995165</v>
      </c>
      <c r="U6960" s="7">
        <f t="shared" si="980"/>
        <v>0</v>
      </c>
    </row>
    <row r="6961" spans="1:21" x14ac:dyDescent="0.2">
      <c r="A6961" s="1">
        <v>10</v>
      </c>
      <c r="B6961" s="1">
        <v>17</v>
      </c>
      <c r="C6961" s="1">
        <v>17</v>
      </c>
      <c r="D6961">
        <v>12.8</v>
      </c>
      <c r="E6961">
        <v>7.7</v>
      </c>
      <c r="F6961">
        <v>71</v>
      </c>
      <c r="G6961">
        <v>40</v>
      </c>
      <c r="H6961">
        <v>16</v>
      </c>
      <c r="I6961">
        <v>38</v>
      </c>
      <c r="J6961" s="4">
        <f t="shared" si="975"/>
        <v>252.50756971942215</v>
      </c>
      <c r="K6961" s="4">
        <f t="shared" si="976"/>
        <v>2.1029498603338084</v>
      </c>
      <c r="L6961" s="5">
        <f t="shared" si="981"/>
        <v>87.50756971942215</v>
      </c>
      <c r="M6961" s="5">
        <f t="shared" si="982"/>
        <v>31.897050139666192</v>
      </c>
      <c r="N6961" s="6">
        <f t="shared" si="974"/>
        <v>0.87557009351466886</v>
      </c>
      <c r="O6961" s="6">
        <f t="shared" si="977"/>
        <v>34.751713878545793</v>
      </c>
      <c r="P6961" s="6">
        <f>FORECAST(J6961,Inputs!$B$10:$B$18,Inputs!$A$10:$A$18)</f>
        <v>32.893588608513163</v>
      </c>
      <c r="Q6961" s="6">
        <f>IF(Inputs!$D$10="Yes",IF('Hourly Calcs'!P6961&gt;'Hourly Calcs'!K6961,'Hourly Calcs'!O6961,N6961+O6961),N6961+O6961)</f>
        <v>34.751713878545793</v>
      </c>
      <c r="R6961" s="12">
        <f t="shared" si="978"/>
        <v>165.1401443508496</v>
      </c>
      <c r="S6961" s="1">
        <f>IF(AND(A6961&gt;=5,A6961&lt;=9),INDEX(Demand!$C$3:$C$26,C6961),INDEX(Demand!$B$3:$B$26,C6961))</f>
        <v>900</v>
      </c>
      <c r="T6961" s="7">
        <f t="shared" si="979"/>
        <v>165.1401443508496</v>
      </c>
      <c r="U6961" s="7">
        <f t="shared" si="980"/>
        <v>0</v>
      </c>
    </row>
    <row r="6962" spans="1:21" x14ac:dyDescent="0.2">
      <c r="A6962" s="1">
        <v>10</v>
      </c>
      <c r="B6962" s="1">
        <v>17</v>
      </c>
      <c r="C6962" s="1">
        <v>18</v>
      </c>
      <c r="D6962">
        <v>12.4</v>
      </c>
      <c r="E6962">
        <v>8.1999999999999993</v>
      </c>
      <c r="F6962">
        <v>76</v>
      </c>
      <c r="G6962">
        <v>1</v>
      </c>
      <c r="H6962">
        <v>0</v>
      </c>
      <c r="I6962">
        <v>1</v>
      </c>
      <c r="J6962" s="4">
        <f t="shared" si="975"/>
        <v>264.0430033080508</v>
      </c>
      <c r="K6962" s="4">
        <f t="shared" si="976"/>
        <v>-7.4445483957558451</v>
      </c>
      <c r="L6962" s="5">
        <f t="shared" si="981"/>
        <v>0</v>
      </c>
      <c r="M6962" s="5">
        <f t="shared" si="982"/>
        <v>0</v>
      </c>
      <c r="N6962" s="6">
        <f t="shared" si="974"/>
        <v>0</v>
      </c>
      <c r="O6962" s="6">
        <f t="shared" si="977"/>
        <v>0.91451878627752081</v>
      </c>
      <c r="P6962" s="6">
        <f>FORECAST(J6962,Inputs!$B$10:$B$18,Inputs!$A$10:$A$18)</f>
        <v>33.000398178778248</v>
      </c>
      <c r="Q6962" s="6">
        <f>IF(Inputs!$D$10="Yes",IF('Hourly Calcs'!P6962&gt;'Hourly Calcs'!K6962,'Hourly Calcs'!O6962,N6962+O6962),N6962+O6962)</f>
        <v>0.91451878627752081</v>
      </c>
      <c r="R6962" s="12">
        <f t="shared" si="978"/>
        <v>4.3457932723907788</v>
      </c>
      <c r="S6962" s="1">
        <f>IF(AND(A6962&gt;=5,A6962&lt;=9),INDEX(Demand!$C$3:$C$26,C6962),INDEX(Demand!$B$3:$B$26,C6962))</f>
        <v>900</v>
      </c>
      <c r="T6962" s="7">
        <f t="shared" si="979"/>
        <v>4.3457932723907788</v>
      </c>
      <c r="U6962" s="7">
        <f t="shared" si="980"/>
        <v>0</v>
      </c>
    </row>
    <row r="6963" spans="1:21" x14ac:dyDescent="0.2">
      <c r="A6963" s="1">
        <v>10</v>
      </c>
      <c r="B6963" s="1">
        <v>17</v>
      </c>
      <c r="C6963" s="1">
        <v>19</v>
      </c>
      <c r="D6963">
        <v>12.5</v>
      </c>
      <c r="E6963">
        <v>7.4</v>
      </c>
      <c r="F6963">
        <v>71</v>
      </c>
      <c r="G6963">
        <v>0</v>
      </c>
      <c r="H6963">
        <v>0</v>
      </c>
      <c r="I6963">
        <v>0</v>
      </c>
      <c r="J6963" s="4">
        <f t="shared" si="975"/>
        <v>275.66865761221112</v>
      </c>
      <c r="K6963" s="4">
        <f t="shared" si="976"/>
        <v>-16.960834007003825</v>
      </c>
      <c r="L6963" s="5">
        <f t="shared" si="981"/>
        <v>0</v>
      </c>
      <c r="M6963" s="5">
        <f t="shared" si="982"/>
        <v>0</v>
      </c>
      <c r="N6963" s="6">
        <f t="shared" si="974"/>
        <v>0</v>
      </c>
      <c r="O6963" s="6">
        <f t="shared" si="977"/>
        <v>0</v>
      </c>
      <c r="P6963" s="6">
        <f>FORECAST(J6963,Inputs!$B$10:$B$18,Inputs!$A$10:$A$18)</f>
        <v>33.108043126038993</v>
      </c>
      <c r="Q6963" s="6">
        <f>IF(Inputs!$D$10="Yes",IF('Hourly Calcs'!P6963&gt;'Hourly Calcs'!K6963,'Hourly Calcs'!O6963,N6963+O6963),N6963+O6963)</f>
        <v>0</v>
      </c>
      <c r="R6963" s="12">
        <f t="shared" si="978"/>
        <v>0</v>
      </c>
      <c r="S6963" s="1">
        <f>IF(AND(A6963&gt;=5,A6963&lt;=9),INDEX(Demand!$C$3:$C$26,C6963),INDEX(Demand!$B$3:$B$26,C6963))</f>
        <v>900</v>
      </c>
      <c r="T6963" s="7">
        <f t="shared" si="979"/>
        <v>0</v>
      </c>
      <c r="U6963" s="7">
        <f t="shared" si="980"/>
        <v>0</v>
      </c>
    </row>
    <row r="6964" spans="1:21" x14ac:dyDescent="0.2">
      <c r="A6964" s="1">
        <v>10</v>
      </c>
      <c r="B6964" s="1">
        <v>17</v>
      </c>
      <c r="C6964" s="1">
        <v>20</v>
      </c>
      <c r="D6964">
        <v>12.2</v>
      </c>
      <c r="E6964">
        <v>6.6</v>
      </c>
      <c r="F6964">
        <v>69</v>
      </c>
      <c r="G6964">
        <v>0</v>
      </c>
      <c r="H6964">
        <v>0</v>
      </c>
      <c r="I6964">
        <v>0</v>
      </c>
      <c r="J6964" s="4">
        <f t="shared" si="975"/>
        <v>288.07405985729343</v>
      </c>
      <c r="K6964" s="4">
        <f t="shared" si="976"/>
        <v>-26.257872485055344</v>
      </c>
      <c r="L6964" s="5">
        <f t="shared" si="981"/>
        <v>0</v>
      </c>
      <c r="M6964" s="5">
        <f t="shared" si="982"/>
        <v>0</v>
      </c>
      <c r="N6964" s="6">
        <f t="shared" si="974"/>
        <v>0</v>
      </c>
      <c r="O6964" s="6">
        <f t="shared" si="977"/>
        <v>0</v>
      </c>
      <c r="P6964" s="6">
        <f>FORECAST(J6964,Inputs!$B$10:$B$18,Inputs!$A$10:$A$18)</f>
        <v>33.222907961641603</v>
      </c>
      <c r="Q6964" s="6">
        <f>IF(Inputs!$D$10="Yes",IF('Hourly Calcs'!P6964&gt;'Hourly Calcs'!K6964,'Hourly Calcs'!O6964,N6964+O6964),N6964+O6964)</f>
        <v>0</v>
      </c>
      <c r="R6964" s="12">
        <f t="shared" si="978"/>
        <v>0</v>
      </c>
      <c r="S6964" s="1">
        <f>IF(AND(A6964&gt;=5,A6964&lt;=9),INDEX(Demand!$C$3:$C$26,C6964),INDEX(Demand!$B$3:$B$26,C6964))</f>
        <v>800</v>
      </c>
      <c r="T6964" s="7">
        <f t="shared" si="979"/>
        <v>0</v>
      </c>
      <c r="U6964" s="7">
        <f t="shared" si="980"/>
        <v>0</v>
      </c>
    </row>
    <row r="6965" spans="1:21" x14ac:dyDescent="0.2">
      <c r="A6965" s="1">
        <v>10</v>
      </c>
      <c r="B6965" s="1">
        <v>17</v>
      </c>
      <c r="C6965" s="1">
        <v>21</v>
      </c>
      <c r="D6965">
        <v>11.9</v>
      </c>
      <c r="E6965">
        <v>6</v>
      </c>
      <c r="F6965">
        <v>67</v>
      </c>
      <c r="G6965">
        <v>0</v>
      </c>
      <c r="H6965">
        <v>0</v>
      </c>
      <c r="I6965">
        <v>0</v>
      </c>
      <c r="J6965" s="4">
        <f t="shared" si="975"/>
        <v>302.08382342566512</v>
      </c>
      <c r="K6965" s="4">
        <f t="shared" si="976"/>
        <v>-34.864954247050591</v>
      </c>
      <c r="L6965" s="5">
        <f t="shared" si="981"/>
        <v>0</v>
      </c>
      <c r="M6965" s="5">
        <f t="shared" si="982"/>
        <v>0</v>
      </c>
      <c r="N6965" s="6">
        <f t="shared" si="974"/>
        <v>0</v>
      </c>
      <c r="O6965" s="6">
        <f t="shared" si="977"/>
        <v>0</v>
      </c>
      <c r="P6965" s="6">
        <f>FORECAST(J6965,Inputs!$B$10:$B$18,Inputs!$A$10:$A$18)</f>
        <v>33.352627994682081</v>
      </c>
      <c r="Q6965" s="6">
        <f>IF(Inputs!$D$10="Yes",IF('Hourly Calcs'!P6965&gt;'Hourly Calcs'!K6965,'Hourly Calcs'!O6965,N6965+O6965),N6965+O6965)</f>
        <v>0</v>
      </c>
      <c r="R6965" s="12">
        <f t="shared" si="978"/>
        <v>0</v>
      </c>
      <c r="S6965" s="1">
        <f>IF(AND(A6965&gt;=5,A6965&lt;=9),INDEX(Demand!$C$3:$C$26,C6965),INDEX(Demand!$B$3:$B$26,C6965))</f>
        <v>700</v>
      </c>
      <c r="T6965" s="7">
        <f t="shared" si="979"/>
        <v>0</v>
      </c>
      <c r="U6965" s="7">
        <f t="shared" si="980"/>
        <v>0</v>
      </c>
    </row>
    <row r="6966" spans="1:21" x14ac:dyDescent="0.2">
      <c r="A6966" s="1">
        <v>10</v>
      </c>
      <c r="B6966" s="1">
        <v>17</v>
      </c>
      <c r="C6966" s="1">
        <v>22</v>
      </c>
      <c r="D6966">
        <v>11.1</v>
      </c>
      <c r="E6966">
        <v>5</v>
      </c>
      <c r="F6966">
        <v>66</v>
      </c>
      <c r="G6966">
        <v>0</v>
      </c>
      <c r="H6966">
        <v>0</v>
      </c>
      <c r="I6966">
        <v>0</v>
      </c>
      <c r="J6966" s="4">
        <f t="shared" si="975"/>
        <v>318.60939941355844</v>
      </c>
      <c r="K6966" s="4">
        <f t="shared" si="976"/>
        <v>-42.118427456106986</v>
      </c>
      <c r="L6966" s="5">
        <f t="shared" si="981"/>
        <v>0</v>
      </c>
      <c r="M6966" s="5">
        <f t="shared" si="982"/>
        <v>0</v>
      </c>
      <c r="N6966" s="6">
        <f t="shared" si="974"/>
        <v>0</v>
      </c>
      <c r="O6966" s="6">
        <f t="shared" si="977"/>
        <v>0</v>
      </c>
      <c r="P6966" s="6">
        <f>FORECAST(J6966,Inputs!$B$10:$B$18,Inputs!$A$10:$A$18)</f>
        <v>33.505642587162576</v>
      </c>
      <c r="Q6966" s="6">
        <f>IF(Inputs!$D$10="Yes",IF('Hourly Calcs'!P6966&gt;'Hourly Calcs'!K6966,'Hourly Calcs'!O6966,N6966+O6966),N6966+O6966)</f>
        <v>0</v>
      </c>
      <c r="R6966" s="12">
        <f t="shared" si="978"/>
        <v>0</v>
      </c>
      <c r="S6966" s="1">
        <f>IF(AND(A6966&gt;=5,A6966&lt;=9),INDEX(Demand!$C$3:$C$26,C6966),INDEX(Demand!$B$3:$B$26,C6966))</f>
        <v>600</v>
      </c>
      <c r="T6966" s="7">
        <f t="shared" si="979"/>
        <v>0</v>
      </c>
      <c r="U6966" s="7">
        <f t="shared" si="980"/>
        <v>0</v>
      </c>
    </row>
    <row r="6967" spans="1:21" x14ac:dyDescent="0.2">
      <c r="A6967" s="1">
        <v>10</v>
      </c>
      <c r="B6967" s="1">
        <v>17</v>
      </c>
      <c r="C6967" s="1">
        <v>23</v>
      </c>
      <c r="D6967">
        <v>10.7</v>
      </c>
      <c r="E6967">
        <v>4.2</v>
      </c>
      <c r="F6967">
        <v>64</v>
      </c>
      <c r="G6967">
        <v>0</v>
      </c>
      <c r="H6967">
        <v>0</v>
      </c>
      <c r="I6967">
        <v>0</v>
      </c>
      <c r="J6967" s="4">
        <f t="shared" si="975"/>
        <v>338.23860531529817</v>
      </c>
      <c r="K6967" s="4">
        <f t="shared" si="976"/>
        <v>-47.117936713005406</v>
      </c>
      <c r="L6967" s="5">
        <f t="shared" si="981"/>
        <v>0</v>
      </c>
      <c r="M6967" s="5">
        <f t="shared" si="982"/>
        <v>0</v>
      </c>
      <c r="N6967" s="6">
        <f t="shared" si="974"/>
        <v>0</v>
      </c>
      <c r="O6967" s="6">
        <f t="shared" si="977"/>
        <v>0</v>
      </c>
      <c r="P6967" s="6">
        <f>FORECAST(J6967,Inputs!$B$10:$B$18,Inputs!$A$10:$A$18)</f>
        <v>33.687394493660165</v>
      </c>
      <c r="Q6967" s="6">
        <f>IF(Inputs!$D$10="Yes",IF('Hourly Calcs'!P6967&gt;'Hourly Calcs'!K6967,'Hourly Calcs'!O6967,N6967+O6967),N6967+O6967)</f>
        <v>0</v>
      </c>
      <c r="R6967" s="12">
        <f t="shared" si="978"/>
        <v>0</v>
      </c>
      <c r="S6967" s="1">
        <f>IF(AND(A6967&gt;=5,A6967&lt;=9),INDEX(Demand!$C$3:$C$26,C6967),INDEX(Demand!$B$3:$B$26,C6967))</f>
        <v>500</v>
      </c>
      <c r="T6967" s="7">
        <f t="shared" si="979"/>
        <v>0</v>
      </c>
      <c r="U6967" s="7">
        <f t="shared" si="980"/>
        <v>0</v>
      </c>
    </row>
    <row r="6968" spans="1:21" x14ac:dyDescent="0.2">
      <c r="A6968" s="1">
        <v>10</v>
      </c>
      <c r="B6968" s="1">
        <v>17</v>
      </c>
      <c r="C6968" s="1">
        <v>24</v>
      </c>
      <c r="D6968">
        <v>9.9</v>
      </c>
      <c r="E6968">
        <v>5.8</v>
      </c>
      <c r="F6968">
        <v>76</v>
      </c>
      <c r="G6968">
        <v>0</v>
      </c>
      <c r="H6968">
        <v>0</v>
      </c>
      <c r="I6968">
        <v>0</v>
      </c>
      <c r="J6968" s="4">
        <f t="shared" si="975"/>
        <v>0.26547869751325948</v>
      </c>
      <c r="K6968" s="4">
        <f t="shared" si="976"/>
        <v>-48.912460683608714</v>
      </c>
      <c r="L6968" s="5">
        <f t="shared" si="981"/>
        <v>0</v>
      </c>
      <c r="M6968" s="5">
        <f t="shared" si="982"/>
        <v>0</v>
      </c>
      <c r="N6968" s="6">
        <f t="shared" si="974"/>
        <v>0</v>
      </c>
      <c r="O6968" s="6">
        <f t="shared" si="977"/>
        <v>0</v>
      </c>
      <c r="P6968" s="6">
        <f>FORECAST(J6968,Inputs!$B$10:$B$18,Inputs!$A$10:$A$18)</f>
        <v>30.558013691643641</v>
      </c>
      <c r="Q6968" s="6">
        <f>IF(Inputs!$D$10="Yes",IF('Hourly Calcs'!P6968&gt;'Hourly Calcs'!K6968,'Hourly Calcs'!O6968,N6968+O6968),N6968+O6968)</f>
        <v>0</v>
      </c>
      <c r="R6968" s="12">
        <f t="shared" si="978"/>
        <v>0</v>
      </c>
      <c r="S6968" s="1">
        <f>IF(AND(A6968&gt;=5,A6968&lt;=9),INDEX(Demand!$C$3:$C$26,C6968),INDEX(Demand!$B$3:$B$26,C6968))</f>
        <v>400</v>
      </c>
      <c r="T6968" s="7">
        <f t="shared" si="979"/>
        <v>0</v>
      </c>
      <c r="U6968" s="7">
        <f t="shared" si="980"/>
        <v>0</v>
      </c>
    </row>
    <row r="6969" spans="1:21" x14ac:dyDescent="0.2">
      <c r="A6969" s="1">
        <v>10</v>
      </c>
      <c r="B6969" s="1">
        <v>18</v>
      </c>
      <c r="C6969" s="1">
        <v>1</v>
      </c>
      <c r="D6969">
        <v>9.1999999999999993</v>
      </c>
      <c r="E6969">
        <v>6.2</v>
      </c>
      <c r="F6969">
        <v>81</v>
      </c>
      <c r="G6969">
        <v>0</v>
      </c>
      <c r="H6969">
        <v>0</v>
      </c>
      <c r="I6969">
        <v>0</v>
      </c>
      <c r="J6969" s="4">
        <f t="shared" si="975"/>
        <v>22.269556179704807</v>
      </c>
      <c r="K6969" s="4">
        <f t="shared" si="976"/>
        <v>-47.063336872064298</v>
      </c>
      <c r="L6969" s="5">
        <f t="shared" si="981"/>
        <v>0</v>
      </c>
      <c r="M6969" s="5">
        <f t="shared" si="982"/>
        <v>0</v>
      </c>
      <c r="N6969" s="6">
        <f t="shared" si="974"/>
        <v>0</v>
      </c>
      <c r="O6969" s="6">
        <f t="shared" si="977"/>
        <v>0</v>
      </c>
      <c r="P6969" s="6">
        <f>FORECAST(J6969,Inputs!$B$10:$B$18,Inputs!$A$10:$A$18)</f>
        <v>30.761755149812078</v>
      </c>
      <c r="Q6969" s="6">
        <f>IF(Inputs!$D$10="Yes",IF('Hourly Calcs'!P6969&gt;'Hourly Calcs'!K6969,'Hourly Calcs'!O6969,N6969+O6969),N6969+O6969)</f>
        <v>0</v>
      </c>
      <c r="R6969" s="12">
        <f t="shared" si="978"/>
        <v>0</v>
      </c>
      <c r="S6969" s="1">
        <f>IF(AND(A6969&gt;=5,A6969&lt;=9),INDEX(Demand!$C$3:$C$26,C6969),INDEX(Demand!$B$3:$B$26,C6969))</f>
        <v>350</v>
      </c>
      <c r="T6969" s="7">
        <f t="shared" si="979"/>
        <v>0</v>
      </c>
      <c r="U6969" s="7">
        <f t="shared" si="980"/>
        <v>0</v>
      </c>
    </row>
    <row r="6970" spans="1:21" x14ac:dyDescent="0.2">
      <c r="A6970" s="1">
        <v>10</v>
      </c>
      <c r="B6970" s="1">
        <v>18</v>
      </c>
      <c r="C6970" s="1">
        <v>2</v>
      </c>
      <c r="D6970">
        <v>8.6999999999999993</v>
      </c>
      <c r="E6970">
        <v>5.9</v>
      </c>
      <c r="F6970">
        <v>83</v>
      </c>
      <c r="G6970">
        <v>0</v>
      </c>
      <c r="H6970">
        <v>0</v>
      </c>
      <c r="I6970">
        <v>0</v>
      </c>
      <c r="J6970" s="4">
        <f t="shared" si="975"/>
        <v>41.850569019537971</v>
      </c>
      <c r="K6970" s="4">
        <f t="shared" si="976"/>
        <v>-42.024388884955926</v>
      </c>
      <c r="L6970" s="5">
        <f t="shared" si="981"/>
        <v>0</v>
      </c>
      <c r="M6970" s="5">
        <f t="shared" si="982"/>
        <v>0</v>
      </c>
      <c r="N6970" s="6">
        <f t="shared" si="974"/>
        <v>0</v>
      </c>
      <c r="O6970" s="6">
        <f t="shared" si="977"/>
        <v>0</v>
      </c>
      <c r="P6970" s="6">
        <f>FORECAST(J6970,Inputs!$B$10:$B$18,Inputs!$A$10:$A$18)</f>
        <v>30.943060824254978</v>
      </c>
      <c r="Q6970" s="6">
        <f>IF(Inputs!$D$10="Yes",IF('Hourly Calcs'!P6970&gt;'Hourly Calcs'!K6970,'Hourly Calcs'!O6970,N6970+O6970),N6970+O6970)</f>
        <v>0</v>
      </c>
      <c r="R6970" s="12">
        <f t="shared" si="978"/>
        <v>0</v>
      </c>
      <c r="S6970" s="1">
        <f>IF(AND(A6970&gt;=5,A6970&lt;=9),INDEX(Demand!$C$3:$C$26,C6970),INDEX(Demand!$B$3:$B$26,C6970))</f>
        <v>350</v>
      </c>
      <c r="T6970" s="7">
        <f t="shared" si="979"/>
        <v>0</v>
      </c>
      <c r="U6970" s="7">
        <f t="shared" si="980"/>
        <v>0</v>
      </c>
    </row>
    <row r="6971" spans="1:21" x14ac:dyDescent="0.2">
      <c r="A6971" s="1">
        <v>10</v>
      </c>
      <c r="B6971" s="1">
        <v>18</v>
      </c>
      <c r="C6971" s="1">
        <v>3</v>
      </c>
      <c r="D6971">
        <v>8.3000000000000007</v>
      </c>
      <c r="E6971">
        <v>5.4</v>
      </c>
      <c r="F6971">
        <v>82</v>
      </c>
      <c r="G6971">
        <v>0</v>
      </c>
      <c r="H6971">
        <v>0</v>
      </c>
      <c r="I6971">
        <v>0</v>
      </c>
      <c r="J6971" s="4">
        <f t="shared" si="975"/>
        <v>58.332723914398571</v>
      </c>
      <c r="K6971" s="4">
        <f t="shared" si="976"/>
        <v>-34.750840777765475</v>
      </c>
      <c r="L6971" s="5">
        <f t="shared" si="981"/>
        <v>0</v>
      </c>
      <c r="M6971" s="5">
        <f t="shared" si="982"/>
        <v>0</v>
      </c>
      <c r="N6971" s="6">
        <f t="shared" si="974"/>
        <v>0</v>
      </c>
      <c r="O6971" s="6">
        <f t="shared" si="977"/>
        <v>0</v>
      </c>
      <c r="P6971" s="6">
        <f>FORECAST(J6971,Inputs!$B$10:$B$18,Inputs!$A$10:$A$18)</f>
        <v>31.095673369577764</v>
      </c>
      <c r="Q6971" s="6">
        <f>IF(Inputs!$D$10="Yes",IF('Hourly Calcs'!P6971&gt;'Hourly Calcs'!K6971,'Hourly Calcs'!O6971,N6971+O6971),N6971+O6971)</f>
        <v>0</v>
      </c>
      <c r="R6971" s="12">
        <f t="shared" si="978"/>
        <v>0</v>
      </c>
      <c r="S6971" s="1">
        <f>IF(AND(A6971&gt;=5,A6971&lt;=9),INDEX(Demand!$C$3:$C$26,C6971),INDEX(Demand!$B$3:$B$26,C6971))</f>
        <v>350</v>
      </c>
      <c r="T6971" s="7">
        <f t="shared" si="979"/>
        <v>0</v>
      </c>
      <c r="U6971" s="7">
        <f t="shared" si="980"/>
        <v>0</v>
      </c>
    </row>
    <row r="6972" spans="1:21" x14ac:dyDescent="0.2">
      <c r="A6972" s="1">
        <v>10</v>
      </c>
      <c r="B6972" s="1">
        <v>18</v>
      </c>
      <c r="C6972" s="1">
        <v>4</v>
      </c>
      <c r="D6972">
        <v>7.1</v>
      </c>
      <c r="E6972">
        <v>4.8</v>
      </c>
      <c r="F6972">
        <v>85</v>
      </c>
      <c r="G6972">
        <v>0</v>
      </c>
      <c r="H6972">
        <v>0</v>
      </c>
      <c r="I6972">
        <v>0</v>
      </c>
      <c r="J6972" s="4">
        <f t="shared" si="975"/>
        <v>72.316214521837594</v>
      </c>
      <c r="K6972" s="4">
        <f t="shared" si="976"/>
        <v>-26.140515811360771</v>
      </c>
      <c r="L6972" s="5">
        <f t="shared" si="981"/>
        <v>0</v>
      </c>
      <c r="M6972" s="5">
        <f t="shared" si="982"/>
        <v>0</v>
      </c>
      <c r="N6972" s="6">
        <f t="shared" si="974"/>
        <v>0</v>
      </c>
      <c r="O6972" s="6">
        <f t="shared" si="977"/>
        <v>0</v>
      </c>
      <c r="P6972" s="6">
        <f>FORECAST(J6972,Inputs!$B$10:$B$18,Inputs!$A$10:$A$18)</f>
        <v>31.225150134461458</v>
      </c>
      <c r="Q6972" s="6">
        <f>IF(Inputs!$D$10="Yes",IF('Hourly Calcs'!P6972&gt;'Hourly Calcs'!K6972,'Hourly Calcs'!O6972,N6972+O6972),N6972+O6972)</f>
        <v>0</v>
      </c>
      <c r="R6972" s="12">
        <f t="shared" si="978"/>
        <v>0</v>
      </c>
      <c r="S6972" s="1">
        <f>IF(AND(A6972&gt;=5,A6972&lt;=9),INDEX(Demand!$C$3:$C$26,C6972),INDEX(Demand!$B$3:$B$26,C6972))</f>
        <v>350</v>
      </c>
      <c r="T6972" s="7">
        <f t="shared" si="979"/>
        <v>0</v>
      </c>
      <c r="U6972" s="7">
        <f t="shared" si="980"/>
        <v>0</v>
      </c>
    </row>
    <row r="6973" spans="1:21" x14ac:dyDescent="0.2">
      <c r="A6973" s="1">
        <v>10</v>
      </c>
      <c r="B6973" s="1">
        <v>18</v>
      </c>
      <c r="C6973" s="1">
        <v>5</v>
      </c>
      <c r="D6973">
        <v>7.7</v>
      </c>
      <c r="E6973">
        <v>4.3</v>
      </c>
      <c r="F6973">
        <v>79</v>
      </c>
      <c r="G6973">
        <v>0</v>
      </c>
      <c r="H6973">
        <v>0</v>
      </c>
      <c r="I6973">
        <v>0</v>
      </c>
      <c r="J6973" s="4">
        <f t="shared" si="975"/>
        <v>84.712889950635997</v>
      </c>
      <c r="K6973" s="4">
        <f t="shared" si="976"/>
        <v>-16.854205025726529</v>
      </c>
      <c r="L6973" s="5">
        <f t="shared" si="981"/>
        <v>80.287110049364003</v>
      </c>
      <c r="M6973" s="5">
        <f t="shared" si="982"/>
        <v>0</v>
      </c>
      <c r="N6973" s="6">
        <f t="shared" si="974"/>
        <v>0</v>
      </c>
      <c r="O6973" s="6">
        <f t="shared" si="977"/>
        <v>0</v>
      </c>
      <c r="P6973" s="6">
        <f>FORECAST(J6973,Inputs!$B$10:$B$18,Inputs!$A$10:$A$18)</f>
        <v>31.339934166209591</v>
      </c>
      <c r="Q6973" s="6">
        <f>IF(Inputs!$D$10="Yes",IF('Hourly Calcs'!P6973&gt;'Hourly Calcs'!K6973,'Hourly Calcs'!O6973,N6973+O6973),N6973+O6973)</f>
        <v>0</v>
      </c>
      <c r="R6973" s="12">
        <f t="shared" si="978"/>
        <v>0</v>
      </c>
      <c r="S6973" s="1">
        <f>IF(AND(A6973&gt;=5,A6973&lt;=9),INDEX(Demand!$C$3:$C$26,C6973),INDEX(Demand!$B$3:$B$26,C6973))</f>
        <v>350</v>
      </c>
      <c r="T6973" s="7">
        <f t="shared" si="979"/>
        <v>0</v>
      </c>
      <c r="U6973" s="7">
        <f t="shared" si="980"/>
        <v>0</v>
      </c>
    </row>
    <row r="6974" spans="1:21" x14ac:dyDescent="0.2">
      <c r="A6974" s="1">
        <v>10</v>
      </c>
      <c r="B6974" s="1">
        <v>18</v>
      </c>
      <c r="C6974" s="1">
        <v>6</v>
      </c>
      <c r="D6974">
        <v>8.1999999999999993</v>
      </c>
      <c r="E6974">
        <v>6</v>
      </c>
      <c r="F6974">
        <v>86</v>
      </c>
      <c r="G6974">
        <v>0</v>
      </c>
      <c r="H6974">
        <v>0</v>
      </c>
      <c r="I6974">
        <v>0</v>
      </c>
      <c r="J6974" s="4">
        <f t="shared" si="975"/>
        <v>96.344680531515266</v>
      </c>
      <c r="K6974" s="4">
        <f t="shared" si="976"/>
        <v>-7.3612473962957665</v>
      </c>
      <c r="L6974" s="5">
        <f t="shared" si="981"/>
        <v>68.655319468484734</v>
      </c>
      <c r="M6974" s="5">
        <f t="shared" si="982"/>
        <v>0</v>
      </c>
      <c r="N6974" s="6">
        <f t="shared" si="974"/>
        <v>0</v>
      </c>
      <c r="O6974" s="6">
        <f t="shared" si="977"/>
        <v>0</v>
      </c>
      <c r="P6974" s="6">
        <f>FORECAST(J6974,Inputs!$B$10:$B$18,Inputs!$A$10:$A$18)</f>
        <v>31.447635930847362</v>
      </c>
      <c r="Q6974" s="6">
        <f>IF(Inputs!$D$10="Yes",IF('Hourly Calcs'!P6974&gt;'Hourly Calcs'!K6974,'Hourly Calcs'!O6974,N6974+O6974),N6974+O6974)</f>
        <v>0</v>
      </c>
      <c r="R6974" s="12">
        <f t="shared" si="978"/>
        <v>0</v>
      </c>
      <c r="S6974" s="1">
        <f>IF(AND(A6974&gt;=5,A6974&lt;=9),INDEX(Demand!$C$3:$C$26,C6974),INDEX(Demand!$B$3:$B$26,C6974))</f>
        <v>350</v>
      </c>
      <c r="T6974" s="7">
        <f t="shared" si="979"/>
        <v>0</v>
      </c>
      <c r="U6974" s="7">
        <f t="shared" si="980"/>
        <v>0</v>
      </c>
    </row>
    <row r="6975" spans="1:21" x14ac:dyDescent="0.2">
      <c r="A6975" s="1">
        <v>10</v>
      </c>
      <c r="B6975" s="1">
        <v>18</v>
      </c>
      <c r="C6975" s="1">
        <v>7</v>
      </c>
      <c r="D6975">
        <v>7.1</v>
      </c>
      <c r="E6975">
        <v>5.8</v>
      </c>
      <c r="F6975">
        <v>91</v>
      </c>
      <c r="G6975">
        <v>4</v>
      </c>
      <c r="H6975">
        <v>0</v>
      </c>
      <c r="I6975">
        <v>4</v>
      </c>
      <c r="J6975" s="4">
        <f t="shared" si="975"/>
        <v>107.89813004803227</v>
      </c>
      <c r="K6975" s="4">
        <f t="shared" si="976"/>
        <v>2.145400242231247</v>
      </c>
      <c r="L6975" s="5">
        <f t="shared" si="981"/>
        <v>57.101869951967728</v>
      </c>
      <c r="M6975" s="5">
        <f t="shared" si="982"/>
        <v>31.854599757768753</v>
      </c>
      <c r="N6975" s="6">
        <f t="shared" si="974"/>
        <v>0</v>
      </c>
      <c r="O6975" s="6">
        <f t="shared" si="977"/>
        <v>3.6580751451100832</v>
      </c>
      <c r="P6975" s="6">
        <f>FORECAST(J6975,Inputs!$B$10:$B$18,Inputs!$A$10:$A$18)</f>
        <v>31.554612315259558</v>
      </c>
      <c r="Q6975" s="6">
        <f>IF(Inputs!$D$10="Yes",IF('Hourly Calcs'!P6975&gt;'Hourly Calcs'!K6975,'Hourly Calcs'!O6975,N6975+O6975),N6975+O6975)</f>
        <v>3.6580751451100832</v>
      </c>
      <c r="R6975" s="12">
        <f t="shared" si="978"/>
        <v>17.383173089563115</v>
      </c>
      <c r="S6975" s="1">
        <f>IF(AND(A6975&gt;=5,A6975&lt;=9),INDEX(Demand!$C$3:$C$26,C6975),INDEX(Demand!$B$3:$B$26,C6975))</f>
        <v>350</v>
      </c>
      <c r="T6975" s="7">
        <f t="shared" si="979"/>
        <v>17.383173089563115</v>
      </c>
      <c r="U6975" s="7">
        <f t="shared" si="980"/>
        <v>0</v>
      </c>
    </row>
    <row r="6976" spans="1:21" x14ac:dyDescent="0.2">
      <c r="A6976" s="1">
        <v>10</v>
      </c>
      <c r="B6976" s="1">
        <v>18</v>
      </c>
      <c r="C6976" s="1">
        <v>8</v>
      </c>
      <c r="D6976">
        <v>8.5</v>
      </c>
      <c r="E6976">
        <v>6.8</v>
      </c>
      <c r="F6976">
        <v>89</v>
      </c>
      <c r="G6976">
        <v>63</v>
      </c>
      <c r="H6976">
        <v>74</v>
      </c>
      <c r="I6976">
        <v>53</v>
      </c>
      <c r="J6976" s="4">
        <f t="shared" si="975"/>
        <v>119.96507853664338</v>
      </c>
      <c r="K6976" s="4">
        <f t="shared" si="976"/>
        <v>10.591522476874957</v>
      </c>
      <c r="L6976" s="5">
        <f t="shared" si="981"/>
        <v>45.034921463356625</v>
      </c>
      <c r="M6976" s="5">
        <f t="shared" si="982"/>
        <v>23.408477523125043</v>
      </c>
      <c r="N6976" s="6">
        <f t="shared" si="974"/>
        <v>40.020485799074514</v>
      </c>
      <c r="O6976" s="6">
        <f t="shared" si="977"/>
        <v>48.469495672708604</v>
      </c>
      <c r="P6976" s="6">
        <f>FORECAST(J6976,Inputs!$B$10:$B$18,Inputs!$A$10:$A$18)</f>
        <v>31.666343319783731</v>
      </c>
      <c r="Q6976" s="6">
        <f>IF(Inputs!$D$10="Yes",IF('Hourly Calcs'!P6976&gt;'Hourly Calcs'!K6976,'Hourly Calcs'!O6976,N6976+O6976),N6976+O6976)</f>
        <v>48.469495672708604</v>
      </c>
      <c r="R6976" s="12">
        <f t="shared" si="978"/>
        <v>230.32704343671128</v>
      </c>
      <c r="S6976" s="1">
        <f>IF(AND(A6976&gt;=5,A6976&lt;=9),INDEX(Demand!$C$3:$C$26,C6976),INDEX(Demand!$B$3:$B$26,C6976))</f>
        <v>350</v>
      </c>
      <c r="T6976" s="7">
        <f t="shared" si="979"/>
        <v>230.32704343671128</v>
      </c>
      <c r="U6976" s="7">
        <f t="shared" si="980"/>
        <v>0</v>
      </c>
    </row>
    <row r="6977" spans="1:21" x14ac:dyDescent="0.2">
      <c r="A6977" s="1">
        <v>10</v>
      </c>
      <c r="B6977" s="1">
        <v>18</v>
      </c>
      <c r="C6977" s="1">
        <v>9</v>
      </c>
      <c r="D6977">
        <v>11.9</v>
      </c>
      <c r="E6977">
        <v>8.3000000000000007</v>
      </c>
      <c r="F6977">
        <v>79</v>
      </c>
      <c r="G6977">
        <v>177</v>
      </c>
      <c r="H6977">
        <v>250</v>
      </c>
      <c r="I6977">
        <v>107</v>
      </c>
      <c r="J6977" s="4">
        <f t="shared" si="975"/>
        <v>133.05627750705185</v>
      </c>
      <c r="K6977" s="4">
        <f t="shared" si="976"/>
        <v>18.169198370489312</v>
      </c>
      <c r="L6977" s="5">
        <f t="shared" si="981"/>
        <v>31.943722492948154</v>
      </c>
      <c r="M6977" s="5">
        <f t="shared" si="982"/>
        <v>15.830801629510688</v>
      </c>
      <c r="N6977" s="6">
        <f t="shared" si="974"/>
        <v>177.34198770660814</v>
      </c>
      <c r="O6977" s="6">
        <f t="shared" si="977"/>
        <v>97.853510131694733</v>
      </c>
      <c r="P6977" s="6">
        <f>FORECAST(J6977,Inputs!$B$10:$B$18,Inputs!$A$10:$A$18)</f>
        <v>31.787558125065292</v>
      </c>
      <c r="Q6977" s="6">
        <f>IF(Inputs!$D$10="Yes",IF('Hourly Calcs'!P6977&gt;'Hourly Calcs'!K6977,'Hourly Calcs'!O6977,N6977+O6977),N6977+O6977)</f>
        <v>97.853510131694733</v>
      </c>
      <c r="R6977" s="12">
        <f t="shared" si="978"/>
        <v>464.99988014581334</v>
      </c>
      <c r="S6977" s="1">
        <f>IF(AND(A6977&gt;=5,A6977&lt;=9),INDEX(Demand!$C$3:$C$26,C6977),INDEX(Demand!$B$3:$B$26,C6977))</f>
        <v>350</v>
      </c>
      <c r="T6977" s="7">
        <f t="shared" si="979"/>
        <v>350</v>
      </c>
      <c r="U6977" s="7">
        <f t="shared" si="980"/>
        <v>114.99988014581334</v>
      </c>
    </row>
    <row r="6978" spans="1:21" x14ac:dyDescent="0.2">
      <c r="A6978" s="1">
        <v>10</v>
      </c>
      <c r="B6978" s="1">
        <v>18</v>
      </c>
      <c r="C6978" s="1">
        <v>10</v>
      </c>
      <c r="D6978">
        <v>12.1</v>
      </c>
      <c r="E6978">
        <v>8.6999999999999993</v>
      </c>
      <c r="F6978">
        <v>80</v>
      </c>
      <c r="G6978">
        <v>296</v>
      </c>
      <c r="H6978">
        <v>372</v>
      </c>
      <c r="I6978">
        <v>147</v>
      </c>
      <c r="J6978" s="4">
        <f t="shared" si="975"/>
        <v>147.53130019658863</v>
      </c>
      <c r="K6978" s="4">
        <f t="shared" si="976"/>
        <v>24.208449384047185</v>
      </c>
      <c r="L6978" s="5">
        <f t="shared" si="981"/>
        <v>17.468699803411369</v>
      </c>
      <c r="M6978" s="5">
        <f t="shared" si="982"/>
        <v>9.791550615952815</v>
      </c>
      <c r="N6978" s="6">
        <f t="shared" si="974"/>
        <v>307.43900865096384</v>
      </c>
      <c r="O6978" s="6">
        <f t="shared" si="977"/>
        <v>134.43426158279556</v>
      </c>
      <c r="P6978" s="6">
        <f>FORECAST(J6978,Inputs!$B$10:$B$18,Inputs!$A$10:$A$18)</f>
        <v>31.921586112931376</v>
      </c>
      <c r="Q6978" s="6">
        <f>IF(Inputs!$D$10="Yes",IF('Hourly Calcs'!P6978&gt;'Hourly Calcs'!K6978,'Hourly Calcs'!O6978,N6978+O6978),N6978+O6978)</f>
        <v>134.43426158279556</v>
      </c>
      <c r="R6978" s="12">
        <f t="shared" si="978"/>
        <v>638.83161104144449</v>
      </c>
      <c r="S6978" s="1">
        <f>IF(AND(A6978&gt;=5,A6978&lt;=9),INDEX(Demand!$C$3:$C$26,C6978),INDEX(Demand!$B$3:$B$26,C6978))</f>
        <v>600</v>
      </c>
      <c r="T6978" s="7">
        <f t="shared" si="979"/>
        <v>600</v>
      </c>
      <c r="U6978" s="7">
        <f t="shared" si="980"/>
        <v>38.831611041444489</v>
      </c>
    </row>
    <row r="6979" spans="1:21" x14ac:dyDescent="0.2">
      <c r="A6979" s="1">
        <v>10</v>
      </c>
      <c r="B6979" s="1">
        <v>18</v>
      </c>
      <c r="C6979" s="1">
        <v>11</v>
      </c>
      <c r="D6979">
        <v>12.8</v>
      </c>
      <c r="E6979">
        <v>8.4</v>
      </c>
      <c r="F6979">
        <v>75</v>
      </c>
      <c r="G6979">
        <v>383</v>
      </c>
      <c r="H6979">
        <v>455</v>
      </c>
      <c r="I6979">
        <v>165</v>
      </c>
      <c r="J6979" s="4">
        <f t="shared" si="975"/>
        <v>163.41926131397216</v>
      </c>
      <c r="K6979" s="4">
        <f t="shared" si="976"/>
        <v>28.133194314574894</v>
      </c>
      <c r="L6979" s="5">
        <f t="shared" si="981"/>
        <v>1.5807386860278427</v>
      </c>
      <c r="M6979" s="5">
        <f t="shared" si="982"/>
        <v>5.8668056854251063</v>
      </c>
      <c r="N6979" s="6">
        <f t="shared" si="974"/>
        <v>402.15125643707211</v>
      </c>
      <c r="O6979" s="6">
        <f t="shared" si="977"/>
        <v>150.89559973579094</v>
      </c>
      <c r="P6979" s="6">
        <f>FORECAST(J6979,Inputs!$B$10:$B$18,Inputs!$A$10:$A$18)</f>
        <v>32.068696864018257</v>
      </c>
      <c r="Q6979" s="6">
        <f>IF(Inputs!$D$10="Yes",IF('Hourly Calcs'!P6979&gt;'Hourly Calcs'!K6979,'Hourly Calcs'!O6979,N6979+O6979),N6979+O6979)</f>
        <v>150.89559973579094</v>
      </c>
      <c r="R6979" s="12">
        <f t="shared" si="978"/>
        <v>717.05588994447851</v>
      </c>
      <c r="S6979" s="1">
        <f>IF(AND(A6979&gt;=5,A6979&lt;=9),INDEX(Demand!$C$3:$C$26,C6979),INDEX(Demand!$B$3:$B$26,C6979))</f>
        <v>600</v>
      </c>
      <c r="T6979" s="7">
        <f t="shared" si="979"/>
        <v>600</v>
      </c>
      <c r="U6979" s="7">
        <f t="shared" si="980"/>
        <v>117.05588994447851</v>
      </c>
    </row>
    <row r="6980" spans="1:21" x14ac:dyDescent="0.2">
      <c r="A6980" s="1">
        <v>10</v>
      </c>
      <c r="B6980" s="1">
        <v>18</v>
      </c>
      <c r="C6980" s="1">
        <v>12</v>
      </c>
      <c r="D6980">
        <v>12.8</v>
      </c>
      <c r="E6980">
        <v>8.4</v>
      </c>
      <c r="F6980">
        <v>75</v>
      </c>
      <c r="G6980">
        <v>427</v>
      </c>
      <c r="H6980">
        <v>418</v>
      </c>
      <c r="I6980">
        <v>210</v>
      </c>
      <c r="J6980" s="4">
        <f t="shared" si="975"/>
        <v>180.22756404897999</v>
      </c>
      <c r="K6980" s="4">
        <f t="shared" si="976"/>
        <v>29.469119416182117</v>
      </c>
      <c r="L6980" s="5">
        <f t="shared" si="981"/>
        <v>15.227564048979986</v>
      </c>
      <c r="M6980" s="5">
        <f t="shared" si="982"/>
        <v>4.5308805838178827</v>
      </c>
      <c r="N6980" s="6">
        <f t="shared" si="974"/>
        <v>366.83710753061104</v>
      </c>
      <c r="O6980" s="6">
        <f t="shared" si="977"/>
        <v>192.04894511827936</v>
      </c>
      <c r="P6980" s="6">
        <f>FORECAST(J6980,Inputs!$B$10:$B$18,Inputs!$A$10:$A$18)</f>
        <v>32.224329296749815</v>
      </c>
      <c r="Q6980" s="6">
        <f>IF(Inputs!$D$10="Yes",IF('Hourly Calcs'!P6980&gt;'Hourly Calcs'!K6980,'Hourly Calcs'!O6980,N6980+O6980),N6980+O6980)</f>
        <v>192.04894511827936</v>
      </c>
      <c r="R6980" s="12">
        <f t="shared" si="978"/>
        <v>912.61658720206344</v>
      </c>
      <c r="S6980" s="1">
        <f>IF(AND(A6980&gt;=5,A6980&lt;=9),INDEX(Demand!$C$3:$C$26,C6980),INDEX(Demand!$B$3:$B$26,C6980))</f>
        <v>600</v>
      </c>
      <c r="T6980" s="7">
        <f t="shared" si="979"/>
        <v>600</v>
      </c>
      <c r="U6980" s="7">
        <f t="shared" si="980"/>
        <v>312.61658720206344</v>
      </c>
    </row>
    <row r="6981" spans="1:21" x14ac:dyDescent="0.2">
      <c r="A6981" s="1">
        <v>10</v>
      </c>
      <c r="B6981" s="1">
        <v>18</v>
      </c>
      <c r="C6981" s="1">
        <v>13</v>
      </c>
      <c r="D6981">
        <v>13.8</v>
      </c>
      <c r="E6981">
        <v>8</v>
      </c>
      <c r="F6981">
        <v>68</v>
      </c>
      <c r="G6981">
        <v>460</v>
      </c>
      <c r="H6981">
        <v>621</v>
      </c>
      <c r="I6981">
        <v>141</v>
      </c>
      <c r="J6981" s="4">
        <f t="shared" si="975"/>
        <v>197.01569215271769</v>
      </c>
      <c r="K6981" s="4">
        <f t="shared" si="976"/>
        <v>28.030085626761114</v>
      </c>
      <c r="L6981" s="5">
        <f t="shared" si="981"/>
        <v>32.015692152717691</v>
      </c>
      <c r="M6981" s="5">
        <f t="shared" si="982"/>
        <v>5.9699143732388862</v>
      </c>
      <c r="N6981" s="6">
        <f t="shared" si="974"/>
        <v>501.84181026976353</v>
      </c>
      <c r="O6981" s="6">
        <f t="shared" si="977"/>
        <v>128.94714886513043</v>
      </c>
      <c r="P6981" s="6">
        <f>FORECAST(J6981,Inputs!$B$10:$B$18,Inputs!$A$10:$A$18)</f>
        <v>32.37977492733998</v>
      </c>
      <c r="Q6981" s="6">
        <f>IF(Inputs!$D$10="Yes",IF('Hourly Calcs'!P6981&gt;'Hourly Calcs'!K6981,'Hourly Calcs'!O6981,N6981+O6981),N6981+O6981)</f>
        <v>128.94714886513043</v>
      </c>
      <c r="R6981" s="12">
        <f t="shared" si="978"/>
        <v>612.75685140709982</v>
      </c>
      <c r="S6981" s="1">
        <f>IF(AND(A6981&gt;=5,A6981&lt;=9),INDEX(Demand!$C$3:$C$26,C6981),INDEX(Demand!$B$3:$B$26,C6981))</f>
        <v>600</v>
      </c>
      <c r="T6981" s="7">
        <f t="shared" si="979"/>
        <v>600</v>
      </c>
      <c r="U6981" s="7">
        <f t="shared" si="980"/>
        <v>12.756851407099816</v>
      </c>
    </row>
    <row r="6982" spans="1:21" x14ac:dyDescent="0.2">
      <c r="A6982" s="1">
        <v>10</v>
      </c>
      <c r="B6982" s="1">
        <v>18</v>
      </c>
      <c r="C6982" s="1">
        <v>14</v>
      </c>
      <c r="D6982">
        <v>14</v>
      </c>
      <c r="E6982">
        <v>8.1999999999999993</v>
      </c>
      <c r="F6982">
        <v>68</v>
      </c>
      <c r="G6982">
        <v>402</v>
      </c>
      <c r="H6982">
        <v>523</v>
      </c>
      <c r="I6982">
        <v>158</v>
      </c>
      <c r="J6982" s="4">
        <f t="shared" si="975"/>
        <v>212.85296085180065</v>
      </c>
      <c r="K6982" s="4">
        <f t="shared" si="976"/>
        <v>24.014755296874867</v>
      </c>
      <c r="L6982" s="5">
        <f t="shared" si="981"/>
        <v>47.852960851800646</v>
      </c>
      <c r="M6982" s="5">
        <f t="shared" si="982"/>
        <v>9.985244703125133</v>
      </c>
      <c r="N6982" s="6">
        <f t="shared" si="974"/>
        <v>355.71998404360636</v>
      </c>
      <c r="O6982" s="6">
        <f t="shared" si="977"/>
        <v>144.4939682318483</v>
      </c>
      <c r="P6982" s="6">
        <f>FORECAST(J6982,Inputs!$B$10:$B$18,Inputs!$A$10:$A$18)</f>
        <v>32.526416304183336</v>
      </c>
      <c r="Q6982" s="6">
        <f>IF(Inputs!$D$10="Yes",IF('Hourly Calcs'!P6982&gt;'Hourly Calcs'!K6982,'Hourly Calcs'!O6982,N6982+O6982),N6982+O6982)</f>
        <v>144.4939682318483</v>
      </c>
      <c r="R6982" s="12">
        <f t="shared" si="978"/>
        <v>686.63533703774306</v>
      </c>
      <c r="S6982" s="1">
        <f>IF(AND(A6982&gt;=5,A6982&lt;=9),INDEX(Demand!$C$3:$C$26,C6982),INDEX(Demand!$B$3:$B$26,C6982))</f>
        <v>600</v>
      </c>
      <c r="T6982" s="7">
        <f t="shared" si="979"/>
        <v>600</v>
      </c>
      <c r="U6982" s="7">
        <f t="shared" si="980"/>
        <v>86.635337037743056</v>
      </c>
    </row>
    <row r="6983" spans="1:21" x14ac:dyDescent="0.2">
      <c r="A6983" s="1">
        <v>10</v>
      </c>
      <c r="B6983" s="1">
        <v>18</v>
      </c>
      <c r="C6983" s="1">
        <v>15</v>
      </c>
      <c r="D6983">
        <v>13.8</v>
      </c>
      <c r="E6983">
        <v>8.4</v>
      </c>
      <c r="F6983">
        <v>70</v>
      </c>
      <c r="G6983">
        <v>290</v>
      </c>
      <c r="H6983">
        <v>430</v>
      </c>
      <c r="I6983">
        <v>128</v>
      </c>
      <c r="J6983" s="4">
        <f t="shared" si="975"/>
        <v>227.26657542207946</v>
      </c>
      <c r="K6983" s="4">
        <f t="shared" si="976"/>
        <v>17.903560654651685</v>
      </c>
      <c r="L6983" s="5">
        <f t="shared" si="981"/>
        <v>62.266575422079455</v>
      </c>
      <c r="M6983" s="5">
        <f t="shared" si="982"/>
        <v>16.096439345348315</v>
      </c>
      <c r="N6983" s="6">
        <f t="shared" si="974"/>
        <v>216.06770894142761</v>
      </c>
      <c r="O6983" s="6">
        <f t="shared" si="977"/>
        <v>117.05840464352266</v>
      </c>
      <c r="P6983" s="6">
        <f>FORECAST(J6983,Inputs!$B$10:$B$18,Inputs!$A$10:$A$18)</f>
        <v>32.659875698352586</v>
      </c>
      <c r="Q6983" s="6">
        <f>IF(Inputs!$D$10="Yes",IF('Hourly Calcs'!P6983&gt;'Hourly Calcs'!K6983,'Hourly Calcs'!O6983,N6983+O6983),N6983+O6983)</f>
        <v>117.05840464352266</v>
      </c>
      <c r="R6983" s="12">
        <f t="shared" si="978"/>
        <v>556.26153886601969</v>
      </c>
      <c r="S6983" s="1">
        <f>IF(AND(A6983&gt;=5,A6983&lt;=9),INDEX(Demand!$C$3:$C$26,C6983),INDEX(Demand!$B$3:$B$26,C6983))</f>
        <v>600</v>
      </c>
      <c r="T6983" s="7">
        <f t="shared" si="979"/>
        <v>556.26153886601969</v>
      </c>
      <c r="U6983" s="7">
        <f t="shared" si="980"/>
        <v>0</v>
      </c>
    </row>
    <row r="6984" spans="1:21" x14ac:dyDescent="0.2">
      <c r="A6984" s="1">
        <v>10</v>
      </c>
      <c r="B6984" s="1">
        <v>18</v>
      </c>
      <c r="C6984" s="1">
        <v>16</v>
      </c>
      <c r="D6984">
        <v>13.1</v>
      </c>
      <c r="E6984">
        <v>8.3000000000000007</v>
      </c>
      <c r="F6984">
        <v>73</v>
      </c>
      <c r="G6984">
        <v>165</v>
      </c>
      <c r="H6984">
        <v>300</v>
      </c>
      <c r="I6984">
        <v>88</v>
      </c>
      <c r="J6984" s="4">
        <f t="shared" si="975"/>
        <v>240.30102359128398</v>
      </c>
      <c r="K6984" s="4">
        <f t="shared" si="976"/>
        <v>10.272970577762237</v>
      </c>
      <c r="L6984" s="5">
        <f t="shared" si="981"/>
        <v>75.301023591283979</v>
      </c>
      <c r="M6984" s="5">
        <f t="shared" si="982"/>
        <v>23.727029422237763</v>
      </c>
      <c r="N6984" s="6">
        <f t="shared" si="974"/>
        <v>86.23929602847511</v>
      </c>
      <c r="O6984" s="6">
        <f t="shared" si="977"/>
        <v>80.477653192421826</v>
      </c>
      <c r="P6984" s="6">
        <f>FORECAST(J6984,Inputs!$B$10:$B$18,Inputs!$A$10:$A$18)</f>
        <v>32.780565033252628</v>
      </c>
      <c r="Q6984" s="6">
        <f>IF(Inputs!$D$10="Yes",IF('Hourly Calcs'!P6984&gt;'Hourly Calcs'!K6984,'Hourly Calcs'!O6984,N6984+O6984),N6984+O6984)</f>
        <v>80.477653192421826</v>
      </c>
      <c r="R6984" s="12">
        <f t="shared" si="978"/>
        <v>382.42980797038848</v>
      </c>
      <c r="S6984" s="1">
        <f>IF(AND(A6984&gt;=5,A6984&lt;=9),INDEX(Demand!$C$3:$C$26,C6984),INDEX(Demand!$B$3:$B$26,C6984))</f>
        <v>900</v>
      </c>
      <c r="T6984" s="7">
        <f t="shared" si="979"/>
        <v>382.42980797038854</v>
      </c>
      <c r="U6984" s="7">
        <f t="shared" si="980"/>
        <v>0</v>
      </c>
    </row>
    <row r="6985" spans="1:21" x14ac:dyDescent="0.2">
      <c r="A6985" s="1">
        <v>10</v>
      </c>
      <c r="B6985" s="1">
        <v>18</v>
      </c>
      <c r="C6985" s="1">
        <v>17</v>
      </c>
      <c r="D6985">
        <v>11.4</v>
      </c>
      <c r="E6985">
        <v>7.3</v>
      </c>
      <c r="F6985">
        <v>76</v>
      </c>
      <c r="G6985">
        <v>40</v>
      </c>
      <c r="H6985">
        <v>35</v>
      </c>
      <c r="I6985">
        <v>36</v>
      </c>
      <c r="J6985" s="4">
        <f t="shared" si="975"/>
        <v>252.32313152680123</v>
      </c>
      <c r="K6985" s="4">
        <f t="shared" si="976"/>
        <v>1.8104596245093205</v>
      </c>
      <c r="L6985" s="5">
        <f t="shared" si="981"/>
        <v>87.323131526801234</v>
      </c>
      <c r="M6985" s="5">
        <f t="shared" si="982"/>
        <v>32.189540375490679</v>
      </c>
      <c r="N6985" s="6">
        <f t="shared" ref="N6985:N7048" si="983">H6985*MAX(0,COS(2*ASIN(SQRT(SIN(RADIANS($B$4))^2+COS(RADIANS($K6985))^2-2*SIN(RADIANS($B$4))*COS(RADIANS($K6985))*COS(RADIANS($J6985-$B$5))+(SIN(RADIANS($K6985))-COS(RADIANS($B$4)))^2)/2)))</f>
        <v>1.8303255473718101</v>
      </c>
      <c r="O6985" s="6">
        <f t="shared" si="977"/>
        <v>32.922676305990748</v>
      </c>
      <c r="P6985" s="6">
        <f>FORECAST(J6985,Inputs!$B$10:$B$18,Inputs!$A$10:$A$18)</f>
        <v>32.891880847470382</v>
      </c>
      <c r="Q6985" s="6">
        <f>IF(Inputs!$D$10="Yes",IF('Hourly Calcs'!P6985&gt;'Hourly Calcs'!K6985,'Hourly Calcs'!O6985,N6985+O6985),N6985+O6985)</f>
        <v>32.922676305990748</v>
      </c>
      <c r="R6985" s="12">
        <f t="shared" si="978"/>
        <v>156.44855780606804</v>
      </c>
      <c r="S6985" s="1">
        <f>IF(AND(A6985&gt;=5,A6985&lt;=9),INDEX(Demand!$C$3:$C$26,C6985),INDEX(Demand!$B$3:$B$26,C6985))</f>
        <v>900</v>
      </c>
      <c r="T6985" s="7">
        <f t="shared" si="979"/>
        <v>156.44855780606804</v>
      </c>
      <c r="U6985" s="7">
        <f t="shared" si="980"/>
        <v>0</v>
      </c>
    </row>
    <row r="6986" spans="1:21" x14ac:dyDescent="0.2">
      <c r="A6986" s="1">
        <v>10</v>
      </c>
      <c r="B6986" s="1">
        <v>18</v>
      </c>
      <c r="C6986" s="1">
        <v>18</v>
      </c>
      <c r="D6986">
        <v>10.5</v>
      </c>
      <c r="E6986">
        <v>6.7</v>
      </c>
      <c r="F6986">
        <v>77</v>
      </c>
      <c r="G6986">
        <v>1</v>
      </c>
      <c r="H6986">
        <v>0</v>
      </c>
      <c r="I6986">
        <v>1</v>
      </c>
      <c r="J6986" s="4">
        <f t="shared" ref="J6986:J7049" si="984">solarazimuth($B$2,$B$3,$B$1,A6986,B6986,C6986,0,0,0,0)</f>
        <v>263.84626168773246</v>
      </c>
      <c r="K6986" s="4">
        <f t="shared" ref="K6986:K7049" si="985">solarelevation($B$2,$B$3,$B$1,A6986,B6986,C6986,0,0,0,0)</f>
        <v>-7.7558522012061104</v>
      </c>
      <c r="L6986" s="5">
        <f t="shared" si="981"/>
        <v>0</v>
      </c>
      <c r="M6986" s="5">
        <f t="shared" si="982"/>
        <v>0</v>
      </c>
      <c r="N6986" s="6">
        <f t="shared" si="983"/>
        <v>0</v>
      </c>
      <c r="O6986" s="6">
        <f t="shared" ref="O6986:O7049" si="986">$I6986*(1+COS(RADIANS($B$4)))/2</f>
        <v>0.91451878627752081</v>
      </c>
      <c r="P6986" s="6">
        <f>FORECAST(J6986,Inputs!$B$10:$B$18,Inputs!$A$10:$A$18)</f>
        <v>32.99857649710863</v>
      </c>
      <c r="Q6986" s="6">
        <f>IF(Inputs!$D$10="Yes",IF('Hourly Calcs'!P6986&gt;'Hourly Calcs'!K6986,'Hourly Calcs'!O6986,N6986+O6986),N6986+O6986)</f>
        <v>0.91451878627752081</v>
      </c>
      <c r="R6986" s="12">
        <f t="shared" ref="R6986:R7049" si="987">$B$6*$E$1*Q6986</f>
        <v>4.3457932723907788</v>
      </c>
      <c r="S6986" s="1">
        <f>IF(AND(A6986&gt;=5,A6986&lt;=9),INDEX(Demand!$C$3:$C$26,C6986),INDEX(Demand!$B$3:$B$26,C6986))</f>
        <v>900</v>
      </c>
      <c r="T6986" s="7">
        <f t="shared" ref="T6986:T7049" si="988">S6986-MAX(0,S6986-R6986)</f>
        <v>4.3457932723907788</v>
      </c>
      <c r="U6986" s="7">
        <f t="shared" ref="U6986:U7049" si="989">MAX(0,R6986-S6986)</f>
        <v>0</v>
      </c>
    </row>
    <row r="6987" spans="1:21" x14ac:dyDescent="0.2">
      <c r="A6987" s="1">
        <v>10</v>
      </c>
      <c r="B6987" s="1">
        <v>18</v>
      </c>
      <c r="C6987" s="1">
        <v>19</v>
      </c>
      <c r="D6987">
        <v>10.6</v>
      </c>
      <c r="E6987">
        <v>7.7</v>
      </c>
      <c r="F6987">
        <v>82</v>
      </c>
      <c r="G6987">
        <v>0</v>
      </c>
      <c r="H6987">
        <v>0</v>
      </c>
      <c r="I6987">
        <v>0</v>
      </c>
      <c r="J6987" s="4">
        <f t="shared" si="984"/>
        <v>275.46434015827845</v>
      </c>
      <c r="K6987" s="4">
        <f t="shared" si="985"/>
        <v>-17.270440760105387</v>
      </c>
      <c r="L6987" s="5">
        <f t="shared" si="981"/>
        <v>0</v>
      </c>
      <c r="M6987" s="5">
        <f t="shared" si="982"/>
        <v>0</v>
      </c>
      <c r="N6987" s="6">
        <f t="shared" si="983"/>
        <v>0</v>
      </c>
      <c r="O6987" s="6">
        <f t="shared" si="986"/>
        <v>0</v>
      </c>
      <c r="P6987" s="6">
        <f>FORECAST(J6987,Inputs!$B$10:$B$18,Inputs!$A$10:$A$18)</f>
        <v>33.106151297761834</v>
      </c>
      <c r="Q6987" s="6">
        <f>IF(Inputs!$D$10="Yes",IF('Hourly Calcs'!P6987&gt;'Hourly Calcs'!K6987,'Hourly Calcs'!O6987,N6987+O6987),N6987+O6987)</f>
        <v>0</v>
      </c>
      <c r="R6987" s="12">
        <f t="shared" si="987"/>
        <v>0</v>
      </c>
      <c r="S6987" s="1">
        <f>IF(AND(A6987&gt;=5,A6987&lt;=9),INDEX(Demand!$C$3:$C$26,C6987),INDEX(Demand!$B$3:$B$26,C6987))</f>
        <v>900</v>
      </c>
      <c r="T6987" s="7">
        <f t="shared" si="988"/>
        <v>0</v>
      </c>
      <c r="U6987" s="7">
        <f t="shared" si="989"/>
        <v>0</v>
      </c>
    </row>
    <row r="6988" spans="1:21" x14ac:dyDescent="0.2">
      <c r="A6988" s="1">
        <v>10</v>
      </c>
      <c r="B6988" s="1">
        <v>18</v>
      </c>
      <c r="C6988" s="1">
        <v>20</v>
      </c>
      <c r="D6988">
        <v>11.5</v>
      </c>
      <c r="E6988">
        <v>6.7</v>
      </c>
      <c r="F6988">
        <v>72</v>
      </c>
      <c r="G6988">
        <v>0</v>
      </c>
      <c r="H6988">
        <v>0</v>
      </c>
      <c r="I6988">
        <v>0</v>
      </c>
      <c r="J6988" s="4">
        <f t="shared" si="984"/>
        <v>287.8686504954415</v>
      </c>
      <c r="K6988" s="4">
        <f t="shared" si="985"/>
        <v>-26.574007170450599</v>
      </c>
      <c r="L6988" s="5">
        <f t="shared" si="981"/>
        <v>0</v>
      </c>
      <c r="M6988" s="5">
        <f t="shared" si="982"/>
        <v>0</v>
      </c>
      <c r="N6988" s="6">
        <f t="shared" si="983"/>
        <v>0</v>
      </c>
      <c r="O6988" s="6">
        <f t="shared" si="986"/>
        <v>0</v>
      </c>
      <c r="P6988" s="6">
        <f>FORECAST(J6988,Inputs!$B$10:$B$18,Inputs!$A$10:$A$18)</f>
        <v>33.221006023105936</v>
      </c>
      <c r="Q6988" s="6">
        <f>IF(Inputs!$D$10="Yes",IF('Hourly Calcs'!P6988&gt;'Hourly Calcs'!K6988,'Hourly Calcs'!O6988,N6988+O6988),N6988+O6988)</f>
        <v>0</v>
      </c>
      <c r="R6988" s="12">
        <f t="shared" si="987"/>
        <v>0</v>
      </c>
      <c r="S6988" s="1">
        <f>IF(AND(A6988&gt;=5,A6988&lt;=9),INDEX(Demand!$C$3:$C$26,C6988),INDEX(Demand!$B$3:$B$26,C6988))</f>
        <v>800</v>
      </c>
      <c r="T6988" s="7">
        <f t="shared" si="988"/>
        <v>0</v>
      </c>
      <c r="U6988" s="7">
        <f t="shared" si="989"/>
        <v>0</v>
      </c>
    </row>
    <row r="6989" spans="1:21" x14ac:dyDescent="0.2">
      <c r="A6989" s="1">
        <v>10</v>
      </c>
      <c r="B6989" s="1">
        <v>18</v>
      </c>
      <c r="C6989" s="1">
        <v>21</v>
      </c>
      <c r="D6989">
        <v>11.6</v>
      </c>
      <c r="E6989">
        <v>7.3</v>
      </c>
      <c r="F6989">
        <v>75</v>
      </c>
      <c r="G6989">
        <v>0</v>
      </c>
      <c r="H6989">
        <v>0</v>
      </c>
      <c r="I6989">
        <v>0</v>
      </c>
      <c r="J6989" s="4">
        <f t="shared" si="984"/>
        <v>301.89113023329571</v>
      </c>
      <c r="K6989" s="4">
        <f t="shared" si="985"/>
        <v>-35.194753705093163</v>
      </c>
      <c r="L6989" s="5">
        <f t="shared" si="981"/>
        <v>0</v>
      </c>
      <c r="M6989" s="5">
        <f t="shared" si="982"/>
        <v>0</v>
      </c>
      <c r="N6989" s="6">
        <f t="shared" si="983"/>
        <v>0</v>
      </c>
      <c r="O6989" s="6">
        <f t="shared" si="986"/>
        <v>0</v>
      </c>
      <c r="P6989" s="6">
        <f>FORECAST(J6989,Inputs!$B$10:$B$18,Inputs!$A$10:$A$18)</f>
        <v>33.350843798456438</v>
      </c>
      <c r="Q6989" s="6">
        <f>IF(Inputs!$D$10="Yes",IF('Hourly Calcs'!P6989&gt;'Hourly Calcs'!K6989,'Hourly Calcs'!O6989,N6989+O6989),N6989+O6989)</f>
        <v>0</v>
      </c>
      <c r="R6989" s="12">
        <f t="shared" si="987"/>
        <v>0</v>
      </c>
      <c r="S6989" s="1">
        <f>IF(AND(A6989&gt;=5,A6989&lt;=9),INDEX(Demand!$C$3:$C$26,C6989),INDEX(Demand!$B$3:$B$26,C6989))</f>
        <v>700</v>
      </c>
      <c r="T6989" s="7">
        <f t="shared" si="988"/>
        <v>0</v>
      </c>
      <c r="U6989" s="7">
        <f t="shared" si="989"/>
        <v>0</v>
      </c>
    </row>
    <row r="6990" spans="1:21" x14ac:dyDescent="0.2">
      <c r="A6990" s="1">
        <v>10</v>
      </c>
      <c r="B6990" s="1">
        <v>18</v>
      </c>
      <c r="C6990" s="1">
        <v>22</v>
      </c>
      <c r="D6990">
        <v>11.6</v>
      </c>
      <c r="E6990">
        <v>5.8</v>
      </c>
      <c r="F6990">
        <v>68</v>
      </c>
      <c r="G6990">
        <v>0</v>
      </c>
      <c r="H6990">
        <v>0</v>
      </c>
      <c r="I6990">
        <v>0</v>
      </c>
      <c r="J6990" s="4">
        <f t="shared" si="984"/>
        <v>318.45879594988037</v>
      </c>
      <c r="K6990" s="4">
        <f t="shared" si="985"/>
        <v>-42.466503048851393</v>
      </c>
      <c r="L6990" s="5">
        <f t="shared" si="981"/>
        <v>0</v>
      </c>
      <c r="M6990" s="5">
        <f t="shared" si="982"/>
        <v>0</v>
      </c>
      <c r="N6990" s="6">
        <f t="shared" si="983"/>
        <v>0</v>
      </c>
      <c r="O6990" s="6">
        <f t="shared" si="986"/>
        <v>0</v>
      </c>
      <c r="P6990" s="6">
        <f>FORECAST(J6990,Inputs!$B$10:$B$18,Inputs!$A$10:$A$18)</f>
        <v>33.50424811064704</v>
      </c>
      <c r="Q6990" s="6">
        <f>IF(Inputs!$D$10="Yes",IF('Hourly Calcs'!P6990&gt;'Hourly Calcs'!K6990,'Hourly Calcs'!O6990,N6990+O6990),N6990+O6990)</f>
        <v>0</v>
      </c>
      <c r="R6990" s="12">
        <f t="shared" si="987"/>
        <v>0</v>
      </c>
      <c r="S6990" s="1">
        <f>IF(AND(A6990&gt;=5,A6990&lt;=9),INDEX(Demand!$C$3:$C$26,C6990),INDEX(Demand!$B$3:$B$26,C6990))</f>
        <v>600</v>
      </c>
      <c r="T6990" s="7">
        <f t="shared" si="988"/>
        <v>0</v>
      </c>
      <c r="U6990" s="7">
        <f t="shared" si="989"/>
        <v>0</v>
      </c>
    </row>
    <row r="6991" spans="1:21" x14ac:dyDescent="0.2">
      <c r="A6991" s="1">
        <v>10</v>
      </c>
      <c r="B6991" s="1">
        <v>18</v>
      </c>
      <c r="C6991" s="1">
        <v>23</v>
      </c>
      <c r="D6991">
        <v>11.6</v>
      </c>
      <c r="E6991">
        <v>6.6</v>
      </c>
      <c r="F6991">
        <v>71</v>
      </c>
      <c r="G6991">
        <v>0</v>
      </c>
      <c r="H6991">
        <v>0</v>
      </c>
      <c r="I6991">
        <v>0</v>
      </c>
      <c r="J6991" s="4">
        <f t="shared" si="984"/>
        <v>338.17866927084765</v>
      </c>
      <c r="K6991" s="4">
        <f t="shared" si="985"/>
        <v>-47.481015793461353</v>
      </c>
      <c r="L6991" s="5">
        <f t="shared" si="981"/>
        <v>0</v>
      </c>
      <c r="M6991" s="5">
        <f t="shared" si="982"/>
        <v>0</v>
      </c>
      <c r="N6991" s="6">
        <f t="shared" si="983"/>
        <v>0</v>
      </c>
      <c r="O6991" s="6">
        <f t="shared" si="986"/>
        <v>0</v>
      </c>
      <c r="P6991" s="6">
        <f>FORECAST(J6991,Inputs!$B$10:$B$18,Inputs!$A$10:$A$18)</f>
        <v>33.686839530285624</v>
      </c>
      <c r="Q6991" s="6">
        <f>IF(Inputs!$D$10="Yes",IF('Hourly Calcs'!P6991&gt;'Hourly Calcs'!K6991,'Hourly Calcs'!O6991,N6991+O6991),N6991+O6991)</f>
        <v>0</v>
      </c>
      <c r="R6991" s="12">
        <f t="shared" si="987"/>
        <v>0</v>
      </c>
      <c r="S6991" s="1">
        <f>IF(AND(A6991&gt;=5,A6991&lt;=9),INDEX(Demand!$C$3:$C$26,C6991),INDEX(Demand!$B$3:$B$26,C6991))</f>
        <v>500</v>
      </c>
      <c r="T6991" s="7">
        <f t="shared" si="988"/>
        <v>0</v>
      </c>
      <c r="U6991" s="7">
        <f t="shared" si="989"/>
        <v>0</v>
      </c>
    </row>
    <row r="6992" spans="1:21" x14ac:dyDescent="0.2">
      <c r="A6992" s="1">
        <v>10</v>
      </c>
      <c r="B6992" s="1">
        <v>18</v>
      </c>
      <c r="C6992" s="1">
        <v>24</v>
      </c>
      <c r="D6992">
        <v>11.1</v>
      </c>
      <c r="E6992">
        <v>6.7</v>
      </c>
      <c r="F6992">
        <v>74</v>
      </c>
      <c r="G6992">
        <v>0</v>
      </c>
      <c r="H6992">
        <v>0</v>
      </c>
      <c r="I6992">
        <v>0</v>
      </c>
      <c r="J6992" s="4">
        <f t="shared" si="984"/>
        <v>0.3391164006990266</v>
      </c>
      <c r="K6992" s="4">
        <f t="shared" si="985"/>
        <v>-49.27449455905861</v>
      </c>
      <c r="L6992" s="5">
        <f t="shared" si="981"/>
        <v>0</v>
      </c>
      <c r="M6992" s="5">
        <f t="shared" si="982"/>
        <v>0</v>
      </c>
      <c r="N6992" s="6">
        <f t="shared" si="983"/>
        <v>0</v>
      </c>
      <c r="O6992" s="6">
        <f t="shared" si="986"/>
        <v>0</v>
      </c>
      <c r="P6992" s="6">
        <f>FORECAST(J6992,Inputs!$B$10:$B$18,Inputs!$A$10:$A$18)</f>
        <v>30.558695522228692</v>
      </c>
      <c r="Q6992" s="6">
        <f>IF(Inputs!$D$10="Yes",IF('Hourly Calcs'!P6992&gt;'Hourly Calcs'!K6992,'Hourly Calcs'!O6992,N6992+O6992),N6992+O6992)</f>
        <v>0</v>
      </c>
      <c r="R6992" s="12">
        <f t="shared" si="987"/>
        <v>0</v>
      </c>
      <c r="S6992" s="1">
        <f>IF(AND(A6992&gt;=5,A6992&lt;=9),INDEX(Demand!$C$3:$C$26,C6992),INDEX(Demand!$B$3:$B$26,C6992))</f>
        <v>400</v>
      </c>
      <c r="T6992" s="7">
        <f t="shared" si="988"/>
        <v>0</v>
      </c>
      <c r="U6992" s="7">
        <f t="shared" si="989"/>
        <v>0</v>
      </c>
    </row>
    <row r="6993" spans="1:21" x14ac:dyDescent="0.2">
      <c r="A6993" s="1">
        <v>10</v>
      </c>
      <c r="B6993" s="1">
        <v>19</v>
      </c>
      <c r="C6993" s="1">
        <v>1</v>
      </c>
      <c r="D6993">
        <v>11.9</v>
      </c>
      <c r="E6993">
        <v>6.7</v>
      </c>
      <c r="F6993">
        <v>70</v>
      </c>
      <c r="G6993">
        <v>0</v>
      </c>
      <c r="H6993">
        <v>0</v>
      </c>
      <c r="I6993">
        <v>0</v>
      </c>
      <c r="J6993" s="4">
        <f t="shared" si="984"/>
        <v>22.466872208449814</v>
      </c>
      <c r="K6993" s="4">
        <f t="shared" si="985"/>
        <v>-47.402985054685217</v>
      </c>
      <c r="L6993" s="5">
        <f t="shared" si="981"/>
        <v>0</v>
      </c>
      <c r="M6993" s="5">
        <f t="shared" si="982"/>
        <v>0</v>
      </c>
      <c r="N6993" s="6">
        <f t="shared" si="983"/>
        <v>0</v>
      </c>
      <c r="O6993" s="6">
        <f t="shared" si="986"/>
        <v>0</v>
      </c>
      <c r="P6993" s="6">
        <f>FORECAST(J6993,Inputs!$B$10:$B$18,Inputs!$A$10:$A$18)</f>
        <v>30.763582150078236</v>
      </c>
      <c r="Q6993" s="6">
        <f>IF(Inputs!$D$10="Yes",IF('Hourly Calcs'!P6993&gt;'Hourly Calcs'!K6993,'Hourly Calcs'!O6993,N6993+O6993),N6993+O6993)</f>
        <v>0</v>
      </c>
      <c r="R6993" s="12">
        <f t="shared" si="987"/>
        <v>0</v>
      </c>
      <c r="S6993" s="1">
        <f>IF(AND(A6993&gt;=5,A6993&lt;=9),INDEX(Demand!$C$3:$C$26,C6993),INDEX(Demand!$B$3:$B$26,C6993))</f>
        <v>350</v>
      </c>
      <c r="T6993" s="7">
        <f t="shared" si="988"/>
        <v>0</v>
      </c>
      <c r="U6993" s="7">
        <f t="shared" si="989"/>
        <v>0</v>
      </c>
    </row>
    <row r="6994" spans="1:21" x14ac:dyDescent="0.2">
      <c r="A6994" s="1">
        <v>10</v>
      </c>
      <c r="B6994" s="1">
        <v>19</v>
      </c>
      <c r="C6994" s="1">
        <v>2</v>
      </c>
      <c r="D6994">
        <v>11.6</v>
      </c>
      <c r="E6994">
        <v>7.5</v>
      </c>
      <c r="F6994">
        <v>76</v>
      </c>
      <c r="G6994">
        <v>0</v>
      </c>
      <c r="H6994">
        <v>0</v>
      </c>
      <c r="I6994">
        <v>0</v>
      </c>
      <c r="J6994" s="4">
        <f t="shared" si="984"/>
        <v>42.117474736389426</v>
      </c>
      <c r="K6994" s="4">
        <f t="shared" si="985"/>
        <v>-42.331162577265275</v>
      </c>
      <c r="L6994" s="5">
        <f t="shared" si="981"/>
        <v>0</v>
      </c>
      <c r="M6994" s="5">
        <f t="shared" si="982"/>
        <v>0</v>
      </c>
      <c r="N6994" s="6">
        <f t="shared" si="983"/>
        <v>0</v>
      </c>
      <c r="O6994" s="6">
        <f t="shared" si="986"/>
        <v>0</v>
      </c>
      <c r="P6994" s="6">
        <f>FORECAST(J6994,Inputs!$B$10:$B$18,Inputs!$A$10:$A$18)</f>
        <v>30.945532173485084</v>
      </c>
      <c r="Q6994" s="6">
        <f>IF(Inputs!$D$10="Yes",IF('Hourly Calcs'!P6994&gt;'Hourly Calcs'!K6994,'Hourly Calcs'!O6994,N6994+O6994),N6994+O6994)</f>
        <v>0</v>
      </c>
      <c r="R6994" s="12">
        <f t="shared" si="987"/>
        <v>0</v>
      </c>
      <c r="S6994" s="1">
        <f>IF(AND(A6994&gt;=5,A6994&lt;=9),INDEX(Demand!$C$3:$C$26,C6994),INDEX(Demand!$B$3:$B$26,C6994))</f>
        <v>350</v>
      </c>
      <c r="T6994" s="7">
        <f t="shared" si="988"/>
        <v>0</v>
      </c>
      <c r="U6994" s="7">
        <f t="shared" si="989"/>
        <v>0</v>
      </c>
    </row>
    <row r="6995" spans="1:21" x14ac:dyDescent="0.2">
      <c r="A6995" s="1">
        <v>10</v>
      </c>
      <c r="B6995" s="1">
        <v>19</v>
      </c>
      <c r="C6995" s="1">
        <v>3</v>
      </c>
      <c r="D6995">
        <v>11.2</v>
      </c>
      <c r="E6995">
        <v>6.3</v>
      </c>
      <c r="F6995">
        <v>72</v>
      </c>
      <c r="G6995">
        <v>0</v>
      </c>
      <c r="H6995">
        <v>0</v>
      </c>
      <c r="I6995">
        <v>0</v>
      </c>
      <c r="J6995" s="4">
        <f t="shared" si="984"/>
        <v>58.621942900638004</v>
      </c>
      <c r="K6995" s="4">
        <f t="shared" si="985"/>
        <v>-35.028111643853208</v>
      </c>
      <c r="L6995" s="5">
        <f t="shared" si="981"/>
        <v>0</v>
      </c>
      <c r="M6995" s="5">
        <f t="shared" si="982"/>
        <v>0</v>
      </c>
      <c r="N6995" s="6">
        <f t="shared" si="983"/>
        <v>0</v>
      </c>
      <c r="O6995" s="6">
        <f t="shared" si="986"/>
        <v>0</v>
      </c>
      <c r="P6995" s="6">
        <f>FORECAST(J6995,Inputs!$B$10:$B$18,Inputs!$A$10:$A$18)</f>
        <v>31.098351323154052</v>
      </c>
      <c r="Q6995" s="6">
        <f>IF(Inputs!$D$10="Yes",IF('Hourly Calcs'!P6995&gt;'Hourly Calcs'!K6995,'Hourly Calcs'!O6995,N6995+O6995),N6995+O6995)</f>
        <v>0</v>
      </c>
      <c r="R6995" s="12">
        <f t="shared" si="987"/>
        <v>0</v>
      </c>
      <c r="S6995" s="1">
        <f>IF(AND(A6995&gt;=5,A6995&lt;=9),INDEX(Demand!$C$3:$C$26,C6995),INDEX(Demand!$B$3:$B$26,C6995))</f>
        <v>350</v>
      </c>
      <c r="T6995" s="7">
        <f t="shared" si="988"/>
        <v>0</v>
      </c>
      <c r="U6995" s="7">
        <f t="shared" si="989"/>
        <v>0</v>
      </c>
    </row>
    <row r="6996" spans="1:21" x14ac:dyDescent="0.2">
      <c r="A6996" s="1">
        <v>10</v>
      </c>
      <c r="B6996" s="1">
        <v>19</v>
      </c>
      <c r="C6996" s="1">
        <v>4</v>
      </c>
      <c r="D6996">
        <v>10.6</v>
      </c>
      <c r="E6996">
        <v>7</v>
      </c>
      <c r="F6996">
        <v>78</v>
      </c>
      <c r="G6996">
        <v>0</v>
      </c>
      <c r="H6996">
        <v>0</v>
      </c>
      <c r="I6996">
        <v>0</v>
      </c>
      <c r="J6996" s="4">
        <f t="shared" si="984"/>
        <v>72.604412349847451</v>
      </c>
      <c r="K6996" s="4">
        <f t="shared" si="985"/>
        <v>-26.398025612034729</v>
      </c>
      <c r="L6996" s="5">
        <f t="shared" si="981"/>
        <v>0</v>
      </c>
      <c r="M6996" s="5">
        <f t="shared" si="982"/>
        <v>0</v>
      </c>
      <c r="N6996" s="6">
        <f t="shared" si="983"/>
        <v>0</v>
      </c>
      <c r="O6996" s="6">
        <f t="shared" si="986"/>
        <v>0</v>
      </c>
      <c r="P6996" s="6">
        <f>FORECAST(J6996,Inputs!$B$10:$B$18,Inputs!$A$10:$A$18)</f>
        <v>31.227818632868956</v>
      </c>
      <c r="Q6996" s="6">
        <f>IF(Inputs!$D$10="Yes",IF('Hourly Calcs'!P6996&gt;'Hourly Calcs'!K6996,'Hourly Calcs'!O6996,N6996+O6996),N6996+O6996)</f>
        <v>0</v>
      </c>
      <c r="R6996" s="12">
        <f t="shared" si="987"/>
        <v>0</v>
      </c>
      <c r="S6996" s="1">
        <f>IF(AND(A6996&gt;=5,A6996&lt;=9),INDEX(Demand!$C$3:$C$26,C6996),INDEX(Demand!$B$3:$B$26,C6996))</f>
        <v>350</v>
      </c>
      <c r="T6996" s="7">
        <f t="shared" si="988"/>
        <v>0</v>
      </c>
      <c r="U6996" s="7">
        <f t="shared" si="989"/>
        <v>0</v>
      </c>
    </row>
    <row r="6997" spans="1:21" x14ac:dyDescent="0.2">
      <c r="A6997" s="1">
        <v>10</v>
      </c>
      <c r="B6997" s="1">
        <v>19</v>
      </c>
      <c r="C6997" s="1">
        <v>5</v>
      </c>
      <c r="D6997">
        <v>11.4</v>
      </c>
      <c r="E6997">
        <v>7.3</v>
      </c>
      <c r="F6997">
        <v>76</v>
      </c>
      <c r="G6997">
        <v>0</v>
      </c>
      <c r="H6997">
        <v>0</v>
      </c>
      <c r="I6997">
        <v>0</v>
      </c>
      <c r="J6997" s="4">
        <f t="shared" si="984"/>
        <v>84.992207814188475</v>
      </c>
      <c r="K6997" s="4">
        <f t="shared" si="985"/>
        <v>-17.102658304359323</v>
      </c>
      <c r="L6997" s="5">
        <f t="shared" si="981"/>
        <v>80.007792185811525</v>
      </c>
      <c r="M6997" s="5">
        <f t="shared" si="982"/>
        <v>0</v>
      </c>
      <c r="N6997" s="6">
        <f t="shared" si="983"/>
        <v>0</v>
      </c>
      <c r="O6997" s="6">
        <f t="shared" si="986"/>
        <v>0</v>
      </c>
      <c r="P6997" s="6">
        <f>FORECAST(J6997,Inputs!$B$10:$B$18,Inputs!$A$10:$A$18)</f>
        <v>31.342520442723966</v>
      </c>
      <c r="Q6997" s="6">
        <f>IF(Inputs!$D$10="Yes",IF('Hourly Calcs'!P6997&gt;'Hourly Calcs'!K6997,'Hourly Calcs'!O6997,N6997+O6997),N6997+O6997)</f>
        <v>0</v>
      </c>
      <c r="R6997" s="12">
        <f t="shared" si="987"/>
        <v>0</v>
      </c>
      <c r="S6997" s="1">
        <f>IF(AND(A6997&gt;=5,A6997&lt;=9),INDEX(Demand!$C$3:$C$26,C6997),INDEX(Demand!$B$3:$B$26,C6997))</f>
        <v>350</v>
      </c>
      <c r="T6997" s="7">
        <f t="shared" si="988"/>
        <v>0</v>
      </c>
      <c r="U6997" s="7">
        <f t="shared" si="989"/>
        <v>0</v>
      </c>
    </row>
    <row r="6998" spans="1:21" x14ac:dyDescent="0.2">
      <c r="A6998" s="1">
        <v>10</v>
      </c>
      <c r="B6998" s="1">
        <v>19</v>
      </c>
      <c r="C6998" s="1">
        <v>6</v>
      </c>
      <c r="D6998">
        <v>10.1</v>
      </c>
      <c r="E6998">
        <v>6.9</v>
      </c>
      <c r="F6998">
        <v>80</v>
      </c>
      <c r="G6998">
        <v>0</v>
      </c>
      <c r="H6998">
        <v>0</v>
      </c>
      <c r="I6998">
        <v>0</v>
      </c>
      <c r="J6998" s="4">
        <f t="shared" si="984"/>
        <v>96.613487801333875</v>
      </c>
      <c r="K6998" s="4">
        <f t="shared" si="985"/>
        <v>-7.6113745517940146</v>
      </c>
      <c r="L6998" s="5">
        <f t="shared" si="981"/>
        <v>68.386512198666125</v>
      </c>
      <c r="M6998" s="5">
        <f t="shared" si="982"/>
        <v>0</v>
      </c>
      <c r="N6998" s="6">
        <f t="shared" si="983"/>
        <v>0</v>
      </c>
      <c r="O6998" s="6">
        <f t="shared" si="986"/>
        <v>0</v>
      </c>
      <c r="P6998" s="6">
        <f>FORECAST(J6998,Inputs!$B$10:$B$18,Inputs!$A$10:$A$18)</f>
        <v>31.450124887049384</v>
      </c>
      <c r="Q6998" s="6">
        <f>IF(Inputs!$D$10="Yes",IF('Hourly Calcs'!P6998&gt;'Hourly Calcs'!K6998,'Hourly Calcs'!O6998,N6998+O6998),N6998+O6998)</f>
        <v>0</v>
      </c>
      <c r="R6998" s="12">
        <f t="shared" si="987"/>
        <v>0</v>
      </c>
      <c r="S6998" s="1">
        <f>IF(AND(A6998&gt;=5,A6998&lt;=9),INDEX(Demand!$C$3:$C$26,C6998),INDEX(Demand!$B$3:$B$26,C6998))</f>
        <v>350</v>
      </c>
      <c r="T6998" s="7">
        <f t="shared" si="988"/>
        <v>0</v>
      </c>
      <c r="U6998" s="7">
        <f t="shared" si="989"/>
        <v>0</v>
      </c>
    </row>
    <row r="6999" spans="1:21" x14ac:dyDescent="0.2">
      <c r="A6999" s="1">
        <v>10</v>
      </c>
      <c r="B6999" s="1">
        <v>19</v>
      </c>
      <c r="C6999" s="1">
        <v>7</v>
      </c>
      <c r="D6999">
        <v>10.7</v>
      </c>
      <c r="E6999">
        <v>5.7</v>
      </c>
      <c r="F6999">
        <v>71</v>
      </c>
      <c r="G6999">
        <v>3</v>
      </c>
      <c r="H6999">
        <v>0</v>
      </c>
      <c r="I6999">
        <v>3</v>
      </c>
      <c r="J6999" s="4">
        <f t="shared" si="984"/>
        <v>108.15569371052756</v>
      </c>
      <c r="K6999" s="4">
        <f t="shared" si="985"/>
        <v>1.9062655782975355</v>
      </c>
      <c r="L6999" s="5">
        <f t="shared" si="981"/>
        <v>56.844306289472442</v>
      </c>
      <c r="M6999" s="5">
        <f t="shared" si="982"/>
        <v>32.093734421702464</v>
      </c>
      <c r="N6999" s="6">
        <f t="shared" si="983"/>
        <v>0</v>
      </c>
      <c r="O6999" s="6">
        <f t="shared" si="986"/>
        <v>2.7435563588325627</v>
      </c>
      <c r="P6999" s="6">
        <f>FORECAST(J6999,Inputs!$B$10:$B$18,Inputs!$A$10:$A$18)</f>
        <v>31.556997163986363</v>
      </c>
      <c r="Q6999" s="6">
        <f>IF(Inputs!$D$10="Yes",IF('Hourly Calcs'!P6999&gt;'Hourly Calcs'!K6999,'Hourly Calcs'!O6999,N6999+O6999),N6999+O6999)</f>
        <v>2.7435563588325627</v>
      </c>
      <c r="R6999" s="12">
        <f t="shared" si="987"/>
        <v>13.037379817172337</v>
      </c>
      <c r="S6999" s="1">
        <f>IF(AND(A6999&gt;=5,A6999&lt;=9),INDEX(Demand!$C$3:$C$26,C6999),INDEX(Demand!$B$3:$B$26,C6999))</f>
        <v>350</v>
      </c>
      <c r="T6999" s="7">
        <f t="shared" si="988"/>
        <v>13.037379817172337</v>
      </c>
      <c r="U6999" s="7">
        <f t="shared" si="989"/>
        <v>0</v>
      </c>
    </row>
    <row r="7000" spans="1:21" x14ac:dyDescent="0.2">
      <c r="A7000" s="1">
        <v>10</v>
      </c>
      <c r="B7000" s="1">
        <v>19</v>
      </c>
      <c r="C7000" s="1">
        <v>8</v>
      </c>
      <c r="D7000">
        <v>11</v>
      </c>
      <c r="E7000">
        <v>5.0999999999999996</v>
      </c>
      <c r="F7000">
        <v>67</v>
      </c>
      <c r="G7000">
        <v>60</v>
      </c>
      <c r="H7000">
        <v>67</v>
      </c>
      <c r="I7000">
        <v>50</v>
      </c>
      <c r="J7000" s="4">
        <f t="shared" si="984"/>
        <v>120.2082977621194</v>
      </c>
      <c r="K7000" s="4">
        <f t="shared" si="985"/>
        <v>10.31899075283475</v>
      </c>
      <c r="L7000" s="5">
        <f t="shared" si="981"/>
        <v>44.7917022378806</v>
      </c>
      <c r="M7000" s="5">
        <f t="shared" si="982"/>
        <v>23.68100924716525</v>
      </c>
      <c r="N7000" s="6">
        <f t="shared" si="983"/>
        <v>36.108271018798661</v>
      </c>
      <c r="O7000" s="6">
        <f t="shared" si="986"/>
        <v>45.72593931387604</v>
      </c>
      <c r="P7000" s="6">
        <f>FORECAST(J7000,Inputs!$B$10:$B$18,Inputs!$A$10:$A$18)</f>
        <v>31.668595349649252</v>
      </c>
      <c r="Q7000" s="6">
        <f>IF(Inputs!$D$10="Yes",IF('Hourly Calcs'!P7000&gt;'Hourly Calcs'!K7000,'Hourly Calcs'!O7000,N7000+O7000),N7000+O7000)</f>
        <v>45.72593931387604</v>
      </c>
      <c r="R7000" s="12">
        <f t="shared" si="987"/>
        <v>217.28966361953894</v>
      </c>
      <c r="S7000" s="1">
        <f>IF(AND(A7000&gt;=5,A7000&lt;=9),INDEX(Demand!$C$3:$C$26,C7000),INDEX(Demand!$B$3:$B$26,C7000))</f>
        <v>350</v>
      </c>
      <c r="T7000" s="7">
        <f t="shared" si="988"/>
        <v>217.28966361953894</v>
      </c>
      <c r="U7000" s="7">
        <f t="shared" si="989"/>
        <v>0</v>
      </c>
    </row>
    <row r="7001" spans="1:21" x14ac:dyDescent="0.2">
      <c r="A7001" s="1">
        <v>10</v>
      </c>
      <c r="B7001" s="1">
        <v>19</v>
      </c>
      <c r="C7001" s="1">
        <v>9</v>
      </c>
      <c r="D7001">
        <v>12.3</v>
      </c>
      <c r="E7001">
        <v>5.2</v>
      </c>
      <c r="F7001">
        <v>62</v>
      </c>
      <c r="G7001">
        <v>190</v>
      </c>
      <c r="H7001">
        <v>335</v>
      </c>
      <c r="I7001">
        <v>97</v>
      </c>
      <c r="J7001" s="4">
        <f t="shared" si="984"/>
        <v>133.27700628897227</v>
      </c>
      <c r="K7001" s="4">
        <f t="shared" si="985"/>
        <v>17.872524509837945</v>
      </c>
      <c r="L7001" s="5">
        <f t="shared" si="981"/>
        <v>31.722993711027726</v>
      </c>
      <c r="M7001" s="5">
        <f t="shared" si="982"/>
        <v>16.127475490162055</v>
      </c>
      <c r="N7001" s="6">
        <f t="shared" si="983"/>
        <v>236.88766896670708</v>
      </c>
      <c r="O7001" s="6">
        <f t="shared" si="986"/>
        <v>88.708322268919517</v>
      </c>
      <c r="P7001" s="6">
        <f>FORECAST(J7001,Inputs!$B$10:$B$18,Inputs!$A$10:$A$18)</f>
        <v>31.789601910083075</v>
      </c>
      <c r="Q7001" s="6">
        <f>IF(Inputs!$D$10="Yes",IF('Hourly Calcs'!P7001&gt;'Hourly Calcs'!K7001,'Hourly Calcs'!O7001,N7001+O7001),N7001+O7001)</f>
        <v>88.708322268919517</v>
      </c>
      <c r="R7001" s="12">
        <f t="shared" si="987"/>
        <v>421.54194742190555</v>
      </c>
      <c r="S7001" s="1">
        <f>IF(AND(A7001&gt;=5,A7001&lt;=9),INDEX(Demand!$C$3:$C$26,C7001),INDEX(Demand!$B$3:$B$26,C7001))</f>
        <v>350</v>
      </c>
      <c r="T7001" s="7">
        <f t="shared" si="988"/>
        <v>350</v>
      </c>
      <c r="U7001" s="7">
        <f t="shared" si="989"/>
        <v>71.541947421905547</v>
      </c>
    </row>
    <row r="7002" spans="1:21" x14ac:dyDescent="0.2">
      <c r="A7002" s="1">
        <v>10</v>
      </c>
      <c r="B7002" s="1">
        <v>19</v>
      </c>
      <c r="C7002" s="1">
        <v>10</v>
      </c>
      <c r="D7002">
        <v>13.1</v>
      </c>
      <c r="E7002">
        <v>5.4</v>
      </c>
      <c r="F7002">
        <v>60</v>
      </c>
      <c r="G7002">
        <v>311</v>
      </c>
      <c r="H7002">
        <v>457</v>
      </c>
      <c r="I7002">
        <v>131</v>
      </c>
      <c r="J7002" s="4">
        <f t="shared" si="984"/>
        <v>147.71452982311706</v>
      </c>
      <c r="K7002" s="4">
        <f t="shared" si="985"/>
        <v>23.88571476578926</v>
      </c>
      <c r="L7002" s="5">
        <f t="shared" si="981"/>
        <v>17.285470176882939</v>
      </c>
      <c r="M7002" s="5">
        <f t="shared" si="982"/>
        <v>10.11428523421074</v>
      </c>
      <c r="N7002" s="6">
        <f t="shared" si="983"/>
        <v>376.520978358945</v>
      </c>
      <c r="O7002" s="6">
        <f t="shared" si="986"/>
        <v>119.80196100235523</v>
      </c>
      <c r="P7002" s="6">
        <f>FORECAST(J7002,Inputs!$B$10:$B$18,Inputs!$A$10:$A$18)</f>
        <v>31.923282683547377</v>
      </c>
      <c r="Q7002" s="6">
        <f>IF(Inputs!$D$10="Yes",IF('Hourly Calcs'!P7002&gt;'Hourly Calcs'!K7002,'Hourly Calcs'!O7002,N7002+O7002),N7002+O7002)</f>
        <v>119.80196100235523</v>
      </c>
      <c r="R7002" s="12">
        <f t="shared" si="987"/>
        <v>569.29891868319203</v>
      </c>
      <c r="S7002" s="1">
        <f>IF(AND(A7002&gt;=5,A7002&lt;=9),INDEX(Demand!$C$3:$C$26,C7002),INDEX(Demand!$B$3:$B$26,C7002))</f>
        <v>600</v>
      </c>
      <c r="T7002" s="7">
        <f t="shared" si="988"/>
        <v>569.29891868319203</v>
      </c>
      <c r="U7002" s="7">
        <f t="shared" si="989"/>
        <v>0</v>
      </c>
    </row>
    <row r="7003" spans="1:21" x14ac:dyDescent="0.2">
      <c r="A7003" s="1">
        <v>10</v>
      </c>
      <c r="B7003" s="1">
        <v>19</v>
      </c>
      <c r="C7003" s="1">
        <v>11</v>
      </c>
      <c r="D7003">
        <v>13.6</v>
      </c>
      <c r="E7003">
        <v>6.6</v>
      </c>
      <c r="F7003">
        <v>63</v>
      </c>
      <c r="G7003">
        <v>379</v>
      </c>
      <c r="H7003">
        <v>397</v>
      </c>
      <c r="I7003">
        <v>191</v>
      </c>
      <c r="J7003" s="4">
        <f t="shared" si="984"/>
        <v>163.54487683007412</v>
      </c>
      <c r="K7003" s="4">
        <f t="shared" si="985"/>
        <v>27.787050442794126</v>
      </c>
      <c r="L7003" s="5">
        <f t="shared" si="981"/>
        <v>1.4551231699258835</v>
      </c>
      <c r="M7003" s="5">
        <f t="shared" si="982"/>
        <v>6.2129495572058744</v>
      </c>
      <c r="N7003" s="6">
        <f t="shared" si="983"/>
        <v>349.77172620683399</v>
      </c>
      <c r="O7003" s="6">
        <f t="shared" si="986"/>
        <v>174.67308817900647</v>
      </c>
      <c r="P7003" s="6">
        <f>FORECAST(J7003,Inputs!$B$10:$B$18,Inputs!$A$10:$A$18)</f>
        <v>32.069859970648835</v>
      </c>
      <c r="Q7003" s="6">
        <f>IF(Inputs!$D$10="Yes",IF('Hourly Calcs'!P7003&gt;'Hourly Calcs'!K7003,'Hourly Calcs'!O7003,N7003+O7003),N7003+O7003)</f>
        <v>174.67308817900647</v>
      </c>
      <c r="R7003" s="12">
        <f t="shared" si="987"/>
        <v>830.04651502663876</v>
      </c>
      <c r="S7003" s="1">
        <f>IF(AND(A7003&gt;=5,A7003&lt;=9),INDEX(Demand!$C$3:$C$26,C7003),INDEX(Demand!$B$3:$B$26,C7003))</f>
        <v>600</v>
      </c>
      <c r="T7003" s="7">
        <f t="shared" si="988"/>
        <v>600</v>
      </c>
      <c r="U7003" s="7">
        <f t="shared" si="989"/>
        <v>230.04651502663876</v>
      </c>
    </row>
    <row r="7004" spans="1:21" x14ac:dyDescent="0.2">
      <c r="A7004" s="1">
        <v>10</v>
      </c>
      <c r="B7004" s="1">
        <v>19</v>
      </c>
      <c r="C7004" s="1">
        <v>12</v>
      </c>
      <c r="D7004">
        <v>13.7</v>
      </c>
      <c r="E7004">
        <v>5.2</v>
      </c>
      <c r="F7004">
        <v>56</v>
      </c>
      <c r="G7004">
        <v>466</v>
      </c>
      <c r="H7004">
        <v>602</v>
      </c>
      <c r="I7004">
        <v>157</v>
      </c>
      <c r="J7004" s="4">
        <f t="shared" si="984"/>
        <v>180.27873920862805</v>
      </c>
      <c r="K7004" s="4">
        <f t="shared" si="985"/>
        <v>29.108485187595029</v>
      </c>
      <c r="L7004" s="5">
        <f t="shared" si="981"/>
        <v>15.278739208628053</v>
      </c>
      <c r="M7004" s="5">
        <f t="shared" si="982"/>
        <v>4.8915148124049708</v>
      </c>
      <c r="N7004" s="6">
        <f t="shared" si="983"/>
        <v>526.50694548208617</v>
      </c>
      <c r="O7004" s="6">
        <f t="shared" si="986"/>
        <v>143.57944944557076</v>
      </c>
      <c r="P7004" s="6">
        <f>FORECAST(J7004,Inputs!$B$10:$B$18,Inputs!$A$10:$A$18)</f>
        <v>32.224803140820626</v>
      </c>
      <c r="Q7004" s="6">
        <f>IF(Inputs!$D$10="Yes",IF('Hourly Calcs'!P7004&gt;'Hourly Calcs'!K7004,'Hourly Calcs'!O7004,N7004+O7004),N7004+O7004)</f>
        <v>143.57944944557076</v>
      </c>
      <c r="R7004" s="12">
        <f t="shared" si="987"/>
        <v>682.28954376535216</v>
      </c>
      <c r="S7004" s="1">
        <f>IF(AND(A7004&gt;=5,A7004&lt;=9),INDEX(Demand!$C$3:$C$26,C7004),INDEX(Demand!$B$3:$B$26,C7004))</f>
        <v>600</v>
      </c>
      <c r="T7004" s="7">
        <f t="shared" si="988"/>
        <v>600</v>
      </c>
      <c r="U7004" s="7">
        <f t="shared" si="989"/>
        <v>82.289543765352164</v>
      </c>
    </row>
    <row r="7005" spans="1:21" x14ac:dyDescent="0.2">
      <c r="A7005" s="1">
        <v>10</v>
      </c>
      <c r="B7005" s="1">
        <v>19</v>
      </c>
      <c r="C7005" s="1">
        <v>13</v>
      </c>
      <c r="D7005">
        <v>13.8</v>
      </c>
      <c r="E7005">
        <v>7.3</v>
      </c>
      <c r="F7005">
        <v>65</v>
      </c>
      <c r="G7005">
        <v>417</v>
      </c>
      <c r="H7005">
        <v>460</v>
      </c>
      <c r="I7005">
        <v>183</v>
      </c>
      <c r="J7005" s="4">
        <f t="shared" si="984"/>
        <v>196.98960403445594</v>
      </c>
      <c r="K7005" s="4">
        <f t="shared" si="985"/>
        <v>27.667591444258051</v>
      </c>
      <c r="L7005" s="5">
        <f t="shared" si="981"/>
        <v>31.989604034455937</v>
      </c>
      <c r="M7005" s="5">
        <f t="shared" si="982"/>
        <v>6.3324085557419494</v>
      </c>
      <c r="N7005" s="6">
        <f t="shared" si="983"/>
        <v>370.30094762825121</v>
      </c>
      <c r="O7005" s="6">
        <f t="shared" si="986"/>
        <v>167.35693788878632</v>
      </c>
      <c r="P7005" s="6">
        <f>FORECAST(J7005,Inputs!$B$10:$B$18,Inputs!$A$10:$A$18)</f>
        <v>32.379533370689401</v>
      </c>
      <c r="Q7005" s="6">
        <f>IF(Inputs!$D$10="Yes",IF('Hourly Calcs'!P7005&gt;'Hourly Calcs'!K7005,'Hourly Calcs'!O7005,N7005+O7005),N7005+O7005)</f>
        <v>167.35693788878632</v>
      </c>
      <c r="R7005" s="12">
        <f t="shared" si="987"/>
        <v>795.28016884751253</v>
      </c>
      <c r="S7005" s="1">
        <f>IF(AND(A7005&gt;=5,A7005&lt;=9),INDEX(Demand!$C$3:$C$26,C7005),INDEX(Demand!$B$3:$B$26,C7005))</f>
        <v>600</v>
      </c>
      <c r="T7005" s="7">
        <f t="shared" si="988"/>
        <v>600</v>
      </c>
      <c r="U7005" s="7">
        <f t="shared" si="989"/>
        <v>195.28016884751253</v>
      </c>
    </row>
    <row r="7006" spans="1:21" x14ac:dyDescent="0.2">
      <c r="A7006" s="1">
        <v>10</v>
      </c>
      <c r="B7006" s="1">
        <v>19</v>
      </c>
      <c r="C7006" s="1">
        <v>14</v>
      </c>
      <c r="D7006">
        <v>12.5</v>
      </c>
      <c r="E7006">
        <v>5.7</v>
      </c>
      <c r="F7006">
        <v>63</v>
      </c>
      <c r="G7006">
        <v>345</v>
      </c>
      <c r="H7006">
        <v>360</v>
      </c>
      <c r="I7006">
        <v>180</v>
      </c>
      <c r="J7006" s="4">
        <f t="shared" si="984"/>
        <v>212.7622088726169</v>
      </c>
      <c r="K7006" s="4">
        <f t="shared" si="985"/>
        <v>23.661389325114527</v>
      </c>
      <c r="L7006" s="5">
        <f t="shared" si="981"/>
        <v>47.762208872616895</v>
      </c>
      <c r="M7006" s="5">
        <f t="shared" si="982"/>
        <v>10.338610674885473</v>
      </c>
      <c r="N7006" s="6">
        <f t="shared" si="983"/>
        <v>243.72449347754736</v>
      </c>
      <c r="O7006" s="6">
        <f t="shared" si="986"/>
        <v>164.61338152995376</v>
      </c>
      <c r="P7006" s="6">
        <f>FORECAST(J7006,Inputs!$B$10:$B$18,Inputs!$A$10:$A$18)</f>
        <v>32.525576008079781</v>
      </c>
      <c r="Q7006" s="6">
        <f>IF(Inputs!$D$10="Yes",IF('Hourly Calcs'!P7006&gt;'Hourly Calcs'!K7006,'Hourly Calcs'!O7006,N7006+O7006),N7006+O7006)</f>
        <v>164.61338152995376</v>
      </c>
      <c r="R7006" s="12">
        <f t="shared" si="987"/>
        <v>782.24278903034019</v>
      </c>
      <c r="S7006" s="1">
        <f>IF(AND(A7006&gt;=5,A7006&lt;=9),INDEX(Demand!$C$3:$C$26,C7006),INDEX(Demand!$B$3:$B$26,C7006))</f>
        <v>600</v>
      </c>
      <c r="T7006" s="7">
        <f t="shared" si="988"/>
        <v>600</v>
      </c>
      <c r="U7006" s="7">
        <f t="shared" si="989"/>
        <v>182.24278903034019</v>
      </c>
    </row>
    <row r="7007" spans="1:21" x14ac:dyDescent="0.2">
      <c r="A7007" s="1">
        <v>10</v>
      </c>
      <c r="B7007" s="1">
        <v>19</v>
      </c>
      <c r="C7007" s="1">
        <v>15</v>
      </c>
      <c r="D7007">
        <v>10.9</v>
      </c>
      <c r="E7007">
        <v>7.6</v>
      </c>
      <c r="F7007">
        <v>80</v>
      </c>
      <c r="G7007">
        <v>235</v>
      </c>
      <c r="H7007">
        <v>204</v>
      </c>
      <c r="I7007">
        <v>159</v>
      </c>
      <c r="J7007" s="4">
        <f t="shared" si="984"/>
        <v>227.13000818777169</v>
      </c>
      <c r="K7007" s="4">
        <f t="shared" si="985"/>
        <v>17.565187688615154</v>
      </c>
      <c r="L7007" s="5">
        <f t="shared" si="981"/>
        <v>62.130008187771693</v>
      </c>
      <c r="M7007" s="5">
        <f t="shared" si="982"/>
        <v>16.434812311384846</v>
      </c>
      <c r="N7007" s="6">
        <f t="shared" si="983"/>
        <v>101.88000858901393</v>
      </c>
      <c r="O7007" s="6">
        <f t="shared" si="986"/>
        <v>145.40848701812581</v>
      </c>
      <c r="P7007" s="6">
        <f>FORECAST(J7007,Inputs!$B$10:$B$18,Inputs!$A$10:$A$18)</f>
        <v>32.658611186923807</v>
      </c>
      <c r="Q7007" s="6">
        <f>IF(Inputs!$D$10="Yes",IF('Hourly Calcs'!P7007&gt;'Hourly Calcs'!K7007,'Hourly Calcs'!O7007,N7007+O7007),N7007+O7007)</f>
        <v>145.40848701812581</v>
      </c>
      <c r="R7007" s="12">
        <f t="shared" si="987"/>
        <v>690.98113031013384</v>
      </c>
      <c r="S7007" s="1">
        <f>IF(AND(A7007&gt;=5,A7007&lt;=9),INDEX(Demand!$C$3:$C$26,C7007),INDEX(Demand!$B$3:$B$26,C7007))</f>
        <v>600</v>
      </c>
      <c r="T7007" s="7">
        <f t="shared" si="988"/>
        <v>600</v>
      </c>
      <c r="U7007" s="7">
        <f t="shared" si="989"/>
        <v>90.981130310133835</v>
      </c>
    </row>
    <row r="7008" spans="1:21" x14ac:dyDescent="0.2">
      <c r="A7008" s="1">
        <v>10</v>
      </c>
      <c r="B7008" s="1">
        <v>19</v>
      </c>
      <c r="C7008" s="1">
        <v>16</v>
      </c>
      <c r="D7008">
        <v>12.7</v>
      </c>
      <c r="E7008">
        <v>6.4</v>
      </c>
      <c r="F7008">
        <v>65</v>
      </c>
      <c r="G7008">
        <v>147</v>
      </c>
      <c r="H7008">
        <v>144</v>
      </c>
      <c r="I7008">
        <v>111</v>
      </c>
      <c r="J7008" s="4">
        <f t="shared" si="984"/>
        <v>240.13486154758743</v>
      </c>
      <c r="K7008" s="4">
        <f t="shared" si="985"/>
        <v>9.9512438963643461</v>
      </c>
      <c r="L7008" s="5">
        <f t="shared" si="981"/>
        <v>75.134861547587434</v>
      </c>
      <c r="M7008" s="5">
        <f t="shared" si="982"/>
        <v>24.048756103635654</v>
      </c>
      <c r="N7008" s="6">
        <f t="shared" si="983"/>
        <v>40.977469488933004</v>
      </c>
      <c r="O7008" s="6">
        <f t="shared" si="986"/>
        <v>101.51158527680481</v>
      </c>
      <c r="P7008" s="6">
        <f>FORECAST(J7008,Inputs!$B$10:$B$18,Inputs!$A$10:$A$18)</f>
        <v>32.779026495810996</v>
      </c>
      <c r="Q7008" s="6">
        <f>IF(Inputs!$D$10="Yes",IF('Hourly Calcs'!P7008&gt;'Hourly Calcs'!K7008,'Hourly Calcs'!O7008,N7008+O7008),N7008+O7008)</f>
        <v>101.51158527680481</v>
      </c>
      <c r="R7008" s="12">
        <f t="shared" si="987"/>
        <v>482.38305323537645</v>
      </c>
      <c r="S7008" s="1">
        <f>IF(AND(A7008&gt;=5,A7008&lt;=9),INDEX(Demand!$C$3:$C$26,C7008),INDEX(Demand!$B$3:$B$26,C7008))</f>
        <v>900</v>
      </c>
      <c r="T7008" s="7">
        <f t="shared" si="988"/>
        <v>482.38305323537645</v>
      </c>
      <c r="U7008" s="7">
        <f t="shared" si="989"/>
        <v>0</v>
      </c>
    </row>
    <row r="7009" spans="1:21" x14ac:dyDescent="0.2">
      <c r="A7009" s="1">
        <v>10</v>
      </c>
      <c r="B7009" s="1">
        <v>19</v>
      </c>
      <c r="C7009" s="1">
        <v>17</v>
      </c>
      <c r="D7009">
        <v>11.7</v>
      </c>
      <c r="E7009">
        <v>6.2</v>
      </c>
      <c r="F7009">
        <v>69</v>
      </c>
      <c r="G7009">
        <v>37</v>
      </c>
      <c r="H7009">
        <v>14</v>
      </c>
      <c r="I7009">
        <v>35</v>
      </c>
      <c r="J7009" s="4">
        <f t="shared" si="984"/>
        <v>252.13809327860938</v>
      </c>
      <c r="K7009" s="4">
        <f t="shared" si="985"/>
        <v>1.5242717149316007</v>
      </c>
      <c r="L7009" s="5">
        <f t="shared" si="981"/>
        <v>87.138093278609375</v>
      </c>
      <c r="M7009" s="5">
        <f t="shared" si="982"/>
        <v>32.475728285068399</v>
      </c>
      <c r="N7009" s="6">
        <f t="shared" si="983"/>
        <v>0.69947880263094009</v>
      </c>
      <c r="O7009" s="6">
        <f t="shared" si="986"/>
        <v>32.00815751971323</v>
      </c>
      <c r="P7009" s="6">
        <f>FORECAST(J7009,Inputs!$B$10:$B$18,Inputs!$A$10:$A$18)</f>
        <v>32.890167530357495</v>
      </c>
      <c r="Q7009" s="6">
        <f>IF(Inputs!$D$10="Yes",IF('Hourly Calcs'!P7009&gt;'Hourly Calcs'!K7009,'Hourly Calcs'!O7009,N7009+O7009),N7009+O7009)</f>
        <v>32.00815751971323</v>
      </c>
      <c r="R7009" s="12">
        <f t="shared" si="987"/>
        <v>152.10276453367726</v>
      </c>
      <c r="S7009" s="1">
        <f>IF(AND(A7009&gt;=5,A7009&lt;=9),INDEX(Demand!$C$3:$C$26,C7009),INDEX(Demand!$B$3:$B$26,C7009))</f>
        <v>900</v>
      </c>
      <c r="T7009" s="7">
        <f t="shared" si="988"/>
        <v>152.10276453367726</v>
      </c>
      <c r="U7009" s="7">
        <f t="shared" si="989"/>
        <v>0</v>
      </c>
    </row>
    <row r="7010" spans="1:21" x14ac:dyDescent="0.2">
      <c r="A7010" s="1">
        <v>10</v>
      </c>
      <c r="B7010" s="1">
        <v>19</v>
      </c>
      <c r="C7010" s="1">
        <v>18</v>
      </c>
      <c r="D7010">
        <v>11</v>
      </c>
      <c r="E7010">
        <v>5.6</v>
      </c>
      <c r="F7010">
        <v>69</v>
      </c>
      <c r="G7010">
        <v>0</v>
      </c>
      <c r="H7010">
        <v>0</v>
      </c>
      <c r="I7010">
        <v>0</v>
      </c>
      <c r="J7010" s="4">
        <f t="shared" si="984"/>
        <v>263.64869462079366</v>
      </c>
      <c r="K7010" s="4">
        <f t="shared" si="985"/>
        <v>-8.0633488558288064</v>
      </c>
      <c r="L7010" s="5">
        <f t="shared" si="981"/>
        <v>0</v>
      </c>
      <c r="M7010" s="5">
        <f t="shared" si="982"/>
        <v>0</v>
      </c>
      <c r="N7010" s="6">
        <f t="shared" si="983"/>
        <v>0</v>
      </c>
      <c r="O7010" s="6">
        <f t="shared" si="986"/>
        <v>0</v>
      </c>
      <c r="P7010" s="6">
        <f>FORECAST(J7010,Inputs!$B$10:$B$18,Inputs!$A$10:$A$18)</f>
        <v>32.996747172414757</v>
      </c>
      <c r="Q7010" s="6">
        <f>IF(Inputs!$D$10="Yes",IF('Hourly Calcs'!P7010&gt;'Hourly Calcs'!K7010,'Hourly Calcs'!O7010,N7010+O7010),N7010+O7010)</f>
        <v>0</v>
      </c>
      <c r="R7010" s="12">
        <f t="shared" si="987"/>
        <v>0</v>
      </c>
      <c r="S7010" s="1">
        <f>IF(AND(A7010&gt;=5,A7010&lt;=9),INDEX(Demand!$C$3:$C$26,C7010),INDEX(Demand!$B$3:$B$26,C7010))</f>
        <v>900</v>
      </c>
      <c r="T7010" s="7">
        <f t="shared" si="988"/>
        <v>0</v>
      </c>
      <c r="U7010" s="7">
        <f t="shared" si="989"/>
        <v>0</v>
      </c>
    </row>
    <row r="7011" spans="1:21" x14ac:dyDescent="0.2">
      <c r="A7011" s="1">
        <v>10</v>
      </c>
      <c r="B7011" s="1">
        <v>19</v>
      </c>
      <c r="C7011" s="1">
        <v>19</v>
      </c>
      <c r="D7011">
        <v>11.3</v>
      </c>
      <c r="E7011">
        <v>5.2</v>
      </c>
      <c r="F7011">
        <v>66</v>
      </c>
      <c r="G7011">
        <v>0</v>
      </c>
      <c r="H7011">
        <v>0</v>
      </c>
      <c r="I7011">
        <v>0</v>
      </c>
      <c r="J7011" s="4">
        <f t="shared" si="984"/>
        <v>275.25878752023118</v>
      </c>
      <c r="K7011" s="4">
        <f t="shared" si="985"/>
        <v>-17.576253708516234</v>
      </c>
      <c r="L7011" s="5">
        <f t="shared" ref="L7011:L7074" si="990">IF(ABS($B$5-J7011)&gt;90,0,ABS($B$5-J7011))</f>
        <v>0</v>
      </c>
      <c r="M7011" s="5">
        <f t="shared" ref="M7011:M7074" si="991">IF(K7011&gt;0,ABS($B$4-K7011),0)</f>
        <v>0</v>
      </c>
      <c r="N7011" s="6">
        <f t="shared" si="983"/>
        <v>0</v>
      </c>
      <c r="O7011" s="6">
        <f t="shared" si="986"/>
        <v>0</v>
      </c>
      <c r="P7011" s="6">
        <f>FORECAST(J7011,Inputs!$B$10:$B$18,Inputs!$A$10:$A$18)</f>
        <v>33.104248032594732</v>
      </c>
      <c r="Q7011" s="6">
        <f>IF(Inputs!$D$10="Yes",IF('Hourly Calcs'!P7011&gt;'Hourly Calcs'!K7011,'Hourly Calcs'!O7011,N7011+O7011),N7011+O7011)</f>
        <v>0</v>
      </c>
      <c r="R7011" s="12">
        <f t="shared" si="987"/>
        <v>0</v>
      </c>
      <c r="S7011" s="1">
        <f>IF(AND(A7011&gt;=5,A7011&lt;=9),INDEX(Demand!$C$3:$C$26,C7011),INDEX(Demand!$B$3:$B$26,C7011))</f>
        <v>900</v>
      </c>
      <c r="T7011" s="7">
        <f t="shared" si="988"/>
        <v>0</v>
      </c>
      <c r="U7011" s="7">
        <f t="shared" si="989"/>
        <v>0</v>
      </c>
    </row>
    <row r="7012" spans="1:21" x14ac:dyDescent="0.2">
      <c r="A7012" s="1">
        <v>10</v>
      </c>
      <c r="B7012" s="1">
        <v>19</v>
      </c>
      <c r="C7012" s="1">
        <v>20</v>
      </c>
      <c r="D7012">
        <v>11.4</v>
      </c>
      <c r="E7012">
        <v>4.3</v>
      </c>
      <c r="F7012">
        <v>62</v>
      </c>
      <c r="G7012">
        <v>0</v>
      </c>
      <c r="H7012">
        <v>0</v>
      </c>
      <c r="I7012">
        <v>0</v>
      </c>
      <c r="J7012" s="4">
        <f t="shared" si="984"/>
        <v>287.66137855709206</v>
      </c>
      <c r="K7012" s="4">
        <f t="shared" si="985"/>
        <v>-26.88628561636736</v>
      </c>
      <c r="L7012" s="5">
        <f t="shared" si="990"/>
        <v>0</v>
      </c>
      <c r="M7012" s="5">
        <f t="shared" si="991"/>
        <v>0</v>
      </c>
      <c r="N7012" s="6">
        <f t="shared" si="983"/>
        <v>0</v>
      </c>
      <c r="O7012" s="6">
        <f t="shared" si="986"/>
        <v>0</v>
      </c>
      <c r="P7012" s="6">
        <f>FORECAST(J7012,Inputs!$B$10:$B$18,Inputs!$A$10:$A$18)</f>
        <v>33.219086838491592</v>
      </c>
      <c r="Q7012" s="6">
        <f>IF(Inputs!$D$10="Yes",IF('Hourly Calcs'!P7012&gt;'Hourly Calcs'!K7012,'Hourly Calcs'!O7012,N7012+O7012),N7012+O7012)</f>
        <v>0</v>
      </c>
      <c r="R7012" s="12">
        <f t="shared" si="987"/>
        <v>0</v>
      </c>
      <c r="S7012" s="1">
        <f>IF(AND(A7012&gt;=5,A7012&lt;=9),INDEX(Demand!$C$3:$C$26,C7012),INDEX(Demand!$B$3:$B$26,C7012))</f>
        <v>800</v>
      </c>
      <c r="T7012" s="7">
        <f t="shared" si="988"/>
        <v>0</v>
      </c>
      <c r="U7012" s="7">
        <f t="shared" si="989"/>
        <v>0</v>
      </c>
    </row>
    <row r="7013" spans="1:21" x14ac:dyDescent="0.2">
      <c r="A7013" s="1">
        <v>10</v>
      </c>
      <c r="B7013" s="1">
        <v>19</v>
      </c>
      <c r="C7013" s="1">
        <v>21</v>
      </c>
      <c r="D7013">
        <v>11.2</v>
      </c>
      <c r="E7013">
        <v>4.8</v>
      </c>
      <c r="F7013">
        <v>65</v>
      </c>
      <c r="G7013">
        <v>0</v>
      </c>
      <c r="H7013">
        <v>0</v>
      </c>
      <c r="I7013">
        <v>0</v>
      </c>
      <c r="J7013" s="4">
        <f t="shared" si="984"/>
        <v>301.69572218208498</v>
      </c>
      <c r="K7013" s="4">
        <f t="shared" si="985"/>
        <v>-35.520746565184396</v>
      </c>
      <c r="L7013" s="5">
        <f t="shared" si="990"/>
        <v>0</v>
      </c>
      <c r="M7013" s="5">
        <f t="shared" si="991"/>
        <v>0</v>
      </c>
      <c r="N7013" s="6">
        <f t="shared" si="983"/>
        <v>0</v>
      </c>
      <c r="O7013" s="6">
        <f t="shared" si="986"/>
        <v>0</v>
      </c>
      <c r="P7013" s="6">
        <f>FORECAST(J7013,Inputs!$B$10:$B$18,Inputs!$A$10:$A$18)</f>
        <v>33.349034464648931</v>
      </c>
      <c r="Q7013" s="6">
        <f>IF(Inputs!$D$10="Yes",IF('Hourly Calcs'!P7013&gt;'Hourly Calcs'!K7013,'Hourly Calcs'!O7013,N7013+O7013),N7013+O7013)</f>
        <v>0</v>
      </c>
      <c r="R7013" s="12">
        <f t="shared" si="987"/>
        <v>0</v>
      </c>
      <c r="S7013" s="1">
        <f>IF(AND(A7013&gt;=5,A7013&lt;=9),INDEX(Demand!$C$3:$C$26,C7013),INDEX(Demand!$B$3:$B$26,C7013))</f>
        <v>700</v>
      </c>
      <c r="T7013" s="7">
        <f t="shared" si="988"/>
        <v>0</v>
      </c>
      <c r="U7013" s="7">
        <f t="shared" si="989"/>
        <v>0</v>
      </c>
    </row>
    <row r="7014" spans="1:21" x14ac:dyDescent="0.2">
      <c r="A7014" s="1">
        <v>10</v>
      </c>
      <c r="B7014" s="1">
        <v>19</v>
      </c>
      <c r="C7014" s="1">
        <v>22</v>
      </c>
      <c r="D7014">
        <v>11.3</v>
      </c>
      <c r="E7014">
        <v>5.2</v>
      </c>
      <c r="F7014">
        <v>66</v>
      </c>
      <c r="G7014">
        <v>0</v>
      </c>
      <c r="H7014">
        <v>0</v>
      </c>
      <c r="I7014">
        <v>0</v>
      </c>
      <c r="J7014" s="4">
        <f t="shared" si="984"/>
        <v>318.3045989153411</v>
      </c>
      <c r="K7014" s="4">
        <f t="shared" si="985"/>
        <v>-42.811036167692407</v>
      </c>
      <c r="L7014" s="5">
        <f t="shared" si="990"/>
        <v>0</v>
      </c>
      <c r="M7014" s="5">
        <f t="shared" si="991"/>
        <v>0</v>
      </c>
      <c r="N7014" s="6">
        <f t="shared" si="983"/>
        <v>0</v>
      </c>
      <c r="O7014" s="6">
        <f t="shared" si="986"/>
        <v>0</v>
      </c>
      <c r="P7014" s="6">
        <f>FORECAST(J7014,Inputs!$B$10:$B$18,Inputs!$A$10:$A$18)</f>
        <v>33.502820360327227</v>
      </c>
      <c r="Q7014" s="6">
        <f>IF(Inputs!$D$10="Yes",IF('Hourly Calcs'!P7014&gt;'Hourly Calcs'!K7014,'Hourly Calcs'!O7014,N7014+O7014),N7014+O7014)</f>
        <v>0</v>
      </c>
      <c r="R7014" s="12">
        <f t="shared" si="987"/>
        <v>0</v>
      </c>
      <c r="S7014" s="1">
        <f>IF(AND(A7014&gt;=5,A7014&lt;=9),INDEX(Demand!$C$3:$C$26,C7014),INDEX(Demand!$B$3:$B$26,C7014))</f>
        <v>600</v>
      </c>
      <c r="T7014" s="7">
        <f t="shared" si="988"/>
        <v>0</v>
      </c>
      <c r="U7014" s="7">
        <f t="shared" si="989"/>
        <v>0</v>
      </c>
    </row>
    <row r="7015" spans="1:21" x14ac:dyDescent="0.2">
      <c r="A7015" s="1">
        <v>10</v>
      </c>
      <c r="B7015" s="1">
        <v>19</v>
      </c>
      <c r="C7015" s="1">
        <v>23</v>
      </c>
      <c r="D7015">
        <v>11.4</v>
      </c>
      <c r="E7015">
        <v>4.8</v>
      </c>
      <c r="F7015">
        <v>64</v>
      </c>
      <c r="G7015">
        <v>0</v>
      </c>
      <c r="H7015">
        <v>0</v>
      </c>
      <c r="I7015">
        <v>0</v>
      </c>
      <c r="J7015" s="4">
        <f t="shared" si="984"/>
        <v>338.11486141948114</v>
      </c>
      <c r="K7015" s="4">
        <f t="shared" si="985"/>
        <v>-47.841060566067142</v>
      </c>
      <c r="L7015" s="5">
        <f t="shared" si="990"/>
        <v>0</v>
      </c>
      <c r="M7015" s="5">
        <f t="shared" si="991"/>
        <v>0</v>
      </c>
      <c r="N7015" s="6">
        <f t="shared" si="983"/>
        <v>0</v>
      </c>
      <c r="O7015" s="6">
        <f t="shared" si="986"/>
        <v>0</v>
      </c>
      <c r="P7015" s="6">
        <f>FORECAST(J7015,Inputs!$B$10:$B$18,Inputs!$A$10:$A$18)</f>
        <v>33.686248716847047</v>
      </c>
      <c r="Q7015" s="6">
        <f>IF(Inputs!$D$10="Yes",IF('Hourly Calcs'!P7015&gt;'Hourly Calcs'!K7015,'Hourly Calcs'!O7015,N7015+O7015),N7015+O7015)</f>
        <v>0</v>
      </c>
      <c r="R7015" s="12">
        <f t="shared" si="987"/>
        <v>0</v>
      </c>
      <c r="S7015" s="1">
        <f>IF(AND(A7015&gt;=5,A7015&lt;=9),INDEX(Demand!$C$3:$C$26,C7015),INDEX(Demand!$B$3:$B$26,C7015))</f>
        <v>500</v>
      </c>
      <c r="T7015" s="7">
        <f t="shared" si="988"/>
        <v>0</v>
      </c>
      <c r="U7015" s="7">
        <f t="shared" si="989"/>
        <v>0</v>
      </c>
    </row>
    <row r="7016" spans="1:21" x14ac:dyDescent="0.2">
      <c r="A7016" s="1">
        <v>10</v>
      </c>
      <c r="B7016" s="1">
        <v>19</v>
      </c>
      <c r="C7016" s="1">
        <v>24</v>
      </c>
      <c r="D7016">
        <v>11.1</v>
      </c>
      <c r="E7016">
        <v>4.7</v>
      </c>
      <c r="F7016">
        <v>65</v>
      </c>
      <c r="G7016">
        <v>0</v>
      </c>
      <c r="H7016">
        <v>0</v>
      </c>
      <c r="I7016">
        <v>0</v>
      </c>
      <c r="J7016" s="4">
        <f t="shared" si="984"/>
        <v>0.40965386271369653</v>
      </c>
      <c r="K7016" s="4">
        <f t="shared" si="985"/>
        <v>-49.634063027384116</v>
      </c>
      <c r="L7016" s="5">
        <f t="shared" si="990"/>
        <v>0</v>
      </c>
      <c r="M7016" s="5">
        <f t="shared" si="991"/>
        <v>0</v>
      </c>
      <c r="N7016" s="6">
        <f t="shared" si="983"/>
        <v>0</v>
      </c>
      <c r="O7016" s="6">
        <f t="shared" si="986"/>
        <v>0</v>
      </c>
      <c r="P7016" s="6">
        <f>FORECAST(J7016,Inputs!$B$10:$B$18,Inputs!$A$10:$A$18)</f>
        <v>30.559348646876977</v>
      </c>
      <c r="Q7016" s="6">
        <f>IF(Inputs!$D$10="Yes",IF('Hourly Calcs'!P7016&gt;'Hourly Calcs'!K7016,'Hourly Calcs'!O7016,N7016+O7016),N7016+O7016)</f>
        <v>0</v>
      </c>
      <c r="R7016" s="12">
        <f t="shared" si="987"/>
        <v>0</v>
      </c>
      <c r="S7016" s="1">
        <f>IF(AND(A7016&gt;=5,A7016&lt;=9),INDEX(Demand!$C$3:$C$26,C7016),INDEX(Demand!$B$3:$B$26,C7016))</f>
        <v>400</v>
      </c>
      <c r="T7016" s="7">
        <f t="shared" si="988"/>
        <v>0</v>
      </c>
      <c r="U7016" s="7">
        <f t="shared" si="989"/>
        <v>0</v>
      </c>
    </row>
    <row r="7017" spans="1:21" x14ac:dyDescent="0.2">
      <c r="A7017" s="1">
        <v>10</v>
      </c>
      <c r="B7017" s="1">
        <v>20</v>
      </c>
      <c r="C7017" s="1">
        <v>1</v>
      </c>
      <c r="D7017">
        <v>10.9</v>
      </c>
      <c r="E7017">
        <v>5.2</v>
      </c>
      <c r="F7017">
        <v>68</v>
      </c>
      <c r="G7017">
        <v>0</v>
      </c>
      <c r="H7017">
        <v>0</v>
      </c>
      <c r="I7017">
        <v>0</v>
      </c>
      <c r="J7017" s="4">
        <f t="shared" si="984"/>
        <v>22.661954009668733</v>
      </c>
      <c r="K7017" s="4">
        <f t="shared" si="985"/>
        <v>-47.740601975257846</v>
      </c>
      <c r="L7017" s="5">
        <f t="shared" si="990"/>
        <v>0</v>
      </c>
      <c r="M7017" s="5">
        <f t="shared" si="991"/>
        <v>0</v>
      </c>
      <c r="N7017" s="6">
        <f t="shared" si="983"/>
        <v>0</v>
      </c>
      <c r="O7017" s="6">
        <f t="shared" si="986"/>
        <v>0</v>
      </c>
      <c r="P7017" s="6">
        <f>FORECAST(J7017,Inputs!$B$10:$B$18,Inputs!$A$10:$A$18)</f>
        <v>30.765388463052485</v>
      </c>
      <c r="Q7017" s="6">
        <f>IF(Inputs!$D$10="Yes",IF('Hourly Calcs'!P7017&gt;'Hourly Calcs'!K7017,'Hourly Calcs'!O7017,N7017+O7017),N7017+O7017)</f>
        <v>0</v>
      </c>
      <c r="R7017" s="12">
        <f t="shared" si="987"/>
        <v>0</v>
      </c>
      <c r="S7017" s="1">
        <f>IF(AND(A7017&gt;=5,A7017&lt;=9),INDEX(Demand!$C$3:$C$26,C7017),INDEX(Demand!$B$3:$B$26,C7017))</f>
        <v>350</v>
      </c>
      <c r="T7017" s="7">
        <f t="shared" si="988"/>
        <v>0</v>
      </c>
      <c r="U7017" s="7">
        <f t="shared" si="989"/>
        <v>0</v>
      </c>
    </row>
    <row r="7018" spans="1:21" x14ac:dyDescent="0.2">
      <c r="A7018" s="1">
        <v>10</v>
      </c>
      <c r="B7018" s="1">
        <v>20</v>
      </c>
      <c r="C7018" s="1">
        <v>2</v>
      </c>
      <c r="D7018">
        <v>11.6</v>
      </c>
      <c r="E7018">
        <v>7</v>
      </c>
      <c r="F7018">
        <v>73</v>
      </c>
      <c r="G7018">
        <v>0</v>
      </c>
      <c r="H7018">
        <v>0</v>
      </c>
      <c r="I7018">
        <v>0</v>
      </c>
      <c r="J7018" s="4">
        <f t="shared" si="984"/>
        <v>42.382240275442314</v>
      </c>
      <c r="K7018" s="4">
        <f t="shared" si="985"/>
        <v>-42.636287442685841</v>
      </c>
      <c r="L7018" s="5">
        <f t="shared" si="990"/>
        <v>0</v>
      </c>
      <c r="M7018" s="5">
        <f t="shared" si="991"/>
        <v>0</v>
      </c>
      <c r="N7018" s="6">
        <f t="shared" si="983"/>
        <v>0</v>
      </c>
      <c r="O7018" s="6">
        <f t="shared" si="986"/>
        <v>0</v>
      </c>
      <c r="P7018" s="6">
        <f>FORECAST(J7018,Inputs!$B$10:$B$18,Inputs!$A$10:$A$18)</f>
        <v>30.947983706254092</v>
      </c>
      <c r="Q7018" s="6">
        <f>IF(Inputs!$D$10="Yes",IF('Hourly Calcs'!P7018&gt;'Hourly Calcs'!K7018,'Hourly Calcs'!O7018,N7018+O7018),N7018+O7018)</f>
        <v>0</v>
      </c>
      <c r="R7018" s="12">
        <f t="shared" si="987"/>
        <v>0</v>
      </c>
      <c r="S7018" s="1">
        <f>IF(AND(A7018&gt;=5,A7018&lt;=9),INDEX(Demand!$C$3:$C$26,C7018),INDEX(Demand!$B$3:$B$26,C7018))</f>
        <v>350</v>
      </c>
      <c r="T7018" s="7">
        <f t="shared" si="988"/>
        <v>0</v>
      </c>
      <c r="U7018" s="7">
        <f t="shared" si="989"/>
        <v>0</v>
      </c>
    </row>
    <row r="7019" spans="1:21" x14ac:dyDescent="0.2">
      <c r="A7019" s="1">
        <v>10</v>
      </c>
      <c r="B7019" s="1">
        <v>20</v>
      </c>
      <c r="C7019" s="1">
        <v>3</v>
      </c>
      <c r="D7019">
        <v>11.3</v>
      </c>
      <c r="E7019">
        <v>6.7</v>
      </c>
      <c r="F7019">
        <v>73</v>
      </c>
      <c r="G7019">
        <v>0</v>
      </c>
      <c r="H7019">
        <v>0</v>
      </c>
      <c r="I7019">
        <v>0</v>
      </c>
      <c r="J7019" s="4">
        <f t="shared" si="984"/>
        <v>58.908707383933404</v>
      </c>
      <c r="K7019" s="4">
        <f t="shared" si="985"/>
        <v>-35.304145106264613</v>
      </c>
      <c r="L7019" s="5">
        <f t="shared" si="990"/>
        <v>0</v>
      </c>
      <c r="M7019" s="5">
        <f t="shared" si="991"/>
        <v>0</v>
      </c>
      <c r="N7019" s="6">
        <f t="shared" si="983"/>
        <v>0</v>
      </c>
      <c r="O7019" s="6">
        <f t="shared" si="986"/>
        <v>0</v>
      </c>
      <c r="P7019" s="6">
        <f>FORECAST(J7019,Inputs!$B$10:$B$18,Inputs!$A$10:$A$18)</f>
        <v>31.101006549851235</v>
      </c>
      <c r="Q7019" s="6">
        <f>IF(Inputs!$D$10="Yes",IF('Hourly Calcs'!P7019&gt;'Hourly Calcs'!K7019,'Hourly Calcs'!O7019,N7019+O7019),N7019+O7019)</f>
        <v>0</v>
      </c>
      <c r="R7019" s="12">
        <f t="shared" si="987"/>
        <v>0</v>
      </c>
      <c r="S7019" s="1">
        <f>IF(AND(A7019&gt;=5,A7019&lt;=9),INDEX(Demand!$C$3:$C$26,C7019),INDEX(Demand!$B$3:$B$26,C7019))</f>
        <v>350</v>
      </c>
      <c r="T7019" s="7">
        <f t="shared" si="988"/>
        <v>0</v>
      </c>
      <c r="U7019" s="7">
        <f t="shared" si="989"/>
        <v>0</v>
      </c>
    </row>
    <row r="7020" spans="1:21" x14ac:dyDescent="0.2">
      <c r="A7020" s="1">
        <v>10</v>
      </c>
      <c r="B7020" s="1">
        <v>20</v>
      </c>
      <c r="C7020" s="1">
        <v>4</v>
      </c>
      <c r="D7020">
        <v>12</v>
      </c>
      <c r="E7020">
        <v>6.6</v>
      </c>
      <c r="F7020">
        <v>69</v>
      </c>
      <c r="G7020">
        <v>0</v>
      </c>
      <c r="H7020">
        <v>0</v>
      </c>
      <c r="I7020">
        <v>0</v>
      </c>
      <c r="J7020" s="4">
        <f t="shared" si="984"/>
        <v>72.889819653452889</v>
      </c>
      <c r="K7020" s="4">
        <f t="shared" si="985"/>
        <v>-26.654691461068708</v>
      </c>
      <c r="L7020" s="5">
        <f t="shared" si="990"/>
        <v>0</v>
      </c>
      <c r="M7020" s="5">
        <f t="shared" si="991"/>
        <v>0</v>
      </c>
      <c r="N7020" s="6">
        <f t="shared" si="983"/>
        <v>0</v>
      </c>
      <c r="O7020" s="6">
        <f t="shared" si="986"/>
        <v>0</v>
      </c>
      <c r="P7020" s="6">
        <f>FORECAST(J7020,Inputs!$B$10:$B$18,Inputs!$A$10:$A$18)</f>
        <v>31.230461293087526</v>
      </c>
      <c r="Q7020" s="6">
        <f>IF(Inputs!$D$10="Yes",IF('Hourly Calcs'!P7020&gt;'Hourly Calcs'!K7020,'Hourly Calcs'!O7020,N7020+O7020),N7020+O7020)</f>
        <v>0</v>
      </c>
      <c r="R7020" s="12">
        <f t="shared" si="987"/>
        <v>0</v>
      </c>
      <c r="S7020" s="1">
        <f>IF(AND(A7020&gt;=5,A7020&lt;=9),INDEX(Demand!$C$3:$C$26,C7020),INDEX(Demand!$B$3:$B$26,C7020))</f>
        <v>350</v>
      </c>
      <c r="T7020" s="7">
        <f t="shared" si="988"/>
        <v>0</v>
      </c>
      <c r="U7020" s="7">
        <f t="shared" si="989"/>
        <v>0</v>
      </c>
    </row>
    <row r="7021" spans="1:21" x14ac:dyDescent="0.2">
      <c r="A7021" s="1">
        <v>10</v>
      </c>
      <c r="B7021" s="1">
        <v>20</v>
      </c>
      <c r="C7021" s="1">
        <v>5</v>
      </c>
      <c r="D7021">
        <v>11.9</v>
      </c>
      <c r="E7021">
        <v>6.7</v>
      </c>
      <c r="F7021">
        <v>70</v>
      </c>
      <c r="G7021">
        <v>0</v>
      </c>
      <c r="H7021">
        <v>0</v>
      </c>
      <c r="I7021">
        <v>0</v>
      </c>
      <c r="J7021" s="4">
        <f t="shared" si="984"/>
        <v>85.268440999551402</v>
      </c>
      <c r="K7021" s="4">
        <f t="shared" si="985"/>
        <v>-17.350579331345187</v>
      </c>
      <c r="L7021" s="5">
        <f t="shared" si="990"/>
        <v>79.731559000448598</v>
      </c>
      <c r="M7021" s="5">
        <f t="shared" si="991"/>
        <v>0</v>
      </c>
      <c r="N7021" s="6">
        <f t="shared" si="983"/>
        <v>0</v>
      </c>
      <c r="O7021" s="6">
        <f t="shared" si="986"/>
        <v>0</v>
      </c>
      <c r="P7021" s="6">
        <f>FORECAST(J7021,Inputs!$B$10:$B$18,Inputs!$A$10:$A$18)</f>
        <v>31.34507815740325</v>
      </c>
      <c r="Q7021" s="6">
        <f>IF(Inputs!$D$10="Yes",IF('Hourly Calcs'!P7021&gt;'Hourly Calcs'!K7021,'Hourly Calcs'!O7021,N7021+O7021),N7021+O7021)</f>
        <v>0</v>
      </c>
      <c r="R7021" s="12">
        <f t="shared" si="987"/>
        <v>0</v>
      </c>
      <c r="S7021" s="1">
        <f>IF(AND(A7021&gt;=5,A7021&lt;=9),INDEX(Demand!$C$3:$C$26,C7021),INDEX(Demand!$B$3:$B$26,C7021))</f>
        <v>350</v>
      </c>
      <c r="T7021" s="7">
        <f t="shared" si="988"/>
        <v>0</v>
      </c>
      <c r="U7021" s="7">
        <f t="shared" si="989"/>
        <v>0</v>
      </c>
    </row>
    <row r="7022" spans="1:21" x14ac:dyDescent="0.2">
      <c r="A7022" s="1">
        <v>10</v>
      </c>
      <c r="B7022" s="1">
        <v>20</v>
      </c>
      <c r="C7022" s="1">
        <v>6</v>
      </c>
      <c r="D7022">
        <v>11.7</v>
      </c>
      <c r="E7022">
        <v>8</v>
      </c>
      <c r="F7022">
        <v>78</v>
      </c>
      <c r="G7022">
        <v>0</v>
      </c>
      <c r="H7022">
        <v>0</v>
      </c>
      <c r="I7022">
        <v>0</v>
      </c>
      <c r="J7022" s="4">
        <f t="shared" si="984"/>
        <v>96.878913336969035</v>
      </c>
      <c r="K7022" s="4">
        <f t="shared" si="985"/>
        <v>-7.8610893959890404</v>
      </c>
      <c r="L7022" s="5">
        <f t="shared" si="990"/>
        <v>68.121086663030965</v>
      </c>
      <c r="M7022" s="5">
        <f t="shared" si="991"/>
        <v>0</v>
      </c>
      <c r="N7022" s="6">
        <f t="shared" si="983"/>
        <v>0</v>
      </c>
      <c r="O7022" s="6">
        <f t="shared" si="986"/>
        <v>0</v>
      </c>
      <c r="P7022" s="6">
        <f>FORECAST(J7022,Inputs!$B$10:$B$18,Inputs!$A$10:$A$18)</f>
        <v>31.45258253089786</v>
      </c>
      <c r="Q7022" s="6">
        <f>IF(Inputs!$D$10="Yes",IF('Hourly Calcs'!P7022&gt;'Hourly Calcs'!K7022,'Hourly Calcs'!O7022,N7022+O7022),N7022+O7022)</f>
        <v>0</v>
      </c>
      <c r="R7022" s="12">
        <f t="shared" si="987"/>
        <v>0</v>
      </c>
      <c r="S7022" s="1">
        <f>IF(AND(A7022&gt;=5,A7022&lt;=9),INDEX(Demand!$C$3:$C$26,C7022),INDEX(Demand!$B$3:$B$26,C7022))</f>
        <v>350</v>
      </c>
      <c r="T7022" s="7">
        <f t="shared" si="988"/>
        <v>0</v>
      </c>
      <c r="U7022" s="7">
        <f t="shared" si="989"/>
        <v>0</v>
      </c>
    </row>
    <row r="7023" spans="1:21" x14ac:dyDescent="0.2">
      <c r="A7023" s="1">
        <v>10</v>
      </c>
      <c r="B7023" s="1">
        <v>20</v>
      </c>
      <c r="C7023" s="1">
        <v>7</v>
      </c>
      <c r="D7023">
        <v>12</v>
      </c>
      <c r="E7023">
        <v>7.5</v>
      </c>
      <c r="F7023">
        <v>74</v>
      </c>
      <c r="G7023">
        <v>2</v>
      </c>
      <c r="H7023">
        <v>0</v>
      </c>
      <c r="I7023">
        <v>2</v>
      </c>
      <c r="J7023" s="4">
        <f t="shared" si="984"/>
        <v>108.40953460909284</v>
      </c>
      <c r="K7023" s="4">
        <f t="shared" si="985"/>
        <v>1.669326806876029</v>
      </c>
      <c r="L7023" s="5">
        <f t="shared" si="990"/>
        <v>56.590465390907156</v>
      </c>
      <c r="M7023" s="5">
        <f t="shared" si="991"/>
        <v>32.330673193123971</v>
      </c>
      <c r="N7023" s="6">
        <f t="shared" si="983"/>
        <v>0</v>
      </c>
      <c r="O7023" s="6">
        <f t="shared" si="986"/>
        <v>1.8290375725550416</v>
      </c>
      <c r="P7023" s="6">
        <f>FORECAST(J7023,Inputs!$B$10:$B$18,Inputs!$A$10:$A$18)</f>
        <v>31.559347542676782</v>
      </c>
      <c r="Q7023" s="6">
        <f>IF(Inputs!$D$10="Yes",IF('Hourly Calcs'!P7023&gt;'Hourly Calcs'!K7023,'Hourly Calcs'!O7023,N7023+O7023),N7023+O7023)</f>
        <v>1.8290375725550416</v>
      </c>
      <c r="R7023" s="12">
        <f t="shared" si="987"/>
        <v>8.6915865447815577</v>
      </c>
      <c r="S7023" s="1">
        <f>IF(AND(A7023&gt;=5,A7023&lt;=9),INDEX(Demand!$C$3:$C$26,C7023),INDEX(Demand!$B$3:$B$26,C7023))</f>
        <v>350</v>
      </c>
      <c r="T7023" s="7">
        <f t="shared" si="988"/>
        <v>8.6915865447815577</v>
      </c>
      <c r="U7023" s="7">
        <f t="shared" si="989"/>
        <v>0</v>
      </c>
    </row>
    <row r="7024" spans="1:21" x14ac:dyDescent="0.2">
      <c r="A7024" s="1">
        <v>10</v>
      </c>
      <c r="B7024" s="1">
        <v>20</v>
      </c>
      <c r="C7024" s="1">
        <v>8</v>
      </c>
      <c r="D7024">
        <v>12</v>
      </c>
      <c r="E7024">
        <v>7.5</v>
      </c>
      <c r="F7024">
        <v>74</v>
      </c>
      <c r="G7024">
        <v>34</v>
      </c>
      <c r="H7024">
        <v>0</v>
      </c>
      <c r="I7024">
        <v>34</v>
      </c>
      <c r="J7024" s="4">
        <f t="shared" si="984"/>
        <v>120.44740698507601</v>
      </c>
      <c r="K7024" s="4">
        <f t="shared" si="985"/>
        <v>10.046919311447709</v>
      </c>
      <c r="L7024" s="5">
        <f t="shared" si="990"/>
        <v>44.552593014923985</v>
      </c>
      <c r="M7024" s="5">
        <f t="shared" si="991"/>
        <v>23.953080688552291</v>
      </c>
      <c r="N7024" s="6">
        <f t="shared" si="983"/>
        <v>0</v>
      </c>
      <c r="O7024" s="6">
        <f t="shared" si="986"/>
        <v>31.093638733435707</v>
      </c>
      <c r="P7024" s="6">
        <f>FORECAST(J7024,Inputs!$B$10:$B$18,Inputs!$A$10:$A$18)</f>
        <v>31.670809323935888</v>
      </c>
      <c r="Q7024" s="6">
        <f>IF(Inputs!$D$10="Yes",IF('Hourly Calcs'!P7024&gt;'Hourly Calcs'!K7024,'Hourly Calcs'!O7024,N7024+O7024),N7024+O7024)</f>
        <v>31.093638733435707</v>
      </c>
      <c r="R7024" s="12">
        <f t="shared" si="987"/>
        <v>147.75697126128648</v>
      </c>
      <c r="S7024" s="1">
        <f>IF(AND(A7024&gt;=5,A7024&lt;=9),INDEX(Demand!$C$3:$C$26,C7024),INDEX(Demand!$B$3:$B$26,C7024))</f>
        <v>350</v>
      </c>
      <c r="T7024" s="7">
        <f t="shared" si="988"/>
        <v>147.75697126128648</v>
      </c>
      <c r="U7024" s="7">
        <f t="shared" si="989"/>
        <v>0</v>
      </c>
    </row>
    <row r="7025" spans="1:21" x14ac:dyDescent="0.2">
      <c r="A7025" s="1">
        <v>10</v>
      </c>
      <c r="B7025" s="1">
        <v>20</v>
      </c>
      <c r="C7025" s="1">
        <v>9</v>
      </c>
      <c r="D7025">
        <v>12.8</v>
      </c>
      <c r="E7025">
        <v>7.7</v>
      </c>
      <c r="F7025">
        <v>71</v>
      </c>
      <c r="G7025">
        <v>113</v>
      </c>
      <c r="H7025">
        <v>20</v>
      </c>
      <c r="I7025">
        <v>107</v>
      </c>
      <c r="J7025" s="4">
        <f t="shared" si="984"/>
        <v>133.49326153408325</v>
      </c>
      <c r="K7025" s="4">
        <f t="shared" si="985"/>
        <v>17.576539698260078</v>
      </c>
      <c r="L7025" s="5">
        <f t="shared" si="990"/>
        <v>31.506738465916754</v>
      </c>
      <c r="M7025" s="5">
        <f t="shared" si="991"/>
        <v>16.423460301739922</v>
      </c>
      <c r="N7025" s="6">
        <f t="shared" si="983"/>
        <v>14.097014698557279</v>
      </c>
      <c r="O7025" s="6">
        <f t="shared" si="986"/>
        <v>97.853510131694733</v>
      </c>
      <c r="P7025" s="6">
        <f>FORECAST(J7025,Inputs!$B$10:$B$18,Inputs!$A$10:$A$18)</f>
        <v>31.791604273463733</v>
      </c>
      <c r="Q7025" s="6">
        <f>IF(Inputs!$D$10="Yes",IF('Hourly Calcs'!P7025&gt;'Hourly Calcs'!K7025,'Hourly Calcs'!O7025,N7025+O7025),N7025+O7025)</f>
        <v>97.853510131694733</v>
      </c>
      <c r="R7025" s="12">
        <f t="shared" si="987"/>
        <v>464.99988014581334</v>
      </c>
      <c r="S7025" s="1">
        <f>IF(AND(A7025&gt;=5,A7025&lt;=9),INDEX(Demand!$C$3:$C$26,C7025),INDEX(Demand!$B$3:$B$26,C7025))</f>
        <v>350</v>
      </c>
      <c r="T7025" s="7">
        <f t="shared" si="988"/>
        <v>350</v>
      </c>
      <c r="U7025" s="7">
        <f t="shared" si="989"/>
        <v>114.99988014581334</v>
      </c>
    </row>
    <row r="7026" spans="1:21" x14ac:dyDescent="0.2">
      <c r="A7026" s="1">
        <v>10</v>
      </c>
      <c r="B7026" s="1">
        <v>20</v>
      </c>
      <c r="C7026" s="1">
        <v>10</v>
      </c>
      <c r="D7026">
        <v>13.1</v>
      </c>
      <c r="E7026">
        <v>7.8</v>
      </c>
      <c r="F7026">
        <v>70</v>
      </c>
      <c r="G7026">
        <v>191</v>
      </c>
      <c r="H7026">
        <v>65</v>
      </c>
      <c r="I7026">
        <v>166</v>
      </c>
      <c r="J7026" s="4">
        <f t="shared" si="984"/>
        <v>147.89312750584983</v>
      </c>
      <c r="K7026" s="4">
        <f t="shared" si="985"/>
        <v>23.564167779122215</v>
      </c>
      <c r="L7026" s="5">
        <f t="shared" si="990"/>
        <v>17.106872494150167</v>
      </c>
      <c r="M7026" s="5">
        <f t="shared" si="991"/>
        <v>10.435832220877785</v>
      </c>
      <c r="N7026" s="6">
        <f t="shared" si="983"/>
        <v>53.385520089546418</v>
      </c>
      <c r="O7026" s="6">
        <f t="shared" si="986"/>
        <v>151.81011852206845</v>
      </c>
      <c r="P7026" s="6">
        <f>FORECAST(J7026,Inputs!$B$10:$B$18,Inputs!$A$10:$A$18)</f>
        <v>31.924936365794903</v>
      </c>
      <c r="Q7026" s="6">
        <f>IF(Inputs!$D$10="Yes",IF('Hourly Calcs'!P7026&gt;'Hourly Calcs'!K7026,'Hourly Calcs'!O7026,N7026+O7026),N7026+O7026)</f>
        <v>151.81011852206845</v>
      </c>
      <c r="R7026" s="12">
        <f t="shared" si="987"/>
        <v>721.40168321686929</v>
      </c>
      <c r="S7026" s="1">
        <f>IF(AND(A7026&gt;=5,A7026&lt;=9),INDEX(Demand!$C$3:$C$26,C7026),INDEX(Demand!$B$3:$B$26,C7026))</f>
        <v>600</v>
      </c>
      <c r="T7026" s="7">
        <f t="shared" si="988"/>
        <v>600</v>
      </c>
      <c r="U7026" s="7">
        <f t="shared" si="989"/>
        <v>121.40168321686929</v>
      </c>
    </row>
    <row r="7027" spans="1:21" x14ac:dyDescent="0.2">
      <c r="A7027" s="1">
        <v>10</v>
      </c>
      <c r="B7027" s="1">
        <v>20</v>
      </c>
      <c r="C7027" s="1">
        <v>11</v>
      </c>
      <c r="D7027">
        <v>13.6</v>
      </c>
      <c r="E7027">
        <v>7.8</v>
      </c>
      <c r="F7027">
        <v>68</v>
      </c>
      <c r="G7027">
        <v>249</v>
      </c>
      <c r="H7027">
        <v>68</v>
      </c>
      <c r="I7027">
        <v>217</v>
      </c>
      <c r="J7027" s="4">
        <f t="shared" si="984"/>
        <v>163.66616350425886</v>
      </c>
      <c r="K7027" s="4">
        <f t="shared" si="985"/>
        <v>27.442745129804713</v>
      </c>
      <c r="L7027" s="5">
        <f t="shared" si="990"/>
        <v>1.3338364957411386</v>
      </c>
      <c r="M7027" s="5">
        <f t="shared" si="991"/>
        <v>6.5572548701952869</v>
      </c>
      <c r="N7027" s="6">
        <f t="shared" si="983"/>
        <v>59.717966216864077</v>
      </c>
      <c r="O7027" s="6">
        <f t="shared" si="986"/>
        <v>198.45057662222203</v>
      </c>
      <c r="P7027" s="6">
        <f>FORECAST(J7027,Inputs!$B$10:$B$18,Inputs!$A$10:$A$18)</f>
        <v>32.0709829954098</v>
      </c>
      <c r="Q7027" s="6">
        <f>IF(Inputs!$D$10="Yes",IF('Hourly Calcs'!P7027&gt;'Hourly Calcs'!K7027,'Hourly Calcs'!O7027,N7027+O7027),N7027+O7027)</f>
        <v>198.45057662222203</v>
      </c>
      <c r="R7027" s="12">
        <f t="shared" si="987"/>
        <v>943.03714010879901</v>
      </c>
      <c r="S7027" s="1">
        <f>IF(AND(A7027&gt;=5,A7027&lt;=9),INDEX(Demand!$C$3:$C$26,C7027),INDEX(Demand!$B$3:$B$26,C7027))</f>
        <v>600</v>
      </c>
      <c r="T7027" s="7">
        <f t="shared" si="988"/>
        <v>600</v>
      </c>
      <c r="U7027" s="7">
        <f t="shared" si="989"/>
        <v>343.03714010879901</v>
      </c>
    </row>
    <row r="7028" spans="1:21" x14ac:dyDescent="0.2">
      <c r="A7028" s="1">
        <v>10</v>
      </c>
      <c r="B7028" s="1">
        <v>20</v>
      </c>
      <c r="C7028" s="1">
        <v>12</v>
      </c>
      <c r="D7028">
        <v>13.6</v>
      </c>
      <c r="E7028">
        <v>8</v>
      </c>
      <c r="F7028">
        <v>69</v>
      </c>
      <c r="G7028">
        <v>278</v>
      </c>
      <c r="H7028">
        <v>60</v>
      </c>
      <c r="I7028">
        <v>247</v>
      </c>
      <c r="J7028" s="4">
        <f t="shared" si="984"/>
        <v>180.32644992525186</v>
      </c>
      <c r="K7028" s="4">
        <f t="shared" si="985"/>
        <v>28.750331944106918</v>
      </c>
      <c r="L7028" s="5">
        <f t="shared" si="990"/>
        <v>15.326449925251865</v>
      </c>
      <c r="M7028" s="5">
        <f t="shared" si="991"/>
        <v>5.2496680558930819</v>
      </c>
      <c r="N7028" s="6">
        <f t="shared" si="983"/>
        <v>52.29504124448156</v>
      </c>
      <c r="O7028" s="6">
        <f t="shared" si="986"/>
        <v>225.88614021054764</v>
      </c>
      <c r="P7028" s="6">
        <f>FORECAST(J7028,Inputs!$B$10:$B$18,Inputs!$A$10:$A$18)</f>
        <v>32.22524490671529</v>
      </c>
      <c r="Q7028" s="6">
        <f>IF(Inputs!$D$10="Yes",IF('Hourly Calcs'!P7028&gt;'Hourly Calcs'!K7028,'Hourly Calcs'!O7028,N7028+O7028),N7028+O7028)</f>
        <v>225.88614021054764</v>
      </c>
      <c r="R7028" s="12">
        <f t="shared" si="987"/>
        <v>1073.4109382805223</v>
      </c>
      <c r="S7028" s="1">
        <f>IF(AND(A7028&gt;=5,A7028&lt;=9),INDEX(Demand!$C$3:$C$26,C7028),INDEX(Demand!$B$3:$B$26,C7028))</f>
        <v>600</v>
      </c>
      <c r="T7028" s="7">
        <f t="shared" si="988"/>
        <v>600</v>
      </c>
      <c r="U7028" s="7">
        <f t="shared" si="989"/>
        <v>473.41093828052226</v>
      </c>
    </row>
    <row r="7029" spans="1:21" x14ac:dyDescent="0.2">
      <c r="A7029" s="1">
        <v>10</v>
      </c>
      <c r="B7029" s="1">
        <v>20</v>
      </c>
      <c r="C7029" s="1">
        <v>13</v>
      </c>
      <c r="D7029">
        <v>13.8</v>
      </c>
      <c r="E7029">
        <v>8.4</v>
      </c>
      <c r="F7029">
        <v>70</v>
      </c>
      <c r="G7029">
        <v>274</v>
      </c>
      <c r="H7029">
        <v>60</v>
      </c>
      <c r="I7029">
        <v>244</v>
      </c>
      <c r="J7029" s="4">
        <f t="shared" si="984"/>
        <v>196.96119016368675</v>
      </c>
      <c r="K7029" s="4">
        <f t="shared" si="985"/>
        <v>27.308057669445446</v>
      </c>
      <c r="L7029" s="5">
        <f t="shared" si="990"/>
        <v>31.961190163686751</v>
      </c>
      <c r="M7029" s="5">
        <f t="shared" si="991"/>
        <v>6.6919423305545536</v>
      </c>
      <c r="N7029" s="6">
        <f t="shared" si="983"/>
        <v>48.113474410806589</v>
      </c>
      <c r="O7029" s="6">
        <f t="shared" si="986"/>
        <v>223.14258385171507</v>
      </c>
      <c r="P7029" s="6">
        <f>FORECAST(J7029,Inputs!$B$10:$B$18,Inputs!$A$10:$A$18)</f>
        <v>32.379270279293394</v>
      </c>
      <c r="Q7029" s="6">
        <f>IF(Inputs!$D$10="Yes",IF('Hourly Calcs'!P7029&gt;'Hourly Calcs'!K7029,'Hourly Calcs'!O7029,N7029+O7029),N7029+O7029)</f>
        <v>223.14258385171507</v>
      </c>
      <c r="R7029" s="12">
        <f t="shared" si="987"/>
        <v>1060.37355846335</v>
      </c>
      <c r="S7029" s="1">
        <f>IF(AND(A7029&gt;=5,A7029&lt;=9),INDEX(Demand!$C$3:$C$26,C7029),INDEX(Demand!$B$3:$B$26,C7029))</f>
        <v>600</v>
      </c>
      <c r="T7029" s="7">
        <f t="shared" si="988"/>
        <v>600</v>
      </c>
      <c r="U7029" s="7">
        <f t="shared" si="989"/>
        <v>460.37355846335004</v>
      </c>
    </row>
    <row r="7030" spans="1:21" x14ac:dyDescent="0.2">
      <c r="A7030" s="1">
        <v>10</v>
      </c>
      <c r="B7030" s="1">
        <v>20</v>
      </c>
      <c r="C7030" s="1">
        <v>14</v>
      </c>
      <c r="D7030">
        <v>13.5</v>
      </c>
      <c r="E7030">
        <v>8.3000000000000007</v>
      </c>
      <c r="F7030">
        <v>71</v>
      </c>
      <c r="G7030">
        <v>238</v>
      </c>
      <c r="H7030">
        <v>54</v>
      </c>
      <c r="I7030">
        <v>214</v>
      </c>
      <c r="J7030" s="4">
        <f t="shared" si="984"/>
        <v>212.67009335000643</v>
      </c>
      <c r="K7030" s="4">
        <f t="shared" si="985"/>
        <v>23.311271451451859</v>
      </c>
      <c r="L7030" s="5">
        <f t="shared" si="990"/>
        <v>47.670093350006425</v>
      </c>
      <c r="M7030" s="5">
        <f t="shared" si="991"/>
        <v>10.688728548548141</v>
      </c>
      <c r="N7030" s="6">
        <f t="shared" si="983"/>
        <v>36.390190258726562</v>
      </c>
      <c r="O7030" s="6">
        <f t="shared" si="986"/>
        <v>195.70702026338947</v>
      </c>
      <c r="P7030" s="6">
        <f>FORECAST(J7030,Inputs!$B$10:$B$18,Inputs!$A$10:$A$18)</f>
        <v>32.524723086574134</v>
      </c>
      <c r="Q7030" s="6">
        <f>IF(Inputs!$D$10="Yes",IF('Hourly Calcs'!P7030&gt;'Hourly Calcs'!K7030,'Hourly Calcs'!O7030,N7030+O7030),N7030+O7030)</f>
        <v>195.70702026338947</v>
      </c>
      <c r="R7030" s="12">
        <f t="shared" si="987"/>
        <v>929.99976029162667</v>
      </c>
      <c r="S7030" s="1">
        <f>IF(AND(A7030&gt;=5,A7030&lt;=9),INDEX(Demand!$C$3:$C$26,C7030),INDEX(Demand!$B$3:$B$26,C7030))</f>
        <v>600</v>
      </c>
      <c r="T7030" s="7">
        <f t="shared" si="988"/>
        <v>600</v>
      </c>
      <c r="U7030" s="7">
        <f t="shared" si="989"/>
        <v>329.99976029162667</v>
      </c>
    </row>
    <row r="7031" spans="1:21" x14ac:dyDescent="0.2">
      <c r="A7031" s="1">
        <v>10</v>
      </c>
      <c r="B7031" s="1">
        <v>20</v>
      </c>
      <c r="C7031" s="1">
        <v>15</v>
      </c>
      <c r="D7031">
        <v>14.8</v>
      </c>
      <c r="E7031">
        <v>9.1999999999999993</v>
      </c>
      <c r="F7031">
        <v>69</v>
      </c>
      <c r="G7031">
        <v>175</v>
      </c>
      <c r="H7031">
        <v>49</v>
      </c>
      <c r="I7031">
        <v>157</v>
      </c>
      <c r="J7031" s="4">
        <f t="shared" si="984"/>
        <v>226.99264970876058</v>
      </c>
      <c r="K7031" s="4">
        <f t="shared" si="985"/>
        <v>17.230242050546153</v>
      </c>
      <c r="L7031" s="5">
        <f t="shared" si="990"/>
        <v>61.992649708760581</v>
      </c>
      <c r="M7031" s="5">
        <f t="shared" si="991"/>
        <v>16.769757949453847</v>
      </c>
      <c r="N7031" s="6">
        <f t="shared" si="983"/>
        <v>24.322382923402834</v>
      </c>
      <c r="O7031" s="6">
        <f t="shared" si="986"/>
        <v>143.57944944557076</v>
      </c>
      <c r="P7031" s="6">
        <f>FORECAST(J7031,Inputs!$B$10:$B$18,Inputs!$A$10:$A$18)</f>
        <v>32.657339349155187</v>
      </c>
      <c r="Q7031" s="6">
        <f>IF(Inputs!$D$10="Yes",IF('Hourly Calcs'!P7031&gt;'Hourly Calcs'!K7031,'Hourly Calcs'!O7031,N7031+O7031),N7031+O7031)</f>
        <v>143.57944944557076</v>
      </c>
      <c r="R7031" s="12">
        <f t="shared" si="987"/>
        <v>682.28954376535216</v>
      </c>
      <c r="S7031" s="1">
        <f>IF(AND(A7031&gt;=5,A7031&lt;=9),INDEX(Demand!$C$3:$C$26,C7031),INDEX(Demand!$B$3:$B$26,C7031))</f>
        <v>600</v>
      </c>
      <c r="T7031" s="7">
        <f t="shared" si="988"/>
        <v>600</v>
      </c>
      <c r="U7031" s="7">
        <f t="shared" si="989"/>
        <v>82.289543765352164</v>
      </c>
    </row>
    <row r="7032" spans="1:21" x14ac:dyDescent="0.2">
      <c r="A7032" s="1">
        <v>10</v>
      </c>
      <c r="B7032" s="1">
        <v>20</v>
      </c>
      <c r="C7032" s="1">
        <v>16</v>
      </c>
      <c r="D7032">
        <v>13.8</v>
      </c>
      <c r="E7032">
        <v>8</v>
      </c>
      <c r="F7032">
        <v>68</v>
      </c>
      <c r="G7032">
        <v>95</v>
      </c>
      <c r="H7032">
        <v>10</v>
      </c>
      <c r="I7032">
        <v>92</v>
      </c>
      <c r="J7032" s="4">
        <f t="shared" si="984"/>
        <v>239.96813036587596</v>
      </c>
      <c r="K7032" s="4">
        <f t="shared" si="985"/>
        <v>9.6331700915172433</v>
      </c>
      <c r="L7032" s="5">
        <f t="shared" si="990"/>
        <v>74.968130365875965</v>
      </c>
      <c r="M7032" s="5">
        <f t="shared" si="991"/>
        <v>24.366829908482757</v>
      </c>
      <c r="N7032" s="6">
        <f t="shared" si="983"/>
        <v>2.8171593375471988</v>
      </c>
      <c r="O7032" s="6">
        <f t="shared" si="986"/>
        <v>84.135728337531916</v>
      </c>
      <c r="P7032" s="6">
        <f>FORECAST(J7032,Inputs!$B$10:$B$18,Inputs!$A$10:$A$18)</f>
        <v>32.777482688572924</v>
      </c>
      <c r="Q7032" s="6">
        <f>IF(Inputs!$D$10="Yes",IF('Hourly Calcs'!P7032&gt;'Hourly Calcs'!K7032,'Hourly Calcs'!O7032,N7032+O7032),N7032+O7032)</f>
        <v>84.135728337531916</v>
      </c>
      <c r="R7032" s="12">
        <f t="shared" si="987"/>
        <v>399.81298105995165</v>
      </c>
      <c r="S7032" s="1">
        <f>IF(AND(A7032&gt;=5,A7032&lt;=9),INDEX(Demand!$C$3:$C$26,C7032),INDEX(Demand!$B$3:$B$26,C7032))</f>
        <v>900</v>
      </c>
      <c r="T7032" s="7">
        <f t="shared" si="988"/>
        <v>399.81298105995165</v>
      </c>
      <c r="U7032" s="7">
        <f t="shared" si="989"/>
        <v>0</v>
      </c>
    </row>
    <row r="7033" spans="1:21" x14ac:dyDescent="0.2">
      <c r="A7033" s="1">
        <v>10</v>
      </c>
      <c r="B7033" s="1">
        <v>20</v>
      </c>
      <c r="C7033" s="1">
        <v>17</v>
      </c>
      <c r="D7033">
        <v>13.8</v>
      </c>
      <c r="E7033">
        <v>7.8</v>
      </c>
      <c r="F7033">
        <v>67</v>
      </c>
      <c r="G7033">
        <v>20</v>
      </c>
      <c r="H7033">
        <v>0</v>
      </c>
      <c r="I7033">
        <v>20</v>
      </c>
      <c r="J7033" s="4">
        <f t="shared" si="984"/>
        <v>251.95245921585769</v>
      </c>
      <c r="K7033" s="4">
        <f t="shared" si="985"/>
        <v>1.2448496356562941</v>
      </c>
      <c r="L7033" s="5">
        <f t="shared" si="990"/>
        <v>86.952459215857687</v>
      </c>
      <c r="M7033" s="5">
        <f t="shared" si="991"/>
        <v>32.755150364343706</v>
      </c>
      <c r="N7033" s="6">
        <f t="shared" si="983"/>
        <v>0</v>
      </c>
      <c r="O7033" s="6">
        <f t="shared" si="986"/>
        <v>18.290375725550415</v>
      </c>
      <c r="P7033" s="6">
        <f>FORECAST(J7033,Inputs!$B$10:$B$18,Inputs!$A$10:$A$18)</f>
        <v>32.888448696443128</v>
      </c>
      <c r="Q7033" s="6">
        <f>IF(Inputs!$D$10="Yes",IF('Hourly Calcs'!P7033&gt;'Hourly Calcs'!K7033,'Hourly Calcs'!O7033,N7033+O7033),N7033+O7033)</f>
        <v>18.290375725550415</v>
      </c>
      <c r="R7033" s="12">
        <f t="shared" si="987"/>
        <v>86.915865447815577</v>
      </c>
      <c r="S7033" s="1">
        <f>IF(AND(A7033&gt;=5,A7033&lt;=9),INDEX(Demand!$C$3:$C$26,C7033),INDEX(Demand!$B$3:$B$26,C7033))</f>
        <v>900</v>
      </c>
      <c r="T7033" s="7">
        <f t="shared" si="988"/>
        <v>86.915865447815577</v>
      </c>
      <c r="U7033" s="7">
        <f t="shared" si="989"/>
        <v>0</v>
      </c>
    </row>
    <row r="7034" spans="1:21" x14ac:dyDescent="0.2">
      <c r="A7034" s="1">
        <v>10</v>
      </c>
      <c r="B7034" s="1">
        <v>20</v>
      </c>
      <c r="C7034" s="1">
        <v>18</v>
      </c>
      <c r="D7034">
        <v>13.6</v>
      </c>
      <c r="E7034">
        <v>7.5</v>
      </c>
      <c r="F7034">
        <v>67</v>
      </c>
      <c r="G7034">
        <v>0</v>
      </c>
      <c r="H7034">
        <v>0</v>
      </c>
      <c r="I7034">
        <v>0</v>
      </c>
      <c r="J7034" s="4">
        <f t="shared" si="984"/>
        <v>263.45031479217351</v>
      </c>
      <c r="K7034" s="4">
        <f t="shared" si="985"/>
        <v>-8.3669268951637008</v>
      </c>
      <c r="L7034" s="5">
        <f t="shared" si="990"/>
        <v>0</v>
      </c>
      <c r="M7034" s="5">
        <f t="shared" si="991"/>
        <v>0</v>
      </c>
      <c r="N7034" s="6">
        <f t="shared" si="983"/>
        <v>0</v>
      </c>
      <c r="O7034" s="6">
        <f t="shared" si="986"/>
        <v>0</v>
      </c>
      <c r="P7034" s="6">
        <f>FORECAST(J7034,Inputs!$B$10:$B$18,Inputs!$A$10:$A$18)</f>
        <v>32.99491032214975</v>
      </c>
      <c r="Q7034" s="6">
        <f>IF(Inputs!$D$10="Yes",IF('Hourly Calcs'!P7034&gt;'Hourly Calcs'!K7034,'Hourly Calcs'!O7034,N7034+O7034),N7034+O7034)</f>
        <v>0</v>
      </c>
      <c r="R7034" s="12">
        <f t="shared" si="987"/>
        <v>0</v>
      </c>
      <c r="S7034" s="1">
        <f>IF(AND(A7034&gt;=5,A7034&lt;=9),INDEX(Demand!$C$3:$C$26,C7034),INDEX(Demand!$B$3:$B$26,C7034))</f>
        <v>900</v>
      </c>
      <c r="T7034" s="7">
        <f t="shared" si="988"/>
        <v>0</v>
      </c>
      <c r="U7034" s="7">
        <f t="shared" si="989"/>
        <v>0</v>
      </c>
    </row>
    <row r="7035" spans="1:21" x14ac:dyDescent="0.2">
      <c r="A7035" s="1">
        <v>10</v>
      </c>
      <c r="B7035" s="1">
        <v>20</v>
      </c>
      <c r="C7035" s="1">
        <v>19</v>
      </c>
      <c r="D7035">
        <v>13.4</v>
      </c>
      <c r="E7035">
        <v>8.4</v>
      </c>
      <c r="F7035">
        <v>72</v>
      </c>
      <c r="G7035">
        <v>0</v>
      </c>
      <c r="H7035">
        <v>0</v>
      </c>
      <c r="I7035">
        <v>0</v>
      </c>
      <c r="J7035" s="4">
        <f t="shared" si="984"/>
        <v>275.05201611361684</v>
      </c>
      <c r="K7035" s="4">
        <f t="shared" si="985"/>
        <v>-17.878142500404806</v>
      </c>
      <c r="L7035" s="5">
        <f t="shared" si="990"/>
        <v>0</v>
      </c>
      <c r="M7035" s="5">
        <f t="shared" si="991"/>
        <v>0</v>
      </c>
      <c r="N7035" s="6">
        <f t="shared" si="983"/>
        <v>0</v>
      </c>
      <c r="O7035" s="6">
        <f t="shared" si="986"/>
        <v>0</v>
      </c>
      <c r="P7035" s="6">
        <f>FORECAST(J7035,Inputs!$B$10:$B$18,Inputs!$A$10:$A$18)</f>
        <v>33.102333482533489</v>
      </c>
      <c r="Q7035" s="6">
        <f>IF(Inputs!$D$10="Yes",IF('Hourly Calcs'!P7035&gt;'Hourly Calcs'!K7035,'Hourly Calcs'!O7035,N7035+O7035),N7035+O7035)</f>
        <v>0</v>
      </c>
      <c r="R7035" s="12">
        <f t="shared" si="987"/>
        <v>0</v>
      </c>
      <c r="S7035" s="1">
        <f>IF(AND(A7035&gt;=5,A7035&lt;=9),INDEX(Demand!$C$3:$C$26,C7035),INDEX(Demand!$B$3:$B$26,C7035))</f>
        <v>900</v>
      </c>
      <c r="T7035" s="7">
        <f t="shared" si="988"/>
        <v>0</v>
      </c>
      <c r="U7035" s="7">
        <f t="shared" si="989"/>
        <v>0</v>
      </c>
    </row>
    <row r="7036" spans="1:21" x14ac:dyDescent="0.2">
      <c r="A7036" s="1">
        <v>10</v>
      </c>
      <c r="B7036" s="1">
        <v>20</v>
      </c>
      <c r="C7036" s="1">
        <v>20</v>
      </c>
      <c r="D7036">
        <v>13</v>
      </c>
      <c r="E7036">
        <v>9.1</v>
      </c>
      <c r="F7036">
        <v>77</v>
      </c>
      <c r="G7036">
        <v>0</v>
      </c>
      <c r="H7036">
        <v>0</v>
      </c>
      <c r="I7036">
        <v>0</v>
      </c>
      <c r="J7036" s="4">
        <f t="shared" si="984"/>
        <v>287.45225540849134</v>
      </c>
      <c r="K7036" s="4">
        <f t="shared" si="985"/>
        <v>-27.194573560458792</v>
      </c>
      <c r="L7036" s="5">
        <f t="shared" si="990"/>
        <v>0</v>
      </c>
      <c r="M7036" s="5">
        <f t="shared" si="991"/>
        <v>0</v>
      </c>
      <c r="N7036" s="6">
        <f t="shared" si="983"/>
        <v>0</v>
      </c>
      <c r="O7036" s="6">
        <f t="shared" si="986"/>
        <v>0</v>
      </c>
      <c r="P7036" s="6">
        <f>FORECAST(J7036,Inputs!$B$10:$B$18,Inputs!$A$10:$A$18)</f>
        <v>33.217150513041588</v>
      </c>
      <c r="Q7036" s="6">
        <f>IF(Inputs!$D$10="Yes",IF('Hourly Calcs'!P7036&gt;'Hourly Calcs'!K7036,'Hourly Calcs'!O7036,N7036+O7036),N7036+O7036)</f>
        <v>0</v>
      </c>
      <c r="R7036" s="12">
        <f t="shared" si="987"/>
        <v>0</v>
      </c>
      <c r="S7036" s="1">
        <f>IF(AND(A7036&gt;=5,A7036&lt;=9),INDEX(Demand!$C$3:$C$26,C7036),INDEX(Demand!$B$3:$B$26,C7036))</f>
        <v>800</v>
      </c>
      <c r="T7036" s="7">
        <f t="shared" si="988"/>
        <v>0</v>
      </c>
      <c r="U7036" s="7">
        <f t="shared" si="989"/>
        <v>0</v>
      </c>
    </row>
    <row r="7037" spans="1:21" x14ac:dyDescent="0.2">
      <c r="A7037" s="1">
        <v>10</v>
      </c>
      <c r="B7037" s="1">
        <v>20</v>
      </c>
      <c r="C7037" s="1">
        <v>21</v>
      </c>
      <c r="D7037">
        <v>12.9</v>
      </c>
      <c r="E7037">
        <v>9.6</v>
      </c>
      <c r="F7037">
        <v>80</v>
      </c>
      <c r="G7037">
        <v>0</v>
      </c>
      <c r="H7037">
        <v>0</v>
      </c>
      <c r="I7037">
        <v>0</v>
      </c>
      <c r="J7037" s="4">
        <f t="shared" si="984"/>
        <v>301.49758848811933</v>
      </c>
      <c r="K7037" s="4">
        <f t="shared" si="985"/>
        <v>-35.842794618648284</v>
      </c>
      <c r="L7037" s="5">
        <f t="shared" si="990"/>
        <v>0</v>
      </c>
      <c r="M7037" s="5">
        <f t="shared" si="991"/>
        <v>0</v>
      </c>
      <c r="N7037" s="6">
        <f t="shared" si="983"/>
        <v>0</v>
      </c>
      <c r="O7037" s="6">
        <f t="shared" si="986"/>
        <v>0</v>
      </c>
      <c r="P7037" s="6">
        <f>FORECAST(J7037,Inputs!$B$10:$B$18,Inputs!$A$10:$A$18)</f>
        <v>33.347199893408508</v>
      </c>
      <c r="Q7037" s="6">
        <f>IF(Inputs!$D$10="Yes",IF('Hourly Calcs'!P7037&gt;'Hourly Calcs'!K7037,'Hourly Calcs'!O7037,N7037+O7037),N7037+O7037)</f>
        <v>0</v>
      </c>
      <c r="R7037" s="12">
        <f t="shared" si="987"/>
        <v>0</v>
      </c>
      <c r="S7037" s="1">
        <f>IF(AND(A7037&gt;=5,A7037&lt;=9),INDEX(Demand!$C$3:$C$26,C7037),INDEX(Demand!$B$3:$B$26,C7037))</f>
        <v>700</v>
      </c>
      <c r="T7037" s="7">
        <f t="shared" si="988"/>
        <v>0</v>
      </c>
      <c r="U7037" s="7">
        <f t="shared" si="989"/>
        <v>0</v>
      </c>
    </row>
    <row r="7038" spans="1:21" x14ac:dyDescent="0.2">
      <c r="A7038" s="1">
        <v>10</v>
      </c>
      <c r="B7038" s="1">
        <v>20</v>
      </c>
      <c r="C7038" s="1">
        <v>22</v>
      </c>
      <c r="D7038">
        <v>12.6</v>
      </c>
      <c r="E7038">
        <v>9.3000000000000007</v>
      </c>
      <c r="F7038">
        <v>80</v>
      </c>
      <c r="G7038">
        <v>0</v>
      </c>
      <c r="H7038">
        <v>0</v>
      </c>
      <c r="I7038">
        <v>0</v>
      </c>
      <c r="J7038" s="4">
        <f t="shared" si="984"/>
        <v>318.14674816062927</v>
      </c>
      <c r="K7038" s="4">
        <f t="shared" si="985"/>
        <v>-43.151888306089376</v>
      </c>
      <c r="L7038" s="5">
        <f t="shared" si="990"/>
        <v>0</v>
      </c>
      <c r="M7038" s="5">
        <f t="shared" si="991"/>
        <v>0</v>
      </c>
      <c r="N7038" s="6">
        <f t="shared" si="983"/>
        <v>0</v>
      </c>
      <c r="O7038" s="6">
        <f t="shared" si="986"/>
        <v>0</v>
      </c>
      <c r="P7038" s="6">
        <f>FORECAST(J7038,Inputs!$B$10:$B$18,Inputs!$A$10:$A$18)</f>
        <v>33.501358779265082</v>
      </c>
      <c r="Q7038" s="6">
        <f>IF(Inputs!$D$10="Yes",IF('Hourly Calcs'!P7038&gt;'Hourly Calcs'!K7038,'Hourly Calcs'!O7038,N7038+O7038),N7038+O7038)</f>
        <v>0</v>
      </c>
      <c r="R7038" s="12">
        <f t="shared" si="987"/>
        <v>0</v>
      </c>
      <c r="S7038" s="1">
        <f>IF(AND(A7038&gt;=5,A7038&lt;=9),INDEX(Demand!$C$3:$C$26,C7038),INDEX(Demand!$B$3:$B$26,C7038))</f>
        <v>600</v>
      </c>
      <c r="T7038" s="7">
        <f t="shared" si="988"/>
        <v>0</v>
      </c>
      <c r="U7038" s="7">
        <f t="shared" si="989"/>
        <v>0</v>
      </c>
    </row>
    <row r="7039" spans="1:21" x14ac:dyDescent="0.2">
      <c r="A7039" s="1">
        <v>10</v>
      </c>
      <c r="B7039" s="1">
        <v>20</v>
      </c>
      <c r="C7039" s="1">
        <v>23</v>
      </c>
      <c r="D7039">
        <v>12.8</v>
      </c>
      <c r="E7039">
        <v>9.5</v>
      </c>
      <c r="F7039">
        <v>80</v>
      </c>
      <c r="G7039">
        <v>0</v>
      </c>
      <c r="H7039">
        <v>0</v>
      </c>
      <c r="I7039">
        <v>0</v>
      </c>
      <c r="J7039" s="4">
        <f t="shared" si="984"/>
        <v>338.04705345770697</v>
      </c>
      <c r="K7039" s="4">
        <f t="shared" si="985"/>
        <v>-48.19794370357053</v>
      </c>
      <c r="L7039" s="5">
        <f t="shared" si="990"/>
        <v>0</v>
      </c>
      <c r="M7039" s="5">
        <f t="shared" si="991"/>
        <v>0</v>
      </c>
      <c r="N7039" s="6">
        <f t="shared" si="983"/>
        <v>0</v>
      </c>
      <c r="O7039" s="6">
        <f t="shared" si="986"/>
        <v>0</v>
      </c>
      <c r="P7039" s="6">
        <f>FORECAST(J7039,Inputs!$B$10:$B$18,Inputs!$A$10:$A$18)</f>
        <v>33.685620865349136</v>
      </c>
      <c r="Q7039" s="6">
        <f>IF(Inputs!$D$10="Yes",IF('Hourly Calcs'!P7039&gt;'Hourly Calcs'!K7039,'Hourly Calcs'!O7039,N7039+O7039),N7039+O7039)</f>
        <v>0</v>
      </c>
      <c r="R7039" s="12">
        <f t="shared" si="987"/>
        <v>0</v>
      </c>
      <c r="S7039" s="1">
        <f>IF(AND(A7039&gt;=5,A7039&lt;=9),INDEX(Demand!$C$3:$C$26,C7039),INDEX(Demand!$B$3:$B$26,C7039))</f>
        <v>500</v>
      </c>
      <c r="T7039" s="7">
        <f t="shared" si="988"/>
        <v>0</v>
      </c>
      <c r="U7039" s="7">
        <f t="shared" si="989"/>
        <v>0</v>
      </c>
    </row>
    <row r="7040" spans="1:21" x14ac:dyDescent="0.2">
      <c r="A7040" s="1">
        <v>10</v>
      </c>
      <c r="B7040" s="1">
        <v>20</v>
      </c>
      <c r="C7040" s="1">
        <v>24</v>
      </c>
      <c r="D7040">
        <v>12.7</v>
      </c>
      <c r="E7040">
        <v>9.6</v>
      </c>
      <c r="F7040">
        <v>81</v>
      </c>
      <c r="G7040">
        <v>0</v>
      </c>
      <c r="H7040">
        <v>0</v>
      </c>
      <c r="I7040">
        <v>0</v>
      </c>
      <c r="J7040" s="4">
        <f t="shared" si="984"/>
        <v>0.47691700349750477</v>
      </c>
      <c r="K7040" s="4">
        <f t="shared" si="985"/>
        <v>-49.991063645201336</v>
      </c>
      <c r="L7040" s="5">
        <f t="shared" si="990"/>
        <v>0</v>
      </c>
      <c r="M7040" s="5">
        <f t="shared" si="991"/>
        <v>0</v>
      </c>
      <c r="N7040" s="6">
        <f t="shared" si="983"/>
        <v>0</v>
      </c>
      <c r="O7040" s="6">
        <f t="shared" si="986"/>
        <v>0</v>
      </c>
      <c r="P7040" s="6">
        <f>FORECAST(J7040,Inputs!$B$10:$B$18,Inputs!$A$10:$A$18)</f>
        <v>30.559971453736086</v>
      </c>
      <c r="Q7040" s="6">
        <f>IF(Inputs!$D$10="Yes",IF('Hourly Calcs'!P7040&gt;'Hourly Calcs'!K7040,'Hourly Calcs'!O7040,N7040+O7040),N7040+O7040)</f>
        <v>0</v>
      </c>
      <c r="R7040" s="12">
        <f t="shared" si="987"/>
        <v>0</v>
      </c>
      <c r="S7040" s="1">
        <f>IF(AND(A7040&gt;=5,A7040&lt;=9),INDEX(Demand!$C$3:$C$26,C7040),INDEX(Demand!$B$3:$B$26,C7040))</f>
        <v>400</v>
      </c>
      <c r="T7040" s="7">
        <f t="shared" si="988"/>
        <v>0</v>
      </c>
      <c r="U7040" s="7">
        <f t="shared" si="989"/>
        <v>0</v>
      </c>
    </row>
    <row r="7041" spans="1:21" x14ac:dyDescent="0.2">
      <c r="A7041" s="1">
        <v>10</v>
      </c>
      <c r="B7041" s="1">
        <v>21</v>
      </c>
      <c r="C7041" s="1">
        <v>1</v>
      </c>
      <c r="D7041">
        <v>13.4</v>
      </c>
      <c r="E7041">
        <v>9.9</v>
      </c>
      <c r="F7041">
        <v>79</v>
      </c>
      <c r="G7041">
        <v>0</v>
      </c>
      <c r="H7041">
        <v>0</v>
      </c>
      <c r="I7041">
        <v>0</v>
      </c>
      <c r="J7041" s="4">
        <f t="shared" si="984"/>
        <v>22.854616943511871</v>
      </c>
      <c r="K7041" s="4">
        <f t="shared" si="985"/>
        <v>-48.07611389371678</v>
      </c>
      <c r="L7041" s="5">
        <f t="shared" si="990"/>
        <v>0</v>
      </c>
      <c r="M7041" s="5">
        <f t="shared" si="991"/>
        <v>0</v>
      </c>
      <c r="N7041" s="6">
        <f t="shared" si="983"/>
        <v>0</v>
      </c>
      <c r="O7041" s="6">
        <f t="shared" si="986"/>
        <v>0</v>
      </c>
      <c r="P7041" s="6">
        <f>FORECAST(J7041,Inputs!$B$10:$B$18,Inputs!$A$10:$A$18)</f>
        <v>30.76717237910659</v>
      </c>
      <c r="Q7041" s="6">
        <f>IF(Inputs!$D$10="Yes",IF('Hourly Calcs'!P7041&gt;'Hourly Calcs'!K7041,'Hourly Calcs'!O7041,N7041+O7041),N7041+O7041)</f>
        <v>0</v>
      </c>
      <c r="R7041" s="12">
        <f t="shared" si="987"/>
        <v>0</v>
      </c>
      <c r="S7041" s="1">
        <f>IF(AND(A7041&gt;=5,A7041&lt;=9),INDEX(Demand!$C$3:$C$26,C7041),INDEX(Demand!$B$3:$B$26,C7041))</f>
        <v>350</v>
      </c>
      <c r="T7041" s="7">
        <f t="shared" si="988"/>
        <v>0</v>
      </c>
      <c r="U7041" s="7">
        <f t="shared" si="989"/>
        <v>0</v>
      </c>
    </row>
    <row r="7042" spans="1:21" x14ac:dyDescent="0.2">
      <c r="A7042" s="1">
        <v>10</v>
      </c>
      <c r="B7042" s="1">
        <v>21</v>
      </c>
      <c r="C7042" s="1">
        <v>2</v>
      </c>
      <c r="D7042">
        <v>13.6</v>
      </c>
      <c r="E7042">
        <v>10.8</v>
      </c>
      <c r="F7042">
        <v>83</v>
      </c>
      <c r="G7042">
        <v>0</v>
      </c>
      <c r="H7042">
        <v>0</v>
      </c>
      <c r="I7042">
        <v>0</v>
      </c>
      <c r="J7042" s="4">
        <f t="shared" si="984"/>
        <v>42.644687654884478</v>
      </c>
      <c r="K7042" s="4">
        <f t="shared" si="985"/>
        <v>-42.939713167717059</v>
      </c>
      <c r="L7042" s="5">
        <f t="shared" si="990"/>
        <v>0</v>
      </c>
      <c r="M7042" s="5">
        <f t="shared" si="991"/>
        <v>0</v>
      </c>
      <c r="N7042" s="6">
        <f t="shared" si="983"/>
        <v>0</v>
      </c>
      <c r="O7042" s="6">
        <f t="shared" si="986"/>
        <v>0</v>
      </c>
      <c r="P7042" s="6">
        <f>FORECAST(J7042,Inputs!$B$10:$B$18,Inputs!$A$10:$A$18)</f>
        <v>30.950413774582263</v>
      </c>
      <c r="Q7042" s="6">
        <f>IF(Inputs!$D$10="Yes",IF('Hourly Calcs'!P7042&gt;'Hourly Calcs'!K7042,'Hourly Calcs'!O7042,N7042+O7042),N7042+O7042)</f>
        <v>0</v>
      </c>
      <c r="R7042" s="12">
        <f t="shared" si="987"/>
        <v>0</v>
      </c>
      <c r="S7042" s="1">
        <f>IF(AND(A7042&gt;=5,A7042&lt;=9),INDEX(Demand!$C$3:$C$26,C7042),INDEX(Demand!$B$3:$B$26,C7042))</f>
        <v>350</v>
      </c>
      <c r="T7042" s="7">
        <f t="shared" si="988"/>
        <v>0</v>
      </c>
      <c r="U7042" s="7">
        <f t="shared" si="989"/>
        <v>0</v>
      </c>
    </row>
    <row r="7043" spans="1:21" x14ac:dyDescent="0.2">
      <c r="A7043" s="1">
        <v>10</v>
      </c>
      <c r="B7043" s="1">
        <v>21</v>
      </c>
      <c r="C7043" s="1">
        <v>3</v>
      </c>
      <c r="D7043">
        <v>13.7</v>
      </c>
      <c r="E7043">
        <v>10.9</v>
      </c>
      <c r="F7043">
        <v>83</v>
      </c>
      <c r="G7043">
        <v>0</v>
      </c>
      <c r="H7043">
        <v>0</v>
      </c>
      <c r="I7043">
        <v>0</v>
      </c>
      <c r="J7043" s="4">
        <f t="shared" si="984"/>
        <v>59.192855665842785</v>
      </c>
      <c r="K7043" s="4">
        <f t="shared" si="985"/>
        <v>-35.578904935787548</v>
      </c>
      <c r="L7043" s="5">
        <f t="shared" si="990"/>
        <v>0</v>
      </c>
      <c r="M7043" s="5">
        <f t="shared" si="991"/>
        <v>0</v>
      </c>
      <c r="N7043" s="6">
        <f t="shared" si="983"/>
        <v>0</v>
      </c>
      <c r="O7043" s="6">
        <f t="shared" si="986"/>
        <v>0</v>
      </c>
      <c r="P7043" s="6">
        <f>FORECAST(J7043,Inputs!$B$10:$B$18,Inputs!$A$10:$A$18)</f>
        <v>31.103637552461507</v>
      </c>
      <c r="Q7043" s="6">
        <f>IF(Inputs!$D$10="Yes",IF('Hourly Calcs'!P7043&gt;'Hourly Calcs'!K7043,'Hourly Calcs'!O7043,N7043+O7043),N7043+O7043)</f>
        <v>0</v>
      </c>
      <c r="R7043" s="12">
        <f t="shared" si="987"/>
        <v>0</v>
      </c>
      <c r="S7043" s="1">
        <f>IF(AND(A7043&gt;=5,A7043&lt;=9),INDEX(Demand!$C$3:$C$26,C7043),INDEX(Demand!$B$3:$B$26,C7043))</f>
        <v>350</v>
      </c>
      <c r="T7043" s="7">
        <f t="shared" si="988"/>
        <v>0</v>
      </c>
      <c r="U7043" s="7">
        <f t="shared" si="989"/>
        <v>0</v>
      </c>
    </row>
    <row r="7044" spans="1:21" x14ac:dyDescent="0.2">
      <c r="A7044" s="1">
        <v>10</v>
      </c>
      <c r="B7044" s="1">
        <v>21</v>
      </c>
      <c r="C7044" s="1">
        <v>4</v>
      </c>
      <c r="D7044">
        <v>14</v>
      </c>
      <c r="E7044">
        <v>11.2</v>
      </c>
      <c r="F7044">
        <v>83</v>
      </c>
      <c r="G7044">
        <v>0</v>
      </c>
      <c r="H7044">
        <v>0</v>
      </c>
      <c r="I7044">
        <v>0</v>
      </c>
      <c r="J7044" s="4">
        <f t="shared" si="984"/>
        <v>73.17229281981939</v>
      </c>
      <c r="K7044" s="4">
        <f t="shared" si="985"/>
        <v>-26.910481831953874</v>
      </c>
      <c r="L7044" s="5">
        <f t="shared" si="990"/>
        <v>0</v>
      </c>
      <c r="M7044" s="5">
        <f t="shared" si="991"/>
        <v>0</v>
      </c>
      <c r="N7044" s="6">
        <f t="shared" si="983"/>
        <v>0</v>
      </c>
      <c r="O7044" s="6">
        <f t="shared" si="986"/>
        <v>0</v>
      </c>
      <c r="P7044" s="6">
        <f>FORECAST(J7044,Inputs!$B$10:$B$18,Inputs!$A$10:$A$18)</f>
        <v>31.233076785368695</v>
      </c>
      <c r="Q7044" s="6">
        <f>IF(Inputs!$D$10="Yes",IF('Hourly Calcs'!P7044&gt;'Hourly Calcs'!K7044,'Hourly Calcs'!O7044,N7044+O7044),N7044+O7044)</f>
        <v>0</v>
      </c>
      <c r="R7044" s="12">
        <f t="shared" si="987"/>
        <v>0</v>
      </c>
      <c r="S7044" s="1">
        <f>IF(AND(A7044&gt;=5,A7044&lt;=9),INDEX(Demand!$C$3:$C$26,C7044),INDEX(Demand!$B$3:$B$26,C7044))</f>
        <v>350</v>
      </c>
      <c r="T7044" s="7">
        <f t="shared" si="988"/>
        <v>0</v>
      </c>
      <c r="U7044" s="7">
        <f t="shared" si="989"/>
        <v>0</v>
      </c>
    </row>
    <row r="7045" spans="1:21" x14ac:dyDescent="0.2">
      <c r="A7045" s="1">
        <v>10</v>
      </c>
      <c r="B7045" s="1">
        <v>21</v>
      </c>
      <c r="C7045" s="1">
        <v>5</v>
      </c>
      <c r="D7045">
        <v>14.1</v>
      </c>
      <c r="E7045">
        <v>12.1</v>
      </c>
      <c r="F7045">
        <v>88</v>
      </c>
      <c r="G7045">
        <v>0</v>
      </c>
      <c r="H7045">
        <v>0</v>
      </c>
      <c r="I7045">
        <v>0</v>
      </c>
      <c r="J7045" s="4">
        <f t="shared" si="984"/>
        <v>85.541461139029636</v>
      </c>
      <c r="K7045" s="4">
        <f t="shared" si="985"/>
        <v>-17.597934156735732</v>
      </c>
      <c r="L7045" s="5">
        <f t="shared" si="990"/>
        <v>79.458538860970364</v>
      </c>
      <c r="M7045" s="5">
        <f t="shared" si="991"/>
        <v>0</v>
      </c>
      <c r="N7045" s="6">
        <f t="shared" si="983"/>
        <v>0</v>
      </c>
      <c r="O7045" s="6">
        <f t="shared" si="986"/>
        <v>0</v>
      </c>
      <c r="P7045" s="6">
        <f>FORECAST(J7045,Inputs!$B$10:$B$18,Inputs!$A$10:$A$18)</f>
        <v>31.34760612165768</v>
      </c>
      <c r="Q7045" s="6">
        <f>IF(Inputs!$D$10="Yes",IF('Hourly Calcs'!P7045&gt;'Hourly Calcs'!K7045,'Hourly Calcs'!O7045,N7045+O7045),N7045+O7045)</f>
        <v>0</v>
      </c>
      <c r="R7045" s="12">
        <f t="shared" si="987"/>
        <v>0</v>
      </c>
      <c r="S7045" s="1">
        <f>IF(AND(A7045&gt;=5,A7045&lt;=9),INDEX(Demand!$C$3:$C$26,C7045),INDEX(Demand!$B$3:$B$26,C7045))</f>
        <v>350</v>
      </c>
      <c r="T7045" s="7">
        <f t="shared" si="988"/>
        <v>0</v>
      </c>
      <c r="U7045" s="7">
        <f t="shared" si="989"/>
        <v>0</v>
      </c>
    </row>
    <row r="7046" spans="1:21" x14ac:dyDescent="0.2">
      <c r="A7046" s="1">
        <v>10</v>
      </c>
      <c r="B7046" s="1">
        <v>21</v>
      </c>
      <c r="C7046" s="1">
        <v>6</v>
      </c>
      <c r="D7046">
        <v>14.3</v>
      </c>
      <c r="E7046">
        <v>12.7</v>
      </c>
      <c r="F7046">
        <v>90</v>
      </c>
      <c r="G7046">
        <v>0</v>
      </c>
      <c r="H7046">
        <v>0</v>
      </c>
      <c r="I7046">
        <v>0</v>
      </c>
      <c r="J7046" s="4">
        <f t="shared" si="984"/>
        <v>97.140840979697558</v>
      </c>
      <c r="K7046" s="4">
        <f t="shared" si="985"/>
        <v>-8.1103579700576347</v>
      </c>
      <c r="L7046" s="5">
        <f t="shared" si="990"/>
        <v>67.859159020302442</v>
      </c>
      <c r="M7046" s="5">
        <f t="shared" si="991"/>
        <v>0</v>
      </c>
      <c r="N7046" s="6">
        <f t="shared" si="983"/>
        <v>0</v>
      </c>
      <c r="O7046" s="6">
        <f t="shared" si="986"/>
        <v>0</v>
      </c>
      <c r="P7046" s="6">
        <f>FORECAST(J7046,Inputs!$B$10:$B$18,Inputs!$A$10:$A$18)</f>
        <v>31.455007786849048</v>
      </c>
      <c r="Q7046" s="6">
        <f>IF(Inputs!$D$10="Yes",IF('Hourly Calcs'!P7046&gt;'Hourly Calcs'!K7046,'Hourly Calcs'!O7046,N7046+O7046),N7046+O7046)</f>
        <v>0</v>
      </c>
      <c r="R7046" s="12">
        <f t="shared" si="987"/>
        <v>0</v>
      </c>
      <c r="S7046" s="1">
        <f>IF(AND(A7046&gt;=5,A7046&lt;=9),INDEX(Demand!$C$3:$C$26,C7046),INDEX(Demand!$B$3:$B$26,C7046))</f>
        <v>350</v>
      </c>
      <c r="T7046" s="7">
        <f t="shared" si="988"/>
        <v>0</v>
      </c>
      <c r="U7046" s="7">
        <f t="shared" si="989"/>
        <v>0</v>
      </c>
    </row>
    <row r="7047" spans="1:21" x14ac:dyDescent="0.2">
      <c r="A7047" s="1">
        <v>10</v>
      </c>
      <c r="B7047" s="1">
        <v>21</v>
      </c>
      <c r="C7047" s="1">
        <v>7</v>
      </c>
      <c r="D7047">
        <v>14.5</v>
      </c>
      <c r="E7047">
        <v>13.1</v>
      </c>
      <c r="F7047">
        <v>91</v>
      </c>
      <c r="G7047">
        <v>1</v>
      </c>
      <c r="H7047">
        <v>0</v>
      </c>
      <c r="I7047">
        <v>1</v>
      </c>
      <c r="J7047" s="4">
        <f t="shared" si="984"/>
        <v>108.65954771019473</v>
      </c>
      <c r="K7047" s="4">
        <f t="shared" si="985"/>
        <v>1.4348728306578238</v>
      </c>
      <c r="L7047" s="5">
        <f t="shared" si="990"/>
        <v>56.34045228980527</v>
      </c>
      <c r="M7047" s="5">
        <f t="shared" si="991"/>
        <v>32.565127169342176</v>
      </c>
      <c r="N7047" s="6">
        <f t="shared" si="983"/>
        <v>0</v>
      </c>
      <c r="O7047" s="6">
        <f t="shared" si="986"/>
        <v>0.91451878627752081</v>
      </c>
      <c r="P7047" s="6">
        <f>FORECAST(J7047,Inputs!$B$10:$B$18,Inputs!$A$10:$A$18)</f>
        <v>31.561662478798098</v>
      </c>
      <c r="Q7047" s="6">
        <f>IF(Inputs!$D$10="Yes",IF('Hourly Calcs'!P7047&gt;'Hourly Calcs'!K7047,'Hourly Calcs'!O7047,N7047+O7047),N7047+O7047)</f>
        <v>0.91451878627752081</v>
      </c>
      <c r="R7047" s="12">
        <f t="shared" si="987"/>
        <v>4.3457932723907788</v>
      </c>
      <c r="S7047" s="1">
        <f>IF(AND(A7047&gt;=5,A7047&lt;=9),INDEX(Demand!$C$3:$C$26,C7047),INDEX(Demand!$B$3:$B$26,C7047))</f>
        <v>350</v>
      </c>
      <c r="T7047" s="7">
        <f t="shared" si="988"/>
        <v>4.3457932723907788</v>
      </c>
      <c r="U7047" s="7">
        <f t="shared" si="989"/>
        <v>0</v>
      </c>
    </row>
    <row r="7048" spans="1:21" x14ac:dyDescent="0.2">
      <c r="A7048" s="1">
        <v>10</v>
      </c>
      <c r="B7048" s="1">
        <v>21</v>
      </c>
      <c r="C7048" s="1">
        <v>8</v>
      </c>
      <c r="D7048">
        <v>14.5</v>
      </c>
      <c r="E7048">
        <v>13.6</v>
      </c>
      <c r="F7048">
        <v>94</v>
      </c>
      <c r="G7048">
        <v>16</v>
      </c>
      <c r="H7048">
        <v>0</v>
      </c>
      <c r="I7048">
        <v>16</v>
      </c>
      <c r="J7048" s="4">
        <f t="shared" si="984"/>
        <v>120.68231400939494</v>
      </c>
      <c r="K7048" s="4">
        <f t="shared" si="985"/>
        <v>9.7753837554395631</v>
      </c>
      <c r="L7048" s="5">
        <f t="shared" si="990"/>
        <v>44.317685990605057</v>
      </c>
      <c r="M7048" s="5">
        <f t="shared" si="991"/>
        <v>24.224616244560437</v>
      </c>
      <c r="N7048" s="6">
        <f t="shared" si="983"/>
        <v>0</v>
      </c>
      <c r="O7048" s="6">
        <f t="shared" si="986"/>
        <v>14.632300580440333</v>
      </c>
      <c r="P7048" s="6">
        <f>FORECAST(J7048,Inputs!$B$10:$B$18,Inputs!$A$10:$A$18)</f>
        <v>31.672984388975877</v>
      </c>
      <c r="Q7048" s="6">
        <f>IF(Inputs!$D$10="Yes",IF('Hourly Calcs'!P7048&gt;'Hourly Calcs'!K7048,'Hourly Calcs'!O7048,N7048+O7048),N7048+O7048)</f>
        <v>14.632300580440333</v>
      </c>
      <c r="R7048" s="12">
        <f t="shared" si="987"/>
        <v>69.532692358252461</v>
      </c>
      <c r="S7048" s="1">
        <f>IF(AND(A7048&gt;=5,A7048&lt;=9),INDEX(Demand!$C$3:$C$26,C7048),INDEX(Demand!$B$3:$B$26,C7048))</f>
        <v>350</v>
      </c>
      <c r="T7048" s="7">
        <f t="shared" si="988"/>
        <v>69.532692358252461</v>
      </c>
      <c r="U7048" s="7">
        <f t="shared" si="989"/>
        <v>0</v>
      </c>
    </row>
    <row r="7049" spans="1:21" x14ac:dyDescent="0.2">
      <c r="A7049" s="1">
        <v>10</v>
      </c>
      <c r="B7049" s="1">
        <v>21</v>
      </c>
      <c r="C7049" s="1">
        <v>9</v>
      </c>
      <c r="D7049">
        <v>14.6</v>
      </c>
      <c r="E7049">
        <v>13.9</v>
      </c>
      <c r="F7049">
        <v>96</v>
      </c>
      <c r="G7049">
        <v>54</v>
      </c>
      <c r="H7049">
        <v>0</v>
      </c>
      <c r="I7049">
        <v>54</v>
      </c>
      <c r="J7049" s="4">
        <f t="shared" si="984"/>
        <v>133.70496813111191</v>
      </c>
      <c r="K7049" s="4">
        <f t="shared" si="985"/>
        <v>17.281329664041948</v>
      </c>
      <c r="L7049" s="5">
        <f t="shared" si="990"/>
        <v>31.295031868888088</v>
      </c>
      <c r="M7049" s="5">
        <f t="shared" si="991"/>
        <v>16.718670335958052</v>
      </c>
      <c r="N7049" s="6">
        <f t="shared" ref="N7049:N7112" si="992">H7049*MAX(0,COS(2*ASIN(SQRT(SIN(RADIANS($B$4))^2+COS(RADIANS($K7049))^2-2*SIN(RADIANS($B$4))*COS(RADIANS($K7049))*COS(RADIANS($J7049-$B$5))+(SIN(RADIANS($K7049))-COS(RADIANS($B$4)))^2)/2)))</f>
        <v>0</v>
      </c>
      <c r="O7049" s="6">
        <f t="shared" si="986"/>
        <v>49.384014458986123</v>
      </c>
      <c r="P7049" s="6">
        <f>FORECAST(J7049,Inputs!$B$10:$B$18,Inputs!$A$10:$A$18)</f>
        <v>31.793564519732517</v>
      </c>
      <c r="Q7049" s="6">
        <f>IF(Inputs!$D$10="Yes",IF('Hourly Calcs'!P7049&gt;'Hourly Calcs'!K7049,'Hourly Calcs'!O7049,N7049+O7049),N7049+O7049)</f>
        <v>49.384014458986123</v>
      </c>
      <c r="R7049" s="12">
        <f t="shared" si="987"/>
        <v>234.67283670910206</v>
      </c>
      <c r="S7049" s="1">
        <f>IF(AND(A7049&gt;=5,A7049&lt;=9),INDEX(Demand!$C$3:$C$26,C7049),INDEX(Demand!$B$3:$B$26,C7049))</f>
        <v>350</v>
      </c>
      <c r="T7049" s="7">
        <f t="shared" si="988"/>
        <v>234.67283670910206</v>
      </c>
      <c r="U7049" s="7">
        <f t="shared" si="989"/>
        <v>0</v>
      </c>
    </row>
    <row r="7050" spans="1:21" x14ac:dyDescent="0.2">
      <c r="A7050" s="1">
        <v>10</v>
      </c>
      <c r="B7050" s="1">
        <v>21</v>
      </c>
      <c r="C7050" s="1">
        <v>10</v>
      </c>
      <c r="D7050">
        <v>15.1</v>
      </c>
      <c r="E7050">
        <v>14</v>
      </c>
      <c r="F7050">
        <v>93</v>
      </c>
      <c r="G7050">
        <v>186</v>
      </c>
      <c r="H7050">
        <v>65</v>
      </c>
      <c r="I7050">
        <v>161</v>
      </c>
      <c r="J7050" s="4">
        <f t="shared" ref="J7050:J7113" si="993">solarazimuth($B$2,$B$3,$B$1,A7050,B7050,C7050,0,0,0,0)</f>
        <v>148.06703910413995</v>
      </c>
      <c r="K7050" s="4">
        <f t="shared" ref="K7050:K7113" si="994">solarelevation($B$2,$B$3,$B$1,A7050,B7050,C7050,0,0,0,0)</f>
        <v>23.243907155440439</v>
      </c>
      <c r="L7050" s="5">
        <f t="shared" si="990"/>
        <v>16.932960895860049</v>
      </c>
      <c r="M7050" s="5">
        <f t="shared" si="991"/>
        <v>10.756092844559561</v>
      </c>
      <c r="N7050" s="6">
        <f t="shared" si="992"/>
        <v>53.215895045591743</v>
      </c>
      <c r="O7050" s="6">
        <f t="shared" ref="O7050:O7113" si="995">$I7050*(1+COS(RADIANS($B$4)))/2</f>
        <v>147.23752459068086</v>
      </c>
      <c r="P7050" s="6">
        <f>FORECAST(J7050,Inputs!$B$10:$B$18,Inputs!$A$10:$A$18)</f>
        <v>31.926546658371663</v>
      </c>
      <c r="Q7050" s="6">
        <f>IF(Inputs!$D$10="Yes",IF('Hourly Calcs'!P7050&gt;'Hourly Calcs'!K7050,'Hourly Calcs'!O7050,N7050+O7050),N7050+O7050)</f>
        <v>147.23752459068086</v>
      </c>
      <c r="R7050" s="12">
        <f t="shared" ref="R7050:R7113" si="996">$B$6*$E$1*Q7050</f>
        <v>699.67271685491539</v>
      </c>
      <c r="S7050" s="1">
        <f>IF(AND(A7050&gt;=5,A7050&lt;=9),INDEX(Demand!$C$3:$C$26,C7050),INDEX(Demand!$B$3:$B$26,C7050))</f>
        <v>600</v>
      </c>
      <c r="T7050" s="7">
        <f t="shared" ref="T7050:T7113" si="997">S7050-MAX(0,S7050-R7050)</f>
        <v>600</v>
      </c>
      <c r="U7050" s="7">
        <f t="shared" ref="U7050:U7113" si="998">MAX(0,R7050-S7050)</f>
        <v>99.672716854915393</v>
      </c>
    </row>
    <row r="7051" spans="1:21" x14ac:dyDescent="0.2">
      <c r="A7051" s="1">
        <v>10</v>
      </c>
      <c r="B7051" s="1">
        <v>21</v>
      </c>
      <c r="C7051" s="1">
        <v>11</v>
      </c>
      <c r="D7051">
        <v>14.9</v>
      </c>
      <c r="E7051">
        <v>14.6</v>
      </c>
      <c r="F7051">
        <v>98</v>
      </c>
      <c r="G7051">
        <v>120</v>
      </c>
      <c r="H7051">
        <v>0</v>
      </c>
      <c r="I7051">
        <v>120</v>
      </c>
      <c r="J7051" s="4">
        <f t="shared" si="993"/>
        <v>163.78308570392093</v>
      </c>
      <c r="K7051" s="4">
        <f t="shared" si="994"/>
        <v>27.10038631095113</v>
      </c>
      <c r="L7051" s="5">
        <f t="shared" si="990"/>
        <v>1.216914296079068</v>
      </c>
      <c r="M7051" s="5">
        <f t="shared" si="991"/>
        <v>6.89961368904887</v>
      </c>
      <c r="N7051" s="6">
        <f t="shared" si="992"/>
        <v>0</v>
      </c>
      <c r="O7051" s="6">
        <f t="shared" si="995"/>
        <v>109.7422543533025</v>
      </c>
      <c r="P7051" s="6">
        <f>FORECAST(J7051,Inputs!$B$10:$B$18,Inputs!$A$10:$A$18)</f>
        <v>32.072065608369634</v>
      </c>
      <c r="Q7051" s="6">
        <f>IF(Inputs!$D$10="Yes",IF('Hourly Calcs'!P7051&gt;'Hourly Calcs'!K7051,'Hourly Calcs'!O7051,N7051+O7051),N7051+O7051)</f>
        <v>109.7422543533025</v>
      </c>
      <c r="R7051" s="12">
        <f t="shared" si="996"/>
        <v>521.49519268689346</v>
      </c>
      <c r="S7051" s="1">
        <f>IF(AND(A7051&gt;=5,A7051&lt;=9),INDEX(Demand!$C$3:$C$26,C7051),INDEX(Demand!$B$3:$B$26,C7051))</f>
        <v>600</v>
      </c>
      <c r="T7051" s="7">
        <f t="shared" si="997"/>
        <v>521.49519268689346</v>
      </c>
      <c r="U7051" s="7">
        <f t="shared" si="998"/>
        <v>0</v>
      </c>
    </row>
    <row r="7052" spans="1:21" x14ac:dyDescent="0.2">
      <c r="A7052" s="1">
        <v>10</v>
      </c>
      <c r="B7052" s="1">
        <v>21</v>
      </c>
      <c r="C7052" s="1">
        <v>12</v>
      </c>
      <c r="D7052">
        <v>15.3</v>
      </c>
      <c r="E7052">
        <v>15.1</v>
      </c>
      <c r="F7052">
        <v>99</v>
      </c>
      <c r="G7052">
        <v>210</v>
      </c>
      <c r="H7052">
        <v>19</v>
      </c>
      <c r="I7052">
        <v>200</v>
      </c>
      <c r="J7052" s="4">
        <f t="shared" si="993"/>
        <v>180.37066864915383</v>
      </c>
      <c r="K7052" s="4">
        <f t="shared" si="994"/>
        <v>28.394773115155502</v>
      </c>
      <c r="L7052" s="5">
        <f t="shared" si="990"/>
        <v>15.370668649153828</v>
      </c>
      <c r="M7052" s="5">
        <f t="shared" si="991"/>
        <v>5.6052268848444982</v>
      </c>
      <c r="N7052" s="6">
        <f t="shared" si="992"/>
        <v>16.502754450180525</v>
      </c>
      <c r="O7052" s="6">
        <f t="shared" si="995"/>
        <v>182.90375725550416</v>
      </c>
      <c r="P7052" s="6">
        <f>FORECAST(J7052,Inputs!$B$10:$B$18,Inputs!$A$10:$A$18)</f>
        <v>32.225654339344018</v>
      </c>
      <c r="Q7052" s="6">
        <f>IF(Inputs!$D$10="Yes",IF('Hourly Calcs'!P7052&gt;'Hourly Calcs'!K7052,'Hourly Calcs'!O7052,N7052+O7052),N7052+O7052)</f>
        <v>182.90375725550416</v>
      </c>
      <c r="R7052" s="12">
        <f t="shared" si="996"/>
        <v>869.15865447815577</v>
      </c>
      <c r="S7052" s="1">
        <f>IF(AND(A7052&gt;=5,A7052&lt;=9),INDEX(Demand!$C$3:$C$26,C7052),INDEX(Demand!$B$3:$B$26,C7052))</f>
        <v>600</v>
      </c>
      <c r="T7052" s="7">
        <f t="shared" si="997"/>
        <v>600</v>
      </c>
      <c r="U7052" s="7">
        <f t="shared" si="998"/>
        <v>269.15865447815577</v>
      </c>
    </row>
    <row r="7053" spans="1:21" x14ac:dyDescent="0.2">
      <c r="A7053" s="1">
        <v>10</v>
      </c>
      <c r="B7053" s="1">
        <v>21</v>
      </c>
      <c r="C7053" s="1">
        <v>13</v>
      </c>
      <c r="D7053">
        <v>15.8</v>
      </c>
      <c r="E7053">
        <v>15.6</v>
      </c>
      <c r="F7053">
        <v>99</v>
      </c>
      <c r="G7053">
        <v>267</v>
      </c>
      <c r="H7053">
        <v>91</v>
      </c>
      <c r="I7053">
        <v>222</v>
      </c>
      <c r="J7053" s="4">
        <f t="shared" si="993"/>
        <v>196.93042314287956</v>
      </c>
      <c r="K7053" s="4">
        <f t="shared" si="994"/>
        <v>26.951602173266892</v>
      </c>
      <c r="L7053" s="5">
        <f t="shared" si="990"/>
        <v>31.930423142879562</v>
      </c>
      <c r="M7053" s="5">
        <f t="shared" si="991"/>
        <v>7.0483978267331082</v>
      </c>
      <c r="N7053" s="6">
        <f t="shared" si="992"/>
        <v>72.68975919035644</v>
      </c>
      <c r="O7053" s="6">
        <f t="shared" si="995"/>
        <v>203.02317055360962</v>
      </c>
      <c r="P7053" s="6">
        <f>FORECAST(J7053,Inputs!$B$10:$B$18,Inputs!$A$10:$A$18)</f>
        <v>32.378985399471105</v>
      </c>
      <c r="Q7053" s="6">
        <f>IF(Inputs!$D$10="Yes",IF('Hourly Calcs'!P7053&gt;'Hourly Calcs'!K7053,'Hourly Calcs'!O7053,N7053+O7053),N7053+O7053)</f>
        <v>203.02317055360962</v>
      </c>
      <c r="R7053" s="12">
        <f t="shared" si="996"/>
        <v>964.7661064707529</v>
      </c>
      <c r="S7053" s="1">
        <f>IF(AND(A7053&gt;=5,A7053&lt;=9),INDEX(Demand!$C$3:$C$26,C7053),INDEX(Demand!$B$3:$B$26,C7053))</f>
        <v>600</v>
      </c>
      <c r="T7053" s="7">
        <f t="shared" si="997"/>
        <v>600</v>
      </c>
      <c r="U7053" s="7">
        <f t="shared" si="998"/>
        <v>364.7661064707529</v>
      </c>
    </row>
    <row r="7054" spans="1:21" x14ac:dyDescent="0.2">
      <c r="A7054" s="1">
        <v>10</v>
      </c>
      <c r="B7054" s="1">
        <v>21</v>
      </c>
      <c r="C7054" s="1">
        <v>14</v>
      </c>
      <c r="D7054">
        <v>15.5</v>
      </c>
      <c r="E7054">
        <v>15.5</v>
      </c>
      <c r="F7054">
        <v>100</v>
      </c>
      <c r="G7054">
        <v>115</v>
      </c>
      <c r="H7054">
        <v>0</v>
      </c>
      <c r="I7054">
        <v>115</v>
      </c>
      <c r="J7054" s="4">
        <f t="shared" si="993"/>
        <v>212.57658941285396</v>
      </c>
      <c r="K7054" s="4">
        <f t="shared" si="994"/>
        <v>22.964523970179712</v>
      </c>
      <c r="L7054" s="5">
        <f t="shared" si="990"/>
        <v>47.576589412853963</v>
      </c>
      <c r="M7054" s="5">
        <f t="shared" si="991"/>
        <v>11.035476029820288</v>
      </c>
      <c r="N7054" s="6">
        <f t="shared" si="992"/>
        <v>0</v>
      </c>
      <c r="O7054" s="6">
        <f t="shared" si="995"/>
        <v>105.1696604219149</v>
      </c>
      <c r="P7054" s="6">
        <f>FORECAST(J7054,Inputs!$B$10:$B$18,Inputs!$A$10:$A$18)</f>
        <v>32.523857309378272</v>
      </c>
      <c r="Q7054" s="6">
        <f>IF(Inputs!$D$10="Yes",IF('Hourly Calcs'!P7054&gt;'Hourly Calcs'!K7054,'Hourly Calcs'!O7054,N7054+O7054),N7054+O7054)</f>
        <v>105.1696604219149</v>
      </c>
      <c r="R7054" s="12">
        <f t="shared" si="996"/>
        <v>499.76622632493957</v>
      </c>
      <c r="S7054" s="1">
        <f>IF(AND(A7054&gt;=5,A7054&lt;=9),INDEX(Demand!$C$3:$C$26,C7054),INDEX(Demand!$B$3:$B$26,C7054))</f>
        <v>600</v>
      </c>
      <c r="T7054" s="7">
        <f t="shared" si="997"/>
        <v>499.76622632493957</v>
      </c>
      <c r="U7054" s="7">
        <f t="shared" si="998"/>
        <v>0</v>
      </c>
    </row>
    <row r="7055" spans="1:21" x14ac:dyDescent="0.2">
      <c r="A7055" s="1">
        <v>10</v>
      </c>
      <c r="B7055" s="1">
        <v>21</v>
      </c>
      <c r="C7055" s="1">
        <v>15</v>
      </c>
      <c r="D7055">
        <v>15.8</v>
      </c>
      <c r="E7055">
        <v>15.8</v>
      </c>
      <c r="F7055">
        <v>100</v>
      </c>
      <c r="G7055">
        <v>84</v>
      </c>
      <c r="H7055">
        <v>0</v>
      </c>
      <c r="I7055">
        <v>84</v>
      </c>
      <c r="J7055" s="4">
        <f t="shared" si="993"/>
        <v>226.85448382867588</v>
      </c>
      <c r="K7055" s="4">
        <f t="shared" si="994"/>
        <v>16.898849745842654</v>
      </c>
      <c r="L7055" s="5">
        <f t="shared" si="990"/>
        <v>61.854483828675882</v>
      </c>
      <c r="M7055" s="5">
        <f t="shared" si="991"/>
        <v>17.101150254157346</v>
      </c>
      <c r="N7055" s="6">
        <f t="shared" si="992"/>
        <v>0</v>
      </c>
      <c r="O7055" s="6">
        <f t="shared" si="995"/>
        <v>76.819578047311751</v>
      </c>
      <c r="P7055" s="6">
        <f>FORECAST(J7055,Inputs!$B$10:$B$18,Inputs!$A$10:$A$18)</f>
        <v>32.6560600354507</v>
      </c>
      <c r="Q7055" s="6">
        <f>IF(Inputs!$D$10="Yes",IF('Hourly Calcs'!P7055&gt;'Hourly Calcs'!K7055,'Hourly Calcs'!O7055,N7055+O7055),N7055+O7055)</f>
        <v>76.819578047311751</v>
      </c>
      <c r="R7055" s="12">
        <f t="shared" si="996"/>
        <v>365.04663488082542</v>
      </c>
      <c r="S7055" s="1">
        <f>IF(AND(A7055&gt;=5,A7055&lt;=9),INDEX(Demand!$C$3:$C$26,C7055),INDEX(Demand!$B$3:$B$26,C7055))</f>
        <v>600</v>
      </c>
      <c r="T7055" s="7">
        <f t="shared" si="997"/>
        <v>365.04663488082542</v>
      </c>
      <c r="U7055" s="7">
        <f t="shared" si="998"/>
        <v>0</v>
      </c>
    </row>
    <row r="7056" spans="1:21" x14ac:dyDescent="0.2">
      <c r="A7056" s="1">
        <v>10</v>
      </c>
      <c r="B7056" s="1">
        <v>21</v>
      </c>
      <c r="C7056" s="1">
        <v>16</v>
      </c>
      <c r="D7056">
        <v>15.8</v>
      </c>
      <c r="E7056">
        <v>15.5</v>
      </c>
      <c r="F7056">
        <v>98</v>
      </c>
      <c r="G7056">
        <v>91</v>
      </c>
      <c r="H7056">
        <v>15</v>
      </c>
      <c r="I7056">
        <v>87</v>
      </c>
      <c r="J7056" s="4">
        <f t="shared" si="993"/>
        <v>239.80082568019893</v>
      </c>
      <c r="K7056" s="4">
        <f t="shared" si="994"/>
        <v>9.318883026153074</v>
      </c>
      <c r="L7056" s="5">
        <f t="shared" si="990"/>
        <v>74.800825680198926</v>
      </c>
      <c r="M7056" s="5">
        <f t="shared" si="991"/>
        <v>24.681116973846926</v>
      </c>
      <c r="N7056" s="6">
        <f t="shared" si="992"/>
        <v>4.1837544743583193</v>
      </c>
      <c r="O7056" s="6">
        <f t="shared" si="995"/>
        <v>79.563134406144314</v>
      </c>
      <c r="P7056" s="6">
        <f>FORECAST(J7056,Inputs!$B$10:$B$18,Inputs!$A$10:$A$18)</f>
        <v>32.775933571112951</v>
      </c>
      <c r="Q7056" s="6">
        <f>IF(Inputs!$D$10="Yes",IF('Hourly Calcs'!P7056&gt;'Hourly Calcs'!K7056,'Hourly Calcs'!O7056,N7056+O7056),N7056+O7056)</f>
        <v>79.563134406144314</v>
      </c>
      <c r="R7056" s="12">
        <f t="shared" si="996"/>
        <v>378.08401469799776</v>
      </c>
      <c r="S7056" s="1">
        <f>IF(AND(A7056&gt;=5,A7056&lt;=9),INDEX(Demand!$C$3:$C$26,C7056),INDEX(Demand!$B$3:$B$26,C7056))</f>
        <v>900</v>
      </c>
      <c r="T7056" s="7">
        <f t="shared" si="997"/>
        <v>378.08401469799776</v>
      </c>
      <c r="U7056" s="7">
        <f t="shared" si="998"/>
        <v>0</v>
      </c>
    </row>
    <row r="7057" spans="1:21" x14ac:dyDescent="0.2">
      <c r="A7057" s="1">
        <v>10</v>
      </c>
      <c r="B7057" s="1">
        <v>21</v>
      </c>
      <c r="C7057" s="1">
        <v>17</v>
      </c>
      <c r="D7057">
        <v>15.7</v>
      </c>
      <c r="E7057">
        <v>15</v>
      </c>
      <c r="F7057">
        <v>96</v>
      </c>
      <c r="G7057">
        <v>9</v>
      </c>
      <c r="H7057">
        <v>0</v>
      </c>
      <c r="I7057">
        <v>9</v>
      </c>
      <c r="J7057" s="4">
        <f t="shared" si="993"/>
        <v>251.76623631306401</v>
      </c>
      <c r="K7057" s="4">
        <f t="shared" si="994"/>
        <v>0.97266250740757698</v>
      </c>
      <c r="L7057" s="5">
        <f t="shared" si="990"/>
        <v>86.766236313064013</v>
      </c>
      <c r="M7057" s="5">
        <f t="shared" si="991"/>
        <v>33.027337492592423</v>
      </c>
      <c r="N7057" s="6">
        <f t="shared" si="992"/>
        <v>0</v>
      </c>
      <c r="O7057" s="6">
        <f t="shared" si="995"/>
        <v>8.2306690764976871</v>
      </c>
      <c r="P7057" s="6">
        <f>FORECAST(J7057,Inputs!$B$10:$B$18,Inputs!$A$10:$A$18)</f>
        <v>32.886724410306144</v>
      </c>
      <c r="Q7057" s="6">
        <f>IF(Inputs!$D$10="Yes",IF('Hourly Calcs'!P7057&gt;'Hourly Calcs'!K7057,'Hourly Calcs'!O7057,N7057+O7057),N7057+O7057)</f>
        <v>8.2306690764976871</v>
      </c>
      <c r="R7057" s="12">
        <f t="shared" si="996"/>
        <v>39.11213945151701</v>
      </c>
      <c r="S7057" s="1">
        <f>IF(AND(A7057&gt;=5,A7057&lt;=9),INDEX(Demand!$C$3:$C$26,C7057),INDEX(Demand!$B$3:$B$26,C7057))</f>
        <v>900</v>
      </c>
      <c r="T7057" s="7">
        <f t="shared" si="997"/>
        <v>39.11213945151701</v>
      </c>
      <c r="U7057" s="7">
        <f t="shared" si="998"/>
        <v>0</v>
      </c>
    </row>
    <row r="7058" spans="1:21" x14ac:dyDescent="0.2">
      <c r="A7058" s="1">
        <v>10</v>
      </c>
      <c r="B7058" s="1">
        <v>21</v>
      </c>
      <c r="C7058" s="1">
        <v>18</v>
      </c>
      <c r="D7058">
        <v>15.5</v>
      </c>
      <c r="E7058">
        <v>15.2</v>
      </c>
      <c r="F7058">
        <v>98</v>
      </c>
      <c r="G7058">
        <v>0</v>
      </c>
      <c r="H7058">
        <v>0</v>
      </c>
      <c r="I7058">
        <v>0</v>
      </c>
      <c r="J7058" s="4">
        <f t="shared" si="993"/>
        <v>263.2511380010074</v>
      </c>
      <c r="K7058" s="4">
        <f t="shared" si="994"/>
        <v>-8.6664733645585699</v>
      </c>
      <c r="L7058" s="5">
        <f t="shared" si="990"/>
        <v>0</v>
      </c>
      <c r="M7058" s="5">
        <f t="shared" si="991"/>
        <v>0</v>
      </c>
      <c r="N7058" s="6">
        <f t="shared" si="992"/>
        <v>0</v>
      </c>
      <c r="O7058" s="6">
        <f t="shared" si="995"/>
        <v>0</v>
      </c>
      <c r="P7058" s="6">
        <f>FORECAST(J7058,Inputs!$B$10:$B$18,Inputs!$A$10:$A$18)</f>
        <v>32.993066092601921</v>
      </c>
      <c r="Q7058" s="6">
        <f>IF(Inputs!$D$10="Yes",IF('Hourly Calcs'!P7058&gt;'Hourly Calcs'!K7058,'Hourly Calcs'!O7058,N7058+O7058),N7058+O7058)</f>
        <v>0</v>
      </c>
      <c r="R7058" s="12">
        <f t="shared" si="996"/>
        <v>0</v>
      </c>
      <c r="S7058" s="1">
        <f>IF(AND(A7058&gt;=5,A7058&lt;=9),INDEX(Demand!$C$3:$C$26,C7058),INDEX(Demand!$B$3:$B$26,C7058))</f>
        <v>900</v>
      </c>
      <c r="T7058" s="7">
        <f t="shared" si="997"/>
        <v>0</v>
      </c>
      <c r="U7058" s="7">
        <f t="shared" si="998"/>
        <v>0</v>
      </c>
    </row>
    <row r="7059" spans="1:21" x14ac:dyDescent="0.2">
      <c r="A7059" s="1">
        <v>10</v>
      </c>
      <c r="B7059" s="1">
        <v>21</v>
      </c>
      <c r="C7059" s="1">
        <v>19</v>
      </c>
      <c r="D7059">
        <v>15.3</v>
      </c>
      <c r="E7059">
        <v>15.1</v>
      </c>
      <c r="F7059">
        <v>99</v>
      </c>
      <c r="G7059">
        <v>0</v>
      </c>
      <c r="H7059">
        <v>0</v>
      </c>
      <c r="I7059">
        <v>0</v>
      </c>
      <c r="J7059" s="4">
        <f t="shared" si="993"/>
        <v>274.84404607318254</v>
      </c>
      <c r="K7059" s="4">
        <f t="shared" si="994"/>
        <v>-18.17597804540253</v>
      </c>
      <c r="L7059" s="5">
        <f t="shared" si="990"/>
        <v>0</v>
      </c>
      <c r="M7059" s="5">
        <f t="shared" si="991"/>
        <v>0</v>
      </c>
      <c r="N7059" s="6">
        <f t="shared" si="992"/>
        <v>0</v>
      </c>
      <c r="O7059" s="6">
        <f t="shared" si="995"/>
        <v>0</v>
      </c>
      <c r="P7059" s="6">
        <f>FORECAST(J7059,Inputs!$B$10:$B$18,Inputs!$A$10:$A$18)</f>
        <v>33.100407834010944</v>
      </c>
      <c r="Q7059" s="6">
        <f>IF(Inputs!$D$10="Yes",IF('Hourly Calcs'!P7059&gt;'Hourly Calcs'!K7059,'Hourly Calcs'!O7059,N7059+O7059),N7059+O7059)</f>
        <v>0</v>
      </c>
      <c r="R7059" s="12">
        <f t="shared" si="996"/>
        <v>0</v>
      </c>
      <c r="S7059" s="1">
        <f>IF(AND(A7059&gt;=5,A7059&lt;=9),INDEX(Demand!$C$3:$C$26,C7059),INDEX(Demand!$B$3:$B$26,C7059))</f>
        <v>900</v>
      </c>
      <c r="T7059" s="7">
        <f t="shared" si="997"/>
        <v>0</v>
      </c>
      <c r="U7059" s="7">
        <f t="shared" si="998"/>
        <v>0</v>
      </c>
    </row>
    <row r="7060" spans="1:21" x14ac:dyDescent="0.2">
      <c r="A7060" s="1">
        <v>10</v>
      </c>
      <c r="B7060" s="1">
        <v>21</v>
      </c>
      <c r="C7060" s="1">
        <v>20</v>
      </c>
      <c r="D7060">
        <v>15.4</v>
      </c>
      <c r="E7060">
        <v>15.2</v>
      </c>
      <c r="F7060">
        <v>99</v>
      </c>
      <c r="G7060">
        <v>0</v>
      </c>
      <c r="H7060">
        <v>0</v>
      </c>
      <c r="I7060">
        <v>0</v>
      </c>
      <c r="J7060" s="4">
        <f t="shared" si="993"/>
        <v>287.24129692874487</v>
      </c>
      <c r="K7060" s="4">
        <f t="shared" si="994"/>
        <v>-27.498737948890977</v>
      </c>
      <c r="L7060" s="5">
        <f t="shared" si="990"/>
        <v>0</v>
      </c>
      <c r="M7060" s="5">
        <f t="shared" si="991"/>
        <v>0</v>
      </c>
      <c r="N7060" s="6">
        <f t="shared" si="992"/>
        <v>0</v>
      </c>
      <c r="O7060" s="6">
        <f t="shared" si="995"/>
        <v>0</v>
      </c>
      <c r="P7060" s="6">
        <f>FORECAST(J7060,Inputs!$B$10:$B$18,Inputs!$A$10:$A$18)</f>
        <v>33.215197193784675</v>
      </c>
      <c r="Q7060" s="6">
        <f>IF(Inputs!$D$10="Yes",IF('Hourly Calcs'!P7060&gt;'Hourly Calcs'!K7060,'Hourly Calcs'!O7060,N7060+O7060),N7060+O7060)</f>
        <v>0</v>
      </c>
      <c r="R7060" s="12">
        <f t="shared" si="996"/>
        <v>0</v>
      </c>
      <c r="S7060" s="1">
        <f>IF(AND(A7060&gt;=5,A7060&lt;=9),INDEX(Demand!$C$3:$C$26,C7060),INDEX(Demand!$B$3:$B$26,C7060))</f>
        <v>800</v>
      </c>
      <c r="T7060" s="7">
        <f t="shared" si="997"/>
        <v>0</v>
      </c>
      <c r="U7060" s="7">
        <f t="shared" si="998"/>
        <v>0</v>
      </c>
    </row>
    <row r="7061" spans="1:21" x14ac:dyDescent="0.2">
      <c r="A7061" s="1">
        <v>10</v>
      </c>
      <c r="B7061" s="1">
        <v>21</v>
      </c>
      <c r="C7061" s="1">
        <v>21</v>
      </c>
      <c r="D7061">
        <v>15.5</v>
      </c>
      <c r="E7061">
        <v>15.2</v>
      </c>
      <c r="F7061">
        <v>98</v>
      </c>
      <c r="G7061">
        <v>0</v>
      </c>
      <c r="H7061">
        <v>0</v>
      </c>
      <c r="I7061">
        <v>0</v>
      </c>
      <c r="J7061" s="4">
        <f t="shared" si="993"/>
        <v>301.29672355931643</v>
      </c>
      <c r="K7061" s="4">
        <f t="shared" si="994"/>
        <v>-36.160760499260263</v>
      </c>
      <c r="L7061" s="5">
        <f t="shared" si="990"/>
        <v>0</v>
      </c>
      <c r="M7061" s="5">
        <f t="shared" si="991"/>
        <v>0</v>
      </c>
      <c r="N7061" s="6">
        <f t="shared" si="992"/>
        <v>0</v>
      </c>
      <c r="O7061" s="6">
        <f t="shared" si="995"/>
        <v>0</v>
      </c>
      <c r="P7061" s="6">
        <f>FORECAST(J7061,Inputs!$B$10:$B$18,Inputs!$A$10:$A$18)</f>
        <v>33.345340032956628</v>
      </c>
      <c r="Q7061" s="6">
        <f>IF(Inputs!$D$10="Yes",IF('Hourly Calcs'!P7061&gt;'Hourly Calcs'!K7061,'Hourly Calcs'!O7061,N7061+O7061),N7061+O7061)</f>
        <v>0</v>
      </c>
      <c r="R7061" s="12">
        <f t="shared" si="996"/>
        <v>0</v>
      </c>
      <c r="S7061" s="1">
        <f>IF(AND(A7061&gt;=5,A7061&lt;=9),INDEX(Demand!$C$3:$C$26,C7061),INDEX(Demand!$B$3:$B$26,C7061))</f>
        <v>700</v>
      </c>
      <c r="T7061" s="7">
        <f t="shared" si="997"/>
        <v>0</v>
      </c>
      <c r="U7061" s="7">
        <f t="shared" si="998"/>
        <v>0</v>
      </c>
    </row>
    <row r="7062" spans="1:21" x14ac:dyDescent="0.2">
      <c r="A7062" s="1">
        <v>10</v>
      </c>
      <c r="B7062" s="1">
        <v>21</v>
      </c>
      <c r="C7062" s="1">
        <v>22</v>
      </c>
      <c r="D7062">
        <v>15.6</v>
      </c>
      <c r="E7062">
        <v>15.1</v>
      </c>
      <c r="F7062">
        <v>97</v>
      </c>
      <c r="G7062">
        <v>0</v>
      </c>
      <c r="H7062">
        <v>0</v>
      </c>
      <c r="I7062">
        <v>0</v>
      </c>
      <c r="J7062" s="4">
        <f t="shared" si="993"/>
        <v>317.98518829897989</v>
      </c>
      <c r="K7062" s="4">
        <f t="shared" si="994"/>
        <v>-43.488921132684965</v>
      </c>
      <c r="L7062" s="5">
        <f t="shared" si="990"/>
        <v>0</v>
      </c>
      <c r="M7062" s="5">
        <f t="shared" si="991"/>
        <v>0</v>
      </c>
      <c r="N7062" s="6">
        <f t="shared" si="992"/>
        <v>0</v>
      </c>
      <c r="O7062" s="6">
        <f t="shared" si="995"/>
        <v>0</v>
      </c>
      <c r="P7062" s="6">
        <f>FORECAST(J7062,Inputs!$B$10:$B$18,Inputs!$A$10:$A$18)</f>
        <v>33.499862854620183</v>
      </c>
      <c r="Q7062" s="6">
        <f>IF(Inputs!$D$10="Yes",IF('Hourly Calcs'!P7062&gt;'Hourly Calcs'!K7062,'Hourly Calcs'!O7062,N7062+O7062),N7062+O7062)</f>
        <v>0</v>
      </c>
      <c r="R7062" s="12">
        <f t="shared" si="996"/>
        <v>0</v>
      </c>
      <c r="S7062" s="1">
        <f>IF(AND(A7062&gt;=5,A7062&lt;=9),INDEX(Demand!$C$3:$C$26,C7062),INDEX(Demand!$B$3:$B$26,C7062))</f>
        <v>600</v>
      </c>
      <c r="T7062" s="7">
        <f t="shared" si="997"/>
        <v>0</v>
      </c>
      <c r="U7062" s="7">
        <f t="shared" si="998"/>
        <v>0</v>
      </c>
    </row>
    <row r="7063" spans="1:21" x14ac:dyDescent="0.2">
      <c r="A7063" s="1">
        <v>10</v>
      </c>
      <c r="B7063" s="1">
        <v>21</v>
      </c>
      <c r="C7063" s="1">
        <v>23</v>
      </c>
      <c r="D7063">
        <v>15.5</v>
      </c>
      <c r="E7063">
        <v>15</v>
      </c>
      <c r="F7063">
        <v>97</v>
      </c>
      <c r="G7063">
        <v>0</v>
      </c>
      <c r="H7063">
        <v>0</v>
      </c>
      <c r="I7063">
        <v>0</v>
      </c>
      <c r="J7063" s="4">
        <f t="shared" si="993"/>
        <v>337.97511911145943</v>
      </c>
      <c r="K7063" s="4">
        <f t="shared" si="994"/>
        <v>-48.551537417468211</v>
      </c>
      <c r="L7063" s="5">
        <f t="shared" si="990"/>
        <v>0</v>
      </c>
      <c r="M7063" s="5">
        <f t="shared" si="991"/>
        <v>0</v>
      </c>
      <c r="N7063" s="6">
        <f t="shared" si="992"/>
        <v>0</v>
      </c>
      <c r="O7063" s="6">
        <f t="shared" si="995"/>
        <v>0</v>
      </c>
      <c r="P7063" s="6">
        <f>FORECAST(J7063,Inputs!$B$10:$B$18,Inputs!$A$10:$A$18)</f>
        <v>33.684954806587584</v>
      </c>
      <c r="Q7063" s="6">
        <f>IF(Inputs!$D$10="Yes",IF('Hourly Calcs'!P7063&gt;'Hourly Calcs'!K7063,'Hourly Calcs'!O7063,N7063+O7063),N7063+O7063)</f>
        <v>0</v>
      </c>
      <c r="R7063" s="12">
        <f t="shared" si="996"/>
        <v>0</v>
      </c>
      <c r="S7063" s="1">
        <f>IF(AND(A7063&gt;=5,A7063&lt;=9),INDEX(Demand!$C$3:$C$26,C7063),INDEX(Demand!$B$3:$B$26,C7063))</f>
        <v>500</v>
      </c>
      <c r="T7063" s="7">
        <f t="shared" si="997"/>
        <v>0</v>
      </c>
      <c r="U7063" s="7">
        <f t="shared" si="998"/>
        <v>0</v>
      </c>
    </row>
    <row r="7064" spans="1:21" x14ac:dyDescent="0.2">
      <c r="A7064" s="1">
        <v>10</v>
      </c>
      <c r="B7064" s="1">
        <v>21</v>
      </c>
      <c r="C7064" s="1">
        <v>24</v>
      </c>
      <c r="D7064">
        <v>15.5</v>
      </c>
      <c r="E7064">
        <v>15</v>
      </c>
      <c r="F7064">
        <v>97</v>
      </c>
      <c r="G7064">
        <v>0</v>
      </c>
      <c r="H7064">
        <v>0</v>
      </c>
      <c r="I7064">
        <v>0</v>
      </c>
      <c r="J7064" s="4">
        <f t="shared" si="993"/>
        <v>0.54073033741201471</v>
      </c>
      <c r="K7064" s="4">
        <f t="shared" si="994"/>
        <v>-50.345393445331041</v>
      </c>
      <c r="L7064" s="5">
        <f t="shared" si="990"/>
        <v>0</v>
      </c>
      <c r="M7064" s="5">
        <f t="shared" si="991"/>
        <v>0</v>
      </c>
      <c r="N7064" s="6">
        <f t="shared" si="992"/>
        <v>0</v>
      </c>
      <c r="O7064" s="6">
        <f t="shared" si="995"/>
        <v>0</v>
      </c>
      <c r="P7064" s="6">
        <f>FORECAST(J7064,Inputs!$B$10:$B$18,Inputs!$A$10:$A$18)</f>
        <v>30.560562317938999</v>
      </c>
      <c r="Q7064" s="6">
        <f>IF(Inputs!$D$10="Yes",IF('Hourly Calcs'!P7064&gt;'Hourly Calcs'!K7064,'Hourly Calcs'!O7064,N7064+O7064),N7064+O7064)</f>
        <v>0</v>
      </c>
      <c r="R7064" s="12">
        <f t="shared" si="996"/>
        <v>0</v>
      </c>
      <c r="S7064" s="1">
        <f>IF(AND(A7064&gt;=5,A7064&lt;=9),INDEX(Demand!$C$3:$C$26,C7064),INDEX(Demand!$B$3:$B$26,C7064))</f>
        <v>400</v>
      </c>
      <c r="T7064" s="7">
        <f t="shared" si="997"/>
        <v>0</v>
      </c>
      <c r="U7064" s="7">
        <f t="shared" si="998"/>
        <v>0</v>
      </c>
    </row>
    <row r="7065" spans="1:21" x14ac:dyDescent="0.2">
      <c r="A7065" s="1">
        <v>10</v>
      </c>
      <c r="B7065" s="1">
        <v>22</v>
      </c>
      <c r="C7065" s="1">
        <v>1</v>
      </c>
      <c r="D7065">
        <v>15.5</v>
      </c>
      <c r="E7065">
        <v>15.2</v>
      </c>
      <c r="F7065">
        <v>98</v>
      </c>
      <c r="G7065">
        <v>0</v>
      </c>
      <c r="H7065">
        <v>0</v>
      </c>
      <c r="I7065">
        <v>0</v>
      </c>
      <c r="J7065" s="4">
        <f t="shared" si="993"/>
        <v>23.044673802426246</v>
      </c>
      <c r="K7065" s="4">
        <f t="shared" si="994"/>
        <v>-48.409446830099768</v>
      </c>
      <c r="L7065" s="5">
        <f t="shared" si="990"/>
        <v>0</v>
      </c>
      <c r="M7065" s="5">
        <f t="shared" si="991"/>
        <v>0</v>
      </c>
      <c r="N7065" s="6">
        <f t="shared" si="992"/>
        <v>0</v>
      </c>
      <c r="O7065" s="6">
        <f t="shared" si="995"/>
        <v>0</v>
      </c>
      <c r="P7065" s="6">
        <f>FORECAST(J7065,Inputs!$B$10:$B$18,Inputs!$A$10:$A$18)</f>
        <v>30.768932164837278</v>
      </c>
      <c r="Q7065" s="6">
        <f>IF(Inputs!$D$10="Yes",IF('Hourly Calcs'!P7065&gt;'Hourly Calcs'!K7065,'Hourly Calcs'!O7065,N7065+O7065),N7065+O7065)</f>
        <v>0</v>
      </c>
      <c r="R7065" s="12">
        <f t="shared" si="996"/>
        <v>0</v>
      </c>
      <c r="S7065" s="1">
        <f>IF(AND(A7065&gt;=5,A7065&lt;=9),INDEX(Demand!$C$3:$C$26,C7065),INDEX(Demand!$B$3:$B$26,C7065))</f>
        <v>350</v>
      </c>
      <c r="T7065" s="7">
        <f t="shared" si="997"/>
        <v>0</v>
      </c>
      <c r="U7065" s="7">
        <f t="shared" si="998"/>
        <v>0</v>
      </c>
    </row>
    <row r="7066" spans="1:21" x14ac:dyDescent="0.2">
      <c r="A7066" s="1">
        <v>10</v>
      </c>
      <c r="B7066" s="1">
        <v>22</v>
      </c>
      <c r="C7066" s="1">
        <v>2</v>
      </c>
      <c r="D7066">
        <v>15.4</v>
      </c>
      <c r="E7066">
        <v>15.2</v>
      </c>
      <c r="F7066">
        <v>99</v>
      </c>
      <c r="G7066">
        <v>0</v>
      </c>
      <c r="H7066">
        <v>0</v>
      </c>
      <c r="I7066">
        <v>0</v>
      </c>
      <c r="J7066" s="4">
        <f t="shared" si="993"/>
        <v>42.90463705326377</v>
      </c>
      <c r="K7066" s="4">
        <f t="shared" si="994"/>
        <v>-43.241389236904325</v>
      </c>
      <c r="L7066" s="5">
        <f t="shared" si="990"/>
        <v>0</v>
      </c>
      <c r="M7066" s="5">
        <f t="shared" si="991"/>
        <v>0</v>
      </c>
      <c r="N7066" s="6">
        <f t="shared" si="992"/>
        <v>0</v>
      </c>
      <c r="O7066" s="6">
        <f t="shared" si="995"/>
        <v>0</v>
      </c>
      <c r="P7066" s="6">
        <f>FORECAST(J7066,Inputs!$B$10:$B$18,Inputs!$A$10:$A$18)</f>
        <v>30.952820713456145</v>
      </c>
      <c r="Q7066" s="6">
        <f>IF(Inputs!$D$10="Yes",IF('Hourly Calcs'!P7066&gt;'Hourly Calcs'!K7066,'Hourly Calcs'!O7066,N7066+O7066),N7066+O7066)</f>
        <v>0</v>
      </c>
      <c r="R7066" s="12">
        <f t="shared" si="996"/>
        <v>0</v>
      </c>
      <c r="S7066" s="1">
        <f>IF(AND(A7066&gt;=5,A7066&lt;=9),INDEX(Demand!$C$3:$C$26,C7066),INDEX(Demand!$B$3:$B$26,C7066))</f>
        <v>350</v>
      </c>
      <c r="T7066" s="7">
        <f t="shared" si="997"/>
        <v>0</v>
      </c>
      <c r="U7066" s="7">
        <f t="shared" si="998"/>
        <v>0</v>
      </c>
    </row>
    <row r="7067" spans="1:21" x14ac:dyDescent="0.2">
      <c r="A7067" s="1">
        <v>10</v>
      </c>
      <c r="B7067" s="1">
        <v>22</v>
      </c>
      <c r="C7067" s="1">
        <v>3</v>
      </c>
      <c r="D7067">
        <v>15.4</v>
      </c>
      <c r="E7067">
        <v>15.1</v>
      </c>
      <c r="F7067">
        <v>98</v>
      </c>
      <c r="G7067">
        <v>0</v>
      </c>
      <c r="H7067">
        <v>0</v>
      </c>
      <c r="I7067">
        <v>0</v>
      </c>
      <c r="J7067" s="4">
        <f t="shared" si="993"/>
        <v>59.47422528192422</v>
      </c>
      <c r="K7067" s="4">
        <f t="shared" si="994"/>
        <v>-35.852354412232089</v>
      </c>
      <c r="L7067" s="5">
        <f t="shared" si="990"/>
        <v>0</v>
      </c>
      <c r="M7067" s="5">
        <f t="shared" si="991"/>
        <v>0</v>
      </c>
      <c r="N7067" s="6">
        <f t="shared" si="992"/>
        <v>0</v>
      </c>
      <c r="O7067" s="6">
        <f t="shared" si="995"/>
        <v>0</v>
      </c>
      <c r="P7067" s="6">
        <f>FORECAST(J7067,Inputs!$B$10:$B$18,Inputs!$A$10:$A$18)</f>
        <v>31.106242826684483</v>
      </c>
      <c r="Q7067" s="6">
        <f>IF(Inputs!$D$10="Yes",IF('Hourly Calcs'!P7067&gt;'Hourly Calcs'!K7067,'Hourly Calcs'!O7067,N7067+O7067),N7067+O7067)</f>
        <v>0</v>
      </c>
      <c r="R7067" s="12">
        <f t="shared" si="996"/>
        <v>0</v>
      </c>
      <c r="S7067" s="1">
        <f>IF(AND(A7067&gt;=5,A7067&lt;=9),INDEX(Demand!$C$3:$C$26,C7067),INDEX(Demand!$B$3:$B$26,C7067))</f>
        <v>350</v>
      </c>
      <c r="T7067" s="7">
        <f t="shared" si="997"/>
        <v>0</v>
      </c>
      <c r="U7067" s="7">
        <f t="shared" si="998"/>
        <v>0</v>
      </c>
    </row>
    <row r="7068" spans="1:21" x14ac:dyDescent="0.2">
      <c r="A7068" s="1">
        <v>10</v>
      </c>
      <c r="B7068" s="1">
        <v>22</v>
      </c>
      <c r="C7068" s="1">
        <v>4</v>
      </c>
      <c r="D7068">
        <v>15.3</v>
      </c>
      <c r="E7068">
        <v>15.1</v>
      </c>
      <c r="F7068">
        <v>99</v>
      </c>
      <c r="G7068">
        <v>0</v>
      </c>
      <c r="H7068">
        <v>0</v>
      </c>
      <c r="I7068">
        <v>0</v>
      </c>
      <c r="J7068" s="4">
        <f t="shared" si="993"/>
        <v>73.451688251558664</v>
      </c>
      <c r="K7068" s="4">
        <f t="shared" si="994"/>
        <v>-27.165364296056083</v>
      </c>
      <c r="L7068" s="5">
        <f t="shared" si="990"/>
        <v>0</v>
      </c>
      <c r="M7068" s="5">
        <f t="shared" si="991"/>
        <v>0</v>
      </c>
      <c r="N7068" s="6">
        <f t="shared" si="992"/>
        <v>0</v>
      </c>
      <c r="O7068" s="6">
        <f t="shared" si="995"/>
        <v>0</v>
      </c>
      <c r="P7068" s="6">
        <f>FORECAST(J7068,Inputs!$B$10:$B$18,Inputs!$A$10:$A$18)</f>
        <v>31.235663780107021</v>
      </c>
      <c r="Q7068" s="6">
        <f>IF(Inputs!$D$10="Yes",IF('Hourly Calcs'!P7068&gt;'Hourly Calcs'!K7068,'Hourly Calcs'!O7068,N7068+O7068),N7068+O7068)</f>
        <v>0</v>
      </c>
      <c r="R7068" s="12">
        <f t="shared" si="996"/>
        <v>0</v>
      </c>
      <c r="S7068" s="1">
        <f>IF(AND(A7068&gt;=5,A7068&lt;=9),INDEX(Demand!$C$3:$C$26,C7068),INDEX(Demand!$B$3:$B$26,C7068))</f>
        <v>350</v>
      </c>
      <c r="T7068" s="7">
        <f t="shared" si="997"/>
        <v>0</v>
      </c>
      <c r="U7068" s="7">
        <f t="shared" si="998"/>
        <v>0</v>
      </c>
    </row>
    <row r="7069" spans="1:21" x14ac:dyDescent="0.2">
      <c r="A7069" s="1">
        <v>10</v>
      </c>
      <c r="B7069" s="1">
        <v>22</v>
      </c>
      <c r="C7069" s="1">
        <v>5</v>
      </c>
      <c r="D7069">
        <v>15.2</v>
      </c>
      <c r="E7069">
        <v>15</v>
      </c>
      <c r="F7069">
        <v>99</v>
      </c>
      <c r="G7069">
        <v>0</v>
      </c>
      <c r="H7069">
        <v>0</v>
      </c>
      <c r="I7069">
        <v>0</v>
      </c>
      <c r="J7069" s="4">
        <f t="shared" si="993"/>
        <v>85.811140416665182</v>
      </c>
      <c r="K7069" s="4">
        <f t="shared" si="994"/>
        <v>-17.844687532621677</v>
      </c>
      <c r="L7069" s="5">
        <f t="shared" si="990"/>
        <v>79.188859583334818</v>
      </c>
      <c r="M7069" s="5">
        <f t="shared" si="991"/>
        <v>0</v>
      </c>
      <c r="N7069" s="6">
        <f t="shared" si="992"/>
        <v>0</v>
      </c>
      <c r="O7069" s="6">
        <f t="shared" si="995"/>
        <v>0</v>
      </c>
      <c r="P7069" s="6">
        <f>FORECAST(J7069,Inputs!$B$10:$B$18,Inputs!$A$10:$A$18)</f>
        <v>31.350103152006156</v>
      </c>
      <c r="Q7069" s="6">
        <f>IF(Inputs!$D$10="Yes",IF('Hourly Calcs'!P7069&gt;'Hourly Calcs'!K7069,'Hourly Calcs'!O7069,N7069+O7069),N7069+O7069)</f>
        <v>0</v>
      </c>
      <c r="R7069" s="12">
        <f t="shared" si="996"/>
        <v>0</v>
      </c>
      <c r="S7069" s="1">
        <f>IF(AND(A7069&gt;=5,A7069&lt;=9),INDEX(Demand!$C$3:$C$26,C7069),INDEX(Demand!$B$3:$B$26,C7069))</f>
        <v>350</v>
      </c>
      <c r="T7069" s="7">
        <f t="shared" si="997"/>
        <v>0</v>
      </c>
      <c r="U7069" s="7">
        <f t="shared" si="998"/>
        <v>0</v>
      </c>
    </row>
    <row r="7070" spans="1:21" x14ac:dyDescent="0.2">
      <c r="A7070" s="1">
        <v>10</v>
      </c>
      <c r="B7070" s="1">
        <v>22</v>
      </c>
      <c r="C7070" s="1">
        <v>6</v>
      </c>
      <c r="D7070">
        <v>15.5</v>
      </c>
      <c r="E7070">
        <v>15</v>
      </c>
      <c r="F7070">
        <v>97</v>
      </c>
      <c r="G7070">
        <v>0</v>
      </c>
      <c r="H7070">
        <v>0</v>
      </c>
      <c r="I7070">
        <v>0</v>
      </c>
      <c r="J7070" s="4">
        <f t="shared" si="993"/>
        <v>97.399155570298618</v>
      </c>
      <c r="K7070" s="4">
        <f t="shared" si="994"/>
        <v>-8.3591437539036662</v>
      </c>
      <c r="L7070" s="5">
        <f t="shared" si="990"/>
        <v>67.600844429701382</v>
      </c>
      <c r="M7070" s="5">
        <f t="shared" si="991"/>
        <v>0</v>
      </c>
      <c r="N7070" s="6">
        <f t="shared" si="992"/>
        <v>0</v>
      </c>
      <c r="O7070" s="6">
        <f t="shared" si="995"/>
        <v>0</v>
      </c>
      <c r="P7070" s="6">
        <f>FORECAST(J7070,Inputs!$B$10:$B$18,Inputs!$A$10:$A$18)</f>
        <v>31.457399588613875</v>
      </c>
      <c r="Q7070" s="6">
        <f>IF(Inputs!$D$10="Yes",IF('Hourly Calcs'!P7070&gt;'Hourly Calcs'!K7070,'Hourly Calcs'!O7070,N7070+O7070),N7070+O7070)</f>
        <v>0</v>
      </c>
      <c r="R7070" s="12">
        <f t="shared" si="996"/>
        <v>0</v>
      </c>
      <c r="S7070" s="1">
        <f>IF(AND(A7070&gt;=5,A7070&lt;=9),INDEX(Demand!$C$3:$C$26,C7070),INDEX(Demand!$B$3:$B$26,C7070))</f>
        <v>350</v>
      </c>
      <c r="T7070" s="7">
        <f t="shared" si="997"/>
        <v>0</v>
      </c>
      <c r="U7070" s="7">
        <f t="shared" si="998"/>
        <v>0</v>
      </c>
    </row>
    <row r="7071" spans="1:21" x14ac:dyDescent="0.2">
      <c r="A7071" s="1">
        <v>10</v>
      </c>
      <c r="B7071" s="1">
        <v>22</v>
      </c>
      <c r="C7071" s="1">
        <v>7</v>
      </c>
      <c r="D7071">
        <v>15.3</v>
      </c>
      <c r="E7071">
        <v>14.8</v>
      </c>
      <c r="F7071">
        <v>97</v>
      </c>
      <c r="G7071">
        <v>1</v>
      </c>
      <c r="H7071">
        <v>0</v>
      </c>
      <c r="I7071">
        <v>1</v>
      </c>
      <c r="J7071" s="4">
        <f t="shared" si="993"/>
        <v>108.90562943096478</v>
      </c>
      <c r="K7071" s="4">
        <f t="shared" si="994"/>
        <v>1.2032112014814658</v>
      </c>
      <c r="L7071" s="5">
        <f t="shared" si="990"/>
        <v>56.09437056903522</v>
      </c>
      <c r="M7071" s="5">
        <f t="shared" si="991"/>
        <v>32.796788798518534</v>
      </c>
      <c r="N7071" s="6">
        <f t="shared" si="992"/>
        <v>0</v>
      </c>
      <c r="O7071" s="6">
        <f t="shared" si="995"/>
        <v>0.91451878627752081</v>
      </c>
      <c r="P7071" s="6">
        <f>FORECAST(J7071,Inputs!$B$10:$B$18,Inputs!$A$10:$A$18)</f>
        <v>31.563941013249671</v>
      </c>
      <c r="Q7071" s="6">
        <f>IF(Inputs!$D$10="Yes",IF('Hourly Calcs'!P7071&gt;'Hourly Calcs'!K7071,'Hourly Calcs'!O7071,N7071+O7071),N7071+O7071)</f>
        <v>0.91451878627752081</v>
      </c>
      <c r="R7071" s="12">
        <f t="shared" si="996"/>
        <v>4.3457932723907788</v>
      </c>
      <c r="S7071" s="1">
        <f>IF(AND(A7071&gt;=5,A7071&lt;=9),INDEX(Demand!$C$3:$C$26,C7071),INDEX(Demand!$B$3:$B$26,C7071))</f>
        <v>350</v>
      </c>
      <c r="T7071" s="7">
        <f t="shared" si="997"/>
        <v>4.3457932723907788</v>
      </c>
      <c r="U7071" s="7">
        <f t="shared" si="998"/>
        <v>0</v>
      </c>
    </row>
    <row r="7072" spans="1:21" x14ac:dyDescent="0.2">
      <c r="A7072" s="1">
        <v>10</v>
      </c>
      <c r="B7072" s="1">
        <v>22</v>
      </c>
      <c r="C7072" s="1">
        <v>8</v>
      </c>
      <c r="D7072">
        <v>15.5</v>
      </c>
      <c r="E7072">
        <v>15.2</v>
      </c>
      <c r="F7072">
        <v>98</v>
      </c>
      <c r="G7072">
        <v>30</v>
      </c>
      <c r="H7072">
        <v>0</v>
      </c>
      <c r="I7072">
        <v>30</v>
      </c>
      <c r="J7072" s="4">
        <f t="shared" si="993"/>
        <v>120.91292855099067</v>
      </c>
      <c r="K7072" s="4">
        <f t="shared" si="994"/>
        <v>9.5044618438444246</v>
      </c>
      <c r="L7072" s="5">
        <f t="shared" si="990"/>
        <v>44.087071449009329</v>
      </c>
      <c r="M7072" s="5">
        <f t="shared" si="991"/>
        <v>24.495538156155575</v>
      </c>
      <c r="N7072" s="6">
        <f t="shared" si="992"/>
        <v>0</v>
      </c>
      <c r="O7072" s="6">
        <f t="shared" si="995"/>
        <v>27.435563588325625</v>
      </c>
      <c r="P7072" s="6">
        <f>FORECAST(J7072,Inputs!$B$10:$B$18,Inputs!$A$10:$A$18)</f>
        <v>31.675119708805468</v>
      </c>
      <c r="Q7072" s="6">
        <f>IF(Inputs!$D$10="Yes",IF('Hourly Calcs'!P7072&gt;'Hourly Calcs'!K7072,'Hourly Calcs'!O7072,N7072+O7072),N7072+O7072)</f>
        <v>27.435563588325625</v>
      </c>
      <c r="R7072" s="12">
        <f t="shared" si="996"/>
        <v>130.37379817172337</v>
      </c>
      <c r="S7072" s="1">
        <f>IF(AND(A7072&gt;=5,A7072&lt;=9),INDEX(Demand!$C$3:$C$26,C7072),INDEX(Demand!$B$3:$B$26,C7072))</f>
        <v>350</v>
      </c>
      <c r="T7072" s="7">
        <f t="shared" si="997"/>
        <v>130.37379817172337</v>
      </c>
      <c r="U7072" s="7">
        <f t="shared" si="998"/>
        <v>0</v>
      </c>
    </row>
    <row r="7073" spans="1:21" x14ac:dyDescent="0.2">
      <c r="A7073" s="1">
        <v>10</v>
      </c>
      <c r="B7073" s="1">
        <v>22</v>
      </c>
      <c r="C7073" s="1">
        <v>9</v>
      </c>
      <c r="D7073">
        <v>15.7</v>
      </c>
      <c r="E7073">
        <v>14.8</v>
      </c>
      <c r="F7073">
        <v>94</v>
      </c>
      <c r="G7073">
        <v>106</v>
      </c>
      <c r="H7073">
        <v>12</v>
      </c>
      <c r="I7073">
        <v>103</v>
      </c>
      <c r="J7073" s="4">
        <f t="shared" si="993"/>
        <v>133.91205326137771</v>
      </c>
      <c r="K7073" s="4">
        <f t="shared" si="994"/>
        <v>16.986981651333664</v>
      </c>
      <c r="L7073" s="5">
        <f t="shared" si="990"/>
        <v>31.087946738622293</v>
      </c>
      <c r="M7073" s="5">
        <f t="shared" si="991"/>
        <v>17.013018348666336</v>
      </c>
      <c r="N7073" s="6">
        <f t="shared" si="992"/>
        <v>8.4023192441909735</v>
      </c>
      <c r="O7073" s="6">
        <f t="shared" si="995"/>
        <v>94.195434986584644</v>
      </c>
      <c r="P7073" s="6">
        <f>FORECAST(J7073,Inputs!$B$10:$B$18,Inputs!$A$10:$A$18)</f>
        <v>31.795481974642385</v>
      </c>
      <c r="Q7073" s="6">
        <f>IF(Inputs!$D$10="Yes",IF('Hourly Calcs'!P7073&gt;'Hourly Calcs'!K7073,'Hourly Calcs'!O7073,N7073+O7073),N7073+O7073)</f>
        <v>94.195434986584644</v>
      </c>
      <c r="R7073" s="12">
        <f t="shared" si="996"/>
        <v>447.61670705625022</v>
      </c>
      <c r="S7073" s="1">
        <f>IF(AND(A7073&gt;=5,A7073&lt;=9),INDEX(Demand!$C$3:$C$26,C7073),INDEX(Demand!$B$3:$B$26,C7073))</f>
        <v>350</v>
      </c>
      <c r="T7073" s="7">
        <f t="shared" si="997"/>
        <v>350</v>
      </c>
      <c r="U7073" s="7">
        <f t="shared" si="998"/>
        <v>97.61670705625022</v>
      </c>
    </row>
    <row r="7074" spans="1:21" x14ac:dyDescent="0.2">
      <c r="A7074" s="1">
        <v>10</v>
      </c>
      <c r="B7074" s="1">
        <v>22</v>
      </c>
      <c r="C7074" s="1">
        <v>10</v>
      </c>
      <c r="D7074">
        <v>16.100000000000001</v>
      </c>
      <c r="E7074">
        <v>14.2</v>
      </c>
      <c r="F7074">
        <v>88</v>
      </c>
      <c r="G7074">
        <v>183</v>
      </c>
      <c r="H7074">
        <v>62</v>
      </c>
      <c r="I7074">
        <v>159</v>
      </c>
      <c r="J7074" s="4">
        <f t="shared" si="993"/>
        <v>148.23621292430767</v>
      </c>
      <c r="K7074" s="4">
        <f t="shared" si="994"/>
        <v>22.925032738720645</v>
      </c>
      <c r="L7074" s="5">
        <f t="shared" si="990"/>
        <v>16.763787075692335</v>
      </c>
      <c r="M7074" s="5">
        <f t="shared" si="991"/>
        <v>11.074967261279355</v>
      </c>
      <c r="N7074" s="6">
        <f t="shared" si="992"/>
        <v>50.596320200163426</v>
      </c>
      <c r="O7074" s="6">
        <f t="shared" si="995"/>
        <v>145.40848701812581</v>
      </c>
      <c r="P7074" s="6">
        <f>FORECAST(J7074,Inputs!$B$10:$B$18,Inputs!$A$10:$A$18)</f>
        <v>31.928113082632475</v>
      </c>
      <c r="Q7074" s="6">
        <f>IF(Inputs!$D$10="Yes",IF('Hourly Calcs'!P7074&gt;'Hourly Calcs'!K7074,'Hourly Calcs'!O7074,N7074+O7074),N7074+O7074)</f>
        <v>145.40848701812581</v>
      </c>
      <c r="R7074" s="12">
        <f t="shared" si="996"/>
        <v>690.98113031013384</v>
      </c>
      <c r="S7074" s="1">
        <f>IF(AND(A7074&gt;=5,A7074&lt;=9),INDEX(Demand!$C$3:$C$26,C7074),INDEX(Demand!$B$3:$B$26,C7074))</f>
        <v>600</v>
      </c>
      <c r="T7074" s="7">
        <f t="shared" si="997"/>
        <v>600</v>
      </c>
      <c r="U7074" s="7">
        <f t="shared" si="998"/>
        <v>90.981130310133835</v>
      </c>
    </row>
    <row r="7075" spans="1:21" x14ac:dyDescent="0.2">
      <c r="A7075" s="1">
        <v>10</v>
      </c>
      <c r="B7075" s="1">
        <v>22</v>
      </c>
      <c r="C7075" s="1">
        <v>11</v>
      </c>
      <c r="D7075">
        <v>16</v>
      </c>
      <c r="E7075">
        <v>14.6</v>
      </c>
      <c r="F7075">
        <v>91</v>
      </c>
      <c r="G7075">
        <v>119</v>
      </c>
      <c r="H7075">
        <v>0</v>
      </c>
      <c r="I7075">
        <v>119</v>
      </c>
      <c r="J7075" s="4">
        <f t="shared" si="993"/>
        <v>163.89561018256924</v>
      </c>
      <c r="K7075" s="4">
        <f t="shared" si="994"/>
        <v>26.760082592395172</v>
      </c>
      <c r="L7075" s="5">
        <f t="shared" ref="L7075:L7138" si="999">IF(ABS($B$5-J7075)&gt;90,0,ABS($B$5-J7075))</f>
        <v>1.1043898174307571</v>
      </c>
      <c r="M7075" s="5">
        <f t="shared" ref="M7075:M7138" si="1000">IF(K7075&gt;0,ABS($B$4-K7075),0)</f>
        <v>7.2399174076048283</v>
      </c>
      <c r="N7075" s="6">
        <f t="shared" si="992"/>
        <v>0</v>
      </c>
      <c r="O7075" s="6">
        <f t="shared" si="995"/>
        <v>108.82773556702497</v>
      </c>
      <c r="P7075" s="6">
        <f>FORECAST(J7075,Inputs!$B$10:$B$18,Inputs!$A$10:$A$18)</f>
        <v>32.073107501690451</v>
      </c>
      <c r="Q7075" s="6">
        <f>IF(Inputs!$D$10="Yes",IF('Hourly Calcs'!P7075&gt;'Hourly Calcs'!K7075,'Hourly Calcs'!O7075,N7075+O7075),N7075+O7075)</f>
        <v>108.82773556702497</v>
      </c>
      <c r="R7075" s="12">
        <f t="shared" si="996"/>
        <v>517.14939941450268</v>
      </c>
      <c r="S7075" s="1">
        <f>IF(AND(A7075&gt;=5,A7075&lt;=9),INDEX(Demand!$C$3:$C$26,C7075),INDEX(Demand!$B$3:$B$26,C7075))</f>
        <v>600</v>
      </c>
      <c r="T7075" s="7">
        <f t="shared" si="997"/>
        <v>517.14939941450268</v>
      </c>
      <c r="U7075" s="7">
        <f t="shared" si="998"/>
        <v>0</v>
      </c>
    </row>
    <row r="7076" spans="1:21" x14ac:dyDescent="0.2">
      <c r="A7076" s="1">
        <v>10</v>
      </c>
      <c r="B7076" s="1">
        <v>22</v>
      </c>
      <c r="C7076" s="1">
        <v>12</v>
      </c>
      <c r="D7076">
        <v>15.9</v>
      </c>
      <c r="E7076">
        <v>14.6</v>
      </c>
      <c r="F7076">
        <v>92</v>
      </c>
      <c r="G7076">
        <v>133</v>
      </c>
      <c r="H7076">
        <v>0</v>
      </c>
      <c r="I7076">
        <v>133</v>
      </c>
      <c r="J7076" s="4">
        <f t="shared" si="993"/>
        <v>180.4113702180899</v>
      </c>
      <c r="K7076" s="4">
        <f t="shared" si="994"/>
        <v>28.041922385043783</v>
      </c>
      <c r="L7076" s="5">
        <f t="shared" si="999"/>
        <v>15.4113702180899</v>
      </c>
      <c r="M7076" s="5">
        <f t="shared" si="1000"/>
        <v>5.9580776149562169</v>
      </c>
      <c r="N7076" s="6">
        <f t="shared" si="992"/>
        <v>0</v>
      </c>
      <c r="O7076" s="6">
        <f t="shared" si="995"/>
        <v>121.63099857491027</v>
      </c>
      <c r="P7076" s="6">
        <f>FORECAST(J7076,Inputs!$B$10:$B$18,Inputs!$A$10:$A$18)</f>
        <v>32.226031205723054</v>
      </c>
      <c r="Q7076" s="6">
        <f>IF(Inputs!$D$10="Yes",IF('Hourly Calcs'!P7076&gt;'Hourly Calcs'!K7076,'Hourly Calcs'!O7076,N7076+O7076),N7076+O7076)</f>
        <v>121.63099857491027</v>
      </c>
      <c r="R7076" s="12">
        <f t="shared" si="996"/>
        <v>577.99050522797359</v>
      </c>
      <c r="S7076" s="1">
        <f>IF(AND(A7076&gt;=5,A7076&lt;=9),INDEX(Demand!$C$3:$C$26,C7076),INDEX(Demand!$B$3:$B$26,C7076))</f>
        <v>600</v>
      </c>
      <c r="T7076" s="7">
        <f t="shared" si="997"/>
        <v>577.99050522797359</v>
      </c>
      <c r="U7076" s="7">
        <f t="shared" si="998"/>
        <v>0</v>
      </c>
    </row>
    <row r="7077" spans="1:21" x14ac:dyDescent="0.2">
      <c r="A7077" s="1">
        <v>10</v>
      </c>
      <c r="B7077" s="1">
        <v>22</v>
      </c>
      <c r="C7077" s="1">
        <v>13</v>
      </c>
      <c r="D7077">
        <v>15.9</v>
      </c>
      <c r="E7077">
        <v>14.5</v>
      </c>
      <c r="F7077">
        <v>91</v>
      </c>
      <c r="G7077">
        <v>131</v>
      </c>
      <c r="H7077">
        <v>0</v>
      </c>
      <c r="I7077">
        <v>131</v>
      </c>
      <c r="J7077" s="4">
        <f t="shared" si="993"/>
        <v>196.89727811987231</v>
      </c>
      <c r="K7077" s="4">
        <f t="shared" si="994"/>
        <v>26.598342684440276</v>
      </c>
      <c r="L7077" s="5">
        <f t="shared" si="999"/>
        <v>31.897278119872311</v>
      </c>
      <c r="M7077" s="5">
        <f t="shared" si="1000"/>
        <v>7.4016573155597243</v>
      </c>
      <c r="N7077" s="6">
        <f t="shared" si="992"/>
        <v>0</v>
      </c>
      <c r="O7077" s="6">
        <f t="shared" si="995"/>
        <v>119.80196100235523</v>
      </c>
      <c r="P7077" s="6">
        <f>FORECAST(J7077,Inputs!$B$10:$B$18,Inputs!$A$10:$A$18)</f>
        <v>32.378678501109924</v>
      </c>
      <c r="Q7077" s="6">
        <f>IF(Inputs!$D$10="Yes",IF('Hourly Calcs'!P7077&gt;'Hourly Calcs'!K7077,'Hourly Calcs'!O7077,N7077+O7077),N7077+O7077)</f>
        <v>119.80196100235523</v>
      </c>
      <c r="R7077" s="12">
        <f t="shared" si="996"/>
        <v>569.29891868319203</v>
      </c>
      <c r="S7077" s="1">
        <f>IF(AND(A7077&gt;=5,A7077&lt;=9),INDEX(Demand!$C$3:$C$26,C7077),INDEX(Demand!$B$3:$B$26,C7077))</f>
        <v>600</v>
      </c>
      <c r="T7077" s="7">
        <f t="shared" si="997"/>
        <v>569.29891868319203</v>
      </c>
      <c r="U7077" s="7">
        <f t="shared" si="998"/>
        <v>0</v>
      </c>
    </row>
    <row r="7078" spans="1:21" x14ac:dyDescent="0.2">
      <c r="A7078" s="1">
        <v>10</v>
      </c>
      <c r="B7078" s="1">
        <v>22</v>
      </c>
      <c r="C7078" s="1">
        <v>14</v>
      </c>
      <c r="D7078">
        <v>16.100000000000001</v>
      </c>
      <c r="E7078">
        <v>14.5</v>
      </c>
      <c r="F7078">
        <v>90</v>
      </c>
      <c r="G7078">
        <v>113</v>
      </c>
      <c r="H7078">
        <v>0</v>
      </c>
      <c r="I7078">
        <v>113</v>
      </c>
      <c r="J7078" s="4">
        <f t="shared" si="993"/>
        <v>212.48167482481537</v>
      </c>
      <c r="K7078" s="4">
        <f t="shared" si="994"/>
        <v>22.621268653495875</v>
      </c>
      <c r="L7078" s="5">
        <f t="shared" si="999"/>
        <v>47.481674824815371</v>
      </c>
      <c r="M7078" s="5">
        <f t="shared" si="1000"/>
        <v>11.378731346504125</v>
      </c>
      <c r="N7078" s="6">
        <f t="shared" si="992"/>
        <v>0</v>
      </c>
      <c r="O7078" s="6">
        <f t="shared" si="995"/>
        <v>103.34062284935985</v>
      </c>
      <c r="P7078" s="6">
        <f>FORECAST(J7078,Inputs!$B$10:$B$18,Inputs!$A$10:$A$18)</f>
        <v>32.522978470600137</v>
      </c>
      <c r="Q7078" s="6">
        <f>IF(Inputs!$D$10="Yes",IF('Hourly Calcs'!P7078&gt;'Hourly Calcs'!K7078,'Hourly Calcs'!O7078,N7078+O7078),N7078+O7078)</f>
        <v>103.34062284935985</v>
      </c>
      <c r="R7078" s="12">
        <f t="shared" si="996"/>
        <v>491.07463978015795</v>
      </c>
      <c r="S7078" s="1">
        <f>IF(AND(A7078&gt;=5,A7078&lt;=9),INDEX(Demand!$C$3:$C$26,C7078),INDEX(Demand!$B$3:$B$26,C7078))</f>
        <v>600</v>
      </c>
      <c r="T7078" s="7">
        <f t="shared" si="997"/>
        <v>491.07463978015795</v>
      </c>
      <c r="U7078" s="7">
        <f t="shared" si="998"/>
        <v>0</v>
      </c>
    </row>
    <row r="7079" spans="1:21" x14ac:dyDescent="0.2">
      <c r="A7079" s="1">
        <v>10</v>
      </c>
      <c r="B7079" s="1">
        <v>22</v>
      </c>
      <c r="C7079" s="1">
        <v>15</v>
      </c>
      <c r="D7079">
        <v>16.100000000000001</v>
      </c>
      <c r="E7079">
        <v>14.7</v>
      </c>
      <c r="F7079">
        <v>91</v>
      </c>
      <c r="G7079">
        <v>82</v>
      </c>
      <c r="H7079">
        <v>0</v>
      </c>
      <c r="I7079">
        <v>82</v>
      </c>
      <c r="J7079" s="4">
        <f t="shared" si="993"/>
        <v>226.71549700774131</v>
      </c>
      <c r="K7079" s="4">
        <f t="shared" si="994"/>
        <v>16.57113593752662</v>
      </c>
      <c r="L7079" s="5">
        <f t="shared" si="999"/>
        <v>61.715497007741305</v>
      </c>
      <c r="M7079" s="5">
        <f t="shared" si="1000"/>
        <v>17.42886406247338</v>
      </c>
      <c r="N7079" s="6">
        <f t="shared" si="992"/>
        <v>0</v>
      </c>
      <c r="O7079" s="6">
        <f t="shared" si="995"/>
        <v>74.990540474756713</v>
      </c>
      <c r="P7079" s="6">
        <f>FORECAST(J7079,Inputs!$B$10:$B$18,Inputs!$A$10:$A$18)</f>
        <v>32.654773120442044</v>
      </c>
      <c r="Q7079" s="6">
        <f>IF(Inputs!$D$10="Yes",IF('Hourly Calcs'!P7079&gt;'Hourly Calcs'!K7079,'Hourly Calcs'!O7079,N7079+O7079),N7079+O7079)</f>
        <v>74.990540474756713</v>
      </c>
      <c r="R7079" s="12">
        <f t="shared" si="996"/>
        <v>356.35504833604386</v>
      </c>
      <c r="S7079" s="1">
        <f>IF(AND(A7079&gt;=5,A7079&lt;=9),INDEX(Demand!$C$3:$C$26,C7079),INDEX(Demand!$B$3:$B$26,C7079))</f>
        <v>600</v>
      </c>
      <c r="T7079" s="7">
        <f t="shared" si="997"/>
        <v>356.35504833604386</v>
      </c>
      <c r="U7079" s="7">
        <f t="shared" si="998"/>
        <v>0</v>
      </c>
    </row>
    <row r="7080" spans="1:21" x14ac:dyDescent="0.2">
      <c r="A7080" s="1">
        <v>10</v>
      </c>
      <c r="B7080" s="1">
        <v>22</v>
      </c>
      <c r="C7080" s="1">
        <v>16</v>
      </c>
      <c r="D7080">
        <v>15.9</v>
      </c>
      <c r="E7080">
        <v>14.5</v>
      </c>
      <c r="F7080">
        <v>91</v>
      </c>
      <c r="G7080">
        <v>43</v>
      </c>
      <c r="H7080">
        <v>0</v>
      </c>
      <c r="I7080">
        <v>43</v>
      </c>
      <c r="J7080" s="4">
        <f t="shared" si="993"/>
        <v>239.63294576830677</v>
      </c>
      <c r="K7080" s="4">
        <f t="shared" si="994"/>
        <v>9.0085157635795099</v>
      </c>
      <c r="L7080" s="5">
        <f t="shared" si="999"/>
        <v>74.632945768306769</v>
      </c>
      <c r="M7080" s="5">
        <f t="shared" si="1000"/>
        <v>24.99148423642049</v>
      </c>
      <c r="N7080" s="6">
        <f t="shared" si="992"/>
        <v>0</v>
      </c>
      <c r="O7080" s="6">
        <f t="shared" si="995"/>
        <v>39.324307809933394</v>
      </c>
      <c r="P7080" s="6">
        <f>FORECAST(J7080,Inputs!$B$10:$B$18,Inputs!$A$10:$A$18)</f>
        <v>32.774379127484323</v>
      </c>
      <c r="Q7080" s="6">
        <f>IF(Inputs!$D$10="Yes",IF('Hourly Calcs'!P7080&gt;'Hourly Calcs'!K7080,'Hourly Calcs'!O7080,N7080+O7080),N7080+O7080)</f>
        <v>39.324307809933394</v>
      </c>
      <c r="R7080" s="12">
        <f t="shared" si="996"/>
        <v>186.86911071280349</v>
      </c>
      <c r="S7080" s="1">
        <f>IF(AND(A7080&gt;=5,A7080&lt;=9),INDEX(Demand!$C$3:$C$26,C7080),INDEX(Demand!$B$3:$B$26,C7080))</f>
        <v>900</v>
      </c>
      <c r="T7080" s="7">
        <f t="shared" si="997"/>
        <v>186.86911071280349</v>
      </c>
      <c r="U7080" s="7">
        <f t="shared" si="998"/>
        <v>0</v>
      </c>
    </row>
    <row r="7081" spans="1:21" x14ac:dyDescent="0.2">
      <c r="A7081" s="1">
        <v>10</v>
      </c>
      <c r="B7081" s="1">
        <v>22</v>
      </c>
      <c r="C7081" s="1">
        <v>17</v>
      </c>
      <c r="D7081">
        <v>15.9</v>
      </c>
      <c r="E7081">
        <v>14.2</v>
      </c>
      <c r="F7081">
        <v>90</v>
      </c>
      <c r="G7081">
        <v>8</v>
      </c>
      <c r="H7081">
        <v>0</v>
      </c>
      <c r="I7081">
        <v>8</v>
      </c>
      <c r="J7081" s="4">
        <f t="shared" si="993"/>
        <v>251.57943437326901</v>
      </c>
      <c r="K7081" s="4">
        <f t="shared" si="994"/>
        <v>0.70817909715265159</v>
      </c>
      <c r="L7081" s="5">
        <f t="shared" si="999"/>
        <v>86.579434373269009</v>
      </c>
      <c r="M7081" s="5">
        <f t="shared" si="1000"/>
        <v>33.291820902847348</v>
      </c>
      <c r="N7081" s="6">
        <f t="shared" si="992"/>
        <v>0</v>
      </c>
      <c r="O7081" s="6">
        <f t="shared" si="995"/>
        <v>7.3161502902201665</v>
      </c>
      <c r="P7081" s="6">
        <f>FORECAST(J7081,Inputs!$B$10:$B$18,Inputs!$A$10:$A$18)</f>
        <v>32.884994762715451</v>
      </c>
      <c r="Q7081" s="6">
        <f>IF(Inputs!$D$10="Yes",IF('Hourly Calcs'!P7081&gt;'Hourly Calcs'!K7081,'Hourly Calcs'!O7081,N7081+O7081),N7081+O7081)</f>
        <v>7.3161502902201665</v>
      </c>
      <c r="R7081" s="12">
        <f t="shared" si="996"/>
        <v>34.766346179126231</v>
      </c>
      <c r="S7081" s="1">
        <f>IF(AND(A7081&gt;=5,A7081&lt;=9),INDEX(Demand!$C$3:$C$26,C7081),INDEX(Demand!$B$3:$B$26,C7081))</f>
        <v>900</v>
      </c>
      <c r="T7081" s="7">
        <f t="shared" si="997"/>
        <v>34.766346179126231</v>
      </c>
      <c r="U7081" s="7">
        <f t="shared" si="998"/>
        <v>0</v>
      </c>
    </row>
    <row r="7082" spans="1:21" x14ac:dyDescent="0.2">
      <c r="A7082" s="1">
        <v>10</v>
      </c>
      <c r="B7082" s="1">
        <v>22</v>
      </c>
      <c r="C7082" s="1">
        <v>18</v>
      </c>
      <c r="D7082">
        <v>15.7</v>
      </c>
      <c r="E7082">
        <v>13.9</v>
      </c>
      <c r="F7082">
        <v>89</v>
      </c>
      <c r="G7082">
        <v>0</v>
      </c>
      <c r="H7082">
        <v>0</v>
      </c>
      <c r="I7082">
        <v>0</v>
      </c>
      <c r="J7082" s="4">
        <f t="shared" si="993"/>
        <v>263.05118326749971</v>
      </c>
      <c r="K7082" s="4">
        <f t="shared" si="994"/>
        <v>-8.9618744388528455</v>
      </c>
      <c r="L7082" s="5">
        <f t="shared" si="999"/>
        <v>0</v>
      </c>
      <c r="M7082" s="5">
        <f t="shared" si="1000"/>
        <v>0</v>
      </c>
      <c r="N7082" s="6">
        <f t="shared" si="992"/>
        <v>0</v>
      </c>
      <c r="O7082" s="6">
        <f t="shared" si="995"/>
        <v>0</v>
      </c>
      <c r="P7082" s="6">
        <f>FORECAST(J7082,Inputs!$B$10:$B$18,Inputs!$A$10:$A$18)</f>
        <v>32.991214659884257</v>
      </c>
      <c r="Q7082" s="6">
        <f>IF(Inputs!$D$10="Yes",IF('Hourly Calcs'!P7082&gt;'Hourly Calcs'!K7082,'Hourly Calcs'!O7082,N7082+O7082),N7082+O7082)</f>
        <v>0</v>
      </c>
      <c r="R7082" s="12">
        <f t="shared" si="996"/>
        <v>0</v>
      </c>
      <c r="S7082" s="1">
        <f>IF(AND(A7082&gt;=5,A7082&lt;=9),INDEX(Demand!$C$3:$C$26,C7082),INDEX(Demand!$B$3:$B$26,C7082))</f>
        <v>900</v>
      </c>
      <c r="T7082" s="7">
        <f t="shared" si="997"/>
        <v>0</v>
      </c>
      <c r="U7082" s="7">
        <f t="shared" si="998"/>
        <v>0</v>
      </c>
    </row>
    <row r="7083" spans="1:21" x14ac:dyDescent="0.2">
      <c r="A7083" s="1">
        <v>10</v>
      </c>
      <c r="B7083" s="1">
        <v>22</v>
      </c>
      <c r="C7083" s="1">
        <v>19</v>
      </c>
      <c r="D7083">
        <v>15.7</v>
      </c>
      <c r="E7083">
        <v>13.8</v>
      </c>
      <c r="F7083">
        <v>88</v>
      </c>
      <c r="G7083">
        <v>0</v>
      </c>
      <c r="H7083">
        <v>0</v>
      </c>
      <c r="I7083">
        <v>0</v>
      </c>
      <c r="J7083" s="4">
        <f t="shared" si="993"/>
        <v>274.63490138496462</v>
      </c>
      <c r="K7083" s="4">
        <f t="shared" si="994"/>
        <v>-18.469632638251639</v>
      </c>
      <c r="L7083" s="5">
        <f t="shared" si="999"/>
        <v>0</v>
      </c>
      <c r="M7083" s="5">
        <f t="shared" si="1000"/>
        <v>0</v>
      </c>
      <c r="N7083" s="6">
        <f t="shared" si="992"/>
        <v>0</v>
      </c>
      <c r="O7083" s="6">
        <f t="shared" si="995"/>
        <v>0</v>
      </c>
      <c r="P7083" s="6">
        <f>FORECAST(J7083,Inputs!$B$10:$B$18,Inputs!$A$10:$A$18)</f>
        <v>33.098471309120043</v>
      </c>
      <c r="Q7083" s="6">
        <f>IF(Inputs!$D$10="Yes",IF('Hourly Calcs'!P7083&gt;'Hourly Calcs'!K7083,'Hourly Calcs'!O7083,N7083+O7083),N7083+O7083)</f>
        <v>0</v>
      </c>
      <c r="R7083" s="12">
        <f t="shared" si="996"/>
        <v>0</v>
      </c>
      <c r="S7083" s="1">
        <f>IF(AND(A7083&gt;=5,A7083&lt;=9),INDEX(Demand!$C$3:$C$26,C7083),INDEX(Demand!$B$3:$B$26,C7083))</f>
        <v>900</v>
      </c>
      <c r="T7083" s="7">
        <f t="shared" si="997"/>
        <v>0</v>
      </c>
      <c r="U7083" s="7">
        <f t="shared" si="998"/>
        <v>0</v>
      </c>
    </row>
    <row r="7084" spans="1:21" x14ac:dyDescent="0.2">
      <c r="A7084" s="1">
        <v>10</v>
      </c>
      <c r="B7084" s="1">
        <v>22</v>
      </c>
      <c r="C7084" s="1">
        <v>20</v>
      </c>
      <c r="D7084">
        <v>15.8</v>
      </c>
      <c r="E7084">
        <v>14</v>
      </c>
      <c r="F7084">
        <v>89</v>
      </c>
      <c r="G7084">
        <v>0</v>
      </c>
      <c r="H7084">
        <v>0</v>
      </c>
      <c r="I7084">
        <v>0</v>
      </c>
      <c r="J7084" s="4">
        <f t="shared" si="993"/>
        <v>287.0285236947833</v>
      </c>
      <c r="K7084" s="4">
        <f t="shared" si="994"/>
        <v>-27.79864706232965</v>
      </c>
      <c r="L7084" s="5">
        <f t="shared" si="999"/>
        <v>0</v>
      </c>
      <c r="M7084" s="5">
        <f t="shared" si="1000"/>
        <v>0</v>
      </c>
      <c r="N7084" s="6">
        <f t="shared" si="992"/>
        <v>0</v>
      </c>
      <c r="O7084" s="6">
        <f t="shared" si="995"/>
        <v>0</v>
      </c>
      <c r="P7084" s="6">
        <f>FORECAST(J7084,Inputs!$B$10:$B$18,Inputs!$A$10:$A$18)</f>
        <v>33.213227071247992</v>
      </c>
      <c r="Q7084" s="6">
        <f>IF(Inputs!$D$10="Yes",IF('Hourly Calcs'!P7084&gt;'Hourly Calcs'!K7084,'Hourly Calcs'!O7084,N7084+O7084),N7084+O7084)</f>
        <v>0</v>
      </c>
      <c r="R7084" s="12">
        <f t="shared" si="996"/>
        <v>0</v>
      </c>
      <c r="S7084" s="1">
        <f>IF(AND(A7084&gt;=5,A7084&lt;=9),INDEX(Demand!$C$3:$C$26,C7084),INDEX(Demand!$B$3:$B$26,C7084))</f>
        <v>800</v>
      </c>
      <c r="T7084" s="7">
        <f t="shared" si="997"/>
        <v>0</v>
      </c>
      <c r="U7084" s="7">
        <f t="shared" si="998"/>
        <v>0</v>
      </c>
    </row>
    <row r="7085" spans="1:21" x14ac:dyDescent="0.2">
      <c r="A7085" s="1">
        <v>10</v>
      </c>
      <c r="B7085" s="1">
        <v>22</v>
      </c>
      <c r="C7085" s="1">
        <v>21</v>
      </c>
      <c r="D7085">
        <v>15.8</v>
      </c>
      <c r="E7085">
        <v>14.4</v>
      </c>
      <c r="F7085">
        <v>91</v>
      </c>
      <c r="G7085">
        <v>0</v>
      </c>
      <c r="H7085">
        <v>0</v>
      </c>
      <c r="I7085">
        <v>0</v>
      </c>
      <c r="J7085" s="4">
        <f t="shared" si="993"/>
        <v>301.09312727721345</v>
      </c>
      <c r="K7085" s="4">
        <f t="shared" si="994"/>
        <v>-36.474507806722684</v>
      </c>
      <c r="L7085" s="5">
        <f t="shared" si="999"/>
        <v>0</v>
      </c>
      <c r="M7085" s="5">
        <f t="shared" si="1000"/>
        <v>0</v>
      </c>
      <c r="N7085" s="6">
        <f t="shared" si="992"/>
        <v>0</v>
      </c>
      <c r="O7085" s="6">
        <f t="shared" si="995"/>
        <v>0</v>
      </c>
      <c r="P7085" s="6">
        <f>FORECAST(J7085,Inputs!$B$10:$B$18,Inputs!$A$10:$A$18)</f>
        <v>33.343454882196419</v>
      </c>
      <c r="Q7085" s="6">
        <f>IF(Inputs!$D$10="Yes",IF('Hourly Calcs'!P7085&gt;'Hourly Calcs'!K7085,'Hourly Calcs'!O7085,N7085+O7085),N7085+O7085)</f>
        <v>0</v>
      </c>
      <c r="R7085" s="12">
        <f t="shared" si="996"/>
        <v>0</v>
      </c>
      <c r="S7085" s="1">
        <f>IF(AND(A7085&gt;=5,A7085&lt;=9),INDEX(Demand!$C$3:$C$26,C7085),INDEX(Demand!$B$3:$B$26,C7085))</f>
        <v>700</v>
      </c>
      <c r="T7085" s="7">
        <f t="shared" si="997"/>
        <v>0</v>
      </c>
      <c r="U7085" s="7">
        <f t="shared" si="998"/>
        <v>0</v>
      </c>
    </row>
    <row r="7086" spans="1:21" x14ac:dyDescent="0.2">
      <c r="A7086" s="1">
        <v>10</v>
      </c>
      <c r="B7086" s="1">
        <v>22</v>
      </c>
      <c r="C7086" s="1">
        <v>22</v>
      </c>
      <c r="D7086">
        <v>15.6</v>
      </c>
      <c r="E7086">
        <v>14.6</v>
      </c>
      <c r="F7086">
        <v>94</v>
      </c>
      <c r="G7086">
        <v>0</v>
      </c>
      <c r="H7086">
        <v>0</v>
      </c>
      <c r="I7086">
        <v>0</v>
      </c>
      <c r="J7086" s="4">
        <f t="shared" si="993"/>
        <v>317.81986910718808</v>
      </c>
      <c r="K7086" s="4">
        <f t="shared" si="994"/>
        <v>-43.821996586089426</v>
      </c>
      <c r="L7086" s="5">
        <f t="shared" si="999"/>
        <v>0</v>
      </c>
      <c r="M7086" s="5">
        <f t="shared" si="1000"/>
        <v>0</v>
      </c>
      <c r="N7086" s="6">
        <f t="shared" si="992"/>
        <v>0</v>
      </c>
      <c r="O7086" s="6">
        <f t="shared" si="995"/>
        <v>0</v>
      </c>
      <c r="P7086" s="6">
        <f>FORECAST(J7086,Inputs!$B$10:$B$18,Inputs!$A$10:$A$18)</f>
        <v>33.49833212136285</v>
      </c>
      <c r="Q7086" s="6">
        <f>IF(Inputs!$D$10="Yes",IF('Hourly Calcs'!P7086&gt;'Hourly Calcs'!K7086,'Hourly Calcs'!O7086,N7086+O7086),N7086+O7086)</f>
        <v>0</v>
      </c>
      <c r="R7086" s="12">
        <f t="shared" si="996"/>
        <v>0</v>
      </c>
      <c r="S7086" s="1">
        <f>IF(AND(A7086&gt;=5,A7086&lt;=9),INDEX(Demand!$C$3:$C$26,C7086),INDEX(Demand!$B$3:$B$26,C7086))</f>
        <v>600</v>
      </c>
      <c r="T7086" s="7">
        <f t="shared" si="997"/>
        <v>0</v>
      </c>
      <c r="U7086" s="7">
        <f t="shared" si="998"/>
        <v>0</v>
      </c>
    </row>
    <row r="7087" spans="1:21" x14ac:dyDescent="0.2">
      <c r="A7087" s="1">
        <v>10</v>
      </c>
      <c r="B7087" s="1">
        <v>22</v>
      </c>
      <c r="C7087" s="1">
        <v>23</v>
      </c>
      <c r="D7087">
        <v>15.6</v>
      </c>
      <c r="E7087">
        <v>14.7</v>
      </c>
      <c r="F7087">
        <v>94</v>
      </c>
      <c r="G7087">
        <v>0</v>
      </c>
      <c r="H7087">
        <v>0</v>
      </c>
      <c r="I7087">
        <v>0</v>
      </c>
      <c r="J7087" s="4">
        <f t="shared" si="993"/>
        <v>337.89893454564935</v>
      </c>
      <c r="K7087" s="4">
        <f t="shared" si="994"/>
        <v>-48.901713490979262</v>
      </c>
      <c r="L7087" s="5">
        <f t="shared" si="999"/>
        <v>0</v>
      </c>
      <c r="M7087" s="5">
        <f t="shared" si="1000"/>
        <v>0</v>
      </c>
      <c r="N7087" s="6">
        <f t="shared" si="992"/>
        <v>0</v>
      </c>
      <c r="O7087" s="6">
        <f t="shared" si="995"/>
        <v>0</v>
      </c>
      <c r="P7087" s="6">
        <f>FORECAST(J7087,Inputs!$B$10:$B$18,Inputs!$A$10:$A$18)</f>
        <v>33.684249393941194</v>
      </c>
      <c r="Q7087" s="6">
        <f>IF(Inputs!$D$10="Yes",IF('Hourly Calcs'!P7087&gt;'Hourly Calcs'!K7087,'Hourly Calcs'!O7087,N7087+O7087),N7087+O7087)</f>
        <v>0</v>
      </c>
      <c r="R7087" s="12">
        <f t="shared" si="996"/>
        <v>0</v>
      </c>
      <c r="S7087" s="1">
        <f>IF(AND(A7087&gt;=5,A7087&lt;=9),INDEX(Demand!$C$3:$C$26,C7087),INDEX(Demand!$B$3:$B$26,C7087))</f>
        <v>500</v>
      </c>
      <c r="T7087" s="7">
        <f t="shared" si="997"/>
        <v>0</v>
      </c>
      <c r="U7087" s="7">
        <f t="shared" si="998"/>
        <v>0</v>
      </c>
    </row>
    <row r="7088" spans="1:21" x14ac:dyDescent="0.2">
      <c r="A7088" s="1">
        <v>10</v>
      </c>
      <c r="B7088" s="1">
        <v>22</v>
      </c>
      <c r="C7088" s="1">
        <v>24</v>
      </c>
      <c r="D7088">
        <v>15.8</v>
      </c>
      <c r="E7088">
        <v>14.4</v>
      </c>
      <c r="F7088">
        <v>91</v>
      </c>
      <c r="G7088">
        <v>0</v>
      </c>
      <c r="H7088">
        <v>0</v>
      </c>
      <c r="I7088">
        <v>0</v>
      </c>
      <c r="J7088" s="4">
        <f t="shared" si="993"/>
        <v>0.60091722313924834</v>
      </c>
      <c r="K7088" s="4">
        <f t="shared" si="994"/>
        <v>-50.696948912572424</v>
      </c>
      <c r="L7088" s="5">
        <f t="shared" si="999"/>
        <v>0</v>
      </c>
      <c r="M7088" s="5">
        <f t="shared" si="1000"/>
        <v>0</v>
      </c>
      <c r="N7088" s="6">
        <f t="shared" si="992"/>
        <v>0</v>
      </c>
      <c r="O7088" s="6">
        <f t="shared" si="995"/>
        <v>0</v>
      </c>
      <c r="P7088" s="6">
        <f>FORECAST(J7088,Inputs!$B$10:$B$18,Inputs!$A$10:$A$18)</f>
        <v>30.561119603917955</v>
      </c>
      <c r="Q7088" s="6">
        <f>IF(Inputs!$D$10="Yes",IF('Hourly Calcs'!P7088&gt;'Hourly Calcs'!K7088,'Hourly Calcs'!O7088,N7088+O7088),N7088+O7088)</f>
        <v>0</v>
      </c>
      <c r="R7088" s="12">
        <f t="shared" si="996"/>
        <v>0</v>
      </c>
      <c r="S7088" s="1">
        <f>IF(AND(A7088&gt;=5,A7088&lt;=9),INDEX(Demand!$C$3:$C$26,C7088),INDEX(Demand!$B$3:$B$26,C7088))</f>
        <v>400</v>
      </c>
      <c r="T7088" s="7">
        <f t="shared" si="997"/>
        <v>0</v>
      </c>
      <c r="U7088" s="7">
        <f t="shared" si="998"/>
        <v>0</v>
      </c>
    </row>
    <row r="7089" spans="1:21" x14ac:dyDescent="0.2">
      <c r="A7089" s="1">
        <v>10</v>
      </c>
      <c r="B7089" s="1">
        <v>23</v>
      </c>
      <c r="C7089" s="1">
        <v>1</v>
      </c>
      <c r="D7089">
        <v>15.8</v>
      </c>
      <c r="E7089">
        <v>14.6</v>
      </c>
      <c r="F7089">
        <v>93</v>
      </c>
      <c r="G7089">
        <v>0</v>
      </c>
      <c r="H7089">
        <v>0</v>
      </c>
      <c r="I7089">
        <v>0</v>
      </c>
      <c r="J7089" s="4">
        <f t="shared" si="993"/>
        <v>23.231934948825057</v>
      </c>
      <c r="K7089" s="4">
        <f t="shared" si="994"/>
        <v>-48.740526511640809</v>
      </c>
      <c r="L7089" s="5">
        <f t="shared" si="999"/>
        <v>0</v>
      </c>
      <c r="M7089" s="5">
        <f t="shared" si="1000"/>
        <v>0</v>
      </c>
      <c r="N7089" s="6">
        <f t="shared" si="992"/>
        <v>0</v>
      </c>
      <c r="O7089" s="6">
        <f t="shared" si="995"/>
        <v>0</v>
      </c>
      <c r="P7089" s="6">
        <f>FORECAST(J7089,Inputs!$B$10:$B$18,Inputs!$A$10:$A$18)</f>
        <v>30.770666064340972</v>
      </c>
      <c r="Q7089" s="6">
        <f>IF(Inputs!$D$10="Yes",IF('Hourly Calcs'!P7089&gt;'Hourly Calcs'!K7089,'Hourly Calcs'!O7089,N7089+O7089),N7089+O7089)</f>
        <v>0</v>
      </c>
      <c r="R7089" s="12">
        <f t="shared" si="996"/>
        <v>0</v>
      </c>
      <c r="S7089" s="1">
        <f>IF(AND(A7089&gt;=5,A7089&lt;=9),INDEX(Demand!$C$3:$C$26,C7089),INDEX(Demand!$B$3:$B$26,C7089))</f>
        <v>350</v>
      </c>
      <c r="T7089" s="7">
        <f t="shared" si="997"/>
        <v>0</v>
      </c>
      <c r="U7089" s="7">
        <f t="shared" si="998"/>
        <v>0</v>
      </c>
    </row>
    <row r="7090" spans="1:21" x14ac:dyDescent="0.2">
      <c r="A7090" s="1">
        <v>10</v>
      </c>
      <c r="B7090" s="1">
        <v>23</v>
      </c>
      <c r="C7090" s="1">
        <v>2</v>
      </c>
      <c r="D7090">
        <v>15.8</v>
      </c>
      <c r="E7090">
        <v>14.6</v>
      </c>
      <c r="F7090">
        <v>93</v>
      </c>
      <c r="G7090">
        <v>0</v>
      </c>
      <c r="H7090">
        <v>0</v>
      </c>
      <c r="I7090">
        <v>0</v>
      </c>
      <c r="J7090" s="4">
        <f t="shared" si="993"/>
        <v>43.161906924501551</v>
      </c>
      <c r="K7090" s="4">
        <f t="shared" si="994"/>
        <v>-43.541264862501606</v>
      </c>
      <c r="L7090" s="5">
        <f t="shared" si="999"/>
        <v>0</v>
      </c>
      <c r="M7090" s="5">
        <f t="shared" si="1000"/>
        <v>0</v>
      </c>
      <c r="N7090" s="6">
        <f t="shared" si="992"/>
        <v>0</v>
      </c>
      <c r="O7090" s="6">
        <f t="shared" si="995"/>
        <v>0</v>
      </c>
      <c r="P7090" s="6">
        <f>FORECAST(J7090,Inputs!$B$10:$B$18,Inputs!$A$10:$A$18)</f>
        <v>30.955202841893531</v>
      </c>
      <c r="Q7090" s="6">
        <f>IF(Inputs!$D$10="Yes",IF('Hourly Calcs'!P7090&gt;'Hourly Calcs'!K7090,'Hourly Calcs'!O7090,N7090+O7090),N7090+O7090)</f>
        <v>0</v>
      </c>
      <c r="R7090" s="12">
        <f t="shared" si="996"/>
        <v>0</v>
      </c>
      <c r="S7090" s="1">
        <f>IF(AND(A7090&gt;=5,A7090&lt;=9),INDEX(Demand!$C$3:$C$26,C7090),INDEX(Demand!$B$3:$B$26,C7090))</f>
        <v>350</v>
      </c>
      <c r="T7090" s="7">
        <f t="shared" si="997"/>
        <v>0</v>
      </c>
      <c r="U7090" s="7">
        <f t="shared" si="998"/>
        <v>0</v>
      </c>
    </row>
    <row r="7091" spans="1:21" x14ac:dyDescent="0.2">
      <c r="A7091" s="1">
        <v>10</v>
      </c>
      <c r="B7091" s="1">
        <v>23</v>
      </c>
      <c r="C7091" s="1">
        <v>3</v>
      </c>
      <c r="D7091">
        <v>15.3</v>
      </c>
      <c r="E7091">
        <v>14.8</v>
      </c>
      <c r="F7091">
        <v>97</v>
      </c>
      <c r="G7091">
        <v>0</v>
      </c>
      <c r="H7091">
        <v>0</v>
      </c>
      <c r="I7091">
        <v>0</v>
      </c>
      <c r="J7091" s="4">
        <f t="shared" si="993"/>
        <v>59.752653106051255</v>
      </c>
      <c r="K7091" s="4">
        <f t="shared" si="994"/>
        <v>-36.12445624570924</v>
      </c>
      <c r="L7091" s="5">
        <f t="shared" si="999"/>
        <v>0</v>
      </c>
      <c r="M7091" s="5">
        <f t="shared" si="1000"/>
        <v>0</v>
      </c>
      <c r="N7091" s="6">
        <f t="shared" si="992"/>
        <v>0</v>
      </c>
      <c r="O7091" s="6">
        <f t="shared" si="995"/>
        <v>0</v>
      </c>
      <c r="P7091" s="6">
        <f>FORECAST(J7091,Inputs!$B$10:$B$18,Inputs!$A$10:$A$18)</f>
        <v>31.108820862093065</v>
      </c>
      <c r="Q7091" s="6">
        <f>IF(Inputs!$D$10="Yes",IF('Hourly Calcs'!P7091&gt;'Hourly Calcs'!K7091,'Hourly Calcs'!O7091,N7091+O7091),N7091+O7091)</f>
        <v>0</v>
      </c>
      <c r="R7091" s="12">
        <f t="shared" si="996"/>
        <v>0</v>
      </c>
      <c r="S7091" s="1">
        <f>IF(AND(A7091&gt;=5,A7091&lt;=9),INDEX(Demand!$C$3:$C$26,C7091),INDEX(Demand!$B$3:$B$26,C7091))</f>
        <v>350</v>
      </c>
      <c r="T7091" s="7">
        <f t="shared" si="997"/>
        <v>0</v>
      </c>
      <c r="U7091" s="7">
        <f t="shared" si="998"/>
        <v>0</v>
      </c>
    </row>
    <row r="7092" spans="1:21" x14ac:dyDescent="0.2">
      <c r="A7092" s="1">
        <v>10</v>
      </c>
      <c r="B7092" s="1">
        <v>23</v>
      </c>
      <c r="C7092" s="1">
        <v>4</v>
      </c>
      <c r="D7092">
        <v>15.3</v>
      </c>
      <c r="E7092">
        <v>15</v>
      </c>
      <c r="F7092">
        <v>98</v>
      </c>
      <c r="G7092">
        <v>0</v>
      </c>
      <c r="H7092">
        <v>0</v>
      </c>
      <c r="I7092">
        <v>0</v>
      </c>
      <c r="J7092" s="4">
        <f t="shared" si="993"/>
        <v>73.727862459199955</v>
      </c>
      <c r="K7092" s="4">
        <f t="shared" si="994"/>
        <v>-27.419305446512638</v>
      </c>
      <c r="L7092" s="5">
        <f t="shared" si="999"/>
        <v>0</v>
      </c>
      <c r="M7092" s="5">
        <f t="shared" si="1000"/>
        <v>0</v>
      </c>
      <c r="N7092" s="6">
        <f t="shared" si="992"/>
        <v>0</v>
      </c>
      <c r="O7092" s="6">
        <f t="shared" si="995"/>
        <v>0</v>
      </c>
      <c r="P7092" s="6">
        <f>FORECAST(J7092,Inputs!$B$10:$B$18,Inputs!$A$10:$A$18)</f>
        <v>31.238220948696295</v>
      </c>
      <c r="Q7092" s="6">
        <f>IF(Inputs!$D$10="Yes",IF('Hourly Calcs'!P7092&gt;'Hourly Calcs'!K7092,'Hourly Calcs'!O7092,N7092+O7092),N7092+O7092)</f>
        <v>0</v>
      </c>
      <c r="R7092" s="12">
        <f t="shared" si="996"/>
        <v>0</v>
      </c>
      <c r="S7092" s="1">
        <f>IF(AND(A7092&gt;=5,A7092&lt;=9),INDEX(Demand!$C$3:$C$26,C7092),INDEX(Demand!$B$3:$B$26,C7092))</f>
        <v>350</v>
      </c>
      <c r="T7092" s="7">
        <f t="shared" si="997"/>
        <v>0</v>
      </c>
      <c r="U7092" s="7">
        <f t="shared" si="998"/>
        <v>0</v>
      </c>
    </row>
    <row r="7093" spans="1:21" x14ac:dyDescent="0.2">
      <c r="A7093" s="1">
        <v>10</v>
      </c>
      <c r="B7093" s="1">
        <v>23</v>
      </c>
      <c r="C7093" s="1">
        <v>5</v>
      </c>
      <c r="D7093">
        <v>15.3</v>
      </c>
      <c r="E7093">
        <v>15.3</v>
      </c>
      <c r="F7093">
        <v>100</v>
      </c>
      <c r="G7093">
        <v>0</v>
      </c>
      <c r="H7093">
        <v>0</v>
      </c>
      <c r="I7093">
        <v>0</v>
      </c>
      <c r="J7093" s="4">
        <f t="shared" si="993"/>
        <v>86.077351653039756</v>
      </c>
      <c r="K7093" s="4">
        <f t="shared" si="994"/>
        <v>-18.090802848945955</v>
      </c>
      <c r="L7093" s="5">
        <f t="shared" si="999"/>
        <v>78.922648346960244</v>
      </c>
      <c r="M7093" s="5">
        <f t="shared" si="1000"/>
        <v>0</v>
      </c>
      <c r="N7093" s="6">
        <f t="shared" si="992"/>
        <v>0</v>
      </c>
      <c r="O7093" s="6">
        <f t="shared" si="995"/>
        <v>0</v>
      </c>
      <c r="P7093" s="6">
        <f>FORECAST(J7093,Inputs!$B$10:$B$18,Inputs!$A$10:$A$18)</f>
        <v>31.352568070861476</v>
      </c>
      <c r="Q7093" s="6">
        <f>IF(Inputs!$D$10="Yes",IF('Hourly Calcs'!P7093&gt;'Hourly Calcs'!K7093,'Hourly Calcs'!O7093,N7093+O7093),N7093+O7093)</f>
        <v>0</v>
      </c>
      <c r="R7093" s="12">
        <f t="shared" si="996"/>
        <v>0</v>
      </c>
      <c r="S7093" s="1">
        <f>IF(AND(A7093&gt;=5,A7093&lt;=9),INDEX(Demand!$C$3:$C$26,C7093),INDEX(Demand!$B$3:$B$26,C7093))</f>
        <v>350</v>
      </c>
      <c r="T7093" s="7">
        <f t="shared" si="997"/>
        <v>0</v>
      </c>
      <c r="U7093" s="7">
        <f t="shared" si="998"/>
        <v>0</v>
      </c>
    </row>
    <row r="7094" spans="1:21" x14ac:dyDescent="0.2">
      <c r="A7094" s="1">
        <v>10</v>
      </c>
      <c r="B7094" s="1">
        <v>23</v>
      </c>
      <c r="C7094" s="1">
        <v>6</v>
      </c>
      <c r="D7094">
        <v>15.3</v>
      </c>
      <c r="E7094">
        <v>15.3</v>
      </c>
      <c r="F7094">
        <v>100</v>
      </c>
      <c r="G7094">
        <v>0</v>
      </c>
      <c r="H7094">
        <v>0</v>
      </c>
      <c r="I7094">
        <v>0</v>
      </c>
      <c r="J7094" s="4">
        <f t="shared" si="993"/>
        <v>97.65374302982849</v>
      </c>
      <c r="K7094" s="4">
        <f t="shared" si="994"/>
        <v>-8.607407760312924</v>
      </c>
      <c r="L7094" s="5">
        <f t="shared" si="999"/>
        <v>67.34625697017151</v>
      </c>
      <c r="M7094" s="5">
        <f t="shared" si="1000"/>
        <v>0</v>
      </c>
      <c r="N7094" s="6">
        <f t="shared" si="992"/>
        <v>0</v>
      </c>
      <c r="O7094" s="6">
        <f t="shared" si="995"/>
        <v>0</v>
      </c>
      <c r="P7094" s="6">
        <f>FORECAST(J7094,Inputs!$B$10:$B$18,Inputs!$A$10:$A$18)</f>
        <v>31.459756879905818</v>
      </c>
      <c r="Q7094" s="6">
        <f>IF(Inputs!$D$10="Yes",IF('Hourly Calcs'!P7094&gt;'Hourly Calcs'!K7094,'Hourly Calcs'!O7094,N7094+O7094),N7094+O7094)</f>
        <v>0</v>
      </c>
      <c r="R7094" s="12">
        <f t="shared" si="996"/>
        <v>0</v>
      </c>
      <c r="S7094" s="1">
        <f>IF(AND(A7094&gt;=5,A7094&lt;=9),INDEX(Demand!$C$3:$C$26,C7094),INDEX(Demand!$B$3:$B$26,C7094))</f>
        <v>350</v>
      </c>
      <c r="T7094" s="7">
        <f t="shared" si="997"/>
        <v>0</v>
      </c>
      <c r="U7094" s="7">
        <f t="shared" si="998"/>
        <v>0</v>
      </c>
    </row>
    <row r="7095" spans="1:21" x14ac:dyDescent="0.2">
      <c r="A7095" s="1">
        <v>10</v>
      </c>
      <c r="B7095" s="1">
        <v>23</v>
      </c>
      <c r="C7095" s="1">
        <v>7</v>
      </c>
      <c r="D7095">
        <v>15.2</v>
      </c>
      <c r="E7095">
        <v>15</v>
      </c>
      <c r="F7095">
        <v>99</v>
      </c>
      <c r="G7095">
        <v>0</v>
      </c>
      <c r="H7095">
        <v>0</v>
      </c>
      <c r="I7095">
        <v>0</v>
      </c>
      <c r="J7095" s="4">
        <f t="shared" si="993"/>
        <v>109.14767771590915</v>
      </c>
      <c r="K7095" s="4">
        <f t="shared" si="994"/>
        <v>0.97466722990388632</v>
      </c>
      <c r="L7095" s="5">
        <f t="shared" si="999"/>
        <v>55.852322284090846</v>
      </c>
      <c r="M7095" s="5">
        <f t="shared" si="1000"/>
        <v>33.025332770096114</v>
      </c>
      <c r="N7095" s="6">
        <f t="shared" si="992"/>
        <v>0</v>
      </c>
      <c r="O7095" s="6">
        <f t="shared" si="995"/>
        <v>0</v>
      </c>
      <c r="P7095" s="6">
        <f>FORECAST(J7095,Inputs!$B$10:$B$18,Inputs!$A$10:$A$18)</f>
        <v>31.566182201073232</v>
      </c>
      <c r="Q7095" s="6">
        <f>IF(Inputs!$D$10="Yes",IF('Hourly Calcs'!P7095&gt;'Hourly Calcs'!K7095,'Hourly Calcs'!O7095,N7095+O7095),N7095+O7095)</f>
        <v>0</v>
      </c>
      <c r="R7095" s="12">
        <f t="shared" si="996"/>
        <v>0</v>
      </c>
      <c r="S7095" s="1">
        <f>IF(AND(A7095&gt;=5,A7095&lt;=9),INDEX(Demand!$C$3:$C$26,C7095),INDEX(Demand!$B$3:$B$26,C7095))</f>
        <v>350</v>
      </c>
      <c r="T7095" s="7">
        <f t="shared" si="997"/>
        <v>0</v>
      </c>
      <c r="U7095" s="7">
        <f t="shared" si="998"/>
        <v>0</v>
      </c>
    </row>
    <row r="7096" spans="1:21" x14ac:dyDescent="0.2">
      <c r="A7096" s="1">
        <v>10</v>
      </c>
      <c r="B7096" s="1">
        <v>23</v>
      </c>
      <c r="C7096" s="1">
        <v>8</v>
      </c>
      <c r="D7096">
        <v>15</v>
      </c>
      <c r="E7096">
        <v>14.8</v>
      </c>
      <c r="F7096">
        <v>99</v>
      </c>
      <c r="G7096">
        <v>14</v>
      </c>
      <c r="H7096">
        <v>0</v>
      </c>
      <c r="I7096">
        <v>14</v>
      </c>
      <c r="J7096" s="4">
        <f t="shared" si="993"/>
        <v>121.1391623063929</v>
      </c>
      <c r="K7096" s="4">
        <f t="shared" si="994"/>
        <v>9.2342335328600029</v>
      </c>
      <c r="L7096" s="5">
        <f t="shared" si="999"/>
        <v>43.860837693607095</v>
      </c>
      <c r="M7096" s="5">
        <f t="shared" si="1000"/>
        <v>24.765766467139997</v>
      </c>
      <c r="N7096" s="6">
        <f t="shared" si="992"/>
        <v>0</v>
      </c>
      <c r="O7096" s="6">
        <f t="shared" si="995"/>
        <v>12.803263007885292</v>
      </c>
      <c r="P7096" s="6">
        <f>FORECAST(J7096,Inputs!$B$10:$B$18,Inputs!$A$10:$A$18)</f>
        <v>31.677214465799931</v>
      </c>
      <c r="Q7096" s="6">
        <f>IF(Inputs!$D$10="Yes",IF('Hourly Calcs'!P7096&gt;'Hourly Calcs'!K7096,'Hourly Calcs'!O7096,N7096+O7096),N7096+O7096)</f>
        <v>12.803263007885292</v>
      </c>
      <c r="R7096" s="12">
        <f t="shared" si="996"/>
        <v>60.841105813470904</v>
      </c>
      <c r="S7096" s="1">
        <f>IF(AND(A7096&gt;=5,A7096&lt;=9),INDEX(Demand!$C$3:$C$26,C7096),INDEX(Demand!$B$3:$B$26,C7096))</f>
        <v>350</v>
      </c>
      <c r="T7096" s="7">
        <f t="shared" si="997"/>
        <v>60.841105813470904</v>
      </c>
      <c r="U7096" s="7">
        <f t="shared" si="998"/>
        <v>0</v>
      </c>
    </row>
    <row r="7097" spans="1:21" x14ac:dyDescent="0.2">
      <c r="A7097" s="1">
        <v>10</v>
      </c>
      <c r="B7097" s="1">
        <v>23</v>
      </c>
      <c r="C7097" s="1">
        <v>9</v>
      </c>
      <c r="D7097">
        <v>14.5</v>
      </c>
      <c r="E7097">
        <v>14.1</v>
      </c>
      <c r="F7097">
        <v>97</v>
      </c>
      <c r="G7097">
        <v>51</v>
      </c>
      <c r="H7097">
        <v>0</v>
      </c>
      <c r="I7097">
        <v>51</v>
      </c>
      <c r="J7097" s="4">
        <f t="shared" si="993"/>
        <v>134.11444645387954</v>
      </c>
      <c r="K7097" s="4">
        <f t="shared" si="994"/>
        <v>16.693584409053216</v>
      </c>
      <c r="L7097" s="5">
        <f t="shared" si="999"/>
        <v>30.885553546120462</v>
      </c>
      <c r="M7097" s="5">
        <f t="shared" si="1000"/>
        <v>17.306415590946784</v>
      </c>
      <c r="N7097" s="6">
        <f t="shared" si="992"/>
        <v>0</v>
      </c>
      <c r="O7097" s="6">
        <f t="shared" si="995"/>
        <v>46.640458100153559</v>
      </c>
      <c r="P7097" s="6">
        <f>FORECAST(J7097,Inputs!$B$10:$B$18,Inputs!$A$10:$A$18)</f>
        <v>31.797355985684067</v>
      </c>
      <c r="Q7097" s="6">
        <f>IF(Inputs!$D$10="Yes",IF('Hourly Calcs'!P7097&gt;'Hourly Calcs'!K7097,'Hourly Calcs'!O7097,N7097+O7097),N7097+O7097)</f>
        <v>46.640458100153559</v>
      </c>
      <c r="R7097" s="12">
        <f t="shared" si="996"/>
        <v>221.63545689192969</v>
      </c>
      <c r="S7097" s="1">
        <f>IF(AND(A7097&gt;=5,A7097&lt;=9),INDEX(Demand!$C$3:$C$26,C7097),INDEX(Demand!$B$3:$B$26,C7097))</f>
        <v>350</v>
      </c>
      <c r="T7097" s="7">
        <f t="shared" si="997"/>
        <v>221.63545689192969</v>
      </c>
      <c r="U7097" s="7">
        <f t="shared" si="998"/>
        <v>0</v>
      </c>
    </row>
    <row r="7098" spans="1:21" x14ac:dyDescent="0.2">
      <c r="A7098" s="1">
        <v>10</v>
      </c>
      <c r="B7098" s="1">
        <v>23</v>
      </c>
      <c r="C7098" s="1">
        <v>10</v>
      </c>
      <c r="D7098">
        <v>14.9</v>
      </c>
      <c r="E7098">
        <v>13.3</v>
      </c>
      <c r="F7098">
        <v>90</v>
      </c>
      <c r="G7098">
        <v>89</v>
      </c>
      <c r="H7098">
        <v>0</v>
      </c>
      <c r="I7098">
        <v>89</v>
      </c>
      <c r="J7098" s="4">
        <f t="shared" si="993"/>
        <v>148.40059976183662</v>
      </c>
      <c r="K7098" s="4">
        <f t="shared" si="994"/>
        <v>22.607645458815895</v>
      </c>
      <c r="L7098" s="5">
        <f t="shared" si="999"/>
        <v>16.599400238163383</v>
      </c>
      <c r="M7098" s="5">
        <f t="shared" si="1000"/>
        <v>11.392354541184105</v>
      </c>
      <c r="N7098" s="6">
        <f t="shared" si="992"/>
        <v>0</v>
      </c>
      <c r="O7098" s="6">
        <f t="shared" si="995"/>
        <v>81.392171978699352</v>
      </c>
      <c r="P7098" s="6">
        <f>FORECAST(J7098,Inputs!$B$10:$B$18,Inputs!$A$10:$A$18)</f>
        <v>31.929635182979968</v>
      </c>
      <c r="Q7098" s="6">
        <f>IF(Inputs!$D$10="Yes",IF('Hourly Calcs'!P7098&gt;'Hourly Calcs'!K7098,'Hourly Calcs'!O7098,N7098+O7098),N7098+O7098)</f>
        <v>81.392171978699352</v>
      </c>
      <c r="R7098" s="12">
        <f t="shared" si="996"/>
        <v>386.77560124277932</v>
      </c>
      <c r="S7098" s="1">
        <f>IF(AND(A7098&gt;=5,A7098&lt;=9),INDEX(Demand!$C$3:$C$26,C7098),INDEX(Demand!$B$3:$B$26,C7098))</f>
        <v>600</v>
      </c>
      <c r="T7098" s="7">
        <f t="shared" si="997"/>
        <v>386.77560124277932</v>
      </c>
      <c r="U7098" s="7">
        <f t="shared" si="998"/>
        <v>0</v>
      </c>
    </row>
    <row r="7099" spans="1:21" x14ac:dyDescent="0.2">
      <c r="A7099" s="1">
        <v>10</v>
      </c>
      <c r="B7099" s="1">
        <v>23</v>
      </c>
      <c r="C7099" s="1">
        <v>11</v>
      </c>
      <c r="D7099">
        <v>15.1</v>
      </c>
      <c r="E7099">
        <v>12.8</v>
      </c>
      <c r="F7099">
        <v>86</v>
      </c>
      <c r="G7099">
        <v>117</v>
      </c>
      <c r="H7099">
        <v>0</v>
      </c>
      <c r="I7099">
        <v>117</v>
      </c>
      <c r="J7099" s="4">
        <f t="shared" si="993"/>
        <v>164.00370611951658</v>
      </c>
      <c r="K7099" s="4">
        <f t="shared" si="994"/>
        <v>26.421943215528792</v>
      </c>
      <c r="L7099" s="5">
        <f t="shared" si="999"/>
        <v>0.99629388048342093</v>
      </c>
      <c r="M7099" s="5">
        <f t="shared" si="1000"/>
        <v>7.5780567844712081</v>
      </c>
      <c r="N7099" s="6">
        <f t="shared" si="992"/>
        <v>0</v>
      </c>
      <c r="O7099" s="6">
        <f t="shared" si="995"/>
        <v>106.99869799446994</v>
      </c>
      <c r="P7099" s="6">
        <f>FORECAST(J7099,Inputs!$B$10:$B$18,Inputs!$A$10:$A$18)</f>
        <v>32.074108389995523</v>
      </c>
      <c r="Q7099" s="6">
        <f>IF(Inputs!$D$10="Yes",IF('Hourly Calcs'!P7099&gt;'Hourly Calcs'!K7099,'Hourly Calcs'!O7099,N7099+O7099),N7099+O7099)</f>
        <v>106.99869799446994</v>
      </c>
      <c r="R7099" s="12">
        <f t="shared" si="996"/>
        <v>508.45781286972112</v>
      </c>
      <c r="S7099" s="1">
        <f>IF(AND(A7099&gt;=5,A7099&lt;=9),INDEX(Demand!$C$3:$C$26,C7099),INDEX(Demand!$B$3:$B$26,C7099))</f>
        <v>600</v>
      </c>
      <c r="T7099" s="7">
        <f t="shared" si="997"/>
        <v>508.45781286972112</v>
      </c>
      <c r="U7099" s="7">
        <f t="shared" si="998"/>
        <v>0</v>
      </c>
    </row>
    <row r="7100" spans="1:21" x14ac:dyDescent="0.2">
      <c r="A7100" s="1">
        <v>10</v>
      </c>
      <c r="B7100" s="1">
        <v>23</v>
      </c>
      <c r="C7100" s="1">
        <v>12</v>
      </c>
      <c r="D7100">
        <v>15.1</v>
      </c>
      <c r="E7100">
        <v>13.5</v>
      </c>
      <c r="F7100">
        <v>90</v>
      </c>
      <c r="G7100">
        <v>131</v>
      </c>
      <c r="H7100">
        <v>0</v>
      </c>
      <c r="I7100">
        <v>131</v>
      </c>
      <c r="J7100" s="4">
        <f t="shared" si="993"/>
        <v>180.44853190290672</v>
      </c>
      <c r="K7100" s="4">
        <f t="shared" si="994"/>
        <v>27.691893650280662</v>
      </c>
      <c r="L7100" s="5">
        <f t="shared" si="999"/>
        <v>15.448531902906723</v>
      </c>
      <c r="M7100" s="5">
        <f t="shared" si="1000"/>
        <v>6.3081063497193384</v>
      </c>
      <c r="N7100" s="6">
        <f t="shared" si="992"/>
        <v>0</v>
      </c>
      <c r="O7100" s="6">
        <f t="shared" si="995"/>
        <v>119.80196100235523</v>
      </c>
      <c r="P7100" s="6">
        <f>FORECAST(J7100,Inputs!$B$10:$B$18,Inputs!$A$10:$A$18)</f>
        <v>32.226375295397283</v>
      </c>
      <c r="Q7100" s="6">
        <f>IF(Inputs!$D$10="Yes",IF('Hourly Calcs'!P7100&gt;'Hourly Calcs'!K7100,'Hourly Calcs'!O7100,N7100+O7100),N7100+O7100)</f>
        <v>119.80196100235523</v>
      </c>
      <c r="R7100" s="12">
        <f t="shared" si="996"/>
        <v>569.29891868319203</v>
      </c>
      <c r="S7100" s="1">
        <f>IF(AND(A7100&gt;=5,A7100&lt;=9),INDEX(Demand!$C$3:$C$26,C7100),INDEX(Demand!$B$3:$B$26,C7100))</f>
        <v>600</v>
      </c>
      <c r="T7100" s="7">
        <f t="shared" si="997"/>
        <v>569.29891868319203</v>
      </c>
      <c r="U7100" s="7">
        <f t="shared" si="998"/>
        <v>0</v>
      </c>
    </row>
    <row r="7101" spans="1:21" x14ac:dyDescent="0.2">
      <c r="A7101" s="1">
        <v>10</v>
      </c>
      <c r="B7101" s="1">
        <v>23</v>
      </c>
      <c r="C7101" s="1">
        <v>13</v>
      </c>
      <c r="D7101">
        <v>14.8</v>
      </c>
      <c r="E7101">
        <v>13.9</v>
      </c>
      <c r="F7101">
        <v>94</v>
      </c>
      <c r="G7101">
        <v>129</v>
      </c>
      <c r="H7101">
        <v>0</v>
      </c>
      <c r="I7101">
        <v>129</v>
      </c>
      <c r="J7101" s="4">
        <f t="shared" si="993"/>
        <v>196.86173284081212</v>
      </c>
      <c r="K7101" s="4">
        <f t="shared" si="994"/>
        <v>26.248396738809909</v>
      </c>
      <c r="L7101" s="5">
        <f t="shared" si="999"/>
        <v>31.861732840812124</v>
      </c>
      <c r="M7101" s="5">
        <f t="shared" si="1000"/>
        <v>7.7516032611900911</v>
      </c>
      <c r="N7101" s="6">
        <f t="shared" si="992"/>
        <v>0</v>
      </c>
      <c r="O7101" s="6">
        <f t="shared" si="995"/>
        <v>117.97292342980019</v>
      </c>
      <c r="P7101" s="6">
        <f>FORECAST(J7101,Inputs!$B$10:$B$18,Inputs!$A$10:$A$18)</f>
        <v>32.378349378155669</v>
      </c>
      <c r="Q7101" s="6">
        <f>IF(Inputs!$D$10="Yes",IF('Hourly Calcs'!P7101&gt;'Hourly Calcs'!K7101,'Hourly Calcs'!O7101,N7101+O7101),N7101+O7101)</f>
        <v>117.97292342980019</v>
      </c>
      <c r="R7101" s="12">
        <f t="shared" si="996"/>
        <v>560.60733213841047</v>
      </c>
      <c r="S7101" s="1">
        <f>IF(AND(A7101&gt;=5,A7101&lt;=9),INDEX(Demand!$C$3:$C$26,C7101),INDEX(Demand!$B$3:$B$26,C7101))</f>
        <v>600</v>
      </c>
      <c r="T7101" s="7">
        <f t="shared" si="997"/>
        <v>560.60733213841047</v>
      </c>
      <c r="U7101" s="7">
        <f t="shared" si="998"/>
        <v>0</v>
      </c>
    </row>
    <row r="7102" spans="1:21" x14ac:dyDescent="0.2">
      <c r="A7102" s="1">
        <v>10</v>
      </c>
      <c r="B7102" s="1">
        <v>23</v>
      </c>
      <c r="C7102" s="1">
        <v>14</v>
      </c>
      <c r="D7102">
        <v>15.6</v>
      </c>
      <c r="E7102">
        <v>13.8</v>
      </c>
      <c r="F7102">
        <v>89</v>
      </c>
      <c r="G7102">
        <v>225</v>
      </c>
      <c r="H7102">
        <v>79</v>
      </c>
      <c r="I7102">
        <v>191</v>
      </c>
      <c r="J7102" s="4">
        <f t="shared" si="993"/>
        <v>212.38533004805018</v>
      </c>
      <c r="K7102" s="4">
        <f t="shared" si="994"/>
        <v>22.281626690559094</v>
      </c>
      <c r="L7102" s="5">
        <f t="shared" si="999"/>
        <v>47.385330048050179</v>
      </c>
      <c r="M7102" s="5">
        <f t="shared" si="1000"/>
        <v>11.718373309440906</v>
      </c>
      <c r="N7102" s="6">
        <f t="shared" si="992"/>
        <v>52.509465475946328</v>
      </c>
      <c r="O7102" s="6">
        <f t="shared" si="995"/>
        <v>174.67308817900647</v>
      </c>
      <c r="P7102" s="6">
        <f>FORECAST(J7102,Inputs!$B$10:$B$18,Inputs!$A$10:$A$18)</f>
        <v>32.522086389333793</v>
      </c>
      <c r="Q7102" s="6">
        <f>IF(Inputs!$D$10="Yes",IF('Hourly Calcs'!P7102&gt;'Hourly Calcs'!K7102,'Hourly Calcs'!O7102,N7102+O7102),N7102+O7102)</f>
        <v>174.67308817900647</v>
      </c>
      <c r="R7102" s="12">
        <f t="shared" si="996"/>
        <v>830.04651502663876</v>
      </c>
      <c r="S7102" s="1">
        <f>IF(AND(A7102&gt;=5,A7102&lt;=9),INDEX(Demand!$C$3:$C$26,C7102),INDEX(Demand!$B$3:$B$26,C7102))</f>
        <v>600</v>
      </c>
      <c r="T7102" s="7">
        <f t="shared" si="997"/>
        <v>600</v>
      </c>
      <c r="U7102" s="7">
        <f t="shared" si="998"/>
        <v>230.04651502663876</v>
      </c>
    </row>
    <row r="7103" spans="1:21" x14ac:dyDescent="0.2">
      <c r="A7103" s="1">
        <v>10</v>
      </c>
      <c r="B7103" s="1">
        <v>23</v>
      </c>
      <c r="C7103" s="1">
        <v>15</v>
      </c>
      <c r="D7103">
        <v>15</v>
      </c>
      <c r="E7103">
        <v>13.2</v>
      </c>
      <c r="F7103">
        <v>89</v>
      </c>
      <c r="G7103">
        <v>163</v>
      </c>
      <c r="H7103">
        <v>35</v>
      </c>
      <c r="I7103">
        <v>151</v>
      </c>
      <c r="J7103" s="4">
        <f t="shared" si="993"/>
        <v>226.57567839831131</v>
      </c>
      <c r="K7103" s="4">
        <f t="shared" si="994"/>
        <v>16.247224870676447</v>
      </c>
      <c r="L7103" s="5">
        <f t="shared" si="999"/>
        <v>61.575678398311311</v>
      </c>
      <c r="M7103" s="5">
        <f t="shared" si="1000"/>
        <v>17.752775129323553</v>
      </c>
      <c r="N7103" s="6">
        <f t="shared" si="992"/>
        <v>17.062310224577434</v>
      </c>
      <c r="O7103" s="6">
        <f t="shared" si="995"/>
        <v>138.09233672790563</v>
      </c>
      <c r="P7103" s="6">
        <f>FORECAST(J7103,Inputs!$B$10:$B$18,Inputs!$A$10:$A$18)</f>
        <v>32.653478503688063</v>
      </c>
      <c r="Q7103" s="6">
        <f>IF(Inputs!$D$10="Yes",IF('Hourly Calcs'!P7103&gt;'Hourly Calcs'!K7103,'Hourly Calcs'!O7103,N7103+O7103),N7103+O7103)</f>
        <v>138.09233672790563</v>
      </c>
      <c r="R7103" s="12">
        <f t="shared" si="996"/>
        <v>656.21478413100749</v>
      </c>
      <c r="S7103" s="1">
        <f>IF(AND(A7103&gt;=5,A7103&lt;=9),INDEX(Demand!$C$3:$C$26,C7103),INDEX(Demand!$B$3:$B$26,C7103))</f>
        <v>600</v>
      </c>
      <c r="T7103" s="7">
        <f t="shared" si="997"/>
        <v>600</v>
      </c>
      <c r="U7103" s="7">
        <f t="shared" si="998"/>
        <v>56.214784131007491</v>
      </c>
    </row>
    <row r="7104" spans="1:21" x14ac:dyDescent="0.2">
      <c r="A7104" s="1">
        <v>10</v>
      </c>
      <c r="B7104" s="1">
        <v>23</v>
      </c>
      <c r="C7104" s="1">
        <v>16</v>
      </c>
      <c r="D7104">
        <v>14.5</v>
      </c>
      <c r="E7104">
        <v>11.9</v>
      </c>
      <c r="F7104">
        <v>84</v>
      </c>
      <c r="G7104">
        <v>112</v>
      </c>
      <c r="H7104">
        <v>94</v>
      </c>
      <c r="I7104">
        <v>90</v>
      </c>
      <c r="J7104" s="4">
        <f t="shared" si="993"/>
        <v>239.46449163575116</v>
      </c>
      <c r="K7104" s="4">
        <f t="shared" si="994"/>
        <v>8.7022004628350516</v>
      </c>
      <c r="L7104" s="5">
        <f t="shared" si="999"/>
        <v>74.464491635751159</v>
      </c>
      <c r="M7104" s="5">
        <f t="shared" si="1000"/>
        <v>25.297799537164948</v>
      </c>
      <c r="N7104" s="6">
        <f t="shared" si="992"/>
        <v>25.70711430756479</v>
      </c>
      <c r="O7104" s="6">
        <f t="shared" si="995"/>
        <v>82.306690764976878</v>
      </c>
      <c r="P7104" s="6">
        <f>FORECAST(J7104,Inputs!$B$10:$B$18,Inputs!$A$10:$A$18)</f>
        <v>32.772819366997695</v>
      </c>
      <c r="Q7104" s="6">
        <f>IF(Inputs!$D$10="Yes",IF('Hourly Calcs'!P7104&gt;'Hourly Calcs'!K7104,'Hourly Calcs'!O7104,N7104+O7104),N7104+O7104)</f>
        <v>82.306690764976878</v>
      </c>
      <c r="R7104" s="12">
        <f t="shared" si="996"/>
        <v>391.1213945151701</v>
      </c>
      <c r="S7104" s="1">
        <f>IF(AND(A7104&gt;=5,A7104&lt;=9),INDEX(Demand!$C$3:$C$26,C7104),INDEX(Demand!$B$3:$B$26,C7104))</f>
        <v>900</v>
      </c>
      <c r="T7104" s="7">
        <f t="shared" si="997"/>
        <v>391.1213945151701</v>
      </c>
      <c r="U7104" s="7">
        <f t="shared" si="998"/>
        <v>0</v>
      </c>
    </row>
    <row r="7105" spans="1:21" x14ac:dyDescent="0.2">
      <c r="A7105" s="1">
        <v>10</v>
      </c>
      <c r="B7105" s="1">
        <v>23</v>
      </c>
      <c r="C7105" s="1">
        <v>17</v>
      </c>
      <c r="D7105">
        <v>14</v>
      </c>
      <c r="E7105">
        <v>10.199999999999999</v>
      </c>
      <c r="F7105">
        <v>78</v>
      </c>
      <c r="G7105">
        <v>24</v>
      </c>
      <c r="H7105">
        <v>0</v>
      </c>
      <c r="I7105">
        <v>24</v>
      </c>
      <c r="J7105" s="4">
        <f t="shared" si="993"/>
        <v>251.39206611907738</v>
      </c>
      <c r="K7105" s="4">
        <f t="shared" si="994"/>
        <v>0.45186196435966508</v>
      </c>
      <c r="L7105" s="5">
        <f t="shared" si="999"/>
        <v>86.392066119077384</v>
      </c>
      <c r="M7105" s="5">
        <f t="shared" si="1000"/>
        <v>33.548138035640335</v>
      </c>
      <c r="N7105" s="6">
        <f t="shared" si="992"/>
        <v>0</v>
      </c>
      <c r="O7105" s="6">
        <f t="shared" si="995"/>
        <v>21.948450870660501</v>
      </c>
      <c r="P7105" s="6">
        <f>FORECAST(J7105,Inputs!$B$10:$B$18,Inputs!$A$10:$A$18)</f>
        <v>32.883259871472937</v>
      </c>
      <c r="Q7105" s="6">
        <f>IF(Inputs!$D$10="Yes",IF('Hourly Calcs'!P7105&gt;'Hourly Calcs'!K7105,'Hourly Calcs'!O7105,N7105+O7105),N7105+O7105)</f>
        <v>21.948450870660501</v>
      </c>
      <c r="R7105" s="12">
        <f t="shared" si="996"/>
        <v>104.29903853737869</v>
      </c>
      <c r="S7105" s="1">
        <f>IF(AND(A7105&gt;=5,A7105&lt;=9),INDEX(Demand!$C$3:$C$26,C7105),INDEX(Demand!$B$3:$B$26,C7105))</f>
        <v>900</v>
      </c>
      <c r="T7105" s="7">
        <f t="shared" si="997"/>
        <v>104.29903853737869</v>
      </c>
      <c r="U7105" s="7">
        <f t="shared" si="998"/>
        <v>0</v>
      </c>
    </row>
    <row r="7106" spans="1:21" x14ac:dyDescent="0.2">
      <c r="A7106" s="1">
        <v>10</v>
      </c>
      <c r="B7106" s="1">
        <v>23</v>
      </c>
      <c r="C7106" s="1">
        <v>18</v>
      </c>
      <c r="D7106">
        <v>12.9</v>
      </c>
      <c r="E7106">
        <v>7.6</v>
      </c>
      <c r="F7106">
        <v>70</v>
      </c>
      <c r="G7106">
        <v>0</v>
      </c>
      <c r="H7106">
        <v>0</v>
      </c>
      <c r="I7106">
        <v>0</v>
      </c>
      <c r="J7106" s="4">
        <f t="shared" si="993"/>
        <v>262.85047293507353</v>
      </c>
      <c r="K7106" s="4">
        <f t="shared" si="994"/>
        <v>-9.2530159339471822</v>
      </c>
      <c r="L7106" s="5">
        <f t="shared" si="999"/>
        <v>0</v>
      </c>
      <c r="M7106" s="5">
        <f t="shared" si="1000"/>
        <v>0</v>
      </c>
      <c r="N7106" s="6">
        <f t="shared" si="992"/>
        <v>0</v>
      </c>
      <c r="O7106" s="6">
        <f t="shared" si="995"/>
        <v>0</v>
      </c>
      <c r="P7106" s="6">
        <f>FORECAST(J7106,Inputs!$B$10:$B$18,Inputs!$A$10:$A$18)</f>
        <v>32.989356230880311</v>
      </c>
      <c r="Q7106" s="6">
        <f>IF(Inputs!$D$10="Yes",IF('Hourly Calcs'!P7106&gt;'Hourly Calcs'!K7106,'Hourly Calcs'!O7106,N7106+O7106),N7106+O7106)</f>
        <v>0</v>
      </c>
      <c r="R7106" s="12">
        <f t="shared" si="996"/>
        <v>0</v>
      </c>
      <c r="S7106" s="1">
        <f>IF(AND(A7106&gt;=5,A7106&lt;=9),INDEX(Demand!$C$3:$C$26,C7106),INDEX(Demand!$B$3:$B$26,C7106))</f>
        <v>900</v>
      </c>
      <c r="T7106" s="7">
        <f t="shared" si="997"/>
        <v>0</v>
      </c>
      <c r="U7106" s="7">
        <f t="shared" si="998"/>
        <v>0</v>
      </c>
    </row>
    <row r="7107" spans="1:21" x14ac:dyDescent="0.2">
      <c r="A7107" s="1">
        <v>10</v>
      </c>
      <c r="B7107" s="1">
        <v>23</v>
      </c>
      <c r="C7107" s="1">
        <v>19</v>
      </c>
      <c r="D7107">
        <v>12.7</v>
      </c>
      <c r="E7107">
        <v>7.7</v>
      </c>
      <c r="F7107">
        <v>71</v>
      </c>
      <c r="G7107">
        <v>0</v>
      </c>
      <c r="H7107">
        <v>0</v>
      </c>
      <c r="I7107">
        <v>0</v>
      </c>
      <c r="J7107" s="4">
        <f t="shared" si="993"/>
        <v>274.42461001285926</v>
      </c>
      <c r="K7107" s="4">
        <f t="shared" si="994"/>
        <v>-18.758980083903296</v>
      </c>
      <c r="L7107" s="5">
        <f t="shared" si="999"/>
        <v>0</v>
      </c>
      <c r="M7107" s="5">
        <f t="shared" si="1000"/>
        <v>0</v>
      </c>
      <c r="N7107" s="6">
        <f t="shared" si="992"/>
        <v>0</v>
      </c>
      <c r="O7107" s="6">
        <f t="shared" si="995"/>
        <v>0</v>
      </c>
      <c r="P7107" s="6">
        <f>FORECAST(J7107,Inputs!$B$10:$B$18,Inputs!$A$10:$A$18)</f>
        <v>33.096524166785734</v>
      </c>
      <c r="Q7107" s="6">
        <f>IF(Inputs!$D$10="Yes",IF('Hourly Calcs'!P7107&gt;'Hourly Calcs'!K7107,'Hourly Calcs'!O7107,N7107+O7107),N7107+O7107)</f>
        <v>0</v>
      </c>
      <c r="R7107" s="12">
        <f t="shared" si="996"/>
        <v>0</v>
      </c>
      <c r="S7107" s="1">
        <f>IF(AND(A7107&gt;=5,A7107&lt;=9),INDEX(Demand!$C$3:$C$26,C7107),INDEX(Demand!$B$3:$B$26,C7107))</f>
        <v>900</v>
      </c>
      <c r="T7107" s="7">
        <f t="shared" si="997"/>
        <v>0</v>
      </c>
      <c r="U7107" s="7">
        <f t="shared" si="998"/>
        <v>0</v>
      </c>
    </row>
    <row r="7108" spans="1:21" x14ac:dyDescent="0.2">
      <c r="A7108" s="1">
        <v>10</v>
      </c>
      <c r="B7108" s="1">
        <v>23</v>
      </c>
      <c r="C7108" s="1">
        <v>20</v>
      </c>
      <c r="D7108">
        <v>12.6</v>
      </c>
      <c r="E7108">
        <v>7.7</v>
      </c>
      <c r="F7108">
        <v>72</v>
      </c>
      <c r="G7108">
        <v>0</v>
      </c>
      <c r="H7108">
        <v>0</v>
      </c>
      <c r="I7108">
        <v>0</v>
      </c>
      <c r="J7108" s="4">
        <f t="shared" si="993"/>
        <v>286.81396116072722</v>
      </c>
      <c r="K7108" s="4">
        <f t="shared" si="994"/>
        <v>-28.094170645043107</v>
      </c>
      <c r="L7108" s="5">
        <f t="shared" si="999"/>
        <v>0</v>
      </c>
      <c r="M7108" s="5">
        <f t="shared" si="1000"/>
        <v>0</v>
      </c>
      <c r="N7108" s="6">
        <f t="shared" si="992"/>
        <v>0</v>
      </c>
      <c r="O7108" s="6">
        <f t="shared" si="995"/>
        <v>0</v>
      </c>
      <c r="P7108" s="6">
        <f>FORECAST(J7108,Inputs!$B$10:$B$18,Inputs!$A$10:$A$18)</f>
        <v>33.21124038111784</v>
      </c>
      <c r="Q7108" s="6">
        <f>IF(Inputs!$D$10="Yes",IF('Hourly Calcs'!P7108&gt;'Hourly Calcs'!K7108,'Hourly Calcs'!O7108,N7108+O7108),N7108+O7108)</f>
        <v>0</v>
      </c>
      <c r="R7108" s="12">
        <f t="shared" si="996"/>
        <v>0</v>
      </c>
      <c r="S7108" s="1">
        <f>IF(AND(A7108&gt;=5,A7108&lt;=9),INDEX(Demand!$C$3:$C$26,C7108),INDEX(Demand!$B$3:$B$26,C7108))</f>
        <v>800</v>
      </c>
      <c r="T7108" s="7">
        <f t="shared" si="997"/>
        <v>0</v>
      </c>
      <c r="U7108" s="7">
        <f t="shared" si="998"/>
        <v>0</v>
      </c>
    </row>
    <row r="7109" spans="1:21" x14ac:dyDescent="0.2">
      <c r="A7109" s="1">
        <v>10</v>
      </c>
      <c r="B7109" s="1">
        <v>23</v>
      </c>
      <c r="C7109" s="1">
        <v>21</v>
      </c>
      <c r="D7109">
        <v>12.1</v>
      </c>
      <c r="E7109">
        <v>6.7</v>
      </c>
      <c r="F7109">
        <v>70</v>
      </c>
      <c r="G7109">
        <v>0</v>
      </c>
      <c r="H7109">
        <v>0</v>
      </c>
      <c r="I7109">
        <v>0</v>
      </c>
      <c r="J7109" s="4">
        <f t="shared" si="993"/>
        <v>300.88680527626855</v>
      </c>
      <c r="K7109" s="4">
        <f t="shared" si="994"/>
        <v>-36.783901234841238</v>
      </c>
      <c r="L7109" s="5">
        <f t="shared" si="999"/>
        <v>0</v>
      </c>
      <c r="M7109" s="5">
        <f t="shared" si="1000"/>
        <v>0</v>
      </c>
      <c r="N7109" s="6">
        <f t="shared" si="992"/>
        <v>0</v>
      </c>
      <c r="O7109" s="6">
        <f t="shared" si="995"/>
        <v>0</v>
      </c>
      <c r="P7109" s="6">
        <f>FORECAST(J7109,Inputs!$B$10:$B$18,Inputs!$A$10:$A$18)</f>
        <v>33.341544493298784</v>
      </c>
      <c r="Q7109" s="6">
        <f>IF(Inputs!$D$10="Yes",IF('Hourly Calcs'!P7109&gt;'Hourly Calcs'!K7109,'Hourly Calcs'!O7109,N7109+O7109),N7109+O7109)</f>
        <v>0</v>
      </c>
      <c r="R7109" s="12">
        <f t="shared" si="996"/>
        <v>0</v>
      </c>
      <c r="S7109" s="1">
        <f>IF(AND(A7109&gt;=5,A7109&lt;=9),INDEX(Demand!$C$3:$C$26,C7109),INDEX(Demand!$B$3:$B$26,C7109))</f>
        <v>700</v>
      </c>
      <c r="T7109" s="7">
        <f t="shared" si="997"/>
        <v>0</v>
      </c>
      <c r="U7109" s="7">
        <f t="shared" si="998"/>
        <v>0</v>
      </c>
    </row>
    <row r="7110" spans="1:21" x14ac:dyDescent="0.2">
      <c r="A7110" s="1">
        <v>10</v>
      </c>
      <c r="B7110" s="1">
        <v>23</v>
      </c>
      <c r="C7110" s="1">
        <v>22</v>
      </c>
      <c r="D7110">
        <v>12</v>
      </c>
      <c r="E7110">
        <v>7</v>
      </c>
      <c r="F7110">
        <v>71</v>
      </c>
      <c r="G7110">
        <v>0</v>
      </c>
      <c r="H7110">
        <v>0</v>
      </c>
      <c r="I7110">
        <v>0</v>
      </c>
      <c r="J7110" s="4">
        <f t="shared" si="993"/>
        <v>317.6507459345562</v>
      </c>
      <c r="K7110" s="4">
        <f t="shared" si="994"/>
        <v>-44.150976975573883</v>
      </c>
      <c r="L7110" s="5">
        <f t="shared" si="999"/>
        <v>0</v>
      </c>
      <c r="M7110" s="5">
        <f t="shared" si="1000"/>
        <v>0</v>
      </c>
      <c r="N7110" s="6">
        <f t="shared" si="992"/>
        <v>0</v>
      </c>
      <c r="O7110" s="6">
        <f t="shared" si="995"/>
        <v>0</v>
      </c>
      <c r="P7110" s="6">
        <f>FORECAST(J7110,Inputs!$B$10:$B$18,Inputs!$A$10:$A$18)</f>
        <v>33.496766166060702</v>
      </c>
      <c r="Q7110" s="6">
        <f>IF(Inputs!$D$10="Yes",IF('Hourly Calcs'!P7110&gt;'Hourly Calcs'!K7110,'Hourly Calcs'!O7110,N7110+O7110),N7110+O7110)</f>
        <v>0</v>
      </c>
      <c r="R7110" s="12">
        <f t="shared" si="996"/>
        <v>0</v>
      </c>
      <c r="S7110" s="1">
        <f>IF(AND(A7110&gt;=5,A7110&lt;=9),INDEX(Demand!$C$3:$C$26,C7110),INDEX(Demand!$B$3:$B$26,C7110))</f>
        <v>600</v>
      </c>
      <c r="T7110" s="7">
        <f t="shared" si="997"/>
        <v>0</v>
      </c>
      <c r="U7110" s="7">
        <f t="shared" si="998"/>
        <v>0</v>
      </c>
    </row>
    <row r="7111" spans="1:21" x14ac:dyDescent="0.2">
      <c r="A7111" s="1">
        <v>10</v>
      </c>
      <c r="B7111" s="1">
        <v>23</v>
      </c>
      <c r="C7111" s="1">
        <v>23</v>
      </c>
      <c r="D7111">
        <v>12.4</v>
      </c>
      <c r="E7111">
        <v>7.5</v>
      </c>
      <c r="F7111">
        <v>72</v>
      </c>
      <c r="G7111">
        <v>0</v>
      </c>
      <c r="H7111">
        <v>0</v>
      </c>
      <c r="I7111">
        <v>0</v>
      </c>
      <c r="J7111" s="4">
        <f t="shared" si="993"/>
        <v>337.81837879484755</v>
      </c>
      <c r="K7111" s="4">
        <f t="shared" si="994"/>
        <v>-49.248343316450587</v>
      </c>
      <c r="L7111" s="5">
        <f t="shared" si="999"/>
        <v>0</v>
      </c>
      <c r="M7111" s="5">
        <f t="shared" si="1000"/>
        <v>0</v>
      </c>
      <c r="N7111" s="6">
        <f t="shared" si="992"/>
        <v>0</v>
      </c>
      <c r="O7111" s="6">
        <f t="shared" si="995"/>
        <v>0</v>
      </c>
      <c r="P7111" s="6">
        <f>FORECAST(J7111,Inputs!$B$10:$B$18,Inputs!$A$10:$A$18)</f>
        <v>33.683503507359696</v>
      </c>
      <c r="Q7111" s="6">
        <f>IF(Inputs!$D$10="Yes",IF('Hourly Calcs'!P7111&gt;'Hourly Calcs'!K7111,'Hourly Calcs'!O7111,N7111+O7111),N7111+O7111)</f>
        <v>0</v>
      </c>
      <c r="R7111" s="12">
        <f t="shared" si="996"/>
        <v>0</v>
      </c>
      <c r="S7111" s="1">
        <f>IF(AND(A7111&gt;=5,A7111&lt;=9),INDEX(Demand!$C$3:$C$26,C7111),INDEX(Demand!$B$3:$B$26,C7111))</f>
        <v>500</v>
      </c>
      <c r="T7111" s="7">
        <f t="shared" si="997"/>
        <v>0</v>
      </c>
      <c r="U7111" s="7">
        <f t="shared" si="998"/>
        <v>0</v>
      </c>
    </row>
    <row r="7112" spans="1:21" x14ac:dyDescent="0.2">
      <c r="A7112" s="1">
        <v>10</v>
      </c>
      <c r="B7112" s="1">
        <v>23</v>
      </c>
      <c r="C7112" s="1">
        <v>24</v>
      </c>
      <c r="D7112">
        <v>12.2</v>
      </c>
      <c r="E7112">
        <v>7.5</v>
      </c>
      <c r="F7112">
        <v>73</v>
      </c>
      <c r="G7112">
        <v>0</v>
      </c>
      <c r="H7112">
        <v>0</v>
      </c>
      <c r="I7112">
        <v>0</v>
      </c>
      <c r="J7112" s="4">
        <f t="shared" si="993"/>
        <v>0.6573001338070128</v>
      </c>
      <c r="K7112" s="4">
        <f t="shared" si="994"/>
        <v>-51.045625960264374</v>
      </c>
      <c r="L7112" s="5">
        <f t="shared" si="999"/>
        <v>0</v>
      </c>
      <c r="M7112" s="5">
        <f t="shared" si="1000"/>
        <v>0</v>
      </c>
      <c r="N7112" s="6">
        <f t="shared" si="992"/>
        <v>0</v>
      </c>
      <c r="O7112" s="6">
        <f t="shared" si="995"/>
        <v>0</v>
      </c>
      <c r="P7112" s="6">
        <f>FORECAST(J7112,Inputs!$B$10:$B$18,Inputs!$A$10:$A$18)</f>
        <v>30.561641667905619</v>
      </c>
      <c r="Q7112" s="6">
        <f>IF(Inputs!$D$10="Yes",IF('Hourly Calcs'!P7112&gt;'Hourly Calcs'!K7112,'Hourly Calcs'!O7112,N7112+O7112),N7112+O7112)</f>
        <v>0</v>
      </c>
      <c r="R7112" s="12">
        <f t="shared" si="996"/>
        <v>0</v>
      </c>
      <c r="S7112" s="1">
        <f>IF(AND(A7112&gt;=5,A7112&lt;=9),INDEX(Demand!$C$3:$C$26,C7112),INDEX(Demand!$B$3:$B$26,C7112))</f>
        <v>400</v>
      </c>
      <c r="T7112" s="7">
        <f t="shared" si="997"/>
        <v>0</v>
      </c>
      <c r="U7112" s="7">
        <f t="shared" si="998"/>
        <v>0</v>
      </c>
    </row>
    <row r="7113" spans="1:21" x14ac:dyDescent="0.2">
      <c r="A7113" s="1">
        <v>10</v>
      </c>
      <c r="B7113" s="1">
        <v>24</v>
      </c>
      <c r="C7113" s="1">
        <v>1</v>
      </c>
      <c r="D7113">
        <v>12.3</v>
      </c>
      <c r="E7113">
        <v>7.6</v>
      </c>
      <c r="F7113">
        <v>73</v>
      </c>
      <c r="G7113">
        <v>0</v>
      </c>
      <c r="H7113">
        <v>0</v>
      </c>
      <c r="I7113">
        <v>0</v>
      </c>
      <c r="J7113" s="4">
        <f t="shared" si="993"/>
        <v>23.416208464765987</v>
      </c>
      <c r="K7113" s="4">
        <f t="shared" si="994"/>
        <v>-49.069278318570781</v>
      </c>
      <c r="L7113" s="5">
        <f t="shared" si="999"/>
        <v>0</v>
      </c>
      <c r="M7113" s="5">
        <f t="shared" si="1000"/>
        <v>0</v>
      </c>
      <c r="N7113" s="6">
        <f t="shared" ref="N7113:N7176" si="1001">H7113*MAX(0,COS(2*ASIN(SQRT(SIN(RADIANS($B$4))^2+COS(RADIANS($K7113))^2-2*SIN(RADIANS($B$4))*COS(RADIANS($K7113))*COS(RADIANS($J7113-$B$5))+(SIN(RADIANS($K7113))-COS(RADIANS($B$4)))^2)/2)))</f>
        <v>0</v>
      </c>
      <c r="O7113" s="6">
        <f t="shared" si="995"/>
        <v>0</v>
      </c>
      <c r="P7113" s="6">
        <f>FORECAST(J7113,Inputs!$B$10:$B$18,Inputs!$A$10:$A$18)</f>
        <v>30.772372300599685</v>
      </c>
      <c r="Q7113" s="6">
        <f>IF(Inputs!$D$10="Yes",IF('Hourly Calcs'!P7113&gt;'Hourly Calcs'!K7113,'Hourly Calcs'!O7113,N7113+O7113),N7113+O7113)</f>
        <v>0</v>
      </c>
      <c r="R7113" s="12">
        <f t="shared" si="996"/>
        <v>0</v>
      </c>
      <c r="S7113" s="1">
        <f>IF(AND(A7113&gt;=5,A7113&lt;=9),INDEX(Demand!$C$3:$C$26,C7113),INDEX(Demand!$B$3:$B$26,C7113))</f>
        <v>350</v>
      </c>
      <c r="T7113" s="7">
        <f t="shared" si="997"/>
        <v>0</v>
      </c>
      <c r="U7113" s="7">
        <f t="shared" si="998"/>
        <v>0</v>
      </c>
    </row>
    <row r="7114" spans="1:21" x14ac:dyDescent="0.2">
      <c r="A7114" s="1">
        <v>10</v>
      </c>
      <c r="B7114" s="1">
        <v>24</v>
      </c>
      <c r="C7114" s="1">
        <v>2</v>
      </c>
      <c r="D7114">
        <v>12</v>
      </c>
      <c r="E7114">
        <v>7.5</v>
      </c>
      <c r="F7114">
        <v>74</v>
      </c>
      <c r="G7114">
        <v>0</v>
      </c>
      <c r="H7114">
        <v>0</v>
      </c>
      <c r="I7114">
        <v>0</v>
      </c>
      <c r="J7114" s="4">
        <f t="shared" ref="J7114:J7177" si="1002">solarazimuth($B$2,$B$3,$B$1,A7114,B7114,C7114,0,0,0,0)</f>
        <v>43.416314119375613</v>
      </c>
      <c r="K7114" s="4">
        <f t="shared" ref="K7114:K7177" si="1003">solarelevation($B$2,$B$3,$B$1,A7114,B7114,C7114,0,0,0,0)</f>
        <v>-43.839288912737516</v>
      </c>
      <c r="L7114" s="5">
        <f t="shared" si="999"/>
        <v>0</v>
      </c>
      <c r="M7114" s="5">
        <f t="shared" si="1000"/>
        <v>0</v>
      </c>
      <c r="N7114" s="6">
        <f t="shared" si="1001"/>
        <v>0</v>
      </c>
      <c r="O7114" s="6">
        <f t="shared" ref="O7114:O7177" si="1004">$I7114*(1+COS(RADIANS($B$4)))/2</f>
        <v>0</v>
      </c>
      <c r="P7114" s="6">
        <f>FORECAST(J7114,Inputs!$B$10:$B$18,Inputs!$A$10:$A$18)</f>
        <v>30.957558464068292</v>
      </c>
      <c r="Q7114" s="6">
        <f>IF(Inputs!$D$10="Yes",IF('Hourly Calcs'!P7114&gt;'Hourly Calcs'!K7114,'Hourly Calcs'!O7114,N7114+O7114),N7114+O7114)</f>
        <v>0</v>
      </c>
      <c r="R7114" s="12">
        <f t="shared" ref="R7114:R7177" si="1005">$B$6*$E$1*Q7114</f>
        <v>0</v>
      </c>
      <c r="S7114" s="1">
        <f>IF(AND(A7114&gt;=5,A7114&lt;=9),INDEX(Demand!$C$3:$C$26,C7114),INDEX(Demand!$B$3:$B$26,C7114))</f>
        <v>350</v>
      </c>
      <c r="T7114" s="7">
        <f t="shared" ref="T7114:T7177" si="1006">S7114-MAX(0,S7114-R7114)</f>
        <v>0</v>
      </c>
      <c r="U7114" s="7">
        <f t="shared" ref="U7114:U7177" si="1007">MAX(0,R7114-S7114)</f>
        <v>0</v>
      </c>
    </row>
    <row r="7115" spans="1:21" x14ac:dyDescent="0.2">
      <c r="A7115" s="1">
        <v>10</v>
      </c>
      <c r="B7115" s="1">
        <v>24</v>
      </c>
      <c r="C7115" s="1">
        <v>3</v>
      </c>
      <c r="D7115">
        <v>11.3</v>
      </c>
      <c r="E7115">
        <v>8.6999999999999993</v>
      </c>
      <c r="F7115">
        <v>84</v>
      </c>
      <c r="G7115">
        <v>0</v>
      </c>
      <c r="H7115">
        <v>0</v>
      </c>
      <c r="I7115">
        <v>0</v>
      </c>
      <c r="J7115" s="4">
        <f t="shared" si="1002"/>
        <v>60.02797545811508</v>
      </c>
      <c r="K7115" s="4">
        <f t="shared" si="1003"/>
        <v>-36.395172497421441</v>
      </c>
      <c r="L7115" s="5">
        <f t="shared" si="999"/>
        <v>0</v>
      </c>
      <c r="M7115" s="5">
        <f t="shared" si="1000"/>
        <v>0</v>
      </c>
      <c r="N7115" s="6">
        <f t="shared" si="1001"/>
        <v>0</v>
      </c>
      <c r="O7115" s="6">
        <f t="shared" si="1004"/>
        <v>0</v>
      </c>
      <c r="P7115" s="6">
        <f>FORECAST(J7115,Inputs!$B$10:$B$18,Inputs!$A$10:$A$18)</f>
        <v>31.111370143130692</v>
      </c>
      <c r="Q7115" s="6">
        <f>IF(Inputs!$D$10="Yes",IF('Hourly Calcs'!P7115&gt;'Hourly Calcs'!K7115,'Hourly Calcs'!O7115,N7115+O7115),N7115+O7115)</f>
        <v>0</v>
      </c>
      <c r="R7115" s="12">
        <f t="shared" si="1005"/>
        <v>0</v>
      </c>
      <c r="S7115" s="1">
        <f>IF(AND(A7115&gt;=5,A7115&lt;=9),INDEX(Demand!$C$3:$C$26,C7115),INDEX(Demand!$B$3:$B$26,C7115))</f>
        <v>350</v>
      </c>
      <c r="T7115" s="7">
        <f t="shared" si="1006"/>
        <v>0</v>
      </c>
      <c r="U7115" s="7">
        <f t="shared" si="1007"/>
        <v>0</v>
      </c>
    </row>
    <row r="7116" spans="1:21" x14ac:dyDescent="0.2">
      <c r="A7116" s="1">
        <v>10</v>
      </c>
      <c r="B7116" s="1">
        <v>24</v>
      </c>
      <c r="C7116" s="1">
        <v>4</v>
      </c>
      <c r="D7116">
        <v>12</v>
      </c>
      <c r="E7116">
        <v>9</v>
      </c>
      <c r="F7116">
        <v>82</v>
      </c>
      <c r="G7116">
        <v>0</v>
      </c>
      <c r="H7116">
        <v>0</v>
      </c>
      <c r="I7116">
        <v>0</v>
      </c>
      <c r="J7116" s="4">
        <f t="shared" si="1002"/>
        <v>74.000672155644324</v>
      </c>
      <c r="K7116" s="4">
        <f t="shared" si="1003"/>
        <v>-27.672270822732898</v>
      </c>
      <c r="L7116" s="5">
        <f t="shared" si="999"/>
        <v>0</v>
      </c>
      <c r="M7116" s="5">
        <f t="shared" si="1000"/>
        <v>0</v>
      </c>
      <c r="N7116" s="6">
        <f t="shared" si="1001"/>
        <v>0</v>
      </c>
      <c r="O7116" s="6">
        <f t="shared" si="1004"/>
        <v>0</v>
      </c>
      <c r="P7116" s="6">
        <f>FORECAST(J7116,Inputs!$B$10:$B$18,Inputs!$A$10:$A$18)</f>
        <v>31.240746964404114</v>
      </c>
      <c r="Q7116" s="6">
        <f>IF(Inputs!$D$10="Yes",IF('Hourly Calcs'!P7116&gt;'Hourly Calcs'!K7116,'Hourly Calcs'!O7116,N7116+O7116),N7116+O7116)</f>
        <v>0</v>
      </c>
      <c r="R7116" s="12">
        <f t="shared" si="1005"/>
        <v>0</v>
      </c>
      <c r="S7116" s="1">
        <f>IF(AND(A7116&gt;=5,A7116&lt;=9),INDEX(Demand!$C$3:$C$26,C7116),INDEX(Demand!$B$3:$B$26,C7116))</f>
        <v>350</v>
      </c>
      <c r="T7116" s="7">
        <f t="shared" si="1006"/>
        <v>0</v>
      </c>
      <c r="U7116" s="7">
        <f t="shared" si="1007"/>
        <v>0</v>
      </c>
    </row>
    <row r="7117" spans="1:21" x14ac:dyDescent="0.2">
      <c r="A7117" s="1">
        <v>10</v>
      </c>
      <c r="B7117" s="1">
        <v>24</v>
      </c>
      <c r="C7117" s="1">
        <v>5</v>
      </c>
      <c r="D7117">
        <v>12.4</v>
      </c>
      <c r="E7117">
        <v>9.9</v>
      </c>
      <c r="F7117">
        <v>85</v>
      </c>
      <c r="G7117">
        <v>0</v>
      </c>
      <c r="H7117">
        <v>0</v>
      </c>
      <c r="I7117">
        <v>0</v>
      </c>
      <c r="J7117" s="4">
        <f t="shared" si="1002"/>
        <v>86.339968391402181</v>
      </c>
      <c r="K7117" s="4">
        <f t="shared" si="1003"/>
        <v>-18.336242070748895</v>
      </c>
      <c r="L7117" s="5">
        <f t="shared" si="999"/>
        <v>78.660031608597819</v>
      </c>
      <c r="M7117" s="5">
        <f t="shared" si="1000"/>
        <v>0</v>
      </c>
      <c r="N7117" s="6">
        <f t="shared" si="1001"/>
        <v>0</v>
      </c>
      <c r="O7117" s="6">
        <f t="shared" si="1004"/>
        <v>0</v>
      </c>
      <c r="P7117" s="6">
        <f>FORECAST(J7117,Inputs!$B$10:$B$18,Inputs!$A$10:$A$18)</f>
        <v>31.354999707327796</v>
      </c>
      <c r="Q7117" s="6">
        <f>IF(Inputs!$D$10="Yes",IF('Hourly Calcs'!P7117&gt;'Hourly Calcs'!K7117,'Hourly Calcs'!O7117,N7117+O7117),N7117+O7117)</f>
        <v>0</v>
      </c>
      <c r="R7117" s="12">
        <f t="shared" si="1005"/>
        <v>0</v>
      </c>
      <c r="S7117" s="1">
        <f>IF(AND(A7117&gt;=5,A7117&lt;=9),INDEX(Demand!$C$3:$C$26,C7117),INDEX(Demand!$B$3:$B$26,C7117))</f>
        <v>350</v>
      </c>
      <c r="T7117" s="7">
        <f t="shared" si="1006"/>
        <v>0</v>
      </c>
      <c r="U7117" s="7">
        <f t="shared" si="1007"/>
        <v>0</v>
      </c>
    </row>
    <row r="7118" spans="1:21" x14ac:dyDescent="0.2">
      <c r="A7118" s="1">
        <v>10</v>
      </c>
      <c r="B7118" s="1">
        <v>24</v>
      </c>
      <c r="C7118" s="1">
        <v>6</v>
      </c>
      <c r="D7118">
        <v>12.2</v>
      </c>
      <c r="E7118">
        <v>10.7</v>
      </c>
      <c r="F7118">
        <v>91</v>
      </c>
      <c r="G7118">
        <v>0</v>
      </c>
      <c r="H7118">
        <v>0</v>
      </c>
      <c r="I7118">
        <v>0</v>
      </c>
      <c r="J7118" s="4">
        <f t="shared" si="1002"/>
        <v>97.904490441211692</v>
      </c>
      <c r="K7118" s="4">
        <f t="shared" si="1003"/>
        <v>-8.855108607281764</v>
      </c>
      <c r="L7118" s="5">
        <f t="shared" si="999"/>
        <v>67.095509558788308</v>
      </c>
      <c r="M7118" s="5">
        <f t="shared" si="1000"/>
        <v>0</v>
      </c>
      <c r="N7118" s="6">
        <f t="shared" si="1001"/>
        <v>0</v>
      </c>
      <c r="O7118" s="6">
        <f t="shared" si="1004"/>
        <v>0</v>
      </c>
      <c r="P7118" s="6">
        <f>FORECAST(J7118,Inputs!$B$10:$B$18,Inputs!$A$10:$A$18)</f>
        <v>31.462078615196404</v>
      </c>
      <c r="Q7118" s="6">
        <f>IF(Inputs!$D$10="Yes",IF('Hourly Calcs'!P7118&gt;'Hourly Calcs'!K7118,'Hourly Calcs'!O7118,N7118+O7118),N7118+O7118)</f>
        <v>0</v>
      </c>
      <c r="R7118" s="12">
        <f t="shared" si="1005"/>
        <v>0</v>
      </c>
      <c r="S7118" s="1">
        <f>IF(AND(A7118&gt;=5,A7118&lt;=9),INDEX(Demand!$C$3:$C$26,C7118),INDEX(Demand!$B$3:$B$26,C7118))</f>
        <v>350</v>
      </c>
      <c r="T7118" s="7">
        <f t="shared" si="1006"/>
        <v>0</v>
      </c>
      <c r="U7118" s="7">
        <f t="shared" si="1007"/>
        <v>0</v>
      </c>
    </row>
    <row r="7119" spans="1:21" x14ac:dyDescent="0.2">
      <c r="A7119" s="1">
        <v>10</v>
      </c>
      <c r="B7119" s="1">
        <v>24</v>
      </c>
      <c r="C7119" s="1">
        <v>7</v>
      </c>
      <c r="D7119">
        <v>12.5</v>
      </c>
      <c r="E7119">
        <v>11.2</v>
      </c>
      <c r="F7119">
        <v>92</v>
      </c>
      <c r="G7119">
        <v>0</v>
      </c>
      <c r="H7119">
        <v>0</v>
      </c>
      <c r="I7119">
        <v>0</v>
      </c>
      <c r="J7119" s="4">
        <f t="shared" si="1002"/>
        <v>109.38559211386097</v>
      </c>
      <c r="K7119" s="4">
        <f t="shared" si="1003"/>
        <v>0.74958297954943021</v>
      </c>
      <c r="L7119" s="5">
        <f t="shared" si="999"/>
        <v>55.614407886139034</v>
      </c>
      <c r="M7119" s="5">
        <f t="shared" si="1000"/>
        <v>33.25041702045057</v>
      </c>
      <c r="N7119" s="6">
        <f t="shared" si="1001"/>
        <v>0</v>
      </c>
      <c r="O7119" s="6">
        <f t="shared" si="1004"/>
        <v>0</v>
      </c>
      <c r="P7119" s="6">
        <f>FORECAST(J7119,Inputs!$B$10:$B$18,Inputs!$A$10:$A$18)</f>
        <v>31.568385112165377</v>
      </c>
      <c r="Q7119" s="6">
        <f>IF(Inputs!$D$10="Yes",IF('Hourly Calcs'!P7119&gt;'Hourly Calcs'!K7119,'Hourly Calcs'!O7119,N7119+O7119),N7119+O7119)</f>
        <v>0</v>
      </c>
      <c r="R7119" s="12">
        <f t="shared" si="1005"/>
        <v>0</v>
      </c>
      <c r="S7119" s="1">
        <f>IF(AND(A7119&gt;=5,A7119&lt;=9),INDEX(Demand!$C$3:$C$26,C7119),INDEX(Demand!$B$3:$B$26,C7119))</f>
        <v>350</v>
      </c>
      <c r="T7119" s="7">
        <f t="shared" si="1006"/>
        <v>0</v>
      </c>
      <c r="U7119" s="7">
        <f t="shared" si="1007"/>
        <v>0</v>
      </c>
    </row>
    <row r="7120" spans="1:21" x14ac:dyDescent="0.2">
      <c r="A7120" s="1">
        <v>10</v>
      </c>
      <c r="B7120" s="1">
        <v>24</v>
      </c>
      <c r="C7120" s="1">
        <v>8</v>
      </c>
      <c r="D7120">
        <v>12.4</v>
      </c>
      <c r="E7120">
        <v>12</v>
      </c>
      <c r="F7120">
        <v>97</v>
      </c>
      <c r="G7120">
        <v>13</v>
      </c>
      <c r="H7120">
        <v>0</v>
      </c>
      <c r="I7120">
        <v>13</v>
      </c>
      <c r="J7120" s="4">
        <f t="shared" si="1002"/>
        <v>121.36092902100231</v>
      </c>
      <c r="K7120" s="4">
        <f t="shared" si="1003"/>
        <v>8.9647810148459115</v>
      </c>
      <c r="L7120" s="5">
        <f t="shared" si="999"/>
        <v>43.639070978997694</v>
      </c>
      <c r="M7120" s="5">
        <f t="shared" si="1000"/>
        <v>25.035218985154089</v>
      </c>
      <c r="N7120" s="6">
        <f t="shared" si="1001"/>
        <v>0</v>
      </c>
      <c r="O7120" s="6">
        <f t="shared" si="1004"/>
        <v>11.888744221607771</v>
      </c>
      <c r="P7120" s="6">
        <f>FORECAST(J7120,Inputs!$B$10:$B$18,Inputs!$A$10:$A$18)</f>
        <v>31.679267861305576</v>
      </c>
      <c r="Q7120" s="6">
        <f>IF(Inputs!$D$10="Yes",IF('Hourly Calcs'!P7120&gt;'Hourly Calcs'!K7120,'Hourly Calcs'!O7120,N7120+O7120),N7120+O7120)</f>
        <v>11.888744221607771</v>
      </c>
      <c r="R7120" s="12">
        <f t="shared" si="1005"/>
        <v>56.495312541080125</v>
      </c>
      <c r="S7120" s="1">
        <f>IF(AND(A7120&gt;=5,A7120&lt;=9),INDEX(Demand!$C$3:$C$26,C7120),INDEX(Demand!$B$3:$B$26,C7120))</f>
        <v>350</v>
      </c>
      <c r="T7120" s="7">
        <f t="shared" si="1006"/>
        <v>56.495312541080125</v>
      </c>
      <c r="U7120" s="7">
        <f t="shared" si="1007"/>
        <v>0</v>
      </c>
    </row>
    <row r="7121" spans="1:21" x14ac:dyDescent="0.2">
      <c r="A7121" s="1">
        <v>10</v>
      </c>
      <c r="B7121" s="1">
        <v>24</v>
      </c>
      <c r="C7121" s="1">
        <v>9</v>
      </c>
      <c r="D7121">
        <v>12.6</v>
      </c>
      <c r="E7121">
        <v>12.2</v>
      </c>
      <c r="F7121">
        <v>97</v>
      </c>
      <c r="G7121">
        <v>50</v>
      </c>
      <c r="H7121">
        <v>0</v>
      </c>
      <c r="I7121">
        <v>50</v>
      </c>
      <c r="J7121" s="4">
        <f t="shared" si="1002"/>
        <v>134.31207963976013</v>
      </c>
      <c r="K7121" s="4">
        <f t="shared" si="1003"/>
        <v>16.40122817712583</v>
      </c>
      <c r="L7121" s="5">
        <f t="shared" si="999"/>
        <v>30.687920360239872</v>
      </c>
      <c r="M7121" s="5">
        <f t="shared" si="1000"/>
        <v>17.59877182287417</v>
      </c>
      <c r="N7121" s="6">
        <f t="shared" si="1001"/>
        <v>0</v>
      </c>
      <c r="O7121" s="6">
        <f t="shared" si="1004"/>
        <v>45.72593931387604</v>
      </c>
      <c r="P7121" s="6">
        <f>FORECAST(J7121,Inputs!$B$10:$B$18,Inputs!$A$10:$A$18)</f>
        <v>31.799185922590368</v>
      </c>
      <c r="Q7121" s="6">
        <f>IF(Inputs!$D$10="Yes",IF('Hourly Calcs'!P7121&gt;'Hourly Calcs'!K7121,'Hourly Calcs'!O7121,N7121+O7121),N7121+O7121)</f>
        <v>45.72593931387604</v>
      </c>
      <c r="R7121" s="12">
        <f t="shared" si="1005"/>
        <v>217.28966361953894</v>
      </c>
      <c r="S7121" s="1">
        <f>IF(AND(A7121&gt;=5,A7121&lt;=9),INDEX(Demand!$C$3:$C$26,C7121),INDEX(Demand!$B$3:$B$26,C7121))</f>
        <v>350</v>
      </c>
      <c r="T7121" s="7">
        <f t="shared" si="1006"/>
        <v>217.28966361953894</v>
      </c>
      <c r="U7121" s="7">
        <f t="shared" si="1007"/>
        <v>0</v>
      </c>
    </row>
    <row r="7122" spans="1:21" x14ac:dyDescent="0.2">
      <c r="A7122" s="1">
        <v>10</v>
      </c>
      <c r="B7122" s="1">
        <v>24</v>
      </c>
      <c r="C7122" s="1">
        <v>10</v>
      </c>
      <c r="D7122">
        <v>13</v>
      </c>
      <c r="E7122">
        <v>11.9</v>
      </c>
      <c r="F7122">
        <v>93</v>
      </c>
      <c r="G7122">
        <v>88</v>
      </c>
      <c r="H7122">
        <v>0</v>
      </c>
      <c r="I7122">
        <v>88</v>
      </c>
      <c r="J7122" s="4">
        <f t="shared" si="1002"/>
        <v>148.56015294306982</v>
      </c>
      <c r="K7122" s="4">
        <f t="shared" si="1003"/>
        <v>22.29184730247826</v>
      </c>
      <c r="L7122" s="5">
        <f t="shared" si="999"/>
        <v>16.439847056930176</v>
      </c>
      <c r="M7122" s="5">
        <f t="shared" si="1000"/>
        <v>11.70815269752174</v>
      </c>
      <c r="N7122" s="6">
        <f t="shared" si="1001"/>
        <v>0</v>
      </c>
      <c r="O7122" s="6">
        <f t="shared" si="1004"/>
        <v>80.477653192421826</v>
      </c>
      <c r="P7122" s="6">
        <f>FORECAST(J7122,Inputs!$B$10:$B$18,Inputs!$A$10:$A$18)</f>
        <v>31.931112527250644</v>
      </c>
      <c r="Q7122" s="6">
        <f>IF(Inputs!$D$10="Yes",IF('Hourly Calcs'!P7122&gt;'Hourly Calcs'!K7122,'Hourly Calcs'!O7122,N7122+O7122),N7122+O7122)</f>
        <v>80.477653192421826</v>
      </c>
      <c r="R7122" s="12">
        <f t="shared" si="1005"/>
        <v>382.42980797038848</v>
      </c>
      <c r="S7122" s="1">
        <f>IF(AND(A7122&gt;=5,A7122&lt;=9),INDEX(Demand!$C$3:$C$26,C7122),INDEX(Demand!$B$3:$B$26,C7122))</f>
        <v>600</v>
      </c>
      <c r="T7122" s="7">
        <f t="shared" si="1006"/>
        <v>382.42980797038848</v>
      </c>
      <c r="U7122" s="7">
        <f t="shared" si="1007"/>
        <v>0</v>
      </c>
    </row>
    <row r="7123" spans="1:21" x14ac:dyDescent="0.2">
      <c r="A7123" s="1">
        <v>10</v>
      </c>
      <c r="B7123" s="1">
        <v>24</v>
      </c>
      <c r="C7123" s="1">
        <v>11</v>
      </c>
      <c r="D7123">
        <v>13.1</v>
      </c>
      <c r="E7123">
        <v>12.9</v>
      </c>
      <c r="F7123">
        <v>99</v>
      </c>
      <c r="G7123">
        <v>115</v>
      </c>
      <c r="H7123">
        <v>0</v>
      </c>
      <c r="I7123">
        <v>115</v>
      </c>
      <c r="J7123" s="4">
        <f t="shared" si="1002"/>
        <v>164.10734515917665</v>
      </c>
      <c r="K7123" s="4">
        <f t="shared" si="1003"/>
        <v>26.086078019403907</v>
      </c>
      <c r="L7123" s="5">
        <f t="shared" si="999"/>
        <v>0.89265484082335433</v>
      </c>
      <c r="M7123" s="5">
        <f t="shared" si="1000"/>
        <v>7.9139219805960934</v>
      </c>
      <c r="N7123" s="6">
        <f t="shared" si="1001"/>
        <v>0</v>
      </c>
      <c r="O7123" s="6">
        <f t="shared" si="1004"/>
        <v>105.1696604219149</v>
      </c>
      <c r="P7123" s="6">
        <f>FORECAST(J7123,Inputs!$B$10:$B$18,Inputs!$A$10:$A$18)</f>
        <v>32.075068010733112</v>
      </c>
      <c r="Q7123" s="6">
        <f>IF(Inputs!$D$10="Yes",IF('Hourly Calcs'!P7123&gt;'Hourly Calcs'!K7123,'Hourly Calcs'!O7123,N7123+O7123),N7123+O7123)</f>
        <v>105.1696604219149</v>
      </c>
      <c r="R7123" s="12">
        <f t="shared" si="1005"/>
        <v>499.76622632493957</v>
      </c>
      <c r="S7123" s="1">
        <f>IF(AND(A7123&gt;=5,A7123&lt;=9),INDEX(Demand!$C$3:$C$26,C7123),INDEX(Demand!$B$3:$B$26,C7123))</f>
        <v>600</v>
      </c>
      <c r="T7123" s="7">
        <f t="shared" si="1006"/>
        <v>499.76622632493957</v>
      </c>
      <c r="U7123" s="7">
        <f t="shared" si="1007"/>
        <v>0</v>
      </c>
    </row>
    <row r="7124" spans="1:21" x14ac:dyDescent="0.2">
      <c r="A7124" s="1">
        <v>10</v>
      </c>
      <c r="B7124" s="1">
        <v>24</v>
      </c>
      <c r="C7124" s="1">
        <v>12</v>
      </c>
      <c r="D7124">
        <v>14.3</v>
      </c>
      <c r="E7124">
        <v>14.3</v>
      </c>
      <c r="F7124">
        <v>100</v>
      </c>
      <c r="G7124">
        <v>129</v>
      </c>
      <c r="H7124">
        <v>0</v>
      </c>
      <c r="I7124">
        <v>129</v>
      </c>
      <c r="J7124" s="4">
        <f t="shared" si="1002"/>
        <v>180.48213345239478</v>
      </c>
      <c r="K7124" s="4">
        <f t="shared" si="1003"/>
        <v>27.344800975077121</v>
      </c>
      <c r="L7124" s="5">
        <f t="shared" si="999"/>
        <v>15.482133452394777</v>
      </c>
      <c r="M7124" s="5">
        <f t="shared" si="1000"/>
        <v>6.6551990249228794</v>
      </c>
      <c r="N7124" s="6">
        <f t="shared" si="1001"/>
        <v>0</v>
      </c>
      <c r="O7124" s="6">
        <f t="shared" si="1004"/>
        <v>117.97292342980019</v>
      </c>
      <c r="P7124" s="6">
        <f>FORECAST(J7124,Inputs!$B$10:$B$18,Inputs!$A$10:$A$18)</f>
        <v>32.226686420855508</v>
      </c>
      <c r="Q7124" s="6">
        <f>IF(Inputs!$D$10="Yes",IF('Hourly Calcs'!P7124&gt;'Hourly Calcs'!K7124,'Hourly Calcs'!O7124,N7124+O7124),N7124+O7124)</f>
        <v>117.97292342980019</v>
      </c>
      <c r="R7124" s="12">
        <f t="shared" si="1005"/>
        <v>560.60733213841047</v>
      </c>
      <c r="S7124" s="1">
        <f>IF(AND(A7124&gt;=5,A7124&lt;=9),INDEX(Demand!$C$3:$C$26,C7124),INDEX(Demand!$B$3:$B$26,C7124))</f>
        <v>600</v>
      </c>
      <c r="T7124" s="7">
        <f t="shared" si="1006"/>
        <v>560.60733213841047</v>
      </c>
      <c r="U7124" s="7">
        <f t="shared" si="1007"/>
        <v>0</v>
      </c>
    </row>
    <row r="7125" spans="1:21" x14ac:dyDescent="0.2">
      <c r="A7125" s="1">
        <v>10</v>
      </c>
      <c r="B7125" s="1">
        <v>24</v>
      </c>
      <c r="C7125" s="1">
        <v>13</v>
      </c>
      <c r="D7125">
        <v>15.7</v>
      </c>
      <c r="E7125">
        <v>15.7</v>
      </c>
      <c r="F7125">
        <v>100</v>
      </c>
      <c r="G7125">
        <v>127</v>
      </c>
      <c r="H7125">
        <v>0</v>
      </c>
      <c r="I7125">
        <v>127</v>
      </c>
      <c r="J7125" s="4">
        <f t="shared" si="1002"/>
        <v>196.82376770168909</v>
      </c>
      <c r="K7125" s="4">
        <f t="shared" si="1003"/>
        <v>25.901881626957561</v>
      </c>
      <c r="L7125" s="5">
        <f t="shared" si="999"/>
        <v>31.823767701689093</v>
      </c>
      <c r="M7125" s="5">
        <f t="shared" si="1000"/>
        <v>8.0981183730424391</v>
      </c>
      <c r="N7125" s="6">
        <f t="shared" si="1001"/>
        <v>0</v>
      </c>
      <c r="O7125" s="6">
        <f t="shared" si="1004"/>
        <v>116.14388585724514</v>
      </c>
      <c r="P7125" s="6">
        <f>FORECAST(J7125,Inputs!$B$10:$B$18,Inputs!$A$10:$A$18)</f>
        <v>32.377997849089709</v>
      </c>
      <c r="Q7125" s="6">
        <f>IF(Inputs!$D$10="Yes",IF('Hourly Calcs'!P7125&gt;'Hourly Calcs'!K7125,'Hourly Calcs'!O7125,N7125+O7125),N7125+O7125)</f>
        <v>116.14388585724514</v>
      </c>
      <c r="R7125" s="12">
        <f t="shared" si="1005"/>
        <v>551.91574559362891</v>
      </c>
      <c r="S7125" s="1">
        <f>IF(AND(A7125&gt;=5,A7125&lt;=9),INDEX(Demand!$C$3:$C$26,C7125),INDEX(Demand!$B$3:$B$26,C7125))</f>
        <v>600</v>
      </c>
      <c r="T7125" s="7">
        <f t="shared" si="1006"/>
        <v>551.91574559362891</v>
      </c>
      <c r="U7125" s="7">
        <f t="shared" si="1007"/>
        <v>0</v>
      </c>
    </row>
    <row r="7126" spans="1:21" x14ac:dyDescent="0.2">
      <c r="A7126" s="1">
        <v>10</v>
      </c>
      <c r="B7126" s="1">
        <v>24</v>
      </c>
      <c r="C7126" s="1">
        <v>14</v>
      </c>
      <c r="D7126">
        <v>15.8</v>
      </c>
      <c r="E7126">
        <v>15.8</v>
      </c>
      <c r="F7126">
        <v>100</v>
      </c>
      <c r="G7126">
        <v>109</v>
      </c>
      <c r="H7126">
        <v>0</v>
      </c>
      <c r="I7126">
        <v>109</v>
      </c>
      <c r="J7126" s="4">
        <f t="shared" si="1002"/>
        <v>212.28753830468557</v>
      </c>
      <c r="K7126" s="4">
        <f t="shared" si="1003"/>
        <v>21.945718624907087</v>
      </c>
      <c r="L7126" s="5">
        <f t="shared" si="999"/>
        <v>47.287538304685569</v>
      </c>
      <c r="M7126" s="5">
        <f t="shared" si="1000"/>
        <v>12.054281375092913</v>
      </c>
      <c r="N7126" s="6">
        <f t="shared" si="1001"/>
        <v>0</v>
      </c>
      <c r="O7126" s="6">
        <f t="shared" si="1004"/>
        <v>99.682547704249771</v>
      </c>
      <c r="P7126" s="6">
        <f>FORECAST(J7126,Inputs!$B$10:$B$18,Inputs!$A$10:$A$18)</f>
        <v>32.521180910228566</v>
      </c>
      <c r="Q7126" s="6">
        <f>IF(Inputs!$D$10="Yes",IF('Hourly Calcs'!P7126&gt;'Hourly Calcs'!K7126,'Hourly Calcs'!O7126,N7126+O7126),N7126+O7126)</f>
        <v>99.682547704249771</v>
      </c>
      <c r="R7126" s="12">
        <f t="shared" si="1005"/>
        <v>473.69146669059489</v>
      </c>
      <c r="S7126" s="1">
        <f>IF(AND(A7126&gt;=5,A7126&lt;=9),INDEX(Demand!$C$3:$C$26,C7126),INDEX(Demand!$B$3:$B$26,C7126))</f>
        <v>600</v>
      </c>
      <c r="T7126" s="7">
        <f t="shared" si="1006"/>
        <v>473.69146669059489</v>
      </c>
      <c r="U7126" s="7">
        <f t="shared" si="1007"/>
        <v>0</v>
      </c>
    </row>
    <row r="7127" spans="1:21" x14ac:dyDescent="0.2">
      <c r="A7127" s="1">
        <v>10</v>
      </c>
      <c r="B7127" s="1">
        <v>24</v>
      </c>
      <c r="C7127" s="1">
        <v>15</v>
      </c>
      <c r="D7127">
        <v>14.8</v>
      </c>
      <c r="E7127">
        <v>14.6</v>
      </c>
      <c r="F7127">
        <v>99</v>
      </c>
      <c r="G7127">
        <v>79</v>
      </c>
      <c r="H7127">
        <v>0</v>
      </c>
      <c r="I7127">
        <v>79</v>
      </c>
      <c r="J7127" s="4">
        <f t="shared" si="1002"/>
        <v>226.43501991733334</v>
      </c>
      <c r="K7127" s="4">
        <f t="shared" si="1003"/>
        <v>15.927239795024491</v>
      </c>
      <c r="L7127" s="5">
        <f t="shared" si="999"/>
        <v>61.435019917333335</v>
      </c>
      <c r="M7127" s="5">
        <f t="shared" si="1000"/>
        <v>18.072760204975509</v>
      </c>
      <c r="N7127" s="6">
        <f t="shared" si="1001"/>
        <v>0</v>
      </c>
      <c r="O7127" s="6">
        <f t="shared" si="1004"/>
        <v>72.24698411592415</v>
      </c>
      <c r="P7127" s="6">
        <f>FORECAST(J7127,Inputs!$B$10:$B$18,Inputs!$A$10:$A$18)</f>
        <v>32.652176110345678</v>
      </c>
      <c r="Q7127" s="6">
        <f>IF(Inputs!$D$10="Yes",IF('Hourly Calcs'!P7127&gt;'Hourly Calcs'!K7127,'Hourly Calcs'!O7127,N7127+O7127),N7127+O7127)</f>
        <v>72.24698411592415</v>
      </c>
      <c r="R7127" s="12">
        <f t="shared" si="1005"/>
        <v>343.31766851887153</v>
      </c>
      <c r="S7127" s="1">
        <f>IF(AND(A7127&gt;=5,A7127&lt;=9),INDEX(Demand!$C$3:$C$26,C7127),INDEX(Demand!$B$3:$B$26,C7127))</f>
        <v>600</v>
      </c>
      <c r="T7127" s="7">
        <f t="shared" si="1006"/>
        <v>343.31766851887153</v>
      </c>
      <c r="U7127" s="7">
        <f t="shared" si="1007"/>
        <v>0</v>
      </c>
    </row>
    <row r="7128" spans="1:21" x14ac:dyDescent="0.2">
      <c r="A7128" s="1">
        <v>10</v>
      </c>
      <c r="B7128" s="1">
        <v>24</v>
      </c>
      <c r="C7128" s="1">
        <v>16</v>
      </c>
      <c r="D7128">
        <v>14</v>
      </c>
      <c r="E7128">
        <v>13.8</v>
      </c>
      <c r="F7128">
        <v>99</v>
      </c>
      <c r="G7128">
        <v>41</v>
      </c>
      <c r="H7128">
        <v>0</v>
      </c>
      <c r="I7128">
        <v>41</v>
      </c>
      <c r="J7128" s="4">
        <f t="shared" si="1002"/>
        <v>239.29546709625478</v>
      </c>
      <c r="K7128" s="4">
        <f t="shared" si="1003"/>
        <v>8.4000682637342123</v>
      </c>
      <c r="L7128" s="5">
        <f t="shared" si="999"/>
        <v>74.295467096254782</v>
      </c>
      <c r="M7128" s="5">
        <f t="shared" si="1000"/>
        <v>25.599931736265788</v>
      </c>
      <c r="N7128" s="6">
        <f t="shared" si="1001"/>
        <v>0</v>
      </c>
      <c r="O7128" s="6">
        <f t="shared" si="1004"/>
        <v>37.495270237378357</v>
      </c>
      <c r="P7128" s="6">
        <f>FORECAST(J7128,Inputs!$B$10:$B$18,Inputs!$A$10:$A$18)</f>
        <v>32.771254324965319</v>
      </c>
      <c r="Q7128" s="6">
        <f>IF(Inputs!$D$10="Yes",IF('Hourly Calcs'!P7128&gt;'Hourly Calcs'!K7128,'Hourly Calcs'!O7128,N7128+O7128),N7128+O7128)</f>
        <v>37.495270237378357</v>
      </c>
      <c r="R7128" s="12">
        <f t="shared" si="1005"/>
        <v>178.17752416802193</v>
      </c>
      <c r="S7128" s="1">
        <f>IF(AND(A7128&gt;=5,A7128&lt;=9),INDEX(Demand!$C$3:$C$26,C7128),INDEX(Demand!$B$3:$B$26,C7128))</f>
        <v>900</v>
      </c>
      <c r="T7128" s="7">
        <f t="shared" si="1006"/>
        <v>178.17752416802193</v>
      </c>
      <c r="U7128" s="7">
        <f t="shared" si="1007"/>
        <v>0</v>
      </c>
    </row>
    <row r="7129" spans="1:21" x14ac:dyDescent="0.2">
      <c r="A7129" s="1">
        <v>10</v>
      </c>
      <c r="B7129" s="1">
        <v>24</v>
      </c>
      <c r="C7129" s="1">
        <v>17</v>
      </c>
      <c r="D7129">
        <v>13.2</v>
      </c>
      <c r="E7129">
        <v>12.8</v>
      </c>
      <c r="F7129">
        <v>97</v>
      </c>
      <c r="G7129">
        <v>7</v>
      </c>
      <c r="H7129">
        <v>0</v>
      </c>
      <c r="I7129">
        <v>7</v>
      </c>
      <c r="J7129" s="4">
        <f t="shared" si="1002"/>
        <v>251.20414727928591</v>
      </c>
      <c r="K7129" s="4">
        <f t="shared" si="1003"/>
        <v>0.20416176921978035</v>
      </c>
      <c r="L7129" s="5">
        <f t="shared" si="999"/>
        <v>86.204147279285905</v>
      </c>
      <c r="M7129" s="5">
        <f t="shared" si="1000"/>
        <v>33.79583823078022</v>
      </c>
      <c r="N7129" s="6">
        <f t="shared" si="1001"/>
        <v>0</v>
      </c>
      <c r="O7129" s="6">
        <f t="shared" si="1004"/>
        <v>6.4016315039426459</v>
      </c>
      <c r="P7129" s="6">
        <f>FORECAST(J7129,Inputs!$B$10:$B$18,Inputs!$A$10:$A$18)</f>
        <v>32.881519882215606</v>
      </c>
      <c r="Q7129" s="6">
        <f>IF(Inputs!$D$10="Yes",IF('Hourly Calcs'!P7129&gt;'Hourly Calcs'!K7129,'Hourly Calcs'!O7129,N7129+O7129),N7129+O7129)</f>
        <v>6.4016315039426459</v>
      </c>
      <c r="R7129" s="12">
        <f t="shared" si="1005"/>
        <v>30.420552906735452</v>
      </c>
      <c r="S7129" s="1">
        <f>IF(AND(A7129&gt;=5,A7129&lt;=9),INDEX(Demand!$C$3:$C$26,C7129),INDEX(Demand!$B$3:$B$26,C7129))</f>
        <v>900</v>
      </c>
      <c r="T7129" s="7">
        <f t="shared" si="1006"/>
        <v>30.420552906735452</v>
      </c>
      <c r="U7129" s="7">
        <f t="shared" si="1007"/>
        <v>0</v>
      </c>
    </row>
    <row r="7130" spans="1:21" x14ac:dyDescent="0.2">
      <c r="A7130" s="1">
        <v>10</v>
      </c>
      <c r="B7130" s="1">
        <v>24</v>
      </c>
      <c r="C7130" s="1">
        <v>18</v>
      </c>
      <c r="D7130">
        <v>13.3</v>
      </c>
      <c r="E7130">
        <v>12.2</v>
      </c>
      <c r="F7130">
        <v>93</v>
      </c>
      <c r="G7130">
        <v>0</v>
      </c>
      <c r="H7130">
        <v>0</v>
      </c>
      <c r="I7130">
        <v>0</v>
      </c>
      <c r="J7130" s="4">
        <f t="shared" si="1002"/>
        <v>262.64903276723516</v>
      </c>
      <c r="K7130" s="4">
        <f t="shared" si="1003"/>
        <v>-9.5397837364237859</v>
      </c>
      <c r="L7130" s="5">
        <f t="shared" si="999"/>
        <v>0</v>
      </c>
      <c r="M7130" s="5">
        <f t="shared" si="1000"/>
        <v>0</v>
      </c>
      <c r="N7130" s="6">
        <f t="shared" si="1001"/>
        <v>0</v>
      </c>
      <c r="O7130" s="6">
        <f t="shared" si="1004"/>
        <v>0</v>
      </c>
      <c r="P7130" s="6">
        <f>FORECAST(J7130,Inputs!$B$10:$B$18,Inputs!$A$10:$A$18)</f>
        <v>32.987491044141066</v>
      </c>
      <c r="Q7130" s="6">
        <f>IF(Inputs!$D$10="Yes",IF('Hourly Calcs'!P7130&gt;'Hourly Calcs'!K7130,'Hourly Calcs'!O7130,N7130+O7130),N7130+O7130)</f>
        <v>0</v>
      </c>
      <c r="R7130" s="12">
        <f t="shared" si="1005"/>
        <v>0</v>
      </c>
      <c r="S7130" s="1">
        <f>IF(AND(A7130&gt;=5,A7130&lt;=9),INDEX(Demand!$C$3:$C$26,C7130),INDEX(Demand!$B$3:$B$26,C7130))</f>
        <v>900</v>
      </c>
      <c r="T7130" s="7">
        <f t="shared" si="1006"/>
        <v>0</v>
      </c>
      <c r="U7130" s="7">
        <f t="shared" si="1007"/>
        <v>0</v>
      </c>
    </row>
    <row r="7131" spans="1:21" x14ac:dyDescent="0.2">
      <c r="A7131" s="1">
        <v>10</v>
      </c>
      <c r="B7131" s="1">
        <v>24</v>
      </c>
      <c r="C7131" s="1">
        <v>19</v>
      </c>
      <c r="D7131">
        <v>13.8</v>
      </c>
      <c r="E7131">
        <v>10.4</v>
      </c>
      <c r="F7131">
        <v>80</v>
      </c>
      <c r="G7131">
        <v>0</v>
      </c>
      <c r="H7131">
        <v>0</v>
      </c>
      <c r="I7131">
        <v>0</v>
      </c>
      <c r="J7131" s="4">
        <f t="shared" si="1002"/>
        <v>274.21320401891171</v>
      </c>
      <c r="K7131" s="4">
        <f t="shared" si="1003"/>
        <v>-19.043895823867814</v>
      </c>
      <c r="L7131" s="5">
        <f t="shared" si="999"/>
        <v>0</v>
      </c>
      <c r="M7131" s="5">
        <f t="shared" si="1000"/>
        <v>0</v>
      </c>
      <c r="N7131" s="6">
        <f t="shared" si="1001"/>
        <v>0</v>
      </c>
      <c r="O7131" s="6">
        <f t="shared" si="1004"/>
        <v>0</v>
      </c>
      <c r="P7131" s="6">
        <f>FORECAST(J7131,Inputs!$B$10:$B$18,Inputs!$A$10:$A$18)</f>
        <v>33.094566703878812</v>
      </c>
      <c r="Q7131" s="6">
        <f>IF(Inputs!$D$10="Yes",IF('Hourly Calcs'!P7131&gt;'Hourly Calcs'!K7131,'Hourly Calcs'!O7131,N7131+O7131),N7131+O7131)</f>
        <v>0</v>
      </c>
      <c r="R7131" s="12">
        <f t="shared" si="1005"/>
        <v>0</v>
      </c>
      <c r="S7131" s="1">
        <f>IF(AND(A7131&gt;=5,A7131&lt;=9),INDEX(Demand!$C$3:$C$26,C7131),INDEX(Demand!$B$3:$B$26,C7131))</f>
        <v>900</v>
      </c>
      <c r="T7131" s="7">
        <f t="shared" si="1006"/>
        <v>0</v>
      </c>
      <c r="U7131" s="7">
        <f t="shared" si="1007"/>
        <v>0</v>
      </c>
    </row>
    <row r="7132" spans="1:21" x14ac:dyDescent="0.2">
      <c r="A7132" s="1">
        <v>10</v>
      </c>
      <c r="B7132" s="1">
        <v>24</v>
      </c>
      <c r="C7132" s="1">
        <v>20</v>
      </c>
      <c r="D7132">
        <v>14.1</v>
      </c>
      <c r="E7132">
        <v>10.3</v>
      </c>
      <c r="F7132">
        <v>78</v>
      </c>
      <c r="G7132">
        <v>0</v>
      </c>
      <c r="H7132">
        <v>0</v>
      </c>
      <c r="I7132">
        <v>0</v>
      </c>
      <c r="J7132" s="4">
        <f t="shared" si="1002"/>
        <v>286.59763983056695</v>
      </c>
      <c r="K7132" s="4">
        <f t="shared" si="1003"/>
        <v>-28.385180036848624</v>
      </c>
      <c r="L7132" s="5">
        <f t="shared" si="999"/>
        <v>0</v>
      </c>
      <c r="M7132" s="5">
        <f t="shared" si="1000"/>
        <v>0</v>
      </c>
      <c r="N7132" s="6">
        <f t="shared" si="1001"/>
        <v>0</v>
      </c>
      <c r="O7132" s="6">
        <f t="shared" si="1004"/>
        <v>0</v>
      </c>
      <c r="P7132" s="6">
        <f>FORECAST(J7132,Inputs!$B$10:$B$18,Inputs!$A$10:$A$18)</f>
        <v>33.209237405838579</v>
      </c>
      <c r="Q7132" s="6">
        <f>IF(Inputs!$D$10="Yes",IF('Hourly Calcs'!P7132&gt;'Hourly Calcs'!K7132,'Hourly Calcs'!O7132,N7132+O7132),N7132+O7132)</f>
        <v>0</v>
      </c>
      <c r="R7132" s="12">
        <f t="shared" si="1005"/>
        <v>0</v>
      </c>
      <c r="S7132" s="1">
        <f>IF(AND(A7132&gt;=5,A7132&lt;=9),INDEX(Demand!$C$3:$C$26,C7132),INDEX(Demand!$B$3:$B$26,C7132))</f>
        <v>800</v>
      </c>
      <c r="T7132" s="7">
        <f t="shared" si="1006"/>
        <v>0</v>
      </c>
      <c r="U7132" s="7">
        <f t="shared" si="1007"/>
        <v>0</v>
      </c>
    </row>
    <row r="7133" spans="1:21" x14ac:dyDescent="0.2">
      <c r="A7133" s="1">
        <v>10</v>
      </c>
      <c r="B7133" s="1">
        <v>24</v>
      </c>
      <c r="C7133" s="1">
        <v>21</v>
      </c>
      <c r="D7133">
        <v>14.2</v>
      </c>
      <c r="E7133">
        <v>9.8000000000000007</v>
      </c>
      <c r="F7133">
        <v>75</v>
      </c>
      <c r="G7133">
        <v>0</v>
      </c>
      <c r="H7133">
        <v>0</v>
      </c>
      <c r="I7133">
        <v>0</v>
      </c>
      <c r="J7133" s="4">
        <f t="shared" si="1002"/>
        <v>300.67776921919517</v>
      </c>
      <c r="K7133" s="4">
        <f t="shared" si="1003"/>
        <v>-37.088806704224496</v>
      </c>
      <c r="L7133" s="5">
        <f t="shared" si="999"/>
        <v>0</v>
      </c>
      <c r="M7133" s="5">
        <f t="shared" si="1000"/>
        <v>0</v>
      </c>
      <c r="N7133" s="6">
        <f t="shared" si="1001"/>
        <v>0</v>
      </c>
      <c r="O7133" s="6">
        <f t="shared" si="1004"/>
        <v>0</v>
      </c>
      <c r="P7133" s="6">
        <f>FORECAST(J7133,Inputs!$B$10:$B$18,Inputs!$A$10:$A$18)</f>
        <v>33.339608974251803</v>
      </c>
      <c r="Q7133" s="6">
        <f>IF(Inputs!$D$10="Yes",IF('Hourly Calcs'!P7133&gt;'Hourly Calcs'!K7133,'Hourly Calcs'!O7133,N7133+O7133),N7133+O7133)</f>
        <v>0</v>
      </c>
      <c r="R7133" s="12">
        <f t="shared" si="1005"/>
        <v>0</v>
      </c>
      <c r="S7133" s="1">
        <f>IF(AND(A7133&gt;=5,A7133&lt;=9),INDEX(Demand!$C$3:$C$26,C7133),INDEX(Demand!$B$3:$B$26,C7133))</f>
        <v>700</v>
      </c>
      <c r="T7133" s="7">
        <f t="shared" si="1006"/>
        <v>0</v>
      </c>
      <c r="U7133" s="7">
        <f t="shared" si="1007"/>
        <v>0</v>
      </c>
    </row>
    <row r="7134" spans="1:21" x14ac:dyDescent="0.2">
      <c r="A7134" s="1">
        <v>10</v>
      </c>
      <c r="B7134" s="1">
        <v>24</v>
      </c>
      <c r="C7134" s="1">
        <v>22</v>
      </c>
      <c r="D7134">
        <v>13.9</v>
      </c>
      <c r="E7134">
        <v>9.6</v>
      </c>
      <c r="F7134">
        <v>75</v>
      </c>
      <c r="G7134">
        <v>0</v>
      </c>
      <c r="H7134">
        <v>0</v>
      </c>
      <c r="I7134">
        <v>0</v>
      </c>
      <c r="J7134" s="4">
        <f t="shared" si="1002"/>
        <v>317.47778011833316</v>
      </c>
      <c r="K7134" s="4">
        <f t="shared" si="1003"/>
        <v>-44.475725087740329</v>
      </c>
      <c r="L7134" s="5">
        <f t="shared" si="999"/>
        <v>0</v>
      </c>
      <c r="M7134" s="5">
        <f t="shared" si="1000"/>
        <v>0</v>
      </c>
      <c r="N7134" s="6">
        <f t="shared" si="1001"/>
        <v>0</v>
      </c>
      <c r="O7134" s="6">
        <f t="shared" si="1004"/>
        <v>0</v>
      </c>
      <c r="P7134" s="6">
        <f>FORECAST(J7134,Inputs!$B$10:$B$18,Inputs!$A$10:$A$18)</f>
        <v>33.495164630725306</v>
      </c>
      <c r="Q7134" s="6">
        <f>IF(Inputs!$D$10="Yes",IF('Hourly Calcs'!P7134&gt;'Hourly Calcs'!K7134,'Hourly Calcs'!O7134,N7134+O7134),N7134+O7134)</f>
        <v>0</v>
      </c>
      <c r="R7134" s="12">
        <f t="shared" si="1005"/>
        <v>0</v>
      </c>
      <c r="S7134" s="1">
        <f>IF(AND(A7134&gt;=5,A7134&lt;=9),INDEX(Demand!$C$3:$C$26,C7134),INDEX(Demand!$B$3:$B$26,C7134))</f>
        <v>600</v>
      </c>
      <c r="T7134" s="7">
        <f t="shared" si="1006"/>
        <v>0</v>
      </c>
      <c r="U7134" s="7">
        <f t="shared" si="1007"/>
        <v>0</v>
      </c>
    </row>
    <row r="7135" spans="1:21" x14ac:dyDescent="0.2">
      <c r="A7135" s="1">
        <v>10</v>
      </c>
      <c r="B7135" s="1">
        <v>24</v>
      </c>
      <c r="C7135" s="1">
        <v>23</v>
      </c>
      <c r="D7135">
        <v>12.9</v>
      </c>
      <c r="E7135">
        <v>10.199999999999999</v>
      </c>
      <c r="F7135">
        <v>84</v>
      </c>
      <c r="G7135">
        <v>0</v>
      </c>
      <c r="H7135">
        <v>0</v>
      </c>
      <c r="I7135">
        <v>0</v>
      </c>
      <c r="J7135" s="4">
        <f t="shared" si="1002"/>
        <v>337.7333342148429</v>
      </c>
      <c r="K7135" s="4">
        <f t="shared" si="1003"/>
        <v>-49.591297937488008</v>
      </c>
      <c r="L7135" s="5">
        <f t="shared" si="999"/>
        <v>0</v>
      </c>
      <c r="M7135" s="5">
        <f t="shared" si="1000"/>
        <v>0</v>
      </c>
      <c r="N7135" s="6">
        <f t="shared" si="1001"/>
        <v>0</v>
      </c>
      <c r="O7135" s="6">
        <f t="shared" si="1004"/>
        <v>0</v>
      </c>
      <c r="P7135" s="6">
        <f>FORECAST(J7135,Inputs!$B$10:$B$18,Inputs!$A$10:$A$18)</f>
        <v>33.682716057544837</v>
      </c>
      <c r="Q7135" s="6">
        <f>IF(Inputs!$D$10="Yes",IF('Hourly Calcs'!P7135&gt;'Hourly Calcs'!K7135,'Hourly Calcs'!O7135,N7135+O7135),N7135+O7135)</f>
        <v>0</v>
      </c>
      <c r="R7135" s="12">
        <f t="shared" si="1005"/>
        <v>0</v>
      </c>
      <c r="S7135" s="1">
        <f>IF(AND(A7135&gt;=5,A7135&lt;=9),INDEX(Demand!$C$3:$C$26,C7135),INDEX(Demand!$B$3:$B$26,C7135))</f>
        <v>500</v>
      </c>
      <c r="T7135" s="7">
        <f t="shared" si="1006"/>
        <v>0</v>
      </c>
      <c r="U7135" s="7">
        <f t="shared" si="1007"/>
        <v>0</v>
      </c>
    </row>
    <row r="7136" spans="1:21" x14ac:dyDescent="0.2">
      <c r="A7136" s="1">
        <v>10</v>
      </c>
      <c r="B7136" s="1">
        <v>24</v>
      </c>
      <c r="C7136" s="1">
        <v>24</v>
      </c>
      <c r="D7136">
        <v>13.4</v>
      </c>
      <c r="E7136">
        <v>8.6</v>
      </c>
      <c r="F7136">
        <v>73</v>
      </c>
      <c r="G7136">
        <v>0</v>
      </c>
      <c r="H7136">
        <v>0</v>
      </c>
      <c r="I7136">
        <v>0</v>
      </c>
      <c r="J7136" s="4">
        <f t="shared" si="1002"/>
        <v>0.70970094805483086</v>
      </c>
      <c r="K7136" s="4">
        <f t="shared" si="1003"/>
        <v>-51.391319907891159</v>
      </c>
      <c r="L7136" s="5">
        <f t="shared" si="999"/>
        <v>0</v>
      </c>
      <c r="M7136" s="5">
        <f t="shared" si="1000"/>
        <v>0</v>
      </c>
      <c r="N7136" s="6">
        <f t="shared" si="1001"/>
        <v>0</v>
      </c>
      <c r="O7136" s="6">
        <f t="shared" si="1004"/>
        <v>0</v>
      </c>
      <c r="P7136" s="6">
        <f>FORECAST(J7136,Inputs!$B$10:$B$18,Inputs!$A$10:$A$18)</f>
        <v>30.562126860630137</v>
      </c>
      <c r="Q7136" s="6">
        <f>IF(Inputs!$D$10="Yes",IF('Hourly Calcs'!P7136&gt;'Hourly Calcs'!K7136,'Hourly Calcs'!O7136,N7136+O7136),N7136+O7136)</f>
        <v>0</v>
      </c>
      <c r="R7136" s="12">
        <f t="shared" si="1005"/>
        <v>0</v>
      </c>
      <c r="S7136" s="1">
        <f>IF(AND(A7136&gt;=5,A7136&lt;=9),INDEX(Demand!$C$3:$C$26,C7136),INDEX(Demand!$B$3:$B$26,C7136))</f>
        <v>400</v>
      </c>
      <c r="T7136" s="7">
        <f t="shared" si="1006"/>
        <v>0</v>
      </c>
      <c r="U7136" s="7">
        <f t="shared" si="1007"/>
        <v>0</v>
      </c>
    </row>
    <row r="7137" spans="1:21" x14ac:dyDescent="0.2">
      <c r="A7137" s="1">
        <v>10</v>
      </c>
      <c r="B7137" s="1">
        <v>25</v>
      </c>
      <c r="C7137" s="1">
        <v>1</v>
      </c>
      <c r="D7137">
        <v>13</v>
      </c>
      <c r="E7137">
        <v>5.3</v>
      </c>
      <c r="F7137">
        <v>59</v>
      </c>
      <c r="G7137">
        <v>0</v>
      </c>
      <c r="H7137">
        <v>0</v>
      </c>
      <c r="I7137">
        <v>0</v>
      </c>
      <c r="J7137" s="4">
        <f t="shared" si="1002"/>
        <v>23.597300313995987</v>
      </c>
      <c r="K7137" s="4">
        <f t="shared" si="1003"/>
        <v>-49.395627228819222</v>
      </c>
      <c r="L7137" s="5">
        <f t="shared" si="999"/>
        <v>0</v>
      </c>
      <c r="M7137" s="5">
        <f t="shared" si="1000"/>
        <v>0</v>
      </c>
      <c r="N7137" s="6">
        <f t="shared" si="1001"/>
        <v>0</v>
      </c>
      <c r="O7137" s="6">
        <f t="shared" si="1004"/>
        <v>0</v>
      </c>
      <c r="P7137" s="6">
        <f>FORECAST(J7137,Inputs!$B$10:$B$18,Inputs!$A$10:$A$18)</f>
        <v>30.774049076981441</v>
      </c>
      <c r="Q7137" s="6">
        <f>IF(Inputs!$D$10="Yes",IF('Hourly Calcs'!P7137&gt;'Hourly Calcs'!K7137,'Hourly Calcs'!O7137,N7137+O7137),N7137+O7137)</f>
        <v>0</v>
      </c>
      <c r="R7137" s="12">
        <f t="shared" si="1005"/>
        <v>0</v>
      </c>
      <c r="S7137" s="1">
        <f>IF(AND(A7137&gt;=5,A7137&lt;=9),INDEX(Demand!$C$3:$C$26,C7137),INDEX(Demand!$B$3:$B$26,C7137))</f>
        <v>350</v>
      </c>
      <c r="T7137" s="7">
        <f t="shared" si="1006"/>
        <v>0</v>
      </c>
      <c r="U7137" s="7">
        <f t="shared" si="1007"/>
        <v>0</v>
      </c>
    </row>
    <row r="7138" spans="1:21" x14ac:dyDescent="0.2">
      <c r="A7138" s="1">
        <v>10</v>
      </c>
      <c r="B7138" s="1">
        <v>25</v>
      </c>
      <c r="C7138" s="1">
        <v>2</v>
      </c>
      <c r="D7138">
        <v>12.9</v>
      </c>
      <c r="E7138">
        <v>6.7</v>
      </c>
      <c r="F7138">
        <v>66</v>
      </c>
      <c r="G7138">
        <v>0</v>
      </c>
      <c r="H7138">
        <v>0</v>
      </c>
      <c r="I7138">
        <v>0</v>
      </c>
      <c r="J7138" s="4">
        <f t="shared" si="1002"/>
        <v>43.667674013497361</v>
      </c>
      <c r="K7138" s="4">
        <f t="shared" si="1003"/>
        <v>-44.135409838914995</v>
      </c>
      <c r="L7138" s="5">
        <f t="shared" si="999"/>
        <v>0</v>
      </c>
      <c r="M7138" s="5">
        <f t="shared" si="1000"/>
        <v>0</v>
      </c>
      <c r="N7138" s="6">
        <f t="shared" si="1001"/>
        <v>0</v>
      </c>
      <c r="O7138" s="6">
        <f t="shared" si="1004"/>
        <v>0</v>
      </c>
      <c r="P7138" s="6">
        <f>FORECAST(J7138,Inputs!$B$10:$B$18,Inputs!$A$10:$A$18)</f>
        <v>30.959885870495345</v>
      </c>
      <c r="Q7138" s="6">
        <f>IF(Inputs!$D$10="Yes",IF('Hourly Calcs'!P7138&gt;'Hourly Calcs'!K7138,'Hourly Calcs'!O7138,N7138+O7138),N7138+O7138)</f>
        <v>0</v>
      </c>
      <c r="R7138" s="12">
        <f t="shared" si="1005"/>
        <v>0</v>
      </c>
      <c r="S7138" s="1">
        <f>IF(AND(A7138&gt;=5,A7138&lt;=9),INDEX(Demand!$C$3:$C$26,C7138),INDEX(Demand!$B$3:$B$26,C7138))</f>
        <v>350</v>
      </c>
      <c r="T7138" s="7">
        <f t="shared" si="1006"/>
        <v>0</v>
      </c>
      <c r="U7138" s="7">
        <f t="shared" si="1007"/>
        <v>0</v>
      </c>
    </row>
    <row r="7139" spans="1:21" x14ac:dyDescent="0.2">
      <c r="A7139" s="1">
        <v>10</v>
      </c>
      <c r="B7139" s="1">
        <v>25</v>
      </c>
      <c r="C7139" s="1">
        <v>3</v>
      </c>
      <c r="D7139">
        <v>12.8</v>
      </c>
      <c r="E7139">
        <v>7.5</v>
      </c>
      <c r="F7139">
        <v>70</v>
      </c>
      <c r="G7139">
        <v>0</v>
      </c>
      <c r="H7139">
        <v>0</v>
      </c>
      <c r="I7139">
        <v>0</v>
      </c>
      <c r="J7139" s="4">
        <f t="shared" si="1002"/>
        <v>60.300028215022095</v>
      </c>
      <c r="K7139" s="4">
        <f t="shared" si="1003"/>
        <v>-36.664464500236235</v>
      </c>
      <c r="L7139" s="5">
        <f t="shared" ref="L7139:L7202" si="1008">IF(ABS($B$5-J7139)&gt;90,0,ABS($B$5-J7139))</f>
        <v>0</v>
      </c>
      <c r="M7139" s="5">
        <f t="shared" ref="M7139:M7202" si="1009">IF(K7139&gt;0,ABS($B$4-K7139),0)</f>
        <v>0</v>
      </c>
      <c r="N7139" s="6">
        <f t="shared" si="1001"/>
        <v>0</v>
      </c>
      <c r="O7139" s="6">
        <f t="shared" si="1004"/>
        <v>0</v>
      </c>
      <c r="P7139" s="6">
        <f>FORECAST(J7139,Inputs!$B$10:$B$18,Inputs!$A$10:$A$18)</f>
        <v>31.113889150139091</v>
      </c>
      <c r="Q7139" s="6">
        <f>IF(Inputs!$D$10="Yes",IF('Hourly Calcs'!P7139&gt;'Hourly Calcs'!K7139,'Hourly Calcs'!O7139,N7139+O7139),N7139+O7139)</f>
        <v>0</v>
      </c>
      <c r="R7139" s="12">
        <f t="shared" si="1005"/>
        <v>0</v>
      </c>
      <c r="S7139" s="1">
        <f>IF(AND(A7139&gt;=5,A7139&lt;=9),INDEX(Demand!$C$3:$C$26,C7139),INDEX(Demand!$B$3:$B$26,C7139))</f>
        <v>350</v>
      </c>
      <c r="T7139" s="7">
        <f t="shared" si="1006"/>
        <v>0</v>
      </c>
      <c r="U7139" s="7">
        <f t="shared" si="1007"/>
        <v>0</v>
      </c>
    </row>
    <row r="7140" spans="1:21" x14ac:dyDescent="0.2">
      <c r="A7140" s="1">
        <v>10</v>
      </c>
      <c r="B7140" s="1">
        <v>25</v>
      </c>
      <c r="C7140" s="1">
        <v>4</v>
      </c>
      <c r="D7140">
        <v>12.8</v>
      </c>
      <c r="E7140">
        <v>8</v>
      </c>
      <c r="F7140">
        <v>73</v>
      </c>
      <c r="G7140">
        <v>0</v>
      </c>
      <c r="H7140">
        <v>0</v>
      </c>
      <c r="I7140">
        <v>0</v>
      </c>
      <c r="J7140" s="4">
        <f t="shared" si="1002"/>
        <v>74.269974352480972</v>
      </c>
      <c r="K7140" s="4">
        <f t="shared" si="1003"/>
        <v>-27.924224835788308</v>
      </c>
      <c r="L7140" s="5">
        <f t="shared" si="1008"/>
        <v>0</v>
      </c>
      <c r="M7140" s="5">
        <f t="shared" si="1009"/>
        <v>0</v>
      </c>
      <c r="N7140" s="6">
        <f t="shared" si="1001"/>
        <v>0</v>
      </c>
      <c r="O7140" s="6">
        <f t="shared" si="1004"/>
        <v>0</v>
      </c>
      <c r="P7140" s="6">
        <f>FORECAST(J7140,Inputs!$B$10:$B$18,Inputs!$A$10:$A$18)</f>
        <v>31.24324050326371</v>
      </c>
      <c r="Q7140" s="6">
        <f>IF(Inputs!$D$10="Yes",IF('Hourly Calcs'!P7140&gt;'Hourly Calcs'!K7140,'Hourly Calcs'!O7140,N7140+O7140),N7140+O7140)</f>
        <v>0</v>
      </c>
      <c r="R7140" s="12">
        <f t="shared" si="1005"/>
        <v>0</v>
      </c>
      <c r="S7140" s="1">
        <f>IF(AND(A7140&gt;=5,A7140&lt;=9),INDEX(Demand!$C$3:$C$26,C7140),INDEX(Demand!$B$3:$B$26,C7140))</f>
        <v>350</v>
      </c>
      <c r="T7140" s="7">
        <f t="shared" si="1006"/>
        <v>0</v>
      </c>
      <c r="U7140" s="7">
        <f t="shared" si="1007"/>
        <v>0</v>
      </c>
    </row>
    <row r="7141" spans="1:21" x14ac:dyDescent="0.2">
      <c r="A7141" s="1">
        <v>10</v>
      </c>
      <c r="B7141" s="1">
        <v>25</v>
      </c>
      <c r="C7141" s="1">
        <v>5</v>
      </c>
      <c r="D7141">
        <v>12.5</v>
      </c>
      <c r="E7141">
        <v>6.9</v>
      </c>
      <c r="F7141">
        <v>69</v>
      </c>
      <c r="G7141">
        <v>0</v>
      </c>
      <c r="H7141">
        <v>0</v>
      </c>
      <c r="I7141">
        <v>0</v>
      </c>
      <c r="J7141" s="4">
        <f t="shared" si="1002"/>
        <v>86.598864984980025</v>
      </c>
      <c r="K7141" s="4">
        <f t="shared" si="1003"/>
        <v>-18.580965677126514</v>
      </c>
      <c r="L7141" s="5">
        <f t="shared" si="1008"/>
        <v>78.401135015019975</v>
      </c>
      <c r="M7141" s="5">
        <f t="shared" si="1009"/>
        <v>0</v>
      </c>
      <c r="N7141" s="6">
        <f t="shared" si="1001"/>
        <v>0</v>
      </c>
      <c r="O7141" s="6">
        <f t="shared" si="1004"/>
        <v>0</v>
      </c>
      <c r="P7141" s="6">
        <f>FORECAST(J7141,Inputs!$B$10:$B$18,Inputs!$A$10:$A$18)</f>
        <v>31.357396898009071</v>
      </c>
      <c r="Q7141" s="6">
        <f>IF(Inputs!$D$10="Yes",IF('Hourly Calcs'!P7141&gt;'Hourly Calcs'!K7141,'Hourly Calcs'!O7141,N7141+O7141),N7141+O7141)</f>
        <v>0</v>
      </c>
      <c r="R7141" s="12">
        <f t="shared" si="1005"/>
        <v>0</v>
      </c>
      <c r="S7141" s="1">
        <f>IF(AND(A7141&gt;=5,A7141&lt;=9),INDEX(Demand!$C$3:$C$26,C7141),INDEX(Demand!$B$3:$B$26,C7141))</f>
        <v>350</v>
      </c>
      <c r="T7141" s="7">
        <f t="shared" si="1006"/>
        <v>0</v>
      </c>
      <c r="U7141" s="7">
        <f t="shared" si="1007"/>
        <v>0</v>
      </c>
    </row>
    <row r="7142" spans="1:21" x14ac:dyDescent="0.2">
      <c r="A7142" s="1">
        <v>10</v>
      </c>
      <c r="B7142" s="1">
        <v>25</v>
      </c>
      <c r="C7142" s="1">
        <v>6</v>
      </c>
      <c r="D7142">
        <v>12.6</v>
      </c>
      <c r="E7142">
        <v>7.5</v>
      </c>
      <c r="F7142">
        <v>71</v>
      </c>
      <c r="G7142">
        <v>0</v>
      </c>
      <c r="H7142">
        <v>0</v>
      </c>
      <c r="I7142">
        <v>0</v>
      </c>
      <c r="J7142" s="4">
        <f t="shared" si="1002"/>
        <v>98.151286131476397</v>
      </c>
      <c r="K7142" s="4">
        <f t="shared" si="1003"/>
        <v>-9.1022025733316809</v>
      </c>
      <c r="L7142" s="5">
        <f t="shared" si="1008"/>
        <v>66.848713868523603</v>
      </c>
      <c r="M7142" s="5">
        <f t="shared" si="1009"/>
        <v>0</v>
      </c>
      <c r="N7142" s="6">
        <f t="shared" si="1001"/>
        <v>0</v>
      </c>
      <c r="O7142" s="6">
        <f t="shared" si="1004"/>
        <v>0</v>
      </c>
      <c r="P7142" s="6">
        <f>FORECAST(J7142,Inputs!$B$10:$B$18,Inputs!$A$10:$A$18)</f>
        <v>31.46436376047663</v>
      </c>
      <c r="Q7142" s="6">
        <f>IF(Inputs!$D$10="Yes",IF('Hourly Calcs'!P7142&gt;'Hourly Calcs'!K7142,'Hourly Calcs'!O7142,N7142+O7142),N7142+O7142)</f>
        <v>0</v>
      </c>
      <c r="R7142" s="12">
        <f t="shared" si="1005"/>
        <v>0</v>
      </c>
      <c r="S7142" s="1">
        <f>IF(AND(A7142&gt;=5,A7142&lt;=9),INDEX(Demand!$C$3:$C$26,C7142),INDEX(Demand!$B$3:$B$26,C7142))</f>
        <v>350</v>
      </c>
      <c r="T7142" s="7">
        <f t="shared" si="1006"/>
        <v>0</v>
      </c>
      <c r="U7142" s="7">
        <f t="shared" si="1007"/>
        <v>0</v>
      </c>
    </row>
    <row r="7143" spans="1:21" x14ac:dyDescent="0.2">
      <c r="A7143" s="1">
        <v>10</v>
      </c>
      <c r="B7143" s="1">
        <v>25</v>
      </c>
      <c r="C7143" s="1">
        <v>7</v>
      </c>
      <c r="D7143">
        <v>12.4</v>
      </c>
      <c r="E7143">
        <v>7.5</v>
      </c>
      <c r="F7143">
        <v>72</v>
      </c>
      <c r="G7143">
        <v>1</v>
      </c>
      <c r="H7143">
        <v>0</v>
      </c>
      <c r="I7143">
        <v>1</v>
      </c>
      <c r="J7143" s="4">
        <f t="shared" si="1002"/>
        <v>109.61927385497874</v>
      </c>
      <c r="K7143" s="4">
        <f t="shared" si="1003"/>
        <v>0.5283161436498176</v>
      </c>
      <c r="L7143" s="5">
        <f t="shared" si="1008"/>
        <v>55.380726145021256</v>
      </c>
      <c r="M7143" s="5">
        <f t="shared" si="1009"/>
        <v>33.471683856350182</v>
      </c>
      <c r="N7143" s="6">
        <f t="shared" si="1001"/>
        <v>0</v>
      </c>
      <c r="O7143" s="6">
        <f t="shared" si="1004"/>
        <v>0.91451878627752081</v>
      </c>
      <c r="P7143" s="6">
        <f>FORECAST(J7143,Inputs!$B$10:$B$18,Inputs!$A$10:$A$18)</f>
        <v>31.570548831990543</v>
      </c>
      <c r="Q7143" s="6">
        <f>IF(Inputs!$D$10="Yes",IF('Hourly Calcs'!P7143&gt;'Hourly Calcs'!K7143,'Hourly Calcs'!O7143,N7143+O7143),N7143+O7143)</f>
        <v>0.91451878627752081</v>
      </c>
      <c r="R7143" s="12">
        <f t="shared" si="1005"/>
        <v>4.3457932723907788</v>
      </c>
      <c r="S7143" s="1">
        <f>IF(AND(A7143&gt;=5,A7143&lt;=9),INDEX(Demand!$C$3:$C$26,C7143),INDEX(Demand!$B$3:$B$26,C7143))</f>
        <v>350</v>
      </c>
      <c r="T7143" s="7">
        <f t="shared" si="1006"/>
        <v>4.3457932723907788</v>
      </c>
      <c r="U7143" s="7">
        <f t="shared" si="1007"/>
        <v>0</v>
      </c>
    </row>
    <row r="7144" spans="1:21" x14ac:dyDescent="0.2">
      <c r="A7144" s="1">
        <v>10</v>
      </c>
      <c r="B7144" s="1">
        <v>25</v>
      </c>
      <c r="C7144" s="1">
        <v>8</v>
      </c>
      <c r="D7144">
        <v>12.9</v>
      </c>
      <c r="E7144">
        <v>8.1</v>
      </c>
      <c r="F7144">
        <v>73</v>
      </c>
      <c r="G7144">
        <v>40</v>
      </c>
      <c r="H7144">
        <v>22</v>
      </c>
      <c r="I7144">
        <v>37</v>
      </c>
      <c r="J7144" s="4">
        <f t="shared" si="1002"/>
        <v>121.5781445568052</v>
      </c>
      <c r="K7144" s="4">
        <f t="shared" si="1003"/>
        <v>8.6961887548741288</v>
      </c>
      <c r="L7144" s="5">
        <f t="shared" si="1008"/>
        <v>43.421855443194801</v>
      </c>
      <c r="M7144" s="5">
        <f t="shared" si="1009"/>
        <v>25.303811245125871</v>
      </c>
      <c r="N7144" s="6">
        <f t="shared" si="1001"/>
        <v>11.590174074012824</v>
      </c>
      <c r="O7144" s="6">
        <f t="shared" si="1004"/>
        <v>33.837195092268267</v>
      </c>
      <c r="P7144" s="6">
        <f>FORECAST(J7144,Inputs!$B$10:$B$18,Inputs!$A$10:$A$18)</f>
        <v>31.681279116266712</v>
      </c>
      <c r="Q7144" s="6">
        <f>IF(Inputs!$D$10="Yes",IF('Hourly Calcs'!P7144&gt;'Hourly Calcs'!K7144,'Hourly Calcs'!O7144,N7144+O7144),N7144+O7144)</f>
        <v>33.837195092268267</v>
      </c>
      <c r="R7144" s="12">
        <f t="shared" si="1005"/>
        <v>160.79435107845879</v>
      </c>
      <c r="S7144" s="1">
        <f>IF(AND(A7144&gt;=5,A7144&lt;=9),INDEX(Demand!$C$3:$C$26,C7144),INDEX(Demand!$B$3:$B$26,C7144))</f>
        <v>350</v>
      </c>
      <c r="T7144" s="7">
        <f t="shared" si="1006"/>
        <v>160.79435107845879</v>
      </c>
      <c r="U7144" s="7">
        <f t="shared" si="1007"/>
        <v>0</v>
      </c>
    </row>
    <row r="7145" spans="1:21" x14ac:dyDescent="0.2">
      <c r="A7145" s="1">
        <v>10</v>
      </c>
      <c r="B7145" s="1">
        <v>25</v>
      </c>
      <c r="C7145" s="1">
        <v>9</v>
      </c>
      <c r="D7145">
        <v>12.1</v>
      </c>
      <c r="E7145">
        <v>10</v>
      </c>
      <c r="F7145">
        <v>87</v>
      </c>
      <c r="G7145">
        <v>148</v>
      </c>
      <c r="H7145">
        <v>171</v>
      </c>
      <c r="I7145">
        <v>105</v>
      </c>
      <c r="J7145" s="4">
        <f t="shared" si="1002"/>
        <v>134.50488720592099</v>
      </c>
      <c r="K7145" s="4">
        <f t="shared" si="1003"/>
        <v>16.110004669928173</v>
      </c>
      <c r="L7145" s="5">
        <f t="shared" si="1008"/>
        <v>30.495112794079006</v>
      </c>
      <c r="M7145" s="5">
        <f t="shared" si="1009"/>
        <v>17.889995330071827</v>
      </c>
      <c r="N7145" s="6">
        <f t="shared" si="1001"/>
        <v>118.49665776578784</v>
      </c>
      <c r="O7145" s="6">
        <f t="shared" si="1004"/>
        <v>96.024472559139681</v>
      </c>
      <c r="P7145" s="6">
        <f>FORECAST(J7145,Inputs!$B$10:$B$18,Inputs!$A$10:$A$18)</f>
        <v>31.800971177832601</v>
      </c>
      <c r="Q7145" s="6">
        <f>IF(Inputs!$D$10="Yes",IF('Hourly Calcs'!P7145&gt;'Hourly Calcs'!K7145,'Hourly Calcs'!O7145,N7145+O7145),N7145+O7145)</f>
        <v>96.024472559139681</v>
      </c>
      <c r="R7145" s="12">
        <f t="shared" si="1005"/>
        <v>456.30829360103172</v>
      </c>
      <c r="S7145" s="1">
        <f>IF(AND(A7145&gt;=5,A7145&lt;=9),INDEX(Demand!$C$3:$C$26,C7145),INDEX(Demand!$B$3:$B$26,C7145))</f>
        <v>350</v>
      </c>
      <c r="T7145" s="7">
        <f t="shared" si="1006"/>
        <v>350</v>
      </c>
      <c r="U7145" s="7">
        <f t="shared" si="1007"/>
        <v>106.30829360103172</v>
      </c>
    </row>
    <row r="7146" spans="1:21" x14ac:dyDescent="0.2">
      <c r="A7146" s="1">
        <v>10</v>
      </c>
      <c r="B7146" s="1">
        <v>25</v>
      </c>
      <c r="C7146" s="1">
        <v>10</v>
      </c>
      <c r="D7146">
        <v>13.2</v>
      </c>
      <c r="E7146">
        <v>8.1999999999999993</v>
      </c>
      <c r="F7146">
        <v>72</v>
      </c>
      <c r="G7146">
        <v>271</v>
      </c>
      <c r="H7146">
        <v>380</v>
      </c>
      <c r="I7146">
        <v>133</v>
      </c>
      <c r="J7146" s="4">
        <f t="shared" si="1002"/>
        <v>148.71482836615763</v>
      </c>
      <c r="K7146" s="4">
        <f t="shared" si="1003"/>
        <v>21.977741282034756</v>
      </c>
      <c r="L7146" s="5">
        <f t="shared" si="1008"/>
        <v>16.285171633842367</v>
      </c>
      <c r="M7146" s="5">
        <f t="shared" si="1009"/>
        <v>12.022258717965244</v>
      </c>
      <c r="N7146" s="6">
        <f t="shared" si="1001"/>
        <v>307.04559148201179</v>
      </c>
      <c r="O7146" s="6">
        <f t="shared" si="1004"/>
        <v>121.63099857491027</v>
      </c>
      <c r="P7146" s="6">
        <f>FORECAST(J7146,Inputs!$B$10:$B$18,Inputs!$A$10:$A$18)</f>
        <v>31.932544707094049</v>
      </c>
      <c r="Q7146" s="6">
        <f>IF(Inputs!$D$10="Yes",IF('Hourly Calcs'!P7146&gt;'Hourly Calcs'!K7146,'Hourly Calcs'!O7146,N7146+O7146),N7146+O7146)</f>
        <v>121.63099857491027</v>
      </c>
      <c r="R7146" s="12">
        <f t="shared" si="1005"/>
        <v>577.99050522797359</v>
      </c>
      <c r="S7146" s="1">
        <f>IF(AND(A7146&gt;=5,A7146&lt;=9),INDEX(Demand!$C$3:$C$26,C7146),INDEX(Demand!$B$3:$B$26,C7146))</f>
        <v>600</v>
      </c>
      <c r="T7146" s="7">
        <f t="shared" si="1006"/>
        <v>577.99050522797359</v>
      </c>
      <c r="U7146" s="7">
        <f t="shared" si="1007"/>
        <v>0</v>
      </c>
    </row>
    <row r="7147" spans="1:21" x14ac:dyDescent="0.2">
      <c r="A7147" s="1">
        <v>10</v>
      </c>
      <c r="B7147" s="1">
        <v>25</v>
      </c>
      <c r="C7147" s="1">
        <v>11</v>
      </c>
      <c r="D7147">
        <v>13.7</v>
      </c>
      <c r="E7147">
        <v>7.6</v>
      </c>
      <c r="F7147">
        <v>67</v>
      </c>
      <c r="G7147">
        <v>369</v>
      </c>
      <c r="H7147">
        <v>511</v>
      </c>
      <c r="I7147">
        <v>142</v>
      </c>
      <c r="J7147" s="4">
        <f t="shared" si="1002"/>
        <v>164.20650144968448</v>
      </c>
      <c r="K7147" s="4">
        <f t="shared" si="1003"/>
        <v>25.752597401148932</v>
      </c>
      <c r="L7147" s="5">
        <f t="shared" si="1008"/>
        <v>0.79349855031551897</v>
      </c>
      <c r="M7147" s="5">
        <f t="shared" si="1009"/>
        <v>8.2474025988510675</v>
      </c>
      <c r="N7147" s="6">
        <f t="shared" si="1001"/>
        <v>441.40693178180311</v>
      </c>
      <c r="O7147" s="6">
        <f t="shared" si="1004"/>
        <v>129.86166765140794</v>
      </c>
      <c r="P7147" s="6">
        <f>FORECAST(J7147,Inputs!$B$10:$B$18,Inputs!$A$10:$A$18)</f>
        <v>32.075986124534111</v>
      </c>
      <c r="Q7147" s="6">
        <f>IF(Inputs!$D$10="Yes",IF('Hourly Calcs'!P7147&gt;'Hourly Calcs'!K7147,'Hourly Calcs'!O7147,N7147+O7147),N7147+O7147)</f>
        <v>129.86166765140794</v>
      </c>
      <c r="R7147" s="12">
        <f t="shared" si="1005"/>
        <v>617.10264467949048</v>
      </c>
      <c r="S7147" s="1">
        <f>IF(AND(A7147&gt;=5,A7147&lt;=9),INDEX(Demand!$C$3:$C$26,C7147),INDEX(Demand!$B$3:$B$26,C7147))</f>
        <v>600</v>
      </c>
      <c r="T7147" s="7">
        <f t="shared" si="1006"/>
        <v>600</v>
      </c>
      <c r="U7147" s="7">
        <f t="shared" si="1007"/>
        <v>17.102644679490481</v>
      </c>
    </row>
    <row r="7148" spans="1:21" x14ac:dyDescent="0.2">
      <c r="A7148" s="1">
        <v>10</v>
      </c>
      <c r="B7148" s="1">
        <v>25</v>
      </c>
      <c r="C7148" s="1">
        <v>12</v>
      </c>
      <c r="D7148">
        <v>14.2</v>
      </c>
      <c r="E7148">
        <v>7.8</v>
      </c>
      <c r="F7148">
        <v>65</v>
      </c>
      <c r="G7148">
        <v>389</v>
      </c>
      <c r="H7148">
        <v>467</v>
      </c>
      <c r="I7148">
        <v>164</v>
      </c>
      <c r="J7148" s="4">
        <f t="shared" si="1002"/>
        <v>180.51215713708331</v>
      </c>
      <c r="K7148" s="4">
        <f t="shared" si="1003"/>
        <v>27.000758545014548</v>
      </c>
      <c r="L7148" s="5">
        <f t="shared" si="1008"/>
        <v>15.512157137083307</v>
      </c>
      <c r="M7148" s="5">
        <f t="shared" si="1009"/>
        <v>6.9992414549854516</v>
      </c>
      <c r="N7148" s="6">
        <f t="shared" si="1001"/>
        <v>399.97478585326132</v>
      </c>
      <c r="O7148" s="6">
        <f t="shared" si="1004"/>
        <v>149.98108094951343</v>
      </c>
      <c r="P7148" s="6">
        <f>FORECAST(J7148,Inputs!$B$10:$B$18,Inputs!$A$10:$A$18)</f>
        <v>32.226964417935953</v>
      </c>
      <c r="Q7148" s="6">
        <f>IF(Inputs!$D$10="Yes",IF('Hourly Calcs'!P7148&gt;'Hourly Calcs'!K7148,'Hourly Calcs'!O7148,N7148+O7148),N7148+O7148)</f>
        <v>149.98108094951343</v>
      </c>
      <c r="R7148" s="12">
        <f t="shared" si="1005"/>
        <v>712.71009667208773</v>
      </c>
      <c r="S7148" s="1">
        <f>IF(AND(A7148&gt;=5,A7148&lt;=9),INDEX(Demand!$C$3:$C$26,C7148),INDEX(Demand!$B$3:$B$26,C7148))</f>
        <v>600</v>
      </c>
      <c r="T7148" s="7">
        <f t="shared" si="1006"/>
        <v>600</v>
      </c>
      <c r="U7148" s="7">
        <f t="shared" si="1007"/>
        <v>112.71009667208773</v>
      </c>
    </row>
    <row r="7149" spans="1:21" x14ac:dyDescent="0.2">
      <c r="A7149" s="1">
        <v>10</v>
      </c>
      <c r="B7149" s="1">
        <v>25</v>
      </c>
      <c r="C7149" s="1">
        <v>13</v>
      </c>
      <c r="D7149">
        <v>13.8</v>
      </c>
      <c r="E7149">
        <v>7.3</v>
      </c>
      <c r="F7149">
        <v>65</v>
      </c>
      <c r="G7149">
        <v>408</v>
      </c>
      <c r="H7149">
        <v>553</v>
      </c>
      <c r="I7149">
        <v>145</v>
      </c>
      <c r="J7149" s="4">
        <f t="shared" si="1002"/>
        <v>196.78336579816019</v>
      </c>
      <c r="K7149" s="4">
        <f t="shared" si="1003"/>
        <v>25.558914340136667</v>
      </c>
      <c r="L7149" s="5">
        <f t="shared" si="1008"/>
        <v>31.78336579816019</v>
      </c>
      <c r="M7149" s="5">
        <f t="shared" si="1009"/>
        <v>8.441085659863333</v>
      </c>
      <c r="N7149" s="6">
        <f t="shared" si="1001"/>
        <v>434.93609531491074</v>
      </c>
      <c r="O7149" s="6">
        <f t="shared" si="1004"/>
        <v>132.60522401024051</v>
      </c>
      <c r="P7149" s="6">
        <f>FORECAST(J7149,Inputs!$B$10:$B$18,Inputs!$A$10:$A$18)</f>
        <v>32.377623757390367</v>
      </c>
      <c r="Q7149" s="6">
        <f>IF(Inputs!$D$10="Yes",IF('Hourly Calcs'!P7149&gt;'Hourly Calcs'!K7149,'Hourly Calcs'!O7149,N7149+O7149),N7149+O7149)</f>
        <v>132.60522401024051</v>
      </c>
      <c r="R7149" s="12">
        <f t="shared" si="1005"/>
        <v>630.14002449666282</v>
      </c>
      <c r="S7149" s="1">
        <f>IF(AND(A7149&gt;=5,A7149&lt;=9),INDEX(Demand!$C$3:$C$26,C7149),INDEX(Demand!$B$3:$B$26,C7149))</f>
        <v>600</v>
      </c>
      <c r="T7149" s="7">
        <f t="shared" si="1006"/>
        <v>600</v>
      </c>
      <c r="U7149" s="7">
        <f t="shared" si="1007"/>
        <v>30.140024496662818</v>
      </c>
    </row>
    <row r="7150" spans="1:21" x14ac:dyDescent="0.2">
      <c r="A7150" s="1">
        <v>10</v>
      </c>
      <c r="B7150" s="1">
        <v>25</v>
      </c>
      <c r="C7150" s="1">
        <v>14</v>
      </c>
      <c r="D7150">
        <v>13.8</v>
      </c>
      <c r="E7150">
        <v>6.3</v>
      </c>
      <c r="F7150">
        <v>61</v>
      </c>
      <c r="G7150">
        <v>361</v>
      </c>
      <c r="H7150">
        <v>493</v>
      </c>
      <c r="I7150">
        <v>150</v>
      </c>
      <c r="J7150" s="4">
        <f t="shared" si="1002"/>
        <v>212.18828563571856</v>
      </c>
      <c r="K7150" s="4">
        <f t="shared" si="1003"/>
        <v>21.613664290341575</v>
      </c>
      <c r="L7150" s="5">
        <f t="shared" si="1008"/>
        <v>47.188285635718557</v>
      </c>
      <c r="M7150" s="5">
        <f t="shared" si="1009"/>
        <v>12.386335709658425</v>
      </c>
      <c r="N7150" s="6">
        <f t="shared" si="1001"/>
        <v>324.72709231813934</v>
      </c>
      <c r="O7150" s="6">
        <f t="shared" si="1004"/>
        <v>137.17781794162812</v>
      </c>
      <c r="P7150" s="6">
        <f>FORECAST(J7150,Inputs!$B$10:$B$18,Inputs!$A$10:$A$18)</f>
        <v>32.520261904034427</v>
      </c>
      <c r="Q7150" s="6">
        <f>IF(Inputs!$D$10="Yes",IF('Hourly Calcs'!P7150&gt;'Hourly Calcs'!K7150,'Hourly Calcs'!O7150,N7150+O7150),N7150+O7150)</f>
        <v>137.17781794162812</v>
      </c>
      <c r="R7150" s="12">
        <f t="shared" si="1005"/>
        <v>651.86899085861683</v>
      </c>
      <c r="S7150" s="1">
        <f>IF(AND(A7150&gt;=5,A7150&lt;=9),INDEX(Demand!$C$3:$C$26,C7150),INDEX(Demand!$B$3:$B$26,C7150))</f>
        <v>600</v>
      </c>
      <c r="T7150" s="7">
        <f t="shared" si="1006"/>
        <v>600</v>
      </c>
      <c r="U7150" s="7">
        <f t="shared" si="1007"/>
        <v>51.868990858616826</v>
      </c>
    </row>
    <row r="7151" spans="1:21" x14ac:dyDescent="0.2">
      <c r="A7151" s="1">
        <v>10</v>
      </c>
      <c r="B7151" s="1">
        <v>25</v>
      </c>
      <c r="C7151" s="1">
        <v>15</v>
      </c>
      <c r="D7151">
        <v>13.4</v>
      </c>
      <c r="E7151">
        <v>6.3</v>
      </c>
      <c r="F7151">
        <v>62</v>
      </c>
      <c r="G7151">
        <v>261</v>
      </c>
      <c r="H7151">
        <v>456</v>
      </c>
      <c r="I7151">
        <v>106</v>
      </c>
      <c r="J7151" s="4">
        <f t="shared" si="1002"/>
        <v>226.29351631542346</v>
      </c>
      <c r="K7151" s="4">
        <f t="shared" si="1003"/>
        <v>15.611302885836551</v>
      </c>
      <c r="L7151" s="5">
        <f t="shared" si="1008"/>
        <v>61.29351631542346</v>
      </c>
      <c r="M7151" s="5">
        <f t="shared" si="1009"/>
        <v>18.388697114163449</v>
      </c>
      <c r="N7151" s="6">
        <f t="shared" si="1001"/>
        <v>219.69473266020225</v>
      </c>
      <c r="O7151" s="6">
        <f t="shared" si="1004"/>
        <v>96.938991345417207</v>
      </c>
      <c r="P7151" s="6">
        <f>FORECAST(J7151,Inputs!$B$10:$B$18,Inputs!$A$10:$A$18)</f>
        <v>32.650865891809474</v>
      </c>
      <c r="Q7151" s="6">
        <f>IF(Inputs!$D$10="Yes",IF('Hourly Calcs'!P7151&gt;'Hourly Calcs'!K7151,'Hourly Calcs'!O7151,N7151+O7151),N7151+O7151)</f>
        <v>96.938991345417207</v>
      </c>
      <c r="R7151" s="12">
        <f t="shared" si="1005"/>
        <v>460.65408687342256</v>
      </c>
      <c r="S7151" s="1">
        <f>IF(AND(A7151&gt;=5,A7151&lt;=9),INDEX(Demand!$C$3:$C$26,C7151),INDEX(Demand!$B$3:$B$26,C7151))</f>
        <v>600</v>
      </c>
      <c r="T7151" s="7">
        <f t="shared" si="1006"/>
        <v>460.65408687342256</v>
      </c>
      <c r="U7151" s="7">
        <f t="shared" si="1007"/>
        <v>0</v>
      </c>
    </row>
    <row r="7152" spans="1:21" x14ac:dyDescent="0.2">
      <c r="A7152" s="1">
        <v>10</v>
      </c>
      <c r="B7152" s="1">
        <v>25</v>
      </c>
      <c r="C7152" s="1">
        <v>16</v>
      </c>
      <c r="D7152">
        <v>13.5</v>
      </c>
      <c r="E7152">
        <v>7.9</v>
      </c>
      <c r="F7152">
        <v>69</v>
      </c>
      <c r="G7152">
        <v>131</v>
      </c>
      <c r="H7152">
        <v>241</v>
      </c>
      <c r="I7152">
        <v>79</v>
      </c>
      <c r="J7152" s="4">
        <f t="shared" si="1002"/>
        <v>239.12587884798739</v>
      </c>
      <c r="K7152" s="4">
        <f t="shared" si="1003"/>
        <v>8.1022491603283839</v>
      </c>
      <c r="L7152" s="5">
        <f t="shared" si="1008"/>
        <v>74.125878847987394</v>
      </c>
      <c r="M7152" s="5">
        <f t="shared" si="1009"/>
        <v>25.897750839671616</v>
      </c>
      <c r="N7152" s="6">
        <f t="shared" si="1001"/>
        <v>64.653311682673035</v>
      </c>
      <c r="O7152" s="6">
        <f t="shared" si="1004"/>
        <v>72.24698411592415</v>
      </c>
      <c r="P7152" s="6">
        <f>FORECAST(J7152,Inputs!$B$10:$B$18,Inputs!$A$10:$A$18)</f>
        <v>32.76968406340729</v>
      </c>
      <c r="Q7152" s="6">
        <f>IF(Inputs!$D$10="Yes",IF('Hourly Calcs'!P7152&gt;'Hourly Calcs'!K7152,'Hourly Calcs'!O7152,N7152+O7152),N7152+O7152)</f>
        <v>72.24698411592415</v>
      </c>
      <c r="R7152" s="12">
        <f t="shared" si="1005"/>
        <v>343.31766851887153</v>
      </c>
      <c r="S7152" s="1">
        <f>IF(AND(A7152&gt;=5,A7152&lt;=9),INDEX(Demand!$C$3:$C$26,C7152),INDEX(Demand!$B$3:$B$26,C7152))</f>
        <v>900</v>
      </c>
      <c r="T7152" s="7">
        <f t="shared" si="1006"/>
        <v>343.31766851887153</v>
      </c>
      <c r="U7152" s="7">
        <f t="shared" si="1007"/>
        <v>0</v>
      </c>
    </row>
    <row r="7153" spans="1:21" x14ac:dyDescent="0.2">
      <c r="A7153" s="1">
        <v>10</v>
      </c>
      <c r="B7153" s="1">
        <v>25</v>
      </c>
      <c r="C7153" s="1">
        <v>17</v>
      </c>
      <c r="D7153">
        <v>12</v>
      </c>
      <c r="E7153">
        <v>9.4</v>
      </c>
      <c r="F7153">
        <v>84</v>
      </c>
      <c r="G7153">
        <v>23</v>
      </c>
      <c r="H7153">
        <v>0</v>
      </c>
      <c r="I7153">
        <v>23</v>
      </c>
      <c r="J7153" s="4">
        <f t="shared" si="1002"/>
        <v>251.0156966706565</v>
      </c>
      <c r="K7153" s="4">
        <f t="shared" si="1003"/>
        <v>-8.1256170029377017E-2</v>
      </c>
      <c r="L7153" s="5">
        <f t="shared" si="1008"/>
        <v>86.015696670656496</v>
      </c>
      <c r="M7153" s="5">
        <f t="shared" si="1009"/>
        <v>0</v>
      </c>
      <c r="N7153" s="6">
        <f t="shared" si="1001"/>
        <v>0</v>
      </c>
      <c r="O7153" s="6">
        <f t="shared" si="1004"/>
        <v>21.033932084382979</v>
      </c>
      <c r="P7153" s="6">
        <f>FORECAST(J7153,Inputs!$B$10:$B$18,Inputs!$A$10:$A$18)</f>
        <v>32.879774969172743</v>
      </c>
      <c r="Q7153" s="6">
        <f>IF(Inputs!$D$10="Yes",IF('Hourly Calcs'!P7153&gt;'Hourly Calcs'!K7153,'Hourly Calcs'!O7153,N7153+O7153),N7153+O7153)</f>
        <v>21.033932084382979</v>
      </c>
      <c r="R7153" s="12">
        <f t="shared" si="1005"/>
        <v>99.953245264987913</v>
      </c>
      <c r="S7153" s="1">
        <f>IF(AND(A7153&gt;=5,A7153&lt;=9),INDEX(Demand!$C$3:$C$26,C7153),INDEX(Demand!$B$3:$B$26,C7153))</f>
        <v>900</v>
      </c>
      <c r="T7153" s="7">
        <f t="shared" si="1006"/>
        <v>99.953245264987913</v>
      </c>
      <c r="U7153" s="7">
        <f t="shared" si="1007"/>
        <v>0</v>
      </c>
    </row>
    <row r="7154" spans="1:21" x14ac:dyDescent="0.2">
      <c r="A7154" s="1">
        <v>10</v>
      </c>
      <c r="B7154" s="1">
        <v>25</v>
      </c>
      <c r="C7154" s="1">
        <v>18</v>
      </c>
      <c r="D7154">
        <v>11.9</v>
      </c>
      <c r="E7154">
        <v>7.1</v>
      </c>
      <c r="F7154">
        <v>72</v>
      </c>
      <c r="G7154">
        <v>0</v>
      </c>
      <c r="H7154">
        <v>0</v>
      </c>
      <c r="I7154">
        <v>0</v>
      </c>
      <c r="J7154" s="4">
        <f t="shared" si="1002"/>
        <v>262.44689203858826</v>
      </c>
      <c r="K7154" s="4">
        <f t="shared" si="1003"/>
        <v>-9.8220641703416618</v>
      </c>
      <c r="L7154" s="5">
        <f t="shared" si="1008"/>
        <v>0</v>
      </c>
      <c r="M7154" s="5">
        <f t="shared" si="1009"/>
        <v>0</v>
      </c>
      <c r="N7154" s="6">
        <f t="shared" si="1001"/>
        <v>0</v>
      </c>
      <c r="O7154" s="6">
        <f t="shared" si="1004"/>
        <v>0</v>
      </c>
      <c r="P7154" s="6">
        <f>FORECAST(J7154,Inputs!$B$10:$B$18,Inputs!$A$10:$A$18)</f>
        <v>32.985619370727669</v>
      </c>
      <c r="Q7154" s="6">
        <f>IF(Inputs!$D$10="Yes",IF('Hourly Calcs'!P7154&gt;'Hourly Calcs'!K7154,'Hourly Calcs'!O7154,N7154+O7154),N7154+O7154)</f>
        <v>0</v>
      </c>
      <c r="R7154" s="12">
        <f t="shared" si="1005"/>
        <v>0</v>
      </c>
      <c r="S7154" s="1">
        <f>IF(AND(A7154&gt;=5,A7154&lt;=9),INDEX(Demand!$C$3:$C$26,C7154),INDEX(Demand!$B$3:$B$26,C7154))</f>
        <v>900</v>
      </c>
      <c r="T7154" s="7">
        <f t="shared" si="1006"/>
        <v>0</v>
      </c>
      <c r="U7154" s="7">
        <f t="shared" si="1007"/>
        <v>0</v>
      </c>
    </row>
    <row r="7155" spans="1:21" x14ac:dyDescent="0.2">
      <c r="A7155" s="1">
        <v>10</v>
      </c>
      <c r="B7155" s="1">
        <v>25</v>
      </c>
      <c r="C7155" s="1">
        <v>19</v>
      </c>
      <c r="D7155">
        <v>12</v>
      </c>
      <c r="E7155">
        <v>6.6</v>
      </c>
      <c r="F7155">
        <v>69</v>
      </c>
      <c r="G7155">
        <v>0</v>
      </c>
      <c r="H7155">
        <v>0</v>
      </c>
      <c r="I7155">
        <v>0</v>
      </c>
      <c r="J7155" s="4">
        <f t="shared" si="1002"/>
        <v>274.00071967655379</v>
      </c>
      <c r="K7155" s="4">
        <f t="shared" si="1003"/>
        <v>-19.324257063590679</v>
      </c>
      <c r="L7155" s="5">
        <f t="shared" si="1008"/>
        <v>0</v>
      </c>
      <c r="M7155" s="5">
        <f t="shared" si="1009"/>
        <v>0</v>
      </c>
      <c r="N7155" s="6">
        <f t="shared" si="1001"/>
        <v>0</v>
      </c>
      <c r="O7155" s="6">
        <f t="shared" si="1004"/>
        <v>0</v>
      </c>
      <c r="P7155" s="6">
        <f>FORECAST(J7155,Inputs!$B$10:$B$18,Inputs!$A$10:$A$18)</f>
        <v>33.092599256264386</v>
      </c>
      <c r="Q7155" s="6">
        <f>IF(Inputs!$D$10="Yes",IF('Hourly Calcs'!P7155&gt;'Hourly Calcs'!K7155,'Hourly Calcs'!O7155,N7155+O7155),N7155+O7155)</f>
        <v>0</v>
      </c>
      <c r="R7155" s="12">
        <f t="shared" si="1005"/>
        <v>0</v>
      </c>
      <c r="S7155" s="1">
        <f>IF(AND(A7155&gt;=5,A7155&lt;=9),INDEX(Demand!$C$3:$C$26,C7155),INDEX(Demand!$B$3:$B$26,C7155))</f>
        <v>900</v>
      </c>
      <c r="T7155" s="7">
        <f t="shared" si="1006"/>
        <v>0</v>
      </c>
      <c r="U7155" s="7">
        <f t="shared" si="1007"/>
        <v>0</v>
      </c>
    </row>
    <row r="7156" spans="1:21" x14ac:dyDescent="0.2">
      <c r="A7156" s="1">
        <v>10</v>
      </c>
      <c r="B7156" s="1">
        <v>25</v>
      </c>
      <c r="C7156" s="1">
        <v>20</v>
      </c>
      <c r="D7156">
        <v>12.1</v>
      </c>
      <c r="E7156">
        <v>7.4</v>
      </c>
      <c r="F7156">
        <v>73</v>
      </c>
      <c r="G7156">
        <v>0</v>
      </c>
      <c r="H7156">
        <v>0</v>
      </c>
      <c r="I7156">
        <v>0</v>
      </c>
      <c r="J7156" s="4">
        <f t="shared" si="1002"/>
        <v>286.37959542304088</v>
      </c>
      <c r="K7156" s="4">
        <f t="shared" si="1003"/>
        <v>-28.671548307603061</v>
      </c>
      <c r="L7156" s="5">
        <f t="shared" si="1008"/>
        <v>0</v>
      </c>
      <c r="M7156" s="5">
        <f t="shared" si="1009"/>
        <v>0</v>
      </c>
      <c r="N7156" s="6">
        <f t="shared" si="1001"/>
        <v>0</v>
      </c>
      <c r="O7156" s="6">
        <f t="shared" si="1004"/>
        <v>0</v>
      </c>
      <c r="P7156" s="6">
        <f>FORECAST(J7156,Inputs!$B$10:$B$18,Inputs!$A$10:$A$18)</f>
        <v>33.207218476139268</v>
      </c>
      <c r="Q7156" s="6">
        <f>IF(Inputs!$D$10="Yes",IF('Hourly Calcs'!P7156&gt;'Hourly Calcs'!K7156,'Hourly Calcs'!O7156,N7156+O7156),N7156+O7156)</f>
        <v>0</v>
      </c>
      <c r="R7156" s="12">
        <f t="shared" si="1005"/>
        <v>0</v>
      </c>
      <c r="S7156" s="1">
        <f>IF(AND(A7156&gt;=5,A7156&lt;=9),INDEX(Demand!$C$3:$C$26,C7156),INDEX(Demand!$B$3:$B$26,C7156))</f>
        <v>800</v>
      </c>
      <c r="T7156" s="7">
        <f t="shared" si="1006"/>
        <v>0</v>
      </c>
      <c r="U7156" s="7">
        <f t="shared" si="1007"/>
        <v>0</v>
      </c>
    </row>
    <row r="7157" spans="1:21" x14ac:dyDescent="0.2">
      <c r="A7157" s="1">
        <v>10</v>
      </c>
      <c r="B7157" s="1">
        <v>25</v>
      </c>
      <c r="C7157" s="1">
        <v>21</v>
      </c>
      <c r="D7157">
        <v>11.9</v>
      </c>
      <c r="E7157">
        <v>6</v>
      </c>
      <c r="F7157">
        <v>67</v>
      </c>
      <c r="G7157">
        <v>0</v>
      </c>
      <c r="H7157">
        <v>0</v>
      </c>
      <c r="I7157">
        <v>0</v>
      </c>
      <c r="J7157" s="4">
        <f t="shared" si="1002"/>
        <v>300.46603706676171</v>
      </c>
      <c r="K7157" s="4">
        <f t="shared" si="1003"/>
        <v>-37.389091499298132</v>
      </c>
      <c r="L7157" s="5">
        <f t="shared" si="1008"/>
        <v>0</v>
      </c>
      <c r="M7157" s="5">
        <f t="shared" si="1009"/>
        <v>0</v>
      </c>
      <c r="N7157" s="6">
        <f t="shared" si="1001"/>
        <v>0</v>
      </c>
      <c r="O7157" s="6">
        <f t="shared" si="1004"/>
        <v>0</v>
      </c>
      <c r="P7157" s="6">
        <f>FORECAST(J7157,Inputs!$B$10:$B$18,Inputs!$A$10:$A$18)</f>
        <v>33.337648491358905</v>
      </c>
      <c r="Q7157" s="6">
        <f>IF(Inputs!$D$10="Yes",IF('Hourly Calcs'!P7157&gt;'Hourly Calcs'!K7157,'Hourly Calcs'!O7157,N7157+O7157),N7157+O7157)</f>
        <v>0</v>
      </c>
      <c r="R7157" s="12">
        <f t="shared" si="1005"/>
        <v>0</v>
      </c>
      <c r="S7157" s="1">
        <f>IF(AND(A7157&gt;=5,A7157&lt;=9),INDEX(Demand!$C$3:$C$26,C7157),INDEX(Demand!$B$3:$B$26,C7157))</f>
        <v>700</v>
      </c>
      <c r="T7157" s="7">
        <f t="shared" si="1006"/>
        <v>0</v>
      </c>
      <c r="U7157" s="7">
        <f t="shared" si="1007"/>
        <v>0</v>
      </c>
    </row>
    <row r="7158" spans="1:21" x14ac:dyDescent="0.2">
      <c r="A7158" s="1">
        <v>10</v>
      </c>
      <c r="B7158" s="1">
        <v>25</v>
      </c>
      <c r="C7158" s="1">
        <v>22</v>
      </c>
      <c r="D7158">
        <v>11.3</v>
      </c>
      <c r="E7158">
        <v>7.1</v>
      </c>
      <c r="F7158">
        <v>75</v>
      </c>
      <c r="G7158">
        <v>0</v>
      </c>
      <c r="H7158">
        <v>0</v>
      </c>
      <c r="I7158">
        <v>0</v>
      </c>
      <c r="J7158" s="4">
        <f t="shared" si="1002"/>
        <v>317.30093940403447</v>
      </c>
      <c r="K7158" s="4">
        <f t="shared" si="1003"/>
        <v>-44.796104299205638</v>
      </c>
      <c r="L7158" s="5">
        <f t="shared" si="1008"/>
        <v>0</v>
      </c>
      <c r="M7158" s="5">
        <f t="shared" si="1009"/>
        <v>0</v>
      </c>
      <c r="N7158" s="6">
        <f t="shared" si="1001"/>
        <v>0</v>
      </c>
      <c r="O7158" s="6">
        <f t="shared" si="1004"/>
        <v>0</v>
      </c>
      <c r="P7158" s="6">
        <f>FORECAST(J7158,Inputs!$B$10:$B$18,Inputs!$A$10:$A$18)</f>
        <v>33.493527216704024</v>
      </c>
      <c r="Q7158" s="6">
        <f>IF(Inputs!$D$10="Yes",IF('Hourly Calcs'!P7158&gt;'Hourly Calcs'!K7158,'Hourly Calcs'!O7158,N7158+O7158),N7158+O7158)</f>
        <v>0</v>
      </c>
      <c r="R7158" s="12">
        <f t="shared" si="1005"/>
        <v>0</v>
      </c>
      <c r="S7158" s="1">
        <f>IF(AND(A7158&gt;=5,A7158&lt;=9),INDEX(Demand!$C$3:$C$26,C7158),INDEX(Demand!$B$3:$B$26,C7158))</f>
        <v>600</v>
      </c>
      <c r="T7158" s="7">
        <f t="shared" si="1006"/>
        <v>0</v>
      </c>
      <c r="U7158" s="7">
        <f t="shared" si="1007"/>
        <v>0</v>
      </c>
    </row>
    <row r="7159" spans="1:21" x14ac:dyDescent="0.2">
      <c r="A7159" s="1">
        <v>10</v>
      </c>
      <c r="B7159" s="1">
        <v>25</v>
      </c>
      <c r="C7159" s="1">
        <v>23</v>
      </c>
      <c r="D7159">
        <v>11.4</v>
      </c>
      <c r="E7159">
        <v>4.0999999999999996</v>
      </c>
      <c r="F7159">
        <v>61</v>
      </c>
      <c r="G7159">
        <v>0</v>
      </c>
      <c r="H7159">
        <v>0</v>
      </c>
      <c r="I7159">
        <v>0</v>
      </c>
      <c r="J7159" s="4">
        <f t="shared" si="1002"/>
        <v>337.6436869546439</v>
      </c>
      <c r="K7159" s="4">
        <f t="shared" si="1003"/>
        <v>-49.930448096106204</v>
      </c>
      <c r="L7159" s="5">
        <f t="shared" si="1008"/>
        <v>0</v>
      </c>
      <c r="M7159" s="5">
        <f t="shared" si="1009"/>
        <v>0</v>
      </c>
      <c r="N7159" s="6">
        <f t="shared" si="1001"/>
        <v>0</v>
      </c>
      <c r="O7159" s="6">
        <f t="shared" si="1004"/>
        <v>0</v>
      </c>
      <c r="P7159" s="6">
        <f>FORECAST(J7159,Inputs!$B$10:$B$18,Inputs!$A$10:$A$18)</f>
        <v>33.681885990320772</v>
      </c>
      <c r="Q7159" s="6">
        <f>IF(Inputs!$D$10="Yes",IF('Hourly Calcs'!P7159&gt;'Hourly Calcs'!K7159,'Hourly Calcs'!O7159,N7159+O7159),N7159+O7159)</f>
        <v>0</v>
      </c>
      <c r="R7159" s="12">
        <f t="shared" si="1005"/>
        <v>0</v>
      </c>
      <c r="S7159" s="1">
        <f>IF(AND(A7159&gt;=5,A7159&lt;=9),INDEX(Demand!$C$3:$C$26,C7159),INDEX(Demand!$B$3:$B$26,C7159))</f>
        <v>500</v>
      </c>
      <c r="T7159" s="7">
        <f t="shared" si="1006"/>
        <v>0</v>
      </c>
      <c r="U7159" s="7">
        <f t="shared" si="1007"/>
        <v>0</v>
      </c>
    </row>
    <row r="7160" spans="1:21" x14ac:dyDescent="0.2">
      <c r="A7160" s="1">
        <v>10</v>
      </c>
      <c r="B7160" s="1">
        <v>25</v>
      </c>
      <c r="C7160" s="1">
        <v>24</v>
      </c>
      <c r="D7160">
        <v>11.7</v>
      </c>
      <c r="E7160">
        <v>6.2</v>
      </c>
      <c r="F7160">
        <v>69</v>
      </c>
      <c r="G7160">
        <v>0</v>
      </c>
      <c r="H7160">
        <v>0</v>
      </c>
      <c r="I7160">
        <v>0</v>
      </c>
      <c r="J7160" s="4">
        <f t="shared" si="1002"/>
        <v>0.75794126260115036</v>
      </c>
      <c r="K7160" s="4">
        <f t="shared" si="1003"/>
        <v>-51.733925460009601</v>
      </c>
      <c r="L7160" s="5">
        <f t="shared" si="1008"/>
        <v>0</v>
      </c>
      <c r="M7160" s="5">
        <f t="shared" si="1009"/>
        <v>0</v>
      </c>
      <c r="N7160" s="6">
        <f t="shared" si="1001"/>
        <v>0</v>
      </c>
      <c r="O7160" s="6">
        <f t="shared" si="1004"/>
        <v>0</v>
      </c>
      <c r="P7160" s="6">
        <f>FORECAST(J7160,Inputs!$B$10:$B$18,Inputs!$A$10:$A$18)</f>
        <v>30.562573530209267</v>
      </c>
      <c r="Q7160" s="6">
        <f>IF(Inputs!$D$10="Yes",IF('Hourly Calcs'!P7160&gt;'Hourly Calcs'!K7160,'Hourly Calcs'!O7160,N7160+O7160),N7160+O7160)</f>
        <v>0</v>
      </c>
      <c r="R7160" s="12">
        <f t="shared" si="1005"/>
        <v>0</v>
      </c>
      <c r="S7160" s="1">
        <f>IF(AND(A7160&gt;=5,A7160&lt;=9),INDEX(Demand!$C$3:$C$26,C7160),INDEX(Demand!$B$3:$B$26,C7160))</f>
        <v>400</v>
      </c>
      <c r="T7160" s="7">
        <f t="shared" si="1006"/>
        <v>0</v>
      </c>
      <c r="U7160" s="7">
        <f t="shared" si="1007"/>
        <v>0</v>
      </c>
    </row>
    <row r="7161" spans="1:21" x14ac:dyDescent="0.2">
      <c r="A7161" s="1">
        <v>10</v>
      </c>
      <c r="B7161" s="1">
        <v>26</v>
      </c>
      <c r="C7161" s="1">
        <v>1</v>
      </c>
      <c r="D7161">
        <v>11.5</v>
      </c>
      <c r="E7161">
        <v>6</v>
      </c>
      <c r="F7161">
        <v>69</v>
      </c>
      <c r="G7161">
        <v>0</v>
      </c>
      <c r="H7161">
        <v>0</v>
      </c>
      <c r="I7161">
        <v>0</v>
      </c>
      <c r="J7161" s="4">
        <f t="shared" si="1002"/>
        <v>23.775014516733677</v>
      </c>
      <c r="K7161" s="4">
        <f t="shared" si="1003"/>
        <v>-49.719497761830553</v>
      </c>
      <c r="L7161" s="5">
        <f t="shared" si="1008"/>
        <v>0</v>
      </c>
      <c r="M7161" s="5">
        <f t="shared" si="1009"/>
        <v>0</v>
      </c>
      <c r="N7161" s="6">
        <f t="shared" si="1001"/>
        <v>0</v>
      </c>
      <c r="O7161" s="6">
        <f t="shared" si="1004"/>
        <v>0</v>
      </c>
      <c r="P7161" s="6">
        <f>FORECAST(J7161,Inputs!$B$10:$B$18,Inputs!$A$10:$A$18)</f>
        <v>30.775694578858644</v>
      </c>
      <c r="Q7161" s="6">
        <f>IF(Inputs!$D$10="Yes",IF('Hourly Calcs'!P7161&gt;'Hourly Calcs'!K7161,'Hourly Calcs'!O7161,N7161+O7161),N7161+O7161)</f>
        <v>0</v>
      </c>
      <c r="R7161" s="12">
        <f t="shared" si="1005"/>
        <v>0</v>
      </c>
      <c r="S7161" s="1">
        <f>IF(AND(A7161&gt;=5,A7161&lt;=9),INDEX(Demand!$C$3:$C$26,C7161),INDEX(Demand!$B$3:$B$26,C7161))</f>
        <v>350</v>
      </c>
      <c r="T7161" s="7">
        <f t="shared" si="1006"/>
        <v>0</v>
      </c>
      <c r="U7161" s="7">
        <f t="shared" si="1007"/>
        <v>0</v>
      </c>
    </row>
    <row r="7162" spans="1:21" x14ac:dyDescent="0.2">
      <c r="A7162" s="1">
        <v>10</v>
      </c>
      <c r="B7162" s="1">
        <v>26</v>
      </c>
      <c r="C7162" s="1">
        <v>2</v>
      </c>
      <c r="D7162">
        <v>11.7</v>
      </c>
      <c r="E7162">
        <v>5</v>
      </c>
      <c r="F7162">
        <v>63</v>
      </c>
      <c r="G7162">
        <v>0</v>
      </c>
      <c r="H7162">
        <v>0</v>
      </c>
      <c r="I7162">
        <v>0</v>
      </c>
      <c r="J7162" s="4">
        <f t="shared" si="1002"/>
        <v>43.915800641815508</v>
      </c>
      <c r="K7162" s="4">
        <f t="shared" si="1003"/>
        <v>-44.429575601588283</v>
      </c>
      <c r="L7162" s="5">
        <f t="shared" si="1008"/>
        <v>0</v>
      </c>
      <c r="M7162" s="5">
        <f t="shared" si="1009"/>
        <v>0</v>
      </c>
      <c r="N7162" s="6">
        <f t="shared" si="1001"/>
        <v>0</v>
      </c>
      <c r="O7162" s="6">
        <f t="shared" si="1004"/>
        <v>0</v>
      </c>
      <c r="P7162" s="6">
        <f>FORECAST(J7162,Inputs!$B$10:$B$18,Inputs!$A$10:$A$18)</f>
        <v>30.962183339276066</v>
      </c>
      <c r="Q7162" s="6">
        <f>IF(Inputs!$D$10="Yes",IF('Hourly Calcs'!P7162&gt;'Hourly Calcs'!K7162,'Hourly Calcs'!O7162,N7162+O7162),N7162+O7162)</f>
        <v>0</v>
      </c>
      <c r="R7162" s="12">
        <f t="shared" si="1005"/>
        <v>0</v>
      </c>
      <c r="S7162" s="1">
        <f>IF(AND(A7162&gt;=5,A7162&lt;=9),INDEX(Demand!$C$3:$C$26,C7162),INDEX(Demand!$B$3:$B$26,C7162))</f>
        <v>350</v>
      </c>
      <c r="T7162" s="7">
        <f t="shared" si="1006"/>
        <v>0</v>
      </c>
      <c r="U7162" s="7">
        <f t="shared" si="1007"/>
        <v>0</v>
      </c>
    </row>
    <row r="7163" spans="1:21" x14ac:dyDescent="0.2">
      <c r="A7163" s="1">
        <v>10</v>
      </c>
      <c r="B7163" s="1">
        <v>26</v>
      </c>
      <c r="C7163" s="1">
        <v>3</v>
      </c>
      <c r="D7163">
        <v>11.8</v>
      </c>
      <c r="E7163">
        <v>6.3</v>
      </c>
      <c r="F7163">
        <v>69</v>
      </c>
      <c r="G7163">
        <v>0</v>
      </c>
      <c r="H7163">
        <v>0</v>
      </c>
      <c r="I7163">
        <v>0</v>
      </c>
      <c r="J7163" s="4">
        <f t="shared" si="1002"/>
        <v>60.568646924902879</v>
      </c>
      <c r="K7163" s="4">
        <f t="shared" si="1003"/>
        <v>-36.93229277932781</v>
      </c>
      <c r="L7163" s="5">
        <f t="shared" si="1008"/>
        <v>0</v>
      </c>
      <c r="M7163" s="5">
        <f t="shared" si="1009"/>
        <v>0</v>
      </c>
      <c r="N7163" s="6">
        <f t="shared" si="1001"/>
        <v>0</v>
      </c>
      <c r="O7163" s="6">
        <f t="shared" si="1004"/>
        <v>0</v>
      </c>
      <c r="P7163" s="6">
        <f>FORECAST(J7163,Inputs!$B$10:$B$18,Inputs!$A$10:$A$18)</f>
        <v>31.116376360415764</v>
      </c>
      <c r="Q7163" s="6">
        <f>IF(Inputs!$D$10="Yes",IF('Hourly Calcs'!P7163&gt;'Hourly Calcs'!K7163,'Hourly Calcs'!O7163,N7163+O7163),N7163+O7163)</f>
        <v>0</v>
      </c>
      <c r="R7163" s="12">
        <f t="shared" si="1005"/>
        <v>0</v>
      </c>
      <c r="S7163" s="1">
        <f>IF(AND(A7163&gt;=5,A7163&lt;=9),INDEX(Demand!$C$3:$C$26,C7163),INDEX(Demand!$B$3:$B$26,C7163))</f>
        <v>350</v>
      </c>
      <c r="T7163" s="7">
        <f t="shared" si="1006"/>
        <v>0</v>
      </c>
      <c r="U7163" s="7">
        <f t="shared" si="1007"/>
        <v>0</v>
      </c>
    </row>
    <row r="7164" spans="1:21" x14ac:dyDescent="0.2">
      <c r="A7164" s="1">
        <v>10</v>
      </c>
      <c r="B7164" s="1">
        <v>26</v>
      </c>
      <c r="C7164" s="1">
        <v>4</v>
      </c>
      <c r="D7164">
        <v>11.7</v>
      </c>
      <c r="E7164">
        <v>8.6999999999999993</v>
      </c>
      <c r="F7164">
        <v>82</v>
      </c>
      <c r="G7164">
        <v>0</v>
      </c>
      <c r="H7164">
        <v>0</v>
      </c>
      <c r="I7164">
        <v>0</v>
      </c>
      <c r="J7164" s="4">
        <f t="shared" si="1002"/>
        <v>74.535626458055773</v>
      </c>
      <c r="K7164" s="4">
        <f t="shared" si="1003"/>
        <v>-28.175130694981874</v>
      </c>
      <c r="L7164" s="5">
        <f t="shared" si="1008"/>
        <v>0</v>
      </c>
      <c r="M7164" s="5">
        <f t="shared" si="1009"/>
        <v>0</v>
      </c>
      <c r="N7164" s="6">
        <f t="shared" si="1001"/>
        <v>0</v>
      </c>
      <c r="O7164" s="6">
        <f t="shared" si="1004"/>
        <v>0</v>
      </c>
      <c r="P7164" s="6">
        <f>FORECAST(J7164,Inputs!$B$10:$B$18,Inputs!$A$10:$A$18)</f>
        <v>31.245700244981997</v>
      </c>
      <c r="Q7164" s="6">
        <f>IF(Inputs!$D$10="Yes",IF('Hourly Calcs'!P7164&gt;'Hourly Calcs'!K7164,'Hourly Calcs'!O7164,N7164+O7164),N7164+O7164)</f>
        <v>0</v>
      </c>
      <c r="R7164" s="12">
        <f t="shared" si="1005"/>
        <v>0</v>
      </c>
      <c r="S7164" s="1">
        <f>IF(AND(A7164&gt;=5,A7164&lt;=9),INDEX(Demand!$C$3:$C$26,C7164),INDEX(Demand!$B$3:$B$26,C7164))</f>
        <v>350</v>
      </c>
      <c r="T7164" s="7">
        <f t="shared" si="1006"/>
        <v>0</v>
      </c>
      <c r="U7164" s="7">
        <f t="shared" si="1007"/>
        <v>0</v>
      </c>
    </row>
    <row r="7165" spans="1:21" x14ac:dyDescent="0.2">
      <c r="A7165" s="1">
        <v>10</v>
      </c>
      <c r="B7165" s="1">
        <v>26</v>
      </c>
      <c r="C7165" s="1">
        <v>5</v>
      </c>
      <c r="D7165">
        <v>10.6</v>
      </c>
      <c r="E7165">
        <v>9.4</v>
      </c>
      <c r="F7165">
        <v>92</v>
      </c>
      <c r="G7165">
        <v>0</v>
      </c>
      <c r="H7165">
        <v>0</v>
      </c>
      <c r="I7165">
        <v>0</v>
      </c>
      <c r="J7165" s="4">
        <f t="shared" si="1002"/>
        <v>86.853916685337055</v>
      </c>
      <c r="K7165" s="4">
        <f t="shared" si="1003"/>
        <v>-18.824932602184973</v>
      </c>
      <c r="L7165" s="5">
        <f t="shared" si="1008"/>
        <v>78.146083314662945</v>
      </c>
      <c r="M7165" s="5">
        <f t="shared" si="1009"/>
        <v>0</v>
      </c>
      <c r="N7165" s="6">
        <f t="shared" si="1001"/>
        <v>0</v>
      </c>
      <c r="O7165" s="6">
        <f t="shared" si="1004"/>
        <v>0</v>
      </c>
      <c r="P7165" s="6">
        <f>FORECAST(J7165,Inputs!$B$10:$B$18,Inputs!$A$10:$A$18)</f>
        <v>31.359758487827193</v>
      </c>
      <c r="Q7165" s="6">
        <f>IF(Inputs!$D$10="Yes",IF('Hourly Calcs'!P7165&gt;'Hourly Calcs'!K7165,'Hourly Calcs'!O7165,N7165+O7165),N7165+O7165)</f>
        <v>0</v>
      </c>
      <c r="R7165" s="12">
        <f t="shared" si="1005"/>
        <v>0</v>
      </c>
      <c r="S7165" s="1">
        <f>IF(AND(A7165&gt;=5,A7165&lt;=9),INDEX(Demand!$C$3:$C$26,C7165),INDEX(Demand!$B$3:$B$26,C7165))</f>
        <v>350</v>
      </c>
      <c r="T7165" s="7">
        <f t="shared" si="1006"/>
        <v>0</v>
      </c>
      <c r="U7165" s="7">
        <f t="shared" si="1007"/>
        <v>0</v>
      </c>
    </row>
    <row r="7166" spans="1:21" x14ac:dyDescent="0.2">
      <c r="A7166" s="1">
        <v>10</v>
      </c>
      <c r="B7166" s="1">
        <v>26</v>
      </c>
      <c r="C7166" s="1">
        <v>6</v>
      </c>
      <c r="D7166">
        <v>11.1</v>
      </c>
      <c r="E7166">
        <v>8.5</v>
      </c>
      <c r="F7166">
        <v>84</v>
      </c>
      <c r="G7166">
        <v>0</v>
      </c>
      <c r="H7166">
        <v>0</v>
      </c>
      <c r="I7166">
        <v>0</v>
      </c>
      <c r="J7166" s="4">
        <f t="shared" si="1002"/>
        <v>98.39401975446728</v>
      </c>
      <c r="K7166" s="4">
        <f t="shared" si="1003"/>
        <v>-9.3486436396578938</v>
      </c>
      <c r="L7166" s="5">
        <f t="shared" si="1008"/>
        <v>66.60598024553272</v>
      </c>
      <c r="M7166" s="5">
        <f t="shared" si="1009"/>
        <v>0</v>
      </c>
      <c r="N7166" s="6">
        <f t="shared" si="1001"/>
        <v>0</v>
      </c>
      <c r="O7166" s="6">
        <f t="shared" si="1004"/>
        <v>0</v>
      </c>
      <c r="P7166" s="6">
        <f>FORECAST(J7166,Inputs!$B$10:$B$18,Inputs!$A$10:$A$18)</f>
        <v>31.466611294022844</v>
      </c>
      <c r="Q7166" s="6">
        <f>IF(Inputs!$D$10="Yes",IF('Hourly Calcs'!P7166&gt;'Hourly Calcs'!K7166,'Hourly Calcs'!O7166,N7166+O7166),N7166+O7166)</f>
        <v>0</v>
      </c>
      <c r="R7166" s="12">
        <f t="shared" si="1005"/>
        <v>0</v>
      </c>
      <c r="S7166" s="1">
        <f>IF(AND(A7166&gt;=5,A7166&lt;=9),INDEX(Demand!$C$3:$C$26,C7166),INDEX(Demand!$B$3:$B$26,C7166))</f>
        <v>350</v>
      </c>
      <c r="T7166" s="7">
        <f t="shared" si="1006"/>
        <v>0</v>
      </c>
      <c r="U7166" s="7">
        <f t="shared" si="1007"/>
        <v>0</v>
      </c>
    </row>
    <row r="7167" spans="1:21" x14ac:dyDescent="0.2">
      <c r="A7167" s="1">
        <v>10</v>
      </c>
      <c r="B7167" s="1">
        <v>26</v>
      </c>
      <c r="C7167" s="1">
        <v>7</v>
      </c>
      <c r="D7167">
        <v>11.5</v>
      </c>
      <c r="E7167">
        <v>6.9</v>
      </c>
      <c r="F7167">
        <v>73</v>
      </c>
      <c r="G7167">
        <v>1</v>
      </c>
      <c r="H7167">
        <v>0</v>
      </c>
      <c r="I7167">
        <v>1</v>
      </c>
      <c r="J7167" s="4">
        <f t="shared" si="1002"/>
        <v>109.84862592759255</v>
      </c>
      <c r="K7167" s="4">
        <f t="shared" si="1003"/>
        <v>0.31123880171189455</v>
      </c>
      <c r="L7167" s="5">
        <f t="shared" si="1008"/>
        <v>55.151374072407449</v>
      </c>
      <c r="M7167" s="5">
        <f t="shared" si="1009"/>
        <v>33.688761198288105</v>
      </c>
      <c r="N7167" s="6">
        <f t="shared" si="1001"/>
        <v>0</v>
      </c>
      <c r="O7167" s="6">
        <f t="shared" si="1004"/>
        <v>0.91451878627752081</v>
      </c>
      <c r="P7167" s="6">
        <f>FORECAST(J7167,Inputs!$B$10:$B$18,Inputs!$A$10:$A$18)</f>
        <v>31.572672462292523</v>
      </c>
      <c r="Q7167" s="6">
        <f>IF(Inputs!$D$10="Yes",IF('Hourly Calcs'!P7167&gt;'Hourly Calcs'!K7167,'Hourly Calcs'!O7167,N7167+O7167),N7167+O7167)</f>
        <v>0.91451878627752081</v>
      </c>
      <c r="R7167" s="12">
        <f t="shared" si="1005"/>
        <v>4.3457932723907788</v>
      </c>
      <c r="S7167" s="1">
        <f>IF(AND(A7167&gt;=5,A7167&lt;=9),INDEX(Demand!$C$3:$C$26,C7167),INDEX(Demand!$B$3:$B$26,C7167))</f>
        <v>350</v>
      </c>
      <c r="T7167" s="7">
        <f t="shared" si="1006"/>
        <v>4.3457932723907788</v>
      </c>
      <c r="U7167" s="7">
        <f t="shared" si="1007"/>
        <v>0</v>
      </c>
    </row>
    <row r="7168" spans="1:21" x14ac:dyDescent="0.2">
      <c r="A7168" s="1">
        <v>10</v>
      </c>
      <c r="B7168" s="1">
        <v>26</v>
      </c>
      <c r="C7168" s="1">
        <v>8</v>
      </c>
      <c r="D7168">
        <v>11.3</v>
      </c>
      <c r="E7168">
        <v>7.6</v>
      </c>
      <c r="F7168">
        <v>78</v>
      </c>
      <c r="G7168">
        <v>23</v>
      </c>
      <c r="H7168">
        <v>0</v>
      </c>
      <c r="I7168">
        <v>23</v>
      </c>
      <c r="J7168" s="4">
        <f t="shared" si="1002"/>
        <v>121.79072695933243</v>
      </c>
      <c r="K7168" s="4">
        <f t="shared" si="1003"/>
        <v>8.4285435241200446</v>
      </c>
      <c r="L7168" s="5">
        <f t="shared" si="1008"/>
        <v>43.209273040667568</v>
      </c>
      <c r="M7168" s="5">
        <f t="shared" si="1009"/>
        <v>25.571456475879955</v>
      </c>
      <c r="N7168" s="6">
        <f t="shared" si="1001"/>
        <v>0</v>
      </c>
      <c r="O7168" s="6">
        <f t="shared" si="1004"/>
        <v>21.033932084382979</v>
      </c>
      <c r="P7168" s="6">
        <f>FORECAST(J7168,Inputs!$B$10:$B$18,Inputs!$A$10:$A$18)</f>
        <v>31.683247471845668</v>
      </c>
      <c r="Q7168" s="6">
        <f>IF(Inputs!$D$10="Yes",IF('Hourly Calcs'!P7168&gt;'Hourly Calcs'!K7168,'Hourly Calcs'!O7168,N7168+O7168),N7168+O7168)</f>
        <v>21.033932084382979</v>
      </c>
      <c r="R7168" s="12">
        <f t="shared" si="1005"/>
        <v>99.953245264987913</v>
      </c>
      <c r="S7168" s="1">
        <f>IF(AND(A7168&gt;=5,A7168&lt;=9),INDEX(Demand!$C$3:$C$26,C7168),INDEX(Demand!$B$3:$B$26,C7168))</f>
        <v>350</v>
      </c>
      <c r="T7168" s="7">
        <f t="shared" si="1006"/>
        <v>99.953245264987913</v>
      </c>
      <c r="U7168" s="7">
        <f t="shared" si="1007"/>
        <v>0</v>
      </c>
    </row>
    <row r="7169" spans="1:21" x14ac:dyDescent="0.2">
      <c r="A7169" s="1">
        <v>10</v>
      </c>
      <c r="B7169" s="1">
        <v>26</v>
      </c>
      <c r="C7169" s="1">
        <v>9</v>
      </c>
      <c r="D7169">
        <v>12.3</v>
      </c>
      <c r="E7169">
        <v>6.5</v>
      </c>
      <c r="F7169">
        <v>68</v>
      </c>
      <c r="G7169">
        <v>96</v>
      </c>
      <c r="H7169">
        <v>14</v>
      </c>
      <c r="I7169">
        <v>93</v>
      </c>
      <c r="J7169" s="4">
        <f t="shared" si="1002"/>
        <v>134.69280604756594</v>
      </c>
      <c r="K7169" s="4">
        <f t="shared" si="1003"/>
        <v>15.820007056805508</v>
      </c>
      <c r="L7169" s="5">
        <f t="shared" si="1008"/>
        <v>30.307193952434062</v>
      </c>
      <c r="M7169" s="5">
        <f t="shared" si="1009"/>
        <v>18.179992943194492</v>
      </c>
      <c r="N7169" s="6">
        <f t="shared" si="1001"/>
        <v>9.6668937803794428</v>
      </c>
      <c r="O7169" s="6">
        <f t="shared" si="1004"/>
        <v>85.050247123809442</v>
      </c>
      <c r="P7169" s="6">
        <f>FORECAST(J7169,Inputs!$B$10:$B$18,Inputs!$A$10:$A$18)</f>
        <v>31.802711167107091</v>
      </c>
      <c r="Q7169" s="6">
        <f>IF(Inputs!$D$10="Yes",IF('Hourly Calcs'!P7169&gt;'Hourly Calcs'!K7169,'Hourly Calcs'!O7169,N7169+O7169),N7169+O7169)</f>
        <v>85.050247123809442</v>
      </c>
      <c r="R7169" s="12">
        <f t="shared" si="1005"/>
        <v>404.15877433234243</v>
      </c>
      <c r="S7169" s="1">
        <f>IF(AND(A7169&gt;=5,A7169&lt;=9),INDEX(Demand!$C$3:$C$26,C7169),INDEX(Demand!$B$3:$B$26,C7169))</f>
        <v>350</v>
      </c>
      <c r="T7169" s="7">
        <f t="shared" si="1006"/>
        <v>350</v>
      </c>
      <c r="U7169" s="7">
        <f t="shared" si="1007"/>
        <v>54.158774332342432</v>
      </c>
    </row>
    <row r="7170" spans="1:21" x14ac:dyDescent="0.2">
      <c r="A7170" s="1">
        <v>10</v>
      </c>
      <c r="B7170" s="1">
        <v>26</v>
      </c>
      <c r="C7170" s="1">
        <v>10</v>
      </c>
      <c r="D7170">
        <v>12.7</v>
      </c>
      <c r="E7170">
        <v>5.7</v>
      </c>
      <c r="F7170">
        <v>62</v>
      </c>
      <c r="G7170">
        <v>258</v>
      </c>
      <c r="H7170">
        <v>296</v>
      </c>
      <c r="I7170">
        <v>152</v>
      </c>
      <c r="J7170" s="4">
        <f t="shared" si="1002"/>
        <v>148.8645845410116</v>
      </c>
      <c r="K7170" s="4">
        <f t="shared" si="1003"/>
        <v>21.665431401644454</v>
      </c>
      <c r="L7170" s="5">
        <f t="shared" si="1008"/>
        <v>16.135415458988405</v>
      </c>
      <c r="M7170" s="5">
        <f t="shared" si="1009"/>
        <v>12.334568598355546</v>
      </c>
      <c r="N7170" s="6">
        <f t="shared" si="1001"/>
        <v>238.36475373480388</v>
      </c>
      <c r="O7170" s="6">
        <f t="shared" si="1004"/>
        <v>139.00685551418317</v>
      </c>
      <c r="P7170" s="6">
        <f>FORECAST(J7170,Inputs!$B$10:$B$18,Inputs!$A$10:$A$18)</f>
        <v>31.933931338342699</v>
      </c>
      <c r="Q7170" s="6">
        <f>IF(Inputs!$D$10="Yes",IF('Hourly Calcs'!P7170&gt;'Hourly Calcs'!K7170,'Hourly Calcs'!O7170,N7170+O7170),N7170+O7170)</f>
        <v>139.00685551418317</v>
      </c>
      <c r="R7170" s="12">
        <f t="shared" si="1005"/>
        <v>660.56057740339838</v>
      </c>
      <c r="S7170" s="1">
        <f>IF(AND(A7170&gt;=5,A7170&lt;=9),INDEX(Demand!$C$3:$C$26,C7170),INDEX(Demand!$B$3:$B$26,C7170))</f>
        <v>600</v>
      </c>
      <c r="T7170" s="7">
        <f t="shared" si="1006"/>
        <v>600</v>
      </c>
      <c r="U7170" s="7">
        <f t="shared" si="1007"/>
        <v>60.560577403398383</v>
      </c>
    </row>
    <row r="7171" spans="1:21" x14ac:dyDescent="0.2">
      <c r="A7171" s="1">
        <v>10</v>
      </c>
      <c r="B7171" s="1">
        <v>26</v>
      </c>
      <c r="C7171" s="1">
        <v>11</v>
      </c>
      <c r="D7171">
        <v>11.4</v>
      </c>
      <c r="E7171">
        <v>6.6</v>
      </c>
      <c r="F7171">
        <v>72</v>
      </c>
      <c r="G7171">
        <v>228</v>
      </c>
      <c r="H7171">
        <v>91</v>
      </c>
      <c r="I7171">
        <v>189</v>
      </c>
      <c r="J7171" s="4">
        <f t="shared" si="1002"/>
        <v>164.30115168055443</v>
      </c>
      <c r="K7171" s="4">
        <f t="shared" si="1003"/>
        <v>25.42161227434373</v>
      </c>
      <c r="L7171" s="5">
        <f t="shared" si="1008"/>
        <v>0.69884831944557391</v>
      </c>
      <c r="M7171" s="5">
        <f t="shared" si="1009"/>
        <v>8.5783877256562704</v>
      </c>
      <c r="N7171" s="6">
        <f t="shared" si="1001"/>
        <v>78.341573393133558</v>
      </c>
      <c r="O7171" s="6">
        <f t="shared" si="1004"/>
        <v>172.84405060645145</v>
      </c>
      <c r="P7171" s="6">
        <f>FORECAST(J7171,Inputs!$B$10:$B$18,Inputs!$A$10:$A$18)</f>
        <v>32.076862515560684</v>
      </c>
      <c r="Q7171" s="6">
        <f>IF(Inputs!$D$10="Yes",IF('Hourly Calcs'!P7171&gt;'Hourly Calcs'!K7171,'Hourly Calcs'!O7171,N7171+O7171),N7171+O7171)</f>
        <v>172.84405060645145</v>
      </c>
      <c r="R7171" s="12">
        <f t="shared" si="1005"/>
        <v>821.3549284818572</v>
      </c>
      <c r="S7171" s="1">
        <f>IF(AND(A7171&gt;=5,A7171&lt;=9),INDEX(Demand!$C$3:$C$26,C7171),INDEX(Demand!$B$3:$B$26,C7171))</f>
        <v>600</v>
      </c>
      <c r="T7171" s="7">
        <f t="shared" si="1006"/>
        <v>600</v>
      </c>
      <c r="U7171" s="7">
        <f t="shared" si="1007"/>
        <v>221.3549284818572</v>
      </c>
    </row>
    <row r="7172" spans="1:21" x14ac:dyDescent="0.2">
      <c r="A7172" s="1">
        <v>10</v>
      </c>
      <c r="B7172" s="1">
        <v>26</v>
      </c>
      <c r="C7172" s="1">
        <v>12</v>
      </c>
      <c r="D7172">
        <v>11.8</v>
      </c>
      <c r="E7172">
        <v>8.8000000000000007</v>
      </c>
      <c r="F7172">
        <v>82</v>
      </c>
      <c r="G7172">
        <v>418</v>
      </c>
      <c r="H7172">
        <v>497</v>
      </c>
      <c r="I7172">
        <v>181</v>
      </c>
      <c r="J7172" s="4">
        <f t="shared" si="1002"/>
        <v>180.53858779171688</v>
      </c>
      <c r="K7172" s="4">
        <f t="shared" si="1003"/>
        <v>26.659880618904126</v>
      </c>
      <c r="L7172" s="5">
        <f t="shared" si="1008"/>
        <v>15.538587791716878</v>
      </c>
      <c r="M7172" s="5">
        <f t="shared" si="1009"/>
        <v>7.3401193810958745</v>
      </c>
      <c r="N7172" s="6">
        <f t="shared" si="1001"/>
        <v>424.17007471564278</v>
      </c>
      <c r="O7172" s="6">
        <f t="shared" si="1004"/>
        <v>165.52790031623127</v>
      </c>
      <c r="P7172" s="6">
        <f>FORECAST(J7172,Inputs!$B$10:$B$18,Inputs!$A$10:$A$18)</f>
        <v>32.2272091462196</v>
      </c>
      <c r="Q7172" s="6">
        <f>IF(Inputs!$D$10="Yes",IF('Hourly Calcs'!P7172&gt;'Hourly Calcs'!K7172,'Hourly Calcs'!O7172,N7172+O7172),N7172+O7172)</f>
        <v>165.52790031623127</v>
      </c>
      <c r="R7172" s="12">
        <f t="shared" si="1005"/>
        <v>786.58858230273097</v>
      </c>
      <c r="S7172" s="1">
        <f>IF(AND(A7172&gt;=5,A7172&lt;=9),INDEX(Demand!$C$3:$C$26,C7172),INDEX(Demand!$B$3:$B$26,C7172))</f>
        <v>600</v>
      </c>
      <c r="T7172" s="7">
        <f t="shared" si="1006"/>
        <v>600</v>
      </c>
      <c r="U7172" s="7">
        <f t="shared" si="1007"/>
        <v>186.58858230273097</v>
      </c>
    </row>
    <row r="7173" spans="1:21" x14ac:dyDescent="0.2">
      <c r="A7173" s="1">
        <v>10</v>
      </c>
      <c r="B7173" s="1">
        <v>26</v>
      </c>
      <c r="C7173" s="1">
        <v>13</v>
      </c>
      <c r="D7173">
        <v>12.8</v>
      </c>
      <c r="E7173">
        <v>8.1999999999999993</v>
      </c>
      <c r="F7173">
        <v>74</v>
      </c>
      <c r="G7173">
        <v>412</v>
      </c>
      <c r="H7173">
        <v>627</v>
      </c>
      <c r="I7173">
        <v>117</v>
      </c>
      <c r="J7173" s="4">
        <f t="shared" si="1002"/>
        <v>196.74051297336408</v>
      </c>
      <c r="K7173" s="4">
        <f t="shared" si="1003"/>
        <v>25.219611514597204</v>
      </c>
      <c r="L7173" s="5">
        <f t="shared" si="1008"/>
        <v>31.740512973364076</v>
      </c>
      <c r="M7173" s="5">
        <f t="shared" si="1009"/>
        <v>8.7803884854027956</v>
      </c>
      <c r="N7173" s="6">
        <f t="shared" si="1001"/>
        <v>491.23799138617414</v>
      </c>
      <c r="O7173" s="6">
        <f t="shared" si="1004"/>
        <v>106.99869799446994</v>
      </c>
      <c r="P7173" s="6">
        <f>FORECAST(J7173,Inputs!$B$10:$B$18,Inputs!$A$10:$A$18)</f>
        <v>32.377226971975588</v>
      </c>
      <c r="Q7173" s="6">
        <f>IF(Inputs!$D$10="Yes",IF('Hourly Calcs'!P7173&gt;'Hourly Calcs'!K7173,'Hourly Calcs'!O7173,N7173+O7173),N7173+O7173)</f>
        <v>106.99869799446994</v>
      </c>
      <c r="R7173" s="12">
        <f t="shared" si="1005"/>
        <v>508.45781286972112</v>
      </c>
      <c r="S7173" s="1">
        <f>IF(AND(A7173&gt;=5,A7173&lt;=9),INDEX(Demand!$C$3:$C$26,C7173),INDEX(Demand!$B$3:$B$26,C7173))</f>
        <v>600</v>
      </c>
      <c r="T7173" s="7">
        <f t="shared" si="1006"/>
        <v>508.45781286972112</v>
      </c>
      <c r="U7173" s="7">
        <f t="shared" si="1007"/>
        <v>0</v>
      </c>
    </row>
    <row r="7174" spans="1:21" x14ac:dyDescent="0.2">
      <c r="A7174" s="1">
        <v>10</v>
      </c>
      <c r="B7174" s="1">
        <v>26</v>
      </c>
      <c r="C7174" s="1">
        <v>14</v>
      </c>
      <c r="D7174">
        <v>13</v>
      </c>
      <c r="E7174">
        <v>6.8</v>
      </c>
      <c r="F7174">
        <v>66</v>
      </c>
      <c r="G7174">
        <v>354</v>
      </c>
      <c r="H7174">
        <v>487</v>
      </c>
      <c r="I7174">
        <v>149</v>
      </c>
      <c r="J7174" s="4">
        <f t="shared" si="1002"/>
        <v>212.08756095705616</v>
      </c>
      <c r="K7174" s="4">
        <f t="shared" si="1003"/>
        <v>21.285582745390826</v>
      </c>
      <c r="L7174" s="5">
        <f t="shared" si="1008"/>
        <v>47.087560957056155</v>
      </c>
      <c r="M7174" s="5">
        <f t="shared" si="1009"/>
        <v>12.714417254609174</v>
      </c>
      <c r="N7174" s="6">
        <f t="shared" si="1001"/>
        <v>319.33780283509958</v>
      </c>
      <c r="O7174" s="6">
        <f t="shared" si="1004"/>
        <v>136.26329915535061</v>
      </c>
      <c r="P7174" s="6">
        <f>FORECAST(J7174,Inputs!$B$10:$B$18,Inputs!$A$10:$A$18)</f>
        <v>32.519329268120892</v>
      </c>
      <c r="Q7174" s="6">
        <f>IF(Inputs!$D$10="Yes",IF('Hourly Calcs'!P7174&gt;'Hourly Calcs'!K7174,'Hourly Calcs'!O7174,N7174+O7174),N7174+O7174)</f>
        <v>136.26329915535061</v>
      </c>
      <c r="R7174" s="12">
        <f t="shared" si="1005"/>
        <v>647.52319758622605</v>
      </c>
      <c r="S7174" s="1">
        <f>IF(AND(A7174&gt;=5,A7174&lt;=9),INDEX(Demand!$C$3:$C$26,C7174),INDEX(Demand!$B$3:$B$26,C7174))</f>
        <v>600</v>
      </c>
      <c r="T7174" s="7">
        <f t="shared" si="1006"/>
        <v>600</v>
      </c>
      <c r="U7174" s="7">
        <f t="shared" si="1007"/>
        <v>47.523197586226047</v>
      </c>
    </row>
    <row r="7175" spans="1:21" x14ac:dyDescent="0.2">
      <c r="A7175" s="1">
        <v>10</v>
      </c>
      <c r="B7175" s="1">
        <v>26</v>
      </c>
      <c r="C7175" s="1">
        <v>15</v>
      </c>
      <c r="D7175">
        <v>12.8</v>
      </c>
      <c r="E7175">
        <v>6.1</v>
      </c>
      <c r="F7175">
        <v>64</v>
      </c>
      <c r="G7175">
        <v>253</v>
      </c>
      <c r="H7175">
        <v>446</v>
      </c>
      <c r="I7175">
        <v>104</v>
      </c>
      <c r="J7175" s="4">
        <f t="shared" si="1002"/>
        <v>226.15116524223674</v>
      </c>
      <c r="K7175" s="4">
        <f t="shared" si="1003"/>
        <v>15.299535163195301</v>
      </c>
      <c r="L7175" s="5">
        <f t="shared" si="1008"/>
        <v>61.151165242236743</v>
      </c>
      <c r="M7175" s="5">
        <f t="shared" si="1009"/>
        <v>18.700464836804699</v>
      </c>
      <c r="N7175" s="6">
        <f t="shared" si="1001"/>
        <v>213.63523574452569</v>
      </c>
      <c r="O7175" s="6">
        <f t="shared" si="1004"/>
        <v>95.10995377286217</v>
      </c>
      <c r="P7175" s="6">
        <f>FORECAST(J7175,Inputs!$B$10:$B$18,Inputs!$A$10:$A$18)</f>
        <v>32.649547826317004</v>
      </c>
      <c r="Q7175" s="6">
        <f>IF(Inputs!$D$10="Yes",IF('Hourly Calcs'!P7175&gt;'Hourly Calcs'!K7175,'Hourly Calcs'!O7175,N7175+O7175),N7175+O7175)</f>
        <v>95.10995377286217</v>
      </c>
      <c r="R7175" s="12">
        <f t="shared" si="1005"/>
        <v>451.962500328641</v>
      </c>
      <c r="S7175" s="1">
        <f>IF(AND(A7175&gt;=5,A7175&lt;=9),INDEX(Demand!$C$3:$C$26,C7175),INDEX(Demand!$B$3:$B$26,C7175))</f>
        <v>600</v>
      </c>
      <c r="T7175" s="7">
        <f t="shared" si="1006"/>
        <v>451.962500328641</v>
      </c>
      <c r="U7175" s="7">
        <f t="shared" si="1007"/>
        <v>0</v>
      </c>
    </row>
    <row r="7176" spans="1:21" x14ac:dyDescent="0.2">
      <c r="A7176" s="1">
        <v>10</v>
      </c>
      <c r="B7176" s="1">
        <v>26</v>
      </c>
      <c r="C7176" s="1">
        <v>16</v>
      </c>
      <c r="D7176">
        <v>12.6</v>
      </c>
      <c r="E7176">
        <v>5.0999999999999996</v>
      </c>
      <c r="F7176">
        <v>60</v>
      </c>
      <c r="G7176">
        <v>126</v>
      </c>
      <c r="H7176">
        <v>232</v>
      </c>
      <c r="I7176">
        <v>77</v>
      </c>
      <c r="J7176" s="4">
        <f t="shared" si="1002"/>
        <v>238.95573654538498</v>
      </c>
      <c r="K7176" s="4">
        <f t="shared" si="1003"/>
        <v>7.8088718617287753</v>
      </c>
      <c r="L7176" s="5">
        <f t="shared" si="1008"/>
        <v>73.95573654538498</v>
      </c>
      <c r="M7176" s="5">
        <f t="shared" si="1009"/>
        <v>26.191128138271225</v>
      </c>
      <c r="N7176" s="6">
        <f t="shared" si="1001"/>
        <v>61.655622957232488</v>
      </c>
      <c r="O7176" s="6">
        <f t="shared" si="1004"/>
        <v>70.417946543369098</v>
      </c>
      <c r="P7176" s="6">
        <f>FORECAST(J7176,Inputs!$B$10:$B$18,Inputs!$A$10:$A$18)</f>
        <v>32.768108671716526</v>
      </c>
      <c r="Q7176" s="6">
        <f>IF(Inputs!$D$10="Yes",IF('Hourly Calcs'!P7176&gt;'Hourly Calcs'!K7176,'Hourly Calcs'!O7176,N7176+O7176),N7176+O7176)</f>
        <v>70.417946543369098</v>
      </c>
      <c r="R7176" s="12">
        <f t="shared" si="1005"/>
        <v>334.62608197408991</v>
      </c>
      <c r="S7176" s="1">
        <f>IF(AND(A7176&gt;=5,A7176&lt;=9),INDEX(Demand!$C$3:$C$26,C7176),INDEX(Demand!$B$3:$B$26,C7176))</f>
        <v>900</v>
      </c>
      <c r="T7176" s="7">
        <f t="shared" si="1006"/>
        <v>334.62608197408986</v>
      </c>
      <c r="U7176" s="7">
        <f t="shared" si="1007"/>
        <v>0</v>
      </c>
    </row>
    <row r="7177" spans="1:21" x14ac:dyDescent="0.2">
      <c r="A7177" s="1">
        <v>10</v>
      </c>
      <c r="B7177" s="1">
        <v>26</v>
      </c>
      <c r="C7177" s="1">
        <v>17</v>
      </c>
      <c r="D7177">
        <v>12.1</v>
      </c>
      <c r="E7177">
        <v>4.7</v>
      </c>
      <c r="F7177">
        <v>61</v>
      </c>
      <c r="G7177">
        <v>21</v>
      </c>
      <c r="H7177">
        <v>0</v>
      </c>
      <c r="I7177">
        <v>21</v>
      </c>
      <c r="J7177" s="4">
        <f t="shared" si="1002"/>
        <v>250.82673627439124</v>
      </c>
      <c r="K7177" s="4">
        <f t="shared" si="1003"/>
        <v>-0.5347123075628275</v>
      </c>
      <c r="L7177" s="5">
        <f t="shared" si="1008"/>
        <v>85.826736274391237</v>
      </c>
      <c r="M7177" s="5">
        <f t="shared" si="1009"/>
        <v>0</v>
      </c>
      <c r="N7177" s="6">
        <f t="shared" ref="N7177:N7240" si="1010">H7177*MAX(0,COS(2*ASIN(SQRT(SIN(RADIANS($B$4))^2+COS(RADIANS($K7177))^2-2*SIN(RADIANS($B$4))*COS(RADIANS($K7177))*COS(RADIANS($J7177-$B$5))+(SIN(RADIANS($K7177))-COS(RADIANS($B$4)))^2)/2)))</f>
        <v>0</v>
      </c>
      <c r="O7177" s="6">
        <f t="shared" si="1004"/>
        <v>19.204894511827938</v>
      </c>
      <c r="P7177" s="6">
        <f>FORECAST(J7177,Inputs!$B$10:$B$18,Inputs!$A$10:$A$18)</f>
        <v>32.878025335873993</v>
      </c>
      <c r="Q7177" s="6">
        <f>IF(Inputs!$D$10="Yes",IF('Hourly Calcs'!P7177&gt;'Hourly Calcs'!K7177,'Hourly Calcs'!O7177,N7177+O7177),N7177+O7177)</f>
        <v>19.204894511827938</v>
      </c>
      <c r="R7177" s="12">
        <f t="shared" si="1005"/>
        <v>91.261658720206356</v>
      </c>
      <c r="S7177" s="1">
        <f>IF(AND(A7177&gt;=5,A7177&lt;=9),INDEX(Demand!$C$3:$C$26,C7177),INDEX(Demand!$B$3:$B$26,C7177))</f>
        <v>900</v>
      </c>
      <c r="T7177" s="7">
        <f t="shared" si="1006"/>
        <v>91.261658720206356</v>
      </c>
      <c r="U7177" s="7">
        <f t="shared" si="1007"/>
        <v>0</v>
      </c>
    </row>
    <row r="7178" spans="1:21" x14ac:dyDescent="0.2">
      <c r="A7178" s="1">
        <v>10</v>
      </c>
      <c r="B7178" s="1">
        <v>26</v>
      </c>
      <c r="C7178" s="1">
        <v>18</v>
      </c>
      <c r="D7178">
        <v>11.9</v>
      </c>
      <c r="E7178">
        <v>5.2</v>
      </c>
      <c r="F7178">
        <v>63</v>
      </c>
      <c r="G7178">
        <v>0</v>
      </c>
      <c r="H7178">
        <v>0</v>
      </c>
      <c r="I7178">
        <v>0</v>
      </c>
      <c r="J7178" s="4">
        <f t="shared" ref="J7178:J7241" si="1011">solarazimuth($B$2,$B$3,$B$1,A7178,B7178,C7178,0,0,0,0)</f>
        <v>262.24408361943262</v>
      </c>
      <c r="K7178" s="4">
        <f t="shared" ref="K7178:K7241" si="1012">solarelevation($B$2,$B$3,$B$1,A7178,B7178,C7178,0,0,0,0)</f>
        <v>-10.09974431532244</v>
      </c>
      <c r="L7178" s="5">
        <f t="shared" si="1008"/>
        <v>0</v>
      </c>
      <c r="M7178" s="5">
        <f t="shared" si="1009"/>
        <v>0</v>
      </c>
      <c r="N7178" s="6">
        <f t="shared" si="1010"/>
        <v>0</v>
      </c>
      <c r="O7178" s="6">
        <f t="shared" ref="O7178:O7241" si="1013">$I7178*(1+COS(RADIANS($B$4)))/2</f>
        <v>0</v>
      </c>
      <c r="P7178" s="6">
        <f>FORECAST(J7178,Inputs!$B$10:$B$18,Inputs!$A$10:$A$18)</f>
        <v>32.983741514994747</v>
      </c>
      <c r="Q7178" s="6">
        <f>IF(Inputs!$D$10="Yes",IF('Hourly Calcs'!P7178&gt;'Hourly Calcs'!K7178,'Hourly Calcs'!O7178,N7178+O7178),N7178+O7178)</f>
        <v>0</v>
      </c>
      <c r="R7178" s="12">
        <f t="shared" ref="R7178:R7241" si="1014">$B$6*$E$1*Q7178</f>
        <v>0</v>
      </c>
      <c r="S7178" s="1">
        <f>IF(AND(A7178&gt;=5,A7178&lt;=9),INDEX(Demand!$C$3:$C$26,C7178),INDEX(Demand!$B$3:$B$26,C7178))</f>
        <v>900</v>
      </c>
      <c r="T7178" s="7">
        <f t="shared" ref="T7178:T7241" si="1015">S7178-MAX(0,S7178-R7178)</f>
        <v>0</v>
      </c>
      <c r="U7178" s="7">
        <f t="shared" ref="U7178:U7241" si="1016">MAX(0,R7178-S7178)</f>
        <v>0</v>
      </c>
    </row>
    <row r="7179" spans="1:21" x14ac:dyDescent="0.2">
      <c r="A7179" s="1">
        <v>10</v>
      </c>
      <c r="B7179" s="1">
        <v>26</v>
      </c>
      <c r="C7179" s="1">
        <v>19</v>
      </c>
      <c r="D7179">
        <v>11.8</v>
      </c>
      <c r="E7179">
        <v>4.8</v>
      </c>
      <c r="F7179">
        <v>62</v>
      </c>
      <c r="G7179">
        <v>0</v>
      </c>
      <c r="H7179">
        <v>0</v>
      </c>
      <c r="I7179">
        <v>0</v>
      </c>
      <c r="J7179" s="4">
        <f t="shared" si="1011"/>
        <v>273.78719757601198</v>
      </c>
      <c r="K7179" s="4">
        <f t="shared" si="1012"/>
        <v>-19.599942900597355</v>
      </c>
      <c r="L7179" s="5">
        <f t="shared" si="1008"/>
        <v>0</v>
      </c>
      <c r="M7179" s="5">
        <f t="shared" si="1009"/>
        <v>0</v>
      </c>
      <c r="N7179" s="6">
        <f t="shared" si="1010"/>
        <v>0</v>
      </c>
      <c r="O7179" s="6">
        <f t="shared" si="1013"/>
        <v>0</v>
      </c>
      <c r="P7179" s="6">
        <f>FORECAST(J7179,Inputs!$B$10:$B$18,Inputs!$A$10:$A$18)</f>
        <v>33.090622199777883</v>
      </c>
      <c r="Q7179" s="6">
        <f>IF(Inputs!$D$10="Yes",IF('Hourly Calcs'!P7179&gt;'Hourly Calcs'!K7179,'Hourly Calcs'!O7179,N7179+O7179),N7179+O7179)</f>
        <v>0</v>
      </c>
      <c r="R7179" s="12">
        <f t="shared" si="1014"/>
        <v>0</v>
      </c>
      <c r="S7179" s="1">
        <f>IF(AND(A7179&gt;=5,A7179&lt;=9),INDEX(Demand!$C$3:$C$26,C7179),INDEX(Demand!$B$3:$B$26,C7179))</f>
        <v>900</v>
      </c>
      <c r="T7179" s="7">
        <f t="shared" si="1015"/>
        <v>0</v>
      </c>
      <c r="U7179" s="7">
        <f t="shared" si="1016"/>
        <v>0</v>
      </c>
    </row>
    <row r="7180" spans="1:21" x14ac:dyDescent="0.2">
      <c r="A7180" s="1">
        <v>10</v>
      </c>
      <c r="B7180" s="1">
        <v>26</v>
      </c>
      <c r="C7180" s="1">
        <v>20</v>
      </c>
      <c r="D7180">
        <v>11.9</v>
      </c>
      <c r="E7180">
        <v>6.4</v>
      </c>
      <c r="F7180">
        <v>69</v>
      </c>
      <c r="G7180">
        <v>0</v>
      </c>
      <c r="H7180">
        <v>0</v>
      </c>
      <c r="I7180">
        <v>0</v>
      </c>
      <c r="J7180" s="4">
        <f t="shared" si="1011"/>
        <v>286.15986902757396</v>
      </c>
      <c r="K7180" s="4">
        <f t="shared" si="1012"/>
        <v>-28.953150393911912</v>
      </c>
      <c r="L7180" s="5">
        <f t="shared" si="1008"/>
        <v>0</v>
      </c>
      <c r="M7180" s="5">
        <f t="shared" si="1009"/>
        <v>0</v>
      </c>
      <c r="N7180" s="6">
        <f t="shared" si="1010"/>
        <v>0</v>
      </c>
      <c r="O7180" s="6">
        <f t="shared" si="1013"/>
        <v>0</v>
      </c>
      <c r="P7180" s="6">
        <f>FORECAST(J7180,Inputs!$B$10:$B$18,Inputs!$A$10:$A$18)</f>
        <v>33.205183972477535</v>
      </c>
      <c r="Q7180" s="6">
        <f>IF(Inputs!$D$10="Yes",IF('Hourly Calcs'!P7180&gt;'Hourly Calcs'!K7180,'Hourly Calcs'!O7180,N7180+O7180),N7180+O7180)</f>
        <v>0</v>
      </c>
      <c r="R7180" s="12">
        <f t="shared" si="1014"/>
        <v>0</v>
      </c>
      <c r="S7180" s="1">
        <f>IF(AND(A7180&gt;=5,A7180&lt;=9),INDEX(Demand!$C$3:$C$26,C7180),INDEX(Demand!$B$3:$B$26,C7180))</f>
        <v>800</v>
      </c>
      <c r="T7180" s="7">
        <f t="shared" si="1015"/>
        <v>0</v>
      </c>
      <c r="U7180" s="7">
        <f t="shared" si="1016"/>
        <v>0</v>
      </c>
    </row>
    <row r="7181" spans="1:21" x14ac:dyDescent="0.2">
      <c r="A7181" s="1">
        <v>10</v>
      </c>
      <c r="B7181" s="1">
        <v>26</v>
      </c>
      <c r="C7181" s="1">
        <v>21</v>
      </c>
      <c r="D7181">
        <v>12.3</v>
      </c>
      <c r="E7181">
        <v>6.9</v>
      </c>
      <c r="F7181">
        <v>70</v>
      </c>
      <c r="G7181">
        <v>0</v>
      </c>
      <c r="H7181">
        <v>0</v>
      </c>
      <c r="I7181">
        <v>0</v>
      </c>
      <c r="J7181" s="4">
        <f t="shared" si="1011"/>
        <v>300.25163334041235</v>
      </c>
      <c r="K7181" s="4">
        <f t="shared" si="1012"/>
        <v>-37.68462440938869</v>
      </c>
      <c r="L7181" s="5">
        <f t="shared" si="1008"/>
        <v>0</v>
      </c>
      <c r="M7181" s="5">
        <f t="shared" si="1009"/>
        <v>0</v>
      </c>
      <c r="N7181" s="6">
        <f t="shared" si="1010"/>
        <v>0</v>
      </c>
      <c r="O7181" s="6">
        <f t="shared" si="1013"/>
        <v>0</v>
      </c>
      <c r="P7181" s="6">
        <f>FORECAST(J7181,Inputs!$B$10:$B$18,Inputs!$A$10:$A$18)</f>
        <v>33.335663271670484</v>
      </c>
      <c r="Q7181" s="6">
        <f>IF(Inputs!$D$10="Yes",IF('Hourly Calcs'!P7181&gt;'Hourly Calcs'!K7181,'Hourly Calcs'!O7181,N7181+O7181),N7181+O7181)</f>
        <v>0</v>
      </c>
      <c r="R7181" s="12">
        <f t="shared" si="1014"/>
        <v>0</v>
      </c>
      <c r="S7181" s="1">
        <f>IF(AND(A7181&gt;=5,A7181&lt;=9),INDEX(Demand!$C$3:$C$26,C7181),INDEX(Demand!$B$3:$B$26,C7181))</f>
        <v>700</v>
      </c>
      <c r="T7181" s="7">
        <f t="shared" si="1015"/>
        <v>0</v>
      </c>
      <c r="U7181" s="7">
        <f t="shared" si="1016"/>
        <v>0</v>
      </c>
    </row>
    <row r="7182" spans="1:21" x14ac:dyDescent="0.2">
      <c r="A7182" s="1">
        <v>10</v>
      </c>
      <c r="B7182" s="1">
        <v>26</v>
      </c>
      <c r="C7182" s="1">
        <v>22</v>
      </c>
      <c r="D7182">
        <v>12.7</v>
      </c>
      <c r="E7182">
        <v>9.1999999999999993</v>
      </c>
      <c r="F7182">
        <v>79</v>
      </c>
      <c r="G7182">
        <v>0</v>
      </c>
      <c r="H7182">
        <v>0</v>
      </c>
      <c r="I7182">
        <v>0</v>
      </c>
      <c r="J7182" s="4">
        <f t="shared" si="1011"/>
        <v>317.1201983688552</v>
      </c>
      <c r="K7182" s="4">
        <f t="shared" si="1012"/>
        <v>-45.111978695313127</v>
      </c>
      <c r="L7182" s="5">
        <f t="shared" si="1008"/>
        <v>0</v>
      </c>
      <c r="M7182" s="5">
        <f t="shared" si="1009"/>
        <v>0</v>
      </c>
      <c r="N7182" s="6">
        <f t="shared" si="1010"/>
        <v>0</v>
      </c>
      <c r="O7182" s="6">
        <f t="shared" si="1013"/>
        <v>0</v>
      </c>
      <c r="P7182" s="6">
        <f>FORECAST(J7182,Inputs!$B$10:$B$18,Inputs!$A$10:$A$18)</f>
        <v>33.491853688600507</v>
      </c>
      <c r="Q7182" s="6">
        <f>IF(Inputs!$D$10="Yes",IF('Hourly Calcs'!P7182&gt;'Hourly Calcs'!K7182,'Hourly Calcs'!O7182,N7182+O7182),N7182+O7182)</f>
        <v>0</v>
      </c>
      <c r="R7182" s="12">
        <f t="shared" si="1014"/>
        <v>0</v>
      </c>
      <c r="S7182" s="1">
        <f>IF(AND(A7182&gt;=5,A7182&lt;=9),INDEX(Demand!$C$3:$C$26,C7182),INDEX(Demand!$B$3:$B$26,C7182))</f>
        <v>600</v>
      </c>
      <c r="T7182" s="7">
        <f t="shared" si="1015"/>
        <v>0</v>
      </c>
      <c r="U7182" s="7">
        <f t="shared" si="1016"/>
        <v>0</v>
      </c>
    </row>
    <row r="7183" spans="1:21" x14ac:dyDescent="0.2">
      <c r="A7183" s="1">
        <v>10</v>
      </c>
      <c r="B7183" s="1">
        <v>26</v>
      </c>
      <c r="C7183" s="1">
        <v>23</v>
      </c>
      <c r="D7183">
        <v>11.9</v>
      </c>
      <c r="E7183">
        <v>9.6999999999999993</v>
      </c>
      <c r="F7183">
        <v>86</v>
      </c>
      <c r="G7183">
        <v>0</v>
      </c>
      <c r="H7183">
        <v>0</v>
      </c>
      <c r="I7183">
        <v>0</v>
      </c>
      <c r="J7183" s="4">
        <f t="shared" si="1011"/>
        <v>337.54932744833354</v>
      </c>
      <c r="K7183" s="4">
        <f t="shared" si="1012"/>
        <v>-50.265664285198653</v>
      </c>
      <c r="L7183" s="5">
        <f t="shared" si="1008"/>
        <v>0</v>
      </c>
      <c r="M7183" s="5">
        <f t="shared" si="1009"/>
        <v>0</v>
      </c>
      <c r="N7183" s="6">
        <f t="shared" si="1010"/>
        <v>0</v>
      </c>
      <c r="O7183" s="6">
        <f t="shared" si="1013"/>
        <v>0</v>
      </c>
      <c r="P7183" s="6">
        <f>FORECAST(J7183,Inputs!$B$10:$B$18,Inputs!$A$10:$A$18)</f>
        <v>33.681012291188274</v>
      </c>
      <c r="Q7183" s="6">
        <f>IF(Inputs!$D$10="Yes",IF('Hourly Calcs'!P7183&gt;'Hourly Calcs'!K7183,'Hourly Calcs'!O7183,N7183+O7183),N7183+O7183)</f>
        <v>0</v>
      </c>
      <c r="R7183" s="12">
        <f t="shared" si="1014"/>
        <v>0</v>
      </c>
      <c r="S7183" s="1">
        <f>IF(AND(A7183&gt;=5,A7183&lt;=9),INDEX(Demand!$C$3:$C$26,C7183),INDEX(Demand!$B$3:$B$26,C7183))</f>
        <v>500</v>
      </c>
      <c r="T7183" s="7">
        <f t="shared" si="1015"/>
        <v>0</v>
      </c>
      <c r="U7183" s="7">
        <f t="shared" si="1016"/>
        <v>0</v>
      </c>
    </row>
    <row r="7184" spans="1:21" x14ac:dyDescent="0.2">
      <c r="A7184" s="1">
        <v>10</v>
      </c>
      <c r="B7184" s="1">
        <v>26</v>
      </c>
      <c r="C7184" s="1">
        <v>24</v>
      </c>
      <c r="D7184">
        <v>12.7</v>
      </c>
      <c r="E7184">
        <v>10.8</v>
      </c>
      <c r="F7184">
        <v>88</v>
      </c>
      <c r="G7184">
        <v>0</v>
      </c>
      <c r="H7184">
        <v>0</v>
      </c>
      <c r="I7184">
        <v>0</v>
      </c>
      <c r="J7184" s="4">
        <f t="shared" si="1011"/>
        <v>0.80184272697565007</v>
      </c>
      <c r="K7184" s="4">
        <f t="shared" si="1012"/>
        <v>-52.073336686797973</v>
      </c>
      <c r="L7184" s="5">
        <f t="shared" si="1008"/>
        <v>0</v>
      </c>
      <c r="M7184" s="5">
        <f t="shared" si="1009"/>
        <v>0</v>
      </c>
      <c r="N7184" s="6">
        <f t="shared" si="1010"/>
        <v>0</v>
      </c>
      <c r="O7184" s="6">
        <f t="shared" si="1013"/>
        <v>0</v>
      </c>
      <c r="P7184" s="6">
        <f>FORECAST(J7184,Inputs!$B$10:$B$18,Inputs!$A$10:$A$18)</f>
        <v>30.562980025249772</v>
      </c>
      <c r="Q7184" s="6">
        <f>IF(Inputs!$D$10="Yes",IF('Hourly Calcs'!P7184&gt;'Hourly Calcs'!K7184,'Hourly Calcs'!O7184,N7184+O7184),N7184+O7184)</f>
        <v>0</v>
      </c>
      <c r="R7184" s="12">
        <f t="shared" si="1014"/>
        <v>0</v>
      </c>
      <c r="S7184" s="1">
        <f>IF(AND(A7184&gt;=5,A7184&lt;=9),INDEX(Demand!$C$3:$C$26,C7184),INDEX(Demand!$B$3:$B$26,C7184))</f>
        <v>400</v>
      </c>
      <c r="T7184" s="7">
        <f t="shared" si="1015"/>
        <v>0</v>
      </c>
      <c r="U7184" s="7">
        <f t="shared" si="1016"/>
        <v>0</v>
      </c>
    </row>
    <row r="7185" spans="1:21" x14ac:dyDescent="0.2">
      <c r="A7185" s="1">
        <v>10</v>
      </c>
      <c r="B7185" s="1">
        <v>27</v>
      </c>
      <c r="C7185" s="1">
        <v>1</v>
      </c>
      <c r="D7185">
        <v>13.3</v>
      </c>
      <c r="E7185">
        <v>11.6</v>
      </c>
      <c r="F7185">
        <v>89</v>
      </c>
      <c r="G7185">
        <v>0</v>
      </c>
      <c r="H7185">
        <v>0</v>
      </c>
      <c r="I7185">
        <v>0</v>
      </c>
      <c r="J7185" s="4">
        <f t="shared" si="1011"/>
        <v>23.949153337563075</v>
      </c>
      <c r="K7185" s="4">
        <f t="shared" si="1012"/>
        <v>-50.040813921727334</v>
      </c>
      <c r="L7185" s="5">
        <f t="shared" si="1008"/>
        <v>0</v>
      </c>
      <c r="M7185" s="5">
        <f t="shared" si="1009"/>
        <v>0</v>
      </c>
      <c r="N7185" s="6">
        <f t="shared" si="1010"/>
        <v>0</v>
      </c>
      <c r="O7185" s="6">
        <f t="shared" si="1013"/>
        <v>0</v>
      </c>
      <c r="P7185" s="6">
        <f>FORECAST(J7185,Inputs!$B$10:$B$18,Inputs!$A$10:$A$18)</f>
        <v>30.777306975347805</v>
      </c>
      <c r="Q7185" s="6">
        <f>IF(Inputs!$D$10="Yes",IF('Hourly Calcs'!P7185&gt;'Hourly Calcs'!K7185,'Hourly Calcs'!O7185,N7185+O7185),N7185+O7185)</f>
        <v>0</v>
      </c>
      <c r="R7185" s="12">
        <f t="shared" si="1014"/>
        <v>0</v>
      </c>
      <c r="S7185" s="1">
        <f>IF(AND(A7185&gt;=5,A7185&lt;=9),INDEX(Demand!$C$3:$C$26,C7185),INDEX(Demand!$B$3:$B$26,C7185))</f>
        <v>350</v>
      </c>
      <c r="T7185" s="7">
        <f t="shared" si="1015"/>
        <v>0</v>
      </c>
      <c r="U7185" s="7">
        <f t="shared" si="1016"/>
        <v>0</v>
      </c>
    </row>
    <row r="7186" spans="1:21" x14ac:dyDescent="0.2">
      <c r="A7186" s="1">
        <v>10</v>
      </c>
      <c r="B7186" s="1">
        <v>27</v>
      </c>
      <c r="C7186" s="1">
        <v>2</v>
      </c>
      <c r="D7186">
        <v>13.3</v>
      </c>
      <c r="E7186">
        <v>10.8</v>
      </c>
      <c r="F7186">
        <v>85</v>
      </c>
      <c r="G7186">
        <v>0</v>
      </c>
      <c r="H7186">
        <v>0</v>
      </c>
      <c r="I7186">
        <v>0</v>
      </c>
      <c r="J7186" s="4">
        <f t="shared" si="1011"/>
        <v>44.160506839687315</v>
      </c>
      <c r="K7186" s="4">
        <f t="shared" si="1012"/>
        <v>-44.721733596078224</v>
      </c>
      <c r="L7186" s="5">
        <f t="shared" si="1008"/>
        <v>0</v>
      </c>
      <c r="M7186" s="5">
        <f t="shared" si="1009"/>
        <v>0</v>
      </c>
      <c r="N7186" s="6">
        <f t="shared" si="1010"/>
        <v>0</v>
      </c>
      <c r="O7186" s="6">
        <f t="shared" si="1013"/>
        <v>0</v>
      </c>
      <c r="P7186" s="6">
        <f>FORECAST(J7186,Inputs!$B$10:$B$18,Inputs!$A$10:$A$18)</f>
        <v>30.964449137404511</v>
      </c>
      <c r="Q7186" s="6">
        <f>IF(Inputs!$D$10="Yes",IF('Hourly Calcs'!P7186&gt;'Hourly Calcs'!K7186,'Hourly Calcs'!O7186,N7186+O7186),N7186+O7186)</f>
        <v>0</v>
      </c>
      <c r="R7186" s="12">
        <f t="shared" si="1014"/>
        <v>0</v>
      </c>
      <c r="S7186" s="1">
        <f>IF(AND(A7186&gt;=5,A7186&lt;=9),INDEX(Demand!$C$3:$C$26,C7186),INDEX(Demand!$B$3:$B$26,C7186))</f>
        <v>350</v>
      </c>
      <c r="T7186" s="7">
        <f t="shared" si="1015"/>
        <v>0</v>
      </c>
      <c r="U7186" s="7">
        <f t="shared" si="1016"/>
        <v>0</v>
      </c>
    </row>
    <row r="7187" spans="1:21" x14ac:dyDescent="0.2">
      <c r="A7187" s="1">
        <v>10</v>
      </c>
      <c r="B7187" s="1">
        <v>27</v>
      </c>
      <c r="C7187" s="1">
        <v>3</v>
      </c>
      <c r="D7187">
        <v>13.2</v>
      </c>
      <c r="E7187">
        <v>11.1</v>
      </c>
      <c r="F7187">
        <v>87</v>
      </c>
      <c r="G7187">
        <v>0</v>
      </c>
      <c r="H7187">
        <v>0</v>
      </c>
      <c r="I7187">
        <v>0</v>
      </c>
      <c r="J7187" s="4">
        <f t="shared" si="1011"/>
        <v>60.83366692445972</v>
      </c>
      <c r="K7187" s="4">
        <f t="shared" si="1012"/>
        <v>-37.198616973177678</v>
      </c>
      <c r="L7187" s="5">
        <f t="shared" si="1008"/>
        <v>0</v>
      </c>
      <c r="M7187" s="5">
        <f t="shared" si="1009"/>
        <v>0</v>
      </c>
      <c r="N7187" s="6">
        <f t="shared" si="1010"/>
        <v>0</v>
      </c>
      <c r="O7187" s="6">
        <f t="shared" si="1013"/>
        <v>0</v>
      </c>
      <c r="P7187" s="6">
        <f>FORECAST(J7187,Inputs!$B$10:$B$18,Inputs!$A$10:$A$18)</f>
        <v>31.118830249300551</v>
      </c>
      <c r="Q7187" s="6">
        <f>IF(Inputs!$D$10="Yes",IF('Hourly Calcs'!P7187&gt;'Hourly Calcs'!K7187,'Hourly Calcs'!O7187,N7187+O7187),N7187+O7187)</f>
        <v>0</v>
      </c>
      <c r="R7187" s="12">
        <f t="shared" si="1014"/>
        <v>0</v>
      </c>
      <c r="S7187" s="1">
        <f>IF(AND(A7187&gt;=5,A7187&lt;=9),INDEX(Demand!$C$3:$C$26,C7187),INDEX(Demand!$B$3:$B$26,C7187))</f>
        <v>350</v>
      </c>
      <c r="T7187" s="7">
        <f t="shared" si="1015"/>
        <v>0</v>
      </c>
      <c r="U7187" s="7">
        <f t="shared" si="1016"/>
        <v>0</v>
      </c>
    </row>
    <row r="7188" spans="1:21" x14ac:dyDescent="0.2">
      <c r="A7188" s="1">
        <v>10</v>
      </c>
      <c r="B7188" s="1">
        <v>27</v>
      </c>
      <c r="C7188" s="1">
        <v>4</v>
      </c>
      <c r="D7188">
        <v>13.2</v>
      </c>
      <c r="E7188">
        <v>10.7</v>
      </c>
      <c r="F7188">
        <v>85</v>
      </c>
      <c r="G7188">
        <v>0</v>
      </c>
      <c r="H7188">
        <v>0</v>
      </c>
      <c r="I7188">
        <v>0</v>
      </c>
      <c r="J7188" s="4">
        <f t="shared" si="1011"/>
        <v>74.797486377183901</v>
      </c>
      <c r="K7188" s="4">
        <f t="shared" si="1012"/>
        <v>-28.424950335891168</v>
      </c>
      <c r="L7188" s="5">
        <f t="shared" si="1008"/>
        <v>0</v>
      </c>
      <c r="M7188" s="5">
        <f t="shared" si="1009"/>
        <v>0</v>
      </c>
      <c r="N7188" s="6">
        <f t="shared" si="1010"/>
        <v>0</v>
      </c>
      <c r="O7188" s="6">
        <f t="shared" si="1013"/>
        <v>0</v>
      </c>
      <c r="P7188" s="6">
        <f>FORECAST(J7188,Inputs!$B$10:$B$18,Inputs!$A$10:$A$18)</f>
        <v>31.24812487386281</v>
      </c>
      <c r="Q7188" s="6">
        <f>IF(Inputs!$D$10="Yes",IF('Hourly Calcs'!P7188&gt;'Hourly Calcs'!K7188,'Hourly Calcs'!O7188,N7188+O7188),N7188+O7188)</f>
        <v>0</v>
      </c>
      <c r="R7188" s="12">
        <f t="shared" si="1014"/>
        <v>0</v>
      </c>
      <c r="S7188" s="1">
        <f>IF(AND(A7188&gt;=5,A7188&lt;=9),INDEX(Demand!$C$3:$C$26,C7188),INDEX(Demand!$B$3:$B$26,C7188))</f>
        <v>350</v>
      </c>
      <c r="T7188" s="7">
        <f t="shared" si="1015"/>
        <v>0</v>
      </c>
      <c r="U7188" s="7">
        <f t="shared" si="1016"/>
        <v>0</v>
      </c>
    </row>
    <row r="7189" spans="1:21" x14ac:dyDescent="0.2">
      <c r="A7189" s="1">
        <v>10</v>
      </c>
      <c r="B7189" s="1">
        <v>27</v>
      </c>
      <c r="C7189" s="1">
        <v>5</v>
      </c>
      <c r="D7189">
        <v>13.4</v>
      </c>
      <c r="E7189">
        <v>10.1</v>
      </c>
      <c r="F7189">
        <v>80</v>
      </c>
      <c r="G7189">
        <v>0</v>
      </c>
      <c r="H7189">
        <v>0</v>
      </c>
      <c r="I7189">
        <v>0</v>
      </c>
      <c r="J7189" s="4">
        <f t="shared" si="1011"/>
        <v>87.104999731643744</v>
      </c>
      <c r="K7189" s="4">
        <f t="shared" si="1012"/>
        <v>-19.068100178270512</v>
      </c>
      <c r="L7189" s="5">
        <f t="shared" si="1008"/>
        <v>77.895000268356256</v>
      </c>
      <c r="M7189" s="5">
        <f t="shared" si="1009"/>
        <v>0</v>
      </c>
      <c r="N7189" s="6">
        <f t="shared" si="1010"/>
        <v>0</v>
      </c>
      <c r="O7189" s="6">
        <f t="shared" si="1013"/>
        <v>0</v>
      </c>
      <c r="P7189" s="6">
        <f>FORECAST(J7189,Inputs!$B$10:$B$18,Inputs!$A$10:$A$18)</f>
        <v>31.362083330848552</v>
      </c>
      <c r="Q7189" s="6">
        <f>IF(Inputs!$D$10="Yes",IF('Hourly Calcs'!P7189&gt;'Hourly Calcs'!K7189,'Hourly Calcs'!O7189,N7189+O7189),N7189+O7189)</f>
        <v>0</v>
      </c>
      <c r="R7189" s="12">
        <f t="shared" si="1014"/>
        <v>0</v>
      </c>
      <c r="S7189" s="1">
        <f>IF(AND(A7189&gt;=5,A7189&lt;=9),INDEX(Demand!$C$3:$C$26,C7189),INDEX(Demand!$B$3:$B$26,C7189))</f>
        <v>350</v>
      </c>
      <c r="T7189" s="7">
        <f t="shared" si="1015"/>
        <v>0</v>
      </c>
      <c r="U7189" s="7">
        <f t="shared" si="1016"/>
        <v>0</v>
      </c>
    </row>
    <row r="7190" spans="1:21" x14ac:dyDescent="0.2">
      <c r="A7190" s="1">
        <v>10</v>
      </c>
      <c r="B7190" s="1">
        <v>27</v>
      </c>
      <c r="C7190" s="1">
        <v>6</v>
      </c>
      <c r="D7190">
        <v>13.2</v>
      </c>
      <c r="E7190">
        <v>9.9</v>
      </c>
      <c r="F7190">
        <v>80</v>
      </c>
      <c r="G7190">
        <v>0</v>
      </c>
      <c r="H7190">
        <v>0</v>
      </c>
      <c r="I7190">
        <v>0</v>
      </c>
      <c r="J7190" s="4">
        <f t="shared" si="1011"/>
        <v>98.632582373868516</v>
      </c>
      <c r="K7190" s="4">
        <f t="shared" si="1012"/>
        <v>-9.5943835222089859</v>
      </c>
      <c r="L7190" s="5">
        <f t="shared" si="1008"/>
        <v>66.367417626131484</v>
      </c>
      <c r="M7190" s="5">
        <f t="shared" si="1009"/>
        <v>0</v>
      </c>
      <c r="N7190" s="6">
        <f t="shared" si="1010"/>
        <v>0</v>
      </c>
      <c r="O7190" s="6">
        <f t="shared" si="1013"/>
        <v>0</v>
      </c>
      <c r="P7190" s="6">
        <f>FORECAST(J7190,Inputs!$B$10:$B$18,Inputs!$A$10:$A$18)</f>
        <v>31.468820207165447</v>
      </c>
      <c r="Q7190" s="6">
        <f>IF(Inputs!$D$10="Yes",IF('Hourly Calcs'!P7190&gt;'Hourly Calcs'!K7190,'Hourly Calcs'!O7190,N7190+O7190),N7190+O7190)</f>
        <v>0</v>
      </c>
      <c r="R7190" s="12">
        <f t="shared" si="1014"/>
        <v>0</v>
      </c>
      <c r="S7190" s="1">
        <f>IF(AND(A7190&gt;=5,A7190&lt;=9),INDEX(Demand!$C$3:$C$26,C7190),INDEX(Demand!$B$3:$B$26,C7190))</f>
        <v>350</v>
      </c>
      <c r="T7190" s="7">
        <f t="shared" si="1015"/>
        <v>0</v>
      </c>
      <c r="U7190" s="7">
        <f t="shared" si="1016"/>
        <v>0</v>
      </c>
    </row>
    <row r="7191" spans="1:21" x14ac:dyDescent="0.2">
      <c r="A7191" s="1">
        <v>10</v>
      </c>
      <c r="B7191" s="1">
        <v>27</v>
      </c>
      <c r="C7191" s="1">
        <v>7</v>
      </c>
      <c r="D7191">
        <v>13.4</v>
      </c>
      <c r="E7191">
        <v>10.1</v>
      </c>
      <c r="F7191">
        <v>80</v>
      </c>
      <c r="G7191">
        <v>0</v>
      </c>
      <c r="H7191">
        <v>0</v>
      </c>
      <c r="I7191">
        <v>0</v>
      </c>
      <c r="J7191" s="4">
        <f t="shared" si="1011"/>
        <v>110.07355315470443</v>
      </c>
      <c r="K7191" s="4">
        <f t="shared" si="1012"/>
        <v>9.8736054844067667E-2</v>
      </c>
      <c r="L7191" s="5">
        <f t="shared" si="1008"/>
        <v>54.926446845295573</v>
      </c>
      <c r="M7191" s="5">
        <f t="shared" si="1009"/>
        <v>33.901263945155932</v>
      </c>
      <c r="N7191" s="6">
        <f t="shared" si="1010"/>
        <v>0</v>
      </c>
      <c r="O7191" s="6">
        <f t="shared" si="1013"/>
        <v>0</v>
      </c>
      <c r="P7191" s="6">
        <f>FORECAST(J7191,Inputs!$B$10:$B$18,Inputs!$A$10:$A$18)</f>
        <v>31.574755121802816</v>
      </c>
      <c r="Q7191" s="6">
        <f>IF(Inputs!$D$10="Yes",IF('Hourly Calcs'!P7191&gt;'Hourly Calcs'!K7191,'Hourly Calcs'!O7191,N7191+O7191),N7191+O7191)</f>
        <v>0</v>
      </c>
      <c r="R7191" s="12">
        <f t="shared" si="1014"/>
        <v>0</v>
      </c>
      <c r="S7191" s="1">
        <f>IF(AND(A7191&gt;=5,A7191&lt;=9),INDEX(Demand!$C$3:$C$26,C7191),INDEX(Demand!$B$3:$B$26,C7191))</f>
        <v>350</v>
      </c>
      <c r="T7191" s="7">
        <f t="shared" si="1015"/>
        <v>0</v>
      </c>
      <c r="U7191" s="7">
        <f t="shared" si="1016"/>
        <v>0</v>
      </c>
    </row>
    <row r="7192" spans="1:21" x14ac:dyDescent="0.2">
      <c r="A7192" s="1">
        <v>10</v>
      </c>
      <c r="B7192" s="1">
        <v>27</v>
      </c>
      <c r="C7192" s="1">
        <v>8</v>
      </c>
      <c r="D7192">
        <v>13.4</v>
      </c>
      <c r="E7192">
        <v>10.5</v>
      </c>
      <c r="F7192">
        <v>83</v>
      </c>
      <c r="G7192">
        <v>22</v>
      </c>
      <c r="H7192">
        <v>0</v>
      </c>
      <c r="I7192">
        <v>22</v>
      </c>
      <c r="J7192" s="4">
        <f t="shared" si="1011"/>
        <v>121.9985965236543</v>
      </c>
      <c r="K7192" s="4">
        <f t="shared" si="1012"/>
        <v>8.1619344292699623</v>
      </c>
      <c r="L7192" s="5">
        <f t="shared" si="1008"/>
        <v>43.0014034763457</v>
      </c>
      <c r="M7192" s="5">
        <f t="shared" si="1009"/>
        <v>25.838065570730038</v>
      </c>
      <c r="N7192" s="6">
        <f t="shared" si="1010"/>
        <v>0</v>
      </c>
      <c r="O7192" s="6">
        <f t="shared" si="1013"/>
        <v>20.119413298105457</v>
      </c>
      <c r="P7192" s="6">
        <f>FORECAST(J7192,Inputs!$B$10:$B$18,Inputs!$A$10:$A$18)</f>
        <v>31.685172190033835</v>
      </c>
      <c r="Q7192" s="6">
        <f>IF(Inputs!$D$10="Yes",IF('Hourly Calcs'!P7192&gt;'Hourly Calcs'!K7192,'Hourly Calcs'!O7192,N7192+O7192),N7192+O7192)</f>
        <v>20.119413298105457</v>
      </c>
      <c r="R7192" s="12">
        <f t="shared" si="1014"/>
        <v>95.60745199259712</v>
      </c>
      <c r="S7192" s="1">
        <f>IF(AND(A7192&gt;=5,A7192&lt;=9),INDEX(Demand!$C$3:$C$26,C7192),INDEX(Demand!$B$3:$B$26,C7192))</f>
        <v>350</v>
      </c>
      <c r="T7192" s="7">
        <f t="shared" si="1015"/>
        <v>95.607451992597134</v>
      </c>
      <c r="U7192" s="7">
        <f t="shared" si="1016"/>
        <v>0</v>
      </c>
    </row>
    <row r="7193" spans="1:21" x14ac:dyDescent="0.2">
      <c r="A7193" s="1">
        <v>10</v>
      </c>
      <c r="B7193" s="1">
        <v>27</v>
      </c>
      <c r="C7193" s="1">
        <v>9</v>
      </c>
      <c r="D7193">
        <v>13.5</v>
      </c>
      <c r="E7193">
        <v>10.9</v>
      </c>
      <c r="F7193">
        <v>84</v>
      </c>
      <c r="G7193">
        <v>93</v>
      </c>
      <c r="H7193">
        <v>12</v>
      </c>
      <c r="I7193">
        <v>90</v>
      </c>
      <c r="J7193" s="4">
        <f t="shared" si="1011"/>
        <v>134.8757756194546</v>
      </c>
      <c r="K7193" s="4">
        <f t="shared" si="1012"/>
        <v>15.531329939533023</v>
      </c>
      <c r="L7193" s="5">
        <f t="shared" si="1008"/>
        <v>30.1242243805454</v>
      </c>
      <c r="M7193" s="5">
        <f t="shared" si="1009"/>
        <v>18.468670060466977</v>
      </c>
      <c r="N7193" s="6">
        <f t="shared" si="1010"/>
        <v>8.255926229467903</v>
      </c>
      <c r="O7193" s="6">
        <f t="shared" si="1013"/>
        <v>82.306690764976878</v>
      </c>
      <c r="P7193" s="6">
        <f>FORECAST(J7193,Inputs!$B$10:$B$18,Inputs!$A$10:$A$18)</f>
        <v>31.804405329809764</v>
      </c>
      <c r="Q7193" s="6">
        <f>IF(Inputs!$D$10="Yes",IF('Hourly Calcs'!P7193&gt;'Hourly Calcs'!K7193,'Hourly Calcs'!O7193,N7193+O7193),N7193+O7193)</f>
        <v>82.306690764976878</v>
      </c>
      <c r="R7193" s="12">
        <f t="shared" si="1014"/>
        <v>391.1213945151701</v>
      </c>
      <c r="S7193" s="1">
        <f>IF(AND(A7193&gt;=5,A7193&lt;=9),INDEX(Demand!$C$3:$C$26,C7193),INDEX(Demand!$B$3:$B$26,C7193))</f>
        <v>350</v>
      </c>
      <c r="T7193" s="7">
        <f t="shared" si="1015"/>
        <v>350</v>
      </c>
      <c r="U7193" s="7">
        <f t="shared" si="1016"/>
        <v>41.121394515170095</v>
      </c>
    </row>
    <row r="7194" spans="1:21" x14ac:dyDescent="0.2">
      <c r="A7194" s="1">
        <v>10</v>
      </c>
      <c r="B7194" s="1">
        <v>27</v>
      </c>
      <c r="C7194" s="1">
        <v>10</v>
      </c>
      <c r="D7194">
        <v>14</v>
      </c>
      <c r="E7194">
        <v>11</v>
      </c>
      <c r="F7194">
        <v>82</v>
      </c>
      <c r="G7194">
        <v>167</v>
      </c>
      <c r="H7194">
        <v>58</v>
      </c>
      <c r="I7194">
        <v>147</v>
      </c>
      <c r="J7194" s="4">
        <f t="shared" si="1011"/>
        <v>149.00938262802282</v>
      </c>
      <c r="K7194" s="4">
        <f t="shared" si="1012"/>
        <v>21.355022621069082</v>
      </c>
      <c r="L7194" s="5">
        <f t="shared" si="1008"/>
        <v>15.99061737197718</v>
      </c>
      <c r="M7194" s="5">
        <f t="shared" si="1009"/>
        <v>12.644977378930918</v>
      </c>
      <c r="N7194" s="6">
        <f t="shared" si="1010"/>
        <v>46.547259401164951</v>
      </c>
      <c r="O7194" s="6">
        <f t="shared" si="1013"/>
        <v>134.43426158279556</v>
      </c>
      <c r="P7194" s="6">
        <f>FORECAST(J7194,Inputs!$B$10:$B$18,Inputs!$A$10:$A$18)</f>
        <v>31.935272061370579</v>
      </c>
      <c r="Q7194" s="6">
        <f>IF(Inputs!$D$10="Yes",IF('Hourly Calcs'!P7194&gt;'Hourly Calcs'!K7194,'Hourly Calcs'!O7194,N7194+O7194),N7194+O7194)</f>
        <v>134.43426158279556</v>
      </c>
      <c r="R7194" s="12">
        <f t="shared" si="1014"/>
        <v>638.83161104144449</v>
      </c>
      <c r="S7194" s="1">
        <f>IF(AND(A7194&gt;=5,A7194&lt;=9),INDEX(Demand!$C$3:$C$26,C7194),INDEX(Demand!$B$3:$B$26,C7194))</f>
        <v>600</v>
      </c>
      <c r="T7194" s="7">
        <f t="shared" si="1015"/>
        <v>600</v>
      </c>
      <c r="U7194" s="7">
        <f t="shared" si="1016"/>
        <v>38.831611041444489</v>
      </c>
    </row>
    <row r="7195" spans="1:21" x14ac:dyDescent="0.2">
      <c r="A7195" s="1">
        <v>10</v>
      </c>
      <c r="B7195" s="1">
        <v>27</v>
      </c>
      <c r="C7195" s="1">
        <v>11</v>
      </c>
      <c r="D7195">
        <v>14.1</v>
      </c>
      <c r="E7195">
        <v>11.9</v>
      </c>
      <c r="F7195">
        <v>87</v>
      </c>
      <c r="G7195">
        <v>110</v>
      </c>
      <c r="H7195">
        <v>0</v>
      </c>
      <c r="I7195">
        <v>110</v>
      </c>
      <c r="J7195" s="4">
        <f t="shared" si="1011"/>
        <v>164.39127511909933</v>
      </c>
      <c r="K7195" s="4">
        <f t="shared" si="1012"/>
        <v>25.093234025329522</v>
      </c>
      <c r="L7195" s="5">
        <f t="shared" si="1008"/>
        <v>0.60872488090066668</v>
      </c>
      <c r="M7195" s="5">
        <f t="shared" si="1009"/>
        <v>8.9067659746704777</v>
      </c>
      <c r="N7195" s="6">
        <f t="shared" si="1010"/>
        <v>0</v>
      </c>
      <c r="O7195" s="6">
        <f t="shared" si="1013"/>
        <v>100.59706649052728</v>
      </c>
      <c r="P7195" s="6">
        <f>FORECAST(J7195,Inputs!$B$10:$B$18,Inputs!$A$10:$A$18)</f>
        <v>32.07769699184351</v>
      </c>
      <c r="Q7195" s="6">
        <f>IF(Inputs!$D$10="Yes",IF('Hourly Calcs'!P7195&gt;'Hourly Calcs'!K7195,'Hourly Calcs'!O7195,N7195+O7195),N7195+O7195)</f>
        <v>100.59706649052728</v>
      </c>
      <c r="R7195" s="12">
        <f t="shared" si="1014"/>
        <v>478.03725996298562</v>
      </c>
      <c r="S7195" s="1">
        <f>IF(AND(A7195&gt;=5,A7195&lt;=9),INDEX(Demand!$C$3:$C$26,C7195),INDEX(Demand!$B$3:$B$26,C7195))</f>
        <v>600</v>
      </c>
      <c r="T7195" s="7">
        <f t="shared" si="1015"/>
        <v>478.03725996298562</v>
      </c>
      <c r="U7195" s="7">
        <f t="shared" si="1016"/>
        <v>0</v>
      </c>
    </row>
    <row r="7196" spans="1:21" x14ac:dyDescent="0.2">
      <c r="A7196" s="1">
        <v>10</v>
      </c>
      <c r="B7196" s="1">
        <v>27</v>
      </c>
      <c r="C7196" s="1">
        <v>12</v>
      </c>
      <c r="D7196">
        <v>13.7</v>
      </c>
      <c r="E7196">
        <v>12.6</v>
      </c>
      <c r="F7196">
        <v>93</v>
      </c>
      <c r="G7196">
        <v>124</v>
      </c>
      <c r="H7196">
        <v>0</v>
      </c>
      <c r="I7196">
        <v>124</v>
      </c>
      <c r="J7196" s="4">
        <f t="shared" si="1011"/>
        <v>180.56141285605133</v>
      </c>
      <c r="K7196" s="4">
        <f t="shared" si="1012"/>
        <v>26.322281478861221</v>
      </c>
      <c r="L7196" s="5">
        <f t="shared" si="1008"/>
        <v>15.561412856051334</v>
      </c>
      <c r="M7196" s="5">
        <f t="shared" si="1009"/>
        <v>7.6777185211387788</v>
      </c>
      <c r="N7196" s="6">
        <f t="shared" si="1010"/>
        <v>0</v>
      </c>
      <c r="O7196" s="6">
        <f t="shared" si="1013"/>
        <v>113.40032949841257</v>
      </c>
      <c r="P7196" s="6">
        <f>FORECAST(J7196,Inputs!$B$10:$B$18,Inputs!$A$10:$A$18)</f>
        <v>32.227420489407884</v>
      </c>
      <c r="Q7196" s="6">
        <f>IF(Inputs!$D$10="Yes",IF('Hourly Calcs'!P7196&gt;'Hourly Calcs'!K7196,'Hourly Calcs'!O7196,N7196+O7196),N7196+O7196)</f>
        <v>113.40032949841257</v>
      </c>
      <c r="R7196" s="12">
        <f t="shared" si="1014"/>
        <v>538.87836577645658</v>
      </c>
      <c r="S7196" s="1">
        <f>IF(AND(A7196&gt;=5,A7196&lt;=9),INDEX(Demand!$C$3:$C$26,C7196),INDEX(Demand!$B$3:$B$26,C7196))</f>
        <v>600</v>
      </c>
      <c r="T7196" s="7">
        <f t="shared" si="1015"/>
        <v>538.87836577645658</v>
      </c>
      <c r="U7196" s="7">
        <f t="shared" si="1016"/>
        <v>0</v>
      </c>
    </row>
    <row r="7197" spans="1:21" x14ac:dyDescent="0.2">
      <c r="A7197" s="1">
        <v>10</v>
      </c>
      <c r="B7197" s="1">
        <v>27</v>
      </c>
      <c r="C7197" s="1">
        <v>13</v>
      </c>
      <c r="D7197">
        <v>14.1</v>
      </c>
      <c r="E7197">
        <v>13.4</v>
      </c>
      <c r="F7197">
        <v>96</v>
      </c>
      <c r="G7197">
        <v>122</v>
      </c>
      <c r="H7197">
        <v>0</v>
      </c>
      <c r="I7197">
        <v>122</v>
      </c>
      <c r="J7197" s="4">
        <f t="shared" si="1011"/>
        <v>196.69519786342525</v>
      </c>
      <c r="K7197" s="4">
        <f t="shared" si="1012"/>
        <v>24.88408937437157</v>
      </c>
      <c r="L7197" s="5">
        <f t="shared" si="1008"/>
        <v>31.69519786342525</v>
      </c>
      <c r="M7197" s="5">
        <f t="shared" si="1009"/>
        <v>9.1159106256284304</v>
      </c>
      <c r="N7197" s="6">
        <f t="shared" si="1010"/>
        <v>0</v>
      </c>
      <c r="O7197" s="6">
        <f t="shared" si="1013"/>
        <v>111.57129192585754</v>
      </c>
      <c r="P7197" s="6">
        <f>FORECAST(J7197,Inputs!$B$10:$B$18,Inputs!$A$10:$A$18)</f>
        <v>32.376807387624304</v>
      </c>
      <c r="Q7197" s="6">
        <f>IF(Inputs!$D$10="Yes",IF('Hourly Calcs'!P7197&gt;'Hourly Calcs'!K7197,'Hourly Calcs'!O7197,N7197+O7197),N7197+O7197)</f>
        <v>111.57129192585754</v>
      </c>
      <c r="R7197" s="12">
        <f t="shared" si="1014"/>
        <v>530.18677923167502</v>
      </c>
      <c r="S7197" s="1">
        <f>IF(AND(A7197&gt;=5,A7197&lt;=9),INDEX(Demand!$C$3:$C$26,C7197),INDEX(Demand!$B$3:$B$26,C7197))</f>
        <v>600</v>
      </c>
      <c r="T7197" s="7">
        <f t="shared" si="1015"/>
        <v>530.18677923167502</v>
      </c>
      <c r="U7197" s="7">
        <f t="shared" si="1016"/>
        <v>0</v>
      </c>
    </row>
    <row r="7198" spans="1:21" x14ac:dyDescent="0.2">
      <c r="A7198" s="1">
        <v>10</v>
      </c>
      <c r="B7198" s="1">
        <v>27</v>
      </c>
      <c r="C7198" s="1">
        <v>14</v>
      </c>
      <c r="D7198">
        <v>14.4</v>
      </c>
      <c r="E7198">
        <v>13.1</v>
      </c>
      <c r="F7198">
        <v>92</v>
      </c>
      <c r="G7198">
        <v>105</v>
      </c>
      <c r="H7198">
        <v>0</v>
      </c>
      <c r="I7198">
        <v>105</v>
      </c>
      <c r="J7198" s="4">
        <f t="shared" si="1011"/>
        <v>211.98535611240058</v>
      </c>
      <c r="K7198" s="4">
        <f t="shared" si="1012"/>
        <v>20.961592206463578</v>
      </c>
      <c r="L7198" s="5">
        <f t="shared" si="1008"/>
        <v>46.985356112400581</v>
      </c>
      <c r="M7198" s="5">
        <f t="shared" si="1009"/>
        <v>13.038407793536422</v>
      </c>
      <c r="N7198" s="6">
        <f t="shared" si="1010"/>
        <v>0</v>
      </c>
      <c r="O7198" s="6">
        <f t="shared" si="1013"/>
        <v>96.024472559139681</v>
      </c>
      <c r="P7198" s="6">
        <f>FORECAST(J7198,Inputs!$B$10:$B$18,Inputs!$A$10:$A$18)</f>
        <v>32.518382926966673</v>
      </c>
      <c r="Q7198" s="6">
        <f>IF(Inputs!$D$10="Yes",IF('Hourly Calcs'!P7198&gt;'Hourly Calcs'!K7198,'Hourly Calcs'!O7198,N7198+O7198),N7198+O7198)</f>
        <v>96.024472559139681</v>
      </c>
      <c r="R7198" s="12">
        <f t="shared" si="1014"/>
        <v>456.30829360103172</v>
      </c>
      <c r="S7198" s="1">
        <f>IF(AND(A7198&gt;=5,A7198&lt;=9),INDEX(Demand!$C$3:$C$26,C7198),INDEX(Demand!$B$3:$B$26,C7198))</f>
        <v>600</v>
      </c>
      <c r="T7198" s="7">
        <f t="shared" si="1015"/>
        <v>456.30829360103172</v>
      </c>
      <c r="U7198" s="7">
        <f t="shared" si="1016"/>
        <v>0</v>
      </c>
    </row>
    <row r="7199" spans="1:21" x14ac:dyDescent="0.2">
      <c r="A7199" s="1">
        <v>10</v>
      </c>
      <c r="B7199" s="1">
        <v>27</v>
      </c>
      <c r="C7199" s="1">
        <v>15</v>
      </c>
      <c r="D7199">
        <v>14.8</v>
      </c>
      <c r="E7199">
        <v>12.6</v>
      </c>
      <c r="F7199">
        <v>87</v>
      </c>
      <c r="G7199">
        <v>74</v>
      </c>
      <c r="H7199">
        <v>0</v>
      </c>
      <c r="I7199">
        <v>74</v>
      </c>
      <c r="J7199" s="4">
        <f t="shared" si="1011"/>
        <v>226.00796730781937</v>
      </c>
      <c r="K7199" s="4">
        <f t="shared" si="1012"/>
        <v>14.992056409816001</v>
      </c>
      <c r="L7199" s="5">
        <f t="shared" si="1008"/>
        <v>61.007967307819371</v>
      </c>
      <c r="M7199" s="5">
        <f t="shared" si="1009"/>
        <v>19.007943590183999</v>
      </c>
      <c r="N7199" s="6">
        <f t="shared" si="1010"/>
        <v>0</v>
      </c>
      <c r="O7199" s="6">
        <f t="shared" si="1013"/>
        <v>67.674390184536534</v>
      </c>
      <c r="P7199" s="6">
        <f>FORECAST(J7199,Inputs!$B$10:$B$18,Inputs!$A$10:$A$18)</f>
        <v>32.648221919516843</v>
      </c>
      <c r="Q7199" s="6">
        <f>IF(Inputs!$D$10="Yes",IF('Hourly Calcs'!P7199&gt;'Hourly Calcs'!K7199,'Hourly Calcs'!O7199,N7199+O7199),N7199+O7199)</f>
        <v>67.674390184536534</v>
      </c>
      <c r="R7199" s="12">
        <f t="shared" si="1014"/>
        <v>321.58870215691758</v>
      </c>
      <c r="S7199" s="1">
        <f>IF(AND(A7199&gt;=5,A7199&lt;=9),INDEX(Demand!$C$3:$C$26,C7199),INDEX(Demand!$B$3:$B$26,C7199))</f>
        <v>600</v>
      </c>
      <c r="T7199" s="7">
        <f t="shared" si="1015"/>
        <v>321.58870215691758</v>
      </c>
      <c r="U7199" s="7">
        <f t="shared" si="1016"/>
        <v>0</v>
      </c>
    </row>
    <row r="7200" spans="1:21" x14ac:dyDescent="0.2">
      <c r="A7200" s="1">
        <v>10</v>
      </c>
      <c r="B7200" s="1">
        <v>27</v>
      </c>
      <c r="C7200" s="1">
        <v>16</v>
      </c>
      <c r="D7200">
        <v>14.9</v>
      </c>
      <c r="E7200">
        <v>12.2</v>
      </c>
      <c r="F7200">
        <v>84</v>
      </c>
      <c r="G7200">
        <v>37</v>
      </c>
      <c r="H7200">
        <v>0</v>
      </c>
      <c r="I7200">
        <v>37</v>
      </c>
      <c r="J7200" s="4">
        <f t="shared" si="1011"/>
        <v>238.78505286614762</v>
      </c>
      <c r="K7200" s="4">
        <f t="shared" si="1012"/>
        <v>7.5200636398060112</v>
      </c>
      <c r="L7200" s="5">
        <f t="shared" si="1008"/>
        <v>73.785052866147623</v>
      </c>
      <c r="M7200" s="5">
        <f t="shared" si="1009"/>
        <v>26.479936360193989</v>
      </c>
      <c r="N7200" s="6">
        <f t="shared" si="1010"/>
        <v>0</v>
      </c>
      <c r="O7200" s="6">
        <f t="shared" si="1013"/>
        <v>33.837195092268267</v>
      </c>
      <c r="P7200" s="6">
        <f>FORECAST(J7200,Inputs!$B$10:$B$18,Inputs!$A$10:$A$18)</f>
        <v>32.766528267279142</v>
      </c>
      <c r="Q7200" s="6">
        <f>IF(Inputs!$D$10="Yes",IF('Hourly Calcs'!P7200&gt;'Hourly Calcs'!K7200,'Hourly Calcs'!O7200,N7200+O7200),N7200+O7200)</f>
        <v>33.837195092268267</v>
      </c>
      <c r="R7200" s="12">
        <f t="shared" si="1014"/>
        <v>160.79435107845879</v>
      </c>
      <c r="S7200" s="1">
        <f>IF(AND(A7200&gt;=5,A7200&lt;=9),INDEX(Demand!$C$3:$C$26,C7200),INDEX(Demand!$B$3:$B$26,C7200))</f>
        <v>900</v>
      </c>
      <c r="T7200" s="7">
        <f t="shared" si="1015"/>
        <v>160.79435107845882</v>
      </c>
      <c r="U7200" s="7">
        <f t="shared" si="1016"/>
        <v>0</v>
      </c>
    </row>
    <row r="7201" spans="1:21" x14ac:dyDescent="0.2">
      <c r="A7201" s="1">
        <v>10</v>
      </c>
      <c r="B7201" s="1">
        <v>27</v>
      </c>
      <c r="C7201" s="1">
        <v>17</v>
      </c>
      <c r="D7201">
        <v>14.8</v>
      </c>
      <c r="E7201">
        <v>12.2</v>
      </c>
      <c r="F7201">
        <v>84</v>
      </c>
      <c r="G7201">
        <v>6</v>
      </c>
      <c r="H7201">
        <v>0</v>
      </c>
      <c r="I7201">
        <v>6</v>
      </c>
      <c r="J7201" s="4">
        <f t="shared" si="1011"/>
        <v>250.63729130687096</v>
      </c>
      <c r="K7201" s="4">
        <f t="shared" si="1012"/>
        <v>-0.90150365570448798</v>
      </c>
      <c r="L7201" s="5">
        <f t="shared" si="1008"/>
        <v>85.637291306870964</v>
      </c>
      <c r="M7201" s="5">
        <f t="shared" si="1009"/>
        <v>0</v>
      </c>
      <c r="N7201" s="6">
        <f t="shared" si="1010"/>
        <v>0</v>
      </c>
      <c r="O7201" s="6">
        <f t="shared" si="1013"/>
        <v>5.4871127176651253</v>
      </c>
      <c r="P7201" s="6">
        <f>FORECAST(J7201,Inputs!$B$10:$B$18,Inputs!$A$10:$A$18)</f>
        <v>32.876271215804358</v>
      </c>
      <c r="Q7201" s="6">
        <f>IF(Inputs!$D$10="Yes",IF('Hourly Calcs'!P7201&gt;'Hourly Calcs'!K7201,'Hourly Calcs'!O7201,N7201+O7201),N7201+O7201)</f>
        <v>5.4871127176651253</v>
      </c>
      <c r="R7201" s="12">
        <f t="shared" si="1014"/>
        <v>26.074759634344673</v>
      </c>
      <c r="S7201" s="1">
        <f>IF(AND(A7201&gt;=5,A7201&lt;=9),INDEX(Demand!$C$3:$C$26,C7201),INDEX(Demand!$B$3:$B$26,C7201))</f>
        <v>900</v>
      </c>
      <c r="T7201" s="7">
        <f t="shared" si="1015"/>
        <v>26.074759634344673</v>
      </c>
      <c r="U7201" s="7">
        <f t="shared" si="1016"/>
        <v>0</v>
      </c>
    </row>
    <row r="7202" spans="1:21" x14ac:dyDescent="0.2">
      <c r="A7202" s="1">
        <v>10</v>
      </c>
      <c r="B7202" s="1">
        <v>27</v>
      </c>
      <c r="C7202" s="1">
        <v>18</v>
      </c>
      <c r="D7202">
        <v>14.5</v>
      </c>
      <c r="E7202">
        <v>12.9</v>
      </c>
      <c r="F7202">
        <v>90</v>
      </c>
      <c r="G7202">
        <v>0</v>
      </c>
      <c r="H7202">
        <v>0</v>
      </c>
      <c r="I7202">
        <v>0</v>
      </c>
      <c r="J7202" s="4">
        <f t="shared" si="1011"/>
        <v>262.04064405338255</v>
      </c>
      <c r="K7202" s="4">
        <f t="shared" si="1012"/>
        <v>-10.372712286441228</v>
      </c>
      <c r="L7202" s="5">
        <f t="shared" si="1008"/>
        <v>0</v>
      </c>
      <c r="M7202" s="5">
        <f t="shared" si="1009"/>
        <v>0</v>
      </c>
      <c r="N7202" s="6">
        <f t="shared" si="1010"/>
        <v>0</v>
      </c>
      <c r="O7202" s="6">
        <f t="shared" si="1013"/>
        <v>0</v>
      </c>
      <c r="P7202" s="6">
        <f>FORECAST(J7202,Inputs!$B$10:$B$18,Inputs!$A$10:$A$18)</f>
        <v>32.981857815309098</v>
      </c>
      <c r="Q7202" s="6">
        <f>IF(Inputs!$D$10="Yes",IF('Hourly Calcs'!P7202&gt;'Hourly Calcs'!K7202,'Hourly Calcs'!O7202,N7202+O7202),N7202+O7202)</f>
        <v>0</v>
      </c>
      <c r="R7202" s="12">
        <f t="shared" si="1014"/>
        <v>0</v>
      </c>
      <c r="S7202" s="1">
        <f>IF(AND(A7202&gt;=5,A7202&lt;=9),INDEX(Demand!$C$3:$C$26,C7202),INDEX(Demand!$B$3:$B$26,C7202))</f>
        <v>900</v>
      </c>
      <c r="T7202" s="7">
        <f t="shared" si="1015"/>
        <v>0</v>
      </c>
      <c r="U7202" s="7">
        <f t="shared" si="1016"/>
        <v>0</v>
      </c>
    </row>
    <row r="7203" spans="1:21" x14ac:dyDescent="0.2">
      <c r="A7203" s="1">
        <v>10</v>
      </c>
      <c r="B7203" s="1">
        <v>27</v>
      </c>
      <c r="C7203" s="1">
        <v>19</v>
      </c>
      <c r="D7203">
        <v>14.7</v>
      </c>
      <c r="E7203">
        <v>12.7</v>
      </c>
      <c r="F7203">
        <v>88</v>
      </c>
      <c r="G7203">
        <v>0</v>
      </c>
      <c r="H7203">
        <v>0</v>
      </c>
      <c r="I7203">
        <v>0</v>
      </c>
      <c r="J7203" s="4">
        <f t="shared" si="1011"/>
        <v>273.57268272110798</v>
      </c>
      <c r="K7203" s="4">
        <f t="shared" si="1012"/>
        <v>-19.870834453123834</v>
      </c>
      <c r="L7203" s="5">
        <f t="shared" ref="L7203:L7266" si="1017">IF(ABS($B$5-J7203)&gt;90,0,ABS($B$5-J7203))</f>
        <v>0</v>
      </c>
      <c r="M7203" s="5">
        <f t="shared" ref="M7203:M7266" si="1018">IF(K7203&gt;0,ABS($B$4-K7203),0)</f>
        <v>0</v>
      </c>
      <c r="N7203" s="6">
        <f t="shared" si="1010"/>
        <v>0</v>
      </c>
      <c r="O7203" s="6">
        <f t="shared" si="1013"/>
        <v>0</v>
      </c>
      <c r="P7203" s="6">
        <f>FORECAST(J7203,Inputs!$B$10:$B$18,Inputs!$A$10:$A$18)</f>
        <v>33.088635951121368</v>
      </c>
      <c r="Q7203" s="6">
        <f>IF(Inputs!$D$10="Yes",IF('Hourly Calcs'!P7203&gt;'Hourly Calcs'!K7203,'Hourly Calcs'!O7203,N7203+O7203),N7203+O7203)</f>
        <v>0</v>
      </c>
      <c r="R7203" s="12">
        <f t="shared" si="1014"/>
        <v>0</v>
      </c>
      <c r="S7203" s="1">
        <f>IF(AND(A7203&gt;=5,A7203&lt;=9),INDEX(Demand!$C$3:$C$26,C7203),INDEX(Demand!$B$3:$B$26,C7203))</f>
        <v>900</v>
      </c>
      <c r="T7203" s="7">
        <f t="shared" si="1015"/>
        <v>0</v>
      </c>
      <c r="U7203" s="7">
        <f t="shared" si="1016"/>
        <v>0</v>
      </c>
    </row>
    <row r="7204" spans="1:21" x14ac:dyDescent="0.2">
      <c r="A7204" s="1">
        <v>10</v>
      </c>
      <c r="B7204" s="1">
        <v>27</v>
      </c>
      <c r="C7204" s="1">
        <v>20</v>
      </c>
      <c r="D7204">
        <v>14.2</v>
      </c>
      <c r="E7204">
        <v>12.9</v>
      </c>
      <c r="F7204">
        <v>92</v>
      </c>
      <c r="G7204">
        <v>0</v>
      </c>
      <c r="H7204">
        <v>0</v>
      </c>
      <c r="I7204">
        <v>0</v>
      </c>
      <c r="J7204" s="4">
        <f t="shared" si="1011"/>
        <v>285.93850725012004</v>
      </c>
      <c r="K7204" s="4">
        <f t="shared" si="1012"/>
        <v>-29.229863237704095</v>
      </c>
      <c r="L7204" s="5">
        <f t="shared" si="1017"/>
        <v>0</v>
      </c>
      <c r="M7204" s="5">
        <f t="shared" si="1018"/>
        <v>0</v>
      </c>
      <c r="N7204" s="6">
        <f t="shared" si="1010"/>
        <v>0</v>
      </c>
      <c r="O7204" s="6">
        <f t="shared" si="1013"/>
        <v>0</v>
      </c>
      <c r="P7204" s="6">
        <f>FORECAST(J7204,Inputs!$B$10:$B$18,Inputs!$A$10:$A$18)</f>
        <v>33.20313432639</v>
      </c>
      <c r="Q7204" s="6">
        <f>IF(Inputs!$D$10="Yes",IF('Hourly Calcs'!P7204&gt;'Hourly Calcs'!K7204,'Hourly Calcs'!O7204,N7204+O7204),N7204+O7204)</f>
        <v>0</v>
      </c>
      <c r="R7204" s="12">
        <f t="shared" si="1014"/>
        <v>0</v>
      </c>
      <c r="S7204" s="1">
        <f>IF(AND(A7204&gt;=5,A7204&lt;=9),INDEX(Demand!$C$3:$C$26,C7204),INDEX(Demand!$B$3:$B$26,C7204))</f>
        <v>800</v>
      </c>
      <c r="T7204" s="7">
        <f t="shared" si="1015"/>
        <v>0</v>
      </c>
      <c r="U7204" s="7">
        <f t="shared" si="1016"/>
        <v>0</v>
      </c>
    </row>
    <row r="7205" spans="1:21" x14ac:dyDescent="0.2">
      <c r="A7205" s="1">
        <v>10</v>
      </c>
      <c r="B7205" s="1">
        <v>27</v>
      </c>
      <c r="C7205" s="1">
        <v>21</v>
      </c>
      <c r="D7205">
        <v>13.7</v>
      </c>
      <c r="E7205">
        <v>13.3</v>
      </c>
      <c r="F7205">
        <v>97</v>
      </c>
      <c r="G7205">
        <v>0</v>
      </c>
      <c r="H7205">
        <v>0</v>
      </c>
      <c r="I7205">
        <v>0</v>
      </c>
      <c r="J7205" s="4">
        <f t="shared" si="1011"/>
        <v>300.03458937599248</v>
      </c>
      <c r="K7205" s="4">
        <f t="shared" si="1012"/>
        <v>-37.9752758735996</v>
      </c>
      <c r="L7205" s="5">
        <f t="shared" si="1017"/>
        <v>0</v>
      </c>
      <c r="M7205" s="5">
        <f t="shared" si="1018"/>
        <v>0</v>
      </c>
      <c r="N7205" s="6">
        <f t="shared" si="1010"/>
        <v>0</v>
      </c>
      <c r="O7205" s="6">
        <f t="shared" si="1013"/>
        <v>0</v>
      </c>
      <c r="P7205" s="6">
        <f>FORECAST(J7205,Inputs!$B$10:$B$18,Inputs!$A$10:$A$18)</f>
        <v>33.333653605333261</v>
      </c>
      <c r="Q7205" s="6">
        <f>IF(Inputs!$D$10="Yes",IF('Hourly Calcs'!P7205&gt;'Hourly Calcs'!K7205,'Hourly Calcs'!O7205,N7205+O7205),N7205+O7205)</f>
        <v>0</v>
      </c>
      <c r="R7205" s="12">
        <f t="shared" si="1014"/>
        <v>0</v>
      </c>
      <c r="S7205" s="1">
        <f>IF(AND(A7205&gt;=5,A7205&lt;=9),INDEX(Demand!$C$3:$C$26,C7205),INDEX(Demand!$B$3:$B$26,C7205))</f>
        <v>700</v>
      </c>
      <c r="T7205" s="7">
        <f t="shared" si="1015"/>
        <v>0</v>
      </c>
      <c r="U7205" s="7">
        <f t="shared" si="1016"/>
        <v>0</v>
      </c>
    </row>
    <row r="7206" spans="1:21" x14ac:dyDescent="0.2">
      <c r="A7206" s="1">
        <v>10</v>
      </c>
      <c r="B7206" s="1">
        <v>27</v>
      </c>
      <c r="C7206" s="1">
        <v>22</v>
      </c>
      <c r="D7206">
        <v>14.2</v>
      </c>
      <c r="E7206">
        <v>13.1</v>
      </c>
      <c r="F7206">
        <v>93</v>
      </c>
      <c r="G7206">
        <v>0</v>
      </c>
      <c r="H7206">
        <v>0</v>
      </c>
      <c r="I7206">
        <v>0</v>
      </c>
      <c r="J7206" s="4">
        <f t="shared" si="1011"/>
        <v>316.93553884622116</v>
      </c>
      <c r="K7206" s="4">
        <f t="shared" si="1012"/>
        <v>-45.423213194852764</v>
      </c>
      <c r="L7206" s="5">
        <f t="shared" si="1017"/>
        <v>0</v>
      </c>
      <c r="M7206" s="5">
        <f t="shared" si="1018"/>
        <v>0</v>
      </c>
      <c r="N7206" s="6">
        <f t="shared" si="1010"/>
        <v>0</v>
      </c>
      <c r="O7206" s="6">
        <f t="shared" si="1013"/>
        <v>0</v>
      </c>
      <c r="P7206" s="6">
        <f>FORECAST(J7206,Inputs!$B$10:$B$18,Inputs!$A$10:$A$18)</f>
        <v>33.49014387820575</v>
      </c>
      <c r="Q7206" s="6">
        <f>IF(Inputs!$D$10="Yes",IF('Hourly Calcs'!P7206&gt;'Hourly Calcs'!K7206,'Hourly Calcs'!O7206,N7206+O7206),N7206+O7206)</f>
        <v>0</v>
      </c>
      <c r="R7206" s="12">
        <f t="shared" si="1014"/>
        <v>0</v>
      </c>
      <c r="S7206" s="1">
        <f>IF(AND(A7206&gt;=5,A7206&lt;=9),INDEX(Demand!$C$3:$C$26,C7206),INDEX(Demand!$B$3:$B$26,C7206))</f>
        <v>600</v>
      </c>
      <c r="T7206" s="7">
        <f t="shared" si="1015"/>
        <v>0</v>
      </c>
      <c r="U7206" s="7">
        <f t="shared" si="1016"/>
        <v>0</v>
      </c>
    </row>
    <row r="7207" spans="1:21" x14ac:dyDescent="0.2">
      <c r="A7207" s="1">
        <v>10</v>
      </c>
      <c r="B7207" s="1">
        <v>27</v>
      </c>
      <c r="C7207" s="1">
        <v>23</v>
      </c>
      <c r="D7207">
        <v>14.4</v>
      </c>
      <c r="E7207">
        <v>13.7</v>
      </c>
      <c r="F7207">
        <v>96</v>
      </c>
      <c r="G7207">
        <v>0</v>
      </c>
      <c r="H7207">
        <v>0</v>
      </c>
      <c r="I7207">
        <v>0</v>
      </c>
      <c r="J7207" s="4">
        <f t="shared" si="1011"/>
        <v>337.45015092599613</v>
      </c>
      <c r="K7207" s="4">
        <f t="shared" si="1012"/>
        <v>-50.596816806626606</v>
      </c>
      <c r="L7207" s="5">
        <f t="shared" si="1017"/>
        <v>0</v>
      </c>
      <c r="M7207" s="5">
        <f t="shared" si="1018"/>
        <v>0</v>
      </c>
      <c r="N7207" s="6">
        <f t="shared" si="1010"/>
        <v>0</v>
      </c>
      <c r="O7207" s="6">
        <f t="shared" si="1013"/>
        <v>0</v>
      </c>
      <c r="P7207" s="6">
        <f>FORECAST(J7207,Inputs!$B$10:$B$18,Inputs!$A$10:$A$18)</f>
        <v>33.680093990055518</v>
      </c>
      <c r="Q7207" s="6">
        <f>IF(Inputs!$D$10="Yes",IF('Hourly Calcs'!P7207&gt;'Hourly Calcs'!K7207,'Hourly Calcs'!O7207,N7207+O7207),N7207+O7207)</f>
        <v>0</v>
      </c>
      <c r="R7207" s="12">
        <f t="shared" si="1014"/>
        <v>0</v>
      </c>
      <c r="S7207" s="1">
        <f>IF(AND(A7207&gt;=5,A7207&lt;=9),INDEX(Demand!$C$3:$C$26,C7207),INDEX(Demand!$B$3:$B$26,C7207))</f>
        <v>500</v>
      </c>
      <c r="T7207" s="7">
        <f t="shared" si="1015"/>
        <v>0</v>
      </c>
      <c r="U7207" s="7">
        <f t="shared" si="1016"/>
        <v>0</v>
      </c>
    </row>
    <row r="7208" spans="1:21" x14ac:dyDescent="0.2">
      <c r="A7208" s="1">
        <v>10</v>
      </c>
      <c r="B7208" s="1">
        <v>27</v>
      </c>
      <c r="C7208" s="1">
        <v>24</v>
      </c>
      <c r="D7208">
        <v>15.1</v>
      </c>
      <c r="E7208">
        <v>14.8</v>
      </c>
      <c r="F7208">
        <v>98</v>
      </c>
      <c r="G7208">
        <v>0</v>
      </c>
      <c r="H7208">
        <v>0</v>
      </c>
      <c r="I7208">
        <v>0</v>
      </c>
      <c r="J7208" s="4">
        <f t="shared" si="1011"/>
        <v>0.84122740074789704</v>
      </c>
      <c r="K7208" s="4">
        <f t="shared" si="1012"/>
        <v>-52.409447006548305</v>
      </c>
      <c r="L7208" s="5">
        <f t="shared" si="1017"/>
        <v>0</v>
      </c>
      <c r="M7208" s="5">
        <f t="shared" si="1018"/>
        <v>0</v>
      </c>
      <c r="N7208" s="6">
        <f t="shared" si="1010"/>
        <v>0</v>
      </c>
      <c r="O7208" s="6">
        <f t="shared" si="1013"/>
        <v>0</v>
      </c>
      <c r="P7208" s="6">
        <f>FORECAST(J7208,Inputs!$B$10:$B$18,Inputs!$A$10:$A$18)</f>
        <v>30.56334469815507</v>
      </c>
      <c r="Q7208" s="6">
        <f>IF(Inputs!$D$10="Yes",IF('Hourly Calcs'!P7208&gt;'Hourly Calcs'!K7208,'Hourly Calcs'!O7208,N7208+O7208),N7208+O7208)</f>
        <v>0</v>
      </c>
      <c r="R7208" s="12">
        <f t="shared" si="1014"/>
        <v>0</v>
      </c>
      <c r="S7208" s="1">
        <f>IF(AND(A7208&gt;=5,A7208&lt;=9),INDEX(Demand!$C$3:$C$26,C7208),INDEX(Demand!$B$3:$B$26,C7208))</f>
        <v>400</v>
      </c>
      <c r="T7208" s="7">
        <f t="shared" si="1015"/>
        <v>0</v>
      </c>
      <c r="U7208" s="7">
        <f t="shared" si="1016"/>
        <v>0</v>
      </c>
    </row>
    <row r="7209" spans="1:21" x14ac:dyDescent="0.2">
      <c r="A7209" s="1">
        <v>10</v>
      </c>
      <c r="B7209" s="1">
        <v>28</v>
      </c>
      <c r="C7209" s="1">
        <v>1</v>
      </c>
      <c r="D7209">
        <v>14.7</v>
      </c>
      <c r="E7209">
        <v>14.2</v>
      </c>
      <c r="F7209">
        <v>97</v>
      </c>
      <c r="G7209">
        <v>0</v>
      </c>
      <c r="H7209">
        <v>0</v>
      </c>
      <c r="I7209">
        <v>0</v>
      </c>
      <c r="J7209" s="4">
        <f t="shared" si="1011"/>
        <v>24.119517486830148</v>
      </c>
      <c r="K7209" s="4">
        <f t="shared" si="1012"/>
        <v>-50.35949914007287</v>
      </c>
      <c r="L7209" s="5">
        <f t="shared" si="1017"/>
        <v>0</v>
      </c>
      <c r="M7209" s="5">
        <f t="shared" si="1018"/>
        <v>0</v>
      </c>
      <c r="N7209" s="6">
        <f t="shared" si="1010"/>
        <v>0</v>
      </c>
      <c r="O7209" s="6">
        <f t="shared" si="1013"/>
        <v>0</v>
      </c>
      <c r="P7209" s="6">
        <f>FORECAST(J7209,Inputs!$B$10:$B$18,Inputs!$A$10:$A$18)</f>
        <v>30.77888442117435</v>
      </c>
      <c r="Q7209" s="6">
        <f>IF(Inputs!$D$10="Yes",IF('Hourly Calcs'!P7209&gt;'Hourly Calcs'!K7209,'Hourly Calcs'!O7209,N7209+O7209),N7209+O7209)</f>
        <v>0</v>
      </c>
      <c r="R7209" s="12">
        <f t="shared" si="1014"/>
        <v>0</v>
      </c>
      <c r="S7209" s="1">
        <f>IF(AND(A7209&gt;=5,A7209&lt;=9),INDEX(Demand!$C$3:$C$26,C7209),INDEX(Demand!$B$3:$B$26,C7209))</f>
        <v>350</v>
      </c>
      <c r="T7209" s="7">
        <f t="shared" si="1015"/>
        <v>0</v>
      </c>
      <c r="U7209" s="7">
        <f t="shared" si="1016"/>
        <v>0</v>
      </c>
    </row>
    <row r="7210" spans="1:21" x14ac:dyDescent="0.2">
      <c r="A7210" s="1">
        <v>10</v>
      </c>
      <c r="B7210" s="1">
        <v>28</v>
      </c>
      <c r="C7210" s="1">
        <v>2</v>
      </c>
      <c r="D7210">
        <v>14.8</v>
      </c>
      <c r="E7210">
        <v>14.3</v>
      </c>
      <c r="F7210">
        <v>97</v>
      </c>
      <c r="G7210">
        <v>0</v>
      </c>
      <c r="H7210">
        <v>0</v>
      </c>
      <c r="I7210">
        <v>0</v>
      </c>
      <c r="J7210" s="4">
        <f t="shared" si="1011"/>
        <v>44.401604390579053</v>
      </c>
      <c r="K7210" s="4">
        <f t="shared" si="1012"/>
        <v>-45.011830577596129</v>
      </c>
      <c r="L7210" s="5">
        <f t="shared" si="1017"/>
        <v>0</v>
      </c>
      <c r="M7210" s="5">
        <f t="shared" si="1018"/>
        <v>0</v>
      </c>
      <c r="N7210" s="6">
        <f t="shared" si="1010"/>
        <v>0</v>
      </c>
      <c r="O7210" s="6">
        <f t="shared" si="1013"/>
        <v>0</v>
      </c>
      <c r="P7210" s="6">
        <f>FORECAST(J7210,Inputs!$B$10:$B$18,Inputs!$A$10:$A$18)</f>
        <v>30.966681522134991</v>
      </c>
      <c r="Q7210" s="6">
        <f>IF(Inputs!$D$10="Yes",IF('Hourly Calcs'!P7210&gt;'Hourly Calcs'!K7210,'Hourly Calcs'!O7210,N7210+O7210),N7210+O7210)</f>
        <v>0</v>
      </c>
      <c r="R7210" s="12">
        <f t="shared" si="1014"/>
        <v>0</v>
      </c>
      <c r="S7210" s="1">
        <f>IF(AND(A7210&gt;=5,A7210&lt;=9),INDEX(Demand!$C$3:$C$26,C7210),INDEX(Demand!$B$3:$B$26,C7210))</f>
        <v>350</v>
      </c>
      <c r="T7210" s="7">
        <f t="shared" si="1015"/>
        <v>0</v>
      </c>
      <c r="U7210" s="7">
        <f t="shared" si="1016"/>
        <v>0</v>
      </c>
    </row>
    <row r="7211" spans="1:21" x14ac:dyDescent="0.2">
      <c r="A7211" s="1">
        <v>10</v>
      </c>
      <c r="B7211" s="1">
        <v>28</v>
      </c>
      <c r="C7211" s="1">
        <v>3</v>
      </c>
      <c r="D7211">
        <v>15.1</v>
      </c>
      <c r="E7211">
        <v>14</v>
      </c>
      <c r="F7211">
        <v>93</v>
      </c>
      <c r="G7211">
        <v>0</v>
      </c>
      <c r="H7211">
        <v>0</v>
      </c>
      <c r="I7211">
        <v>0</v>
      </c>
      <c r="J7211" s="4">
        <f t="shared" si="1011"/>
        <v>61.094923459393286</v>
      </c>
      <c r="K7211" s="4">
        <f t="shared" si="1012"/>
        <v>-37.463395755233222</v>
      </c>
      <c r="L7211" s="5">
        <f t="shared" si="1017"/>
        <v>0</v>
      </c>
      <c r="M7211" s="5">
        <f t="shared" si="1018"/>
        <v>0</v>
      </c>
      <c r="N7211" s="6">
        <f t="shared" si="1010"/>
        <v>0</v>
      </c>
      <c r="O7211" s="6">
        <f t="shared" si="1013"/>
        <v>0</v>
      </c>
      <c r="P7211" s="6">
        <f>FORECAST(J7211,Inputs!$B$10:$B$18,Inputs!$A$10:$A$18)</f>
        <v>31.121249291290678</v>
      </c>
      <c r="Q7211" s="6">
        <f>IF(Inputs!$D$10="Yes",IF('Hourly Calcs'!P7211&gt;'Hourly Calcs'!K7211,'Hourly Calcs'!O7211,N7211+O7211),N7211+O7211)</f>
        <v>0</v>
      </c>
      <c r="R7211" s="12">
        <f t="shared" si="1014"/>
        <v>0</v>
      </c>
      <c r="S7211" s="1">
        <f>IF(AND(A7211&gt;=5,A7211&lt;=9),INDEX(Demand!$C$3:$C$26,C7211),INDEX(Demand!$B$3:$B$26,C7211))</f>
        <v>350</v>
      </c>
      <c r="T7211" s="7">
        <f t="shared" si="1015"/>
        <v>0</v>
      </c>
      <c r="U7211" s="7">
        <f t="shared" si="1016"/>
        <v>0</v>
      </c>
    </row>
    <row r="7212" spans="1:21" x14ac:dyDescent="0.2">
      <c r="A7212" s="1">
        <v>10</v>
      </c>
      <c r="B7212" s="1">
        <v>28</v>
      </c>
      <c r="C7212" s="1">
        <v>4</v>
      </c>
      <c r="D7212">
        <v>15.1</v>
      </c>
      <c r="E7212">
        <v>13.9</v>
      </c>
      <c r="F7212">
        <v>93</v>
      </c>
      <c r="G7212">
        <v>0</v>
      </c>
      <c r="H7212">
        <v>0</v>
      </c>
      <c r="I7212">
        <v>0</v>
      </c>
      <c r="J7212" s="4">
        <f t="shared" si="1011"/>
        <v>75.055412612413647</v>
      </c>
      <c r="K7212" s="4">
        <f t="shared" si="1012"/>
        <v>-28.673644350179387</v>
      </c>
      <c r="L7212" s="5">
        <f t="shared" si="1017"/>
        <v>89.944587387586353</v>
      </c>
      <c r="M7212" s="5">
        <f t="shared" si="1018"/>
        <v>0</v>
      </c>
      <c r="N7212" s="6">
        <f t="shared" si="1010"/>
        <v>0</v>
      </c>
      <c r="O7212" s="6">
        <f t="shared" si="1013"/>
        <v>0</v>
      </c>
      <c r="P7212" s="6">
        <f>FORECAST(J7212,Inputs!$B$10:$B$18,Inputs!$A$10:$A$18)</f>
        <v>31.250513079744568</v>
      </c>
      <c r="Q7212" s="6">
        <f>IF(Inputs!$D$10="Yes",IF('Hourly Calcs'!P7212&gt;'Hourly Calcs'!K7212,'Hourly Calcs'!O7212,N7212+O7212),N7212+O7212)</f>
        <v>0</v>
      </c>
      <c r="R7212" s="12">
        <f t="shared" si="1014"/>
        <v>0</v>
      </c>
      <c r="S7212" s="1">
        <f>IF(AND(A7212&gt;=5,A7212&lt;=9),INDEX(Demand!$C$3:$C$26,C7212),INDEX(Demand!$B$3:$B$26,C7212))</f>
        <v>350</v>
      </c>
      <c r="T7212" s="7">
        <f t="shared" si="1015"/>
        <v>0</v>
      </c>
      <c r="U7212" s="7">
        <f t="shared" si="1016"/>
        <v>0</v>
      </c>
    </row>
    <row r="7213" spans="1:21" x14ac:dyDescent="0.2">
      <c r="A7213" s="1">
        <v>10</v>
      </c>
      <c r="B7213" s="1">
        <v>28</v>
      </c>
      <c r="C7213" s="1">
        <v>5</v>
      </c>
      <c r="D7213">
        <v>15.1</v>
      </c>
      <c r="E7213">
        <v>13.5</v>
      </c>
      <c r="F7213">
        <v>90</v>
      </c>
      <c r="G7213">
        <v>0</v>
      </c>
      <c r="H7213">
        <v>0</v>
      </c>
      <c r="I7213">
        <v>0</v>
      </c>
      <c r="J7213" s="4">
        <f t="shared" si="1011"/>
        <v>87.351991440734295</v>
      </c>
      <c r="K7213" s="4">
        <f t="shared" si="1012"/>
        <v>-19.310424081753453</v>
      </c>
      <c r="L7213" s="5">
        <f t="shared" si="1017"/>
        <v>77.648008559265705</v>
      </c>
      <c r="M7213" s="5">
        <f t="shared" si="1018"/>
        <v>0</v>
      </c>
      <c r="N7213" s="6">
        <f t="shared" si="1010"/>
        <v>0</v>
      </c>
      <c r="O7213" s="6">
        <f t="shared" si="1013"/>
        <v>0</v>
      </c>
      <c r="P7213" s="6">
        <f>FORECAST(J7213,Inputs!$B$10:$B$18,Inputs!$A$10:$A$18)</f>
        <v>31.364370291117908</v>
      </c>
      <c r="Q7213" s="6">
        <f>IF(Inputs!$D$10="Yes",IF('Hourly Calcs'!P7213&gt;'Hourly Calcs'!K7213,'Hourly Calcs'!O7213,N7213+O7213),N7213+O7213)</f>
        <v>0</v>
      </c>
      <c r="R7213" s="12">
        <f t="shared" si="1014"/>
        <v>0</v>
      </c>
      <c r="S7213" s="1">
        <f>IF(AND(A7213&gt;=5,A7213&lt;=9),INDEX(Demand!$C$3:$C$26,C7213),INDEX(Demand!$B$3:$B$26,C7213))</f>
        <v>350</v>
      </c>
      <c r="T7213" s="7">
        <f t="shared" si="1015"/>
        <v>0</v>
      </c>
      <c r="U7213" s="7">
        <f t="shared" si="1016"/>
        <v>0</v>
      </c>
    </row>
    <row r="7214" spans="1:21" x14ac:dyDescent="0.2">
      <c r="A7214" s="1">
        <v>10</v>
      </c>
      <c r="B7214" s="1">
        <v>28</v>
      </c>
      <c r="C7214" s="1">
        <v>6</v>
      </c>
      <c r="D7214">
        <v>15.6</v>
      </c>
      <c r="E7214">
        <v>14.9</v>
      </c>
      <c r="F7214">
        <v>96</v>
      </c>
      <c r="G7214">
        <v>0</v>
      </c>
      <c r="H7214">
        <v>0</v>
      </c>
      <c r="I7214">
        <v>0</v>
      </c>
      <c r="J7214" s="4">
        <f t="shared" si="1011"/>
        <v>98.866866546376443</v>
      </c>
      <c r="K7214" s="4">
        <f t="shared" si="1012"/>
        <v>-9.8393716962212494</v>
      </c>
      <c r="L7214" s="5">
        <f t="shared" si="1017"/>
        <v>66.133133453623557</v>
      </c>
      <c r="M7214" s="5">
        <f t="shared" si="1018"/>
        <v>0</v>
      </c>
      <c r="N7214" s="6">
        <f t="shared" si="1010"/>
        <v>0</v>
      </c>
      <c r="O7214" s="6">
        <f t="shared" si="1013"/>
        <v>0</v>
      </c>
      <c r="P7214" s="6">
        <f>FORECAST(J7214,Inputs!$B$10:$B$18,Inputs!$A$10:$A$18)</f>
        <v>31.470989505059038</v>
      </c>
      <c r="Q7214" s="6">
        <f>IF(Inputs!$D$10="Yes",IF('Hourly Calcs'!P7214&gt;'Hourly Calcs'!K7214,'Hourly Calcs'!O7214,N7214+O7214),N7214+O7214)</f>
        <v>0</v>
      </c>
      <c r="R7214" s="12">
        <f t="shared" si="1014"/>
        <v>0</v>
      </c>
      <c r="S7214" s="1">
        <f>IF(AND(A7214&gt;=5,A7214&lt;=9),INDEX(Demand!$C$3:$C$26,C7214),INDEX(Demand!$B$3:$B$26,C7214))</f>
        <v>350</v>
      </c>
      <c r="T7214" s="7">
        <f t="shared" si="1015"/>
        <v>0</v>
      </c>
      <c r="U7214" s="7">
        <f t="shared" si="1016"/>
        <v>0</v>
      </c>
    </row>
    <row r="7215" spans="1:21" x14ac:dyDescent="0.2">
      <c r="A7215" s="1">
        <v>10</v>
      </c>
      <c r="B7215" s="1">
        <v>28</v>
      </c>
      <c r="C7215" s="1">
        <v>7</v>
      </c>
      <c r="D7215">
        <v>15.8</v>
      </c>
      <c r="E7215">
        <v>14.8</v>
      </c>
      <c r="F7215">
        <v>94</v>
      </c>
      <c r="G7215">
        <v>0</v>
      </c>
      <c r="H7215">
        <v>0</v>
      </c>
      <c r="I7215">
        <v>0</v>
      </c>
      <c r="J7215" s="4">
        <f t="shared" si="1011"/>
        <v>110.29396226995397</v>
      </c>
      <c r="K7215" s="4">
        <f t="shared" si="1012"/>
        <v>-0.24177302518248212</v>
      </c>
      <c r="L7215" s="5">
        <f t="shared" si="1017"/>
        <v>54.706037730046035</v>
      </c>
      <c r="M7215" s="5">
        <f t="shared" si="1018"/>
        <v>0</v>
      </c>
      <c r="N7215" s="6">
        <f t="shared" si="1010"/>
        <v>0</v>
      </c>
      <c r="O7215" s="6">
        <f t="shared" si="1013"/>
        <v>0</v>
      </c>
      <c r="P7215" s="6">
        <f>FORECAST(J7215,Inputs!$B$10:$B$18,Inputs!$A$10:$A$18)</f>
        <v>31.576795946944017</v>
      </c>
      <c r="Q7215" s="6">
        <f>IF(Inputs!$D$10="Yes",IF('Hourly Calcs'!P7215&gt;'Hourly Calcs'!K7215,'Hourly Calcs'!O7215,N7215+O7215),N7215+O7215)</f>
        <v>0</v>
      </c>
      <c r="R7215" s="12">
        <f t="shared" si="1014"/>
        <v>0</v>
      </c>
      <c r="S7215" s="1">
        <f>IF(AND(A7215&gt;=5,A7215&lt;=9),INDEX(Demand!$C$3:$C$26,C7215),INDEX(Demand!$B$3:$B$26,C7215))</f>
        <v>350</v>
      </c>
      <c r="T7215" s="7">
        <f t="shared" si="1015"/>
        <v>0</v>
      </c>
      <c r="U7215" s="7">
        <f t="shared" si="1016"/>
        <v>0</v>
      </c>
    </row>
    <row r="7216" spans="1:21" x14ac:dyDescent="0.2">
      <c r="A7216" s="1">
        <v>10</v>
      </c>
      <c r="B7216" s="1">
        <v>28</v>
      </c>
      <c r="C7216" s="1">
        <v>8</v>
      </c>
      <c r="D7216">
        <v>15.7</v>
      </c>
      <c r="E7216">
        <v>15</v>
      </c>
      <c r="F7216">
        <v>96</v>
      </c>
      <c r="G7216">
        <v>10</v>
      </c>
      <c r="H7216">
        <v>0</v>
      </c>
      <c r="I7216">
        <v>10</v>
      </c>
      <c r="J7216" s="4">
        <f t="shared" si="1011"/>
        <v>122.20167585920549</v>
      </c>
      <c r="K7216" s="4">
        <f t="shared" si="1012"/>
        <v>7.8964529370627901</v>
      </c>
      <c r="L7216" s="5">
        <f t="shared" si="1017"/>
        <v>42.798324140794506</v>
      </c>
      <c r="M7216" s="5">
        <f t="shared" si="1018"/>
        <v>26.10354706293721</v>
      </c>
      <c r="N7216" s="6">
        <f t="shared" si="1010"/>
        <v>0</v>
      </c>
      <c r="O7216" s="6">
        <f t="shared" si="1013"/>
        <v>9.1451878627752077</v>
      </c>
      <c r="P7216" s="6">
        <f>FORECAST(J7216,Inputs!$B$10:$B$18,Inputs!$A$10:$A$18)</f>
        <v>31.687052554251899</v>
      </c>
      <c r="Q7216" s="6">
        <f>IF(Inputs!$D$10="Yes",IF('Hourly Calcs'!P7216&gt;'Hourly Calcs'!K7216,'Hourly Calcs'!O7216,N7216+O7216),N7216+O7216)</f>
        <v>9.1451878627752077</v>
      </c>
      <c r="R7216" s="12">
        <f t="shared" si="1014"/>
        <v>43.457932723907788</v>
      </c>
      <c r="S7216" s="1">
        <f>IF(AND(A7216&gt;=5,A7216&lt;=9),INDEX(Demand!$C$3:$C$26,C7216),INDEX(Demand!$B$3:$B$26,C7216))</f>
        <v>350</v>
      </c>
      <c r="T7216" s="7">
        <f t="shared" si="1015"/>
        <v>43.457932723907788</v>
      </c>
      <c r="U7216" s="7">
        <f t="shared" si="1016"/>
        <v>0</v>
      </c>
    </row>
    <row r="7217" spans="1:21" x14ac:dyDescent="0.2">
      <c r="A7217" s="1">
        <v>10</v>
      </c>
      <c r="B7217" s="1">
        <v>28</v>
      </c>
      <c r="C7217" s="1">
        <v>9</v>
      </c>
      <c r="D7217">
        <v>15.7</v>
      </c>
      <c r="E7217">
        <v>15.2</v>
      </c>
      <c r="F7217">
        <v>97</v>
      </c>
      <c r="G7217">
        <v>44</v>
      </c>
      <c r="H7217">
        <v>0</v>
      </c>
      <c r="I7217">
        <v>44</v>
      </c>
      <c r="J7217" s="4">
        <f t="shared" si="1011"/>
        <v>135.05373798565253</v>
      </c>
      <c r="K7217" s="4">
        <f t="shared" si="1012"/>
        <v>15.244069326592751</v>
      </c>
      <c r="L7217" s="5">
        <f t="shared" si="1017"/>
        <v>29.946262014347468</v>
      </c>
      <c r="M7217" s="5">
        <f t="shared" si="1018"/>
        <v>18.755930673407249</v>
      </c>
      <c r="N7217" s="6">
        <f t="shared" si="1010"/>
        <v>0</v>
      </c>
      <c r="O7217" s="6">
        <f t="shared" si="1013"/>
        <v>40.238826596210913</v>
      </c>
      <c r="P7217" s="6">
        <f>FORECAST(J7217,Inputs!$B$10:$B$18,Inputs!$A$10:$A$18)</f>
        <v>31.806053129496782</v>
      </c>
      <c r="Q7217" s="6">
        <f>IF(Inputs!$D$10="Yes",IF('Hourly Calcs'!P7217&gt;'Hourly Calcs'!K7217,'Hourly Calcs'!O7217,N7217+O7217),N7217+O7217)</f>
        <v>40.238826596210913</v>
      </c>
      <c r="R7217" s="12">
        <f t="shared" si="1014"/>
        <v>191.21490398519424</v>
      </c>
      <c r="S7217" s="1">
        <f>IF(AND(A7217&gt;=5,A7217&lt;=9),INDEX(Demand!$C$3:$C$26,C7217),INDEX(Demand!$B$3:$B$26,C7217))</f>
        <v>350</v>
      </c>
      <c r="T7217" s="7">
        <f t="shared" si="1015"/>
        <v>191.21490398519424</v>
      </c>
      <c r="U7217" s="7">
        <f t="shared" si="1016"/>
        <v>0</v>
      </c>
    </row>
    <row r="7218" spans="1:21" x14ac:dyDescent="0.2">
      <c r="A7218" s="1">
        <v>10</v>
      </c>
      <c r="B7218" s="1">
        <v>28</v>
      </c>
      <c r="C7218" s="1">
        <v>10</v>
      </c>
      <c r="D7218">
        <v>13.9</v>
      </c>
      <c r="E7218">
        <v>13.4</v>
      </c>
      <c r="F7218">
        <v>97</v>
      </c>
      <c r="G7218">
        <v>81</v>
      </c>
      <c r="H7218">
        <v>0</v>
      </c>
      <c r="I7218">
        <v>81</v>
      </c>
      <c r="J7218" s="4">
        <f t="shared" si="1011"/>
        <v>149.14918647530862</v>
      </c>
      <c r="K7218" s="4">
        <f t="shared" si="1012"/>
        <v>21.046620816892684</v>
      </c>
      <c r="L7218" s="5">
        <f t="shared" si="1017"/>
        <v>15.850813524691375</v>
      </c>
      <c r="M7218" s="5">
        <f t="shared" si="1018"/>
        <v>12.953379183107316</v>
      </c>
      <c r="N7218" s="6">
        <f t="shared" si="1010"/>
        <v>0</v>
      </c>
      <c r="O7218" s="6">
        <f t="shared" si="1013"/>
        <v>74.076021688479187</v>
      </c>
      <c r="P7218" s="6">
        <f>FORECAST(J7218,Inputs!$B$10:$B$18,Inputs!$A$10:$A$18)</f>
        <v>31.93656654143804</v>
      </c>
      <c r="Q7218" s="6">
        <f>IF(Inputs!$D$10="Yes",IF('Hourly Calcs'!P7218&gt;'Hourly Calcs'!K7218,'Hourly Calcs'!O7218,N7218+O7218),N7218+O7218)</f>
        <v>74.076021688479187</v>
      </c>
      <c r="R7218" s="12">
        <f t="shared" si="1014"/>
        <v>352.00925506365309</v>
      </c>
      <c r="S7218" s="1">
        <f>IF(AND(A7218&gt;=5,A7218&lt;=9),INDEX(Demand!$C$3:$C$26,C7218),INDEX(Demand!$B$3:$B$26,C7218))</f>
        <v>600</v>
      </c>
      <c r="T7218" s="7">
        <f t="shared" si="1015"/>
        <v>352.00925506365309</v>
      </c>
      <c r="U7218" s="7">
        <f t="shared" si="1016"/>
        <v>0</v>
      </c>
    </row>
    <row r="7219" spans="1:21" x14ac:dyDescent="0.2">
      <c r="A7219" s="1">
        <v>10</v>
      </c>
      <c r="B7219" s="1">
        <v>28</v>
      </c>
      <c r="C7219" s="1">
        <v>11</v>
      </c>
      <c r="D7219">
        <v>14</v>
      </c>
      <c r="E7219">
        <v>13.8</v>
      </c>
      <c r="F7219">
        <v>99</v>
      </c>
      <c r="G7219">
        <v>108</v>
      </c>
      <c r="H7219">
        <v>0</v>
      </c>
      <c r="I7219">
        <v>108</v>
      </c>
      <c r="J7219" s="4">
        <f t="shared" si="1011"/>
        <v>164.47685364533757</v>
      </c>
      <c r="K7219" s="4">
        <f t="shared" si="1012"/>
        <v>24.767574467432809</v>
      </c>
      <c r="L7219" s="5">
        <f t="shared" si="1017"/>
        <v>0.52314635466242976</v>
      </c>
      <c r="M7219" s="5">
        <f t="shared" si="1018"/>
        <v>9.2324255325671913</v>
      </c>
      <c r="N7219" s="6">
        <f t="shared" si="1010"/>
        <v>0</v>
      </c>
      <c r="O7219" s="6">
        <f t="shared" si="1013"/>
        <v>98.768028917972245</v>
      </c>
      <c r="P7219" s="6">
        <f>FORECAST(J7219,Inputs!$B$10:$B$18,Inputs!$A$10:$A$18)</f>
        <v>32.078489385604975</v>
      </c>
      <c r="Q7219" s="6">
        <f>IF(Inputs!$D$10="Yes",IF('Hourly Calcs'!P7219&gt;'Hourly Calcs'!K7219,'Hourly Calcs'!O7219,N7219+O7219),N7219+O7219)</f>
        <v>98.768028917972245</v>
      </c>
      <c r="R7219" s="12">
        <f t="shared" si="1014"/>
        <v>469.34567341820411</v>
      </c>
      <c r="S7219" s="1">
        <f>IF(AND(A7219&gt;=5,A7219&lt;=9),INDEX(Demand!$C$3:$C$26,C7219),INDEX(Demand!$B$3:$B$26,C7219))</f>
        <v>600</v>
      </c>
      <c r="T7219" s="7">
        <f t="shared" si="1015"/>
        <v>469.34567341820411</v>
      </c>
      <c r="U7219" s="7">
        <f t="shared" si="1016"/>
        <v>0</v>
      </c>
    </row>
    <row r="7220" spans="1:21" x14ac:dyDescent="0.2">
      <c r="A7220" s="1">
        <v>10</v>
      </c>
      <c r="B7220" s="1">
        <v>28</v>
      </c>
      <c r="C7220" s="1">
        <v>12</v>
      </c>
      <c r="D7220">
        <v>14.3</v>
      </c>
      <c r="E7220">
        <v>13.4</v>
      </c>
      <c r="F7220">
        <v>94</v>
      </c>
      <c r="G7220">
        <v>122</v>
      </c>
      <c r="H7220">
        <v>0</v>
      </c>
      <c r="I7220">
        <v>122</v>
      </c>
      <c r="J7220" s="4">
        <f t="shared" si="1011"/>
        <v>180.58062241375077</v>
      </c>
      <c r="K7220" s="4">
        <f t="shared" si="1012"/>
        <v>25.988075378618902</v>
      </c>
      <c r="L7220" s="5">
        <f t="shared" si="1017"/>
        <v>15.580622413750774</v>
      </c>
      <c r="M7220" s="5">
        <f t="shared" si="1018"/>
        <v>8.0119246213810982</v>
      </c>
      <c r="N7220" s="6">
        <f t="shared" si="1010"/>
        <v>0</v>
      </c>
      <c r="O7220" s="6">
        <f t="shared" si="1013"/>
        <v>111.57129192585754</v>
      </c>
      <c r="P7220" s="6">
        <f>FORECAST(J7220,Inputs!$B$10:$B$18,Inputs!$A$10:$A$18)</f>
        <v>32.227598355682872</v>
      </c>
      <c r="Q7220" s="6">
        <f>IF(Inputs!$D$10="Yes",IF('Hourly Calcs'!P7220&gt;'Hourly Calcs'!K7220,'Hourly Calcs'!O7220,N7220+O7220),N7220+O7220)</f>
        <v>111.57129192585754</v>
      </c>
      <c r="R7220" s="12">
        <f t="shared" si="1014"/>
        <v>530.18677923167502</v>
      </c>
      <c r="S7220" s="1">
        <f>IF(AND(A7220&gt;=5,A7220&lt;=9),INDEX(Demand!$C$3:$C$26,C7220),INDEX(Demand!$B$3:$B$26,C7220))</f>
        <v>600</v>
      </c>
      <c r="T7220" s="7">
        <f t="shared" si="1015"/>
        <v>530.18677923167502</v>
      </c>
      <c r="U7220" s="7">
        <f t="shared" si="1016"/>
        <v>0</v>
      </c>
    </row>
    <row r="7221" spans="1:21" x14ac:dyDescent="0.2">
      <c r="A7221" s="1">
        <v>10</v>
      </c>
      <c r="B7221" s="1">
        <v>28</v>
      </c>
      <c r="C7221" s="1">
        <v>13</v>
      </c>
      <c r="D7221">
        <v>14.2</v>
      </c>
      <c r="E7221">
        <v>12.6</v>
      </c>
      <c r="F7221">
        <v>90</v>
      </c>
      <c r="G7221">
        <v>243</v>
      </c>
      <c r="H7221">
        <v>85</v>
      </c>
      <c r="I7221">
        <v>204</v>
      </c>
      <c r="J7221" s="4">
        <f t="shared" si="1011"/>
        <v>196.64741194035858</v>
      </c>
      <c r="K7221" s="4">
        <f t="shared" si="1012"/>
        <v>24.55246367259447</v>
      </c>
      <c r="L7221" s="5">
        <f t="shared" si="1017"/>
        <v>31.64741194035858</v>
      </c>
      <c r="M7221" s="5">
        <f t="shared" si="1018"/>
        <v>9.4475363274055297</v>
      </c>
      <c r="N7221" s="6">
        <f t="shared" si="1010"/>
        <v>66.085904029591759</v>
      </c>
      <c r="O7221" s="6">
        <f t="shared" si="1013"/>
        <v>186.56183240061424</v>
      </c>
      <c r="P7221" s="6">
        <f>FORECAST(J7221,Inputs!$B$10:$B$18,Inputs!$A$10:$A$18)</f>
        <v>32.376364925373686</v>
      </c>
      <c r="Q7221" s="6">
        <f>IF(Inputs!$D$10="Yes",IF('Hourly Calcs'!P7221&gt;'Hourly Calcs'!K7221,'Hourly Calcs'!O7221,N7221+O7221),N7221+O7221)</f>
        <v>186.56183240061424</v>
      </c>
      <c r="R7221" s="12">
        <f t="shared" si="1014"/>
        <v>886.54182756771877</v>
      </c>
      <c r="S7221" s="1">
        <f>IF(AND(A7221&gt;=5,A7221&lt;=9),INDEX(Demand!$C$3:$C$26,C7221),INDEX(Demand!$B$3:$B$26,C7221))</f>
        <v>600</v>
      </c>
      <c r="T7221" s="7">
        <f t="shared" si="1015"/>
        <v>600</v>
      </c>
      <c r="U7221" s="7">
        <f t="shared" si="1016"/>
        <v>286.54182756771877</v>
      </c>
    </row>
    <row r="7222" spans="1:21" x14ac:dyDescent="0.2">
      <c r="A7222" s="1">
        <v>10</v>
      </c>
      <c r="B7222" s="1">
        <v>28</v>
      </c>
      <c r="C7222" s="1">
        <v>14</v>
      </c>
      <c r="D7222">
        <v>13.6</v>
      </c>
      <c r="E7222">
        <v>11.7</v>
      </c>
      <c r="F7222">
        <v>88</v>
      </c>
      <c r="G7222">
        <v>208</v>
      </c>
      <c r="H7222">
        <v>52</v>
      </c>
      <c r="I7222">
        <v>187</v>
      </c>
      <c r="J7222" s="4">
        <f t="shared" si="1011"/>
        <v>211.88166592268311</v>
      </c>
      <c r="K7222" s="4">
        <f t="shared" si="1012"/>
        <v>20.641809979813445</v>
      </c>
      <c r="L7222" s="5">
        <f t="shared" si="1017"/>
        <v>46.881665922683112</v>
      </c>
      <c r="M7222" s="5">
        <f t="shared" si="1018"/>
        <v>13.358190020186555</v>
      </c>
      <c r="N7222" s="6">
        <f t="shared" si="1010"/>
        <v>33.796441187419788</v>
      </c>
      <c r="O7222" s="6">
        <f t="shared" si="1013"/>
        <v>171.01501303389639</v>
      </c>
      <c r="P7222" s="6">
        <f>FORECAST(J7222,Inputs!$B$10:$B$18,Inputs!$A$10:$A$18)</f>
        <v>32.517422832617434</v>
      </c>
      <c r="Q7222" s="6">
        <f>IF(Inputs!$D$10="Yes",IF('Hourly Calcs'!P7222&gt;'Hourly Calcs'!K7222,'Hourly Calcs'!O7222,N7222+O7222),N7222+O7222)</f>
        <v>171.01501303389639</v>
      </c>
      <c r="R7222" s="12">
        <f t="shared" si="1014"/>
        <v>812.66334193707564</v>
      </c>
      <c r="S7222" s="1">
        <f>IF(AND(A7222&gt;=5,A7222&lt;=9),INDEX(Demand!$C$3:$C$26,C7222),INDEX(Demand!$B$3:$B$26,C7222))</f>
        <v>600</v>
      </c>
      <c r="T7222" s="7">
        <f t="shared" si="1015"/>
        <v>600</v>
      </c>
      <c r="U7222" s="7">
        <f t="shared" si="1016"/>
        <v>212.66334193707564</v>
      </c>
    </row>
    <row r="7223" spans="1:21" x14ac:dyDescent="0.2">
      <c r="A7223" s="1">
        <v>10</v>
      </c>
      <c r="B7223" s="1">
        <v>28</v>
      </c>
      <c r="C7223" s="1">
        <v>15</v>
      </c>
      <c r="D7223">
        <v>12.7</v>
      </c>
      <c r="E7223">
        <v>11.2</v>
      </c>
      <c r="F7223">
        <v>91</v>
      </c>
      <c r="G7223">
        <v>73</v>
      </c>
      <c r="H7223">
        <v>0</v>
      </c>
      <c r="I7223">
        <v>73</v>
      </c>
      <c r="J7223" s="4">
        <f t="shared" si="1011"/>
        <v>225.86392613962849</v>
      </c>
      <c r="K7223" s="4">
        <f t="shared" si="1012"/>
        <v>14.688985087531165</v>
      </c>
      <c r="L7223" s="5">
        <f t="shared" si="1017"/>
        <v>60.863926139628489</v>
      </c>
      <c r="M7223" s="5">
        <f t="shared" si="1018"/>
        <v>19.311014912468835</v>
      </c>
      <c r="N7223" s="6">
        <f t="shared" si="1010"/>
        <v>0</v>
      </c>
      <c r="O7223" s="6">
        <f t="shared" si="1013"/>
        <v>66.759871398259023</v>
      </c>
      <c r="P7223" s="6">
        <f>FORECAST(J7223,Inputs!$B$10:$B$18,Inputs!$A$10:$A$18)</f>
        <v>32.646888204996557</v>
      </c>
      <c r="Q7223" s="6">
        <f>IF(Inputs!$D$10="Yes",IF('Hourly Calcs'!P7223&gt;'Hourly Calcs'!K7223,'Hourly Calcs'!O7223,N7223+O7223),N7223+O7223)</f>
        <v>66.759871398259023</v>
      </c>
      <c r="R7223" s="12">
        <f t="shared" si="1014"/>
        <v>317.24290888452686</v>
      </c>
      <c r="S7223" s="1">
        <f>IF(AND(A7223&gt;=5,A7223&lt;=9),INDEX(Demand!$C$3:$C$26,C7223),INDEX(Demand!$B$3:$B$26,C7223))</f>
        <v>600</v>
      </c>
      <c r="T7223" s="7">
        <f t="shared" si="1015"/>
        <v>317.24290888452686</v>
      </c>
      <c r="U7223" s="7">
        <f t="shared" si="1016"/>
        <v>0</v>
      </c>
    </row>
    <row r="7224" spans="1:21" x14ac:dyDescent="0.2">
      <c r="A7224" s="1">
        <v>10</v>
      </c>
      <c r="B7224" s="1">
        <v>28</v>
      </c>
      <c r="C7224" s="1">
        <v>16</v>
      </c>
      <c r="D7224">
        <v>12.4</v>
      </c>
      <c r="E7224">
        <v>11.7</v>
      </c>
      <c r="F7224">
        <v>95</v>
      </c>
      <c r="G7224">
        <v>35</v>
      </c>
      <c r="H7224">
        <v>0</v>
      </c>
      <c r="I7224">
        <v>35</v>
      </c>
      <c r="J7224" s="4">
        <f t="shared" si="1011"/>
        <v>238.61384357305755</v>
      </c>
      <c r="K7224" s="4">
        <f t="shared" si="1012"/>
        <v>7.2359501644532145</v>
      </c>
      <c r="L7224" s="5">
        <f t="shared" si="1017"/>
        <v>73.613843573057551</v>
      </c>
      <c r="M7224" s="5">
        <f t="shared" si="1018"/>
        <v>26.764049835546786</v>
      </c>
      <c r="N7224" s="6">
        <f t="shared" si="1010"/>
        <v>0</v>
      </c>
      <c r="O7224" s="6">
        <f t="shared" si="1013"/>
        <v>32.00815751971323</v>
      </c>
      <c r="P7224" s="6">
        <f>FORECAST(J7224,Inputs!$B$10:$B$18,Inputs!$A$10:$A$18)</f>
        <v>32.764942996046827</v>
      </c>
      <c r="Q7224" s="6">
        <f>IF(Inputs!$D$10="Yes",IF('Hourly Calcs'!P7224&gt;'Hourly Calcs'!K7224,'Hourly Calcs'!O7224,N7224+O7224),N7224+O7224)</f>
        <v>32.00815751971323</v>
      </c>
      <c r="R7224" s="12">
        <f t="shared" si="1014"/>
        <v>152.10276453367726</v>
      </c>
      <c r="S7224" s="1">
        <f>IF(AND(A7224&gt;=5,A7224&lt;=9),INDEX(Demand!$C$3:$C$26,C7224),INDEX(Demand!$B$3:$B$26,C7224))</f>
        <v>900</v>
      </c>
      <c r="T7224" s="7">
        <f t="shared" si="1015"/>
        <v>152.10276453367726</v>
      </c>
      <c r="U7224" s="7">
        <f t="shared" si="1016"/>
        <v>0</v>
      </c>
    </row>
    <row r="7225" spans="1:21" x14ac:dyDescent="0.2">
      <c r="A7225" s="1">
        <v>10</v>
      </c>
      <c r="B7225" s="1">
        <v>28</v>
      </c>
      <c r="C7225" s="1">
        <v>17</v>
      </c>
      <c r="D7225">
        <v>12</v>
      </c>
      <c r="E7225">
        <v>11.4</v>
      </c>
      <c r="F7225">
        <v>96</v>
      </c>
      <c r="G7225">
        <v>6</v>
      </c>
      <c r="H7225">
        <v>0</v>
      </c>
      <c r="I7225">
        <v>6</v>
      </c>
      <c r="J7225" s="4">
        <f t="shared" si="1011"/>
        <v>250.4473902842204</v>
      </c>
      <c r="K7225" s="4">
        <f t="shared" si="1012"/>
        <v>-1.2296546467104861</v>
      </c>
      <c r="L7225" s="5">
        <f t="shared" si="1017"/>
        <v>85.447390284220404</v>
      </c>
      <c r="M7225" s="5">
        <f t="shared" si="1018"/>
        <v>0</v>
      </c>
      <c r="N7225" s="6">
        <f t="shared" si="1010"/>
        <v>0</v>
      </c>
      <c r="O7225" s="6">
        <f t="shared" si="1013"/>
        <v>5.4871127176651253</v>
      </c>
      <c r="P7225" s="6">
        <f>FORECAST(J7225,Inputs!$B$10:$B$18,Inputs!$A$10:$A$18)</f>
        <v>32.87451287300204</v>
      </c>
      <c r="Q7225" s="6">
        <f>IF(Inputs!$D$10="Yes",IF('Hourly Calcs'!P7225&gt;'Hourly Calcs'!K7225,'Hourly Calcs'!O7225,N7225+O7225),N7225+O7225)</f>
        <v>5.4871127176651253</v>
      </c>
      <c r="R7225" s="12">
        <f t="shared" si="1014"/>
        <v>26.074759634344673</v>
      </c>
      <c r="S7225" s="1">
        <f>IF(AND(A7225&gt;=5,A7225&lt;=9),INDEX(Demand!$C$3:$C$26,C7225),INDEX(Demand!$B$3:$B$26,C7225))</f>
        <v>900</v>
      </c>
      <c r="T7225" s="7">
        <f t="shared" si="1015"/>
        <v>26.074759634344673</v>
      </c>
      <c r="U7225" s="7">
        <f t="shared" si="1016"/>
        <v>0</v>
      </c>
    </row>
    <row r="7226" spans="1:21" x14ac:dyDescent="0.2">
      <c r="A7226" s="1">
        <v>10</v>
      </c>
      <c r="B7226" s="1">
        <v>28</v>
      </c>
      <c r="C7226" s="1">
        <v>18</v>
      </c>
      <c r="D7226">
        <v>12.3</v>
      </c>
      <c r="E7226">
        <v>11.4</v>
      </c>
      <c r="F7226">
        <v>94</v>
      </c>
      <c r="G7226">
        <v>0</v>
      </c>
      <c r="H7226">
        <v>0</v>
      </c>
      <c r="I7226">
        <v>0</v>
      </c>
      <c r="J7226" s="4">
        <f t="shared" si="1011"/>
        <v>261.83661362744965</v>
      </c>
      <c r="K7226" s="4">
        <f t="shared" si="1012"/>
        <v>-10.640857483809981</v>
      </c>
      <c r="L7226" s="5">
        <f t="shared" si="1017"/>
        <v>0</v>
      </c>
      <c r="M7226" s="5">
        <f t="shared" si="1018"/>
        <v>0</v>
      </c>
      <c r="N7226" s="6">
        <f t="shared" si="1010"/>
        <v>0</v>
      </c>
      <c r="O7226" s="6">
        <f t="shared" si="1013"/>
        <v>0</v>
      </c>
      <c r="P7226" s="6">
        <f>FORECAST(J7226,Inputs!$B$10:$B$18,Inputs!$A$10:$A$18)</f>
        <v>32.979968644698609</v>
      </c>
      <c r="Q7226" s="6">
        <f>IF(Inputs!$D$10="Yes",IF('Hourly Calcs'!P7226&gt;'Hourly Calcs'!K7226,'Hourly Calcs'!O7226,N7226+O7226),N7226+O7226)</f>
        <v>0</v>
      </c>
      <c r="R7226" s="12">
        <f t="shared" si="1014"/>
        <v>0</v>
      </c>
      <c r="S7226" s="1">
        <f>IF(AND(A7226&gt;=5,A7226&lt;=9),INDEX(Demand!$C$3:$C$26,C7226),INDEX(Demand!$B$3:$B$26,C7226))</f>
        <v>900</v>
      </c>
      <c r="T7226" s="7">
        <f t="shared" si="1015"/>
        <v>0</v>
      </c>
      <c r="U7226" s="7">
        <f t="shared" si="1016"/>
        <v>0</v>
      </c>
    </row>
    <row r="7227" spans="1:21" x14ac:dyDescent="0.2">
      <c r="A7227" s="1">
        <v>10</v>
      </c>
      <c r="B7227" s="1">
        <v>28</v>
      </c>
      <c r="C7227" s="1">
        <v>19</v>
      </c>
      <c r="D7227">
        <v>11.3</v>
      </c>
      <c r="E7227">
        <v>9.5</v>
      </c>
      <c r="F7227">
        <v>89</v>
      </c>
      <c r="G7227">
        <v>0</v>
      </c>
      <c r="H7227">
        <v>0</v>
      </c>
      <c r="I7227">
        <v>0</v>
      </c>
      <c r="J7227" s="4">
        <f t="shared" si="1011"/>
        <v>273.35722461668121</v>
      </c>
      <c r="K7227" s="4">
        <f t="shared" si="1012"/>
        <v>-20.136814988927384</v>
      </c>
      <c r="L7227" s="5">
        <f t="shared" si="1017"/>
        <v>0</v>
      </c>
      <c r="M7227" s="5">
        <f t="shared" si="1018"/>
        <v>0</v>
      </c>
      <c r="N7227" s="6">
        <f t="shared" si="1010"/>
        <v>0</v>
      </c>
      <c r="O7227" s="6">
        <f t="shared" si="1013"/>
        <v>0</v>
      </c>
      <c r="P7227" s="6">
        <f>FORECAST(J7227,Inputs!$B$10:$B$18,Inputs!$A$10:$A$18)</f>
        <v>33.086640968672974</v>
      </c>
      <c r="Q7227" s="6">
        <f>IF(Inputs!$D$10="Yes",IF('Hourly Calcs'!P7227&gt;'Hourly Calcs'!K7227,'Hourly Calcs'!O7227,N7227+O7227),N7227+O7227)</f>
        <v>0</v>
      </c>
      <c r="R7227" s="12">
        <f t="shared" si="1014"/>
        <v>0</v>
      </c>
      <c r="S7227" s="1">
        <f>IF(AND(A7227&gt;=5,A7227&lt;=9),INDEX(Demand!$C$3:$C$26,C7227),INDEX(Demand!$B$3:$B$26,C7227))</f>
        <v>900</v>
      </c>
      <c r="T7227" s="7">
        <f t="shared" si="1015"/>
        <v>0</v>
      </c>
      <c r="U7227" s="7">
        <f t="shared" si="1016"/>
        <v>0</v>
      </c>
    </row>
    <row r="7228" spans="1:21" x14ac:dyDescent="0.2">
      <c r="A7228" s="1">
        <v>10</v>
      </c>
      <c r="B7228" s="1">
        <v>28</v>
      </c>
      <c r="C7228" s="1">
        <v>20</v>
      </c>
      <c r="D7228">
        <v>11.3</v>
      </c>
      <c r="E7228">
        <v>9.5</v>
      </c>
      <c r="F7228">
        <v>89</v>
      </c>
      <c r="G7228">
        <v>0</v>
      </c>
      <c r="H7228">
        <v>0</v>
      </c>
      <c r="I7228">
        <v>0</v>
      </c>
      <c r="J7228" s="4">
        <f t="shared" si="1011"/>
        <v>285.7155623477417</v>
      </c>
      <c r="K7228" s="4">
        <f t="shared" si="1012"/>
        <v>-29.50156592629574</v>
      </c>
      <c r="L7228" s="5">
        <f t="shared" si="1017"/>
        <v>0</v>
      </c>
      <c r="M7228" s="5">
        <f t="shared" si="1018"/>
        <v>0</v>
      </c>
      <c r="N7228" s="6">
        <f t="shared" si="1010"/>
        <v>0</v>
      </c>
      <c r="O7228" s="6">
        <f t="shared" si="1013"/>
        <v>0</v>
      </c>
      <c r="P7228" s="6">
        <f>FORECAST(J7228,Inputs!$B$10:$B$18,Inputs!$A$10:$A$18)</f>
        <v>33.201070021738346</v>
      </c>
      <c r="Q7228" s="6">
        <f>IF(Inputs!$D$10="Yes",IF('Hourly Calcs'!P7228&gt;'Hourly Calcs'!K7228,'Hourly Calcs'!O7228,N7228+O7228),N7228+O7228)</f>
        <v>0</v>
      </c>
      <c r="R7228" s="12">
        <f t="shared" si="1014"/>
        <v>0</v>
      </c>
      <c r="S7228" s="1">
        <f>IF(AND(A7228&gt;=5,A7228&lt;=9),INDEX(Demand!$C$3:$C$26,C7228),INDEX(Demand!$B$3:$B$26,C7228))</f>
        <v>800</v>
      </c>
      <c r="T7228" s="7">
        <f t="shared" si="1015"/>
        <v>0</v>
      </c>
      <c r="U7228" s="7">
        <f t="shared" si="1016"/>
        <v>0</v>
      </c>
    </row>
    <row r="7229" spans="1:21" x14ac:dyDescent="0.2">
      <c r="A7229" s="1">
        <v>10</v>
      </c>
      <c r="B7229" s="1">
        <v>28</v>
      </c>
      <c r="C7229" s="1">
        <v>21</v>
      </c>
      <c r="D7229">
        <v>11.6</v>
      </c>
      <c r="E7229">
        <v>9.8000000000000007</v>
      </c>
      <c r="F7229">
        <v>89</v>
      </c>
      <c r="G7229">
        <v>0</v>
      </c>
      <c r="H7229">
        <v>0</v>
      </c>
      <c r="I7229">
        <v>0</v>
      </c>
      <c r="J7229" s="4">
        <f t="shared" si="1011"/>
        <v>299.81494356680059</v>
      </c>
      <c r="K7229" s="4">
        <f t="shared" si="1012"/>
        <v>-38.260918129164764</v>
      </c>
      <c r="L7229" s="5">
        <f t="shared" si="1017"/>
        <v>0</v>
      </c>
      <c r="M7229" s="5">
        <f t="shared" si="1018"/>
        <v>0</v>
      </c>
      <c r="N7229" s="6">
        <f t="shared" si="1010"/>
        <v>0</v>
      </c>
      <c r="O7229" s="6">
        <f t="shared" si="1013"/>
        <v>0</v>
      </c>
      <c r="P7229" s="6">
        <f>FORECAST(J7229,Inputs!$B$10:$B$18,Inputs!$A$10:$A$18)</f>
        <v>33.331619847840741</v>
      </c>
      <c r="Q7229" s="6">
        <f>IF(Inputs!$D$10="Yes",IF('Hourly Calcs'!P7229&gt;'Hourly Calcs'!K7229,'Hourly Calcs'!O7229,N7229+O7229),N7229+O7229)</f>
        <v>0</v>
      </c>
      <c r="R7229" s="12">
        <f t="shared" si="1014"/>
        <v>0</v>
      </c>
      <c r="S7229" s="1">
        <f>IF(AND(A7229&gt;=5,A7229&lt;=9),INDEX(Demand!$C$3:$C$26,C7229),INDEX(Demand!$B$3:$B$26,C7229))</f>
        <v>700</v>
      </c>
      <c r="T7229" s="7">
        <f t="shared" si="1015"/>
        <v>0</v>
      </c>
      <c r="U7229" s="7">
        <f t="shared" si="1016"/>
        <v>0</v>
      </c>
    </row>
    <row r="7230" spans="1:21" x14ac:dyDescent="0.2">
      <c r="A7230" s="1">
        <v>10</v>
      </c>
      <c r="B7230" s="1">
        <v>28</v>
      </c>
      <c r="C7230" s="1">
        <v>22</v>
      </c>
      <c r="D7230">
        <v>12.6</v>
      </c>
      <c r="E7230">
        <v>11.1</v>
      </c>
      <c r="F7230">
        <v>91</v>
      </c>
      <c r="G7230">
        <v>0</v>
      </c>
      <c r="H7230">
        <v>0</v>
      </c>
      <c r="I7230">
        <v>0</v>
      </c>
      <c r="J7230" s="4">
        <f t="shared" si="1011"/>
        <v>316.74695034934234</v>
      </c>
      <c r="K7230" s="4">
        <f t="shared" si="1012"/>
        <v>-45.729673680738415</v>
      </c>
      <c r="L7230" s="5">
        <f t="shared" si="1017"/>
        <v>0</v>
      </c>
      <c r="M7230" s="5">
        <f t="shared" si="1018"/>
        <v>0</v>
      </c>
      <c r="N7230" s="6">
        <f t="shared" si="1010"/>
        <v>0</v>
      </c>
      <c r="O7230" s="6">
        <f t="shared" si="1013"/>
        <v>0</v>
      </c>
      <c r="P7230" s="6">
        <f>FORECAST(J7230,Inputs!$B$10:$B$18,Inputs!$A$10:$A$18)</f>
        <v>33.488397688419838</v>
      </c>
      <c r="Q7230" s="6">
        <f>IF(Inputs!$D$10="Yes",IF('Hourly Calcs'!P7230&gt;'Hourly Calcs'!K7230,'Hourly Calcs'!O7230,N7230+O7230),N7230+O7230)</f>
        <v>0</v>
      </c>
      <c r="R7230" s="12">
        <f t="shared" si="1014"/>
        <v>0</v>
      </c>
      <c r="S7230" s="1">
        <f>IF(AND(A7230&gt;=5,A7230&lt;=9),INDEX(Demand!$C$3:$C$26,C7230),INDEX(Demand!$B$3:$B$26,C7230))</f>
        <v>600</v>
      </c>
      <c r="T7230" s="7">
        <f t="shared" si="1015"/>
        <v>0</v>
      </c>
      <c r="U7230" s="7">
        <f t="shared" si="1016"/>
        <v>0</v>
      </c>
    </row>
    <row r="7231" spans="1:21" x14ac:dyDescent="0.2">
      <c r="A7231" s="1">
        <v>10</v>
      </c>
      <c r="B7231" s="1">
        <v>28</v>
      </c>
      <c r="C7231" s="1">
        <v>23</v>
      </c>
      <c r="D7231">
        <v>11.7</v>
      </c>
      <c r="E7231">
        <v>10.7</v>
      </c>
      <c r="F7231">
        <v>94</v>
      </c>
      <c r="G7231">
        <v>0</v>
      </c>
      <c r="H7231">
        <v>0</v>
      </c>
      <c r="I7231">
        <v>0</v>
      </c>
      <c r="J7231" s="4">
        <f t="shared" si="1011"/>
        <v>337.3460579427271</v>
      </c>
      <c r="K7231" s="4">
        <f t="shared" si="1012"/>
        <v>-50.92377583522304</v>
      </c>
      <c r="L7231" s="5">
        <f t="shared" si="1017"/>
        <v>0</v>
      </c>
      <c r="M7231" s="5">
        <f t="shared" si="1018"/>
        <v>0</v>
      </c>
      <c r="N7231" s="6">
        <f t="shared" si="1010"/>
        <v>0</v>
      </c>
      <c r="O7231" s="6">
        <f t="shared" si="1013"/>
        <v>0</v>
      </c>
      <c r="P7231" s="6">
        <f>FORECAST(J7231,Inputs!$B$10:$B$18,Inputs!$A$10:$A$18)</f>
        <v>33.67913016613636</v>
      </c>
      <c r="Q7231" s="6">
        <f>IF(Inputs!$D$10="Yes",IF('Hourly Calcs'!P7231&gt;'Hourly Calcs'!K7231,'Hourly Calcs'!O7231,N7231+O7231),N7231+O7231)</f>
        <v>0</v>
      </c>
      <c r="R7231" s="12">
        <f t="shared" si="1014"/>
        <v>0</v>
      </c>
      <c r="S7231" s="1">
        <f>IF(AND(A7231&gt;=5,A7231&lt;=9),INDEX(Demand!$C$3:$C$26,C7231),INDEX(Demand!$B$3:$B$26,C7231))</f>
        <v>500</v>
      </c>
      <c r="T7231" s="7">
        <f t="shared" si="1015"/>
        <v>0</v>
      </c>
      <c r="U7231" s="7">
        <f t="shared" si="1016"/>
        <v>0</v>
      </c>
    </row>
    <row r="7232" spans="1:21" x14ac:dyDescent="0.2">
      <c r="A7232" s="1">
        <v>10</v>
      </c>
      <c r="B7232" s="1">
        <v>28</v>
      </c>
      <c r="C7232" s="1">
        <v>24</v>
      </c>
      <c r="D7232">
        <v>12</v>
      </c>
      <c r="E7232">
        <v>6.8</v>
      </c>
      <c r="F7232">
        <v>70</v>
      </c>
      <c r="G7232">
        <v>0</v>
      </c>
      <c r="H7232">
        <v>0</v>
      </c>
      <c r="I7232">
        <v>0</v>
      </c>
      <c r="J7232" s="4">
        <f t="shared" si="1011"/>
        <v>0.87591813390221773</v>
      </c>
      <c r="K7232" s="4">
        <f t="shared" si="1012"/>
        <v>-52.742149170446112</v>
      </c>
      <c r="L7232" s="5">
        <f t="shared" si="1017"/>
        <v>0</v>
      </c>
      <c r="M7232" s="5">
        <f t="shared" si="1018"/>
        <v>0</v>
      </c>
      <c r="N7232" s="6">
        <f t="shared" si="1010"/>
        <v>0</v>
      </c>
      <c r="O7232" s="6">
        <f t="shared" si="1013"/>
        <v>0</v>
      </c>
      <c r="P7232" s="6">
        <f>FORECAST(J7232,Inputs!$B$10:$B$18,Inputs!$A$10:$A$18)</f>
        <v>30.563665908647241</v>
      </c>
      <c r="Q7232" s="6">
        <f>IF(Inputs!$D$10="Yes",IF('Hourly Calcs'!P7232&gt;'Hourly Calcs'!K7232,'Hourly Calcs'!O7232,N7232+O7232),N7232+O7232)</f>
        <v>0</v>
      </c>
      <c r="R7232" s="12">
        <f t="shared" si="1014"/>
        <v>0</v>
      </c>
      <c r="S7232" s="1">
        <f>IF(AND(A7232&gt;=5,A7232&lt;=9),INDEX(Demand!$C$3:$C$26,C7232),INDEX(Demand!$B$3:$B$26,C7232))</f>
        <v>400</v>
      </c>
      <c r="T7232" s="7">
        <f t="shared" si="1015"/>
        <v>0</v>
      </c>
      <c r="U7232" s="7">
        <f t="shared" si="1016"/>
        <v>0</v>
      </c>
    </row>
    <row r="7233" spans="1:21" x14ac:dyDescent="0.2">
      <c r="A7233" s="1">
        <v>10</v>
      </c>
      <c r="B7233" s="1">
        <v>29</v>
      </c>
      <c r="C7233" s="1">
        <v>1</v>
      </c>
      <c r="D7233">
        <v>12.5</v>
      </c>
      <c r="E7233">
        <v>6.2</v>
      </c>
      <c r="F7233">
        <v>65</v>
      </c>
      <c r="G7233">
        <v>0</v>
      </c>
      <c r="H7233">
        <v>0</v>
      </c>
      <c r="I7233">
        <v>0</v>
      </c>
      <c r="J7233" s="4">
        <f t="shared" si="1011"/>
        <v>24.285906335943821</v>
      </c>
      <c r="K7233" s="4">
        <f t="shared" si="1012"/>
        <v>-50.6754762185044</v>
      </c>
      <c r="L7233" s="5">
        <f t="shared" si="1017"/>
        <v>0</v>
      </c>
      <c r="M7233" s="5">
        <f t="shared" si="1018"/>
        <v>0</v>
      </c>
      <c r="N7233" s="6">
        <f t="shared" si="1010"/>
        <v>0</v>
      </c>
      <c r="O7233" s="6">
        <f t="shared" si="1013"/>
        <v>0</v>
      </c>
      <c r="P7233" s="6">
        <f>FORECAST(J7233,Inputs!$B$10:$B$18,Inputs!$A$10:$A$18)</f>
        <v>30.780425058666143</v>
      </c>
      <c r="Q7233" s="6">
        <f>IF(Inputs!$D$10="Yes",IF('Hourly Calcs'!P7233&gt;'Hourly Calcs'!K7233,'Hourly Calcs'!O7233,N7233+O7233),N7233+O7233)</f>
        <v>0</v>
      </c>
      <c r="R7233" s="12">
        <f t="shared" si="1014"/>
        <v>0</v>
      </c>
      <c r="S7233" s="1">
        <f>IF(AND(A7233&gt;=5,A7233&lt;=9),INDEX(Demand!$C$3:$C$26,C7233),INDEX(Demand!$B$3:$B$26,C7233))</f>
        <v>350</v>
      </c>
      <c r="T7233" s="7">
        <f t="shared" si="1015"/>
        <v>0</v>
      </c>
      <c r="U7233" s="7">
        <f t="shared" si="1016"/>
        <v>0</v>
      </c>
    </row>
    <row r="7234" spans="1:21" x14ac:dyDescent="0.2">
      <c r="A7234" s="1">
        <v>10</v>
      </c>
      <c r="B7234" s="1">
        <v>29</v>
      </c>
      <c r="C7234" s="1">
        <v>2</v>
      </c>
      <c r="D7234">
        <v>12</v>
      </c>
      <c r="E7234">
        <v>5.8</v>
      </c>
      <c r="F7234">
        <v>66</v>
      </c>
      <c r="G7234">
        <v>0</v>
      </c>
      <c r="H7234">
        <v>0</v>
      </c>
      <c r="I7234">
        <v>0</v>
      </c>
      <c r="J7234" s="4">
        <f t="shared" si="1011"/>
        <v>44.638904180465374</v>
      </c>
      <c r="K7234" s="4">
        <f t="shared" si="1012"/>
        <v>-45.299812586262419</v>
      </c>
      <c r="L7234" s="5">
        <f t="shared" si="1017"/>
        <v>0</v>
      </c>
      <c r="M7234" s="5">
        <f t="shared" si="1018"/>
        <v>0</v>
      </c>
      <c r="N7234" s="6">
        <f t="shared" si="1010"/>
        <v>0</v>
      </c>
      <c r="O7234" s="6">
        <f t="shared" si="1013"/>
        <v>0</v>
      </c>
      <c r="P7234" s="6">
        <f>FORECAST(J7234,Inputs!$B$10:$B$18,Inputs!$A$10:$A$18)</f>
        <v>30.968878742411714</v>
      </c>
      <c r="Q7234" s="6">
        <f>IF(Inputs!$D$10="Yes",IF('Hourly Calcs'!P7234&gt;'Hourly Calcs'!K7234,'Hourly Calcs'!O7234,N7234+O7234),N7234+O7234)</f>
        <v>0</v>
      </c>
      <c r="R7234" s="12">
        <f t="shared" si="1014"/>
        <v>0</v>
      </c>
      <c r="S7234" s="1">
        <f>IF(AND(A7234&gt;=5,A7234&lt;=9),INDEX(Demand!$C$3:$C$26,C7234),INDEX(Demand!$B$3:$B$26,C7234))</f>
        <v>350</v>
      </c>
      <c r="T7234" s="7">
        <f t="shared" si="1015"/>
        <v>0</v>
      </c>
      <c r="U7234" s="7">
        <f t="shared" si="1016"/>
        <v>0</v>
      </c>
    </row>
    <row r="7235" spans="1:21" x14ac:dyDescent="0.2">
      <c r="A7235" s="1">
        <v>10</v>
      </c>
      <c r="B7235" s="1">
        <v>29</v>
      </c>
      <c r="C7235" s="1">
        <v>3</v>
      </c>
      <c r="D7235">
        <v>11.8</v>
      </c>
      <c r="E7235">
        <v>6.3</v>
      </c>
      <c r="F7235">
        <v>69</v>
      </c>
      <c r="G7235">
        <v>0</v>
      </c>
      <c r="H7235">
        <v>0</v>
      </c>
      <c r="I7235">
        <v>0</v>
      </c>
      <c r="J7235" s="4">
        <f t="shared" si="1011"/>
        <v>61.35225180786361</v>
      </c>
      <c r="K7235" s="4">
        <f t="shared" si="1012"/>
        <v>-37.726586756528107</v>
      </c>
      <c r="L7235" s="5">
        <f t="shared" si="1017"/>
        <v>0</v>
      </c>
      <c r="M7235" s="5">
        <f t="shared" si="1018"/>
        <v>0</v>
      </c>
      <c r="N7235" s="6">
        <f t="shared" si="1010"/>
        <v>0</v>
      </c>
      <c r="O7235" s="6">
        <f t="shared" si="1013"/>
        <v>0</v>
      </c>
      <c r="P7235" s="6">
        <f>FORECAST(J7235,Inputs!$B$10:$B$18,Inputs!$A$10:$A$18)</f>
        <v>31.123631961183921</v>
      </c>
      <c r="Q7235" s="6">
        <f>IF(Inputs!$D$10="Yes",IF('Hourly Calcs'!P7235&gt;'Hourly Calcs'!K7235,'Hourly Calcs'!O7235,N7235+O7235),N7235+O7235)</f>
        <v>0</v>
      </c>
      <c r="R7235" s="12">
        <f t="shared" si="1014"/>
        <v>0</v>
      </c>
      <c r="S7235" s="1">
        <f>IF(AND(A7235&gt;=5,A7235&lt;=9),INDEX(Demand!$C$3:$C$26,C7235),INDEX(Demand!$B$3:$B$26,C7235))</f>
        <v>350</v>
      </c>
      <c r="T7235" s="7">
        <f t="shared" si="1015"/>
        <v>0</v>
      </c>
      <c r="U7235" s="7">
        <f t="shared" si="1016"/>
        <v>0</v>
      </c>
    </row>
    <row r="7236" spans="1:21" x14ac:dyDescent="0.2">
      <c r="A7236" s="1">
        <v>10</v>
      </c>
      <c r="B7236" s="1">
        <v>29</v>
      </c>
      <c r="C7236" s="1">
        <v>4</v>
      </c>
      <c r="D7236">
        <v>11.7</v>
      </c>
      <c r="E7236">
        <v>5.5</v>
      </c>
      <c r="F7236">
        <v>66</v>
      </c>
      <c r="G7236">
        <v>0</v>
      </c>
      <c r="H7236">
        <v>0</v>
      </c>
      <c r="I7236">
        <v>0</v>
      </c>
      <c r="J7236" s="4">
        <f t="shared" si="1011"/>
        <v>75.309264366755784</v>
      </c>
      <c r="K7236" s="4">
        <f t="shared" si="1012"/>
        <v>-28.921171917470218</v>
      </c>
      <c r="L7236" s="5">
        <f t="shared" si="1017"/>
        <v>89.690735633244216</v>
      </c>
      <c r="M7236" s="5">
        <f t="shared" si="1018"/>
        <v>0</v>
      </c>
      <c r="N7236" s="6">
        <f t="shared" si="1010"/>
        <v>0</v>
      </c>
      <c r="O7236" s="6">
        <f t="shared" si="1013"/>
        <v>0</v>
      </c>
      <c r="P7236" s="6">
        <f>FORECAST(J7236,Inputs!$B$10:$B$18,Inputs!$A$10:$A$18)</f>
        <v>31.252863558951439</v>
      </c>
      <c r="Q7236" s="6">
        <f>IF(Inputs!$D$10="Yes",IF('Hourly Calcs'!P7236&gt;'Hourly Calcs'!K7236,'Hourly Calcs'!O7236,N7236+O7236),N7236+O7236)</f>
        <v>0</v>
      </c>
      <c r="R7236" s="12">
        <f t="shared" si="1014"/>
        <v>0</v>
      </c>
      <c r="S7236" s="1">
        <f>IF(AND(A7236&gt;=5,A7236&lt;=9),INDEX(Demand!$C$3:$C$26,C7236),INDEX(Demand!$B$3:$B$26,C7236))</f>
        <v>350</v>
      </c>
      <c r="T7236" s="7">
        <f t="shared" si="1015"/>
        <v>0</v>
      </c>
      <c r="U7236" s="7">
        <f t="shared" si="1016"/>
        <v>0</v>
      </c>
    </row>
    <row r="7237" spans="1:21" x14ac:dyDescent="0.2">
      <c r="A7237" s="1">
        <v>10</v>
      </c>
      <c r="B7237" s="1">
        <v>29</v>
      </c>
      <c r="C7237" s="1">
        <v>5</v>
      </c>
      <c r="D7237">
        <v>11.7</v>
      </c>
      <c r="E7237">
        <v>5.5</v>
      </c>
      <c r="F7237">
        <v>66</v>
      </c>
      <c r="G7237">
        <v>0</v>
      </c>
      <c r="H7237">
        <v>0</v>
      </c>
      <c r="I7237">
        <v>0</v>
      </c>
      <c r="J7237" s="4">
        <f t="shared" si="1011"/>
        <v>87.594770297830081</v>
      </c>
      <c r="K7237" s="4">
        <f t="shared" si="1012"/>
        <v>-19.551858281639284</v>
      </c>
      <c r="L7237" s="5">
        <f t="shared" si="1017"/>
        <v>77.405229702169919</v>
      </c>
      <c r="M7237" s="5">
        <f t="shared" si="1018"/>
        <v>0</v>
      </c>
      <c r="N7237" s="6">
        <f t="shared" si="1010"/>
        <v>0</v>
      </c>
      <c r="O7237" s="6">
        <f t="shared" si="1013"/>
        <v>0</v>
      </c>
      <c r="P7237" s="6">
        <f>FORECAST(J7237,Inputs!$B$10:$B$18,Inputs!$A$10:$A$18)</f>
        <v>31.366618243498426</v>
      </c>
      <c r="Q7237" s="6">
        <f>IF(Inputs!$D$10="Yes",IF('Hourly Calcs'!P7237&gt;'Hourly Calcs'!K7237,'Hourly Calcs'!O7237,N7237+O7237),N7237+O7237)</f>
        <v>0</v>
      </c>
      <c r="R7237" s="12">
        <f t="shared" si="1014"/>
        <v>0</v>
      </c>
      <c r="S7237" s="1">
        <f>IF(AND(A7237&gt;=5,A7237&lt;=9),INDEX(Demand!$C$3:$C$26,C7237),INDEX(Demand!$B$3:$B$26,C7237))</f>
        <v>350</v>
      </c>
      <c r="T7237" s="7">
        <f t="shared" si="1015"/>
        <v>0</v>
      </c>
      <c r="U7237" s="7">
        <f t="shared" si="1016"/>
        <v>0</v>
      </c>
    </row>
    <row r="7238" spans="1:21" x14ac:dyDescent="0.2">
      <c r="A7238" s="1">
        <v>10</v>
      </c>
      <c r="B7238" s="1">
        <v>29</v>
      </c>
      <c r="C7238" s="1">
        <v>6</v>
      </c>
      <c r="D7238">
        <v>11.6</v>
      </c>
      <c r="E7238">
        <v>6.3</v>
      </c>
      <c r="F7238">
        <v>70</v>
      </c>
      <c r="G7238">
        <v>0</v>
      </c>
      <c r="H7238">
        <v>0</v>
      </c>
      <c r="I7238">
        <v>0</v>
      </c>
      <c r="J7238" s="4">
        <f t="shared" si="1011"/>
        <v>99.096766404866855</v>
      </c>
      <c r="K7238" s="4">
        <f t="shared" si="1012"/>
        <v>-10.083555415272542</v>
      </c>
      <c r="L7238" s="5">
        <f t="shared" si="1017"/>
        <v>65.903233595133145</v>
      </c>
      <c r="M7238" s="5">
        <f t="shared" si="1018"/>
        <v>0</v>
      </c>
      <c r="N7238" s="6">
        <f t="shared" si="1010"/>
        <v>0</v>
      </c>
      <c r="O7238" s="6">
        <f t="shared" si="1013"/>
        <v>0</v>
      </c>
      <c r="P7238" s="6">
        <f>FORECAST(J7238,Inputs!$B$10:$B$18,Inputs!$A$10:$A$18)</f>
        <v>31.473118207452469</v>
      </c>
      <c r="Q7238" s="6">
        <f>IF(Inputs!$D$10="Yes",IF('Hourly Calcs'!P7238&gt;'Hourly Calcs'!K7238,'Hourly Calcs'!O7238,N7238+O7238),N7238+O7238)</f>
        <v>0</v>
      </c>
      <c r="R7238" s="12">
        <f t="shared" si="1014"/>
        <v>0</v>
      </c>
      <c r="S7238" s="1">
        <f>IF(AND(A7238&gt;=5,A7238&lt;=9),INDEX(Demand!$C$3:$C$26,C7238),INDEX(Demand!$B$3:$B$26,C7238))</f>
        <v>350</v>
      </c>
      <c r="T7238" s="7">
        <f t="shared" si="1015"/>
        <v>0</v>
      </c>
      <c r="U7238" s="7">
        <f t="shared" si="1016"/>
        <v>0</v>
      </c>
    </row>
    <row r="7239" spans="1:21" x14ac:dyDescent="0.2">
      <c r="A7239" s="1">
        <v>10</v>
      </c>
      <c r="B7239" s="1">
        <v>29</v>
      </c>
      <c r="C7239" s="1">
        <v>7</v>
      </c>
      <c r="D7239">
        <v>9.6999999999999993</v>
      </c>
      <c r="E7239">
        <v>4.3</v>
      </c>
      <c r="F7239">
        <v>69</v>
      </c>
      <c r="G7239">
        <v>0</v>
      </c>
      <c r="H7239">
        <v>0</v>
      </c>
      <c r="I7239">
        <v>0</v>
      </c>
      <c r="J7239" s="4">
        <f t="shared" si="1011"/>
        <v>110.50976199286643</v>
      </c>
      <c r="K7239" s="4">
        <f t="shared" si="1012"/>
        <v>-0.6171086077700636</v>
      </c>
      <c r="L7239" s="5">
        <f t="shared" si="1017"/>
        <v>54.49023800713357</v>
      </c>
      <c r="M7239" s="5">
        <f t="shared" si="1018"/>
        <v>0</v>
      </c>
      <c r="N7239" s="6">
        <f t="shared" si="1010"/>
        <v>0</v>
      </c>
      <c r="O7239" s="6">
        <f t="shared" si="1013"/>
        <v>0</v>
      </c>
      <c r="P7239" s="6">
        <f>FORECAST(J7239,Inputs!$B$10:$B$18,Inputs!$A$10:$A$18)</f>
        <v>31.57879409252654</v>
      </c>
      <c r="Q7239" s="6">
        <f>IF(Inputs!$D$10="Yes",IF('Hourly Calcs'!P7239&gt;'Hourly Calcs'!K7239,'Hourly Calcs'!O7239,N7239+O7239),N7239+O7239)</f>
        <v>0</v>
      </c>
      <c r="R7239" s="12">
        <f t="shared" si="1014"/>
        <v>0</v>
      </c>
      <c r="S7239" s="1">
        <f>IF(AND(A7239&gt;=5,A7239&lt;=9),INDEX(Demand!$C$3:$C$26,C7239),INDEX(Demand!$B$3:$B$26,C7239))</f>
        <v>350</v>
      </c>
      <c r="T7239" s="7">
        <f t="shared" si="1015"/>
        <v>0</v>
      </c>
      <c r="U7239" s="7">
        <f t="shared" si="1016"/>
        <v>0</v>
      </c>
    </row>
    <row r="7240" spans="1:21" x14ac:dyDescent="0.2">
      <c r="A7240" s="1">
        <v>10</v>
      </c>
      <c r="B7240" s="1">
        <v>29</v>
      </c>
      <c r="C7240" s="1">
        <v>8</v>
      </c>
      <c r="D7240">
        <v>10.8</v>
      </c>
      <c r="E7240">
        <v>4.5999999999999996</v>
      </c>
      <c r="F7240">
        <v>65</v>
      </c>
      <c r="G7240">
        <v>30</v>
      </c>
      <c r="H7240">
        <v>1</v>
      </c>
      <c r="I7240">
        <v>30</v>
      </c>
      <c r="J7240" s="4">
        <f t="shared" si="1011"/>
        <v>122.39988995324453</v>
      </c>
      <c r="K7240" s="4">
        <f t="shared" si="1012"/>
        <v>7.6321928931464242</v>
      </c>
      <c r="L7240" s="5">
        <f t="shared" si="1017"/>
        <v>42.600110046755475</v>
      </c>
      <c r="M7240" s="5">
        <f t="shared" si="1018"/>
        <v>26.367807106853576</v>
      </c>
      <c r="N7240" s="6">
        <f t="shared" si="1010"/>
        <v>0.51808025325536033</v>
      </c>
      <c r="O7240" s="6">
        <f t="shared" si="1013"/>
        <v>27.435563588325625</v>
      </c>
      <c r="P7240" s="6">
        <f>FORECAST(J7240,Inputs!$B$10:$B$18,Inputs!$A$10:$A$18)</f>
        <v>31.688887869937446</v>
      </c>
      <c r="Q7240" s="6">
        <f>IF(Inputs!$D$10="Yes",IF('Hourly Calcs'!P7240&gt;'Hourly Calcs'!K7240,'Hourly Calcs'!O7240,N7240+O7240),N7240+O7240)</f>
        <v>27.435563588325625</v>
      </c>
      <c r="R7240" s="12">
        <f t="shared" si="1014"/>
        <v>130.37379817172337</v>
      </c>
      <c r="S7240" s="1">
        <f>IF(AND(A7240&gt;=5,A7240&lt;=9),INDEX(Demand!$C$3:$C$26,C7240),INDEX(Demand!$B$3:$B$26,C7240))</f>
        <v>350</v>
      </c>
      <c r="T7240" s="7">
        <f t="shared" si="1015"/>
        <v>130.37379817172337</v>
      </c>
      <c r="U7240" s="7">
        <f t="shared" si="1016"/>
        <v>0</v>
      </c>
    </row>
    <row r="7241" spans="1:21" x14ac:dyDescent="0.2">
      <c r="A7241" s="1">
        <v>10</v>
      </c>
      <c r="B7241" s="1">
        <v>29</v>
      </c>
      <c r="C7241" s="1">
        <v>9</v>
      </c>
      <c r="D7241">
        <v>11.3</v>
      </c>
      <c r="E7241">
        <v>4.7</v>
      </c>
      <c r="F7241">
        <v>64</v>
      </c>
      <c r="G7241">
        <v>141</v>
      </c>
      <c r="H7241">
        <v>199</v>
      </c>
      <c r="I7241">
        <v>95</v>
      </c>
      <c r="J7241" s="4">
        <f t="shared" si="1011"/>
        <v>135.22663786757326</v>
      </c>
      <c r="K7241" s="4">
        <f t="shared" si="1012"/>
        <v>14.958322604139568</v>
      </c>
      <c r="L7241" s="5">
        <f t="shared" si="1017"/>
        <v>29.77336213242674</v>
      </c>
      <c r="M7241" s="5">
        <f t="shared" si="1018"/>
        <v>19.041677395860432</v>
      </c>
      <c r="N7241" s="6">
        <f t="shared" ref="N7241:N7304" si="1019">H7241*MAX(0,COS(2*ASIN(SQRT(SIN(RADIANS($B$4))^2+COS(RADIANS($K7241))^2-2*SIN(RADIANS($B$4))*COS(RADIANS($K7241))*COS(RADIANS($J7241-$B$5))+(SIN(RADIANS($K7241))-COS(RADIANS($B$4)))^2)/2)))</f>
        <v>135.90068428386712</v>
      </c>
      <c r="O7241" s="6">
        <f t="shared" si="1013"/>
        <v>86.879284696364479</v>
      </c>
      <c r="P7241" s="6">
        <f>FORECAST(J7241,Inputs!$B$10:$B$18,Inputs!$A$10:$A$18)</f>
        <v>31.80765405432938</v>
      </c>
      <c r="Q7241" s="6">
        <f>IF(Inputs!$D$10="Yes",IF('Hourly Calcs'!P7241&gt;'Hourly Calcs'!K7241,'Hourly Calcs'!O7241,N7241+O7241),N7241+O7241)</f>
        <v>86.879284696364479</v>
      </c>
      <c r="R7241" s="12">
        <f t="shared" si="1014"/>
        <v>412.85036087712399</v>
      </c>
      <c r="S7241" s="1">
        <f>IF(AND(A7241&gt;=5,A7241&lt;=9),INDEX(Demand!$C$3:$C$26,C7241),INDEX(Demand!$B$3:$B$26,C7241))</f>
        <v>350</v>
      </c>
      <c r="T7241" s="7">
        <f t="shared" si="1015"/>
        <v>350</v>
      </c>
      <c r="U7241" s="7">
        <f t="shared" si="1016"/>
        <v>62.85036087712399</v>
      </c>
    </row>
    <row r="7242" spans="1:21" x14ac:dyDescent="0.2">
      <c r="A7242" s="1">
        <v>10</v>
      </c>
      <c r="B7242" s="1">
        <v>29</v>
      </c>
      <c r="C7242" s="1">
        <v>10</v>
      </c>
      <c r="D7242">
        <v>12.1</v>
      </c>
      <c r="E7242">
        <v>4.2</v>
      </c>
      <c r="F7242">
        <v>58</v>
      </c>
      <c r="G7242">
        <v>266</v>
      </c>
      <c r="H7242">
        <v>436</v>
      </c>
      <c r="I7242">
        <v>116</v>
      </c>
      <c r="J7242" s="4">
        <f t="shared" ref="J7242:J7305" si="1020">solarazimuth($B$2,$B$3,$B$1,A7242,B7242,C7242,0,0,0,0)</f>
        <v>149.28396265425999</v>
      </c>
      <c r="K7242" s="4">
        <f t="shared" ref="K7242:K7305" si="1021">solarelevation($B$2,$B$3,$B$1,A7242,B7242,C7242,0,0,0,0)</f>
        <v>20.740332741131141</v>
      </c>
      <c r="L7242" s="5">
        <f t="shared" si="1017"/>
        <v>15.716037345740006</v>
      </c>
      <c r="M7242" s="5">
        <f t="shared" si="1018"/>
        <v>13.259667258868859</v>
      </c>
      <c r="N7242" s="6">
        <f t="shared" si="1019"/>
        <v>347.48939265429095</v>
      </c>
      <c r="O7242" s="6">
        <f t="shared" ref="O7242:O7305" si="1022">$I7242*(1+COS(RADIANS($B$4)))/2</f>
        <v>106.08417920819241</v>
      </c>
      <c r="P7242" s="6">
        <f>FORECAST(J7242,Inputs!$B$10:$B$18,Inputs!$A$10:$A$18)</f>
        <v>31.937814469020925</v>
      </c>
      <c r="Q7242" s="6">
        <f>IF(Inputs!$D$10="Yes",IF('Hourly Calcs'!P7242&gt;'Hourly Calcs'!K7242,'Hourly Calcs'!O7242,N7242+O7242),N7242+O7242)</f>
        <v>106.08417920819241</v>
      </c>
      <c r="R7242" s="12">
        <f t="shared" ref="R7242:R7305" si="1023">$B$6*$E$1*Q7242</f>
        <v>504.11201959733029</v>
      </c>
      <c r="S7242" s="1">
        <f>IF(AND(A7242&gt;=5,A7242&lt;=9),INDEX(Demand!$C$3:$C$26,C7242),INDEX(Demand!$B$3:$B$26,C7242))</f>
        <v>600</v>
      </c>
      <c r="T7242" s="7">
        <f t="shared" ref="T7242:T7305" si="1024">S7242-MAX(0,S7242-R7242)</f>
        <v>504.11201959733029</v>
      </c>
      <c r="U7242" s="7">
        <f t="shared" ref="U7242:U7305" si="1025">MAX(0,R7242-S7242)</f>
        <v>0</v>
      </c>
    </row>
    <row r="7243" spans="1:21" x14ac:dyDescent="0.2">
      <c r="A7243" s="1">
        <v>10</v>
      </c>
      <c r="B7243" s="1">
        <v>29</v>
      </c>
      <c r="C7243" s="1">
        <v>11</v>
      </c>
      <c r="D7243">
        <v>12.7</v>
      </c>
      <c r="E7243">
        <v>3.6</v>
      </c>
      <c r="F7243">
        <v>54</v>
      </c>
      <c r="G7243">
        <v>358</v>
      </c>
      <c r="H7243">
        <v>577</v>
      </c>
      <c r="I7243">
        <v>114</v>
      </c>
      <c r="J7243" s="4">
        <f t="shared" si="1020"/>
        <v>164.55787178512605</v>
      </c>
      <c r="K7243" s="4">
        <f t="shared" si="1021"/>
        <v>24.444745793087051</v>
      </c>
      <c r="L7243" s="5">
        <f t="shared" si="1017"/>
        <v>0.44212821487394649</v>
      </c>
      <c r="M7243" s="5">
        <f t="shared" si="1018"/>
        <v>9.5552542069129487</v>
      </c>
      <c r="N7243" s="6">
        <f t="shared" si="1019"/>
        <v>491.6736616749709</v>
      </c>
      <c r="O7243" s="6">
        <f t="shared" si="1022"/>
        <v>104.25514163563737</v>
      </c>
      <c r="P7243" s="6">
        <f>FORECAST(J7243,Inputs!$B$10:$B$18,Inputs!$A$10:$A$18)</f>
        <v>32.079239553565984</v>
      </c>
      <c r="Q7243" s="6">
        <f>IF(Inputs!$D$10="Yes",IF('Hourly Calcs'!P7243&gt;'Hourly Calcs'!K7243,'Hourly Calcs'!O7243,N7243+O7243),N7243+O7243)</f>
        <v>104.25514163563737</v>
      </c>
      <c r="R7243" s="12">
        <f t="shared" si="1023"/>
        <v>495.42043305254879</v>
      </c>
      <c r="S7243" s="1">
        <f>IF(AND(A7243&gt;=5,A7243&lt;=9),INDEX(Demand!$C$3:$C$26,C7243),INDEX(Demand!$B$3:$B$26,C7243))</f>
        <v>600</v>
      </c>
      <c r="T7243" s="7">
        <f t="shared" si="1024"/>
        <v>495.42043305254879</v>
      </c>
      <c r="U7243" s="7">
        <f t="shared" si="1025"/>
        <v>0</v>
      </c>
    </row>
    <row r="7244" spans="1:21" x14ac:dyDescent="0.2">
      <c r="A7244" s="1">
        <v>10</v>
      </c>
      <c r="B7244" s="1">
        <v>29</v>
      </c>
      <c r="C7244" s="1">
        <v>12</v>
      </c>
      <c r="D7244">
        <v>13</v>
      </c>
      <c r="E7244">
        <v>4.3</v>
      </c>
      <c r="F7244">
        <v>55</v>
      </c>
      <c r="G7244">
        <v>403</v>
      </c>
      <c r="H7244">
        <v>633</v>
      </c>
      <c r="I7244">
        <v>112</v>
      </c>
      <c r="J7244" s="4">
        <f t="shared" si="1020"/>
        <v>180.59620922900507</v>
      </c>
      <c r="K7244" s="4">
        <f t="shared" si="1021"/>
        <v>25.657376490110423</v>
      </c>
      <c r="L7244" s="5">
        <f t="shared" si="1017"/>
        <v>15.596209229005069</v>
      </c>
      <c r="M7244" s="5">
        <f t="shared" si="1018"/>
        <v>8.3426235098895773</v>
      </c>
      <c r="N7244" s="6">
        <f t="shared" si="1019"/>
        <v>534.54369662683416</v>
      </c>
      <c r="O7244" s="6">
        <f t="shared" si="1022"/>
        <v>102.42610406308233</v>
      </c>
      <c r="P7244" s="6">
        <f>FORECAST(J7244,Inputs!$B$10:$B$18,Inputs!$A$10:$A$18)</f>
        <v>32.22774267804634</v>
      </c>
      <c r="Q7244" s="6">
        <f>IF(Inputs!$D$10="Yes",IF('Hourly Calcs'!P7244&gt;'Hourly Calcs'!K7244,'Hourly Calcs'!O7244,N7244+O7244),N7244+O7244)</f>
        <v>102.42610406308233</v>
      </c>
      <c r="R7244" s="12">
        <f t="shared" si="1023"/>
        <v>486.72884650776723</v>
      </c>
      <c r="S7244" s="1">
        <f>IF(AND(A7244&gt;=5,A7244&lt;=9),INDEX(Demand!$C$3:$C$26,C7244),INDEX(Demand!$B$3:$B$26,C7244))</f>
        <v>600</v>
      </c>
      <c r="T7244" s="7">
        <f t="shared" si="1024"/>
        <v>486.72884650776723</v>
      </c>
      <c r="U7244" s="7">
        <f t="shared" si="1025"/>
        <v>0</v>
      </c>
    </row>
    <row r="7245" spans="1:21" x14ac:dyDescent="0.2">
      <c r="A7245" s="1">
        <v>10</v>
      </c>
      <c r="B7245" s="1">
        <v>29</v>
      </c>
      <c r="C7245" s="1">
        <v>13</v>
      </c>
      <c r="D7245">
        <v>12.9</v>
      </c>
      <c r="E7245">
        <v>4.9000000000000004</v>
      </c>
      <c r="F7245">
        <v>58</v>
      </c>
      <c r="G7245">
        <v>396</v>
      </c>
      <c r="H7245">
        <v>624</v>
      </c>
      <c r="I7245">
        <v>113</v>
      </c>
      <c r="J7245" s="4">
        <f t="shared" si="1020"/>
        <v>196.59714955208321</v>
      </c>
      <c r="K7245" s="4">
        <f t="shared" si="1021"/>
        <v>24.224849631432519</v>
      </c>
      <c r="L7245" s="5">
        <f t="shared" si="1017"/>
        <v>31.597149552083209</v>
      </c>
      <c r="M7245" s="5">
        <f t="shared" si="1018"/>
        <v>9.7751503685674805</v>
      </c>
      <c r="N7245" s="6">
        <f t="shared" si="1019"/>
        <v>483.30195209284847</v>
      </c>
      <c r="O7245" s="6">
        <f t="shared" si="1022"/>
        <v>103.34062284935985</v>
      </c>
      <c r="P7245" s="6">
        <f>FORECAST(J7245,Inputs!$B$10:$B$18,Inputs!$A$10:$A$18)</f>
        <v>32.375899532889655</v>
      </c>
      <c r="Q7245" s="6">
        <f>IF(Inputs!$D$10="Yes",IF('Hourly Calcs'!P7245&gt;'Hourly Calcs'!K7245,'Hourly Calcs'!O7245,N7245+O7245),N7245+O7245)</f>
        <v>103.34062284935985</v>
      </c>
      <c r="R7245" s="12">
        <f t="shared" si="1023"/>
        <v>491.07463978015795</v>
      </c>
      <c r="S7245" s="1">
        <f>IF(AND(A7245&gt;=5,A7245&lt;=9),INDEX(Demand!$C$3:$C$26,C7245),INDEX(Demand!$B$3:$B$26,C7245))</f>
        <v>600</v>
      </c>
      <c r="T7245" s="7">
        <f t="shared" si="1024"/>
        <v>491.07463978015795</v>
      </c>
      <c r="U7245" s="7">
        <f t="shared" si="1025"/>
        <v>0</v>
      </c>
    </row>
    <row r="7246" spans="1:21" x14ac:dyDescent="0.2">
      <c r="A7246" s="1">
        <v>10</v>
      </c>
      <c r="B7246" s="1">
        <v>29</v>
      </c>
      <c r="C7246" s="1">
        <v>14</v>
      </c>
      <c r="D7246">
        <v>12.5</v>
      </c>
      <c r="E7246">
        <v>5.0999999999999996</v>
      </c>
      <c r="F7246">
        <v>61</v>
      </c>
      <c r="G7246">
        <v>336</v>
      </c>
      <c r="H7246">
        <v>538</v>
      </c>
      <c r="I7246">
        <v>117</v>
      </c>
      <c r="J7246" s="4">
        <f t="shared" si="1020"/>
        <v>211.77648823176131</v>
      </c>
      <c r="K7246" s="4">
        <f t="shared" si="1021"/>
        <v>20.326352392433023</v>
      </c>
      <c r="L7246" s="5">
        <f t="shared" si="1017"/>
        <v>46.776488231761306</v>
      </c>
      <c r="M7246" s="5">
        <f t="shared" si="1018"/>
        <v>13.673647607566977</v>
      </c>
      <c r="N7246" s="6">
        <f t="shared" si="1019"/>
        <v>348.13664639588023</v>
      </c>
      <c r="O7246" s="6">
        <f t="shared" si="1022"/>
        <v>106.99869799446994</v>
      </c>
      <c r="P7246" s="6">
        <f>FORECAST(J7246,Inputs!$B$10:$B$18,Inputs!$A$10:$A$18)</f>
        <v>32.5164489651089</v>
      </c>
      <c r="Q7246" s="6">
        <f>IF(Inputs!$D$10="Yes",IF('Hourly Calcs'!P7246&gt;'Hourly Calcs'!K7246,'Hourly Calcs'!O7246,N7246+O7246),N7246+O7246)</f>
        <v>106.99869799446994</v>
      </c>
      <c r="R7246" s="12">
        <f t="shared" si="1023"/>
        <v>508.45781286972112</v>
      </c>
      <c r="S7246" s="1">
        <f>IF(AND(A7246&gt;=5,A7246&lt;=9),INDEX(Demand!$C$3:$C$26,C7246),INDEX(Demand!$B$3:$B$26,C7246))</f>
        <v>600</v>
      </c>
      <c r="T7246" s="7">
        <f t="shared" si="1024"/>
        <v>508.45781286972112</v>
      </c>
      <c r="U7246" s="7">
        <f t="shared" si="1025"/>
        <v>0</v>
      </c>
    </row>
    <row r="7247" spans="1:21" x14ac:dyDescent="0.2">
      <c r="A7247" s="1">
        <v>10</v>
      </c>
      <c r="B7247" s="1">
        <v>29</v>
      </c>
      <c r="C7247" s="1">
        <v>15</v>
      </c>
      <c r="D7247">
        <v>12.1</v>
      </c>
      <c r="E7247">
        <v>5.4</v>
      </c>
      <c r="F7247">
        <v>63</v>
      </c>
      <c r="G7247">
        <v>233</v>
      </c>
      <c r="H7247">
        <v>406</v>
      </c>
      <c r="I7247">
        <v>104</v>
      </c>
      <c r="J7247" s="4">
        <f t="shared" si="1020"/>
        <v>225.71904843491279</v>
      </c>
      <c r="K7247" s="4">
        <f t="shared" si="1021"/>
        <v>14.390438252585128</v>
      </c>
      <c r="L7247" s="5">
        <f t="shared" si="1017"/>
        <v>60.719048434912793</v>
      </c>
      <c r="M7247" s="5">
        <f t="shared" si="1018"/>
        <v>19.609561747414872</v>
      </c>
      <c r="N7247" s="6">
        <f t="shared" si="1019"/>
        <v>191.20782722523762</v>
      </c>
      <c r="O7247" s="6">
        <f t="shared" si="1022"/>
        <v>95.10995377286217</v>
      </c>
      <c r="P7247" s="6">
        <f>FORECAST(J7247,Inputs!$B$10:$B$18,Inputs!$A$10:$A$18)</f>
        <v>32.645546744767707</v>
      </c>
      <c r="Q7247" s="6">
        <f>IF(Inputs!$D$10="Yes",IF('Hourly Calcs'!P7247&gt;'Hourly Calcs'!K7247,'Hourly Calcs'!O7247,N7247+O7247),N7247+O7247)</f>
        <v>95.10995377286217</v>
      </c>
      <c r="R7247" s="12">
        <f t="shared" si="1023"/>
        <v>451.962500328641</v>
      </c>
      <c r="S7247" s="1">
        <f>IF(AND(A7247&gt;=5,A7247&lt;=9),INDEX(Demand!$C$3:$C$26,C7247),INDEX(Demand!$B$3:$B$26,C7247))</f>
        <v>600</v>
      </c>
      <c r="T7247" s="7">
        <f t="shared" si="1024"/>
        <v>451.962500328641</v>
      </c>
      <c r="U7247" s="7">
        <f t="shared" si="1025"/>
        <v>0</v>
      </c>
    </row>
    <row r="7248" spans="1:21" x14ac:dyDescent="0.2">
      <c r="A7248" s="1">
        <v>10</v>
      </c>
      <c r="B7248" s="1">
        <v>29</v>
      </c>
      <c r="C7248" s="1">
        <v>16</v>
      </c>
      <c r="D7248">
        <v>11.7</v>
      </c>
      <c r="E7248">
        <v>5.6</v>
      </c>
      <c r="F7248">
        <v>66</v>
      </c>
      <c r="G7248">
        <v>109</v>
      </c>
      <c r="H7248">
        <v>148</v>
      </c>
      <c r="I7248">
        <v>80</v>
      </c>
      <c r="J7248" s="4">
        <f t="shared" si="1020"/>
        <v>238.44212757026534</v>
      </c>
      <c r="K7248" s="4">
        <f t="shared" si="1021"/>
        <v>6.9566553292636968</v>
      </c>
      <c r="L7248" s="5">
        <f t="shared" si="1017"/>
        <v>73.442127570265342</v>
      </c>
      <c r="M7248" s="5">
        <f t="shared" si="1018"/>
        <v>27.043344670736303</v>
      </c>
      <c r="N7248" s="6">
        <f t="shared" si="1019"/>
        <v>38.272708044825755</v>
      </c>
      <c r="O7248" s="6">
        <f t="shared" si="1022"/>
        <v>73.161502902201661</v>
      </c>
      <c r="P7248" s="6">
        <f>FORECAST(J7248,Inputs!$B$10:$B$18,Inputs!$A$10:$A$18)</f>
        <v>32.76335303305801</v>
      </c>
      <c r="Q7248" s="6">
        <f>IF(Inputs!$D$10="Yes",IF('Hourly Calcs'!P7248&gt;'Hourly Calcs'!K7248,'Hourly Calcs'!O7248,N7248+O7248),N7248+O7248)</f>
        <v>73.161502902201661</v>
      </c>
      <c r="R7248" s="12">
        <f t="shared" si="1023"/>
        <v>347.66346179126231</v>
      </c>
      <c r="S7248" s="1">
        <f>IF(AND(A7248&gt;=5,A7248&lt;=9),INDEX(Demand!$C$3:$C$26,C7248),INDEX(Demand!$B$3:$B$26,C7248))</f>
        <v>900</v>
      </c>
      <c r="T7248" s="7">
        <f t="shared" si="1024"/>
        <v>347.66346179126231</v>
      </c>
      <c r="U7248" s="7">
        <f t="shared" si="1025"/>
        <v>0</v>
      </c>
    </row>
    <row r="7249" spans="1:21" x14ac:dyDescent="0.2">
      <c r="A7249" s="1">
        <v>10</v>
      </c>
      <c r="B7249" s="1">
        <v>29</v>
      </c>
      <c r="C7249" s="1">
        <v>17</v>
      </c>
      <c r="D7249">
        <v>11.3</v>
      </c>
      <c r="E7249">
        <v>5.8</v>
      </c>
      <c r="F7249">
        <v>69</v>
      </c>
      <c r="G7249">
        <v>16</v>
      </c>
      <c r="H7249">
        <v>0</v>
      </c>
      <c r="I7249">
        <v>16</v>
      </c>
      <c r="J7249" s="4">
        <f t="shared" si="1020"/>
        <v>250.25706508027798</v>
      </c>
      <c r="K7249" s="4">
        <f t="shared" si="1021"/>
        <v>-1.5357220813969121</v>
      </c>
      <c r="L7249" s="5">
        <f t="shared" si="1017"/>
        <v>85.257065080277982</v>
      </c>
      <c r="M7249" s="5">
        <f t="shared" si="1018"/>
        <v>0</v>
      </c>
      <c r="N7249" s="6">
        <f t="shared" si="1019"/>
        <v>0</v>
      </c>
      <c r="O7249" s="6">
        <f t="shared" si="1022"/>
        <v>14.632300580440333</v>
      </c>
      <c r="P7249" s="6">
        <f>FORECAST(J7249,Inputs!$B$10:$B$18,Inputs!$A$10:$A$18)</f>
        <v>32.872750602595161</v>
      </c>
      <c r="Q7249" s="6">
        <f>IF(Inputs!$D$10="Yes",IF('Hourly Calcs'!P7249&gt;'Hourly Calcs'!K7249,'Hourly Calcs'!O7249,N7249+O7249),N7249+O7249)</f>
        <v>14.632300580440333</v>
      </c>
      <c r="R7249" s="12">
        <f t="shared" si="1023"/>
        <v>69.532692358252461</v>
      </c>
      <c r="S7249" s="1">
        <f>IF(AND(A7249&gt;=5,A7249&lt;=9),INDEX(Demand!$C$3:$C$26,C7249),INDEX(Demand!$B$3:$B$26,C7249))</f>
        <v>900</v>
      </c>
      <c r="T7249" s="7">
        <f t="shared" si="1024"/>
        <v>69.532692358252461</v>
      </c>
      <c r="U7249" s="7">
        <f t="shared" si="1025"/>
        <v>0</v>
      </c>
    </row>
    <row r="7250" spans="1:21" x14ac:dyDescent="0.2">
      <c r="A7250" s="1">
        <v>10</v>
      </c>
      <c r="B7250" s="1">
        <v>29</v>
      </c>
      <c r="C7250" s="1">
        <v>18</v>
      </c>
      <c r="D7250">
        <v>10.9</v>
      </c>
      <c r="E7250">
        <v>6</v>
      </c>
      <c r="F7250">
        <v>72</v>
      </c>
      <c r="G7250">
        <v>0</v>
      </c>
      <c r="H7250">
        <v>0</v>
      </c>
      <c r="I7250">
        <v>0</v>
      </c>
      <c r="J7250" s="4">
        <f t="shared" si="1020"/>
        <v>261.63203643404427</v>
      </c>
      <c r="K7250" s="4">
        <f t="shared" si="1021"/>
        <v>-10.904070817810251</v>
      </c>
      <c r="L7250" s="5">
        <f t="shared" si="1017"/>
        <v>0</v>
      </c>
      <c r="M7250" s="5">
        <f t="shared" si="1018"/>
        <v>0</v>
      </c>
      <c r="N7250" s="6">
        <f t="shared" si="1019"/>
        <v>0</v>
      </c>
      <c r="O7250" s="6">
        <f t="shared" si="1022"/>
        <v>0</v>
      </c>
      <c r="P7250" s="6">
        <f>FORECAST(J7250,Inputs!$B$10:$B$18,Inputs!$A$10:$A$18)</f>
        <v>32.978074411426334</v>
      </c>
      <c r="Q7250" s="6">
        <f>IF(Inputs!$D$10="Yes",IF('Hourly Calcs'!P7250&gt;'Hourly Calcs'!K7250,'Hourly Calcs'!O7250,N7250+O7250),N7250+O7250)</f>
        <v>0</v>
      </c>
      <c r="R7250" s="12">
        <f t="shared" si="1023"/>
        <v>0</v>
      </c>
      <c r="S7250" s="1">
        <f>IF(AND(A7250&gt;=5,A7250&lt;=9),INDEX(Demand!$C$3:$C$26,C7250),INDEX(Demand!$B$3:$B$26,C7250))</f>
        <v>900</v>
      </c>
      <c r="T7250" s="7">
        <f t="shared" si="1024"/>
        <v>0</v>
      </c>
      <c r="U7250" s="7">
        <f t="shared" si="1025"/>
        <v>0</v>
      </c>
    </row>
    <row r="7251" spans="1:21" x14ac:dyDescent="0.2">
      <c r="A7251" s="1">
        <v>10</v>
      </c>
      <c r="B7251" s="1">
        <v>29</v>
      </c>
      <c r="C7251" s="1">
        <v>19</v>
      </c>
      <c r="D7251">
        <v>10.9</v>
      </c>
      <c r="E7251">
        <v>7.6</v>
      </c>
      <c r="F7251">
        <v>80</v>
      </c>
      <c r="G7251">
        <v>0</v>
      </c>
      <c r="H7251">
        <v>0</v>
      </c>
      <c r="I7251">
        <v>0</v>
      </c>
      <c r="J7251" s="4">
        <f t="shared" si="1020"/>
        <v>273.14087734587076</v>
      </c>
      <c r="K7251" s="4">
        <f t="shared" si="1021"/>
        <v>-20.397770053949458</v>
      </c>
      <c r="L7251" s="5">
        <f t="shared" si="1017"/>
        <v>0</v>
      </c>
      <c r="M7251" s="5">
        <f t="shared" si="1018"/>
        <v>0</v>
      </c>
      <c r="N7251" s="6">
        <f t="shared" si="1019"/>
        <v>0</v>
      </c>
      <c r="O7251" s="6">
        <f t="shared" si="1022"/>
        <v>0</v>
      </c>
      <c r="P7251" s="6">
        <f>FORECAST(J7251,Inputs!$B$10:$B$18,Inputs!$A$10:$A$18)</f>
        <v>33.084637753202507</v>
      </c>
      <c r="Q7251" s="6">
        <f>IF(Inputs!$D$10="Yes",IF('Hourly Calcs'!P7251&gt;'Hourly Calcs'!K7251,'Hourly Calcs'!O7251,N7251+O7251),N7251+O7251)</f>
        <v>0</v>
      </c>
      <c r="R7251" s="12">
        <f t="shared" si="1023"/>
        <v>0</v>
      </c>
      <c r="S7251" s="1">
        <f>IF(AND(A7251&gt;=5,A7251&lt;=9),INDEX(Demand!$C$3:$C$26,C7251),INDEX(Demand!$B$3:$B$26,C7251))</f>
        <v>900</v>
      </c>
      <c r="T7251" s="7">
        <f t="shared" si="1024"/>
        <v>0</v>
      </c>
      <c r="U7251" s="7">
        <f t="shared" si="1025"/>
        <v>0</v>
      </c>
    </row>
    <row r="7252" spans="1:21" x14ac:dyDescent="0.2">
      <c r="A7252" s="1">
        <v>10</v>
      </c>
      <c r="B7252" s="1">
        <v>29</v>
      </c>
      <c r="C7252" s="1">
        <v>20</v>
      </c>
      <c r="D7252">
        <v>10.8</v>
      </c>
      <c r="E7252">
        <v>5.6</v>
      </c>
      <c r="F7252">
        <v>70</v>
      </c>
      <c r="G7252">
        <v>0</v>
      </c>
      <c r="H7252">
        <v>0</v>
      </c>
      <c r="I7252">
        <v>0</v>
      </c>
      <c r="J7252" s="4">
        <f t="shared" si="1020"/>
        <v>285.49109235076412</v>
      </c>
      <c r="K7252" s="4">
        <f t="shared" si="1021"/>
        <v>-29.768139833541795</v>
      </c>
      <c r="L7252" s="5">
        <f t="shared" si="1017"/>
        <v>0</v>
      </c>
      <c r="M7252" s="5">
        <f t="shared" si="1018"/>
        <v>0</v>
      </c>
      <c r="N7252" s="6">
        <f t="shared" si="1019"/>
        <v>0</v>
      </c>
      <c r="O7252" s="6">
        <f t="shared" si="1022"/>
        <v>0</v>
      </c>
      <c r="P7252" s="6">
        <f>FORECAST(J7252,Inputs!$B$10:$B$18,Inputs!$A$10:$A$18)</f>
        <v>33.198991595840404</v>
      </c>
      <c r="Q7252" s="6">
        <f>IF(Inputs!$D$10="Yes",IF('Hourly Calcs'!P7252&gt;'Hourly Calcs'!K7252,'Hourly Calcs'!O7252,N7252+O7252),N7252+O7252)</f>
        <v>0</v>
      </c>
      <c r="R7252" s="12">
        <f t="shared" si="1023"/>
        <v>0</v>
      </c>
      <c r="S7252" s="1">
        <f>IF(AND(A7252&gt;=5,A7252&lt;=9),INDEX(Demand!$C$3:$C$26,C7252),INDEX(Demand!$B$3:$B$26,C7252))</f>
        <v>800</v>
      </c>
      <c r="T7252" s="7">
        <f t="shared" si="1024"/>
        <v>0</v>
      </c>
      <c r="U7252" s="7">
        <f t="shared" si="1025"/>
        <v>0</v>
      </c>
    </row>
    <row r="7253" spans="1:21" x14ac:dyDescent="0.2">
      <c r="A7253" s="1">
        <v>10</v>
      </c>
      <c r="B7253" s="1">
        <v>29</v>
      </c>
      <c r="C7253" s="1">
        <v>21</v>
      </c>
      <c r="D7253">
        <v>10.7</v>
      </c>
      <c r="E7253">
        <v>6.9</v>
      </c>
      <c r="F7253">
        <v>77</v>
      </c>
      <c r="G7253">
        <v>0</v>
      </c>
      <c r="H7253">
        <v>0</v>
      </c>
      <c r="I7253">
        <v>0</v>
      </c>
      <c r="J7253" s="4">
        <f t="shared" si="1020"/>
        <v>299.59274159413769</v>
      </c>
      <c r="K7253" s="4">
        <f t="shared" si="1021"/>
        <v>-38.541425362930767</v>
      </c>
      <c r="L7253" s="5">
        <f t="shared" si="1017"/>
        <v>0</v>
      </c>
      <c r="M7253" s="5">
        <f t="shared" si="1018"/>
        <v>0</v>
      </c>
      <c r="N7253" s="6">
        <f t="shared" si="1019"/>
        <v>0</v>
      </c>
      <c r="O7253" s="6">
        <f t="shared" si="1022"/>
        <v>0</v>
      </c>
      <c r="P7253" s="6">
        <f>FORECAST(J7253,Inputs!$B$10:$B$18,Inputs!$A$10:$A$18)</f>
        <v>33.329562422167939</v>
      </c>
      <c r="Q7253" s="6">
        <f>IF(Inputs!$D$10="Yes",IF('Hourly Calcs'!P7253&gt;'Hourly Calcs'!K7253,'Hourly Calcs'!O7253,N7253+O7253),N7253+O7253)</f>
        <v>0</v>
      </c>
      <c r="R7253" s="12">
        <f t="shared" si="1023"/>
        <v>0</v>
      </c>
      <c r="S7253" s="1">
        <f>IF(AND(A7253&gt;=5,A7253&lt;=9),INDEX(Demand!$C$3:$C$26,C7253),INDEX(Demand!$B$3:$B$26,C7253))</f>
        <v>700</v>
      </c>
      <c r="T7253" s="7">
        <f t="shared" si="1024"/>
        <v>0</v>
      </c>
      <c r="U7253" s="7">
        <f t="shared" si="1025"/>
        <v>0</v>
      </c>
    </row>
    <row r="7254" spans="1:21" x14ac:dyDescent="0.2">
      <c r="A7254" s="1">
        <v>10</v>
      </c>
      <c r="B7254" s="1">
        <v>29</v>
      </c>
      <c r="C7254" s="1">
        <v>22</v>
      </c>
      <c r="D7254">
        <v>11.5</v>
      </c>
      <c r="E7254">
        <v>6.4</v>
      </c>
      <c r="F7254">
        <v>71</v>
      </c>
      <c r="G7254">
        <v>0</v>
      </c>
      <c r="H7254">
        <v>0</v>
      </c>
      <c r="I7254">
        <v>0</v>
      </c>
      <c r="J7254" s="4">
        <f t="shared" si="1020"/>
        <v>316.55443049146891</v>
      </c>
      <c r="K7254" s="4">
        <f t="shared" si="1021"/>
        <v>-46.031227136553071</v>
      </c>
      <c r="L7254" s="5">
        <f t="shared" si="1017"/>
        <v>0</v>
      </c>
      <c r="M7254" s="5">
        <f t="shared" si="1018"/>
        <v>0</v>
      </c>
      <c r="N7254" s="6">
        <f t="shared" si="1019"/>
        <v>0</v>
      </c>
      <c r="O7254" s="6">
        <f t="shared" si="1022"/>
        <v>0</v>
      </c>
      <c r="P7254" s="6">
        <f>FORECAST(J7254,Inputs!$B$10:$B$18,Inputs!$A$10:$A$18)</f>
        <v>33.486615097143229</v>
      </c>
      <c r="Q7254" s="6">
        <f>IF(Inputs!$D$10="Yes",IF('Hourly Calcs'!P7254&gt;'Hourly Calcs'!K7254,'Hourly Calcs'!O7254,N7254+O7254),N7254+O7254)</f>
        <v>0</v>
      </c>
      <c r="R7254" s="12">
        <f t="shared" si="1023"/>
        <v>0</v>
      </c>
      <c r="S7254" s="1">
        <f>IF(AND(A7254&gt;=5,A7254&lt;=9),INDEX(Demand!$C$3:$C$26,C7254),INDEX(Demand!$B$3:$B$26,C7254))</f>
        <v>600</v>
      </c>
      <c r="T7254" s="7">
        <f t="shared" si="1024"/>
        <v>0</v>
      </c>
      <c r="U7254" s="7">
        <f t="shared" si="1025"/>
        <v>0</v>
      </c>
    </row>
    <row r="7255" spans="1:21" x14ac:dyDescent="0.2">
      <c r="A7255" s="1">
        <v>10</v>
      </c>
      <c r="B7255" s="1">
        <v>29</v>
      </c>
      <c r="C7255" s="1">
        <v>23</v>
      </c>
      <c r="D7255">
        <v>11.5</v>
      </c>
      <c r="E7255">
        <v>7</v>
      </c>
      <c r="F7255">
        <v>74</v>
      </c>
      <c r="G7255">
        <v>0</v>
      </c>
      <c r="H7255">
        <v>0</v>
      </c>
      <c r="I7255">
        <v>0</v>
      </c>
      <c r="J7255" s="4">
        <f t="shared" si="1020"/>
        <v>337.23695492453919</v>
      </c>
      <c r="K7255" s="4">
        <f t="shared" si="1021"/>
        <v>-51.24641148900588</v>
      </c>
      <c r="L7255" s="5">
        <f t="shared" si="1017"/>
        <v>0</v>
      </c>
      <c r="M7255" s="5">
        <f t="shared" si="1018"/>
        <v>0</v>
      </c>
      <c r="N7255" s="6">
        <f t="shared" si="1019"/>
        <v>0</v>
      </c>
      <c r="O7255" s="6">
        <f t="shared" si="1022"/>
        <v>0</v>
      </c>
      <c r="P7255" s="6">
        <f>FORECAST(J7255,Inputs!$B$10:$B$18,Inputs!$A$10:$A$18)</f>
        <v>33.678119953004988</v>
      </c>
      <c r="Q7255" s="6">
        <f>IF(Inputs!$D$10="Yes",IF('Hourly Calcs'!P7255&gt;'Hourly Calcs'!K7255,'Hourly Calcs'!O7255,N7255+O7255),N7255+O7255)</f>
        <v>0</v>
      </c>
      <c r="R7255" s="12">
        <f t="shared" si="1023"/>
        <v>0</v>
      </c>
      <c r="S7255" s="1">
        <f>IF(AND(A7255&gt;=5,A7255&lt;=9),INDEX(Demand!$C$3:$C$26,C7255),INDEX(Demand!$B$3:$B$26,C7255))</f>
        <v>500</v>
      </c>
      <c r="T7255" s="7">
        <f t="shared" si="1024"/>
        <v>0</v>
      </c>
      <c r="U7255" s="7">
        <f t="shared" si="1025"/>
        <v>0</v>
      </c>
    </row>
    <row r="7256" spans="1:21" x14ac:dyDescent="0.2">
      <c r="A7256" s="1">
        <v>10</v>
      </c>
      <c r="B7256" s="1">
        <v>29</v>
      </c>
      <c r="C7256" s="1">
        <v>24</v>
      </c>
      <c r="D7256">
        <v>11.5</v>
      </c>
      <c r="E7256">
        <v>7.6</v>
      </c>
      <c r="F7256">
        <v>77</v>
      </c>
      <c r="G7256">
        <v>0</v>
      </c>
      <c r="H7256">
        <v>0</v>
      </c>
      <c r="I7256">
        <v>0</v>
      </c>
      <c r="J7256" s="4">
        <f t="shared" si="1020"/>
        <v>0.90573897058411035</v>
      </c>
      <c r="K7256" s="4">
        <f t="shared" si="1021"/>
        <v>-53.071335250001255</v>
      </c>
      <c r="L7256" s="5">
        <f t="shared" si="1017"/>
        <v>0</v>
      </c>
      <c r="M7256" s="5">
        <f t="shared" si="1018"/>
        <v>0</v>
      </c>
      <c r="N7256" s="6">
        <f t="shared" si="1019"/>
        <v>0</v>
      </c>
      <c r="O7256" s="6">
        <f t="shared" si="1022"/>
        <v>0</v>
      </c>
      <c r="P7256" s="6">
        <f>FORECAST(J7256,Inputs!$B$10:$B$18,Inputs!$A$10:$A$18)</f>
        <v>30.563942027505405</v>
      </c>
      <c r="Q7256" s="6">
        <f>IF(Inputs!$D$10="Yes",IF('Hourly Calcs'!P7256&gt;'Hourly Calcs'!K7256,'Hourly Calcs'!O7256,N7256+O7256),N7256+O7256)</f>
        <v>0</v>
      </c>
      <c r="R7256" s="12">
        <f t="shared" si="1023"/>
        <v>0</v>
      </c>
      <c r="S7256" s="1">
        <f>IF(AND(A7256&gt;=5,A7256&lt;=9),INDEX(Demand!$C$3:$C$26,C7256),INDEX(Demand!$B$3:$B$26,C7256))</f>
        <v>400</v>
      </c>
      <c r="T7256" s="7">
        <f t="shared" si="1024"/>
        <v>0</v>
      </c>
      <c r="U7256" s="7">
        <f t="shared" si="1025"/>
        <v>0</v>
      </c>
    </row>
    <row r="7257" spans="1:21" x14ac:dyDescent="0.2">
      <c r="A7257" s="1">
        <v>10</v>
      </c>
      <c r="B7257" s="1">
        <v>30</v>
      </c>
      <c r="C7257" s="1">
        <v>1</v>
      </c>
      <c r="D7257">
        <v>11.7</v>
      </c>
      <c r="E7257">
        <v>7.9</v>
      </c>
      <c r="F7257">
        <v>77</v>
      </c>
      <c r="G7257">
        <v>0</v>
      </c>
      <c r="H7257">
        <v>0</v>
      </c>
      <c r="I7257">
        <v>0</v>
      </c>
      <c r="J7257" s="4">
        <f t="shared" si="1020"/>
        <v>24.448118146997842</v>
      </c>
      <c r="K7257" s="4">
        <f t="shared" si="1021"/>
        <v>-50.988667271525884</v>
      </c>
      <c r="L7257" s="5">
        <f t="shared" si="1017"/>
        <v>0</v>
      </c>
      <c r="M7257" s="5">
        <f t="shared" si="1018"/>
        <v>0</v>
      </c>
      <c r="N7257" s="6">
        <f t="shared" si="1019"/>
        <v>0</v>
      </c>
      <c r="O7257" s="6">
        <f t="shared" si="1022"/>
        <v>0</v>
      </c>
      <c r="P7257" s="6">
        <f>FORECAST(J7257,Inputs!$B$10:$B$18,Inputs!$A$10:$A$18)</f>
        <v>30.781927019879607</v>
      </c>
      <c r="Q7257" s="6">
        <f>IF(Inputs!$D$10="Yes",IF('Hourly Calcs'!P7257&gt;'Hourly Calcs'!K7257,'Hourly Calcs'!O7257,N7257+O7257),N7257+O7257)</f>
        <v>0</v>
      </c>
      <c r="R7257" s="12">
        <f t="shared" si="1023"/>
        <v>0</v>
      </c>
      <c r="S7257" s="1">
        <f>IF(AND(A7257&gt;=5,A7257&lt;=9),INDEX(Demand!$C$3:$C$26,C7257),INDEX(Demand!$B$3:$B$26,C7257))</f>
        <v>350</v>
      </c>
      <c r="T7257" s="7">
        <f t="shared" si="1024"/>
        <v>0</v>
      </c>
      <c r="U7257" s="7">
        <f t="shared" si="1025"/>
        <v>0</v>
      </c>
    </row>
    <row r="7258" spans="1:21" x14ac:dyDescent="0.2">
      <c r="A7258" s="1">
        <v>10</v>
      </c>
      <c r="B7258" s="1">
        <v>30</v>
      </c>
      <c r="C7258" s="1">
        <v>2</v>
      </c>
      <c r="D7258">
        <v>12</v>
      </c>
      <c r="E7258">
        <v>8.1999999999999993</v>
      </c>
      <c r="F7258">
        <v>78</v>
      </c>
      <c r="G7258">
        <v>0</v>
      </c>
      <c r="H7258">
        <v>0</v>
      </c>
      <c r="I7258">
        <v>0</v>
      </c>
      <c r="J7258" s="4">
        <f t="shared" si="1020"/>
        <v>44.872216359027107</v>
      </c>
      <c r="K7258" s="4">
        <f t="shared" si="1021"/>
        <v>-45.585624872314042</v>
      </c>
      <c r="L7258" s="5">
        <f t="shared" si="1017"/>
        <v>0</v>
      </c>
      <c r="M7258" s="5">
        <f t="shared" si="1018"/>
        <v>0</v>
      </c>
      <c r="N7258" s="6">
        <f t="shared" si="1019"/>
        <v>0</v>
      </c>
      <c r="O7258" s="6">
        <f t="shared" si="1022"/>
        <v>0</v>
      </c>
      <c r="P7258" s="6">
        <f>FORECAST(J7258,Inputs!$B$10:$B$18,Inputs!$A$10:$A$18)</f>
        <v>30.971039040361362</v>
      </c>
      <c r="Q7258" s="6">
        <f>IF(Inputs!$D$10="Yes",IF('Hourly Calcs'!P7258&gt;'Hourly Calcs'!K7258,'Hourly Calcs'!O7258,N7258+O7258),N7258+O7258)</f>
        <v>0</v>
      </c>
      <c r="R7258" s="12">
        <f t="shared" si="1023"/>
        <v>0</v>
      </c>
      <c r="S7258" s="1">
        <f>IF(AND(A7258&gt;=5,A7258&lt;=9),INDEX(Demand!$C$3:$C$26,C7258),INDEX(Demand!$B$3:$B$26,C7258))</f>
        <v>350</v>
      </c>
      <c r="T7258" s="7">
        <f t="shared" si="1024"/>
        <v>0</v>
      </c>
      <c r="U7258" s="7">
        <f t="shared" si="1025"/>
        <v>0</v>
      </c>
    </row>
    <row r="7259" spans="1:21" x14ac:dyDescent="0.2">
      <c r="A7259" s="1">
        <v>10</v>
      </c>
      <c r="B7259" s="1">
        <v>30</v>
      </c>
      <c r="C7259" s="1">
        <v>3</v>
      </c>
      <c r="D7259">
        <v>12.1</v>
      </c>
      <c r="E7259">
        <v>7.6</v>
      </c>
      <c r="F7259">
        <v>74</v>
      </c>
      <c r="G7259">
        <v>0</v>
      </c>
      <c r="H7259">
        <v>0</v>
      </c>
      <c r="I7259">
        <v>0</v>
      </c>
      <c r="J7259" s="4">
        <f t="shared" si="1020"/>
        <v>61.605487406957877</v>
      </c>
      <c r="K7259" s="4">
        <f t="shared" si="1021"/>
        <v>-37.988146489570894</v>
      </c>
      <c r="L7259" s="5">
        <f t="shared" si="1017"/>
        <v>0</v>
      </c>
      <c r="M7259" s="5">
        <f t="shared" si="1018"/>
        <v>0</v>
      </c>
      <c r="N7259" s="6">
        <f t="shared" si="1019"/>
        <v>0</v>
      </c>
      <c r="O7259" s="6">
        <f t="shared" si="1022"/>
        <v>0</v>
      </c>
      <c r="P7259" s="6">
        <f>FORECAST(J7259,Inputs!$B$10:$B$18,Inputs!$A$10:$A$18)</f>
        <v>31.125976735249608</v>
      </c>
      <c r="Q7259" s="6">
        <f>IF(Inputs!$D$10="Yes",IF('Hourly Calcs'!P7259&gt;'Hourly Calcs'!K7259,'Hourly Calcs'!O7259,N7259+O7259),N7259+O7259)</f>
        <v>0</v>
      </c>
      <c r="R7259" s="12">
        <f t="shared" si="1023"/>
        <v>0</v>
      </c>
      <c r="S7259" s="1">
        <f>IF(AND(A7259&gt;=5,A7259&lt;=9),INDEX(Demand!$C$3:$C$26,C7259),INDEX(Demand!$B$3:$B$26,C7259))</f>
        <v>350</v>
      </c>
      <c r="T7259" s="7">
        <f t="shared" si="1024"/>
        <v>0</v>
      </c>
      <c r="U7259" s="7">
        <f t="shared" si="1025"/>
        <v>0</v>
      </c>
    </row>
    <row r="7260" spans="1:21" x14ac:dyDescent="0.2">
      <c r="A7260" s="1">
        <v>10</v>
      </c>
      <c r="B7260" s="1">
        <v>30</v>
      </c>
      <c r="C7260" s="1">
        <v>4</v>
      </c>
      <c r="D7260">
        <v>12.4</v>
      </c>
      <c r="E7260">
        <v>8.1999999999999993</v>
      </c>
      <c r="F7260">
        <v>76</v>
      </c>
      <c r="G7260">
        <v>0</v>
      </c>
      <c r="H7260">
        <v>0</v>
      </c>
      <c r="I7260">
        <v>0</v>
      </c>
      <c r="J7260" s="4">
        <f t="shared" si="1020"/>
        <v>75.558901647807275</v>
      </c>
      <c r="K7260" s="4">
        <f t="shared" si="1021"/>
        <v>-29.167490739579264</v>
      </c>
      <c r="L7260" s="5">
        <f t="shared" si="1017"/>
        <v>89.441098352192725</v>
      </c>
      <c r="M7260" s="5">
        <f t="shared" si="1018"/>
        <v>0</v>
      </c>
      <c r="N7260" s="6">
        <f t="shared" si="1019"/>
        <v>0</v>
      </c>
      <c r="O7260" s="6">
        <f t="shared" si="1022"/>
        <v>0</v>
      </c>
      <c r="P7260" s="6">
        <f>FORECAST(J7260,Inputs!$B$10:$B$18,Inputs!$A$10:$A$18)</f>
        <v>31.255175015257471</v>
      </c>
      <c r="Q7260" s="6">
        <f>IF(Inputs!$D$10="Yes",IF('Hourly Calcs'!P7260&gt;'Hourly Calcs'!K7260,'Hourly Calcs'!O7260,N7260+O7260),N7260+O7260)</f>
        <v>0</v>
      </c>
      <c r="R7260" s="12">
        <f t="shared" si="1023"/>
        <v>0</v>
      </c>
      <c r="S7260" s="1">
        <f>IF(AND(A7260&gt;=5,A7260&lt;=9),INDEX(Demand!$C$3:$C$26,C7260),INDEX(Demand!$B$3:$B$26,C7260))</f>
        <v>350</v>
      </c>
      <c r="T7260" s="7">
        <f t="shared" si="1024"/>
        <v>0</v>
      </c>
      <c r="U7260" s="7">
        <f t="shared" si="1025"/>
        <v>0</v>
      </c>
    </row>
    <row r="7261" spans="1:21" x14ac:dyDescent="0.2">
      <c r="A7261" s="1">
        <v>10</v>
      </c>
      <c r="B7261" s="1">
        <v>30</v>
      </c>
      <c r="C7261" s="1">
        <v>5</v>
      </c>
      <c r="D7261">
        <v>12.3</v>
      </c>
      <c r="E7261">
        <v>8.3000000000000007</v>
      </c>
      <c r="F7261">
        <v>77</v>
      </c>
      <c r="G7261">
        <v>0</v>
      </c>
      <c r="H7261">
        <v>0</v>
      </c>
      <c r="I7261">
        <v>0</v>
      </c>
      <c r="J7261" s="4">
        <f t="shared" si="1020"/>
        <v>87.833216047820315</v>
      </c>
      <c r="K7261" s="4">
        <f t="shared" si="1021"/>
        <v>-19.792354991274522</v>
      </c>
      <c r="L7261" s="5">
        <f t="shared" si="1017"/>
        <v>77.166783952179685</v>
      </c>
      <c r="M7261" s="5">
        <f t="shared" si="1018"/>
        <v>0</v>
      </c>
      <c r="N7261" s="6">
        <f t="shared" si="1019"/>
        <v>0</v>
      </c>
      <c r="O7261" s="6">
        <f t="shared" si="1022"/>
        <v>0</v>
      </c>
      <c r="P7261" s="6">
        <f>FORECAST(J7261,Inputs!$B$10:$B$18,Inputs!$A$10:$A$18)</f>
        <v>31.368826074516853</v>
      </c>
      <c r="Q7261" s="6">
        <f>IF(Inputs!$D$10="Yes",IF('Hourly Calcs'!P7261&gt;'Hourly Calcs'!K7261,'Hourly Calcs'!O7261,N7261+O7261),N7261+O7261)</f>
        <v>0</v>
      </c>
      <c r="R7261" s="12">
        <f t="shared" si="1023"/>
        <v>0</v>
      </c>
      <c r="S7261" s="1">
        <f>IF(AND(A7261&gt;=5,A7261&lt;=9),INDEX(Demand!$C$3:$C$26,C7261),INDEX(Demand!$B$3:$B$26,C7261))</f>
        <v>350</v>
      </c>
      <c r="T7261" s="7">
        <f t="shared" si="1024"/>
        <v>0</v>
      </c>
      <c r="U7261" s="7">
        <f t="shared" si="1025"/>
        <v>0</v>
      </c>
    </row>
    <row r="7262" spans="1:21" x14ac:dyDescent="0.2">
      <c r="A7262" s="1">
        <v>10</v>
      </c>
      <c r="B7262" s="1">
        <v>30</v>
      </c>
      <c r="C7262" s="1">
        <v>6</v>
      </c>
      <c r="D7262">
        <v>12.4</v>
      </c>
      <c r="E7262">
        <v>8.8000000000000007</v>
      </c>
      <c r="F7262">
        <v>79</v>
      </c>
      <c r="G7262">
        <v>0</v>
      </c>
      <c r="H7262">
        <v>0</v>
      </c>
      <c r="I7262">
        <v>0</v>
      </c>
      <c r="J7262" s="4">
        <f t="shared" si="1020"/>
        <v>99.322177741409263</v>
      </c>
      <c r="K7262" s="4">
        <f t="shared" si="1021"/>
        <v>-10.326879726564243</v>
      </c>
      <c r="L7262" s="5">
        <f t="shared" si="1017"/>
        <v>65.677822258590737</v>
      </c>
      <c r="M7262" s="5">
        <f t="shared" si="1018"/>
        <v>0</v>
      </c>
      <c r="N7262" s="6">
        <f t="shared" si="1019"/>
        <v>0</v>
      </c>
      <c r="O7262" s="6">
        <f t="shared" si="1022"/>
        <v>0</v>
      </c>
      <c r="P7262" s="6">
        <f>FORECAST(J7262,Inputs!$B$10:$B$18,Inputs!$A$10:$A$18)</f>
        <v>31.475205349457489</v>
      </c>
      <c r="Q7262" s="6">
        <f>IF(Inputs!$D$10="Yes",IF('Hourly Calcs'!P7262&gt;'Hourly Calcs'!K7262,'Hourly Calcs'!O7262,N7262+O7262),N7262+O7262)</f>
        <v>0</v>
      </c>
      <c r="R7262" s="12">
        <f t="shared" si="1023"/>
        <v>0</v>
      </c>
      <c r="S7262" s="1">
        <f>IF(AND(A7262&gt;=5,A7262&lt;=9),INDEX(Demand!$C$3:$C$26,C7262),INDEX(Demand!$B$3:$B$26,C7262))</f>
        <v>350</v>
      </c>
      <c r="T7262" s="7">
        <f t="shared" si="1024"/>
        <v>0</v>
      </c>
      <c r="U7262" s="7">
        <f t="shared" si="1025"/>
        <v>0</v>
      </c>
    </row>
    <row r="7263" spans="1:21" x14ac:dyDescent="0.2">
      <c r="A7263" s="1">
        <v>10</v>
      </c>
      <c r="B7263" s="1">
        <v>30</v>
      </c>
      <c r="C7263" s="1">
        <v>7</v>
      </c>
      <c r="D7263">
        <v>11.6</v>
      </c>
      <c r="E7263">
        <v>9.8000000000000007</v>
      </c>
      <c r="F7263">
        <v>89</v>
      </c>
      <c r="G7263">
        <v>0</v>
      </c>
      <c r="H7263">
        <v>0</v>
      </c>
      <c r="I7263">
        <v>0</v>
      </c>
      <c r="J7263" s="4">
        <f t="shared" si="1020"/>
        <v>110.72086310320704</v>
      </c>
      <c r="K7263" s="4">
        <f t="shared" si="1021"/>
        <v>-0.94029291097827183</v>
      </c>
      <c r="L7263" s="5">
        <f t="shared" si="1017"/>
        <v>54.279136896792963</v>
      </c>
      <c r="M7263" s="5">
        <f t="shared" si="1018"/>
        <v>0</v>
      </c>
      <c r="N7263" s="6">
        <f t="shared" si="1019"/>
        <v>0</v>
      </c>
      <c r="O7263" s="6">
        <f t="shared" si="1022"/>
        <v>0</v>
      </c>
      <c r="P7263" s="6">
        <f>FORECAST(J7263,Inputs!$B$10:$B$18,Inputs!$A$10:$A$18)</f>
        <v>31.580748732437101</v>
      </c>
      <c r="Q7263" s="6">
        <f>IF(Inputs!$D$10="Yes",IF('Hourly Calcs'!P7263&gt;'Hourly Calcs'!K7263,'Hourly Calcs'!O7263,N7263+O7263),N7263+O7263)</f>
        <v>0</v>
      </c>
      <c r="R7263" s="12">
        <f t="shared" si="1023"/>
        <v>0</v>
      </c>
      <c r="S7263" s="1">
        <f>IF(AND(A7263&gt;=5,A7263&lt;=9),INDEX(Demand!$C$3:$C$26,C7263),INDEX(Demand!$B$3:$B$26,C7263))</f>
        <v>350</v>
      </c>
      <c r="T7263" s="7">
        <f t="shared" si="1024"/>
        <v>0</v>
      </c>
      <c r="U7263" s="7">
        <f t="shared" si="1025"/>
        <v>0</v>
      </c>
    </row>
    <row r="7264" spans="1:21" x14ac:dyDescent="0.2">
      <c r="A7264" s="1">
        <v>10</v>
      </c>
      <c r="B7264" s="1">
        <v>30</v>
      </c>
      <c r="C7264" s="1">
        <v>8</v>
      </c>
      <c r="D7264">
        <v>12.1</v>
      </c>
      <c r="E7264">
        <v>8.6999999999999993</v>
      </c>
      <c r="F7264">
        <v>80</v>
      </c>
      <c r="G7264">
        <v>17</v>
      </c>
      <c r="H7264">
        <v>0</v>
      </c>
      <c r="I7264">
        <v>17</v>
      </c>
      <c r="J7264" s="4">
        <f t="shared" si="1020"/>
        <v>122.59316623275794</v>
      </c>
      <c r="K7264" s="4">
        <f t="shared" si="1021"/>
        <v>7.3692505347653849</v>
      </c>
      <c r="L7264" s="5">
        <f t="shared" si="1017"/>
        <v>42.406833767242063</v>
      </c>
      <c r="M7264" s="5">
        <f t="shared" si="1018"/>
        <v>26.630749465234615</v>
      </c>
      <c r="N7264" s="6">
        <f t="shared" si="1019"/>
        <v>0</v>
      </c>
      <c r="O7264" s="6">
        <f t="shared" si="1022"/>
        <v>15.546819366717854</v>
      </c>
      <c r="P7264" s="6">
        <f>FORECAST(J7264,Inputs!$B$10:$B$18,Inputs!$A$10:$A$18)</f>
        <v>31.690677465118128</v>
      </c>
      <c r="Q7264" s="6">
        <f>IF(Inputs!$D$10="Yes",IF('Hourly Calcs'!P7264&gt;'Hourly Calcs'!K7264,'Hourly Calcs'!O7264,N7264+O7264),N7264+O7264)</f>
        <v>15.546819366717854</v>
      </c>
      <c r="R7264" s="12">
        <f t="shared" si="1023"/>
        <v>73.87848563064324</v>
      </c>
      <c r="S7264" s="1">
        <f>IF(AND(A7264&gt;=5,A7264&lt;=9),INDEX(Demand!$C$3:$C$26,C7264),INDEX(Demand!$B$3:$B$26,C7264))</f>
        <v>350</v>
      </c>
      <c r="T7264" s="7">
        <f t="shared" si="1024"/>
        <v>73.87848563064324</v>
      </c>
      <c r="U7264" s="7">
        <f t="shared" si="1025"/>
        <v>0</v>
      </c>
    </row>
    <row r="7265" spans="1:21" x14ac:dyDescent="0.2">
      <c r="A7265" s="1">
        <v>10</v>
      </c>
      <c r="B7265" s="1">
        <v>30</v>
      </c>
      <c r="C7265" s="1">
        <v>9</v>
      </c>
      <c r="D7265">
        <v>12.4</v>
      </c>
      <c r="E7265">
        <v>8.8000000000000007</v>
      </c>
      <c r="F7265">
        <v>78</v>
      </c>
      <c r="G7265">
        <v>85</v>
      </c>
      <c r="H7265">
        <v>26</v>
      </c>
      <c r="I7265">
        <v>80</v>
      </c>
      <c r="J7265" s="4">
        <f t="shared" si="1020"/>
        <v>135.39442269011539</v>
      </c>
      <c r="K7265" s="4">
        <f t="shared" si="1021"/>
        <v>14.674188503532292</v>
      </c>
      <c r="L7265" s="5">
        <f t="shared" si="1017"/>
        <v>29.605577309884609</v>
      </c>
      <c r="M7265" s="5">
        <f t="shared" si="1018"/>
        <v>19.325811496467708</v>
      </c>
      <c r="N7265" s="6">
        <f t="shared" si="1019"/>
        <v>17.688933354627146</v>
      </c>
      <c r="O7265" s="6">
        <f t="shared" si="1022"/>
        <v>73.161502902201661</v>
      </c>
      <c r="P7265" s="6">
        <f>FORECAST(J7265,Inputs!$B$10:$B$18,Inputs!$A$10:$A$18)</f>
        <v>31.809207617501066</v>
      </c>
      <c r="Q7265" s="6">
        <f>IF(Inputs!$D$10="Yes",IF('Hourly Calcs'!P7265&gt;'Hourly Calcs'!K7265,'Hourly Calcs'!O7265,N7265+O7265),N7265+O7265)</f>
        <v>73.161502902201661</v>
      </c>
      <c r="R7265" s="12">
        <f t="shared" si="1023"/>
        <v>347.66346179126231</v>
      </c>
      <c r="S7265" s="1">
        <f>IF(AND(A7265&gt;=5,A7265&lt;=9),INDEX(Demand!$C$3:$C$26,C7265),INDEX(Demand!$B$3:$B$26,C7265))</f>
        <v>350</v>
      </c>
      <c r="T7265" s="7">
        <f t="shared" si="1024"/>
        <v>347.66346179126231</v>
      </c>
      <c r="U7265" s="7">
        <f t="shared" si="1025"/>
        <v>0</v>
      </c>
    </row>
    <row r="7266" spans="1:21" x14ac:dyDescent="0.2">
      <c r="A7266" s="1">
        <v>10</v>
      </c>
      <c r="B7266" s="1">
        <v>30</v>
      </c>
      <c r="C7266" s="1">
        <v>10</v>
      </c>
      <c r="D7266">
        <v>12.8</v>
      </c>
      <c r="E7266">
        <v>8.8000000000000007</v>
      </c>
      <c r="F7266">
        <v>77</v>
      </c>
      <c r="G7266">
        <v>159</v>
      </c>
      <c r="H7266">
        <v>42</v>
      </c>
      <c r="I7266">
        <v>144</v>
      </c>
      <c r="J7266" s="4">
        <f t="shared" si="1020"/>
        <v>149.41368049317046</v>
      </c>
      <c r="K7266" s="4">
        <f t="shared" si="1021"/>
        <v>20.436265977176532</v>
      </c>
      <c r="L7266" s="5">
        <f t="shared" si="1017"/>
        <v>15.58631950682954</v>
      </c>
      <c r="M7266" s="5">
        <f t="shared" si="1018"/>
        <v>13.563734022823468</v>
      </c>
      <c r="N7266" s="6">
        <f t="shared" si="1019"/>
        <v>33.356397936618848</v>
      </c>
      <c r="O7266" s="6">
        <f t="shared" si="1022"/>
        <v>131.69070522396299</v>
      </c>
      <c r="P7266" s="6">
        <f>FORECAST(J7266,Inputs!$B$10:$B$18,Inputs!$A$10:$A$18)</f>
        <v>31.939015560121948</v>
      </c>
      <c r="Q7266" s="6">
        <f>IF(Inputs!$D$10="Yes",IF('Hourly Calcs'!P7266&gt;'Hourly Calcs'!K7266,'Hourly Calcs'!O7266,N7266+O7266),N7266+O7266)</f>
        <v>131.69070522396299</v>
      </c>
      <c r="R7266" s="12">
        <f t="shared" si="1023"/>
        <v>625.79423122427215</v>
      </c>
      <c r="S7266" s="1">
        <f>IF(AND(A7266&gt;=5,A7266&lt;=9),INDEX(Demand!$C$3:$C$26,C7266),INDEX(Demand!$B$3:$B$26,C7266))</f>
        <v>600</v>
      </c>
      <c r="T7266" s="7">
        <f t="shared" si="1024"/>
        <v>600</v>
      </c>
      <c r="U7266" s="7">
        <f t="shared" si="1025"/>
        <v>25.794231224272153</v>
      </c>
    </row>
    <row r="7267" spans="1:21" x14ac:dyDescent="0.2">
      <c r="A7267" s="1">
        <v>10</v>
      </c>
      <c r="B7267" s="1">
        <v>30</v>
      </c>
      <c r="C7267" s="1">
        <v>11</v>
      </c>
      <c r="D7267">
        <v>13</v>
      </c>
      <c r="E7267">
        <v>9.1</v>
      </c>
      <c r="F7267">
        <v>77</v>
      </c>
      <c r="G7267">
        <v>214</v>
      </c>
      <c r="H7267">
        <v>62</v>
      </c>
      <c r="I7267">
        <v>188</v>
      </c>
      <c r="J7267" s="4">
        <f t="shared" si="1020"/>
        <v>164.63431674126468</v>
      </c>
      <c r="K7267" s="4">
        <f t="shared" si="1021"/>
        <v>24.12486052383899</v>
      </c>
      <c r="L7267" s="5">
        <f t="shared" ref="L7267:L7330" si="1026">IF(ABS($B$5-J7267)&gt;90,0,ABS($B$5-J7267))</f>
        <v>0.36568325873531649</v>
      </c>
      <c r="M7267" s="5">
        <f t="shared" ref="M7267:M7330" si="1027">IF(K7267&gt;0,ABS($B$4-K7267),0)</f>
        <v>9.8751394761610101</v>
      </c>
      <c r="N7267" s="6">
        <f t="shared" si="1019"/>
        <v>52.649811096864063</v>
      </c>
      <c r="O7267" s="6">
        <f t="shared" si="1022"/>
        <v>171.92953182017391</v>
      </c>
      <c r="P7267" s="6">
        <f>FORECAST(J7267,Inputs!$B$10:$B$18,Inputs!$A$10:$A$18)</f>
        <v>32.079947377233928</v>
      </c>
      <c r="Q7267" s="6">
        <f>IF(Inputs!$D$10="Yes",IF('Hourly Calcs'!P7267&gt;'Hourly Calcs'!K7267,'Hourly Calcs'!O7267,N7267+O7267),N7267+O7267)</f>
        <v>171.92953182017391</v>
      </c>
      <c r="R7267" s="12">
        <f t="shared" si="1023"/>
        <v>817.00913520946642</v>
      </c>
      <c r="S7267" s="1">
        <f>IF(AND(A7267&gt;=5,A7267&lt;=9),INDEX(Demand!$C$3:$C$26,C7267),INDEX(Demand!$B$3:$B$26,C7267))</f>
        <v>600</v>
      </c>
      <c r="T7267" s="7">
        <f t="shared" si="1024"/>
        <v>600</v>
      </c>
      <c r="U7267" s="7">
        <f t="shared" si="1025"/>
        <v>217.00913520946642</v>
      </c>
    </row>
    <row r="7268" spans="1:21" x14ac:dyDescent="0.2">
      <c r="A7268" s="1">
        <v>10</v>
      </c>
      <c r="B7268" s="1">
        <v>30</v>
      </c>
      <c r="C7268" s="1">
        <v>12</v>
      </c>
      <c r="D7268">
        <v>13.1</v>
      </c>
      <c r="E7268">
        <v>9</v>
      </c>
      <c r="F7268">
        <v>76</v>
      </c>
      <c r="G7268">
        <v>318</v>
      </c>
      <c r="H7268">
        <v>269</v>
      </c>
      <c r="I7268">
        <v>195</v>
      </c>
      <c r="J7268" s="4">
        <f t="shared" si="1020"/>
        <v>180.60816878069684</v>
      </c>
      <c r="K7268" s="4">
        <f t="shared" si="1021"/>
        <v>25.330298848350381</v>
      </c>
      <c r="L7268" s="5">
        <f t="shared" si="1026"/>
        <v>15.608168780696843</v>
      </c>
      <c r="M7268" s="5">
        <f t="shared" si="1027"/>
        <v>8.669701151649619</v>
      </c>
      <c r="N7268" s="6">
        <f t="shared" si="1019"/>
        <v>226.3591967967343</v>
      </c>
      <c r="O7268" s="6">
        <f t="shared" si="1022"/>
        <v>178.33116332411655</v>
      </c>
      <c r="P7268" s="6">
        <f>FORECAST(J7268,Inputs!$B$10:$B$18,Inputs!$A$10:$A$18)</f>
        <v>32.22785341463608</v>
      </c>
      <c r="Q7268" s="6">
        <f>IF(Inputs!$D$10="Yes",IF('Hourly Calcs'!P7268&gt;'Hourly Calcs'!K7268,'Hourly Calcs'!O7268,N7268+O7268),N7268+O7268)</f>
        <v>178.33116332411655</v>
      </c>
      <c r="R7268" s="12">
        <f t="shared" si="1023"/>
        <v>847.42968811620176</v>
      </c>
      <c r="S7268" s="1">
        <f>IF(AND(A7268&gt;=5,A7268&lt;=9),INDEX(Demand!$C$3:$C$26,C7268),INDEX(Demand!$B$3:$B$26,C7268))</f>
        <v>600</v>
      </c>
      <c r="T7268" s="7">
        <f t="shared" si="1024"/>
        <v>600</v>
      </c>
      <c r="U7268" s="7">
        <f t="shared" si="1025"/>
        <v>247.42968811620176</v>
      </c>
    </row>
    <row r="7269" spans="1:21" x14ac:dyDescent="0.2">
      <c r="A7269" s="1">
        <v>10</v>
      </c>
      <c r="B7269" s="1">
        <v>30</v>
      </c>
      <c r="C7269" s="1">
        <v>13</v>
      </c>
      <c r="D7269">
        <v>12.3</v>
      </c>
      <c r="E7269">
        <v>7.1</v>
      </c>
      <c r="F7269">
        <v>71</v>
      </c>
      <c r="G7269">
        <v>357</v>
      </c>
      <c r="H7269">
        <v>419</v>
      </c>
      <c r="I7269">
        <v>168</v>
      </c>
      <c r="J7269" s="4">
        <f t="shared" si="1020"/>
        <v>196.54440795927309</v>
      </c>
      <c r="K7269" s="4">
        <f t="shared" si="1021"/>
        <v>23.901361880699838</v>
      </c>
      <c r="L7269" s="5">
        <f t="shared" si="1026"/>
        <v>31.544407959273087</v>
      </c>
      <c r="M7269" s="5">
        <f t="shared" si="1027"/>
        <v>10.098638119300162</v>
      </c>
      <c r="N7269" s="6">
        <f t="shared" si="1019"/>
        <v>323.29675411345329</v>
      </c>
      <c r="O7269" s="6">
        <f t="shared" si="1022"/>
        <v>153.6391560946235</v>
      </c>
      <c r="P7269" s="6">
        <f>FORECAST(J7269,Inputs!$B$10:$B$18,Inputs!$A$10:$A$18)</f>
        <v>32.37541118480808</v>
      </c>
      <c r="Q7269" s="6">
        <f>IF(Inputs!$D$10="Yes",IF('Hourly Calcs'!P7269&gt;'Hourly Calcs'!K7269,'Hourly Calcs'!O7269,N7269+O7269),N7269+O7269)</f>
        <v>153.6391560946235</v>
      </c>
      <c r="R7269" s="12">
        <f t="shared" si="1023"/>
        <v>730.09326976165084</v>
      </c>
      <c r="S7269" s="1">
        <f>IF(AND(A7269&gt;=5,A7269&lt;=9),INDEX(Demand!$C$3:$C$26,C7269),INDEX(Demand!$B$3:$B$26,C7269))</f>
        <v>600</v>
      </c>
      <c r="T7269" s="7">
        <f t="shared" si="1024"/>
        <v>600</v>
      </c>
      <c r="U7269" s="7">
        <f t="shared" si="1025"/>
        <v>130.09326976165084</v>
      </c>
    </row>
    <row r="7270" spans="1:21" x14ac:dyDescent="0.2">
      <c r="A7270" s="1">
        <v>10</v>
      </c>
      <c r="B7270" s="1">
        <v>30</v>
      </c>
      <c r="C7270" s="1">
        <v>14</v>
      </c>
      <c r="D7270">
        <v>12</v>
      </c>
      <c r="E7270">
        <v>9</v>
      </c>
      <c r="F7270">
        <v>82</v>
      </c>
      <c r="G7270">
        <v>202</v>
      </c>
      <c r="H7270">
        <v>82</v>
      </c>
      <c r="I7270">
        <v>170</v>
      </c>
      <c r="J7270" s="4">
        <f t="shared" si="1020"/>
        <v>211.6698239480983</v>
      </c>
      <c r="K7270" s="4">
        <f t="shared" si="1021"/>
        <v>20.015334722002862</v>
      </c>
      <c r="L7270" s="5">
        <f t="shared" si="1026"/>
        <v>46.669823948098298</v>
      </c>
      <c r="M7270" s="5">
        <f t="shared" si="1027"/>
        <v>13.984665277997138</v>
      </c>
      <c r="N7270" s="6">
        <f t="shared" si="1019"/>
        <v>52.832506098104723</v>
      </c>
      <c r="O7270" s="6">
        <f t="shared" si="1022"/>
        <v>155.46819366717853</v>
      </c>
      <c r="P7270" s="6">
        <f>FORECAST(J7270,Inputs!$B$10:$B$18,Inputs!$A$10:$A$18)</f>
        <v>32.515461332852759</v>
      </c>
      <c r="Q7270" s="6">
        <f>IF(Inputs!$D$10="Yes",IF('Hourly Calcs'!P7270&gt;'Hourly Calcs'!K7270,'Hourly Calcs'!O7270,N7270+O7270),N7270+O7270)</f>
        <v>155.46819366717853</v>
      </c>
      <c r="R7270" s="12">
        <f t="shared" si="1023"/>
        <v>738.78485630643229</v>
      </c>
      <c r="S7270" s="1">
        <f>IF(AND(A7270&gt;=5,A7270&lt;=9),INDEX(Demand!$C$3:$C$26,C7270),INDEX(Demand!$B$3:$B$26,C7270))</f>
        <v>600</v>
      </c>
      <c r="T7270" s="7">
        <f t="shared" si="1024"/>
        <v>600</v>
      </c>
      <c r="U7270" s="7">
        <f t="shared" si="1025"/>
        <v>138.78485630643229</v>
      </c>
    </row>
    <row r="7271" spans="1:21" x14ac:dyDescent="0.2">
      <c r="A7271" s="1">
        <v>10</v>
      </c>
      <c r="B7271" s="1">
        <v>30</v>
      </c>
      <c r="C7271" s="1">
        <v>15</v>
      </c>
      <c r="D7271">
        <v>12.3</v>
      </c>
      <c r="E7271">
        <v>8.8000000000000007</v>
      </c>
      <c r="F7271">
        <v>79</v>
      </c>
      <c r="G7271">
        <v>177</v>
      </c>
      <c r="H7271">
        <v>126</v>
      </c>
      <c r="I7271">
        <v>137</v>
      </c>
      <c r="J7271" s="4">
        <f t="shared" si="1020"/>
        <v>225.57334400815492</v>
      </c>
      <c r="K7271" s="4">
        <f t="shared" si="1021"/>
        <v>14.096531469888049</v>
      </c>
      <c r="L7271" s="5">
        <f t="shared" si="1026"/>
        <v>60.573344008154919</v>
      </c>
      <c r="M7271" s="5">
        <f t="shared" si="1027"/>
        <v>19.903468530111951</v>
      </c>
      <c r="N7271" s="6">
        <f t="shared" si="1019"/>
        <v>59.015959733182498</v>
      </c>
      <c r="O7271" s="6">
        <f t="shared" si="1022"/>
        <v>125.28907372002035</v>
      </c>
      <c r="P7271" s="6">
        <f>FORECAST(J7271,Inputs!$B$10:$B$18,Inputs!$A$10:$A$18)</f>
        <v>32.644197629705133</v>
      </c>
      <c r="Q7271" s="6">
        <f>IF(Inputs!$D$10="Yes",IF('Hourly Calcs'!P7271&gt;'Hourly Calcs'!K7271,'Hourly Calcs'!O7271,N7271+O7271),N7271+O7271)</f>
        <v>125.28907372002035</v>
      </c>
      <c r="R7271" s="12">
        <f t="shared" si="1023"/>
        <v>595.3736783175367</v>
      </c>
      <c r="S7271" s="1">
        <f>IF(AND(A7271&gt;=5,A7271&lt;=9),INDEX(Demand!$C$3:$C$26,C7271),INDEX(Demand!$B$3:$B$26,C7271))</f>
        <v>600</v>
      </c>
      <c r="T7271" s="7">
        <f t="shared" si="1024"/>
        <v>595.3736783175367</v>
      </c>
      <c r="U7271" s="7">
        <f t="shared" si="1025"/>
        <v>0</v>
      </c>
    </row>
    <row r="7272" spans="1:21" x14ac:dyDescent="0.2">
      <c r="A7272" s="1">
        <v>10</v>
      </c>
      <c r="B7272" s="1">
        <v>30</v>
      </c>
      <c r="C7272" s="1">
        <v>16</v>
      </c>
      <c r="D7272">
        <v>12.7</v>
      </c>
      <c r="E7272">
        <v>8.5</v>
      </c>
      <c r="F7272">
        <v>76</v>
      </c>
      <c r="G7272">
        <v>94</v>
      </c>
      <c r="H7272">
        <v>77</v>
      </c>
      <c r="I7272">
        <v>80</v>
      </c>
      <c r="J7272" s="4">
        <f t="shared" si="1020"/>
        <v>238.26992695370109</v>
      </c>
      <c r="K7272" s="4">
        <f t="shared" si="1021"/>
        <v>6.6823010742681674</v>
      </c>
      <c r="L7272" s="5">
        <f t="shared" si="1026"/>
        <v>73.269926953701088</v>
      </c>
      <c r="M7272" s="5">
        <f t="shared" si="1027"/>
        <v>27.317698925731833</v>
      </c>
      <c r="N7272" s="6">
        <f t="shared" si="1019"/>
        <v>19.738765900449351</v>
      </c>
      <c r="O7272" s="6">
        <f t="shared" si="1022"/>
        <v>73.161502902201661</v>
      </c>
      <c r="P7272" s="6">
        <f>FORECAST(J7272,Inputs!$B$10:$B$18,Inputs!$A$10:$A$18)</f>
        <v>32.76175858290464</v>
      </c>
      <c r="Q7272" s="6">
        <f>IF(Inputs!$D$10="Yes",IF('Hourly Calcs'!P7272&gt;'Hourly Calcs'!K7272,'Hourly Calcs'!O7272,N7272+O7272),N7272+O7272)</f>
        <v>73.161502902201661</v>
      </c>
      <c r="R7272" s="12">
        <f t="shared" si="1023"/>
        <v>347.66346179126231</v>
      </c>
      <c r="S7272" s="1">
        <f>IF(AND(A7272&gt;=5,A7272&lt;=9),INDEX(Demand!$C$3:$C$26,C7272),INDEX(Demand!$B$3:$B$26,C7272))</f>
        <v>900</v>
      </c>
      <c r="T7272" s="7">
        <f t="shared" si="1024"/>
        <v>347.66346179126231</v>
      </c>
      <c r="U7272" s="7">
        <f t="shared" si="1025"/>
        <v>0</v>
      </c>
    </row>
    <row r="7273" spans="1:21" x14ac:dyDescent="0.2">
      <c r="A7273" s="1">
        <v>10</v>
      </c>
      <c r="B7273" s="1">
        <v>30</v>
      </c>
      <c r="C7273" s="1">
        <v>17</v>
      </c>
      <c r="D7273">
        <v>12.2</v>
      </c>
      <c r="E7273">
        <v>7.7</v>
      </c>
      <c r="F7273">
        <v>74</v>
      </c>
      <c r="G7273">
        <v>15</v>
      </c>
      <c r="H7273">
        <v>0</v>
      </c>
      <c r="I7273">
        <v>15</v>
      </c>
      <c r="J7273" s="4">
        <f t="shared" si="1020"/>
        <v>250.06635097755321</v>
      </c>
      <c r="K7273" s="4">
        <f t="shared" si="1021"/>
        <v>-1.8268974616809146</v>
      </c>
      <c r="L7273" s="5">
        <f t="shared" si="1026"/>
        <v>85.066350977553213</v>
      </c>
      <c r="M7273" s="5">
        <f t="shared" si="1027"/>
        <v>0</v>
      </c>
      <c r="N7273" s="6">
        <f t="shared" si="1019"/>
        <v>0</v>
      </c>
      <c r="O7273" s="6">
        <f t="shared" si="1022"/>
        <v>13.717781794162812</v>
      </c>
      <c r="P7273" s="6">
        <f>FORECAST(J7273,Inputs!$B$10:$B$18,Inputs!$A$10:$A$18)</f>
        <v>32.870984731273637</v>
      </c>
      <c r="Q7273" s="6">
        <f>IF(Inputs!$D$10="Yes",IF('Hourly Calcs'!P7273&gt;'Hourly Calcs'!K7273,'Hourly Calcs'!O7273,N7273+O7273),N7273+O7273)</f>
        <v>13.717781794162812</v>
      </c>
      <c r="R7273" s="12">
        <f t="shared" si="1023"/>
        <v>65.186899085861683</v>
      </c>
      <c r="S7273" s="1">
        <f>IF(AND(A7273&gt;=5,A7273&lt;=9),INDEX(Demand!$C$3:$C$26,C7273),INDEX(Demand!$B$3:$B$26,C7273))</f>
        <v>900</v>
      </c>
      <c r="T7273" s="7">
        <f t="shared" si="1024"/>
        <v>65.186899085861683</v>
      </c>
      <c r="U7273" s="7">
        <f t="shared" si="1025"/>
        <v>0</v>
      </c>
    </row>
    <row r="7274" spans="1:21" x14ac:dyDescent="0.2">
      <c r="A7274" s="1">
        <v>10</v>
      </c>
      <c r="B7274" s="1">
        <v>30</v>
      </c>
      <c r="C7274" s="1">
        <v>18</v>
      </c>
      <c r="D7274">
        <v>11.7</v>
      </c>
      <c r="E7274">
        <v>6.9</v>
      </c>
      <c r="F7274">
        <v>72</v>
      </c>
      <c r="G7274">
        <v>0</v>
      </c>
      <c r="H7274">
        <v>0</v>
      </c>
      <c r="I7274">
        <v>0</v>
      </c>
      <c r="J7274" s="4">
        <f t="shared" si="1020"/>
        <v>261.42696042436648</v>
      </c>
      <c r="K7274" s="4">
        <f t="shared" si="1021"/>
        <v>-11.162244914493726</v>
      </c>
      <c r="L7274" s="5">
        <f t="shared" si="1026"/>
        <v>0</v>
      </c>
      <c r="M7274" s="5">
        <f t="shared" si="1027"/>
        <v>0</v>
      </c>
      <c r="N7274" s="6">
        <f t="shared" si="1019"/>
        <v>0</v>
      </c>
      <c r="O7274" s="6">
        <f t="shared" si="1022"/>
        <v>0</v>
      </c>
      <c r="P7274" s="6">
        <f>FORECAST(J7274,Inputs!$B$10:$B$18,Inputs!$A$10:$A$18)</f>
        <v>32.976175559484872</v>
      </c>
      <c r="Q7274" s="6">
        <f>IF(Inputs!$D$10="Yes",IF('Hourly Calcs'!P7274&gt;'Hourly Calcs'!K7274,'Hourly Calcs'!O7274,N7274+O7274),N7274+O7274)</f>
        <v>0</v>
      </c>
      <c r="R7274" s="12">
        <f t="shared" si="1023"/>
        <v>0</v>
      </c>
      <c r="S7274" s="1">
        <f>IF(AND(A7274&gt;=5,A7274&lt;=9),INDEX(Demand!$C$3:$C$26,C7274),INDEX(Demand!$B$3:$B$26,C7274))</f>
        <v>900</v>
      </c>
      <c r="T7274" s="7">
        <f t="shared" si="1024"/>
        <v>0</v>
      </c>
      <c r="U7274" s="7">
        <f t="shared" si="1025"/>
        <v>0</v>
      </c>
    </row>
    <row r="7275" spans="1:21" x14ac:dyDescent="0.2">
      <c r="A7275" s="1">
        <v>10</v>
      </c>
      <c r="B7275" s="1">
        <v>30</v>
      </c>
      <c r="C7275" s="1">
        <v>19</v>
      </c>
      <c r="D7275">
        <v>11.6</v>
      </c>
      <c r="E7275">
        <v>6.3</v>
      </c>
      <c r="F7275">
        <v>70</v>
      </c>
      <c r="G7275">
        <v>0</v>
      </c>
      <c r="H7275">
        <v>0</v>
      </c>
      <c r="I7275">
        <v>0</v>
      </c>
      <c r="J7275" s="4">
        <f t="shared" si="1020"/>
        <v>272.92369963651595</v>
      </c>
      <c r="K7275" s="4">
        <f t="shared" si="1021"/>
        <v>-20.653587600487441</v>
      </c>
      <c r="L7275" s="5">
        <f t="shared" si="1026"/>
        <v>0</v>
      </c>
      <c r="M7275" s="5">
        <f t="shared" si="1027"/>
        <v>0</v>
      </c>
      <c r="N7275" s="6">
        <f t="shared" si="1019"/>
        <v>0</v>
      </c>
      <c r="O7275" s="6">
        <f t="shared" si="1022"/>
        <v>0</v>
      </c>
      <c r="P7275" s="6">
        <f>FORECAST(J7275,Inputs!$B$10:$B$18,Inputs!$A$10:$A$18)</f>
        <v>33.082626848486257</v>
      </c>
      <c r="Q7275" s="6">
        <f>IF(Inputs!$D$10="Yes",IF('Hourly Calcs'!P7275&gt;'Hourly Calcs'!K7275,'Hourly Calcs'!O7275,N7275+O7275),N7275+O7275)</f>
        <v>0</v>
      </c>
      <c r="R7275" s="12">
        <f t="shared" si="1023"/>
        <v>0</v>
      </c>
      <c r="S7275" s="1">
        <f>IF(AND(A7275&gt;=5,A7275&lt;=9),INDEX(Demand!$C$3:$C$26,C7275),INDEX(Demand!$B$3:$B$26,C7275))</f>
        <v>900</v>
      </c>
      <c r="T7275" s="7">
        <f t="shared" si="1024"/>
        <v>0</v>
      </c>
      <c r="U7275" s="7">
        <f t="shared" si="1025"/>
        <v>0</v>
      </c>
    </row>
    <row r="7276" spans="1:21" x14ac:dyDescent="0.2">
      <c r="A7276" s="1">
        <v>10</v>
      </c>
      <c r="B7276" s="1">
        <v>30</v>
      </c>
      <c r="C7276" s="1">
        <v>20</v>
      </c>
      <c r="D7276">
        <v>11.7</v>
      </c>
      <c r="E7276">
        <v>6.7</v>
      </c>
      <c r="F7276">
        <v>71</v>
      </c>
      <c r="G7276">
        <v>0</v>
      </c>
      <c r="H7276">
        <v>0</v>
      </c>
      <c r="I7276">
        <v>0</v>
      </c>
      <c r="J7276" s="4">
        <f t="shared" si="1020"/>
        <v>285.26516117134577</v>
      </c>
      <c r="K7276" s="4">
        <f t="shared" si="1021"/>
        <v>-30.02946876165143</v>
      </c>
      <c r="L7276" s="5">
        <f t="shared" si="1026"/>
        <v>0</v>
      </c>
      <c r="M7276" s="5">
        <f t="shared" si="1027"/>
        <v>0</v>
      </c>
      <c r="N7276" s="6">
        <f t="shared" si="1019"/>
        <v>0</v>
      </c>
      <c r="O7276" s="6">
        <f t="shared" si="1022"/>
        <v>0</v>
      </c>
      <c r="P7276" s="6">
        <f>FORECAST(J7276,Inputs!$B$10:$B$18,Inputs!$A$10:$A$18)</f>
        <v>33.196899640475422</v>
      </c>
      <c r="Q7276" s="6">
        <f>IF(Inputs!$D$10="Yes",IF('Hourly Calcs'!P7276&gt;'Hourly Calcs'!K7276,'Hourly Calcs'!O7276,N7276+O7276),N7276+O7276)</f>
        <v>0</v>
      </c>
      <c r="R7276" s="12">
        <f t="shared" si="1023"/>
        <v>0</v>
      </c>
      <c r="S7276" s="1">
        <f>IF(AND(A7276&gt;=5,A7276&lt;=9),INDEX(Demand!$C$3:$C$26,C7276),INDEX(Demand!$B$3:$B$26,C7276))</f>
        <v>800</v>
      </c>
      <c r="T7276" s="7">
        <f t="shared" si="1024"/>
        <v>0</v>
      </c>
      <c r="U7276" s="7">
        <f t="shared" si="1025"/>
        <v>0</v>
      </c>
    </row>
    <row r="7277" spans="1:21" x14ac:dyDescent="0.2">
      <c r="A7277" s="1">
        <v>10</v>
      </c>
      <c r="B7277" s="1">
        <v>30</v>
      </c>
      <c r="C7277" s="1">
        <v>21</v>
      </c>
      <c r="D7277">
        <v>11.1</v>
      </c>
      <c r="E7277">
        <v>7.1</v>
      </c>
      <c r="F7277">
        <v>76</v>
      </c>
      <c r="G7277">
        <v>0</v>
      </c>
      <c r="H7277">
        <v>0</v>
      </c>
      <c r="I7277">
        <v>0</v>
      </c>
      <c r="J7277" s="4">
        <f t="shared" si="1020"/>
        <v>299.36803664348207</v>
      </c>
      <c r="K7277" s="4">
        <f t="shared" si="1021"/>
        <v>-38.816673865580725</v>
      </c>
      <c r="L7277" s="5">
        <f t="shared" si="1026"/>
        <v>0</v>
      </c>
      <c r="M7277" s="5">
        <f t="shared" si="1027"/>
        <v>0</v>
      </c>
      <c r="N7277" s="6">
        <f t="shared" si="1019"/>
        <v>0</v>
      </c>
      <c r="O7277" s="6">
        <f t="shared" si="1022"/>
        <v>0</v>
      </c>
      <c r="P7277" s="6">
        <f>FORECAST(J7277,Inputs!$B$10:$B$18,Inputs!$A$10:$A$18)</f>
        <v>33.327481820772981</v>
      </c>
      <c r="Q7277" s="6">
        <f>IF(Inputs!$D$10="Yes",IF('Hourly Calcs'!P7277&gt;'Hourly Calcs'!K7277,'Hourly Calcs'!O7277,N7277+O7277),N7277+O7277)</f>
        <v>0</v>
      </c>
      <c r="R7277" s="12">
        <f t="shared" si="1023"/>
        <v>0</v>
      </c>
      <c r="S7277" s="1">
        <f>IF(AND(A7277&gt;=5,A7277&lt;=9),INDEX(Demand!$C$3:$C$26,C7277),INDEX(Demand!$B$3:$B$26,C7277))</f>
        <v>700</v>
      </c>
      <c r="T7277" s="7">
        <f t="shared" si="1024"/>
        <v>0</v>
      </c>
      <c r="U7277" s="7">
        <f t="shared" si="1025"/>
        <v>0</v>
      </c>
    </row>
    <row r="7278" spans="1:21" x14ac:dyDescent="0.2">
      <c r="A7278" s="1">
        <v>10</v>
      </c>
      <c r="B7278" s="1">
        <v>30</v>
      </c>
      <c r="C7278" s="1">
        <v>22</v>
      </c>
      <c r="D7278">
        <v>11.5</v>
      </c>
      <c r="E7278">
        <v>8</v>
      </c>
      <c r="F7278">
        <v>79</v>
      </c>
      <c r="G7278">
        <v>0</v>
      </c>
      <c r="H7278">
        <v>0</v>
      </c>
      <c r="I7278">
        <v>0</v>
      </c>
      <c r="J7278" s="4">
        <f t="shared" si="1020"/>
        <v>316.3579854003799</v>
      </c>
      <c r="K7278" s="4">
        <f t="shared" si="1021"/>
        <v>-46.327741788834174</v>
      </c>
      <c r="L7278" s="5">
        <f t="shared" si="1026"/>
        <v>0</v>
      </c>
      <c r="M7278" s="5">
        <f t="shared" si="1027"/>
        <v>0</v>
      </c>
      <c r="N7278" s="6">
        <f t="shared" si="1019"/>
        <v>0</v>
      </c>
      <c r="O7278" s="6">
        <f t="shared" si="1022"/>
        <v>0</v>
      </c>
      <c r="P7278" s="6">
        <f>FORECAST(J7278,Inputs!$B$10:$B$18,Inputs!$A$10:$A$18)</f>
        <v>33.48479616111463</v>
      </c>
      <c r="Q7278" s="6">
        <f>IF(Inputs!$D$10="Yes",IF('Hourly Calcs'!P7278&gt;'Hourly Calcs'!K7278,'Hourly Calcs'!O7278,N7278+O7278),N7278+O7278)</f>
        <v>0</v>
      </c>
      <c r="R7278" s="12">
        <f t="shared" si="1023"/>
        <v>0</v>
      </c>
      <c r="S7278" s="1">
        <f>IF(AND(A7278&gt;=5,A7278&lt;=9),INDEX(Demand!$C$3:$C$26,C7278),INDEX(Demand!$B$3:$B$26,C7278))</f>
        <v>600</v>
      </c>
      <c r="T7278" s="7">
        <f t="shared" si="1024"/>
        <v>0</v>
      </c>
      <c r="U7278" s="7">
        <f t="shared" si="1025"/>
        <v>0</v>
      </c>
    </row>
    <row r="7279" spans="1:21" x14ac:dyDescent="0.2">
      <c r="A7279" s="1">
        <v>10</v>
      </c>
      <c r="B7279" s="1">
        <v>30</v>
      </c>
      <c r="C7279" s="1">
        <v>23</v>
      </c>
      <c r="D7279">
        <v>11.9</v>
      </c>
      <c r="E7279">
        <v>7.6</v>
      </c>
      <c r="F7279">
        <v>75</v>
      </c>
      <c r="G7279">
        <v>0</v>
      </c>
      <c r="H7279">
        <v>0</v>
      </c>
      <c r="I7279">
        <v>0</v>
      </c>
      <c r="J7279" s="4">
        <f t="shared" si="1020"/>
        <v>337.12275472972215</v>
      </c>
      <c r="K7279" s="4">
        <f t="shared" si="1021"/>
        <v>-51.564593905881139</v>
      </c>
      <c r="L7279" s="5">
        <f t="shared" si="1026"/>
        <v>0</v>
      </c>
      <c r="M7279" s="5">
        <f t="shared" si="1027"/>
        <v>0</v>
      </c>
      <c r="N7279" s="6">
        <f t="shared" si="1019"/>
        <v>0</v>
      </c>
      <c r="O7279" s="6">
        <f t="shared" si="1022"/>
        <v>0</v>
      </c>
      <c r="P7279" s="6">
        <f>FORECAST(J7279,Inputs!$B$10:$B$18,Inputs!$A$10:$A$18)</f>
        <v>33.677062543793724</v>
      </c>
      <c r="Q7279" s="6">
        <f>IF(Inputs!$D$10="Yes",IF('Hourly Calcs'!P7279&gt;'Hourly Calcs'!K7279,'Hourly Calcs'!O7279,N7279+O7279),N7279+O7279)</f>
        <v>0</v>
      </c>
      <c r="R7279" s="12">
        <f t="shared" si="1023"/>
        <v>0</v>
      </c>
      <c r="S7279" s="1">
        <f>IF(AND(A7279&gt;=5,A7279&lt;=9),INDEX(Demand!$C$3:$C$26,C7279),INDEX(Demand!$B$3:$B$26,C7279))</f>
        <v>500</v>
      </c>
      <c r="T7279" s="7">
        <f t="shared" si="1024"/>
        <v>0</v>
      </c>
      <c r="U7279" s="7">
        <f t="shared" si="1025"/>
        <v>0</v>
      </c>
    </row>
    <row r="7280" spans="1:21" x14ac:dyDescent="0.2">
      <c r="A7280" s="1">
        <v>10</v>
      </c>
      <c r="B7280" s="1">
        <v>30</v>
      </c>
      <c r="C7280" s="1">
        <v>24</v>
      </c>
      <c r="D7280">
        <v>12</v>
      </c>
      <c r="E7280">
        <v>8.1999999999999993</v>
      </c>
      <c r="F7280">
        <v>78</v>
      </c>
      <c r="G7280">
        <v>0</v>
      </c>
      <c r="H7280">
        <v>0</v>
      </c>
      <c r="I7280">
        <v>0</v>
      </c>
      <c r="J7280" s="4">
        <f t="shared" si="1020"/>
        <v>0.93051557675448748</v>
      </c>
      <c r="K7280" s="4">
        <f t="shared" si="1021"/>
        <v>-53.396896627515332</v>
      </c>
      <c r="L7280" s="5">
        <f t="shared" si="1026"/>
        <v>0</v>
      </c>
      <c r="M7280" s="5">
        <f t="shared" si="1027"/>
        <v>0</v>
      </c>
      <c r="N7280" s="6">
        <f t="shared" si="1019"/>
        <v>0</v>
      </c>
      <c r="O7280" s="6">
        <f t="shared" si="1022"/>
        <v>0</v>
      </c>
      <c r="P7280" s="6">
        <f>FORECAST(J7280,Inputs!$B$10:$B$18,Inputs!$A$10:$A$18)</f>
        <v>30.564171440525502</v>
      </c>
      <c r="Q7280" s="6">
        <f>IF(Inputs!$D$10="Yes",IF('Hourly Calcs'!P7280&gt;'Hourly Calcs'!K7280,'Hourly Calcs'!O7280,N7280+O7280),N7280+O7280)</f>
        <v>0</v>
      </c>
      <c r="R7280" s="12">
        <f t="shared" si="1023"/>
        <v>0</v>
      </c>
      <c r="S7280" s="1">
        <f>IF(AND(A7280&gt;=5,A7280&lt;=9),INDEX(Demand!$C$3:$C$26,C7280),INDEX(Demand!$B$3:$B$26,C7280))</f>
        <v>400</v>
      </c>
      <c r="T7280" s="7">
        <f t="shared" si="1024"/>
        <v>0</v>
      </c>
      <c r="U7280" s="7">
        <f t="shared" si="1025"/>
        <v>0</v>
      </c>
    </row>
    <row r="7281" spans="1:21" x14ac:dyDescent="0.2">
      <c r="A7281" s="1">
        <v>10</v>
      </c>
      <c r="B7281" s="1">
        <v>31</v>
      </c>
      <c r="C7281" s="1">
        <v>1</v>
      </c>
      <c r="D7281">
        <v>12.2</v>
      </c>
      <c r="E7281">
        <v>8.4</v>
      </c>
      <c r="F7281">
        <v>78</v>
      </c>
      <c r="G7281">
        <v>0</v>
      </c>
      <c r="H7281">
        <v>0</v>
      </c>
      <c r="I7281">
        <v>0</v>
      </c>
      <c r="J7281" s="4">
        <f t="shared" si="1020"/>
        <v>24.605950317129896</v>
      </c>
      <c r="K7281" s="4">
        <f t="shared" si="1021"/>
        <v>-51.298993669770368</v>
      </c>
      <c r="L7281" s="5">
        <f t="shared" si="1026"/>
        <v>0</v>
      </c>
      <c r="M7281" s="5">
        <f t="shared" si="1027"/>
        <v>0</v>
      </c>
      <c r="N7281" s="6">
        <f t="shared" si="1019"/>
        <v>0</v>
      </c>
      <c r="O7281" s="6">
        <f t="shared" si="1022"/>
        <v>0</v>
      </c>
      <c r="P7281" s="6">
        <f>FORECAST(J7281,Inputs!$B$10:$B$18,Inputs!$A$10:$A$18)</f>
        <v>30.783388428862313</v>
      </c>
      <c r="Q7281" s="6">
        <f>IF(Inputs!$D$10="Yes",IF('Hourly Calcs'!P7281&gt;'Hourly Calcs'!K7281,'Hourly Calcs'!O7281,N7281+O7281),N7281+O7281)</f>
        <v>0</v>
      </c>
      <c r="R7281" s="12">
        <f t="shared" si="1023"/>
        <v>0</v>
      </c>
      <c r="S7281" s="1">
        <f>IF(AND(A7281&gt;=5,A7281&lt;=9),INDEX(Demand!$C$3:$C$26,C7281),INDEX(Demand!$B$3:$B$26,C7281))</f>
        <v>350</v>
      </c>
      <c r="T7281" s="7">
        <f t="shared" si="1024"/>
        <v>0</v>
      </c>
      <c r="U7281" s="7">
        <f t="shared" si="1025"/>
        <v>0</v>
      </c>
    </row>
    <row r="7282" spans="1:21" x14ac:dyDescent="0.2">
      <c r="A7282" s="1">
        <v>10</v>
      </c>
      <c r="B7282" s="1">
        <v>31</v>
      </c>
      <c r="C7282" s="1">
        <v>2</v>
      </c>
      <c r="D7282">
        <v>12.6</v>
      </c>
      <c r="E7282">
        <v>8.6</v>
      </c>
      <c r="F7282">
        <v>77</v>
      </c>
      <c r="G7282">
        <v>0</v>
      </c>
      <c r="H7282">
        <v>0</v>
      </c>
      <c r="I7282">
        <v>0</v>
      </c>
      <c r="J7282" s="4">
        <f t="shared" si="1020"/>
        <v>45.101350507759946</v>
      </c>
      <c r="K7282" s="4">
        <f t="shared" si="1021"/>
        <v>-45.869211821806772</v>
      </c>
      <c r="L7282" s="5">
        <f t="shared" si="1026"/>
        <v>0</v>
      </c>
      <c r="M7282" s="5">
        <f t="shared" si="1027"/>
        <v>0</v>
      </c>
      <c r="N7282" s="6">
        <f t="shared" si="1019"/>
        <v>0</v>
      </c>
      <c r="O7282" s="6">
        <f t="shared" si="1022"/>
        <v>0</v>
      </c>
      <c r="P7282" s="6">
        <f>FORECAST(J7282,Inputs!$B$10:$B$18,Inputs!$A$10:$A$18)</f>
        <v>30.973160652849629</v>
      </c>
      <c r="Q7282" s="6">
        <f>IF(Inputs!$D$10="Yes",IF('Hourly Calcs'!P7282&gt;'Hourly Calcs'!K7282,'Hourly Calcs'!O7282,N7282+O7282),N7282+O7282)</f>
        <v>0</v>
      </c>
      <c r="R7282" s="12">
        <f t="shared" si="1023"/>
        <v>0</v>
      </c>
      <c r="S7282" s="1">
        <f>IF(AND(A7282&gt;=5,A7282&lt;=9),INDEX(Demand!$C$3:$C$26,C7282),INDEX(Demand!$B$3:$B$26,C7282))</f>
        <v>350</v>
      </c>
      <c r="T7282" s="7">
        <f t="shared" si="1024"/>
        <v>0</v>
      </c>
      <c r="U7282" s="7">
        <f t="shared" si="1025"/>
        <v>0</v>
      </c>
    </row>
    <row r="7283" spans="1:21" x14ac:dyDescent="0.2">
      <c r="A7283" s="1">
        <v>10</v>
      </c>
      <c r="B7283" s="1">
        <v>31</v>
      </c>
      <c r="C7283" s="1">
        <v>3</v>
      </c>
      <c r="D7283">
        <v>11.8</v>
      </c>
      <c r="E7283">
        <v>9</v>
      </c>
      <c r="F7283">
        <v>83</v>
      </c>
      <c r="G7283">
        <v>0</v>
      </c>
      <c r="H7283">
        <v>0</v>
      </c>
      <c r="I7283">
        <v>0</v>
      </c>
      <c r="J7283" s="4">
        <f t="shared" si="1020"/>
        <v>61.854465982157507</v>
      </c>
      <c r="K7283" s="4">
        <f t="shared" si="1021"/>
        <v>-38.248030273812702</v>
      </c>
      <c r="L7283" s="5">
        <f t="shared" si="1026"/>
        <v>0</v>
      </c>
      <c r="M7283" s="5">
        <f t="shared" si="1027"/>
        <v>0</v>
      </c>
      <c r="N7283" s="6">
        <f t="shared" si="1019"/>
        <v>0</v>
      </c>
      <c r="O7283" s="6">
        <f t="shared" si="1022"/>
        <v>0</v>
      </c>
      <c r="P7283" s="6">
        <f>FORECAST(J7283,Inputs!$B$10:$B$18,Inputs!$A$10:$A$18)</f>
        <v>31.128282092427384</v>
      </c>
      <c r="Q7283" s="6">
        <f>IF(Inputs!$D$10="Yes",IF('Hourly Calcs'!P7283&gt;'Hourly Calcs'!K7283,'Hourly Calcs'!O7283,N7283+O7283),N7283+O7283)</f>
        <v>0</v>
      </c>
      <c r="R7283" s="12">
        <f t="shared" si="1023"/>
        <v>0</v>
      </c>
      <c r="S7283" s="1">
        <f>IF(AND(A7283&gt;=5,A7283&lt;=9),INDEX(Demand!$C$3:$C$26,C7283),INDEX(Demand!$B$3:$B$26,C7283))</f>
        <v>350</v>
      </c>
      <c r="T7283" s="7">
        <f t="shared" si="1024"/>
        <v>0</v>
      </c>
      <c r="U7283" s="7">
        <f t="shared" si="1025"/>
        <v>0</v>
      </c>
    </row>
    <row r="7284" spans="1:21" x14ac:dyDescent="0.2">
      <c r="A7284" s="1">
        <v>10</v>
      </c>
      <c r="B7284" s="1">
        <v>31</v>
      </c>
      <c r="C7284" s="1">
        <v>4</v>
      </c>
      <c r="D7284">
        <v>11.2</v>
      </c>
      <c r="E7284">
        <v>10.4</v>
      </c>
      <c r="F7284">
        <v>95</v>
      </c>
      <c r="G7284">
        <v>0</v>
      </c>
      <c r="H7284">
        <v>0</v>
      </c>
      <c r="I7284">
        <v>0</v>
      </c>
      <c r="J7284" s="4">
        <f t="shared" si="1020"/>
        <v>75.804185373211013</v>
      </c>
      <c r="K7284" s="4">
        <f t="shared" si="1021"/>
        <v>-29.412556977391887</v>
      </c>
      <c r="L7284" s="5">
        <f t="shared" si="1026"/>
        <v>89.195814626788987</v>
      </c>
      <c r="M7284" s="5">
        <f t="shared" si="1027"/>
        <v>0</v>
      </c>
      <c r="N7284" s="6">
        <f t="shared" si="1019"/>
        <v>0</v>
      </c>
      <c r="O7284" s="6">
        <f t="shared" si="1022"/>
        <v>0</v>
      </c>
      <c r="P7284" s="6">
        <f>FORECAST(J7284,Inputs!$B$10:$B$18,Inputs!$A$10:$A$18)</f>
        <v>31.257446160863061</v>
      </c>
      <c r="Q7284" s="6">
        <f>IF(Inputs!$D$10="Yes",IF('Hourly Calcs'!P7284&gt;'Hourly Calcs'!K7284,'Hourly Calcs'!O7284,N7284+O7284),N7284+O7284)</f>
        <v>0</v>
      </c>
      <c r="R7284" s="12">
        <f t="shared" si="1023"/>
        <v>0</v>
      </c>
      <c r="S7284" s="1">
        <f>IF(AND(A7284&gt;=5,A7284&lt;=9),INDEX(Demand!$C$3:$C$26,C7284),INDEX(Demand!$B$3:$B$26,C7284))</f>
        <v>350</v>
      </c>
      <c r="T7284" s="7">
        <f t="shared" si="1024"/>
        <v>0</v>
      </c>
      <c r="U7284" s="7">
        <f t="shared" si="1025"/>
        <v>0</v>
      </c>
    </row>
    <row r="7285" spans="1:21" x14ac:dyDescent="0.2">
      <c r="A7285" s="1">
        <v>10</v>
      </c>
      <c r="B7285" s="1">
        <v>31</v>
      </c>
      <c r="C7285" s="1">
        <v>5</v>
      </c>
      <c r="D7285">
        <v>10.9</v>
      </c>
      <c r="E7285">
        <v>9.6999999999999993</v>
      </c>
      <c r="F7285">
        <v>92</v>
      </c>
      <c r="G7285">
        <v>0</v>
      </c>
      <c r="H7285">
        <v>0</v>
      </c>
      <c r="I7285">
        <v>0</v>
      </c>
      <c r="J7285" s="4">
        <f t="shared" si="1020"/>
        <v>88.067209786999868</v>
      </c>
      <c r="K7285" s="4">
        <f t="shared" si="1021"/>
        <v>-20.031864623407003</v>
      </c>
      <c r="L7285" s="5">
        <f t="shared" si="1026"/>
        <v>76.932790213000132</v>
      </c>
      <c r="M7285" s="5">
        <f t="shared" si="1027"/>
        <v>0</v>
      </c>
      <c r="N7285" s="6">
        <f t="shared" si="1019"/>
        <v>0</v>
      </c>
      <c r="O7285" s="6">
        <f t="shared" si="1022"/>
        <v>0</v>
      </c>
      <c r="P7285" s="6">
        <f>FORECAST(J7285,Inputs!$B$10:$B$18,Inputs!$A$10:$A$18)</f>
        <v>31.370992683212961</v>
      </c>
      <c r="Q7285" s="6">
        <f>IF(Inputs!$D$10="Yes",IF('Hourly Calcs'!P7285&gt;'Hourly Calcs'!K7285,'Hourly Calcs'!O7285,N7285+O7285),N7285+O7285)</f>
        <v>0</v>
      </c>
      <c r="R7285" s="12">
        <f t="shared" si="1023"/>
        <v>0</v>
      </c>
      <c r="S7285" s="1">
        <f>IF(AND(A7285&gt;=5,A7285&lt;=9),INDEX(Demand!$C$3:$C$26,C7285),INDEX(Demand!$B$3:$B$26,C7285))</f>
        <v>350</v>
      </c>
      <c r="T7285" s="7">
        <f t="shared" si="1024"/>
        <v>0</v>
      </c>
      <c r="U7285" s="7">
        <f t="shared" si="1025"/>
        <v>0</v>
      </c>
    </row>
    <row r="7286" spans="1:21" x14ac:dyDescent="0.2">
      <c r="A7286" s="1">
        <v>10</v>
      </c>
      <c r="B7286" s="1">
        <v>31</v>
      </c>
      <c r="C7286" s="1">
        <v>6</v>
      </c>
      <c r="D7286">
        <v>11.2</v>
      </c>
      <c r="E7286">
        <v>10</v>
      </c>
      <c r="F7286">
        <v>92</v>
      </c>
      <c r="G7286">
        <v>0</v>
      </c>
      <c r="H7286">
        <v>0</v>
      </c>
      <c r="I7286">
        <v>0</v>
      </c>
      <c r="J7286" s="4">
        <f t="shared" si="1020"/>
        <v>99.542998089990562</v>
      </c>
      <c r="K7286" s="4">
        <f t="shared" si="1021"/>
        <v>-10.569287483852648</v>
      </c>
      <c r="L7286" s="5">
        <f t="shared" si="1026"/>
        <v>65.457001910009438</v>
      </c>
      <c r="M7286" s="5">
        <f t="shared" si="1027"/>
        <v>0</v>
      </c>
      <c r="N7286" s="6">
        <f t="shared" si="1019"/>
        <v>0</v>
      </c>
      <c r="O7286" s="6">
        <f t="shared" si="1022"/>
        <v>0</v>
      </c>
      <c r="P7286" s="6">
        <f>FORECAST(J7286,Inputs!$B$10:$B$18,Inputs!$A$10:$A$18)</f>
        <v>31.477249982314724</v>
      </c>
      <c r="Q7286" s="6">
        <f>IF(Inputs!$D$10="Yes",IF('Hourly Calcs'!P7286&gt;'Hourly Calcs'!K7286,'Hourly Calcs'!O7286,N7286+O7286),N7286+O7286)</f>
        <v>0</v>
      </c>
      <c r="R7286" s="12">
        <f t="shared" si="1023"/>
        <v>0</v>
      </c>
      <c r="S7286" s="1">
        <f>IF(AND(A7286&gt;=5,A7286&lt;=9),INDEX(Demand!$C$3:$C$26,C7286),INDEX(Demand!$B$3:$B$26,C7286))</f>
        <v>350</v>
      </c>
      <c r="T7286" s="7">
        <f t="shared" si="1024"/>
        <v>0</v>
      </c>
      <c r="U7286" s="7">
        <f t="shared" si="1025"/>
        <v>0</v>
      </c>
    </row>
    <row r="7287" spans="1:21" x14ac:dyDescent="0.2">
      <c r="A7287" s="1">
        <v>10</v>
      </c>
      <c r="B7287" s="1">
        <v>31</v>
      </c>
      <c r="C7287" s="1">
        <v>7</v>
      </c>
      <c r="D7287">
        <v>10.6</v>
      </c>
      <c r="E7287">
        <v>10.199999999999999</v>
      </c>
      <c r="F7287">
        <v>97</v>
      </c>
      <c r="G7287">
        <v>0</v>
      </c>
      <c r="H7287">
        <v>0</v>
      </c>
      <c r="I7287">
        <v>0</v>
      </c>
      <c r="J7287" s="4">
        <f t="shared" si="1020"/>
        <v>110.92717851427727</v>
      </c>
      <c r="K7287" s="4">
        <f t="shared" si="1021"/>
        <v>-1.23782712369389</v>
      </c>
      <c r="L7287" s="5">
        <f t="shared" si="1026"/>
        <v>54.072821485722727</v>
      </c>
      <c r="M7287" s="5">
        <f t="shared" si="1027"/>
        <v>0</v>
      </c>
      <c r="N7287" s="6">
        <f t="shared" si="1019"/>
        <v>0</v>
      </c>
      <c r="O7287" s="6">
        <f t="shared" si="1022"/>
        <v>0</v>
      </c>
      <c r="P7287" s="6">
        <f>FORECAST(J7287,Inputs!$B$10:$B$18,Inputs!$A$10:$A$18)</f>
        <v>31.582659060317379</v>
      </c>
      <c r="Q7287" s="6">
        <f>IF(Inputs!$D$10="Yes",IF('Hourly Calcs'!P7287&gt;'Hourly Calcs'!K7287,'Hourly Calcs'!O7287,N7287+O7287),N7287+O7287)</f>
        <v>0</v>
      </c>
      <c r="R7287" s="12">
        <f t="shared" si="1023"/>
        <v>0</v>
      </c>
      <c r="S7287" s="1">
        <f>IF(AND(A7287&gt;=5,A7287&lt;=9),INDEX(Demand!$C$3:$C$26,C7287),INDEX(Demand!$B$3:$B$26,C7287))</f>
        <v>350</v>
      </c>
      <c r="T7287" s="7">
        <f t="shared" si="1024"/>
        <v>0</v>
      </c>
      <c r="U7287" s="7">
        <f t="shared" si="1025"/>
        <v>0</v>
      </c>
    </row>
    <row r="7288" spans="1:21" x14ac:dyDescent="0.2">
      <c r="A7288" s="1">
        <v>10</v>
      </c>
      <c r="B7288" s="1">
        <v>31</v>
      </c>
      <c r="C7288" s="1">
        <v>8</v>
      </c>
      <c r="D7288">
        <v>10.8</v>
      </c>
      <c r="E7288">
        <v>9.8000000000000007</v>
      </c>
      <c r="F7288">
        <v>94</v>
      </c>
      <c r="G7288">
        <v>8</v>
      </c>
      <c r="H7288">
        <v>0</v>
      </c>
      <c r="I7288">
        <v>8</v>
      </c>
      <c r="J7288" s="4">
        <f t="shared" si="1020"/>
        <v>122.78143462463171</v>
      </c>
      <c r="K7288" s="4">
        <f t="shared" si="1021"/>
        <v>7.1077244976589498</v>
      </c>
      <c r="L7288" s="5">
        <f t="shared" si="1026"/>
        <v>42.218565375368286</v>
      </c>
      <c r="M7288" s="5">
        <f t="shared" si="1027"/>
        <v>26.89227550234105</v>
      </c>
      <c r="N7288" s="6">
        <f t="shared" si="1019"/>
        <v>0</v>
      </c>
      <c r="O7288" s="6">
        <f t="shared" si="1022"/>
        <v>7.3161502902201665</v>
      </c>
      <c r="P7288" s="6">
        <f>FORECAST(J7288,Inputs!$B$10:$B$18,Inputs!$A$10:$A$18)</f>
        <v>31.69242069096881</v>
      </c>
      <c r="Q7288" s="6">
        <f>IF(Inputs!$D$10="Yes",IF('Hourly Calcs'!P7288&gt;'Hourly Calcs'!K7288,'Hourly Calcs'!O7288,N7288+O7288),N7288+O7288)</f>
        <v>7.3161502902201665</v>
      </c>
      <c r="R7288" s="12">
        <f t="shared" si="1023"/>
        <v>34.766346179126231</v>
      </c>
      <c r="S7288" s="1">
        <f>IF(AND(A7288&gt;=5,A7288&lt;=9),INDEX(Demand!$C$3:$C$26,C7288),INDEX(Demand!$B$3:$B$26,C7288))</f>
        <v>350</v>
      </c>
      <c r="T7288" s="7">
        <f t="shared" si="1024"/>
        <v>34.766346179126231</v>
      </c>
      <c r="U7288" s="7">
        <f t="shared" si="1025"/>
        <v>0</v>
      </c>
    </row>
    <row r="7289" spans="1:21" x14ac:dyDescent="0.2">
      <c r="A7289" s="1">
        <v>10</v>
      </c>
      <c r="B7289" s="1">
        <v>31</v>
      </c>
      <c r="C7289" s="1">
        <v>9</v>
      </c>
      <c r="D7289">
        <v>11.1</v>
      </c>
      <c r="E7289">
        <v>9.9</v>
      </c>
      <c r="F7289">
        <v>92</v>
      </c>
      <c r="G7289">
        <v>41</v>
      </c>
      <c r="H7289">
        <v>0</v>
      </c>
      <c r="I7289">
        <v>41</v>
      </c>
      <c r="J7289" s="4">
        <f t="shared" si="1020"/>
        <v>135.55704262570879</v>
      </c>
      <c r="K7289" s="4">
        <f t="shared" si="1021"/>
        <v>14.391767065307178</v>
      </c>
      <c r="L7289" s="5">
        <f t="shared" si="1026"/>
        <v>29.442957374291211</v>
      </c>
      <c r="M7289" s="5">
        <f t="shared" si="1027"/>
        <v>19.608232934692822</v>
      </c>
      <c r="N7289" s="6">
        <f t="shared" si="1019"/>
        <v>0</v>
      </c>
      <c r="O7289" s="6">
        <f t="shared" si="1022"/>
        <v>37.495270237378357</v>
      </c>
      <c r="P7289" s="6">
        <f>FORECAST(J7289,Inputs!$B$10:$B$18,Inputs!$A$10:$A$18)</f>
        <v>31.810713357645451</v>
      </c>
      <c r="Q7289" s="6">
        <f>IF(Inputs!$D$10="Yes",IF('Hourly Calcs'!P7289&gt;'Hourly Calcs'!K7289,'Hourly Calcs'!O7289,N7289+O7289),N7289+O7289)</f>
        <v>37.495270237378357</v>
      </c>
      <c r="R7289" s="12">
        <f t="shared" si="1023"/>
        <v>178.17752416802193</v>
      </c>
      <c r="S7289" s="1">
        <f>IF(AND(A7289&gt;=5,A7289&lt;=9),INDEX(Demand!$C$3:$C$26,C7289),INDEX(Demand!$B$3:$B$26,C7289))</f>
        <v>350</v>
      </c>
      <c r="T7289" s="7">
        <f t="shared" si="1024"/>
        <v>178.17752416802193</v>
      </c>
      <c r="U7289" s="7">
        <f t="shared" si="1025"/>
        <v>0</v>
      </c>
    </row>
    <row r="7290" spans="1:21" x14ac:dyDescent="0.2">
      <c r="A7290" s="1">
        <v>10</v>
      </c>
      <c r="B7290" s="1">
        <v>31</v>
      </c>
      <c r="C7290" s="1">
        <v>10</v>
      </c>
      <c r="D7290">
        <v>10.8</v>
      </c>
      <c r="E7290">
        <v>9.6</v>
      </c>
      <c r="F7290">
        <v>92</v>
      </c>
      <c r="G7290">
        <v>77</v>
      </c>
      <c r="H7290">
        <v>0</v>
      </c>
      <c r="I7290">
        <v>77</v>
      </c>
      <c r="J7290" s="4">
        <f t="shared" si="1020"/>
        <v>149.53831210873901</v>
      </c>
      <c r="K7290" s="4">
        <f t="shared" si="1021"/>
        <v>20.134528893027323</v>
      </c>
      <c r="L7290" s="5">
        <f t="shared" si="1026"/>
        <v>15.461687891260993</v>
      </c>
      <c r="M7290" s="5">
        <f t="shared" si="1027"/>
        <v>13.865471106972677</v>
      </c>
      <c r="N7290" s="6">
        <f t="shared" si="1019"/>
        <v>0</v>
      </c>
      <c r="O7290" s="6">
        <f t="shared" si="1022"/>
        <v>70.417946543369098</v>
      </c>
      <c r="P7290" s="6">
        <f>FORECAST(J7290,Inputs!$B$10:$B$18,Inputs!$A$10:$A$18)</f>
        <v>31.940169556562395</v>
      </c>
      <c r="Q7290" s="6">
        <f>IF(Inputs!$D$10="Yes",IF('Hourly Calcs'!P7290&gt;'Hourly Calcs'!K7290,'Hourly Calcs'!O7290,N7290+O7290),N7290+O7290)</f>
        <v>70.417946543369098</v>
      </c>
      <c r="R7290" s="12">
        <f t="shared" si="1023"/>
        <v>334.62608197408991</v>
      </c>
      <c r="S7290" s="1">
        <f>IF(AND(A7290&gt;=5,A7290&lt;=9),INDEX(Demand!$C$3:$C$26,C7290),INDEX(Demand!$B$3:$B$26,C7290))</f>
        <v>600</v>
      </c>
      <c r="T7290" s="7">
        <f t="shared" si="1024"/>
        <v>334.62608197408991</v>
      </c>
      <c r="U7290" s="7">
        <f t="shared" si="1025"/>
        <v>0</v>
      </c>
    </row>
    <row r="7291" spans="1:21" x14ac:dyDescent="0.2">
      <c r="A7291" s="1">
        <v>10</v>
      </c>
      <c r="B7291" s="1">
        <v>31</v>
      </c>
      <c r="C7291" s="1">
        <v>11</v>
      </c>
      <c r="D7291">
        <v>11.3</v>
      </c>
      <c r="E7291">
        <v>10.7</v>
      </c>
      <c r="F7291">
        <v>96</v>
      </c>
      <c r="G7291">
        <v>104</v>
      </c>
      <c r="H7291">
        <v>0</v>
      </c>
      <c r="I7291">
        <v>104</v>
      </c>
      <c r="J7291" s="4">
        <f t="shared" si="1020"/>
        <v>164.7061784223323</v>
      </c>
      <c r="K7291" s="4">
        <f t="shared" si="1021"/>
        <v>23.808031458231184</v>
      </c>
      <c r="L7291" s="5">
        <f t="shared" si="1026"/>
        <v>0.29382157766769978</v>
      </c>
      <c r="M7291" s="5">
        <f t="shared" si="1027"/>
        <v>10.191968541768816</v>
      </c>
      <c r="N7291" s="6">
        <f t="shared" si="1019"/>
        <v>0</v>
      </c>
      <c r="O7291" s="6">
        <f t="shared" si="1022"/>
        <v>95.10995377286217</v>
      </c>
      <c r="P7291" s="6">
        <f>FORECAST(J7291,Inputs!$B$10:$B$18,Inputs!$A$10:$A$18)</f>
        <v>32.080612763169739</v>
      </c>
      <c r="Q7291" s="6">
        <f>IF(Inputs!$D$10="Yes",IF('Hourly Calcs'!P7291&gt;'Hourly Calcs'!K7291,'Hourly Calcs'!O7291,N7291+O7291),N7291+O7291)</f>
        <v>95.10995377286217</v>
      </c>
      <c r="R7291" s="12">
        <f t="shared" si="1023"/>
        <v>451.962500328641</v>
      </c>
      <c r="S7291" s="1">
        <f>IF(AND(A7291&gt;=5,A7291&lt;=9),INDEX(Demand!$C$3:$C$26,C7291),INDEX(Demand!$B$3:$B$26,C7291))</f>
        <v>600</v>
      </c>
      <c r="T7291" s="7">
        <f t="shared" si="1024"/>
        <v>451.962500328641</v>
      </c>
      <c r="U7291" s="7">
        <f t="shared" si="1025"/>
        <v>0</v>
      </c>
    </row>
    <row r="7292" spans="1:21" x14ac:dyDescent="0.2">
      <c r="A7292" s="1">
        <v>10</v>
      </c>
      <c r="B7292" s="1">
        <v>31</v>
      </c>
      <c r="C7292" s="1">
        <v>12</v>
      </c>
      <c r="D7292">
        <v>11.8</v>
      </c>
      <c r="E7292">
        <v>11.2</v>
      </c>
      <c r="F7292">
        <v>96</v>
      </c>
      <c r="G7292">
        <v>117</v>
      </c>
      <c r="H7292">
        <v>0</v>
      </c>
      <c r="I7292">
        <v>117</v>
      </c>
      <c r="J7292" s="4">
        <f t="shared" si="1020"/>
        <v>180.61649929381855</v>
      </c>
      <c r="K7292" s="4">
        <f t="shared" si="1021"/>
        <v>25.006956294648319</v>
      </c>
      <c r="L7292" s="5">
        <f t="shared" si="1026"/>
        <v>15.616499293818549</v>
      </c>
      <c r="M7292" s="5">
        <f t="shared" si="1027"/>
        <v>8.9930437053516812</v>
      </c>
      <c r="N7292" s="6">
        <f t="shared" si="1019"/>
        <v>0</v>
      </c>
      <c r="O7292" s="6">
        <f t="shared" si="1022"/>
        <v>106.99869799446994</v>
      </c>
      <c r="P7292" s="6">
        <f>FORECAST(J7292,Inputs!$B$10:$B$18,Inputs!$A$10:$A$18)</f>
        <v>32.22793054901684</v>
      </c>
      <c r="Q7292" s="6">
        <f>IF(Inputs!$D$10="Yes",IF('Hourly Calcs'!P7292&gt;'Hourly Calcs'!K7292,'Hourly Calcs'!O7292,N7292+O7292),N7292+O7292)</f>
        <v>106.99869799446994</v>
      </c>
      <c r="R7292" s="12">
        <f t="shared" si="1023"/>
        <v>508.45781286972112</v>
      </c>
      <c r="S7292" s="1">
        <f>IF(AND(A7292&gt;=5,A7292&lt;=9),INDEX(Demand!$C$3:$C$26,C7292),INDEX(Demand!$B$3:$B$26,C7292))</f>
        <v>600</v>
      </c>
      <c r="T7292" s="7">
        <f t="shared" si="1024"/>
        <v>508.45781286972112</v>
      </c>
      <c r="U7292" s="7">
        <f t="shared" si="1025"/>
        <v>0</v>
      </c>
    </row>
    <row r="7293" spans="1:21" x14ac:dyDescent="0.2">
      <c r="A7293" s="1">
        <v>10</v>
      </c>
      <c r="B7293" s="1">
        <v>31</v>
      </c>
      <c r="C7293" s="1">
        <v>13</v>
      </c>
      <c r="D7293">
        <v>12.6</v>
      </c>
      <c r="E7293">
        <v>11.5</v>
      </c>
      <c r="F7293">
        <v>93</v>
      </c>
      <c r="G7293">
        <v>115</v>
      </c>
      <c r="H7293">
        <v>0</v>
      </c>
      <c r="I7293">
        <v>115</v>
      </c>
      <c r="J7293" s="4">
        <f t="shared" si="1020"/>
        <v>196.48918736877306</v>
      </c>
      <c r="K7293" s="4">
        <f t="shared" si="1021"/>
        <v>23.582114395238278</v>
      </c>
      <c r="L7293" s="5">
        <f t="shared" si="1026"/>
        <v>31.489187368773059</v>
      </c>
      <c r="M7293" s="5">
        <f t="shared" si="1027"/>
        <v>10.417885604761722</v>
      </c>
      <c r="N7293" s="6">
        <f t="shared" si="1019"/>
        <v>0</v>
      </c>
      <c r="O7293" s="6">
        <f t="shared" si="1022"/>
        <v>105.1696604219149</v>
      </c>
      <c r="P7293" s="6">
        <f>FORECAST(J7293,Inputs!$B$10:$B$18,Inputs!$A$10:$A$18)</f>
        <v>32.374899883044193</v>
      </c>
      <c r="Q7293" s="6">
        <f>IF(Inputs!$D$10="Yes",IF('Hourly Calcs'!P7293&gt;'Hourly Calcs'!K7293,'Hourly Calcs'!O7293,N7293+O7293),N7293+O7293)</f>
        <v>105.1696604219149</v>
      </c>
      <c r="R7293" s="12">
        <f t="shared" si="1023"/>
        <v>499.76622632493957</v>
      </c>
      <c r="S7293" s="1">
        <f>IF(AND(A7293&gt;=5,A7293&lt;=9),INDEX(Demand!$C$3:$C$26,C7293),INDEX(Demand!$B$3:$B$26,C7293))</f>
        <v>600</v>
      </c>
      <c r="T7293" s="7">
        <f t="shared" si="1024"/>
        <v>499.76622632493957</v>
      </c>
      <c r="U7293" s="7">
        <f t="shared" si="1025"/>
        <v>0</v>
      </c>
    </row>
    <row r="7294" spans="1:21" x14ac:dyDescent="0.2">
      <c r="A7294" s="1">
        <v>10</v>
      </c>
      <c r="B7294" s="1">
        <v>31</v>
      </c>
      <c r="C7294" s="1">
        <v>14</v>
      </c>
      <c r="D7294">
        <v>13.1</v>
      </c>
      <c r="E7294">
        <v>11.8</v>
      </c>
      <c r="F7294">
        <v>92</v>
      </c>
      <c r="G7294">
        <v>98</v>
      </c>
      <c r="H7294">
        <v>0</v>
      </c>
      <c r="I7294">
        <v>98</v>
      </c>
      <c r="J7294" s="4">
        <f t="shared" si="1020"/>
        <v>211.56167708215472</v>
      </c>
      <c r="K7294" s="4">
        <f t="shared" si="1021"/>
        <v>19.708871126018664</v>
      </c>
      <c r="L7294" s="5">
        <f t="shared" si="1026"/>
        <v>46.561677082154716</v>
      </c>
      <c r="M7294" s="5">
        <f t="shared" si="1027"/>
        <v>14.291128873981336</v>
      </c>
      <c r="N7294" s="6">
        <f t="shared" si="1019"/>
        <v>0</v>
      </c>
      <c r="O7294" s="6">
        <f t="shared" si="1022"/>
        <v>89.622841055197043</v>
      </c>
      <c r="P7294" s="6">
        <f>FORECAST(J7294,Inputs!$B$10:$B$18,Inputs!$A$10:$A$18)</f>
        <v>32.514459972982912</v>
      </c>
      <c r="Q7294" s="6">
        <f>IF(Inputs!$D$10="Yes",IF('Hourly Calcs'!P7294&gt;'Hourly Calcs'!K7294,'Hourly Calcs'!O7294,N7294+O7294),N7294+O7294)</f>
        <v>89.622841055197043</v>
      </c>
      <c r="R7294" s="12">
        <f t="shared" si="1023"/>
        <v>425.88774069429633</v>
      </c>
      <c r="S7294" s="1">
        <f>IF(AND(A7294&gt;=5,A7294&lt;=9),INDEX(Demand!$C$3:$C$26,C7294),INDEX(Demand!$B$3:$B$26,C7294))</f>
        <v>600</v>
      </c>
      <c r="T7294" s="7">
        <f t="shared" si="1024"/>
        <v>425.88774069429633</v>
      </c>
      <c r="U7294" s="7">
        <f t="shared" si="1025"/>
        <v>0</v>
      </c>
    </row>
    <row r="7295" spans="1:21" x14ac:dyDescent="0.2">
      <c r="A7295" s="1">
        <v>10</v>
      </c>
      <c r="B7295" s="1">
        <v>31</v>
      </c>
      <c r="C7295" s="1">
        <v>15</v>
      </c>
      <c r="D7295">
        <v>13.1</v>
      </c>
      <c r="E7295">
        <v>12.6</v>
      </c>
      <c r="F7295">
        <v>97</v>
      </c>
      <c r="G7295">
        <v>68</v>
      </c>
      <c r="H7295">
        <v>0</v>
      </c>
      <c r="I7295">
        <v>68</v>
      </c>
      <c r="J7295" s="4">
        <f t="shared" si="1020"/>
        <v>225.42682583328559</v>
      </c>
      <c r="K7295" s="4">
        <f t="shared" si="1021"/>
        <v>13.807378726386474</v>
      </c>
      <c r="L7295" s="5">
        <f t="shared" si="1026"/>
        <v>60.426825833285591</v>
      </c>
      <c r="M7295" s="5">
        <f t="shared" si="1027"/>
        <v>20.192621273613526</v>
      </c>
      <c r="N7295" s="6">
        <f t="shared" si="1019"/>
        <v>0</v>
      </c>
      <c r="O7295" s="6">
        <f t="shared" si="1022"/>
        <v>62.187277466871414</v>
      </c>
      <c r="P7295" s="6">
        <f>FORECAST(J7295,Inputs!$B$10:$B$18,Inputs!$A$10:$A$18)</f>
        <v>32.64284097993783</v>
      </c>
      <c r="Q7295" s="6">
        <f>IF(Inputs!$D$10="Yes",IF('Hourly Calcs'!P7295&gt;'Hourly Calcs'!K7295,'Hourly Calcs'!O7295,N7295+O7295),N7295+O7295)</f>
        <v>62.187277466871414</v>
      </c>
      <c r="R7295" s="12">
        <f t="shared" si="1023"/>
        <v>295.51394252257296</v>
      </c>
      <c r="S7295" s="1">
        <f>IF(AND(A7295&gt;=5,A7295&lt;=9),INDEX(Demand!$C$3:$C$26,C7295),INDEX(Demand!$B$3:$B$26,C7295))</f>
        <v>600</v>
      </c>
      <c r="T7295" s="7">
        <f t="shared" si="1024"/>
        <v>295.51394252257296</v>
      </c>
      <c r="U7295" s="7">
        <f t="shared" si="1025"/>
        <v>0</v>
      </c>
    </row>
    <row r="7296" spans="1:21" x14ac:dyDescent="0.2">
      <c r="A7296" s="1">
        <v>10</v>
      </c>
      <c r="B7296" s="1">
        <v>31</v>
      </c>
      <c r="C7296" s="1">
        <v>16</v>
      </c>
      <c r="D7296">
        <v>13.5</v>
      </c>
      <c r="E7296">
        <v>12.6</v>
      </c>
      <c r="F7296">
        <v>94</v>
      </c>
      <c r="G7296">
        <v>31</v>
      </c>
      <c r="H7296">
        <v>0</v>
      </c>
      <c r="I7296">
        <v>31</v>
      </c>
      <c r="J7296" s="4">
        <f t="shared" si="1020"/>
        <v>238.09726705527959</v>
      </c>
      <c r="K7296" s="4">
        <f t="shared" si="1021"/>
        <v>6.4130072188030454</v>
      </c>
      <c r="L7296" s="5">
        <f t="shared" si="1026"/>
        <v>73.097267055279588</v>
      </c>
      <c r="M7296" s="5">
        <f t="shared" si="1027"/>
        <v>27.586992781196955</v>
      </c>
      <c r="N7296" s="6">
        <f t="shared" si="1019"/>
        <v>0</v>
      </c>
      <c r="O7296" s="6">
        <f t="shared" si="1022"/>
        <v>28.350082374603144</v>
      </c>
      <c r="P7296" s="6">
        <f>FORECAST(J7296,Inputs!$B$10:$B$18,Inputs!$A$10:$A$18)</f>
        <v>32.760159880141472</v>
      </c>
      <c r="Q7296" s="6">
        <f>IF(Inputs!$D$10="Yes",IF('Hourly Calcs'!P7296&gt;'Hourly Calcs'!K7296,'Hourly Calcs'!O7296,N7296+O7296),N7296+O7296)</f>
        <v>28.350082374603144</v>
      </c>
      <c r="R7296" s="12">
        <f t="shared" si="1023"/>
        <v>134.71959144411414</v>
      </c>
      <c r="S7296" s="1">
        <f>IF(AND(A7296&gt;=5,A7296&lt;=9),INDEX(Demand!$C$3:$C$26,C7296),INDEX(Demand!$B$3:$B$26,C7296))</f>
        <v>900</v>
      </c>
      <c r="T7296" s="7">
        <f t="shared" si="1024"/>
        <v>134.71959144411414</v>
      </c>
      <c r="U7296" s="7">
        <f t="shared" si="1025"/>
        <v>0</v>
      </c>
    </row>
    <row r="7297" spans="1:21" x14ac:dyDescent="0.2">
      <c r="A7297" s="1">
        <v>10</v>
      </c>
      <c r="B7297" s="1">
        <v>31</v>
      </c>
      <c r="C7297" s="1">
        <v>17</v>
      </c>
      <c r="D7297">
        <v>13.7</v>
      </c>
      <c r="E7297">
        <v>12.8</v>
      </c>
      <c r="F7297">
        <v>94</v>
      </c>
      <c r="G7297">
        <v>5</v>
      </c>
      <c r="H7297">
        <v>0</v>
      </c>
      <c r="I7297">
        <v>5</v>
      </c>
      <c r="J7297" s="4">
        <f t="shared" si="1020"/>
        <v>249.87528671077598</v>
      </c>
      <c r="K7297" s="4">
        <f t="shared" si="1021"/>
        <v>-2.106775800113752</v>
      </c>
      <c r="L7297" s="5">
        <f t="shared" si="1026"/>
        <v>84.875286710775981</v>
      </c>
      <c r="M7297" s="5">
        <f t="shared" si="1027"/>
        <v>0</v>
      </c>
      <c r="N7297" s="6">
        <f t="shared" si="1019"/>
        <v>0</v>
      </c>
      <c r="O7297" s="6">
        <f t="shared" si="1022"/>
        <v>4.5725939313876038</v>
      </c>
      <c r="P7297" s="6">
        <f>FORECAST(J7297,Inputs!$B$10:$B$18,Inputs!$A$10:$A$18)</f>
        <v>32.869215617692369</v>
      </c>
      <c r="Q7297" s="6">
        <f>IF(Inputs!$D$10="Yes",IF('Hourly Calcs'!P7297&gt;'Hourly Calcs'!K7297,'Hourly Calcs'!O7297,N7297+O7297),N7297+O7297)</f>
        <v>4.5725939313876038</v>
      </c>
      <c r="R7297" s="12">
        <f t="shared" si="1023"/>
        <v>21.728966361953894</v>
      </c>
      <c r="S7297" s="1">
        <f>IF(AND(A7297&gt;=5,A7297&lt;=9),INDEX(Demand!$C$3:$C$26,C7297),INDEX(Demand!$B$3:$B$26,C7297))</f>
        <v>900</v>
      </c>
      <c r="T7297" s="7">
        <f t="shared" si="1024"/>
        <v>21.728966361953894</v>
      </c>
      <c r="U7297" s="7">
        <f t="shared" si="1025"/>
        <v>0</v>
      </c>
    </row>
    <row r="7298" spans="1:21" x14ac:dyDescent="0.2">
      <c r="A7298" s="1">
        <v>10</v>
      </c>
      <c r="B7298" s="1">
        <v>31</v>
      </c>
      <c r="C7298" s="1">
        <v>18</v>
      </c>
      <c r="D7298">
        <v>13.9</v>
      </c>
      <c r="E7298">
        <v>13.2</v>
      </c>
      <c r="F7298">
        <v>96</v>
      </c>
      <c r="G7298">
        <v>0</v>
      </c>
      <c r="H7298">
        <v>0</v>
      </c>
      <c r="I7298">
        <v>0</v>
      </c>
      <c r="J7298" s="4">
        <f t="shared" si="1020"/>
        <v>261.22143745267562</v>
      </c>
      <c r="K7298" s="4">
        <f t="shared" si="1021"/>
        <v>-11.41527430459081</v>
      </c>
      <c r="L7298" s="5">
        <f t="shared" si="1026"/>
        <v>0</v>
      </c>
      <c r="M7298" s="5">
        <f t="shared" si="1027"/>
        <v>0</v>
      </c>
      <c r="N7298" s="6">
        <f t="shared" si="1019"/>
        <v>0</v>
      </c>
      <c r="O7298" s="6">
        <f t="shared" si="1022"/>
        <v>0</v>
      </c>
      <c r="P7298" s="6">
        <f>FORECAST(J7298,Inputs!$B$10:$B$18,Inputs!$A$10:$A$18)</f>
        <v>32.974272569006253</v>
      </c>
      <c r="Q7298" s="6">
        <f>IF(Inputs!$D$10="Yes",IF('Hourly Calcs'!P7298&gt;'Hourly Calcs'!K7298,'Hourly Calcs'!O7298,N7298+O7298),N7298+O7298)</f>
        <v>0</v>
      </c>
      <c r="R7298" s="12">
        <f t="shared" si="1023"/>
        <v>0</v>
      </c>
      <c r="S7298" s="1">
        <f>IF(AND(A7298&gt;=5,A7298&lt;=9),INDEX(Demand!$C$3:$C$26,C7298),INDEX(Demand!$B$3:$B$26,C7298))</f>
        <v>900</v>
      </c>
      <c r="T7298" s="7">
        <f t="shared" si="1024"/>
        <v>0</v>
      </c>
      <c r="U7298" s="7">
        <f t="shared" si="1025"/>
        <v>0</v>
      </c>
    </row>
    <row r="7299" spans="1:21" x14ac:dyDescent="0.2">
      <c r="A7299" s="1">
        <v>10</v>
      </c>
      <c r="B7299" s="1">
        <v>31</v>
      </c>
      <c r="C7299" s="1">
        <v>19</v>
      </c>
      <c r="D7299">
        <v>13.9</v>
      </c>
      <c r="E7299">
        <v>13.5</v>
      </c>
      <c r="F7299">
        <v>97</v>
      </c>
      <c r="G7299">
        <v>0</v>
      </c>
      <c r="H7299">
        <v>0</v>
      </c>
      <c r="I7299">
        <v>0</v>
      </c>
      <c r="J7299" s="4">
        <f t="shared" si="1020"/>
        <v>272.70575491595355</v>
      </c>
      <c r="K7299" s="4">
        <f t="shared" si="1021"/>
        <v>-20.904158114513564</v>
      </c>
      <c r="L7299" s="5">
        <f t="shared" si="1026"/>
        <v>0</v>
      </c>
      <c r="M7299" s="5">
        <f t="shared" si="1027"/>
        <v>0</v>
      </c>
      <c r="N7299" s="6">
        <f t="shared" si="1019"/>
        <v>0</v>
      </c>
      <c r="O7299" s="6">
        <f t="shared" si="1022"/>
        <v>0</v>
      </c>
      <c r="P7299" s="6">
        <f>FORECAST(J7299,Inputs!$B$10:$B$18,Inputs!$A$10:$A$18)</f>
        <v>33.080608841814382</v>
      </c>
      <c r="Q7299" s="6">
        <f>IF(Inputs!$D$10="Yes",IF('Hourly Calcs'!P7299&gt;'Hourly Calcs'!K7299,'Hourly Calcs'!O7299,N7299+O7299),N7299+O7299)</f>
        <v>0</v>
      </c>
      <c r="R7299" s="12">
        <f t="shared" si="1023"/>
        <v>0</v>
      </c>
      <c r="S7299" s="1">
        <f>IF(AND(A7299&gt;=5,A7299&lt;=9),INDEX(Demand!$C$3:$C$26,C7299),INDEX(Demand!$B$3:$B$26,C7299))</f>
        <v>900</v>
      </c>
      <c r="T7299" s="7">
        <f t="shared" si="1024"/>
        <v>0</v>
      </c>
      <c r="U7299" s="7">
        <f t="shared" si="1025"/>
        <v>0</v>
      </c>
    </row>
    <row r="7300" spans="1:21" x14ac:dyDescent="0.2">
      <c r="A7300" s="1">
        <v>10</v>
      </c>
      <c r="B7300" s="1">
        <v>31</v>
      </c>
      <c r="C7300" s="1">
        <v>20</v>
      </c>
      <c r="D7300">
        <v>14</v>
      </c>
      <c r="E7300">
        <v>13.4</v>
      </c>
      <c r="F7300">
        <v>96</v>
      </c>
      <c r="G7300">
        <v>0</v>
      </c>
      <c r="H7300">
        <v>0</v>
      </c>
      <c r="I7300">
        <v>0</v>
      </c>
      <c r="J7300" s="4">
        <f t="shared" si="1020"/>
        <v>285.0378386973286</v>
      </c>
      <c r="K7300" s="4">
        <f t="shared" si="1021"/>
        <v>-30.285439083222855</v>
      </c>
      <c r="L7300" s="5">
        <f t="shared" si="1026"/>
        <v>0</v>
      </c>
      <c r="M7300" s="5">
        <f t="shared" si="1027"/>
        <v>0</v>
      </c>
      <c r="N7300" s="6">
        <f t="shared" si="1019"/>
        <v>0</v>
      </c>
      <c r="O7300" s="6">
        <f t="shared" si="1022"/>
        <v>0</v>
      </c>
      <c r="P7300" s="6">
        <f>FORECAST(J7300,Inputs!$B$10:$B$18,Inputs!$A$10:$A$18)</f>
        <v>33.194794802753037</v>
      </c>
      <c r="Q7300" s="6">
        <f>IF(Inputs!$D$10="Yes",IF('Hourly Calcs'!P7300&gt;'Hourly Calcs'!K7300,'Hourly Calcs'!O7300,N7300+O7300),N7300+O7300)</f>
        <v>0</v>
      </c>
      <c r="R7300" s="12">
        <f t="shared" si="1023"/>
        <v>0</v>
      </c>
      <c r="S7300" s="1">
        <f>IF(AND(A7300&gt;=5,A7300&lt;=9),INDEX(Demand!$C$3:$C$26,C7300),INDEX(Demand!$B$3:$B$26,C7300))</f>
        <v>800</v>
      </c>
      <c r="T7300" s="7">
        <f t="shared" si="1024"/>
        <v>0</v>
      </c>
      <c r="U7300" s="7">
        <f t="shared" si="1025"/>
        <v>0</v>
      </c>
    </row>
    <row r="7301" spans="1:21" x14ac:dyDescent="0.2">
      <c r="A7301" s="1">
        <v>10</v>
      </c>
      <c r="B7301" s="1">
        <v>31</v>
      </c>
      <c r="C7301" s="1">
        <v>21</v>
      </c>
      <c r="D7301">
        <v>13.9</v>
      </c>
      <c r="E7301">
        <v>13.2</v>
      </c>
      <c r="F7301">
        <v>95</v>
      </c>
      <c r="G7301">
        <v>0</v>
      </c>
      <c r="H7301">
        <v>0</v>
      </c>
      <c r="I7301">
        <v>0</v>
      </c>
      <c r="J7301" s="4">
        <f t="shared" si="1020"/>
        <v>299.14088960439562</v>
      </c>
      <c r="K7301" s="4">
        <f t="shared" si="1021"/>
        <v>-39.086542188180175</v>
      </c>
      <c r="L7301" s="5">
        <f t="shared" si="1026"/>
        <v>0</v>
      </c>
      <c r="M7301" s="5">
        <f t="shared" si="1027"/>
        <v>0</v>
      </c>
      <c r="N7301" s="6">
        <f t="shared" si="1019"/>
        <v>0</v>
      </c>
      <c r="O7301" s="6">
        <f t="shared" si="1022"/>
        <v>0</v>
      </c>
      <c r="P7301" s="6">
        <f>FORECAST(J7301,Inputs!$B$10:$B$18,Inputs!$A$10:$A$18)</f>
        <v>33.325378607448108</v>
      </c>
      <c r="Q7301" s="6">
        <f>IF(Inputs!$D$10="Yes",IF('Hourly Calcs'!P7301&gt;'Hourly Calcs'!K7301,'Hourly Calcs'!O7301,N7301+O7301),N7301+O7301)</f>
        <v>0</v>
      </c>
      <c r="R7301" s="12">
        <f t="shared" si="1023"/>
        <v>0</v>
      </c>
      <c r="S7301" s="1">
        <f>IF(AND(A7301&gt;=5,A7301&lt;=9),INDEX(Demand!$C$3:$C$26,C7301),INDEX(Demand!$B$3:$B$26,C7301))</f>
        <v>700</v>
      </c>
      <c r="T7301" s="7">
        <f t="shared" si="1024"/>
        <v>0</v>
      </c>
      <c r="U7301" s="7">
        <f t="shared" si="1025"/>
        <v>0</v>
      </c>
    </row>
    <row r="7302" spans="1:21" x14ac:dyDescent="0.2">
      <c r="A7302" s="1">
        <v>10</v>
      </c>
      <c r="B7302" s="1">
        <v>31</v>
      </c>
      <c r="C7302" s="1">
        <v>22</v>
      </c>
      <c r="D7302">
        <v>13.8</v>
      </c>
      <c r="E7302">
        <v>12.9</v>
      </c>
      <c r="F7302">
        <v>94</v>
      </c>
      <c r="G7302">
        <v>0</v>
      </c>
      <c r="H7302">
        <v>0</v>
      </c>
      <c r="I7302">
        <v>0</v>
      </c>
      <c r="J7302" s="4">
        <f t="shared" si="1020"/>
        <v>316.15763012447769</v>
      </c>
      <c r="K7302" s="4">
        <f t="shared" si="1021"/>
        <v>-46.619087254928189</v>
      </c>
      <c r="L7302" s="5">
        <f t="shared" si="1026"/>
        <v>0</v>
      </c>
      <c r="M7302" s="5">
        <f t="shared" si="1027"/>
        <v>0</v>
      </c>
      <c r="N7302" s="6">
        <f t="shared" si="1019"/>
        <v>0</v>
      </c>
      <c r="O7302" s="6">
        <f t="shared" si="1022"/>
        <v>0</v>
      </c>
      <c r="P7302" s="6">
        <f>FORECAST(J7302,Inputs!$B$10:$B$18,Inputs!$A$10:$A$18)</f>
        <v>33.482941019671088</v>
      </c>
      <c r="Q7302" s="6">
        <f>IF(Inputs!$D$10="Yes",IF('Hourly Calcs'!P7302&gt;'Hourly Calcs'!K7302,'Hourly Calcs'!O7302,N7302+O7302),N7302+O7302)</f>
        <v>0</v>
      </c>
      <c r="R7302" s="12">
        <f t="shared" si="1023"/>
        <v>0</v>
      </c>
      <c r="S7302" s="1">
        <f>IF(AND(A7302&gt;=5,A7302&lt;=9),INDEX(Demand!$C$3:$C$26,C7302),INDEX(Demand!$B$3:$B$26,C7302))</f>
        <v>600</v>
      </c>
      <c r="T7302" s="7">
        <f t="shared" si="1024"/>
        <v>0</v>
      </c>
      <c r="U7302" s="7">
        <f t="shared" si="1025"/>
        <v>0</v>
      </c>
    </row>
    <row r="7303" spans="1:21" x14ac:dyDescent="0.2">
      <c r="A7303" s="1">
        <v>10</v>
      </c>
      <c r="B7303" s="1">
        <v>31</v>
      </c>
      <c r="C7303" s="1">
        <v>23</v>
      </c>
      <c r="D7303">
        <v>13.5</v>
      </c>
      <c r="E7303">
        <v>12.6</v>
      </c>
      <c r="F7303">
        <v>94</v>
      </c>
      <c r="G7303">
        <v>0</v>
      </c>
      <c r="H7303">
        <v>0</v>
      </c>
      <c r="I7303">
        <v>0</v>
      </c>
      <c r="J7303" s="4">
        <f t="shared" si="1020"/>
        <v>337.00337722398996</v>
      </c>
      <c r="K7303" s="4">
        <f t="shared" si="1021"/>
        <v>-51.878193327107454</v>
      </c>
      <c r="L7303" s="5">
        <f t="shared" si="1026"/>
        <v>0</v>
      </c>
      <c r="M7303" s="5">
        <f t="shared" si="1027"/>
        <v>0</v>
      </c>
      <c r="N7303" s="6">
        <f t="shared" si="1019"/>
        <v>0</v>
      </c>
      <c r="O7303" s="6">
        <f t="shared" si="1022"/>
        <v>0</v>
      </c>
      <c r="P7303" s="6">
        <f>FORECAST(J7303,Inputs!$B$10:$B$18,Inputs!$A$10:$A$18)</f>
        <v>33.675957196518425</v>
      </c>
      <c r="Q7303" s="6">
        <f>IF(Inputs!$D$10="Yes",IF('Hourly Calcs'!P7303&gt;'Hourly Calcs'!K7303,'Hourly Calcs'!O7303,N7303+O7303),N7303+O7303)</f>
        <v>0</v>
      </c>
      <c r="R7303" s="12">
        <f t="shared" si="1023"/>
        <v>0</v>
      </c>
      <c r="S7303" s="1">
        <f>IF(AND(A7303&gt;=5,A7303&lt;=9),INDEX(Demand!$C$3:$C$26,C7303),INDEX(Demand!$B$3:$B$26,C7303))</f>
        <v>500</v>
      </c>
      <c r="T7303" s="7">
        <f t="shared" si="1024"/>
        <v>0</v>
      </c>
      <c r="U7303" s="7">
        <f t="shared" si="1025"/>
        <v>0</v>
      </c>
    </row>
    <row r="7304" spans="1:21" x14ac:dyDescent="0.2">
      <c r="A7304" s="1">
        <v>10</v>
      </c>
      <c r="B7304" s="1">
        <v>31</v>
      </c>
      <c r="C7304" s="1">
        <v>24</v>
      </c>
      <c r="D7304">
        <v>13.1</v>
      </c>
      <c r="E7304">
        <v>12.4</v>
      </c>
      <c r="F7304">
        <v>95</v>
      </c>
      <c r="G7304">
        <v>0</v>
      </c>
      <c r="H7304">
        <v>0</v>
      </c>
      <c r="I7304">
        <v>0</v>
      </c>
      <c r="J7304" s="4">
        <f t="shared" si="1020"/>
        <v>0.95007569171136197</v>
      </c>
      <c r="K7304" s="4">
        <f t="shared" si="1021"/>
        <v>-53.718723989988916</v>
      </c>
      <c r="L7304" s="5">
        <f t="shared" si="1026"/>
        <v>0</v>
      </c>
      <c r="M7304" s="5">
        <f t="shared" si="1027"/>
        <v>0</v>
      </c>
      <c r="N7304" s="6">
        <f t="shared" si="1019"/>
        <v>0</v>
      </c>
      <c r="O7304" s="6">
        <f t="shared" si="1022"/>
        <v>0</v>
      </c>
      <c r="P7304" s="6">
        <f>FORECAST(J7304,Inputs!$B$10:$B$18,Inputs!$A$10:$A$18)</f>
        <v>30.564352552701028</v>
      </c>
      <c r="Q7304" s="6">
        <f>IF(Inputs!$D$10="Yes",IF('Hourly Calcs'!P7304&gt;'Hourly Calcs'!K7304,'Hourly Calcs'!O7304,N7304+O7304),N7304+O7304)</f>
        <v>0</v>
      </c>
      <c r="R7304" s="12">
        <f t="shared" si="1023"/>
        <v>0</v>
      </c>
      <c r="S7304" s="1">
        <f>IF(AND(A7304&gt;=5,A7304&lt;=9),INDEX(Demand!$C$3:$C$26,C7304),INDEX(Demand!$B$3:$B$26,C7304))</f>
        <v>400</v>
      </c>
      <c r="T7304" s="7">
        <f t="shared" si="1024"/>
        <v>0</v>
      </c>
      <c r="U7304" s="7">
        <f t="shared" si="1025"/>
        <v>0</v>
      </c>
    </row>
    <row r="7305" spans="1:21" x14ac:dyDescent="0.2">
      <c r="A7305" s="1">
        <v>11</v>
      </c>
      <c r="B7305" s="1">
        <v>1</v>
      </c>
      <c r="C7305" s="1">
        <v>1</v>
      </c>
      <c r="D7305">
        <v>12.8</v>
      </c>
      <c r="E7305">
        <v>12.2</v>
      </c>
      <c r="F7305">
        <v>96</v>
      </c>
      <c r="G7305">
        <v>0</v>
      </c>
      <c r="H7305">
        <v>0</v>
      </c>
      <c r="I7305">
        <v>0</v>
      </c>
      <c r="J7305" s="4">
        <f t="shared" si="1020"/>
        <v>24.759199638064871</v>
      </c>
      <c r="K7305" s="4">
        <f t="shared" si="1021"/>
        <v>-51.606375984055433</v>
      </c>
      <c r="L7305" s="5">
        <f t="shared" si="1026"/>
        <v>0</v>
      </c>
      <c r="M7305" s="5">
        <f t="shared" si="1027"/>
        <v>0</v>
      </c>
      <c r="N7305" s="6">
        <f t="shared" ref="N7305:N7368" si="1028">H7305*MAX(0,COS(2*ASIN(SQRT(SIN(RADIANS($B$4))^2+COS(RADIANS($K7305))^2-2*SIN(RADIANS($B$4))*COS(RADIANS($K7305))*COS(RADIANS($J7305-$B$5))+(SIN(RADIANS($K7305))-COS(RADIANS($B$4)))^2)/2)))</f>
        <v>0</v>
      </c>
      <c r="O7305" s="6">
        <f t="shared" si="1022"/>
        <v>0</v>
      </c>
      <c r="P7305" s="6">
        <f>FORECAST(J7305,Inputs!$B$10:$B$18,Inputs!$A$10:$A$18)</f>
        <v>30.784807404056153</v>
      </c>
      <c r="Q7305" s="6">
        <f>IF(Inputs!$D$10="Yes",IF('Hourly Calcs'!P7305&gt;'Hourly Calcs'!K7305,'Hourly Calcs'!O7305,N7305+O7305),N7305+O7305)</f>
        <v>0</v>
      </c>
      <c r="R7305" s="12">
        <f t="shared" si="1023"/>
        <v>0</v>
      </c>
      <c r="S7305" s="1">
        <f>IF(AND(A7305&gt;=5,A7305&lt;=9),INDEX(Demand!$C$3:$C$26,C7305),INDEX(Demand!$B$3:$B$26,C7305))</f>
        <v>350</v>
      </c>
      <c r="T7305" s="7">
        <f t="shared" si="1024"/>
        <v>0</v>
      </c>
      <c r="U7305" s="7">
        <f t="shared" si="1025"/>
        <v>0</v>
      </c>
    </row>
    <row r="7306" spans="1:21" x14ac:dyDescent="0.2">
      <c r="A7306" s="1">
        <v>11</v>
      </c>
      <c r="B7306" s="1">
        <v>1</v>
      </c>
      <c r="C7306" s="1">
        <v>2</v>
      </c>
      <c r="D7306">
        <v>12.5</v>
      </c>
      <c r="E7306">
        <v>12.2</v>
      </c>
      <c r="F7306">
        <v>98</v>
      </c>
      <c r="G7306">
        <v>0</v>
      </c>
      <c r="H7306">
        <v>0</v>
      </c>
      <c r="I7306">
        <v>0</v>
      </c>
      <c r="J7306" s="4">
        <f t="shared" ref="J7306:J7369" si="1029">solarazimuth($B$2,$B$3,$B$1,A7306,B7306,C7306,0,0,0,0)</f>
        <v>45.326115815135068</v>
      </c>
      <c r="K7306" s="4">
        <f t="shared" ref="K7306:K7369" si="1030">solarelevation($B$2,$B$3,$B$1,A7306,B7306,C7306,0,0,0,0)</f>
        <v>-46.150516883124652</v>
      </c>
      <c r="L7306" s="5">
        <f t="shared" si="1026"/>
        <v>0</v>
      </c>
      <c r="M7306" s="5">
        <f t="shared" si="1027"/>
        <v>0</v>
      </c>
      <c r="N7306" s="6">
        <f t="shared" si="1028"/>
        <v>0</v>
      </c>
      <c r="O7306" s="6">
        <f t="shared" ref="O7306:O7369" si="1031">$I7306*(1+COS(RADIANS($B$4)))/2</f>
        <v>0</v>
      </c>
      <c r="P7306" s="6">
        <f>FORECAST(J7306,Inputs!$B$10:$B$18,Inputs!$A$10:$A$18)</f>
        <v>30.9752418131031</v>
      </c>
      <c r="Q7306" s="6">
        <f>IF(Inputs!$D$10="Yes",IF('Hourly Calcs'!P7306&gt;'Hourly Calcs'!K7306,'Hourly Calcs'!O7306,N7306+O7306),N7306+O7306)</f>
        <v>0</v>
      </c>
      <c r="R7306" s="12">
        <f t="shared" ref="R7306:R7369" si="1032">$B$6*$E$1*Q7306</f>
        <v>0</v>
      </c>
      <c r="S7306" s="1">
        <f>IF(AND(A7306&gt;=5,A7306&lt;=9),INDEX(Demand!$C$3:$C$26,C7306),INDEX(Demand!$B$3:$B$26,C7306))</f>
        <v>350</v>
      </c>
      <c r="T7306" s="7">
        <f t="shared" ref="T7306:T7369" si="1033">S7306-MAX(0,S7306-R7306)</f>
        <v>0</v>
      </c>
      <c r="U7306" s="7">
        <f t="shared" ref="U7306:U7369" si="1034">MAX(0,R7306-S7306)</f>
        <v>0</v>
      </c>
    </row>
    <row r="7307" spans="1:21" x14ac:dyDescent="0.2">
      <c r="A7307" s="1">
        <v>11</v>
      </c>
      <c r="B7307" s="1">
        <v>1</v>
      </c>
      <c r="C7307" s="1">
        <v>3</v>
      </c>
      <c r="D7307">
        <v>12.4</v>
      </c>
      <c r="E7307">
        <v>12.2</v>
      </c>
      <c r="F7307">
        <v>99</v>
      </c>
      <c r="G7307">
        <v>0</v>
      </c>
      <c r="H7307">
        <v>0</v>
      </c>
      <c r="I7307">
        <v>0</v>
      </c>
      <c r="J7307" s="4">
        <f t="shared" si="1029"/>
        <v>62.099023679815048</v>
      </c>
      <c r="K7307" s="4">
        <f t="shared" si="1030"/>
        <v>-38.5061921630016</v>
      </c>
      <c r="L7307" s="5">
        <f t="shared" si="1026"/>
        <v>0</v>
      </c>
      <c r="M7307" s="5">
        <f t="shared" si="1027"/>
        <v>0</v>
      </c>
      <c r="N7307" s="6">
        <f t="shared" si="1028"/>
        <v>0</v>
      </c>
      <c r="O7307" s="6">
        <f t="shared" si="1031"/>
        <v>0</v>
      </c>
      <c r="P7307" s="6">
        <f>FORECAST(J7307,Inputs!$B$10:$B$18,Inputs!$A$10:$A$18)</f>
        <v>31.130546515553842</v>
      </c>
      <c r="Q7307" s="6">
        <f>IF(Inputs!$D$10="Yes",IF('Hourly Calcs'!P7307&gt;'Hourly Calcs'!K7307,'Hourly Calcs'!O7307,N7307+O7307),N7307+O7307)</f>
        <v>0</v>
      </c>
      <c r="R7307" s="12">
        <f t="shared" si="1032"/>
        <v>0</v>
      </c>
      <c r="S7307" s="1">
        <f>IF(AND(A7307&gt;=5,A7307&lt;=9),INDEX(Demand!$C$3:$C$26,C7307),INDEX(Demand!$B$3:$B$26,C7307))</f>
        <v>350</v>
      </c>
      <c r="T7307" s="7">
        <f t="shared" si="1033"/>
        <v>0</v>
      </c>
      <c r="U7307" s="7">
        <f t="shared" si="1034"/>
        <v>0</v>
      </c>
    </row>
    <row r="7308" spans="1:21" x14ac:dyDescent="0.2">
      <c r="A7308" s="1">
        <v>11</v>
      </c>
      <c r="B7308" s="1">
        <v>1</v>
      </c>
      <c r="C7308" s="1">
        <v>4</v>
      </c>
      <c r="D7308">
        <v>12.4</v>
      </c>
      <c r="E7308">
        <v>12.3</v>
      </c>
      <c r="F7308">
        <v>100</v>
      </c>
      <c r="G7308">
        <v>0</v>
      </c>
      <c r="H7308">
        <v>0</v>
      </c>
      <c r="I7308">
        <v>0</v>
      </c>
      <c r="J7308" s="4">
        <f t="shared" si="1029"/>
        <v>76.044977477410129</v>
      </c>
      <c r="K7308" s="4">
        <f t="shared" si="1030"/>
        <v>-29.656325190671922</v>
      </c>
      <c r="L7308" s="5">
        <f t="shared" si="1026"/>
        <v>88.955022522589871</v>
      </c>
      <c r="M7308" s="5">
        <f t="shared" si="1027"/>
        <v>0</v>
      </c>
      <c r="N7308" s="6">
        <f t="shared" si="1028"/>
        <v>0</v>
      </c>
      <c r="O7308" s="6">
        <f t="shared" si="1031"/>
        <v>0</v>
      </c>
      <c r="P7308" s="6">
        <f>FORECAST(J7308,Inputs!$B$10:$B$18,Inputs!$A$10:$A$18)</f>
        <v>31.259675717383423</v>
      </c>
      <c r="Q7308" s="6">
        <f>IF(Inputs!$D$10="Yes",IF('Hourly Calcs'!P7308&gt;'Hourly Calcs'!K7308,'Hourly Calcs'!O7308,N7308+O7308),N7308+O7308)</f>
        <v>0</v>
      </c>
      <c r="R7308" s="12">
        <f t="shared" si="1032"/>
        <v>0</v>
      </c>
      <c r="S7308" s="1">
        <f>IF(AND(A7308&gt;=5,A7308&lt;=9),INDEX(Demand!$C$3:$C$26,C7308),INDEX(Demand!$B$3:$B$26,C7308))</f>
        <v>350</v>
      </c>
      <c r="T7308" s="7">
        <f t="shared" si="1033"/>
        <v>0</v>
      </c>
      <c r="U7308" s="7">
        <f t="shared" si="1034"/>
        <v>0</v>
      </c>
    </row>
    <row r="7309" spans="1:21" x14ac:dyDescent="0.2">
      <c r="A7309" s="1">
        <v>11</v>
      </c>
      <c r="B7309" s="1">
        <v>1</v>
      </c>
      <c r="C7309" s="1">
        <v>5</v>
      </c>
      <c r="D7309">
        <v>12.4</v>
      </c>
      <c r="E7309">
        <v>12.3</v>
      </c>
      <c r="F7309">
        <v>99</v>
      </c>
      <c r="G7309">
        <v>0</v>
      </c>
      <c r="H7309">
        <v>0</v>
      </c>
      <c r="I7309">
        <v>0</v>
      </c>
      <c r="J7309" s="4">
        <f t="shared" si="1029"/>
        <v>88.296634055175574</v>
      </c>
      <c r="K7309" s="4">
        <f t="shared" si="1030"/>
        <v>-20.270335748852332</v>
      </c>
      <c r="L7309" s="5">
        <f t="shared" si="1026"/>
        <v>76.703365944824426</v>
      </c>
      <c r="M7309" s="5">
        <f t="shared" si="1027"/>
        <v>0</v>
      </c>
      <c r="N7309" s="6">
        <f t="shared" si="1028"/>
        <v>0</v>
      </c>
      <c r="O7309" s="6">
        <f t="shared" si="1031"/>
        <v>0</v>
      </c>
      <c r="P7309" s="6">
        <f>FORECAST(J7309,Inputs!$B$10:$B$18,Inputs!$A$10:$A$18)</f>
        <v>31.373116981992364</v>
      </c>
      <c r="Q7309" s="6">
        <f>IF(Inputs!$D$10="Yes",IF('Hourly Calcs'!P7309&gt;'Hourly Calcs'!K7309,'Hourly Calcs'!O7309,N7309+O7309),N7309+O7309)</f>
        <v>0</v>
      </c>
      <c r="R7309" s="12">
        <f t="shared" si="1032"/>
        <v>0</v>
      </c>
      <c r="S7309" s="1">
        <f>IF(AND(A7309&gt;=5,A7309&lt;=9),INDEX(Demand!$C$3:$C$26,C7309),INDEX(Demand!$B$3:$B$26,C7309))</f>
        <v>350</v>
      </c>
      <c r="T7309" s="7">
        <f t="shared" si="1033"/>
        <v>0</v>
      </c>
      <c r="U7309" s="7">
        <f t="shared" si="1034"/>
        <v>0</v>
      </c>
    </row>
    <row r="7310" spans="1:21" x14ac:dyDescent="0.2">
      <c r="A7310" s="1">
        <v>11</v>
      </c>
      <c r="B7310" s="1">
        <v>1</v>
      </c>
      <c r="C7310" s="1">
        <v>6</v>
      </c>
      <c r="D7310">
        <v>12.3</v>
      </c>
      <c r="E7310">
        <v>12.2</v>
      </c>
      <c r="F7310">
        <v>99</v>
      </c>
      <c r="G7310">
        <v>0</v>
      </c>
      <c r="H7310">
        <v>0</v>
      </c>
      <c r="I7310">
        <v>0</v>
      </c>
      <c r="J7310" s="4">
        <f t="shared" si="1029"/>
        <v>99.759126808818237</v>
      </c>
      <c r="K7310" s="4">
        <f t="shared" si="1030"/>
        <v>-10.810719359219604</v>
      </c>
      <c r="L7310" s="5">
        <f t="shared" si="1026"/>
        <v>65.240873191181763</v>
      </c>
      <c r="M7310" s="5">
        <f t="shared" si="1027"/>
        <v>0</v>
      </c>
      <c r="N7310" s="6">
        <f t="shared" si="1028"/>
        <v>0</v>
      </c>
      <c r="O7310" s="6">
        <f t="shared" si="1031"/>
        <v>0</v>
      </c>
      <c r="P7310" s="6">
        <f>FORECAST(J7310,Inputs!$B$10:$B$18,Inputs!$A$10:$A$18)</f>
        <v>31.479251174155721</v>
      </c>
      <c r="Q7310" s="6">
        <f>IF(Inputs!$D$10="Yes",IF('Hourly Calcs'!P7310&gt;'Hourly Calcs'!K7310,'Hourly Calcs'!O7310,N7310+O7310),N7310+O7310)</f>
        <v>0</v>
      </c>
      <c r="R7310" s="12">
        <f t="shared" si="1032"/>
        <v>0</v>
      </c>
      <c r="S7310" s="1">
        <f>IF(AND(A7310&gt;=5,A7310&lt;=9),INDEX(Demand!$C$3:$C$26,C7310),INDEX(Demand!$B$3:$B$26,C7310))</f>
        <v>350</v>
      </c>
      <c r="T7310" s="7">
        <f t="shared" si="1033"/>
        <v>0</v>
      </c>
      <c r="U7310" s="7">
        <f t="shared" si="1034"/>
        <v>0</v>
      </c>
    </row>
    <row r="7311" spans="1:21" x14ac:dyDescent="0.2">
      <c r="A7311" s="1">
        <v>11</v>
      </c>
      <c r="B7311" s="1">
        <v>1</v>
      </c>
      <c r="C7311" s="1">
        <v>7</v>
      </c>
      <c r="D7311">
        <v>12.5</v>
      </c>
      <c r="E7311">
        <v>12.5</v>
      </c>
      <c r="F7311">
        <v>100</v>
      </c>
      <c r="G7311">
        <v>0</v>
      </c>
      <c r="H7311">
        <v>0</v>
      </c>
      <c r="I7311">
        <v>0</v>
      </c>
      <c r="J7311" s="4">
        <f t="shared" si="1029"/>
        <v>111.12862334499633</v>
      </c>
      <c r="K7311" s="4">
        <f t="shared" si="1030"/>
        <v>-1.5205513972665159</v>
      </c>
      <c r="L7311" s="5">
        <f t="shared" si="1026"/>
        <v>53.871376655003672</v>
      </c>
      <c r="M7311" s="5">
        <f t="shared" si="1027"/>
        <v>0</v>
      </c>
      <c r="N7311" s="6">
        <f t="shared" si="1028"/>
        <v>0</v>
      </c>
      <c r="O7311" s="6">
        <f t="shared" si="1031"/>
        <v>0</v>
      </c>
      <c r="P7311" s="6">
        <f>FORECAST(J7311,Inputs!$B$10:$B$18,Inputs!$A$10:$A$18)</f>
        <v>31.584524290231446</v>
      </c>
      <c r="Q7311" s="6">
        <f>IF(Inputs!$D$10="Yes",IF('Hourly Calcs'!P7311&gt;'Hourly Calcs'!K7311,'Hourly Calcs'!O7311,N7311+O7311),N7311+O7311)</f>
        <v>0</v>
      </c>
      <c r="R7311" s="12">
        <f t="shared" si="1032"/>
        <v>0</v>
      </c>
      <c r="S7311" s="1">
        <f>IF(AND(A7311&gt;=5,A7311&lt;=9),INDEX(Demand!$C$3:$C$26,C7311),INDEX(Demand!$B$3:$B$26,C7311))</f>
        <v>350</v>
      </c>
      <c r="T7311" s="7">
        <f t="shared" si="1033"/>
        <v>0</v>
      </c>
      <c r="U7311" s="7">
        <f t="shared" si="1034"/>
        <v>0</v>
      </c>
    </row>
    <row r="7312" spans="1:21" x14ac:dyDescent="0.2">
      <c r="A7312" s="1">
        <v>11</v>
      </c>
      <c r="B7312" s="1">
        <v>1</v>
      </c>
      <c r="C7312" s="1">
        <v>8</v>
      </c>
      <c r="D7312">
        <v>12.6</v>
      </c>
      <c r="E7312">
        <v>12.4</v>
      </c>
      <c r="F7312">
        <v>99</v>
      </c>
      <c r="G7312">
        <v>6</v>
      </c>
      <c r="H7312">
        <v>0</v>
      </c>
      <c r="I7312">
        <v>6</v>
      </c>
      <c r="J7312" s="4">
        <f t="shared" si="1029"/>
        <v>122.96462761392233</v>
      </c>
      <c r="K7312" s="4">
        <f t="shared" si="1030"/>
        <v>6.8477158194160666</v>
      </c>
      <c r="L7312" s="5">
        <f t="shared" si="1026"/>
        <v>42.035372386077668</v>
      </c>
      <c r="M7312" s="5">
        <f t="shared" si="1027"/>
        <v>27.152284180583933</v>
      </c>
      <c r="N7312" s="6">
        <f t="shared" si="1028"/>
        <v>0</v>
      </c>
      <c r="O7312" s="6">
        <f t="shared" si="1031"/>
        <v>5.4871127176651253</v>
      </c>
      <c r="P7312" s="6">
        <f>FORECAST(J7312,Inputs!$B$10:$B$18,Inputs!$A$10:$A$18)</f>
        <v>31.694116922351132</v>
      </c>
      <c r="Q7312" s="6">
        <f>IF(Inputs!$D$10="Yes",IF('Hourly Calcs'!P7312&gt;'Hourly Calcs'!K7312,'Hourly Calcs'!O7312,N7312+O7312),N7312+O7312)</f>
        <v>5.4871127176651253</v>
      </c>
      <c r="R7312" s="12">
        <f t="shared" si="1032"/>
        <v>26.074759634344673</v>
      </c>
      <c r="S7312" s="1">
        <f>IF(AND(A7312&gt;=5,A7312&lt;=9),INDEX(Demand!$C$3:$C$26,C7312),INDEX(Demand!$B$3:$B$26,C7312))</f>
        <v>350</v>
      </c>
      <c r="T7312" s="7">
        <f t="shared" si="1033"/>
        <v>26.074759634344673</v>
      </c>
      <c r="U7312" s="7">
        <f t="shared" si="1034"/>
        <v>0</v>
      </c>
    </row>
    <row r="7313" spans="1:21" x14ac:dyDescent="0.2">
      <c r="A7313" s="1">
        <v>11</v>
      </c>
      <c r="B7313" s="1">
        <v>1</v>
      </c>
      <c r="C7313" s="1">
        <v>9</v>
      </c>
      <c r="D7313">
        <v>12.8</v>
      </c>
      <c r="E7313">
        <v>12.4</v>
      </c>
      <c r="F7313">
        <v>97</v>
      </c>
      <c r="G7313">
        <v>36</v>
      </c>
      <c r="H7313">
        <v>0</v>
      </c>
      <c r="I7313">
        <v>36</v>
      </c>
      <c r="J7313" s="4">
        <f t="shared" si="1029"/>
        <v>135.71445063609775</v>
      </c>
      <c r="K7313" s="4">
        <f t="shared" si="1030"/>
        <v>14.111159599474675</v>
      </c>
      <c r="L7313" s="5">
        <f t="shared" si="1026"/>
        <v>29.285549363902248</v>
      </c>
      <c r="M7313" s="5">
        <f t="shared" si="1027"/>
        <v>19.888840400525325</v>
      </c>
      <c r="N7313" s="6">
        <f t="shared" si="1028"/>
        <v>0</v>
      </c>
      <c r="O7313" s="6">
        <f t="shared" si="1031"/>
        <v>32.922676305990748</v>
      </c>
      <c r="P7313" s="6">
        <f>FORECAST(J7313,Inputs!$B$10:$B$18,Inputs!$A$10:$A$18)</f>
        <v>31.812170839223125</v>
      </c>
      <c r="Q7313" s="6">
        <f>IF(Inputs!$D$10="Yes",IF('Hourly Calcs'!P7313&gt;'Hourly Calcs'!K7313,'Hourly Calcs'!O7313,N7313+O7313),N7313+O7313)</f>
        <v>32.922676305990748</v>
      </c>
      <c r="R7313" s="12">
        <f t="shared" si="1032"/>
        <v>156.44855780606804</v>
      </c>
      <c r="S7313" s="1">
        <f>IF(AND(A7313&gt;=5,A7313&lt;=9),INDEX(Demand!$C$3:$C$26,C7313),INDEX(Demand!$B$3:$B$26,C7313))</f>
        <v>350</v>
      </c>
      <c r="T7313" s="7">
        <f t="shared" si="1033"/>
        <v>156.44855780606804</v>
      </c>
      <c r="U7313" s="7">
        <f t="shared" si="1034"/>
        <v>0</v>
      </c>
    </row>
    <row r="7314" spans="1:21" x14ac:dyDescent="0.2">
      <c r="A7314" s="1">
        <v>11</v>
      </c>
      <c r="B7314" s="1">
        <v>1</v>
      </c>
      <c r="C7314" s="1">
        <v>10</v>
      </c>
      <c r="D7314">
        <v>12.9</v>
      </c>
      <c r="E7314">
        <v>12.4</v>
      </c>
      <c r="F7314">
        <v>97</v>
      </c>
      <c r="G7314">
        <v>142</v>
      </c>
      <c r="H7314">
        <v>35</v>
      </c>
      <c r="I7314">
        <v>130</v>
      </c>
      <c r="J7314" s="4">
        <f t="shared" si="1029"/>
        <v>149.65783243525121</v>
      </c>
      <c r="K7314" s="4">
        <f t="shared" si="1030"/>
        <v>19.835230591760833</v>
      </c>
      <c r="L7314" s="5">
        <f t="shared" si="1026"/>
        <v>15.342167564748792</v>
      </c>
      <c r="M7314" s="5">
        <f t="shared" si="1027"/>
        <v>14.164769408239167</v>
      </c>
      <c r="N7314" s="6">
        <f t="shared" si="1028"/>
        <v>27.600216573667257</v>
      </c>
      <c r="O7314" s="6">
        <f t="shared" si="1031"/>
        <v>118.8874422160777</v>
      </c>
      <c r="P7314" s="6">
        <f>FORECAST(J7314,Inputs!$B$10:$B$18,Inputs!$A$10:$A$18)</f>
        <v>31.941276226252324</v>
      </c>
      <c r="Q7314" s="6">
        <f>IF(Inputs!$D$10="Yes",IF('Hourly Calcs'!P7314&gt;'Hourly Calcs'!K7314,'Hourly Calcs'!O7314,N7314+O7314),N7314+O7314)</f>
        <v>118.8874422160777</v>
      </c>
      <c r="R7314" s="12">
        <f t="shared" si="1032"/>
        <v>564.95312541080125</v>
      </c>
      <c r="S7314" s="1">
        <f>IF(AND(A7314&gt;=5,A7314&lt;=9),INDEX(Demand!$C$3:$C$26,C7314),INDEX(Demand!$B$3:$B$26,C7314))</f>
        <v>600</v>
      </c>
      <c r="T7314" s="7">
        <f t="shared" si="1033"/>
        <v>564.95312541080125</v>
      </c>
      <c r="U7314" s="7">
        <f t="shared" si="1034"/>
        <v>0</v>
      </c>
    </row>
    <row r="7315" spans="1:21" x14ac:dyDescent="0.2">
      <c r="A7315" s="1">
        <v>11</v>
      </c>
      <c r="B7315" s="1">
        <v>1</v>
      </c>
      <c r="C7315" s="1">
        <v>11</v>
      </c>
      <c r="D7315">
        <v>13.4</v>
      </c>
      <c r="E7315">
        <v>12.3</v>
      </c>
      <c r="F7315">
        <v>93</v>
      </c>
      <c r="G7315">
        <v>196</v>
      </c>
      <c r="H7315">
        <v>34</v>
      </c>
      <c r="I7315">
        <v>182</v>
      </c>
      <c r="J7315" s="4">
        <f t="shared" si="1029"/>
        <v>164.77344946902497</v>
      </c>
      <c r="K7315" s="4">
        <f t="shared" si="1030"/>
        <v>23.494371617555728</v>
      </c>
      <c r="L7315" s="5">
        <f t="shared" si="1026"/>
        <v>0.22655053097503242</v>
      </c>
      <c r="M7315" s="5">
        <f t="shared" si="1027"/>
        <v>10.505628382444272</v>
      </c>
      <c r="N7315" s="6">
        <f t="shared" si="1028"/>
        <v>28.673378160962301</v>
      </c>
      <c r="O7315" s="6">
        <f t="shared" si="1031"/>
        <v>166.44241910250878</v>
      </c>
      <c r="P7315" s="6">
        <f>FORECAST(J7315,Inputs!$B$10:$B$18,Inputs!$A$10:$A$18)</f>
        <v>32.081235643231707</v>
      </c>
      <c r="Q7315" s="6">
        <f>IF(Inputs!$D$10="Yes",IF('Hourly Calcs'!P7315&gt;'Hourly Calcs'!K7315,'Hourly Calcs'!O7315,N7315+O7315),N7315+O7315)</f>
        <v>166.44241910250878</v>
      </c>
      <c r="R7315" s="12">
        <f t="shared" si="1032"/>
        <v>790.93437557512163</v>
      </c>
      <c r="S7315" s="1">
        <f>IF(AND(A7315&gt;=5,A7315&lt;=9),INDEX(Demand!$C$3:$C$26,C7315),INDEX(Demand!$B$3:$B$26,C7315))</f>
        <v>600</v>
      </c>
      <c r="T7315" s="7">
        <f t="shared" si="1033"/>
        <v>600</v>
      </c>
      <c r="U7315" s="7">
        <f t="shared" si="1034"/>
        <v>190.93437557512163</v>
      </c>
    </row>
    <row r="7316" spans="1:21" x14ac:dyDescent="0.2">
      <c r="A7316" s="1">
        <v>11</v>
      </c>
      <c r="B7316" s="1">
        <v>1</v>
      </c>
      <c r="C7316" s="1">
        <v>12</v>
      </c>
      <c r="D7316">
        <v>13.4</v>
      </c>
      <c r="E7316">
        <v>12.3</v>
      </c>
      <c r="F7316">
        <v>93</v>
      </c>
      <c r="G7316">
        <v>223</v>
      </c>
      <c r="H7316">
        <v>47</v>
      </c>
      <c r="I7316">
        <v>202</v>
      </c>
      <c r="J7316" s="4">
        <f t="shared" si="1029"/>
        <v>180.62120176782588</v>
      </c>
      <c r="K7316" s="4">
        <f t="shared" si="1030"/>
        <v>24.687462418190279</v>
      </c>
      <c r="L7316" s="5">
        <f t="shared" si="1026"/>
        <v>15.62120176782588</v>
      </c>
      <c r="M7316" s="5">
        <f t="shared" si="1027"/>
        <v>9.3125375818097211</v>
      </c>
      <c r="N7316" s="6">
        <f t="shared" si="1028"/>
        <v>39.272169800122654</v>
      </c>
      <c r="O7316" s="6">
        <f t="shared" si="1031"/>
        <v>184.73279482805921</v>
      </c>
      <c r="P7316" s="6">
        <f>FORECAST(J7316,Inputs!$B$10:$B$18,Inputs!$A$10:$A$18)</f>
        <v>32.227974090442828</v>
      </c>
      <c r="Q7316" s="6">
        <f>IF(Inputs!$D$10="Yes",IF('Hourly Calcs'!P7316&gt;'Hourly Calcs'!K7316,'Hourly Calcs'!O7316,N7316+O7316),N7316+O7316)</f>
        <v>184.73279482805921</v>
      </c>
      <c r="R7316" s="12">
        <f t="shared" si="1032"/>
        <v>877.85024102293733</v>
      </c>
      <c r="S7316" s="1">
        <f>IF(AND(A7316&gt;=5,A7316&lt;=9),INDEX(Demand!$C$3:$C$26,C7316),INDEX(Demand!$B$3:$B$26,C7316))</f>
        <v>600</v>
      </c>
      <c r="T7316" s="7">
        <f t="shared" si="1033"/>
        <v>600</v>
      </c>
      <c r="U7316" s="7">
        <f t="shared" si="1034"/>
        <v>277.85024102293733</v>
      </c>
    </row>
    <row r="7317" spans="1:21" x14ac:dyDescent="0.2">
      <c r="A7317" s="1">
        <v>11</v>
      </c>
      <c r="B7317" s="1">
        <v>1</v>
      </c>
      <c r="C7317" s="1">
        <v>13</v>
      </c>
      <c r="D7317">
        <v>13.3</v>
      </c>
      <c r="E7317">
        <v>12.3</v>
      </c>
      <c r="F7317">
        <v>94</v>
      </c>
      <c r="G7317">
        <v>219</v>
      </c>
      <c r="H7317">
        <v>46</v>
      </c>
      <c r="I7317">
        <v>199</v>
      </c>
      <c r="J7317" s="4">
        <f t="shared" si="1029"/>
        <v>196.43149096333167</v>
      </c>
      <c r="K7317" s="4">
        <f t="shared" si="1030"/>
        <v>23.267220431141666</v>
      </c>
      <c r="L7317" s="5">
        <f t="shared" si="1026"/>
        <v>31.431490963331669</v>
      </c>
      <c r="M7317" s="5">
        <f t="shared" si="1027"/>
        <v>10.732779568858334</v>
      </c>
      <c r="N7317" s="6">
        <f t="shared" si="1028"/>
        <v>35.22777606164793</v>
      </c>
      <c r="O7317" s="6">
        <f t="shared" si="1031"/>
        <v>181.98923846922665</v>
      </c>
      <c r="P7317" s="6">
        <f>FORECAST(J7317,Inputs!$B$10:$B$18,Inputs!$A$10:$A$18)</f>
        <v>32.374365657067884</v>
      </c>
      <c r="Q7317" s="6">
        <f>IF(Inputs!$D$10="Yes",IF('Hourly Calcs'!P7317&gt;'Hourly Calcs'!K7317,'Hourly Calcs'!O7317,N7317+O7317),N7317+O7317)</f>
        <v>181.98923846922665</v>
      </c>
      <c r="R7317" s="12">
        <f t="shared" si="1032"/>
        <v>864.81286120576499</v>
      </c>
      <c r="S7317" s="1">
        <f>IF(AND(A7317&gt;=5,A7317&lt;=9),INDEX(Demand!$C$3:$C$26,C7317),INDEX(Demand!$B$3:$B$26,C7317))</f>
        <v>600</v>
      </c>
      <c r="T7317" s="7">
        <f t="shared" si="1033"/>
        <v>600</v>
      </c>
      <c r="U7317" s="7">
        <f t="shared" si="1034"/>
        <v>264.81286120576499</v>
      </c>
    </row>
    <row r="7318" spans="1:21" x14ac:dyDescent="0.2">
      <c r="A7318" s="1">
        <v>11</v>
      </c>
      <c r="B7318" s="1">
        <v>1</v>
      </c>
      <c r="C7318" s="1">
        <v>14</v>
      </c>
      <c r="D7318">
        <v>13.1</v>
      </c>
      <c r="E7318">
        <v>12.2</v>
      </c>
      <c r="F7318">
        <v>94</v>
      </c>
      <c r="G7318">
        <v>185</v>
      </c>
      <c r="H7318">
        <v>16</v>
      </c>
      <c r="I7318">
        <v>178</v>
      </c>
      <c r="J7318" s="4">
        <f t="shared" si="1029"/>
        <v>211.45205477923341</v>
      </c>
      <c r="K7318" s="4">
        <f t="shared" si="1030"/>
        <v>19.407074570225063</v>
      </c>
      <c r="L7318" s="5">
        <f t="shared" si="1026"/>
        <v>46.452054779233407</v>
      </c>
      <c r="M7318" s="5">
        <f t="shared" si="1027"/>
        <v>14.592925429774937</v>
      </c>
      <c r="N7318" s="6">
        <f t="shared" si="1028"/>
        <v>10.221486771394749</v>
      </c>
      <c r="O7318" s="6">
        <f t="shared" si="1031"/>
        <v>162.7843439573987</v>
      </c>
      <c r="P7318" s="6">
        <f>FORECAST(J7318,Inputs!$B$10:$B$18,Inputs!$A$10:$A$18)</f>
        <v>32.513444951659565</v>
      </c>
      <c r="Q7318" s="6">
        <f>IF(Inputs!$D$10="Yes",IF('Hourly Calcs'!P7318&gt;'Hourly Calcs'!K7318,'Hourly Calcs'!O7318,N7318+O7318),N7318+O7318)</f>
        <v>162.7843439573987</v>
      </c>
      <c r="R7318" s="12">
        <f t="shared" si="1032"/>
        <v>773.55120248555863</v>
      </c>
      <c r="S7318" s="1">
        <f>IF(AND(A7318&gt;=5,A7318&lt;=9),INDEX(Demand!$C$3:$C$26,C7318),INDEX(Demand!$B$3:$B$26,C7318))</f>
        <v>600</v>
      </c>
      <c r="T7318" s="7">
        <f t="shared" si="1033"/>
        <v>600</v>
      </c>
      <c r="U7318" s="7">
        <f t="shared" si="1034"/>
        <v>173.55120248555863</v>
      </c>
    </row>
    <row r="7319" spans="1:21" x14ac:dyDescent="0.2">
      <c r="A7319" s="1">
        <v>11</v>
      </c>
      <c r="B7319" s="1">
        <v>1</v>
      </c>
      <c r="C7319" s="1">
        <v>15</v>
      </c>
      <c r="D7319">
        <v>13</v>
      </c>
      <c r="E7319">
        <v>12.3</v>
      </c>
      <c r="F7319">
        <v>96</v>
      </c>
      <c r="G7319">
        <v>125</v>
      </c>
      <c r="H7319">
        <v>13</v>
      </c>
      <c r="I7319">
        <v>121</v>
      </c>
      <c r="J7319" s="4">
        <f t="shared" si="1029"/>
        <v>225.2795100803929</v>
      </c>
      <c r="K7319" s="4">
        <f t="shared" si="1030"/>
        <v>13.523092343714339</v>
      </c>
      <c r="L7319" s="5">
        <f t="shared" si="1026"/>
        <v>60.279510080392896</v>
      </c>
      <c r="M7319" s="5">
        <f t="shared" si="1027"/>
        <v>20.476907656285661</v>
      </c>
      <c r="N7319" s="6">
        <f t="shared" si="1028"/>
        <v>6.0242586532537521</v>
      </c>
      <c r="O7319" s="6">
        <f t="shared" si="1031"/>
        <v>110.65677313958003</v>
      </c>
      <c r="P7319" s="6">
        <f>FORECAST(J7319,Inputs!$B$10:$B$18,Inputs!$A$10:$A$18)</f>
        <v>32.64147694518882</v>
      </c>
      <c r="Q7319" s="6">
        <f>IF(Inputs!$D$10="Yes",IF('Hourly Calcs'!P7319&gt;'Hourly Calcs'!K7319,'Hourly Calcs'!O7319,N7319+O7319),N7319+O7319)</f>
        <v>110.65677313958003</v>
      </c>
      <c r="R7319" s="12">
        <f t="shared" si="1032"/>
        <v>525.84098595928424</v>
      </c>
      <c r="S7319" s="1">
        <f>IF(AND(A7319&gt;=5,A7319&lt;=9),INDEX(Demand!$C$3:$C$26,C7319),INDEX(Demand!$B$3:$B$26,C7319))</f>
        <v>600</v>
      </c>
      <c r="T7319" s="7">
        <f t="shared" si="1033"/>
        <v>525.84098595928424</v>
      </c>
      <c r="U7319" s="7">
        <f t="shared" si="1034"/>
        <v>0</v>
      </c>
    </row>
    <row r="7320" spans="1:21" x14ac:dyDescent="0.2">
      <c r="A7320" s="1">
        <v>11</v>
      </c>
      <c r="B7320" s="1">
        <v>1</v>
      </c>
      <c r="C7320" s="1">
        <v>16</v>
      </c>
      <c r="D7320">
        <v>12.9</v>
      </c>
      <c r="E7320">
        <v>12.2</v>
      </c>
      <c r="F7320">
        <v>96</v>
      </c>
      <c r="G7320">
        <v>55</v>
      </c>
      <c r="H7320">
        <v>0</v>
      </c>
      <c r="I7320">
        <v>55</v>
      </c>
      <c r="J7320" s="4">
        <f t="shared" si="1029"/>
        <v>237.92417648058233</v>
      </c>
      <c r="K7320" s="4">
        <f t="shared" si="1030"/>
        <v>6.1488913282447868</v>
      </c>
      <c r="L7320" s="5">
        <f t="shared" si="1026"/>
        <v>72.924176480582332</v>
      </c>
      <c r="M7320" s="5">
        <f t="shared" si="1027"/>
        <v>27.851108671755213</v>
      </c>
      <c r="N7320" s="6">
        <f t="shared" si="1028"/>
        <v>0</v>
      </c>
      <c r="O7320" s="6">
        <f t="shared" si="1031"/>
        <v>50.298533245263641</v>
      </c>
      <c r="P7320" s="6">
        <f>FORECAST(J7320,Inputs!$B$10:$B$18,Inputs!$A$10:$A$18)</f>
        <v>32.75855718963502</v>
      </c>
      <c r="Q7320" s="6">
        <f>IF(Inputs!$D$10="Yes",IF('Hourly Calcs'!P7320&gt;'Hourly Calcs'!K7320,'Hourly Calcs'!O7320,N7320+O7320),N7320+O7320)</f>
        <v>50.298533245263641</v>
      </c>
      <c r="R7320" s="12">
        <f t="shared" si="1032"/>
        <v>239.01862998149281</v>
      </c>
      <c r="S7320" s="1">
        <f>IF(AND(A7320&gt;=5,A7320&lt;=9),INDEX(Demand!$C$3:$C$26,C7320),INDEX(Demand!$B$3:$B$26,C7320))</f>
        <v>900</v>
      </c>
      <c r="T7320" s="7">
        <f t="shared" si="1033"/>
        <v>239.01862998149284</v>
      </c>
      <c r="U7320" s="7">
        <f t="shared" si="1034"/>
        <v>0</v>
      </c>
    </row>
    <row r="7321" spans="1:21" x14ac:dyDescent="0.2">
      <c r="A7321" s="1">
        <v>11</v>
      </c>
      <c r="B7321" s="1">
        <v>1</v>
      </c>
      <c r="C7321" s="1">
        <v>17</v>
      </c>
      <c r="D7321">
        <v>12.8</v>
      </c>
      <c r="E7321">
        <v>12.3</v>
      </c>
      <c r="F7321">
        <v>97</v>
      </c>
      <c r="G7321">
        <v>7</v>
      </c>
      <c r="H7321">
        <v>0</v>
      </c>
      <c r="I7321">
        <v>7</v>
      </c>
      <c r="J7321" s="4">
        <f t="shared" si="1029"/>
        <v>249.68391450265747</v>
      </c>
      <c r="K7321" s="4">
        <f t="shared" si="1030"/>
        <v>-2.3773288466830849</v>
      </c>
      <c r="L7321" s="5">
        <f t="shared" si="1026"/>
        <v>84.683914502657473</v>
      </c>
      <c r="M7321" s="5">
        <f t="shared" si="1027"/>
        <v>0</v>
      </c>
      <c r="N7321" s="6">
        <f t="shared" si="1028"/>
        <v>0</v>
      </c>
      <c r="O7321" s="6">
        <f t="shared" si="1031"/>
        <v>6.4016315039426459</v>
      </c>
      <c r="P7321" s="6">
        <f>FORECAST(J7321,Inputs!$B$10:$B$18,Inputs!$A$10:$A$18)</f>
        <v>32.867443652802379</v>
      </c>
      <c r="Q7321" s="6">
        <f>IF(Inputs!$D$10="Yes",IF('Hourly Calcs'!P7321&gt;'Hourly Calcs'!K7321,'Hourly Calcs'!O7321,N7321+O7321),N7321+O7321)</f>
        <v>6.4016315039426459</v>
      </c>
      <c r="R7321" s="12">
        <f t="shared" si="1032"/>
        <v>30.420552906735452</v>
      </c>
      <c r="S7321" s="1">
        <f>IF(AND(A7321&gt;=5,A7321&lt;=9),INDEX(Demand!$C$3:$C$26,C7321),INDEX(Demand!$B$3:$B$26,C7321))</f>
        <v>900</v>
      </c>
      <c r="T7321" s="7">
        <f t="shared" si="1033"/>
        <v>30.420552906735452</v>
      </c>
      <c r="U7321" s="7">
        <f t="shared" si="1034"/>
        <v>0</v>
      </c>
    </row>
    <row r="7322" spans="1:21" x14ac:dyDescent="0.2">
      <c r="A7322" s="1">
        <v>11</v>
      </c>
      <c r="B7322" s="1">
        <v>1</v>
      </c>
      <c r="C7322" s="1">
        <v>18</v>
      </c>
      <c r="D7322">
        <v>12.8</v>
      </c>
      <c r="E7322">
        <v>12.4</v>
      </c>
      <c r="F7322">
        <v>97</v>
      </c>
      <c r="G7322">
        <v>0</v>
      </c>
      <c r="H7322">
        <v>0</v>
      </c>
      <c r="I7322">
        <v>0</v>
      </c>
      <c r="J7322" s="4">
        <f t="shared" si="1029"/>
        <v>261.01552331095434</v>
      </c>
      <c r="K7322" s="4">
        <f t="shared" si="1030"/>
        <v>-11.663055598752422</v>
      </c>
      <c r="L7322" s="5">
        <f t="shared" si="1026"/>
        <v>0</v>
      </c>
      <c r="M7322" s="5">
        <f t="shared" si="1027"/>
        <v>0</v>
      </c>
      <c r="N7322" s="6">
        <f t="shared" si="1028"/>
        <v>0</v>
      </c>
      <c r="O7322" s="6">
        <f t="shared" si="1031"/>
        <v>0</v>
      </c>
      <c r="P7322" s="6">
        <f>FORECAST(J7322,Inputs!$B$10:$B$18,Inputs!$A$10:$A$18)</f>
        <v>32.972365956582905</v>
      </c>
      <c r="Q7322" s="6">
        <f>IF(Inputs!$D$10="Yes",IF('Hourly Calcs'!P7322&gt;'Hourly Calcs'!K7322,'Hourly Calcs'!O7322,N7322+O7322),N7322+O7322)</f>
        <v>0</v>
      </c>
      <c r="R7322" s="12">
        <f t="shared" si="1032"/>
        <v>0</v>
      </c>
      <c r="S7322" s="1">
        <f>IF(AND(A7322&gt;=5,A7322&lt;=9),INDEX(Demand!$C$3:$C$26,C7322),INDEX(Demand!$B$3:$B$26,C7322))</f>
        <v>900</v>
      </c>
      <c r="T7322" s="7">
        <f t="shared" si="1033"/>
        <v>0</v>
      </c>
      <c r="U7322" s="7">
        <f t="shared" si="1034"/>
        <v>0</v>
      </c>
    </row>
    <row r="7323" spans="1:21" x14ac:dyDescent="0.2">
      <c r="A7323" s="1">
        <v>11</v>
      </c>
      <c r="B7323" s="1">
        <v>1</v>
      </c>
      <c r="C7323" s="1">
        <v>19</v>
      </c>
      <c r="D7323">
        <v>12.8</v>
      </c>
      <c r="E7323">
        <v>12.4</v>
      </c>
      <c r="F7323">
        <v>97</v>
      </c>
      <c r="G7323">
        <v>0</v>
      </c>
      <c r="H7323">
        <v>0</v>
      </c>
      <c r="I7323">
        <v>0</v>
      </c>
      <c r="J7323" s="4">
        <f t="shared" si="1029"/>
        <v>272.48711135352562</v>
      </c>
      <c r="K7323" s="4">
        <f t="shared" si="1030"/>
        <v>-21.149374741767815</v>
      </c>
      <c r="L7323" s="5">
        <f t="shared" si="1026"/>
        <v>0</v>
      </c>
      <c r="M7323" s="5">
        <f t="shared" si="1027"/>
        <v>0</v>
      </c>
      <c r="N7323" s="6">
        <f t="shared" si="1028"/>
        <v>0</v>
      </c>
      <c r="O7323" s="6">
        <f t="shared" si="1031"/>
        <v>0</v>
      </c>
      <c r="P7323" s="6">
        <f>FORECAST(J7323,Inputs!$B$10:$B$18,Inputs!$A$10:$A$18)</f>
        <v>33.078584364384497</v>
      </c>
      <c r="Q7323" s="6">
        <f>IF(Inputs!$D$10="Yes",IF('Hourly Calcs'!P7323&gt;'Hourly Calcs'!K7323,'Hourly Calcs'!O7323,N7323+O7323),N7323+O7323)</f>
        <v>0</v>
      </c>
      <c r="R7323" s="12">
        <f t="shared" si="1032"/>
        <v>0</v>
      </c>
      <c r="S7323" s="1">
        <f>IF(AND(A7323&gt;=5,A7323&lt;=9),INDEX(Demand!$C$3:$C$26,C7323),INDEX(Demand!$B$3:$B$26,C7323))</f>
        <v>900</v>
      </c>
      <c r="T7323" s="7">
        <f t="shared" si="1033"/>
        <v>0</v>
      </c>
      <c r="U7323" s="7">
        <f t="shared" si="1034"/>
        <v>0</v>
      </c>
    </row>
    <row r="7324" spans="1:21" x14ac:dyDescent="0.2">
      <c r="A7324" s="1">
        <v>11</v>
      </c>
      <c r="B7324" s="1">
        <v>1</v>
      </c>
      <c r="C7324" s="1">
        <v>20</v>
      </c>
      <c r="D7324">
        <v>12.7</v>
      </c>
      <c r="E7324">
        <v>12.3</v>
      </c>
      <c r="F7324">
        <v>97</v>
      </c>
      <c r="G7324">
        <v>0</v>
      </c>
      <c r="H7324">
        <v>0</v>
      </c>
      <c r="I7324">
        <v>0</v>
      </c>
      <c r="J7324" s="4">
        <f t="shared" si="1029"/>
        <v>284.80920087025896</v>
      </c>
      <c r="K7324" s="4">
        <f t="shared" si="1030"/>
        <v>-30.535939883032924</v>
      </c>
      <c r="L7324" s="5">
        <f t="shared" si="1026"/>
        <v>0</v>
      </c>
      <c r="M7324" s="5">
        <f t="shared" si="1027"/>
        <v>0</v>
      </c>
      <c r="N7324" s="6">
        <f t="shared" si="1028"/>
        <v>0</v>
      </c>
      <c r="O7324" s="6">
        <f t="shared" si="1031"/>
        <v>0</v>
      </c>
      <c r="P7324" s="6">
        <f>FORECAST(J7324,Inputs!$B$10:$B$18,Inputs!$A$10:$A$18)</f>
        <v>33.192677785835727</v>
      </c>
      <c r="Q7324" s="6">
        <f>IF(Inputs!$D$10="Yes",IF('Hourly Calcs'!P7324&gt;'Hourly Calcs'!K7324,'Hourly Calcs'!O7324,N7324+O7324),N7324+O7324)</f>
        <v>0</v>
      </c>
      <c r="R7324" s="12">
        <f t="shared" si="1032"/>
        <v>0</v>
      </c>
      <c r="S7324" s="1">
        <f>IF(AND(A7324&gt;=5,A7324&lt;=9),INDEX(Demand!$C$3:$C$26,C7324),INDEX(Demand!$B$3:$B$26,C7324))</f>
        <v>800</v>
      </c>
      <c r="T7324" s="7">
        <f t="shared" si="1033"/>
        <v>0</v>
      </c>
      <c r="U7324" s="7">
        <f t="shared" si="1034"/>
        <v>0</v>
      </c>
    </row>
    <row r="7325" spans="1:21" x14ac:dyDescent="0.2">
      <c r="A7325" s="1">
        <v>11</v>
      </c>
      <c r="B7325" s="1">
        <v>1</v>
      </c>
      <c r="C7325" s="1">
        <v>21</v>
      </c>
      <c r="D7325">
        <v>12.8</v>
      </c>
      <c r="E7325">
        <v>12.4</v>
      </c>
      <c r="F7325">
        <v>97</v>
      </c>
      <c r="G7325">
        <v>0</v>
      </c>
      <c r="H7325">
        <v>0</v>
      </c>
      <c r="I7325">
        <v>0</v>
      </c>
      <c r="J7325" s="4">
        <f t="shared" si="1029"/>
        <v>298.9113692522501</v>
      </c>
      <c r="K7325" s="4">
        <f t="shared" si="1030"/>
        <v>-39.350911300585352</v>
      </c>
      <c r="L7325" s="5">
        <f t="shared" si="1026"/>
        <v>0</v>
      </c>
      <c r="M7325" s="5">
        <f t="shared" si="1027"/>
        <v>0</v>
      </c>
      <c r="N7325" s="6">
        <f t="shared" si="1028"/>
        <v>0</v>
      </c>
      <c r="O7325" s="6">
        <f t="shared" si="1031"/>
        <v>0</v>
      </c>
      <c r="P7325" s="6">
        <f>FORECAST(J7325,Inputs!$B$10:$B$18,Inputs!$A$10:$A$18)</f>
        <v>33.323253419002313</v>
      </c>
      <c r="Q7325" s="6">
        <f>IF(Inputs!$D$10="Yes",IF('Hourly Calcs'!P7325&gt;'Hourly Calcs'!K7325,'Hourly Calcs'!O7325,N7325+O7325),N7325+O7325)</f>
        <v>0</v>
      </c>
      <c r="R7325" s="12">
        <f t="shared" si="1032"/>
        <v>0</v>
      </c>
      <c r="S7325" s="1">
        <f>IF(AND(A7325&gt;=5,A7325&lt;=9),INDEX(Demand!$C$3:$C$26,C7325),INDEX(Demand!$B$3:$B$26,C7325))</f>
        <v>700</v>
      </c>
      <c r="T7325" s="7">
        <f t="shared" si="1033"/>
        <v>0</v>
      </c>
      <c r="U7325" s="7">
        <f t="shared" si="1034"/>
        <v>0</v>
      </c>
    </row>
    <row r="7326" spans="1:21" x14ac:dyDescent="0.2">
      <c r="A7326" s="1">
        <v>11</v>
      </c>
      <c r="B7326" s="1">
        <v>1</v>
      </c>
      <c r="C7326" s="1">
        <v>22</v>
      </c>
      <c r="D7326">
        <v>12.8</v>
      </c>
      <c r="E7326">
        <v>12.6</v>
      </c>
      <c r="F7326">
        <v>99</v>
      </c>
      <c r="G7326">
        <v>0</v>
      </c>
      <c r="H7326">
        <v>0</v>
      </c>
      <c r="I7326">
        <v>0</v>
      </c>
      <c r="J7326" s="4">
        <f t="shared" si="1029"/>
        <v>315.95338902771186</v>
      </c>
      <c r="K7326" s="4">
        <f t="shared" si="1030"/>
        <v>-46.905134696198559</v>
      </c>
      <c r="L7326" s="5">
        <f t="shared" si="1026"/>
        <v>0</v>
      </c>
      <c r="M7326" s="5">
        <f t="shared" si="1027"/>
        <v>0</v>
      </c>
      <c r="N7326" s="6">
        <f t="shared" si="1028"/>
        <v>0</v>
      </c>
      <c r="O7326" s="6">
        <f t="shared" si="1031"/>
        <v>0</v>
      </c>
      <c r="P7326" s="6">
        <f>FORECAST(J7326,Inputs!$B$10:$B$18,Inputs!$A$10:$A$18)</f>
        <v>33.481049898404734</v>
      </c>
      <c r="Q7326" s="6">
        <f>IF(Inputs!$D$10="Yes",IF('Hourly Calcs'!P7326&gt;'Hourly Calcs'!K7326,'Hourly Calcs'!O7326,N7326+O7326),N7326+O7326)</f>
        <v>0</v>
      </c>
      <c r="R7326" s="12">
        <f t="shared" si="1032"/>
        <v>0</v>
      </c>
      <c r="S7326" s="1">
        <f>IF(AND(A7326&gt;=5,A7326&lt;=9),INDEX(Demand!$C$3:$C$26,C7326),INDEX(Demand!$B$3:$B$26,C7326))</f>
        <v>600</v>
      </c>
      <c r="T7326" s="7">
        <f t="shared" si="1033"/>
        <v>0</v>
      </c>
      <c r="U7326" s="7">
        <f t="shared" si="1034"/>
        <v>0</v>
      </c>
    </row>
    <row r="7327" spans="1:21" x14ac:dyDescent="0.2">
      <c r="A7327" s="1">
        <v>11</v>
      </c>
      <c r="B7327" s="1">
        <v>1</v>
      </c>
      <c r="C7327" s="1">
        <v>23</v>
      </c>
      <c r="D7327">
        <v>12.7</v>
      </c>
      <c r="E7327">
        <v>12.5</v>
      </c>
      <c r="F7327">
        <v>99</v>
      </c>
      <c r="G7327">
        <v>0</v>
      </c>
      <c r="H7327">
        <v>0</v>
      </c>
      <c r="I7327">
        <v>0</v>
      </c>
      <c r="J7327" s="4">
        <f t="shared" si="1029"/>
        <v>336.87874986748011</v>
      </c>
      <c r="K7327" s="4">
        <f t="shared" si="1030"/>
        <v>-52.18708018777545</v>
      </c>
      <c r="L7327" s="5">
        <f t="shared" si="1026"/>
        <v>0</v>
      </c>
      <c r="M7327" s="5">
        <f t="shared" si="1027"/>
        <v>0</v>
      </c>
      <c r="N7327" s="6">
        <f t="shared" si="1028"/>
        <v>0</v>
      </c>
      <c r="O7327" s="6">
        <f t="shared" si="1031"/>
        <v>0</v>
      </c>
      <c r="P7327" s="6">
        <f>FORECAST(J7327,Inputs!$B$10:$B$18,Inputs!$A$10:$A$18)</f>
        <v>33.6748032395137</v>
      </c>
      <c r="Q7327" s="6">
        <f>IF(Inputs!$D$10="Yes",IF('Hourly Calcs'!P7327&gt;'Hourly Calcs'!K7327,'Hourly Calcs'!O7327,N7327+O7327),N7327+O7327)</f>
        <v>0</v>
      </c>
      <c r="R7327" s="12">
        <f t="shared" si="1032"/>
        <v>0</v>
      </c>
      <c r="S7327" s="1">
        <f>IF(AND(A7327&gt;=5,A7327&lt;=9),INDEX(Demand!$C$3:$C$26,C7327),INDEX(Demand!$B$3:$B$26,C7327))</f>
        <v>500</v>
      </c>
      <c r="T7327" s="7">
        <f t="shared" si="1033"/>
        <v>0</v>
      </c>
      <c r="U7327" s="7">
        <f t="shared" si="1034"/>
        <v>0</v>
      </c>
    </row>
    <row r="7328" spans="1:21" x14ac:dyDescent="0.2">
      <c r="A7328" s="1">
        <v>11</v>
      </c>
      <c r="B7328" s="1">
        <v>1</v>
      </c>
      <c r="C7328" s="1">
        <v>24</v>
      </c>
      <c r="D7328">
        <v>12.6</v>
      </c>
      <c r="E7328">
        <v>12.6</v>
      </c>
      <c r="F7328">
        <v>100</v>
      </c>
      <c r="G7328">
        <v>0</v>
      </c>
      <c r="H7328">
        <v>0</v>
      </c>
      <c r="I7328">
        <v>0</v>
      </c>
      <c r="J7328" s="4">
        <f t="shared" si="1029"/>
        <v>0.96424960386374892</v>
      </c>
      <c r="K7328" s="4">
        <f t="shared" si="1030"/>
        <v>-54.036707326890877</v>
      </c>
      <c r="L7328" s="5">
        <f t="shared" si="1026"/>
        <v>0</v>
      </c>
      <c r="M7328" s="5">
        <f t="shared" si="1027"/>
        <v>0</v>
      </c>
      <c r="N7328" s="6">
        <f t="shared" si="1028"/>
        <v>0</v>
      </c>
      <c r="O7328" s="6">
        <f t="shared" si="1031"/>
        <v>0</v>
      </c>
      <c r="P7328" s="6">
        <f>FORECAST(J7328,Inputs!$B$10:$B$18,Inputs!$A$10:$A$18)</f>
        <v>30.564483792628366</v>
      </c>
      <c r="Q7328" s="6">
        <f>IF(Inputs!$D$10="Yes",IF('Hourly Calcs'!P7328&gt;'Hourly Calcs'!K7328,'Hourly Calcs'!O7328,N7328+O7328),N7328+O7328)</f>
        <v>0</v>
      </c>
      <c r="R7328" s="12">
        <f t="shared" si="1032"/>
        <v>0</v>
      </c>
      <c r="S7328" s="1">
        <f>IF(AND(A7328&gt;=5,A7328&lt;=9),INDEX(Demand!$C$3:$C$26,C7328),INDEX(Demand!$B$3:$B$26,C7328))</f>
        <v>400</v>
      </c>
      <c r="T7328" s="7">
        <f t="shared" si="1033"/>
        <v>0</v>
      </c>
      <c r="U7328" s="7">
        <f t="shared" si="1034"/>
        <v>0</v>
      </c>
    </row>
    <row r="7329" spans="1:21" x14ac:dyDescent="0.2">
      <c r="A7329" s="1">
        <v>11</v>
      </c>
      <c r="B7329" s="1">
        <v>2</v>
      </c>
      <c r="C7329" s="1">
        <v>1</v>
      </c>
      <c r="D7329">
        <v>12.3</v>
      </c>
      <c r="E7329">
        <v>12.3</v>
      </c>
      <c r="F7329">
        <v>100</v>
      </c>
      <c r="G7329">
        <v>0</v>
      </c>
      <c r="H7329">
        <v>0</v>
      </c>
      <c r="I7329">
        <v>0</v>
      </c>
      <c r="J7329" s="4">
        <f t="shared" si="1029"/>
        <v>24.907662571281207</v>
      </c>
      <c r="K7329" s="4">
        <f t="shared" si="1030"/>
        <v>-51.910733930575759</v>
      </c>
      <c r="L7329" s="5">
        <f t="shared" si="1026"/>
        <v>0</v>
      </c>
      <c r="M7329" s="5">
        <f t="shared" si="1027"/>
        <v>0</v>
      </c>
      <c r="N7329" s="6">
        <f t="shared" si="1028"/>
        <v>0</v>
      </c>
      <c r="O7329" s="6">
        <f t="shared" si="1031"/>
        <v>0</v>
      </c>
      <c r="P7329" s="6">
        <f>FORECAST(J7329,Inputs!$B$10:$B$18,Inputs!$A$10:$A$18)</f>
        <v>30.786182060845196</v>
      </c>
      <c r="Q7329" s="6">
        <f>IF(Inputs!$D$10="Yes",IF('Hourly Calcs'!P7329&gt;'Hourly Calcs'!K7329,'Hourly Calcs'!O7329,N7329+O7329),N7329+O7329)</f>
        <v>0</v>
      </c>
      <c r="R7329" s="12">
        <f t="shared" si="1032"/>
        <v>0</v>
      </c>
      <c r="S7329" s="1">
        <f>IF(AND(A7329&gt;=5,A7329&lt;=9),INDEX(Demand!$C$3:$C$26,C7329),INDEX(Demand!$B$3:$B$26,C7329))</f>
        <v>350</v>
      </c>
      <c r="T7329" s="7">
        <f t="shared" si="1033"/>
        <v>0</v>
      </c>
      <c r="U7329" s="7">
        <f t="shared" si="1034"/>
        <v>0</v>
      </c>
    </row>
    <row r="7330" spans="1:21" x14ac:dyDescent="0.2">
      <c r="A7330" s="1">
        <v>11</v>
      </c>
      <c r="B7330" s="1">
        <v>2</v>
      </c>
      <c r="C7330" s="1">
        <v>2</v>
      </c>
      <c r="D7330">
        <v>12.3</v>
      </c>
      <c r="E7330">
        <v>12.3</v>
      </c>
      <c r="F7330">
        <v>100</v>
      </c>
      <c r="G7330">
        <v>0</v>
      </c>
      <c r="H7330">
        <v>0</v>
      </c>
      <c r="I7330">
        <v>0</v>
      </c>
      <c r="J7330" s="4">
        <f t="shared" si="1029"/>
        <v>45.546321258975468</v>
      </c>
      <c r="K7330" s="4">
        <f t="shared" si="1030"/>
        <v>-46.429482494617531</v>
      </c>
      <c r="L7330" s="5">
        <f t="shared" si="1026"/>
        <v>0</v>
      </c>
      <c r="M7330" s="5">
        <f t="shared" si="1027"/>
        <v>0</v>
      </c>
      <c r="N7330" s="6">
        <f t="shared" si="1028"/>
        <v>0</v>
      </c>
      <c r="O7330" s="6">
        <f t="shared" si="1031"/>
        <v>0</v>
      </c>
      <c r="P7330" s="6">
        <f>FORECAST(J7330,Inputs!$B$10:$B$18,Inputs!$A$10:$A$18)</f>
        <v>30.97728075239792</v>
      </c>
      <c r="Q7330" s="6">
        <f>IF(Inputs!$D$10="Yes",IF('Hourly Calcs'!P7330&gt;'Hourly Calcs'!K7330,'Hourly Calcs'!O7330,N7330+O7330),N7330+O7330)</f>
        <v>0</v>
      </c>
      <c r="R7330" s="12">
        <f t="shared" si="1032"/>
        <v>0</v>
      </c>
      <c r="S7330" s="1">
        <f>IF(AND(A7330&gt;=5,A7330&lt;=9),INDEX(Demand!$C$3:$C$26,C7330),INDEX(Demand!$B$3:$B$26,C7330))</f>
        <v>350</v>
      </c>
      <c r="T7330" s="7">
        <f t="shared" si="1033"/>
        <v>0</v>
      </c>
      <c r="U7330" s="7">
        <f t="shared" si="1034"/>
        <v>0</v>
      </c>
    </row>
    <row r="7331" spans="1:21" x14ac:dyDescent="0.2">
      <c r="A7331" s="1">
        <v>11</v>
      </c>
      <c r="B7331" s="1">
        <v>2</v>
      </c>
      <c r="C7331" s="1">
        <v>3</v>
      </c>
      <c r="D7331">
        <v>12.3</v>
      </c>
      <c r="E7331">
        <v>12.3</v>
      </c>
      <c r="F7331">
        <v>100</v>
      </c>
      <c r="G7331">
        <v>0</v>
      </c>
      <c r="H7331">
        <v>0</v>
      </c>
      <c r="I7331">
        <v>0</v>
      </c>
      <c r="J7331" s="4">
        <f t="shared" si="1029"/>
        <v>62.338997202676453</v>
      </c>
      <c r="K7331" s="4">
        <f t="shared" si="1030"/>
        <v>-38.762584874733108</v>
      </c>
      <c r="L7331" s="5">
        <f t="shared" ref="L7331:L7394" si="1035">IF(ABS($B$5-J7331)&gt;90,0,ABS($B$5-J7331))</f>
        <v>0</v>
      </c>
      <c r="M7331" s="5">
        <f t="shared" ref="M7331:M7394" si="1036">IF(K7331&gt;0,ABS($B$4-K7331),0)</f>
        <v>0</v>
      </c>
      <c r="N7331" s="6">
        <f t="shared" si="1028"/>
        <v>0</v>
      </c>
      <c r="O7331" s="6">
        <f t="shared" si="1031"/>
        <v>0</v>
      </c>
      <c r="P7331" s="6">
        <f>FORECAST(J7331,Inputs!$B$10:$B$18,Inputs!$A$10:$A$18)</f>
        <v>31.132768492617373</v>
      </c>
      <c r="Q7331" s="6">
        <f>IF(Inputs!$D$10="Yes",IF('Hourly Calcs'!P7331&gt;'Hourly Calcs'!K7331,'Hourly Calcs'!O7331,N7331+O7331),N7331+O7331)</f>
        <v>0</v>
      </c>
      <c r="R7331" s="12">
        <f t="shared" si="1032"/>
        <v>0</v>
      </c>
      <c r="S7331" s="1">
        <f>IF(AND(A7331&gt;=5,A7331&lt;=9),INDEX(Demand!$C$3:$C$26,C7331),INDEX(Demand!$B$3:$B$26,C7331))</f>
        <v>350</v>
      </c>
      <c r="T7331" s="7">
        <f t="shared" si="1033"/>
        <v>0</v>
      </c>
      <c r="U7331" s="7">
        <f t="shared" si="1034"/>
        <v>0</v>
      </c>
    </row>
    <row r="7332" spans="1:21" x14ac:dyDescent="0.2">
      <c r="A7332" s="1">
        <v>11</v>
      </c>
      <c r="B7332" s="1">
        <v>2</v>
      </c>
      <c r="C7332" s="1">
        <v>4</v>
      </c>
      <c r="D7332">
        <v>12.3</v>
      </c>
      <c r="E7332">
        <v>12.3</v>
      </c>
      <c r="F7332">
        <v>100</v>
      </c>
      <c r="G7332">
        <v>0</v>
      </c>
      <c r="H7332">
        <v>0</v>
      </c>
      <c r="I7332">
        <v>0</v>
      </c>
      <c r="J7332" s="4">
        <f t="shared" si="1029"/>
        <v>76.281141019669306</v>
      </c>
      <c r="K7332" s="4">
        <f t="shared" si="1030"/>
        <v>-29.898748281079449</v>
      </c>
      <c r="L7332" s="5">
        <f t="shared" si="1035"/>
        <v>88.718858980330694</v>
      </c>
      <c r="M7332" s="5">
        <f t="shared" si="1036"/>
        <v>0</v>
      </c>
      <c r="N7332" s="6">
        <f t="shared" si="1028"/>
        <v>0</v>
      </c>
      <c r="O7332" s="6">
        <f t="shared" si="1031"/>
        <v>0</v>
      </c>
      <c r="P7332" s="6">
        <f>FORECAST(J7332,Inputs!$B$10:$B$18,Inputs!$A$10:$A$18)</f>
        <v>31.261862416848789</v>
      </c>
      <c r="Q7332" s="6">
        <f>IF(Inputs!$D$10="Yes",IF('Hourly Calcs'!P7332&gt;'Hourly Calcs'!K7332,'Hourly Calcs'!O7332,N7332+O7332),N7332+O7332)</f>
        <v>0</v>
      </c>
      <c r="R7332" s="12">
        <f t="shared" si="1032"/>
        <v>0</v>
      </c>
      <c r="S7332" s="1">
        <f>IF(AND(A7332&gt;=5,A7332&lt;=9),INDEX(Demand!$C$3:$C$26,C7332),INDEX(Demand!$B$3:$B$26,C7332))</f>
        <v>350</v>
      </c>
      <c r="T7332" s="7">
        <f t="shared" si="1033"/>
        <v>0</v>
      </c>
      <c r="U7332" s="7">
        <f t="shared" si="1034"/>
        <v>0</v>
      </c>
    </row>
    <row r="7333" spans="1:21" x14ac:dyDescent="0.2">
      <c r="A7333" s="1">
        <v>11</v>
      </c>
      <c r="B7333" s="1">
        <v>2</v>
      </c>
      <c r="C7333" s="1">
        <v>5</v>
      </c>
      <c r="D7333">
        <v>12.2</v>
      </c>
      <c r="E7333">
        <v>12.2</v>
      </c>
      <c r="F7333">
        <v>100</v>
      </c>
      <c r="G7333">
        <v>0</v>
      </c>
      <c r="H7333">
        <v>0</v>
      </c>
      <c r="I7333">
        <v>0</v>
      </c>
      <c r="J7333" s="4">
        <f t="shared" si="1029"/>
        <v>88.521372928066299</v>
      </c>
      <c r="K7333" s="4">
        <f t="shared" si="1030"/>
        <v>-20.50771505900731</v>
      </c>
      <c r="L7333" s="5">
        <f t="shared" si="1035"/>
        <v>76.478627071933701</v>
      </c>
      <c r="M7333" s="5">
        <f t="shared" si="1036"/>
        <v>0</v>
      </c>
      <c r="N7333" s="6">
        <f t="shared" si="1028"/>
        <v>0</v>
      </c>
      <c r="O7333" s="6">
        <f t="shared" si="1031"/>
        <v>0</v>
      </c>
      <c r="P7333" s="6">
        <f>FORECAST(J7333,Inputs!$B$10:$B$18,Inputs!$A$10:$A$18)</f>
        <v>31.375197897482092</v>
      </c>
      <c r="Q7333" s="6">
        <f>IF(Inputs!$D$10="Yes",IF('Hourly Calcs'!P7333&gt;'Hourly Calcs'!K7333,'Hourly Calcs'!O7333,N7333+O7333),N7333+O7333)</f>
        <v>0</v>
      </c>
      <c r="R7333" s="12">
        <f t="shared" si="1032"/>
        <v>0</v>
      </c>
      <c r="S7333" s="1">
        <f>IF(AND(A7333&gt;=5,A7333&lt;=9),INDEX(Demand!$C$3:$C$26,C7333),INDEX(Demand!$B$3:$B$26,C7333))</f>
        <v>350</v>
      </c>
      <c r="T7333" s="7">
        <f t="shared" si="1033"/>
        <v>0</v>
      </c>
      <c r="U7333" s="7">
        <f t="shared" si="1034"/>
        <v>0</v>
      </c>
    </row>
    <row r="7334" spans="1:21" x14ac:dyDescent="0.2">
      <c r="A7334" s="1">
        <v>11</v>
      </c>
      <c r="B7334" s="1">
        <v>2</v>
      </c>
      <c r="C7334" s="1">
        <v>6</v>
      </c>
      <c r="D7334">
        <v>12</v>
      </c>
      <c r="E7334">
        <v>12</v>
      </c>
      <c r="F7334">
        <v>100</v>
      </c>
      <c r="G7334">
        <v>0</v>
      </c>
      <c r="H7334">
        <v>0</v>
      </c>
      <c r="I7334">
        <v>0</v>
      </c>
      <c r="J7334" s="4">
        <f t="shared" si="1029"/>
        <v>99.970465162088118</v>
      </c>
      <c r="K7334" s="4">
        <f t="shared" si="1030"/>
        <v>-11.051113854685894</v>
      </c>
      <c r="L7334" s="5">
        <f t="shared" si="1035"/>
        <v>65.029534837911882</v>
      </c>
      <c r="M7334" s="5">
        <f t="shared" si="1036"/>
        <v>0</v>
      </c>
      <c r="N7334" s="6">
        <f t="shared" si="1028"/>
        <v>0</v>
      </c>
      <c r="O7334" s="6">
        <f t="shared" si="1031"/>
        <v>0</v>
      </c>
      <c r="P7334" s="6">
        <f>FORECAST(J7334,Inputs!$B$10:$B$18,Inputs!$A$10:$A$18)</f>
        <v>31.481208010760074</v>
      </c>
      <c r="Q7334" s="6">
        <f>IF(Inputs!$D$10="Yes",IF('Hourly Calcs'!P7334&gt;'Hourly Calcs'!K7334,'Hourly Calcs'!O7334,N7334+O7334),N7334+O7334)</f>
        <v>0</v>
      </c>
      <c r="R7334" s="12">
        <f t="shared" si="1032"/>
        <v>0</v>
      </c>
      <c r="S7334" s="1">
        <f>IF(AND(A7334&gt;=5,A7334&lt;=9),INDEX(Demand!$C$3:$C$26,C7334),INDEX(Demand!$B$3:$B$26,C7334))</f>
        <v>350</v>
      </c>
      <c r="T7334" s="7">
        <f t="shared" si="1033"/>
        <v>0</v>
      </c>
      <c r="U7334" s="7">
        <f t="shared" si="1034"/>
        <v>0</v>
      </c>
    </row>
    <row r="7335" spans="1:21" x14ac:dyDescent="0.2">
      <c r="A7335" s="1">
        <v>11</v>
      </c>
      <c r="B7335" s="1">
        <v>2</v>
      </c>
      <c r="C7335" s="1">
        <v>7</v>
      </c>
      <c r="D7335">
        <v>12</v>
      </c>
      <c r="E7335">
        <v>12</v>
      </c>
      <c r="F7335">
        <v>100</v>
      </c>
      <c r="G7335">
        <v>0</v>
      </c>
      <c r="H7335">
        <v>0</v>
      </c>
      <c r="I7335">
        <v>0</v>
      </c>
      <c r="J7335" s="4">
        <f t="shared" si="1029"/>
        <v>111.325114990625</v>
      </c>
      <c r="K7335" s="4">
        <f t="shared" si="1030"/>
        <v>-1.793698178548965</v>
      </c>
      <c r="L7335" s="5">
        <f t="shared" si="1035"/>
        <v>53.674885009375004</v>
      </c>
      <c r="M7335" s="5">
        <f t="shared" si="1036"/>
        <v>0</v>
      </c>
      <c r="N7335" s="6">
        <f t="shared" si="1028"/>
        <v>0</v>
      </c>
      <c r="O7335" s="6">
        <f t="shared" si="1031"/>
        <v>0</v>
      </c>
      <c r="P7335" s="6">
        <f>FORECAST(J7335,Inputs!$B$10:$B$18,Inputs!$A$10:$A$18)</f>
        <v>31.586343657320601</v>
      </c>
      <c r="Q7335" s="6">
        <f>IF(Inputs!$D$10="Yes",IF('Hourly Calcs'!P7335&gt;'Hourly Calcs'!K7335,'Hourly Calcs'!O7335,N7335+O7335),N7335+O7335)</f>
        <v>0</v>
      </c>
      <c r="R7335" s="12">
        <f t="shared" si="1032"/>
        <v>0</v>
      </c>
      <c r="S7335" s="1">
        <f>IF(AND(A7335&gt;=5,A7335&lt;=9),INDEX(Demand!$C$3:$C$26,C7335),INDEX(Demand!$B$3:$B$26,C7335))</f>
        <v>350</v>
      </c>
      <c r="T7335" s="7">
        <f t="shared" si="1033"/>
        <v>0</v>
      </c>
      <c r="U7335" s="7">
        <f t="shared" si="1034"/>
        <v>0</v>
      </c>
    </row>
    <row r="7336" spans="1:21" x14ac:dyDescent="0.2">
      <c r="A7336" s="1">
        <v>11</v>
      </c>
      <c r="B7336" s="1">
        <v>2</v>
      </c>
      <c r="C7336" s="1">
        <v>8</v>
      </c>
      <c r="D7336">
        <v>11.9</v>
      </c>
      <c r="E7336">
        <v>11.9</v>
      </c>
      <c r="F7336">
        <v>100</v>
      </c>
      <c r="G7336">
        <v>6</v>
      </c>
      <c r="H7336">
        <v>0</v>
      </c>
      <c r="I7336">
        <v>6</v>
      </c>
      <c r="J7336" s="4">
        <f t="shared" si="1029"/>
        <v>123.14268030007406</v>
      </c>
      <c r="K7336" s="4">
        <f t="shared" si="1030"/>
        <v>6.5893279452550928</v>
      </c>
      <c r="L7336" s="5">
        <f t="shared" si="1035"/>
        <v>41.857319699925938</v>
      </c>
      <c r="M7336" s="5">
        <f t="shared" si="1036"/>
        <v>27.410672054744907</v>
      </c>
      <c r="N7336" s="6">
        <f t="shared" si="1028"/>
        <v>0</v>
      </c>
      <c r="O7336" s="6">
        <f t="shared" si="1031"/>
        <v>5.4871127176651253</v>
      </c>
      <c r="P7336" s="6">
        <f>FORECAST(J7336,Inputs!$B$10:$B$18,Inputs!$A$10:$A$18)</f>
        <v>31.695765558334017</v>
      </c>
      <c r="Q7336" s="6">
        <f>IF(Inputs!$D$10="Yes",IF('Hourly Calcs'!P7336&gt;'Hourly Calcs'!K7336,'Hourly Calcs'!O7336,N7336+O7336),N7336+O7336)</f>
        <v>5.4871127176651253</v>
      </c>
      <c r="R7336" s="12">
        <f t="shared" si="1032"/>
        <v>26.074759634344673</v>
      </c>
      <c r="S7336" s="1">
        <f>IF(AND(A7336&gt;=5,A7336&lt;=9),INDEX(Demand!$C$3:$C$26,C7336),INDEX(Demand!$B$3:$B$26,C7336))</f>
        <v>350</v>
      </c>
      <c r="T7336" s="7">
        <f t="shared" si="1033"/>
        <v>26.074759634344673</v>
      </c>
      <c r="U7336" s="7">
        <f t="shared" si="1034"/>
        <v>0</v>
      </c>
    </row>
    <row r="7337" spans="1:21" x14ac:dyDescent="0.2">
      <c r="A7337" s="1">
        <v>11</v>
      </c>
      <c r="B7337" s="1">
        <v>2</v>
      </c>
      <c r="C7337" s="1">
        <v>9</v>
      </c>
      <c r="D7337">
        <v>12</v>
      </c>
      <c r="E7337">
        <v>12</v>
      </c>
      <c r="F7337">
        <v>100</v>
      </c>
      <c r="G7337">
        <v>34</v>
      </c>
      <c r="H7337">
        <v>0</v>
      </c>
      <c r="I7337">
        <v>34</v>
      </c>
      <c r="J7337" s="4">
        <f t="shared" si="1029"/>
        <v>135.86660251169883</v>
      </c>
      <c r="K7337" s="4">
        <f t="shared" si="1030"/>
        <v>13.832468642022306</v>
      </c>
      <c r="L7337" s="5">
        <f t="shared" si="1035"/>
        <v>29.133397488301171</v>
      </c>
      <c r="M7337" s="5">
        <f t="shared" si="1036"/>
        <v>20.167531357977694</v>
      </c>
      <c r="N7337" s="6">
        <f t="shared" si="1028"/>
        <v>0</v>
      </c>
      <c r="O7337" s="6">
        <f t="shared" si="1031"/>
        <v>31.093638733435707</v>
      </c>
      <c r="P7337" s="6">
        <f>FORECAST(J7337,Inputs!$B$10:$B$18,Inputs!$A$10:$A$18)</f>
        <v>31.813579652886098</v>
      </c>
      <c r="Q7337" s="6">
        <f>IF(Inputs!$D$10="Yes",IF('Hourly Calcs'!P7337&gt;'Hourly Calcs'!K7337,'Hourly Calcs'!O7337,N7337+O7337),N7337+O7337)</f>
        <v>31.093638733435707</v>
      </c>
      <c r="R7337" s="12">
        <f t="shared" si="1032"/>
        <v>147.75697126128648</v>
      </c>
      <c r="S7337" s="1">
        <f>IF(AND(A7337&gt;=5,A7337&lt;=9),INDEX(Demand!$C$3:$C$26,C7337),INDEX(Demand!$B$3:$B$26,C7337))</f>
        <v>350</v>
      </c>
      <c r="T7337" s="7">
        <f t="shared" si="1033"/>
        <v>147.75697126128648</v>
      </c>
      <c r="U7337" s="7">
        <f t="shared" si="1034"/>
        <v>0</v>
      </c>
    </row>
    <row r="7338" spans="1:21" x14ac:dyDescent="0.2">
      <c r="A7338" s="1">
        <v>11</v>
      </c>
      <c r="B7338" s="1">
        <v>2</v>
      </c>
      <c r="C7338" s="1">
        <v>10</v>
      </c>
      <c r="D7338">
        <v>12</v>
      </c>
      <c r="E7338">
        <v>12</v>
      </c>
      <c r="F7338">
        <v>100</v>
      </c>
      <c r="G7338">
        <v>69</v>
      </c>
      <c r="H7338">
        <v>0</v>
      </c>
      <c r="I7338">
        <v>69</v>
      </c>
      <c r="J7338" s="4">
        <f t="shared" si="1029"/>
        <v>149.77221925125815</v>
      </c>
      <c r="K7338" s="4">
        <f t="shared" si="1030"/>
        <v>19.538480859210622</v>
      </c>
      <c r="L7338" s="5">
        <f t="shared" si="1035"/>
        <v>15.22778074874185</v>
      </c>
      <c r="M7338" s="5">
        <f t="shared" si="1036"/>
        <v>14.461519140789378</v>
      </c>
      <c r="N7338" s="6">
        <f t="shared" si="1028"/>
        <v>0</v>
      </c>
      <c r="O7338" s="6">
        <f t="shared" si="1031"/>
        <v>63.101796253148933</v>
      </c>
      <c r="P7338" s="6">
        <f>FORECAST(J7338,Inputs!$B$10:$B$18,Inputs!$A$10:$A$18)</f>
        <v>31.942335363437575</v>
      </c>
      <c r="Q7338" s="6">
        <f>IF(Inputs!$D$10="Yes",IF('Hourly Calcs'!P7338&gt;'Hourly Calcs'!K7338,'Hourly Calcs'!O7338,N7338+O7338),N7338+O7338)</f>
        <v>63.101796253148933</v>
      </c>
      <c r="R7338" s="12">
        <f t="shared" si="1032"/>
        <v>299.85973579496374</v>
      </c>
      <c r="S7338" s="1">
        <f>IF(AND(A7338&gt;=5,A7338&lt;=9),INDEX(Demand!$C$3:$C$26,C7338),INDEX(Demand!$B$3:$B$26,C7338))</f>
        <v>600</v>
      </c>
      <c r="T7338" s="7">
        <f t="shared" si="1033"/>
        <v>299.85973579496374</v>
      </c>
      <c r="U7338" s="7">
        <f t="shared" si="1034"/>
        <v>0</v>
      </c>
    </row>
    <row r="7339" spans="1:21" x14ac:dyDescent="0.2">
      <c r="A7339" s="1">
        <v>11</v>
      </c>
      <c r="B7339" s="1">
        <v>2</v>
      </c>
      <c r="C7339" s="1">
        <v>11</v>
      </c>
      <c r="D7339">
        <v>12.5</v>
      </c>
      <c r="E7339">
        <v>12.5</v>
      </c>
      <c r="F7339">
        <v>100</v>
      </c>
      <c r="G7339">
        <v>193</v>
      </c>
      <c r="H7339">
        <v>45</v>
      </c>
      <c r="I7339">
        <v>174</v>
      </c>
      <c r="J7339" s="4">
        <f t="shared" si="1029"/>
        <v>164.83612527778556</v>
      </c>
      <c r="K7339" s="4">
        <f t="shared" si="1030"/>
        <v>23.183994189479279</v>
      </c>
      <c r="L7339" s="5">
        <f t="shared" si="1035"/>
        <v>0.16387472221444455</v>
      </c>
      <c r="M7339" s="5">
        <f t="shared" si="1036"/>
        <v>10.816005810520721</v>
      </c>
      <c r="N7339" s="6">
        <f t="shared" si="1028"/>
        <v>37.818591289516327</v>
      </c>
      <c r="O7339" s="6">
        <f t="shared" si="1031"/>
        <v>159.12626881228863</v>
      </c>
      <c r="P7339" s="6">
        <f>FORECAST(J7339,Inputs!$B$10:$B$18,Inputs!$A$10:$A$18)</f>
        <v>32.08181597479431</v>
      </c>
      <c r="Q7339" s="6">
        <f>IF(Inputs!$D$10="Yes",IF('Hourly Calcs'!P7339&gt;'Hourly Calcs'!K7339,'Hourly Calcs'!O7339,N7339+O7339),N7339+O7339)</f>
        <v>159.12626881228863</v>
      </c>
      <c r="R7339" s="12">
        <f t="shared" si="1032"/>
        <v>756.16802939599552</v>
      </c>
      <c r="S7339" s="1">
        <f>IF(AND(A7339&gt;=5,A7339&lt;=9),INDEX(Demand!$C$3:$C$26,C7339),INDEX(Demand!$B$3:$B$26,C7339))</f>
        <v>600</v>
      </c>
      <c r="T7339" s="7">
        <f t="shared" si="1033"/>
        <v>600</v>
      </c>
      <c r="U7339" s="7">
        <f t="shared" si="1034"/>
        <v>156.16802939599552</v>
      </c>
    </row>
    <row r="7340" spans="1:21" x14ac:dyDescent="0.2">
      <c r="A7340" s="1">
        <v>11</v>
      </c>
      <c r="B7340" s="1">
        <v>2</v>
      </c>
      <c r="C7340" s="1">
        <v>12</v>
      </c>
      <c r="D7340">
        <v>12.3</v>
      </c>
      <c r="E7340">
        <v>12.3</v>
      </c>
      <c r="F7340">
        <v>100</v>
      </c>
      <c r="G7340">
        <v>109</v>
      </c>
      <c r="H7340">
        <v>0</v>
      </c>
      <c r="I7340">
        <v>109</v>
      </c>
      <c r="J7340" s="4">
        <f t="shared" si="1029"/>
        <v>180.62228000180946</v>
      </c>
      <c r="K7340" s="4">
        <f t="shared" si="1030"/>
        <v>24.371930496025826</v>
      </c>
      <c r="L7340" s="5">
        <f t="shared" si="1035"/>
        <v>15.622280001809457</v>
      </c>
      <c r="M7340" s="5">
        <f t="shared" si="1036"/>
        <v>9.6280695039741744</v>
      </c>
      <c r="N7340" s="6">
        <f t="shared" si="1028"/>
        <v>0</v>
      </c>
      <c r="O7340" s="6">
        <f t="shared" si="1031"/>
        <v>99.682547704249771</v>
      </c>
      <c r="P7340" s="6">
        <f>FORECAST(J7340,Inputs!$B$10:$B$18,Inputs!$A$10:$A$18)</f>
        <v>32.227984074090827</v>
      </c>
      <c r="Q7340" s="6">
        <f>IF(Inputs!$D$10="Yes",IF('Hourly Calcs'!P7340&gt;'Hourly Calcs'!K7340,'Hourly Calcs'!O7340,N7340+O7340),N7340+O7340)</f>
        <v>99.682547704249771</v>
      </c>
      <c r="R7340" s="12">
        <f t="shared" si="1032"/>
        <v>473.69146669059489</v>
      </c>
      <c r="S7340" s="1">
        <f>IF(AND(A7340&gt;=5,A7340&lt;=9),INDEX(Demand!$C$3:$C$26,C7340),INDEX(Demand!$B$3:$B$26,C7340))</f>
        <v>600</v>
      </c>
      <c r="T7340" s="7">
        <f t="shared" si="1033"/>
        <v>473.69146669059489</v>
      </c>
      <c r="U7340" s="7">
        <f t="shared" si="1034"/>
        <v>0</v>
      </c>
    </row>
    <row r="7341" spans="1:21" x14ac:dyDescent="0.2">
      <c r="A7341" s="1">
        <v>11</v>
      </c>
      <c r="B7341" s="1">
        <v>2</v>
      </c>
      <c r="C7341" s="1">
        <v>13</v>
      </c>
      <c r="D7341">
        <v>12.1</v>
      </c>
      <c r="E7341">
        <v>12.1</v>
      </c>
      <c r="F7341">
        <v>100</v>
      </c>
      <c r="G7341">
        <v>107</v>
      </c>
      <c r="H7341">
        <v>0</v>
      </c>
      <c r="I7341">
        <v>107</v>
      </c>
      <c r="J7341" s="4">
        <f t="shared" si="1029"/>
        <v>196.37132492740687</v>
      </c>
      <c r="K7341" s="4">
        <f t="shared" si="1030"/>
        <v>22.956792460903372</v>
      </c>
      <c r="L7341" s="5">
        <f t="shared" si="1035"/>
        <v>31.371324927406874</v>
      </c>
      <c r="M7341" s="5">
        <f t="shared" si="1036"/>
        <v>11.043207539096628</v>
      </c>
      <c r="N7341" s="6">
        <f t="shared" si="1028"/>
        <v>0</v>
      </c>
      <c r="O7341" s="6">
        <f t="shared" si="1031"/>
        <v>97.853510131694733</v>
      </c>
      <c r="P7341" s="6">
        <f>FORECAST(J7341,Inputs!$B$10:$B$18,Inputs!$A$10:$A$18)</f>
        <v>32.373808564142657</v>
      </c>
      <c r="Q7341" s="6">
        <f>IF(Inputs!$D$10="Yes",IF('Hourly Calcs'!P7341&gt;'Hourly Calcs'!K7341,'Hourly Calcs'!O7341,N7341+O7341),N7341+O7341)</f>
        <v>97.853510131694733</v>
      </c>
      <c r="R7341" s="12">
        <f t="shared" si="1032"/>
        <v>464.99988014581334</v>
      </c>
      <c r="S7341" s="1">
        <f>IF(AND(A7341&gt;=5,A7341&lt;=9),INDEX(Demand!$C$3:$C$26,C7341),INDEX(Demand!$B$3:$B$26,C7341))</f>
        <v>600</v>
      </c>
      <c r="T7341" s="7">
        <f t="shared" si="1033"/>
        <v>464.99988014581334</v>
      </c>
      <c r="U7341" s="7">
        <f t="shared" si="1034"/>
        <v>0</v>
      </c>
    </row>
    <row r="7342" spans="1:21" x14ac:dyDescent="0.2">
      <c r="A7342" s="1">
        <v>11</v>
      </c>
      <c r="B7342" s="1">
        <v>2</v>
      </c>
      <c r="C7342" s="1">
        <v>14</v>
      </c>
      <c r="D7342">
        <v>12.3</v>
      </c>
      <c r="E7342">
        <v>12.3</v>
      </c>
      <c r="F7342">
        <v>100</v>
      </c>
      <c r="G7342">
        <v>90</v>
      </c>
      <c r="H7342">
        <v>0</v>
      </c>
      <c r="I7342">
        <v>90</v>
      </c>
      <c r="J7342" s="4">
        <f t="shared" si="1029"/>
        <v>211.34096734753342</v>
      </c>
      <c r="K7342" s="4">
        <f t="shared" si="1030"/>
        <v>19.110056756481953</v>
      </c>
      <c r="L7342" s="5">
        <f t="shared" si="1035"/>
        <v>46.340967347533422</v>
      </c>
      <c r="M7342" s="5">
        <f t="shared" si="1036"/>
        <v>14.889943243518047</v>
      </c>
      <c r="N7342" s="6">
        <f t="shared" si="1028"/>
        <v>0</v>
      </c>
      <c r="O7342" s="6">
        <f t="shared" si="1031"/>
        <v>82.306690764976878</v>
      </c>
      <c r="P7342" s="6">
        <f>FORECAST(J7342,Inputs!$B$10:$B$18,Inputs!$A$10:$A$18)</f>
        <v>32.512416364329013</v>
      </c>
      <c r="Q7342" s="6">
        <f>IF(Inputs!$D$10="Yes",IF('Hourly Calcs'!P7342&gt;'Hourly Calcs'!K7342,'Hourly Calcs'!O7342,N7342+O7342),N7342+O7342)</f>
        <v>82.306690764976878</v>
      </c>
      <c r="R7342" s="12">
        <f t="shared" si="1032"/>
        <v>391.1213945151701</v>
      </c>
      <c r="S7342" s="1">
        <f>IF(AND(A7342&gt;=5,A7342&lt;=9),INDEX(Demand!$C$3:$C$26,C7342),INDEX(Demand!$B$3:$B$26,C7342))</f>
        <v>600</v>
      </c>
      <c r="T7342" s="7">
        <f t="shared" si="1033"/>
        <v>391.1213945151701</v>
      </c>
      <c r="U7342" s="7">
        <f t="shared" si="1034"/>
        <v>0</v>
      </c>
    </row>
    <row r="7343" spans="1:21" x14ac:dyDescent="0.2">
      <c r="A7343" s="1">
        <v>11</v>
      </c>
      <c r="B7343" s="1">
        <v>2</v>
      </c>
      <c r="C7343" s="1">
        <v>15</v>
      </c>
      <c r="D7343">
        <v>12.3</v>
      </c>
      <c r="E7343">
        <v>12.3</v>
      </c>
      <c r="F7343">
        <v>100</v>
      </c>
      <c r="G7343">
        <v>60</v>
      </c>
      <c r="H7343">
        <v>0</v>
      </c>
      <c r="I7343">
        <v>60</v>
      </c>
      <c r="J7343" s="4">
        <f t="shared" si="1029"/>
        <v>225.13141614666387</v>
      </c>
      <c r="K7343" s="4">
        <f t="shared" si="1030"/>
        <v>13.243782890299457</v>
      </c>
      <c r="L7343" s="5">
        <f t="shared" si="1035"/>
        <v>60.131416146663867</v>
      </c>
      <c r="M7343" s="5">
        <f t="shared" si="1036"/>
        <v>20.756217109700543</v>
      </c>
      <c r="N7343" s="6">
        <f t="shared" si="1028"/>
        <v>0</v>
      </c>
      <c r="O7343" s="6">
        <f t="shared" si="1031"/>
        <v>54.87112717665125</v>
      </c>
      <c r="P7343" s="6">
        <f>FORECAST(J7343,Inputs!$B$10:$B$18,Inputs!$A$10:$A$18)</f>
        <v>32.6401057050617</v>
      </c>
      <c r="Q7343" s="6">
        <f>IF(Inputs!$D$10="Yes",IF('Hourly Calcs'!P7343&gt;'Hourly Calcs'!K7343,'Hourly Calcs'!O7343,N7343+O7343),N7343+O7343)</f>
        <v>54.87112717665125</v>
      </c>
      <c r="R7343" s="12">
        <f t="shared" si="1032"/>
        <v>260.74759634344673</v>
      </c>
      <c r="S7343" s="1">
        <f>IF(AND(A7343&gt;=5,A7343&lt;=9),INDEX(Demand!$C$3:$C$26,C7343),INDEX(Demand!$B$3:$B$26,C7343))</f>
        <v>600</v>
      </c>
      <c r="T7343" s="7">
        <f t="shared" si="1033"/>
        <v>260.74759634344673</v>
      </c>
      <c r="U7343" s="7">
        <f t="shared" si="1034"/>
        <v>0</v>
      </c>
    </row>
    <row r="7344" spans="1:21" x14ac:dyDescent="0.2">
      <c r="A7344" s="1">
        <v>11</v>
      </c>
      <c r="B7344" s="1">
        <v>2</v>
      </c>
      <c r="C7344" s="1">
        <v>16</v>
      </c>
      <c r="D7344">
        <v>12.2</v>
      </c>
      <c r="E7344">
        <v>12.2</v>
      </c>
      <c r="F7344">
        <v>100</v>
      </c>
      <c r="G7344">
        <v>26</v>
      </c>
      <c r="H7344">
        <v>0</v>
      </c>
      <c r="I7344">
        <v>26</v>
      </c>
      <c r="J7344" s="4">
        <f t="shared" si="1029"/>
        <v>237.75068713971933</v>
      </c>
      <c r="K7344" s="4">
        <f t="shared" si="1030"/>
        <v>5.8900686557993396</v>
      </c>
      <c r="L7344" s="5">
        <f t="shared" si="1035"/>
        <v>72.750687139719332</v>
      </c>
      <c r="M7344" s="5">
        <f t="shared" si="1036"/>
        <v>28.10993134420066</v>
      </c>
      <c r="N7344" s="6">
        <f t="shared" si="1028"/>
        <v>0</v>
      </c>
      <c r="O7344" s="6">
        <f t="shared" si="1031"/>
        <v>23.777488443215542</v>
      </c>
      <c r="P7344" s="6">
        <f>FORECAST(J7344,Inputs!$B$10:$B$18,Inputs!$A$10:$A$18)</f>
        <v>32.756950806849254</v>
      </c>
      <c r="Q7344" s="6">
        <f>IF(Inputs!$D$10="Yes",IF('Hourly Calcs'!P7344&gt;'Hourly Calcs'!K7344,'Hourly Calcs'!O7344,N7344+O7344),N7344+O7344)</f>
        <v>23.777488443215542</v>
      </c>
      <c r="R7344" s="12">
        <f t="shared" si="1032"/>
        <v>112.99062508216025</v>
      </c>
      <c r="S7344" s="1">
        <f>IF(AND(A7344&gt;=5,A7344&lt;=9),INDEX(Demand!$C$3:$C$26,C7344),INDEX(Demand!$B$3:$B$26,C7344))</f>
        <v>900</v>
      </c>
      <c r="T7344" s="7">
        <f t="shared" si="1033"/>
        <v>112.99062508216025</v>
      </c>
      <c r="U7344" s="7">
        <f t="shared" si="1034"/>
        <v>0</v>
      </c>
    </row>
    <row r="7345" spans="1:21" x14ac:dyDescent="0.2">
      <c r="A7345" s="1">
        <v>11</v>
      </c>
      <c r="B7345" s="1">
        <v>2</v>
      </c>
      <c r="C7345" s="1">
        <v>17</v>
      </c>
      <c r="D7345">
        <v>12.2</v>
      </c>
      <c r="E7345">
        <v>12.2</v>
      </c>
      <c r="F7345">
        <v>100</v>
      </c>
      <c r="G7345">
        <v>3</v>
      </c>
      <c r="H7345">
        <v>0</v>
      </c>
      <c r="I7345">
        <v>3</v>
      </c>
      <c r="J7345" s="4">
        <f t="shared" si="1029"/>
        <v>249.49228009150534</v>
      </c>
      <c r="K7345" s="4">
        <f t="shared" si="1030"/>
        <v>-2.6397083702020296</v>
      </c>
      <c r="L7345" s="5">
        <f t="shared" si="1035"/>
        <v>84.492280091505336</v>
      </c>
      <c r="M7345" s="5">
        <f t="shared" si="1036"/>
        <v>0</v>
      </c>
      <c r="N7345" s="6">
        <f t="shared" si="1028"/>
        <v>0</v>
      </c>
      <c r="O7345" s="6">
        <f t="shared" si="1031"/>
        <v>2.7435563588325627</v>
      </c>
      <c r="P7345" s="6">
        <f>FORECAST(J7345,Inputs!$B$10:$B$18,Inputs!$A$10:$A$18)</f>
        <v>32.865669260106529</v>
      </c>
      <c r="Q7345" s="6">
        <f>IF(Inputs!$D$10="Yes",IF('Hourly Calcs'!P7345&gt;'Hourly Calcs'!K7345,'Hourly Calcs'!O7345,N7345+O7345),N7345+O7345)</f>
        <v>2.7435563588325627</v>
      </c>
      <c r="R7345" s="12">
        <f t="shared" si="1032"/>
        <v>13.037379817172337</v>
      </c>
      <c r="S7345" s="1">
        <f>IF(AND(A7345&gt;=5,A7345&lt;=9),INDEX(Demand!$C$3:$C$26,C7345),INDEX(Demand!$B$3:$B$26,C7345))</f>
        <v>900</v>
      </c>
      <c r="T7345" s="7">
        <f t="shared" si="1033"/>
        <v>13.037379817172337</v>
      </c>
      <c r="U7345" s="7">
        <f t="shared" si="1034"/>
        <v>0</v>
      </c>
    </row>
    <row r="7346" spans="1:21" x14ac:dyDescent="0.2">
      <c r="A7346" s="1">
        <v>11</v>
      </c>
      <c r="B7346" s="1">
        <v>2</v>
      </c>
      <c r="C7346" s="1">
        <v>18</v>
      </c>
      <c r="D7346">
        <v>12.5</v>
      </c>
      <c r="E7346">
        <v>12.5</v>
      </c>
      <c r="F7346">
        <v>100</v>
      </c>
      <c r="G7346">
        <v>0</v>
      </c>
      <c r="H7346">
        <v>0</v>
      </c>
      <c r="I7346">
        <v>0</v>
      </c>
      <c r="J7346" s="4">
        <f t="shared" si="1029"/>
        <v>260.80927775350881</v>
      </c>
      <c r="K7346" s="4">
        <f t="shared" si="1030"/>
        <v>-11.905487651025084</v>
      </c>
      <c r="L7346" s="5">
        <f t="shared" si="1035"/>
        <v>0</v>
      </c>
      <c r="M7346" s="5">
        <f t="shared" si="1036"/>
        <v>0</v>
      </c>
      <c r="N7346" s="6">
        <f t="shared" si="1028"/>
        <v>0</v>
      </c>
      <c r="O7346" s="6">
        <f t="shared" si="1031"/>
        <v>0</v>
      </c>
      <c r="P7346" s="6">
        <f>FORECAST(J7346,Inputs!$B$10:$B$18,Inputs!$A$10:$A$18)</f>
        <v>32.970456275495451</v>
      </c>
      <c r="Q7346" s="6">
        <f>IF(Inputs!$D$10="Yes",IF('Hourly Calcs'!P7346&gt;'Hourly Calcs'!K7346,'Hourly Calcs'!O7346,N7346+O7346),N7346+O7346)</f>
        <v>0</v>
      </c>
      <c r="R7346" s="12">
        <f t="shared" si="1032"/>
        <v>0</v>
      </c>
      <c r="S7346" s="1">
        <f>IF(AND(A7346&gt;=5,A7346&lt;=9),INDEX(Demand!$C$3:$C$26,C7346),INDEX(Demand!$B$3:$B$26,C7346))</f>
        <v>900</v>
      </c>
      <c r="T7346" s="7">
        <f t="shared" si="1033"/>
        <v>0</v>
      </c>
      <c r="U7346" s="7">
        <f t="shared" si="1034"/>
        <v>0</v>
      </c>
    </row>
    <row r="7347" spans="1:21" x14ac:dyDescent="0.2">
      <c r="A7347" s="1">
        <v>11</v>
      </c>
      <c r="B7347" s="1">
        <v>2</v>
      </c>
      <c r="C7347" s="1">
        <v>19</v>
      </c>
      <c r="D7347">
        <v>12.6</v>
      </c>
      <c r="E7347">
        <v>12.6</v>
      </c>
      <c r="F7347">
        <v>100</v>
      </c>
      <c r="G7347">
        <v>0</v>
      </c>
      <c r="H7347">
        <v>0</v>
      </c>
      <c r="I7347">
        <v>0</v>
      </c>
      <c r="J7347" s="4">
        <f t="shared" si="1029"/>
        <v>272.26784189014359</v>
      </c>
      <c r="K7347" s="4">
        <f t="shared" si="1030"/>
        <v>-21.389133412242387</v>
      </c>
      <c r="L7347" s="5">
        <f t="shared" si="1035"/>
        <v>0</v>
      </c>
      <c r="M7347" s="5">
        <f t="shared" si="1036"/>
        <v>0</v>
      </c>
      <c r="N7347" s="6">
        <f t="shared" si="1028"/>
        <v>0</v>
      </c>
      <c r="O7347" s="6">
        <f t="shared" si="1031"/>
        <v>0</v>
      </c>
      <c r="P7347" s="6">
        <f>FORECAST(J7347,Inputs!$B$10:$B$18,Inputs!$A$10:$A$18)</f>
        <v>33.076554091575403</v>
      </c>
      <c r="Q7347" s="6">
        <f>IF(Inputs!$D$10="Yes",IF('Hourly Calcs'!P7347&gt;'Hourly Calcs'!K7347,'Hourly Calcs'!O7347,N7347+O7347),N7347+O7347)</f>
        <v>0</v>
      </c>
      <c r="R7347" s="12">
        <f t="shared" si="1032"/>
        <v>0</v>
      </c>
      <c r="S7347" s="1">
        <f>IF(AND(A7347&gt;=5,A7347&lt;=9),INDEX(Demand!$C$3:$C$26,C7347),INDEX(Demand!$B$3:$B$26,C7347))</f>
        <v>900</v>
      </c>
      <c r="T7347" s="7">
        <f t="shared" si="1033"/>
        <v>0</v>
      </c>
      <c r="U7347" s="7">
        <f t="shared" si="1034"/>
        <v>0</v>
      </c>
    </row>
    <row r="7348" spans="1:21" x14ac:dyDescent="0.2">
      <c r="A7348" s="1">
        <v>11</v>
      </c>
      <c r="B7348" s="1">
        <v>2</v>
      </c>
      <c r="C7348" s="1">
        <v>20</v>
      </c>
      <c r="D7348">
        <v>12.5</v>
      </c>
      <c r="E7348">
        <v>12.5</v>
      </c>
      <c r="F7348">
        <v>100</v>
      </c>
      <c r="G7348">
        <v>0</v>
      </c>
      <c r="H7348">
        <v>0</v>
      </c>
      <c r="I7348">
        <v>0</v>
      </c>
      <c r="J7348" s="4">
        <f t="shared" si="1029"/>
        <v>284.57932974650987</v>
      </c>
      <c r="K7348" s="4">
        <f t="shared" si="1030"/>
        <v>-30.780863099101111</v>
      </c>
      <c r="L7348" s="5">
        <f t="shared" si="1035"/>
        <v>0</v>
      </c>
      <c r="M7348" s="5">
        <f t="shared" si="1036"/>
        <v>0</v>
      </c>
      <c r="N7348" s="6">
        <f t="shared" si="1028"/>
        <v>0</v>
      </c>
      <c r="O7348" s="6">
        <f t="shared" si="1031"/>
        <v>0</v>
      </c>
      <c r="P7348" s="6">
        <f>FORECAST(J7348,Inputs!$B$10:$B$18,Inputs!$A$10:$A$18)</f>
        <v>33.190549349504721</v>
      </c>
      <c r="Q7348" s="6">
        <f>IF(Inputs!$D$10="Yes",IF('Hourly Calcs'!P7348&gt;'Hourly Calcs'!K7348,'Hourly Calcs'!O7348,N7348+O7348),N7348+O7348)</f>
        <v>0</v>
      </c>
      <c r="R7348" s="12">
        <f t="shared" si="1032"/>
        <v>0</v>
      </c>
      <c r="S7348" s="1">
        <f>IF(AND(A7348&gt;=5,A7348&lt;=9),INDEX(Demand!$C$3:$C$26,C7348),INDEX(Demand!$B$3:$B$26,C7348))</f>
        <v>800</v>
      </c>
      <c r="T7348" s="7">
        <f t="shared" si="1033"/>
        <v>0</v>
      </c>
      <c r="U7348" s="7">
        <f t="shared" si="1034"/>
        <v>0</v>
      </c>
    </row>
    <row r="7349" spans="1:21" x14ac:dyDescent="0.2">
      <c r="A7349" s="1">
        <v>11</v>
      </c>
      <c r="B7349" s="1">
        <v>2</v>
      </c>
      <c r="C7349" s="1">
        <v>21</v>
      </c>
      <c r="D7349">
        <v>12.4</v>
      </c>
      <c r="E7349">
        <v>12.4</v>
      </c>
      <c r="F7349">
        <v>100</v>
      </c>
      <c r="G7349">
        <v>0</v>
      </c>
      <c r="H7349">
        <v>0</v>
      </c>
      <c r="I7349">
        <v>0</v>
      </c>
      <c r="J7349" s="4">
        <f t="shared" si="1029"/>
        <v>298.67955240986925</v>
      </c>
      <c r="K7349" s="4">
        <f t="shared" si="1030"/>
        <v>-39.609664751225012</v>
      </c>
      <c r="L7349" s="5">
        <f t="shared" si="1035"/>
        <v>0</v>
      </c>
      <c r="M7349" s="5">
        <f t="shared" si="1036"/>
        <v>0</v>
      </c>
      <c r="N7349" s="6">
        <f t="shared" si="1028"/>
        <v>0</v>
      </c>
      <c r="O7349" s="6">
        <f t="shared" si="1031"/>
        <v>0</v>
      </c>
      <c r="P7349" s="6">
        <f>FORECAST(J7349,Inputs!$B$10:$B$18,Inputs!$A$10:$A$18)</f>
        <v>33.321106966758045</v>
      </c>
      <c r="Q7349" s="6">
        <f>IF(Inputs!$D$10="Yes",IF('Hourly Calcs'!P7349&gt;'Hourly Calcs'!K7349,'Hourly Calcs'!O7349,N7349+O7349),N7349+O7349)</f>
        <v>0</v>
      </c>
      <c r="R7349" s="12">
        <f t="shared" si="1032"/>
        <v>0</v>
      </c>
      <c r="S7349" s="1">
        <f>IF(AND(A7349&gt;=5,A7349&lt;=9),INDEX(Demand!$C$3:$C$26,C7349),INDEX(Demand!$B$3:$B$26,C7349))</f>
        <v>700</v>
      </c>
      <c r="T7349" s="7">
        <f t="shared" si="1033"/>
        <v>0</v>
      </c>
      <c r="U7349" s="7">
        <f t="shared" si="1034"/>
        <v>0</v>
      </c>
    </row>
    <row r="7350" spans="1:21" x14ac:dyDescent="0.2">
      <c r="A7350" s="1">
        <v>11</v>
      </c>
      <c r="B7350" s="1">
        <v>2</v>
      </c>
      <c r="C7350" s="1">
        <v>22</v>
      </c>
      <c r="D7350">
        <v>12.5</v>
      </c>
      <c r="E7350">
        <v>12.5</v>
      </c>
      <c r="F7350">
        <v>100</v>
      </c>
      <c r="G7350">
        <v>0</v>
      </c>
      <c r="H7350">
        <v>0</v>
      </c>
      <c r="I7350">
        <v>0</v>
      </c>
      <c r="J7350" s="4">
        <f t="shared" si="1029"/>
        <v>315.7452961704189</v>
      </c>
      <c r="K7350" s="4">
        <f t="shared" si="1030"/>
        <v>-47.185756976322835</v>
      </c>
      <c r="L7350" s="5">
        <f t="shared" si="1035"/>
        <v>0</v>
      </c>
      <c r="M7350" s="5">
        <f t="shared" si="1036"/>
        <v>0</v>
      </c>
      <c r="N7350" s="6">
        <f t="shared" si="1028"/>
        <v>0</v>
      </c>
      <c r="O7350" s="6">
        <f t="shared" si="1031"/>
        <v>0</v>
      </c>
      <c r="P7350" s="6">
        <f>FORECAST(J7350,Inputs!$B$10:$B$18,Inputs!$A$10:$A$18)</f>
        <v>33.479123112689059</v>
      </c>
      <c r="Q7350" s="6">
        <f>IF(Inputs!$D$10="Yes",IF('Hourly Calcs'!P7350&gt;'Hourly Calcs'!K7350,'Hourly Calcs'!O7350,N7350+O7350),N7350+O7350)</f>
        <v>0</v>
      </c>
      <c r="R7350" s="12">
        <f t="shared" si="1032"/>
        <v>0</v>
      </c>
      <c r="S7350" s="1">
        <f>IF(AND(A7350&gt;=5,A7350&lt;=9),INDEX(Demand!$C$3:$C$26,C7350),INDEX(Demand!$B$3:$B$26,C7350))</f>
        <v>600</v>
      </c>
      <c r="T7350" s="7">
        <f t="shared" si="1033"/>
        <v>0</v>
      </c>
      <c r="U7350" s="7">
        <f t="shared" si="1034"/>
        <v>0</v>
      </c>
    </row>
    <row r="7351" spans="1:21" x14ac:dyDescent="0.2">
      <c r="A7351" s="1">
        <v>11</v>
      </c>
      <c r="B7351" s="1">
        <v>2</v>
      </c>
      <c r="C7351" s="1">
        <v>23</v>
      </c>
      <c r="D7351">
        <v>12.6</v>
      </c>
      <c r="E7351">
        <v>12.6</v>
      </c>
      <c r="F7351">
        <v>100</v>
      </c>
      <c r="G7351">
        <v>0</v>
      </c>
      <c r="H7351">
        <v>0</v>
      </c>
      <c r="I7351">
        <v>0</v>
      </c>
      <c r="J7351" s="4">
        <f t="shared" si="1029"/>
        <v>336.74880831140098</v>
      </c>
      <c r="K7351" s="4">
        <f t="shared" si="1030"/>
        <v>-52.491125214531621</v>
      </c>
      <c r="L7351" s="5">
        <f t="shared" si="1035"/>
        <v>0</v>
      </c>
      <c r="M7351" s="5">
        <f t="shared" si="1036"/>
        <v>0</v>
      </c>
      <c r="N7351" s="6">
        <f t="shared" si="1028"/>
        <v>0</v>
      </c>
      <c r="O7351" s="6">
        <f t="shared" si="1031"/>
        <v>0</v>
      </c>
      <c r="P7351" s="6">
        <f>FORECAST(J7351,Inputs!$B$10:$B$18,Inputs!$A$10:$A$18)</f>
        <v>33.673600076957413</v>
      </c>
      <c r="Q7351" s="6">
        <f>IF(Inputs!$D$10="Yes",IF('Hourly Calcs'!P7351&gt;'Hourly Calcs'!K7351,'Hourly Calcs'!O7351,N7351+O7351),N7351+O7351)</f>
        <v>0</v>
      </c>
      <c r="R7351" s="12">
        <f t="shared" si="1032"/>
        <v>0</v>
      </c>
      <c r="S7351" s="1">
        <f>IF(AND(A7351&gt;=5,A7351&lt;=9),INDEX(Demand!$C$3:$C$26,C7351),INDEX(Demand!$B$3:$B$26,C7351))</f>
        <v>500</v>
      </c>
      <c r="T7351" s="7">
        <f t="shared" si="1033"/>
        <v>0</v>
      </c>
      <c r="U7351" s="7">
        <f t="shared" si="1034"/>
        <v>0</v>
      </c>
    </row>
    <row r="7352" spans="1:21" x14ac:dyDescent="0.2">
      <c r="A7352" s="1">
        <v>11</v>
      </c>
      <c r="B7352" s="1">
        <v>2</v>
      </c>
      <c r="C7352" s="1">
        <v>24</v>
      </c>
      <c r="D7352">
        <v>12.4</v>
      </c>
      <c r="E7352">
        <v>12.4</v>
      </c>
      <c r="F7352">
        <v>100</v>
      </c>
      <c r="G7352">
        <v>0</v>
      </c>
      <c r="H7352">
        <v>0</v>
      </c>
      <c r="I7352">
        <v>0</v>
      </c>
      <c r="J7352" s="4">
        <f t="shared" si="1029"/>
        <v>0.97287065056579536</v>
      </c>
      <c r="K7352" s="4">
        <f t="shared" si="1030"/>
        <v>-54.350735932226883</v>
      </c>
      <c r="L7352" s="5">
        <f t="shared" si="1035"/>
        <v>0</v>
      </c>
      <c r="M7352" s="5">
        <f t="shared" si="1036"/>
        <v>0</v>
      </c>
      <c r="N7352" s="6">
        <f t="shared" si="1028"/>
        <v>0</v>
      </c>
      <c r="O7352" s="6">
        <f t="shared" si="1031"/>
        <v>0</v>
      </c>
      <c r="P7352" s="6">
        <f>FORECAST(J7352,Inputs!$B$10:$B$18,Inputs!$A$10:$A$18)</f>
        <v>30.564563617134866</v>
      </c>
      <c r="Q7352" s="6">
        <f>IF(Inputs!$D$10="Yes",IF('Hourly Calcs'!P7352&gt;'Hourly Calcs'!K7352,'Hourly Calcs'!O7352,N7352+O7352),N7352+O7352)</f>
        <v>0</v>
      </c>
      <c r="R7352" s="12">
        <f t="shared" si="1032"/>
        <v>0</v>
      </c>
      <c r="S7352" s="1">
        <f>IF(AND(A7352&gt;=5,A7352&lt;=9),INDEX(Demand!$C$3:$C$26,C7352),INDEX(Demand!$B$3:$B$26,C7352))</f>
        <v>400</v>
      </c>
      <c r="T7352" s="7">
        <f t="shared" si="1033"/>
        <v>0</v>
      </c>
      <c r="U7352" s="7">
        <f t="shared" si="1034"/>
        <v>0</v>
      </c>
    </row>
    <row r="7353" spans="1:21" x14ac:dyDescent="0.2">
      <c r="A7353" s="1">
        <v>11</v>
      </c>
      <c r="B7353" s="1">
        <v>3</v>
      </c>
      <c r="C7353" s="1">
        <v>1</v>
      </c>
      <c r="D7353">
        <v>12.2</v>
      </c>
      <c r="E7353">
        <v>11.1</v>
      </c>
      <c r="F7353">
        <v>93</v>
      </c>
      <c r="G7353">
        <v>0</v>
      </c>
      <c r="H7353">
        <v>0</v>
      </c>
      <c r="I7353">
        <v>0</v>
      </c>
      <c r="J7353" s="4">
        <f t="shared" si="1029"/>
        <v>25.051135539254801</v>
      </c>
      <c r="K7353" s="4">
        <f t="shared" si="1030"/>
        <v>-52.211986317591112</v>
      </c>
      <c r="L7353" s="5">
        <f t="shared" si="1035"/>
        <v>0</v>
      </c>
      <c r="M7353" s="5">
        <f t="shared" si="1036"/>
        <v>0</v>
      </c>
      <c r="N7353" s="6">
        <f t="shared" si="1028"/>
        <v>0</v>
      </c>
      <c r="O7353" s="6">
        <f t="shared" si="1031"/>
        <v>0</v>
      </c>
      <c r="P7353" s="6">
        <f>FORECAST(J7353,Inputs!$B$10:$B$18,Inputs!$A$10:$A$18)</f>
        <v>30.787510514252357</v>
      </c>
      <c r="Q7353" s="6">
        <f>IF(Inputs!$D$10="Yes",IF('Hourly Calcs'!P7353&gt;'Hourly Calcs'!K7353,'Hourly Calcs'!O7353,N7353+O7353),N7353+O7353)</f>
        <v>0</v>
      </c>
      <c r="R7353" s="12">
        <f t="shared" si="1032"/>
        <v>0</v>
      </c>
      <c r="S7353" s="1">
        <f>IF(AND(A7353&gt;=5,A7353&lt;=9),INDEX(Demand!$C$3:$C$26,C7353),INDEX(Demand!$B$3:$B$26,C7353))</f>
        <v>350</v>
      </c>
      <c r="T7353" s="7">
        <f t="shared" si="1033"/>
        <v>0</v>
      </c>
      <c r="U7353" s="7">
        <f t="shared" si="1034"/>
        <v>0</v>
      </c>
    </row>
    <row r="7354" spans="1:21" x14ac:dyDescent="0.2">
      <c r="A7354" s="1">
        <v>11</v>
      </c>
      <c r="B7354" s="1">
        <v>3</v>
      </c>
      <c r="C7354" s="1">
        <v>2</v>
      </c>
      <c r="D7354">
        <v>11.5</v>
      </c>
      <c r="E7354">
        <v>10.199999999999999</v>
      </c>
      <c r="F7354">
        <v>92</v>
      </c>
      <c r="G7354">
        <v>0</v>
      </c>
      <c r="H7354">
        <v>0</v>
      </c>
      <c r="I7354">
        <v>0</v>
      </c>
      <c r="J7354" s="4">
        <f t="shared" si="1029"/>
        <v>45.761775796237629</v>
      </c>
      <c r="K7354" s="4">
        <f t="shared" si="1030"/>
        <v>-46.70605001369205</v>
      </c>
      <c r="L7354" s="5">
        <f t="shared" si="1035"/>
        <v>0</v>
      </c>
      <c r="M7354" s="5">
        <f t="shared" si="1036"/>
        <v>0</v>
      </c>
      <c r="N7354" s="6">
        <f t="shared" si="1028"/>
        <v>0</v>
      </c>
      <c r="O7354" s="6">
        <f t="shared" si="1031"/>
        <v>0</v>
      </c>
      <c r="P7354" s="6">
        <f>FORECAST(J7354,Inputs!$B$10:$B$18,Inputs!$A$10:$A$18)</f>
        <v>30.979275701817013</v>
      </c>
      <c r="Q7354" s="6">
        <f>IF(Inputs!$D$10="Yes",IF('Hourly Calcs'!P7354&gt;'Hourly Calcs'!K7354,'Hourly Calcs'!O7354,N7354+O7354),N7354+O7354)</f>
        <v>0</v>
      </c>
      <c r="R7354" s="12">
        <f t="shared" si="1032"/>
        <v>0</v>
      </c>
      <c r="S7354" s="1">
        <f>IF(AND(A7354&gt;=5,A7354&lt;=9),INDEX(Demand!$C$3:$C$26,C7354),INDEX(Demand!$B$3:$B$26,C7354))</f>
        <v>350</v>
      </c>
      <c r="T7354" s="7">
        <f t="shared" si="1033"/>
        <v>0</v>
      </c>
      <c r="U7354" s="7">
        <f t="shared" si="1034"/>
        <v>0</v>
      </c>
    </row>
    <row r="7355" spans="1:21" x14ac:dyDescent="0.2">
      <c r="A7355" s="1">
        <v>11</v>
      </c>
      <c r="B7355" s="1">
        <v>3</v>
      </c>
      <c r="C7355" s="1">
        <v>3</v>
      </c>
      <c r="D7355">
        <v>10.5</v>
      </c>
      <c r="E7355">
        <v>9.3000000000000007</v>
      </c>
      <c r="F7355">
        <v>92</v>
      </c>
      <c r="G7355">
        <v>0</v>
      </c>
      <c r="H7355">
        <v>0</v>
      </c>
      <c r="I7355">
        <v>0</v>
      </c>
      <c r="J7355" s="4">
        <f t="shared" si="1029"/>
        <v>62.574223948504411</v>
      </c>
      <c r="K7355" s="4">
        <f t="shared" si="1030"/>
        <v>-39.017159722500878</v>
      </c>
      <c r="L7355" s="5">
        <f t="shared" si="1035"/>
        <v>0</v>
      </c>
      <c r="M7355" s="5">
        <f t="shared" si="1036"/>
        <v>0</v>
      </c>
      <c r="N7355" s="6">
        <f t="shared" si="1028"/>
        <v>0</v>
      </c>
      <c r="O7355" s="6">
        <f t="shared" si="1031"/>
        <v>0</v>
      </c>
      <c r="P7355" s="6">
        <f>FORECAST(J7355,Inputs!$B$10:$B$18,Inputs!$A$10:$A$18)</f>
        <v>31.134946518041705</v>
      </c>
      <c r="Q7355" s="6">
        <f>IF(Inputs!$D$10="Yes",IF('Hourly Calcs'!P7355&gt;'Hourly Calcs'!K7355,'Hourly Calcs'!O7355,N7355+O7355),N7355+O7355)</f>
        <v>0</v>
      </c>
      <c r="R7355" s="12">
        <f t="shared" si="1032"/>
        <v>0</v>
      </c>
      <c r="S7355" s="1">
        <f>IF(AND(A7355&gt;=5,A7355&lt;=9),INDEX(Demand!$C$3:$C$26,C7355),INDEX(Demand!$B$3:$B$26,C7355))</f>
        <v>350</v>
      </c>
      <c r="T7355" s="7">
        <f t="shared" si="1033"/>
        <v>0</v>
      </c>
      <c r="U7355" s="7">
        <f t="shared" si="1034"/>
        <v>0</v>
      </c>
    </row>
    <row r="7356" spans="1:21" x14ac:dyDescent="0.2">
      <c r="A7356" s="1">
        <v>11</v>
      </c>
      <c r="B7356" s="1">
        <v>3</v>
      </c>
      <c r="C7356" s="1">
        <v>4</v>
      </c>
      <c r="D7356">
        <v>9.8000000000000007</v>
      </c>
      <c r="E7356">
        <v>8.6999999999999993</v>
      </c>
      <c r="F7356">
        <v>93</v>
      </c>
      <c r="G7356">
        <v>0</v>
      </c>
      <c r="H7356">
        <v>0</v>
      </c>
      <c r="I7356">
        <v>0</v>
      </c>
      <c r="J7356" s="4">
        <f t="shared" si="1029"/>
        <v>76.512540293355286</v>
      </c>
      <c r="K7356" s="4">
        <f t="shared" si="1030"/>
        <v>-30.139777438665575</v>
      </c>
      <c r="L7356" s="5">
        <f t="shared" si="1035"/>
        <v>88.487459706644714</v>
      </c>
      <c r="M7356" s="5">
        <f t="shared" si="1036"/>
        <v>0</v>
      </c>
      <c r="N7356" s="6">
        <f t="shared" si="1028"/>
        <v>0</v>
      </c>
      <c r="O7356" s="6">
        <f t="shared" si="1031"/>
        <v>0</v>
      </c>
      <c r="P7356" s="6">
        <f>FORECAST(J7356,Inputs!$B$10:$B$18,Inputs!$A$10:$A$18)</f>
        <v>31.264005002716249</v>
      </c>
      <c r="Q7356" s="6">
        <f>IF(Inputs!$D$10="Yes",IF('Hourly Calcs'!P7356&gt;'Hourly Calcs'!K7356,'Hourly Calcs'!O7356,N7356+O7356),N7356+O7356)</f>
        <v>0</v>
      </c>
      <c r="R7356" s="12">
        <f t="shared" si="1032"/>
        <v>0</v>
      </c>
      <c r="S7356" s="1">
        <f>IF(AND(A7356&gt;=5,A7356&lt;=9),INDEX(Demand!$C$3:$C$26,C7356),INDEX(Demand!$B$3:$B$26,C7356))</f>
        <v>350</v>
      </c>
      <c r="T7356" s="7">
        <f t="shared" si="1033"/>
        <v>0</v>
      </c>
      <c r="U7356" s="7">
        <f t="shared" si="1034"/>
        <v>0</v>
      </c>
    </row>
    <row r="7357" spans="1:21" x14ac:dyDescent="0.2">
      <c r="A7357" s="1">
        <v>11</v>
      </c>
      <c r="B7357" s="1">
        <v>3</v>
      </c>
      <c r="C7357" s="1">
        <v>5</v>
      </c>
      <c r="D7357">
        <v>9.5</v>
      </c>
      <c r="E7357">
        <v>8.9</v>
      </c>
      <c r="F7357">
        <v>96</v>
      </c>
      <c r="G7357">
        <v>0</v>
      </c>
      <c r="H7357">
        <v>0</v>
      </c>
      <c r="I7357">
        <v>0</v>
      </c>
      <c r="J7357" s="4">
        <f t="shared" si="1029"/>
        <v>88.741312109933219</v>
      </c>
      <c r="K7357" s="4">
        <f t="shared" si="1030"/>
        <v>-20.743947332438339</v>
      </c>
      <c r="L7357" s="5">
        <f t="shared" si="1035"/>
        <v>76.258687890066781</v>
      </c>
      <c r="M7357" s="5">
        <f t="shared" si="1036"/>
        <v>0</v>
      </c>
      <c r="N7357" s="6">
        <f t="shared" si="1028"/>
        <v>0</v>
      </c>
      <c r="O7357" s="6">
        <f t="shared" si="1031"/>
        <v>0</v>
      </c>
      <c r="P7357" s="6">
        <f>FORECAST(J7357,Inputs!$B$10:$B$18,Inputs!$A$10:$A$18)</f>
        <v>31.377234371388269</v>
      </c>
      <c r="Q7357" s="6">
        <f>IF(Inputs!$D$10="Yes",IF('Hourly Calcs'!P7357&gt;'Hourly Calcs'!K7357,'Hourly Calcs'!O7357,N7357+O7357),N7357+O7357)</f>
        <v>0</v>
      </c>
      <c r="R7357" s="12">
        <f t="shared" si="1032"/>
        <v>0</v>
      </c>
      <c r="S7357" s="1">
        <f>IF(AND(A7357&gt;=5,A7357&lt;=9),INDEX(Demand!$C$3:$C$26,C7357),INDEX(Demand!$B$3:$B$26,C7357))</f>
        <v>350</v>
      </c>
      <c r="T7357" s="7">
        <f t="shared" si="1033"/>
        <v>0</v>
      </c>
      <c r="U7357" s="7">
        <f t="shared" si="1034"/>
        <v>0</v>
      </c>
    </row>
    <row r="7358" spans="1:21" x14ac:dyDescent="0.2">
      <c r="A7358" s="1">
        <v>11</v>
      </c>
      <c r="B7358" s="1">
        <v>3</v>
      </c>
      <c r="C7358" s="1">
        <v>6</v>
      </c>
      <c r="D7358">
        <v>9.3000000000000007</v>
      </c>
      <c r="E7358">
        <v>8.5</v>
      </c>
      <c r="F7358">
        <v>95</v>
      </c>
      <c r="G7358">
        <v>0</v>
      </c>
      <c r="H7358">
        <v>0</v>
      </c>
      <c r="I7358">
        <v>0</v>
      </c>
      <c r="J7358" s="4">
        <f t="shared" si="1029"/>
        <v>100.17691640111001</v>
      </c>
      <c r="K7358" s="4">
        <f t="shared" si="1030"/>
        <v>-11.290407314514567</v>
      </c>
      <c r="L7358" s="5">
        <f t="shared" si="1035"/>
        <v>64.823083598889994</v>
      </c>
      <c r="M7358" s="5">
        <f t="shared" si="1036"/>
        <v>0</v>
      </c>
      <c r="N7358" s="6">
        <f t="shared" si="1028"/>
        <v>0</v>
      </c>
      <c r="O7358" s="6">
        <f t="shared" si="1031"/>
        <v>0</v>
      </c>
      <c r="P7358" s="6">
        <f>FORECAST(J7358,Inputs!$B$10:$B$18,Inputs!$A$10:$A$18)</f>
        <v>31.483119596306572</v>
      </c>
      <c r="Q7358" s="6">
        <f>IF(Inputs!$D$10="Yes",IF('Hourly Calcs'!P7358&gt;'Hourly Calcs'!K7358,'Hourly Calcs'!O7358,N7358+O7358),N7358+O7358)</f>
        <v>0</v>
      </c>
      <c r="R7358" s="12">
        <f t="shared" si="1032"/>
        <v>0</v>
      </c>
      <c r="S7358" s="1">
        <f>IF(AND(A7358&gt;=5,A7358&lt;=9),INDEX(Demand!$C$3:$C$26,C7358),INDEX(Demand!$B$3:$B$26,C7358))</f>
        <v>350</v>
      </c>
      <c r="T7358" s="7">
        <f t="shared" si="1033"/>
        <v>0</v>
      </c>
      <c r="U7358" s="7">
        <f t="shared" si="1034"/>
        <v>0</v>
      </c>
    </row>
    <row r="7359" spans="1:21" x14ac:dyDescent="0.2">
      <c r="A7359" s="1">
        <v>11</v>
      </c>
      <c r="B7359" s="1">
        <v>3</v>
      </c>
      <c r="C7359" s="1">
        <v>7</v>
      </c>
      <c r="D7359">
        <v>9</v>
      </c>
      <c r="E7359">
        <v>8.4</v>
      </c>
      <c r="F7359">
        <v>96</v>
      </c>
      <c r="G7359">
        <v>0</v>
      </c>
      <c r="H7359">
        <v>0</v>
      </c>
      <c r="I7359">
        <v>0</v>
      </c>
      <c r="J7359" s="4">
        <f t="shared" si="1029"/>
        <v>111.51657319200078</v>
      </c>
      <c r="K7359" s="4">
        <f t="shared" si="1030"/>
        <v>-2.0600816864967157</v>
      </c>
      <c r="L7359" s="5">
        <f t="shared" si="1035"/>
        <v>53.483426807999223</v>
      </c>
      <c r="M7359" s="5">
        <f t="shared" si="1036"/>
        <v>0</v>
      </c>
      <c r="N7359" s="6">
        <f t="shared" si="1028"/>
        <v>0</v>
      </c>
      <c r="O7359" s="6">
        <f t="shared" si="1031"/>
        <v>0</v>
      </c>
      <c r="P7359" s="6">
        <f>FORECAST(J7359,Inputs!$B$10:$B$18,Inputs!$A$10:$A$18)</f>
        <v>31.58811641844445</v>
      </c>
      <c r="Q7359" s="6">
        <f>IF(Inputs!$D$10="Yes",IF('Hourly Calcs'!P7359&gt;'Hourly Calcs'!K7359,'Hourly Calcs'!O7359,N7359+O7359),N7359+O7359)</f>
        <v>0</v>
      </c>
      <c r="R7359" s="12">
        <f t="shared" si="1032"/>
        <v>0</v>
      </c>
      <c r="S7359" s="1">
        <f>IF(AND(A7359&gt;=5,A7359&lt;=9),INDEX(Demand!$C$3:$C$26,C7359),INDEX(Demand!$B$3:$B$26,C7359))</f>
        <v>350</v>
      </c>
      <c r="T7359" s="7">
        <f t="shared" si="1033"/>
        <v>0</v>
      </c>
      <c r="U7359" s="7">
        <f t="shared" si="1034"/>
        <v>0</v>
      </c>
    </row>
    <row r="7360" spans="1:21" x14ac:dyDescent="0.2">
      <c r="A7360" s="1">
        <v>11</v>
      </c>
      <c r="B7360" s="1">
        <v>3</v>
      </c>
      <c r="C7360" s="1">
        <v>8</v>
      </c>
      <c r="D7360">
        <v>9.4</v>
      </c>
      <c r="E7360">
        <v>8.4</v>
      </c>
      <c r="F7360">
        <v>93</v>
      </c>
      <c r="G7360">
        <v>19</v>
      </c>
      <c r="H7360">
        <v>0</v>
      </c>
      <c r="I7360">
        <v>19</v>
      </c>
      <c r="J7360" s="4">
        <f t="shared" si="1029"/>
        <v>123.31553045094213</v>
      </c>
      <c r="K7360" s="4">
        <f t="shared" si="1030"/>
        <v>6.3326667493040105</v>
      </c>
      <c r="L7360" s="5">
        <f t="shared" si="1035"/>
        <v>41.684469549057866</v>
      </c>
      <c r="M7360" s="5">
        <f t="shared" si="1036"/>
        <v>27.667333250695989</v>
      </c>
      <c r="N7360" s="6">
        <f t="shared" si="1028"/>
        <v>0</v>
      </c>
      <c r="O7360" s="6">
        <f t="shared" si="1031"/>
        <v>17.375856939272897</v>
      </c>
      <c r="P7360" s="6">
        <f>FORECAST(J7360,Inputs!$B$10:$B$18,Inputs!$A$10:$A$18)</f>
        <v>31.697366022693906</v>
      </c>
      <c r="Q7360" s="6">
        <f>IF(Inputs!$D$10="Yes",IF('Hourly Calcs'!P7360&gt;'Hourly Calcs'!K7360,'Hourly Calcs'!O7360,N7360+O7360),N7360+O7360)</f>
        <v>17.375856939272897</v>
      </c>
      <c r="R7360" s="12">
        <f t="shared" si="1032"/>
        <v>82.570072175424798</v>
      </c>
      <c r="S7360" s="1">
        <f>IF(AND(A7360&gt;=5,A7360&lt;=9),INDEX(Demand!$C$3:$C$26,C7360),INDEX(Demand!$B$3:$B$26,C7360))</f>
        <v>350</v>
      </c>
      <c r="T7360" s="7">
        <f t="shared" si="1033"/>
        <v>82.570072175424798</v>
      </c>
      <c r="U7360" s="7">
        <f t="shared" si="1034"/>
        <v>0</v>
      </c>
    </row>
    <row r="7361" spans="1:21" x14ac:dyDescent="0.2">
      <c r="A7361" s="1">
        <v>11</v>
      </c>
      <c r="B7361" s="1">
        <v>3</v>
      </c>
      <c r="C7361" s="1">
        <v>9</v>
      </c>
      <c r="D7361">
        <v>10.3</v>
      </c>
      <c r="E7361">
        <v>9.1</v>
      </c>
      <c r="F7361">
        <v>92</v>
      </c>
      <c r="G7361">
        <v>110</v>
      </c>
      <c r="H7361">
        <v>137</v>
      </c>
      <c r="I7361">
        <v>82</v>
      </c>
      <c r="J7361" s="4">
        <f t="shared" si="1029"/>
        <v>136.01345690839003</v>
      </c>
      <c r="K7361" s="4">
        <f t="shared" si="1030"/>
        <v>13.555797907509202</v>
      </c>
      <c r="L7361" s="5">
        <f t="shared" si="1035"/>
        <v>28.986543091609974</v>
      </c>
      <c r="M7361" s="5">
        <f t="shared" si="1036"/>
        <v>20.444202092490798</v>
      </c>
      <c r="N7361" s="6">
        <f t="shared" si="1028"/>
        <v>91.767833001827768</v>
      </c>
      <c r="O7361" s="6">
        <f t="shared" si="1031"/>
        <v>74.990540474756713</v>
      </c>
      <c r="P7361" s="6">
        <f>FORECAST(J7361,Inputs!$B$10:$B$18,Inputs!$A$10:$A$18)</f>
        <v>31.814939415818426</v>
      </c>
      <c r="Q7361" s="6">
        <f>IF(Inputs!$D$10="Yes",IF('Hourly Calcs'!P7361&gt;'Hourly Calcs'!K7361,'Hourly Calcs'!O7361,N7361+O7361),N7361+O7361)</f>
        <v>74.990540474756713</v>
      </c>
      <c r="R7361" s="12">
        <f t="shared" si="1032"/>
        <v>356.35504833604386</v>
      </c>
      <c r="S7361" s="1">
        <f>IF(AND(A7361&gt;=5,A7361&lt;=9),INDEX(Demand!$C$3:$C$26,C7361),INDEX(Demand!$B$3:$B$26,C7361))</f>
        <v>350</v>
      </c>
      <c r="T7361" s="7">
        <f t="shared" si="1033"/>
        <v>350</v>
      </c>
      <c r="U7361" s="7">
        <f t="shared" si="1034"/>
        <v>6.3550483360438648</v>
      </c>
    </row>
    <row r="7362" spans="1:21" x14ac:dyDescent="0.2">
      <c r="A7362" s="1">
        <v>11</v>
      </c>
      <c r="B7362" s="1">
        <v>3</v>
      </c>
      <c r="C7362" s="1">
        <v>10</v>
      </c>
      <c r="D7362">
        <v>10.7</v>
      </c>
      <c r="E7362">
        <v>9.3000000000000007</v>
      </c>
      <c r="F7362">
        <v>91</v>
      </c>
      <c r="G7362">
        <v>217</v>
      </c>
      <c r="H7362">
        <v>306</v>
      </c>
      <c r="I7362">
        <v>119</v>
      </c>
      <c r="J7362" s="4">
        <f t="shared" si="1029"/>
        <v>149.88145320358623</v>
      </c>
      <c r="K7362" s="4">
        <f t="shared" si="1030"/>
        <v>19.244390108817925</v>
      </c>
      <c r="L7362" s="5">
        <f t="shared" si="1035"/>
        <v>15.118546796413767</v>
      </c>
      <c r="M7362" s="5">
        <f t="shared" si="1036"/>
        <v>14.755609891182075</v>
      </c>
      <c r="N7362" s="6">
        <f t="shared" si="1028"/>
        <v>239.57416137950656</v>
      </c>
      <c r="O7362" s="6">
        <f t="shared" si="1031"/>
        <v>108.82773556702497</v>
      </c>
      <c r="P7362" s="6">
        <f>FORECAST(J7362,Inputs!$B$10:$B$18,Inputs!$A$10:$A$18)</f>
        <v>31.943346788922092</v>
      </c>
      <c r="Q7362" s="6">
        <f>IF(Inputs!$D$10="Yes",IF('Hourly Calcs'!P7362&gt;'Hourly Calcs'!K7362,'Hourly Calcs'!O7362,N7362+O7362),N7362+O7362)</f>
        <v>108.82773556702497</v>
      </c>
      <c r="R7362" s="12">
        <f t="shared" si="1032"/>
        <v>517.14939941450268</v>
      </c>
      <c r="S7362" s="1">
        <f>IF(AND(A7362&gt;=5,A7362&lt;=9),INDEX(Demand!$C$3:$C$26,C7362),INDEX(Demand!$B$3:$B$26,C7362))</f>
        <v>600</v>
      </c>
      <c r="T7362" s="7">
        <f t="shared" si="1033"/>
        <v>517.14939941450268</v>
      </c>
      <c r="U7362" s="7">
        <f t="shared" si="1034"/>
        <v>0</v>
      </c>
    </row>
    <row r="7363" spans="1:21" x14ac:dyDescent="0.2">
      <c r="A7363" s="1">
        <v>11</v>
      </c>
      <c r="B7363" s="1">
        <v>3</v>
      </c>
      <c r="C7363" s="1">
        <v>11</v>
      </c>
      <c r="D7363">
        <v>11</v>
      </c>
      <c r="E7363">
        <v>9.4</v>
      </c>
      <c r="F7363">
        <v>90</v>
      </c>
      <c r="G7363">
        <v>311</v>
      </c>
      <c r="H7363">
        <v>437</v>
      </c>
      <c r="I7363">
        <v>137</v>
      </c>
      <c r="J7363" s="4">
        <f t="shared" si="1029"/>
        <v>164.89420402152604</v>
      </c>
      <c r="K7363" s="4">
        <f t="shared" si="1030"/>
        <v>22.87701246954289</v>
      </c>
      <c r="L7363" s="5">
        <f t="shared" si="1035"/>
        <v>0.10579597847396371</v>
      </c>
      <c r="M7363" s="5">
        <f t="shared" si="1036"/>
        <v>11.12298753045711</v>
      </c>
      <c r="N7363" s="6">
        <f t="shared" si="1028"/>
        <v>365.98691895262641</v>
      </c>
      <c r="O7363" s="6">
        <f t="shared" si="1031"/>
        <v>125.28907372002035</v>
      </c>
      <c r="P7363" s="6">
        <f>FORECAST(J7363,Inputs!$B$10:$B$18,Inputs!$A$10:$A$18)</f>
        <v>32.082353740940057</v>
      </c>
      <c r="Q7363" s="6">
        <f>IF(Inputs!$D$10="Yes",IF('Hourly Calcs'!P7363&gt;'Hourly Calcs'!K7363,'Hourly Calcs'!O7363,N7363+O7363),N7363+O7363)</f>
        <v>125.28907372002035</v>
      </c>
      <c r="R7363" s="12">
        <f t="shared" si="1032"/>
        <v>595.3736783175367</v>
      </c>
      <c r="S7363" s="1">
        <f>IF(AND(A7363&gt;=5,A7363&lt;=9),INDEX(Demand!$C$3:$C$26,C7363),INDEX(Demand!$B$3:$B$26,C7363))</f>
        <v>600</v>
      </c>
      <c r="T7363" s="7">
        <f t="shared" si="1033"/>
        <v>595.3736783175367</v>
      </c>
      <c r="U7363" s="7">
        <f t="shared" si="1034"/>
        <v>0</v>
      </c>
    </row>
    <row r="7364" spans="1:21" x14ac:dyDescent="0.2">
      <c r="A7364" s="1">
        <v>11</v>
      </c>
      <c r="B7364" s="1">
        <v>3</v>
      </c>
      <c r="C7364" s="1">
        <v>12</v>
      </c>
      <c r="D7364">
        <v>11.2</v>
      </c>
      <c r="E7364">
        <v>9.4</v>
      </c>
      <c r="F7364">
        <v>89</v>
      </c>
      <c r="G7364">
        <v>355</v>
      </c>
      <c r="H7364">
        <v>502</v>
      </c>
      <c r="I7364">
        <v>137</v>
      </c>
      <c r="J7364" s="4">
        <f t="shared" si="1029"/>
        <v>180.61974061619543</v>
      </c>
      <c r="K7364" s="4">
        <f t="shared" si="1030"/>
        <v>24.060473431500242</v>
      </c>
      <c r="L7364" s="5">
        <f t="shared" si="1035"/>
        <v>15.619740616195429</v>
      </c>
      <c r="M7364" s="5">
        <f t="shared" si="1036"/>
        <v>9.9395265684997582</v>
      </c>
      <c r="N7364" s="6">
        <f t="shared" si="1028"/>
        <v>416.5345569005836</v>
      </c>
      <c r="O7364" s="6">
        <f t="shared" si="1031"/>
        <v>125.28907372002035</v>
      </c>
      <c r="P7364" s="6">
        <f>FORECAST(J7364,Inputs!$B$10:$B$18,Inputs!$A$10:$A$18)</f>
        <v>32.227960561261064</v>
      </c>
      <c r="Q7364" s="6">
        <f>IF(Inputs!$D$10="Yes",IF('Hourly Calcs'!P7364&gt;'Hourly Calcs'!K7364,'Hourly Calcs'!O7364,N7364+O7364),N7364+O7364)</f>
        <v>125.28907372002035</v>
      </c>
      <c r="R7364" s="12">
        <f t="shared" si="1032"/>
        <v>595.3736783175367</v>
      </c>
      <c r="S7364" s="1">
        <f>IF(AND(A7364&gt;=5,A7364&lt;=9),INDEX(Demand!$C$3:$C$26,C7364),INDEX(Demand!$B$3:$B$26,C7364))</f>
        <v>600</v>
      </c>
      <c r="T7364" s="7">
        <f t="shared" si="1033"/>
        <v>595.3736783175367</v>
      </c>
      <c r="U7364" s="7">
        <f t="shared" si="1034"/>
        <v>0</v>
      </c>
    </row>
    <row r="7365" spans="1:21" x14ac:dyDescent="0.2">
      <c r="A7365" s="1">
        <v>11</v>
      </c>
      <c r="B7365" s="1">
        <v>3</v>
      </c>
      <c r="C7365" s="1">
        <v>13</v>
      </c>
      <c r="D7365">
        <v>11.7</v>
      </c>
      <c r="E7365">
        <v>9.6999999999999993</v>
      </c>
      <c r="F7365">
        <v>88</v>
      </c>
      <c r="G7365">
        <v>352</v>
      </c>
      <c r="H7365">
        <v>445</v>
      </c>
      <c r="I7365">
        <v>161</v>
      </c>
      <c r="J7365" s="4">
        <f t="shared" si="1029"/>
        <v>196.30869846882399</v>
      </c>
      <c r="K7365" s="4">
        <f t="shared" si="1030"/>
        <v>22.650942107567346</v>
      </c>
      <c r="L7365" s="5">
        <f t="shared" si="1035"/>
        <v>31.308698468823991</v>
      </c>
      <c r="M7365" s="5">
        <f t="shared" si="1036"/>
        <v>11.349057892432654</v>
      </c>
      <c r="N7365" s="6">
        <f t="shared" si="1028"/>
        <v>338.28370089938653</v>
      </c>
      <c r="O7365" s="6">
        <f t="shared" si="1031"/>
        <v>147.23752459068086</v>
      </c>
      <c r="P7365" s="6">
        <f>FORECAST(J7365,Inputs!$B$10:$B$18,Inputs!$A$10:$A$18)</f>
        <v>32.373228689526144</v>
      </c>
      <c r="Q7365" s="6">
        <f>IF(Inputs!$D$10="Yes",IF('Hourly Calcs'!P7365&gt;'Hourly Calcs'!K7365,'Hourly Calcs'!O7365,N7365+O7365),N7365+O7365)</f>
        <v>147.23752459068086</v>
      </c>
      <c r="R7365" s="12">
        <f t="shared" si="1032"/>
        <v>699.67271685491539</v>
      </c>
      <c r="S7365" s="1">
        <f>IF(AND(A7365&gt;=5,A7365&lt;=9),INDEX(Demand!$C$3:$C$26,C7365),INDEX(Demand!$B$3:$B$26,C7365))</f>
        <v>600</v>
      </c>
      <c r="T7365" s="7">
        <f t="shared" si="1033"/>
        <v>600</v>
      </c>
      <c r="U7365" s="7">
        <f t="shared" si="1034"/>
        <v>99.672716854915393</v>
      </c>
    </row>
    <row r="7366" spans="1:21" x14ac:dyDescent="0.2">
      <c r="A7366" s="1">
        <v>11</v>
      </c>
      <c r="B7366" s="1">
        <v>3</v>
      </c>
      <c r="C7366" s="1">
        <v>14</v>
      </c>
      <c r="D7366">
        <v>12</v>
      </c>
      <c r="E7366">
        <v>10</v>
      </c>
      <c r="F7366">
        <v>88</v>
      </c>
      <c r="G7366">
        <v>294</v>
      </c>
      <c r="H7366">
        <v>445</v>
      </c>
      <c r="I7366">
        <v>125</v>
      </c>
      <c r="J7366" s="4">
        <f t="shared" si="1029"/>
        <v>211.22842828118348</v>
      </c>
      <c r="K7366" s="4">
        <f t="shared" si="1030"/>
        <v>18.817928050192421</v>
      </c>
      <c r="L7366" s="5">
        <f t="shared" si="1035"/>
        <v>46.228428281183483</v>
      </c>
      <c r="M7366" s="5">
        <f t="shared" si="1036"/>
        <v>15.182071949807579</v>
      </c>
      <c r="N7366" s="6">
        <f t="shared" si="1028"/>
        <v>281.94304721520047</v>
      </c>
      <c r="O7366" s="6">
        <f t="shared" si="1031"/>
        <v>114.3148482846901</v>
      </c>
      <c r="P7366" s="6">
        <f>FORECAST(J7366,Inputs!$B$10:$B$18,Inputs!$A$10:$A$18)</f>
        <v>32.511374335936885</v>
      </c>
      <c r="Q7366" s="6">
        <f>IF(Inputs!$D$10="Yes",IF('Hourly Calcs'!P7366&gt;'Hourly Calcs'!K7366,'Hourly Calcs'!O7366,N7366+O7366),N7366+O7366)</f>
        <v>114.3148482846901</v>
      </c>
      <c r="R7366" s="12">
        <f t="shared" si="1032"/>
        <v>543.22415904884735</v>
      </c>
      <c r="S7366" s="1">
        <f>IF(AND(A7366&gt;=5,A7366&lt;=9),INDEX(Demand!$C$3:$C$26,C7366),INDEX(Demand!$B$3:$B$26,C7366))</f>
        <v>600</v>
      </c>
      <c r="T7366" s="7">
        <f t="shared" si="1033"/>
        <v>543.22415904884735</v>
      </c>
      <c r="U7366" s="7">
        <f t="shared" si="1034"/>
        <v>0</v>
      </c>
    </row>
    <row r="7367" spans="1:21" x14ac:dyDescent="0.2">
      <c r="A7367" s="1">
        <v>11</v>
      </c>
      <c r="B7367" s="1">
        <v>3</v>
      </c>
      <c r="C7367" s="1">
        <v>15</v>
      </c>
      <c r="D7367">
        <v>11.5</v>
      </c>
      <c r="E7367">
        <v>9.9</v>
      </c>
      <c r="F7367">
        <v>90</v>
      </c>
      <c r="G7367">
        <v>197</v>
      </c>
      <c r="H7367">
        <v>314</v>
      </c>
      <c r="I7367">
        <v>105</v>
      </c>
      <c r="J7367" s="4">
        <f t="shared" si="1029"/>
        <v>224.98256668131296</v>
      </c>
      <c r="K7367" s="4">
        <f t="shared" si="1030"/>
        <v>12.969559093108728</v>
      </c>
      <c r="L7367" s="5">
        <f t="shared" si="1035"/>
        <v>59.98256668131296</v>
      </c>
      <c r="M7367" s="5">
        <f t="shared" si="1036"/>
        <v>21.030440906891272</v>
      </c>
      <c r="N7367" s="6">
        <f t="shared" si="1028"/>
        <v>144.02270802172569</v>
      </c>
      <c r="O7367" s="6">
        <f t="shared" si="1031"/>
        <v>96.024472559139681</v>
      </c>
      <c r="P7367" s="6">
        <f>FORECAST(J7367,Inputs!$B$10:$B$18,Inputs!$A$10:$A$18)</f>
        <v>32.638727469271416</v>
      </c>
      <c r="Q7367" s="6">
        <f>IF(Inputs!$D$10="Yes",IF('Hourly Calcs'!P7367&gt;'Hourly Calcs'!K7367,'Hourly Calcs'!O7367,N7367+O7367),N7367+O7367)</f>
        <v>96.024472559139681</v>
      </c>
      <c r="R7367" s="12">
        <f t="shared" si="1032"/>
        <v>456.30829360103172</v>
      </c>
      <c r="S7367" s="1">
        <f>IF(AND(A7367&gt;=5,A7367&lt;=9),INDEX(Demand!$C$3:$C$26,C7367),INDEX(Demand!$B$3:$B$26,C7367))</f>
        <v>600</v>
      </c>
      <c r="T7367" s="7">
        <f t="shared" si="1033"/>
        <v>456.30829360103172</v>
      </c>
      <c r="U7367" s="7">
        <f t="shared" si="1034"/>
        <v>0</v>
      </c>
    </row>
    <row r="7368" spans="1:21" x14ac:dyDescent="0.2">
      <c r="A7368" s="1">
        <v>11</v>
      </c>
      <c r="B7368" s="1">
        <v>3</v>
      </c>
      <c r="C7368" s="1">
        <v>16</v>
      </c>
      <c r="D7368">
        <v>11.3</v>
      </c>
      <c r="E7368">
        <v>9.6999999999999993</v>
      </c>
      <c r="F7368">
        <v>90</v>
      </c>
      <c r="G7368">
        <v>83</v>
      </c>
      <c r="H7368">
        <v>84</v>
      </c>
      <c r="I7368">
        <v>68</v>
      </c>
      <c r="J7368" s="4">
        <f t="shared" si="1029"/>
        <v>237.57683427108961</v>
      </c>
      <c r="K7368" s="4">
        <f t="shared" si="1030"/>
        <v>5.636652228863241</v>
      </c>
      <c r="L7368" s="5">
        <f t="shared" si="1035"/>
        <v>72.576834271089609</v>
      </c>
      <c r="M7368" s="5">
        <f t="shared" si="1036"/>
        <v>28.363347771136759</v>
      </c>
      <c r="N7368" s="6">
        <f t="shared" si="1028"/>
        <v>20.83664552287258</v>
      </c>
      <c r="O7368" s="6">
        <f t="shared" si="1031"/>
        <v>62.187277466871414</v>
      </c>
      <c r="P7368" s="6">
        <f>FORECAST(J7368,Inputs!$B$10:$B$18,Inputs!$A$10:$A$18)</f>
        <v>32.755341058065639</v>
      </c>
      <c r="Q7368" s="6">
        <f>IF(Inputs!$D$10="Yes",IF('Hourly Calcs'!P7368&gt;'Hourly Calcs'!K7368,'Hourly Calcs'!O7368,N7368+O7368),N7368+O7368)</f>
        <v>62.187277466871414</v>
      </c>
      <c r="R7368" s="12">
        <f t="shared" si="1032"/>
        <v>295.51394252257296</v>
      </c>
      <c r="S7368" s="1">
        <f>IF(AND(A7368&gt;=5,A7368&lt;=9),INDEX(Demand!$C$3:$C$26,C7368),INDEX(Demand!$B$3:$B$26,C7368))</f>
        <v>900</v>
      </c>
      <c r="T7368" s="7">
        <f t="shared" si="1033"/>
        <v>295.51394252257296</v>
      </c>
      <c r="U7368" s="7">
        <f t="shared" si="1034"/>
        <v>0</v>
      </c>
    </row>
    <row r="7369" spans="1:21" x14ac:dyDescent="0.2">
      <c r="A7369" s="1">
        <v>11</v>
      </c>
      <c r="B7369" s="1">
        <v>3</v>
      </c>
      <c r="C7369" s="1">
        <v>17</v>
      </c>
      <c r="D7369">
        <v>9.5</v>
      </c>
      <c r="E7369">
        <v>8.8000000000000007</v>
      </c>
      <c r="F7369">
        <v>95</v>
      </c>
      <c r="G7369">
        <v>10</v>
      </c>
      <c r="H7369">
        <v>0</v>
      </c>
      <c r="I7369">
        <v>10</v>
      </c>
      <c r="J7369" s="4">
        <f t="shared" si="1029"/>
        <v>249.30043275036024</v>
      </c>
      <c r="K7369" s="4">
        <f t="shared" si="1030"/>
        <v>-2.8946160297699777</v>
      </c>
      <c r="L7369" s="5">
        <f t="shared" si="1035"/>
        <v>84.300432750360244</v>
      </c>
      <c r="M7369" s="5">
        <f t="shared" si="1036"/>
        <v>0</v>
      </c>
      <c r="N7369" s="6">
        <f t="shared" ref="N7369:N7432" si="1037">H7369*MAX(0,COS(2*ASIN(SQRT(SIN(RADIANS($B$4))^2+COS(RADIANS($K7369))^2-2*SIN(RADIANS($B$4))*COS(RADIANS($K7369))*COS(RADIANS($J7369-$B$5))+(SIN(RADIANS($K7369))-COS(RADIANS($B$4)))^2)/2)))</f>
        <v>0</v>
      </c>
      <c r="O7369" s="6">
        <f t="shared" si="1031"/>
        <v>9.1451878627752077</v>
      </c>
      <c r="P7369" s="6">
        <f>FORECAST(J7369,Inputs!$B$10:$B$18,Inputs!$A$10:$A$18)</f>
        <v>32.863892895836671</v>
      </c>
      <c r="Q7369" s="6">
        <f>IF(Inputs!$D$10="Yes",IF('Hourly Calcs'!P7369&gt;'Hourly Calcs'!K7369,'Hourly Calcs'!O7369,N7369+O7369),N7369+O7369)</f>
        <v>9.1451878627752077</v>
      </c>
      <c r="R7369" s="12">
        <f t="shared" si="1032"/>
        <v>43.457932723907788</v>
      </c>
      <c r="S7369" s="1">
        <f>IF(AND(A7369&gt;=5,A7369&lt;=9),INDEX(Demand!$C$3:$C$26,C7369),INDEX(Demand!$B$3:$B$26,C7369))</f>
        <v>900</v>
      </c>
      <c r="T7369" s="7">
        <f t="shared" si="1033"/>
        <v>43.457932723907788</v>
      </c>
      <c r="U7369" s="7">
        <f t="shared" si="1034"/>
        <v>0</v>
      </c>
    </row>
    <row r="7370" spans="1:21" x14ac:dyDescent="0.2">
      <c r="A7370" s="1">
        <v>11</v>
      </c>
      <c r="B7370" s="1">
        <v>3</v>
      </c>
      <c r="C7370" s="1">
        <v>18</v>
      </c>
      <c r="D7370">
        <v>9.3000000000000007</v>
      </c>
      <c r="E7370">
        <v>8.9</v>
      </c>
      <c r="F7370">
        <v>97</v>
      </c>
      <c r="G7370">
        <v>0</v>
      </c>
      <c r="H7370">
        <v>0</v>
      </c>
      <c r="I7370">
        <v>0</v>
      </c>
      <c r="J7370" s="4">
        <f t="shared" ref="J7370:J7433" si="1038">solarazimuth($B$2,$B$3,$B$1,A7370,B7370,C7370,0,0,0,0)</f>
        <v>260.6027645110824</v>
      </c>
      <c r="K7370" s="4">
        <f t="shared" ref="K7370:K7433" si="1039">solarelevation($B$2,$B$3,$B$1,A7370,B7370,C7370,0,0,0,0)</f>
        <v>-12.142471712086603</v>
      </c>
      <c r="L7370" s="5">
        <f t="shared" si="1035"/>
        <v>0</v>
      </c>
      <c r="M7370" s="5">
        <f t="shared" si="1036"/>
        <v>0</v>
      </c>
      <c r="N7370" s="6">
        <f t="shared" si="1037"/>
        <v>0</v>
      </c>
      <c r="O7370" s="6">
        <f t="shared" ref="O7370:O7433" si="1040">$I7370*(1+COS(RADIANS($B$4)))/2</f>
        <v>0</v>
      </c>
      <c r="P7370" s="6">
        <f>FORECAST(J7370,Inputs!$B$10:$B$18,Inputs!$A$10:$A$18)</f>
        <v>32.968544115843351</v>
      </c>
      <c r="Q7370" s="6">
        <f>IF(Inputs!$D$10="Yes",IF('Hourly Calcs'!P7370&gt;'Hourly Calcs'!K7370,'Hourly Calcs'!O7370,N7370+O7370),N7370+O7370)</f>
        <v>0</v>
      </c>
      <c r="R7370" s="12">
        <f t="shared" ref="R7370:R7433" si="1041">$B$6*$E$1*Q7370</f>
        <v>0</v>
      </c>
      <c r="S7370" s="1">
        <f>IF(AND(A7370&gt;=5,A7370&lt;=9),INDEX(Demand!$C$3:$C$26,C7370),INDEX(Demand!$B$3:$B$26,C7370))</f>
        <v>900</v>
      </c>
      <c r="T7370" s="7">
        <f t="shared" ref="T7370:T7433" si="1042">S7370-MAX(0,S7370-R7370)</f>
        <v>0</v>
      </c>
      <c r="U7370" s="7">
        <f t="shared" ref="U7370:U7433" si="1043">MAX(0,R7370-S7370)</f>
        <v>0</v>
      </c>
    </row>
    <row r="7371" spans="1:21" x14ac:dyDescent="0.2">
      <c r="A7371" s="1">
        <v>11</v>
      </c>
      <c r="B7371" s="1">
        <v>3</v>
      </c>
      <c r="C7371" s="1">
        <v>19</v>
      </c>
      <c r="D7371">
        <v>9.6</v>
      </c>
      <c r="E7371">
        <v>9.4</v>
      </c>
      <c r="F7371">
        <v>99</v>
      </c>
      <c r="G7371">
        <v>0</v>
      </c>
      <c r="H7371">
        <v>0</v>
      </c>
      <c r="I7371">
        <v>0</v>
      </c>
      <c r="J7371" s="4">
        <f t="shared" si="1038"/>
        <v>272.04802425430228</v>
      </c>
      <c r="K7371" s="4">
        <f t="shared" si="1039"/>
        <v>-21.623332962666566</v>
      </c>
      <c r="L7371" s="5">
        <f t="shared" si="1035"/>
        <v>0</v>
      </c>
      <c r="M7371" s="5">
        <f t="shared" si="1036"/>
        <v>0</v>
      </c>
      <c r="N7371" s="6">
        <f t="shared" si="1037"/>
        <v>0</v>
      </c>
      <c r="O7371" s="6">
        <f t="shared" si="1040"/>
        <v>0</v>
      </c>
      <c r="P7371" s="6">
        <f>FORECAST(J7371,Inputs!$B$10:$B$18,Inputs!$A$10:$A$18)</f>
        <v>33.074518743095389</v>
      </c>
      <c r="Q7371" s="6">
        <f>IF(Inputs!$D$10="Yes",IF('Hourly Calcs'!P7371&gt;'Hourly Calcs'!K7371,'Hourly Calcs'!O7371,N7371+O7371),N7371+O7371)</f>
        <v>0</v>
      </c>
      <c r="R7371" s="12">
        <f t="shared" si="1041"/>
        <v>0</v>
      </c>
      <c r="S7371" s="1">
        <f>IF(AND(A7371&gt;=5,A7371&lt;=9),INDEX(Demand!$C$3:$C$26,C7371),INDEX(Demand!$B$3:$B$26,C7371))</f>
        <v>900</v>
      </c>
      <c r="T7371" s="7">
        <f t="shared" si="1042"/>
        <v>0</v>
      </c>
      <c r="U7371" s="7">
        <f t="shared" si="1043"/>
        <v>0</v>
      </c>
    </row>
    <row r="7372" spans="1:21" x14ac:dyDescent="0.2">
      <c r="A7372" s="1">
        <v>11</v>
      </c>
      <c r="B7372" s="1">
        <v>3</v>
      </c>
      <c r="C7372" s="1">
        <v>20</v>
      </c>
      <c r="D7372">
        <v>9.5</v>
      </c>
      <c r="E7372">
        <v>9.3000000000000007</v>
      </c>
      <c r="F7372">
        <v>99</v>
      </c>
      <c r="G7372">
        <v>0</v>
      </c>
      <c r="H7372">
        <v>0</v>
      </c>
      <c r="I7372">
        <v>0</v>
      </c>
      <c r="J7372" s="4">
        <f t="shared" si="1038"/>
        <v>284.34831354048561</v>
      </c>
      <c r="K7372" s="4">
        <f t="shared" si="1039"/>
        <v>-31.02010366253117</v>
      </c>
      <c r="L7372" s="5">
        <f t="shared" si="1035"/>
        <v>0</v>
      </c>
      <c r="M7372" s="5">
        <f t="shared" si="1036"/>
        <v>0</v>
      </c>
      <c r="N7372" s="6">
        <f t="shared" si="1037"/>
        <v>0</v>
      </c>
      <c r="O7372" s="6">
        <f t="shared" si="1040"/>
        <v>0</v>
      </c>
      <c r="P7372" s="6">
        <f>FORECAST(J7372,Inputs!$B$10:$B$18,Inputs!$A$10:$A$18)</f>
        <v>33.188410310560052</v>
      </c>
      <c r="Q7372" s="6">
        <f>IF(Inputs!$D$10="Yes",IF('Hourly Calcs'!P7372&gt;'Hourly Calcs'!K7372,'Hourly Calcs'!O7372,N7372+O7372),N7372+O7372)</f>
        <v>0</v>
      </c>
      <c r="R7372" s="12">
        <f t="shared" si="1041"/>
        <v>0</v>
      </c>
      <c r="S7372" s="1">
        <f>IF(AND(A7372&gt;=5,A7372&lt;=9),INDEX(Demand!$C$3:$C$26,C7372),INDEX(Demand!$B$3:$B$26,C7372))</f>
        <v>800</v>
      </c>
      <c r="T7372" s="7">
        <f t="shared" si="1042"/>
        <v>0</v>
      </c>
      <c r="U7372" s="7">
        <f t="shared" si="1043"/>
        <v>0</v>
      </c>
    </row>
    <row r="7373" spans="1:21" x14ac:dyDescent="0.2">
      <c r="A7373" s="1">
        <v>11</v>
      </c>
      <c r="B7373" s="1">
        <v>3</v>
      </c>
      <c r="C7373" s="1">
        <v>21</v>
      </c>
      <c r="D7373">
        <v>10</v>
      </c>
      <c r="E7373">
        <v>9.8000000000000007</v>
      </c>
      <c r="F7373">
        <v>99</v>
      </c>
      <c r="G7373">
        <v>0</v>
      </c>
      <c r="H7373">
        <v>0</v>
      </c>
      <c r="I7373">
        <v>0</v>
      </c>
      <c r="J7373" s="4">
        <f t="shared" si="1038"/>
        <v>298.44552408720102</v>
      </c>
      <c r="K7373" s="4">
        <f t="shared" si="1039"/>
        <v>-39.862688827728078</v>
      </c>
      <c r="L7373" s="5">
        <f t="shared" si="1035"/>
        <v>0</v>
      </c>
      <c r="M7373" s="5">
        <f t="shared" si="1036"/>
        <v>0</v>
      </c>
      <c r="N7373" s="6">
        <f t="shared" si="1037"/>
        <v>0</v>
      </c>
      <c r="O7373" s="6">
        <f t="shared" si="1040"/>
        <v>0</v>
      </c>
      <c r="P7373" s="6">
        <f>FORECAST(J7373,Inputs!$B$10:$B$18,Inputs!$A$10:$A$18)</f>
        <v>33.318940037844449</v>
      </c>
      <c r="Q7373" s="6">
        <f>IF(Inputs!$D$10="Yes",IF('Hourly Calcs'!P7373&gt;'Hourly Calcs'!K7373,'Hourly Calcs'!O7373,N7373+O7373),N7373+O7373)</f>
        <v>0</v>
      </c>
      <c r="R7373" s="12">
        <f t="shared" si="1041"/>
        <v>0</v>
      </c>
      <c r="S7373" s="1">
        <f>IF(AND(A7373&gt;=5,A7373&lt;=9),INDEX(Demand!$C$3:$C$26,C7373),INDEX(Demand!$B$3:$B$26,C7373))</f>
        <v>700</v>
      </c>
      <c r="T7373" s="7">
        <f t="shared" si="1042"/>
        <v>0</v>
      </c>
      <c r="U7373" s="7">
        <f t="shared" si="1043"/>
        <v>0</v>
      </c>
    </row>
    <row r="7374" spans="1:21" x14ac:dyDescent="0.2">
      <c r="A7374" s="1">
        <v>11</v>
      </c>
      <c r="B7374" s="1">
        <v>3</v>
      </c>
      <c r="C7374" s="1">
        <v>22</v>
      </c>
      <c r="D7374">
        <v>11</v>
      </c>
      <c r="E7374">
        <v>10.4</v>
      </c>
      <c r="F7374">
        <v>96</v>
      </c>
      <c r="G7374">
        <v>0</v>
      </c>
      <c r="H7374">
        <v>0</v>
      </c>
      <c r="I7374">
        <v>0</v>
      </c>
      <c r="J7374" s="4">
        <f t="shared" si="1038"/>
        <v>315.53339567304363</v>
      </c>
      <c r="K7374" s="4">
        <f t="shared" si="1039"/>
        <v>-47.460828824364</v>
      </c>
      <c r="L7374" s="5">
        <f t="shared" si="1035"/>
        <v>0</v>
      </c>
      <c r="M7374" s="5">
        <f t="shared" si="1036"/>
        <v>0</v>
      </c>
      <c r="N7374" s="6">
        <f t="shared" si="1037"/>
        <v>0</v>
      </c>
      <c r="O7374" s="6">
        <f t="shared" si="1040"/>
        <v>0</v>
      </c>
      <c r="P7374" s="6">
        <f>FORECAST(J7374,Inputs!$B$10:$B$18,Inputs!$A$10:$A$18)</f>
        <v>33.477161071046694</v>
      </c>
      <c r="Q7374" s="6">
        <f>IF(Inputs!$D$10="Yes",IF('Hourly Calcs'!P7374&gt;'Hourly Calcs'!K7374,'Hourly Calcs'!O7374,N7374+O7374),N7374+O7374)</f>
        <v>0</v>
      </c>
      <c r="R7374" s="12">
        <f t="shared" si="1041"/>
        <v>0</v>
      </c>
      <c r="S7374" s="1">
        <f>IF(AND(A7374&gt;=5,A7374&lt;=9),INDEX(Demand!$C$3:$C$26,C7374),INDEX(Demand!$B$3:$B$26,C7374))</f>
        <v>600</v>
      </c>
      <c r="T7374" s="7">
        <f t="shared" si="1042"/>
        <v>0</v>
      </c>
      <c r="U7374" s="7">
        <f t="shared" si="1043"/>
        <v>0</v>
      </c>
    </row>
    <row r="7375" spans="1:21" x14ac:dyDescent="0.2">
      <c r="A7375" s="1">
        <v>11</v>
      </c>
      <c r="B7375" s="1">
        <v>3</v>
      </c>
      <c r="C7375" s="1">
        <v>23</v>
      </c>
      <c r="D7375">
        <v>10</v>
      </c>
      <c r="E7375">
        <v>9.1999999999999993</v>
      </c>
      <c r="F7375">
        <v>95</v>
      </c>
      <c r="G7375">
        <v>0</v>
      </c>
      <c r="H7375">
        <v>0</v>
      </c>
      <c r="I7375">
        <v>0</v>
      </c>
      <c r="J7375" s="4">
        <f t="shared" si="1038"/>
        <v>336.61349700184235</v>
      </c>
      <c r="K7375" s="4">
        <f t="shared" si="1039"/>
        <v>-52.790199530753227</v>
      </c>
      <c r="L7375" s="5">
        <f t="shared" si="1035"/>
        <v>0</v>
      </c>
      <c r="M7375" s="5">
        <f t="shared" si="1036"/>
        <v>0</v>
      </c>
      <c r="N7375" s="6">
        <f t="shared" si="1037"/>
        <v>0</v>
      </c>
      <c r="O7375" s="6">
        <f t="shared" si="1040"/>
        <v>0</v>
      </c>
      <c r="P7375" s="6">
        <f>FORECAST(J7375,Inputs!$B$10:$B$18,Inputs!$A$10:$A$18)</f>
        <v>33.672347194461501</v>
      </c>
      <c r="Q7375" s="6">
        <f>IF(Inputs!$D$10="Yes",IF('Hourly Calcs'!P7375&gt;'Hourly Calcs'!K7375,'Hourly Calcs'!O7375,N7375+O7375),N7375+O7375)</f>
        <v>0</v>
      </c>
      <c r="R7375" s="12">
        <f t="shared" si="1041"/>
        <v>0</v>
      </c>
      <c r="S7375" s="1">
        <f>IF(AND(A7375&gt;=5,A7375&lt;=9),INDEX(Demand!$C$3:$C$26,C7375),INDEX(Demand!$B$3:$B$26,C7375))</f>
        <v>500</v>
      </c>
      <c r="T7375" s="7">
        <f t="shared" si="1042"/>
        <v>0</v>
      </c>
      <c r="U7375" s="7">
        <f t="shared" si="1043"/>
        <v>0</v>
      </c>
    </row>
    <row r="7376" spans="1:21" x14ac:dyDescent="0.2">
      <c r="A7376" s="1">
        <v>11</v>
      </c>
      <c r="B7376" s="1">
        <v>3</v>
      </c>
      <c r="C7376" s="1">
        <v>24</v>
      </c>
      <c r="D7376">
        <v>8.6999999999999993</v>
      </c>
      <c r="E7376">
        <v>8.1</v>
      </c>
      <c r="F7376">
        <v>96</v>
      </c>
      <c r="G7376">
        <v>0</v>
      </c>
      <c r="H7376">
        <v>0</v>
      </c>
      <c r="I7376">
        <v>0</v>
      </c>
      <c r="J7376" s="4">
        <f t="shared" si="1038"/>
        <v>0.97577574209753948</v>
      </c>
      <c r="K7376" s="4">
        <f t="shared" si="1039"/>
        <v>-54.660698411358652</v>
      </c>
      <c r="L7376" s="5">
        <f t="shared" si="1035"/>
        <v>0</v>
      </c>
      <c r="M7376" s="5">
        <f t="shared" si="1036"/>
        <v>0</v>
      </c>
      <c r="N7376" s="6">
        <f t="shared" si="1037"/>
        <v>0</v>
      </c>
      <c r="O7376" s="6">
        <f t="shared" si="1040"/>
        <v>0</v>
      </c>
      <c r="P7376" s="6">
        <f>FORECAST(J7376,Inputs!$B$10:$B$18,Inputs!$A$10:$A$18)</f>
        <v>30.564590516130529</v>
      </c>
      <c r="Q7376" s="6">
        <f>IF(Inputs!$D$10="Yes",IF('Hourly Calcs'!P7376&gt;'Hourly Calcs'!K7376,'Hourly Calcs'!O7376,N7376+O7376),N7376+O7376)</f>
        <v>0</v>
      </c>
      <c r="R7376" s="12">
        <f t="shared" si="1041"/>
        <v>0</v>
      </c>
      <c r="S7376" s="1">
        <f>IF(AND(A7376&gt;=5,A7376&lt;=9),INDEX(Demand!$C$3:$C$26,C7376),INDEX(Demand!$B$3:$B$26,C7376))</f>
        <v>400</v>
      </c>
      <c r="T7376" s="7">
        <f t="shared" si="1042"/>
        <v>0</v>
      </c>
      <c r="U7376" s="7">
        <f t="shared" si="1043"/>
        <v>0</v>
      </c>
    </row>
    <row r="7377" spans="1:21" x14ac:dyDescent="0.2">
      <c r="A7377" s="1">
        <v>11</v>
      </c>
      <c r="B7377" s="1">
        <v>4</v>
      </c>
      <c r="C7377" s="1">
        <v>1</v>
      </c>
      <c r="D7377">
        <v>9.1</v>
      </c>
      <c r="E7377">
        <v>8.9</v>
      </c>
      <c r="F7377">
        <v>99</v>
      </c>
      <c r="G7377">
        <v>0</v>
      </c>
      <c r="H7377">
        <v>0</v>
      </c>
      <c r="I7377">
        <v>0</v>
      </c>
      <c r="J7377" s="4">
        <f t="shared" si="1038"/>
        <v>25.189415233236872</v>
      </c>
      <c r="K7377" s="4">
        <f t="shared" si="1039"/>
        <v>-52.510050993982333</v>
      </c>
      <c r="L7377" s="5">
        <f t="shared" si="1035"/>
        <v>0</v>
      </c>
      <c r="M7377" s="5">
        <f t="shared" si="1036"/>
        <v>0</v>
      </c>
      <c r="N7377" s="6">
        <f t="shared" si="1037"/>
        <v>0</v>
      </c>
      <c r="O7377" s="6">
        <f t="shared" si="1040"/>
        <v>0</v>
      </c>
      <c r="P7377" s="6">
        <f>FORECAST(J7377,Inputs!$B$10:$B$18,Inputs!$A$10:$A$18)</f>
        <v>30.788790881789229</v>
      </c>
      <c r="Q7377" s="6">
        <f>IF(Inputs!$D$10="Yes",IF('Hourly Calcs'!P7377&gt;'Hourly Calcs'!K7377,'Hourly Calcs'!O7377,N7377+O7377),N7377+O7377)</f>
        <v>0</v>
      </c>
      <c r="R7377" s="12">
        <f t="shared" si="1041"/>
        <v>0</v>
      </c>
      <c r="S7377" s="1">
        <f>IF(AND(A7377&gt;=5,A7377&lt;=9),INDEX(Demand!$C$3:$C$26,C7377),INDEX(Demand!$B$3:$B$26,C7377))</f>
        <v>350</v>
      </c>
      <c r="T7377" s="7">
        <f t="shared" si="1042"/>
        <v>0</v>
      </c>
      <c r="U7377" s="7">
        <f t="shared" si="1043"/>
        <v>0</v>
      </c>
    </row>
    <row r="7378" spans="1:21" x14ac:dyDescent="0.2">
      <c r="A7378" s="1">
        <v>11</v>
      </c>
      <c r="B7378" s="1">
        <v>4</v>
      </c>
      <c r="C7378" s="1">
        <v>2</v>
      </c>
      <c r="D7378">
        <v>8.9</v>
      </c>
      <c r="E7378">
        <v>8.5</v>
      </c>
      <c r="F7378">
        <v>97</v>
      </c>
      <c r="G7378">
        <v>0</v>
      </c>
      <c r="H7378">
        <v>0</v>
      </c>
      <c r="I7378">
        <v>0</v>
      </c>
      <c r="J7378" s="4">
        <f t="shared" si="1038"/>
        <v>45.97228856041562</v>
      </c>
      <c r="K7378" s="4">
        <f t="shared" si="1039"/>
        <v>-46.980159647686094</v>
      </c>
      <c r="L7378" s="5">
        <f t="shared" si="1035"/>
        <v>0</v>
      </c>
      <c r="M7378" s="5">
        <f t="shared" si="1036"/>
        <v>0</v>
      </c>
      <c r="N7378" s="6">
        <f t="shared" si="1037"/>
        <v>0</v>
      </c>
      <c r="O7378" s="6">
        <f t="shared" si="1040"/>
        <v>0</v>
      </c>
      <c r="P7378" s="6">
        <f>FORECAST(J7378,Inputs!$B$10:$B$18,Inputs!$A$10:$A$18)</f>
        <v>30.981224894077922</v>
      </c>
      <c r="Q7378" s="6">
        <f>IF(Inputs!$D$10="Yes",IF('Hourly Calcs'!P7378&gt;'Hourly Calcs'!K7378,'Hourly Calcs'!O7378,N7378+O7378),N7378+O7378)</f>
        <v>0</v>
      </c>
      <c r="R7378" s="12">
        <f t="shared" si="1041"/>
        <v>0</v>
      </c>
      <c r="S7378" s="1">
        <f>IF(AND(A7378&gt;=5,A7378&lt;=9),INDEX(Demand!$C$3:$C$26,C7378),INDEX(Demand!$B$3:$B$26,C7378))</f>
        <v>350</v>
      </c>
      <c r="T7378" s="7">
        <f t="shared" si="1042"/>
        <v>0</v>
      </c>
      <c r="U7378" s="7">
        <f t="shared" si="1043"/>
        <v>0</v>
      </c>
    </row>
    <row r="7379" spans="1:21" x14ac:dyDescent="0.2">
      <c r="A7379" s="1">
        <v>11</v>
      </c>
      <c r="B7379" s="1">
        <v>4</v>
      </c>
      <c r="C7379" s="1">
        <v>3</v>
      </c>
      <c r="D7379">
        <v>7.9</v>
      </c>
      <c r="E7379">
        <v>7.7</v>
      </c>
      <c r="F7379">
        <v>99</v>
      </c>
      <c r="G7379">
        <v>0</v>
      </c>
      <c r="H7379">
        <v>0</v>
      </c>
      <c r="I7379">
        <v>0</v>
      </c>
      <c r="J7379" s="4">
        <f t="shared" si="1038"/>
        <v>62.804542151883524</v>
      </c>
      <c r="K7379" s="4">
        <f t="shared" si="1039"/>
        <v>-39.269866550548073</v>
      </c>
      <c r="L7379" s="5">
        <f t="shared" si="1035"/>
        <v>0</v>
      </c>
      <c r="M7379" s="5">
        <f t="shared" si="1036"/>
        <v>0</v>
      </c>
      <c r="N7379" s="6">
        <f t="shared" si="1037"/>
        <v>0</v>
      </c>
      <c r="O7379" s="6">
        <f t="shared" si="1040"/>
        <v>0</v>
      </c>
      <c r="P7379" s="6">
        <f>FORECAST(J7379,Inputs!$B$10:$B$18,Inputs!$A$10:$A$18)</f>
        <v>31.137079093998921</v>
      </c>
      <c r="Q7379" s="6">
        <f>IF(Inputs!$D$10="Yes",IF('Hourly Calcs'!P7379&gt;'Hourly Calcs'!K7379,'Hourly Calcs'!O7379,N7379+O7379),N7379+O7379)</f>
        <v>0</v>
      </c>
      <c r="R7379" s="12">
        <f t="shared" si="1041"/>
        <v>0</v>
      </c>
      <c r="S7379" s="1">
        <f>IF(AND(A7379&gt;=5,A7379&lt;=9),INDEX(Demand!$C$3:$C$26,C7379),INDEX(Demand!$B$3:$B$26,C7379))</f>
        <v>350</v>
      </c>
      <c r="T7379" s="7">
        <f t="shared" si="1042"/>
        <v>0</v>
      </c>
      <c r="U7379" s="7">
        <f t="shared" si="1043"/>
        <v>0</v>
      </c>
    </row>
    <row r="7380" spans="1:21" x14ac:dyDescent="0.2">
      <c r="A7380" s="1">
        <v>11</v>
      </c>
      <c r="B7380" s="1">
        <v>4</v>
      </c>
      <c r="C7380" s="1">
        <v>4</v>
      </c>
      <c r="D7380">
        <v>8.6</v>
      </c>
      <c r="E7380">
        <v>8.6</v>
      </c>
      <c r="F7380">
        <v>100</v>
      </c>
      <c r="G7380">
        <v>0</v>
      </c>
      <c r="H7380">
        <v>0</v>
      </c>
      <c r="I7380">
        <v>0</v>
      </c>
      <c r="J7380" s="4">
        <f t="shared" si="1038"/>
        <v>76.73904093648359</v>
      </c>
      <c r="K7380" s="4">
        <f t="shared" si="1039"/>
        <v>-30.379362092104643</v>
      </c>
      <c r="L7380" s="5">
        <f t="shared" si="1035"/>
        <v>88.26095906351641</v>
      </c>
      <c r="M7380" s="5">
        <f t="shared" si="1036"/>
        <v>0</v>
      </c>
      <c r="N7380" s="6">
        <f t="shared" si="1037"/>
        <v>0</v>
      </c>
      <c r="O7380" s="6">
        <f t="shared" si="1040"/>
        <v>0</v>
      </c>
      <c r="P7380" s="6">
        <f>FORECAST(J7380,Inputs!$B$10:$B$18,Inputs!$A$10:$A$18)</f>
        <v>31.266102230893363</v>
      </c>
      <c r="Q7380" s="6">
        <f>IF(Inputs!$D$10="Yes",IF('Hourly Calcs'!P7380&gt;'Hourly Calcs'!K7380,'Hourly Calcs'!O7380,N7380+O7380),N7380+O7380)</f>
        <v>0</v>
      </c>
      <c r="R7380" s="12">
        <f t="shared" si="1041"/>
        <v>0</v>
      </c>
      <c r="S7380" s="1">
        <f>IF(AND(A7380&gt;=5,A7380&lt;=9),INDEX(Demand!$C$3:$C$26,C7380),INDEX(Demand!$B$3:$B$26,C7380))</f>
        <v>350</v>
      </c>
      <c r="T7380" s="7">
        <f t="shared" si="1042"/>
        <v>0</v>
      </c>
      <c r="U7380" s="7">
        <f t="shared" si="1043"/>
        <v>0</v>
      </c>
    </row>
    <row r="7381" spans="1:21" x14ac:dyDescent="0.2">
      <c r="A7381" s="1">
        <v>11</v>
      </c>
      <c r="B7381" s="1">
        <v>4</v>
      </c>
      <c r="C7381" s="1">
        <v>5</v>
      </c>
      <c r="D7381">
        <v>8.4</v>
      </c>
      <c r="E7381">
        <v>8.4</v>
      </c>
      <c r="F7381">
        <v>100</v>
      </c>
      <c r="G7381">
        <v>0</v>
      </c>
      <c r="H7381">
        <v>0</v>
      </c>
      <c r="I7381">
        <v>0</v>
      </c>
      <c r="J7381" s="4">
        <f t="shared" si="1038"/>
        <v>88.956339026392584</v>
      </c>
      <c r="K7381" s="4">
        <f t="shared" si="1039"/>
        <v>-20.978975405761958</v>
      </c>
      <c r="L7381" s="5">
        <f t="shared" si="1035"/>
        <v>76.043660973607416</v>
      </c>
      <c r="M7381" s="5">
        <f t="shared" si="1036"/>
        <v>0</v>
      </c>
      <c r="N7381" s="6">
        <f t="shared" si="1037"/>
        <v>0</v>
      </c>
      <c r="O7381" s="6">
        <f t="shared" si="1040"/>
        <v>0</v>
      </c>
      <c r="P7381" s="6">
        <f>FORECAST(J7381,Inputs!$B$10:$B$18,Inputs!$A$10:$A$18)</f>
        <v>31.379225361355484</v>
      </c>
      <c r="Q7381" s="6">
        <f>IF(Inputs!$D$10="Yes",IF('Hourly Calcs'!P7381&gt;'Hourly Calcs'!K7381,'Hourly Calcs'!O7381,N7381+O7381),N7381+O7381)</f>
        <v>0</v>
      </c>
      <c r="R7381" s="12">
        <f t="shared" si="1041"/>
        <v>0</v>
      </c>
      <c r="S7381" s="1">
        <f>IF(AND(A7381&gt;=5,A7381&lt;=9),INDEX(Demand!$C$3:$C$26,C7381),INDEX(Demand!$B$3:$B$26,C7381))</f>
        <v>350</v>
      </c>
      <c r="T7381" s="7">
        <f t="shared" si="1042"/>
        <v>0</v>
      </c>
      <c r="U7381" s="7">
        <f t="shared" si="1043"/>
        <v>0</v>
      </c>
    </row>
    <row r="7382" spans="1:21" x14ac:dyDescent="0.2">
      <c r="A7382" s="1">
        <v>11</v>
      </c>
      <c r="B7382" s="1">
        <v>4</v>
      </c>
      <c r="C7382" s="1">
        <v>6</v>
      </c>
      <c r="D7382">
        <v>9.1</v>
      </c>
      <c r="E7382">
        <v>8.6999999999999993</v>
      </c>
      <c r="F7382">
        <v>97</v>
      </c>
      <c r="G7382">
        <v>0</v>
      </c>
      <c r="H7382">
        <v>0</v>
      </c>
      <c r="I7382">
        <v>0</v>
      </c>
      <c r="J7382" s="4">
        <f t="shared" si="1038"/>
        <v>100.37838584470066</v>
      </c>
      <c r="K7382" s="4">
        <f t="shared" si="1039"/>
        <v>-11.528533938924639</v>
      </c>
      <c r="L7382" s="5">
        <f t="shared" si="1035"/>
        <v>64.621614155299341</v>
      </c>
      <c r="M7382" s="5">
        <f t="shared" si="1036"/>
        <v>0</v>
      </c>
      <c r="N7382" s="6">
        <f t="shared" si="1037"/>
        <v>0</v>
      </c>
      <c r="O7382" s="6">
        <f t="shared" si="1040"/>
        <v>0</v>
      </c>
      <c r="P7382" s="6">
        <f>FORECAST(J7382,Inputs!$B$10:$B$18,Inputs!$A$10:$A$18)</f>
        <v>31.484985054117598</v>
      </c>
      <c r="Q7382" s="6">
        <f>IF(Inputs!$D$10="Yes",IF('Hourly Calcs'!P7382&gt;'Hourly Calcs'!K7382,'Hourly Calcs'!O7382,N7382+O7382),N7382+O7382)</f>
        <v>0</v>
      </c>
      <c r="R7382" s="12">
        <f t="shared" si="1041"/>
        <v>0</v>
      </c>
      <c r="S7382" s="1">
        <f>IF(AND(A7382&gt;=5,A7382&lt;=9),INDEX(Demand!$C$3:$C$26,C7382),INDEX(Demand!$B$3:$B$26,C7382))</f>
        <v>350</v>
      </c>
      <c r="T7382" s="7">
        <f t="shared" si="1042"/>
        <v>0</v>
      </c>
      <c r="U7382" s="7">
        <f t="shared" si="1043"/>
        <v>0</v>
      </c>
    </row>
    <row r="7383" spans="1:21" x14ac:dyDescent="0.2">
      <c r="A7383" s="1">
        <v>11</v>
      </c>
      <c r="B7383" s="1">
        <v>4</v>
      </c>
      <c r="C7383" s="1">
        <v>7</v>
      </c>
      <c r="D7383">
        <v>9</v>
      </c>
      <c r="E7383">
        <v>8.8000000000000007</v>
      </c>
      <c r="F7383">
        <v>99</v>
      </c>
      <c r="G7383">
        <v>0</v>
      </c>
      <c r="H7383">
        <v>0</v>
      </c>
      <c r="I7383">
        <v>0</v>
      </c>
      <c r="J7383" s="4">
        <f t="shared" si="1038"/>
        <v>111.70292010316793</v>
      </c>
      <c r="K7383" s="4">
        <f t="shared" si="1039"/>
        <v>-2.3213322746027814</v>
      </c>
      <c r="L7383" s="5">
        <f t="shared" si="1035"/>
        <v>53.297079896832074</v>
      </c>
      <c r="M7383" s="5">
        <f t="shared" si="1036"/>
        <v>0</v>
      </c>
      <c r="N7383" s="6">
        <f t="shared" si="1037"/>
        <v>0</v>
      </c>
      <c r="O7383" s="6">
        <f t="shared" si="1040"/>
        <v>0</v>
      </c>
      <c r="P7383" s="6">
        <f>FORECAST(J7383,Inputs!$B$10:$B$18,Inputs!$A$10:$A$18)</f>
        <v>31.589841852807108</v>
      </c>
      <c r="Q7383" s="6">
        <f>IF(Inputs!$D$10="Yes",IF('Hourly Calcs'!P7383&gt;'Hourly Calcs'!K7383,'Hourly Calcs'!O7383,N7383+O7383),N7383+O7383)</f>
        <v>0</v>
      </c>
      <c r="R7383" s="12">
        <f t="shared" si="1041"/>
        <v>0</v>
      </c>
      <c r="S7383" s="1">
        <f>IF(AND(A7383&gt;=5,A7383&lt;=9),INDEX(Demand!$C$3:$C$26,C7383),INDEX(Demand!$B$3:$B$26,C7383))</f>
        <v>350</v>
      </c>
      <c r="T7383" s="7">
        <f t="shared" si="1042"/>
        <v>0</v>
      </c>
      <c r="U7383" s="7">
        <f t="shared" si="1043"/>
        <v>0</v>
      </c>
    </row>
    <row r="7384" spans="1:21" x14ac:dyDescent="0.2">
      <c r="A7384" s="1">
        <v>11</v>
      </c>
      <c r="B7384" s="1">
        <v>4</v>
      </c>
      <c r="C7384" s="1">
        <v>8</v>
      </c>
      <c r="D7384">
        <v>10.6</v>
      </c>
      <c r="E7384">
        <v>10</v>
      </c>
      <c r="F7384">
        <v>96</v>
      </c>
      <c r="G7384">
        <v>11</v>
      </c>
      <c r="H7384">
        <v>0</v>
      </c>
      <c r="I7384">
        <v>11</v>
      </c>
      <c r="J7384" s="4">
        <f t="shared" si="1038"/>
        <v>123.48311855449683</v>
      </c>
      <c r="K7384" s="4">
        <f t="shared" si="1039"/>
        <v>6.0778405977162464</v>
      </c>
      <c r="L7384" s="5">
        <f t="shared" si="1035"/>
        <v>41.516881445503174</v>
      </c>
      <c r="M7384" s="5">
        <f t="shared" si="1036"/>
        <v>27.922159402283754</v>
      </c>
      <c r="N7384" s="6">
        <f t="shared" si="1037"/>
        <v>0</v>
      </c>
      <c r="O7384" s="6">
        <f t="shared" si="1040"/>
        <v>10.059706649052728</v>
      </c>
      <c r="P7384" s="6">
        <f>FORECAST(J7384,Inputs!$B$10:$B$18,Inputs!$A$10:$A$18)</f>
        <v>31.698917764393489</v>
      </c>
      <c r="Q7384" s="6">
        <f>IF(Inputs!$D$10="Yes",IF('Hourly Calcs'!P7384&gt;'Hourly Calcs'!K7384,'Hourly Calcs'!O7384,N7384+O7384),N7384+O7384)</f>
        <v>10.059706649052728</v>
      </c>
      <c r="R7384" s="12">
        <f t="shared" si="1041"/>
        <v>47.80372599629856</v>
      </c>
      <c r="S7384" s="1">
        <f>IF(AND(A7384&gt;=5,A7384&lt;=9),INDEX(Demand!$C$3:$C$26,C7384),INDEX(Demand!$B$3:$B$26,C7384))</f>
        <v>350</v>
      </c>
      <c r="T7384" s="7">
        <f t="shared" si="1042"/>
        <v>47.803725996298567</v>
      </c>
      <c r="U7384" s="7">
        <f t="shared" si="1043"/>
        <v>0</v>
      </c>
    </row>
    <row r="7385" spans="1:21" x14ac:dyDescent="0.2">
      <c r="A7385" s="1">
        <v>11</v>
      </c>
      <c r="B7385" s="1">
        <v>4</v>
      </c>
      <c r="C7385" s="1">
        <v>9</v>
      </c>
      <c r="D7385">
        <v>11</v>
      </c>
      <c r="E7385">
        <v>10.4</v>
      </c>
      <c r="F7385">
        <v>96</v>
      </c>
      <c r="G7385">
        <v>65</v>
      </c>
      <c r="H7385">
        <v>0</v>
      </c>
      <c r="I7385">
        <v>65</v>
      </c>
      <c r="J7385" s="4">
        <f t="shared" si="1038"/>
        <v>136.15497538159968</v>
      </c>
      <c r="K7385" s="4">
        <f t="shared" si="1039"/>
        <v>13.281252237642221</v>
      </c>
      <c r="L7385" s="5">
        <f t="shared" si="1035"/>
        <v>28.845024618400316</v>
      </c>
      <c r="M7385" s="5">
        <f t="shared" si="1036"/>
        <v>20.718747762357779</v>
      </c>
      <c r="N7385" s="6">
        <f t="shared" si="1037"/>
        <v>0</v>
      </c>
      <c r="O7385" s="6">
        <f t="shared" si="1040"/>
        <v>59.443721108038851</v>
      </c>
      <c r="P7385" s="6">
        <f>FORECAST(J7385,Inputs!$B$10:$B$18,Inputs!$A$10:$A$18)</f>
        <v>31.816249772051847</v>
      </c>
      <c r="Q7385" s="6">
        <f>IF(Inputs!$D$10="Yes",IF('Hourly Calcs'!P7385&gt;'Hourly Calcs'!K7385,'Hourly Calcs'!O7385,N7385+O7385),N7385+O7385)</f>
        <v>59.443721108038851</v>
      </c>
      <c r="R7385" s="12">
        <f t="shared" si="1041"/>
        <v>282.47656270540062</v>
      </c>
      <c r="S7385" s="1">
        <f>IF(AND(A7385&gt;=5,A7385&lt;=9),INDEX(Demand!$C$3:$C$26,C7385),INDEX(Demand!$B$3:$B$26,C7385))</f>
        <v>350</v>
      </c>
      <c r="T7385" s="7">
        <f t="shared" si="1042"/>
        <v>282.47656270540062</v>
      </c>
      <c r="U7385" s="7">
        <f t="shared" si="1043"/>
        <v>0</v>
      </c>
    </row>
    <row r="7386" spans="1:21" x14ac:dyDescent="0.2">
      <c r="A7386" s="1">
        <v>11</v>
      </c>
      <c r="B7386" s="1">
        <v>4</v>
      </c>
      <c r="C7386" s="1">
        <v>10</v>
      </c>
      <c r="D7386">
        <v>11.3</v>
      </c>
      <c r="E7386">
        <v>10.7</v>
      </c>
      <c r="F7386">
        <v>96</v>
      </c>
      <c r="G7386">
        <v>133</v>
      </c>
      <c r="H7386">
        <v>17</v>
      </c>
      <c r="I7386">
        <v>128</v>
      </c>
      <c r="J7386" s="4">
        <f t="shared" si="1038"/>
        <v>149.98551782852752</v>
      </c>
      <c r="K7386" s="4">
        <f t="shared" si="1039"/>
        <v>18.953069323634153</v>
      </c>
      <c r="L7386" s="5">
        <f t="shared" si="1035"/>
        <v>15.01448217147248</v>
      </c>
      <c r="M7386" s="5">
        <f t="shared" si="1036"/>
        <v>15.046930676365847</v>
      </c>
      <c r="N7386" s="6">
        <f t="shared" si="1037"/>
        <v>13.261473275459727</v>
      </c>
      <c r="O7386" s="6">
        <f t="shared" si="1040"/>
        <v>117.05840464352266</v>
      </c>
      <c r="P7386" s="6">
        <f>FORECAST(J7386,Inputs!$B$10:$B$18,Inputs!$A$10:$A$18)</f>
        <v>31.944310350264143</v>
      </c>
      <c r="Q7386" s="6">
        <f>IF(Inputs!$D$10="Yes",IF('Hourly Calcs'!P7386&gt;'Hourly Calcs'!K7386,'Hourly Calcs'!O7386,N7386+O7386),N7386+O7386)</f>
        <v>117.05840464352266</v>
      </c>
      <c r="R7386" s="12">
        <f t="shared" si="1041"/>
        <v>556.26153886601969</v>
      </c>
      <c r="S7386" s="1">
        <f>IF(AND(A7386&gt;=5,A7386&lt;=9),INDEX(Demand!$C$3:$C$26,C7386),INDEX(Demand!$B$3:$B$26,C7386))</f>
        <v>600</v>
      </c>
      <c r="T7386" s="7">
        <f t="shared" si="1042"/>
        <v>556.26153886601969</v>
      </c>
      <c r="U7386" s="7">
        <f t="shared" si="1043"/>
        <v>0</v>
      </c>
    </row>
    <row r="7387" spans="1:21" x14ac:dyDescent="0.2">
      <c r="A7387" s="1">
        <v>11</v>
      </c>
      <c r="B7387" s="1">
        <v>4</v>
      </c>
      <c r="C7387" s="1">
        <v>11</v>
      </c>
      <c r="D7387">
        <v>12.2</v>
      </c>
      <c r="E7387">
        <v>11.2</v>
      </c>
      <c r="F7387">
        <v>94</v>
      </c>
      <c r="G7387">
        <v>186</v>
      </c>
      <c r="H7387">
        <v>33</v>
      </c>
      <c r="I7387">
        <v>174</v>
      </c>
      <c r="J7387" s="4">
        <f t="shared" si="1038"/>
        <v>164.9476866672654</v>
      </c>
      <c r="K7387" s="4">
        <f t="shared" si="1039"/>
        <v>22.573539800546399</v>
      </c>
      <c r="L7387" s="5">
        <f t="shared" si="1035"/>
        <v>5.2313332734598816E-2</v>
      </c>
      <c r="M7387" s="5">
        <f t="shared" si="1036"/>
        <v>11.426460199453601</v>
      </c>
      <c r="N7387" s="6">
        <f t="shared" si="1037"/>
        <v>27.541580131726263</v>
      </c>
      <c r="O7387" s="6">
        <f t="shared" si="1040"/>
        <v>159.12626881228863</v>
      </c>
      <c r="P7387" s="6">
        <f>FORECAST(J7387,Inputs!$B$10:$B$18,Inputs!$A$10:$A$18)</f>
        <v>32.082848950622825</v>
      </c>
      <c r="Q7387" s="6">
        <f>IF(Inputs!$D$10="Yes",IF('Hourly Calcs'!P7387&gt;'Hourly Calcs'!K7387,'Hourly Calcs'!O7387,N7387+O7387),N7387+O7387)</f>
        <v>159.12626881228863</v>
      </c>
      <c r="R7387" s="12">
        <f t="shared" si="1041"/>
        <v>756.16802939599552</v>
      </c>
      <c r="S7387" s="1">
        <f>IF(AND(A7387&gt;=5,A7387&lt;=9),INDEX(Demand!$C$3:$C$26,C7387),INDEX(Demand!$B$3:$B$26,C7387))</f>
        <v>600</v>
      </c>
      <c r="T7387" s="7">
        <f t="shared" si="1042"/>
        <v>600</v>
      </c>
      <c r="U7387" s="7">
        <f t="shared" si="1043"/>
        <v>156.16802939599552</v>
      </c>
    </row>
    <row r="7388" spans="1:21" x14ac:dyDescent="0.2">
      <c r="A7388" s="1">
        <v>11</v>
      </c>
      <c r="B7388" s="1">
        <v>4</v>
      </c>
      <c r="C7388" s="1">
        <v>12</v>
      </c>
      <c r="D7388">
        <v>11.6</v>
      </c>
      <c r="E7388">
        <v>10.8</v>
      </c>
      <c r="F7388">
        <v>95</v>
      </c>
      <c r="G7388">
        <v>214</v>
      </c>
      <c r="H7388">
        <v>43</v>
      </c>
      <c r="I7388">
        <v>195</v>
      </c>
      <c r="J7388" s="4">
        <f t="shared" si="1038"/>
        <v>180.61359307080241</v>
      </c>
      <c r="K7388" s="4">
        <f t="shared" si="1039"/>
        <v>23.753203691173766</v>
      </c>
      <c r="L7388" s="5">
        <f t="shared" si="1035"/>
        <v>15.613593070802409</v>
      </c>
      <c r="M7388" s="5">
        <f t="shared" si="1036"/>
        <v>10.246796308826234</v>
      </c>
      <c r="N7388" s="6">
        <f t="shared" si="1037"/>
        <v>35.555441844060717</v>
      </c>
      <c r="O7388" s="6">
        <f t="shared" si="1040"/>
        <v>178.33116332411655</v>
      </c>
      <c r="P7388" s="6">
        <f>FORECAST(J7388,Inputs!$B$10:$B$18,Inputs!$A$10:$A$18)</f>
        <v>32.227903639544465</v>
      </c>
      <c r="Q7388" s="6">
        <f>IF(Inputs!$D$10="Yes",IF('Hourly Calcs'!P7388&gt;'Hourly Calcs'!K7388,'Hourly Calcs'!O7388,N7388+O7388),N7388+O7388)</f>
        <v>178.33116332411655</v>
      </c>
      <c r="R7388" s="12">
        <f t="shared" si="1041"/>
        <v>847.42968811620176</v>
      </c>
      <c r="S7388" s="1">
        <f>IF(AND(A7388&gt;=5,A7388&lt;=9),INDEX(Demand!$C$3:$C$26,C7388),INDEX(Demand!$B$3:$B$26,C7388))</f>
        <v>600</v>
      </c>
      <c r="T7388" s="7">
        <f t="shared" si="1042"/>
        <v>600</v>
      </c>
      <c r="U7388" s="7">
        <f t="shared" si="1043"/>
        <v>247.42968811620176</v>
      </c>
    </row>
    <row r="7389" spans="1:21" x14ac:dyDescent="0.2">
      <c r="A7389" s="1">
        <v>11</v>
      </c>
      <c r="B7389" s="1">
        <v>4</v>
      </c>
      <c r="C7389" s="1">
        <v>13</v>
      </c>
      <c r="D7389">
        <v>11.7</v>
      </c>
      <c r="E7389">
        <v>11.2</v>
      </c>
      <c r="F7389">
        <v>97</v>
      </c>
      <c r="G7389">
        <v>209</v>
      </c>
      <c r="H7389">
        <v>45</v>
      </c>
      <c r="I7389">
        <v>190</v>
      </c>
      <c r="J7389" s="4">
        <f t="shared" si="1038"/>
        <v>196.24362383608087</v>
      </c>
      <c r="K7389" s="4">
        <f t="shared" si="1039"/>
        <v>22.349780077964013</v>
      </c>
      <c r="L7389" s="5">
        <f t="shared" si="1035"/>
        <v>31.243623836080872</v>
      </c>
      <c r="M7389" s="5">
        <f t="shared" si="1036"/>
        <v>11.650219922035987</v>
      </c>
      <c r="N7389" s="6">
        <f t="shared" si="1037"/>
        <v>34.084266957358736</v>
      </c>
      <c r="O7389" s="6">
        <f t="shared" si="1040"/>
        <v>173.75856939272896</v>
      </c>
      <c r="P7389" s="6">
        <f>FORECAST(J7389,Inputs!$B$10:$B$18,Inputs!$A$10:$A$18)</f>
        <v>32.372626146630374</v>
      </c>
      <c r="Q7389" s="6">
        <f>IF(Inputs!$D$10="Yes",IF('Hourly Calcs'!P7389&gt;'Hourly Calcs'!K7389,'Hourly Calcs'!O7389,N7389+O7389),N7389+O7389)</f>
        <v>173.75856939272896</v>
      </c>
      <c r="R7389" s="12">
        <f t="shared" si="1041"/>
        <v>825.70072175424798</v>
      </c>
      <c r="S7389" s="1">
        <f>IF(AND(A7389&gt;=5,A7389&lt;=9),INDEX(Demand!$C$3:$C$26,C7389),INDEX(Demand!$B$3:$B$26,C7389))</f>
        <v>600</v>
      </c>
      <c r="T7389" s="7">
        <f t="shared" si="1042"/>
        <v>600</v>
      </c>
      <c r="U7389" s="7">
        <f t="shared" si="1043"/>
        <v>225.70072175424798</v>
      </c>
    </row>
    <row r="7390" spans="1:21" x14ac:dyDescent="0.2">
      <c r="A7390" s="1">
        <v>11</v>
      </c>
      <c r="B7390" s="1">
        <v>4</v>
      </c>
      <c r="C7390" s="1">
        <v>14</v>
      </c>
      <c r="D7390">
        <v>11.6</v>
      </c>
      <c r="E7390">
        <v>11</v>
      </c>
      <c r="F7390">
        <v>96</v>
      </c>
      <c r="G7390">
        <v>87</v>
      </c>
      <c r="H7390">
        <v>0</v>
      </c>
      <c r="I7390">
        <v>87</v>
      </c>
      <c r="J7390" s="4">
        <f t="shared" si="1038"/>
        <v>211.11445427804387</v>
      </c>
      <c r="K7390" s="4">
        <f t="shared" si="1039"/>
        <v>18.530797407419797</v>
      </c>
      <c r="L7390" s="5">
        <f t="shared" si="1035"/>
        <v>46.114454278043866</v>
      </c>
      <c r="M7390" s="5">
        <f t="shared" si="1036"/>
        <v>15.469202592580203</v>
      </c>
      <c r="N7390" s="6">
        <f t="shared" si="1037"/>
        <v>0</v>
      </c>
      <c r="O7390" s="6">
        <f t="shared" si="1040"/>
        <v>79.563134406144314</v>
      </c>
      <c r="P7390" s="6">
        <f>FORECAST(J7390,Inputs!$B$10:$B$18,Inputs!$A$10:$A$18)</f>
        <v>32.510319021092997</v>
      </c>
      <c r="Q7390" s="6">
        <f>IF(Inputs!$D$10="Yes",IF('Hourly Calcs'!P7390&gt;'Hourly Calcs'!K7390,'Hourly Calcs'!O7390,N7390+O7390),N7390+O7390)</f>
        <v>79.563134406144314</v>
      </c>
      <c r="R7390" s="12">
        <f t="shared" si="1041"/>
        <v>378.08401469799776</v>
      </c>
      <c r="S7390" s="1">
        <f>IF(AND(A7390&gt;=5,A7390&lt;=9),INDEX(Demand!$C$3:$C$26,C7390),INDEX(Demand!$B$3:$B$26,C7390))</f>
        <v>600</v>
      </c>
      <c r="T7390" s="7">
        <f t="shared" si="1042"/>
        <v>378.08401469799776</v>
      </c>
      <c r="U7390" s="7">
        <f t="shared" si="1043"/>
        <v>0</v>
      </c>
    </row>
    <row r="7391" spans="1:21" x14ac:dyDescent="0.2">
      <c r="A7391" s="1">
        <v>11</v>
      </c>
      <c r="B7391" s="1">
        <v>4</v>
      </c>
      <c r="C7391" s="1">
        <v>15</v>
      </c>
      <c r="D7391">
        <v>12</v>
      </c>
      <c r="E7391">
        <v>11.4</v>
      </c>
      <c r="F7391">
        <v>96</v>
      </c>
      <c r="G7391">
        <v>58</v>
      </c>
      <c r="H7391">
        <v>0</v>
      </c>
      <c r="I7391">
        <v>58</v>
      </c>
      <c r="J7391" s="4">
        <f t="shared" si="1038"/>
        <v>224.83298760427095</v>
      </c>
      <c r="K7391" s="4">
        <f t="shared" si="1039"/>
        <v>12.700527749229764</v>
      </c>
      <c r="L7391" s="5">
        <f t="shared" si="1035"/>
        <v>59.832987604270954</v>
      </c>
      <c r="M7391" s="5">
        <f t="shared" si="1036"/>
        <v>21.299472250770236</v>
      </c>
      <c r="N7391" s="6">
        <f t="shared" si="1037"/>
        <v>0</v>
      </c>
      <c r="O7391" s="6">
        <f t="shared" si="1040"/>
        <v>53.042089604096205</v>
      </c>
      <c r="P7391" s="6">
        <f>FORECAST(J7391,Inputs!$B$10:$B$18,Inputs!$A$10:$A$18)</f>
        <v>32.63734247781732</v>
      </c>
      <c r="Q7391" s="6">
        <f>IF(Inputs!$D$10="Yes",IF('Hourly Calcs'!P7391&gt;'Hourly Calcs'!K7391,'Hourly Calcs'!O7391,N7391+O7391),N7391+O7391)</f>
        <v>53.042089604096205</v>
      </c>
      <c r="R7391" s="12">
        <f t="shared" si="1041"/>
        <v>252.05600979866514</v>
      </c>
      <c r="S7391" s="1">
        <f>IF(AND(A7391&gt;=5,A7391&lt;=9),INDEX(Demand!$C$3:$C$26,C7391),INDEX(Demand!$B$3:$B$26,C7391))</f>
        <v>600</v>
      </c>
      <c r="T7391" s="7">
        <f t="shared" si="1042"/>
        <v>252.05600979866517</v>
      </c>
      <c r="U7391" s="7">
        <f t="shared" si="1043"/>
        <v>0</v>
      </c>
    </row>
    <row r="7392" spans="1:21" x14ac:dyDescent="0.2">
      <c r="A7392" s="1">
        <v>11</v>
      </c>
      <c r="B7392" s="1">
        <v>4</v>
      </c>
      <c r="C7392" s="1">
        <v>16</v>
      </c>
      <c r="D7392">
        <v>11.9</v>
      </c>
      <c r="E7392">
        <v>11.5</v>
      </c>
      <c r="F7392">
        <v>97</v>
      </c>
      <c r="G7392">
        <v>24</v>
      </c>
      <c r="H7392">
        <v>0</v>
      </c>
      <c r="I7392">
        <v>24</v>
      </c>
      <c r="J7392" s="4">
        <f t="shared" si="1038"/>
        <v>237.40265645778567</v>
      </c>
      <c r="K7392" s="4">
        <f t="shared" si="1039"/>
        <v>5.3887531952175891</v>
      </c>
      <c r="L7392" s="5">
        <f t="shared" si="1035"/>
        <v>72.402656457785667</v>
      </c>
      <c r="M7392" s="5">
        <f t="shared" si="1036"/>
        <v>28.611246804782411</v>
      </c>
      <c r="N7392" s="6">
        <f t="shared" si="1037"/>
        <v>0</v>
      </c>
      <c r="O7392" s="6">
        <f t="shared" si="1040"/>
        <v>21.948450870660501</v>
      </c>
      <c r="P7392" s="6">
        <f>FORECAST(J7392,Inputs!$B$10:$B$18,Inputs!$A$10:$A$18)</f>
        <v>32.753728300535052</v>
      </c>
      <c r="Q7392" s="6">
        <f>IF(Inputs!$D$10="Yes",IF('Hourly Calcs'!P7392&gt;'Hourly Calcs'!K7392,'Hourly Calcs'!O7392,N7392+O7392),N7392+O7392)</f>
        <v>21.948450870660501</v>
      </c>
      <c r="R7392" s="12">
        <f t="shared" si="1041"/>
        <v>104.29903853737869</v>
      </c>
      <c r="S7392" s="1">
        <f>IF(AND(A7392&gt;=5,A7392&lt;=9),INDEX(Demand!$C$3:$C$26,C7392),INDEX(Demand!$B$3:$B$26,C7392))</f>
        <v>900</v>
      </c>
      <c r="T7392" s="7">
        <f t="shared" si="1042"/>
        <v>104.29903853737869</v>
      </c>
      <c r="U7392" s="7">
        <f t="shared" si="1043"/>
        <v>0</v>
      </c>
    </row>
    <row r="7393" spans="1:21" x14ac:dyDescent="0.2">
      <c r="A7393" s="1">
        <v>11</v>
      </c>
      <c r="B7393" s="1">
        <v>4</v>
      </c>
      <c r="C7393" s="1">
        <v>17</v>
      </c>
      <c r="D7393">
        <v>12.2</v>
      </c>
      <c r="E7393">
        <v>12</v>
      </c>
      <c r="F7393">
        <v>99</v>
      </c>
      <c r="G7393">
        <v>3</v>
      </c>
      <c r="H7393">
        <v>0</v>
      </c>
      <c r="I7393">
        <v>3</v>
      </c>
      <c r="J7393" s="4">
        <f t="shared" si="1038"/>
        <v>249.10842529735123</v>
      </c>
      <c r="K7393" s="4">
        <f t="shared" si="1039"/>
        <v>-3.142490173236709</v>
      </c>
      <c r="L7393" s="5">
        <f t="shared" si="1035"/>
        <v>84.108425297351232</v>
      </c>
      <c r="M7393" s="5">
        <f t="shared" si="1036"/>
        <v>0</v>
      </c>
      <c r="N7393" s="6">
        <f t="shared" si="1037"/>
        <v>0</v>
      </c>
      <c r="O7393" s="6">
        <f t="shared" si="1040"/>
        <v>2.7435563588325627</v>
      </c>
      <c r="P7393" s="6">
        <f>FORECAST(J7393,Inputs!$B$10:$B$18,Inputs!$A$10:$A$18)</f>
        <v>32.862115049049549</v>
      </c>
      <c r="Q7393" s="6">
        <f>IF(Inputs!$D$10="Yes",IF('Hourly Calcs'!P7393&gt;'Hourly Calcs'!K7393,'Hourly Calcs'!O7393,N7393+O7393),N7393+O7393)</f>
        <v>2.7435563588325627</v>
      </c>
      <c r="R7393" s="12">
        <f t="shared" si="1041"/>
        <v>13.037379817172337</v>
      </c>
      <c r="S7393" s="1">
        <f>IF(AND(A7393&gt;=5,A7393&lt;=9),INDEX(Demand!$C$3:$C$26,C7393),INDEX(Demand!$B$3:$B$26,C7393))</f>
        <v>900</v>
      </c>
      <c r="T7393" s="7">
        <f t="shared" si="1042"/>
        <v>13.037379817172337</v>
      </c>
      <c r="U7393" s="7">
        <f t="shared" si="1043"/>
        <v>0</v>
      </c>
    </row>
    <row r="7394" spans="1:21" x14ac:dyDescent="0.2">
      <c r="A7394" s="1">
        <v>11</v>
      </c>
      <c r="B7394" s="1">
        <v>4</v>
      </c>
      <c r="C7394" s="1">
        <v>18</v>
      </c>
      <c r="D7394">
        <v>12.3</v>
      </c>
      <c r="E7394">
        <v>11.9</v>
      </c>
      <c r="F7394">
        <v>97</v>
      </c>
      <c r="G7394">
        <v>0</v>
      </c>
      <c r="H7394">
        <v>0</v>
      </c>
      <c r="I7394">
        <v>0</v>
      </c>
      <c r="J7394" s="4">
        <f t="shared" si="1038"/>
        <v>260.3960512940954</v>
      </c>
      <c r="K7394" s="4">
        <f t="shared" si="1039"/>
        <v>-12.373911573396725</v>
      </c>
      <c r="L7394" s="5">
        <f t="shared" si="1035"/>
        <v>0</v>
      </c>
      <c r="M7394" s="5">
        <f t="shared" si="1036"/>
        <v>0</v>
      </c>
      <c r="N7394" s="6">
        <f t="shared" si="1037"/>
        <v>0</v>
      </c>
      <c r="O7394" s="6">
        <f t="shared" si="1040"/>
        <v>0</v>
      </c>
      <c r="P7394" s="6">
        <f>FORECAST(J7394,Inputs!$B$10:$B$18,Inputs!$A$10:$A$18)</f>
        <v>32.966630104574953</v>
      </c>
      <c r="Q7394" s="6">
        <f>IF(Inputs!$D$10="Yes",IF('Hourly Calcs'!P7394&gt;'Hourly Calcs'!K7394,'Hourly Calcs'!O7394,N7394+O7394),N7394+O7394)</f>
        <v>0</v>
      </c>
      <c r="R7394" s="12">
        <f t="shared" si="1041"/>
        <v>0</v>
      </c>
      <c r="S7394" s="1">
        <f>IF(AND(A7394&gt;=5,A7394&lt;=9),INDEX(Demand!$C$3:$C$26,C7394),INDEX(Demand!$B$3:$B$26,C7394))</f>
        <v>900</v>
      </c>
      <c r="T7394" s="7">
        <f t="shared" si="1042"/>
        <v>0</v>
      </c>
      <c r="U7394" s="7">
        <f t="shared" si="1043"/>
        <v>0</v>
      </c>
    </row>
    <row r="7395" spans="1:21" x14ac:dyDescent="0.2">
      <c r="A7395" s="1">
        <v>11</v>
      </c>
      <c r="B7395" s="1">
        <v>4</v>
      </c>
      <c r="C7395" s="1">
        <v>19</v>
      </c>
      <c r="D7395">
        <v>12</v>
      </c>
      <c r="E7395">
        <v>11.8</v>
      </c>
      <c r="F7395">
        <v>99</v>
      </c>
      <c r="G7395">
        <v>0</v>
      </c>
      <c r="H7395">
        <v>0</v>
      </c>
      <c r="I7395">
        <v>0</v>
      </c>
      <c r="J7395" s="4">
        <f t="shared" si="1038"/>
        <v>271.82774096398299</v>
      </c>
      <c r="K7395" s="4">
        <f t="shared" si="1039"/>
        <v>-21.851875256596543</v>
      </c>
      <c r="L7395" s="5">
        <f t="shared" ref="L7395:L7458" si="1044">IF(ABS($B$5-J7395)&gt;90,0,ABS($B$5-J7395))</f>
        <v>0</v>
      </c>
      <c r="M7395" s="5">
        <f t="shared" ref="M7395:M7458" si="1045">IF(K7395&gt;0,ABS($B$4-K7395),0)</f>
        <v>0</v>
      </c>
      <c r="N7395" s="6">
        <f t="shared" si="1037"/>
        <v>0</v>
      </c>
      <c r="O7395" s="6">
        <f t="shared" si="1040"/>
        <v>0</v>
      </c>
      <c r="P7395" s="6">
        <f>FORECAST(J7395,Inputs!$B$10:$B$18,Inputs!$A$10:$A$18)</f>
        <v>33.072479082999841</v>
      </c>
      <c r="Q7395" s="6">
        <f>IF(Inputs!$D$10="Yes",IF('Hourly Calcs'!P7395&gt;'Hourly Calcs'!K7395,'Hourly Calcs'!O7395,N7395+O7395),N7395+O7395)</f>
        <v>0</v>
      </c>
      <c r="R7395" s="12">
        <f t="shared" si="1041"/>
        <v>0</v>
      </c>
      <c r="S7395" s="1">
        <f>IF(AND(A7395&gt;=5,A7395&lt;=9),INDEX(Demand!$C$3:$C$26,C7395),INDEX(Demand!$B$3:$B$26,C7395))</f>
        <v>900</v>
      </c>
      <c r="T7395" s="7">
        <f t="shared" si="1042"/>
        <v>0</v>
      </c>
      <c r="U7395" s="7">
        <f t="shared" si="1043"/>
        <v>0</v>
      </c>
    </row>
    <row r="7396" spans="1:21" x14ac:dyDescent="0.2">
      <c r="A7396" s="1">
        <v>11</v>
      </c>
      <c r="B7396" s="1">
        <v>4</v>
      </c>
      <c r="C7396" s="1">
        <v>20</v>
      </c>
      <c r="D7396">
        <v>11.7</v>
      </c>
      <c r="E7396">
        <v>11.7</v>
      </c>
      <c r="F7396">
        <v>100</v>
      </c>
      <c r="G7396">
        <v>0</v>
      </c>
      <c r="H7396">
        <v>0</v>
      </c>
      <c r="I7396">
        <v>0</v>
      </c>
      <c r="J7396" s="4">
        <f t="shared" si="1038"/>
        <v>284.11624664894975</v>
      </c>
      <c r="K7396" s="4">
        <f t="shared" si="1039"/>
        <v>-31.253559635622565</v>
      </c>
      <c r="L7396" s="5">
        <f t="shared" si="1044"/>
        <v>0</v>
      </c>
      <c r="M7396" s="5">
        <f t="shared" si="1045"/>
        <v>0</v>
      </c>
      <c r="N7396" s="6">
        <f t="shared" si="1037"/>
        <v>0</v>
      </c>
      <c r="O7396" s="6">
        <f t="shared" si="1040"/>
        <v>0</v>
      </c>
      <c r="P7396" s="6">
        <f>FORECAST(J7396,Inputs!$B$10:$B$18,Inputs!$A$10:$A$18)</f>
        <v>33.186261543045831</v>
      </c>
      <c r="Q7396" s="6">
        <f>IF(Inputs!$D$10="Yes",IF('Hourly Calcs'!P7396&gt;'Hourly Calcs'!K7396,'Hourly Calcs'!O7396,N7396+O7396),N7396+O7396)</f>
        <v>0</v>
      </c>
      <c r="R7396" s="12">
        <f t="shared" si="1041"/>
        <v>0</v>
      </c>
      <c r="S7396" s="1">
        <f>IF(AND(A7396&gt;=5,A7396&lt;=9),INDEX(Demand!$C$3:$C$26,C7396),INDEX(Demand!$B$3:$B$26,C7396))</f>
        <v>800</v>
      </c>
      <c r="T7396" s="7">
        <f t="shared" si="1042"/>
        <v>0</v>
      </c>
      <c r="U7396" s="7">
        <f t="shared" si="1043"/>
        <v>0</v>
      </c>
    </row>
    <row r="7397" spans="1:21" x14ac:dyDescent="0.2">
      <c r="A7397" s="1">
        <v>11</v>
      </c>
      <c r="B7397" s="1">
        <v>4</v>
      </c>
      <c r="C7397" s="1">
        <v>21</v>
      </c>
      <c r="D7397">
        <v>11.7</v>
      </c>
      <c r="E7397">
        <v>11.7</v>
      </c>
      <c r="F7397">
        <v>100</v>
      </c>
      <c r="G7397">
        <v>0</v>
      </c>
      <c r="H7397">
        <v>0</v>
      </c>
      <c r="I7397">
        <v>0</v>
      </c>
      <c r="J7397" s="4">
        <f t="shared" si="1038"/>
        <v>298.20937759717447</v>
      </c>
      <c r="K7397" s="4">
        <f t="shared" si="1039"/>
        <v>-40.109872717841881</v>
      </c>
      <c r="L7397" s="5">
        <f t="shared" si="1044"/>
        <v>0</v>
      </c>
      <c r="M7397" s="5">
        <f t="shared" si="1045"/>
        <v>0</v>
      </c>
      <c r="N7397" s="6">
        <f t="shared" si="1037"/>
        <v>0</v>
      </c>
      <c r="O7397" s="6">
        <f t="shared" si="1040"/>
        <v>0</v>
      </c>
      <c r="P7397" s="6">
        <f>FORECAST(J7397,Inputs!$B$10:$B$18,Inputs!$A$10:$A$18)</f>
        <v>33.316753496270131</v>
      </c>
      <c r="Q7397" s="6">
        <f>IF(Inputs!$D$10="Yes",IF('Hourly Calcs'!P7397&gt;'Hourly Calcs'!K7397,'Hourly Calcs'!O7397,N7397+O7397),N7397+O7397)</f>
        <v>0</v>
      </c>
      <c r="R7397" s="12">
        <f t="shared" si="1041"/>
        <v>0</v>
      </c>
      <c r="S7397" s="1">
        <f>IF(AND(A7397&gt;=5,A7397&lt;=9),INDEX(Demand!$C$3:$C$26,C7397),INDEX(Demand!$B$3:$B$26,C7397))</f>
        <v>700</v>
      </c>
      <c r="T7397" s="7">
        <f t="shared" si="1042"/>
        <v>0</v>
      </c>
      <c r="U7397" s="7">
        <f t="shared" si="1043"/>
        <v>0</v>
      </c>
    </row>
    <row r="7398" spans="1:21" x14ac:dyDescent="0.2">
      <c r="A7398" s="1">
        <v>11</v>
      </c>
      <c r="B7398" s="1">
        <v>4</v>
      </c>
      <c r="C7398" s="1">
        <v>22</v>
      </c>
      <c r="D7398">
        <v>11</v>
      </c>
      <c r="E7398">
        <v>10.8</v>
      </c>
      <c r="F7398">
        <v>99</v>
      </c>
      <c r="G7398">
        <v>0</v>
      </c>
      <c r="H7398">
        <v>0</v>
      </c>
      <c r="I7398">
        <v>0</v>
      </c>
      <c r="J7398" s="4">
        <f t="shared" si="1038"/>
        <v>315.31774205960687</v>
      </c>
      <c r="K7398" s="4">
        <f t="shared" si="1039"/>
        <v>-47.730227002250246</v>
      </c>
      <c r="L7398" s="5">
        <f t="shared" si="1044"/>
        <v>0</v>
      </c>
      <c r="M7398" s="5">
        <f t="shared" si="1045"/>
        <v>0</v>
      </c>
      <c r="N7398" s="6">
        <f t="shared" si="1037"/>
        <v>0</v>
      </c>
      <c r="O7398" s="6">
        <f t="shared" si="1040"/>
        <v>0</v>
      </c>
      <c r="P7398" s="6">
        <f>FORECAST(J7398,Inputs!$B$10:$B$18,Inputs!$A$10:$A$18)</f>
        <v>33.475164278329693</v>
      </c>
      <c r="Q7398" s="6">
        <f>IF(Inputs!$D$10="Yes",IF('Hourly Calcs'!P7398&gt;'Hourly Calcs'!K7398,'Hourly Calcs'!O7398,N7398+O7398),N7398+O7398)</f>
        <v>0</v>
      </c>
      <c r="R7398" s="12">
        <f t="shared" si="1041"/>
        <v>0</v>
      </c>
      <c r="S7398" s="1">
        <f>IF(AND(A7398&gt;=5,A7398&lt;=9),INDEX(Demand!$C$3:$C$26,C7398),INDEX(Demand!$B$3:$B$26,C7398))</f>
        <v>600</v>
      </c>
      <c r="T7398" s="7">
        <f t="shared" si="1042"/>
        <v>0</v>
      </c>
      <c r="U7398" s="7">
        <f t="shared" si="1043"/>
        <v>0</v>
      </c>
    </row>
    <row r="7399" spans="1:21" x14ac:dyDescent="0.2">
      <c r="A7399" s="1">
        <v>11</v>
      </c>
      <c r="B7399" s="1">
        <v>4</v>
      </c>
      <c r="C7399" s="1">
        <v>23</v>
      </c>
      <c r="D7399">
        <v>10.6</v>
      </c>
      <c r="E7399">
        <v>10.6</v>
      </c>
      <c r="F7399">
        <v>100</v>
      </c>
      <c r="G7399">
        <v>0</v>
      </c>
      <c r="H7399">
        <v>0</v>
      </c>
      <c r="I7399">
        <v>0</v>
      </c>
      <c r="J7399" s="4">
        <f t="shared" si="1038"/>
        <v>336.47276978798095</v>
      </c>
      <c r="K7399" s="4">
        <f t="shared" si="1039"/>
        <v>-53.084174769346248</v>
      </c>
      <c r="L7399" s="5">
        <f t="shared" si="1044"/>
        <v>0</v>
      </c>
      <c r="M7399" s="5">
        <f t="shared" si="1045"/>
        <v>0</v>
      </c>
      <c r="N7399" s="6">
        <f t="shared" si="1037"/>
        <v>0</v>
      </c>
      <c r="O7399" s="6">
        <f t="shared" si="1040"/>
        <v>0</v>
      </c>
      <c r="P7399" s="6">
        <f>FORECAST(J7399,Inputs!$B$10:$B$18,Inputs!$A$10:$A$18)</f>
        <v>33.671044164703524</v>
      </c>
      <c r="Q7399" s="6">
        <f>IF(Inputs!$D$10="Yes",IF('Hourly Calcs'!P7399&gt;'Hourly Calcs'!K7399,'Hourly Calcs'!O7399,N7399+O7399),N7399+O7399)</f>
        <v>0</v>
      </c>
      <c r="R7399" s="12">
        <f t="shared" si="1041"/>
        <v>0</v>
      </c>
      <c r="S7399" s="1">
        <f>IF(AND(A7399&gt;=5,A7399&lt;=9),INDEX(Demand!$C$3:$C$26,C7399),INDEX(Demand!$B$3:$B$26,C7399))</f>
        <v>500</v>
      </c>
      <c r="T7399" s="7">
        <f t="shared" si="1042"/>
        <v>0</v>
      </c>
      <c r="U7399" s="7">
        <f t="shared" si="1043"/>
        <v>0</v>
      </c>
    </row>
    <row r="7400" spans="1:21" x14ac:dyDescent="0.2">
      <c r="A7400" s="1">
        <v>11</v>
      </c>
      <c r="B7400" s="1">
        <v>4</v>
      </c>
      <c r="C7400" s="1">
        <v>24</v>
      </c>
      <c r="D7400">
        <v>10.5</v>
      </c>
      <c r="E7400">
        <v>10.5</v>
      </c>
      <c r="F7400">
        <v>100</v>
      </c>
      <c r="G7400">
        <v>0</v>
      </c>
      <c r="H7400">
        <v>0</v>
      </c>
      <c r="I7400">
        <v>0</v>
      </c>
      <c r="J7400" s="4">
        <f t="shared" si="1038"/>
        <v>0.97280590925242905</v>
      </c>
      <c r="K7400" s="4">
        <f t="shared" si="1039"/>
        <v>-54.966482693037847</v>
      </c>
      <c r="L7400" s="5">
        <f t="shared" si="1044"/>
        <v>0</v>
      </c>
      <c r="M7400" s="5">
        <f t="shared" si="1045"/>
        <v>0</v>
      </c>
      <c r="N7400" s="6">
        <f t="shared" si="1037"/>
        <v>0</v>
      </c>
      <c r="O7400" s="6">
        <f t="shared" si="1040"/>
        <v>0</v>
      </c>
      <c r="P7400" s="6">
        <f>FORECAST(J7400,Inputs!$B$10:$B$18,Inputs!$A$10:$A$18)</f>
        <v>30.56456301767826</v>
      </c>
      <c r="Q7400" s="6">
        <f>IF(Inputs!$D$10="Yes",IF('Hourly Calcs'!P7400&gt;'Hourly Calcs'!K7400,'Hourly Calcs'!O7400,N7400+O7400),N7400+O7400)</f>
        <v>0</v>
      </c>
      <c r="R7400" s="12">
        <f t="shared" si="1041"/>
        <v>0</v>
      </c>
      <c r="S7400" s="1">
        <f>IF(AND(A7400&gt;=5,A7400&lt;=9),INDEX(Demand!$C$3:$C$26,C7400),INDEX(Demand!$B$3:$B$26,C7400))</f>
        <v>400</v>
      </c>
      <c r="T7400" s="7">
        <f t="shared" si="1042"/>
        <v>0</v>
      </c>
      <c r="U7400" s="7">
        <f t="shared" si="1043"/>
        <v>0</v>
      </c>
    </row>
    <row r="7401" spans="1:21" x14ac:dyDescent="0.2">
      <c r="A7401" s="1">
        <v>11</v>
      </c>
      <c r="B7401" s="1">
        <v>5</v>
      </c>
      <c r="C7401" s="1">
        <v>1</v>
      </c>
      <c r="D7401">
        <v>10.199999999999999</v>
      </c>
      <c r="E7401">
        <v>10.199999999999999</v>
      </c>
      <c r="F7401">
        <v>100</v>
      </c>
      <c r="G7401">
        <v>0</v>
      </c>
      <c r="H7401">
        <v>0</v>
      </c>
      <c r="I7401">
        <v>0</v>
      </c>
      <c r="J7401" s="4">
        <f t="shared" si="1038"/>
        <v>25.322298938019998</v>
      </c>
      <c r="K7401" s="4">
        <f t="shared" si="1039"/>
        <v>-52.804844800065069</v>
      </c>
      <c r="L7401" s="5">
        <f t="shared" si="1044"/>
        <v>0</v>
      </c>
      <c r="M7401" s="5">
        <f t="shared" si="1045"/>
        <v>0</v>
      </c>
      <c r="N7401" s="6">
        <f t="shared" si="1037"/>
        <v>0</v>
      </c>
      <c r="O7401" s="6">
        <f t="shared" si="1040"/>
        <v>0</v>
      </c>
      <c r="P7401" s="6">
        <f>FORECAST(J7401,Inputs!$B$10:$B$18,Inputs!$A$10:$A$18)</f>
        <v>30.790021286463148</v>
      </c>
      <c r="Q7401" s="6">
        <f>IF(Inputs!$D$10="Yes",IF('Hourly Calcs'!P7401&gt;'Hourly Calcs'!K7401,'Hourly Calcs'!O7401,N7401+O7401),N7401+O7401)</f>
        <v>0</v>
      </c>
      <c r="R7401" s="12">
        <f t="shared" si="1041"/>
        <v>0</v>
      </c>
      <c r="S7401" s="1">
        <f>IF(AND(A7401&gt;=5,A7401&lt;=9),INDEX(Demand!$C$3:$C$26,C7401),INDEX(Demand!$B$3:$B$26,C7401))</f>
        <v>350</v>
      </c>
      <c r="T7401" s="7">
        <f t="shared" si="1042"/>
        <v>0</v>
      </c>
      <c r="U7401" s="7">
        <f t="shared" si="1043"/>
        <v>0</v>
      </c>
    </row>
    <row r="7402" spans="1:21" x14ac:dyDescent="0.2">
      <c r="A7402" s="1">
        <v>11</v>
      </c>
      <c r="B7402" s="1">
        <v>5</v>
      </c>
      <c r="C7402" s="1">
        <v>2</v>
      </c>
      <c r="D7402">
        <v>11</v>
      </c>
      <c r="E7402">
        <v>11</v>
      </c>
      <c r="F7402">
        <v>100</v>
      </c>
      <c r="G7402">
        <v>0</v>
      </c>
      <c r="H7402">
        <v>0</v>
      </c>
      <c r="I7402">
        <v>0</v>
      </c>
      <c r="J7402" s="4">
        <f t="shared" si="1038"/>
        <v>46.177669066809301</v>
      </c>
      <c r="K7402" s="4">
        <f t="shared" si="1039"/>
        <v>-47.251750386859811</v>
      </c>
      <c r="L7402" s="5">
        <f t="shared" si="1044"/>
        <v>0</v>
      </c>
      <c r="M7402" s="5">
        <f t="shared" si="1045"/>
        <v>0</v>
      </c>
      <c r="N7402" s="6">
        <f t="shared" si="1037"/>
        <v>0</v>
      </c>
      <c r="O7402" s="6">
        <f t="shared" si="1040"/>
        <v>0</v>
      </c>
      <c r="P7402" s="6">
        <f>FORECAST(J7402,Inputs!$B$10:$B$18,Inputs!$A$10:$A$18)</f>
        <v>30.983126565433416</v>
      </c>
      <c r="Q7402" s="6">
        <f>IF(Inputs!$D$10="Yes",IF('Hourly Calcs'!P7402&gt;'Hourly Calcs'!K7402,'Hourly Calcs'!O7402,N7402+O7402),N7402+O7402)</f>
        <v>0</v>
      </c>
      <c r="R7402" s="12">
        <f t="shared" si="1041"/>
        <v>0</v>
      </c>
      <c r="S7402" s="1">
        <f>IF(AND(A7402&gt;=5,A7402&lt;=9),INDEX(Demand!$C$3:$C$26,C7402),INDEX(Demand!$B$3:$B$26,C7402))</f>
        <v>350</v>
      </c>
      <c r="T7402" s="7">
        <f t="shared" si="1042"/>
        <v>0</v>
      </c>
      <c r="U7402" s="7">
        <f t="shared" si="1043"/>
        <v>0</v>
      </c>
    </row>
    <row r="7403" spans="1:21" x14ac:dyDescent="0.2">
      <c r="A7403" s="1">
        <v>11</v>
      </c>
      <c r="B7403" s="1">
        <v>5</v>
      </c>
      <c r="C7403" s="1">
        <v>3</v>
      </c>
      <c r="D7403">
        <v>11</v>
      </c>
      <c r="E7403">
        <v>11</v>
      </c>
      <c r="F7403">
        <v>100</v>
      </c>
      <c r="G7403">
        <v>0</v>
      </c>
      <c r="H7403">
        <v>0</v>
      </c>
      <c r="I7403">
        <v>0</v>
      </c>
      <c r="J7403" s="4">
        <f t="shared" si="1038"/>
        <v>63.029791029310346</v>
      </c>
      <c r="K7403" s="4">
        <f t="shared" si="1039"/>
        <v>-39.520653671812823</v>
      </c>
      <c r="L7403" s="5">
        <f t="shared" si="1044"/>
        <v>0</v>
      </c>
      <c r="M7403" s="5">
        <f t="shared" si="1045"/>
        <v>0</v>
      </c>
      <c r="N7403" s="6">
        <f t="shared" si="1037"/>
        <v>0</v>
      </c>
      <c r="O7403" s="6">
        <f t="shared" si="1040"/>
        <v>0</v>
      </c>
      <c r="P7403" s="6">
        <f>FORECAST(J7403,Inputs!$B$10:$B$18,Inputs!$A$10:$A$18)</f>
        <v>31.139164731752871</v>
      </c>
      <c r="Q7403" s="6">
        <f>IF(Inputs!$D$10="Yes",IF('Hourly Calcs'!P7403&gt;'Hourly Calcs'!K7403,'Hourly Calcs'!O7403,N7403+O7403),N7403+O7403)</f>
        <v>0</v>
      </c>
      <c r="R7403" s="12">
        <f t="shared" si="1041"/>
        <v>0</v>
      </c>
      <c r="S7403" s="1">
        <f>IF(AND(A7403&gt;=5,A7403&lt;=9),INDEX(Demand!$C$3:$C$26,C7403),INDEX(Demand!$B$3:$B$26,C7403))</f>
        <v>350</v>
      </c>
      <c r="T7403" s="7">
        <f t="shared" si="1042"/>
        <v>0</v>
      </c>
      <c r="U7403" s="7">
        <f t="shared" si="1043"/>
        <v>0</v>
      </c>
    </row>
    <row r="7404" spans="1:21" x14ac:dyDescent="0.2">
      <c r="A7404" s="1">
        <v>11</v>
      </c>
      <c r="B7404" s="1">
        <v>5</v>
      </c>
      <c r="C7404" s="1">
        <v>4</v>
      </c>
      <c r="D7404">
        <v>10.9</v>
      </c>
      <c r="E7404">
        <v>10.9</v>
      </c>
      <c r="F7404">
        <v>100</v>
      </c>
      <c r="G7404">
        <v>0</v>
      </c>
      <c r="H7404">
        <v>0</v>
      </c>
      <c r="I7404">
        <v>0</v>
      </c>
      <c r="J7404" s="4">
        <f t="shared" si="1038"/>
        <v>76.960510043558173</v>
      </c>
      <c r="K7404" s="4">
        <f t="shared" si="1039"/>
        <v>-30.617449862910689</v>
      </c>
      <c r="L7404" s="5">
        <f t="shared" si="1044"/>
        <v>88.039489956441827</v>
      </c>
      <c r="M7404" s="5">
        <f t="shared" si="1045"/>
        <v>0</v>
      </c>
      <c r="N7404" s="6">
        <f t="shared" si="1037"/>
        <v>0</v>
      </c>
      <c r="O7404" s="6">
        <f t="shared" si="1040"/>
        <v>0</v>
      </c>
      <c r="P7404" s="6">
        <f>FORECAST(J7404,Inputs!$B$10:$B$18,Inputs!$A$10:$A$18)</f>
        <v>31.268152870773683</v>
      </c>
      <c r="Q7404" s="6">
        <f>IF(Inputs!$D$10="Yes",IF('Hourly Calcs'!P7404&gt;'Hourly Calcs'!K7404,'Hourly Calcs'!O7404,N7404+O7404),N7404+O7404)</f>
        <v>0</v>
      </c>
      <c r="R7404" s="12">
        <f t="shared" si="1041"/>
        <v>0</v>
      </c>
      <c r="S7404" s="1">
        <f>IF(AND(A7404&gt;=5,A7404&lt;=9),INDEX(Demand!$C$3:$C$26,C7404),INDEX(Demand!$B$3:$B$26,C7404))</f>
        <v>350</v>
      </c>
      <c r="T7404" s="7">
        <f t="shared" si="1042"/>
        <v>0</v>
      </c>
      <c r="U7404" s="7">
        <f t="shared" si="1043"/>
        <v>0</v>
      </c>
    </row>
    <row r="7405" spans="1:21" x14ac:dyDescent="0.2">
      <c r="A7405" s="1">
        <v>11</v>
      </c>
      <c r="B7405" s="1">
        <v>5</v>
      </c>
      <c r="C7405" s="1">
        <v>5</v>
      </c>
      <c r="D7405">
        <v>9.9</v>
      </c>
      <c r="E7405">
        <v>9.9</v>
      </c>
      <c r="F7405">
        <v>100</v>
      </c>
      <c r="G7405">
        <v>0</v>
      </c>
      <c r="H7405">
        <v>0</v>
      </c>
      <c r="I7405">
        <v>0</v>
      </c>
      <c r="J7405" s="4">
        <f t="shared" si="1038"/>
        <v>89.166342917376355</v>
      </c>
      <c r="K7405" s="4">
        <f t="shared" si="1039"/>
        <v>-21.212740149018288</v>
      </c>
      <c r="L7405" s="5">
        <f t="shared" si="1044"/>
        <v>75.833657082623645</v>
      </c>
      <c r="M7405" s="5">
        <f t="shared" si="1045"/>
        <v>0</v>
      </c>
      <c r="N7405" s="6">
        <f t="shared" si="1037"/>
        <v>0</v>
      </c>
      <c r="O7405" s="6">
        <f t="shared" si="1040"/>
        <v>0</v>
      </c>
      <c r="P7405" s="6">
        <f>FORECAST(J7405,Inputs!$B$10:$B$18,Inputs!$A$10:$A$18)</f>
        <v>31.381169841827557</v>
      </c>
      <c r="Q7405" s="6">
        <f>IF(Inputs!$D$10="Yes",IF('Hourly Calcs'!P7405&gt;'Hourly Calcs'!K7405,'Hourly Calcs'!O7405,N7405+O7405),N7405+O7405)</f>
        <v>0</v>
      </c>
      <c r="R7405" s="12">
        <f t="shared" si="1041"/>
        <v>0</v>
      </c>
      <c r="S7405" s="1">
        <f>IF(AND(A7405&gt;=5,A7405&lt;=9),INDEX(Demand!$C$3:$C$26,C7405),INDEX(Demand!$B$3:$B$26,C7405))</f>
        <v>350</v>
      </c>
      <c r="T7405" s="7">
        <f t="shared" si="1042"/>
        <v>0</v>
      </c>
      <c r="U7405" s="7">
        <f t="shared" si="1043"/>
        <v>0</v>
      </c>
    </row>
    <row r="7406" spans="1:21" x14ac:dyDescent="0.2">
      <c r="A7406" s="1">
        <v>11</v>
      </c>
      <c r="B7406" s="1">
        <v>5</v>
      </c>
      <c r="C7406" s="1">
        <v>6</v>
      </c>
      <c r="D7406">
        <v>9.9</v>
      </c>
      <c r="E7406">
        <v>9.9</v>
      </c>
      <c r="F7406">
        <v>100</v>
      </c>
      <c r="G7406">
        <v>0</v>
      </c>
      <c r="H7406">
        <v>0</v>
      </c>
      <c r="I7406">
        <v>0</v>
      </c>
      <c r="J7406" s="4">
        <f t="shared" si="1038"/>
        <v>100.57478095876532</v>
      </c>
      <c r="K7406" s="4">
        <f t="shared" si="1039"/>
        <v>-11.765425799826616</v>
      </c>
      <c r="L7406" s="5">
        <f t="shared" si="1044"/>
        <v>64.425219041234683</v>
      </c>
      <c r="M7406" s="5">
        <f t="shared" si="1045"/>
        <v>0</v>
      </c>
      <c r="N7406" s="6">
        <f t="shared" si="1037"/>
        <v>0</v>
      </c>
      <c r="O7406" s="6">
        <f t="shared" si="1040"/>
        <v>0</v>
      </c>
      <c r="P7406" s="6">
        <f>FORECAST(J7406,Inputs!$B$10:$B$18,Inputs!$A$10:$A$18)</f>
        <v>31.486803527395974</v>
      </c>
      <c r="Q7406" s="6">
        <f>IF(Inputs!$D$10="Yes",IF('Hourly Calcs'!P7406&gt;'Hourly Calcs'!K7406,'Hourly Calcs'!O7406,N7406+O7406),N7406+O7406)</f>
        <v>0</v>
      </c>
      <c r="R7406" s="12">
        <f t="shared" si="1041"/>
        <v>0</v>
      </c>
      <c r="S7406" s="1">
        <f>IF(AND(A7406&gt;=5,A7406&lt;=9),INDEX(Demand!$C$3:$C$26,C7406),INDEX(Demand!$B$3:$B$26,C7406))</f>
        <v>350</v>
      </c>
      <c r="T7406" s="7">
        <f t="shared" si="1042"/>
        <v>0</v>
      </c>
      <c r="U7406" s="7">
        <f t="shared" si="1043"/>
        <v>0</v>
      </c>
    </row>
    <row r="7407" spans="1:21" x14ac:dyDescent="0.2">
      <c r="A7407" s="1">
        <v>11</v>
      </c>
      <c r="B7407" s="1">
        <v>5</v>
      </c>
      <c r="C7407" s="1">
        <v>7</v>
      </c>
      <c r="D7407">
        <v>11.2</v>
      </c>
      <c r="E7407">
        <v>11.2</v>
      </c>
      <c r="F7407">
        <v>100</v>
      </c>
      <c r="G7407">
        <v>0</v>
      </c>
      <c r="H7407">
        <v>0</v>
      </c>
      <c r="I7407">
        <v>0</v>
      </c>
      <c r="J7407" s="4">
        <f t="shared" si="1038"/>
        <v>111.88408035729869</v>
      </c>
      <c r="K7407" s="4">
        <f t="shared" si="1039"/>
        <v>-2.5784442892033326</v>
      </c>
      <c r="L7407" s="5">
        <f t="shared" si="1044"/>
        <v>53.115919642701314</v>
      </c>
      <c r="M7407" s="5">
        <f t="shared" si="1045"/>
        <v>0</v>
      </c>
      <c r="N7407" s="6">
        <f t="shared" si="1037"/>
        <v>0</v>
      </c>
      <c r="O7407" s="6">
        <f t="shared" si="1040"/>
        <v>0</v>
      </c>
      <c r="P7407" s="6">
        <f>FORECAST(J7407,Inputs!$B$10:$B$18,Inputs!$A$10:$A$18)</f>
        <v>31.59151926256758</v>
      </c>
      <c r="Q7407" s="6">
        <f>IF(Inputs!$D$10="Yes",IF('Hourly Calcs'!P7407&gt;'Hourly Calcs'!K7407,'Hourly Calcs'!O7407,N7407+O7407),N7407+O7407)</f>
        <v>0</v>
      </c>
      <c r="R7407" s="12">
        <f t="shared" si="1041"/>
        <v>0</v>
      </c>
      <c r="S7407" s="1">
        <f>IF(AND(A7407&gt;=5,A7407&lt;=9),INDEX(Demand!$C$3:$C$26,C7407),INDEX(Demand!$B$3:$B$26,C7407))</f>
        <v>350</v>
      </c>
      <c r="T7407" s="7">
        <f t="shared" si="1042"/>
        <v>0</v>
      </c>
      <c r="U7407" s="7">
        <f t="shared" si="1043"/>
        <v>0</v>
      </c>
    </row>
    <row r="7408" spans="1:21" x14ac:dyDescent="0.2">
      <c r="A7408" s="1">
        <v>11</v>
      </c>
      <c r="B7408" s="1">
        <v>5</v>
      </c>
      <c r="C7408" s="1">
        <v>8</v>
      </c>
      <c r="D7408">
        <v>10.1</v>
      </c>
      <c r="E7408">
        <v>10.1</v>
      </c>
      <c r="F7408">
        <v>100</v>
      </c>
      <c r="G7408">
        <v>10</v>
      </c>
      <c r="H7408">
        <v>0</v>
      </c>
      <c r="I7408">
        <v>10</v>
      </c>
      <c r="J7408" s="4">
        <f t="shared" si="1038"/>
        <v>123.64538786809911</v>
      </c>
      <c r="K7408" s="4">
        <f t="shared" si="1039"/>
        <v>5.8249605043809112</v>
      </c>
      <c r="L7408" s="5">
        <f t="shared" si="1044"/>
        <v>41.354612131900893</v>
      </c>
      <c r="M7408" s="5">
        <f t="shared" si="1045"/>
        <v>28.175039495619089</v>
      </c>
      <c r="N7408" s="6">
        <f t="shared" si="1037"/>
        <v>0</v>
      </c>
      <c r="O7408" s="6">
        <f t="shared" si="1040"/>
        <v>9.1451878627752077</v>
      </c>
      <c r="P7408" s="6">
        <f>FORECAST(J7408,Inputs!$B$10:$B$18,Inputs!$A$10:$A$18)</f>
        <v>31.700420258037951</v>
      </c>
      <c r="Q7408" s="6">
        <f>IF(Inputs!$D$10="Yes",IF('Hourly Calcs'!P7408&gt;'Hourly Calcs'!K7408,'Hourly Calcs'!O7408,N7408+O7408),N7408+O7408)</f>
        <v>9.1451878627752077</v>
      </c>
      <c r="R7408" s="12">
        <f t="shared" si="1041"/>
        <v>43.457932723907788</v>
      </c>
      <c r="S7408" s="1">
        <f>IF(AND(A7408&gt;=5,A7408&lt;=9),INDEX(Demand!$C$3:$C$26,C7408),INDEX(Demand!$B$3:$B$26,C7408))</f>
        <v>350</v>
      </c>
      <c r="T7408" s="7">
        <f t="shared" si="1042"/>
        <v>43.457932723907788</v>
      </c>
      <c r="U7408" s="7">
        <f t="shared" si="1043"/>
        <v>0</v>
      </c>
    </row>
    <row r="7409" spans="1:21" x14ac:dyDescent="0.2">
      <c r="A7409" s="1">
        <v>11</v>
      </c>
      <c r="B7409" s="1">
        <v>5</v>
      </c>
      <c r="C7409" s="1">
        <v>9</v>
      </c>
      <c r="D7409">
        <v>11.8</v>
      </c>
      <c r="E7409">
        <v>11.6</v>
      </c>
      <c r="F7409">
        <v>99</v>
      </c>
      <c r="G7409">
        <v>63</v>
      </c>
      <c r="H7409">
        <v>0</v>
      </c>
      <c r="I7409">
        <v>63</v>
      </c>
      <c r="J7409" s="4">
        <f t="shared" si="1038"/>
        <v>136.29112241758261</v>
      </c>
      <c r="K7409" s="4">
        <f t="shared" si="1039"/>
        <v>13.008937545725615</v>
      </c>
      <c r="L7409" s="5">
        <f t="shared" si="1044"/>
        <v>28.708877582417387</v>
      </c>
      <c r="M7409" s="5">
        <f t="shared" si="1045"/>
        <v>20.991062454274385</v>
      </c>
      <c r="N7409" s="6">
        <f t="shared" si="1037"/>
        <v>0</v>
      </c>
      <c r="O7409" s="6">
        <f t="shared" si="1040"/>
        <v>57.614683535483813</v>
      </c>
      <c r="P7409" s="6">
        <f>FORECAST(J7409,Inputs!$B$10:$B$18,Inputs!$A$10:$A$18)</f>
        <v>31.817510392755391</v>
      </c>
      <c r="Q7409" s="6">
        <f>IF(Inputs!$D$10="Yes",IF('Hourly Calcs'!P7409&gt;'Hourly Calcs'!K7409,'Hourly Calcs'!O7409,N7409+O7409),N7409+O7409)</f>
        <v>57.614683535483813</v>
      </c>
      <c r="R7409" s="12">
        <f t="shared" si="1041"/>
        <v>273.78497616061907</v>
      </c>
      <c r="S7409" s="1">
        <f>IF(AND(A7409&gt;=5,A7409&lt;=9),INDEX(Demand!$C$3:$C$26,C7409),INDEX(Demand!$B$3:$B$26,C7409))</f>
        <v>350</v>
      </c>
      <c r="T7409" s="7">
        <f t="shared" si="1042"/>
        <v>273.78497616061907</v>
      </c>
      <c r="U7409" s="7">
        <f t="shared" si="1043"/>
        <v>0</v>
      </c>
    </row>
    <row r="7410" spans="1:21" x14ac:dyDescent="0.2">
      <c r="A7410" s="1">
        <v>11</v>
      </c>
      <c r="B7410" s="1">
        <v>5</v>
      </c>
      <c r="C7410" s="1">
        <v>10</v>
      </c>
      <c r="D7410">
        <v>12.6</v>
      </c>
      <c r="E7410">
        <v>12.4</v>
      </c>
      <c r="F7410">
        <v>99</v>
      </c>
      <c r="G7410">
        <v>130</v>
      </c>
      <c r="H7410">
        <v>20</v>
      </c>
      <c r="I7410">
        <v>124</v>
      </c>
      <c r="J7410" s="4">
        <f t="shared" si="1038"/>
        <v>150.08439957007977</v>
      </c>
      <c r="K7410" s="4">
        <f t="shared" si="1039"/>
        <v>18.664629995458142</v>
      </c>
      <c r="L7410" s="5">
        <f t="shared" si="1044"/>
        <v>14.915600429920232</v>
      </c>
      <c r="M7410" s="5">
        <f t="shared" si="1045"/>
        <v>15.335370004541858</v>
      </c>
      <c r="N7410" s="6">
        <f t="shared" si="1037"/>
        <v>15.544974375034792</v>
      </c>
      <c r="O7410" s="6">
        <f t="shared" si="1040"/>
        <v>113.40032949841257</v>
      </c>
      <c r="P7410" s="6">
        <f>FORECAST(J7410,Inputs!$B$10:$B$18,Inputs!$A$10:$A$18)</f>
        <v>31.94522592194518</v>
      </c>
      <c r="Q7410" s="6">
        <f>IF(Inputs!$D$10="Yes",IF('Hourly Calcs'!P7410&gt;'Hourly Calcs'!K7410,'Hourly Calcs'!O7410,N7410+O7410),N7410+O7410)</f>
        <v>113.40032949841257</v>
      </c>
      <c r="R7410" s="12">
        <f t="shared" si="1041"/>
        <v>538.87836577645658</v>
      </c>
      <c r="S7410" s="1">
        <f>IF(AND(A7410&gt;=5,A7410&lt;=9),INDEX(Demand!$C$3:$C$26,C7410),INDEX(Demand!$B$3:$B$26,C7410))</f>
        <v>600</v>
      </c>
      <c r="T7410" s="7">
        <f t="shared" si="1042"/>
        <v>538.87836577645658</v>
      </c>
      <c r="U7410" s="7">
        <f t="shared" si="1043"/>
        <v>0</v>
      </c>
    </row>
    <row r="7411" spans="1:21" x14ac:dyDescent="0.2">
      <c r="A7411" s="1">
        <v>11</v>
      </c>
      <c r="B7411" s="1">
        <v>5</v>
      </c>
      <c r="C7411" s="1">
        <v>11</v>
      </c>
      <c r="D7411">
        <v>12.7</v>
      </c>
      <c r="E7411">
        <v>12.3</v>
      </c>
      <c r="F7411">
        <v>97</v>
      </c>
      <c r="G7411">
        <v>183</v>
      </c>
      <c r="H7411">
        <v>32</v>
      </c>
      <c r="I7411">
        <v>171</v>
      </c>
      <c r="J7411" s="4">
        <f t="shared" si="1038"/>
        <v>164.9965769905215</v>
      </c>
      <c r="K7411" s="4">
        <f t="shared" si="1039"/>
        <v>22.273689509830575</v>
      </c>
      <c r="L7411" s="5">
        <f t="shared" si="1044"/>
        <v>3.4230094784959419E-3</v>
      </c>
      <c r="M7411" s="5">
        <f t="shared" si="1045"/>
        <v>11.726310490169425</v>
      </c>
      <c r="N7411" s="6">
        <f t="shared" si="1037"/>
        <v>26.614375882907602</v>
      </c>
      <c r="O7411" s="6">
        <f t="shared" si="1040"/>
        <v>156.38271245345607</v>
      </c>
      <c r="P7411" s="6">
        <f>FORECAST(J7411,Inputs!$B$10:$B$18,Inputs!$A$10:$A$18)</f>
        <v>32.083301638801125</v>
      </c>
      <c r="Q7411" s="6">
        <f>IF(Inputs!$D$10="Yes",IF('Hourly Calcs'!P7411&gt;'Hourly Calcs'!K7411,'Hourly Calcs'!O7411,N7411+O7411),N7411+O7411)</f>
        <v>156.38271245345607</v>
      </c>
      <c r="R7411" s="12">
        <f t="shared" si="1041"/>
        <v>743.13064957882318</v>
      </c>
      <c r="S7411" s="1">
        <f>IF(AND(A7411&gt;=5,A7411&lt;=9),INDEX(Demand!$C$3:$C$26,C7411),INDEX(Demand!$B$3:$B$26,C7411))</f>
        <v>600</v>
      </c>
      <c r="T7411" s="7">
        <f t="shared" si="1042"/>
        <v>600</v>
      </c>
      <c r="U7411" s="7">
        <f t="shared" si="1043"/>
        <v>143.13064957882318</v>
      </c>
    </row>
    <row r="7412" spans="1:21" x14ac:dyDescent="0.2">
      <c r="A7412" s="1">
        <v>11</v>
      </c>
      <c r="B7412" s="1">
        <v>5</v>
      </c>
      <c r="C7412" s="1">
        <v>12</v>
      </c>
      <c r="D7412">
        <v>13.2</v>
      </c>
      <c r="E7412">
        <v>12.4</v>
      </c>
      <c r="F7412">
        <v>95</v>
      </c>
      <c r="G7412">
        <v>210</v>
      </c>
      <c r="H7412">
        <v>45</v>
      </c>
      <c r="I7412">
        <v>191</v>
      </c>
      <c r="J7412" s="4">
        <f t="shared" si="1038"/>
        <v>180.60384967906251</v>
      </c>
      <c r="K7412" s="4">
        <f t="shared" si="1039"/>
        <v>23.450233240271913</v>
      </c>
      <c r="L7412" s="5">
        <f t="shared" si="1044"/>
        <v>15.603849679062506</v>
      </c>
      <c r="M7412" s="5">
        <f t="shared" si="1045"/>
        <v>10.549766759728087</v>
      </c>
      <c r="N7412" s="6">
        <f t="shared" si="1037"/>
        <v>37.080778599321008</v>
      </c>
      <c r="O7412" s="6">
        <f t="shared" si="1040"/>
        <v>174.67308817900647</v>
      </c>
      <c r="P7412" s="6">
        <f>FORECAST(J7412,Inputs!$B$10:$B$18,Inputs!$A$10:$A$18)</f>
        <v>32.227813422954277</v>
      </c>
      <c r="Q7412" s="6">
        <f>IF(Inputs!$D$10="Yes",IF('Hourly Calcs'!P7412&gt;'Hourly Calcs'!K7412,'Hourly Calcs'!O7412,N7412+O7412),N7412+O7412)</f>
        <v>174.67308817900647</v>
      </c>
      <c r="R7412" s="12">
        <f t="shared" si="1041"/>
        <v>830.04651502663876</v>
      </c>
      <c r="S7412" s="1">
        <f>IF(AND(A7412&gt;=5,A7412&lt;=9),INDEX(Demand!$C$3:$C$26,C7412),INDEX(Demand!$B$3:$B$26,C7412))</f>
        <v>600</v>
      </c>
      <c r="T7412" s="7">
        <f t="shared" si="1042"/>
        <v>600</v>
      </c>
      <c r="U7412" s="7">
        <f t="shared" si="1043"/>
        <v>230.04651502663876</v>
      </c>
    </row>
    <row r="7413" spans="1:21" x14ac:dyDescent="0.2">
      <c r="A7413" s="1">
        <v>11</v>
      </c>
      <c r="B7413" s="1">
        <v>5</v>
      </c>
      <c r="C7413" s="1">
        <v>13</v>
      </c>
      <c r="D7413">
        <v>13.1</v>
      </c>
      <c r="E7413">
        <v>12.2</v>
      </c>
      <c r="F7413">
        <v>94</v>
      </c>
      <c r="G7413">
        <v>206</v>
      </c>
      <c r="H7413">
        <v>44</v>
      </c>
      <c r="I7413">
        <v>188</v>
      </c>
      <c r="J7413" s="4">
        <f t="shared" si="1038"/>
        <v>196.17611633111321</v>
      </c>
      <c r="K7413" s="4">
        <f t="shared" si="1039"/>
        <v>22.053416095109043</v>
      </c>
      <c r="L7413" s="5">
        <f t="shared" si="1044"/>
        <v>31.176116331113207</v>
      </c>
      <c r="M7413" s="5">
        <f t="shared" si="1045"/>
        <v>11.946583904890957</v>
      </c>
      <c r="N7413" s="6">
        <f t="shared" si="1037"/>
        <v>33.207184357156748</v>
      </c>
      <c r="O7413" s="6">
        <f t="shared" si="1040"/>
        <v>171.92953182017391</v>
      </c>
      <c r="P7413" s="6">
        <f>FORECAST(J7413,Inputs!$B$10:$B$18,Inputs!$A$10:$A$18)</f>
        <v>32.372001077139934</v>
      </c>
      <c r="Q7413" s="6">
        <f>IF(Inputs!$D$10="Yes",IF('Hourly Calcs'!P7413&gt;'Hourly Calcs'!K7413,'Hourly Calcs'!O7413,N7413+O7413),N7413+O7413)</f>
        <v>171.92953182017391</v>
      </c>
      <c r="R7413" s="12">
        <f t="shared" si="1041"/>
        <v>817.00913520946642</v>
      </c>
      <c r="S7413" s="1">
        <f>IF(AND(A7413&gt;=5,A7413&lt;=9),INDEX(Demand!$C$3:$C$26,C7413),INDEX(Demand!$B$3:$B$26,C7413))</f>
        <v>600</v>
      </c>
      <c r="T7413" s="7">
        <f t="shared" si="1042"/>
        <v>600</v>
      </c>
      <c r="U7413" s="7">
        <f t="shared" si="1043"/>
        <v>217.00913520946642</v>
      </c>
    </row>
    <row r="7414" spans="1:21" x14ac:dyDescent="0.2">
      <c r="A7414" s="1">
        <v>11</v>
      </c>
      <c r="B7414" s="1">
        <v>5</v>
      </c>
      <c r="C7414" s="1">
        <v>14</v>
      </c>
      <c r="D7414">
        <v>13.1</v>
      </c>
      <c r="E7414">
        <v>12.1</v>
      </c>
      <c r="F7414">
        <v>94</v>
      </c>
      <c r="G7414">
        <v>283</v>
      </c>
      <c r="H7414">
        <v>349</v>
      </c>
      <c r="I7414">
        <v>154</v>
      </c>
      <c r="J7414" s="4">
        <f t="shared" si="1038"/>
        <v>210.99906525208564</v>
      </c>
      <c r="K7414" s="4">
        <f t="shared" si="1039"/>
        <v>18.24877230182183</v>
      </c>
      <c r="L7414" s="5">
        <f t="shared" si="1044"/>
        <v>45.999065252085643</v>
      </c>
      <c r="M7414" s="5">
        <f t="shared" si="1045"/>
        <v>15.75122769817817</v>
      </c>
      <c r="N7414" s="6">
        <f t="shared" si="1037"/>
        <v>219.35532478567794</v>
      </c>
      <c r="O7414" s="6">
        <f t="shared" si="1040"/>
        <v>140.8358930867382</v>
      </c>
      <c r="P7414" s="6">
        <f>FORECAST(J7414,Inputs!$B$10:$B$18,Inputs!$A$10:$A$18)</f>
        <v>32.509250604185979</v>
      </c>
      <c r="Q7414" s="6">
        <f>IF(Inputs!$D$10="Yes",IF('Hourly Calcs'!P7414&gt;'Hourly Calcs'!K7414,'Hourly Calcs'!O7414,N7414+O7414),N7414+O7414)</f>
        <v>140.8358930867382</v>
      </c>
      <c r="R7414" s="12">
        <f t="shared" si="1041"/>
        <v>669.25216394817983</v>
      </c>
      <c r="S7414" s="1">
        <f>IF(AND(A7414&gt;=5,A7414&lt;=9),INDEX(Demand!$C$3:$C$26,C7414),INDEX(Demand!$B$3:$B$26,C7414))</f>
        <v>600</v>
      </c>
      <c r="T7414" s="7">
        <f t="shared" si="1042"/>
        <v>600</v>
      </c>
      <c r="U7414" s="7">
        <f t="shared" si="1043"/>
        <v>69.252163948179827</v>
      </c>
    </row>
    <row r="7415" spans="1:21" x14ac:dyDescent="0.2">
      <c r="A7415" s="1">
        <v>11</v>
      </c>
      <c r="B7415" s="1">
        <v>5</v>
      </c>
      <c r="C7415" s="1">
        <v>15</v>
      </c>
      <c r="D7415">
        <v>13</v>
      </c>
      <c r="E7415">
        <v>11.5</v>
      </c>
      <c r="F7415">
        <v>91</v>
      </c>
      <c r="G7415">
        <v>114</v>
      </c>
      <c r="H7415">
        <v>21</v>
      </c>
      <c r="I7415">
        <v>108</v>
      </c>
      <c r="J7415" s="4">
        <f t="shared" si="1038"/>
        <v>224.68270811842945</v>
      </c>
      <c r="K7415" s="4">
        <f t="shared" si="1039"/>
        <v>12.436793637495541</v>
      </c>
      <c r="L7415" s="5">
        <f t="shared" si="1044"/>
        <v>59.682708118429446</v>
      </c>
      <c r="M7415" s="5">
        <f t="shared" si="1045"/>
        <v>21.563206362504459</v>
      </c>
      <c r="N7415" s="6">
        <f t="shared" si="1037"/>
        <v>9.5380688786882537</v>
      </c>
      <c r="O7415" s="6">
        <f t="shared" si="1040"/>
        <v>98.768028917972245</v>
      </c>
      <c r="P7415" s="6">
        <f>FORECAST(J7415,Inputs!$B$10:$B$18,Inputs!$A$10:$A$18)</f>
        <v>32.635951001096565</v>
      </c>
      <c r="Q7415" s="6">
        <f>IF(Inputs!$D$10="Yes",IF('Hourly Calcs'!P7415&gt;'Hourly Calcs'!K7415,'Hourly Calcs'!O7415,N7415+O7415),N7415+O7415)</f>
        <v>98.768028917972245</v>
      </c>
      <c r="R7415" s="12">
        <f t="shared" si="1041"/>
        <v>469.34567341820411</v>
      </c>
      <c r="S7415" s="1">
        <f>IF(AND(A7415&gt;=5,A7415&lt;=9),INDEX(Demand!$C$3:$C$26,C7415),INDEX(Demand!$B$3:$B$26,C7415))</f>
        <v>600</v>
      </c>
      <c r="T7415" s="7">
        <f t="shared" si="1042"/>
        <v>469.34567341820411</v>
      </c>
      <c r="U7415" s="7">
        <f t="shared" si="1043"/>
        <v>0</v>
      </c>
    </row>
    <row r="7416" spans="1:21" x14ac:dyDescent="0.2">
      <c r="A7416" s="1">
        <v>11</v>
      </c>
      <c r="B7416" s="1">
        <v>5</v>
      </c>
      <c r="C7416" s="1">
        <v>16</v>
      </c>
      <c r="D7416">
        <v>12.5</v>
      </c>
      <c r="E7416">
        <v>11.5</v>
      </c>
      <c r="F7416">
        <v>94</v>
      </c>
      <c r="G7416">
        <v>46</v>
      </c>
      <c r="H7416">
        <v>0</v>
      </c>
      <c r="I7416">
        <v>46</v>
      </c>
      <c r="J7416" s="4">
        <f t="shared" si="1038"/>
        <v>237.2281956364094</v>
      </c>
      <c r="K7416" s="4">
        <f t="shared" si="1039"/>
        <v>5.1460098097878415</v>
      </c>
      <c r="L7416" s="5">
        <f t="shared" si="1044"/>
        <v>72.228195636409396</v>
      </c>
      <c r="M7416" s="5">
        <f t="shared" si="1045"/>
        <v>28.853990190212158</v>
      </c>
      <c r="N7416" s="6">
        <f t="shared" si="1037"/>
        <v>0</v>
      </c>
      <c r="O7416" s="6">
        <f t="shared" si="1040"/>
        <v>42.067864168765958</v>
      </c>
      <c r="P7416" s="6">
        <f>FORECAST(J7416,Inputs!$B$10:$B$18,Inputs!$A$10:$A$18)</f>
        <v>32.752112922559341</v>
      </c>
      <c r="Q7416" s="6">
        <f>IF(Inputs!$D$10="Yes",IF('Hourly Calcs'!P7416&gt;'Hourly Calcs'!K7416,'Hourly Calcs'!O7416,N7416+O7416),N7416+O7416)</f>
        <v>42.067864168765958</v>
      </c>
      <c r="R7416" s="12">
        <f t="shared" si="1041"/>
        <v>199.90649052997583</v>
      </c>
      <c r="S7416" s="1">
        <f>IF(AND(A7416&gt;=5,A7416&lt;=9),INDEX(Demand!$C$3:$C$26,C7416),INDEX(Demand!$B$3:$B$26,C7416))</f>
        <v>900</v>
      </c>
      <c r="T7416" s="7">
        <f t="shared" si="1042"/>
        <v>199.90649052997583</v>
      </c>
      <c r="U7416" s="7">
        <f t="shared" si="1043"/>
        <v>0</v>
      </c>
    </row>
    <row r="7417" spans="1:21" x14ac:dyDescent="0.2">
      <c r="A7417" s="1">
        <v>11</v>
      </c>
      <c r="B7417" s="1">
        <v>5</v>
      </c>
      <c r="C7417" s="1">
        <v>17</v>
      </c>
      <c r="D7417">
        <v>11.9</v>
      </c>
      <c r="E7417">
        <v>11.3</v>
      </c>
      <c r="F7417">
        <v>96</v>
      </c>
      <c r="G7417">
        <v>5</v>
      </c>
      <c r="H7417">
        <v>0</v>
      </c>
      <c r="I7417">
        <v>5</v>
      </c>
      <c r="J7417" s="4">
        <f t="shared" si="1038"/>
        <v>248.91631409699531</v>
      </c>
      <c r="K7417" s="4">
        <f t="shared" si="1039"/>
        <v>-3.3836072444355949</v>
      </c>
      <c r="L7417" s="5">
        <f t="shared" si="1044"/>
        <v>83.916314096995308</v>
      </c>
      <c r="M7417" s="5">
        <f t="shared" si="1045"/>
        <v>0</v>
      </c>
      <c r="N7417" s="6">
        <f t="shared" si="1037"/>
        <v>0</v>
      </c>
      <c r="O7417" s="6">
        <f t="shared" si="1040"/>
        <v>4.5725939313876038</v>
      </c>
      <c r="P7417" s="6">
        <f>FORECAST(J7417,Inputs!$B$10:$B$18,Inputs!$A$10:$A$18)</f>
        <v>32.860336241638841</v>
      </c>
      <c r="Q7417" s="6">
        <f>IF(Inputs!$D$10="Yes",IF('Hourly Calcs'!P7417&gt;'Hourly Calcs'!K7417,'Hourly Calcs'!O7417,N7417+O7417),N7417+O7417)</f>
        <v>4.5725939313876038</v>
      </c>
      <c r="R7417" s="12">
        <f t="shared" si="1041"/>
        <v>21.728966361953894</v>
      </c>
      <c r="S7417" s="1">
        <f>IF(AND(A7417&gt;=5,A7417&lt;=9),INDEX(Demand!$C$3:$C$26,C7417),INDEX(Demand!$B$3:$B$26,C7417))</f>
        <v>900</v>
      </c>
      <c r="T7417" s="7">
        <f t="shared" si="1042"/>
        <v>21.728966361953894</v>
      </c>
      <c r="U7417" s="7">
        <f t="shared" si="1043"/>
        <v>0</v>
      </c>
    </row>
    <row r="7418" spans="1:21" x14ac:dyDescent="0.2">
      <c r="A7418" s="1">
        <v>11</v>
      </c>
      <c r="B7418" s="1">
        <v>5</v>
      </c>
      <c r="C7418" s="1">
        <v>18</v>
      </c>
      <c r="D7418">
        <v>11.3</v>
      </c>
      <c r="E7418">
        <v>10.7</v>
      </c>
      <c r="F7418">
        <v>96</v>
      </c>
      <c r="G7418">
        <v>0</v>
      </c>
      <c r="H7418">
        <v>0</v>
      </c>
      <c r="I7418">
        <v>0</v>
      </c>
      <c r="J7418" s="4">
        <f t="shared" si="1038"/>
        <v>260.18920978466639</v>
      </c>
      <c r="K7418" s="4">
        <f t="shared" si="1039"/>
        <v>-12.599713703136842</v>
      </c>
      <c r="L7418" s="5">
        <f t="shared" si="1044"/>
        <v>0</v>
      </c>
      <c r="M7418" s="5">
        <f t="shared" si="1045"/>
        <v>0</v>
      </c>
      <c r="N7418" s="6">
        <f t="shared" si="1037"/>
        <v>0</v>
      </c>
      <c r="O7418" s="6">
        <f t="shared" si="1040"/>
        <v>0</v>
      </c>
      <c r="P7418" s="6">
        <f>FORECAST(J7418,Inputs!$B$10:$B$18,Inputs!$A$10:$A$18)</f>
        <v>32.964714905413572</v>
      </c>
      <c r="Q7418" s="6">
        <f>IF(Inputs!$D$10="Yes",IF('Hourly Calcs'!P7418&gt;'Hourly Calcs'!K7418,'Hourly Calcs'!O7418,N7418+O7418),N7418+O7418)</f>
        <v>0</v>
      </c>
      <c r="R7418" s="12">
        <f t="shared" si="1041"/>
        <v>0</v>
      </c>
      <c r="S7418" s="1">
        <f>IF(AND(A7418&gt;=5,A7418&lt;=9),INDEX(Demand!$C$3:$C$26,C7418),INDEX(Demand!$B$3:$B$26,C7418))</f>
        <v>900</v>
      </c>
      <c r="T7418" s="7">
        <f t="shared" si="1042"/>
        <v>0</v>
      </c>
      <c r="U7418" s="7">
        <f t="shared" si="1043"/>
        <v>0</v>
      </c>
    </row>
    <row r="7419" spans="1:21" x14ac:dyDescent="0.2">
      <c r="A7419" s="1">
        <v>11</v>
      </c>
      <c r="B7419" s="1">
        <v>5</v>
      </c>
      <c r="C7419" s="1">
        <v>19</v>
      </c>
      <c r="D7419">
        <v>10.4</v>
      </c>
      <c r="E7419">
        <v>9.9</v>
      </c>
      <c r="F7419">
        <v>97</v>
      </c>
      <c r="G7419">
        <v>0</v>
      </c>
      <c r="H7419">
        <v>0</v>
      </c>
      <c r="I7419">
        <v>0</v>
      </c>
      <c r="J7419" s="4">
        <f t="shared" si="1038"/>
        <v>271.60707931394541</v>
      </c>
      <c r="K7419" s="4">
        <f t="shared" si="1039"/>
        <v>-22.074665301714177</v>
      </c>
      <c r="L7419" s="5">
        <f t="shared" si="1044"/>
        <v>0</v>
      </c>
      <c r="M7419" s="5">
        <f t="shared" si="1045"/>
        <v>0</v>
      </c>
      <c r="N7419" s="6">
        <f t="shared" si="1037"/>
        <v>0</v>
      </c>
      <c r="O7419" s="6">
        <f t="shared" si="1040"/>
        <v>0</v>
      </c>
      <c r="P7419" s="6">
        <f>FORECAST(J7419,Inputs!$B$10:$B$18,Inputs!$A$10:$A$18)</f>
        <v>33.070435919573569</v>
      </c>
      <c r="Q7419" s="6">
        <f>IF(Inputs!$D$10="Yes",IF('Hourly Calcs'!P7419&gt;'Hourly Calcs'!K7419,'Hourly Calcs'!O7419,N7419+O7419),N7419+O7419)</f>
        <v>0</v>
      </c>
      <c r="R7419" s="12">
        <f t="shared" si="1041"/>
        <v>0</v>
      </c>
      <c r="S7419" s="1">
        <f>IF(AND(A7419&gt;=5,A7419&lt;=9),INDEX(Demand!$C$3:$C$26,C7419),INDEX(Demand!$B$3:$B$26,C7419))</f>
        <v>900</v>
      </c>
      <c r="T7419" s="7">
        <f t="shared" si="1042"/>
        <v>0</v>
      </c>
      <c r="U7419" s="7">
        <f t="shared" si="1043"/>
        <v>0</v>
      </c>
    </row>
    <row r="7420" spans="1:21" x14ac:dyDescent="0.2">
      <c r="A7420" s="1">
        <v>11</v>
      </c>
      <c r="B7420" s="1">
        <v>5</v>
      </c>
      <c r="C7420" s="1">
        <v>20</v>
      </c>
      <c r="D7420">
        <v>10.7</v>
      </c>
      <c r="E7420">
        <v>10.3</v>
      </c>
      <c r="F7420">
        <v>97</v>
      </c>
      <c r="G7420">
        <v>0</v>
      </c>
      <c r="H7420">
        <v>0</v>
      </c>
      <c r="I7420">
        <v>0</v>
      </c>
      <c r="J7420" s="4">
        <f t="shared" si="1038"/>
        <v>283.88322965559161</v>
      </c>
      <c r="K7420" s="4">
        <f t="shared" si="1039"/>
        <v>-31.481132347733933</v>
      </c>
      <c r="L7420" s="5">
        <f t="shared" si="1044"/>
        <v>0</v>
      </c>
      <c r="M7420" s="5">
        <f t="shared" si="1045"/>
        <v>0</v>
      </c>
      <c r="N7420" s="6">
        <f t="shared" si="1037"/>
        <v>0</v>
      </c>
      <c r="O7420" s="6">
        <f t="shared" si="1040"/>
        <v>0</v>
      </c>
      <c r="P7420" s="6">
        <f>FORECAST(J7420,Inputs!$B$10:$B$18,Inputs!$A$10:$A$18)</f>
        <v>33.184103978292512</v>
      </c>
      <c r="Q7420" s="6">
        <f>IF(Inputs!$D$10="Yes",IF('Hourly Calcs'!P7420&gt;'Hourly Calcs'!K7420,'Hourly Calcs'!O7420,N7420+O7420),N7420+O7420)</f>
        <v>0</v>
      </c>
      <c r="R7420" s="12">
        <f t="shared" si="1041"/>
        <v>0</v>
      </c>
      <c r="S7420" s="1">
        <f>IF(AND(A7420&gt;=5,A7420&lt;=9),INDEX(Demand!$C$3:$C$26,C7420),INDEX(Demand!$B$3:$B$26,C7420))</f>
        <v>800</v>
      </c>
      <c r="T7420" s="7">
        <f t="shared" si="1042"/>
        <v>0</v>
      </c>
      <c r="U7420" s="7">
        <f t="shared" si="1043"/>
        <v>0</v>
      </c>
    </row>
    <row r="7421" spans="1:21" x14ac:dyDescent="0.2">
      <c r="A7421" s="1">
        <v>11</v>
      </c>
      <c r="B7421" s="1">
        <v>5</v>
      </c>
      <c r="C7421" s="1">
        <v>21</v>
      </c>
      <c r="D7421">
        <v>11</v>
      </c>
      <c r="E7421">
        <v>10.6</v>
      </c>
      <c r="F7421">
        <v>97</v>
      </c>
      <c r="G7421">
        <v>0</v>
      </c>
      <c r="H7421">
        <v>0</v>
      </c>
      <c r="I7421">
        <v>0</v>
      </c>
      <c r="J7421" s="4">
        <f t="shared" si="1038"/>
        <v>297.97121464595136</v>
      </c>
      <c r="K7421" s="4">
        <f t="shared" si="1039"/>
        <v>-40.35110867005281</v>
      </c>
      <c r="L7421" s="5">
        <f t="shared" si="1044"/>
        <v>0</v>
      </c>
      <c r="M7421" s="5">
        <f t="shared" si="1045"/>
        <v>0</v>
      </c>
      <c r="N7421" s="6">
        <f t="shared" si="1037"/>
        <v>0</v>
      </c>
      <c r="O7421" s="6">
        <f t="shared" si="1040"/>
        <v>0</v>
      </c>
      <c r="P7421" s="6">
        <f>FORECAST(J7421,Inputs!$B$10:$B$18,Inputs!$A$10:$A$18)</f>
        <v>33.31454828375881</v>
      </c>
      <c r="Q7421" s="6">
        <f>IF(Inputs!$D$10="Yes",IF('Hourly Calcs'!P7421&gt;'Hourly Calcs'!K7421,'Hourly Calcs'!O7421,N7421+O7421),N7421+O7421)</f>
        <v>0</v>
      </c>
      <c r="R7421" s="12">
        <f t="shared" si="1041"/>
        <v>0</v>
      </c>
      <c r="S7421" s="1">
        <f>IF(AND(A7421&gt;=5,A7421&lt;=9),INDEX(Demand!$C$3:$C$26,C7421),INDEX(Demand!$B$3:$B$26,C7421))</f>
        <v>700</v>
      </c>
      <c r="T7421" s="7">
        <f t="shared" si="1042"/>
        <v>0</v>
      </c>
      <c r="U7421" s="7">
        <f t="shared" si="1043"/>
        <v>0</v>
      </c>
    </row>
    <row r="7422" spans="1:21" x14ac:dyDescent="0.2">
      <c r="A7422" s="1">
        <v>11</v>
      </c>
      <c r="B7422" s="1">
        <v>5</v>
      </c>
      <c r="C7422" s="1">
        <v>22</v>
      </c>
      <c r="D7422">
        <v>11.4</v>
      </c>
      <c r="E7422">
        <v>11.2</v>
      </c>
      <c r="F7422">
        <v>99</v>
      </c>
      <c r="G7422">
        <v>0</v>
      </c>
      <c r="H7422">
        <v>0</v>
      </c>
      <c r="I7422">
        <v>0</v>
      </c>
      <c r="J7422" s="4">
        <f t="shared" si="1038"/>
        <v>315.09840057769702</v>
      </c>
      <c r="K7422" s="4">
        <f t="shared" si="1039"/>
        <v>-47.993830476240305</v>
      </c>
      <c r="L7422" s="5">
        <f t="shared" si="1044"/>
        <v>0</v>
      </c>
      <c r="M7422" s="5">
        <f t="shared" si="1045"/>
        <v>0</v>
      </c>
      <c r="N7422" s="6">
        <f t="shared" si="1037"/>
        <v>0</v>
      </c>
      <c r="O7422" s="6">
        <f t="shared" si="1040"/>
        <v>0</v>
      </c>
      <c r="P7422" s="6">
        <f>FORECAST(J7422,Inputs!$B$10:$B$18,Inputs!$A$10:$A$18)</f>
        <v>33.473133338682381</v>
      </c>
      <c r="Q7422" s="6">
        <f>IF(Inputs!$D$10="Yes",IF('Hourly Calcs'!P7422&gt;'Hourly Calcs'!K7422,'Hourly Calcs'!O7422,N7422+O7422),N7422+O7422)</f>
        <v>0</v>
      </c>
      <c r="R7422" s="12">
        <f t="shared" si="1041"/>
        <v>0</v>
      </c>
      <c r="S7422" s="1">
        <f>IF(AND(A7422&gt;=5,A7422&lt;=9),INDEX(Demand!$C$3:$C$26,C7422),INDEX(Demand!$B$3:$B$26,C7422))</f>
        <v>600</v>
      </c>
      <c r="T7422" s="7">
        <f t="shared" si="1042"/>
        <v>0</v>
      </c>
      <c r="U7422" s="7">
        <f t="shared" si="1043"/>
        <v>0</v>
      </c>
    </row>
    <row r="7423" spans="1:21" x14ac:dyDescent="0.2">
      <c r="A7423" s="1">
        <v>11</v>
      </c>
      <c r="B7423" s="1">
        <v>5</v>
      </c>
      <c r="C7423" s="1">
        <v>23</v>
      </c>
      <c r="D7423">
        <v>11.5</v>
      </c>
      <c r="E7423">
        <v>11.5</v>
      </c>
      <c r="F7423">
        <v>100</v>
      </c>
      <c r="G7423">
        <v>0</v>
      </c>
      <c r="H7423">
        <v>0</v>
      </c>
      <c r="I7423">
        <v>0</v>
      </c>
      <c r="J7423" s="4">
        <f t="shared" si="1038"/>
        <v>336.32659053160677</v>
      </c>
      <c r="K7423" s="4">
        <f t="shared" si="1039"/>
        <v>-53.372923193300949</v>
      </c>
      <c r="L7423" s="5">
        <f t="shared" si="1044"/>
        <v>0</v>
      </c>
      <c r="M7423" s="5">
        <f t="shared" si="1045"/>
        <v>0</v>
      </c>
      <c r="N7423" s="6">
        <f t="shared" si="1037"/>
        <v>0</v>
      </c>
      <c r="O7423" s="6">
        <f t="shared" si="1040"/>
        <v>0</v>
      </c>
      <c r="P7423" s="6">
        <f>FORECAST(J7423,Inputs!$B$10:$B$18,Inputs!$A$10:$A$18)</f>
        <v>33.669690653070433</v>
      </c>
      <c r="Q7423" s="6">
        <f>IF(Inputs!$D$10="Yes",IF('Hourly Calcs'!P7423&gt;'Hourly Calcs'!K7423,'Hourly Calcs'!O7423,N7423+O7423),N7423+O7423)</f>
        <v>0</v>
      </c>
      <c r="R7423" s="12">
        <f t="shared" si="1041"/>
        <v>0</v>
      </c>
      <c r="S7423" s="1">
        <f>IF(AND(A7423&gt;=5,A7423&lt;=9),INDEX(Demand!$C$3:$C$26,C7423),INDEX(Demand!$B$3:$B$26,C7423))</f>
        <v>500</v>
      </c>
      <c r="T7423" s="7">
        <f t="shared" si="1042"/>
        <v>0</v>
      </c>
      <c r="U7423" s="7">
        <f t="shared" si="1043"/>
        <v>0</v>
      </c>
    </row>
    <row r="7424" spans="1:21" x14ac:dyDescent="0.2">
      <c r="A7424" s="1">
        <v>11</v>
      </c>
      <c r="B7424" s="1">
        <v>5</v>
      </c>
      <c r="C7424" s="1">
        <v>24</v>
      </c>
      <c r="D7424">
        <v>11.2</v>
      </c>
      <c r="E7424">
        <v>11.2</v>
      </c>
      <c r="F7424">
        <v>100</v>
      </c>
      <c r="G7424">
        <v>0</v>
      </c>
      <c r="H7424">
        <v>0</v>
      </c>
      <c r="I7424">
        <v>0</v>
      </c>
      <c r="J7424" s="4">
        <f t="shared" si="1038"/>
        <v>0.96380687437863344</v>
      </c>
      <c r="K7424" s="4">
        <f t="shared" si="1039"/>
        <v>-55.267976047125359</v>
      </c>
      <c r="L7424" s="5">
        <f t="shared" si="1044"/>
        <v>0</v>
      </c>
      <c r="M7424" s="5">
        <f t="shared" si="1045"/>
        <v>0</v>
      </c>
      <c r="N7424" s="6">
        <f t="shared" si="1037"/>
        <v>0</v>
      </c>
      <c r="O7424" s="6">
        <f t="shared" si="1040"/>
        <v>0</v>
      </c>
      <c r="P7424" s="6">
        <f>FORECAST(J7424,Inputs!$B$10:$B$18,Inputs!$A$10:$A$18)</f>
        <v>30.564479693281282</v>
      </c>
      <c r="Q7424" s="6">
        <f>IF(Inputs!$D$10="Yes",IF('Hourly Calcs'!P7424&gt;'Hourly Calcs'!K7424,'Hourly Calcs'!O7424,N7424+O7424),N7424+O7424)</f>
        <v>0</v>
      </c>
      <c r="R7424" s="12">
        <f t="shared" si="1041"/>
        <v>0</v>
      </c>
      <c r="S7424" s="1">
        <f>IF(AND(A7424&gt;=5,A7424&lt;=9),INDEX(Demand!$C$3:$C$26,C7424),INDEX(Demand!$B$3:$B$26,C7424))</f>
        <v>400</v>
      </c>
      <c r="T7424" s="7">
        <f t="shared" si="1042"/>
        <v>0</v>
      </c>
      <c r="U7424" s="7">
        <f t="shared" si="1043"/>
        <v>0</v>
      </c>
    </row>
    <row r="7425" spans="1:21" x14ac:dyDescent="0.2">
      <c r="A7425" s="1">
        <v>11</v>
      </c>
      <c r="B7425" s="1">
        <v>6</v>
      </c>
      <c r="C7425" s="1">
        <v>1</v>
      </c>
      <c r="D7425">
        <v>9.4</v>
      </c>
      <c r="E7425">
        <v>9.4</v>
      </c>
      <c r="F7425">
        <v>100</v>
      </c>
      <c r="G7425">
        <v>0</v>
      </c>
      <c r="H7425">
        <v>0</v>
      </c>
      <c r="I7425">
        <v>0</v>
      </c>
      <c r="J7425" s="4">
        <f t="shared" si="1038"/>
        <v>25.449584874138651</v>
      </c>
      <c r="K7425" s="4">
        <f t="shared" si="1039"/>
        <v>-53.096283521060457</v>
      </c>
      <c r="L7425" s="5">
        <f t="shared" si="1044"/>
        <v>0</v>
      </c>
      <c r="M7425" s="5">
        <f t="shared" si="1045"/>
        <v>0</v>
      </c>
      <c r="N7425" s="6">
        <f t="shared" si="1037"/>
        <v>0</v>
      </c>
      <c r="O7425" s="6">
        <f t="shared" si="1040"/>
        <v>0</v>
      </c>
      <c r="P7425" s="6">
        <f>FORECAST(J7425,Inputs!$B$10:$B$18,Inputs!$A$10:$A$18)</f>
        <v>30.791199859945728</v>
      </c>
      <c r="Q7425" s="6">
        <f>IF(Inputs!$D$10="Yes",IF('Hourly Calcs'!P7425&gt;'Hourly Calcs'!K7425,'Hourly Calcs'!O7425,N7425+O7425),N7425+O7425)</f>
        <v>0</v>
      </c>
      <c r="R7425" s="12">
        <f t="shared" si="1041"/>
        <v>0</v>
      </c>
      <c r="S7425" s="1">
        <f>IF(AND(A7425&gt;=5,A7425&lt;=9),INDEX(Demand!$C$3:$C$26,C7425),INDEX(Demand!$B$3:$B$26,C7425))</f>
        <v>350</v>
      </c>
      <c r="T7425" s="7">
        <f t="shared" si="1042"/>
        <v>0</v>
      </c>
      <c r="U7425" s="7">
        <f t="shared" si="1043"/>
        <v>0</v>
      </c>
    </row>
    <row r="7426" spans="1:21" x14ac:dyDescent="0.2">
      <c r="A7426" s="1">
        <v>11</v>
      </c>
      <c r="B7426" s="1">
        <v>6</v>
      </c>
      <c r="C7426" s="1">
        <v>2</v>
      </c>
      <c r="D7426">
        <v>10.1</v>
      </c>
      <c r="E7426">
        <v>10.1</v>
      </c>
      <c r="F7426">
        <v>100</v>
      </c>
      <c r="G7426">
        <v>0</v>
      </c>
      <c r="H7426">
        <v>0</v>
      </c>
      <c r="I7426">
        <v>0</v>
      </c>
      <c r="J7426" s="4">
        <f t="shared" si="1038"/>
        <v>46.377727425926935</v>
      </c>
      <c r="K7426" s="4">
        <f t="shared" si="1039"/>
        <v>-47.520759939836381</v>
      </c>
      <c r="L7426" s="5">
        <f t="shared" si="1044"/>
        <v>0</v>
      </c>
      <c r="M7426" s="5">
        <f t="shared" si="1045"/>
        <v>0</v>
      </c>
      <c r="N7426" s="6">
        <f t="shared" si="1037"/>
        <v>0</v>
      </c>
      <c r="O7426" s="6">
        <f t="shared" si="1040"/>
        <v>0</v>
      </c>
      <c r="P7426" s="6">
        <f>FORECAST(J7426,Inputs!$B$10:$B$18,Inputs!$A$10:$A$18)</f>
        <v>30.984978957647471</v>
      </c>
      <c r="Q7426" s="6">
        <f>IF(Inputs!$D$10="Yes",IF('Hourly Calcs'!P7426&gt;'Hourly Calcs'!K7426,'Hourly Calcs'!O7426,N7426+O7426),N7426+O7426)</f>
        <v>0</v>
      </c>
      <c r="R7426" s="12">
        <f t="shared" si="1041"/>
        <v>0</v>
      </c>
      <c r="S7426" s="1">
        <f>IF(AND(A7426&gt;=5,A7426&lt;=9),INDEX(Demand!$C$3:$C$26,C7426),INDEX(Demand!$B$3:$B$26,C7426))</f>
        <v>350</v>
      </c>
      <c r="T7426" s="7">
        <f t="shared" si="1042"/>
        <v>0</v>
      </c>
      <c r="U7426" s="7">
        <f t="shared" si="1043"/>
        <v>0</v>
      </c>
    </row>
    <row r="7427" spans="1:21" x14ac:dyDescent="0.2">
      <c r="A7427" s="1">
        <v>11</v>
      </c>
      <c r="B7427" s="1">
        <v>6</v>
      </c>
      <c r="C7427" s="1">
        <v>3</v>
      </c>
      <c r="D7427">
        <v>9.1</v>
      </c>
      <c r="E7427">
        <v>9.1</v>
      </c>
      <c r="F7427">
        <v>100</v>
      </c>
      <c r="G7427">
        <v>0</v>
      </c>
      <c r="H7427">
        <v>0</v>
      </c>
      <c r="I7427">
        <v>0</v>
      </c>
      <c r="J7427" s="4">
        <f t="shared" si="1038"/>
        <v>63.249810927697467</v>
      </c>
      <c r="K7427" s="4">
        <f t="shared" si="1039"/>
        <v>-39.769467809254394</v>
      </c>
      <c r="L7427" s="5">
        <f t="shared" si="1044"/>
        <v>0</v>
      </c>
      <c r="M7427" s="5">
        <f t="shared" si="1045"/>
        <v>0</v>
      </c>
      <c r="N7427" s="6">
        <f t="shared" si="1037"/>
        <v>0</v>
      </c>
      <c r="O7427" s="6">
        <f t="shared" si="1040"/>
        <v>0</v>
      </c>
      <c r="P7427" s="6">
        <f>FORECAST(J7427,Inputs!$B$10:$B$18,Inputs!$A$10:$A$18)</f>
        <v>31.141201953034233</v>
      </c>
      <c r="Q7427" s="6">
        <f>IF(Inputs!$D$10="Yes",IF('Hourly Calcs'!P7427&gt;'Hourly Calcs'!K7427,'Hourly Calcs'!O7427,N7427+O7427),N7427+O7427)</f>
        <v>0</v>
      </c>
      <c r="R7427" s="12">
        <f t="shared" si="1041"/>
        <v>0</v>
      </c>
      <c r="S7427" s="1">
        <f>IF(AND(A7427&gt;=5,A7427&lt;=9),INDEX(Demand!$C$3:$C$26,C7427),INDEX(Demand!$B$3:$B$26,C7427))</f>
        <v>350</v>
      </c>
      <c r="T7427" s="7">
        <f t="shared" si="1042"/>
        <v>0</v>
      </c>
      <c r="U7427" s="7">
        <f t="shared" si="1043"/>
        <v>0</v>
      </c>
    </row>
    <row r="7428" spans="1:21" x14ac:dyDescent="0.2">
      <c r="A7428" s="1">
        <v>11</v>
      </c>
      <c r="B7428" s="1">
        <v>6</v>
      </c>
      <c r="C7428" s="1">
        <v>4</v>
      </c>
      <c r="D7428">
        <v>10</v>
      </c>
      <c r="E7428">
        <v>10</v>
      </c>
      <c r="F7428">
        <v>100</v>
      </c>
      <c r="G7428">
        <v>0</v>
      </c>
      <c r="H7428">
        <v>0</v>
      </c>
      <c r="I7428">
        <v>0</v>
      </c>
      <c r="J7428" s="4">
        <f t="shared" si="1038"/>
        <v>77.176816278748035</v>
      </c>
      <c r="K7428" s="4">
        <f t="shared" si="1039"/>
        <v>-30.853986523872393</v>
      </c>
      <c r="L7428" s="5">
        <f t="shared" si="1044"/>
        <v>87.823183721251965</v>
      </c>
      <c r="M7428" s="5">
        <f t="shared" si="1045"/>
        <v>0</v>
      </c>
      <c r="N7428" s="6">
        <f t="shared" si="1037"/>
        <v>0</v>
      </c>
      <c r="O7428" s="6">
        <f t="shared" si="1040"/>
        <v>0</v>
      </c>
      <c r="P7428" s="6">
        <f>FORECAST(J7428,Inputs!$B$10:$B$18,Inputs!$A$10:$A$18)</f>
        <v>31.270155706284701</v>
      </c>
      <c r="Q7428" s="6">
        <f>IF(Inputs!$D$10="Yes",IF('Hourly Calcs'!P7428&gt;'Hourly Calcs'!K7428,'Hourly Calcs'!O7428,N7428+O7428),N7428+O7428)</f>
        <v>0</v>
      </c>
      <c r="R7428" s="12">
        <f t="shared" si="1041"/>
        <v>0</v>
      </c>
      <c r="S7428" s="1">
        <f>IF(AND(A7428&gt;=5,A7428&lt;=9),INDEX(Demand!$C$3:$C$26,C7428),INDEX(Demand!$B$3:$B$26,C7428))</f>
        <v>350</v>
      </c>
      <c r="T7428" s="7">
        <f t="shared" si="1042"/>
        <v>0</v>
      </c>
      <c r="U7428" s="7">
        <f t="shared" si="1043"/>
        <v>0</v>
      </c>
    </row>
    <row r="7429" spans="1:21" x14ac:dyDescent="0.2">
      <c r="A7429" s="1">
        <v>11</v>
      </c>
      <c r="B7429" s="1">
        <v>6</v>
      </c>
      <c r="C7429" s="1">
        <v>5</v>
      </c>
      <c r="D7429">
        <v>9.9</v>
      </c>
      <c r="E7429">
        <v>9.9</v>
      </c>
      <c r="F7429">
        <v>100</v>
      </c>
      <c r="G7429">
        <v>0</v>
      </c>
      <c r="H7429">
        <v>0</v>
      </c>
      <c r="I7429">
        <v>0</v>
      </c>
      <c r="J7429" s="4">
        <f t="shared" si="1038"/>
        <v>89.371214930221569</v>
      </c>
      <c r="K7429" s="4">
        <f t="shared" si="1039"/>
        <v>-21.445180445722968</v>
      </c>
      <c r="L7429" s="5">
        <f t="shared" si="1044"/>
        <v>75.628785069778431</v>
      </c>
      <c r="M7429" s="5">
        <f t="shared" si="1045"/>
        <v>0</v>
      </c>
      <c r="N7429" s="6">
        <f t="shared" si="1037"/>
        <v>0</v>
      </c>
      <c r="O7429" s="6">
        <f t="shared" si="1040"/>
        <v>0</v>
      </c>
      <c r="P7429" s="6">
        <f>FORECAST(J7429,Inputs!$B$10:$B$18,Inputs!$A$10:$A$18)</f>
        <v>31.383066804909458</v>
      </c>
      <c r="Q7429" s="6">
        <f>IF(Inputs!$D$10="Yes",IF('Hourly Calcs'!P7429&gt;'Hourly Calcs'!K7429,'Hourly Calcs'!O7429,N7429+O7429),N7429+O7429)</f>
        <v>0</v>
      </c>
      <c r="R7429" s="12">
        <f t="shared" si="1041"/>
        <v>0</v>
      </c>
      <c r="S7429" s="1">
        <f>IF(AND(A7429&gt;=5,A7429&lt;=9),INDEX(Demand!$C$3:$C$26,C7429),INDEX(Demand!$B$3:$B$26,C7429))</f>
        <v>350</v>
      </c>
      <c r="T7429" s="7">
        <f t="shared" si="1042"/>
        <v>0</v>
      </c>
      <c r="U7429" s="7">
        <f t="shared" si="1043"/>
        <v>0</v>
      </c>
    </row>
    <row r="7430" spans="1:21" x14ac:dyDescent="0.2">
      <c r="A7430" s="1">
        <v>11</v>
      </c>
      <c r="B7430" s="1">
        <v>6</v>
      </c>
      <c r="C7430" s="1">
        <v>6</v>
      </c>
      <c r="D7430">
        <v>10.4</v>
      </c>
      <c r="E7430">
        <v>10.4</v>
      </c>
      <c r="F7430">
        <v>100</v>
      </c>
      <c r="G7430">
        <v>0</v>
      </c>
      <c r="H7430">
        <v>0</v>
      </c>
      <c r="I7430">
        <v>0</v>
      </c>
      <c r="J7430" s="4">
        <f t="shared" si="1038"/>
        <v>100.7660114350037</v>
      </c>
      <c r="K7430" s="4">
        <f t="shared" si="1039"/>
        <v>-12.001012859100001</v>
      </c>
      <c r="L7430" s="5">
        <f t="shared" si="1044"/>
        <v>64.233988564996295</v>
      </c>
      <c r="M7430" s="5">
        <f t="shared" si="1045"/>
        <v>0</v>
      </c>
      <c r="N7430" s="6">
        <f t="shared" si="1037"/>
        <v>0</v>
      </c>
      <c r="O7430" s="6">
        <f t="shared" si="1040"/>
        <v>0</v>
      </c>
      <c r="P7430" s="6">
        <f>FORECAST(J7430,Inputs!$B$10:$B$18,Inputs!$A$10:$A$18)</f>
        <v>31.488574179953737</v>
      </c>
      <c r="Q7430" s="6">
        <f>IF(Inputs!$D$10="Yes",IF('Hourly Calcs'!P7430&gt;'Hourly Calcs'!K7430,'Hourly Calcs'!O7430,N7430+O7430),N7430+O7430)</f>
        <v>0</v>
      </c>
      <c r="R7430" s="12">
        <f t="shared" si="1041"/>
        <v>0</v>
      </c>
      <c r="S7430" s="1">
        <f>IF(AND(A7430&gt;=5,A7430&lt;=9),INDEX(Demand!$C$3:$C$26,C7430),INDEX(Demand!$B$3:$B$26,C7430))</f>
        <v>350</v>
      </c>
      <c r="T7430" s="7">
        <f t="shared" si="1042"/>
        <v>0</v>
      </c>
      <c r="U7430" s="7">
        <f t="shared" si="1043"/>
        <v>0</v>
      </c>
    </row>
    <row r="7431" spans="1:21" x14ac:dyDescent="0.2">
      <c r="A7431" s="1">
        <v>11</v>
      </c>
      <c r="B7431" s="1">
        <v>6</v>
      </c>
      <c r="C7431" s="1">
        <v>7</v>
      </c>
      <c r="D7431">
        <v>10.5</v>
      </c>
      <c r="E7431">
        <v>10.5</v>
      </c>
      <c r="F7431">
        <v>100</v>
      </c>
      <c r="G7431">
        <v>0</v>
      </c>
      <c r="H7431">
        <v>0</v>
      </c>
      <c r="I7431">
        <v>0</v>
      </c>
      <c r="J7431" s="4">
        <f t="shared" si="1038"/>
        <v>112.05998113082015</v>
      </c>
      <c r="K7431" s="4">
        <f t="shared" si="1039"/>
        <v>-2.832045087429961</v>
      </c>
      <c r="L7431" s="5">
        <f t="shared" si="1044"/>
        <v>52.940018869179852</v>
      </c>
      <c r="M7431" s="5">
        <f t="shared" si="1045"/>
        <v>0</v>
      </c>
      <c r="N7431" s="6">
        <f t="shared" si="1037"/>
        <v>0</v>
      </c>
      <c r="O7431" s="6">
        <f t="shared" si="1040"/>
        <v>0</v>
      </c>
      <c r="P7431" s="6">
        <f>FORECAST(J7431,Inputs!$B$10:$B$18,Inputs!$A$10:$A$18)</f>
        <v>31.593147973433517</v>
      </c>
      <c r="Q7431" s="6">
        <f>IF(Inputs!$D$10="Yes",IF('Hourly Calcs'!P7431&gt;'Hourly Calcs'!K7431,'Hourly Calcs'!O7431,N7431+O7431),N7431+O7431)</f>
        <v>0</v>
      </c>
      <c r="R7431" s="12">
        <f t="shared" si="1041"/>
        <v>0</v>
      </c>
      <c r="S7431" s="1">
        <f>IF(AND(A7431&gt;=5,A7431&lt;=9),INDEX(Demand!$C$3:$C$26,C7431),INDEX(Demand!$B$3:$B$26,C7431))</f>
        <v>350</v>
      </c>
      <c r="T7431" s="7">
        <f t="shared" si="1042"/>
        <v>0</v>
      </c>
      <c r="U7431" s="7">
        <f t="shared" si="1043"/>
        <v>0</v>
      </c>
    </row>
    <row r="7432" spans="1:21" x14ac:dyDescent="0.2">
      <c r="A7432" s="1">
        <v>11</v>
      </c>
      <c r="B7432" s="1">
        <v>6</v>
      </c>
      <c r="C7432" s="1">
        <v>8</v>
      </c>
      <c r="D7432">
        <v>10.7</v>
      </c>
      <c r="E7432">
        <v>10.7</v>
      </c>
      <c r="F7432">
        <v>100</v>
      </c>
      <c r="G7432">
        <v>13</v>
      </c>
      <c r="H7432">
        <v>0</v>
      </c>
      <c r="I7432">
        <v>13</v>
      </c>
      <c r="J7432" s="4">
        <f t="shared" si="1038"/>
        <v>123.80228446525459</v>
      </c>
      <c r="K7432" s="4">
        <f t="shared" si="1039"/>
        <v>5.5741404747518857</v>
      </c>
      <c r="L7432" s="5">
        <f t="shared" si="1044"/>
        <v>41.197715534745413</v>
      </c>
      <c r="M7432" s="5">
        <f t="shared" si="1045"/>
        <v>28.425859525248114</v>
      </c>
      <c r="N7432" s="6">
        <f t="shared" si="1037"/>
        <v>0</v>
      </c>
      <c r="O7432" s="6">
        <f t="shared" si="1040"/>
        <v>11.888744221607771</v>
      </c>
      <c r="P7432" s="6">
        <f>FORECAST(J7432,Inputs!$B$10:$B$18,Inputs!$A$10:$A$18)</f>
        <v>31.70187300430791</v>
      </c>
      <c r="Q7432" s="6">
        <f>IF(Inputs!$D$10="Yes",IF('Hourly Calcs'!P7432&gt;'Hourly Calcs'!K7432,'Hourly Calcs'!O7432,N7432+O7432),N7432+O7432)</f>
        <v>11.888744221607771</v>
      </c>
      <c r="R7432" s="12">
        <f t="shared" si="1041"/>
        <v>56.495312541080125</v>
      </c>
      <c r="S7432" s="1">
        <f>IF(AND(A7432&gt;=5,A7432&lt;=9),INDEX(Demand!$C$3:$C$26,C7432),INDEX(Demand!$B$3:$B$26,C7432))</f>
        <v>350</v>
      </c>
      <c r="T7432" s="7">
        <f t="shared" si="1042"/>
        <v>56.495312541080125</v>
      </c>
      <c r="U7432" s="7">
        <f t="shared" si="1043"/>
        <v>0</v>
      </c>
    </row>
    <row r="7433" spans="1:21" x14ac:dyDescent="0.2">
      <c r="A7433" s="1">
        <v>11</v>
      </c>
      <c r="B7433" s="1">
        <v>6</v>
      </c>
      <c r="C7433" s="1">
        <v>9</v>
      </c>
      <c r="D7433">
        <v>10.9</v>
      </c>
      <c r="E7433">
        <v>10.9</v>
      </c>
      <c r="F7433">
        <v>100</v>
      </c>
      <c r="G7433">
        <v>99</v>
      </c>
      <c r="H7433">
        <v>119</v>
      </c>
      <c r="I7433">
        <v>76</v>
      </c>
      <c r="J7433" s="4">
        <f t="shared" si="1038"/>
        <v>136.42186546178743</v>
      </c>
      <c r="K7433" s="4">
        <f t="shared" si="1039"/>
        <v>12.738960756881269</v>
      </c>
      <c r="L7433" s="5">
        <f t="shared" si="1044"/>
        <v>28.578134538212566</v>
      </c>
      <c r="M7433" s="5">
        <f t="shared" si="1045"/>
        <v>21.261039243118731</v>
      </c>
      <c r="N7433" s="6">
        <f t="shared" ref="N7433:N7496" si="1046">H7433*MAX(0,COS(2*ASIN(SQRT(SIN(RADIANS($B$4))^2+COS(RADIANS($K7433))^2-2*SIN(RADIANS($B$4))*COS(RADIANS($K7433))*COS(RADIANS($J7433-$B$5))+(SIN(RADIANS($K7433))-COS(RADIANS($B$4)))^2)/2)))</f>
        <v>78.752654275538049</v>
      </c>
      <c r="O7433" s="6">
        <f t="shared" si="1040"/>
        <v>69.503427757091586</v>
      </c>
      <c r="P7433" s="6">
        <f>FORECAST(J7433,Inputs!$B$10:$B$18,Inputs!$A$10:$A$18)</f>
        <v>31.818720976498028</v>
      </c>
      <c r="Q7433" s="6">
        <f>IF(Inputs!$D$10="Yes",IF('Hourly Calcs'!P7433&gt;'Hourly Calcs'!K7433,'Hourly Calcs'!O7433,N7433+O7433),N7433+O7433)</f>
        <v>69.503427757091586</v>
      </c>
      <c r="R7433" s="12">
        <f t="shared" si="1041"/>
        <v>330.28028870169919</v>
      </c>
      <c r="S7433" s="1">
        <f>IF(AND(A7433&gt;=5,A7433&lt;=9),INDEX(Demand!$C$3:$C$26,C7433),INDEX(Demand!$B$3:$B$26,C7433))</f>
        <v>350</v>
      </c>
      <c r="T7433" s="7">
        <f t="shared" si="1042"/>
        <v>330.28028870169919</v>
      </c>
      <c r="U7433" s="7">
        <f t="shared" si="1043"/>
        <v>0</v>
      </c>
    </row>
    <row r="7434" spans="1:21" x14ac:dyDescent="0.2">
      <c r="A7434" s="1">
        <v>11</v>
      </c>
      <c r="B7434" s="1">
        <v>6</v>
      </c>
      <c r="C7434" s="1">
        <v>10</v>
      </c>
      <c r="D7434">
        <v>11.9</v>
      </c>
      <c r="E7434">
        <v>11.5</v>
      </c>
      <c r="F7434">
        <v>97</v>
      </c>
      <c r="G7434">
        <v>209</v>
      </c>
      <c r="H7434">
        <v>308</v>
      </c>
      <c r="I7434">
        <v>115</v>
      </c>
      <c r="J7434" s="4">
        <f t="shared" ref="J7434:J7497" si="1047">solarazimuth($B$2,$B$3,$B$1,A7434,B7434,C7434,0,0,0,0)</f>
        <v>150.17808779511989</v>
      </c>
      <c r="K7434" s="4">
        <f t="shared" ref="K7434:K7497" si="1048">solarelevation($B$2,$B$3,$B$1,A7434,B7434,C7434,0,0,0,0)</f>
        <v>18.379184061101114</v>
      </c>
      <c r="L7434" s="5">
        <f t="shared" si="1044"/>
        <v>14.821912204880107</v>
      </c>
      <c r="M7434" s="5">
        <f t="shared" si="1045"/>
        <v>15.620815938898886</v>
      </c>
      <c r="N7434" s="6">
        <f t="shared" si="1046"/>
        <v>238.51835636113029</v>
      </c>
      <c r="O7434" s="6">
        <f t="shared" ref="O7434:O7497" si="1049">$I7434*(1+COS(RADIANS($B$4)))/2</f>
        <v>105.1696604219149</v>
      </c>
      <c r="P7434" s="6">
        <f>FORECAST(J7434,Inputs!$B$10:$B$18,Inputs!$A$10:$A$18)</f>
        <v>31.946093405510368</v>
      </c>
      <c r="Q7434" s="6">
        <f>IF(Inputs!$D$10="Yes",IF('Hourly Calcs'!P7434&gt;'Hourly Calcs'!K7434,'Hourly Calcs'!O7434,N7434+O7434),N7434+O7434)</f>
        <v>105.1696604219149</v>
      </c>
      <c r="R7434" s="12">
        <f t="shared" ref="R7434:R7497" si="1050">$B$6*$E$1*Q7434</f>
        <v>499.76622632493957</v>
      </c>
      <c r="S7434" s="1">
        <f>IF(AND(A7434&gt;=5,A7434&lt;=9),INDEX(Demand!$C$3:$C$26,C7434),INDEX(Demand!$B$3:$B$26,C7434))</f>
        <v>600</v>
      </c>
      <c r="T7434" s="7">
        <f t="shared" ref="T7434:T7497" si="1051">S7434-MAX(0,S7434-R7434)</f>
        <v>499.76622632493957</v>
      </c>
      <c r="U7434" s="7">
        <f t="shared" ref="U7434:U7497" si="1052">MAX(0,R7434-S7434)</f>
        <v>0</v>
      </c>
    </row>
    <row r="7435" spans="1:21" x14ac:dyDescent="0.2">
      <c r="A7435" s="1">
        <v>11</v>
      </c>
      <c r="B7435" s="1">
        <v>6</v>
      </c>
      <c r="C7435" s="1">
        <v>11</v>
      </c>
      <c r="D7435">
        <v>13</v>
      </c>
      <c r="E7435">
        <v>12.1</v>
      </c>
      <c r="F7435">
        <v>94</v>
      </c>
      <c r="G7435">
        <v>297</v>
      </c>
      <c r="H7435">
        <v>462</v>
      </c>
      <c r="I7435">
        <v>120</v>
      </c>
      <c r="J7435" s="4">
        <f t="shared" si="1047"/>
        <v>165.04088158631706</v>
      </c>
      <c r="K7435" s="4">
        <f t="shared" si="1048"/>
        <v>21.977574844476479</v>
      </c>
      <c r="L7435" s="5">
        <f t="shared" si="1044"/>
        <v>4.0881586317055962E-2</v>
      </c>
      <c r="M7435" s="5">
        <f t="shared" si="1045"/>
        <v>12.022425155523521</v>
      </c>
      <c r="N7435" s="6">
        <f t="shared" si="1046"/>
        <v>382.91415299893112</v>
      </c>
      <c r="O7435" s="6">
        <f t="shared" si="1049"/>
        <v>109.7422543533025</v>
      </c>
      <c r="P7435" s="6">
        <f>FORECAST(J7435,Inputs!$B$10:$B$18,Inputs!$A$10:$A$18)</f>
        <v>32.083711866539971</v>
      </c>
      <c r="Q7435" s="6">
        <f>IF(Inputs!$D$10="Yes",IF('Hourly Calcs'!P7435&gt;'Hourly Calcs'!K7435,'Hourly Calcs'!O7435,N7435+O7435),N7435+O7435)</f>
        <v>109.7422543533025</v>
      </c>
      <c r="R7435" s="12">
        <f t="shared" si="1050"/>
        <v>521.49519268689346</v>
      </c>
      <c r="S7435" s="1">
        <f>IF(AND(A7435&gt;=5,A7435&lt;=9),INDEX(Demand!$C$3:$C$26,C7435),INDEX(Demand!$B$3:$B$26,C7435))</f>
        <v>600</v>
      </c>
      <c r="T7435" s="7">
        <f t="shared" si="1051"/>
        <v>521.49519268689346</v>
      </c>
      <c r="U7435" s="7">
        <f t="shared" si="1052"/>
        <v>0</v>
      </c>
    </row>
    <row r="7436" spans="1:21" x14ac:dyDescent="0.2">
      <c r="A7436" s="1">
        <v>11</v>
      </c>
      <c r="B7436" s="1">
        <v>6</v>
      </c>
      <c r="C7436" s="1">
        <v>12</v>
      </c>
      <c r="D7436">
        <v>14</v>
      </c>
      <c r="E7436">
        <v>12.5</v>
      </c>
      <c r="F7436">
        <v>91</v>
      </c>
      <c r="G7436">
        <v>341</v>
      </c>
      <c r="H7436">
        <v>512</v>
      </c>
      <c r="I7436">
        <v>126</v>
      </c>
      <c r="J7436" s="4">
        <f t="shared" si="1047"/>
        <v>180.59052561826036</v>
      </c>
      <c r="K7436" s="4">
        <f t="shared" si="1048"/>
        <v>23.151673476712787</v>
      </c>
      <c r="L7436" s="5">
        <f t="shared" si="1044"/>
        <v>15.590525618260358</v>
      </c>
      <c r="M7436" s="5">
        <f t="shared" si="1045"/>
        <v>10.848326523287213</v>
      </c>
      <c r="N7436" s="6">
        <f t="shared" si="1046"/>
        <v>420.45027063863608</v>
      </c>
      <c r="O7436" s="6">
        <f t="shared" si="1049"/>
        <v>115.22936707096763</v>
      </c>
      <c r="P7436" s="6">
        <f>FORECAST(J7436,Inputs!$B$10:$B$18,Inputs!$A$10:$A$18)</f>
        <v>32.227690052020925</v>
      </c>
      <c r="Q7436" s="6">
        <f>IF(Inputs!$D$10="Yes",IF('Hourly Calcs'!P7436&gt;'Hourly Calcs'!K7436,'Hourly Calcs'!O7436,N7436+O7436),N7436+O7436)</f>
        <v>115.22936707096763</v>
      </c>
      <c r="R7436" s="12">
        <f t="shared" si="1050"/>
        <v>547.56995232123813</v>
      </c>
      <c r="S7436" s="1">
        <f>IF(AND(A7436&gt;=5,A7436&lt;=9),INDEX(Demand!$C$3:$C$26,C7436),INDEX(Demand!$B$3:$B$26,C7436))</f>
        <v>600</v>
      </c>
      <c r="T7436" s="7">
        <f t="shared" si="1051"/>
        <v>547.56995232123813</v>
      </c>
      <c r="U7436" s="7">
        <f t="shared" si="1052"/>
        <v>0</v>
      </c>
    </row>
    <row r="7437" spans="1:21" x14ac:dyDescent="0.2">
      <c r="A7437" s="1">
        <v>11</v>
      </c>
      <c r="B7437" s="1">
        <v>6</v>
      </c>
      <c r="C7437" s="1">
        <v>13</v>
      </c>
      <c r="D7437">
        <v>14.3</v>
      </c>
      <c r="E7437">
        <v>12</v>
      </c>
      <c r="F7437">
        <v>86</v>
      </c>
      <c r="G7437">
        <v>335</v>
      </c>
      <c r="H7437">
        <v>491</v>
      </c>
      <c r="I7437">
        <v>131</v>
      </c>
      <c r="J7437" s="4">
        <f t="shared" si="1047"/>
        <v>196.106194317355</v>
      </c>
      <c r="K7437" s="4">
        <f t="shared" si="1048"/>
        <v>21.761958829847117</v>
      </c>
      <c r="L7437" s="5">
        <f t="shared" si="1044"/>
        <v>31.106194317355005</v>
      </c>
      <c r="M7437" s="5">
        <f t="shared" si="1045"/>
        <v>12.238041170152883</v>
      </c>
      <c r="N7437" s="6">
        <f t="shared" si="1046"/>
        <v>369.24765270661339</v>
      </c>
      <c r="O7437" s="6">
        <f t="shared" si="1049"/>
        <v>119.80196100235523</v>
      </c>
      <c r="P7437" s="6">
        <f>FORECAST(J7437,Inputs!$B$10:$B$18,Inputs!$A$10:$A$18)</f>
        <v>32.371353651086622</v>
      </c>
      <c r="Q7437" s="6">
        <f>IF(Inputs!$D$10="Yes",IF('Hourly Calcs'!P7437&gt;'Hourly Calcs'!K7437,'Hourly Calcs'!O7437,N7437+O7437),N7437+O7437)</f>
        <v>119.80196100235523</v>
      </c>
      <c r="R7437" s="12">
        <f t="shared" si="1050"/>
        <v>569.29891868319203</v>
      </c>
      <c r="S7437" s="1">
        <f>IF(AND(A7437&gt;=5,A7437&lt;=9),INDEX(Demand!$C$3:$C$26,C7437),INDEX(Demand!$B$3:$B$26,C7437))</f>
        <v>600</v>
      </c>
      <c r="T7437" s="7">
        <f t="shared" si="1051"/>
        <v>569.29891868319203</v>
      </c>
      <c r="U7437" s="7">
        <f t="shared" si="1052"/>
        <v>0</v>
      </c>
    </row>
    <row r="7438" spans="1:21" x14ac:dyDescent="0.2">
      <c r="A7438" s="1">
        <v>11</v>
      </c>
      <c r="B7438" s="1">
        <v>6</v>
      </c>
      <c r="C7438" s="1">
        <v>14</v>
      </c>
      <c r="D7438">
        <v>14.6</v>
      </c>
      <c r="E7438">
        <v>12.4</v>
      </c>
      <c r="F7438">
        <v>87</v>
      </c>
      <c r="G7438">
        <v>279</v>
      </c>
      <c r="H7438">
        <v>439</v>
      </c>
      <c r="I7438">
        <v>117</v>
      </c>
      <c r="J7438" s="4">
        <f t="shared" si="1047"/>
        <v>210.88228434017532</v>
      </c>
      <c r="K7438" s="4">
        <f t="shared" si="1048"/>
        <v>17.971958651529775</v>
      </c>
      <c r="L7438" s="5">
        <f t="shared" si="1044"/>
        <v>45.882284340175318</v>
      </c>
      <c r="M7438" s="5">
        <f t="shared" si="1045"/>
        <v>16.028041348470225</v>
      </c>
      <c r="N7438" s="6">
        <f t="shared" si="1046"/>
        <v>274.84949201684577</v>
      </c>
      <c r="O7438" s="6">
        <f t="shared" si="1049"/>
        <v>106.99869799446994</v>
      </c>
      <c r="P7438" s="6">
        <f>FORECAST(J7438,Inputs!$B$10:$B$18,Inputs!$A$10:$A$18)</f>
        <v>32.508169299446067</v>
      </c>
      <c r="Q7438" s="6">
        <f>IF(Inputs!$D$10="Yes",IF('Hourly Calcs'!P7438&gt;'Hourly Calcs'!K7438,'Hourly Calcs'!O7438,N7438+O7438),N7438+O7438)</f>
        <v>106.99869799446994</v>
      </c>
      <c r="R7438" s="12">
        <f t="shared" si="1050"/>
        <v>508.45781286972112</v>
      </c>
      <c r="S7438" s="1">
        <f>IF(AND(A7438&gt;=5,A7438&lt;=9),INDEX(Demand!$C$3:$C$26,C7438),INDEX(Demand!$B$3:$B$26,C7438))</f>
        <v>600</v>
      </c>
      <c r="T7438" s="7">
        <f t="shared" si="1051"/>
        <v>508.45781286972112</v>
      </c>
      <c r="U7438" s="7">
        <f t="shared" si="1052"/>
        <v>0</v>
      </c>
    </row>
    <row r="7439" spans="1:21" x14ac:dyDescent="0.2">
      <c r="A7439" s="1">
        <v>11</v>
      </c>
      <c r="B7439" s="1">
        <v>6</v>
      </c>
      <c r="C7439" s="1">
        <v>15</v>
      </c>
      <c r="D7439">
        <v>14.5</v>
      </c>
      <c r="E7439">
        <v>12.5</v>
      </c>
      <c r="F7439">
        <v>88</v>
      </c>
      <c r="G7439">
        <v>183</v>
      </c>
      <c r="H7439">
        <v>310</v>
      </c>
      <c r="I7439">
        <v>96</v>
      </c>
      <c r="J7439" s="4">
        <f t="shared" si="1047"/>
        <v>224.53176071525826</v>
      </c>
      <c r="K7439" s="4">
        <f t="shared" si="1048"/>
        <v>12.178459430378609</v>
      </c>
      <c r="L7439" s="5">
        <f t="shared" si="1044"/>
        <v>59.531760715258258</v>
      </c>
      <c r="M7439" s="5">
        <f t="shared" si="1045"/>
        <v>21.821540569621391</v>
      </c>
      <c r="N7439" s="6">
        <f t="shared" si="1046"/>
        <v>140.13710230885968</v>
      </c>
      <c r="O7439" s="6">
        <f t="shared" si="1049"/>
        <v>87.793803482642005</v>
      </c>
      <c r="P7439" s="6">
        <f>FORECAST(J7439,Inputs!$B$10:$B$18,Inputs!$A$10:$A$18)</f>
        <v>32.634553339956092</v>
      </c>
      <c r="Q7439" s="6">
        <f>IF(Inputs!$D$10="Yes",IF('Hourly Calcs'!P7439&gt;'Hourly Calcs'!K7439,'Hourly Calcs'!O7439,N7439+O7439),N7439+O7439)</f>
        <v>87.793803482642005</v>
      </c>
      <c r="R7439" s="12">
        <f t="shared" si="1050"/>
        <v>417.19615414951477</v>
      </c>
      <c r="S7439" s="1">
        <f>IF(AND(A7439&gt;=5,A7439&lt;=9),INDEX(Demand!$C$3:$C$26,C7439),INDEX(Demand!$B$3:$B$26,C7439))</f>
        <v>600</v>
      </c>
      <c r="T7439" s="7">
        <f t="shared" si="1051"/>
        <v>417.19615414951477</v>
      </c>
      <c r="U7439" s="7">
        <f t="shared" si="1052"/>
        <v>0</v>
      </c>
    </row>
    <row r="7440" spans="1:21" x14ac:dyDescent="0.2">
      <c r="A7440" s="1">
        <v>11</v>
      </c>
      <c r="B7440" s="1">
        <v>6</v>
      </c>
      <c r="C7440" s="1">
        <v>16</v>
      </c>
      <c r="D7440">
        <v>13.9</v>
      </c>
      <c r="E7440">
        <v>12</v>
      </c>
      <c r="F7440">
        <v>88</v>
      </c>
      <c r="G7440">
        <v>73</v>
      </c>
      <c r="H7440">
        <v>88</v>
      </c>
      <c r="I7440">
        <v>59</v>
      </c>
      <c r="J7440" s="4">
        <f t="shared" si="1047"/>
        <v>237.05349709809565</v>
      </c>
      <c r="K7440" s="4">
        <f t="shared" si="1048"/>
        <v>4.9096262043902641</v>
      </c>
      <c r="L7440" s="5">
        <f t="shared" si="1044"/>
        <v>72.053497098095647</v>
      </c>
      <c r="M7440" s="5">
        <f t="shared" si="1045"/>
        <v>29.090373795609736</v>
      </c>
      <c r="N7440" s="6">
        <f t="shared" si="1046"/>
        <v>21.350902470190647</v>
      </c>
      <c r="O7440" s="6">
        <f t="shared" si="1049"/>
        <v>53.956608390373731</v>
      </c>
      <c r="P7440" s="6">
        <f>FORECAST(J7440,Inputs!$B$10:$B$18,Inputs!$A$10:$A$18)</f>
        <v>32.750495343500887</v>
      </c>
      <c r="Q7440" s="6">
        <f>IF(Inputs!$D$10="Yes",IF('Hourly Calcs'!P7440&gt;'Hourly Calcs'!K7440,'Hourly Calcs'!O7440,N7440+O7440),N7440+O7440)</f>
        <v>53.956608390373731</v>
      </c>
      <c r="R7440" s="12">
        <f t="shared" si="1050"/>
        <v>256.40180307105595</v>
      </c>
      <c r="S7440" s="1">
        <f>IF(AND(A7440&gt;=5,A7440&lt;=9),INDEX(Demand!$C$3:$C$26,C7440),INDEX(Demand!$B$3:$B$26,C7440))</f>
        <v>900</v>
      </c>
      <c r="T7440" s="7">
        <f t="shared" si="1051"/>
        <v>256.40180307105595</v>
      </c>
      <c r="U7440" s="7">
        <f t="shared" si="1052"/>
        <v>0</v>
      </c>
    </row>
    <row r="7441" spans="1:21" x14ac:dyDescent="0.2">
      <c r="A7441" s="1">
        <v>11</v>
      </c>
      <c r="B7441" s="1">
        <v>6</v>
      </c>
      <c r="C7441" s="1">
        <v>17</v>
      </c>
      <c r="D7441">
        <v>12.5</v>
      </c>
      <c r="E7441">
        <v>11.3</v>
      </c>
      <c r="F7441">
        <v>92</v>
      </c>
      <c r="G7441">
        <v>8</v>
      </c>
      <c r="H7441">
        <v>0</v>
      </c>
      <c r="I7441">
        <v>8</v>
      </c>
      <c r="J7441" s="4">
        <f t="shared" si="1047"/>
        <v>248.72415905220458</v>
      </c>
      <c r="K7441" s="4">
        <f t="shared" si="1048"/>
        <v>-3.6181401334873016</v>
      </c>
      <c r="L7441" s="5">
        <f t="shared" si="1044"/>
        <v>83.724159052204584</v>
      </c>
      <c r="M7441" s="5">
        <f t="shared" si="1045"/>
        <v>0</v>
      </c>
      <c r="N7441" s="6">
        <f t="shared" si="1046"/>
        <v>0</v>
      </c>
      <c r="O7441" s="6">
        <f t="shared" si="1049"/>
        <v>7.3161502902201665</v>
      </c>
      <c r="P7441" s="6">
        <f>FORECAST(J7441,Inputs!$B$10:$B$18,Inputs!$A$10:$A$18)</f>
        <v>32.858557028261153</v>
      </c>
      <c r="Q7441" s="6">
        <f>IF(Inputs!$D$10="Yes",IF('Hourly Calcs'!P7441&gt;'Hourly Calcs'!K7441,'Hourly Calcs'!O7441,N7441+O7441),N7441+O7441)</f>
        <v>7.3161502902201665</v>
      </c>
      <c r="R7441" s="12">
        <f t="shared" si="1050"/>
        <v>34.766346179126231</v>
      </c>
      <c r="S7441" s="1">
        <f>IF(AND(A7441&gt;=5,A7441&lt;=9),INDEX(Demand!$C$3:$C$26,C7441),INDEX(Demand!$B$3:$B$26,C7441))</f>
        <v>900</v>
      </c>
      <c r="T7441" s="7">
        <f t="shared" si="1051"/>
        <v>34.766346179126231</v>
      </c>
      <c r="U7441" s="7">
        <f t="shared" si="1052"/>
        <v>0</v>
      </c>
    </row>
    <row r="7442" spans="1:21" x14ac:dyDescent="0.2">
      <c r="A7442" s="1">
        <v>11</v>
      </c>
      <c r="B7442" s="1">
        <v>6</v>
      </c>
      <c r="C7442" s="1">
        <v>18</v>
      </c>
      <c r="D7442">
        <v>12.4</v>
      </c>
      <c r="E7442">
        <v>11.2</v>
      </c>
      <c r="F7442">
        <v>92</v>
      </c>
      <c r="G7442">
        <v>0</v>
      </c>
      <c r="H7442">
        <v>0</v>
      </c>
      <c r="I7442">
        <v>0</v>
      </c>
      <c r="J7442" s="4">
        <f t="shared" si="1047"/>
        <v>259.98231561711498</v>
      </c>
      <c r="K7442" s="4">
        <f t="shared" si="1048"/>
        <v>-12.819787374588287</v>
      </c>
      <c r="L7442" s="5">
        <f t="shared" si="1044"/>
        <v>0</v>
      </c>
      <c r="M7442" s="5">
        <f t="shared" si="1045"/>
        <v>0</v>
      </c>
      <c r="N7442" s="6">
        <f t="shared" si="1046"/>
        <v>0</v>
      </c>
      <c r="O7442" s="6">
        <f t="shared" si="1049"/>
        <v>0</v>
      </c>
      <c r="P7442" s="6">
        <f>FORECAST(J7442,Inputs!$B$10:$B$18,Inputs!$A$10:$A$18)</f>
        <v>32.962799218676992</v>
      </c>
      <c r="Q7442" s="6">
        <f>IF(Inputs!$D$10="Yes",IF('Hourly Calcs'!P7442&gt;'Hourly Calcs'!K7442,'Hourly Calcs'!O7442,N7442+O7442),N7442+O7442)</f>
        <v>0</v>
      </c>
      <c r="R7442" s="12">
        <f t="shared" si="1050"/>
        <v>0</v>
      </c>
      <c r="S7442" s="1">
        <f>IF(AND(A7442&gt;=5,A7442&lt;=9),INDEX(Demand!$C$3:$C$26,C7442),INDEX(Demand!$B$3:$B$26,C7442))</f>
        <v>900</v>
      </c>
      <c r="T7442" s="7">
        <f t="shared" si="1051"/>
        <v>0</v>
      </c>
      <c r="U7442" s="7">
        <f t="shared" si="1052"/>
        <v>0</v>
      </c>
    </row>
    <row r="7443" spans="1:21" x14ac:dyDescent="0.2">
      <c r="A7443" s="1">
        <v>11</v>
      </c>
      <c r="B7443" s="1">
        <v>6</v>
      </c>
      <c r="C7443" s="1">
        <v>19</v>
      </c>
      <c r="D7443">
        <v>11.6</v>
      </c>
      <c r="E7443">
        <v>10.4</v>
      </c>
      <c r="F7443">
        <v>92</v>
      </c>
      <c r="G7443">
        <v>0</v>
      </c>
      <c r="H7443">
        <v>0</v>
      </c>
      <c r="I7443">
        <v>0</v>
      </c>
      <c r="J7443" s="4">
        <f t="shared" si="1047"/>
        <v>271.38613134796725</v>
      </c>
      <c r="K7443" s="4">
        <f t="shared" si="1048"/>
        <v>-22.291611363937207</v>
      </c>
      <c r="L7443" s="5">
        <f t="shared" si="1044"/>
        <v>0</v>
      </c>
      <c r="M7443" s="5">
        <f t="shared" si="1045"/>
        <v>0</v>
      </c>
      <c r="N7443" s="6">
        <f t="shared" si="1046"/>
        <v>0</v>
      </c>
      <c r="O7443" s="6">
        <f t="shared" si="1049"/>
        <v>0</v>
      </c>
      <c r="P7443" s="6">
        <f>FORECAST(J7443,Inputs!$B$10:$B$18,Inputs!$A$10:$A$18)</f>
        <v>33.068390105073767</v>
      </c>
      <c r="Q7443" s="6">
        <f>IF(Inputs!$D$10="Yes",IF('Hourly Calcs'!P7443&gt;'Hourly Calcs'!K7443,'Hourly Calcs'!O7443,N7443+O7443),N7443+O7443)</f>
        <v>0</v>
      </c>
      <c r="R7443" s="12">
        <f t="shared" si="1050"/>
        <v>0</v>
      </c>
      <c r="S7443" s="1">
        <f>IF(AND(A7443&gt;=5,A7443&lt;=9),INDEX(Demand!$C$3:$C$26,C7443),INDEX(Demand!$B$3:$B$26,C7443))</f>
        <v>900</v>
      </c>
      <c r="T7443" s="7">
        <f t="shared" si="1051"/>
        <v>0</v>
      </c>
      <c r="U7443" s="7">
        <f t="shared" si="1052"/>
        <v>0</v>
      </c>
    </row>
    <row r="7444" spans="1:21" x14ac:dyDescent="0.2">
      <c r="A7444" s="1">
        <v>11</v>
      </c>
      <c r="B7444" s="1">
        <v>6</v>
      </c>
      <c r="C7444" s="1">
        <v>20</v>
      </c>
      <c r="D7444">
        <v>11.1</v>
      </c>
      <c r="E7444">
        <v>10.199999999999999</v>
      </c>
      <c r="F7444">
        <v>94</v>
      </c>
      <c r="G7444">
        <v>0</v>
      </c>
      <c r="H7444">
        <v>0</v>
      </c>
      <c r="I7444">
        <v>0</v>
      </c>
      <c r="J7444" s="4">
        <f t="shared" si="1047"/>
        <v>283.64936931502467</v>
      </c>
      <c r="K7444" s="4">
        <f t="shared" si="1048"/>
        <v>-31.702726528374257</v>
      </c>
      <c r="L7444" s="5">
        <f t="shared" si="1044"/>
        <v>0</v>
      </c>
      <c r="M7444" s="5">
        <f t="shared" si="1045"/>
        <v>0</v>
      </c>
      <c r="N7444" s="6">
        <f t="shared" si="1046"/>
        <v>0</v>
      </c>
      <c r="O7444" s="6">
        <f t="shared" si="1049"/>
        <v>0</v>
      </c>
      <c r="P7444" s="6">
        <f>FORECAST(J7444,Inputs!$B$10:$B$18,Inputs!$A$10:$A$18)</f>
        <v>33.181938604768746</v>
      </c>
      <c r="Q7444" s="6">
        <f>IF(Inputs!$D$10="Yes",IF('Hourly Calcs'!P7444&gt;'Hourly Calcs'!K7444,'Hourly Calcs'!O7444,N7444+O7444),N7444+O7444)</f>
        <v>0</v>
      </c>
      <c r="R7444" s="12">
        <f t="shared" si="1050"/>
        <v>0</v>
      </c>
      <c r="S7444" s="1">
        <f>IF(AND(A7444&gt;=5,A7444&lt;=9),INDEX(Demand!$C$3:$C$26,C7444),INDEX(Demand!$B$3:$B$26,C7444))</f>
        <v>800</v>
      </c>
      <c r="T7444" s="7">
        <f t="shared" si="1051"/>
        <v>0</v>
      </c>
      <c r="U7444" s="7">
        <f t="shared" si="1052"/>
        <v>0</v>
      </c>
    </row>
    <row r="7445" spans="1:21" x14ac:dyDescent="0.2">
      <c r="A7445" s="1">
        <v>11</v>
      </c>
      <c r="B7445" s="1">
        <v>6</v>
      </c>
      <c r="C7445" s="1">
        <v>21</v>
      </c>
      <c r="D7445">
        <v>10.7</v>
      </c>
      <c r="E7445">
        <v>9.9</v>
      </c>
      <c r="F7445">
        <v>95</v>
      </c>
      <c r="G7445">
        <v>0</v>
      </c>
      <c r="H7445">
        <v>0</v>
      </c>
      <c r="I7445">
        <v>0</v>
      </c>
      <c r="J7445" s="4">
        <f t="shared" si="1047"/>
        <v>297.73114539586317</v>
      </c>
      <c r="K7445" s="4">
        <f t="shared" si="1048"/>
        <v>-40.586292153295346</v>
      </c>
      <c r="L7445" s="5">
        <f t="shared" si="1044"/>
        <v>0</v>
      </c>
      <c r="M7445" s="5">
        <f t="shared" si="1045"/>
        <v>0</v>
      </c>
      <c r="N7445" s="6">
        <f t="shared" si="1046"/>
        <v>0</v>
      </c>
      <c r="O7445" s="6">
        <f t="shared" si="1049"/>
        <v>0</v>
      </c>
      <c r="P7445" s="6">
        <f>FORECAST(J7445,Inputs!$B$10:$B$18,Inputs!$A$10:$A$18)</f>
        <v>33.312325420332066</v>
      </c>
      <c r="Q7445" s="6">
        <f>IF(Inputs!$D$10="Yes",IF('Hourly Calcs'!P7445&gt;'Hourly Calcs'!K7445,'Hourly Calcs'!O7445,N7445+O7445),N7445+O7445)</f>
        <v>0</v>
      </c>
      <c r="R7445" s="12">
        <f t="shared" si="1050"/>
        <v>0</v>
      </c>
      <c r="S7445" s="1">
        <f>IF(AND(A7445&gt;=5,A7445&lt;=9),INDEX(Demand!$C$3:$C$26,C7445),INDEX(Demand!$B$3:$B$26,C7445))</f>
        <v>700</v>
      </c>
      <c r="T7445" s="7">
        <f t="shared" si="1051"/>
        <v>0</v>
      </c>
      <c r="U7445" s="7">
        <f t="shared" si="1052"/>
        <v>0</v>
      </c>
    </row>
    <row r="7446" spans="1:21" x14ac:dyDescent="0.2">
      <c r="A7446" s="1">
        <v>11</v>
      </c>
      <c r="B7446" s="1">
        <v>6</v>
      </c>
      <c r="C7446" s="1">
        <v>22</v>
      </c>
      <c r="D7446">
        <v>10.6</v>
      </c>
      <c r="E7446">
        <v>9.8000000000000007</v>
      </c>
      <c r="F7446">
        <v>95</v>
      </c>
      <c r="G7446">
        <v>0</v>
      </c>
      <c r="H7446">
        <v>0</v>
      </c>
      <c r="I7446">
        <v>0</v>
      </c>
      <c r="J7446" s="4">
        <f t="shared" si="1047"/>
        <v>314.87544749171741</v>
      </c>
      <c r="K7446" s="4">
        <f t="shared" si="1048"/>
        <v>-48.251520591899464</v>
      </c>
      <c r="L7446" s="5">
        <f t="shared" si="1044"/>
        <v>0</v>
      </c>
      <c r="M7446" s="5">
        <f t="shared" si="1045"/>
        <v>0</v>
      </c>
      <c r="N7446" s="6">
        <f t="shared" si="1046"/>
        <v>0</v>
      </c>
      <c r="O7446" s="6">
        <f t="shared" si="1049"/>
        <v>0</v>
      </c>
      <c r="P7446" s="6">
        <f>FORECAST(J7446,Inputs!$B$10:$B$18,Inputs!$A$10:$A$18)</f>
        <v>33.471068958256637</v>
      </c>
      <c r="Q7446" s="6">
        <f>IF(Inputs!$D$10="Yes",IF('Hourly Calcs'!P7446&gt;'Hourly Calcs'!K7446,'Hourly Calcs'!O7446,N7446+O7446),N7446+O7446)</f>
        <v>0</v>
      </c>
      <c r="R7446" s="12">
        <f t="shared" si="1050"/>
        <v>0</v>
      </c>
      <c r="S7446" s="1">
        <f>IF(AND(A7446&gt;=5,A7446&lt;=9),INDEX(Demand!$C$3:$C$26,C7446),INDEX(Demand!$B$3:$B$26,C7446))</f>
        <v>600</v>
      </c>
      <c r="T7446" s="7">
        <f t="shared" si="1051"/>
        <v>0</v>
      </c>
      <c r="U7446" s="7">
        <f t="shared" si="1052"/>
        <v>0</v>
      </c>
    </row>
    <row r="7447" spans="1:21" x14ac:dyDescent="0.2">
      <c r="A7447" s="1">
        <v>11</v>
      </c>
      <c r="B7447" s="1">
        <v>6</v>
      </c>
      <c r="C7447" s="1">
        <v>23</v>
      </c>
      <c r="D7447">
        <v>10.5</v>
      </c>
      <c r="E7447">
        <v>9.9</v>
      </c>
      <c r="F7447">
        <v>96</v>
      </c>
      <c r="G7447">
        <v>0</v>
      </c>
      <c r="H7447">
        <v>0</v>
      </c>
      <c r="I7447">
        <v>0</v>
      </c>
      <c r="J7447" s="4">
        <f t="shared" si="1047"/>
        <v>336.1749337146141</v>
      </c>
      <c r="K7447" s="4">
        <f t="shared" si="1048"/>
        <v>-53.656317824098807</v>
      </c>
      <c r="L7447" s="5">
        <f t="shared" si="1044"/>
        <v>0</v>
      </c>
      <c r="M7447" s="5">
        <f t="shared" si="1045"/>
        <v>0</v>
      </c>
      <c r="N7447" s="6">
        <f t="shared" si="1046"/>
        <v>0</v>
      </c>
      <c r="O7447" s="6">
        <f t="shared" si="1049"/>
        <v>0</v>
      </c>
      <c r="P7447" s="6">
        <f>FORECAST(J7447,Inputs!$B$10:$B$18,Inputs!$A$10:$A$18)</f>
        <v>33.668286423283462</v>
      </c>
      <c r="Q7447" s="6">
        <f>IF(Inputs!$D$10="Yes",IF('Hourly Calcs'!P7447&gt;'Hourly Calcs'!K7447,'Hourly Calcs'!O7447,N7447+O7447),N7447+O7447)</f>
        <v>0</v>
      </c>
      <c r="R7447" s="12">
        <f t="shared" si="1050"/>
        <v>0</v>
      </c>
      <c r="S7447" s="1">
        <f>IF(AND(A7447&gt;=5,A7447&lt;=9),INDEX(Demand!$C$3:$C$26,C7447),INDEX(Demand!$B$3:$B$26,C7447))</f>
        <v>500</v>
      </c>
      <c r="T7447" s="7">
        <f t="shared" si="1051"/>
        <v>0</v>
      </c>
      <c r="U7447" s="7">
        <f t="shared" si="1052"/>
        <v>0</v>
      </c>
    </row>
    <row r="7448" spans="1:21" x14ac:dyDescent="0.2">
      <c r="A7448" s="1">
        <v>11</v>
      </c>
      <c r="B7448" s="1">
        <v>6</v>
      </c>
      <c r="C7448" s="1">
        <v>24</v>
      </c>
      <c r="D7448">
        <v>9.5</v>
      </c>
      <c r="E7448">
        <v>9.3000000000000007</v>
      </c>
      <c r="F7448">
        <v>99</v>
      </c>
      <c r="G7448">
        <v>0</v>
      </c>
      <c r="H7448">
        <v>0</v>
      </c>
      <c r="I7448">
        <v>0</v>
      </c>
      <c r="J7448" s="4">
        <f t="shared" si="1047"/>
        <v>0.94862964493708546</v>
      </c>
      <c r="K7448" s="4">
        <f t="shared" si="1048"/>
        <v>-55.565065108475096</v>
      </c>
      <c r="L7448" s="5">
        <f t="shared" si="1044"/>
        <v>0</v>
      </c>
      <c r="M7448" s="5">
        <f t="shared" si="1045"/>
        <v>0</v>
      </c>
      <c r="N7448" s="6">
        <f t="shared" si="1046"/>
        <v>0</v>
      </c>
      <c r="O7448" s="6">
        <f t="shared" si="1049"/>
        <v>0</v>
      </c>
      <c r="P7448" s="6">
        <f>FORECAST(J7448,Inputs!$B$10:$B$18,Inputs!$A$10:$A$18)</f>
        <v>30.564339163379046</v>
      </c>
      <c r="Q7448" s="6">
        <f>IF(Inputs!$D$10="Yes",IF('Hourly Calcs'!P7448&gt;'Hourly Calcs'!K7448,'Hourly Calcs'!O7448,N7448+O7448),N7448+O7448)</f>
        <v>0</v>
      </c>
      <c r="R7448" s="12">
        <f t="shared" si="1050"/>
        <v>0</v>
      </c>
      <c r="S7448" s="1">
        <f>IF(AND(A7448&gt;=5,A7448&lt;=9),INDEX(Demand!$C$3:$C$26,C7448),INDEX(Demand!$B$3:$B$26,C7448))</f>
        <v>400</v>
      </c>
      <c r="T7448" s="7">
        <f t="shared" si="1051"/>
        <v>0</v>
      </c>
      <c r="U7448" s="7">
        <f t="shared" si="1052"/>
        <v>0</v>
      </c>
    </row>
    <row r="7449" spans="1:21" x14ac:dyDescent="0.2">
      <c r="A7449" s="1">
        <v>11</v>
      </c>
      <c r="B7449" s="1">
        <v>7</v>
      </c>
      <c r="C7449" s="1">
        <v>1</v>
      </c>
      <c r="D7449">
        <v>8.6999999999999993</v>
      </c>
      <c r="E7449">
        <v>8.6999999999999993</v>
      </c>
      <c r="F7449">
        <v>100</v>
      </c>
      <c r="G7449">
        <v>0</v>
      </c>
      <c r="H7449">
        <v>0</v>
      </c>
      <c r="I7449">
        <v>0</v>
      </c>
      <c r="J7449" s="4">
        <f t="shared" si="1047"/>
        <v>25.571072557943296</v>
      </c>
      <c r="K7449" s="4">
        <f t="shared" si="1048"/>
        <v>-53.384281843636273</v>
      </c>
      <c r="L7449" s="5">
        <f t="shared" si="1044"/>
        <v>0</v>
      </c>
      <c r="M7449" s="5">
        <f t="shared" si="1045"/>
        <v>0</v>
      </c>
      <c r="N7449" s="6">
        <f t="shared" si="1046"/>
        <v>0</v>
      </c>
      <c r="O7449" s="6">
        <f t="shared" si="1049"/>
        <v>0</v>
      </c>
      <c r="P7449" s="6">
        <f>FORECAST(J7449,Inputs!$B$10:$B$18,Inputs!$A$10:$A$18)</f>
        <v>30.792324745906882</v>
      </c>
      <c r="Q7449" s="6">
        <f>IF(Inputs!$D$10="Yes",IF('Hourly Calcs'!P7449&gt;'Hourly Calcs'!K7449,'Hourly Calcs'!O7449,N7449+O7449),N7449+O7449)</f>
        <v>0</v>
      </c>
      <c r="R7449" s="12">
        <f t="shared" si="1050"/>
        <v>0</v>
      </c>
      <c r="S7449" s="1">
        <f>IF(AND(A7449&gt;=5,A7449&lt;=9),INDEX(Demand!$C$3:$C$26,C7449),INDEX(Demand!$B$3:$B$26,C7449))</f>
        <v>350</v>
      </c>
      <c r="T7449" s="7">
        <f t="shared" si="1051"/>
        <v>0</v>
      </c>
      <c r="U7449" s="7">
        <f t="shared" si="1052"/>
        <v>0</v>
      </c>
    </row>
    <row r="7450" spans="1:21" x14ac:dyDescent="0.2">
      <c r="A7450" s="1">
        <v>11</v>
      </c>
      <c r="B7450" s="1">
        <v>7</v>
      </c>
      <c r="C7450" s="1">
        <v>2</v>
      </c>
      <c r="D7450">
        <v>10.6</v>
      </c>
      <c r="E7450">
        <v>10.199999999999999</v>
      </c>
      <c r="F7450">
        <v>97</v>
      </c>
      <c r="G7450">
        <v>0</v>
      </c>
      <c r="H7450">
        <v>0</v>
      </c>
      <c r="I7450">
        <v>0</v>
      </c>
      <c r="J7450" s="4">
        <f t="shared" si="1047"/>
        <v>46.572274565311432</v>
      </c>
      <c r="K7450" s="4">
        <f t="shared" si="1048"/>
        <v>-47.787124671827684</v>
      </c>
      <c r="L7450" s="5">
        <f t="shared" si="1044"/>
        <v>0</v>
      </c>
      <c r="M7450" s="5">
        <f t="shared" si="1045"/>
        <v>0</v>
      </c>
      <c r="N7450" s="6">
        <f t="shared" si="1046"/>
        <v>0</v>
      </c>
      <c r="O7450" s="6">
        <f t="shared" si="1049"/>
        <v>0</v>
      </c>
      <c r="P7450" s="6">
        <f>FORECAST(J7450,Inputs!$B$10:$B$18,Inputs!$A$10:$A$18)</f>
        <v>30.986780320049178</v>
      </c>
      <c r="Q7450" s="6">
        <f>IF(Inputs!$D$10="Yes",IF('Hourly Calcs'!P7450&gt;'Hourly Calcs'!K7450,'Hourly Calcs'!O7450,N7450+O7450),N7450+O7450)</f>
        <v>0</v>
      </c>
      <c r="R7450" s="12">
        <f t="shared" si="1050"/>
        <v>0</v>
      </c>
      <c r="S7450" s="1">
        <f>IF(AND(A7450&gt;=5,A7450&lt;=9),INDEX(Demand!$C$3:$C$26,C7450),INDEX(Demand!$B$3:$B$26,C7450))</f>
        <v>350</v>
      </c>
      <c r="T7450" s="7">
        <f t="shared" si="1051"/>
        <v>0</v>
      </c>
      <c r="U7450" s="7">
        <f t="shared" si="1052"/>
        <v>0</v>
      </c>
    </row>
    <row r="7451" spans="1:21" x14ac:dyDescent="0.2">
      <c r="A7451" s="1">
        <v>11</v>
      </c>
      <c r="B7451" s="1">
        <v>7</v>
      </c>
      <c r="C7451" s="1">
        <v>3</v>
      </c>
      <c r="D7451">
        <v>10.1</v>
      </c>
      <c r="E7451">
        <v>9.9</v>
      </c>
      <c r="F7451">
        <v>99</v>
      </c>
      <c r="G7451">
        <v>0</v>
      </c>
      <c r="H7451">
        <v>0</v>
      </c>
      <c r="I7451">
        <v>0</v>
      </c>
      <c r="J7451" s="4">
        <f t="shared" si="1047"/>
        <v>63.464443476439669</v>
      </c>
      <c r="K7451" s="4">
        <f t="shared" si="1048"/>
        <v>-40.016254040836884</v>
      </c>
      <c r="L7451" s="5">
        <f t="shared" si="1044"/>
        <v>0</v>
      </c>
      <c r="M7451" s="5">
        <f t="shared" si="1045"/>
        <v>0</v>
      </c>
      <c r="N7451" s="6">
        <f t="shared" si="1046"/>
        <v>0</v>
      </c>
      <c r="O7451" s="6">
        <f t="shared" si="1049"/>
        <v>0</v>
      </c>
      <c r="P7451" s="6">
        <f>FORECAST(J7451,Inputs!$B$10:$B$18,Inputs!$A$10:$A$18)</f>
        <v>31.143189291448515</v>
      </c>
      <c r="Q7451" s="6">
        <f>IF(Inputs!$D$10="Yes",IF('Hourly Calcs'!P7451&gt;'Hourly Calcs'!K7451,'Hourly Calcs'!O7451,N7451+O7451),N7451+O7451)</f>
        <v>0</v>
      </c>
      <c r="R7451" s="12">
        <f t="shared" si="1050"/>
        <v>0</v>
      </c>
      <c r="S7451" s="1">
        <f>IF(AND(A7451&gt;=5,A7451&lt;=9),INDEX(Demand!$C$3:$C$26,C7451),INDEX(Demand!$B$3:$B$26,C7451))</f>
        <v>350</v>
      </c>
      <c r="T7451" s="7">
        <f t="shared" si="1051"/>
        <v>0</v>
      </c>
      <c r="U7451" s="7">
        <f t="shared" si="1052"/>
        <v>0</v>
      </c>
    </row>
    <row r="7452" spans="1:21" x14ac:dyDescent="0.2">
      <c r="A7452" s="1">
        <v>11</v>
      </c>
      <c r="B7452" s="1">
        <v>7</v>
      </c>
      <c r="C7452" s="1">
        <v>4</v>
      </c>
      <c r="D7452">
        <v>10.4</v>
      </c>
      <c r="E7452">
        <v>10</v>
      </c>
      <c r="F7452">
        <v>97</v>
      </c>
      <c r="G7452">
        <v>0</v>
      </c>
      <c r="H7452">
        <v>0</v>
      </c>
      <c r="I7452">
        <v>0</v>
      </c>
      <c r="J7452" s="4">
        <f t="shared" si="1047"/>
        <v>77.387829990461739</v>
      </c>
      <c r="K7452" s="4">
        <f t="shared" si="1048"/>
        <v>-31.088915961928379</v>
      </c>
      <c r="L7452" s="5">
        <f t="shared" si="1044"/>
        <v>87.612170009538261</v>
      </c>
      <c r="M7452" s="5">
        <f t="shared" si="1045"/>
        <v>0</v>
      </c>
      <c r="N7452" s="6">
        <f t="shared" si="1046"/>
        <v>0</v>
      </c>
      <c r="O7452" s="6">
        <f t="shared" si="1049"/>
        <v>0</v>
      </c>
      <c r="P7452" s="6">
        <f>FORECAST(J7452,Inputs!$B$10:$B$18,Inputs!$A$10:$A$18)</f>
        <v>31.272109536948719</v>
      </c>
      <c r="Q7452" s="6">
        <f>IF(Inputs!$D$10="Yes",IF('Hourly Calcs'!P7452&gt;'Hourly Calcs'!K7452,'Hourly Calcs'!O7452,N7452+O7452),N7452+O7452)</f>
        <v>0</v>
      </c>
      <c r="R7452" s="12">
        <f t="shared" si="1050"/>
        <v>0</v>
      </c>
      <c r="S7452" s="1">
        <f>IF(AND(A7452&gt;=5,A7452&lt;=9),INDEX(Demand!$C$3:$C$26,C7452),INDEX(Demand!$B$3:$B$26,C7452))</f>
        <v>350</v>
      </c>
      <c r="T7452" s="7">
        <f t="shared" si="1051"/>
        <v>0</v>
      </c>
      <c r="U7452" s="7">
        <f t="shared" si="1052"/>
        <v>0</v>
      </c>
    </row>
    <row r="7453" spans="1:21" x14ac:dyDescent="0.2">
      <c r="A7453" s="1">
        <v>11</v>
      </c>
      <c r="B7453" s="1">
        <v>7</v>
      </c>
      <c r="C7453" s="1">
        <v>5</v>
      </c>
      <c r="D7453">
        <v>10</v>
      </c>
      <c r="E7453">
        <v>9.6</v>
      </c>
      <c r="F7453">
        <v>97</v>
      </c>
      <c r="G7453">
        <v>0</v>
      </c>
      <c r="H7453">
        <v>0</v>
      </c>
      <c r="I7453">
        <v>0</v>
      </c>
      <c r="J7453" s="4">
        <f t="shared" si="1047"/>
        <v>89.570848212883334</v>
      </c>
      <c r="K7453" s="4">
        <f t="shared" si="1048"/>
        <v>-21.676233177767145</v>
      </c>
      <c r="L7453" s="5">
        <f t="shared" si="1044"/>
        <v>75.429151787116666</v>
      </c>
      <c r="M7453" s="5">
        <f t="shared" si="1045"/>
        <v>0</v>
      </c>
      <c r="N7453" s="6">
        <f t="shared" si="1046"/>
        <v>0</v>
      </c>
      <c r="O7453" s="6">
        <f t="shared" si="1049"/>
        <v>0</v>
      </c>
      <c r="P7453" s="6">
        <f>FORECAST(J7453,Inputs!$B$10:$B$18,Inputs!$A$10:$A$18)</f>
        <v>31.3849152612304</v>
      </c>
      <c r="Q7453" s="6">
        <f>IF(Inputs!$D$10="Yes",IF('Hourly Calcs'!P7453&gt;'Hourly Calcs'!K7453,'Hourly Calcs'!O7453,N7453+O7453),N7453+O7453)</f>
        <v>0</v>
      </c>
      <c r="R7453" s="12">
        <f t="shared" si="1050"/>
        <v>0</v>
      </c>
      <c r="S7453" s="1">
        <f>IF(AND(A7453&gt;=5,A7453&lt;=9),INDEX(Demand!$C$3:$C$26,C7453),INDEX(Demand!$B$3:$B$26,C7453))</f>
        <v>350</v>
      </c>
      <c r="T7453" s="7">
        <f t="shared" si="1051"/>
        <v>0</v>
      </c>
      <c r="U7453" s="7">
        <f t="shared" si="1052"/>
        <v>0</v>
      </c>
    </row>
    <row r="7454" spans="1:21" x14ac:dyDescent="0.2">
      <c r="A7454" s="1">
        <v>11</v>
      </c>
      <c r="B7454" s="1">
        <v>7</v>
      </c>
      <c r="C7454" s="1">
        <v>6</v>
      </c>
      <c r="D7454">
        <v>10.5</v>
      </c>
      <c r="E7454">
        <v>10</v>
      </c>
      <c r="F7454">
        <v>97</v>
      </c>
      <c r="G7454">
        <v>0</v>
      </c>
      <c r="H7454">
        <v>0</v>
      </c>
      <c r="I7454">
        <v>0</v>
      </c>
      <c r="J7454" s="4">
        <f t="shared" si="1047"/>
        <v>100.95198926869101</v>
      </c>
      <c r="K7454" s="4">
        <f t="shared" si="1048"/>
        <v>-12.235222989854208</v>
      </c>
      <c r="L7454" s="5">
        <f t="shared" si="1044"/>
        <v>64.048010731308992</v>
      </c>
      <c r="M7454" s="5">
        <f t="shared" si="1045"/>
        <v>0</v>
      </c>
      <c r="N7454" s="6">
        <f t="shared" si="1046"/>
        <v>0</v>
      </c>
      <c r="O7454" s="6">
        <f t="shared" si="1049"/>
        <v>0</v>
      </c>
      <c r="P7454" s="6">
        <f>FORECAST(J7454,Inputs!$B$10:$B$18,Inputs!$A$10:$A$18)</f>
        <v>31.490296196932324</v>
      </c>
      <c r="Q7454" s="6">
        <f>IF(Inputs!$D$10="Yes",IF('Hourly Calcs'!P7454&gt;'Hourly Calcs'!K7454,'Hourly Calcs'!O7454,N7454+O7454),N7454+O7454)</f>
        <v>0</v>
      </c>
      <c r="R7454" s="12">
        <f t="shared" si="1050"/>
        <v>0</v>
      </c>
      <c r="S7454" s="1">
        <f>IF(AND(A7454&gt;=5,A7454&lt;=9),INDEX(Demand!$C$3:$C$26,C7454),INDEX(Demand!$B$3:$B$26,C7454))</f>
        <v>350</v>
      </c>
      <c r="T7454" s="7">
        <f t="shared" si="1051"/>
        <v>0</v>
      </c>
      <c r="U7454" s="7">
        <f t="shared" si="1052"/>
        <v>0</v>
      </c>
    </row>
    <row r="7455" spans="1:21" x14ac:dyDescent="0.2">
      <c r="A7455" s="1">
        <v>11</v>
      </c>
      <c r="B7455" s="1">
        <v>7</v>
      </c>
      <c r="C7455" s="1">
        <v>7</v>
      </c>
      <c r="D7455">
        <v>10.9</v>
      </c>
      <c r="E7455">
        <v>10.4</v>
      </c>
      <c r="F7455">
        <v>97</v>
      </c>
      <c r="G7455">
        <v>0</v>
      </c>
      <c r="H7455">
        <v>0</v>
      </c>
      <c r="I7455">
        <v>0</v>
      </c>
      <c r="J7455" s="4">
        <f t="shared" si="1047"/>
        <v>112.23055220567274</v>
      </c>
      <c r="K7455" s="4">
        <f t="shared" si="1048"/>
        <v>-3.0825378507165482</v>
      </c>
      <c r="L7455" s="5">
        <f t="shared" si="1044"/>
        <v>52.769447794327263</v>
      </c>
      <c r="M7455" s="5">
        <f t="shared" si="1045"/>
        <v>0</v>
      </c>
      <c r="N7455" s="6">
        <f t="shared" si="1046"/>
        <v>0</v>
      </c>
      <c r="O7455" s="6">
        <f t="shared" si="1049"/>
        <v>0</v>
      </c>
      <c r="P7455" s="6">
        <f>FORECAST(J7455,Inputs!$B$10:$B$18,Inputs!$A$10:$A$18)</f>
        <v>31.594727335237707</v>
      </c>
      <c r="Q7455" s="6">
        <f>IF(Inputs!$D$10="Yes",IF('Hourly Calcs'!P7455&gt;'Hourly Calcs'!K7455,'Hourly Calcs'!O7455,N7455+O7455),N7455+O7455)</f>
        <v>0</v>
      </c>
      <c r="R7455" s="12">
        <f t="shared" si="1050"/>
        <v>0</v>
      </c>
      <c r="S7455" s="1">
        <f>IF(AND(A7455&gt;=5,A7455&lt;=9),INDEX(Demand!$C$3:$C$26,C7455),INDEX(Demand!$B$3:$B$26,C7455))</f>
        <v>350</v>
      </c>
      <c r="T7455" s="7">
        <f t="shared" si="1051"/>
        <v>0</v>
      </c>
      <c r="U7455" s="7">
        <f t="shared" si="1052"/>
        <v>0</v>
      </c>
    </row>
    <row r="7456" spans="1:21" x14ac:dyDescent="0.2">
      <c r="A7456" s="1">
        <v>11</v>
      </c>
      <c r="B7456" s="1">
        <v>7</v>
      </c>
      <c r="C7456" s="1">
        <v>8</v>
      </c>
      <c r="D7456">
        <v>10.8</v>
      </c>
      <c r="E7456">
        <v>10.199999999999999</v>
      </c>
      <c r="F7456">
        <v>96</v>
      </c>
      <c r="G7456">
        <v>15</v>
      </c>
      <c r="H7456">
        <v>0</v>
      </c>
      <c r="I7456">
        <v>15</v>
      </c>
      <c r="J7456" s="4">
        <f t="shared" si="1047"/>
        <v>123.95375727977031</v>
      </c>
      <c r="K7456" s="4">
        <f t="shared" si="1048"/>
        <v>5.3254982154071655</v>
      </c>
      <c r="L7456" s="5">
        <f t="shared" si="1044"/>
        <v>41.046242720229685</v>
      </c>
      <c r="M7456" s="5">
        <f t="shared" si="1045"/>
        <v>28.674501784592834</v>
      </c>
      <c r="N7456" s="6">
        <f t="shared" si="1046"/>
        <v>0</v>
      </c>
      <c r="O7456" s="6">
        <f t="shared" si="1049"/>
        <v>13.717781794162812</v>
      </c>
      <c r="P7456" s="6">
        <f>FORECAST(J7456,Inputs!$B$10:$B$18,Inputs!$A$10:$A$18)</f>
        <v>31.703275530368241</v>
      </c>
      <c r="Q7456" s="6">
        <f>IF(Inputs!$D$10="Yes",IF('Hourly Calcs'!P7456&gt;'Hourly Calcs'!K7456,'Hourly Calcs'!O7456,N7456+O7456),N7456+O7456)</f>
        <v>13.717781794162812</v>
      </c>
      <c r="R7456" s="12">
        <f t="shared" si="1050"/>
        <v>65.186899085861683</v>
      </c>
      <c r="S7456" s="1">
        <f>IF(AND(A7456&gt;=5,A7456&lt;=9),INDEX(Demand!$C$3:$C$26,C7456),INDEX(Demand!$B$3:$B$26,C7456))</f>
        <v>350</v>
      </c>
      <c r="T7456" s="7">
        <f t="shared" si="1051"/>
        <v>65.186899085861683</v>
      </c>
      <c r="U7456" s="7">
        <f t="shared" si="1052"/>
        <v>0</v>
      </c>
    </row>
    <row r="7457" spans="1:21" x14ac:dyDescent="0.2">
      <c r="A7457" s="1">
        <v>11</v>
      </c>
      <c r="B7457" s="1">
        <v>7</v>
      </c>
      <c r="C7457" s="1">
        <v>9</v>
      </c>
      <c r="D7457">
        <v>11.8</v>
      </c>
      <c r="E7457">
        <v>10.6</v>
      </c>
      <c r="F7457">
        <v>92</v>
      </c>
      <c r="G7457">
        <v>96</v>
      </c>
      <c r="H7457">
        <v>117</v>
      </c>
      <c r="I7457">
        <v>74</v>
      </c>
      <c r="J7457" s="4">
        <f t="shared" si="1047"/>
        <v>136.54717494423554</v>
      </c>
      <c r="K7457" s="4">
        <f t="shared" si="1048"/>
        <v>12.471429743940874</v>
      </c>
      <c r="L7457" s="5">
        <f t="shared" si="1044"/>
        <v>28.452825055764464</v>
      </c>
      <c r="M7457" s="5">
        <f t="shared" si="1045"/>
        <v>21.528570256059126</v>
      </c>
      <c r="N7457" s="6">
        <f t="shared" si="1046"/>
        <v>77.112331578990123</v>
      </c>
      <c r="O7457" s="6">
        <f t="shared" si="1049"/>
        <v>67.674390184536534</v>
      </c>
      <c r="P7457" s="6">
        <f>FORECAST(J7457,Inputs!$B$10:$B$18,Inputs!$A$10:$A$18)</f>
        <v>31.819881249483661</v>
      </c>
      <c r="Q7457" s="6">
        <f>IF(Inputs!$D$10="Yes",IF('Hourly Calcs'!P7457&gt;'Hourly Calcs'!K7457,'Hourly Calcs'!O7457,N7457+O7457),N7457+O7457)</f>
        <v>67.674390184536534</v>
      </c>
      <c r="R7457" s="12">
        <f t="shared" si="1050"/>
        <v>321.58870215691758</v>
      </c>
      <c r="S7457" s="1">
        <f>IF(AND(A7457&gt;=5,A7457&lt;=9),INDEX(Demand!$C$3:$C$26,C7457),INDEX(Demand!$B$3:$B$26,C7457))</f>
        <v>350</v>
      </c>
      <c r="T7457" s="7">
        <f t="shared" si="1051"/>
        <v>321.58870215691758</v>
      </c>
      <c r="U7457" s="7">
        <f t="shared" si="1052"/>
        <v>0</v>
      </c>
    </row>
    <row r="7458" spans="1:21" x14ac:dyDescent="0.2">
      <c r="A7458" s="1">
        <v>11</v>
      </c>
      <c r="B7458" s="1">
        <v>7</v>
      </c>
      <c r="C7458" s="1">
        <v>10</v>
      </c>
      <c r="D7458">
        <v>12.5</v>
      </c>
      <c r="E7458">
        <v>11.1</v>
      </c>
      <c r="F7458">
        <v>91</v>
      </c>
      <c r="G7458">
        <v>203</v>
      </c>
      <c r="H7458">
        <v>295</v>
      </c>
      <c r="I7458">
        <v>115</v>
      </c>
      <c r="J7458" s="4">
        <f t="shared" si="1047"/>
        <v>150.26657480541601</v>
      </c>
      <c r="K7458" s="4">
        <f t="shared" si="1048"/>
        <v>18.096843835780078</v>
      </c>
      <c r="L7458" s="5">
        <f t="shared" si="1044"/>
        <v>14.733425194583987</v>
      </c>
      <c r="M7458" s="5">
        <f t="shared" si="1045"/>
        <v>15.903156164219922</v>
      </c>
      <c r="N7458" s="6">
        <f t="shared" si="1046"/>
        <v>227.61411176886651</v>
      </c>
      <c r="O7458" s="6">
        <f t="shared" si="1049"/>
        <v>105.1696604219149</v>
      </c>
      <c r="P7458" s="6">
        <f>FORECAST(J7458,Inputs!$B$10:$B$18,Inputs!$A$10:$A$18)</f>
        <v>31.946912729679777</v>
      </c>
      <c r="Q7458" s="6">
        <f>IF(Inputs!$D$10="Yes",IF('Hourly Calcs'!P7458&gt;'Hourly Calcs'!K7458,'Hourly Calcs'!O7458,N7458+O7458),N7458+O7458)</f>
        <v>105.1696604219149</v>
      </c>
      <c r="R7458" s="12">
        <f t="shared" si="1050"/>
        <v>499.76622632493957</v>
      </c>
      <c r="S7458" s="1">
        <f>IF(AND(A7458&gt;=5,A7458&lt;=9),INDEX(Demand!$C$3:$C$26,C7458),INDEX(Demand!$B$3:$B$26,C7458))</f>
        <v>600</v>
      </c>
      <c r="T7458" s="7">
        <f t="shared" si="1051"/>
        <v>499.76622632493957</v>
      </c>
      <c r="U7458" s="7">
        <f t="shared" si="1052"/>
        <v>0</v>
      </c>
    </row>
    <row r="7459" spans="1:21" x14ac:dyDescent="0.2">
      <c r="A7459" s="1">
        <v>11</v>
      </c>
      <c r="B7459" s="1">
        <v>7</v>
      </c>
      <c r="C7459" s="1">
        <v>11</v>
      </c>
      <c r="D7459">
        <v>12.1</v>
      </c>
      <c r="E7459">
        <v>10.7</v>
      </c>
      <c r="F7459">
        <v>91</v>
      </c>
      <c r="G7459">
        <v>265</v>
      </c>
      <c r="H7459">
        <v>282</v>
      </c>
      <c r="I7459">
        <v>158</v>
      </c>
      <c r="J7459" s="4">
        <f t="shared" si="1047"/>
        <v>165.08060987667739</v>
      </c>
      <c r="K7459" s="4">
        <f t="shared" si="1048"/>
        <v>21.685308904446359</v>
      </c>
      <c r="L7459" s="5">
        <f t="shared" ref="L7459:L7522" si="1053">IF(ABS($B$5-J7459)&gt;90,0,ABS($B$5-J7459))</f>
        <v>8.0609876677385728E-2</v>
      </c>
      <c r="M7459" s="5">
        <f t="shared" ref="M7459:M7522" si="1054">IF(K7459&gt;0,ABS($B$4-K7459),0)</f>
        <v>12.314691095553641</v>
      </c>
      <c r="N7459" s="6">
        <f t="shared" si="1046"/>
        <v>232.91881946057327</v>
      </c>
      <c r="O7459" s="6">
        <f t="shared" si="1049"/>
        <v>144.4939682318483</v>
      </c>
      <c r="P7459" s="6">
        <f>FORECAST(J7459,Inputs!$B$10:$B$18,Inputs!$A$10:$A$18)</f>
        <v>32.084079721080343</v>
      </c>
      <c r="Q7459" s="6">
        <f>IF(Inputs!$D$10="Yes",IF('Hourly Calcs'!P7459&gt;'Hourly Calcs'!K7459,'Hourly Calcs'!O7459,N7459+O7459),N7459+O7459)</f>
        <v>144.4939682318483</v>
      </c>
      <c r="R7459" s="12">
        <f t="shared" si="1050"/>
        <v>686.63533703774306</v>
      </c>
      <c r="S7459" s="1">
        <f>IF(AND(A7459&gt;=5,A7459&lt;=9),INDEX(Demand!$C$3:$C$26,C7459),INDEX(Demand!$B$3:$B$26,C7459))</f>
        <v>600</v>
      </c>
      <c r="T7459" s="7">
        <f t="shared" si="1051"/>
        <v>600</v>
      </c>
      <c r="U7459" s="7">
        <f t="shared" si="1052"/>
        <v>86.635337037743056</v>
      </c>
    </row>
    <row r="7460" spans="1:21" x14ac:dyDescent="0.2">
      <c r="A7460" s="1">
        <v>11</v>
      </c>
      <c r="B7460" s="1">
        <v>7</v>
      </c>
      <c r="C7460" s="1">
        <v>12</v>
      </c>
      <c r="D7460">
        <v>13.4</v>
      </c>
      <c r="E7460">
        <v>11.5</v>
      </c>
      <c r="F7460">
        <v>88</v>
      </c>
      <c r="G7460">
        <v>324</v>
      </c>
      <c r="H7460">
        <v>453</v>
      </c>
      <c r="I7460">
        <v>136</v>
      </c>
      <c r="J7460" s="4">
        <f t="shared" si="1047"/>
        <v>180.57363893567117</v>
      </c>
      <c r="K7460" s="4">
        <f t="shared" si="1048"/>
        <v>22.857635163759895</v>
      </c>
      <c r="L7460" s="5">
        <f t="shared" si="1053"/>
        <v>15.57363893567117</v>
      </c>
      <c r="M7460" s="5">
        <f t="shared" si="1054"/>
        <v>11.142364836240105</v>
      </c>
      <c r="N7460" s="6">
        <f t="shared" si="1046"/>
        <v>370.73373468199844</v>
      </c>
      <c r="O7460" s="6">
        <f t="shared" si="1049"/>
        <v>124.37455493374283</v>
      </c>
      <c r="P7460" s="6">
        <f>FORECAST(J7460,Inputs!$B$10:$B$18,Inputs!$A$10:$A$18)</f>
        <v>32.227533693848805</v>
      </c>
      <c r="Q7460" s="6">
        <f>IF(Inputs!$D$10="Yes",IF('Hourly Calcs'!P7460&gt;'Hourly Calcs'!K7460,'Hourly Calcs'!O7460,N7460+O7460),N7460+O7460)</f>
        <v>124.37455493374283</v>
      </c>
      <c r="R7460" s="12">
        <f t="shared" si="1050"/>
        <v>591.02788504514592</v>
      </c>
      <c r="S7460" s="1">
        <f>IF(AND(A7460&gt;=5,A7460&lt;=9),INDEX(Demand!$C$3:$C$26,C7460),INDEX(Demand!$B$3:$B$26,C7460))</f>
        <v>600</v>
      </c>
      <c r="T7460" s="7">
        <f t="shared" si="1051"/>
        <v>591.02788504514592</v>
      </c>
      <c r="U7460" s="7">
        <f t="shared" si="1052"/>
        <v>0</v>
      </c>
    </row>
    <row r="7461" spans="1:21" x14ac:dyDescent="0.2">
      <c r="A7461" s="1">
        <v>11</v>
      </c>
      <c r="B7461" s="1">
        <v>7</v>
      </c>
      <c r="C7461" s="1">
        <v>13</v>
      </c>
      <c r="D7461">
        <v>13</v>
      </c>
      <c r="E7461">
        <v>11.5</v>
      </c>
      <c r="F7461">
        <v>91</v>
      </c>
      <c r="G7461">
        <v>299</v>
      </c>
      <c r="H7461">
        <v>365</v>
      </c>
      <c r="I7461">
        <v>150</v>
      </c>
      <c r="J7461" s="4">
        <f t="shared" si="1047"/>
        <v>196.03387922295261</v>
      </c>
      <c r="K7461" s="4">
        <f t="shared" si="1048"/>
        <v>21.47551583181837</v>
      </c>
      <c r="L7461" s="5">
        <f t="shared" si="1053"/>
        <v>31.033879222952606</v>
      </c>
      <c r="M7461" s="5">
        <f t="shared" si="1054"/>
        <v>12.52448416818163</v>
      </c>
      <c r="N7461" s="6">
        <f t="shared" si="1046"/>
        <v>273.53085550899118</v>
      </c>
      <c r="O7461" s="6">
        <f t="shared" si="1049"/>
        <v>137.17781794162812</v>
      </c>
      <c r="P7461" s="6">
        <f>FORECAST(J7461,Inputs!$B$10:$B$18,Inputs!$A$10:$A$18)</f>
        <v>32.370684066879186</v>
      </c>
      <c r="Q7461" s="6">
        <f>IF(Inputs!$D$10="Yes",IF('Hourly Calcs'!P7461&gt;'Hourly Calcs'!K7461,'Hourly Calcs'!O7461,N7461+O7461),N7461+O7461)</f>
        <v>137.17781794162812</v>
      </c>
      <c r="R7461" s="12">
        <f t="shared" si="1050"/>
        <v>651.86899085861683</v>
      </c>
      <c r="S7461" s="1">
        <f>IF(AND(A7461&gt;=5,A7461&lt;=9),INDEX(Demand!$C$3:$C$26,C7461),INDEX(Demand!$B$3:$B$26,C7461))</f>
        <v>600</v>
      </c>
      <c r="T7461" s="7">
        <f t="shared" si="1051"/>
        <v>600</v>
      </c>
      <c r="U7461" s="7">
        <f t="shared" si="1052"/>
        <v>51.868990858616826</v>
      </c>
    </row>
    <row r="7462" spans="1:21" x14ac:dyDescent="0.2">
      <c r="A7462" s="1">
        <v>11</v>
      </c>
      <c r="B7462" s="1">
        <v>7</v>
      </c>
      <c r="C7462" s="1">
        <v>14</v>
      </c>
      <c r="D7462">
        <v>13.4</v>
      </c>
      <c r="E7462">
        <v>11.9</v>
      </c>
      <c r="F7462">
        <v>91</v>
      </c>
      <c r="G7462">
        <v>166</v>
      </c>
      <c r="H7462">
        <v>38</v>
      </c>
      <c r="I7462">
        <v>152</v>
      </c>
      <c r="J7462" s="4">
        <f t="shared" si="1047"/>
        <v>210.7641379031181</v>
      </c>
      <c r="K7462" s="4">
        <f t="shared" si="1048"/>
        <v>17.7004607460985</v>
      </c>
      <c r="L7462" s="5">
        <f t="shared" si="1053"/>
        <v>45.764137903118097</v>
      </c>
      <c r="M7462" s="5">
        <f t="shared" si="1054"/>
        <v>16.2995392539015</v>
      </c>
      <c r="N7462" s="6">
        <f t="shared" si="1046"/>
        <v>23.700374534609779</v>
      </c>
      <c r="O7462" s="6">
        <f t="shared" si="1049"/>
        <v>139.00685551418317</v>
      </c>
      <c r="P7462" s="6">
        <f>FORECAST(J7462,Inputs!$B$10:$B$18,Inputs!$A$10:$A$18)</f>
        <v>32.507075350954793</v>
      </c>
      <c r="Q7462" s="6">
        <f>IF(Inputs!$D$10="Yes",IF('Hourly Calcs'!P7462&gt;'Hourly Calcs'!K7462,'Hourly Calcs'!O7462,N7462+O7462),N7462+O7462)</f>
        <v>139.00685551418317</v>
      </c>
      <c r="R7462" s="12">
        <f t="shared" si="1050"/>
        <v>660.56057740339838</v>
      </c>
      <c r="S7462" s="1">
        <f>IF(AND(A7462&gt;=5,A7462&lt;=9),INDEX(Demand!$C$3:$C$26,C7462),INDEX(Demand!$B$3:$B$26,C7462))</f>
        <v>600</v>
      </c>
      <c r="T7462" s="7">
        <f t="shared" si="1051"/>
        <v>600</v>
      </c>
      <c r="U7462" s="7">
        <f t="shared" si="1052"/>
        <v>60.560577403398383</v>
      </c>
    </row>
    <row r="7463" spans="1:21" x14ac:dyDescent="0.2">
      <c r="A7463" s="1">
        <v>11</v>
      </c>
      <c r="B7463" s="1">
        <v>7</v>
      </c>
      <c r="C7463" s="1">
        <v>15</v>
      </c>
      <c r="D7463">
        <v>13.4</v>
      </c>
      <c r="E7463">
        <v>11.9</v>
      </c>
      <c r="F7463">
        <v>91</v>
      </c>
      <c r="G7463">
        <v>108</v>
      </c>
      <c r="H7463">
        <v>9</v>
      </c>
      <c r="I7463">
        <v>106</v>
      </c>
      <c r="J7463" s="4">
        <f t="shared" si="1047"/>
        <v>224.38018117363876</v>
      </c>
      <c r="K7463" s="4">
        <f t="shared" si="1048"/>
        <v>11.925625606392998</v>
      </c>
      <c r="L7463" s="5">
        <f t="shared" si="1053"/>
        <v>59.380181173638761</v>
      </c>
      <c r="M7463" s="5">
        <f t="shared" si="1054"/>
        <v>22.074374393607002</v>
      </c>
      <c r="N7463" s="6">
        <f t="shared" si="1046"/>
        <v>4.0498676975737933</v>
      </c>
      <c r="O7463" s="6">
        <f t="shared" si="1049"/>
        <v>96.938991345417207</v>
      </c>
      <c r="P7463" s="6">
        <f>FORECAST(J7463,Inputs!$B$10:$B$18,Inputs!$A$10:$A$18)</f>
        <v>32.633149825681841</v>
      </c>
      <c r="Q7463" s="6">
        <f>IF(Inputs!$D$10="Yes",IF('Hourly Calcs'!P7463&gt;'Hourly Calcs'!K7463,'Hourly Calcs'!O7463,N7463+O7463),N7463+O7463)</f>
        <v>96.938991345417207</v>
      </c>
      <c r="R7463" s="12">
        <f t="shared" si="1050"/>
        <v>460.65408687342256</v>
      </c>
      <c r="S7463" s="1">
        <f>IF(AND(A7463&gt;=5,A7463&lt;=9),INDEX(Demand!$C$3:$C$26,C7463),INDEX(Demand!$B$3:$B$26,C7463))</f>
        <v>600</v>
      </c>
      <c r="T7463" s="7">
        <f t="shared" si="1051"/>
        <v>460.65408687342256</v>
      </c>
      <c r="U7463" s="7">
        <f t="shared" si="1052"/>
        <v>0</v>
      </c>
    </row>
    <row r="7464" spans="1:21" x14ac:dyDescent="0.2">
      <c r="A7464" s="1">
        <v>11</v>
      </c>
      <c r="B7464" s="1">
        <v>7</v>
      </c>
      <c r="C7464" s="1">
        <v>16</v>
      </c>
      <c r="D7464">
        <v>13</v>
      </c>
      <c r="E7464">
        <v>11.7</v>
      </c>
      <c r="F7464">
        <v>92</v>
      </c>
      <c r="G7464">
        <v>42</v>
      </c>
      <c r="H7464">
        <v>0</v>
      </c>
      <c r="I7464">
        <v>42</v>
      </c>
      <c r="J7464" s="4">
        <f t="shared" si="1047"/>
        <v>236.87860948156884</v>
      </c>
      <c r="K7464" s="4">
        <f t="shared" si="1048"/>
        <v>4.6792294930653782</v>
      </c>
      <c r="L7464" s="5">
        <f t="shared" si="1053"/>
        <v>71.878609481568844</v>
      </c>
      <c r="M7464" s="5">
        <f t="shared" si="1054"/>
        <v>29.320770506934622</v>
      </c>
      <c r="N7464" s="6">
        <f t="shared" si="1046"/>
        <v>0</v>
      </c>
      <c r="O7464" s="6">
        <f t="shared" si="1049"/>
        <v>38.409789023655875</v>
      </c>
      <c r="P7464" s="6">
        <f>FORECAST(J7464,Inputs!$B$10:$B$18,Inputs!$A$10:$A$18)</f>
        <v>32.748876013718231</v>
      </c>
      <c r="Q7464" s="6">
        <f>IF(Inputs!$D$10="Yes",IF('Hourly Calcs'!P7464&gt;'Hourly Calcs'!K7464,'Hourly Calcs'!O7464,N7464+O7464),N7464+O7464)</f>
        <v>38.409789023655875</v>
      </c>
      <c r="R7464" s="12">
        <f t="shared" si="1050"/>
        <v>182.52331744041271</v>
      </c>
      <c r="S7464" s="1">
        <f>IF(AND(A7464&gt;=5,A7464&lt;=9),INDEX(Demand!$C$3:$C$26,C7464),INDEX(Demand!$B$3:$B$26,C7464))</f>
        <v>900</v>
      </c>
      <c r="T7464" s="7">
        <f t="shared" si="1051"/>
        <v>182.52331744041271</v>
      </c>
      <c r="U7464" s="7">
        <f t="shared" si="1052"/>
        <v>0</v>
      </c>
    </row>
    <row r="7465" spans="1:21" x14ac:dyDescent="0.2">
      <c r="A7465" s="1">
        <v>11</v>
      </c>
      <c r="B7465" s="1">
        <v>7</v>
      </c>
      <c r="C7465" s="1">
        <v>17</v>
      </c>
      <c r="D7465">
        <v>13</v>
      </c>
      <c r="E7465">
        <v>12.1</v>
      </c>
      <c r="F7465">
        <v>94</v>
      </c>
      <c r="G7465">
        <v>4</v>
      </c>
      <c r="H7465">
        <v>0</v>
      </c>
      <c r="I7465">
        <v>4</v>
      </c>
      <c r="J7465" s="4">
        <f t="shared" si="1047"/>
        <v>248.53202358679872</v>
      </c>
      <c r="K7465" s="4">
        <f t="shared" si="1048"/>
        <v>-3.8461934039105188</v>
      </c>
      <c r="L7465" s="5">
        <f t="shared" si="1053"/>
        <v>83.532023586798715</v>
      </c>
      <c r="M7465" s="5">
        <f t="shared" si="1054"/>
        <v>0</v>
      </c>
      <c r="N7465" s="6">
        <f t="shared" si="1046"/>
        <v>0</v>
      </c>
      <c r="O7465" s="6">
        <f t="shared" si="1049"/>
        <v>3.6580751451100832</v>
      </c>
      <c r="P7465" s="6">
        <f>FORECAST(J7465,Inputs!$B$10:$B$18,Inputs!$A$10:$A$18)</f>
        <v>32.85677799617406</v>
      </c>
      <c r="Q7465" s="6">
        <f>IF(Inputs!$D$10="Yes",IF('Hourly Calcs'!P7465&gt;'Hourly Calcs'!K7465,'Hourly Calcs'!O7465,N7465+O7465),N7465+O7465)</f>
        <v>3.6580751451100832</v>
      </c>
      <c r="R7465" s="12">
        <f t="shared" si="1050"/>
        <v>17.383173089563115</v>
      </c>
      <c r="S7465" s="1">
        <f>IF(AND(A7465&gt;=5,A7465&lt;=9),INDEX(Demand!$C$3:$C$26,C7465),INDEX(Demand!$B$3:$B$26,C7465))</f>
        <v>900</v>
      </c>
      <c r="T7465" s="7">
        <f t="shared" si="1051"/>
        <v>17.383173089563115</v>
      </c>
      <c r="U7465" s="7">
        <f t="shared" si="1052"/>
        <v>0</v>
      </c>
    </row>
    <row r="7466" spans="1:21" x14ac:dyDescent="0.2">
      <c r="A7466" s="1">
        <v>11</v>
      </c>
      <c r="B7466" s="1">
        <v>7</v>
      </c>
      <c r="C7466" s="1">
        <v>18</v>
      </c>
      <c r="D7466">
        <v>12.9</v>
      </c>
      <c r="E7466">
        <v>11.9</v>
      </c>
      <c r="F7466">
        <v>94</v>
      </c>
      <c r="G7466">
        <v>0</v>
      </c>
      <c r="H7466">
        <v>0</v>
      </c>
      <c r="I7466">
        <v>0</v>
      </c>
      <c r="J7466" s="4">
        <f t="shared" si="1047"/>
        <v>259.77544834669607</v>
      </c>
      <c r="K7466" s="4">
        <f t="shared" si="1048"/>
        <v>-13.034044787429764</v>
      </c>
      <c r="L7466" s="5">
        <f t="shared" si="1053"/>
        <v>0</v>
      </c>
      <c r="M7466" s="5">
        <f t="shared" si="1054"/>
        <v>0</v>
      </c>
      <c r="N7466" s="6">
        <f t="shared" si="1046"/>
        <v>0</v>
      </c>
      <c r="O7466" s="6">
        <f t="shared" si="1049"/>
        <v>0</v>
      </c>
      <c r="P7466" s="6">
        <f>FORECAST(J7466,Inputs!$B$10:$B$18,Inputs!$A$10:$A$18)</f>
        <v>32.960883780987928</v>
      </c>
      <c r="Q7466" s="6">
        <f>IF(Inputs!$D$10="Yes",IF('Hourly Calcs'!P7466&gt;'Hourly Calcs'!K7466,'Hourly Calcs'!O7466,N7466+O7466),N7466+O7466)</f>
        <v>0</v>
      </c>
      <c r="R7466" s="12">
        <f t="shared" si="1050"/>
        <v>0</v>
      </c>
      <c r="S7466" s="1">
        <f>IF(AND(A7466&gt;=5,A7466&lt;=9),INDEX(Demand!$C$3:$C$26,C7466),INDEX(Demand!$B$3:$B$26,C7466))</f>
        <v>900</v>
      </c>
      <c r="T7466" s="7">
        <f t="shared" si="1051"/>
        <v>0</v>
      </c>
      <c r="U7466" s="7">
        <f t="shared" si="1052"/>
        <v>0</v>
      </c>
    </row>
    <row r="7467" spans="1:21" x14ac:dyDescent="0.2">
      <c r="A7467" s="1">
        <v>11</v>
      </c>
      <c r="B7467" s="1">
        <v>7</v>
      </c>
      <c r="C7467" s="1">
        <v>19</v>
      </c>
      <c r="D7467">
        <v>12.8</v>
      </c>
      <c r="E7467">
        <v>12.2</v>
      </c>
      <c r="F7467">
        <v>96</v>
      </c>
      <c r="G7467">
        <v>0</v>
      </c>
      <c r="H7467">
        <v>0</v>
      </c>
      <c r="I7467">
        <v>0</v>
      </c>
      <c r="J7467" s="4">
        <f t="shared" si="1047"/>
        <v>271.16499381566007</v>
      </c>
      <c r="K7467" s="4">
        <f t="shared" si="1048"/>
        <v>-22.502625077950157</v>
      </c>
      <c r="L7467" s="5">
        <f t="shared" si="1053"/>
        <v>0</v>
      </c>
      <c r="M7467" s="5">
        <f t="shared" si="1054"/>
        <v>0</v>
      </c>
      <c r="N7467" s="6">
        <f t="shared" si="1046"/>
        <v>0</v>
      </c>
      <c r="O7467" s="6">
        <f t="shared" si="1049"/>
        <v>0</v>
      </c>
      <c r="P7467" s="6">
        <f>FORECAST(J7467,Inputs!$B$10:$B$18,Inputs!$A$10:$A$18)</f>
        <v>33.066342535330186</v>
      </c>
      <c r="Q7467" s="6">
        <f>IF(Inputs!$D$10="Yes",IF('Hourly Calcs'!P7467&gt;'Hourly Calcs'!K7467,'Hourly Calcs'!O7467,N7467+O7467),N7467+O7467)</f>
        <v>0</v>
      </c>
      <c r="R7467" s="12">
        <f t="shared" si="1050"/>
        <v>0</v>
      </c>
      <c r="S7467" s="1">
        <f>IF(AND(A7467&gt;=5,A7467&lt;=9),INDEX(Demand!$C$3:$C$26,C7467),INDEX(Demand!$B$3:$B$26,C7467))</f>
        <v>900</v>
      </c>
      <c r="T7467" s="7">
        <f t="shared" si="1051"/>
        <v>0</v>
      </c>
      <c r="U7467" s="7">
        <f t="shared" si="1052"/>
        <v>0</v>
      </c>
    </row>
    <row r="7468" spans="1:21" x14ac:dyDescent="0.2">
      <c r="A7468" s="1">
        <v>11</v>
      </c>
      <c r="B7468" s="1">
        <v>7</v>
      </c>
      <c r="C7468" s="1">
        <v>20</v>
      </c>
      <c r="D7468">
        <v>13</v>
      </c>
      <c r="E7468">
        <v>12.3</v>
      </c>
      <c r="F7468">
        <v>96</v>
      </c>
      <c r="G7468">
        <v>0</v>
      </c>
      <c r="H7468">
        <v>0</v>
      </c>
      <c r="I7468">
        <v>0</v>
      </c>
      <c r="J7468" s="4">
        <f t="shared" si="1047"/>
        <v>283.41477851551065</v>
      </c>
      <c r="K7468" s="4">
        <f t="shared" si="1048"/>
        <v>-31.918250436993432</v>
      </c>
      <c r="L7468" s="5">
        <f t="shared" si="1053"/>
        <v>0</v>
      </c>
      <c r="M7468" s="5">
        <f t="shared" si="1054"/>
        <v>0</v>
      </c>
      <c r="N7468" s="6">
        <f t="shared" si="1046"/>
        <v>0</v>
      </c>
      <c r="O7468" s="6">
        <f t="shared" si="1049"/>
        <v>0</v>
      </c>
      <c r="P7468" s="6">
        <f>FORECAST(J7468,Inputs!$B$10:$B$18,Inputs!$A$10:$A$18)</f>
        <v>33.179766467736208</v>
      </c>
      <c r="Q7468" s="6">
        <f>IF(Inputs!$D$10="Yes",IF('Hourly Calcs'!P7468&gt;'Hourly Calcs'!K7468,'Hourly Calcs'!O7468,N7468+O7468),N7468+O7468)</f>
        <v>0</v>
      </c>
      <c r="R7468" s="12">
        <f t="shared" si="1050"/>
        <v>0</v>
      </c>
      <c r="S7468" s="1">
        <f>IF(AND(A7468&gt;=5,A7468&lt;=9),INDEX(Demand!$C$3:$C$26,C7468),INDEX(Demand!$B$3:$B$26,C7468))</f>
        <v>800</v>
      </c>
      <c r="T7468" s="7">
        <f t="shared" si="1051"/>
        <v>0</v>
      </c>
      <c r="U7468" s="7">
        <f t="shared" si="1052"/>
        <v>0</v>
      </c>
    </row>
    <row r="7469" spans="1:21" x14ac:dyDescent="0.2">
      <c r="A7469" s="1">
        <v>11</v>
      </c>
      <c r="B7469" s="1">
        <v>7</v>
      </c>
      <c r="C7469" s="1">
        <v>21</v>
      </c>
      <c r="D7469">
        <v>13.1</v>
      </c>
      <c r="E7469">
        <v>12</v>
      </c>
      <c r="F7469">
        <v>93</v>
      </c>
      <c r="G7469">
        <v>0</v>
      </c>
      <c r="H7469">
        <v>0</v>
      </c>
      <c r="I7469">
        <v>0</v>
      </c>
      <c r="J7469" s="4">
        <f t="shared" si="1047"/>
        <v>297.48928849941819</v>
      </c>
      <c r="K7469" s="4">
        <f t="shared" si="1048"/>
        <v>-40.815322015109984</v>
      </c>
      <c r="L7469" s="5">
        <f t="shared" si="1053"/>
        <v>0</v>
      </c>
      <c r="M7469" s="5">
        <f t="shared" si="1054"/>
        <v>0</v>
      </c>
      <c r="N7469" s="6">
        <f t="shared" si="1046"/>
        <v>0</v>
      </c>
      <c r="O7469" s="6">
        <f t="shared" si="1049"/>
        <v>0</v>
      </c>
      <c r="P7469" s="6">
        <f>FORECAST(J7469,Inputs!$B$10:$B$18,Inputs!$A$10:$A$18)</f>
        <v>33.310086004624239</v>
      </c>
      <c r="Q7469" s="6">
        <f>IF(Inputs!$D$10="Yes",IF('Hourly Calcs'!P7469&gt;'Hourly Calcs'!K7469,'Hourly Calcs'!O7469,N7469+O7469),N7469+O7469)</f>
        <v>0</v>
      </c>
      <c r="R7469" s="12">
        <f t="shared" si="1050"/>
        <v>0</v>
      </c>
      <c r="S7469" s="1">
        <f>IF(AND(A7469&gt;=5,A7469&lt;=9),INDEX(Demand!$C$3:$C$26,C7469),INDEX(Demand!$B$3:$B$26,C7469))</f>
        <v>700</v>
      </c>
      <c r="T7469" s="7">
        <f t="shared" si="1051"/>
        <v>0</v>
      </c>
      <c r="U7469" s="7">
        <f t="shared" si="1052"/>
        <v>0</v>
      </c>
    </row>
    <row r="7470" spans="1:21" x14ac:dyDescent="0.2">
      <c r="A7470" s="1">
        <v>11</v>
      </c>
      <c r="B7470" s="1">
        <v>7</v>
      </c>
      <c r="C7470" s="1">
        <v>22</v>
      </c>
      <c r="D7470">
        <v>13.6</v>
      </c>
      <c r="E7470">
        <v>11.8</v>
      </c>
      <c r="F7470">
        <v>89</v>
      </c>
      <c r="G7470">
        <v>0</v>
      </c>
      <c r="H7470">
        <v>0</v>
      </c>
      <c r="I7470">
        <v>0</v>
      </c>
      <c r="J7470" s="4">
        <f t="shared" si="1047"/>
        <v>314.64897034607975</v>
      </c>
      <c r="K7470" s="4">
        <f t="shared" si="1048"/>
        <v>-48.50318125205186</v>
      </c>
      <c r="L7470" s="5">
        <f t="shared" si="1053"/>
        <v>0</v>
      </c>
      <c r="M7470" s="5">
        <f t="shared" si="1054"/>
        <v>0</v>
      </c>
      <c r="N7470" s="6">
        <f t="shared" si="1046"/>
        <v>0</v>
      </c>
      <c r="O7470" s="6">
        <f t="shared" si="1049"/>
        <v>0</v>
      </c>
      <c r="P7470" s="6">
        <f>FORECAST(J7470,Inputs!$B$10:$B$18,Inputs!$A$10:$A$18)</f>
        <v>33.468971947648882</v>
      </c>
      <c r="Q7470" s="6">
        <f>IF(Inputs!$D$10="Yes",IF('Hourly Calcs'!P7470&gt;'Hourly Calcs'!K7470,'Hourly Calcs'!O7470,N7470+O7470),N7470+O7470)</f>
        <v>0</v>
      </c>
      <c r="R7470" s="12">
        <f t="shared" si="1050"/>
        <v>0</v>
      </c>
      <c r="S7470" s="1">
        <f>IF(AND(A7470&gt;=5,A7470&lt;=9),INDEX(Demand!$C$3:$C$26,C7470),INDEX(Demand!$B$3:$B$26,C7470))</f>
        <v>600</v>
      </c>
      <c r="T7470" s="7">
        <f t="shared" si="1051"/>
        <v>0</v>
      </c>
      <c r="U7470" s="7">
        <f t="shared" si="1052"/>
        <v>0</v>
      </c>
    </row>
    <row r="7471" spans="1:21" x14ac:dyDescent="0.2">
      <c r="A7471" s="1">
        <v>11</v>
      </c>
      <c r="B7471" s="1">
        <v>7</v>
      </c>
      <c r="C7471" s="1">
        <v>23</v>
      </c>
      <c r="D7471">
        <v>13.4</v>
      </c>
      <c r="E7471">
        <v>11.8</v>
      </c>
      <c r="F7471">
        <v>90</v>
      </c>
      <c r="G7471">
        <v>0</v>
      </c>
      <c r="H7471">
        <v>0</v>
      </c>
      <c r="I7471">
        <v>0</v>
      </c>
      <c r="J7471" s="4">
        <f t="shared" si="1047"/>
        <v>336.017785040788</v>
      </c>
      <c r="K7471" s="4">
        <f t="shared" si="1048"/>
        <v>-53.934232578012114</v>
      </c>
      <c r="L7471" s="5">
        <f t="shared" si="1053"/>
        <v>0</v>
      </c>
      <c r="M7471" s="5">
        <f t="shared" si="1054"/>
        <v>0</v>
      </c>
      <c r="N7471" s="6">
        <f t="shared" si="1046"/>
        <v>0</v>
      </c>
      <c r="O7471" s="6">
        <f t="shared" si="1049"/>
        <v>0</v>
      </c>
      <c r="P7471" s="6">
        <f>FORECAST(J7471,Inputs!$B$10:$B$18,Inputs!$A$10:$A$18)</f>
        <v>33.666831342970255</v>
      </c>
      <c r="Q7471" s="6">
        <f>IF(Inputs!$D$10="Yes",IF('Hourly Calcs'!P7471&gt;'Hourly Calcs'!K7471,'Hourly Calcs'!O7471,N7471+O7471),N7471+O7471)</f>
        <v>0</v>
      </c>
      <c r="R7471" s="12">
        <f t="shared" si="1050"/>
        <v>0</v>
      </c>
      <c r="S7471" s="1">
        <f>IF(AND(A7471&gt;=5,A7471&lt;=9),INDEX(Demand!$C$3:$C$26,C7471),INDEX(Demand!$B$3:$B$26,C7471))</f>
        <v>500</v>
      </c>
      <c r="T7471" s="7">
        <f t="shared" si="1051"/>
        <v>0</v>
      </c>
      <c r="U7471" s="7">
        <f t="shared" si="1052"/>
        <v>0</v>
      </c>
    </row>
    <row r="7472" spans="1:21" x14ac:dyDescent="0.2">
      <c r="A7472" s="1">
        <v>11</v>
      </c>
      <c r="B7472" s="1">
        <v>7</v>
      </c>
      <c r="C7472" s="1">
        <v>24</v>
      </c>
      <c r="D7472">
        <v>13.4</v>
      </c>
      <c r="E7472">
        <v>11.8</v>
      </c>
      <c r="F7472">
        <v>90</v>
      </c>
      <c r="G7472">
        <v>0</v>
      </c>
      <c r="H7472">
        <v>0</v>
      </c>
      <c r="I7472">
        <v>0</v>
      </c>
      <c r="J7472" s="4">
        <f t="shared" si="1047"/>
        <v>0.92713112904843342</v>
      </c>
      <c r="K7472" s="4">
        <f t="shared" si="1048"/>
        <v>-55.857635907459695</v>
      </c>
      <c r="L7472" s="5">
        <f t="shared" si="1053"/>
        <v>0</v>
      </c>
      <c r="M7472" s="5">
        <f t="shared" si="1054"/>
        <v>0</v>
      </c>
      <c r="N7472" s="6">
        <f t="shared" si="1046"/>
        <v>0</v>
      </c>
      <c r="O7472" s="6">
        <f t="shared" si="1049"/>
        <v>0</v>
      </c>
      <c r="P7472" s="6">
        <f>FORECAST(J7472,Inputs!$B$10:$B$18,Inputs!$A$10:$A$18)</f>
        <v>30.564140103046743</v>
      </c>
      <c r="Q7472" s="6">
        <f>IF(Inputs!$D$10="Yes",IF('Hourly Calcs'!P7472&gt;'Hourly Calcs'!K7472,'Hourly Calcs'!O7472,N7472+O7472),N7472+O7472)</f>
        <v>0</v>
      </c>
      <c r="R7472" s="12">
        <f t="shared" si="1050"/>
        <v>0</v>
      </c>
      <c r="S7472" s="1">
        <f>IF(AND(A7472&gt;=5,A7472&lt;=9),INDEX(Demand!$C$3:$C$26,C7472),INDEX(Demand!$B$3:$B$26,C7472))</f>
        <v>400</v>
      </c>
      <c r="T7472" s="7">
        <f t="shared" si="1051"/>
        <v>0</v>
      </c>
      <c r="U7472" s="7">
        <f t="shared" si="1052"/>
        <v>0</v>
      </c>
    </row>
    <row r="7473" spans="1:21" x14ac:dyDescent="0.2">
      <c r="A7473" s="1">
        <v>11</v>
      </c>
      <c r="B7473" s="1">
        <v>8</v>
      </c>
      <c r="C7473" s="1">
        <v>1</v>
      </c>
      <c r="D7473">
        <v>13.5</v>
      </c>
      <c r="E7473">
        <v>12</v>
      </c>
      <c r="F7473">
        <v>91</v>
      </c>
      <c r="G7473">
        <v>0</v>
      </c>
      <c r="H7473">
        <v>0</v>
      </c>
      <c r="I7473">
        <v>0</v>
      </c>
      <c r="J7473" s="4">
        <f t="shared" si="1047"/>
        <v>25.686563179954618</v>
      </c>
      <c r="K7473" s="4">
        <f t="shared" si="1048"/>
        <v>-53.66875331594116</v>
      </c>
      <c r="L7473" s="5">
        <f t="shared" si="1053"/>
        <v>0</v>
      </c>
      <c r="M7473" s="5">
        <f t="shared" si="1054"/>
        <v>0</v>
      </c>
      <c r="N7473" s="6">
        <f t="shared" si="1046"/>
        <v>0</v>
      </c>
      <c r="O7473" s="6">
        <f t="shared" si="1049"/>
        <v>0</v>
      </c>
      <c r="P7473" s="6">
        <f>FORECAST(J7473,Inputs!$B$10:$B$18,Inputs!$A$10:$A$18)</f>
        <v>30.793394103518096</v>
      </c>
      <c r="Q7473" s="6">
        <f>IF(Inputs!$D$10="Yes",IF('Hourly Calcs'!P7473&gt;'Hourly Calcs'!K7473,'Hourly Calcs'!O7473,N7473+O7473),N7473+O7473)</f>
        <v>0</v>
      </c>
      <c r="R7473" s="12">
        <f t="shared" si="1050"/>
        <v>0</v>
      </c>
      <c r="S7473" s="1">
        <f>IF(AND(A7473&gt;=5,A7473&lt;=9),INDEX(Demand!$C$3:$C$26,C7473),INDEX(Demand!$B$3:$B$26,C7473))</f>
        <v>350</v>
      </c>
      <c r="T7473" s="7">
        <f t="shared" si="1051"/>
        <v>0</v>
      </c>
      <c r="U7473" s="7">
        <f t="shared" si="1052"/>
        <v>0</v>
      </c>
    </row>
    <row r="7474" spans="1:21" x14ac:dyDescent="0.2">
      <c r="A7474" s="1">
        <v>11</v>
      </c>
      <c r="B7474" s="1">
        <v>8</v>
      </c>
      <c r="C7474" s="1">
        <v>2</v>
      </c>
      <c r="D7474">
        <v>13.6</v>
      </c>
      <c r="E7474">
        <v>11.8</v>
      </c>
      <c r="F7474">
        <v>89</v>
      </c>
      <c r="G7474">
        <v>0</v>
      </c>
      <c r="H7474">
        <v>0</v>
      </c>
      <c r="I7474">
        <v>0</v>
      </c>
      <c r="J7474" s="4">
        <f t="shared" si="1047"/>
        <v>46.761122460108595</v>
      </c>
      <c r="K7474" s="4">
        <f t="shared" si="1048"/>
        <v>-48.050779545977377</v>
      </c>
      <c r="L7474" s="5">
        <f t="shared" si="1053"/>
        <v>0</v>
      </c>
      <c r="M7474" s="5">
        <f t="shared" si="1054"/>
        <v>0</v>
      </c>
      <c r="N7474" s="6">
        <f t="shared" si="1046"/>
        <v>0</v>
      </c>
      <c r="O7474" s="6">
        <f t="shared" si="1049"/>
        <v>0</v>
      </c>
      <c r="P7474" s="6">
        <f>FORECAST(J7474,Inputs!$B$10:$B$18,Inputs!$A$10:$A$18)</f>
        <v>30.988528911667672</v>
      </c>
      <c r="Q7474" s="6">
        <f>IF(Inputs!$D$10="Yes",IF('Hourly Calcs'!P7474&gt;'Hourly Calcs'!K7474,'Hourly Calcs'!O7474,N7474+O7474),N7474+O7474)</f>
        <v>0</v>
      </c>
      <c r="R7474" s="12">
        <f t="shared" si="1050"/>
        <v>0</v>
      </c>
      <c r="S7474" s="1">
        <f>IF(AND(A7474&gt;=5,A7474&lt;=9),INDEX(Demand!$C$3:$C$26,C7474),INDEX(Demand!$B$3:$B$26,C7474))</f>
        <v>350</v>
      </c>
      <c r="T7474" s="7">
        <f t="shared" si="1051"/>
        <v>0</v>
      </c>
      <c r="U7474" s="7">
        <f t="shared" si="1052"/>
        <v>0</v>
      </c>
    </row>
    <row r="7475" spans="1:21" x14ac:dyDescent="0.2">
      <c r="A7475" s="1">
        <v>11</v>
      </c>
      <c r="B7475" s="1">
        <v>8</v>
      </c>
      <c r="C7475" s="1">
        <v>3</v>
      </c>
      <c r="D7475">
        <v>12.8</v>
      </c>
      <c r="E7475">
        <v>11.8</v>
      </c>
      <c r="F7475">
        <v>94</v>
      </c>
      <c r="G7475">
        <v>0</v>
      </c>
      <c r="H7475">
        <v>0</v>
      </c>
      <c r="I7475">
        <v>0</v>
      </c>
      <c r="J7475" s="4">
        <f t="shared" si="1047"/>
        <v>63.673531743216842</v>
      </c>
      <c r="K7475" s="4">
        <f t="shared" si="1048"/>
        <v>-40.26095574843626</v>
      </c>
      <c r="L7475" s="5">
        <f t="shared" si="1053"/>
        <v>0</v>
      </c>
      <c r="M7475" s="5">
        <f t="shared" si="1054"/>
        <v>0</v>
      </c>
      <c r="N7475" s="6">
        <f t="shared" si="1046"/>
        <v>0</v>
      </c>
      <c r="O7475" s="6">
        <f t="shared" si="1049"/>
        <v>0</v>
      </c>
      <c r="P7475" s="6">
        <f>FORECAST(J7475,Inputs!$B$10:$B$18,Inputs!$A$10:$A$18)</f>
        <v>31.145125293918671</v>
      </c>
      <c r="Q7475" s="6">
        <f>IF(Inputs!$D$10="Yes",IF('Hourly Calcs'!P7475&gt;'Hourly Calcs'!K7475,'Hourly Calcs'!O7475,N7475+O7475),N7475+O7475)</f>
        <v>0</v>
      </c>
      <c r="R7475" s="12">
        <f t="shared" si="1050"/>
        <v>0</v>
      </c>
      <c r="S7475" s="1">
        <f>IF(AND(A7475&gt;=5,A7475&lt;=9),INDEX(Demand!$C$3:$C$26,C7475),INDEX(Demand!$B$3:$B$26,C7475))</f>
        <v>350</v>
      </c>
      <c r="T7475" s="7">
        <f t="shared" si="1051"/>
        <v>0</v>
      </c>
      <c r="U7475" s="7">
        <f t="shared" si="1052"/>
        <v>0</v>
      </c>
    </row>
    <row r="7476" spans="1:21" x14ac:dyDescent="0.2">
      <c r="A7476" s="1">
        <v>11</v>
      </c>
      <c r="B7476" s="1">
        <v>8</v>
      </c>
      <c r="C7476" s="1">
        <v>4</v>
      </c>
      <c r="D7476">
        <v>12.6</v>
      </c>
      <c r="E7476">
        <v>11.7</v>
      </c>
      <c r="F7476">
        <v>94</v>
      </c>
      <c r="G7476">
        <v>0</v>
      </c>
      <c r="H7476">
        <v>0</v>
      </c>
      <c r="I7476">
        <v>0</v>
      </c>
      <c r="J7476" s="4">
        <f t="shared" si="1047"/>
        <v>77.593423327398497</v>
      </c>
      <c r="K7476" s="4">
        <f t="shared" si="1048"/>
        <v>-31.322180145686502</v>
      </c>
      <c r="L7476" s="5">
        <f t="shared" si="1053"/>
        <v>87.406576672601503</v>
      </c>
      <c r="M7476" s="5">
        <f t="shared" si="1054"/>
        <v>0</v>
      </c>
      <c r="N7476" s="6">
        <f t="shared" si="1046"/>
        <v>0</v>
      </c>
      <c r="O7476" s="6">
        <f t="shared" si="1049"/>
        <v>0</v>
      </c>
      <c r="P7476" s="6">
        <f>FORECAST(J7476,Inputs!$B$10:$B$18,Inputs!$A$10:$A$18)</f>
        <v>31.274013178957393</v>
      </c>
      <c r="Q7476" s="6">
        <f>IF(Inputs!$D$10="Yes",IF('Hourly Calcs'!P7476&gt;'Hourly Calcs'!K7476,'Hourly Calcs'!O7476,N7476+O7476),N7476+O7476)</f>
        <v>0</v>
      </c>
      <c r="R7476" s="12">
        <f t="shared" si="1050"/>
        <v>0</v>
      </c>
      <c r="S7476" s="1">
        <f>IF(AND(A7476&gt;=5,A7476&lt;=9),INDEX(Demand!$C$3:$C$26,C7476),INDEX(Demand!$B$3:$B$26,C7476))</f>
        <v>350</v>
      </c>
      <c r="T7476" s="7">
        <f t="shared" si="1051"/>
        <v>0</v>
      </c>
      <c r="U7476" s="7">
        <f t="shared" si="1052"/>
        <v>0</v>
      </c>
    </row>
    <row r="7477" spans="1:21" x14ac:dyDescent="0.2">
      <c r="A7477" s="1">
        <v>11</v>
      </c>
      <c r="B7477" s="1">
        <v>8</v>
      </c>
      <c r="C7477" s="1">
        <v>5</v>
      </c>
      <c r="D7477">
        <v>12.7</v>
      </c>
      <c r="E7477">
        <v>11.6</v>
      </c>
      <c r="F7477">
        <v>93</v>
      </c>
      <c r="G7477">
        <v>0</v>
      </c>
      <c r="H7477">
        <v>0</v>
      </c>
      <c r="I7477">
        <v>0</v>
      </c>
      <c r="J7477" s="4">
        <f t="shared" si="1047"/>
        <v>89.76513800727983</v>
      </c>
      <c r="K7477" s="4">
        <f t="shared" si="1048"/>
        <v>-21.905833215317017</v>
      </c>
      <c r="L7477" s="5">
        <f t="shared" si="1053"/>
        <v>75.23486199272017</v>
      </c>
      <c r="M7477" s="5">
        <f t="shared" si="1054"/>
        <v>0</v>
      </c>
      <c r="N7477" s="6">
        <f t="shared" si="1046"/>
        <v>0</v>
      </c>
      <c r="O7477" s="6">
        <f t="shared" si="1049"/>
        <v>0</v>
      </c>
      <c r="P7477" s="6">
        <f>FORECAST(J7477,Inputs!$B$10:$B$18,Inputs!$A$10:$A$18)</f>
        <v>31.386714240808146</v>
      </c>
      <c r="Q7477" s="6">
        <f>IF(Inputs!$D$10="Yes",IF('Hourly Calcs'!P7477&gt;'Hourly Calcs'!K7477,'Hourly Calcs'!O7477,N7477+O7477),N7477+O7477)</f>
        <v>0</v>
      </c>
      <c r="R7477" s="12">
        <f t="shared" si="1050"/>
        <v>0</v>
      </c>
      <c r="S7477" s="1">
        <f>IF(AND(A7477&gt;=5,A7477&lt;=9),INDEX(Demand!$C$3:$C$26,C7477),INDEX(Demand!$B$3:$B$26,C7477))</f>
        <v>350</v>
      </c>
      <c r="T7477" s="7">
        <f t="shared" si="1051"/>
        <v>0</v>
      </c>
      <c r="U7477" s="7">
        <f t="shared" si="1052"/>
        <v>0</v>
      </c>
    </row>
    <row r="7478" spans="1:21" x14ac:dyDescent="0.2">
      <c r="A7478" s="1">
        <v>11</v>
      </c>
      <c r="B7478" s="1">
        <v>8</v>
      </c>
      <c r="C7478" s="1">
        <v>6</v>
      </c>
      <c r="D7478">
        <v>12.7</v>
      </c>
      <c r="E7478">
        <v>11.8</v>
      </c>
      <c r="F7478">
        <v>94</v>
      </c>
      <c r="G7478">
        <v>0</v>
      </c>
      <c r="H7478">
        <v>0</v>
      </c>
      <c r="I7478">
        <v>0</v>
      </c>
      <c r="J7478" s="4">
        <f t="shared" si="1047"/>
        <v>101.13262883549743</v>
      </c>
      <c r="K7478" s="4">
        <f t="shared" si="1048"/>
        <v>-12.467982001043751</v>
      </c>
      <c r="L7478" s="5">
        <f t="shared" si="1053"/>
        <v>63.867371164502572</v>
      </c>
      <c r="M7478" s="5">
        <f t="shared" si="1054"/>
        <v>0</v>
      </c>
      <c r="N7478" s="6">
        <f t="shared" si="1046"/>
        <v>0</v>
      </c>
      <c r="O7478" s="6">
        <f t="shared" si="1049"/>
        <v>0</v>
      </c>
      <c r="P7478" s="6">
        <f>FORECAST(J7478,Inputs!$B$10:$B$18,Inputs!$A$10:$A$18)</f>
        <v>31.491968785513862</v>
      </c>
      <c r="Q7478" s="6">
        <f>IF(Inputs!$D$10="Yes",IF('Hourly Calcs'!P7478&gt;'Hourly Calcs'!K7478,'Hourly Calcs'!O7478,N7478+O7478),N7478+O7478)</f>
        <v>0</v>
      </c>
      <c r="R7478" s="12">
        <f t="shared" si="1050"/>
        <v>0</v>
      </c>
      <c r="S7478" s="1">
        <f>IF(AND(A7478&gt;=5,A7478&lt;=9),INDEX(Demand!$C$3:$C$26,C7478),INDEX(Demand!$B$3:$B$26,C7478))</f>
        <v>350</v>
      </c>
      <c r="T7478" s="7">
        <f t="shared" si="1051"/>
        <v>0</v>
      </c>
      <c r="U7478" s="7">
        <f t="shared" si="1052"/>
        <v>0</v>
      </c>
    </row>
    <row r="7479" spans="1:21" x14ac:dyDescent="0.2">
      <c r="A7479" s="1">
        <v>11</v>
      </c>
      <c r="B7479" s="1">
        <v>8</v>
      </c>
      <c r="C7479" s="1">
        <v>7</v>
      </c>
      <c r="D7479">
        <v>12.8</v>
      </c>
      <c r="E7479">
        <v>11.8</v>
      </c>
      <c r="F7479">
        <v>94</v>
      </c>
      <c r="G7479">
        <v>0</v>
      </c>
      <c r="H7479">
        <v>0</v>
      </c>
      <c r="I7479">
        <v>0</v>
      </c>
      <c r="J7479" s="4">
        <f t="shared" si="1047"/>
        <v>112.39572602964606</v>
      </c>
      <c r="K7479" s="4">
        <f t="shared" si="1048"/>
        <v>-3.3301822685368165</v>
      </c>
      <c r="L7479" s="5">
        <f t="shared" si="1053"/>
        <v>52.604273970353944</v>
      </c>
      <c r="M7479" s="5">
        <f t="shared" si="1054"/>
        <v>0</v>
      </c>
      <c r="N7479" s="6">
        <f t="shared" si="1046"/>
        <v>0</v>
      </c>
      <c r="O7479" s="6">
        <f t="shared" si="1049"/>
        <v>0</v>
      </c>
      <c r="P7479" s="6">
        <f>FORECAST(J7479,Inputs!$B$10:$B$18,Inputs!$A$10:$A$18)</f>
        <v>31.596256722496722</v>
      </c>
      <c r="Q7479" s="6">
        <f>IF(Inputs!$D$10="Yes",IF('Hourly Calcs'!P7479&gt;'Hourly Calcs'!K7479,'Hourly Calcs'!O7479,N7479+O7479),N7479+O7479)</f>
        <v>0</v>
      </c>
      <c r="R7479" s="12">
        <f t="shared" si="1050"/>
        <v>0</v>
      </c>
      <c r="S7479" s="1">
        <f>IF(AND(A7479&gt;=5,A7479&lt;=9),INDEX(Demand!$C$3:$C$26,C7479),INDEX(Demand!$B$3:$B$26,C7479))</f>
        <v>350</v>
      </c>
      <c r="T7479" s="7">
        <f t="shared" si="1051"/>
        <v>0</v>
      </c>
      <c r="U7479" s="7">
        <f t="shared" si="1052"/>
        <v>0</v>
      </c>
    </row>
    <row r="7480" spans="1:21" x14ac:dyDescent="0.2">
      <c r="A7480" s="1">
        <v>11</v>
      </c>
      <c r="B7480" s="1">
        <v>8</v>
      </c>
      <c r="C7480" s="1">
        <v>8</v>
      </c>
      <c r="D7480">
        <v>12.8</v>
      </c>
      <c r="E7480">
        <v>11.8</v>
      </c>
      <c r="F7480">
        <v>94</v>
      </c>
      <c r="G7480">
        <v>8</v>
      </c>
      <c r="H7480">
        <v>0</v>
      </c>
      <c r="I7480">
        <v>8</v>
      </c>
      <c r="J7480" s="4">
        <f t="shared" si="1047"/>
        <v>124.0997581472549</v>
      </c>
      <c r="K7480" s="4">
        <f t="shared" si="1048"/>
        <v>5.0787087332233654</v>
      </c>
      <c r="L7480" s="5">
        <f t="shared" si="1053"/>
        <v>40.900241852745097</v>
      </c>
      <c r="M7480" s="5">
        <f t="shared" si="1054"/>
        <v>28.921291266776635</v>
      </c>
      <c r="N7480" s="6">
        <f t="shared" si="1046"/>
        <v>0</v>
      </c>
      <c r="O7480" s="6">
        <f t="shared" si="1049"/>
        <v>7.3161502902201665</v>
      </c>
      <c r="P7480" s="6">
        <f>FORECAST(J7480,Inputs!$B$10:$B$18,Inputs!$A$10:$A$18)</f>
        <v>31.704627390252359</v>
      </c>
      <c r="Q7480" s="6">
        <f>IF(Inputs!$D$10="Yes",IF('Hourly Calcs'!P7480&gt;'Hourly Calcs'!K7480,'Hourly Calcs'!O7480,N7480+O7480),N7480+O7480)</f>
        <v>7.3161502902201665</v>
      </c>
      <c r="R7480" s="12">
        <f t="shared" si="1050"/>
        <v>34.766346179126231</v>
      </c>
      <c r="S7480" s="1">
        <f>IF(AND(A7480&gt;=5,A7480&lt;=9),INDEX(Demand!$C$3:$C$26,C7480),INDEX(Demand!$B$3:$B$26,C7480))</f>
        <v>350</v>
      </c>
      <c r="T7480" s="7">
        <f t="shared" si="1051"/>
        <v>34.766346179126231</v>
      </c>
      <c r="U7480" s="7">
        <f t="shared" si="1052"/>
        <v>0</v>
      </c>
    </row>
    <row r="7481" spans="1:21" x14ac:dyDescent="0.2">
      <c r="A7481" s="1">
        <v>11</v>
      </c>
      <c r="B7481" s="1">
        <v>8</v>
      </c>
      <c r="C7481" s="1">
        <v>9</v>
      </c>
      <c r="D7481">
        <v>13.3</v>
      </c>
      <c r="E7481">
        <v>12.2</v>
      </c>
      <c r="F7481">
        <v>93</v>
      </c>
      <c r="G7481">
        <v>56</v>
      </c>
      <c r="H7481">
        <v>0</v>
      </c>
      <c r="I7481">
        <v>56</v>
      </c>
      <c r="J7481" s="4">
        <f t="shared" si="1047"/>
        <v>136.66702430185342</v>
      </c>
      <c r="K7481" s="4">
        <f t="shared" si="1048"/>
        <v>12.206453258915985</v>
      </c>
      <c r="L7481" s="5">
        <f t="shared" si="1053"/>
        <v>28.332975698146583</v>
      </c>
      <c r="M7481" s="5">
        <f t="shared" si="1054"/>
        <v>21.793546741084015</v>
      </c>
      <c r="N7481" s="6">
        <f t="shared" si="1046"/>
        <v>0</v>
      </c>
      <c r="O7481" s="6">
        <f t="shared" si="1049"/>
        <v>51.213052031541167</v>
      </c>
      <c r="P7481" s="6">
        <f>FORECAST(J7481,Inputs!$B$10:$B$18,Inputs!$A$10:$A$18)</f>
        <v>31.8209909657579</v>
      </c>
      <c r="Q7481" s="6">
        <f>IF(Inputs!$D$10="Yes",IF('Hourly Calcs'!P7481&gt;'Hourly Calcs'!K7481,'Hourly Calcs'!O7481,N7481+O7481),N7481+O7481)</f>
        <v>51.213052031541167</v>
      </c>
      <c r="R7481" s="12">
        <f t="shared" si="1050"/>
        <v>243.36442325388361</v>
      </c>
      <c r="S7481" s="1">
        <f>IF(AND(A7481&gt;=5,A7481&lt;=9),INDEX(Demand!$C$3:$C$26,C7481),INDEX(Demand!$B$3:$B$26,C7481))</f>
        <v>350</v>
      </c>
      <c r="T7481" s="7">
        <f t="shared" si="1051"/>
        <v>243.36442325388361</v>
      </c>
      <c r="U7481" s="7">
        <f t="shared" si="1052"/>
        <v>0</v>
      </c>
    </row>
    <row r="7482" spans="1:21" x14ac:dyDescent="0.2">
      <c r="A7482" s="1">
        <v>11</v>
      </c>
      <c r="B7482" s="1">
        <v>8</v>
      </c>
      <c r="C7482" s="1">
        <v>10</v>
      </c>
      <c r="D7482">
        <v>13.3</v>
      </c>
      <c r="E7482">
        <v>12.3</v>
      </c>
      <c r="F7482">
        <v>94</v>
      </c>
      <c r="G7482">
        <v>121</v>
      </c>
      <c r="H7482">
        <v>17</v>
      </c>
      <c r="I7482">
        <v>116</v>
      </c>
      <c r="J7482" s="4">
        <f t="shared" si="1047"/>
        <v>150.34985584640188</v>
      </c>
      <c r="K7482" s="4">
        <f t="shared" si="1048"/>
        <v>17.817721943650767</v>
      </c>
      <c r="L7482" s="5">
        <f t="shared" si="1053"/>
        <v>14.65014415359812</v>
      </c>
      <c r="M7482" s="5">
        <f t="shared" si="1054"/>
        <v>16.182278056349233</v>
      </c>
      <c r="N7482" s="6">
        <f t="shared" si="1046"/>
        <v>13.068576380233914</v>
      </c>
      <c r="O7482" s="6">
        <f t="shared" si="1049"/>
        <v>106.08417920819241</v>
      </c>
      <c r="P7482" s="6">
        <f>FORECAST(J7482,Inputs!$B$10:$B$18,Inputs!$A$10:$A$18)</f>
        <v>31.947683850429645</v>
      </c>
      <c r="Q7482" s="6">
        <f>IF(Inputs!$D$10="Yes",IF('Hourly Calcs'!P7482&gt;'Hourly Calcs'!K7482,'Hourly Calcs'!O7482,N7482+O7482),N7482+O7482)</f>
        <v>106.08417920819241</v>
      </c>
      <c r="R7482" s="12">
        <f t="shared" si="1050"/>
        <v>504.11201959733029</v>
      </c>
      <c r="S7482" s="1">
        <f>IF(AND(A7482&gt;=5,A7482&lt;=9),INDEX(Demand!$C$3:$C$26,C7482),INDEX(Demand!$B$3:$B$26,C7482))</f>
        <v>600</v>
      </c>
      <c r="T7482" s="7">
        <f t="shared" si="1051"/>
        <v>504.11201959733029</v>
      </c>
      <c r="U7482" s="7">
        <f t="shared" si="1052"/>
        <v>0</v>
      </c>
    </row>
    <row r="7483" spans="1:21" x14ac:dyDescent="0.2">
      <c r="A7483" s="1">
        <v>11</v>
      </c>
      <c r="B7483" s="1">
        <v>8</v>
      </c>
      <c r="C7483" s="1">
        <v>11</v>
      </c>
      <c r="D7483">
        <v>13.8</v>
      </c>
      <c r="E7483">
        <v>12.7</v>
      </c>
      <c r="F7483">
        <v>93</v>
      </c>
      <c r="G7483">
        <v>86</v>
      </c>
      <c r="H7483">
        <v>0</v>
      </c>
      <c r="I7483">
        <v>86</v>
      </c>
      <c r="J7483" s="4">
        <f t="shared" si="1047"/>
        <v>165.11577411452473</v>
      </c>
      <c r="K7483" s="4">
        <f t="shared" si="1048"/>
        <v>21.397004573697672</v>
      </c>
      <c r="L7483" s="5">
        <f t="shared" si="1053"/>
        <v>0.11577411452472575</v>
      </c>
      <c r="M7483" s="5">
        <f t="shared" si="1054"/>
        <v>12.602995426302328</v>
      </c>
      <c r="N7483" s="6">
        <f t="shared" si="1046"/>
        <v>0</v>
      </c>
      <c r="O7483" s="6">
        <f t="shared" si="1049"/>
        <v>78.648615619866789</v>
      </c>
      <c r="P7483" s="6">
        <f>FORECAST(J7483,Inputs!$B$10:$B$18,Inputs!$A$10:$A$18)</f>
        <v>32.08440531587523</v>
      </c>
      <c r="Q7483" s="6">
        <f>IF(Inputs!$D$10="Yes",IF('Hourly Calcs'!P7483&gt;'Hourly Calcs'!K7483,'Hourly Calcs'!O7483,N7483+O7483),N7483+O7483)</f>
        <v>78.648615619866789</v>
      </c>
      <c r="R7483" s="12">
        <f t="shared" si="1050"/>
        <v>373.73822142560698</v>
      </c>
      <c r="S7483" s="1">
        <f>IF(AND(A7483&gt;=5,A7483&lt;=9),INDEX(Demand!$C$3:$C$26,C7483),INDEX(Demand!$B$3:$B$26,C7483))</f>
        <v>600</v>
      </c>
      <c r="T7483" s="7">
        <f t="shared" si="1051"/>
        <v>373.73822142560698</v>
      </c>
      <c r="U7483" s="7">
        <f t="shared" si="1052"/>
        <v>0</v>
      </c>
    </row>
    <row r="7484" spans="1:21" x14ac:dyDescent="0.2">
      <c r="A7484" s="1">
        <v>11</v>
      </c>
      <c r="B7484" s="1">
        <v>8</v>
      </c>
      <c r="C7484" s="1">
        <v>12</v>
      </c>
      <c r="D7484">
        <v>14</v>
      </c>
      <c r="E7484">
        <v>13.1</v>
      </c>
      <c r="F7484">
        <v>94</v>
      </c>
      <c r="G7484">
        <v>263</v>
      </c>
      <c r="H7484">
        <v>175</v>
      </c>
      <c r="I7484">
        <v>192</v>
      </c>
      <c r="J7484" s="4">
        <f t="shared" si="1047"/>
        <v>180.55321055043851</v>
      </c>
      <c r="K7484" s="4">
        <f t="shared" si="1048"/>
        <v>22.568228361351089</v>
      </c>
      <c r="L7484" s="5">
        <f t="shared" si="1053"/>
        <v>15.553210550438507</v>
      </c>
      <c r="M7484" s="5">
        <f t="shared" si="1054"/>
        <v>11.431771638648911</v>
      </c>
      <c r="N7484" s="6">
        <f t="shared" si="1046"/>
        <v>142.7359339887598</v>
      </c>
      <c r="O7484" s="6">
        <f t="shared" si="1049"/>
        <v>175.58760696528401</v>
      </c>
      <c r="P7484" s="6">
        <f>FORECAST(J7484,Inputs!$B$10:$B$18,Inputs!$A$10:$A$18)</f>
        <v>32.227344542133686</v>
      </c>
      <c r="Q7484" s="6">
        <f>IF(Inputs!$D$10="Yes",IF('Hourly Calcs'!P7484&gt;'Hourly Calcs'!K7484,'Hourly Calcs'!O7484,N7484+O7484),N7484+O7484)</f>
        <v>175.58760696528401</v>
      </c>
      <c r="R7484" s="12">
        <f t="shared" si="1050"/>
        <v>834.39230829902954</v>
      </c>
      <c r="S7484" s="1">
        <f>IF(AND(A7484&gt;=5,A7484&lt;=9),INDEX(Demand!$C$3:$C$26,C7484),INDEX(Demand!$B$3:$B$26,C7484))</f>
        <v>600</v>
      </c>
      <c r="T7484" s="7">
        <f t="shared" si="1051"/>
        <v>600</v>
      </c>
      <c r="U7484" s="7">
        <f t="shared" si="1052"/>
        <v>234.39230829902954</v>
      </c>
    </row>
    <row r="7485" spans="1:21" x14ac:dyDescent="0.2">
      <c r="A7485" s="1">
        <v>11</v>
      </c>
      <c r="B7485" s="1">
        <v>8</v>
      </c>
      <c r="C7485" s="1">
        <v>13</v>
      </c>
      <c r="D7485">
        <v>15.1</v>
      </c>
      <c r="E7485">
        <v>13.5</v>
      </c>
      <c r="F7485">
        <v>90</v>
      </c>
      <c r="G7485">
        <v>312</v>
      </c>
      <c r="H7485">
        <v>395</v>
      </c>
      <c r="I7485">
        <v>152</v>
      </c>
      <c r="J7485" s="4">
        <f t="shared" si="1047"/>
        <v>195.9591955390093</v>
      </c>
      <c r="K7485" s="4">
        <f t="shared" si="1048"/>
        <v>21.194193459827588</v>
      </c>
      <c r="L7485" s="5">
        <f t="shared" si="1053"/>
        <v>30.959195539009301</v>
      </c>
      <c r="M7485" s="5">
        <f t="shared" si="1054"/>
        <v>12.805806540172412</v>
      </c>
      <c r="N7485" s="6">
        <f t="shared" si="1046"/>
        <v>294.99149008006447</v>
      </c>
      <c r="O7485" s="6">
        <f t="shared" si="1049"/>
        <v>139.00685551418317</v>
      </c>
      <c r="P7485" s="6">
        <f>FORECAST(J7485,Inputs!$B$10:$B$18,Inputs!$A$10:$A$18)</f>
        <v>32.369992551287119</v>
      </c>
      <c r="Q7485" s="6">
        <f>IF(Inputs!$D$10="Yes",IF('Hourly Calcs'!P7485&gt;'Hourly Calcs'!K7485,'Hourly Calcs'!O7485,N7485+O7485),N7485+O7485)</f>
        <v>139.00685551418317</v>
      </c>
      <c r="R7485" s="12">
        <f t="shared" si="1050"/>
        <v>660.56057740339838</v>
      </c>
      <c r="S7485" s="1">
        <f>IF(AND(A7485&gt;=5,A7485&lt;=9),INDEX(Demand!$C$3:$C$26,C7485),INDEX(Demand!$B$3:$B$26,C7485))</f>
        <v>600</v>
      </c>
      <c r="T7485" s="7">
        <f t="shared" si="1051"/>
        <v>600</v>
      </c>
      <c r="U7485" s="7">
        <f t="shared" si="1052"/>
        <v>60.560577403398383</v>
      </c>
    </row>
    <row r="7486" spans="1:21" x14ac:dyDescent="0.2">
      <c r="A7486" s="1">
        <v>11</v>
      </c>
      <c r="B7486" s="1">
        <v>8</v>
      </c>
      <c r="C7486" s="1">
        <v>14</v>
      </c>
      <c r="D7486">
        <v>15.3</v>
      </c>
      <c r="E7486">
        <v>13.9</v>
      </c>
      <c r="F7486">
        <v>91</v>
      </c>
      <c r="G7486">
        <v>268</v>
      </c>
      <c r="H7486">
        <v>412</v>
      </c>
      <c r="I7486">
        <v>120</v>
      </c>
      <c r="J7486" s="4">
        <f t="shared" si="1047"/>
        <v>210.64465552083604</v>
      </c>
      <c r="K7486" s="4">
        <f t="shared" si="1048"/>
        <v>17.434381173653804</v>
      </c>
      <c r="L7486" s="5">
        <f t="shared" si="1053"/>
        <v>45.644655520836039</v>
      </c>
      <c r="M7486" s="5">
        <f t="shared" si="1054"/>
        <v>16.565618826346196</v>
      </c>
      <c r="N7486" s="6">
        <f t="shared" si="1046"/>
        <v>256.00308105994708</v>
      </c>
      <c r="O7486" s="6">
        <f t="shared" si="1049"/>
        <v>109.7422543533025</v>
      </c>
      <c r="P7486" s="6">
        <f>FORECAST(J7486,Inputs!$B$10:$B$18,Inputs!$A$10:$A$18)</f>
        <v>32.505969032600333</v>
      </c>
      <c r="Q7486" s="6">
        <f>IF(Inputs!$D$10="Yes",IF('Hourly Calcs'!P7486&gt;'Hourly Calcs'!K7486,'Hourly Calcs'!O7486,N7486+O7486),N7486+O7486)</f>
        <v>109.7422543533025</v>
      </c>
      <c r="R7486" s="12">
        <f t="shared" si="1050"/>
        <v>521.49519268689346</v>
      </c>
      <c r="S7486" s="1">
        <f>IF(AND(A7486&gt;=5,A7486&lt;=9),INDEX(Demand!$C$3:$C$26,C7486),INDEX(Demand!$B$3:$B$26,C7486))</f>
        <v>600</v>
      </c>
      <c r="T7486" s="7">
        <f t="shared" si="1051"/>
        <v>521.49519268689346</v>
      </c>
      <c r="U7486" s="7">
        <f t="shared" si="1052"/>
        <v>0</v>
      </c>
    </row>
    <row r="7487" spans="1:21" x14ac:dyDescent="0.2">
      <c r="A7487" s="1">
        <v>11</v>
      </c>
      <c r="B7487" s="1">
        <v>8</v>
      </c>
      <c r="C7487" s="1">
        <v>15</v>
      </c>
      <c r="D7487">
        <v>15.8</v>
      </c>
      <c r="E7487">
        <v>14.1</v>
      </c>
      <c r="F7487">
        <v>90</v>
      </c>
      <c r="G7487">
        <v>174</v>
      </c>
      <c r="H7487">
        <v>295</v>
      </c>
      <c r="I7487">
        <v>94</v>
      </c>
      <c r="J7487" s="4">
        <f t="shared" si="1047"/>
        <v>224.22800855178286</v>
      </c>
      <c r="K7487" s="4">
        <f t="shared" si="1048"/>
        <v>11.678390363262551</v>
      </c>
      <c r="L7487" s="5">
        <f t="shared" si="1053"/>
        <v>59.228008551782864</v>
      </c>
      <c r="M7487" s="5">
        <f t="shared" si="1054"/>
        <v>22.321609636737449</v>
      </c>
      <c r="N7487" s="6">
        <f t="shared" si="1046"/>
        <v>132.15574759725763</v>
      </c>
      <c r="O7487" s="6">
        <f t="shared" si="1049"/>
        <v>85.964765910086953</v>
      </c>
      <c r="P7487" s="6">
        <f>FORECAST(J7487,Inputs!$B$10:$B$18,Inputs!$A$10:$A$18)</f>
        <v>32.631740819923913</v>
      </c>
      <c r="Q7487" s="6">
        <f>IF(Inputs!$D$10="Yes",IF('Hourly Calcs'!P7487&gt;'Hourly Calcs'!K7487,'Hourly Calcs'!O7487,N7487+O7487),N7487+O7487)</f>
        <v>85.964765910086953</v>
      </c>
      <c r="R7487" s="12">
        <f t="shared" si="1050"/>
        <v>408.50456760473321</v>
      </c>
      <c r="S7487" s="1">
        <f>IF(AND(A7487&gt;=5,A7487&lt;=9),INDEX(Demand!$C$3:$C$26,C7487),INDEX(Demand!$B$3:$B$26,C7487))</f>
        <v>600</v>
      </c>
      <c r="T7487" s="7">
        <f t="shared" si="1051"/>
        <v>408.50456760473321</v>
      </c>
      <c r="U7487" s="7">
        <f t="shared" si="1052"/>
        <v>0</v>
      </c>
    </row>
    <row r="7488" spans="1:21" x14ac:dyDescent="0.2">
      <c r="A7488" s="1">
        <v>11</v>
      </c>
      <c r="B7488" s="1">
        <v>8</v>
      </c>
      <c r="C7488" s="1">
        <v>16</v>
      </c>
      <c r="D7488">
        <v>15.5</v>
      </c>
      <c r="E7488">
        <v>13.7</v>
      </c>
      <c r="F7488">
        <v>89</v>
      </c>
      <c r="G7488">
        <v>67</v>
      </c>
      <c r="H7488">
        <v>76</v>
      </c>
      <c r="I7488">
        <v>55</v>
      </c>
      <c r="J7488" s="4">
        <f t="shared" si="1047"/>
        <v>236.70358475808928</v>
      </c>
      <c r="K7488" s="4">
        <f t="shared" si="1048"/>
        <v>4.4548650810575481</v>
      </c>
      <c r="L7488" s="5">
        <f t="shared" si="1053"/>
        <v>71.703584758089278</v>
      </c>
      <c r="M7488" s="5">
        <f t="shared" si="1054"/>
        <v>29.545134918942452</v>
      </c>
      <c r="N7488" s="6">
        <f t="shared" si="1046"/>
        <v>18.195405234121612</v>
      </c>
      <c r="O7488" s="6">
        <f t="shared" si="1049"/>
        <v>50.298533245263641</v>
      </c>
      <c r="P7488" s="6">
        <f>FORECAST(J7488,Inputs!$B$10:$B$18,Inputs!$A$10:$A$18)</f>
        <v>32.747255414426753</v>
      </c>
      <c r="Q7488" s="6">
        <f>IF(Inputs!$D$10="Yes",IF('Hourly Calcs'!P7488&gt;'Hourly Calcs'!K7488,'Hourly Calcs'!O7488,N7488+O7488),N7488+O7488)</f>
        <v>50.298533245263641</v>
      </c>
      <c r="R7488" s="12">
        <f t="shared" si="1050"/>
        <v>239.01862998149281</v>
      </c>
      <c r="S7488" s="1">
        <f>IF(AND(A7488&gt;=5,A7488&lt;=9),INDEX(Demand!$C$3:$C$26,C7488),INDEX(Demand!$B$3:$B$26,C7488))</f>
        <v>900</v>
      </c>
      <c r="T7488" s="7">
        <f t="shared" si="1051"/>
        <v>239.01862998149284</v>
      </c>
      <c r="U7488" s="7">
        <f t="shared" si="1052"/>
        <v>0</v>
      </c>
    </row>
    <row r="7489" spans="1:21" x14ac:dyDescent="0.2">
      <c r="A7489" s="1">
        <v>11</v>
      </c>
      <c r="B7489" s="1">
        <v>8</v>
      </c>
      <c r="C7489" s="1">
        <v>17</v>
      </c>
      <c r="D7489">
        <v>14.5</v>
      </c>
      <c r="E7489">
        <v>13.3</v>
      </c>
      <c r="F7489">
        <v>93</v>
      </c>
      <c r="G7489">
        <v>7</v>
      </c>
      <c r="H7489">
        <v>0</v>
      </c>
      <c r="I7489">
        <v>7</v>
      </c>
      <c r="J7489" s="4">
        <f t="shared" si="1047"/>
        <v>248.33997461836123</v>
      </c>
      <c r="K7489" s="4">
        <f t="shared" si="1048"/>
        <v>-4.0678254369383922</v>
      </c>
      <c r="L7489" s="5">
        <f t="shared" si="1053"/>
        <v>83.339974618361225</v>
      </c>
      <c r="M7489" s="5">
        <f t="shared" si="1054"/>
        <v>0</v>
      </c>
      <c r="N7489" s="6">
        <f t="shared" si="1046"/>
        <v>0</v>
      </c>
      <c r="O7489" s="6">
        <f t="shared" si="1049"/>
        <v>6.4016315039426459</v>
      </c>
      <c r="P7489" s="6">
        <f>FORECAST(J7489,Inputs!$B$10:$B$18,Inputs!$A$10:$A$18)</f>
        <v>32.854999764984825</v>
      </c>
      <c r="Q7489" s="6">
        <f>IF(Inputs!$D$10="Yes",IF('Hourly Calcs'!P7489&gt;'Hourly Calcs'!K7489,'Hourly Calcs'!O7489,N7489+O7489),N7489+O7489)</f>
        <v>6.4016315039426459</v>
      </c>
      <c r="R7489" s="12">
        <f t="shared" si="1050"/>
        <v>30.420552906735452</v>
      </c>
      <c r="S7489" s="1">
        <f>IF(AND(A7489&gt;=5,A7489&lt;=9),INDEX(Demand!$C$3:$C$26,C7489),INDEX(Demand!$B$3:$B$26,C7489))</f>
        <v>900</v>
      </c>
      <c r="T7489" s="7">
        <f t="shared" si="1051"/>
        <v>30.420552906735452</v>
      </c>
      <c r="U7489" s="7">
        <f t="shared" si="1052"/>
        <v>0</v>
      </c>
    </row>
    <row r="7490" spans="1:21" x14ac:dyDescent="0.2">
      <c r="A7490" s="1">
        <v>11</v>
      </c>
      <c r="B7490" s="1">
        <v>8</v>
      </c>
      <c r="C7490" s="1">
        <v>18</v>
      </c>
      <c r="D7490">
        <v>14.2</v>
      </c>
      <c r="E7490">
        <v>13.4</v>
      </c>
      <c r="F7490">
        <v>95</v>
      </c>
      <c r="G7490">
        <v>0</v>
      </c>
      <c r="H7490">
        <v>0</v>
      </c>
      <c r="I7490">
        <v>0</v>
      </c>
      <c r="J7490" s="4">
        <f t="shared" si="1047"/>
        <v>259.56869140636707</v>
      </c>
      <c r="K7490" s="4">
        <f t="shared" si="1048"/>
        <v>-13.242401182299815</v>
      </c>
      <c r="L7490" s="5">
        <f t="shared" si="1053"/>
        <v>0</v>
      </c>
      <c r="M7490" s="5">
        <f t="shared" si="1054"/>
        <v>0</v>
      </c>
      <c r="N7490" s="6">
        <f t="shared" si="1046"/>
        <v>0</v>
      </c>
      <c r="O7490" s="6">
        <f t="shared" si="1049"/>
        <v>0</v>
      </c>
      <c r="P7490" s="6">
        <f>FORECAST(J7490,Inputs!$B$10:$B$18,Inputs!$A$10:$A$18)</f>
        <v>32.958969364873766</v>
      </c>
      <c r="Q7490" s="6">
        <f>IF(Inputs!$D$10="Yes",IF('Hourly Calcs'!P7490&gt;'Hourly Calcs'!K7490,'Hourly Calcs'!O7490,N7490+O7490),N7490+O7490)</f>
        <v>0</v>
      </c>
      <c r="R7490" s="12">
        <f t="shared" si="1050"/>
        <v>0</v>
      </c>
      <c r="S7490" s="1">
        <f>IF(AND(A7490&gt;=5,A7490&lt;=9),INDEX(Demand!$C$3:$C$26,C7490),INDEX(Demand!$B$3:$B$26,C7490))</f>
        <v>900</v>
      </c>
      <c r="T7490" s="7">
        <f t="shared" si="1051"/>
        <v>0</v>
      </c>
      <c r="U7490" s="7">
        <f t="shared" si="1052"/>
        <v>0</v>
      </c>
    </row>
    <row r="7491" spans="1:21" x14ac:dyDescent="0.2">
      <c r="A7491" s="1">
        <v>11</v>
      </c>
      <c r="B7491" s="1">
        <v>8</v>
      </c>
      <c r="C7491" s="1">
        <v>19</v>
      </c>
      <c r="D7491">
        <v>13.7</v>
      </c>
      <c r="E7491">
        <v>12.9</v>
      </c>
      <c r="F7491">
        <v>95</v>
      </c>
      <c r="G7491">
        <v>0</v>
      </c>
      <c r="H7491">
        <v>0</v>
      </c>
      <c r="I7491">
        <v>0</v>
      </c>
      <c r="J7491" s="4">
        <f t="shared" si="1047"/>
        <v>270.94376811356341</v>
      </c>
      <c r="K7491" s="4">
        <f t="shared" si="1048"/>
        <v>-22.707621553770267</v>
      </c>
      <c r="L7491" s="5">
        <f t="shared" si="1053"/>
        <v>0</v>
      </c>
      <c r="M7491" s="5">
        <f t="shared" si="1054"/>
        <v>0</v>
      </c>
      <c r="N7491" s="6">
        <f t="shared" si="1046"/>
        <v>0</v>
      </c>
      <c r="O7491" s="6">
        <f t="shared" si="1049"/>
        <v>0</v>
      </c>
      <c r="P7491" s="6">
        <f>FORECAST(J7491,Inputs!$B$10:$B$18,Inputs!$A$10:$A$18)</f>
        <v>33.064294149199661</v>
      </c>
      <c r="Q7491" s="6">
        <f>IF(Inputs!$D$10="Yes",IF('Hourly Calcs'!P7491&gt;'Hourly Calcs'!K7491,'Hourly Calcs'!O7491,N7491+O7491),N7491+O7491)</f>
        <v>0</v>
      </c>
      <c r="R7491" s="12">
        <f t="shared" si="1050"/>
        <v>0</v>
      </c>
      <c r="S7491" s="1">
        <f>IF(AND(A7491&gt;=5,A7491&lt;=9),INDEX(Demand!$C$3:$C$26,C7491),INDEX(Demand!$B$3:$B$26,C7491))</f>
        <v>900</v>
      </c>
      <c r="T7491" s="7">
        <f t="shared" si="1051"/>
        <v>0</v>
      </c>
      <c r="U7491" s="7">
        <f t="shared" si="1052"/>
        <v>0</v>
      </c>
    </row>
    <row r="7492" spans="1:21" x14ac:dyDescent="0.2">
      <c r="A7492" s="1">
        <v>11</v>
      </c>
      <c r="B7492" s="1">
        <v>8</v>
      </c>
      <c r="C7492" s="1">
        <v>20</v>
      </c>
      <c r="D7492">
        <v>13.3</v>
      </c>
      <c r="E7492">
        <v>12.7</v>
      </c>
      <c r="F7492">
        <v>96</v>
      </c>
      <c r="G7492">
        <v>0</v>
      </c>
      <c r="H7492">
        <v>0</v>
      </c>
      <c r="I7492">
        <v>0</v>
      </c>
      <c r="J7492" s="4">
        <f t="shared" si="1047"/>
        <v>283.17957621979929</v>
      </c>
      <c r="K7492" s="4">
        <f t="shared" si="1048"/>
        <v>-32.127615988945365</v>
      </c>
      <c r="L7492" s="5">
        <f t="shared" si="1053"/>
        <v>0</v>
      </c>
      <c r="M7492" s="5">
        <f t="shared" si="1054"/>
        <v>0</v>
      </c>
      <c r="N7492" s="6">
        <f t="shared" si="1046"/>
        <v>0</v>
      </c>
      <c r="O7492" s="6">
        <f t="shared" si="1049"/>
        <v>0</v>
      </c>
      <c r="P7492" s="6">
        <f>FORECAST(J7492,Inputs!$B$10:$B$18,Inputs!$A$10:$A$18)</f>
        <v>33.177588668701844</v>
      </c>
      <c r="Q7492" s="6">
        <f>IF(Inputs!$D$10="Yes",IF('Hourly Calcs'!P7492&gt;'Hourly Calcs'!K7492,'Hourly Calcs'!O7492,N7492+O7492),N7492+O7492)</f>
        <v>0</v>
      </c>
      <c r="R7492" s="12">
        <f t="shared" si="1050"/>
        <v>0</v>
      </c>
      <c r="S7492" s="1">
        <f>IF(AND(A7492&gt;=5,A7492&lt;=9),INDEX(Demand!$C$3:$C$26,C7492),INDEX(Demand!$B$3:$B$26,C7492))</f>
        <v>800</v>
      </c>
      <c r="T7492" s="7">
        <f t="shared" si="1051"/>
        <v>0</v>
      </c>
      <c r="U7492" s="7">
        <f t="shared" si="1052"/>
        <v>0</v>
      </c>
    </row>
    <row r="7493" spans="1:21" x14ac:dyDescent="0.2">
      <c r="A7493" s="1">
        <v>11</v>
      </c>
      <c r="B7493" s="1">
        <v>8</v>
      </c>
      <c r="C7493" s="1">
        <v>21</v>
      </c>
      <c r="D7493">
        <v>13.7</v>
      </c>
      <c r="E7493">
        <v>13.2</v>
      </c>
      <c r="F7493">
        <v>97</v>
      </c>
      <c r="G7493">
        <v>0</v>
      </c>
      <c r="H7493">
        <v>0</v>
      </c>
      <c r="I7493">
        <v>0</v>
      </c>
      <c r="J7493" s="4">
        <f t="shared" si="1047"/>
        <v>297.24577110288601</v>
      </c>
      <c r="K7493" s="4">
        <f t="shared" si="1048"/>
        <v>-41.038100637589679</v>
      </c>
      <c r="L7493" s="5">
        <f t="shared" si="1053"/>
        <v>0</v>
      </c>
      <c r="M7493" s="5">
        <f t="shared" si="1054"/>
        <v>0</v>
      </c>
      <c r="N7493" s="6">
        <f t="shared" si="1046"/>
        <v>0</v>
      </c>
      <c r="O7493" s="6">
        <f t="shared" si="1049"/>
        <v>0</v>
      </c>
      <c r="P7493" s="6">
        <f>FORECAST(J7493,Inputs!$B$10:$B$18,Inputs!$A$10:$A$18)</f>
        <v>33.307831213915605</v>
      </c>
      <c r="Q7493" s="6">
        <f>IF(Inputs!$D$10="Yes",IF('Hourly Calcs'!P7493&gt;'Hourly Calcs'!K7493,'Hourly Calcs'!O7493,N7493+O7493),N7493+O7493)</f>
        <v>0</v>
      </c>
      <c r="R7493" s="12">
        <f t="shared" si="1050"/>
        <v>0</v>
      </c>
      <c r="S7493" s="1">
        <f>IF(AND(A7493&gt;=5,A7493&lt;=9),INDEX(Demand!$C$3:$C$26,C7493),INDEX(Demand!$B$3:$B$26,C7493))</f>
        <v>700</v>
      </c>
      <c r="T7493" s="7">
        <f t="shared" si="1051"/>
        <v>0</v>
      </c>
      <c r="U7493" s="7">
        <f t="shared" si="1052"/>
        <v>0</v>
      </c>
    </row>
    <row r="7494" spans="1:21" x14ac:dyDescent="0.2">
      <c r="A7494" s="1">
        <v>11</v>
      </c>
      <c r="B7494" s="1">
        <v>8</v>
      </c>
      <c r="C7494" s="1">
        <v>22</v>
      </c>
      <c r="D7494">
        <v>13.7</v>
      </c>
      <c r="E7494">
        <v>12.9</v>
      </c>
      <c r="F7494">
        <v>95</v>
      </c>
      <c r="G7494">
        <v>0</v>
      </c>
      <c r="H7494">
        <v>0</v>
      </c>
      <c r="I7494">
        <v>0</v>
      </c>
      <c r="J7494" s="4">
        <f t="shared" si="1047"/>
        <v>314.41906819504902</v>
      </c>
      <c r="K7494" s="4">
        <f t="shared" si="1048"/>
        <v>-48.748699097121261</v>
      </c>
      <c r="L7494" s="5">
        <f t="shared" si="1053"/>
        <v>0</v>
      </c>
      <c r="M7494" s="5">
        <f t="shared" si="1054"/>
        <v>0</v>
      </c>
      <c r="N7494" s="6">
        <f t="shared" si="1046"/>
        <v>0</v>
      </c>
      <c r="O7494" s="6">
        <f t="shared" si="1049"/>
        <v>0</v>
      </c>
      <c r="P7494" s="6">
        <f>FORECAST(J7494,Inputs!$B$10:$B$18,Inputs!$A$10:$A$18)</f>
        <v>33.466843224028231</v>
      </c>
      <c r="Q7494" s="6">
        <f>IF(Inputs!$D$10="Yes",IF('Hourly Calcs'!P7494&gt;'Hourly Calcs'!K7494,'Hourly Calcs'!O7494,N7494+O7494),N7494+O7494)</f>
        <v>0</v>
      </c>
      <c r="R7494" s="12">
        <f t="shared" si="1050"/>
        <v>0</v>
      </c>
      <c r="S7494" s="1">
        <f>IF(AND(A7494&gt;=5,A7494&lt;=9),INDEX(Demand!$C$3:$C$26,C7494),INDEX(Demand!$B$3:$B$26,C7494))</f>
        <v>600</v>
      </c>
      <c r="T7494" s="7">
        <f t="shared" si="1051"/>
        <v>0</v>
      </c>
      <c r="U7494" s="7">
        <f t="shared" si="1052"/>
        <v>0</v>
      </c>
    </row>
    <row r="7495" spans="1:21" x14ac:dyDescent="0.2">
      <c r="A7495" s="1">
        <v>11</v>
      </c>
      <c r="B7495" s="1">
        <v>8</v>
      </c>
      <c r="C7495" s="1">
        <v>23</v>
      </c>
      <c r="D7495">
        <v>13.1</v>
      </c>
      <c r="E7495">
        <v>12.5</v>
      </c>
      <c r="F7495">
        <v>96</v>
      </c>
      <c r="G7495">
        <v>0</v>
      </c>
      <c r="H7495">
        <v>0</v>
      </c>
      <c r="I7495">
        <v>0</v>
      </c>
      <c r="J7495" s="4">
        <f t="shared" si="1047"/>
        <v>335.85514202794423</v>
      </c>
      <c r="K7495" s="4">
        <f t="shared" si="1048"/>
        <v>-54.20654241028609</v>
      </c>
      <c r="L7495" s="5">
        <f t="shared" si="1053"/>
        <v>0</v>
      </c>
      <c r="M7495" s="5">
        <f t="shared" si="1054"/>
        <v>0</v>
      </c>
      <c r="N7495" s="6">
        <f t="shared" si="1046"/>
        <v>0</v>
      </c>
      <c r="O7495" s="6">
        <f t="shared" si="1049"/>
        <v>0</v>
      </c>
      <c r="P7495" s="6">
        <f>FORECAST(J7495,Inputs!$B$10:$B$18,Inputs!$A$10:$A$18)</f>
        <v>33.665325389147633</v>
      </c>
      <c r="Q7495" s="6">
        <f>IF(Inputs!$D$10="Yes",IF('Hourly Calcs'!P7495&gt;'Hourly Calcs'!K7495,'Hourly Calcs'!O7495,N7495+O7495),N7495+O7495)</f>
        <v>0</v>
      </c>
      <c r="R7495" s="12">
        <f t="shared" si="1050"/>
        <v>0</v>
      </c>
      <c r="S7495" s="1">
        <f>IF(AND(A7495&gt;=5,A7495&lt;=9),INDEX(Demand!$C$3:$C$26,C7495),INDEX(Demand!$B$3:$B$26,C7495))</f>
        <v>500</v>
      </c>
      <c r="T7495" s="7">
        <f t="shared" si="1051"/>
        <v>0</v>
      </c>
      <c r="U7495" s="7">
        <f t="shared" si="1052"/>
        <v>0</v>
      </c>
    </row>
    <row r="7496" spans="1:21" x14ac:dyDescent="0.2">
      <c r="A7496" s="1">
        <v>11</v>
      </c>
      <c r="B7496" s="1">
        <v>8</v>
      </c>
      <c r="C7496" s="1">
        <v>24</v>
      </c>
      <c r="D7496">
        <v>12.7</v>
      </c>
      <c r="E7496">
        <v>12.1</v>
      </c>
      <c r="F7496">
        <v>96</v>
      </c>
      <c r="G7496">
        <v>0</v>
      </c>
      <c r="H7496">
        <v>0</v>
      </c>
      <c r="I7496">
        <v>0</v>
      </c>
      <c r="J7496" s="4">
        <f t="shared" si="1047"/>
        <v>0.89917477152576453</v>
      </c>
      <c r="K7496" s="4">
        <f t="shared" si="1048"/>
        <v>-56.145573907618655</v>
      </c>
      <c r="L7496" s="5">
        <f t="shared" si="1053"/>
        <v>0</v>
      </c>
      <c r="M7496" s="5">
        <f t="shared" si="1054"/>
        <v>0</v>
      </c>
      <c r="N7496" s="6">
        <f t="shared" si="1046"/>
        <v>0</v>
      </c>
      <c r="O7496" s="6">
        <f t="shared" si="1049"/>
        <v>0</v>
      </c>
      <c r="P7496" s="6">
        <f>FORECAST(J7496,Inputs!$B$10:$B$18,Inputs!$A$10:$A$18)</f>
        <v>30.563881247884495</v>
      </c>
      <c r="Q7496" s="6">
        <f>IF(Inputs!$D$10="Yes",IF('Hourly Calcs'!P7496&gt;'Hourly Calcs'!K7496,'Hourly Calcs'!O7496,N7496+O7496),N7496+O7496)</f>
        <v>0</v>
      </c>
      <c r="R7496" s="12">
        <f t="shared" si="1050"/>
        <v>0</v>
      </c>
      <c r="S7496" s="1">
        <f>IF(AND(A7496&gt;=5,A7496&lt;=9),INDEX(Demand!$C$3:$C$26,C7496),INDEX(Demand!$B$3:$B$26,C7496))</f>
        <v>400</v>
      </c>
      <c r="T7496" s="7">
        <f t="shared" si="1051"/>
        <v>0</v>
      </c>
      <c r="U7496" s="7">
        <f t="shared" si="1052"/>
        <v>0</v>
      </c>
    </row>
    <row r="7497" spans="1:21" x14ac:dyDescent="0.2">
      <c r="A7497" s="1">
        <v>11</v>
      </c>
      <c r="B7497" s="1">
        <v>9</v>
      </c>
      <c r="C7497" s="1">
        <v>1</v>
      </c>
      <c r="D7497">
        <v>12.5</v>
      </c>
      <c r="E7497">
        <v>11.9</v>
      </c>
      <c r="F7497">
        <v>96</v>
      </c>
      <c r="G7497">
        <v>0</v>
      </c>
      <c r="H7497">
        <v>0</v>
      </c>
      <c r="I7497">
        <v>0</v>
      </c>
      <c r="J7497" s="4">
        <f t="shared" si="1047"/>
        <v>25.795860001883653</v>
      </c>
      <c r="K7497" s="4">
        <f t="shared" si="1048"/>
        <v>-53.949610311565436</v>
      </c>
      <c r="L7497" s="5">
        <f t="shared" si="1053"/>
        <v>0</v>
      </c>
      <c r="M7497" s="5">
        <f t="shared" si="1054"/>
        <v>0</v>
      </c>
      <c r="N7497" s="6">
        <f t="shared" ref="N7497:N7560" si="1055">H7497*MAX(0,COS(2*ASIN(SQRT(SIN(RADIANS($B$4))^2+COS(RADIANS($K7497))^2-2*SIN(RADIANS($B$4))*COS(RADIANS($K7497))*COS(RADIANS($J7497-$B$5))+(SIN(RADIANS($K7497))-COS(RADIANS($B$4)))^2)/2)))</f>
        <v>0</v>
      </c>
      <c r="O7497" s="6">
        <f t="shared" si="1049"/>
        <v>0</v>
      </c>
      <c r="P7497" s="6">
        <f>FORECAST(J7497,Inputs!$B$10:$B$18,Inputs!$A$10:$A$18)</f>
        <v>30.794406111128552</v>
      </c>
      <c r="Q7497" s="6">
        <f>IF(Inputs!$D$10="Yes",IF('Hourly Calcs'!P7497&gt;'Hourly Calcs'!K7497,'Hourly Calcs'!O7497,N7497+O7497),N7497+O7497)</f>
        <v>0</v>
      </c>
      <c r="R7497" s="12">
        <f t="shared" si="1050"/>
        <v>0</v>
      </c>
      <c r="S7497" s="1">
        <f>IF(AND(A7497&gt;=5,A7497&lt;=9),INDEX(Demand!$C$3:$C$26,C7497),INDEX(Demand!$B$3:$B$26,C7497))</f>
        <v>350</v>
      </c>
      <c r="T7497" s="7">
        <f t="shared" si="1051"/>
        <v>0</v>
      </c>
      <c r="U7497" s="7">
        <f t="shared" si="1052"/>
        <v>0</v>
      </c>
    </row>
    <row r="7498" spans="1:21" x14ac:dyDescent="0.2">
      <c r="A7498" s="1">
        <v>11</v>
      </c>
      <c r="B7498" s="1">
        <v>9</v>
      </c>
      <c r="C7498" s="1">
        <v>2</v>
      </c>
      <c r="D7498">
        <v>12.8</v>
      </c>
      <c r="E7498">
        <v>12.3</v>
      </c>
      <c r="F7498">
        <v>97</v>
      </c>
      <c r="G7498">
        <v>0</v>
      </c>
      <c r="H7498">
        <v>0</v>
      </c>
      <c r="I7498">
        <v>0</v>
      </c>
      <c r="J7498" s="4">
        <f t="shared" ref="J7498:J7561" si="1056">solarazimuth($B$2,$B$3,$B$1,A7498,B7498,C7498,0,0,0,0)</f>
        <v>46.944084372707749</v>
      </c>
      <c r="K7498" s="4">
        <f t="shared" ref="K7498:K7561" si="1057">solarelevation($B$2,$B$3,$B$1,A7498,B7498,C7498,0,0,0,0)</f>
        <v>-48.31165806815261</v>
      </c>
      <c r="L7498" s="5">
        <f t="shared" si="1053"/>
        <v>0</v>
      </c>
      <c r="M7498" s="5">
        <f t="shared" si="1054"/>
        <v>0</v>
      </c>
      <c r="N7498" s="6">
        <f t="shared" si="1055"/>
        <v>0</v>
      </c>
      <c r="O7498" s="6">
        <f t="shared" ref="O7498:O7561" si="1058">$I7498*(1+COS(RADIANS($B$4)))/2</f>
        <v>0</v>
      </c>
      <c r="P7498" s="6">
        <f>FORECAST(J7498,Inputs!$B$10:$B$18,Inputs!$A$10:$A$18)</f>
        <v>30.990223003450996</v>
      </c>
      <c r="Q7498" s="6">
        <f>IF(Inputs!$D$10="Yes",IF('Hourly Calcs'!P7498&gt;'Hourly Calcs'!K7498,'Hourly Calcs'!O7498,N7498+O7498),N7498+O7498)</f>
        <v>0</v>
      </c>
      <c r="R7498" s="12">
        <f t="shared" ref="R7498:R7561" si="1059">$B$6*$E$1*Q7498</f>
        <v>0</v>
      </c>
      <c r="S7498" s="1">
        <f>IF(AND(A7498&gt;=5,A7498&lt;=9),INDEX(Demand!$C$3:$C$26,C7498),INDEX(Demand!$B$3:$B$26,C7498))</f>
        <v>350</v>
      </c>
      <c r="T7498" s="7">
        <f t="shared" ref="T7498:T7561" si="1060">S7498-MAX(0,S7498-R7498)</f>
        <v>0</v>
      </c>
      <c r="U7498" s="7">
        <f t="shared" ref="U7498:U7561" si="1061">MAX(0,R7498-S7498)</f>
        <v>0</v>
      </c>
    </row>
    <row r="7499" spans="1:21" x14ac:dyDescent="0.2">
      <c r="A7499" s="1">
        <v>11</v>
      </c>
      <c r="B7499" s="1">
        <v>9</v>
      </c>
      <c r="C7499" s="1">
        <v>3</v>
      </c>
      <c r="D7499">
        <v>12.6</v>
      </c>
      <c r="E7499">
        <v>12.1</v>
      </c>
      <c r="F7499">
        <v>97</v>
      </c>
      <c r="G7499">
        <v>0</v>
      </c>
      <c r="H7499">
        <v>0</v>
      </c>
      <c r="I7499">
        <v>0</v>
      </c>
      <c r="J7499" s="4">
        <f t="shared" si="1056"/>
        <v>63.876920393725015</v>
      </c>
      <c r="K7499" s="4">
        <f t="shared" si="1057"/>
        <v>-40.503514570926427</v>
      </c>
      <c r="L7499" s="5">
        <f t="shared" si="1053"/>
        <v>0</v>
      </c>
      <c r="M7499" s="5">
        <f t="shared" si="1054"/>
        <v>0</v>
      </c>
      <c r="N7499" s="6">
        <f t="shared" si="1055"/>
        <v>0</v>
      </c>
      <c r="O7499" s="6">
        <f t="shared" si="1058"/>
        <v>0</v>
      </c>
      <c r="P7499" s="6">
        <f>FORECAST(J7499,Inputs!$B$10:$B$18,Inputs!$A$10:$A$18)</f>
        <v>31.147008522164118</v>
      </c>
      <c r="Q7499" s="6">
        <f>IF(Inputs!$D$10="Yes",IF('Hourly Calcs'!P7499&gt;'Hourly Calcs'!K7499,'Hourly Calcs'!O7499,N7499+O7499),N7499+O7499)</f>
        <v>0</v>
      </c>
      <c r="R7499" s="12">
        <f t="shared" si="1059"/>
        <v>0</v>
      </c>
      <c r="S7499" s="1">
        <f>IF(AND(A7499&gt;=5,A7499&lt;=9),INDEX(Demand!$C$3:$C$26,C7499),INDEX(Demand!$B$3:$B$26,C7499))</f>
        <v>350</v>
      </c>
      <c r="T7499" s="7">
        <f t="shared" si="1060"/>
        <v>0</v>
      </c>
      <c r="U7499" s="7">
        <f t="shared" si="1061"/>
        <v>0</v>
      </c>
    </row>
    <row r="7500" spans="1:21" x14ac:dyDescent="0.2">
      <c r="A7500" s="1">
        <v>11</v>
      </c>
      <c r="B7500" s="1">
        <v>9</v>
      </c>
      <c r="C7500" s="1">
        <v>4</v>
      </c>
      <c r="D7500">
        <v>12.9</v>
      </c>
      <c r="E7500">
        <v>11.9</v>
      </c>
      <c r="F7500">
        <v>94</v>
      </c>
      <c r="G7500">
        <v>0</v>
      </c>
      <c r="H7500">
        <v>0</v>
      </c>
      <c r="I7500">
        <v>0</v>
      </c>
      <c r="J7500" s="4">
        <f t="shared" si="1056"/>
        <v>77.793470356169848</v>
      </c>
      <c r="K7500" s="4">
        <f t="shared" si="1057"/>
        <v>-31.553719097776408</v>
      </c>
      <c r="L7500" s="5">
        <f t="shared" si="1053"/>
        <v>87.206529643830152</v>
      </c>
      <c r="M7500" s="5">
        <f t="shared" si="1054"/>
        <v>0</v>
      </c>
      <c r="N7500" s="6">
        <f t="shared" si="1055"/>
        <v>0</v>
      </c>
      <c r="O7500" s="6">
        <f t="shared" si="1058"/>
        <v>0</v>
      </c>
      <c r="P7500" s="6">
        <f>FORECAST(J7500,Inputs!$B$10:$B$18,Inputs!$A$10:$A$18)</f>
        <v>31.275865466260829</v>
      </c>
      <c r="Q7500" s="6">
        <f>IF(Inputs!$D$10="Yes",IF('Hourly Calcs'!P7500&gt;'Hourly Calcs'!K7500,'Hourly Calcs'!O7500,N7500+O7500),N7500+O7500)</f>
        <v>0</v>
      </c>
      <c r="R7500" s="12">
        <f t="shared" si="1059"/>
        <v>0</v>
      </c>
      <c r="S7500" s="1">
        <f>IF(AND(A7500&gt;=5,A7500&lt;=9),INDEX(Demand!$C$3:$C$26,C7500),INDEX(Demand!$B$3:$B$26,C7500))</f>
        <v>350</v>
      </c>
      <c r="T7500" s="7">
        <f t="shared" si="1060"/>
        <v>0</v>
      </c>
      <c r="U7500" s="7">
        <f t="shared" si="1061"/>
        <v>0</v>
      </c>
    </row>
    <row r="7501" spans="1:21" x14ac:dyDescent="0.2">
      <c r="A7501" s="1">
        <v>11</v>
      </c>
      <c r="B7501" s="1">
        <v>9</v>
      </c>
      <c r="C7501" s="1">
        <v>5</v>
      </c>
      <c r="D7501">
        <v>12.9</v>
      </c>
      <c r="E7501">
        <v>11.7</v>
      </c>
      <c r="F7501">
        <v>92</v>
      </c>
      <c r="G7501">
        <v>0</v>
      </c>
      <c r="H7501">
        <v>0</v>
      </c>
      <c r="I7501">
        <v>0</v>
      </c>
      <c r="J7501" s="4">
        <f t="shared" si="1056"/>
        <v>89.953981742794269</v>
      </c>
      <c r="K7501" s="4">
        <f t="shared" si="1057"/>
        <v>-22.133913411845356</v>
      </c>
      <c r="L7501" s="5">
        <f t="shared" si="1053"/>
        <v>75.046018257205731</v>
      </c>
      <c r="M7501" s="5">
        <f t="shared" si="1054"/>
        <v>0</v>
      </c>
      <c r="N7501" s="6">
        <f t="shared" si="1055"/>
        <v>0</v>
      </c>
      <c r="O7501" s="6">
        <f t="shared" si="1058"/>
        <v>0</v>
      </c>
      <c r="P7501" s="6">
        <f>FORECAST(J7501,Inputs!$B$10:$B$18,Inputs!$A$10:$A$18)</f>
        <v>31.388462793914758</v>
      </c>
      <c r="Q7501" s="6">
        <f>IF(Inputs!$D$10="Yes",IF('Hourly Calcs'!P7501&gt;'Hourly Calcs'!K7501,'Hourly Calcs'!O7501,N7501+O7501),N7501+O7501)</f>
        <v>0</v>
      </c>
      <c r="R7501" s="12">
        <f t="shared" si="1059"/>
        <v>0</v>
      </c>
      <c r="S7501" s="1">
        <f>IF(AND(A7501&gt;=5,A7501&lt;=9),INDEX(Demand!$C$3:$C$26,C7501),INDEX(Demand!$B$3:$B$26,C7501))</f>
        <v>350</v>
      </c>
      <c r="T7501" s="7">
        <f t="shared" si="1060"/>
        <v>0</v>
      </c>
      <c r="U7501" s="7">
        <f t="shared" si="1061"/>
        <v>0</v>
      </c>
    </row>
    <row r="7502" spans="1:21" x14ac:dyDescent="0.2">
      <c r="A7502" s="1">
        <v>11</v>
      </c>
      <c r="B7502" s="1">
        <v>9</v>
      </c>
      <c r="C7502" s="1">
        <v>6</v>
      </c>
      <c r="D7502">
        <v>12.5</v>
      </c>
      <c r="E7502">
        <v>11.8</v>
      </c>
      <c r="F7502">
        <v>95</v>
      </c>
      <c r="G7502">
        <v>0</v>
      </c>
      <c r="H7502">
        <v>0</v>
      </c>
      <c r="I7502">
        <v>0</v>
      </c>
      <c r="J7502" s="4">
        <f t="shared" si="1056"/>
        <v>101.30784696732532</v>
      </c>
      <c r="K7502" s="4">
        <f t="shared" si="1057"/>
        <v>-12.699213665751245</v>
      </c>
      <c r="L7502" s="5">
        <f t="shared" si="1053"/>
        <v>63.692153032674682</v>
      </c>
      <c r="M7502" s="5">
        <f t="shared" si="1054"/>
        <v>0</v>
      </c>
      <c r="N7502" s="6">
        <f t="shared" si="1055"/>
        <v>0</v>
      </c>
      <c r="O7502" s="6">
        <f t="shared" si="1058"/>
        <v>0</v>
      </c>
      <c r="P7502" s="6">
        <f>FORECAST(J7502,Inputs!$B$10:$B$18,Inputs!$A$10:$A$18)</f>
        <v>31.493591175623379</v>
      </c>
      <c r="Q7502" s="6">
        <f>IF(Inputs!$D$10="Yes",IF('Hourly Calcs'!P7502&gt;'Hourly Calcs'!K7502,'Hourly Calcs'!O7502,N7502+O7502),N7502+O7502)</f>
        <v>0</v>
      </c>
      <c r="R7502" s="12">
        <f t="shared" si="1059"/>
        <v>0</v>
      </c>
      <c r="S7502" s="1">
        <f>IF(AND(A7502&gt;=5,A7502&lt;=9),INDEX(Demand!$C$3:$C$26,C7502),INDEX(Demand!$B$3:$B$26,C7502))</f>
        <v>350</v>
      </c>
      <c r="T7502" s="7">
        <f t="shared" si="1060"/>
        <v>0</v>
      </c>
      <c r="U7502" s="7">
        <f t="shared" si="1061"/>
        <v>0</v>
      </c>
    </row>
    <row r="7503" spans="1:21" x14ac:dyDescent="0.2">
      <c r="A7503" s="1">
        <v>11</v>
      </c>
      <c r="B7503" s="1">
        <v>9</v>
      </c>
      <c r="C7503" s="1">
        <v>7</v>
      </c>
      <c r="D7503">
        <v>12.3</v>
      </c>
      <c r="E7503">
        <v>11.5</v>
      </c>
      <c r="F7503">
        <v>95</v>
      </c>
      <c r="G7503">
        <v>0</v>
      </c>
      <c r="H7503">
        <v>0</v>
      </c>
      <c r="I7503">
        <v>0</v>
      </c>
      <c r="J7503" s="4">
        <f t="shared" si="1056"/>
        <v>112.55543777474958</v>
      </c>
      <c r="K7503" s="4">
        <f t="shared" si="1057"/>
        <v>-3.5751425041176361</v>
      </c>
      <c r="L7503" s="5">
        <f t="shared" si="1053"/>
        <v>52.444562225250422</v>
      </c>
      <c r="M7503" s="5">
        <f t="shared" si="1054"/>
        <v>0</v>
      </c>
      <c r="N7503" s="6">
        <f t="shared" si="1055"/>
        <v>0</v>
      </c>
      <c r="O7503" s="6">
        <f t="shared" si="1058"/>
        <v>0</v>
      </c>
      <c r="P7503" s="6">
        <f>FORECAST(J7503,Inputs!$B$10:$B$18,Inputs!$A$10:$A$18)</f>
        <v>31.597735534951383</v>
      </c>
      <c r="Q7503" s="6">
        <f>IF(Inputs!$D$10="Yes",IF('Hourly Calcs'!P7503&gt;'Hourly Calcs'!K7503,'Hourly Calcs'!O7503,N7503+O7503),N7503+O7503)</f>
        <v>0</v>
      </c>
      <c r="R7503" s="12">
        <f t="shared" si="1059"/>
        <v>0</v>
      </c>
      <c r="S7503" s="1">
        <f>IF(AND(A7503&gt;=5,A7503&lt;=9),INDEX(Demand!$C$3:$C$26,C7503),INDEX(Demand!$B$3:$B$26,C7503))</f>
        <v>350</v>
      </c>
      <c r="T7503" s="7">
        <f t="shared" si="1060"/>
        <v>0</v>
      </c>
      <c r="U7503" s="7">
        <f t="shared" si="1061"/>
        <v>0</v>
      </c>
    </row>
    <row r="7504" spans="1:21" x14ac:dyDescent="0.2">
      <c r="A7504" s="1">
        <v>11</v>
      </c>
      <c r="B7504" s="1">
        <v>9</v>
      </c>
      <c r="C7504" s="1">
        <v>8</v>
      </c>
      <c r="D7504">
        <v>12.7</v>
      </c>
      <c r="E7504">
        <v>11.8</v>
      </c>
      <c r="F7504">
        <v>94</v>
      </c>
      <c r="G7504">
        <v>8</v>
      </c>
      <c r="H7504">
        <v>0</v>
      </c>
      <c r="I7504">
        <v>8</v>
      </c>
      <c r="J7504" s="4">
        <f t="shared" si="1056"/>
        <v>124.24024184392006</v>
      </c>
      <c r="K7504" s="4">
        <f t="shared" si="1057"/>
        <v>4.8350047753618242</v>
      </c>
      <c r="L7504" s="5">
        <f t="shared" si="1053"/>
        <v>40.75975815607994</v>
      </c>
      <c r="M7504" s="5">
        <f t="shared" si="1054"/>
        <v>29.164995224638176</v>
      </c>
      <c r="N7504" s="6">
        <f t="shared" si="1055"/>
        <v>0</v>
      </c>
      <c r="O7504" s="6">
        <f t="shared" si="1058"/>
        <v>7.3161502902201665</v>
      </c>
      <c r="P7504" s="6">
        <f>FORECAST(J7504,Inputs!$B$10:$B$18,Inputs!$A$10:$A$18)</f>
        <v>31.705928165221479</v>
      </c>
      <c r="Q7504" s="6">
        <f>IF(Inputs!$D$10="Yes",IF('Hourly Calcs'!P7504&gt;'Hourly Calcs'!K7504,'Hourly Calcs'!O7504,N7504+O7504),N7504+O7504)</f>
        <v>7.3161502902201665</v>
      </c>
      <c r="R7504" s="12">
        <f t="shared" si="1059"/>
        <v>34.766346179126231</v>
      </c>
      <c r="S7504" s="1">
        <f>IF(AND(A7504&gt;=5,A7504&lt;=9),INDEX(Demand!$C$3:$C$26,C7504),INDEX(Demand!$B$3:$B$26,C7504))</f>
        <v>350</v>
      </c>
      <c r="T7504" s="7">
        <f t="shared" si="1060"/>
        <v>34.766346179126231</v>
      </c>
      <c r="U7504" s="7">
        <f t="shared" si="1061"/>
        <v>0</v>
      </c>
    </row>
    <row r="7505" spans="1:21" x14ac:dyDescent="0.2">
      <c r="A7505" s="1">
        <v>11</v>
      </c>
      <c r="B7505" s="1">
        <v>9</v>
      </c>
      <c r="C7505" s="1">
        <v>9</v>
      </c>
      <c r="D7505">
        <v>13.3</v>
      </c>
      <c r="E7505">
        <v>11.8</v>
      </c>
      <c r="F7505">
        <v>91</v>
      </c>
      <c r="G7505">
        <v>54</v>
      </c>
      <c r="H7505">
        <v>0</v>
      </c>
      <c r="I7505">
        <v>54</v>
      </c>
      <c r="J7505" s="4">
        <f t="shared" si="1056"/>
        <v>136.78138999771403</v>
      </c>
      <c r="K7505" s="4">
        <f t="shared" si="1057"/>
        <v>11.944140859958523</v>
      </c>
      <c r="L7505" s="5">
        <f t="shared" si="1053"/>
        <v>28.21861000228597</v>
      </c>
      <c r="M7505" s="5">
        <f t="shared" si="1054"/>
        <v>22.055859140041477</v>
      </c>
      <c r="N7505" s="6">
        <f t="shared" si="1055"/>
        <v>0</v>
      </c>
      <c r="O7505" s="6">
        <f t="shared" si="1058"/>
        <v>49.384014458986123</v>
      </c>
      <c r="P7505" s="6">
        <f>FORECAST(J7505,Inputs!$B$10:$B$18,Inputs!$A$10:$A$18)</f>
        <v>31.822049907386241</v>
      </c>
      <c r="Q7505" s="6">
        <f>IF(Inputs!$D$10="Yes",IF('Hourly Calcs'!P7505&gt;'Hourly Calcs'!K7505,'Hourly Calcs'!O7505,N7505+O7505),N7505+O7505)</f>
        <v>49.384014458986123</v>
      </c>
      <c r="R7505" s="12">
        <f t="shared" si="1059"/>
        <v>234.67283670910206</v>
      </c>
      <c r="S7505" s="1">
        <f>IF(AND(A7505&gt;=5,A7505&lt;=9),INDEX(Demand!$C$3:$C$26,C7505),INDEX(Demand!$B$3:$B$26,C7505))</f>
        <v>350</v>
      </c>
      <c r="T7505" s="7">
        <f t="shared" si="1060"/>
        <v>234.67283670910206</v>
      </c>
      <c r="U7505" s="7">
        <f t="shared" si="1061"/>
        <v>0</v>
      </c>
    </row>
    <row r="7506" spans="1:21" x14ac:dyDescent="0.2">
      <c r="A7506" s="1">
        <v>11</v>
      </c>
      <c r="B7506" s="1">
        <v>9</v>
      </c>
      <c r="C7506" s="1">
        <v>10</v>
      </c>
      <c r="D7506">
        <v>13.6</v>
      </c>
      <c r="E7506">
        <v>12</v>
      </c>
      <c r="F7506">
        <v>90</v>
      </c>
      <c r="G7506">
        <v>59</v>
      </c>
      <c r="H7506">
        <v>0</v>
      </c>
      <c r="I7506">
        <v>59</v>
      </c>
      <c r="J7506" s="4">
        <f t="shared" si="1056"/>
        <v>150.42792911265616</v>
      </c>
      <c r="K7506" s="4">
        <f t="shared" si="1057"/>
        <v>17.541931245501146</v>
      </c>
      <c r="L7506" s="5">
        <f t="shared" si="1053"/>
        <v>14.572070887343841</v>
      </c>
      <c r="M7506" s="5">
        <f t="shared" si="1054"/>
        <v>16.458068754498854</v>
      </c>
      <c r="N7506" s="6">
        <f t="shared" si="1055"/>
        <v>0</v>
      </c>
      <c r="O7506" s="6">
        <f t="shared" si="1058"/>
        <v>53.956608390373731</v>
      </c>
      <c r="P7506" s="6">
        <f>FORECAST(J7506,Inputs!$B$10:$B$18,Inputs!$A$10:$A$18)</f>
        <v>31.948406751043109</v>
      </c>
      <c r="Q7506" s="6">
        <f>IF(Inputs!$D$10="Yes",IF('Hourly Calcs'!P7506&gt;'Hourly Calcs'!K7506,'Hourly Calcs'!O7506,N7506+O7506),N7506+O7506)</f>
        <v>53.956608390373731</v>
      </c>
      <c r="R7506" s="12">
        <f t="shared" si="1059"/>
        <v>256.40180307105595</v>
      </c>
      <c r="S7506" s="1">
        <f>IF(AND(A7506&gt;=5,A7506&lt;=9),INDEX(Demand!$C$3:$C$26,C7506),INDEX(Demand!$B$3:$B$26,C7506))</f>
        <v>600</v>
      </c>
      <c r="T7506" s="7">
        <f t="shared" si="1060"/>
        <v>256.40180307105595</v>
      </c>
      <c r="U7506" s="7">
        <f t="shared" si="1061"/>
        <v>0</v>
      </c>
    </row>
    <row r="7507" spans="1:21" x14ac:dyDescent="0.2">
      <c r="A7507" s="1">
        <v>11</v>
      </c>
      <c r="B7507" s="1">
        <v>9</v>
      </c>
      <c r="C7507" s="1">
        <v>11</v>
      </c>
      <c r="D7507">
        <v>13.9</v>
      </c>
      <c r="E7507">
        <v>12.4</v>
      </c>
      <c r="F7507">
        <v>91</v>
      </c>
      <c r="G7507">
        <v>85</v>
      </c>
      <c r="H7507">
        <v>0</v>
      </c>
      <c r="I7507">
        <v>85</v>
      </c>
      <c r="J7507" s="4">
        <f t="shared" si="1056"/>
        <v>165.14638938388509</v>
      </c>
      <c r="K7507" s="4">
        <f t="shared" si="1057"/>
        <v>21.11277444930586</v>
      </c>
      <c r="L7507" s="5">
        <f t="shared" si="1053"/>
        <v>0.14638938388509359</v>
      </c>
      <c r="M7507" s="5">
        <f t="shared" si="1054"/>
        <v>12.88722555069414</v>
      </c>
      <c r="N7507" s="6">
        <f t="shared" si="1055"/>
        <v>0</v>
      </c>
      <c r="O7507" s="6">
        <f t="shared" si="1058"/>
        <v>77.734096833589263</v>
      </c>
      <c r="P7507" s="6">
        <f>FORECAST(J7507,Inputs!$B$10:$B$18,Inputs!$A$10:$A$18)</f>
        <v>32.084688790591528</v>
      </c>
      <c r="Q7507" s="6">
        <f>IF(Inputs!$D$10="Yes",IF('Hourly Calcs'!P7507&gt;'Hourly Calcs'!K7507,'Hourly Calcs'!O7507,N7507+O7507),N7507+O7507)</f>
        <v>77.734096833589263</v>
      </c>
      <c r="R7507" s="12">
        <f t="shared" si="1059"/>
        <v>369.39242815321614</v>
      </c>
      <c r="S7507" s="1">
        <f>IF(AND(A7507&gt;=5,A7507&lt;=9),INDEX(Demand!$C$3:$C$26,C7507),INDEX(Demand!$B$3:$B$26,C7507))</f>
        <v>600</v>
      </c>
      <c r="T7507" s="7">
        <f t="shared" si="1060"/>
        <v>369.39242815321614</v>
      </c>
      <c r="U7507" s="7">
        <f t="shared" si="1061"/>
        <v>0</v>
      </c>
    </row>
    <row r="7508" spans="1:21" x14ac:dyDescent="0.2">
      <c r="A7508" s="1">
        <v>11</v>
      </c>
      <c r="B7508" s="1">
        <v>9</v>
      </c>
      <c r="C7508" s="1">
        <v>12</v>
      </c>
      <c r="D7508">
        <v>14.4</v>
      </c>
      <c r="E7508">
        <v>12.6</v>
      </c>
      <c r="F7508">
        <v>89</v>
      </c>
      <c r="G7508">
        <v>98</v>
      </c>
      <c r="H7508">
        <v>0</v>
      </c>
      <c r="I7508">
        <v>98</v>
      </c>
      <c r="J7508" s="4">
        <f t="shared" si="1056"/>
        <v>180.52926425114046</v>
      </c>
      <c r="K7508" s="4">
        <f t="shared" si="1057"/>
        <v>22.283562356157802</v>
      </c>
      <c r="L7508" s="5">
        <f t="shared" si="1053"/>
        <v>15.529264251140461</v>
      </c>
      <c r="M7508" s="5">
        <f t="shared" si="1054"/>
        <v>11.716437643842198</v>
      </c>
      <c r="N7508" s="6">
        <f t="shared" si="1055"/>
        <v>0</v>
      </c>
      <c r="O7508" s="6">
        <f t="shared" si="1058"/>
        <v>89.622841055197043</v>
      </c>
      <c r="P7508" s="6">
        <f>FORECAST(J7508,Inputs!$B$10:$B$18,Inputs!$A$10:$A$18)</f>
        <v>32.227122817140184</v>
      </c>
      <c r="Q7508" s="6">
        <f>IF(Inputs!$D$10="Yes",IF('Hourly Calcs'!P7508&gt;'Hourly Calcs'!K7508,'Hourly Calcs'!O7508,N7508+O7508),N7508+O7508)</f>
        <v>89.622841055197043</v>
      </c>
      <c r="R7508" s="12">
        <f t="shared" si="1059"/>
        <v>425.88774069429633</v>
      </c>
      <c r="S7508" s="1">
        <f>IF(AND(A7508&gt;=5,A7508&lt;=9),INDEX(Demand!$C$3:$C$26,C7508),INDEX(Demand!$B$3:$B$26,C7508))</f>
        <v>600</v>
      </c>
      <c r="T7508" s="7">
        <f t="shared" si="1060"/>
        <v>425.88774069429633</v>
      </c>
      <c r="U7508" s="7">
        <f t="shared" si="1061"/>
        <v>0</v>
      </c>
    </row>
    <row r="7509" spans="1:21" x14ac:dyDescent="0.2">
      <c r="A7509" s="1">
        <v>11</v>
      </c>
      <c r="B7509" s="1">
        <v>9</v>
      </c>
      <c r="C7509" s="1">
        <v>13</v>
      </c>
      <c r="D7509">
        <v>15</v>
      </c>
      <c r="E7509">
        <v>12.9</v>
      </c>
      <c r="F7509">
        <v>87</v>
      </c>
      <c r="G7509">
        <v>193</v>
      </c>
      <c r="H7509">
        <v>47</v>
      </c>
      <c r="I7509">
        <v>175</v>
      </c>
      <c r="J7509" s="4">
        <f t="shared" si="1056"/>
        <v>195.88217081276684</v>
      </c>
      <c r="K7509" s="4">
        <f t="shared" si="1057"/>
        <v>20.918096811695534</v>
      </c>
      <c r="L7509" s="5">
        <f t="shared" si="1053"/>
        <v>30.882170812766844</v>
      </c>
      <c r="M7509" s="5">
        <f t="shared" si="1054"/>
        <v>13.081903188304466</v>
      </c>
      <c r="N7509" s="6">
        <f t="shared" si="1055"/>
        <v>34.981005902786571</v>
      </c>
      <c r="O7509" s="6">
        <f t="shared" si="1058"/>
        <v>160.04078759856614</v>
      </c>
      <c r="P7509" s="6">
        <f>FORECAST(J7509,Inputs!$B$10:$B$18,Inputs!$A$10:$A$18)</f>
        <v>32.369279359377472</v>
      </c>
      <c r="Q7509" s="6">
        <f>IF(Inputs!$D$10="Yes",IF('Hourly Calcs'!P7509&gt;'Hourly Calcs'!K7509,'Hourly Calcs'!O7509,N7509+O7509),N7509+O7509)</f>
        <v>160.04078759856614</v>
      </c>
      <c r="R7509" s="12">
        <f t="shared" si="1059"/>
        <v>760.5138226683863</v>
      </c>
      <c r="S7509" s="1">
        <f>IF(AND(A7509&gt;=5,A7509&lt;=9),INDEX(Demand!$C$3:$C$26,C7509),INDEX(Demand!$B$3:$B$26,C7509))</f>
        <v>600</v>
      </c>
      <c r="T7509" s="7">
        <f t="shared" si="1060"/>
        <v>600</v>
      </c>
      <c r="U7509" s="7">
        <f t="shared" si="1061"/>
        <v>160.5138226683863</v>
      </c>
    </row>
    <row r="7510" spans="1:21" x14ac:dyDescent="0.2">
      <c r="A7510" s="1">
        <v>11</v>
      </c>
      <c r="B7510" s="1">
        <v>9</v>
      </c>
      <c r="C7510" s="1">
        <v>14</v>
      </c>
      <c r="D7510">
        <v>15.5</v>
      </c>
      <c r="E7510">
        <v>13.1</v>
      </c>
      <c r="F7510">
        <v>86</v>
      </c>
      <c r="G7510">
        <v>160</v>
      </c>
      <c r="H7510">
        <v>13</v>
      </c>
      <c r="I7510">
        <v>155</v>
      </c>
      <c r="J7510" s="4">
        <f t="shared" si="1056"/>
        <v>210.5238699815817</v>
      </c>
      <c r="K7510" s="4">
        <f t="shared" si="1057"/>
        <v>17.17382074836209</v>
      </c>
      <c r="L7510" s="5">
        <f t="shared" si="1053"/>
        <v>45.523869981581697</v>
      </c>
      <c r="M7510" s="5">
        <f t="shared" si="1054"/>
        <v>16.82617925163791</v>
      </c>
      <c r="N7510" s="6">
        <f t="shared" si="1055"/>
        <v>8.048306019897371</v>
      </c>
      <c r="O7510" s="6">
        <f t="shared" si="1058"/>
        <v>141.75041187301574</v>
      </c>
      <c r="P7510" s="6">
        <f>FORECAST(J7510,Inputs!$B$10:$B$18,Inputs!$A$10:$A$18)</f>
        <v>32.504850647977605</v>
      </c>
      <c r="Q7510" s="6">
        <f>IF(Inputs!$D$10="Yes",IF('Hourly Calcs'!P7510&gt;'Hourly Calcs'!K7510,'Hourly Calcs'!O7510,N7510+O7510),N7510+O7510)</f>
        <v>141.75041187301574</v>
      </c>
      <c r="R7510" s="12">
        <f t="shared" si="1059"/>
        <v>673.59795722057072</v>
      </c>
      <c r="S7510" s="1">
        <f>IF(AND(A7510&gt;=5,A7510&lt;=9),INDEX(Demand!$C$3:$C$26,C7510),INDEX(Demand!$B$3:$B$26,C7510))</f>
        <v>600</v>
      </c>
      <c r="T7510" s="7">
        <f t="shared" si="1060"/>
        <v>600</v>
      </c>
      <c r="U7510" s="7">
        <f t="shared" si="1061"/>
        <v>73.59795722057072</v>
      </c>
    </row>
    <row r="7511" spans="1:21" x14ac:dyDescent="0.2">
      <c r="A7511" s="1">
        <v>11</v>
      </c>
      <c r="B7511" s="1">
        <v>9</v>
      </c>
      <c r="C7511" s="1">
        <v>15</v>
      </c>
      <c r="D7511">
        <v>14.7</v>
      </c>
      <c r="E7511">
        <v>13.1</v>
      </c>
      <c r="F7511">
        <v>90</v>
      </c>
      <c r="G7511">
        <v>103</v>
      </c>
      <c r="H7511">
        <v>8</v>
      </c>
      <c r="I7511">
        <v>101</v>
      </c>
      <c r="J7511" s="4">
        <f t="shared" si="1056"/>
        <v>224.07528517213575</v>
      </c>
      <c r="K7511" s="4">
        <f t="shared" si="1057"/>
        <v>11.43684953213301</v>
      </c>
      <c r="L7511" s="5">
        <f t="shared" si="1053"/>
        <v>59.07528517213575</v>
      </c>
      <c r="M7511" s="5">
        <f t="shared" si="1054"/>
        <v>22.56315046786699</v>
      </c>
      <c r="N7511" s="6">
        <f t="shared" si="1055"/>
        <v>3.5684591945114117</v>
      </c>
      <c r="O7511" s="6">
        <f t="shared" si="1058"/>
        <v>92.366397414029606</v>
      </c>
      <c r="P7511" s="6">
        <f>FORECAST(J7511,Inputs!$B$10:$B$18,Inputs!$A$10:$A$18)</f>
        <v>32.630326714556809</v>
      </c>
      <c r="Q7511" s="6">
        <f>IF(Inputs!$D$10="Yes",IF('Hourly Calcs'!P7511&gt;'Hourly Calcs'!K7511,'Hourly Calcs'!O7511,N7511+O7511),N7511+O7511)</f>
        <v>92.366397414029606</v>
      </c>
      <c r="R7511" s="12">
        <f t="shared" si="1059"/>
        <v>438.92512051146866</v>
      </c>
      <c r="S7511" s="1">
        <f>IF(AND(A7511&gt;=5,A7511&lt;=9),INDEX(Demand!$C$3:$C$26,C7511),INDEX(Demand!$B$3:$B$26,C7511))</f>
        <v>600</v>
      </c>
      <c r="T7511" s="7">
        <f t="shared" si="1060"/>
        <v>438.92512051146866</v>
      </c>
      <c r="U7511" s="7">
        <f t="shared" si="1061"/>
        <v>0</v>
      </c>
    </row>
    <row r="7512" spans="1:21" x14ac:dyDescent="0.2">
      <c r="A7512" s="1">
        <v>11</v>
      </c>
      <c r="B7512" s="1">
        <v>9</v>
      </c>
      <c r="C7512" s="1">
        <v>16</v>
      </c>
      <c r="D7512">
        <v>14.2</v>
      </c>
      <c r="E7512">
        <v>12.7</v>
      </c>
      <c r="F7512">
        <v>91</v>
      </c>
      <c r="G7512">
        <v>39</v>
      </c>
      <c r="H7512">
        <v>0</v>
      </c>
      <c r="I7512">
        <v>39</v>
      </c>
      <c r="J7512" s="4">
        <f t="shared" si="1056"/>
        <v>236.52847820817948</v>
      </c>
      <c r="K7512" s="4">
        <f t="shared" si="1057"/>
        <v>4.2365903403311194</v>
      </c>
      <c r="L7512" s="5">
        <f t="shared" si="1053"/>
        <v>71.528478208179479</v>
      </c>
      <c r="M7512" s="5">
        <f t="shared" si="1054"/>
        <v>29.763409659668881</v>
      </c>
      <c r="N7512" s="6">
        <f t="shared" si="1055"/>
        <v>0</v>
      </c>
      <c r="O7512" s="6">
        <f t="shared" si="1058"/>
        <v>35.666232664823312</v>
      </c>
      <c r="P7512" s="6">
        <f>FORECAST(J7512,Inputs!$B$10:$B$18,Inputs!$A$10:$A$18)</f>
        <v>32.745634057483144</v>
      </c>
      <c r="Q7512" s="6">
        <f>IF(Inputs!$D$10="Yes",IF('Hourly Calcs'!P7512&gt;'Hourly Calcs'!K7512,'Hourly Calcs'!O7512,N7512+O7512),N7512+O7512)</f>
        <v>35.666232664823312</v>
      </c>
      <c r="R7512" s="12">
        <f t="shared" si="1059"/>
        <v>169.48593762324037</v>
      </c>
      <c r="S7512" s="1">
        <f>IF(AND(A7512&gt;=5,A7512&lt;=9),INDEX(Demand!$C$3:$C$26,C7512),INDEX(Demand!$B$3:$B$26,C7512))</f>
        <v>900</v>
      </c>
      <c r="T7512" s="7">
        <f t="shared" si="1060"/>
        <v>169.48593762324037</v>
      </c>
      <c r="U7512" s="7">
        <f t="shared" si="1061"/>
        <v>0</v>
      </c>
    </row>
    <row r="7513" spans="1:21" x14ac:dyDescent="0.2">
      <c r="A7513" s="1">
        <v>11</v>
      </c>
      <c r="B7513" s="1">
        <v>9</v>
      </c>
      <c r="C7513" s="1">
        <v>17</v>
      </c>
      <c r="D7513">
        <v>13.5</v>
      </c>
      <c r="E7513">
        <v>12.6</v>
      </c>
      <c r="F7513">
        <v>94</v>
      </c>
      <c r="G7513">
        <v>5</v>
      </c>
      <c r="H7513">
        <v>0</v>
      </c>
      <c r="I7513">
        <v>5</v>
      </c>
      <c r="J7513" s="4">
        <f t="shared" si="1056"/>
        <v>248.14808252131922</v>
      </c>
      <c r="K7513" s="4">
        <f t="shared" si="1057"/>
        <v>-4.2830628413215663</v>
      </c>
      <c r="L7513" s="5">
        <f t="shared" si="1053"/>
        <v>83.148082521319225</v>
      </c>
      <c r="M7513" s="5">
        <f t="shared" si="1054"/>
        <v>0</v>
      </c>
      <c r="N7513" s="6">
        <f t="shared" si="1055"/>
        <v>0</v>
      </c>
      <c r="O7513" s="6">
        <f t="shared" si="1058"/>
        <v>4.5725939313876038</v>
      </c>
      <c r="P7513" s="6">
        <f>FORECAST(J7513,Inputs!$B$10:$B$18,Inputs!$A$10:$A$18)</f>
        <v>32.853222986308509</v>
      </c>
      <c r="Q7513" s="6">
        <f>IF(Inputs!$D$10="Yes",IF('Hourly Calcs'!P7513&gt;'Hourly Calcs'!K7513,'Hourly Calcs'!O7513,N7513+O7513),N7513+O7513)</f>
        <v>4.5725939313876038</v>
      </c>
      <c r="R7513" s="12">
        <f t="shared" si="1059"/>
        <v>21.728966361953894</v>
      </c>
      <c r="S7513" s="1">
        <f>IF(AND(A7513&gt;=5,A7513&lt;=9),INDEX(Demand!$C$3:$C$26,C7513),INDEX(Demand!$B$3:$B$26,C7513))</f>
        <v>900</v>
      </c>
      <c r="T7513" s="7">
        <f t="shared" si="1060"/>
        <v>21.728966361953894</v>
      </c>
      <c r="U7513" s="7">
        <f t="shared" si="1061"/>
        <v>0</v>
      </c>
    </row>
    <row r="7514" spans="1:21" x14ac:dyDescent="0.2">
      <c r="A7514" s="1">
        <v>11</v>
      </c>
      <c r="B7514" s="1">
        <v>9</v>
      </c>
      <c r="C7514" s="1">
        <v>18</v>
      </c>
      <c r="D7514">
        <v>13.4</v>
      </c>
      <c r="E7514">
        <v>12.5</v>
      </c>
      <c r="F7514">
        <v>94</v>
      </c>
      <c r="G7514">
        <v>0</v>
      </c>
      <c r="H7514">
        <v>0</v>
      </c>
      <c r="I7514">
        <v>0</v>
      </c>
      <c r="J7514" s="4">
        <f t="shared" si="1056"/>
        <v>259.36213205144577</v>
      </c>
      <c r="K7514" s="4">
        <f t="shared" si="1057"/>
        <v>-13.444774948869039</v>
      </c>
      <c r="L7514" s="5">
        <f t="shared" si="1053"/>
        <v>0</v>
      </c>
      <c r="M7514" s="5">
        <f t="shared" si="1054"/>
        <v>0</v>
      </c>
      <c r="N7514" s="6">
        <f t="shared" si="1055"/>
        <v>0</v>
      </c>
      <c r="O7514" s="6">
        <f t="shared" si="1058"/>
        <v>0</v>
      </c>
      <c r="P7514" s="6">
        <f>FORECAST(J7514,Inputs!$B$10:$B$18,Inputs!$A$10:$A$18)</f>
        <v>32.957056778254127</v>
      </c>
      <c r="Q7514" s="6">
        <f>IF(Inputs!$D$10="Yes",IF('Hourly Calcs'!P7514&gt;'Hourly Calcs'!K7514,'Hourly Calcs'!O7514,N7514+O7514),N7514+O7514)</f>
        <v>0</v>
      </c>
      <c r="R7514" s="12">
        <f t="shared" si="1059"/>
        <v>0</v>
      </c>
      <c r="S7514" s="1">
        <f>IF(AND(A7514&gt;=5,A7514&lt;=9),INDEX(Demand!$C$3:$C$26,C7514),INDEX(Demand!$B$3:$B$26,C7514))</f>
        <v>900</v>
      </c>
      <c r="T7514" s="7">
        <f t="shared" si="1060"/>
        <v>0</v>
      </c>
      <c r="U7514" s="7">
        <f t="shared" si="1061"/>
        <v>0</v>
      </c>
    </row>
    <row r="7515" spans="1:21" x14ac:dyDescent="0.2">
      <c r="A7515" s="1">
        <v>11</v>
      </c>
      <c r="B7515" s="1">
        <v>9</v>
      </c>
      <c r="C7515" s="1">
        <v>19</v>
      </c>
      <c r="D7515">
        <v>13.4</v>
      </c>
      <c r="E7515">
        <v>12.1</v>
      </c>
      <c r="F7515">
        <v>92</v>
      </c>
      <c r="G7515">
        <v>0</v>
      </c>
      <c r="H7515">
        <v>0</v>
      </c>
      <c r="I7515">
        <v>0</v>
      </c>
      <c r="J7515" s="4">
        <f t="shared" si="1056"/>
        <v>270.72256021029744</v>
      </c>
      <c r="K7515" s="4">
        <f t="shared" si="1057"/>
        <v>-22.906519478971362</v>
      </c>
      <c r="L7515" s="5">
        <f t="shared" si="1053"/>
        <v>0</v>
      </c>
      <c r="M7515" s="5">
        <f t="shared" si="1054"/>
        <v>0</v>
      </c>
      <c r="N7515" s="6">
        <f t="shared" si="1055"/>
        <v>0</v>
      </c>
      <c r="O7515" s="6">
        <f t="shared" si="1058"/>
        <v>0</v>
      </c>
      <c r="P7515" s="6">
        <f>FORECAST(J7515,Inputs!$B$10:$B$18,Inputs!$A$10:$A$18)</f>
        <v>33.062245927873121</v>
      </c>
      <c r="Q7515" s="6">
        <f>IF(Inputs!$D$10="Yes",IF('Hourly Calcs'!P7515&gt;'Hourly Calcs'!K7515,'Hourly Calcs'!O7515,N7515+O7515),N7515+O7515)</f>
        <v>0</v>
      </c>
      <c r="R7515" s="12">
        <f t="shared" si="1059"/>
        <v>0</v>
      </c>
      <c r="S7515" s="1">
        <f>IF(AND(A7515&gt;=5,A7515&lt;=9),INDEX(Demand!$C$3:$C$26,C7515),INDEX(Demand!$B$3:$B$26,C7515))</f>
        <v>900</v>
      </c>
      <c r="T7515" s="7">
        <f t="shared" si="1060"/>
        <v>0</v>
      </c>
      <c r="U7515" s="7">
        <f t="shared" si="1061"/>
        <v>0</v>
      </c>
    </row>
    <row r="7516" spans="1:21" x14ac:dyDescent="0.2">
      <c r="A7516" s="1">
        <v>11</v>
      </c>
      <c r="B7516" s="1">
        <v>9</v>
      </c>
      <c r="C7516" s="1">
        <v>20</v>
      </c>
      <c r="D7516">
        <v>13.1</v>
      </c>
      <c r="E7516">
        <v>12</v>
      </c>
      <c r="F7516">
        <v>93</v>
      </c>
      <c r="G7516">
        <v>0</v>
      </c>
      <c r="H7516">
        <v>0</v>
      </c>
      <c r="I7516">
        <v>0</v>
      </c>
      <c r="J7516" s="4">
        <f t="shared" si="1056"/>
        <v>282.94388738359197</v>
      </c>
      <c r="K7516" s="4">
        <f t="shared" si="1057"/>
        <v>-32.330738877099321</v>
      </c>
      <c r="L7516" s="5">
        <f t="shared" si="1053"/>
        <v>0</v>
      </c>
      <c r="M7516" s="5">
        <f t="shared" si="1054"/>
        <v>0</v>
      </c>
      <c r="N7516" s="6">
        <f t="shared" si="1055"/>
        <v>0</v>
      </c>
      <c r="O7516" s="6">
        <f t="shared" si="1058"/>
        <v>0</v>
      </c>
      <c r="P7516" s="6">
        <f>FORECAST(J7516,Inputs!$B$10:$B$18,Inputs!$A$10:$A$18)</f>
        <v>33.175406364662884</v>
      </c>
      <c r="Q7516" s="6">
        <f>IF(Inputs!$D$10="Yes",IF('Hourly Calcs'!P7516&gt;'Hourly Calcs'!K7516,'Hourly Calcs'!O7516,N7516+O7516),N7516+O7516)</f>
        <v>0</v>
      </c>
      <c r="R7516" s="12">
        <f t="shared" si="1059"/>
        <v>0</v>
      </c>
      <c r="S7516" s="1">
        <f>IF(AND(A7516&gt;=5,A7516&lt;=9),INDEX(Demand!$C$3:$C$26,C7516),INDEX(Demand!$B$3:$B$26,C7516))</f>
        <v>800</v>
      </c>
      <c r="T7516" s="7">
        <f t="shared" si="1060"/>
        <v>0</v>
      </c>
      <c r="U7516" s="7">
        <f t="shared" si="1061"/>
        <v>0</v>
      </c>
    </row>
    <row r="7517" spans="1:21" x14ac:dyDescent="0.2">
      <c r="A7517" s="1">
        <v>11</v>
      </c>
      <c r="B7517" s="1">
        <v>9</v>
      </c>
      <c r="C7517" s="1">
        <v>21</v>
      </c>
      <c r="D7517">
        <v>12.9</v>
      </c>
      <c r="E7517">
        <v>11.9</v>
      </c>
      <c r="F7517">
        <v>94</v>
      </c>
      <c r="G7517">
        <v>0</v>
      </c>
      <c r="H7517">
        <v>0</v>
      </c>
      <c r="I7517">
        <v>0</v>
      </c>
      <c r="J7517" s="4">
        <f t="shared" si="1056"/>
        <v>297.0007288181024</v>
      </c>
      <c r="K7517" s="4">
        <f t="shared" si="1057"/>
        <v>-41.254534090436749</v>
      </c>
      <c r="L7517" s="5">
        <f t="shared" si="1053"/>
        <v>0</v>
      </c>
      <c r="M7517" s="5">
        <f t="shared" si="1054"/>
        <v>0</v>
      </c>
      <c r="N7517" s="6">
        <f t="shared" si="1055"/>
        <v>0</v>
      </c>
      <c r="O7517" s="6">
        <f t="shared" si="1058"/>
        <v>0</v>
      </c>
      <c r="P7517" s="6">
        <f>FORECAST(J7517,Inputs!$B$10:$B$18,Inputs!$A$10:$A$18)</f>
        <v>33.305562303871319</v>
      </c>
      <c r="Q7517" s="6">
        <f>IF(Inputs!$D$10="Yes",IF('Hourly Calcs'!P7517&gt;'Hourly Calcs'!K7517,'Hourly Calcs'!O7517,N7517+O7517),N7517+O7517)</f>
        <v>0</v>
      </c>
      <c r="R7517" s="12">
        <f t="shared" si="1059"/>
        <v>0</v>
      </c>
      <c r="S7517" s="1">
        <f>IF(AND(A7517&gt;=5,A7517&lt;=9),INDEX(Demand!$C$3:$C$26,C7517),INDEX(Demand!$B$3:$B$26,C7517))</f>
        <v>700</v>
      </c>
      <c r="T7517" s="7">
        <f t="shared" si="1060"/>
        <v>0</v>
      </c>
      <c r="U7517" s="7">
        <f t="shared" si="1061"/>
        <v>0</v>
      </c>
    </row>
    <row r="7518" spans="1:21" x14ac:dyDescent="0.2">
      <c r="A7518" s="1">
        <v>11</v>
      </c>
      <c r="B7518" s="1">
        <v>9</v>
      </c>
      <c r="C7518" s="1">
        <v>22</v>
      </c>
      <c r="D7518">
        <v>12.5</v>
      </c>
      <c r="E7518">
        <v>11.5</v>
      </c>
      <c r="F7518">
        <v>94</v>
      </c>
      <c r="G7518">
        <v>0</v>
      </c>
      <c r="H7518">
        <v>0</v>
      </c>
      <c r="I7518">
        <v>0</v>
      </c>
      <c r="J7518" s="4">
        <f t="shared" si="1056"/>
        <v>314.18585179596971</v>
      </c>
      <c r="K7518" s="4">
        <f t="shared" si="1057"/>
        <v>-48.987963687213835</v>
      </c>
      <c r="L7518" s="5">
        <f t="shared" si="1053"/>
        <v>0</v>
      </c>
      <c r="M7518" s="5">
        <f t="shared" si="1054"/>
        <v>0</v>
      </c>
      <c r="N7518" s="6">
        <f t="shared" si="1055"/>
        <v>0</v>
      </c>
      <c r="O7518" s="6">
        <f t="shared" si="1058"/>
        <v>0</v>
      </c>
      <c r="P7518" s="6">
        <f>FORECAST(J7518,Inputs!$B$10:$B$18,Inputs!$A$10:$A$18)</f>
        <v>33.464683812925642</v>
      </c>
      <c r="Q7518" s="6">
        <f>IF(Inputs!$D$10="Yes",IF('Hourly Calcs'!P7518&gt;'Hourly Calcs'!K7518,'Hourly Calcs'!O7518,N7518+O7518),N7518+O7518)</f>
        <v>0</v>
      </c>
      <c r="R7518" s="12">
        <f t="shared" si="1059"/>
        <v>0</v>
      </c>
      <c r="S7518" s="1">
        <f>IF(AND(A7518&gt;=5,A7518&lt;=9),INDEX(Demand!$C$3:$C$26,C7518),INDEX(Demand!$B$3:$B$26,C7518))</f>
        <v>600</v>
      </c>
      <c r="T7518" s="7">
        <f t="shared" si="1060"/>
        <v>0</v>
      </c>
      <c r="U7518" s="7">
        <f t="shared" si="1061"/>
        <v>0</v>
      </c>
    </row>
    <row r="7519" spans="1:21" x14ac:dyDescent="0.2">
      <c r="A7519" s="1">
        <v>11</v>
      </c>
      <c r="B7519" s="1">
        <v>9</v>
      </c>
      <c r="C7519" s="1">
        <v>23</v>
      </c>
      <c r="D7519">
        <v>12.1</v>
      </c>
      <c r="E7519">
        <v>11.1</v>
      </c>
      <c r="F7519">
        <v>94</v>
      </c>
      <c r="G7519">
        <v>0</v>
      </c>
      <c r="H7519">
        <v>0</v>
      </c>
      <c r="I7519">
        <v>0</v>
      </c>
      <c r="J7519" s="4">
        <f t="shared" si="1056"/>
        <v>335.6870145861821</v>
      </c>
      <c r="K7519" s="4">
        <f t="shared" si="1057"/>
        <v>-54.473123467129255</v>
      </c>
      <c r="L7519" s="5">
        <f t="shared" si="1053"/>
        <v>0</v>
      </c>
      <c r="M7519" s="5">
        <f t="shared" si="1054"/>
        <v>0</v>
      </c>
      <c r="N7519" s="6">
        <f t="shared" si="1055"/>
        <v>0</v>
      </c>
      <c r="O7519" s="6">
        <f t="shared" si="1058"/>
        <v>0</v>
      </c>
      <c r="P7519" s="6">
        <f>FORECAST(J7519,Inputs!$B$10:$B$18,Inputs!$A$10:$A$18)</f>
        <v>33.663768653575758</v>
      </c>
      <c r="Q7519" s="6">
        <f>IF(Inputs!$D$10="Yes",IF('Hourly Calcs'!P7519&gt;'Hourly Calcs'!K7519,'Hourly Calcs'!O7519,N7519+O7519),N7519+O7519)</f>
        <v>0</v>
      </c>
      <c r="R7519" s="12">
        <f t="shared" si="1059"/>
        <v>0</v>
      </c>
      <c r="S7519" s="1">
        <f>IF(AND(A7519&gt;=5,A7519&lt;=9),INDEX(Demand!$C$3:$C$26,C7519),INDEX(Demand!$B$3:$B$26,C7519))</f>
        <v>500</v>
      </c>
      <c r="T7519" s="7">
        <f t="shared" si="1060"/>
        <v>0</v>
      </c>
      <c r="U7519" s="7">
        <f t="shared" si="1061"/>
        <v>0</v>
      </c>
    </row>
    <row r="7520" spans="1:21" x14ac:dyDescent="0.2">
      <c r="A7520" s="1">
        <v>11</v>
      </c>
      <c r="B7520" s="1">
        <v>9</v>
      </c>
      <c r="C7520" s="1">
        <v>24</v>
      </c>
      <c r="D7520">
        <v>12.3</v>
      </c>
      <c r="E7520">
        <v>11.2</v>
      </c>
      <c r="F7520">
        <v>93</v>
      </c>
      <c r="G7520">
        <v>0</v>
      </c>
      <c r="H7520">
        <v>0</v>
      </c>
      <c r="I7520">
        <v>0</v>
      </c>
      <c r="J7520" s="4">
        <f t="shared" si="1056"/>
        <v>0.86463120954107353</v>
      </c>
      <c r="K7520" s="4">
        <f t="shared" si="1057"/>
        <v>-56.428764050896831</v>
      </c>
      <c r="L7520" s="5">
        <f t="shared" si="1053"/>
        <v>0</v>
      </c>
      <c r="M7520" s="5">
        <f t="shared" si="1054"/>
        <v>0</v>
      </c>
      <c r="N7520" s="6">
        <f t="shared" si="1055"/>
        <v>0</v>
      </c>
      <c r="O7520" s="6">
        <f t="shared" si="1058"/>
        <v>0</v>
      </c>
      <c r="P7520" s="6">
        <f>FORECAST(J7520,Inputs!$B$10:$B$18,Inputs!$A$10:$A$18)</f>
        <v>30.563561400088343</v>
      </c>
      <c r="Q7520" s="6">
        <f>IF(Inputs!$D$10="Yes",IF('Hourly Calcs'!P7520&gt;'Hourly Calcs'!K7520,'Hourly Calcs'!O7520,N7520+O7520),N7520+O7520)</f>
        <v>0</v>
      </c>
      <c r="R7520" s="12">
        <f t="shared" si="1059"/>
        <v>0</v>
      </c>
      <c r="S7520" s="1">
        <f>IF(AND(A7520&gt;=5,A7520&lt;=9),INDEX(Demand!$C$3:$C$26,C7520),INDEX(Demand!$B$3:$B$26,C7520))</f>
        <v>400</v>
      </c>
      <c r="T7520" s="7">
        <f t="shared" si="1060"/>
        <v>0</v>
      </c>
      <c r="U7520" s="7">
        <f t="shared" si="1061"/>
        <v>0</v>
      </c>
    </row>
    <row r="7521" spans="1:21" x14ac:dyDescent="0.2">
      <c r="A7521" s="1">
        <v>11</v>
      </c>
      <c r="B7521" s="1">
        <v>10</v>
      </c>
      <c r="C7521" s="1">
        <v>1</v>
      </c>
      <c r="D7521">
        <v>12.1</v>
      </c>
      <c r="E7521">
        <v>11.1</v>
      </c>
      <c r="F7521">
        <v>94</v>
      </c>
      <c r="G7521">
        <v>0</v>
      </c>
      <c r="H7521">
        <v>0</v>
      </c>
      <c r="I7521">
        <v>0</v>
      </c>
      <c r="J7521" s="4">
        <f t="shared" si="1056"/>
        <v>25.898768772652858</v>
      </c>
      <c r="K7521" s="4">
        <f t="shared" si="1057"/>
        <v>-54.226763997867607</v>
      </c>
      <c r="L7521" s="5">
        <f t="shared" si="1053"/>
        <v>0</v>
      </c>
      <c r="M7521" s="5">
        <f t="shared" si="1054"/>
        <v>0</v>
      </c>
      <c r="N7521" s="6">
        <f t="shared" si="1055"/>
        <v>0</v>
      </c>
      <c r="O7521" s="6">
        <f t="shared" si="1058"/>
        <v>0</v>
      </c>
      <c r="P7521" s="6">
        <f>FORECAST(J7521,Inputs!$B$10:$B$18,Inputs!$A$10:$A$18)</f>
        <v>30.795358970117153</v>
      </c>
      <c r="Q7521" s="6">
        <f>IF(Inputs!$D$10="Yes",IF('Hourly Calcs'!P7521&gt;'Hourly Calcs'!K7521,'Hourly Calcs'!O7521,N7521+O7521),N7521+O7521)</f>
        <v>0</v>
      </c>
      <c r="R7521" s="12">
        <f t="shared" si="1059"/>
        <v>0</v>
      </c>
      <c r="S7521" s="1">
        <f>IF(AND(A7521&gt;=5,A7521&lt;=9),INDEX(Demand!$C$3:$C$26,C7521),INDEX(Demand!$B$3:$B$26,C7521))</f>
        <v>350</v>
      </c>
      <c r="T7521" s="7">
        <f t="shared" si="1060"/>
        <v>0</v>
      </c>
      <c r="U7521" s="7">
        <f t="shared" si="1061"/>
        <v>0</v>
      </c>
    </row>
    <row r="7522" spans="1:21" x14ac:dyDescent="0.2">
      <c r="A7522" s="1">
        <v>11</v>
      </c>
      <c r="B7522" s="1">
        <v>10</v>
      </c>
      <c r="C7522" s="1">
        <v>2</v>
      </c>
      <c r="D7522">
        <v>12.6</v>
      </c>
      <c r="E7522">
        <v>11.1</v>
      </c>
      <c r="F7522">
        <v>91</v>
      </c>
      <c r="G7522">
        <v>0</v>
      </c>
      <c r="H7522">
        <v>0</v>
      </c>
      <c r="I7522">
        <v>0</v>
      </c>
      <c r="J7522" s="4">
        <f t="shared" si="1056"/>
        <v>47.120975101805413</v>
      </c>
      <c r="K7522" s="4">
        <f t="shared" si="1057"/>
        <v>-48.569692235510871</v>
      </c>
      <c r="L7522" s="5">
        <f t="shared" si="1053"/>
        <v>0</v>
      </c>
      <c r="M7522" s="5">
        <f t="shared" si="1054"/>
        <v>0</v>
      </c>
      <c r="N7522" s="6">
        <f t="shared" si="1055"/>
        <v>0</v>
      </c>
      <c r="O7522" s="6">
        <f t="shared" si="1058"/>
        <v>0</v>
      </c>
      <c r="P7522" s="6">
        <f>FORECAST(J7522,Inputs!$B$10:$B$18,Inputs!$A$10:$A$18)</f>
        <v>30.991860880572272</v>
      </c>
      <c r="Q7522" s="6">
        <f>IF(Inputs!$D$10="Yes",IF('Hourly Calcs'!P7522&gt;'Hourly Calcs'!K7522,'Hourly Calcs'!O7522,N7522+O7522),N7522+O7522)</f>
        <v>0</v>
      </c>
      <c r="R7522" s="12">
        <f t="shared" si="1059"/>
        <v>0</v>
      </c>
      <c r="S7522" s="1">
        <f>IF(AND(A7522&gt;=5,A7522&lt;=9),INDEX(Demand!$C$3:$C$26,C7522),INDEX(Demand!$B$3:$B$26,C7522))</f>
        <v>350</v>
      </c>
      <c r="T7522" s="7">
        <f t="shared" si="1060"/>
        <v>0</v>
      </c>
      <c r="U7522" s="7">
        <f t="shared" si="1061"/>
        <v>0</v>
      </c>
    </row>
    <row r="7523" spans="1:21" x14ac:dyDescent="0.2">
      <c r="A7523" s="1">
        <v>11</v>
      </c>
      <c r="B7523" s="1">
        <v>10</v>
      </c>
      <c r="C7523" s="1">
        <v>3</v>
      </c>
      <c r="D7523">
        <v>12.6</v>
      </c>
      <c r="E7523">
        <v>11.1</v>
      </c>
      <c r="F7523">
        <v>91</v>
      </c>
      <c r="G7523">
        <v>0</v>
      </c>
      <c r="H7523">
        <v>0</v>
      </c>
      <c r="I7523">
        <v>0</v>
      </c>
      <c r="J7523" s="4">
        <f t="shared" si="1056"/>
        <v>64.074455855546844</v>
      </c>
      <c r="K7523" s="4">
        <f t="shared" si="1057"/>
        <v>-40.743870361686305</v>
      </c>
      <c r="L7523" s="5">
        <f t="shared" ref="L7523:L7586" si="1062">IF(ABS($B$5-J7523)&gt;90,0,ABS($B$5-J7523))</f>
        <v>0</v>
      </c>
      <c r="M7523" s="5">
        <f t="shared" ref="M7523:M7586" si="1063">IF(K7523&gt;0,ABS($B$4-K7523),0)</f>
        <v>0</v>
      </c>
      <c r="N7523" s="6">
        <f t="shared" si="1055"/>
        <v>0</v>
      </c>
      <c r="O7523" s="6">
        <f t="shared" si="1058"/>
        <v>0</v>
      </c>
      <c r="P7523" s="6">
        <f>FORECAST(J7523,Inputs!$B$10:$B$18,Inputs!$A$10:$A$18)</f>
        <v>31.148837554218023</v>
      </c>
      <c r="Q7523" s="6">
        <f>IF(Inputs!$D$10="Yes",IF('Hourly Calcs'!P7523&gt;'Hourly Calcs'!K7523,'Hourly Calcs'!O7523,N7523+O7523),N7523+O7523)</f>
        <v>0</v>
      </c>
      <c r="R7523" s="12">
        <f t="shared" si="1059"/>
        <v>0</v>
      </c>
      <c r="S7523" s="1">
        <f>IF(AND(A7523&gt;=5,A7523&lt;=9),INDEX(Demand!$C$3:$C$26,C7523),INDEX(Demand!$B$3:$B$26,C7523))</f>
        <v>350</v>
      </c>
      <c r="T7523" s="7">
        <f t="shared" si="1060"/>
        <v>0</v>
      </c>
      <c r="U7523" s="7">
        <f t="shared" si="1061"/>
        <v>0</v>
      </c>
    </row>
    <row r="7524" spans="1:21" x14ac:dyDescent="0.2">
      <c r="A7524" s="1">
        <v>11</v>
      </c>
      <c r="B7524" s="1">
        <v>10</v>
      </c>
      <c r="C7524" s="1">
        <v>4</v>
      </c>
      <c r="D7524">
        <v>12.2</v>
      </c>
      <c r="E7524">
        <v>11</v>
      </c>
      <c r="F7524">
        <v>92</v>
      </c>
      <c r="G7524">
        <v>0</v>
      </c>
      <c r="H7524">
        <v>0</v>
      </c>
      <c r="I7524">
        <v>0</v>
      </c>
      <c r="J7524" s="4">
        <f t="shared" si="1056"/>
        <v>77.987847180600426</v>
      </c>
      <c r="K7524" s="4">
        <f t="shared" si="1057"/>
        <v>-31.783470872207374</v>
      </c>
      <c r="L7524" s="5">
        <f t="shared" si="1062"/>
        <v>87.012152819399574</v>
      </c>
      <c r="M7524" s="5">
        <f t="shared" si="1063"/>
        <v>0</v>
      </c>
      <c r="N7524" s="6">
        <f t="shared" si="1055"/>
        <v>0</v>
      </c>
      <c r="O7524" s="6">
        <f t="shared" si="1058"/>
        <v>0</v>
      </c>
      <c r="P7524" s="6">
        <f>FORECAST(J7524,Inputs!$B$10:$B$18,Inputs!$A$10:$A$18)</f>
        <v>31.277665251672225</v>
      </c>
      <c r="Q7524" s="6">
        <f>IF(Inputs!$D$10="Yes",IF('Hourly Calcs'!P7524&gt;'Hourly Calcs'!K7524,'Hourly Calcs'!O7524,N7524+O7524),N7524+O7524)</f>
        <v>0</v>
      </c>
      <c r="R7524" s="12">
        <f t="shared" si="1059"/>
        <v>0</v>
      </c>
      <c r="S7524" s="1">
        <f>IF(AND(A7524&gt;=5,A7524&lt;=9),INDEX(Demand!$C$3:$C$26,C7524),INDEX(Demand!$B$3:$B$26,C7524))</f>
        <v>350</v>
      </c>
      <c r="T7524" s="7">
        <f t="shared" si="1060"/>
        <v>0</v>
      </c>
      <c r="U7524" s="7">
        <f t="shared" si="1061"/>
        <v>0</v>
      </c>
    </row>
    <row r="7525" spans="1:21" x14ac:dyDescent="0.2">
      <c r="A7525" s="1">
        <v>11</v>
      </c>
      <c r="B7525" s="1">
        <v>10</v>
      </c>
      <c r="C7525" s="1">
        <v>5</v>
      </c>
      <c r="D7525">
        <v>11.9</v>
      </c>
      <c r="E7525">
        <v>10.7</v>
      </c>
      <c r="F7525">
        <v>92</v>
      </c>
      <c r="G7525">
        <v>0</v>
      </c>
      <c r="H7525">
        <v>0</v>
      </c>
      <c r="I7525">
        <v>0</v>
      </c>
      <c r="J7525" s="4">
        <f t="shared" si="1056"/>
        <v>90.137279129967197</v>
      </c>
      <c r="K7525" s="4">
        <f t="shared" si="1057"/>
        <v>-22.360404604409496</v>
      </c>
      <c r="L7525" s="5">
        <f t="shared" si="1062"/>
        <v>74.862720870032803</v>
      </c>
      <c r="M7525" s="5">
        <f t="shared" si="1063"/>
        <v>0</v>
      </c>
      <c r="N7525" s="6">
        <f t="shared" si="1055"/>
        <v>0</v>
      </c>
      <c r="O7525" s="6">
        <f t="shared" si="1058"/>
        <v>0</v>
      </c>
      <c r="P7525" s="6">
        <f>FORECAST(J7525,Inputs!$B$10:$B$18,Inputs!$A$10:$A$18)</f>
        <v>31.390159991944138</v>
      </c>
      <c r="Q7525" s="6">
        <f>IF(Inputs!$D$10="Yes",IF('Hourly Calcs'!P7525&gt;'Hourly Calcs'!K7525,'Hourly Calcs'!O7525,N7525+O7525),N7525+O7525)</f>
        <v>0</v>
      </c>
      <c r="R7525" s="12">
        <f t="shared" si="1059"/>
        <v>0</v>
      </c>
      <c r="S7525" s="1">
        <f>IF(AND(A7525&gt;=5,A7525&lt;=9),INDEX(Demand!$C$3:$C$26,C7525),INDEX(Demand!$B$3:$B$26,C7525))</f>
        <v>350</v>
      </c>
      <c r="T7525" s="7">
        <f t="shared" si="1060"/>
        <v>0</v>
      </c>
      <c r="U7525" s="7">
        <f t="shared" si="1061"/>
        <v>0</v>
      </c>
    </row>
    <row r="7526" spans="1:21" x14ac:dyDescent="0.2">
      <c r="A7526" s="1">
        <v>11</v>
      </c>
      <c r="B7526" s="1">
        <v>10</v>
      </c>
      <c r="C7526" s="1">
        <v>6</v>
      </c>
      <c r="D7526">
        <v>11.5</v>
      </c>
      <c r="E7526">
        <v>10.5</v>
      </c>
      <c r="F7526">
        <v>94</v>
      </c>
      <c r="G7526">
        <v>0</v>
      </c>
      <c r="H7526">
        <v>0</v>
      </c>
      <c r="I7526">
        <v>0</v>
      </c>
      <c r="J7526" s="4">
        <f t="shared" si="1056"/>
        <v>101.47756302715585</v>
      </c>
      <c r="K7526" s="4">
        <f t="shared" si="1057"/>
        <v>-12.92883975339366</v>
      </c>
      <c r="L7526" s="5">
        <f t="shared" si="1062"/>
        <v>63.522436972844147</v>
      </c>
      <c r="M7526" s="5">
        <f t="shared" si="1063"/>
        <v>0</v>
      </c>
      <c r="N7526" s="6">
        <f t="shared" si="1055"/>
        <v>0</v>
      </c>
      <c r="O7526" s="6">
        <f t="shared" si="1058"/>
        <v>0</v>
      </c>
      <c r="P7526" s="6">
        <f>FORECAST(J7526,Inputs!$B$10:$B$18,Inputs!$A$10:$A$18)</f>
        <v>31.495162620621812</v>
      </c>
      <c r="Q7526" s="6">
        <f>IF(Inputs!$D$10="Yes",IF('Hourly Calcs'!P7526&gt;'Hourly Calcs'!K7526,'Hourly Calcs'!O7526,N7526+O7526),N7526+O7526)</f>
        <v>0</v>
      </c>
      <c r="R7526" s="12">
        <f t="shared" si="1059"/>
        <v>0</v>
      </c>
      <c r="S7526" s="1">
        <f>IF(AND(A7526&gt;=5,A7526&lt;=9),INDEX(Demand!$C$3:$C$26,C7526),INDEX(Demand!$B$3:$B$26,C7526))</f>
        <v>350</v>
      </c>
      <c r="T7526" s="7">
        <f t="shared" si="1060"/>
        <v>0</v>
      </c>
      <c r="U7526" s="7">
        <f t="shared" si="1061"/>
        <v>0</v>
      </c>
    </row>
    <row r="7527" spans="1:21" x14ac:dyDescent="0.2">
      <c r="A7527" s="1">
        <v>11</v>
      </c>
      <c r="B7527" s="1">
        <v>10</v>
      </c>
      <c r="C7527" s="1">
        <v>7</v>
      </c>
      <c r="D7527">
        <v>11.3</v>
      </c>
      <c r="E7527">
        <v>10.3</v>
      </c>
      <c r="F7527">
        <v>94</v>
      </c>
      <c r="G7527">
        <v>0</v>
      </c>
      <c r="H7527">
        <v>0</v>
      </c>
      <c r="I7527">
        <v>0</v>
      </c>
      <c r="J7527" s="4">
        <f t="shared" si="1056"/>
        <v>112.70962539359392</v>
      </c>
      <c r="K7527" s="4">
        <f t="shared" si="1057"/>
        <v>-3.8175169505814779</v>
      </c>
      <c r="L7527" s="5">
        <f t="shared" si="1062"/>
        <v>52.290374606406075</v>
      </c>
      <c r="M7527" s="5">
        <f t="shared" si="1063"/>
        <v>0</v>
      </c>
      <c r="N7527" s="6">
        <f t="shared" si="1055"/>
        <v>0</v>
      </c>
      <c r="O7527" s="6">
        <f t="shared" si="1058"/>
        <v>0</v>
      </c>
      <c r="P7527" s="6">
        <f>FORECAST(J7527,Inputs!$B$10:$B$18,Inputs!$A$10:$A$18)</f>
        <v>31.599163198088831</v>
      </c>
      <c r="Q7527" s="6">
        <f>IF(Inputs!$D$10="Yes",IF('Hourly Calcs'!P7527&gt;'Hourly Calcs'!K7527,'Hourly Calcs'!O7527,N7527+O7527),N7527+O7527)</f>
        <v>0</v>
      </c>
      <c r="R7527" s="12">
        <f t="shared" si="1059"/>
        <v>0</v>
      </c>
      <c r="S7527" s="1">
        <f>IF(AND(A7527&gt;=5,A7527&lt;=9),INDEX(Demand!$C$3:$C$26,C7527),INDEX(Demand!$B$3:$B$26,C7527))</f>
        <v>350</v>
      </c>
      <c r="T7527" s="7">
        <f t="shared" si="1060"/>
        <v>0</v>
      </c>
      <c r="U7527" s="7">
        <f t="shared" si="1061"/>
        <v>0</v>
      </c>
    </row>
    <row r="7528" spans="1:21" x14ac:dyDescent="0.2">
      <c r="A7528" s="1">
        <v>11</v>
      </c>
      <c r="B7528" s="1">
        <v>10</v>
      </c>
      <c r="C7528" s="1">
        <v>8</v>
      </c>
      <c r="D7528">
        <v>11.4</v>
      </c>
      <c r="E7528">
        <v>10.4</v>
      </c>
      <c r="F7528">
        <v>94</v>
      </c>
      <c r="G7528">
        <v>10</v>
      </c>
      <c r="H7528">
        <v>0</v>
      </c>
      <c r="I7528">
        <v>10</v>
      </c>
      <c r="J7528" s="4">
        <f t="shared" si="1056"/>
        <v>124.37516612265918</v>
      </c>
      <c r="K7528" s="4">
        <f t="shared" si="1057"/>
        <v>4.5940003599094013</v>
      </c>
      <c r="L7528" s="5">
        <f t="shared" si="1062"/>
        <v>40.624833877340819</v>
      </c>
      <c r="M7528" s="5">
        <f t="shared" si="1063"/>
        <v>29.405999640090599</v>
      </c>
      <c r="N7528" s="6">
        <f t="shared" si="1055"/>
        <v>0</v>
      </c>
      <c r="O7528" s="6">
        <f t="shared" si="1058"/>
        <v>9.1451878627752077</v>
      </c>
      <c r="P7528" s="6">
        <f>FORECAST(J7528,Inputs!$B$10:$B$18,Inputs!$A$10:$A$18)</f>
        <v>31.707177464098695</v>
      </c>
      <c r="Q7528" s="6">
        <f>IF(Inputs!$D$10="Yes",IF('Hourly Calcs'!P7528&gt;'Hourly Calcs'!K7528,'Hourly Calcs'!O7528,N7528+O7528),N7528+O7528)</f>
        <v>9.1451878627752077</v>
      </c>
      <c r="R7528" s="12">
        <f t="shared" si="1059"/>
        <v>43.457932723907788</v>
      </c>
      <c r="S7528" s="1">
        <f>IF(AND(A7528&gt;=5,A7528&lt;=9),INDEX(Demand!$C$3:$C$26,C7528),INDEX(Demand!$B$3:$B$26,C7528))</f>
        <v>350</v>
      </c>
      <c r="T7528" s="7">
        <f t="shared" si="1060"/>
        <v>43.457932723907788</v>
      </c>
      <c r="U7528" s="7">
        <f t="shared" si="1061"/>
        <v>0</v>
      </c>
    </row>
    <row r="7529" spans="1:21" x14ac:dyDescent="0.2">
      <c r="A7529" s="1">
        <v>11</v>
      </c>
      <c r="B7529" s="1">
        <v>10</v>
      </c>
      <c r="C7529" s="1">
        <v>9</v>
      </c>
      <c r="D7529">
        <v>12.4</v>
      </c>
      <c r="E7529">
        <v>11.1</v>
      </c>
      <c r="F7529">
        <v>92</v>
      </c>
      <c r="G7529">
        <v>52</v>
      </c>
      <c r="H7529">
        <v>0</v>
      </c>
      <c r="I7529">
        <v>52</v>
      </c>
      <c r="J7529" s="4">
        <f t="shared" si="1056"/>
        <v>136.89025153716534</v>
      </c>
      <c r="K7529" s="4">
        <f t="shared" si="1057"/>
        <v>11.684602833732498</v>
      </c>
      <c r="L7529" s="5">
        <f t="shared" si="1062"/>
        <v>28.109748462834659</v>
      </c>
      <c r="M7529" s="5">
        <f t="shared" si="1063"/>
        <v>22.315397166267502</v>
      </c>
      <c r="N7529" s="6">
        <f t="shared" si="1055"/>
        <v>0</v>
      </c>
      <c r="O7529" s="6">
        <f t="shared" si="1058"/>
        <v>47.554976886431085</v>
      </c>
      <c r="P7529" s="6">
        <f>FORECAST(J7529,Inputs!$B$10:$B$18,Inputs!$A$10:$A$18)</f>
        <v>31.823057884603379</v>
      </c>
      <c r="Q7529" s="6">
        <f>IF(Inputs!$D$10="Yes",IF('Hourly Calcs'!P7529&gt;'Hourly Calcs'!K7529,'Hourly Calcs'!O7529,N7529+O7529),N7529+O7529)</f>
        <v>47.554976886431085</v>
      </c>
      <c r="R7529" s="12">
        <f t="shared" si="1059"/>
        <v>225.9812501643205</v>
      </c>
      <c r="S7529" s="1">
        <f>IF(AND(A7529&gt;=5,A7529&lt;=9),INDEX(Demand!$C$3:$C$26,C7529),INDEX(Demand!$B$3:$B$26,C7529))</f>
        <v>350</v>
      </c>
      <c r="T7529" s="7">
        <f t="shared" si="1060"/>
        <v>225.9812501643205</v>
      </c>
      <c r="U7529" s="7">
        <f t="shared" si="1061"/>
        <v>0</v>
      </c>
    </row>
    <row r="7530" spans="1:21" x14ac:dyDescent="0.2">
      <c r="A7530" s="1">
        <v>11</v>
      </c>
      <c r="B7530" s="1">
        <v>10</v>
      </c>
      <c r="C7530" s="1">
        <v>10</v>
      </c>
      <c r="D7530">
        <v>13.4</v>
      </c>
      <c r="E7530">
        <v>11.3</v>
      </c>
      <c r="F7530">
        <v>87</v>
      </c>
      <c r="G7530">
        <v>116</v>
      </c>
      <c r="H7530">
        <v>16</v>
      </c>
      <c r="I7530">
        <v>112</v>
      </c>
      <c r="J7530" s="4">
        <f t="shared" si="1056"/>
        <v>150.50079575005012</v>
      </c>
      <c r="K7530" s="4">
        <f t="shared" si="1057"/>
        <v>17.269584763636672</v>
      </c>
      <c r="L7530" s="5">
        <f t="shared" si="1062"/>
        <v>14.499204249949884</v>
      </c>
      <c r="M7530" s="5">
        <f t="shared" si="1063"/>
        <v>16.730415236363328</v>
      </c>
      <c r="N7530" s="6">
        <f t="shared" si="1055"/>
        <v>12.209465711717735</v>
      </c>
      <c r="O7530" s="6">
        <f t="shared" si="1058"/>
        <v>102.42610406308233</v>
      </c>
      <c r="P7530" s="6">
        <f>FORECAST(J7530,Inputs!$B$10:$B$18,Inputs!$A$10:$A$18)</f>
        <v>31.94908144213009</v>
      </c>
      <c r="Q7530" s="6">
        <f>IF(Inputs!$D$10="Yes",IF('Hourly Calcs'!P7530&gt;'Hourly Calcs'!K7530,'Hourly Calcs'!O7530,N7530+O7530),N7530+O7530)</f>
        <v>102.42610406308233</v>
      </c>
      <c r="R7530" s="12">
        <f t="shared" si="1059"/>
        <v>486.72884650776723</v>
      </c>
      <c r="S7530" s="1">
        <f>IF(AND(A7530&gt;=5,A7530&lt;=9),INDEX(Demand!$C$3:$C$26,C7530),INDEX(Demand!$B$3:$B$26,C7530))</f>
        <v>600</v>
      </c>
      <c r="T7530" s="7">
        <f t="shared" si="1060"/>
        <v>486.72884650776723</v>
      </c>
      <c r="U7530" s="7">
        <f t="shared" si="1061"/>
        <v>0</v>
      </c>
    </row>
    <row r="7531" spans="1:21" x14ac:dyDescent="0.2">
      <c r="A7531" s="1">
        <v>11</v>
      </c>
      <c r="B7531" s="1">
        <v>10</v>
      </c>
      <c r="C7531" s="1">
        <v>11</v>
      </c>
      <c r="D7531">
        <v>14.1</v>
      </c>
      <c r="E7531">
        <v>11.5</v>
      </c>
      <c r="F7531">
        <v>84</v>
      </c>
      <c r="G7531">
        <v>252</v>
      </c>
      <c r="H7531">
        <v>254</v>
      </c>
      <c r="I7531">
        <v>159</v>
      </c>
      <c r="J7531" s="4">
        <f t="shared" si="1056"/>
        <v>165.17247359635667</v>
      </c>
      <c r="K7531" s="4">
        <f t="shared" si="1057"/>
        <v>20.832730768641113</v>
      </c>
      <c r="L7531" s="5">
        <f t="shared" si="1062"/>
        <v>0.17247359635666726</v>
      </c>
      <c r="M7531" s="5">
        <f t="shared" si="1063"/>
        <v>13.167269231358887</v>
      </c>
      <c r="N7531" s="6">
        <f t="shared" si="1055"/>
        <v>207.63780915882171</v>
      </c>
      <c r="O7531" s="6">
        <f t="shared" si="1058"/>
        <v>145.40848701812581</v>
      </c>
      <c r="P7531" s="6">
        <f>FORECAST(J7531,Inputs!$B$10:$B$18,Inputs!$A$10:$A$18)</f>
        <v>32.084930311077372</v>
      </c>
      <c r="Q7531" s="6">
        <f>IF(Inputs!$D$10="Yes",IF('Hourly Calcs'!P7531&gt;'Hourly Calcs'!K7531,'Hourly Calcs'!O7531,N7531+O7531),N7531+O7531)</f>
        <v>145.40848701812581</v>
      </c>
      <c r="R7531" s="12">
        <f t="shared" si="1059"/>
        <v>690.98113031013384</v>
      </c>
      <c r="S7531" s="1">
        <f>IF(AND(A7531&gt;=5,A7531&lt;=9),INDEX(Demand!$C$3:$C$26,C7531),INDEX(Demand!$B$3:$B$26,C7531))</f>
        <v>600</v>
      </c>
      <c r="T7531" s="7">
        <f t="shared" si="1060"/>
        <v>600</v>
      </c>
      <c r="U7531" s="7">
        <f t="shared" si="1061"/>
        <v>90.981130310133835</v>
      </c>
    </row>
    <row r="7532" spans="1:21" x14ac:dyDescent="0.2">
      <c r="A7532" s="1">
        <v>11</v>
      </c>
      <c r="B7532" s="1">
        <v>10</v>
      </c>
      <c r="C7532" s="1">
        <v>12</v>
      </c>
      <c r="D7532">
        <v>14.8</v>
      </c>
      <c r="E7532">
        <v>11.2</v>
      </c>
      <c r="F7532">
        <v>79</v>
      </c>
      <c r="G7532">
        <v>195</v>
      </c>
      <c r="H7532">
        <v>62</v>
      </c>
      <c r="I7532">
        <v>170</v>
      </c>
      <c r="J7532" s="4">
        <f t="shared" si="1056"/>
        <v>180.50182668898057</v>
      </c>
      <c r="K7532" s="4">
        <f t="shared" si="1057"/>
        <v>22.003745590430114</v>
      </c>
      <c r="L7532" s="5">
        <f t="shared" si="1062"/>
        <v>15.501826688980572</v>
      </c>
      <c r="M7532" s="5">
        <f t="shared" si="1063"/>
        <v>11.996254409569886</v>
      </c>
      <c r="N7532" s="6">
        <f t="shared" si="1055"/>
        <v>50.23323823977907</v>
      </c>
      <c r="O7532" s="6">
        <f t="shared" si="1058"/>
        <v>155.46819366717853</v>
      </c>
      <c r="P7532" s="6">
        <f>FORECAST(J7532,Inputs!$B$10:$B$18,Inputs!$A$10:$A$18)</f>
        <v>32.226868765638706</v>
      </c>
      <c r="Q7532" s="6">
        <f>IF(Inputs!$D$10="Yes",IF('Hourly Calcs'!P7532&gt;'Hourly Calcs'!K7532,'Hourly Calcs'!O7532,N7532+O7532),N7532+O7532)</f>
        <v>155.46819366717853</v>
      </c>
      <c r="R7532" s="12">
        <f t="shared" si="1059"/>
        <v>738.78485630643229</v>
      </c>
      <c r="S7532" s="1">
        <f>IF(AND(A7532&gt;=5,A7532&lt;=9),INDEX(Demand!$C$3:$C$26,C7532),INDEX(Demand!$B$3:$B$26,C7532))</f>
        <v>600</v>
      </c>
      <c r="T7532" s="7">
        <f t="shared" si="1060"/>
        <v>600</v>
      </c>
      <c r="U7532" s="7">
        <f t="shared" si="1061"/>
        <v>138.78485630643229</v>
      </c>
    </row>
    <row r="7533" spans="1:21" x14ac:dyDescent="0.2">
      <c r="A7533" s="1">
        <v>11</v>
      </c>
      <c r="B7533" s="1">
        <v>10</v>
      </c>
      <c r="C7533" s="1">
        <v>13</v>
      </c>
      <c r="D7533">
        <v>15.3</v>
      </c>
      <c r="E7533">
        <v>10.8</v>
      </c>
      <c r="F7533">
        <v>75</v>
      </c>
      <c r="G7533">
        <v>312</v>
      </c>
      <c r="H7533">
        <v>376</v>
      </c>
      <c r="I7533">
        <v>163</v>
      </c>
      <c r="J7533" s="4">
        <f t="shared" si="1056"/>
        <v>195.80283563565214</v>
      </c>
      <c r="K7533" s="4">
        <f t="shared" si="1057"/>
        <v>20.64732965366963</v>
      </c>
      <c r="L7533" s="5">
        <f t="shared" si="1062"/>
        <v>30.802835635652144</v>
      </c>
      <c r="M7533" s="5">
        <f t="shared" si="1063"/>
        <v>13.35267034633037</v>
      </c>
      <c r="N7533" s="6">
        <f t="shared" si="1055"/>
        <v>278.9130384337347</v>
      </c>
      <c r="O7533" s="6">
        <f t="shared" si="1058"/>
        <v>149.06656216323589</v>
      </c>
      <c r="P7533" s="6">
        <f>FORECAST(J7533,Inputs!$B$10:$B$18,Inputs!$A$10:$A$18)</f>
        <v>32.368544774404185</v>
      </c>
      <c r="Q7533" s="6">
        <f>IF(Inputs!$D$10="Yes",IF('Hourly Calcs'!P7533&gt;'Hourly Calcs'!K7533,'Hourly Calcs'!O7533,N7533+O7533),N7533+O7533)</f>
        <v>149.06656216323589</v>
      </c>
      <c r="R7533" s="12">
        <f t="shared" si="1059"/>
        <v>708.36430339969695</v>
      </c>
      <c r="S7533" s="1">
        <f>IF(AND(A7533&gt;=5,A7533&lt;=9),INDEX(Demand!$C$3:$C$26,C7533),INDEX(Demand!$B$3:$B$26,C7533))</f>
        <v>600</v>
      </c>
      <c r="T7533" s="7">
        <f t="shared" si="1060"/>
        <v>600</v>
      </c>
      <c r="U7533" s="7">
        <f t="shared" si="1061"/>
        <v>108.36430339969695</v>
      </c>
    </row>
    <row r="7534" spans="1:21" x14ac:dyDescent="0.2">
      <c r="A7534" s="1">
        <v>11</v>
      </c>
      <c r="B7534" s="1">
        <v>10</v>
      </c>
      <c r="C7534" s="1">
        <v>14</v>
      </c>
      <c r="D7534">
        <v>16</v>
      </c>
      <c r="E7534">
        <v>11.6</v>
      </c>
      <c r="F7534">
        <v>75</v>
      </c>
      <c r="G7534">
        <v>251</v>
      </c>
      <c r="H7534">
        <v>375</v>
      </c>
      <c r="I7534">
        <v>120</v>
      </c>
      <c r="J7534" s="4">
        <f t="shared" si="1056"/>
        <v>210.40181726511733</v>
      </c>
      <c r="K7534" s="4">
        <f t="shared" si="1057"/>
        <v>16.91887843834553</v>
      </c>
      <c r="L7534" s="5">
        <f t="shared" si="1062"/>
        <v>45.40181726511733</v>
      </c>
      <c r="M7534" s="5">
        <f t="shared" si="1063"/>
        <v>17.08112156165447</v>
      </c>
      <c r="N7534" s="6">
        <f t="shared" si="1055"/>
        <v>231.33638003377527</v>
      </c>
      <c r="O7534" s="6">
        <f t="shared" si="1058"/>
        <v>109.7422543533025</v>
      </c>
      <c r="P7534" s="6">
        <f>FORECAST(J7534,Inputs!$B$10:$B$18,Inputs!$A$10:$A$18)</f>
        <v>32.503720530232563</v>
      </c>
      <c r="Q7534" s="6">
        <f>IF(Inputs!$D$10="Yes",IF('Hourly Calcs'!P7534&gt;'Hourly Calcs'!K7534,'Hourly Calcs'!O7534,N7534+O7534),N7534+O7534)</f>
        <v>109.7422543533025</v>
      </c>
      <c r="R7534" s="12">
        <f t="shared" si="1059"/>
        <v>521.49519268689346</v>
      </c>
      <c r="S7534" s="1">
        <f>IF(AND(A7534&gt;=5,A7534&lt;=9),INDEX(Demand!$C$3:$C$26,C7534),INDEX(Demand!$B$3:$B$26,C7534))</f>
        <v>600</v>
      </c>
      <c r="T7534" s="7">
        <f t="shared" si="1060"/>
        <v>521.49519268689346</v>
      </c>
      <c r="U7534" s="7">
        <f t="shared" si="1061"/>
        <v>0</v>
      </c>
    </row>
    <row r="7535" spans="1:21" x14ac:dyDescent="0.2">
      <c r="A7535" s="1">
        <v>11</v>
      </c>
      <c r="B7535" s="1">
        <v>10</v>
      </c>
      <c r="C7535" s="1">
        <v>15</v>
      </c>
      <c r="D7535">
        <v>15.8</v>
      </c>
      <c r="E7535">
        <v>11.7</v>
      </c>
      <c r="F7535">
        <v>77</v>
      </c>
      <c r="G7535">
        <v>167</v>
      </c>
      <c r="H7535">
        <v>275</v>
      </c>
      <c r="I7535">
        <v>95</v>
      </c>
      <c r="J7535" s="4">
        <f t="shared" si="1056"/>
        <v>223.92205659918886</v>
      </c>
      <c r="K7535" s="4">
        <f t="shared" si="1057"/>
        <v>11.201096493125505</v>
      </c>
      <c r="L7535" s="5">
        <f t="shared" si="1062"/>
        <v>58.922056599188863</v>
      </c>
      <c r="M7535" s="5">
        <f t="shared" si="1063"/>
        <v>22.798903506874495</v>
      </c>
      <c r="N7535" s="6">
        <f t="shared" si="1055"/>
        <v>122.15556486892964</v>
      </c>
      <c r="O7535" s="6">
        <f t="shared" si="1058"/>
        <v>86.879284696364479</v>
      </c>
      <c r="P7535" s="6">
        <f>FORECAST(J7535,Inputs!$B$10:$B$18,Inputs!$A$10:$A$18)</f>
        <v>32.628907931473968</v>
      </c>
      <c r="Q7535" s="6">
        <f>IF(Inputs!$D$10="Yes",IF('Hourly Calcs'!P7535&gt;'Hourly Calcs'!K7535,'Hourly Calcs'!O7535,N7535+O7535),N7535+O7535)</f>
        <v>86.879284696364479</v>
      </c>
      <c r="R7535" s="12">
        <f t="shared" si="1059"/>
        <v>412.85036087712399</v>
      </c>
      <c r="S7535" s="1">
        <f>IF(AND(A7535&gt;=5,A7535&lt;=9),INDEX(Demand!$C$3:$C$26,C7535),INDEX(Demand!$B$3:$B$26,C7535))</f>
        <v>600</v>
      </c>
      <c r="T7535" s="7">
        <f t="shared" si="1060"/>
        <v>412.85036087712399</v>
      </c>
      <c r="U7535" s="7">
        <f t="shared" si="1061"/>
        <v>0</v>
      </c>
    </row>
    <row r="7536" spans="1:21" x14ac:dyDescent="0.2">
      <c r="A7536" s="1">
        <v>11</v>
      </c>
      <c r="B7536" s="1">
        <v>10</v>
      </c>
      <c r="C7536" s="1">
        <v>16</v>
      </c>
      <c r="D7536">
        <v>14.5</v>
      </c>
      <c r="E7536">
        <v>11.6</v>
      </c>
      <c r="F7536">
        <v>83</v>
      </c>
      <c r="G7536">
        <v>62</v>
      </c>
      <c r="H7536">
        <v>66</v>
      </c>
      <c r="I7536">
        <v>52</v>
      </c>
      <c r="J7536" s="4">
        <f t="shared" si="1056"/>
        <v>236.35334839005603</v>
      </c>
      <c r="K7536" s="4">
        <f t="shared" si="1057"/>
        <v>4.0244712918166101</v>
      </c>
      <c r="L7536" s="5">
        <f t="shared" si="1062"/>
        <v>71.353348390056027</v>
      </c>
      <c r="M7536" s="5">
        <f t="shared" si="1063"/>
        <v>29.97552870818339</v>
      </c>
      <c r="N7536" s="6">
        <f t="shared" si="1055"/>
        <v>15.611266179985318</v>
      </c>
      <c r="O7536" s="6">
        <f t="shared" si="1058"/>
        <v>47.554976886431085</v>
      </c>
      <c r="P7536" s="6">
        <f>FORECAST(J7536,Inputs!$B$10:$B$18,Inputs!$A$10:$A$18)</f>
        <v>32.744012485093108</v>
      </c>
      <c r="Q7536" s="6">
        <f>IF(Inputs!$D$10="Yes",IF('Hourly Calcs'!P7536&gt;'Hourly Calcs'!K7536,'Hourly Calcs'!O7536,N7536+O7536),N7536+O7536)</f>
        <v>47.554976886431085</v>
      </c>
      <c r="R7536" s="12">
        <f t="shared" si="1059"/>
        <v>225.9812501643205</v>
      </c>
      <c r="S7536" s="1">
        <f>IF(AND(A7536&gt;=5,A7536&lt;=9),INDEX(Demand!$C$3:$C$26,C7536),INDEX(Demand!$B$3:$B$26,C7536))</f>
        <v>900</v>
      </c>
      <c r="T7536" s="7">
        <f t="shared" si="1060"/>
        <v>225.9812501643205</v>
      </c>
      <c r="U7536" s="7">
        <f t="shared" si="1061"/>
        <v>0</v>
      </c>
    </row>
    <row r="7537" spans="1:21" x14ac:dyDescent="0.2">
      <c r="A7537" s="1">
        <v>11</v>
      </c>
      <c r="B7537" s="1">
        <v>10</v>
      </c>
      <c r="C7537" s="1">
        <v>17</v>
      </c>
      <c r="D7537">
        <v>13</v>
      </c>
      <c r="E7537">
        <v>10.9</v>
      </c>
      <c r="F7537">
        <v>87</v>
      </c>
      <c r="G7537">
        <v>6</v>
      </c>
      <c r="H7537">
        <v>0</v>
      </c>
      <c r="I7537">
        <v>6</v>
      </c>
      <c r="J7537" s="4">
        <f t="shared" si="1056"/>
        <v>247.95642108017142</v>
      </c>
      <c r="K7537" s="4">
        <f t="shared" si="1057"/>
        <v>-4.4919101154252417</v>
      </c>
      <c r="L7537" s="5">
        <f t="shared" si="1062"/>
        <v>82.956421080171424</v>
      </c>
      <c r="M7537" s="5">
        <f t="shared" si="1063"/>
        <v>0</v>
      </c>
      <c r="N7537" s="6">
        <f t="shared" si="1055"/>
        <v>0</v>
      </c>
      <c r="O7537" s="6">
        <f t="shared" si="1058"/>
        <v>5.4871127176651253</v>
      </c>
      <c r="P7537" s="6">
        <f>FORECAST(J7537,Inputs!$B$10:$B$18,Inputs!$A$10:$A$18)</f>
        <v>32.851448343334916</v>
      </c>
      <c r="Q7537" s="6">
        <f>IF(Inputs!$D$10="Yes",IF('Hourly Calcs'!P7537&gt;'Hourly Calcs'!K7537,'Hourly Calcs'!O7537,N7537+O7537),N7537+O7537)</f>
        <v>5.4871127176651253</v>
      </c>
      <c r="R7537" s="12">
        <f t="shared" si="1059"/>
        <v>26.074759634344673</v>
      </c>
      <c r="S7537" s="1">
        <f>IF(AND(A7537&gt;=5,A7537&lt;=9),INDEX(Demand!$C$3:$C$26,C7537),INDEX(Demand!$B$3:$B$26,C7537))</f>
        <v>900</v>
      </c>
      <c r="T7537" s="7">
        <f t="shared" si="1060"/>
        <v>26.074759634344673</v>
      </c>
      <c r="U7537" s="7">
        <f t="shared" si="1061"/>
        <v>0</v>
      </c>
    </row>
    <row r="7538" spans="1:21" x14ac:dyDescent="0.2">
      <c r="A7538" s="1">
        <v>11</v>
      </c>
      <c r="B7538" s="1">
        <v>10</v>
      </c>
      <c r="C7538" s="1">
        <v>18</v>
      </c>
      <c r="D7538">
        <v>13.1</v>
      </c>
      <c r="E7538">
        <v>11.6</v>
      </c>
      <c r="F7538">
        <v>91</v>
      </c>
      <c r="G7538">
        <v>0</v>
      </c>
      <c r="H7538">
        <v>0</v>
      </c>
      <c r="I7538">
        <v>0</v>
      </c>
      <c r="J7538" s="4">
        <f t="shared" si="1056"/>
        <v>259.15586129207634</v>
      </c>
      <c r="K7538" s="4">
        <f t="shared" si="1057"/>
        <v>-13.641087727587831</v>
      </c>
      <c r="L7538" s="5">
        <f t="shared" si="1062"/>
        <v>0</v>
      </c>
      <c r="M7538" s="5">
        <f t="shared" si="1063"/>
        <v>0</v>
      </c>
      <c r="N7538" s="6">
        <f t="shared" si="1055"/>
        <v>0</v>
      </c>
      <c r="O7538" s="6">
        <f t="shared" si="1058"/>
        <v>0</v>
      </c>
      <c r="P7538" s="6">
        <f>FORECAST(J7538,Inputs!$B$10:$B$18,Inputs!$A$10:$A$18)</f>
        <v>32.955146863815521</v>
      </c>
      <c r="Q7538" s="6">
        <f>IF(Inputs!$D$10="Yes",IF('Hourly Calcs'!P7538&gt;'Hourly Calcs'!K7538,'Hourly Calcs'!O7538,N7538+O7538),N7538+O7538)</f>
        <v>0</v>
      </c>
      <c r="R7538" s="12">
        <f t="shared" si="1059"/>
        <v>0</v>
      </c>
      <c r="S7538" s="1">
        <f>IF(AND(A7538&gt;=5,A7538&lt;=9),INDEX(Demand!$C$3:$C$26,C7538),INDEX(Demand!$B$3:$B$26,C7538))</f>
        <v>900</v>
      </c>
      <c r="T7538" s="7">
        <f t="shared" si="1060"/>
        <v>0</v>
      </c>
      <c r="U7538" s="7">
        <f t="shared" si="1061"/>
        <v>0</v>
      </c>
    </row>
    <row r="7539" spans="1:21" x14ac:dyDescent="0.2">
      <c r="A7539" s="1">
        <v>11</v>
      </c>
      <c r="B7539" s="1">
        <v>10</v>
      </c>
      <c r="C7539" s="1">
        <v>19</v>
      </c>
      <c r="D7539">
        <v>12.5</v>
      </c>
      <c r="E7539">
        <v>11.3</v>
      </c>
      <c r="F7539">
        <v>92</v>
      </c>
      <c r="G7539">
        <v>0</v>
      </c>
      <c r="H7539">
        <v>0</v>
      </c>
      <c r="I7539">
        <v>0</v>
      </c>
      <c r="J7539" s="4">
        <f t="shared" si="1056"/>
        <v>270.50148055563858</v>
      </c>
      <c r="K7539" s="4">
        <f t="shared" si="1057"/>
        <v>-23.09924121620368</v>
      </c>
      <c r="L7539" s="5">
        <f t="shared" si="1062"/>
        <v>0</v>
      </c>
      <c r="M7539" s="5">
        <f t="shared" si="1063"/>
        <v>0</v>
      </c>
      <c r="N7539" s="6">
        <f t="shared" si="1055"/>
        <v>0</v>
      </c>
      <c r="O7539" s="6">
        <f t="shared" si="1058"/>
        <v>0</v>
      </c>
      <c r="P7539" s="6">
        <f>FORECAST(J7539,Inputs!$B$10:$B$18,Inputs!$A$10:$A$18)</f>
        <v>33.060198894033689</v>
      </c>
      <c r="Q7539" s="6">
        <f>IF(Inputs!$D$10="Yes",IF('Hourly Calcs'!P7539&gt;'Hourly Calcs'!K7539,'Hourly Calcs'!O7539,N7539+O7539),N7539+O7539)</f>
        <v>0</v>
      </c>
      <c r="R7539" s="12">
        <f t="shared" si="1059"/>
        <v>0</v>
      </c>
      <c r="S7539" s="1">
        <f>IF(AND(A7539&gt;=5,A7539&lt;=9),INDEX(Demand!$C$3:$C$26,C7539),INDEX(Demand!$B$3:$B$26,C7539))</f>
        <v>900</v>
      </c>
      <c r="T7539" s="7">
        <f t="shared" si="1060"/>
        <v>0</v>
      </c>
      <c r="U7539" s="7">
        <f t="shared" si="1061"/>
        <v>0</v>
      </c>
    </row>
    <row r="7540" spans="1:21" x14ac:dyDescent="0.2">
      <c r="A7540" s="1">
        <v>11</v>
      </c>
      <c r="B7540" s="1">
        <v>10</v>
      </c>
      <c r="C7540" s="1">
        <v>20</v>
      </c>
      <c r="D7540">
        <v>13.4</v>
      </c>
      <c r="E7540">
        <v>11.9</v>
      </c>
      <c r="F7540">
        <v>91</v>
      </c>
      <c r="G7540">
        <v>0</v>
      </c>
      <c r="H7540">
        <v>0</v>
      </c>
      <c r="I7540">
        <v>0</v>
      </c>
      <c r="J7540" s="4">
        <f t="shared" si="1056"/>
        <v>282.70784285125762</v>
      </c>
      <c r="K7540" s="4">
        <f t="shared" si="1057"/>
        <v>-32.527538688581416</v>
      </c>
      <c r="L7540" s="5">
        <f t="shared" si="1062"/>
        <v>0</v>
      </c>
      <c r="M7540" s="5">
        <f t="shared" si="1063"/>
        <v>0</v>
      </c>
      <c r="N7540" s="6">
        <f t="shared" si="1055"/>
        <v>0</v>
      </c>
      <c r="O7540" s="6">
        <f t="shared" si="1058"/>
        <v>0</v>
      </c>
      <c r="P7540" s="6">
        <f>FORECAST(J7540,Inputs!$B$10:$B$18,Inputs!$A$10:$A$18)</f>
        <v>33.173220767141274</v>
      </c>
      <c r="Q7540" s="6">
        <f>IF(Inputs!$D$10="Yes",IF('Hourly Calcs'!P7540&gt;'Hourly Calcs'!K7540,'Hourly Calcs'!O7540,N7540+O7540),N7540+O7540)</f>
        <v>0</v>
      </c>
      <c r="R7540" s="12">
        <f t="shared" si="1059"/>
        <v>0</v>
      </c>
      <c r="S7540" s="1">
        <f>IF(AND(A7540&gt;=5,A7540&lt;=9),INDEX(Demand!$C$3:$C$26,C7540),INDEX(Demand!$B$3:$B$26,C7540))</f>
        <v>800</v>
      </c>
      <c r="T7540" s="7">
        <f t="shared" si="1060"/>
        <v>0</v>
      </c>
      <c r="U7540" s="7">
        <f t="shared" si="1061"/>
        <v>0</v>
      </c>
    </row>
    <row r="7541" spans="1:21" x14ac:dyDescent="0.2">
      <c r="A7541" s="1">
        <v>11</v>
      </c>
      <c r="B7541" s="1">
        <v>10</v>
      </c>
      <c r="C7541" s="1">
        <v>21</v>
      </c>
      <c r="D7541">
        <v>13.5</v>
      </c>
      <c r="E7541">
        <v>12</v>
      </c>
      <c r="F7541">
        <v>91</v>
      </c>
      <c r="G7541">
        <v>0</v>
      </c>
      <c r="H7541">
        <v>0</v>
      </c>
      <c r="I7541">
        <v>0</v>
      </c>
      <c r="J7541" s="4">
        <f t="shared" si="1056"/>
        <v>296.75430566129853</v>
      </c>
      <c r="K7541" s="4">
        <f t="shared" si="1057"/>
        <v>-41.464532280437737</v>
      </c>
      <c r="L7541" s="5">
        <f t="shared" si="1062"/>
        <v>0</v>
      </c>
      <c r="M7541" s="5">
        <f t="shared" si="1063"/>
        <v>0</v>
      </c>
      <c r="N7541" s="6">
        <f t="shared" si="1055"/>
        <v>0</v>
      </c>
      <c r="O7541" s="6">
        <f t="shared" si="1058"/>
        <v>0</v>
      </c>
      <c r="P7541" s="6">
        <f>FORECAST(J7541,Inputs!$B$10:$B$18,Inputs!$A$10:$A$18)</f>
        <v>33.303280607974983</v>
      </c>
      <c r="Q7541" s="6">
        <f>IF(Inputs!$D$10="Yes",IF('Hourly Calcs'!P7541&gt;'Hourly Calcs'!K7541,'Hourly Calcs'!O7541,N7541+O7541),N7541+O7541)</f>
        <v>0</v>
      </c>
      <c r="R7541" s="12">
        <f t="shared" si="1059"/>
        <v>0</v>
      </c>
      <c r="S7541" s="1">
        <f>IF(AND(A7541&gt;=5,A7541&lt;=9),INDEX(Demand!$C$3:$C$26,C7541),INDEX(Demand!$B$3:$B$26,C7541))</f>
        <v>700</v>
      </c>
      <c r="T7541" s="7">
        <f t="shared" si="1060"/>
        <v>0</v>
      </c>
      <c r="U7541" s="7">
        <f t="shared" si="1061"/>
        <v>0</v>
      </c>
    </row>
    <row r="7542" spans="1:21" x14ac:dyDescent="0.2">
      <c r="A7542" s="1">
        <v>11</v>
      </c>
      <c r="B7542" s="1">
        <v>10</v>
      </c>
      <c r="C7542" s="1">
        <v>22</v>
      </c>
      <c r="D7542">
        <v>13.4</v>
      </c>
      <c r="E7542">
        <v>11.9</v>
      </c>
      <c r="F7542">
        <v>91</v>
      </c>
      <c r="G7542">
        <v>0</v>
      </c>
      <c r="H7542">
        <v>0</v>
      </c>
      <c r="I7542">
        <v>0</v>
      </c>
      <c r="J7542" s="4">
        <f t="shared" si="1056"/>
        <v>313.94944376268654</v>
      </c>
      <c r="K7542" s="4">
        <f t="shared" si="1057"/>
        <v>-49.22086768524548</v>
      </c>
      <c r="L7542" s="5">
        <f t="shared" si="1062"/>
        <v>0</v>
      </c>
      <c r="M7542" s="5">
        <f t="shared" si="1063"/>
        <v>0</v>
      </c>
      <c r="N7542" s="6">
        <f t="shared" si="1055"/>
        <v>0</v>
      </c>
      <c r="O7542" s="6">
        <f t="shared" si="1058"/>
        <v>0</v>
      </c>
      <c r="P7542" s="6">
        <f>FORECAST(J7542,Inputs!$B$10:$B$18,Inputs!$A$10:$A$18)</f>
        <v>33.462494849654504</v>
      </c>
      <c r="Q7542" s="6">
        <f>IF(Inputs!$D$10="Yes",IF('Hourly Calcs'!P7542&gt;'Hourly Calcs'!K7542,'Hourly Calcs'!O7542,N7542+O7542),N7542+O7542)</f>
        <v>0</v>
      </c>
      <c r="R7542" s="12">
        <f t="shared" si="1059"/>
        <v>0</v>
      </c>
      <c r="S7542" s="1">
        <f>IF(AND(A7542&gt;=5,A7542&lt;=9),INDEX(Demand!$C$3:$C$26,C7542),INDEX(Demand!$B$3:$B$26,C7542))</f>
        <v>600</v>
      </c>
      <c r="T7542" s="7">
        <f t="shared" si="1060"/>
        <v>0</v>
      </c>
      <c r="U7542" s="7">
        <f t="shared" si="1061"/>
        <v>0</v>
      </c>
    </row>
    <row r="7543" spans="1:21" x14ac:dyDescent="0.2">
      <c r="A7543" s="1">
        <v>11</v>
      </c>
      <c r="B7543" s="1">
        <v>10</v>
      </c>
      <c r="C7543" s="1">
        <v>23</v>
      </c>
      <c r="D7543">
        <v>13.1</v>
      </c>
      <c r="E7543">
        <v>11.6</v>
      </c>
      <c r="F7543">
        <v>91</v>
      </c>
      <c r="G7543">
        <v>0</v>
      </c>
      <c r="H7543">
        <v>0</v>
      </c>
      <c r="I7543">
        <v>0</v>
      </c>
      <c r="J7543" s="4">
        <f t="shared" si="1056"/>
        <v>335.51342557775763</v>
      </c>
      <c r="K7543" s="4">
        <f t="shared" si="1057"/>
        <v>-54.73385324537449</v>
      </c>
      <c r="L7543" s="5">
        <f t="shared" si="1062"/>
        <v>0</v>
      </c>
      <c r="M7543" s="5">
        <f t="shared" si="1063"/>
        <v>0</v>
      </c>
      <c r="N7543" s="6">
        <f t="shared" si="1055"/>
        <v>0</v>
      </c>
      <c r="O7543" s="6">
        <f t="shared" si="1058"/>
        <v>0</v>
      </c>
      <c r="P7543" s="6">
        <f>FORECAST(J7543,Inputs!$B$10:$B$18,Inputs!$A$10:$A$18)</f>
        <v>33.662161347942195</v>
      </c>
      <c r="Q7543" s="6">
        <f>IF(Inputs!$D$10="Yes",IF('Hourly Calcs'!P7543&gt;'Hourly Calcs'!K7543,'Hourly Calcs'!O7543,N7543+O7543),N7543+O7543)</f>
        <v>0</v>
      </c>
      <c r="R7543" s="12">
        <f t="shared" si="1059"/>
        <v>0</v>
      </c>
      <c r="S7543" s="1">
        <f>IF(AND(A7543&gt;=5,A7543&lt;=9),INDEX(Demand!$C$3:$C$26,C7543),INDEX(Demand!$B$3:$B$26,C7543))</f>
        <v>500</v>
      </c>
      <c r="T7543" s="7">
        <f t="shared" si="1060"/>
        <v>0</v>
      </c>
      <c r="U7543" s="7">
        <f t="shared" si="1061"/>
        <v>0</v>
      </c>
    </row>
    <row r="7544" spans="1:21" x14ac:dyDescent="0.2">
      <c r="A7544" s="1">
        <v>11</v>
      </c>
      <c r="B7544" s="1">
        <v>10</v>
      </c>
      <c r="C7544" s="1">
        <v>24</v>
      </c>
      <c r="D7544">
        <v>12.9</v>
      </c>
      <c r="E7544">
        <v>11.4</v>
      </c>
      <c r="F7544">
        <v>91</v>
      </c>
      <c r="G7544">
        <v>0</v>
      </c>
      <c r="H7544">
        <v>0</v>
      </c>
      <c r="I7544">
        <v>0</v>
      </c>
      <c r="J7544" s="4">
        <f t="shared" si="1056"/>
        <v>0.82337894581095838</v>
      </c>
      <c r="K7544" s="4">
        <f t="shared" si="1057"/>
        <v>-56.707090810935966</v>
      </c>
      <c r="L7544" s="5">
        <f t="shared" si="1062"/>
        <v>0</v>
      </c>
      <c r="M7544" s="5">
        <f t="shared" si="1063"/>
        <v>0</v>
      </c>
      <c r="N7544" s="6">
        <f t="shared" si="1055"/>
        <v>0</v>
      </c>
      <c r="O7544" s="6">
        <f t="shared" si="1058"/>
        <v>0</v>
      </c>
      <c r="P7544" s="6">
        <f>FORECAST(J7544,Inputs!$B$10:$B$18,Inputs!$A$10:$A$18)</f>
        <v>30.563179434683434</v>
      </c>
      <c r="Q7544" s="6">
        <f>IF(Inputs!$D$10="Yes",IF('Hourly Calcs'!P7544&gt;'Hourly Calcs'!K7544,'Hourly Calcs'!O7544,N7544+O7544),N7544+O7544)</f>
        <v>0</v>
      </c>
      <c r="R7544" s="12">
        <f t="shared" si="1059"/>
        <v>0</v>
      </c>
      <c r="S7544" s="1">
        <f>IF(AND(A7544&gt;=5,A7544&lt;=9),INDEX(Demand!$C$3:$C$26,C7544),INDEX(Demand!$B$3:$B$26,C7544))</f>
        <v>400</v>
      </c>
      <c r="T7544" s="7">
        <f t="shared" si="1060"/>
        <v>0</v>
      </c>
      <c r="U7544" s="7">
        <f t="shared" si="1061"/>
        <v>0</v>
      </c>
    </row>
    <row r="7545" spans="1:21" x14ac:dyDescent="0.2">
      <c r="A7545" s="1">
        <v>11</v>
      </c>
      <c r="B7545" s="1">
        <v>11</v>
      </c>
      <c r="C7545" s="1">
        <v>1</v>
      </c>
      <c r="D7545">
        <v>12.7</v>
      </c>
      <c r="E7545">
        <v>11.6</v>
      </c>
      <c r="F7545">
        <v>93</v>
      </c>
      <c r="G7545">
        <v>0</v>
      </c>
      <c r="H7545">
        <v>0</v>
      </c>
      <c r="I7545">
        <v>0</v>
      </c>
      <c r="J7545" s="4">
        <f t="shared" si="1056"/>
        <v>25.995098163701641</v>
      </c>
      <c r="K7545" s="4">
        <f t="shared" si="1057"/>
        <v>-54.500124309113943</v>
      </c>
      <c r="L7545" s="5">
        <f t="shared" si="1062"/>
        <v>0</v>
      </c>
      <c r="M7545" s="5">
        <f t="shared" si="1063"/>
        <v>0</v>
      </c>
      <c r="N7545" s="6">
        <f t="shared" si="1055"/>
        <v>0</v>
      </c>
      <c r="O7545" s="6">
        <f t="shared" si="1058"/>
        <v>0</v>
      </c>
      <c r="P7545" s="6">
        <f>FORECAST(J7545,Inputs!$B$10:$B$18,Inputs!$A$10:$A$18)</f>
        <v>30.796250908923163</v>
      </c>
      <c r="Q7545" s="6">
        <f>IF(Inputs!$D$10="Yes",IF('Hourly Calcs'!P7545&gt;'Hourly Calcs'!K7545,'Hourly Calcs'!O7545,N7545+O7545),N7545+O7545)</f>
        <v>0</v>
      </c>
      <c r="R7545" s="12">
        <f t="shared" si="1059"/>
        <v>0</v>
      </c>
      <c r="S7545" s="1">
        <f>IF(AND(A7545&gt;=5,A7545&lt;=9),INDEX(Demand!$C$3:$C$26,C7545),INDEX(Demand!$B$3:$B$26,C7545))</f>
        <v>350</v>
      </c>
      <c r="T7545" s="7">
        <f t="shared" si="1060"/>
        <v>0</v>
      </c>
      <c r="U7545" s="7">
        <f t="shared" si="1061"/>
        <v>0</v>
      </c>
    </row>
    <row r="7546" spans="1:21" x14ac:dyDescent="0.2">
      <c r="A7546" s="1">
        <v>11</v>
      </c>
      <c r="B7546" s="1">
        <v>11</v>
      </c>
      <c r="C7546" s="1">
        <v>2</v>
      </c>
      <c r="D7546">
        <v>12.6</v>
      </c>
      <c r="E7546">
        <v>11.7</v>
      </c>
      <c r="F7546">
        <v>94</v>
      </c>
      <c r="G7546">
        <v>0</v>
      </c>
      <c r="H7546">
        <v>0</v>
      </c>
      <c r="I7546">
        <v>0</v>
      </c>
      <c r="J7546" s="4">
        <f t="shared" si="1056"/>
        <v>47.291611241251303</v>
      </c>
      <c r="K7546" s="4">
        <f t="shared" si="1057"/>
        <v>-48.824812489165396</v>
      </c>
      <c r="L7546" s="5">
        <f t="shared" si="1062"/>
        <v>0</v>
      </c>
      <c r="M7546" s="5">
        <f t="shared" si="1063"/>
        <v>0</v>
      </c>
      <c r="N7546" s="6">
        <f t="shared" si="1055"/>
        <v>0</v>
      </c>
      <c r="O7546" s="6">
        <f t="shared" si="1058"/>
        <v>0</v>
      </c>
      <c r="P7546" s="6">
        <f>FORECAST(J7546,Inputs!$B$10:$B$18,Inputs!$A$10:$A$18)</f>
        <v>30.993440844826399</v>
      </c>
      <c r="Q7546" s="6">
        <f>IF(Inputs!$D$10="Yes",IF('Hourly Calcs'!P7546&gt;'Hourly Calcs'!K7546,'Hourly Calcs'!O7546,N7546+O7546),N7546+O7546)</f>
        <v>0</v>
      </c>
      <c r="R7546" s="12">
        <f t="shared" si="1059"/>
        <v>0</v>
      </c>
      <c r="S7546" s="1">
        <f>IF(AND(A7546&gt;=5,A7546&lt;=9),INDEX(Demand!$C$3:$C$26,C7546),INDEX(Demand!$B$3:$B$26,C7546))</f>
        <v>350</v>
      </c>
      <c r="T7546" s="7">
        <f t="shared" si="1060"/>
        <v>0</v>
      </c>
      <c r="U7546" s="7">
        <f t="shared" si="1061"/>
        <v>0</v>
      </c>
    </row>
    <row r="7547" spans="1:21" x14ac:dyDescent="0.2">
      <c r="A7547" s="1">
        <v>11</v>
      </c>
      <c r="B7547" s="1">
        <v>11</v>
      </c>
      <c r="C7547" s="1">
        <v>3</v>
      </c>
      <c r="D7547">
        <v>12.2</v>
      </c>
      <c r="E7547">
        <v>11.6</v>
      </c>
      <c r="F7547">
        <v>96</v>
      </c>
      <c r="G7547">
        <v>0</v>
      </c>
      <c r="H7547">
        <v>0</v>
      </c>
      <c r="I7547">
        <v>0</v>
      </c>
      <c r="J7547" s="4">
        <f t="shared" si="1056"/>
        <v>64.265986486388925</v>
      </c>
      <c r="K7547" s="4">
        <f t="shared" si="1057"/>
        <v>-40.981961150756121</v>
      </c>
      <c r="L7547" s="5">
        <f t="shared" si="1062"/>
        <v>0</v>
      </c>
      <c r="M7547" s="5">
        <f t="shared" si="1063"/>
        <v>0</v>
      </c>
      <c r="N7547" s="6">
        <f t="shared" si="1055"/>
        <v>0</v>
      </c>
      <c r="O7547" s="6">
        <f t="shared" si="1058"/>
        <v>0</v>
      </c>
      <c r="P7547" s="6">
        <f>FORECAST(J7547,Inputs!$B$10:$B$18,Inputs!$A$10:$A$18)</f>
        <v>31.150610985985082</v>
      </c>
      <c r="Q7547" s="6">
        <f>IF(Inputs!$D$10="Yes",IF('Hourly Calcs'!P7547&gt;'Hourly Calcs'!K7547,'Hourly Calcs'!O7547,N7547+O7547),N7547+O7547)</f>
        <v>0</v>
      </c>
      <c r="R7547" s="12">
        <f t="shared" si="1059"/>
        <v>0</v>
      </c>
      <c r="S7547" s="1">
        <f>IF(AND(A7547&gt;=5,A7547&lt;=9),INDEX(Demand!$C$3:$C$26,C7547),INDEX(Demand!$B$3:$B$26,C7547))</f>
        <v>350</v>
      </c>
      <c r="T7547" s="7">
        <f t="shared" si="1060"/>
        <v>0</v>
      </c>
      <c r="U7547" s="7">
        <f t="shared" si="1061"/>
        <v>0</v>
      </c>
    </row>
    <row r="7548" spans="1:21" x14ac:dyDescent="0.2">
      <c r="A7548" s="1">
        <v>11</v>
      </c>
      <c r="B7548" s="1">
        <v>11</v>
      </c>
      <c r="C7548" s="1">
        <v>4</v>
      </c>
      <c r="D7548">
        <v>12.2</v>
      </c>
      <c r="E7548">
        <v>11.8</v>
      </c>
      <c r="F7548">
        <v>97</v>
      </c>
      <c r="G7548">
        <v>0</v>
      </c>
      <c r="H7548">
        <v>0</v>
      </c>
      <c r="I7548">
        <v>0</v>
      </c>
      <c r="J7548" s="4">
        <f t="shared" si="1056"/>
        <v>78.176432062829463</v>
      </c>
      <c r="K7548" s="4">
        <f t="shared" si="1057"/>
        <v>-32.011371536884099</v>
      </c>
      <c r="L7548" s="5">
        <f t="shared" si="1062"/>
        <v>86.823567937170537</v>
      </c>
      <c r="M7548" s="5">
        <f t="shared" si="1063"/>
        <v>0</v>
      </c>
      <c r="N7548" s="6">
        <f t="shared" si="1055"/>
        <v>0</v>
      </c>
      <c r="O7548" s="6">
        <f t="shared" si="1058"/>
        <v>0</v>
      </c>
      <c r="P7548" s="6">
        <f>FORECAST(J7548,Inputs!$B$10:$B$18,Inputs!$A$10:$A$18)</f>
        <v>31.279411407989159</v>
      </c>
      <c r="Q7548" s="6">
        <f>IF(Inputs!$D$10="Yes",IF('Hourly Calcs'!P7548&gt;'Hourly Calcs'!K7548,'Hourly Calcs'!O7548,N7548+O7548),N7548+O7548)</f>
        <v>0</v>
      </c>
      <c r="R7548" s="12">
        <f t="shared" si="1059"/>
        <v>0</v>
      </c>
      <c r="S7548" s="1">
        <f>IF(AND(A7548&gt;=5,A7548&lt;=9),INDEX(Demand!$C$3:$C$26,C7548),INDEX(Demand!$B$3:$B$26,C7548))</f>
        <v>350</v>
      </c>
      <c r="T7548" s="7">
        <f t="shared" si="1060"/>
        <v>0</v>
      </c>
      <c r="U7548" s="7">
        <f t="shared" si="1061"/>
        <v>0</v>
      </c>
    </row>
    <row r="7549" spans="1:21" x14ac:dyDescent="0.2">
      <c r="A7549" s="1">
        <v>11</v>
      </c>
      <c r="B7549" s="1">
        <v>11</v>
      </c>
      <c r="C7549" s="1">
        <v>5</v>
      </c>
      <c r="D7549">
        <v>12.3</v>
      </c>
      <c r="E7549">
        <v>11.9</v>
      </c>
      <c r="F7549">
        <v>97</v>
      </c>
      <c r="G7549">
        <v>0</v>
      </c>
      <c r="H7549">
        <v>0</v>
      </c>
      <c r="I7549">
        <v>0</v>
      </c>
      <c r="J7549" s="4">
        <f t="shared" si="1056"/>
        <v>90.314932254428982</v>
      </c>
      <c r="K7549" s="4">
        <f t="shared" si="1057"/>
        <v>-22.585235619269341</v>
      </c>
      <c r="L7549" s="5">
        <f t="shared" si="1062"/>
        <v>74.685067745571018</v>
      </c>
      <c r="M7549" s="5">
        <f t="shared" si="1063"/>
        <v>0</v>
      </c>
      <c r="N7549" s="6">
        <f t="shared" si="1055"/>
        <v>0</v>
      </c>
      <c r="O7549" s="6">
        <f t="shared" si="1058"/>
        <v>0</v>
      </c>
      <c r="P7549" s="6">
        <f>FORECAST(J7549,Inputs!$B$10:$B$18,Inputs!$A$10:$A$18)</f>
        <v>31.391804928281747</v>
      </c>
      <c r="Q7549" s="6">
        <f>IF(Inputs!$D$10="Yes",IF('Hourly Calcs'!P7549&gt;'Hourly Calcs'!K7549,'Hourly Calcs'!O7549,N7549+O7549),N7549+O7549)</f>
        <v>0</v>
      </c>
      <c r="R7549" s="12">
        <f t="shared" si="1059"/>
        <v>0</v>
      </c>
      <c r="S7549" s="1">
        <f>IF(AND(A7549&gt;=5,A7549&lt;=9),INDEX(Demand!$C$3:$C$26,C7549),INDEX(Demand!$B$3:$B$26,C7549))</f>
        <v>350</v>
      </c>
      <c r="T7549" s="7">
        <f t="shared" si="1060"/>
        <v>0</v>
      </c>
      <c r="U7549" s="7">
        <f t="shared" si="1061"/>
        <v>0</v>
      </c>
    </row>
    <row r="7550" spans="1:21" x14ac:dyDescent="0.2">
      <c r="A7550" s="1">
        <v>11</v>
      </c>
      <c r="B7550" s="1">
        <v>11</v>
      </c>
      <c r="C7550" s="1">
        <v>6</v>
      </c>
      <c r="D7550">
        <v>12.3</v>
      </c>
      <c r="E7550">
        <v>12.1</v>
      </c>
      <c r="F7550">
        <v>99</v>
      </c>
      <c r="G7550">
        <v>0</v>
      </c>
      <c r="H7550">
        <v>0</v>
      </c>
      <c r="I7550">
        <v>0</v>
      </c>
      <c r="J7550" s="4">
        <f t="shared" si="1056"/>
        <v>101.64169898290943</v>
      </c>
      <c r="K7550" s="4">
        <f t="shared" si="1057"/>
        <v>-13.156780066062112</v>
      </c>
      <c r="L7550" s="5">
        <f t="shared" si="1062"/>
        <v>63.358301017090568</v>
      </c>
      <c r="M7550" s="5">
        <f t="shared" si="1063"/>
        <v>0</v>
      </c>
      <c r="N7550" s="6">
        <f t="shared" si="1055"/>
        <v>0</v>
      </c>
      <c r="O7550" s="6">
        <f t="shared" si="1058"/>
        <v>0</v>
      </c>
      <c r="P7550" s="6">
        <f>FORECAST(J7550,Inputs!$B$10:$B$18,Inputs!$A$10:$A$18)</f>
        <v>31.4966823979899</v>
      </c>
      <c r="Q7550" s="6">
        <f>IF(Inputs!$D$10="Yes",IF('Hourly Calcs'!P7550&gt;'Hourly Calcs'!K7550,'Hourly Calcs'!O7550,N7550+O7550),N7550+O7550)</f>
        <v>0</v>
      </c>
      <c r="R7550" s="12">
        <f t="shared" si="1059"/>
        <v>0</v>
      </c>
      <c r="S7550" s="1">
        <f>IF(AND(A7550&gt;=5,A7550&lt;=9),INDEX(Demand!$C$3:$C$26,C7550),INDEX(Demand!$B$3:$B$26,C7550))</f>
        <v>350</v>
      </c>
      <c r="T7550" s="7">
        <f t="shared" si="1060"/>
        <v>0</v>
      </c>
      <c r="U7550" s="7">
        <f t="shared" si="1061"/>
        <v>0</v>
      </c>
    </row>
    <row r="7551" spans="1:21" x14ac:dyDescent="0.2">
      <c r="A7551" s="1">
        <v>11</v>
      </c>
      <c r="B7551" s="1">
        <v>11</v>
      </c>
      <c r="C7551" s="1">
        <v>7</v>
      </c>
      <c r="D7551">
        <v>12.4</v>
      </c>
      <c r="E7551">
        <v>12.2</v>
      </c>
      <c r="F7551">
        <v>99</v>
      </c>
      <c r="G7551">
        <v>0</v>
      </c>
      <c r="H7551">
        <v>0</v>
      </c>
      <c r="I7551">
        <v>0</v>
      </c>
      <c r="J7551" s="4">
        <f t="shared" si="1056"/>
        <v>112.85822967377169</v>
      </c>
      <c r="K7551" s="4">
        <f t="shared" si="1057"/>
        <v>-4.0573573722593466</v>
      </c>
      <c r="L7551" s="5">
        <f t="shared" si="1062"/>
        <v>52.141770326228311</v>
      </c>
      <c r="M7551" s="5">
        <f t="shared" si="1063"/>
        <v>0</v>
      </c>
      <c r="N7551" s="6">
        <f t="shared" si="1055"/>
        <v>0</v>
      </c>
      <c r="O7551" s="6">
        <f t="shared" si="1058"/>
        <v>0</v>
      </c>
      <c r="P7551" s="6">
        <f>FORECAST(J7551,Inputs!$B$10:$B$18,Inputs!$A$10:$A$18)</f>
        <v>31.600539163646033</v>
      </c>
      <c r="Q7551" s="6">
        <f>IF(Inputs!$D$10="Yes",IF('Hourly Calcs'!P7551&gt;'Hourly Calcs'!K7551,'Hourly Calcs'!O7551,N7551+O7551),N7551+O7551)</f>
        <v>0</v>
      </c>
      <c r="R7551" s="12">
        <f t="shared" si="1059"/>
        <v>0</v>
      </c>
      <c r="S7551" s="1">
        <f>IF(AND(A7551&gt;=5,A7551&lt;=9),INDEX(Demand!$C$3:$C$26,C7551),INDEX(Demand!$B$3:$B$26,C7551))</f>
        <v>350</v>
      </c>
      <c r="T7551" s="7">
        <f t="shared" si="1060"/>
        <v>0</v>
      </c>
      <c r="U7551" s="7">
        <f t="shared" si="1061"/>
        <v>0</v>
      </c>
    </row>
    <row r="7552" spans="1:21" x14ac:dyDescent="0.2">
      <c r="A7552" s="1">
        <v>11</v>
      </c>
      <c r="B7552" s="1">
        <v>11</v>
      </c>
      <c r="C7552" s="1">
        <v>8</v>
      </c>
      <c r="D7552">
        <v>12.8</v>
      </c>
      <c r="E7552">
        <v>12.6</v>
      </c>
      <c r="F7552">
        <v>99</v>
      </c>
      <c r="G7552">
        <v>7</v>
      </c>
      <c r="H7552">
        <v>0</v>
      </c>
      <c r="I7552">
        <v>7</v>
      </c>
      <c r="J7552" s="4">
        <f t="shared" si="1056"/>
        <v>124.50449174639468</v>
      </c>
      <c r="K7552" s="4">
        <f t="shared" si="1057"/>
        <v>4.3557756216501531</v>
      </c>
      <c r="L7552" s="5">
        <f t="shared" si="1062"/>
        <v>40.495508253605323</v>
      </c>
      <c r="M7552" s="5">
        <f t="shared" si="1063"/>
        <v>29.644224378349847</v>
      </c>
      <c r="N7552" s="6">
        <f t="shared" si="1055"/>
        <v>0</v>
      </c>
      <c r="O7552" s="6">
        <f t="shared" si="1058"/>
        <v>6.4016315039426459</v>
      </c>
      <c r="P7552" s="6">
        <f>FORECAST(J7552,Inputs!$B$10:$B$18,Inputs!$A$10:$A$18)</f>
        <v>31.708374923577725</v>
      </c>
      <c r="Q7552" s="6">
        <f>IF(Inputs!$D$10="Yes",IF('Hourly Calcs'!P7552&gt;'Hourly Calcs'!K7552,'Hourly Calcs'!O7552,N7552+O7552),N7552+O7552)</f>
        <v>6.4016315039426459</v>
      </c>
      <c r="R7552" s="12">
        <f t="shared" si="1059"/>
        <v>30.420552906735452</v>
      </c>
      <c r="S7552" s="1">
        <f>IF(AND(A7552&gt;=5,A7552&lt;=9),INDEX(Demand!$C$3:$C$26,C7552),INDEX(Demand!$B$3:$B$26,C7552))</f>
        <v>350</v>
      </c>
      <c r="T7552" s="7">
        <f t="shared" si="1060"/>
        <v>30.420552906735452</v>
      </c>
      <c r="U7552" s="7">
        <f t="shared" si="1061"/>
        <v>0</v>
      </c>
    </row>
    <row r="7553" spans="1:21" x14ac:dyDescent="0.2">
      <c r="A7553" s="1">
        <v>11</v>
      </c>
      <c r="B7553" s="1">
        <v>11</v>
      </c>
      <c r="C7553" s="1">
        <v>9</v>
      </c>
      <c r="D7553">
        <v>13.2</v>
      </c>
      <c r="E7553">
        <v>13</v>
      </c>
      <c r="F7553">
        <v>99</v>
      </c>
      <c r="G7553">
        <v>50</v>
      </c>
      <c r="H7553">
        <v>0</v>
      </c>
      <c r="I7553">
        <v>50</v>
      </c>
      <c r="J7553" s="4">
        <f t="shared" si="1056"/>
        <v>136.99359148083866</v>
      </c>
      <c r="K7553" s="4">
        <f t="shared" si="1057"/>
        <v>11.427950113125107</v>
      </c>
      <c r="L7553" s="5">
        <f t="shared" si="1062"/>
        <v>28.00640851916134</v>
      </c>
      <c r="M7553" s="5">
        <f t="shared" si="1063"/>
        <v>22.572049886874893</v>
      </c>
      <c r="N7553" s="6">
        <f t="shared" si="1055"/>
        <v>0</v>
      </c>
      <c r="O7553" s="6">
        <f t="shared" si="1058"/>
        <v>45.72593931387604</v>
      </c>
      <c r="P7553" s="6">
        <f>FORECAST(J7553,Inputs!$B$10:$B$18,Inputs!$A$10:$A$18)</f>
        <v>31.824014735933691</v>
      </c>
      <c r="Q7553" s="6">
        <f>IF(Inputs!$D$10="Yes",IF('Hourly Calcs'!P7553&gt;'Hourly Calcs'!K7553,'Hourly Calcs'!O7553,N7553+O7553),N7553+O7553)</f>
        <v>45.72593931387604</v>
      </c>
      <c r="R7553" s="12">
        <f t="shared" si="1059"/>
        <v>217.28966361953894</v>
      </c>
      <c r="S7553" s="1">
        <f>IF(AND(A7553&gt;=5,A7553&lt;=9),INDEX(Demand!$C$3:$C$26,C7553),INDEX(Demand!$B$3:$B$26,C7553))</f>
        <v>350</v>
      </c>
      <c r="T7553" s="7">
        <f t="shared" si="1060"/>
        <v>217.28966361953894</v>
      </c>
      <c r="U7553" s="7">
        <f t="shared" si="1061"/>
        <v>0</v>
      </c>
    </row>
    <row r="7554" spans="1:21" x14ac:dyDescent="0.2">
      <c r="A7554" s="1">
        <v>11</v>
      </c>
      <c r="B7554" s="1">
        <v>11</v>
      </c>
      <c r="C7554" s="1">
        <v>10</v>
      </c>
      <c r="D7554">
        <v>13.7</v>
      </c>
      <c r="E7554">
        <v>13.3</v>
      </c>
      <c r="F7554">
        <v>97</v>
      </c>
      <c r="G7554">
        <v>113</v>
      </c>
      <c r="H7554">
        <v>14</v>
      </c>
      <c r="I7554">
        <v>109</v>
      </c>
      <c r="J7554" s="4">
        <f t="shared" si="1056"/>
        <v>150.56845985454521</v>
      </c>
      <c r="K7554" s="4">
        <f t="shared" si="1057"/>
        <v>17.000795604001041</v>
      </c>
      <c r="L7554" s="5">
        <f t="shared" si="1062"/>
        <v>14.43154014545479</v>
      </c>
      <c r="M7554" s="5">
        <f t="shared" si="1063"/>
        <v>16.999204395998959</v>
      </c>
      <c r="N7554" s="6">
        <f t="shared" si="1055"/>
        <v>10.643934747186467</v>
      </c>
      <c r="O7554" s="6">
        <f t="shared" si="1058"/>
        <v>99.682547704249771</v>
      </c>
      <c r="P7554" s="6">
        <f>FORECAST(J7554,Inputs!$B$10:$B$18,Inputs!$A$10:$A$18)</f>
        <v>31.949707961616156</v>
      </c>
      <c r="Q7554" s="6">
        <f>IF(Inputs!$D$10="Yes",IF('Hourly Calcs'!P7554&gt;'Hourly Calcs'!K7554,'Hourly Calcs'!O7554,N7554+O7554),N7554+O7554)</f>
        <v>99.682547704249771</v>
      </c>
      <c r="R7554" s="12">
        <f t="shared" si="1059"/>
        <v>473.69146669059489</v>
      </c>
      <c r="S7554" s="1">
        <f>IF(AND(A7554&gt;=5,A7554&lt;=9),INDEX(Demand!$C$3:$C$26,C7554),INDEX(Demand!$B$3:$B$26,C7554))</f>
        <v>600</v>
      </c>
      <c r="T7554" s="7">
        <f t="shared" si="1060"/>
        <v>473.69146669059489</v>
      </c>
      <c r="U7554" s="7">
        <f t="shared" si="1061"/>
        <v>0</v>
      </c>
    </row>
    <row r="7555" spans="1:21" x14ac:dyDescent="0.2">
      <c r="A7555" s="1">
        <v>11</v>
      </c>
      <c r="B7555" s="1">
        <v>11</v>
      </c>
      <c r="C7555" s="1">
        <v>11</v>
      </c>
      <c r="D7555">
        <v>13.9</v>
      </c>
      <c r="E7555">
        <v>13.2</v>
      </c>
      <c r="F7555">
        <v>96</v>
      </c>
      <c r="G7555">
        <v>165</v>
      </c>
      <c r="H7555">
        <v>28</v>
      </c>
      <c r="I7555">
        <v>155</v>
      </c>
      <c r="J7555" s="4">
        <f t="shared" si="1056"/>
        <v>165.19404748380256</v>
      </c>
      <c r="K7555" s="4">
        <f t="shared" si="1057"/>
        <v>20.55698533464853</v>
      </c>
      <c r="L7555" s="5">
        <f t="shared" si="1062"/>
        <v>0.19404748380256365</v>
      </c>
      <c r="M7555" s="5">
        <f t="shared" si="1063"/>
        <v>13.44301466535147</v>
      </c>
      <c r="N7555" s="6">
        <f t="shared" si="1055"/>
        <v>22.811310741347739</v>
      </c>
      <c r="O7555" s="6">
        <f t="shared" si="1058"/>
        <v>141.75041187301574</v>
      </c>
      <c r="P7555" s="6">
        <f>FORECAST(J7555,Inputs!$B$10:$B$18,Inputs!$A$10:$A$18)</f>
        <v>32.085130069294465</v>
      </c>
      <c r="Q7555" s="6">
        <f>IF(Inputs!$D$10="Yes",IF('Hourly Calcs'!P7555&gt;'Hourly Calcs'!K7555,'Hourly Calcs'!O7555,N7555+O7555),N7555+O7555)</f>
        <v>141.75041187301574</v>
      </c>
      <c r="R7555" s="12">
        <f t="shared" si="1059"/>
        <v>673.59795722057072</v>
      </c>
      <c r="S7555" s="1">
        <f>IF(AND(A7555&gt;=5,A7555&lt;=9),INDEX(Demand!$C$3:$C$26,C7555),INDEX(Demand!$B$3:$B$26,C7555))</f>
        <v>600</v>
      </c>
      <c r="T7555" s="7">
        <f t="shared" si="1060"/>
        <v>600</v>
      </c>
      <c r="U7555" s="7">
        <f t="shared" si="1061"/>
        <v>73.59795722057072</v>
      </c>
    </row>
    <row r="7556" spans="1:21" x14ac:dyDescent="0.2">
      <c r="A7556" s="1">
        <v>11</v>
      </c>
      <c r="B7556" s="1">
        <v>11</v>
      </c>
      <c r="C7556" s="1">
        <v>12</v>
      </c>
      <c r="D7556">
        <v>15.1</v>
      </c>
      <c r="E7556">
        <v>13.3</v>
      </c>
      <c r="F7556">
        <v>89</v>
      </c>
      <c r="G7556">
        <v>191</v>
      </c>
      <c r="H7556">
        <v>17</v>
      </c>
      <c r="I7556">
        <v>184</v>
      </c>
      <c r="J7556" s="4">
        <f t="shared" si="1056"/>
        <v>180.470927366528</v>
      </c>
      <c r="K7556" s="4">
        <f t="shared" si="1057"/>
        <v>21.728885589688545</v>
      </c>
      <c r="L7556" s="5">
        <f t="shared" si="1062"/>
        <v>15.470927366528002</v>
      </c>
      <c r="M7556" s="5">
        <f t="shared" si="1063"/>
        <v>12.271114410311455</v>
      </c>
      <c r="N7556" s="6">
        <f t="shared" si="1055"/>
        <v>13.728522358989141</v>
      </c>
      <c r="O7556" s="6">
        <f t="shared" si="1058"/>
        <v>168.27145667506383</v>
      </c>
      <c r="P7556" s="6">
        <f>FORECAST(J7556,Inputs!$B$10:$B$18,Inputs!$A$10:$A$18)</f>
        <v>32.226582660801185</v>
      </c>
      <c r="Q7556" s="6">
        <f>IF(Inputs!$D$10="Yes",IF('Hourly Calcs'!P7556&gt;'Hourly Calcs'!K7556,'Hourly Calcs'!O7556,N7556+O7556),N7556+O7556)</f>
        <v>168.27145667506383</v>
      </c>
      <c r="R7556" s="12">
        <f t="shared" si="1059"/>
        <v>799.62596211990331</v>
      </c>
      <c r="S7556" s="1">
        <f>IF(AND(A7556&gt;=5,A7556&lt;=9),INDEX(Demand!$C$3:$C$26,C7556),INDEX(Demand!$B$3:$B$26,C7556))</f>
        <v>600</v>
      </c>
      <c r="T7556" s="7">
        <f t="shared" si="1060"/>
        <v>600</v>
      </c>
      <c r="U7556" s="7">
        <f t="shared" si="1061"/>
        <v>199.62596211990331</v>
      </c>
    </row>
    <row r="7557" spans="1:21" x14ac:dyDescent="0.2">
      <c r="A7557" s="1">
        <v>11</v>
      </c>
      <c r="B7557" s="1">
        <v>11</v>
      </c>
      <c r="C7557" s="1">
        <v>13</v>
      </c>
      <c r="D7557">
        <v>15</v>
      </c>
      <c r="E7557">
        <v>13.4</v>
      </c>
      <c r="F7557">
        <v>90</v>
      </c>
      <c r="G7557">
        <v>246</v>
      </c>
      <c r="H7557">
        <v>197</v>
      </c>
      <c r="I7557">
        <v>169</v>
      </c>
      <c r="J7557" s="4">
        <f t="shared" si="1056"/>
        <v>195.72122362614132</v>
      </c>
      <c r="K7557" s="4">
        <f t="shared" si="1057"/>
        <v>20.381994349474169</v>
      </c>
      <c r="L7557" s="5">
        <f t="shared" si="1062"/>
        <v>30.721223626141324</v>
      </c>
      <c r="M7557" s="5">
        <f t="shared" si="1063"/>
        <v>13.618005650525831</v>
      </c>
      <c r="N7557" s="6">
        <f t="shared" si="1055"/>
        <v>145.65305552277383</v>
      </c>
      <c r="O7557" s="6">
        <f t="shared" si="1058"/>
        <v>154.55367488090101</v>
      </c>
      <c r="P7557" s="6">
        <f>FORECAST(J7557,Inputs!$B$10:$B$18,Inputs!$A$10:$A$18)</f>
        <v>32.367789107649457</v>
      </c>
      <c r="Q7557" s="6">
        <f>IF(Inputs!$D$10="Yes",IF('Hourly Calcs'!P7557&gt;'Hourly Calcs'!K7557,'Hourly Calcs'!O7557,N7557+O7557),N7557+O7557)</f>
        <v>154.55367488090101</v>
      </c>
      <c r="R7557" s="12">
        <f t="shared" si="1059"/>
        <v>734.43906303404162</v>
      </c>
      <c r="S7557" s="1">
        <f>IF(AND(A7557&gt;=5,A7557&lt;=9),INDEX(Demand!$C$3:$C$26,C7557),INDEX(Demand!$B$3:$B$26,C7557))</f>
        <v>600</v>
      </c>
      <c r="T7557" s="7">
        <f t="shared" si="1060"/>
        <v>600</v>
      </c>
      <c r="U7557" s="7">
        <f t="shared" si="1061"/>
        <v>134.43906303404162</v>
      </c>
    </row>
    <row r="7558" spans="1:21" x14ac:dyDescent="0.2">
      <c r="A7558" s="1">
        <v>11</v>
      </c>
      <c r="B7558" s="1">
        <v>11</v>
      </c>
      <c r="C7558" s="1">
        <v>14</v>
      </c>
      <c r="D7558">
        <v>14.5</v>
      </c>
      <c r="E7558">
        <v>13</v>
      </c>
      <c r="F7558">
        <v>91</v>
      </c>
      <c r="G7558">
        <v>203</v>
      </c>
      <c r="H7558">
        <v>99</v>
      </c>
      <c r="I7558">
        <v>169</v>
      </c>
      <c r="J7558" s="4">
        <f t="shared" si="1056"/>
        <v>210.27853651981292</v>
      </c>
      <c r="K7558" s="4">
        <f t="shared" si="1057"/>
        <v>16.669651294165263</v>
      </c>
      <c r="L7558" s="5">
        <f t="shared" si="1062"/>
        <v>45.278536519812917</v>
      </c>
      <c r="M7558" s="5">
        <f t="shared" si="1063"/>
        <v>17.330348705834737</v>
      </c>
      <c r="N7558" s="6">
        <f t="shared" si="1055"/>
        <v>60.861038506492065</v>
      </c>
      <c r="O7558" s="6">
        <f t="shared" si="1058"/>
        <v>154.55367488090101</v>
      </c>
      <c r="P7558" s="6">
        <f>FORECAST(J7558,Inputs!$B$10:$B$18,Inputs!$A$10:$A$18)</f>
        <v>32.502579041850119</v>
      </c>
      <c r="Q7558" s="6">
        <f>IF(Inputs!$D$10="Yes",IF('Hourly Calcs'!P7558&gt;'Hourly Calcs'!K7558,'Hourly Calcs'!O7558,N7558+O7558),N7558+O7558)</f>
        <v>154.55367488090101</v>
      </c>
      <c r="R7558" s="12">
        <f t="shared" si="1059"/>
        <v>734.43906303404162</v>
      </c>
      <c r="S7558" s="1">
        <f>IF(AND(A7558&gt;=5,A7558&lt;=9),INDEX(Demand!$C$3:$C$26,C7558),INDEX(Demand!$B$3:$B$26,C7558))</f>
        <v>600</v>
      </c>
      <c r="T7558" s="7">
        <f t="shared" si="1060"/>
        <v>600</v>
      </c>
      <c r="U7558" s="7">
        <f t="shared" si="1061"/>
        <v>134.43906303404162</v>
      </c>
    </row>
    <row r="7559" spans="1:21" x14ac:dyDescent="0.2">
      <c r="A7559" s="1">
        <v>11</v>
      </c>
      <c r="B7559" s="1">
        <v>11</v>
      </c>
      <c r="C7559" s="1">
        <v>15</v>
      </c>
      <c r="D7559">
        <v>13.9</v>
      </c>
      <c r="E7559">
        <v>13.2</v>
      </c>
      <c r="F7559">
        <v>96</v>
      </c>
      <c r="G7559">
        <v>99</v>
      </c>
      <c r="H7559">
        <v>13</v>
      </c>
      <c r="I7559">
        <v>95</v>
      </c>
      <c r="J7559" s="4">
        <f t="shared" si="1056"/>
        <v>223.76837161016209</v>
      </c>
      <c r="K7559" s="4">
        <f t="shared" si="1057"/>
        <v>10.971222092549951</v>
      </c>
      <c r="L7559" s="5">
        <f t="shared" si="1062"/>
        <v>58.768371610162092</v>
      </c>
      <c r="M7559" s="5">
        <f t="shared" si="1063"/>
        <v>23.028777907450049</v>
      </c>
      <c r="N7559" s="6">
        <f t="shared" si="1055"/>
        <v>5.7514703566376166</v>
      </c>
      <c r="O7559" s="6">
        <f t="shared" si="1058"/>
        <v>86.879284696364479</v>
      </c>
      <c r="P7559" s="6">
        <f>FORECAST(J7559,Inputs!$B$10:$B$18,Inputs!$A$10:$A$18)</f>
        <v>32.627484922316313</v>
      </c>
      <c r="Q7559" s="6">
        <f>IF(Inputs!$D$10="Yes",IF('Hourly Calcs'!P7559&gt;'Hourly Calcs'!K7559,'Hourly Calcs'!O7559,N7559+O7559),N7559+O7559)</f>
        <v>86.879284696364479</v>
      </c>
      <c r="R7559" s="12">
        <f t="shared" si="1059"/>
        <v>412.85036087712399</v>
      </c>
      <c r="S7559" s="1">
        <f>IF(AND(A7559&gt;=5,A7559&lt;=9),INDEX(Demand!$C$3:$C$26,C7559),INDEX(Demand!$B$3:$B$26,C7559))</f>
        <v>600</v>
      </c>
      <c r="T7559" s="7">
        <f t="shared" si="1060"/>
        <v>412.85036087712399</v>
      </c>
      <c r="U7559" s="7">
        <f t="shared" si="1061"/>
        <v>0</v>
      </c>
    </row>
    <row r="7560" spans="1:21" x14ac:dyDescent="0.2">
      <c r="A7560" s="1">
        <v>11</v>
      </c>
      <c r="B7560" s="1">
        <v>11</v>
      </c>
      <c r="C7560" s="1">
        <v>16</v>
      </c>
      <c r="D7560">
        <v>13.3</v>
      </c>
      <c r="E7560">
        <v>12.9</v>
      </c>
      <c r="F7560">
        <v>97</v>
      </c>
      <c r="G7560">
        <v>36</v>
      </c>
      <c r="H7560">
        <v>0</v>
      </c>
      <c r="I7560">
        <v>36</v>
      </c>
      <c r="J7560" s="4">
        <f t="shared" si="1056"/>
        <v>236.17825709972789</v>
      </c>
      <c r="K7560" s="4">
        <f t="shared" si="1057"/>
        <v>3.8185795630335093</v>
      </c>
      <c r="L7560" s="5">
        <f t="shared" si="1062"/>
        <v>71.178257099727887</v>
      </c>
      <c r="M7560" s="5">
        <f t="shared" si="1063"/>
        <v>30.181420436966491</v>
      </c>
      <c r="N7560" s="6">
        <f t="shared" si="1055"/>
        <v>0</v>
      </c>
      <c r="O7560" s="6">
        <f t="shared" si="1058"/>
        <v>32.922676305990748</v>
      </c>
      <c r="P7560" s="6">
        <f>FORECAST(J7560,Inputs!$B$10:$B$18,Inputs!$A$10:$A$18)</f>
        <v>32.742391269441924</v>
      </c>
      <c r="Q7560" s="6">
        <f>IF(Inputs!$D$10="Yes",IF('Hourly Calcs'!P7560&gt;'Hourly Calcs'!K7560,'Hourly Calcs'!O7560,N7560+O7560),N7560+O7560)</f>
        <v>32.922676305990748</v>
      </c>
      <c r="R7560" s="12">
        <f t="shared" si="1059"/>
        <v>156.44855780606804</v>
      </c>
      <c r="S7560" s="1">
        <f>IF(AND(A7560&gt;=5,A7560&lt;=9),INDEX(Demand!$C$3:$C$26,C7560),INDEX(Demand!$B$3:$B$26,C7560))</f>
        <v>900</v>
      </c>
      <c r="T7560" s="7">
        <f t="shared" si="1060"/>
        <v>156.44855780606804</v>
      </c>
      <c r="U7560" s="7">
        <f t="shared" si="1061"/>
        <v>0</v>
      </c>
    </row>
    <row r="7561" spans="1:21" x14ac:dyDescent="0.2">
      <c r="A7561" s="1">
        <v>11</v>
      </c>
      <c r="B7561" s="1">
        <v>11</v>
      </c>
      <c r="C7561" s="1">
        <v>17</v>
      </c>
      <c r="D7561">
        <v>13</v>
      </c>
      <c r="E7561">
        <v>12.8</v>
      </c>
      <c r="F7561">
        <v>99</v>
      </c>
      <c r="G7561">
        <v>2</v>
      </c>
      <c r="H7561">
        <v>0</v>
      </c>
      <c r="I7561">
        <v>2</v>
      </c>
      <c r="J7561" s="4">
        <f t="shared" si="1056"/>
        <v>247.76506743283261</v>
      </c>
      <c r="K7561" s="4">
        <f t="shared" si="1057"/>
        <v>-4.6943562985855607</v>
      </c>
      <c r="L7561" s="5">
        <f t="shared" si="1062"/>
        <v>82.765067432832609</v>
      </c>
      <c r="M7561" s="5">
        <f t="shared" si="1063"/>
        <v>0</v>
      </c>
      <c r="N7561" s="6">
        <f t="shared" ref="N7561:N7624" si="1064">H7561*MAX(0,COS(2*ASIN(SQRT(SIN(RADIANS($B$4))^2+COS(RADIANS($K7561))^2-2*SIN(RADIANS($B$4))*COS(RADIANS($K7561))*COS(RADIANS($J7561-$B$5))+(SIN(RADIANS($K7561))-COS(RADIANS($B$4)))^2)/2)))</f>
        <v>0</v>
      </c>
      <c r="O7561" s="6">
        <f t="shared" si="1058"/>
        <v>1.8290375725550416</v>
      </c>
      <c r="P7561" s="6">
        <f>FORECAST(J7561,Inputs!$B$10:$B$18,Inputs!$A$10:$A$18)</f>
        <v>32.849676550304004</v>
      </c>
      <c r="Q7561" s="6">
        <f>IF(Inputs!$D$10="Yes",IF('Hourly Calcs'!P7561&gt;'Hourly Calcs'!K7561,'Hourly Calcs'!O7561,N7561+O7561),N7561+O7561)</f>
        <v>1.8290375725550416</v>
      </c>
      <c r="R7561" s="12">
        <f t="shared" si="1059"/>
        <v>8.6915865447815577</v>
      </c>
      <c r="S7561" s="1">
        <f>IF(AND(A7561&gt;=5,A7561&lt;=9),INDEX(Demand!$C$3:$C$26,C7561),INDEX(Demand!$B$3:$B$26,C7561))</f>
        <v>900</v>
      </c>
      <c r="T7561" s="7">
        <f t="shared" si="1060"/>
        <v>8.6915865447815577</v>
      </c>
      <c r="U7561" s="7">
        <f t="shared" si="1061"/>
        <v>0</v>
      </c>
    </row>
    <row r="7562" spans="1:21" x14ac:dyDescent="0.2">
      <c r="A7562" s="1">
        <v>11</v>
      </c>
      <c r="B7562" s="1">
        <v>11</v>
      </c>
      <c r="C7562" s="1">
        <v>18</v>
      </c>
      <c r="D7562">
        <v>12.6</v>
      </c>
      <c r="E7562">
        <v>12.6</v>
      </c>
      <c r="F7562">
        <v>100</v>
      </c>
      <c r="G7562">
        <v>0</v>
      </c>
      <c r="H7562">
        <v>0</v>
      </c>
      <c r="I7562">
        <v>0</v>
      </c>
      <c r="J7562" s="4">
        <f t="shared" ref="J7562:J7625" si="1065">solarazimuth($B$2,$B$3,$B$1,A7562,B7562,C7562,0,0,0,0)</f>
        <v>258.94997381347889</v>
      </c>
      <c r="K7562" s="4">
        <f t="shared" ref="K7562:K7625" si="1066">solarelevation($B$2,$B$3,$B$1,A7562,B7562,C7562,0,0,0,0)</f>
        <v>-13.831264505216083</v>
      </c>
      <c r="L7562" s="5">
        <f t="shared" si="1062"/>
        <v>0</v>
      </c>
      <c r="M7562" s="5">
        <f t="shared" si="1063"/>
        <v>0</v>
      </c>
      <c r="N7562" s="6">
        <f t="shared" si="1064"/>
        <v>0</v>
      </c>
      <c r="O7562" s="6">
        <f t="shared" ref="O7562:O7625" si="1067">$I7562*(1+COS(RADIANS($B$4)))/2</f>
        <v>0</v>
      </c>
      <c r="P7562" s="6">
        <f>FORECAST(J7562,Inputs!$B$10:$B$18,Inputs!$A$10:$A$18)</f>
        <v>32.953240498272947</v>
      </c>
      <c r="Q7562" s="6">
        <f>IF(Inputs!$D$10="Yes",IF('Hourly Calcs'!P7562&gt;'Hourly Calcs'!K7562,'Hourly Calcs'!O7562,N7562+O7562),N7562+O7562)</f>
        <v>0</v>
      </c>
      <c r="R7562" s="12">
        <f t="shared" ref="R7562:R7625" si="1068">$B$6*$E$1*Q7562</f>
        <v>0</v>
      </c>
      <c r="S7562" s="1">
        <f>IF(AND(A7562&gt;=5,A7562&lt;=9),INDEX(Demand!$C$3:$C$26,C7562),INDEX(Demand!$B$3:$B$26,C7562))</f>
        <v>900</v>
      </c>
      <c r="T7562" s="7">
        <f t="shared" ref="T7562:T7625" si="1069">S7562-MAX(0,S7562-R7562)</f>
        <v>0</v>
      </c>
      <c r="U7562" s="7">
        <f t="shared" ref="U7562:U7625" si="1070">MAX(0,R7562-S7562)</f>
        <v>0</v>
      </c>
    </row>
    <row r="7563" spans="1:21" x14ac:dyDescent="0.2">
      <c r="A7563" s="1">
        <v>11</v>
      </c>
      <c r="B7563" s="1">
        <v>11</v>
      </c>
      <c r="C7563" s="1">
        <v>19</v>
      </c>
      <c r="D7563">
        <v>12.7</v>
      </c>
      <c r="E7563">
        <v>12.7</v>
      </c>
      <c r="F7563">
        <v>100</v>
      </c>
      <c r="G7563">
        <v>0</v>
      </c>
      <c r="H7563">
        <v>0</v>
      </c>
      <c r="I7563">
        <v>0</v>
      </c>
      <c r="J7563" s="4">
        <f t="shared" si="1065"/>
        <v>270.28064397346782</v>
      </c>
      <c r="K7563" s="4">
        <f t="shared" si="1066"/>
        <v>-23.28571289565906</v>
      </c>
      <c r="L7563" s="5">
        <f t="shared" si="1062"/>
        <v>0</v>
      </c>
      <c r="M7563" s="5">
        <f t="shared" si="1063"/>
        <v>0</v>
      </c>
      <c r="N7563" s="6">
        <f t="shared" si="1064"/>
        <v>0</v>
      </c>
      <c r="O7563" s="6">
        <f t="shared" si="1067"/>
        <v>0</v>
      </c>
      <c r="P7563" s="6">
        <f>FORECAST(J7563,Inputs!$B$10:$B$18,Inputs!$A$10:$A$18)</f>
        <v>33.058154110865438</v>
      </c>
      <c r="Q7563" s="6">
        <f>IF(Inputs!$D$10="Yes",IF('Hourly Calcs'!P7563&gt;'Hourly Calcs'!K7563,'Hourly Calcs'!O7563,N7563+O7563),N7563+O7563)</f>
        <v>0</v>
      </c>
      <c r="R7563" s="12">
        <f t="shared" si="1068"/>
        <v>0</v>
      </c>
      <c r="S7563" s="1">
        <f>IF(AND(A7563&gt;=5,A7563&lt;=9),INDEX(Demand!$C$3:$C$26,C7563),INDEX(Demand!$B$3:$B$26,C7563))</f>
        <v>900</v>
      </c>
      <c r="T7563" s="7">
        <f t="shared" si="1069"/>
        <v>0</v>
      </c>
      <c r="U7563" s="7">
        <f t="shared" si="1070"/>
        <v>0</v>
      </c>
    </row>
    <row r="7564" spans="1:21" x14ac:dyDescent="0.2">
      <c r="A7564" s="1">
        <v>11</v>
      </c>
      <c r="B7564" s="1">
        <v>11</v>
      </c>
      <c r="C7564" s="1">
        <v>20</v>
      </c>
      <c r="D7564">
        <v>12.9</v>
      </c>
      <c r="E7564">
        <v>12.7</v>
      </c>
      <c r="F7564">
        <v>99</v>
      </c>
      <c r="G7564">
        <v>0</v>
      </c>
      <c r="H7564">
        <v>0</v>
      </c>
      <c r="I7564">
        <v>0</v>
      </c>
      <c r="J7564" s="4">
        <f t="shared" si="1065"/>
        <v>282.47157922856059</v>
      </c>
      <c r="K7564" s="4">
        <f t="shared" si="1066"/>
        <v>-32.717939016141671</v>
      </c>
      <c r="L7564" s="5">
        <f t="shared" si="1062"/>
        <v>0</v>
      </c>
      <c r="M7564" s="5">
        <f t="shared" si="1063"/>
        <v>0</v>
      </c>
      <c r="N7564" s="6">
        <f t="shared" si="1064"/>
        <v>0</v>
      </c>
      <c r="O7564" s="6">
        <f t="shared" si="1067"/>
        <v>0</v>
      </c>
      <c r="P7564" s="6">
        <f>FORECAST(J7564,Inputs!$B$10:$B$18,Inputs!$A$10:$A$18)</f>
        <v>33.171033141005189</v>
      </c>
      <c r="Q7564" s="6">
        <f>IF(Inputs!$D$10="Yes",IF('Hourly Calcs'!P7564&gt;'Hourly Calcs'!K7564,'Hourly Calcs'!O7564,N7564+O7564),N7564+O7564)</f>
        <v>0</v>
      </c>
      <c r="R7564" s="12">
        <f t="shared" si="1068"/>
        <v>0</v>
      </c>
      <c r="S7564" s="1">
        <f>IF(AND(A7564&gt;=5,A7564&lt;=9),INDEX(Demand!$C$3:$C$26,C7564),INDEX(Demand!$B$3:$B$26,C7564))</f>
        <v>800</v>
      </c>
      <c r="T7564" s="7">
        <f t="shared" si="1069"/>
        <v>0</v>
      </c>
      <c r="U7564" s="7">
        <f t="shared" si="1070"/>
        <v>0</v>
      </c>
    </row>
    <row r="7565" spans="1:21" x14ac:dyDescent="0.2">
      <c r="A7565" s="1">
        <v>11</v>
      </c>
      <c r="B7565" s="1">
        <v>11</v>
      </c>
      <c r="C7565" s="1">
        <v>21</v>
      </c>
      <c r="D7565">
        <v>11.9</v>
      </c>
      <c r="E7565">
        <v>11.7</v>
      </c>
      <c r="F7565">
        <v>99</v>
      </c>
      <c r="G7565">
        <v>0</v>
      </c>
      <c r="H7565">
        <v>0</v>
      </c>
      <c r="I7565">
        <v>0</v>
      </c>
      <c r="J7565" s="4">
        <f t="shared" si="1065"/>
        <v>296.50665395793874</v>
      </c>
      <c r="K7565" s="4">
        <f t="shared" si="1066"/>
        <v>-41.668009096657698</v>
      </c>
      <c r="L7565" s="5">
        <f t="shared" si="1062"/>
        <v>0</v>
      </c>
      <c r="M7565" s="5">
        <f t="shared" si="1063"/>
        <v>0</v>
      </c>
      <c r="N7565" s="6">
        <f t="shared" si="1064"/>
        <v>0</v>
      </c>
      <c r="O7565" s="6">
        <f t="shared" si="1067"/>
        <v>0</v>
      </c>
      <c r="P7565" s="6">
        <f>FORECAST(J7565,Inputs!$B$10:$B$18,Inputs!$A$10:$A$18)</f>
        <v>33.300987536647582</v>
      </c>
      <c r="Q7565" s="6">
        <f>IF(Inputs!$D$10="Yes",IF('Hourly Calcs'!P7565&gt;'Hourly Calcs'!K7565,'Hourly Calcs'!O7565,N7565+O7565),N7565+O7565)</f>
        <v>0</v>
      </c>
      <c r="R7565" s="12">
        <f t="shared" si="1068"/>
        <v>0</v>
      </c>
      <c r="S7565" s="1">
        <f>IF(AND(A7565&gt;=5,A7565&lt;=9),INDEX(Demand!$C$3:$C$26,C7565),INDEX(Demand!$B$3:$B$26,C7565))</f>
        <v>700</v>
      </c>
      <c r="T7565" s="7">
        <f t="shared" si="1069"/>
        <v>0</v>
      </c>
      <c r="U7565" s="7">
        <f t="shared" si="1070"/>
        <v>0</v>
      </c>
    </row>
    <row r="7566" spans="1:21" x14ac:dyDescent="0.2">
      <c r="A7566" s="1">
        <v>11</v>
      </c>
      <c r="B7566" s="1">
        <v>11</v>
      </c>
      <c r="C7566" s="1">
        <v>22</v>
      </c>
      <c r="D7566">
        <v>11.7</v>
      </c>
      <c r="E7566">
        <v>11.5</v>
      </c>
      <c r="F7566">
        <v>99</v>
      </c>
      <c r="G7566">
        <v>0</v>
      </c>
      <c r="H7566">
        <v>0</v>
      </c>
      <c r="I7566">
        <v>0</v>
      </c>
      <c r="J7566" s="4">
        <f t="shared" si="1065"/>
        <v>313.70997867607537</v>
      </c>
      <c r="K7566" s="4">
        <f t="shared" si="1066"/>
        <v>-49.447307040360442</v>
      </c>
      <c r="L7566" s="5">
        <f t="shared" si="1062"/>
        <v>0</v>
      </c>
      <c r="M7566" s="5">
        <f t="shared" si="1063"/>
        <v>0</v>
      </c>
      <c r="N7566" s="6">
        <f t="shared" si="1064"/>
        <v>0</v>
      </c>
      <c r="O7566" s="6">
        <f t="shared" si="1067"/>
        <v>0</v>
      </c>
      <c r="P7566" s="6">
        <f>FORECAST(J7566,Inputs!$B$10:$B$18,Inputs!$A$10:$A$18)</f>
        <v>33.460277580334029</v>
      </c>
      <c r="Q7566" s="6">
        <f>IF(Inputs!$D$10="Yes",IF('Hourly Calcs'!P7566&gt;'Hourly Calcs'!K7566,'Hourly Calcs'!O7566,N7566+O7566),N7566+O7566)</f>
        <v>0</v>
      </c>
      <c r="R7566" s="12">
        <f t="shared" si="1068"/>
        <v>0</v>
      </c>
      <c r="S7566" s="1">
        <f>IF(AND(A7566&gt;=5,A7566&lt;=9),INDEX(Demand!$C$3:$C$26,C7566),INDEX(Demand!$B$3:$B$26,C7566))</f>
        <v>600</v>
      </c>
      <c r="T7566" s="7">
        <f t="shared" si="1069"/>
        <v>0</v>
      </c>
      <c r="U7566" s="7">
        <f t="shared" si="1070"/>
        <v>0</v>
      </c>
    </row>
    <row r="7567" spans="1:21" x14ac:dyDescent="0.2">
      <c r="A7567" s="1">
        <v>11</v>
      </c>
      <c r="B7567" s="1">
        <v>11</v>
      </c>
      <c r="C7567" s="1">
        <v>23</v>
      </c>
      <c r="D7567">
        <v>11.2</v>
      </c>
      <c r="E7567">
        <v>11</v>
      </c>
      <c r="F7567">
        <v>99</v>
      </c>
      <c r="G7567">
        <v>0</v>
      </c>
      <c r="H7567">
        <v>0</v>
      </c>
      <c r="I7567">
        <v>0</v>
      </c>
      <c r="J7567" s="4">
        <f t="shared" si="1065"/>
        <v>335.33441135383009</v>
      </c>
      <c r="K7567" s="4">
        <f t="shared" si="1066"/>
        <v>-54.988610759598629</v>
      </c>
      <c r="L7567" s="5">
        <f t="shared" si="1062"/>
        <v>0</v>
      </c>
      <c r="M7567" s="5">
        <f t="shared" si="1063"/>
        <v>0</v>
      </c>
      <c r="N7567" s="6">
        <f t="shared" si="1064"/>
        <v>0</v>
      </c>
      <c r="O7567" s="6">
        <f t="shared" si="1067"/>
        <v>0</v>
      </c>
      <c r="P7567" s="6">
        <f>FORECAST(J7567,Inputs!$B$10:$B$18,Inputs!$A$10:$A$18)</f>
        <v>33.660503808831756</v>
      </c>
      <c r="Q7567" s="6">
        <f>IF(Inputs!$D$10="Yes",IF('Hourly Calcs'!P7567&gt;'Hourly Calcs'!K7567,'Hourly Calcs'!O7567,N7567+O7567),N7567+O7567)</f>
        <v>0</v>
      </c>
      <c r="R7567" s="12">
        <f t="shared" si="1068"/>
        <v>0</v>
      </c>
      <c r="S7567" s="1">
        <f>IF(AND(A7567&gt;=5,A7567&lt;=9),INDEX(Demand!$C$3:$C$26,C7567),INDEX(Demand!$B$3:$B$26,C7567))</f>
        <v>500</v>
      </c>
      <c r="T7567" s="7">
        <f t="shared" si="1069"/>
        <v>0</v>
      </c>
      <c r="U7567" s="7">
        <f t="shared" si="1070"/>
        <v>0</v>
      </c>
    </row>
    <row r="7568" spans="1:21" x14ac:dyDescent="0.2">
      <c r="A7568" s="1">
        <v>11</v>
      </c>
      <c r="B7568" s="1">
        <v>11</v>
      </c>
      <c r="C7568" s="1">
        <v>24</v>
      </c>
      <c r="D7568">
        <v>11</v>
      </c>
      <c r="E7568">
        <v>10.8</v>
      </c>
      <c r="F7568">
        <v>99</v>
      </c>
      <c r="G7568">
        <v>0</v>
      </c>
      <c r="H7568">
        <v>0</v>
      </c>
      <c r="I7568">
        <v>0</v>
      </c>
      <c r="J7568" s="4">
        <f t="shared" si="1065"/>
        <v>0.77530503767243886</v>
      </c>
      <c r="K7568" s="4">
        <f t="shared" si="1066"/>
        <v>-56.980438254861269</v>
      </c>
      <c r="L7568" s="5">
        <f t="shared" si="1062"/>
        <v>0</v>
      </c>
      <c r="M7568" s="5">
        <f t="shared" si="1063"/>
        <v>0</v>
      </c>
      <c r="N7568" s="6">
        <f t="shared" si="1064"/>
        <v>0</v>
      </c>
      <c r="O7568" s="6">
        <f t="shared" si="1067"/>
        <v>0</v>
      </c>
      <c r="P7568" s="6">
        <f>FORECAST(J7568,Inputs!$B$10:$B$18,Inputs!$A$10:$A$18)</f>
        <v>30.562734305904371</v>
      </c>
      <c r="Q7568" s="6">
        <f>IF(Inputs!$D$10="Yes",IF('Hourly Calcs'!P7568&gt;'Hourly Calcs'!K7568,'Hourly Calcs'!O7568,N7568+O7568),N7568+O7568)</f>
        <v>0</v>
      </c>
      <c r="R7568" s="12">
        <f t="shared" si="1068"/>
        <v>0</v>
      </c>
      <c r="S7568" s="1">
        <f>IF(AND(A7568&gt;=5,A7568&lt;=9),INDEX(Demand!$C$3:$C$26,C7568),INDEX(Demand!$B$3:$B$26,C7568))</f>
        <v>400</v>
      </c>
      <c r="T7568" s="7">
        <f t="shared" si="1069"/>
        <v>0</v>
      </c>
      <c r="U7568" s="7">
        <f t="shared" si="1070"/>
        <v>0</v>
      </c>
    </row>
    <row r="7569" spans="1:21" x14ac:dyDescent="0.2">
      <c r="A7569" s="1">
        <v>11</v>
      </c>
      <c r="B7569" s="1">
        <v>12</v>
      </c>
      <c r="C7569" s="1">
        <v>1</v>
      </c>
      <c r="D7569">
        <v>10.4</v>
      </c>
      <c r="E7569">
        <v>10</v>
      </c>
      <c r="F7569">
        <v>97</v>
      </c>
      <c r="G7569">
        <v>0</v>
      </c>
      <c r="H7569">
        <v>0</v>
      </c>
      <c r="I7569">
        <v>0</v>
      </c>
      <c r="J7569" s="4">
        <f t="shared" si="1065"/>
        <v>26.084660223788461</v>
      </c>
      <c r="K7569" s="4">
        <f t="shared" si="1066"/>
        <v>-54.769599924881817</v>
      </c>
      <c r="L7569" s="5">
        <f t="shared" si="1062"/>
        <v>0</v>
      </c>
      <c r="M7569" s="5">
        <f t="shared" si="1063"/>
        <v>0</v>
      </c>
      <c r="N7569" s="6">
        <f t="shared" si="1064"/>
        <v>0</v>
      </c>
      <c r="O7569" s="6">
        <f t="shared" si="1067"/>
        <v>0</v>
      </c>
      <c r="P7569" s="6">
        <f>FORECAST(J7569,Inputs!$B$10:$B$18,Inputs!$A$10:$A$18)</f>
        <v>30.797080187257297</v>
      </c>
      <c r="Q7569" s="6">
        <f>IF(Inputs!$D$10="Yes",IF('Hourly Calcs'!P7569&gt;'Hourly Calcs'!K7569,'Hourly Calcs'!O7569,N7569+O7569),N7569+O7569)</f>
        <v>0</v>
      </c>
      <c r="R7569" s="12">
        <f t="shared" si="1068"/>
        <v>0</v>
      </c>
      <c r="S7569" s="1">
        <f>IF(AND(A7569&gt;=5,A7569&lt;=9),INDEX(Demand!$C$3:$C$26,C7569),INDEX(Demand!$B$3:$B$26,C7569))</f>
        <v>350</v>
      </c>
      <c r="T7569" s="7">
        <f t="shared" si="1069"/>
        <v>0</v>
      </c>
      <c r="U7569" s="7">
        <f t="shared" si="1070"/>
        <v>0</v>
      </c>
    </row>
    <row r="7570" spans="1:21" x14ac:dyDescent="0.2">
      <c r="A7570" s="1">
        <v>11</v>
      </c>
      <c r="B7570" s="1">
        <v>12</v>
      </c>
      <c r="C7570" s="1">
        <v>2</v>
      </c>
      <c r="D7570">
        <v>10</v>
      </c>
      <c r="E7570">
        <v>9.6</v>
      </c>
      <c r="F7570">
        <v>97</v>
      </c>
      <c r="G7570">
        <v>0</v>
      </c>
      <c r="H7570">
        <v>0</v>
      </c>
      <c r="I7570">
        <v>0</v>
      </c>
      <c r="J7570" s="4">
        <f t="shared" si="1065"/>
        <v>47.455811449040368</v>
      </c>
      <c r="K7570" s="4">
        <f t="shared" si="1066"/>
        <v>-49.076947671266083</v>
      </c>
      <c r="L7570" s="5">
        <f t="shared" si="1062"/>
        <v>0</v>
      </c>
      <c r="M7570" s="5">
        <f t="shared" si="1063"/>
        <v>0</v>
      </c>
      <c r="N7570" s="6">
        <f t="shared" si="1064"/>
        <v>0</v>
      </c>
      <c r="O7570" s="6">
        <f t="shared" si="1067"/>
        <v>0</v>
      </c>
      <c r="P7570" s="6">
        <f>FORECAST(J7570,Inputs!$B$10:$B$18,Inputs!$A$10:$A$18)</f>
        <v>30.994961217120743</v>
      </c>
      <c r="Q7570" s="6">
        <f>IF(Inputs!$D$10="Yes",IF('Hourly Calcs'!P7570&gt;'Hourly Calcs'!K7570,'Hourly Calcs'!O7570,N7570+O7570),N7570+O7570)</f>
        <v>0</v>
      </c>
      <c r="R7570" s="12">
        <f t="shared" si="1068"/>
        <v>0</v>
      </c>
      <c r="S7570" s="1">
        <f>IF(AND(A7570&gt;=5,A7570&lt;=9),INDEX(Demand!$C$3:$C$26,C7570),INDEX(Demand!$B$3:$B$26,C7570))</f>
        <v>350</v>
      </c>
      <c r="T7570" s="7">
        <f t="shared" si="1069"/>
        <v>0</v>
      </c>
      <c r="U7570" s="7">
        <f t="shared" si="1070"/>
        <v>0</v>
      </c>
    </row>
    <row r="7571" spans="1:21" x14ac:dyDescent="0.2">
      <c r="A7571" s="1">
        <v>11</v>
      </c>
      <c r="B7571" s="1">
        <v>12</v>
      </c>
      <c r="C7571" s="1">
        <v>3</v>
      </c>
      <c r="D7571">
        <v>9.5</v>
      </c>
      <c r="E7571">
        <v>9.1</v>
      </c>
      <c r="F7571">
        <v>97</v>
      </c>
      <c r="G7571">
        <v>0</v>
      </c>
      <c r="H7571">
        <v>0</v>
      </c>
      <c r="I7571">
        <v>0</v>
      </c>
      <c r="J7571" s="4">
        <f t="shared" si="1065"/>
        <v>64.451362746924573</v>
      </c>
      <c r="K7571" s="4">
        <f t="shared" si="1066"/>
        <v>-41.217723111858021</v>
      </c>
      <c r="L7571" s="5">
        <f t="shared" si="1062"/>
        <v>0</v>
      </c>
      <c r="M7571" s="5">
        <f t="shared" si="1063"/>
        <v>0</v>
      </c>
      <c r="N7571" s="6">
        <f t="shared" si="1064"/>
        <v>0</v>
      </c>
      <c r="O7571" s="6">
        <f t="shared" si="1067"/>
        <v>0</v>
      </c>
      <c r="P7571" s="6">
        <f>FORECAST(J7571,Inputs!$B$10:$B$18,Inputs!$A$10:$A$18)</f>
        <v>31.152327432841894</v>
      </c>
      <c r="Q7571" s="6">
        <f>IF(Inputs!$D$10="Yes",IF('Hourly Calcs'!P7571&gt;'Hourly Calcs'!K7571,'Hourly Calcs'!O7571,N7571+O7571),N7571+O7571)</f>
        <v>0</v>
      </c>
      <c r="R7571" s="12">
        <f t="shared" si="1068"/>
        <v>0</v>
      </c>
      <c r="S7571" s="1">
        <f>IF(AND(A7571&gt;=5,A7571&lt;=9),INDEX(Demand!$C$3:$C$26,C7571),INDEX(Demand!$B$3:$B$26,C7571))</f>
        <v>350</v>
      </c>
      <c r="T7571" s="7">
        <f t="shared" si="1069"/>
        <v>0</v>
      </c>
      <c r="U7571" s="7">
        <f t="shared" si="1070"/>
        <v>0</v>
      </c>
    </row>
    <row r="7572" spans="1:21" x14ac:dyDescent="0.2">
      <c r="A7572" s="1">
        <v>11</v>
      </c>
      <c r="B7572" s="1">
        <v>12</v>
      </c>
      <c r="C7572" s="1">
        <v>4</v>
      </c>
      <c r="D7572">
        <v>9.1999999999999993</v>
      </c>
      <c r="E7572">
        <v>9</v>
      </c>
      <c r="F7572">
        <v>99</v>
      </c>
      <c r="G7572">
        <v>0</v>
      </c>
      <c r="H7572">
        <v>0</v>
      </c>
      <c r="I7572">
        <v>0</v>
      </c>
      <c r="J7572" s="4">
        <f t="shared" si="1065"/>
        <v>78.359105546345688</v>
      </c>
      <c r="K7572" s="4">
        <f t="shared" si="1066"/>
        <v>-32.237355161415849</v>
      </c>
      <c r="L7572" s="5">
        <f t="shared" si="1062"/>
        <v>86.640894453654312</v>
      </c>
      <c r="M7572" s="5">
        <f t="shared" si="1063"/>
        <v>0</v>
      </c>
      <c r="N7572" s="6">
        <f t="shared" si="1064"/>
        <v>0</v>
      </c>
      <c r="O7572" s="6">
        <f t="shared" si="1067"/>
        <v>0</v>
      </c>
      <c r="P7572" s="6">
        <f>FORECAST(J7572,Inputs!$B$10:$B$18,Inputs!$A$10:$A$18)</f>
        <v>31.281102829132827</v>
      </c>
      <c r="Q7572" s="6">
        <f>IF(Inputs!$D$10="Yes",IF('Hourly Calcs'!P7572&gt;'Hourly Calcs'!K7572,'Hourly Calcs'!O7572,N7572+O7572),N7572+O7572)</f>
        <v>0</v>
      </c>
      <c r="R7572" s="12">
        <f t="shared" si="1068"/>
        <v>0</v>
      </c>
      <c r="S7572" s="1">
        <f>IF(AND(A7572&gt;=5,A7572&lt;=9),INDEX(Demand!$C$3:$C$26,C7572),INDEX(Demand!$B$3:$B$26,C7572))</f>
        <v>350</v>
      </c>
      <c r="T7572" s="7">
        <f t="shared" si="1069"/>
        <v>0</v>
      </c>
      <c r="U7572" s="7">
        <f t="shared" si="1070"/>
        <v>0</v>
      </c>
    </row>
    <row r="7573" spans="1:21" x14ac:dyDescent="0.2">
      <c r="A7573" s="1">
        <v>11</v>
      </c>
      <c r="B7573" s="1">
        <v>12</v>
      </c>
      <c r="C7573" s="1">
        <v>5</v>
      </c>
      <c r="D7573">
        <v>9.1</v>
      </c>
      <c r="E7573">
        <v>8.9</v>
      </c>
      <c r="F7573">
        <v>99</v>
      </c>
      <c r="G7573">
        <v>0</v>
      </c>
      <c r="H7573">
        <v>0</v>
      </c>
      <c r="I7573">
        <v>0</v>
      </c>
      <c r="J7573" s="4">
        <f t="shared" si="1065"/>
        <v>90.486845671129231</v>
      </c>
      <c r="K7573" s="4">
        <f t="shared" si="1066"/>
        <v>-22.808333282919278</v>
      </c>
      <c r="L7573" s="5">
        <f t="shared" si="1062"/>
        <v>74.513154328870769</v>
      </c>
      <c r="M7573" s="5">
        <f t="shared" si="1063"/>
        <v>0</v>
      </c>
      <c r="N7573" s="6">
        <f t="shared" si="1064"/>
        <v>0</v>
      </c>
      <c r="O7573" s="6">
        <f t="shared" si="1067"/>
        <v>0</v>
      </c>
      <c r="P7573" s="6">
        <f>FORECAST(J7573,Inputs!$B$10:$B$18,Inputs!$A$10:$A$18)</f>
        <v>31.393396719177119</v>
      </c>
      <c r="Q7573" s="6">
        <f>IF(Inputs!$D$10="Yes",IF('Hourly Calcs'!P7573&gt;'Hourly Calcs'!K7573,'Hourly Calcs'!O7573,N7573+O7573),N7573+O7573)</f>
        <v>0</v>
      </c>
      <c r="R7573" s="12">
        <f t="shared" si="1068"/>
        <v>0</v>
      </c>
      <c r="S7573" s="1">
        <f>IF(AND(A7573&gt;=5,A7573&lt;=9),INDEX(Demand!$C$3:$C$26,C7573),INDEX(Demand!$B$3:$B$26,C7573))</f>
        <v>350</v>
      </c>
      <c r="T7573" s="7">
        <f t="shared" si="1069"/>
        <v>0</v>
      </c>
      <c r="U7573" s="7">
        <f t="shared" si="1070"/>
        <v>0</v>
      </c>
    </row>
    <row r="7574" spans="1:21" x14ac:dyDescent="0.2">
      <c r="A7574" s="1">
        <v>11</v>
      </c>
      <c r="B7574" s="1">
        <v>12</v>
      </c>
      <c r="C7574" s="1">
        <v>6</v>
      </c>
      <c r="D7574">
        <v>9.1</v>
      </c>
      <c r="E7574">
        <v>8.6999999999999993</v>
      </c>
      <c r="F7574">
        <v>97</v>
      </c>
      <c r="G7574">
        <v>0</v>
      </c>
      <c r="H7574">
        <v>0</v>
      </c>
      <c r="I7574">
        <v>0</v>
      </c>
      <c r="J7574" s="4">
        <f t="shared" si="1065"/>
        <v>101.80017948033748</v>
      </c>
      <c r="K7574" s="4">
        <f t="shared" si="1066"/>
        <v>-13.382952479158789</v>
      </c>
      <c r="L7574" s="5">
        <f t="shared" si="1062"/>
        <v>63.199820519662524</v>
      </c>
      <c r="M7574" s="5">
        <f t="shared" si="1063"/>
        <v>0</v>
      </c>
      <c r="N7574" s="6">
        <f t="shared" si="1064"/>
        <v>0</v>
      </c>
      <c r="O7574" s="6">
        <f t="shared" si="1067"/>
        <v>0</v>
      </c>
      <c r="P7574" s="6">
        <f>FORECAST(J7574,Inputs!$B$10:$B$18,Inputs!$A$10:$A$18)</f>
        <v>31.498149810003124</v>
      </c>
      <c r="Q7574" s="6">
        <f>IF(Inputs!$D$10="Yes",IF('Hourly Calcs'!P7574&gt;'Hourly Calcs'!K7574,'Hourly Calcs'!O7574,N7574+O7574),N7574+O7574)</f>
        <v>0</v>
      </c>
      <c r="R7574" s="12">
        <f t="shared" si="1068"/>
        <v>0</v>
      </c>
      <c r="S7574" s="1">
        <f>IF(AND(A7574&gt;=5,A7574&lt;=9),INDEX(Demand!$C$3:$C$26,C7574),INDEX(Demand!$B$3:$B$26,C7574))</f>
        <v>350</v>
      </c>
      <c r="T7574" s="7">
        <f t="shared" si="1069"/>
        <v>0</v>
      </c>
      <c r="U7574" s="7">
        <f t="shared" si="1070"/>
        <v>0</v>
      </c>
    </row>
    <row r="7575" spans="1:21" x14ac:dyDescent="0.2">
      <c r="A7575" s="1">
        <v>11</v>
      </c>
      <c r="B7575" s="1">
        <v>12</v>
      </c>
      <c r="C7575" s="1">
        <v>7</v>
      </c>
      <c r="D7575">
        <v>9.1</v>
      </c>
      <c r="E7575">
        <v>8.6</v>
      </c>
      <c r="F7575">
        <v>97</v>
      </c>
      <c r="G7575">
        <v>0</v>
      </c>
      <c r="H7575">
        <v>0</v>
      </c>
      <c r="I7575">
        <v>0</v>
      </c>
      <c r="J7575" s="4">
        <f t="shared" si="1065"/>
        <v>113.00119429024166</v>
      </c>
      <c r="K7575" s="4">
        <f t="shared" si="1066"/>
        <v>-4.2946816102382286</v>
      </c>
      <c r="L7575" s="5">
        <f t="shared" si="1062"/>
        <v>51.998805709758344</v>
      </c>
      <c r="M7575" s="5">
        <f t="shared" si="1063"/>
        <v>0</v>
      </c>
      <c r="N7575" s="6">
        <f t="shared" si="1064"/>
        <v>0</v>
      </c>
      <c r="O7575" s="6">
        <f t="shared" si="1067"/>
        <v>0</v>
      </c>
      <c r="P7575" s="6">
        <f>FORECAST(J7575,Inputs!$B$10:$B$18,Inputs!$A$10:$A$18)</f>
        <v>31.601862910094827</v>
      </c>
      <c r="Q7575" s="6">
        <f>IF(Inputs!$D$10="Yes",IF('Hourly Calcs'!P7575&gt;'Hourly Calcs'!K7575,'Hourly Calcs'!O7575,N7575+O7575),N7575+O7575)</f>
        <v>0</v>
      </c>
      <c r="R7575" s="12">
        <f t="shared" si="1068"/>
        <v>0</v>
      </c>
      <c r="S7575" s="1">
        <f>IF(AND(A7575&gt;=5,A7575&lt;=9),INDEX(Demand!$C$3:$C$26,C7575),INDEX(Demand!$B$3:$B$26,C7575))</f>
        <v>350</v>
      </c>
      <c r="T7575" s="7">
        <f t="shared" si="1069"/>
        <v>0</v>
      </c>
      <c r="U7575" s="7">
        <f t="shared" si="1070"/>
        <v>0</v>
      </c>
    </row>
    <row r="7576" spans="1:21" x14ac:dyDescent="0.2">
      <c r="A7576" s="1">
        <v>11</v>
      </c>
      <c r="B7576" s="1">
        <v>12</v>
      </c>
      <c r="C7576" s="1">
        <v>8</v>
      </c>
      <c r="D7576">
        <v>8.8000000000000007</v>
      </c>
      <c r="E7576">
        <v>8.4</v>
      </c>
      <c r="F7576">
        <v>97</v>
      </c>
      <c r="G7576">
        <v>3</v>
      </c>
      <c r="H7576">
        <v>0</v>
      </c>
      <c r="I7576">
        <v>3</v>
      </c>
      <c r="J7576" s="4">
        <f t="shared" si="1065"/>
        <v>124.62818251870152</v>
      </c>
      <c r="K7576" s="4">
        <f t="shared" si="1066"/>
        <v>4.120428313850681</v>
      </c>
      <c r="L7576" s="5">
        <f t="shared" si="1062"/>
        <v>40.371817481298478</v>
      </c>
      <c r="M7576" s="5">
        <f t="shared" si="1063"/>
        <v>29.879571686149319</v>
      </c>
      <c r="N7576" s="6">
        <f t="shared" si="1064"/>
        <v>0</v>
      </c>
      <c r="O7576" s="6">
        <f t="shared" si="1067"/>
        <v>2.7435563588325627</v>
      </c>
      <c r="P7576" s="6">
        <f>FORECAST(J7576,Inputs!$B$10:$B$18,Inputs!$A$10:$A$18)</f>
        <v>31.709520208506493</v>
      </c>
      <c r="Q7576" s="6">
        <f>IF(Inputs!$D$10="Yes",IF('Hourly Calcs'!P7576&gt;'Hourly Calcs'!K7576,'Hourly Calcs'!O7576,N7576+O7576),N7576+O7576)</f>
        <v>2.7435563588325627</v>
      </c>
      <c r="R7576" s="12">
        <f t="shared" si="1068"/>
        <v>13.037379817172337</v>
      </c>
      <c r="S7576" s="1">
        <f>IF(AND(A7576&gt;=5,A7576&lt;=9),INDEX(Demand!$C$3:$C$26,C7576),INDEX(Demand!$B$3:$B$26,C7576))</f>
        <v>350</v>
      </c>
      <c r="T7576" s="7">
        <f t="shared" si="1069"/>
        <v>13.037379817172337</v>
      </c>
      <c r="U7576" s="7">
        <f t="shared" si="1070"/>
        <v>0</v>
      </c>
    </row>
    <row r="7577" spans="1:21" x14ac:dyDescent="0.2">
      <c r="A7577" s="1">
        <v>11</v>
      </c>
      <c r="B7577" s="1">
        <v>12</v>
      </c>
      <c r="C7577" s="1">
        <v>9</v>
      </c>
      <c r="D7577">
        <v>8.9</v>
      </c>
      <c r="E7577">
        <v>8.3000000000000007</v>
      </c>
      <c r="F7577">
        <v>96</v>
      </c>
      <c r="G7577">
        <v>48</v>
      </c>
      <c r="H7577">
        <v>0</v>
      </c>
      <c r="I7577">
        <v>48</v>
      </c>
      <c r="J7577" s="4">
        <f t="shared" si="1065"/>
        <v>137.09139545454974</v>
      </c>
      <c r="K7577" s="4">
        <f t="shared" si="1066"/>
        <v>11.174294190237802</v>
      </c>
      <c r="L7577" s="5">
        <f t="shared" si="1062"/>
        <v>27.90860454545026</v>
      </c>
      <c r="M7577" s="5">
        <f t="shared" si="1063"/>
        <v>22.825705809762198</v>
      </c>
      <c r="N7577" s="6">
        <f t="shared" si="1064"/>
        <v>0</v>
      </c>
      <c r="O7577" s="6">
        <f t="shared" si="1067"/>
        <v>43.896901741321003</v>
      </c>
      <c r="P7577" s="6">
        <f>FORECAST(J7577,Inputs!$B$10:$B$18,Inputs!$A$10:$A$18)</f>
        <v>31.824920328282865</v>
      </c>
      <c r="Q7577" s="6">
        <f>IF(Inputs!$D$10="Yes",IF('Hourly Calcs'!P7577&gt;'Hourly Calcs'!K7577,'Hourly Calcs'!O7577,N7577+O7577),N7577+O7577)</f>
        <v>43.896901741321003</v>
      </c>
      <c r="R7577" s="12">
        <f t="shared" si="1068"/>
        <v>208.59807707475738</v>
      </c>
      <c r="S7577" s="1">
        <f>IF(AND(A7577&gt;=5,A7577&lt;=9),INDEX(Demand!$C$3:$C$26,C7577),INDEX(Demand!$B$3:$B$26,C7577))</f>
        <v>350</v>
      </c>
      <c r="T7577" s="7">
        <f t="shared" si="1069"/>
        <v>208.59807707475738</v>
      </c>
      <c r="U7577" s="7">
        <f t="shared" si="1070"/>
        <v>0</v>
      </c>
    </row>
    <row r="7578" spans="1:21" x14ac:dyDescent="0.2">
      <c r="A7578" s="1">
        <v>11</v>
      </c>
      <c r="B7578" s="1">
        <v>12</v>
      </c>
      <c r="C7578" s="1">
        <v>10</v>
      </c>
      <c r="D7578">
        <v>8.9</v>
      </c>
      <c r="E7578">
        <v>7.9</v>
      </c>
      <c r="F7578">
        <v>93</v>
      </c>
      <c r="G7578">
        <v>55</v>
      </c>
      <c r="H7578">
        <v>0</v>
      </c>
      <c r="I7578">
        <v>55</v>
      </c>
      <c r="J7578" s="4">
        <f t="shared" si="1065"/>
        <v>150.63092846764312</v>
      </c>
      <c r="K7578" s="4">
        <f t="shared" si="1066"/>
        <v>16.735676875587572</v>
      </c>
      <c r="L7578" s="5">
        <f t="shared" si="1062"/>
        <v>14.369071532356884</v>
      </c>
      <c r="M7578" s="5">
        <f t="shared" si="1063"/>
        <v>17.264323124412428</v>
      </c>
      <c r="N7578" s="6">
        <f t="shared" si="1064"/>
        <v>0</v>
      </c>
      <c r="O7578" s="6">
        <f t="shared" si="1067"/>
        <v>50.298533245263641</v>
      </c>
      <c r="P7578" s="6">
        <f>FORECAST(J7578,Inputs!$B$10:$B$18,Inputs!$A$10:$A$18)</f>
        <v>31.950286374700397</v>
      </c>
      <c r="Q7578" s="6">
        <f>IF(Inputs!$D$10="Yes",IF('Hourly Calcs'!P7578&gt;'Hourly Calcs'!K7578,'Hourly Calcs'!O7578,N7578+O7578),N7578+O7578)</f>
        <v>50.298533245263641</v>
      </c>
      <c r="R7578" s="12">
        <f t="shared" si="1068"/>
        <v>239.01862998149281</v>
      </c>
      <c r="S7578" s="1">
        <f>IF(AND(A7578&gt;=5,A7578&lt;=9),INDEX(Demand!$C$3:$C$26,C7578),INDEX(Demand!$B$3:$B$26,C7578))</f>
        <v>600</v>
      </c>
      <c r="T7578" s="7">
        <f t="shared" si="1069"/>
        <v>239.01862998149284</v>
      </c>
      <c r="U7578" s="7">
        <f t="shared" si="1070"/>
        <v>0</v>
      </c>
    </row>
    <row r="7579" spans="1:21" x14ac:dyDescent="0.2">
      <c r="A7579" s="1">
        <v>11</v>
      </c>
      <c r="B7579" s="1">
        <v>12</v>
      </c>
      <c r="C7579" s="1">
        <v>11</v>
      </c>
      <c r="D7579">
        <v>9.1999999999999993</v>
      </c>
      <c r="E7579">
        <v>8.4</v>
      </c>
      <c r="F7579">
        <v>95</v>
      </c>
      <c r="G7579">
        <v>81</v>
      </c>
      <c r="H7579">
        <v>0</v>
      </c>
      <c r="I7579">
        <v>81</v>
      </c>
      <c r="J7579" s="4">
        <f t="shared" si="1065"/>
        <v>165.21113458725554</v>
      </c>
      <c r="K7579" s="4">
        <f t="shared" si="1066"/>
        <v>20.285649439292115</v>
      </c>
      <c r="L7579" s="5">
        <f t="shared" si="1062"/>
        <v>0.21113458725554324</v>
      </c>
      <c r="M7579" s="5">
        <f t="shared" si="1063"/>
        <v>13.714350560707885</v>
      </c>
      <c r="N7579" s="6">
        <f t="shared" si="1064"/>
        <v>0</v>
      </c>
      <c r="O7579" s="6">
        <f t="shared" si="1067"/>
        <v>74.076021688479187</v>
      </c>
      <c r="P7579" s="6">
        <f>FORECAST(J7579,Inputs!$B$10:$B$18,Inputs!$A$10:$A$18)</f>
        <v>32.085288283215327</v>
      </c>
      <c r="Q7579" s="6">
        <f>IF(Inputs!$D$10="Yes",IF('Hourly Calcs'!P7579&gt;'Hourly Calcs'!K7579,'Hourly Calcs'!O7579,N7579+O7579),N7579+O7579)</f>
        <v>74.076021688479187</v>
      </c>
      <c r="R7579" s="12">
        <f t="shared" si="1068"/>
        <v>352.00925506365309</v>
      </c>
      <c r="S7579" s="1">
        <f>IF(AND(A7579&gt;=5,A7579&lt;=9),INDEX(Demand!$C$3:$C$26,C7579),INDEX(Demand!$B$3:$B$26,C7579))</f>
        <v>600</v>
      </c>
      <c r="T7579" s="7">
        <f t="shared" si="1069"/>
        <v>352.00925506365309</v>
      </c>
      <c r="U7579" s="7">
        <f t="shared" si="1070"/>
        <v>0</v>
      </c>
    </row>
    <row r="7580" spans="1:21" x14ac:dyDescent="0.2">
      <c r="A7580" s="1">
        <v>11</v>
      </c>
      <c r="B7580" s="1">
        <v>12</v>
      </c>
      <c r="C7580" s="1">
        <v>12</v>
      </c>
      <c r="D7580">
        <v>9.1</v>
      </c>
      <c r="E7580">
        <v>8.3000000000000007</v>
      </c>
      <c r="F7580">
        <v>95</v>
      </c>
      <c r="G7580">
        <v>94</v>
      </c>
      <c r="H7580">
        <v>0</v>
      </c>
      <c r="I7580">
        <v>94</v>
      </c>
      <c r="J7580" s="4">
        <f t="shared" si="1065"/>
        <v>180.43659862200343</v>
      </c>
      <c r="K7580" s="4">
        <f t="shared" si="1066"/>
        <v>21.459088889325443</v>
      </c>
      <c r="L7580" s="5">
        <f t="shared" si="1062"/>
        <v>15.43659862200343</v>
      </c>
      <c r="M7580" s="5">
        <f t="shared" si="1063"/>
        <v>12.540911110674557</v>
      </c>
      <c r="N7580" s="6">
        <f t="shared" si="1064"/>
        <v>0</v>
      </c>
      <c r="O7580" s="6">
        <f t="shared" si="1067"/>
        <v>85.964765910086953</v>
      </c>
      <c r="P7580" s="6">
        <f>FORECAST(J7580,Inputs!$B$10:$B$18,Inputs!$A$10:$A$18)</f>
        <v>32.226264802055589</v>
      </c>
      <c r="Q7580" s="6">
        <f>IF(Inputs!$D$10="Yes",IF('Hourly Calcs'!P7580&gt;'Hourly Calcs'!K7580,'Hourly Calcs'!O7580,N7580+O7580),N7580+O7580)</f>
        <v>85.964765910086953</v>
      </c>
      <c r="R7580" s="12">
        <f t="shared" si="1068"/>
        <v>408.50456760473321</v>
      </c>
      <c r="S7580" s="1">
        <f>IF(AND(A7580&gt;=5,A7580&lt;=9),INDEX(Demand!$C$3:$C$26,C7580),INDEX(Demand!$B$3:$B$26,C7580))</f>
        <v>600</v>
      </c>
      <c r="T7580" s="7">
        <f t="shared" si="1069"/>
        <v>408.50456760473321</v>
      </c>
      <c r="U7580" s="7">
        <f t="shared" si="1070"/>
        <v>0</v>
      </c>
    </row>
    <row r="7581" spans="1:21" x14ac:dyDescent="0.2">
      <c r="A7581" s="1">
        <v>11</v>
      </c>
      <c r="B7581" s="1">
        <v>12</v>
      </c>
      <c r="C7581" s="1">
        <v>13</v>
      </c>
      <c r="D7581">
        <v>8</v>
      </c>
      <c r="E7581">
        <v>7.4</v>
      </c>
      <c r="F7581">
        <v>96</v>
      </c>
      <c r="G7581">
        <v>92</v>
      </c>
      <c r="H7581">
        <v>0</v>
      </c>
      <c r="I7581">
        <v>92</v>
      </c>
      <c r="J7581" s="4">
        <f t="shared" si="1065"/>
        <v>195.63737140742433</v>
      </c>
      <c r="K7581" s="4">
        <f t="shared" si="1066"/>
        <v>20.122191789077846</v>
      </c>
      <c r="L7581" s="5">
        <f t="shared" si="1062"/>
        <v>30.637371407424325</v>
      </c>
      <c r="M7581" s="5">
        <f t="shared" si="1063"/>
        <v>13.877808210922154</v>
      </c>
      <c r="N7581" s="6">
        <f t="shared" si="1064"/>
        <v>0</v>
      </c>
      <c r="O7581" s="6">
        <f t="shared" si="1067"/>
        <v>84.135728337531916</v>
      </c>
      <c r="P7581" s="6">
        <f>FORECAST(J7581,Inputs!$B$10:$B$18,Inputs!$A$10:$A$18)</f>
        <v>32.36701269821689</v>
      </c>
      <c r="Q7581" s="6">
        <f>IF(Inputs!$D$10="Yes",IF('Hourly Calcs'!P7581&gt;'Hourly Calcs'!K7581,'Hourly Calcs'!O7581,N7581+O7581),N7581+O7581)</f>
        <v>84.135728337531916</v>
      </c>
      <c r="R7581" s="12">
        <f t="shared" si="1068"/>
        <v>399.81298105995165</v>
      </c>
      <c r="S7581" s="1">
        <f>IF(AND(A7581&gt;=5,A7581&lt;=9),INDEX(Demand!$C$3:$C$26,C7581),INDEX(Demand!$B$3:$B$26,C7581))</f>
        <v>600</v>
      </c>
      <c r="T7581" s="7">
        <f t="shared" si="1069"/>
        <v>399.81298105995165</v>
      </c>
      <c r="U7581" s="7">
        <f t="shared" si="1070"/>
        <v>0</v>
      </c>
    </row>
    <row r="7582" spans="1:21" x14ac:dyDescent="0.2">
      <c r="A7582" s="1">
        <v>11</v>
      </c>
      <c r="B7582" s="1">
        <v>12</v>
      </c>
      <c r="C7582" s="1">
        <v>14</v>
      </c>
      <c r="D7582">
        <v>7.8</v>
      </c>
      <c r="E7582">
        <v>7</v>
      </c>
      <c r="F7582">
        <v>95</v>
      </c>
      <c r="G7582">
        <v>76</v>
      </c>
      <c r="H7582">
        <v>0</v>
      </c>
      <c r="I7582">
        <v>76</v>
      </c>
      <c r="J7582" s="4">
        <f t="shared" si="1065"/>
        <v>210.15407003364874</v>
      </c>
      <c r="K7582" s="4">
        <f t="shared" si="1066"/>
        <v>16.42623437799395</v>
      </c>
      <c r="L7582" s="5">
        <f t="shared" si="1062"/>
        <v>45.154070033648736</v>
      </c>
      <c r="M7582" s="5">
        <f t="shared" si="1063"/>
        <v>17.57376562200605</v>
      </c>
      <c r="N7582" s="6">
        <f t="shared" si="1064"/>
        <v>0</v>
      </c>
      <c r="O7582" s="6">
        <f t="shared" si="1067"/>
        <v>69.503427757091586</v>
      </c>
      <c r="P7582" s="6">
        <f>FORECAST(J7582,Inputs!$B$10:$B$18,Inputs!$A$10:$A$18)</f>
        <v>32.501426574385633</v>
      </c>
      <c r="Q7582" s="6">
        <f>IF(Inputs!$D$10="Yes",IF('Hourly Calcs'!P7582&gt;'Hourly Calcs'!K7582,'Hourly Calcs'!O7582,N7582+O7582),N7582+O7582)</f>
        <v>69.503427757091586</v>
      </c>
      <c r="R7582" s="12">
        <f t="shared" si="1068"/>
        <v>330.28028870169919</v>
      </c>
      <c r="S7582" s="1">
        <f>IF(AND(A7582&gt;=5,A7582&lt;=9),INDEX(Demand!$C$3:$C$26,C7582),INDEX(Demand!$B$3:$B$26,C7582))</f>
        <v>600</v>
      </c>
      <c r="T7582" s="7">
        <f t="shared" si="1069"/>
        <v>330.28028870169919</v>
      </c>
      <c r="U7582" s="7">
        <f t="shared" si="1070"/>
        <v>0</v>
      </c>
    </row>
    <row r="7583" spans="1:21" x14ac:dyDescent="0.2">
      <c r="A7583" s="1">
        <v>11</v>
      </c>
      <c r="B7583" s="1">
        <v>12</v>
      </c>
      <c r="C7583" s="1">
        <v>15</v>
      </c>
      <c r="D7583">
        <v>7.2</v>
      </c>
      <c r="E7583">
        <v>6.7</v>
      </c>
      <c r="F7583">
        <v>97</v>
      </c>
      <c r="G7583">
        <v>48</v>
      </c>
      <c r="H7583">
        <v>0</v>
      </c>
      <c r="I7583">
        <v>48</v>
      </c>
      <c r="J7583" s="4">
        <f t="shared" si="1065"/>
        <v>223.61428215854471</v>
      </c>
      <c r="K7583" s="4">
        <f t="shared" si="1066"/>
        <v>10.747314562118476</v>
      </c>
      <c r="L7583" s="5">
        <f t="shared" si="1062"/>
        <v>58.614282158544711</v>
      </c>
      <c r="M7583" s="5">
        <f t="shared" si="1063"/>
        <v>23.252685437881524</v>
      </c>
      <c r="N7583" s="6">
        <f t="shared" si="1064"/>
        <v>0</v>
      </c>
      <c r="O7583" s="6">
        <f t="shared" si="1067"/>
        <v>43.896901741321003</v>
      </c>
      <c r="P7583" s="6">
        <f>FORECAST(J7583,Inputs!$B$10:$B$18,Inputs!$A$10:$A$18)</f>
        <v>32.626058168134669</v>
      </c>
      <c r="Q7583" s="6">
        <f>IF(Inputs!$D$10="Yes",IF('Hourly Calcs'!P7583&gt;'Hourly Calcs'!K7583,'Hourly Calcs'!O7583,N7583+O7583),N7583+O7583)</f>
        <v>43.896901741321003</v>
      </c>
      <c r="R7583" s="12">
        <f t="shared" si="1068"/>
        <v>208.59807707475738</v>
      </c>
      <c r="S7583" s="1">
        <f>IF(AND(A7583&gt;=5,A7583&lt;=9),INDEX(Demand!$C$3:$C$26,C7583),INDEX(Demand!$B$3:$B$26,C7583))</f>
        <v>600</v>
      </c>
      <c r="T7583" s="7">
        <f t="shared" si="1069"/>
        <v>208.59807707475738</v>
      </c>
      <c r="U7583" s="7">
        <f t="shared" si="1070"/>
        <v>0</v>
      </c>
    </row>
    <row r="7584" spans="1:21" x14ac:dyDescent="0.2">
      <c r="A7584" s="1">
        <v>11</v>
      </c>
      <c r="B7584" s="1">
        <v>12</v>
      </c>
      <c r="C7584" s="1">
        <v>16</v>
      </c>
      <c r="D7584">
        <v>6.1</v>
      </c>
      <c r="E7584">
        <v>5.9</v>
      </c>
      <c r="F7584">
        <v>99</v>
      </c>
      <c r="G7584">
        <v>17</v>
      </c>
      <c r="H7584">
        <v>0</v>
      </c>
      <c r="I7584">
        <v>17</v>
      </c>
      <c r="J7584" s="4">
        <f t="shared" si="1065"/>
        <v>236.00326932276158</v>
      </c>
      <c r="K7584" s="4">
        <f t="shared" si="1066"/>
        <v>3.6189896296946955</v>
      </c>
      <c r="L7584" s="5">
        <f t="shared" si="1062"/>
        <v>71.003269322761582</v>
      </c>
      <c r="M7584" s="5">
        <f t="shared" si="1063"/>
        <v>30.381010370305304</v>
      </c>
      <c r="N7584" s="6">
        <f t="shared" si="1064"/>
        <v>0</v>
      </c>
      <c r="O7584" s="6">
        <f t="shared" si="1067"/>
        <v>15.546819366717854</v>
      </c>
      <c r="P7584" s="6">
        <f>FORECAST(J7584,Inputs!$B$10:$B$18,Inputs!$A$10:$A$18)</f>
        <v>32.740771012247791</v>
      </c>
      <c r="Q7584" s="6">
        <f>IF(Inputs!$D$10="Yes",IF('Hourly Calcs'!P7584&gt;'Hourly Calcs'!K7584,'Hourly Calcs'!O7584,N7584+O7584),N7584+O7584)</f>
        <v>15.546819366717854</v>
      </c>
      <c r="R7584" s="12">
        <f t="shared" si="1068"/>
        <v>73.87848563064324</v>
      </c>
      <c r="S7584" s="1">
        <f>IF(AND(A7584&gt;=5,A7584&lt;=9),INDEX(Demand!$C$3:$C$26,C7584),INDEX(Demand!$B$3:$B$26,C7584))</f>
        <v>900</v>
      </c>
      <c r="T7584" s="7">
        <f t="shared" si="1069"/>
        <v>73.87848563064324</v>
      </c>
      <c r="U7584" s="7">
        <f t="shared" si="1070"/>
        <v>0</v>
      </c>
    </row>
    <row r="7585" spans="1:21" x14ac:dyDescent="0.2">
      <c r="A7585" s="1">
        <v>11</v>
      </c>
      <c r="B7585" s="1">
        <v>12</v>
      </c>
      <c r="C7585" s="1">
        <v>17</v>
      </c>
      <c r="D7585">
        <v>5.5</v>
      </c>
      <c r="E7585">
        <v>5.5</v>
      </c>
      <c r="F7585">
        <v>100</v>
      </c>
      <c r="G7585">
        <v>1</v>
      </c>
      <c r="H7585">
        <v>0</v>
      </c>
      <c r="I7585">
        <v>1</v>
      </c>
      <c r="J7585" s="4">
        <f t="shared" si="1065"/>
        <v>247.574102004113</v>
      </c>
      <c r="K7585" s="4">
        <f t="shared" si="1066"/>
        <v>-4.8903796579575385</v>
      </c>
      <c r="L7585" s="5">
        <f t="shared" si="1062"/>
        <v>82.574102004113001</v>
      </c>
      <c r="M7585" s="5">
        <f t="shared" si="1063"/>
        <v>0</v>
      </c>
      <c r="N7585" s="6">
        <f t="shared" si="1064"/>
        <v>0</v>
      </c>
      <c r="O7585" s="6">
        <f t="shared" si="1067"/>
        <v>0.91451878627752081</v>
      </c>
      <c r="P7585" s="6">
        <f>FORECAST(J7585,Inputs!$B$10:$B$18,Inputs!$A$10:$A$18)</f>
        <v>32.847908351889934</v>
      </c>
      <c r="Q7585" s="6">
        <f>IF(Inputs!$D$10="Yes",IF('Hourly Calcs'!P7585&gt;'Hourly Calcs'!K7585,'Hourly Calcs'!O7585,N7585+O7585),N7585+O7585)</f>
        <v>0.91451878627752081</v>
      </c>
      <c r="R7585" s="12">
        <f t="shared" si="1068"/>
        <v>4.3457932723907788</v>
      </c>
      <c r="S7585" s="1">
        <f>IF(AND(A7585&gt;=5,A7585&lt;=9),INDEX(Demand!$C$3:$C$26,C7585),INDEX(Demand!$B$3:$B$26,C7585))</f>
        <v>900</v>
      </c>
      <c r="T7585" s="7">
        <f t="shared" si="1069"/>
        <v>4.3457932723907788</v>
      </c>
      <c r="U7585" s="7">
        <f t="shared" si="1070"/>
        <v>0</v>
      </c>
    </row>
    <row r="7586" spans="1:21" x14ac:dyDescent="0.2">
      <c r="A7586" s="1">
        <v>11</v>
      </c>
      <c r="B7586" s="1">
        <v>12</v>
      </c>
      <c r="C7586" s="1">
        <v>18</v>
      </c>
      <c r="D7586">
        <v>6</v>
      </c>
      <c r="E7586">
        <v>5.5</v>
      </c>
      <c r="F7586">
        <v>97</v>
      </c>
      <c r="G7586">
        <v>0</v>
      </c>
      <c r="H7586">
        <v>0</v>
      </c>
      <c r="I7586">
        <v>0</v>
      </c>
      <c r="J7586" s="4">
        <f t="shared" si="1065"/>
        <v>258.74456788402483</v>
      </c>
      <c r="K7586" s="4">
        <f t="shared" si="1066"/>
        <v>-14.015233704199488</v>
      </c>
      <c r="L7586" s="5">
        <f t="shared" si="1062"/>
        <v>0</v>
      </c>
      <c r="M7586" s="5">
        <f t="shared" si="1063"/>
        <v>0</v>
      </c>
      <c r="N7586" s="6">
        <f t="shared" si="1064"/>
        <v>0</v>
      </c>
      <c r="O7586" s="6">
        <f t="shared" si="1067"/>
        <v>0</v>
      </c>
      <c r="P7586" s="6">
        <f>FORECAST(J7586,Inputs!$B$10:$B$18,Inputs!$A$10:$A$18)</f>
        <v>32.951338591518748</v>
      </c>
      <c r="Q7586" s="6">
        <f>IF(Inputs!$D$10="Yes",IF('Hourly Calcs'!P7586&gt;'Hourly Calcs'!K7586,'Hourly Calcs'!O7586,N7586+O7586),N7586+O7586)</f>
        <v>0</v>
      </c>
      <c r="R7586" s="12">
        <f t="shared" si="1068"/>
        <v>0</v>
      </c>
      <c r="S7586" s="1">
        <f>IF(AND(A7586&gt;=5,A7586&lt;=9),INDEX(Demand!$C$3:$C$26,C7586),INDEX(Demand!$B$3:$B$26,C7586))</f>
        <v>900</v>
      </c>
      <c r="T7586" s="7">
        <f t="shared" si="1069"/>
        <v>0</v>
      </c>
      <c r="U7586" s="7">
        <f t="shared" si="1070"/>
        <v>0</v>
      </c>
    </row>
    <row r="7587" spans="1:21" x14ac:dyDescent="0.2">
      <c r="A7587" s="1">
        <v>11</v>
      </c>
      <c r="B7587" s="1">
        <v>12</v>
      </c>
      <c r="C7587" s="1">
        <v>19</v>
      </c>
      <c r="D7587">
        <v>6.4</v>
      </c>
      <c r="E7587">
        <v>6.2</v>
      </c>
      <c r="F7587">
        <v>99</v>
      </c>
      <c r="G7587">
        <v>0</v>
      </c>
      <c r="H7587">
        <v>0</v>
      </c>
      <c r="I7587">
        <v>0</v>
      </c>
      <c r="J7587" s="4">
        <f t="shared" si="1065"/>
        <v>270.0601695386348</v>
      </c>
      <c r="K7587" s="4">
        <f t="shared" si="1066"/>
        <v>-23.465864502151845</v>
      </c>
      <c r="L7587" s="5">
        <f t="shared" ref="L7587:L7650" si="1071">IF(ABS($B$5-J7587)&gt;90,0,ABS($B$5-J7587))</f>
        <v>0</v>
      </c>
      <c r="M7587" s="5">
        <f t="shared" ref="M7587:M7650" si="1072">IF(K7587&gt;0,ABS($B$4-K7587),0)</f>
        <v>0</v>
      </c>
      <c r="N7587" s="6">
        <f t="shared" si="1064"/>
        <v>0</v>
      </c>
      <c r="O7587" s="6">
        <f t="shared" si="1067"/>
        <v>0</v>
      </c>
      <c r="P7587" s="6">
        <f>FORECAST(J7587,Inputs!$B$10:$B$18,Inputs!$A$10:$A$18)</f>
        <v>33.05611268091328</v>
      </c>
      <c r="Q7587" s="6">
        <f>IF(Inputs!$D$10="Yes",IF('Hourly Calcs'!P7587&gt;'Hourly Calcs'!K7587,'Hourly Calcs'!O7587,N7587+O7587),N7587+O7587)</f>
        <v>0</v>
      </c>
      <c r="R7587" s="12">
        <f t="shared" si="1068"/>
        <v>0</v>
      </c>
      <c r="S7587" s="1">
        <f>IF(AND(A7587&gt;=5,A7587&lt;=9),INDEX(Demand!$C$3:$C$26,C7587),INDEX(Demand!$B$3:$B$26,C7587))</f>
        <v>900</v>
      </c>
      <c r="T7587" s="7">
        <f t="shared" si="1069"/>
        <v>0</v>
      </c>
      <c r="U7587" s="7">
        <f t="shared" si="1070"/>
        <v>0</v>
      </c>
    </row>
    <row r="7588" spans="1:21" x14ac:dyDescent="0.2">
      <c r="A7588" s="1">
        <v>11</v>
      </c>
      <c r="B7588" s="1">
        <v>12</v>
      </c>
      <c r="C7588" s="1">
        <v>20</v>
      </c>
      <c r="D7588">
        <v>6.5</v>
      </c>
      <c r="E7588">
        <v>6.3</v>
      </c>
      <c r="F7588">
        <v>99</v>
      </c>
      <c r="G7588">
        <v>0</v>
      </c>
      <c r="H7588">
        <v>0</v>
      </c>
      <c r="I7588">
        <v>0</v>
      </c>
      <c r="J7588" s="4">
        <f t="shared" si="1065"/>
        <v>282.23523873229681</v>
      </c>
      <c r="K7588" s="4">
        <f t="shared" si="1066"/>
        <v>-32.901867563653923</v>
      </c>
      <c r="L7588" s="5">
        <f t="shared" si="1071"/>
        <v>0</v>
      </c>
      <c r="M7588" s="5">
        <f t="shared" si="1072"/>
        <v>0</v>
      </c>
      <c r="N7588" s="6">
        <f t="shared" si="1064"/>
        <v>0</v>
      </c>
      <c r="O7588" s="6">
        <f t="shared" si="1067"/>
        <v>0</v>
      </c>
      <c r="P7588" s="6">
        <f>FORECAST(J7588,Inputs!$B$10:$B$18,Inputs!$A$10:$A$18)</f>
        <v>33.168844803076823</v>
      </c>
      <c r="Q7588" s="6">
        <f>IF(Inputs!$D$10="Yes",IF('Hourly Calcs'!P7588&gt;'Hourly Calcs'!K7588,'Hourly Calcs'!O7588,N7588+O7588),N7588+O7588)</f>
        <v>0</v>
      </c>
      <c r="R7588" s="12">
        <f t="shared" si="1068"/>
        <v>0</v>
      </c>
      <c r="S7588" s="1">
        <f>IF(AND(A7588&gt;=5,A7588&lt;=9),INDEX(Demand!$C$3:$C$26,C7588),INDEX(Demand!$B$3:$B$26,C7588))</f>
        <v>800</v>
      </c>
      <c r="T7588" s="7">
        <f t="shared" si="1069"/>
        <v>0</v>
      </c>
      <c r="U7588" s="7">
        <f t="shared" si="1070"/>
        <v>0</v>
      </c>
    </row>
    <row r="7589" spans="1:21" x14ac:dyDescent="0.2">
      <c r="A7589" s="1">
        <v>11</v>
      </c>
      <c r="B7589" s="1">
        <v>12</v>
      </c>
      <c r="C7589" s="1">
        <v>21</v>
      </c>
      <c r="D7589">
        <v>6.2</v>
      </c>
      <c r="E7589">
        <v>6.2</v>
      </c>
      <c r="F7589">
        <v>100</v>
      </c>
      <c r="G7589">
        <v>0</v>
      </c>
      <c r="H7589">
        <v>0</v>
      </c>
      <c r="I7589">
        <v>0</v>
      </c>
      <c r="J7589" s="4">
        <f t="shared" si="1065"/>
        <v>296.2579342127471</v>
      </c>
      <c r="K7589" s="4">
        <f t="shared" si="1066"/>
        <v>-41.864882550647337</v>
      </c>
      <c r="L7589" s="5">
        <f t="shared" si="1071"/>
        <v>0</v>
      </c>
      <c r="M7589" s="5">
        <f t="shared" si="1072"/>
        <v>0</v>
      </c>
      <c r="N7589" s="6">
        <f t="shared" si="1064"/>
        <v>0</v>
      </c>
      <c r="O7589" s="6">
        <f t="shared" si="1067"/>
        <v>0</v>
      </c>
      <c r="P7589" s="6">
        <f>FORECAST(J7589,Inputs!$B$10:$B$18,Inputs!$A$10:$A$18)</f>
        <v>33.298684576043954</v>
      </c>
      <c r="Q7589" s="6">
        <f>IF(Inputs!$D$10="Yes",IF('Hourly Calcs'!P7589&gt;'Hourly Calcs'!K7589,'Hourly Calcs'!O7589,N7589+O7589),N7589+O7589)</f>
        <v>0</v>
      </c>
      <c r="R7589" s="12">
        <f t="shared" si="1068"/>
        <v>0</v>
      </c>
      <c r="S7589" s="1">
        <f>IF(AND(A7589&gt;=5,A7589&lt;=9),INDEX(Demand!$C$3:$C$26,C7589),INDEX(Demand!$B$3:$B$26,C7589))</f>
        <v>700</v>
      </c>
      <c r="T7589" s="7">
        <f t="shared" si="1069"/>
        <v>0</v>
      </c>
      <c r="U7589" s="7">
        <f t="shared" si="1070"/>
        <v>0</v>
      </c>
    </row>
    <row r="7590" spans="1:21" x14ac:dyDescent="0.2">
      <c r="A7590" s="1">
        <v>11</v>
      </c>
      <c r="B7590" s="1">
        <v>12</v>
      </c>
      <c r="C7590" s="1">
        <v>22</v>
      </c>
      <c r="D7590">
        <v>5.8</v>
      </c>
      <c r="E7590">
        <v>5.8</v>
      </c>
      <c r="F7590">
        <v>100</v>
      </c>
      <c r="G7590">
        <v>0</v>
      </c>
      <c r="H7590">
        <v>0</v>
      </c>
      <c r="I7590">
        <v>0</v>
      </c>
      <c r="J7590" s="4">
        <f t="shared" si="1065"/>
        <v>313.46760314875701</v>
      </c>
      <c r="K7590" s="4">
        <f t="shared" si="1066"/>
        <v>-49.667181170840877</v>
      </c>
      <c r="L7590" s="5">
        <f t="shared" si="1071"/>
        <v>0</v>
      </c>
      <c r="M7590" s="5">
        <f t="shared" si="1072"/>
        <v>0</v>
      </c>
      <c r="N7590" s="6">
        <f t="shared" si="1064"/>
        <v>0</v>
      </c>
      <c r="O7590" s="6">
        <f t="shared" si="1067"/>
        <v>0</v>
      </c>
      <c r="P7590" s="6">
        <f>FORECAST(J7590,Inputs!$B$10:$B$18,Inputs!$A$10:$A$18)</f>
        <v>33.458033362488486</v>
      </c>
      <c r="Q7590" s="6">
        <f>IF(Inputs!$D$10="Yes",IF('Hourly Calcs'!P7590&gt;'Hourly Calcs'!K7590,'Hourly Calcs'!O7590,N7590+O7590),N7590+O7590)</f>
        <v>0</v>
      </c>
      <c r="R7590" s="12">
        <f t="shared" si="1068"/>
        <v>0</v>
      </c>
      <c r="S7590" s="1">
        <f>IF(AND(A7590&gt;=5,A7590&lt;=9),INDEX(Demand!$C$3:$C$26,C7590),INDEX(Demand!$B$3:$B$26,C7590))</f>
        <v>600</v>
      </c>
      <c r="T7590" s="7">
        <f t="shared" si="1069"/>
        <v>0</v>
      </c>
      <c r="U7590" s="7">
        <f t="shared" si="1070"/>
        <v>0</v>
      </c>
    </row>
    <row r="7591" spans="1:21" x14ac:dyDescent="0.2">
      <c r="A7591" s="1">
        <v>11</v>
      </c>
      <c r="B7591" s="1">
        <v>12</v>
      </c>
      <c r="C7591" s="1">
        <v>23</v>
      </c>
      <c r="D7591">
        <v>5.6</v>
      </c>
      <c r="E7591">
        <v>5.6</v>
      </c>
      <c r="F7591">
        <v>100</v>
      </c>
      <c r="G7591">
        <v>0</v>
      </c>
      <c r="H7591">
        <v>0</v>
      </c>
      <c r="I7591">
        <v>0</v>
      </c>
      <c r="J7591" s="4">
        <f t="shared" si="1065"/>
        <v>335.15002226312077</v>
      </c>
      <c r="K7591" s="4">
        <f t="shared" si="1066"/>
        <v>-55.23727671641268</v>
      </c>
      <c r="L7591" s="5">
        <f t="shared" si="1071"/>
        <v>0</v>
      </c>
      <c r="M7591" s="5">
        <f t="shared" si="1072"/>
        <v>0</v>
      </c>
      <c r="N7591" s="6">
        <f t="shared" si="1064"/>
        <v>0</v>
      </c>
      <c r="O7591" s="6">
        <f t="shared" si="1067"/>
        <v>0</v>
      </c>
      <c r="P7591" s="6">
        <f>FORECAST(J7591,Inputs!$B$10:$B$18,Inputs!$A$10:$A$18)</f>
        <v>33.658796502436303</v>
      </c>
      <c r="Q7591" s="6">
        <f>IF(Inputs!$D$10="Yes",IF('Hourly Calcs'!P7591&gt;'Hourly Calcs'!K7591,'Hourly Calcs'!O7591,N7591+O7591),N7591+O7591)</f>
        <v>0</v>
      </c>
      <c r="R7591" s="12">
        <f t="shared" si="1068"/>
        <v>0</v>
      </c>
      <c r="S7591" s="1">
        <f>IF(AND(A7591&gt;=5,A7591&lt;=9),INDEX(Demand!$C$3:$C$26,C7591),INDEX(Demand!$B$3:$B$26,C7591))</f>
        <v>500</v>
      </c>
      <c r="T7591" s="7">
        <f t="shared" si="1069"/>
        <v>0</v>
      </c>
      <c r="U7591" s="7">
        <f t="shared" si="1070"/>
        <v>0</v>
      </c>
    </row>
    <row r="7592" spans="1:21" x14ac:dyDescent="0.2">
      <c r="A7592" s="1">
        <v>11</v>
      </c>
      <c r="B7592" s="1">
        <v>12</v>
      </c>
      <c r="C7592" s="1">
        <v>24</v>
      </c>
      <c r="D7592">
        <v>5.5</v>
      </c>
      <c r="E7592">
        <v>5.5</v>
      </c>
      <c r="F7592">
        <v>100</v>
      </c>
      <c r="G7592">
        <v>0</v>
      </c>
      <c r="H7592">
        <v>0</v>
      </c>
      <c r="I7592">
        <v>0</v>
      </c>
      <c r="J7592" s="4">
        <f t="shared" si="1065"/>
        <v>0.7203057996996165</v>
      </c>
      <c r="K7592" s="4">
        <f t="shared" si="1066"/>
        <v>-57.248690113984566</v>
      </c>
      <c r="L7592" s="5">
        <f t="shared" si="1071"/>
        <v>0</v>
      </c>
      <c r="M7592" s="5">
        <f t="shared" si="1072"/>
        <v>0</v>
      </c>
      <c r="N7592" s="6">
        <f t="shared" si="1064"/>
        <v>0</v>
      </c>
      <c r="O7592" s="6">
        <f t="shared" si="1067"/>
        <v>0</v>
      </c>
      <c r="P7592" s="6">
        <f>FORECAST(J7592,Inputs!$B$10:$B$18,Inputs!$A$10:$A$18)</f>
        <v>30.562225053700921</v>
      </c>
      <c r="Q7592" s="6">
        <f>IF(Inputs!$D$10="Yes",IF('Hourly Calcs'!P7592&gt;'Hourly Calcs'!K7592,'Hourly Calcs'!O7592,N7592+O7592),N7592+O7592)</f>
        <v>0</v>
      </c>
      <c r="R7592" s="12">
        <f t="shared" si="1068"/>
        <v>0</v>
      </c>
      <c r="S7592" s="1">
        <f>IF(AND(A7592&gt;=5,A7592&lt;=9),INDEX(Demand!$C$3:$C$26,C7592),INDEX(Demand!$B$3:$B$26,C7592))</f>
        <v>400</v>
      </c>
      <c r="T7592" s="7">
        <f t="shared" si="1069"/>
        <v>0</v>
      </c>
      <c r="U7592" s="7">
        <f t="shared" si="1070"/>
        <v>0</v>
      </c>
    </row>
    <row r="7593" spans="1:21" x14ac:dyDescent="0.2">
      <c r="A7593" s="1">
        <v>11</v>
      </c>
      <c r="B7593" s="1">
        <v>13</v>
      </c>
      <c r="C7593" s="1">
        <v>1</v>
      </c>
      <c r="D7593">
        <v>5.0999999999999996</v>
      </c>
      <c r="E7593">
        <v>5.0999999999999996</v>
      </c>
      <c r="F7593">
        <v>100</v>
      </c>
      <c r="G7593">
        <v>0</v>
      </c>
      <c r="H7593">
        <v>0</v>
      </c>
      <c r="I7593">
        <v>0</v>
      </c>
      <c r="J7593" s="4">
        <f t="shared" si="1065"/>
        <v>26.167270853412845</v>
      </c>
      <c r="K7593" s="4">
        <f t="shared" si="1066"/>
        <v>-55.035098254180866</v>
      </c>
      <c r="L7593" s="5">
        <f t="shared" si="1071"/>
        <v>0</v>
      </c>
      <c r="M7593" s="5">
        <f t="shared" si="1072"/>
        <v>0</v>
      </c>
      <c r="N7593" s="6">
        <f t="shared" si="1064"/>
        <v>0</v>
      </c>
      <c r="O7593" s="6">
        <f t="shared" si="1067"/>
        <v>0</v>
      </c>
      <c r="P7593" s="6">
        <f>FORECAST(J7593,Inputs!$B$10:$B$18,Inputs!$A$10:$A$18)</f>
        <v>30.797845100494563</v>
      </c>
      <c r="Q7593" s="6">
        <f>IF(Inputs!$D$10="Yes",IF('Hourly Calcs'!P7593&gt;'Hourly Calcs'!K7593,'Hourly Calcs'!O7593,N7593+O7593),N7593+O7593)</f>
        <v>0</v>
      </c>
      <c r="R7593" s="12">
        <f t="shared" si="1068"/>
        <v>0</v>
      </c>
      <c r="S7593" s="1">
        <f>IF(AND(A7593&gt;=5,A7593&lt;=9),INDEX(Demand!$C$3:$C$26,C7593),INDEX(Demand!$B$3:$B$26,C7593))</f>
        <v>350</v>
      </c>
      <c r="T7593" s="7">
        <f t="shared" si="1069"/>
        <v>0</v>
      </c>
      <c r="U7593" s="7">
        <f t="shared" si="1070"/>
        <v>0</v>
      </c>
    </row>
    <row r="7594" spans="1:21" x14ac:dyDescent="0.2">
      <c r="A7594" s="1">
        <v>11</v>
      </c>
      <c r="B7594" s="1">
        <v>13</v>
      </c>
      <c r="C7594" s="1">
        <v>2</v>
      </c>
      <c r="D7594">
        <v>5.0999999999999996</v>
      </c>
      <c r="E7594">
        <v>5.0999999999999996</v>
      </c>
      <c r="F7594">
        <v>100</v>
      </c>
      <c r="G7594">
        <v>0</v>
      </c>
      <c r="H7594">
        <v>0</v>
      </c>
      <c r="I7594">
        <v>0</v>
      </c>
      <c r="J7594" s="4">
        <f t="shared" si="1065"/>
        <v>47.613396726813534</v>
      </c>
      <c r="K7594" s="4">
        <f t="shared" si="1066"/>
        <v>-49.326024986807852</v>
      </c>
      <c r="L7594" s="5">
        <f t="shared" si="1071"/>
        <v>0</v>
      </c>
      <c r="M7594" s="5">
        <f t="shared" si="1072"/>
        <v>0</v>
      </c>
      <c r="N7594" s="6">
        <f t="shared" si="1064"/>
        <v>0</v>
      </c>
      <c r="O7594" s="6">
        <f t="shared" si="1067"/>
        <v>0</v>
      </c>
      <c r="P7594" s="6">
        <f>FORECAST(J7594,Inputs!$B$10:$B$18,Inputs!$A$10:$A$18)</f>
        <v>30.996420340063086</v>
      </c>
      <c r="Q7594" s="6">
        <f>IF(Inputs!$D$10="Yes",IF('Hourly Calcs'!P7594&gt;'Hourly Calcs'!K7594,'Hourly Calcs'!O7594,N7594+O7594),N7594+O7594)</f>
        <v>0</v>
      </c>
      <c r="R7594" s="12">
        <f t="shared" si="1068"/>
        <v>0</v>
      </c>
      <c r="S7594" s="1">
        <f>IF(AND(A7594&gt;=5,A7594&lt;=9),INDEX(Demand!$C$3:$C$26,C7594),INDEX(Demand!$B$3:$B$26,C7594))</f>
        <v>350</v>
      </c>
      <c r="T7594" s="7">
        <f t="shared" si="1069"/>
        <v>0</v>
      </c>
      <c r="U7594" s="7">
        <f t="shared" si="1070"/>
        <v>0</v>
      </c>
    </row>
    <row r="7595" spans="1:21" x14ac:dyDescent="0.2">
      <c r="A7595" s="1">
        <v>11</v>
      </c>
      <c r="B7595" s="1">
        <v>13</v>
      </c>
      <c r="C7595" s="1">
        <v>3</v>
      </c>
      <c r="D7595">
        <v>5.3</v>
      </c>
      <c r="E7595">
        <v>5.3</v>
      </c>
      <c r="F7595">
        <v>100</v>
      </c>
      <c r="G7595">
        <v>0</v>
      </c>
      <c r="H7595">
        <v>0</v>
      </c>
      <c r="I7595">
        <v>0</v>
      </c>
      <c r="J7595" s="4">
        <f t="shared" si="1065"/>
        <v>64.630437378491081</v>
      </c>
      <c r="K7595" s="4">
        <f t="shared" si="1066"/>
        <v>-41.451090534480244</v>
      </c>
      <c r="L7595" s="5">
        <f t="shared" si="1071"/>
        <v>0</v>
      </c>
      <c r="M7595" s="5">
        <f t="shared" si="1072"/>
        <v>0</v>
      </c>
      <c r="N7595" s="6">
        <f t="shared" si="1064"/>
        <v>0</v>
      </c>
      <c r="O7595" s="6">
        <f t="shared" si="1067"/>
        <v>0</v>
      </c>
      <c r="P7595" s="6">
        <f>FORECAST(J7595,Inputs!$B$10:$B$18,Inputs!$A$10:$A$18)</f>
        <v>31.153985531282324</v>
      </c>
      <c r="Q7595" s="6">
        <f>IF(Inputs!$D$10="Yes",IF('Hourly Calcs'!P7595&gt;'Hourly Calcs'!K7595,'Hourly Calcs'!O7595,N7595+O7595),N7595+O7595)</f>
        <v>0</v>
      </c>
      <c r="R7595" s="12">
        <f t="shared" si="1068"/>
        <v>0</v>
      </c>
      <c r="S7595" s="1">
        <f>IF(AND(A7595&gt;=5,A7595&lt;=9),INDEX(Demand!$C$3:$C$26,C7595),INDEX(Demand!$B$3:$B$26,C7595))</f>
        <v>350</v>
      </c>
      <c r="T7595" s="7">
        <f t="shared" si="1069"/>
        <v>0</v>
      </c>
      <c r="U7595" s="7">
        <f t="shared" si="1070"/>
        <v>0</v>
      </c>
    </row>
    <row r="7596" spans="1:21" x14ac:dyDescent="0.2">
      <c r="A7596" s="1">
        <v>11</v>
      </c>
      <c r="B7596" s="1">
        <v>13</v>
      </c>
      <c r="C7596" s="1">
        <v>4</v>
      </c>
      <c r="D7596">
        <v>5.9</v>
      </c>
      <c r="E7596">
        <v>5.9</v>
      </c>
      <c r="F7596">
        <v>100</v>
      </c>
      <c r="G7596">
        <v>0</v>
      </c>
      <c r="H7596">
        <v>0</v>
      </c>
      <c r="I7596">
        <v>0</v>
      </c>
      <c r="J7596" s="4">
        <f t="shared" si="1065"/>
        <v>78.535750581096266</v>
      </c>
      <c r="K7596" s="4">
        <f t="shared" si="1066"/>
        <v>-32.461353810335069</v>
      </c>
      <c r="L7596" s="5">
        <f t="shared" si="1071"/>
        <v>86.464249418903734</v>
      </c>
      <c r="M7596" s="5">
        <f t="shared" si="1072"/>
        <v>0</v>
      </c>
      <c r="N7596" s="6">
        <f t="shared" si="1064"/>
        <v>0</v>
      </c>
      <c r="O7596" s="6">
        <f t="shared" si="1067"/>
        <v>0</v>
      </c>
      <c r="P7596" s="6">
        <f>FORECAST(J7596,Inputs!$B$10:$B$18,Inputs!$A$10:$A$18)</f>
        <v>31.282738431306445</v>
      </c>
      <c r="Q7596" s="6">
        <f>IF(Inputs!$D$10="Yes",IF('Hourly Calcs'!P7596&gt;'Hourly Calcs'!K7596,'Hourly Calcs'!O7596,N7596+O7596),N7596+O7596)</f>
        <v>0</v>
      </c>
      <c r="R7596" s="12">
        <f t="shared" si="1068"/>
        <v>0</v>
      </c>
      <c r="S7596" s="1">
        <f>IF(AND(A7596&gt;=5,A7596&lt;=9),INDEX(Demand!$C$3:$C$26,C7596),INDEX(Demand!$B$3:$B$26,C7596))</f>
        <v>350</v>
      </c>
      <c r="T7596" s="7">
        <f t="shared" si="1069"/>
        <v>0</v>
      </c>
      <c r="U7596" s="7">
        <f t="shared" si="1070"/>
        <v>0</v>
      </c>
    </row>
    <row r="7597" spans="1:21" x14ac:dyDescent="0.2">
      <c r="A7597" s="1">
        <v>11</v>
      </c>
      <c r="B7597" s="1">
        <v>13</v>
      </c>
      <c r="C7597" s="1">
        <v>5</v>
      </c>
      <c r="D7597">
        <v>6.1</v>
      </c>
      <c r="E7597">
        <v>6.1</v>
      </c>
      <c r="F7597">
        <v>100</v>
      </c>
      <c r="G7597">
        <v>0</v>
      </c>
      <c r="H7597">
        <v>0</v>
      </c>
      <c r="I7597">
        <v>0</v>
      </c>
      <c r="J7597" s="4">
        <f t="shared" si="1065"/>
        <v>90.65292649893108</v>
      </c>
      <c r="K7597" s="4">
        <f t="shared" si="1066"/>
        <v>-23.029622438587566</v>
      </c>
      <c r="L7597" s="5">
        <f t="shared" si="1071"/>
        <v>74.34707350106892</v>
      </c>
      <c r="M7597" s="5">
        <f t="shared" si="1072"/>
        <v>0</v>
      </c>
      <c r="N7597" s="6">
        <f t="shared" si="1064"/>
        <v>0</v>
      </c>
      <c r="O7597" s="6">
        <f t="shared" si="1067"/>
        <v>0</v>
      </c>
      <c r="P7597" s="6">
        <f>FORECAST(J7597,Inputs!$B$10:$B$18,Inputs!$A$10:$A$18)</f>
        <v>31.39493450461973</v>
      </c>
      <c r="Q7597" s="6">
        <f>IF(Inputs!$D$10="Yes",IF('Hourly Calcs'!P7597&gt;'Hourly Calcs'!K7597,'Hourly Calcs'!O7597,N7597+O7597),N7597+O7597)</f>
        <v>0</v>
      </c>
      <c r="R7597" s="12">
        <f t="shared" si="1068"/>
        <v>0</v>
      </c>
      <c r="S7597" s="1">
        <f>IF(AND(A7597&gt;=5,A7597&lt;=9),INDEX(Demand!$C$3:$C$26,C7597),INDEX(Demand!$B$3:$B$26,C7597))</f>
        <v>350</v>
      </c>
      <c r="T7597" s="7">
        <f t="shared" si="1069"/>
        <v>0</v>
      </c>
      <c r="U7597" s="7">
        <f t="shared" si="1070"/>
        <v>0</v>
      </c>
    </row>
    <row r="7598" spans="1:21" x14ac:dyDescent="0.2">
      <c r="A7598" s="1">
        <v>11</v>
      </c>
      <c r="B7598" s="1">
        <v>13</v>
      </c>
      <c r="C7598" s="1">
        <v>6</v>
      </c>
      <c r="D7598">
        <v>6.2</v>
      </c>
      <c r="E7598">
        <v>6</v>
      </c>
      <c r="F7598">
        <v>99</v>
      </c>
      <c r="G7598">
        <v>0</v>
      </c>
      <c r="H7598">
        <v>0</v>
      </c>
      <c r="I7598">
        <v>0</v>
      </c>
      <c r="J7598" s="4">
        <f t="shared" si="1065"/>
        <v>101.95293191497225</v>
      </c>
      <c r="K7598" s="4">
        <f t="shared" si="1066"/>
        <v>-13.60727298645611</v>
      </c>
      <c r="L7598" s="5">
        <f t="shared" si="1071"/>
        <v>63.047068085027746</v>
      </c>
      <c r="M7598" s="5">
        <f t="shared" si="1072"/>
        <v>0</v>
      </c>
      <c r="N7598" s="6">
        <f t="shared" si="1064"/>
        <v>0</v>
      </c>
      <c r="O7598" s="6">
        <f t="shared" si="1067"/>
        <v>0</v>
      </c>
      <c r="P7598" s="6">
        <f>FORECAST(J7598,Inputs!$B$10:$B$18,Inputs!$A$10:$A$18)</f>
        <v>31.49956418439789</v>
      </c>
      <c r="Q7598" s="6">
        <f>IF(Inputs!$D$10="Yes",IF('Hourly Calcs'!P7598&gt;'Hourly Calcs'!K7598,'Hourly Calcs'!O7598,N7598+O7598),N7598+O7598)</f>
        <v>0</v>
      </c>
      <c r="R7598" s="12">
        <f t="shared" si="1068"/>
        <v>0</v>
      </c>
      <c r="S7598" s="1">
        <f>IF(AND(A7598&gt;=5,A7598&lt;=9),INDEX(Demand!$C$3:$C$26,C7598),INDEX(Demand!$B$3:$B$26,C7598))</f>
        <v>350</v>
      </c>
      <c r="T7598" s="7">
        <f t="shared" si="1069"/>
        <v>0</v>
      </c>
      <c r="U7598" s="7">
        <f t="shared" si="1070"/>
        <v>0</v>
      </c>
    </row>
    <row r="7599" spans="1:21" x14ac:dyDescent="0.2">
      <c r="A7599" s="1">
        <v>11</v>
      </c>
      <c r="B7599" s="1">
        <v>13</v>
      </c>
      <c r="C7599" s="1">
        <v>7</v>
      </c>
      <c r="D7599">
        <v>6.7</v>
      </c>
      <c r="E7599">
        <v>6.5</v>
      </c>
      <c r="F7599">
        <v>99</v>
      </c>
      <c r="G7599">
        <v>0</v>
      </c>
      <c r="H7599">
        <v>0</v>
      </c>
      <c r="I7599">
        <v>0</v>
      </c>
      <c r="J7599" s="4">
        <f t="shared" si="1065"/>
        <v>113.13846585573253</v>
      </c>
      <c r="K7599" s="4">
        <f t="shared" si="1066"/>
        <v>-4.5294822517246018</v>
      </c>
      <c r="L7599" s="5">
        <f t="shared" si="1071"/>
        <v>51.861534144267466</v>
      </c>
      <c r="M7599" s="5">
        <f t="shared" si="1072"/>
        <v>0</v>
      </c>
      <c r="N7599" s="6">
        <f t="shared" si="1064"/>
        <v>0</v>
      </c>
      <c r="O7599" s="6">
        <f t="shared" si="1067"/>
        <v>0</v>
      </c>
      <c r="P7599" s="6">
        <f>FORECAST(J7599,Inputs!$B$10:$B$18,Inputs!$A$10:$A$18)</f>
        <v>31.603133943108631</v>
      </c>
      <c r="Q7599" s="6">
        <f>IF(Inputs!$D$10="Yes",IF('Hourly Calcs'!P7599&gt;'Hourly Calcs'!K7599,'Hourly Calcs'!O7599,N7599+O7599),N7599+O7599)</f>
        <v>0</v>
      </c>
      <c r="R7599" s="12">
        <f t="shared" si="1068"/>
        <v>0</v>
      </c>
      <c r="S7599" s="1">
        <f>IF(AND(A7599&gt;=5,A7599&lt;=9),INDEX(Demand!$C$3:$C$26,C7599),INDEX(Demand!$B$3:$B$26,C7599))</f>
        <v>350</v>
      </c>
      <c r="T7599" s="7">
        <f t="shared" si="1069"/>
        <v>0</v>
      </c>
      <c r="U7599" s="7">
        <f t="shared" si="1070"/>
        <v>0</v>
      </c>
    </row>
    <row r="7600" spans="1:21" x14ac:dyDescent="0.2">
      <c r="A7600" s="1">
        <v>11</v>
      </c>
      <c r="B7600" s="1">
        <v>13</v>
      </c>
      <c r="C7600" s="1">
        <v>8</v>
      </c>
      <c r="D7600">
        <v>6.4</v>
      </c>
      <c r="E7600">
        <v>5.8</v>
      </c>
      <c r="F7600">
        <v>96</v>
      </c>
      <c r="G7600">
        <v>6</v>
      </c>
      <c r="H7600">
        <v>0</v>
      </c>
      <c r="I7600">
        <v>6</v>
      </c>
      <c r="J7600" s="4">
        <f t="shared" si="1065"/>
        <v>124.74620531173076</v>
      </c>
      <c r="K7600" s="4">
        <f t="shared" si="1066"/>
        <v>3.8880720783502341</v>
      </c>
      <c r="L7600" s="5">
        <f t="shared" si="1071"/>
        <v>40.253794688269238</v>
      </c>
      <c r="M7600" s="5">
        <f t="shared" si="1072"/>
        <v>30.111927921649766</v>
      </c>
      <c r="N7600" s="6">
        <f t="shared" si="1064"/>
        <v>0</v>
      </c>
      <c r="O7600" s="6">
        <f t="shared" si="1067"/>
        <v>5.4871127176651253</v>
      </c>
      <c r="P7600" s="6">
        <f>FORECAST(J7600,Inputs!$B$10:$B$18,Inputs!$A$10:$A$18)</f>
        <v>31.710613012145654</v>
      </c>
      <c r="Q7600" s="6">
        <f>IF(Inputs!$D$10="Yes",IF('Hourly Calcs'!P7600&gt;'Hourly Calcs'!K7600,'Hourly Calcs'!O7600,N7600+O7600),N7600+O7600)</f>
        <v>5.4871127176651253</v>
      </c>
      <c r="R7600" s="12">
        <f t="shared" si="1068"/>
        <v>26.074759634344673</v>
      </c>
      <c r="S7600" s="1">
        <f>IF(AND(A7600&gt;=5,A7600&lt;=9),INDEX(Demand!$C$3:$C$26,C7600),INDEX(Demand!$B$3:$B$26,C7600))</f>
        <v>350</v>
      </c>
      <c r="T7600" s="7">
        <f t="shared" si="1069"/>
        <v>26.074759634344673</v>
      </c>
      <c r="U7600" s="7">
        <f t="shared" si="1070"/>
        <v>0</v>
      </c>
    </row>
    <row r="7601" spans="1:21" x14ac:dyDescent="0.2">
      <c r="A7601" s="1">
        <v>11</v>
      </c>
      <c r="B7601" s="1">
        <v>13</v>
      </c>
      <c r="C7601" s="1">
        <v>9</v>
      </c>
      <c r="D7601">
        <v>6.2</v>
      </c>
      <c r="E7601">
        <v>5.5</v>
      </c>
      <c r="F7601">
        <v>95</v>
      </c>
      <c r="G7601">
        <v>73</v>
      </c>
      <c r="H7601">
        <v>135</v>
      </c>
      <c r="I7601">
        <v>52</v>
      </c>
      <c r="J7601" s="4">
        <f t="shared" si="1065"/>
        <v>137.18365215611928</v>
      </c>
      <c r="K7601" s="4">
        <f t="shared" si="1066"/>
        <v>10.923747024611032</v>
      </c>
      <c r="L7601" s="5">
        <f t="shared" si="1071"/>
        <v>27.81634784388072</v>
      </c>
      <c r="M7601" s="5">
        <f t="shared" si="1072"/>
        <v>23.076252975388968</v>
      </c>
      <c r="N7601" s="6">
        <f t="shared" si="1064"/>
        <v>86.767197742255846</v>
      </c>
      <c r="O7601" s="6">
        <f t="shared" si="1067"/>
        <v>47.554976886431085</v>
      </c>
      <c r="P7601" s="6">
        <f>FORECAST(J7601,Inputs!$B$10:$B$18,Inputs!$A$10:$A$18)</f>
        <v>31.825774557001104</v>
      </c>
      <c r="Q7601" s="6">
        <f>IF(Inputs!$D$10="Yes",IF('Hourly Calcs'!P7601&gt;'Hourly Calcs'!K7601,'Hourly Calcs'!O7601,N7601+O7601),N7601+O7601)</f>
        <v>47.554976886431085</v>
      </c>
      <c r="R7601" s="12">
        <f t="shared" si="1068"/>
        <v>225.9812501643205</v>
      </c>
      <c r="S7601" s="1">
        <f>IF(AND(A7601&gt;=5,A7601&lt;=9),INDEX(Demand!$C$3:$C$26,C7601),INDEX(Demand!$B$3:$B$26,C7601))</f>
        <v>350</v>
      </c>
      <c r="T7601" s="7">
        <f t="shared" si="1069"/>
        <v>225.9812501643205</v>
      </c>
      <c r="U7601" s="7">
        <f t="shared" si="1070"/>
        <v>0</v>
      </c>
    </row>
    <row r="7602" spans="1:21" x14ac:dyDescent="0.2">
      <c r="A7602" s="1">
        <v>11</v>
      </c>
      <c r="B7602" s="1">
        <v>13</v>
      </c>
      <c r="C7602" s="1">
        <v>10</v>
      </c>
      <c r="D7602">
        <v>7</v>
      </c>
      <c r="E7602">
        <v>5.6</v>
      </c>
      <c r="F7602">
        <v>91</v>
      </c>
      <c r="G7602">
        <v>180</v>
      </c>
      <c r="H7602">
        <v>292</v>
      </c>
      <c r="I7602">
        <v>100</v>
      </c>
      <c r="J7602" s="4">
        <f t="shared" si="1065"/>
        <v>150.68821156850768</v>
      </c>
      <c r="K7602" s="4">
        <f t="shared" si="1066"/>
        <v>16.474341607210235</v>
      </c>
      <c r="L7602" s="5">
        <f t="shared" si="1071"/>
        <v>14.311788431492317</v>
      </c>
      <c r="M7602" s="5">
        <f t="shared" si="1072"/>
        <v>17.525658392789765</v>
      </c>
      <c r="N7602" s="6">
        <f t="shared" si="1064"/>
        <v>220.37167140576139</v>
      </c>
      <c r="O7602" s="6">
        <f t="shared" si="1067"/>
        <v>91.45187862775208</v>
      </c>
      <c r="P7602" s="6">
        <f>FORECAST(J7602,Inputs!$B$10:$B$18,Inputs!$A$10:$A$18)</f>
        <v>31.950816773782478</v>
      </c>
      <c r="Q7602" s="6">
        <f>IF(Inputs!$D$10="Yes",IF('Hourly Calcs'!P7602&gt;'Hourly Calcs'!K7602,'Hourly Calcs'!O7602,N7602+O7602),N7602+O7602)</f>
        <v>91.45187862775208</v>
      </c>
      <c r="R7602" s="12">
        <f t="shared" si="1068"/>
        <v>434.57932723907788</v>
      </c>
      <c r="S7602" s="1">
        <f>IF(AND(A7602&gt;=5,A7602&lt;=9),INDEX(Demand!$C$3:$C$26,C7602),INDEX(Demand!$B$3:$B$26,C7602))</f>
        <v>600</v>
      </c>
      <c r="T7602" s="7">
        <f t="shared" si="1069"/>
        <v>434.57932723907788</v>
      </c>
      <c r="U7602" s="7">
        <f t="shared" si="1070"/>
        <v>0</v>
      </c>
    </row>
    <row r="7603" spans="1:21" x14ac:dyDescent="0.2">
      <c r="A7603" s="1">
        <v>11</v>
      </c>
      <c r="B7603" s="1">
        <v>13</v>
      </c>
      <c r="C7603" s="1">
        <v>11</v>
      </c>
      <c r="D7603">
        <v>7.3</v>
      </c>
      <c r="E7603">
        <v>5.8</v>
      </c>
      <c r="F7603">
        <v>90</v>
      </c>
      <c r="G7603">
        <v>265</v>
      </c>
      <c r="H7603">
        <v>410</v>
      </c>
      <c r="I7603">
        <v>121</v>
      </c>
      <c r="J7603" s="4">
        <f t="shared" si="1065"/>
        <v>165.22376124204399</v>
      </c>
      <c r="K7603" s="4">
        <f t="shared" si="1066"/>
        <v>20.018833785228054</v>
      </c>
      <c r="L7603" s="5">
        <f t="shared" si="1071"/>
        <v>0.22376124204399161</v>
      </c>
      <c r="M7603" s="5">
        <f t="shared" si="1072"/>
        <v>13.981166214771946</v>
      </c>
      <c r="N7603" s="6">
        <f t="shared" si="1064"/>
        <v>331.77452385708119</v>
      </c>
      <c r="O7603" s="6">
        <f t="shared" si="1067"/>
        <v>110.65677313958003</v>
      </c>
      <c r="P7603" s="6">
        <f>FORECAST(J7603,Inputs!$B$10:$B$18,Inputs!$A$10:$A$18)</f>
        <v>32.085405196685592</v>
      </c>
      <c r="Q7603" s="6">
        <f>IF(Inputs!$D$10="Yes",IF('Hourly Calcs'!P7603&gt;'Hourly Calcs'!K7603,'Hourly Calcs'!O7603,N7603+O7603),N7603+O7603)</f>
        <v>110.65677313958003</v>
      </c>
      <c r="R7603" s="12">
        <f t="shared" si="1068"/>
        <v>525.84098595928424</v>
      </c>
      <c r="S7603" s="1">
        <f>IF(AND(A7603&gt;=5,A7603&lt;=9),INDEX(Demand!$C$3:$C$26,C7603),INDEX(Demand!$B$3:$B$26,C7603))</f>
        <v>600</v>
      </c>
      <c r="T7603" s="7">
        <f t="shared" si="1069"/>
        <v>525.84098595928424</v>
      </c>
      <c r="U7603" s="7">
        <f t="shared" si="1070"/>
        <v>0</v>
      </c>
    </row>
    <row r="7604" spans="1:21" x14ac:dyDescent="0.2">
      <c r="A7604" s="1">
        <v>11</v>
      </c>
      <c r="B7604" s="1">
        <v>13</v>
      </c>
      <c r="C7604" s="1">
        <v>12</v>
      </c>
      <c r="D7604">
        <v>7.2</v>
      </c>
      <c r="E7604">
        <v>5.6</v>
      </c>
      <c r="F7604">
        <v>90</v>
      </c>
      <c r="G7604">
        <v>309</v>
      </c>
      <c r="H7604">
        <v>482</v>
      </c>
      <c r="I7604">
        <v>122</v>
      </c>
      <c r="J7604" s="4">
        <f t="shared" si="1065"/>
        <v>180.3988756091276</v>
      </c>
      <c r="K7604" s="4">
        <f t="shared" si="1066"/>
        <v>21.194460960183349</v>
      </c>
      <c r="L7604" s="5">
        <f t="shared" si="1071"/>
        <v>15.3988756091276</v>
      </c>
      <c r="M7604" s="5">
        <f t="shared" si="1072"/>
        <v>12.805539039816651</v>
      </c>
      <c r="N7604" s="6">
        <f t="shared" si="1064"/>
        <v>386.74582348289658</v>
      </c>
      <c r="O7604" s="6">
        <f t="shared" si="1067"/>
        <v>111.57129192585754</v>
      </c>
      <c r="P7604" s="6">
        <f>FORECAST(J7604,Inputs!$B$10:$B$18,Inputs!$A$10:$A$18)</f>
        <v>32.225915514899327</v>
      </c>
      <c r="Q7604" s="6">
        <f>IF(Inputs!$D$10="Yes",IF('Hourly Calcs'!P7604&gt;'Hourly Calcs'!K7604,'Hourly Calcs'!O7604,N7604+O7604),N7604+O7604)</f>
        <v>111.57129192585754</v>
      </c>
      <c r="R7604" s="12">
        <f t="shared" si="1068"/>
        <v>530.18677923167502</v>
      </c>
      <c r="S7604" s="1">
        <f>IF(AND(A7604&gt;=5,A7604&lt;=9),INDEX(Demand!$C$3:$C$26,C7604),INDEX(Demand!$B$3:$B$26,C7604))</f>
        <v>600</v>
      </c>
      <c r="T7604" s="7">
        <f t="shared" si="1069"/>
        <v>530.18677923167502</v>
      </c>
      <c r="U7604" s="7">
        <f t="shared" si="1070"/>
        <v>0</v>
      </c>
    </row>
    <row r="7605" spans="1:21" x14ac:dyDescent="0.2">
      <c r="A7605" s="1">
        <v>11</v>
      </c>
      <c r="B7605" s="1">
        <v>13</v>
      </c>
      <c r="C7605" s="1">
        <v>13</v>
      </c>
      <c r="D7605">
        <v>7.6</v>
      </c>
      <c r="E7605">
        <v>5.6</v>
      </c>
      <c r="F7605">
        <v>87</v>
      </c>
      <c r="G7605">
        <v>303</v>
      </c>
      <c r="H7605">
        <v>413</v>
      </c>
      <c r="I7605">
        <v>145</v>
      </c>
      <c r="J7605" s="4">
        <f t="shared" si="1065"/>
        <v>195.55131857987391</v>
      </c>
      <c r="K7605" s="4">
        <f t="shared" si="1066"/>
        <v>19.868021317258354</v>
      </c>
      <c r="L7605" s="5">
        <f t="shared" si="1071"/>
        <v>30.551318579873907</v>
      </c>
      <c r="M7605" s="5">
        <f t="shared" si="1072"/>
        <v>14.131978682741646</v>
      </c>
      <c r="N7605" s="6">
        <f t="shared" si="1064"/>
        <v>303.41096145889486</v>
      </c>
      <c r="O7605" s="6">
        <f t="shared" si="1067"/>
        <v>132.60522401024051</v>
      </c>
      <c r="P7605" s="6">
        <f>FORECAST(J7605,Inputs!$B$10:$B$18,Inputs!$A$10:$A$18)</f>
        <v>32.36621591277661</v>
      </c>
      <c r="Q7605" s="6">
        <f>IF(Inputs!$D$10="Yes",IF('Hourly Calcs'!P7605&gt;'Hourly Calcs'!K7605,'Hourly Calcs'!O7605,N7605+O7605),N7605+O7605)</f>
        <v>132.60522401024051</v>
      </c>
      <c r="R7605" s="12">
        <f t="shared" si="1068"/>
        <v>630.14002449666282</v>
      </c>
      <c r="S7605" s="1">
        <f>IF(AND(A7605&gt;=5,A7605&lt;=9),INDEX(Demand!$C$3:$C$26,C7605),INDEX(Demand!$B$3:$B$26,C7605))</f>
        <v>600</v>
      </c>
      <c r="T7605" s="7">
        <f t="shared" si="1069"/>
        <v>600</v>
      </c>
      <c r="U7605" s="7">
        <f t="shared" si="1070"/>
        <v>30.140024496662818</v>
      </c>
    </row>
    <row r="7606" spans="1:21" x14ac:dyDescent="0.2">
      <c r="A7606" s="1">
        <v>11</v>
      </c>
      <c r="B7606" s="1">
        <v>13</v>
      </c>
      <c r="C7606" s="1">
        <v>14</v>
      </c>
      <c r="D7606">
        <v>8.1</v>
      </c>
      <c r="E7606">
        <v>5.9</v>
      </c>
      <c r="F7606">
        <v>86</v>
      </c>
      <c r="G7606">
        <v>247</v>
      </c>
      <c r="H7606">
        <v>389</v>
      </c>
      <c r="I7606">
        <v>116</v>
      </c>
      <c r="J7606" s="4">
        <f t="shared" si="1065"/>
        <v>210.02846319913394</v>
      </c>
      <c r="K7606" s="4">
        <f t="shared" si="1066"/>
        <v>16.188720693597091</v>
      </c>
      <c r="L7606" s="5">
        <f t="shared" si="1071"/>
        <v>45.028463199133938</v>
      </c>
      <c r="M7606" s="5">
        <f t="shared" si="1072"/>
        <v>17.811279306402909</v>
      </c>
      <c r="N7606" s="6">
        <f t="shared" si="1064"/>
        <v>237.55423119975288</v>
      </c>
      <c r="O7606" s="6">
        <f t="shared" si="1067"/>
        <v>106.08417920819241</v>
      </c>
      <c r="P7606" s="6">
        <f>FORECAST(J7606,Inputs!$B$10:$B$18,Inputs!$A$10:$A$18)</f>
        <v>32.500263548140126</v>
      </c>
      <c r="Q7606" s="6">
        <f>IF(Inputs!$D$10="Yes",IF('Hourly Calcs'!P7606&gt;'Hourly Calcs'!K7606,'Hourly Calcs'!O7606,N7606+O7606),N7606+O7606)</f>
        <v>106.08417920819241</v>
      </c>
      <c r="R7606" s="12">
        <f t="shared" si="1068"/>
        <v>504.11201959733029</v>
      </c>
      <c r="S7606" s="1">
        <f>IF(AND(A7606&gt;=5,A7606&lt;=9),INDEX(Demand!$C$3:$C$26,C7606),INDEX(Demand!$B$3:$B$26,C7606))</f>
        <v>600</v>
      </c>
      <c r="T7606" s="7">
        <f t="shared" si="1069"/>
        <v>504.11201959733029</v>
      </c>
      <c r="U7606" s="7">
        <f t="shared" si="1070"/>
        <v>0</v>
      </c>
    </row>
    <row r="7607" spans="1:21" x14ac:dyDescent="0.2">
      <c r="A7607" s="1">
        <v>11</v>
      </c>
      <c r="B7607" s="1">
        <v>13</v>
      </c>
      <c r="C7607" s="1">
        <v>15</v>
      </c>
      <c r="D7607">
        <v>8</v>
      </c>
      <c r="E7607">
        <v>6</v>
      </c>
      <c r="F7607">
        <v>87</v>
      </c>
      <c r="G7607">
        <v>156</v>
      </c>
      <c r="H7607">
        <v>255</v>
      </c>
      <c r="I7607">
        <v>92</v>
      </c>
      <c r="J7607" s="4">
        <f t="shared" si="1065"/>
        <v>223.4598433305176</v>
      </c>
      <c r="K7607" s="4">
        <f t="shared" si="1066"/>
        <v>10.529459440518778</v>
      </c>
      <c r="L7607" s="5">
        <f t="shared" si="1071"/>
        <v>58.4598433305176</v>
      </c>
      <c r="M7607" s="5">
        <f t="shared" si="1072"/>
        <v>23.470540559481222</v>
      </c>
      <c r="N7607" s="6">
        <f t="shared" si="1064"/>
        <v>111.9667274446041</v>
      </c>
      <c r="O7607" s="6">
        <f t="shared" si="1067"/>
        <v>84.135728337531916</v>
      </c>
      <c r="P7607" s="6">
        <f>FORECAST(J7607,Inputs!$B$10:$B$18,Inputs!$A$10:$A$18)</f>
        <v>32.624628178986271</v>
      </c>
      <c r="Q7607" s="6">
        <f>IF(Inputs!$D$10="Yes",IF('Hourly Calcs'!P7607&gt;'Hourly Calcs'!K7607,'Hourly Calcs'!O7607,N7607+O7607),N7607+O7607)</f>
        <v>84.135728337531916</v>
      </c>
      <c r="R7607" s="12">
        <f t="shared" si="1068"/>
        <v>399.81298105995165</v>
      </c>
      <c r="S7607" s="1">
        <f>IF(AND(A7607&gt;=5,A7607&lt;=9),INDEX(Demand!$C$3:$C$26,C7607),INDEX(Demand!$B$3:$B$26,C7607))</f>
        <v>600</v>
      </c>
      <c r="T7607" s="7">
        <f t="shared" si="1069"/>
        <v>399.81298105995165</v>
      </c>
      <c r="U7607" s="7">
        <f t="shared" si="1070"/>
        <v>0</v>
      </c>
    </row>
    <row r="7608" spans="1:21" x14ac:dyDescent="0.2">
      <c r="A7608" s="1">
        <v>11</v>
      </c>
      <c r="B7608" s="1">
        <v>13</v>
      </c>
      <c r="C7608" s="1">
        <v>16</v>
      </c>
      <c r="D7608">
        <v>7.9</v>
      </c>
      <c r="E7608">
        <v>6.1</v>
      </c>
      <c r="F7608">
        <v>88</v>
      </c>
      <c r="G7608">
        <v>54</v>
      </c>
      <c r="H7608">
        <v>37</v>
      </c>
      <c r="I7608">
        <v>49</v>
      </c>
      <c r="J7608" s="4">
        <f t="shared" si="1065"/>
        <v>235.82845317774996</v>
      </c>
      <c r="K7608" s="4">
        <f t="shared" si="1066"/>
        <v>3.4257763468800562</v>
      </c>
      <c r="L7608" s="5">
        <f t="shared" si="1071"/>
        <v>70.828453177749964</v>
      </c>
      <c r="M7608" s="5">
        <f t="shared" si="1072"/>
        <v>30.574223653119944</v>
      </c>
      <c r="N7608" s="6">
        <f t="shared" si="1064"/>
        <v>8.6154126465244225</v>
      </c>
      <c r="O7608" s="6">
        <f t="shared" si="1067"/>
        <v>44.811420527598521</v>
      </c>
      <c r="P7608" s="6">
        <f>FORECAST(J7608,Inputs!$B$10:$B$18,Inputs!$A$10:$A$18)</f>
        <v>32.73915234423842</v>
      </c>
      <c r="Q7608" s="6">
        <f>IF(Inputs!$D$10="Yes",IF('Hourly Calcs'!P7608&gt;'Hourly Calcs'!K7608,'Hourly Calcs'!O7608,N7608+O7608),N7608+O7608)</f>
        <v>44.811420527598521</v>
      </c>
      <c r="R7608" s="12">
        <f t="shared" si="1068"/>
        <v>212.94387034714816</v>
      </c>
      <c r="S7608" s="1">
        <f>IF(AND(A7608&gt;=5,A7608&lt;=9),INDEX(Demand!$C$3:$C$26,C7608),INDEX(Demand!$B$3:$B$26,C7608))</f>
        <v>900</v>
      </c>
      <c r="T7608" s="7">
        <f t="shared" si="1069"/>
        <v>212.94387034714816</v>
      </c>
      <c r="U7608" s="7">
        <f t="shared" si="1070"/>
        <v>0</v>
      </c>
    </row>
    <row r="7609" spans="1:21" x14ac:dyDescent="0.2">
      <c r="A7609" s="1">
        <v>11</v>
      </c>
      <c r="B7609" s="1">
        <v>13</v>
      </c>
      <c r="C7609" s="1">
        <v>17</v>
      </c>
      <c r="D7609">
        <v>7.2</v>
      </c>
      <c r="E7609">
        <v>5.6</v>
      </c>
      <c r="F7609">
        <v>90</v>
      </c>
      <c r="G7609">
        <v>4</v>
      </c>
      <c r="H7609">
        <v>0</v>
      </c>
      <c r="I7609">
        <v>4</v>
      </c>
      <c r="J7609" s="4">
        <f t="shared" si="1065"/>
        <v>247.38360842939551</v>
      </c>
      <c r="K7609" s="4">
        <f t="shared" si="1066"/>
        <v>-5.0799510607148051</v>
      </c>
      <c r="L7609" s="5">
        <f t="shared" si="1071"/>
        <v>82.383608429395508</v>
      </c>
      <c r="M7609" s="5">
        <f t="shared" si="1072"/>
        <v>0</v>
      </c>
      <c r="N7609" s="6">
        <f t="shared" si="1064"/>
        <v>0</v>
      </c>
      <c r="O7609" s="6">
        <f t="shared" si="1067"/>
        <v>3.6580751451100832</v>
      </c>
      <c r="P7609" s="6">
        <f>FORECAST(J7609,Inputs!$B$10:$B$18,Inputs!$A$10:$A$18)</f>
        <v>32.846144522494399</v>
      </c>
      <c r="Q7609" s="6">
        <f>IF(Inputs!$D$10="Yes",IF('Hourly Calcs'!P7609&gt;'Hourly Calcs'!K7609,'Hourly Calcs'!O7609,N7609+O7609),N7609+O7609)</f>
        <v>3.6580751451100832</v>
      </c>
      <c r="R7609" s="12">
        <f t="shared" si="1068"/>
        <v>17.383173089563115</v>
      </c>
      <c r="S7609" s="1">
        <f>IF(AND(A7609&gt;=5,A7609&lt;=9),INDEX(Demand!$C$3:$C$26,C7609),INDEX(Demand!$B$3:$B$26,C7609))</f>
        <v>900</v>
      </c>
      <c r="T7609" s="7">
        <f t="shared" si="1069"/>
        <v>17.383173089563115</v>
      </c>
      <c r="U7609" s="7">
        <f t="shared" si="1070"/>
        <v>0</v>
      </c>
    </row>
    <row r="7610" spans="1:21" x14ac:dyDescent="0.2">
      <c r="A7610" s="1">
        <v>11</v>
      </c>
      <c r="B7610" s="1">
        <v>13</v>
      </c>
      <c r="C7610" s="1">
        <v>18</v>
      </c>
      <c r="D7610">
        <v>7.2</v>
      </c>
      <c r="E7610">
        <v>5.3</v>
      </c>
      <c r="F7610">
        <v>88</v>
      </c>
      <c r="G7610">
        <v>0</v>
      </c>
      <c r="H7610">
        <v>0</v>
      </c>
      <c r="I7610">
        <v>0</v>
      </c>
      <c r="J7610" s="4">
        <f t="shared" si="1065"/>
        <v>258.53974525124011</v>
      </c>
      <c r="K7610" s="4">
        <f t="shared" si="1066"/>
        <v>-14.192927265923359</v>
      </c>
      <c r="L7610" s="5">
        <f t="shared" si="1071"/>
        <v>0</v>
      </c>
      <c r="M7610" s="5">
        <f t="shared" si="1072"/>
        <v>0</v>
      </c>
      <c r="N7610" s="6">
        <f t="shared" si="1064"/>
        <v>0</v>
      </c>
      <c r="O7610" s="6">
        <f t="shared" si="1067"/>
        <v>0</v>
      </c>
      <c r="P7610" s="6">
        <f>FORECAST(J7610,Inputs!$B$10:$B$18,Inputs!$A$10:$A$18)</f>
        <v>32.949442085659626</v>
      </c>
      <c r="Q7610" s="6">
        <f>IF(Inputs!$D$10="Yes",IF('Hourly Calcs'!P7610&gt;'Hourly Calcs'!K7610,'Hourly Calcs'!O7610,N7610+O7610),N7610+O7610)</f>
        <v>0</v>
      </c>
      <c r="R7610" s="12">
        <f t="shared" si="1068"/>
        <v>0</v>
      </c>
      <c r="S7610" s="1">
        <f>IF(AND(A7610&gt;=5,A7610&lt;=9),INDEX(Demand!$C$3:$C$26,C7610),INDEX(Demand!$B$3:$B$26,C7610))</f>
        <v>900</v>
      </c>
      <c r="T7610" s="7">
        <f t="shared" si="1069"/>
        <v>0</v>
      </c>
      <c r="U7610" s="7">
        <f t="shared" si="1070"/>
        <v>0</v>
      </c>
    </row>
    <row r="7611" spans="1:21" x14ac:dyDescent="0.2">
      <c r="A7611" s="1">
        <v>11</v>
      </c>
      <c r="B7611" s="1">
        <v>13</v>
      </c>
      <c r="C7611" s="1">
        <v>19</v>
      </c>
      <c r="D7611">
        <v>6.9</v>
      </c>
      <c r="E7611">
        <v>5.2</v>
      </c>
      <c r="F7611">
        <v>89</v>
      </c>
      <c r="G7611">
        <v>0</v>
      </c>
      <c r="H7611">
        <v>0</v>
      </c>
      <c r="I7611">
        <v>0</v>
      </c>
      <c r="J7611" s="4">
        <f t="shared" si="1065"/>
        <v>269.84018043786881</v>
      </c>
      <c r="K7611" s="4">
        <f t="shared" si="1066"/>
        <v>-23.639629956502546</v>
      </c>
      <c r="L7611" s="5">
        <f t="shared" si="1071"/>
        <v>0</v>
      </c>
      <c r="M7611" s="5">
        <f t="shared" si="1072"/>
        <v>0</v>
      </c>
      <c r="N7611" s="6">
        <f t="shared" si="1064"/>
        <v>0</v>
      </c>
      <c r="O7611" s="6">
        <f t="shared" si="1067"/>
        <v>0</v>
      </c>
      <c r="P7611" s="6">
        <f>FORECAST(J7611,Inputs!$B$10:$B$18,Inputs!$A$10:$A$18)</f>
        <v>33.054075744795078</v>
      </c>
      <c r="Q7611" s="6">
        <f>IF(Inputs!$D$10="Yes",IF('Hourly Calcs'!P7611&gt;'Hourly Calcs'!K7611,'Hourly Calcs'!O7611,N7611+O7611),N7611+O7611)</f>
        <v>0</v>
      </c>
      <c r="R7611" s="12">
        <f t="shared" si="1068"/>
        <v>0</v>
      </c>
      <c r="S7611" s="1">
        <f>IF(AND(A7611&gt;=5,A7611&lt;=9),INDEX(Demand!$C$3:$C$26,C7611),INDEX(Demand!$B$3:$B$26,C7611))</f>
        <v>900</v>
      </c>
      <c r="T7611" s="7">
        <f t="shared" si="1069"/>
        <v>0</v>
      </c>
      <c r="U7611" s="7">
        <f t="shared" si="1070"/>
        <v>0</v>
      </c>
    </row>
    <row r="7612" spans="1:21" x14ac:dyDescent="0.2">
      <c r="A7612" s="1">
        <v>11</v>
      </c>
      <c r="B7612" s="1">
        <v>13</v>
      </c>
      <c r="C7612" s="1">
        <v>20</v>
      </c>
      <c r="D7612">
        <v>6.8</v>
      </c>
      <c r="E7612">
        <v>5.3</v>
      </c>
      <c r="F7612">
        <v>90</v>
      </c>
      <c r="G7612">
        <v>0</v>
      </c>
      <c r="H7612">
        <v>0</v>
      </c>
      <c r="I7612">
        <v>0</v>
      </c>
      <c r="J7612" s="4">
        <f t="shared" si="1065"/>
        <v>281.99896901687873</v>
      </c>
      <c r="K7612" s="4">
        <f t="shared" si="1066"/>
        <v>-33.079256245275772</v>
      </c>
      <c r="L7612" s="5">
        <f t="shared" si="1071"/>
        <v>0</v>
      </c>
      <c r="M7612" s="5">
        <f t="shared" si="1072"/>
        <v>0</v>
      </c>
      <c r="N7612" s="6">
        <f t="shared" si="1064"/>
        <v>0</v>
      </c>
      <c r="O7612" s="6">
        <f t="shared" si="1067"/>
        <v>0</v>
      </c>
      <c r="P7612" s="6">
        <f>FORECAST(J7612,Inputs!$B$10:$B$18,Inputs!$A$10:$A$18)</f>
        <v>33.166657120526651</v>
      </c>
      <c r="Q7612" s="6">
        <f>IF(Inputs!$D$10="Yes",IF('Hourly Calcs'!P7612&gt;'Hourly Calcs'!K7612,'Hourly Calcs'!O7612,N7612+O7612),N7612+O7612)</f>
        <v>0</v>
      </c>
      <c r="R7612" s="12">
        <f t="shared" si="1068"/>
        <v>0</v>
      </c>
      <c r="S7612" s="1">
        <f>IF(AND(A7612&gt;=5,A7612&lt;=9),INDEX(Demand!$C$3:$C$26,C7612),INDEX(Demand!$B$3:$B$26,C7612))</f>
        <v>800</v>
      </c>
      <c r="T7612" s="7">
        <f t="shared" si="1069"/>
        <v>0</v>
      </c>
      <c r="U7612" s="7">
        <f t="shared" si="1070"/>
        <v>0</v>
      </c>
    </row>
    <row r="7613" spans="1:21" x14ac:dyDescent="0.2">
      <c r="A7613" s="1">
        <v>11</v>
      </c>
      <c r="B7613" s="1">
        <v>13</v>
      </c>
      <c r="C7613" s="1">
        <v>21</v>
      </c>
      <c r="D7613">
        <v>6.9</v>
      </c>
      <c r="E7613">
        <v>5.4</v>
      </c>
      <c r="F7613">
        <v>90</v>
      </c>
      <c r="G7613">
        <v>0</v>
      </c>
      <c r="H7613">
        <v>0</v>
      </c>
      <c r="I7613">
        <v>0</v>
      </c>
      <c r="J7613" s="4">
        <f t="shared" si="1065"/>
        <v>296.00831494432043</v>
      </c>
      <c r="K7613" s="4">
        <f t="shared" si="1066"/>
        <v>-42.055074910962674</v>
      </c>
      <c r="L7613" s="5">
        <f t="shared" si="1071"/>
        <v>0</v>
      </c>
      <c r="M7613" s="5">
        <f t="shared" si="1072"/>
        <v>0</v>
      </c>
      <c r="N7613" s="6">
        <f t="shared" si="1064"/>
        <v>0</v>
      </c>
      <c r="O7613" s="6">
        <f t="shared" si="1067"/>
        <v>0</v>
      </c>
      <c r="P7613" s="6">
        <f>FORECAST(J7613,Inputs!$B$10:$B$18,Inputs!$A$10:$A$18)</f>
        <v>33.296373286521487</v>
      </c>
      <c r="Q7613" s="6">
        <f>IF(Inputs!$D$10="Yes",IF('Hourly Calcs'!P7613&gt;'Hourly Calcs'!K7613,'Hourly Calcs'!O7613,N7613+O7613),N7613+O7613)</f>
        <v>0</v>
      </c>
      <c r="R7613" s="12">
        <f t="shared" si="1068"/>
        <v>0</v>
      </c>
      <c r="S7613" s="1">
        <f>IF(AND(A7613&gt;=5,A7613&lt;=9),INDEX(Demand!$C$3:$C$26,C7613),INDEX(Demand!$B$3:$B$26,C7613))</f>
        <v>700</v>
      </c>
      <c r="T7613" s="7">
        <f t="shared" si="1069"/>
        <v>0</v>
      </c>
      <c r="U7613" s="7">
        <f t="shared" si="1070"/>
        <v>0</v>
      </c>
    </row>
    <row r="7614" spans="1:21" x14ac:dyDescent="0.2">
      <c r="A7614" s="1">
        <v>11</v>
      </c>
      <c r="B7614" s="1">
        <v>13</v>
      </c>
      <c r="C7614" s="1">
        <v>22</v>
      </c>
      <c r="D7614">
        <v>5.4</v>
      </c>
      <c r="E7614">
        <v>4</v>
      </c>
      <c r="F7614">
        <v>91</v>
      </c>
      <c r="G7614">
        <v>0</v>
      </c>
      <c r="H7614">
        <v>0</v>
      </c>
      <c r="I7614">
        <v>0</v>
      </c>
      <c r="J7614" s="4">
        <f t="shared" si="1065"/>
        <v>313.22247584125716</v>
      </c>
      <c r="K7614" s="4">
        <f t="shared" si="1066"/>
        <v>-49.880393145660719</v>
      </c>
      <c r="L7614" s="5">
        <f t="shared" si="1071"/>
        <v>0</v>
      </c>
      <c r="M7614" s="5">
        <f t="shared" si="1072"/>
        <v>0</v>
      </c>
      <c r="N7614" s="6">
        <f t="shared" si="1064"/>
        <v>0</v>
      </c>
      <c r="O7614" s="6">
        <f t="shared" si="1067"/>
        <v>0</v>
      </c>
      <c r="P7614" s="6">
        <f>FORECAST(J7614,Inputs!$B$10:$B$18,Inputs!$A$10:$A$18)</f>
        <v>33.455763665196827</v>
      </c>
      <c r="Q7614" s="6">
        <f>IF(Inputs!$D$10="Yes",IF('Hourly Calcs'!P7614&gt;'Hourly Calcs'!K7614,'Hourly Calcs'!O7614,N7614+O7614),N7614+O7614)</f>
        <v>0</v>
      </c>
      <c r="R7614" s="12">
        <f t="shared" si="1068"/>
        <v>0</v>
      </c>
      <c r="S7614" s="1">
        <f>IF(AND(A7614&gt;=5,A7614&lt;=9),INDEX(Demand!$C$3:$C$26,C7614),INDEX(Demand!$B$3:$B$26,C7614))</f>
        <v>600</v>
      </c>
      <c r="T7614" s="7">
        <f t="shared" si="1069"/>
        <v>0</v>
      </c>
      <c r="U7614" s="7">
        <f t="shared" si="1070"/>
        <v>0</v>
      </c>
    </row>
    <row r="7615" spans="1:21" x14ac:dyDescent="0.2">
      <c r="A7615" s="1">
        <v>11</v>
      </c>
      <c r="B7615" s="1">
        <v>13</v>
      </c>
      <c r="C7615" s="1">
        <v>23</v>
      </c>
      <c r="D7615">
        <v>4.8</v>
      </c>
      <c r="E7615">
        <v>3.4</v>
      </c>
      <c r="F7615">
        <v>91</v>
      </c>
      <c r="G7615">
        <v>0</v>
      </c>
      <c r="H7615">
        <v>0</v>
      </c>
      <c r="I7615">
        <v>0</v>
      </c>
      <c r="J7615" s="4">
        <f t="shared" si="1065"/>
        <v>334.96032312733394</v>
      </c>
      <c r="K7615" s="4">
        <f t="shared" si="1066"/>
        <v>-55.479733695552682</v>
      </c>
      <c r="L7615" s="5">
        <f t="shared" si="1071"/>
        <v>0</v>
      </c>
      <c r="M7615" s="5">
        <f t="shared" si="1072"/>
        <v>0</v>
      </c>
      <c r="N7615" s="6">
        <f t="shared" si="1064"/>
        <v>0</v>
      </c>
      <c r="O7615" s="6">
        <f t="shared" si="1067"/>
        <v>0</v>
      </c>
      <c r="P7615" s="6">
        <f>FORECAST(J7615,Inputs!$B$10:$B$18,Inputs!$A$10:$A$18)</f>
        <v>33.657040028956793</v>
      </c>
      <c r="Q7615" s="6">
        <f>IF(Inputs!$D$10="Yes",IF('Hourly Calcs'!P7615&gt;'Hourly Calcs'!K7615,'Hourly Calcs'!O7615,N7615+O7615),N7615+O7615)</f>
        <v>0</v>
      </c>
      <c r="R7615" s="12">
        <f t="shared" si="1068"/>
        <v>0</v>
      </c>
      <c r="S7615" s="1">
        <f>IF(AND(A7615&gt;=5,A7615&lt;=9),INDEX(Demand!$C$3:$C$26,C7615),INDEX(Demand!$B$3:$B$26,C7615))</f>
        <v>500</v>
      </c>
      <c r="T7615" s="7">
        <f t="shared" si="1069"/>
        <v>0</v>
      </c>
      <c r="U7615" s="7">
        <f t="shared" si="1070"/>
        <v>0</v>
      </c>
    </row>
    <row r="7616" spans="1:21" x14ac:dyDescent="0.2">
      <c r="A7616" s="1">
        <v>11</v>
      </c>
      <c r="B7616" s="1">
        <v>13</v>
      </c>
      <c r="C7616" s="1">
        <v>24</v>
      </c>
      <c r="D7616">
        <v>4.7</v>
      </c>
      <c r="E7616">
        <v>3</v>
      </c>
      <c r="F7616">
        <v>89</v>
      </c>
      <c r="G7616">
        <v>0</v>
      </c>
      <c r="H7616">
        <v>0</v>
      </c>
      <c r="I7616">
        <v>0</v>
      </c>
      <c r="J7616" s="4">
        <f t="shared" si="1065"/>
        <v>0.65828751720118817</v>
      </c>
      <c r="K7616" s="4">
        <f t="shared" si="1066"/>
        <v>-57.511729863816583</v>
      </c>
      <c r="L7616" s="5">
        <f t="shared" si="1071"/>
        <v>0</v>
      </c>
      <c r="M7616" s="5">
        <f t="shared" si="1072"/>
        <v>0</v>
      </c>
      <c r="N7616" s="6">
        <f t="shared" si="1064"/>
        <v>0</v>
      </c>
      <c r="O7616" s="6">
        <f t="shared" si="1067"/>
        <v>0</v>
      </c>
      <c r="P7616" s="6">
        <f>FORECAST(J7616,Inputs!$B$10:$B$18,Inputs!$A$10:$A$18)</f>
        <v>30.561650810344453</v>
      </c>
      <c r="Q7616" s="6">
        <f>IF(Inputs!$D$10="Yes",IF('Hourly Calcs'!P7616&gt;'Hourly Calcs'!K7616,'Hourly Calcs'!O7616,N7616+O7616),N7616+O7616)</f>
        <v>0</v>
      </c>
      <c r="R7616" s="12">
        <f t="shared" si="1068"/>
        <v>0</v>
      </c>
      <c r="S7616" s="1">
        <f>IF(AND(A7616&gt;=5,A7616&lt;=9),INDEX(Demand!$C$3:$C$26,C7616),INDEX(Demand!$B$3:$B$26,C7616))</f>
        <v>400</v>
      </c>
      <c r="T7616" s="7">
        <f t="shared" si="1069"/>
        <v>0</v>
      </c>
      <c r="U7616" s="7">
        <f t="shared" si="1070"/>
        <v>0</v>
      </c>
    </row>
    <row r="7617" spans="1:21" x14ac:dyDescent="0.2">
      <c r="A7617" s="1">
        <v>11</v>
      </c>
      <c r="B7617" s="1">
        <v>14</v>
      </c>
      <c r="C7617" s="1">
        <v>1</v>
      </c>
      <c r="D7617">
        <v>4.3</v>
      </c>
      <c r="E7617">
        <v>2.9</v>
      </c>
      <c r="F7617">
        <v>91</v>
      </c>
      <c r="G7617">
        <v>0</v>
      </c>
      <c r="H7617">
        <v>0</v>
      </c>
      <c r="I7617">
        <v>0</v>
      </c>
      <c r="J7617" s="4">
        <f t="shared" si="1065"/>
        <v>26.24275029888534</v>
      </c>
      <c r="K7617" s="4">
        <f t="shared" si="1066"/>
        <v>-55.296525425746722</v>
      </c>
      <c r="L7617" s="5">
        <f t="shared" si="1071"/>
        <v>0</v>
      </c>
      <c r="M7617" s="5">
        <f t="shared" si="1072"/>
        <v>0</v>
      </c>
      <c r="N7617" s="6">
        <f t="shared" si="1064"/>
        <v>0</v>
      </c>
      <c r="O7617" s="6">
        <f t="shared" si="1067"/>
        <v>0</v>
      </c>
      <c r="P7617" s="6">
        <f>FORECAST(J7617,Inputs!$B$10:$B$18,Inputs!$A$10:$A$18)</f>
        <v>30.798543984248937</v>
      </c>
      <c r="Q7617" s="6">
        <f>IF(Inputs!$D$10="Yes",IF('Hourly Calcs'!P7617&gt;'Hourly Calcs'!K7617,'Hourly Calcs'!O7617,N7617+O7617),N7617+O7617)</f>
        <v>0</v>
      </c>
      <c r="R7617" s="12">
        <f t="shared" si="1068"/>
        <v>0</v>
      </c>
      <c r="S7617" s="1">
        <f>IF(AND(A7617&gt;=5,A7617&lt;=9),INDEX(Demand!$C$3:$C$26,C7617),INDEX(Demand!$B$3:$B$26,C7617))</f>
        <v>350</v>
      </c>
      <c r="T7617" s="7">
        <f t="shared" si="1069"/>
        <v>0</v>
      </c>
      <c r="U7617" s="7">
        <f t="shared" si="1070"/>
        <v>0</v>
      </c>
    </row>
    <row r="7618" spans="1:21" x14ac:dyDescent="0.2">
      <c r="A7618" s="1">
        <v>11</v>
      </c>
      <c r="B7618" s="1">
        <v>14</v>
      </c>
      <c r="C7618" s="1">
        <v>2</v>
      </c>
      <c r="D7618">
        <v>3.8</v>
      </c>
      <c r="E7618">
        <v>2.4</v>
      </c>
      <c r="F7618">
        <v>91</v>
      </c>
      <c r="G7618">
        <v>0</v>
      </c>
      <c r="H7618">
        <v>0</v>
      </c>
      <c r="I7618">
        <v>0</v>
      </c>
      <c r="J7618" s="4">
        <f t="shared" si="1065"/>
        <v>47.764190710220134</v>
      </c>
      <c r="K7618" s="4">
        <f t="shared" si="1066"/>
        <v>-49.571969970469553</v>
      </c>
      <c r="L7618" s="5">
        <f t="shared" si="1071"/>
        <v>0</v>
      </c>
      <c r="M7618" s="5">
        <f t="shared" si="1072"/>
        <v>0</v>
      </c>
      <c r="N7618" s="6">
        <f t="shared" si="1064"/>
        <v>0</v>
      </c>
      <c r="O7618" s="6">
        <f t="shared" si="1067"/>
        <v>0</v>
      </c>
      <c r="P7618" s="6">
        <f>FORECAST(J7618,Inputs!$B$10:$B$18,Inputs!$A$10:$A$18)</f>
        <v>30.997816580650184</v>
      </c>
      <c r="Q7618" s="6">
        <f>IF(Inputs!$D$10="Yes",IF('Hourly Calcs'!P7618&gt;'Hourly Calcs'!K7618,'Hourly Calcs'!O7618,N7618+O7618),N7618+O7618)</f>
        <v>0</v>
      </c>
      <c r="R7618" s="12">
        <f t="shared" si="1068"/>
        <v>0</v>
      </c>
      <c r="S7618" s="1">
        <f>IF(AND(A7618&gt;=5,A7618&lt;=9),INDEX(Demand!$C$3:$C$26,C7618),INDEX(Demand!$B$3:$B$26,C7618))</f>
        <v>350</v>
      </c>
      <c r="T7618" s="7">
        <f t="shared" si="1069"/>
        <v>0</v>
      </c>
      <c r="U7618" s="7">
        <f t="shared" si="1070"/>
        <v>0</v>
      </c>
    </row>
    <row r="7619" spans="1:21" x14ac:dyDescent="0.2">
      <c r="A7619" s="1">
        <v>11</v>
      </c>
      <c r="B7619" s="1">
        <v>14</v>
      </c>
      <c r="C7619" s="1">
        <v>3</v>
      </c>
      <c r="D7619">
        <v>3.7</v>
      </c>
      <c r="E7619">
        <v>2.2000000000000002</v>
      </c>
      <c r="F7619">
        <v>90</v>
      </c>
      <c r="G7619">
        <v>0</v>
      </c>
      <c r="H7619">
        <v>0</v>
      </c>
      <c r="I7619">
        <v>0</v>
      </c>
      <c r="J7619" s="4">
        <f t="shared" si="1065"/>
        <v>64.803065585893023</v>
      </c>
      <c r="K7619" s="4">
        <f t="shared" si="1066"/>
        <v>-41.681995801209752</v>
      </c>
      <c r="L7619" s="5">
        <f t="shared" si="1071"/>
        <v>0</v>
      </c>
      <c r="M7619" s="5">
        <f t="shared" si="1072"/>
        <v>0</v>
      </c>
      <c r="N7619" s="6">
        <f t="shared" si="1064"/>
        <v>0</v>
      </c>
      <c r="O7619" s="6">
        <f t="shared" si="1067"/>
        <v>0</v>
      </c>
      <c r="P7619" s="6">
        <f>FORECAST(J7619,Inputs!$B$10:$B$18,Inputs!$A$10:$A$18)</f>
        <v>31.155583940610118</v>
      </c>
      <c r="Q7619" s="6">
        <f>IF(Inputs!$D$10="Yes",IF('Hourly Calcs'!P7619&gt;'Hourly Calcs'!K7619,'Hourly Calcs'!O7619,N7619+O7619),N7619+O7619)</f>
        <v>0</v>
      </c>
      <c r="R7619" s="12">
        <f t="shared" si="1068"/>
        <v>0</v>
      </c>
      <c r="S7619" s="1">
        <f>IF(AND(A7619&gt;=5,A7619&lt;=9),INDEX(Demand!$C$3:$C$26,C7619),INDEX(Demand!$B$3:$B$26,C7619))</f>
        <v>350</v>
      </c>
      <c r="T7619" s="7">
        <f t="shared" si="1069"/>
        <v>0</v>
      </c>
      <c r="U7619" s="7">
        <f t="shared" si="1070"/>
        <v>0</v>
      </c>
    </row>
    <row r="7620" spans="1:21" x14ac:dyDescent="0.2">
      <c r="A7620" s="1">
        <v>11</v>
      </c>
      <c r="B7620" s="1">
        <v>14</v>
      </c>
      <c r="C7620" s="1">
        <v>4</v>
      </c>
      <c r="D7620">
        <v>4</v>
      </c>
      <c r="E7620">
        <v>2.2000000000000002</v>
      </c>
      <c r="F7620">
        <v>88</v>
      </c>
      <c r="G7620">
        <v>0</v>
      </c>
      <c r="H7620">
        <v>0</v>
      </c>
      <c r="I7620">
        <v>0</v>
      </c>
      <c r="J7620" s="4">
        <f t="shared" si="1065"/>
        <v>78.706252650815586</v>
      </c>
      <c r="K7620" s="4">
        <f t="shared" si="1066"/>
        <v>-32.683297541821702</v>
      </c>
      <c r="L7620" s="5">
        <f t="shared" si="1071"/>
        <v>86.293747349184414</v>
      </c>
      <c r="M7620" s="5">
        <f t="shared" si="1072"/>
        <v>0</v>
      </c>
      <c r="N7620" s="6">
        <f t="shared" si="1064"/>
        <v>0</v>
      </c>
      <c r="O7620" s="6">
        <f t="shared" si="1067"/>
        <v>0</v>
      </c>
      <c r="P7620" s="6">
        <f>FORECAST(J7620,Inputs!$B$10:$B$18,Inputs!$A$10:$A$18)</f>
        <v>31.284317154174218</v>
      </c>
      <c r="Q7620" s="6">
        <f>IF(Inputs!$D$10="Yes",IF('Hourly Calcs'!P7620&gt;'Hourly Calcs'!K7620,'Hourly Calcs'!O7620,N7620+O7620),N7620+O7620)</f>
        <v>0</v>
      </c>
      <c r="R7620" s="12">
        <f t="shared" si="1068"/>
        <v>0</v>
      </c>
      <c r="S7620" s="1">
        <f>IF(AND(A7620&gt;=5,A7620&lt;=9),INDEX(Demand!$C$3:$C$26,C7620),INDEX(Demand!$B$3:$B$26,C7620))</f>
        <v>350</v>
      </c>
      <c r="T7620" s="7">
        <f t="shared" si="1069"/>
        <v>0</v>
      </c>
      <c r="U7620" s="7">
        <f t="shared" si="1070"/>
        <v>0</v>
      </c>
    </row>
    <row r="7621" spans="1:21" x14ac:dyDescent="0.2">
      <c r="A7621" s="1">
        <v>11</v>
      </c>
      <c r="B7621" s="1">
        <v>14</v>
      </c>
      <c r="C7621" s="1">
        <v>5</v>
      </c>
      <c r="D7621">
        <v>3.9</v>
      </c>
      <c r="E7621">
        <v>2.5</v>
      </c>
      <c r="F7621">
        <v>91</v>
      </c>
      <c r="G7621">
        <v>0</v>
      </c>
      <c r="H7621">
        <v>0</v>
      </c>
      <c r="I7621">
        <v>0</v>
      </c>
      <c r="J7621" s="4">
        <f t="shared" si="1065"/>
        <v>90.813084515644348</v>
      </c>
      <c r="K7621" s="4">
        <f t="shared" si="1066"/>
        <v>-23.249025968235372</v>
      </c>
      <c r="L7621" s="5">
        <f t="shared" si="1071"/>
        <v>74.186915484355652</v>
      </c>
      <c r="M7621" s="5">
        <f t="shared" si="1072"/>
        <v>0</v>
      </c>
      <c r="N7621" s="6">
        <f t="shared" si="1064"/>
        <v>0</v>
      </c>
      <c r="O7621" s="6">
        <f t="shared" si="1067"/>
        <v>0</v>
      </c>
      <c r="P7621" s="6">
        <f>FORECAST(J7621,Inputs!$B$10:$B$18,Inputs!$A$10:$A$18)</f>
        <v>31.396417449218927</v>
      </c>
      <c r="Q7621" s="6">
        <f>IF(Inputs!$D$10="Yes",IF('Hourly Calcs'!P7621&gt;'Hourly Calcs'!K7621,'Hourly Calcs'!O7621,N7621+O7621),N7621+O7621)</f>
        <v>0</v>
      </c>
      <c r="R7621" s="12">
        <f t="shared" si="1068"/>
        <v>0</v>
      </c>
      <c r="S7621" s="1">
        <f>IF(AND(A7621&gt;=5,A7621&lt;=9),INDEX(Demand!$C$3:$C$26,C7621),INDEX(Demand!$B$3:$B$26,C7621))</f>
        <v>350</v>
      </c>
      <c r="T7621" s="7">
        <f t="shared" si="1069"/>
        <v>0</v>
      </c>
      <c r="U7621" s="7">
        <f t="shared" si="1070"/>
        <v>0</v>
      </c>
    </row>
    <row r="7622" spans="1:21" x14ac:dyDescent="0.2">
      <c r="A7622" s="1">
        <v>11</v>
      </c>
      <c r="B7622" s="1">
        <v>14</v>
      </c>
      <c r="C7622" s="1">
        <v>6</v>
      </c>
      <c r="D7622">
        <v>4</v>
      </c>
      <c r="E7622">
        <v>2.2000000000000002</v>
      </c>
      <c r="F7622">
        <v>88</v>
      </c>
      <c r="G7622">
        <v>0</v>
      </c>
      <c r="H7622">
        <v>0</v>
      </c>
      <c r="I7622">
        <v>0</v>
      </c>
      <c r="J7622" s="4">
        <f t="shared" si="1065"/>
        <v>102.0998865031727</v>
      </c>
      <c r="K7622" s="4">
        <f t="shared" si="1066"/>
        <v>-13.829655749664255</v>
      </c>
      <c r="L7622" s="5">
        <f t="shared" si="1071"/>
        <v>62.900113496827302</v>
      </c>
      <c r="M7622" s="5">
        <f t="shared" si="1072"/>
        <v>0</v>
      </c>
      <c r="N7622" s="6">
        <f t="shared" si="1064"/>
        <v>0</v>
      </c>
      <c r="O7622" s="6">
        <f t="shared" si="1067"/>
        <v>0</v>
      </c>
      <c r="P7622" s="6">
        <f>FORECAST(J7622,Inputs!$B$10:$B$18,Inputs!$A$10:$A$18)</f>
        <v>31.500924875029376</v>
      </c>
      <c r="Q7622" s="6">
        <f>IF(Inputs!$D$10="Yes",IF('Hourly Calcs'!P7622&gt;'Hourly Calcs'!K7622,'Hourly Calcs'!O7622,N7622+O7622),N7622+O7622)</f>
        <v>0</v>
      </c>
      <c r="R7622" s="12">
        <f t="shared" si="1068"/>
        <v>0</v>
      </c>
      <c r="S7622" s="1">
        <f>IF(AND(A7622&gt;=5,A7622&lt;=9),INDEX(Demand!$C$3:$C$26,C7622),INDEX(Demand!$B$3:$B$26,C7622))</f>
        <v>350</v>
      </c>
      <c r="T7622" s="7">
        <f t="shared" si="1069"/>
        <v>0</v>
      </c>
      <c r="U7622" s="7">
        <f t="shared" si="1070"/>
        <v>0</v>
      </c>
    </row>
    <row r="7623" spans="1:21" x14ac:dyDescent="0.2">
      <c r="A7623" s="1">
        <v>11</v>
      </c>
      <c r="B7623" s="1">
        <v>14</v>
      </c>
      <c r="C7623" s="1">
        <v>7</v>
      </c>
      <c r="D7623">
        <v>3.9</v>
      </c>
      <c r="E7623">
        <v>2.2000000000000002</v>
      </c>
      <c r="F7623">
        <v>89</v>
      </c>
      <c r="G7623">
        <v>0</v>
      </c>
      <c r="H7623">
        <v>0</v>
      </c>
      <c r="I7623">
        <v>0</v>
      </c>
      <c r="J7623" s="4">
        <f t="shared" si="1065"/>
        <v>113.26999396919598</v>
      </c>
      <c r="K7623" s="4">
        <f t="shared" si="1066"/>
        <v>-4.7617326926614396</v>
      </c>
      <c r="L7623" s="5">
        <f t="shared" si="1071"/>
        <v>51.73000603080402</v>
      </c>
      <c r="M7623" s="5">
        <f t="shared" si="1072"/>
        <v>0</v>
      </c>
      <c r="N7623" s="6">
        <f t="shared" si="1064"/>
        <v>0</v>
      </c>
      <c r="O7623" s="6">
        <f t="shared" si="1067"/>
        <v>0</v>
      </c>
      <c r="P7623" s="6">
        <f>FORECAST(J7623,Inputs!$B$10:$B$18,Inputs!$A$10:$A$18)</f>
        <v>31.604351796011073</v>
      </c>
      <c r="Q7623" s="6">
        <f>IF(Inputs!$D$10="Yes",IF('Hourly Calcs'!P7623&gt;'Hourly Calcs'!K7623,'Hourly Calcs'!O7623,N7623+O7623),N7623+O7623)</f>
        <v>0</v>
      </c>
      <c r="R7623" s="12">
        <f t="shared" si="1068"/>
        <v>0</v>
      </c>
      <c r="S7623" s="1">
        <f>IF(AND(A7623&gt;=5,A7623&lt;=9),INDEX(Demand!$C$3:$C$26,C7623),INDEX(Demand!$B$3:$B$26,C7623))</f>
        <v>350</v>
      </c>
      <c r="T7623" s="7">
        <f t="shared" si="1069"/>
        <v>0</v>
      </c>
      <c r="U7623" s="7">
        <f t="shared" si="1070"/>
        <v>0</v>
      </c>
    </row>
    <row r="7624" spans="1:21" x14ac:dyDescent="0.2">
      <c r="A7624" s="1">
        <v>11</v>
      </c>
      <c r="B7624" s="1">
        <v>14</v>
      </c>
      <c r="C7624" s="1">
        <v>8</v>
      </c>
      <c r="D7624">
        <v>3.8</v>
      </c>
      <c r="E7624">
        <v>2.6</v>
      </c>
      <c r="F7624">
        <v>92</v>
      </c>
      <c r="G7624">
        <v>9</v>
      </c>
      <c r="H7624">
        <v>0</v>
      </c>
      <c r="I7624">
        <v>9</v>
      </c>
      <c r="J7624" s="4">
        <f t="shared" si="1065"/>
        <v>124.85853009146976</v>
      </c>
      <c r="K7624" s="4">
        <f t="shared" si="1066"/>
        <v>3.6588346454519751</v>
      </c>
      <c r="L7624" s="5">
        <f t="shared" si="1071"/>
        <v>40.14146990853024</v>
      </c>
      <c r="M7624" s="5">
        <f t="shared" si="1072"/>
        <v>30.341165354548025</v>
      </c>
      <c r="N7624" s="6">
        <f t="shared" si="1064"/>
        <v>0</v>
      </c>
      <c r="O7624" s="6">
        <f t="shared" si="1067"/>
        <v>8.2306690764976871</v>
      </c>
      <c r="P7624" s="6">
        <f>FORECAST(J7624,Inputs!$B$10:$B$18,Inputs!$A$10:$A$18)</f>
        <v>31.711653056402497</v>
      </c>
      <c r="Q7624" s="6">
        <f>IF(Inputs!$D$10="Yes",IF('Hourly Calcs'!P7624&gt;'Hourly Calcs'!K7624,'Hourly Calcs'!O7624,N7624+O7624),N7624+O7624)</f>
        <v>8.2306690764976871</v>
      </c>
      <c r="R7624" s="12">
        <f t="shared" si="1068"/>
        <v>39.11213945151701</v>
      </c>
      <c r="S7624" s="1">
        <f>IF(AND(A7624&gt;=5,A7624&lt;=9),INDEX(Demand!$C$3:$C$26,C7624),INDEX(Demand!$B$3:$B$26,C7624))</f>
        <v>350</v>
      </c>
      <c r="T7624" s="7">
        <f t="shared" si="1069"/>
        <v>39.11213945151701</v>
      </c>
      <c r="U7624" s="7">
        <f t="shared" si="1070"/>
        <v>0</v>
      </c>
    </row>
    <row r="7625" spans="1:21" x14ac:dyDescent="0.2">
      <c r="A7625" s="1">
        <v>11</v>
      </c>
      <c r="B7625" s="1">
        <v>14</v>
      </c>
      <c r="C7625" s="1">
        <v>9</v>
      </c>
      <c r="D7625">
        <v>4.3</v>
      </c>
      <c r="E7625">
        <v>2.6</v>
      </c>
      <c r="F7625">
        <v>89</v>
      </c>
      <c r="G7625">
        <v>73</v>
      </c>
      <c r="H7625">
        <v>154</v>
      </c>
      <c r="I7625">
        <v>49</v>
      </c>
      <c r="J7625" s="4">
        <f t="shared" si="1065"/>
        <v>137.27035335915969</v>
      </c>
      <c r="K7625" s="4">
        <f t="shared" si="1066"/>
        <v>10.67642094665311</v>
      </c>
      <c r="L7625" s="5">
        <f t="shared" si="1071"/>
        <v>27.729646640840315</v>
      </c>
      <c r="M7625" s="5">
        <f t="shared" si="1072"/>
        <v>23.32357905334689</v>
      </c>
      <c r="N7625" s="6">
        <f t="shared" ref="N7625:N7688" si="1073">H7625*MAX(0,COS(2*ASIN(SQRT(SIN(RADIANS($B$4))^2+COS(RADIANS($K7625))^2-2*SIN(RADIANS($B$4))*COS(RADIANS($K7625))*COS(RADIANS($J7625-$B$5))+(SIN(RADIANS($K7625))-COS(RADIANS($B$4)))^2)/2)))</f>
        <v>98.558802297405762</v>
      </c>
      <c r="O7625" s="6">
        <f t="shared" si="1067"/>
        <v>44.811420527598521</v>
      </c>
      <c r="P7625" s="6">
        <f>FORECAST(J7625,Inputs!$B$10:$B$18,Inputs!$A$10:$A$18)</f>
        <v>31.826577345918142</v>
      </c>
      <c r="Q7625" s="6">
        <f>IF(Inputs!$D$10="Yes",IF('Hourly Calcs'!P7625&gt;'Hourly Calcs'!K7625,'Hourly Calcs'!O7625,N7625+O7625),N7625+O7625)</f>
        <v>44.811420527598521</v>
      </c>
      <c r="R7625" s="12">
        <f t="shared" si="1068"/>
        <v>212.94387034714816</v>
      </c>
      <c r="S7625" s="1">
        <f>IF(AND(A7625&gt;=5,A7625&lt;=9),INDEX(Demand!$C$3:$C$26,C7625),INDEX(Demand!$B$3:$B$26,C7625))</f>
        <v>350</v>
      </c>
      <c r="T7625" s="7">
        <f t="shared" si="1069"/>
        <v>212.94387034714816</v>
      </c>
      <c r="U7625" s="7">
        <f t="shared" si="1070"/>
        <v>0</v>
      </c>
    </row>
    <row r="7626" spans="1:21" x14ac:dyDescent="0.2">
      <c r="A7626" s="1">
        <v>11</v>
      </c>
      <c r="B7626" s="1">
        <v>14</v>
      </c>
      <c r="C7626" s="1">
        <v>10</v>
      </c>
      <c r="D7626">
        <v>4.7</v>
      </c>
      <c r="E7626">
        <v>3</v>
      </c>
      <c r="F7626">
        <v>89</v>
      </c>
      <c r="G7626">
        <v>176</v>
      </c>
      <c r="H7626">
        <v>292</v>
      </c>
      <c r="I7626">
        <v>98</v>
      </c>
      <c r="J7626" s="4">
        <f t="shared" ref="J7626:J7689" si="1074">solarazimuth($B$2,$B$3,$B$1,A7626,B7626,C7626,0,0,0,0)</f>
        <v>150.74032206279821</v>
      </c>
      <c r="K7626" s="4">
        <f t="shared" ref="K7626:K7689" si="1075">solarelevation($B$2,$B$3,$B$1,A7626,B7626,C7626,0,0,0,0)</f>
        <v>16.216902661716503</v>
      </c>
      <c r="L7626" s="5">
        <f t="shared" si="1071"/>
        <v>14.259677937201786</v>
      </c>
      <c r="M7626" s="5">
        <f t="shared" si="1072"/>
        <v>17.783097338283497</v>
      </c>
      <c r="N7626" s="6">
        <f t="shared" si="1073"/>
        <v>219.56319078259412</v>
      </c>
      <c r="O7626" s="6">
        <f t="shared" ref="O7626:O7689" si="1076">$I7626*(1+COS(RADIANS($B$4)))/2</f>
        <v>89.622841055197043</v>
      </c>
      <c r="P7626" s="6">
        <f>FORECAST(J7626,Inputs!$B$10:$B$18,Inputs!$A$10:$A$18)</f>
        <v>31.95129927835924</v>
      </c>
      <c r="Q7626" s="6">
        <f>IF(Inputs!$D$10="Yes",IF('Hourly Calcs'!P7626&gt;'Hourly Calcs'!K7626,'Hourly Calcs'!O7626,N7626+O7626),N7626+O7626)</f>
        <v>89.622841055197043</v>
      </c>
      <c r="R7626" s="12">
        <f t="shared" ref="R7626:R7689" si="1077">$B$6*$E$1*Q7626</f>
        <v>425.88774069429633</v>
      </c>
      <c r="S7626" s="1">
        <f>IF(AND(A7626&gt;=5,A7626&lt;=9),INDEX(Demand!$C$3:$C$26,C7626),INDEX(Demand!$B$3:$B$26,C7626))</f>
        <v>600</v>
      </c>
      <c r="T7626" s="7">
        <f t="shared" ref="T7626:T7689" si="1078">S7626-MAX(0,S7626-R7626)</f>
        <v>425.88774069429633</v>
      </c>
      <c r="U7626" s="7">
        <f t="shared" ref="U7626:U7689" si="1079">MAX(0,R7626-S7626)</f>
        <v>0</v>
      </c>
    </row>
    <row r="7627" spans="1:21" x14ac:dyDescent="0.2">
      <c r="A7627" s="1">
        <v>11</v>
      </c>
      <c r="B7627" s="1">
        <v>14</v>
      </c>
      <c r="C7627" s="1">
        <v>11</v>
      </c>
      <c r="D7627">
        <v>5.3</v>
      </c>
      <c r="E7627">
        <v>2.9</v>
      </c>
      <c r="F7627">
        <v>84</v>
      </c>
      <c r="G7627">
        <v>262</v>
      </c>
      <c r="H7627">
        <v>413</v>
      </c>
      <c r="I7627">
        <v>119</v>
      </c>
      <c r="J7627" s="4">
        <f t="shared" si="1074"/>
        <v>165.23195655916774</v>
      </c>
      <c r="K7627" s="4">
        <f t="shared" si="1075"/>
        <v>19.756648405783366</v>
      </c>
      <c r="L7627" s="5">
        <f t="shared" si="1071"/>
        <v>0.23195655916774172</v>
      </c>
      <c r="M7627" s="5">
        <f t="shared" si="1072"/>
        <v>14.243351594216634</v>
      </c>
      <c r="N7627" s="6">
        <f t="shared" si="1073"/>
        <v>333.08817555796628</v>
      </c>
      <c r="O7627" s="6">
        <f t="shared" si="1076"/>
        <v>108.82773556702497</v>
      </c>
      <c r="P7627" s="6">
        <f>FORECAST(J7627,Inputs!$B$10:$B$18,Inputs!$A$10:$A$18)</f>
        <v>32.085481079251551</v>
      </c>
      <c r="Q7627" s="6">
        <f>IF(Inputs!$D$10="Yes",IF('Hourly Calcs'!P7627&gt;'Hourly Calcs'!K7627,'Hourly Calcs'!O7627,N7627+O7627),N7627+O7627)</f>
        <v>108.82773556702497</v>
      </c>
      <c r="R7627" s="12">
        <f t="shared" si="1077"/>
        <v>517.14939941450268</v>
      </c>
      <c r="S7627" s="1">
        <f>IF(AND(A7627&gt;=5,A7627&lt;=9),INDEX(Demand!$C$3:$C$26,C7627),INDEX(Demand!$B$3:$B$26,C7627))</f>
        <v>600</v>
      </c>
      <c r="T7627" s="7">
        <f t="shared" si="1078"/>
        <v>517.14939941450268</v>
      </c>
      <c r="U7627" s="7">
        <f t="shared" si="1079"/>
        <v>0</v>
      </c>
    </row>
    <row r="7628" spans="1:21" x14ac:dyDescent="0.2">
      <c r="A7628" s="1">
        <v>11</v>
      </c>
      <c r="B7628" s="1">
        <v>14</v>
      </c>
      <c r="C7628" s="1">
        <v>12</v>
      </c>
      <c r="D7628">
        <v>5.7</v>
      </c>
      <c r="E7628">
        <v>3</v>
      </c>
      <c r="F7628">
        <v>83</v>
      </c>
      <c r="G7628">
        <v>306</v>
      </c>
      <c r="H7628">
        <v>486</v>
      </c>
      <c r="I7628">
        <v>119</v>
      </c>
      <c r="J7628" s="4">
        <f t="shared" si="1074"/>
        <v>180.35779627255275</v>
      </c>
      <c r="K7628" s="4">
        <f t="shared" si="1075"/>
        <v>20.935106133182984</v>
      </c>
      <c r="L7628" s="5">
        <f t="shared" si="1071"/>
        <v>15.357796272552747</v>
      </c>
      <c r="M7628" s="5">
        <f t="shared" si="1072"/>
        <v>13.064893866817016</v>
      </c>
      <c r="N7628" s="6">
        <f t="shared" si="1073"/>
        <v>388.72793456038789</v>
      </c>
      <c r="O7628" s="6">
        <f t="shared" si="1076"/>
        <v>108.82773556702497</v>
      </c>
      <c r="P7628" s="6">
        <f>FORECAST(J7628,Inputs!$B$10:$B$18,Inputs!$A$10:$A$18)</f>
        <v>32.225535150671782</v>
      </c>
      <c r="Q7628" s="6">
        <f>IF(Inputs!$D$10="Yes",IF('Hourly Calcs'!P7628&gt;'Hourly Calcs'!K7628,'Hourly Calcs'!O7628,N7628+O7628),N7628+O7628)</f>
        <v>108.82773556702497</v>
      </c>
      <c r="R7628" s="12">
        <f t="shared" si="1077"/>
        <v>517.14939941450268</v>
      </c>
      <c r="S7628" s="1">
        <f>IF(AND(A7628&gt;=5,A7628&lt;=9),INDEX(Demand!$C$3:$C$26,C7628),INDEX(Demand!$B$3:$B$26,C7628))</f>
        <v>600</v>
      </c>
      <c r="T7628" s="7">
        <f t="shared" si="1078"/>
        <v>517.14939941450268</v>
      </c>
      <c r="U7628" s="7">
        <f t="shared" si="1079"/>
        <v>0</v>
      </c>
    </row>
    <row r="7629" spans="1:21" x14ac:dyDescent="0.2">
      <c r="A7629" s="1">
        <v>11</v>
      </c>
      <c r="B7629" s="1">
        <v>14</v>
      </c>
      <c r="C7629" s="1">
        <v>13</v>
      </c>
      <c r="D7629">
        <v>6.2</v>
      </c>
      <c r="E7629">
        <v>3.4</v>
      </c>
      <c r="F7629">
        <v>82</v>
      </c>
      <c r="G7629">
        <v>300</v>
      </c>
      <c r="H7629">
        <v>416</v>
      </c>
      <c r="I7629">
        <v>142</v>
      </c>
      <c r="J7629" s="4">
        <f t="shared" si="1074"/>
        <v>195.46310768835093</v>
      </c>
      <c r="K7629" s="4">
        <f t="shared" si="1075"/>
        <v>19.619580662043873</v>
      </c>
      <c r="L7629" s="5">
        <f t="shared" si="1071"/>
        <v>30.463107688350931</v>
      </c>
      <c r="M7629" s="5">
        <f t="shared" si="1072"/>
        <v>14.380419337956127</v>
      </c>
      <c r="N7629" s="6">
        <f t="shared" si="1073"/>
        <v>304.67209142427652</v>
      </c>
      <c r="O7629" s="6">
        <f t="shared" si="1076"/>
        <v>129.86166765140794</v>
      </c>
      <c r="P7629" s="6">
        <f>FORECAST(J7629,Inputs!$B$10:$B$18,Inputs!$A$10:$A$18)</f>
        <v>32.365399145262508</v>
      </c>
      <c r="Q7629" s="6">
        <f>IF(Inputs!$D$10="Yes",IF('Hourly Calcs'!P7629&gt;'Hourly Calcs'!K7629,'Hourly Calcs'!O7629,N7629+O7629),N7629+O7629)</f>
        <v>129.86166765140794</v>
      </c>
      <c r="R7629" s="12">
        <f t="shared" si="1077"/>
        <v>617.10264467949048</v>
      </c>
      <c r="S7629" s="1">
        <f>IF(AND(A7629&gt;=5,A7629&lt;=9),INDEX(Demand!$C$3:$C$26,C7629),INDEX(Demand!$B$3:$B$26,C7629))</f>
        <v>600</v>
      </c>
      <c r="T7629" s="7">
        <f t="shared" si="1078"/>
        <v>600</v>
      </c>
      <c r="U7629" s="7">
        <f t="shared" si="1079"/>
        <v>17.102644679490481</v>
      </c>
    </row>
    <row r="7630" spans="1:21" x14ac:dyDescent="0.2">
      <c r="A7630" s="1">
        <v>11</v>
      </c>
      <c r="B7630" s="1">
        <v>14</v>
      </c>
      <c r="C7630" s="1">
        <v>14</v>
      </c>
      <c r="D7630">
        <v>6.1</v>
      </c>
      <c r="E7630">
        <v>0.2</v>
      </c>
      <c r="F7630">
        <v>66</v>
      </c>
      <c r="G7630">
        <v>247</v>
      </c>
      <c r="H7630">
        <v>411</v>
      </c>
      <c r="I7630">
        <v>110</v>
      </c>
      <c r="J7630" s="4">
        <f t="shared" si="1074"/>
        <v>209.9017644721813</v>
      </c>
      <c r="K7630" s="4">
        <f t="shared" si="1075"/>
        <v>15.957201117241183</v>
      </c>
      <c r="L7630" s="5">
        <f t="shared" si="1071"/>
        <v>44.901764472181299</v>
      </c>
      <c r="M7630" s="5">
        <f t="shared" si="1072"/>
        <v>18.042798882758817</v>
      </c>
      <c r="N7630" s="6">
        <f t="shared" si="1073"/>
        <v>250.19319141628941</v>
      </c>
      <c r="O7630" s="6">
        <f t="shared" si="1076"/>
        <v>100.59706649052728</v>
      </c>
      <c r="P7630" s="6">
        <f>FORECAST(J7630,Inputs!$B$10:$B$18,Inputs!$A$10:$A$18)</f>
        <v>32.499090411779456</v>
      </c>
      <c r="Q7630" s="6">
        <f>IF(Inputs!$D$10="Yes",IF('Hourly Calcs'!P7630&gt;'Hourly Calcs'!K7630,'Hourly Calcs'!O7630,N7630+O7630),N7630+O7630)</f>
        <v>100.59706649052728</v>
      </c>
      <c r="R7630" s="12">
        <f t="shared" si="1077"/>
        <v>478.03725996298562</v>
      </c>
      <c r="S7630" s="1">
        <f>IF(AND(A7630&gt;=5,A7630&lt;=9),INDEX(Demand!$C$3:$C$26,C7630),INDEX(Demand!$B$3:$B$26,C7630))</f>
        <v>600</v>
      </c>
      <c r="T7630" s="7">
        <f t="shared" si="1078"/>
        <v>478.03725996298562</v>
      </c>
      <c r="U7630" s="7">
        <f t="shared" si="1079"/>
        <v>0</v>
      </c>
    </row>
    <row r="7631" spans="1:21" x14ac:dyDescent="0.2">
      <c r="A7631" s="1">
        <v>11</v>
      </c>
      <c r="B7631" s="1">
        <v>14</v>
      </c>
      <c r="C7631" s="1">
        <v>15</v>
      </c>
      <c r="D7631">
        <v>5.5</v>
      </c>
      <c r="E7631">
        <v>-0.4</v>
      </c>
      <c r="F7631">
        <v>65</v>
      </c>
      <c r="G7631">
        <v>155</v>
      </c>
      <c r="H7631">
        <v>232</v>
      </c>
      <c r="I7631">
        <v>98</v>
      </c>
      <c r="J7631" s="4">
        <f t="shared" si="1074"/>
        <v>223.30511329431181</v>
      </c>
      <c r="K7631" s="4">
        <f t="shared" si="1075"/>
        <v>10.317739497726137</v>
      </c>
      <c r="L7631" s="5">
        <f t="shared" si="1071"/>
        <v>58.305113294311809</v>
      </c>
      <c r="M7631" s="5">
        <f t="shared" si="1072"/>
        <v>23.682260502273863</v>
      </c>
      <c r="N7631" s="6">
        <f t="shared" si="1073"/>
        <v>101.50766396921571</v>
      </c>
      <c r="O7631" s="6">
        <f t="shared" si="1076"/>
        <v>89.622841055197043</v>
      </c>
      <c r="P7631" s="6">
        <f>FORECAST(J7631,Inputs!$B$10:$B$18,Inputs!$A$10:$A$18)</f>
        <v>32.62319549346585</v>
      </c>
      <c r="Q7631" s="6">
        <f>IF(Inputs!$D$10="Yes",IF('Hourly Calcs'!P7631&gt;'Hourly Calcs'!K7631,'Hourly Calcs'!O7631,N7631+O7631),N7631+O7631)</f>
        <v>89.622841055197043</v>
      </c>
      <c r="R7631" s="12">
        <f t="shared" si="1077"/>
        <v>425.88774069429633</v>
      </c>
      <c r="S7631" s="1">
        <f>IF(AND(A7631&gt;=5,A7631&lt;=9),INDEX(Demand!$C$3:$C$26,C7631),INDEX(Demand!$B$3:$B$26,C7631))</f>
        <v>600</v>
      </c>
      <c r="T7631" s="7">
        <f t="shared" si="1078"/>
        <v>425.88774069429633</v>
      </c>
      <c r="U7631" s="7">
        <f t="shared" si="1079"/>
        <v>0</v>
      </c>
    </row>
    <row r="7632" spans="1:21" x14ac:dyDescent="0.2">
      <c r="A7632" s="1">
        <v>11</v>
      </c>
      <c r="B7632" s="1">
        <v>14</v>
      </c>
      <c r="C7632" s="1">
        <v>16</v>
      </c>
      <c r="D7632">
        <v>4.9000000000000004</v>
      </c>
      <c r="E7632">
        <v>0.7</v>
      </c>
      <c r="F7632">
        <v>74</v>
      </c>
      <c r="G7632">
        <v>52</v>
      </c>
      <c r="H7632">
        <v>28</v>
      </c>
      <c r="I7632">
        <v>49</v>
      </c>
      <c r="J7632" s="4">
        <f t="shared" si="1074"/>
        <v>235.65387985156241</v>
      </c>
      <c r="K7632" s="4">
        <f t="shared" si="1075"/>
        <v>3.2390127723907369</v>
      </c>
      <c r="L7632" s="5">
        <f t="shared" si="1071"/>
        <v>70.653879851562408</v>
      </c>
      <c r="M7632" s="5">
        <f t="shared" si="1072"/>
        <v>30.760987227609263</v>
      </c>
      <c r="N7632" s="6">
        <f t="shared" si="1073"/>
        <v>6.4901723231087329</v>
      </c>
      <c r="O7632" s="6">
        <f t="shared" si="1076"/>
        <v>44.811420527598521</v>
      </c>
      <c r="P7632" s="6">
        <f>FORECAST(J7632,Inputs!$B$10:$B$18,Inputs!$A$10:$A$18)</f>
        <v>32.737535924551501</v>
      </c>
      <c r="Q7632" s="6">
        <f>IF(Inputs!$D$10="Yes",IF('Hourly Calcs'!P7632&gt;'Hourly Calcs'!K7632,'Hourly Calcs'!O7632,N7632+O7632),N7632+O7632)</f>
        <v>44.811420527598521</v>
      </c>
      <c r="R7632" s="12">
        <f t="shared" si="1077"/>
        <v>212.94387034714816</v>
      </c>
      <c r="S7632" s="1">
        <f>IF(AND(A7632&gt;=5,A7632&lt;=9),INDEX(Demand!$C$3:$C$26,C7632),INDEX(Demand!$B$3:$B$26,C7632))</f>
        <v>900</v>
      </c>
      <c r="T7632" s="7">
        <f t="shared" si="1078"/>
        <v>212.94387034714816</v>
      </c>
      <c r="U7632" s="7">
        <f t="shared" si="1079"/>
        <v>0</v>
      </c>
    </row>
    <row r="7633" spans="1:21" x14ac:dyDescent="0.2">
      <c r="A7633" s="1">
        <v>11</v>
      </c>
      <c r="B7633" s="1">
        <v>14</v>
      </c>
      <c r="C7633" s="1">
        <v>17</v>
      </c>
      <c r="D7633">
        <v>4.5</v>
      </c>
      <c r="E7633">
        <v>0.1</v>
      </c>
      <c r="F7633">
        <v>73</v>
      </c>
      <c r="G7633">
        <v>4</v>
      </c>
      <c r="H7633">
        <v>0</v>
      </c>
      <c r="I7633">
        <v>4</v>
      </c>
      <c r="J7633" s="4">
        <f t="shared" si="1074"/>
        <v>247.19367346862663</v>
      </c>
      <c r="K7633" s="4">
        <f t="shared" si="1075"/>
        <v>-5.2630364463819177</v>
      </c>
      <c r="L7633" s="5">
        <f t="shared" si="1071"/>
        <v>82.193673468626628</v>
      </c>
      <c r="M7633" s="5">
        <f t="shared" si="1072"/>
        <v>0</v>
      </c>
      <c r="N7633" s="6">
        <f t="shared" si="1073"/>
        <v>0</v>
      </c>
      <c r="O7633" s="6">
        <f t="shared" si="1076"/>
        <v>3.6580751451100832</v>
      </c>
      <c r="P7633" s="6">
        <f>FORECAST(J7633,Inputs!$B$10:$B$18,Inputs!$A$10:$A$18)</f>
        <v>32.844385865450242</v>
      </c>
      <c r="Q7633" s="6">
        <f>IF(Inputs!$D$10="Yes",IF('Hourly Calcs'!P7633&gt;'Hourly Calcs'!K7633,'Hourly Calcs'!O7633,N7633+O7633),N7633+O7633)</f>
        <v>3.6580751451100832</v>
      </c>
      <c r="R7633" s="12">
        <f t="shared" si="1077"/>
        <v>17.383173089563115</v>
      </c>
      <c r="S7633" s="1">
        <f>IF(AND(A7633&gt;=5,A7633&lt;=9),INDEX(Demand!$C$3:$C$26,C7633),INDEX(Demand!$B$3:$B$26,C7633))</f>
        <v>900</v>
      </c>
      <c r="T7633" s="7">
        <f t="shared" si="1078"/>
        <v>17.383173089563115</v>
      </c>
      <c r="U7633" s="7">
        <f t="shared" si="1079"/>
        <v>0</v>
      </c>
    </row>
    <row r="7634" spans="1:21" x14ac:dyDescent="0.2">
      <c r="A7634" s="1">
        <v>11</v>
      </c>
      <c r="B7634" s="1">
        <v>14</v>
      </c>
      <c r="C7634" s="1">
        <v>18</v>
      </c>
      <c r="D7634">
        <v>4.3</v>
      </c>
      <c r="E7634">
        <v>0.5</v>
      </c>
      <c r="F7634">
        <v>76</v>
      </c>
      <c r="G7634">
        <v>0</v>
      </c>
      <c r="H7634">
        <v>0</v>
      </c>
      <c r="I7634">
        <v>0</v>
      </c>
      <c r="J7634" s="4">
        <f t="shared" si="1074"/>
        <v>258.33561102590886</v>
      </c>
      <c r="K7634" s="4">
        <f t="shared" si="1075"/>
        <v>-14.364280727856993</v>
      </c>
      <c r="L7634" s="5">
        <f t="shared" si="1071"/>
        <v>0</v>
      </c>
      <c r="M7634" s="5">
        <f t="shared" si="1072"/>
        <v>0</v>
      </c>
      <c r="N7634" s="6">
        <f t="shared" si="1073"/>
        <v>0</v>
      </c>
      <c r="O7634" s="6">
        <f t="shared" si="1076"/>
        <v>0</v>
      </c>
      <c r="P7634" s="6">
        <f>FORECAST(J7634,Inputs!$B$10:$B$18,Inputs!$A$10:$A$18)</f>
        <v>32.947551953943602</v>
      </c>
      <c r="Q7634" s="6">
        <f>IF(Inputs!$D$10="Yes",IF('Hourly Calcs'!P7634&gt;'Hourly Calcs'!K7634,'Hourly Calcs'!O7634,N7634+O7634),N7634+O7634)</f>
        <v>0</v>
      </c>
      <c r="R7634" s="12">
        <f t="shared" si="1077"/>
        <v>0</v>
      </c>
      <c r="S7634" s="1">
        <f>IF(AND(A7634&gt;=5,A7634&lt;=9),INDEX(Demand!$C$3:$C$26,C7634),INDEX(Demand!$B$3:$B$26,C7634))</f>
        <v>900</v>
      </c>
      <c r="T7634" s="7">
        <f t="shared" si="1078"/>
        <v>0</v>
      </c>
      <c r="U7634" s="7">
        <f t="shared" si="1079"/>
        <v>0</v>
      </c>
    </row>
    <row r="7635" spans="1:21" x14ac:dyDescent="0.2">
      <c r="A7635" s="1">
        <v>11</v>
      </c>
      <c r="B7635" s="1">
        <v>14</v>
      </c>
      <c r="C7635" s="1">
        <v>19</v>
      </c>
      <c r="D7635">
        <v>4</v>
      </c>
      <c r="E7635">
        <v>-0.4</v>
      </c>
      <c r="F7635">
        <v>73</v>
      </c>
      <c r="G7635">
        <v>0</v>
      </c>
      <c r="H7635">
        <v>0</v>
      </c>
      <c r="I7635">
        <v>0</v>
      </c>
      <c r="J7635" s="4">
        <f t="shared" si="1074"/>
        <v>269.6208038149685</v>
      </c>
      <c r="K7635" s="4">
        <f t="shared" si="1075"/>
        <v>-23.806947190936341</v>
      </c>
      <c r="L7635" s="5">
        <f t="shared" si="1071"/>
        <v>0</v>
      </c>
      <c r="M7635" s="5">
        <f t="shared" si="1072"/>
        <v>0</v>
      </c>
      <c r="N7635" s="6">
        <f t="shared" si="1073"/>
        <v>0</v>
      </c>
      <c r="O7635" s="6">
        <f t="shared" si="1076"/>
        <v>0</v>
      </c>
      <c r="P7635" s="6">
        <f>FORECAST(J7635,Inputs!$B$10:$B$18,Inputs!$A$10:$A$18)</f>
        <v>33.052044479768227</v>
      </c>
      <c r="Q7635" s="6">
        <f>IF(Inputs!$D$10="Yes",IF('Hourly Calcs'!P7635&gt;'Hourly Calcs'!K7635,'Hourly Calcs'!O7635,N7635+O7635),N7635+O7635)</f>
        <v>0</v>
      </c>
      <c r="R7635" s="12">
        <f t="shared" si="1077"/>
        <v>0</v>
      </c>
      <c r="S7635" s="1">
        <f>IF(AND(A7635&gt;=5,A7635&lt;=9),INDEX(Demand!$C$3:$C$26,C7635),INDEX(Demand!$B$3:$B$26,C7635))</f>
        <v>900</v>
      </c>
      <c r="T7635" s="7">
        <f t="shared" si="1078"/>
        <v>0</v>
      </c>
      <c r="U7635" s="7">
        <f t="shared" si="1079"/>
        <v>0</v>
      </c>
    </row>
    <row r="7636" spans="1:21" x14ac:dyDescent="0.2">
      <c r="A7636" s="1">
        <v>11</v>
      </c>
      <c r="B7636" s="1">
        <v>14</v>
      </c>
      <c r="C7636" s="1">
        <v>20</v>
      </c>
      <c r="D7636">
        <v>3.1</v>
      </c>
      <c r="E7636">
        <v>-1</v>
      </c>
      <c r="F7636">
        <v>74</v>
      </c>
      <c r="G7636">
        <v>0</v>
      </c>
      <c r="H7636">
        <v>0</v>
      </c>
      <c r="I7636">
        <v>0</v>
      </c>
      <c r="J7636" s="4">
        <f t="shared" si="1074"/>
        <v>281.76292297805861</v>
      </c>
      <c r="K7636" s="4">
        <f t="shared" si="1075"/>
        <v>-33.250041277817573</v>
      </c>
      <c r="L7636" s="5">
        <f t="shared" si="1071"/>
        <v>0</v>
      </c>
      <c r="M7636" s="5">
        <f t="shared" si="1072"/>
        <v>0</v>
      </c>
      <c r="N7636" s="6">
        <f t="shared" si="1073"/>
        <v>0</v>
      </c>
      <c r="O7636" s="6">
        <f t="shared" si="1076"/>
        <v>0</v>
      </c>
      <c r="P7636" s="6">
        <f>FORECAST(J7636,Inputs!$B$10:$B$18,Inputs!$A$10:$A$18)</f>
        <v>33.164471509056099</v>
      </c>
      <c r="Q7636" s="6">
        <f>IF(Inputs!$D$10="Yes",IF('Hourly Calcs'!P7636&gt;'Hourly Calcs'!K7636,'Hourly Calcs'!O7636,N7636+O7636),N7636+O7636)</f>
        <v>0</v>
      </c>
      <c r="R7636" s="12">
        <f t="shared" si="1077"/>
        <v>0</v>
      </c>
      <c r="S7636" s="1">
        <f>IF(AND(A7636&gt;=5,A7636&lt;=9),INDEX(Demand!$C$3:$C$26,C7636),INDEX(Demand!$B$3:$B$26,C7636))</f>
        <v>800</v>
      </c>
      <c r="T7636" s="7">
        <f t="shared" si="1078"/>
        <v>0</v>
      </c>
      <c r="U7636" s="7">
        <f t="shared" si="1079"/>
        <v>0</v>
      </c>
    </row>
    <row r="7637" spans="1:21" x14ac:dyDescent="0.2">
      <c r="A7637" s="1">
        <v>11</v>
      </c>
      <c r="B7637" s="1">
        <v>14</v>
      </c>
      <c r="C7637" s="1">
        <v>21</v>
      </c>
      <c r="D7637">
        <v>2.5</v>
      </c>
      <c r="E7637">
        <v>-2.5</v>
      </c>
      <c r="F7637">
        <v>68</v>
      </c>
      <c r="G7637">
        <v>0</v>
      </c>
      <c r="H7637">
        <v>0</v>
      </c>
      <c r="I7637">
        <v>0</v>
      </c>
      <c r="J7637" s="4">
        <f t="shared" si="1074"/>
        <v>295.75797248395685</v>
      </c>
      <c r="K7637" s="4">
        <f t="shared" si="1075"/>
        <v>-42.23851283129946</v>
      </c>
      <c r="L7637" s="5">
        <f t="shared" si="1071"/>
        <v>0</v>
      </c>
      <c r="M7637" s="5">
        <f t="shared" si="1072"/>
        <v>0</v>
      </c>
      <c r="N7637" s="6">
        <f t="shared" si="1073"/>
        <v>0</v>
      </c>
      <c r="O7637" s="6">
        <f t="shared" si="1076"/>
        <v>0</v>
      </c>
      <c r="P7637" s="6">
        <f>FORECAST(J7637,Inputs!$B$10:$B$18,Inputs!$A$10:$A$18)</f>
        <v>33.294055300777373</v>
      </c>
      <c r="Q7637" s="6">
        <f>IF(Inputs!$D$10="Yes",IF('Hourly Calcs'!P7637&gt;'Hourly Calcs'!K7637,'Hourly Calcs'!O7637,N7637+O7637),N7637+O7637)</f>
        <v>0</v>
      </c>
      <c r="R7637" s="12">
        <f t="shared" si="1077"/>
        <v>0</v>
      </c>
      <c r="S7637" s="1">
        <f>IF(AND(A7637&gt;=5,A7637&lt;=9),INDEX(Demand!$C$3:$C$26,C7637),INDEX(Demand!$B$3:$B$26,C7637))</f>
        <v>700</v>
      </c>
      <c r="T7637" s="7">
        <f t="shared" si="1078"/>
        <v>0</v>
      </c>
      <c r="U7637" s="7">
        <f t="shared" si="1079"/>
        <v>0</v>
      </c>
    </row>
    <row r="7638" spans="1:21" x14ac:dyDescent="0.2">
      <c r="A7638" s="1">
        <v>11</v>
      </c>
      <c r="B7638" s="1">
        <v>14</v>
      </c>
      <c r="C7638" s="1">
        <v>22</v>
      </c>
      <c r="D7638">
        <v>1.8</v>
      </c>
      <c r="E7638">
        <v>-3</v>
      </c>
      <c r="F7638">
        <v>68</v>
      </c>
      <c r="G7638">
        <v>0</v>
      </c>
      <c r="H7638">
        <v>0</v>
      </c>
      <c r="I7638">
        <v>0</v>
      </c>
      <c r="J7638" s="4">
        <f t="shared" si="1074"/>
        <v>312.97476742711262</v>
      </c>
      <c r="K7638" s="4">
        <f t="shared" si="1075"/>
        <v>-50.086849863795663</v>
      </c>
      <c r="L7638" s="5">
        <f t="shared" si="1071"/>
        <v>0</v>
      </c>
      <c r="M7638" s="5">
        <f t="shared" si="1072"/>
        <v>0</v>
      </c>
      <c r="N7638" s="6">
        <f t="shared" si="1073"/>
        <v>0</v>
      </c>
      <c r="O7638" s="6">
        <f t="shared" si="1076"/>
        <v>0</v>
      </c>
      <c r="P7638" s="6">
        <f>FORECAST(J7638,Inputs!$B$10:$B$18,Inputs!$A$10:$A$18)</f>
        <v>33.453470068769562</v>
      </c>
      <c r="Q7638" s="6">
        <f>IF(Inputs!$D$10="Yes",IF('Hourly Calcs'!P7638&gt;'Hourly Calcs'!K7638,'Hourly Calcs'!O7638,N7638+O7638),N7638+O7638)</f>
        <v>0</v>
      </c>
      <c r="R7638" s="12">
        <f t="shared" si="1077"/>
        <v>0</v>
      </c>
      <c r="S7638" s="1">
        <f>IF(AND(A7638&gt;=5,A7638&lt;=9),INDEX(Demand!$C$3:$C$26,C7638),INDEX(Demand!$B$3:$B$26,C7638))</f>
        <v>600</v>
      </c>
      <c r="T7638" s="7">
        <f t="shared" si="1078"/>
        <v>0</v>
      </c>
      <c r="U7638" s="7">
        <f t="shared" si="1079"/>
        <v>0</v>
      </c>
    </row>
    <row r="7639" spans="1:21" x14ac:dyDescent="0.2">
      <c r="A7639" s="1">
        <v>11</v>
      </c>
      <c r="B7639" s="1">
        <v>14</v>
      </c>
      <c r="C7639" s="1">
        <v>23</v>
      </c>
      <c r="D7639">
        <v>1.7</v>
      </c>
      <c r="E7639">
        <v>-3.4</v>
      </c>
      <c r="F7639">
        <v>67</v>
      </c>
      <c r="G7639">
        <v>0</v>
      </c>
      <c r="H7639">
        <v>0</v>
      </c>
      <c r="I7639">
        <v>0</v>
      </c>
      <c r="J7639" s="4">
        <f t="shared" si="1074"/>
        <v>334.76539367804867</v>
      </c>
      <c r="K7639" s="4">
        <f t="shared" si="1075"/>
        <v>-55.715866337315816</v>
      </c>
      <c r="L7639" s="5">
        <f t="shared" si="1071"/>
        <v>0</v>
      </c>
      <c r="M7639" s="5">
        <f t="shared" si="1072"/>
        <v>0</v>
      </c>
      <c r="N7639" s="6">
        <f t="shared" si="1073"/>
        <v>0</v>
      </c>
      <c r="O7639" s="6">
        <f t="shared" si="1076"/>
        <v>0</v>
      </c>
      <c r="P7639" s="6">
        <f>FORECAST(J7639,Inputs!$B$10:$B$18,Inputs!$A$10:$A$18)</f>
        <v>33.655235126648599</v>
      </c>
      <c r="Q7639" s="6">
        <f>IF(Inputs!$D$10="Yes",IF('Hourly Calcs'!P7639&gt;'Hourly Calcs'!K7639,'Hourly Calcs'!O7639,N7639+O7639),N7639+O7639)</f>
        <v>0</v>
      </c>
      <c r="R7639" s="12">
        <f t="shared" si="1077"/>
        <v>0</v>
      </c>
      <c r="S7639" s="1">
        <f>IF(AND(A7639&gt;=5,A7639&lt;=9),INDEX(Demand!$C$3:$C$26,C7639),INDEX(Demand!$B$3:$B$26,C7639))</f>
        <v>500</v>
      </c>
      <c r="T7639" s="7">
        <f t="shared" si="1078"/>
        <v>0</v>
      </c>
      <c r="U7639" s="7">
        <f t="shared" si="1079"/>
        <v>0</v>
      </c>
    </row>
    <row r="7640" spans="1:21" x14ac:dyDescent="0.2">
      <c r="A7640" s="1">
        <v>11</v>
      </c>
      <c r="B7640" s="1">
        <v>14</v>
      </c>
      <c r="C7640" s="1">
        <v>24</v>
      </c>
      <c r="D7640">
        <v>2</v>
      </c>
      <c r="E7640">
        <v>-2</v>
      </c>
      <c r="F7640">
        <v>73</v>
      </c>
      <c r="G7640">
        <v>0</v>
      </c>
      <c r="H7640">
        <v>0</v>
      </c>
      <c r="I7640">
        <v>0</v>
      </c>
      <c r="J7640" s="4">
        <f t="shared" si="1074"/>
        <v>0.58916716765767774</v>
      </c>
      <c r="K7640" s="4">
        <f t="shared" si="1075"/>
        <v>-57.769440813747281</v>
      </c>
      <c r="L7640" s="5">
        <f t="shared" si="1071"/>
        <v>0</v>
      </c>
      <c r="M7640" s="5">
        <f t="shared" si="1072"/>
        <v>0</v>
      </c>
      <c r="N7640" s="6">
        <f t="shared" si="1073"/>
        <v>0</v>
      </c>
      <c r="O7640" s="6">
        <f t="shared" si="1076"/>
        <v>0</v>
      </c>
      <c r="P7640" s="6">
        <f>FORECAST(J7640,Inputs!$B$10:$B$18,Inputs!$A$10:$A$18)</f>
        <v>30.561010807107941</v>
      </c>
      <c r="Q7640" s="6">
        <f>IF(Inputs!$D$10="Yes",IF('Hourly Calcs'!P7640&gt;'Hourly Calcs'!K7640,'Hourly Calcs'!O7640,N7640+O7640),N7640+O7640)</f>
        <v>0</v>
      </c>
      <c r="R7640" s="12">
        <f t="shared" si="1077"/>
        <v>0</v>
      </c>
      <c r="S7640" s="1">
        <f>IF(AND(A7640&gt;=5,A7640&lt;=9),INDEX(Demand!$C$3:$C$26,C7640),INDEX(Demand!$B$3:$B$26,C7640))</f>
        <v>400</v>
      </c>
      <c r="T7640" s="7">
        <f t="shared" si="1078"/>
        <v>0</v>
      </c>
      <c r="U7640" s="7">
        <f t="shared" si="1079"/>
        <v>0</v>
      </c>
    </row>
    <row r="7641" spans="1:21" x14ac:dyDescent="0.2">
      <c r="A7641" s="1">
        <v>11</v>
      </c>
      <c r="B7641" s="1">
        <v>15</v>
      </c>
      <c r="C7641" s="1">
        <v>1</v>
      </c>
      <c r="D7641">
        <v>2</v>
      </c>
      <c r="E7641">
        <v>-1.2</v>
      </c>
      <c r="F7641">
        <v>78</v>
      </c>
      <c r="G7641">
        <v>0</v>
      </c>
      <c r="H7641">
        <v>0</v>
      </c>
      <c r="I7641">
        <v>0</v>
      </c>
      <c r="J7641" s="4">
        <f t="shared" si="1074"/>
        <v>26.310923665937565</v>
      </c>
      <c r="K7641" s="4">
        <f t="shared" si="1075"/>
        <v>-55.553786284961149</v>
      </c>
      <c r="L7641" s="5">
        <f t="shared" si="1071"/>
        <v>0</v>
      </c>
      <c r="M7641" s="5">
        <f t="shared" si="1072"/>
        <v>0</v>
      </c>
      <c r="N7641" s="6">
        <f t="shared" si="1073"/>
        <v>0</v>
      </c>
      <c r="O7641" s="6">
        <f t="shared" si="1076"/>
        <v>0</v>
      </c>
      <c r="P7641" s="6">
        <f>FORECAST(J7641,Inputs!$B$10:$B$18,Inputs!$A$10:$A$18)</f>
        <v>30.799175219129051</v>
      </c>
      <c r="Q7641" s="6">
        <f>IF(Inputs!$D$10="Yes",IF('Hourly Calcs'!P7641&gt;'Hourly Calcs'!K7641,'Hourly Calcs'!O7641,N7641+O7641),N7641+O7641)</f>
        <v>0</v>
      </c>
      <c r="R7641" s="12">
        <f t="shared" si="1077"/>
        <v>0</v>
      </c>
      <c r="S7641" s="1">
        <f>IF(AND(A7641&gt;=5,A7641&lt;=9),INDEX(Demand!$C$3:$C$26,C7641),INDEX(Demand!$B$3:$B$26,C7641))</f>
        <v>350</v>
      </c>
      <c r="T7641" s="7">
        <f t="shared" si="1078"/>
        <v>0</v>
      </c>
      <c r="U7641" s="7">
        <f t="shared" si="1079"/>
        <v>0</v>
      </c>
    </row>
    <row r="7642" spans="1:21" x14ac:dyDescent="0.2">
      <c r="A7642" s="1">
        <v>11</v>
      </c>
      <c r="B7642" s="1">
        <v>15</v>
      </c>
      <c r="C7642" s="1">
        <v>2</v>
      </c>
      <c r="D7642">
        <v>1.9</v>
      </c>
      <c r="E7642">
        <v>-0.5</v>
      </c>
      <c r="F7642">
        <v>84</v>
      </c>
      <c r="G7642">
        <v>0</v>
      </c>
      <c r="H7642">
        <v>0</v>
      </c>
      <c r="I7642">
        <v>0</v>
      </c>
      <c r="J7642" s="4">
        <f t="shared" si="1074"/>
        <v>47.908019970475209</v>
      </c>
      <c r="K7642" s="4">
        <f t="shared" si="1075"/>
        <v>-49.814706458781842</v>
      </c>
      <c r="L7642" s="5">
        <f t="shared" si="1071"/>
        <v>0</v>
      </c>
      <c r="M7642" s="5">
        <f t="shared" si="1072"/>
        <v>0</v>
      </c>
      <c r="N7642" s="6">
        <f t="shared" si="1073"/>
        <v>0</v>
      </c>
      <c r="O7642" s="6">
        <f t="shared" si="1076"/>
        <v>0</v>
      </c>
      <c r="P7642" s="6">
        <f>FORECAST(J7642,Inputs!$B$10:$B$18,Inputs!$A$10:$A$18)</f>
        <v>30.999148333059953</v>
      </c>
      <c r="Q7642" s="6">
        <f>IF(Inputs!$D$10="Yes",IF('Hourly Calcs'!P7642&gt;'Hourly Calcs'!K7642,'Hourly Calcs'!O7642,N7642+O7642),N7642+O7642)</f>
        <v>0</v>
      </c>
      <c r="R7642" s="12">
        <f t="shared" si="1077"/>
        <v>0</v>
      </c>
      <c r="S7642" s="1">
        <f>IF(AND(A7642&gt;=5,A7642&lt;=9),INDEX(Demand!$C$3:$C$26,C7642),INDEX(Demand!$B$3:$B$26,C7642))</f>
        <v>350</v>
      </c>
      <c r="T7642" s="7">
        <f t="shared" si="1078"/>
        <v>0</v>
      </c>
      <c r="U7642" s="7">
        <f t="shared" si="1079"/>
        <v>0</v>
      </c>
    </row>
    <row r="7643" spans="1:21" x14ac:dyDescent="0.2">
      <c r="A7643" s="1">
        <v>11</v>
      </c>
      <c r="B7643" s="1">
        <v>15</v>
      </c>
      <c r="C7643" s="1">
        <v>3</v>
      </c>
      <c r="D7643">
        <v>1.9</v>
      </c>
      <c r="E7643">
        <v>-0.5</v>
      </c>
      <c r="F7643">
        <v>84</v>
      </c>
      <c r="G7643">
        <v>0</v>
      </c>
      <c r="H7643">
        <v>0</v>
      </c>
      <c r="I7643">
        <v>0</v>
      </c>
      <c r="J7643" s="4">
        <f t="shared" si="1074"/>
        <v>64.969105225565727</v>
      </c>
      <c r="K7643" s="4">
        <f t="shared" si="1075"/>
        <v>-41.910369370481021</v>
      </c>
      <c r="L7643" s="5">
        <f t="shared" si="1071"/>
        <v>0</v>
      </c>
      <c r="M7643" s="5">
        <f t="shared" si="1072"/>
        <v>0</v>
      </c>
      <c r="N7643" s="6">
        <f t="shared" si="1073"/>
        <v>0</v>
      </c>
      <c r="O7643" s="6">
        <f t="shared" si="1076"/>
        <v>0</v>
      </c>
      <c r="P7643" s="6">
        <f>FORECAST(J7643,Inputs!$B$10:$B$18,Inputs!$A$10:$A$18)</f>
        <v>31.157121344681162</v>
      </c>
      <c r="Q7643" s="6">
        <f>IF(Inputs!$D$10="Yes",IF('Hourly Calcs'!P7643&gt;'Hourly Calcs'!K7643,'Hourly Calcs'!O7643,N7643+O7643),N7643+O7643)</f>
        <v>0</v>
      </c>
      <c r="R7643" s="12">
        <f t="shared" si="1077"/>
        <v>0</v>
      </c>
      <c r="S7643" s="1">
        <f>IF(AND(A7643&gt;=5,A7643&lt;=9),INDEX(Demand!$C$3:$C$26,C7643),INDEX(Demand!$B$3:$B$26,C7643))</f>
        <v>350</v>
      </c>
      <c r="T7643" s="7">
        <f t="shared" si="1078"/>
        <v>0</v>
      </c>
      <c r="U7643" s="7">
        <f t="shared" si="1079"/>
        <v>0</v>
      </c>
    </row>
    <row r="7644" spans="1:21" x14ac:dyDescent="0.2">
      <c r="A7644" s="1">
        <v>11</v>
      </c>
      <c r="B7644" s="1">
        <v>15</v>
      </c>
      <c r="C7644" s="1">
        <v>4</v>
      </c>
      <c r="D7644">
        <v>2.2000000000000002</v>
      </c>
      <c r="E7644">
        <v>0</v>
      </c>
      <c r="F7644">
        <v>85</v>
      </c>
      <c r="G7644">
        <v>0</v>
      </c>
      <c r="H7644">
        <v>0</v>
      </c>
      <c r="I7644">
        <v>0</v>
      </c>
      <c r="J7644" s="4">
        <f t="shared" si="1074"/>
        <v>78.870499902724788</v>
      </c>
      <c r="K7644" s="4">
        <f t="shared" si="1075"/>
        <v>-32.903114412012059</v>
      </c>
      <c r="L7644" s="5">
        <f t="shared" si="1071"/>
        <v>86.129500097275212</v>
      </c>
      <c r="M7644" s="5">
        <f t="shared" si="1072"/>
        <v>0</v>
      </c>
      <c r="N7644" s="6">
        <f t="shared" si="1073"/>
        <v>0</v>
      </c>
      <c r="O7644" s="6">
        <f t="shared" si="1076"/>
        <v>0</v>
      </c>
      <c r="P7644" s="6">
        <f>FORECAST(J7644,Inputs!$B$10:$B$18,Inputs!$A$10:$A$18)</f>
        <v>31.285837962062264</v>
      </c>
      <c r="Q7644" s="6">
        <f>IF(Inputs!$D$10="Yes",IF('Hourly Calcs'!P7644&gt;'Hourly Calcs'!K7644,'Hourly Calcs'!O7644,N7644+O7644),N7644+O7644)</f>
        <v>0</v>
      </c>
      <c r="R7644" s="12">
        <f t="shared" si="1077"/>
        <v>0</v>
      </c>
      <c r="S7644" s="1">
        <f>IF(AND(A7644&gt;=5,A7644&lt;=9),INDEX(Demand!$C$3:$C$26,C7644),INDEX(Demand!$B$3:$B$26,C7644))</f>
        <v>350</v>
      </c>
      <c r="T7644" s="7">
        <f t="shared" si="1078"/>
        <v>0</v>
      </c>
      <c r="U7644" s="7">
        <f t="shared" si="1079"/>
        <v>0</v>
      </c>
    </row>
    <row r="7645" spans="1:21" x14ac:dyDescent="0.2">
      <c r="A7645" s="1">
        <v>11</v>
      </c>
      <c r="B7645" s="1">
        <v>15</v>
      </c>
      <c r="C7645" s="1">
        <v>5</v>
      </c>
      <c r="D7645">
        <v>2.2999999999999998</v>
      </c>
      <c r="E7645">
        <v>-0.4</v>
      </c>
      <c r="F7645">
        <v>82</v>
      </c>
      <c r="G7645">
        <v>0</v>
      </c>
      <c r="H7645">
        <v>0</v>
      </c>
      <c r="I7645">
        <v>0</v>
      </c>
      <c r="J7645" s="4">
        <f t="shared" si="1074"/>
        <v>90.967232253575403</v>
      </c>
      <c r="K7645" s="4">
        <f t="shared" si="1075"/>
        <v>-23.46646482006868</v>
      </c>
      <c r="L7645" s="5">
        <f t="shared" si="1071"/>
        <v>74.032767746424597</v>
      </c>
      <c r="M7645" s="5">
        <f t="shared" si="1072"/>
        <v>0</v>
      </c>
      <c r="N7645" s="6">
        <f t="shared" si="1073"/>
        <v>0</v>
      </c>
      <c r="O7645" s="6">
        <f t="shared" si="1076"/>
        <v>0</v>
      </c>
      <c r="P7645" s="6">
        <f>FORECAST(J7645,Inputs!$B$10:$B$18,Inputs!$A$10:$A$18)</f>
        <v>31.397844743088658</v>
      </c>
      <c r="Q7645" s="6">
        <f>IF(Inputs!$D$10="Yes",IF('Hourly Calcs'!P7645&gt;'Hourly Calcs'!K7645,'Hourly Calcs'!O7645,N7645+O7645),N7645+O7645)</f>
        <v>0</v>
      </c>
      <c r="R7645" s="12">
        <f t="shared" si="1077"/>
        <v>0</v>
      </c>
      <c r="S7645" s="1">
        <f>IF(AND(A7645&gt;=5,A7645&lt;=9),INDEX(Demand!$C$3:$C$26,C7645),INDEX(Demand!$B$3:$B$26,C7645))</f>
        <v>350</v>
      </c>
      <c r="T7645" s="7">
        <f t="shared" si="1078"/>
        <v>0</v>
      </c>
      <c r="U7645" s="7">
        <f t="shared" si="1079"/>
        <v>0</v>
      </c>
    </row>
    <row r="7646" spans="1:21" x14ac:dyDescent="0.2">
      <c r="A7646" s="1">
        <v>11</v>
      </c>
      <c r="B7646" s="1">
        <v>15</v>
      </c>
      <c r="C7646" s="1">
        <v>6</v>
      </c>
      <c r="D7646">
        <v>2.4</v>
      </c>
      <c r="E7646">
        <v>0.2</v>
      </c>
      <c r="F7646">
        <v>85</v>
      </c>
      <c r="G7646">
        <v>0</v>
      </c>
      <c r="H7646">
        <v>0</v>
      </c>
      <c r="I7646">
        <v>0</v>
      </c>
      <c r="J7646" s="4">
        <f t="shared" si="1074"/>
        <v>102.24097635230962</v>
      </c>
      <c r="K7646" s="4">
        <f t="shared" si="1075"/>
        <v>-14.0500131525597</v>
      </c>
      <c r="L7646" s="5">
        <f t="shared" si="1071"/>
        <v>62.759023647690384</v>
      </c>
      <c r="M7646" s="5">
        <f t="shared" si="1072"/>
        <v>0</v>
      </c>
      <c r="N7646" s="6">
        <f t="shared" si="1073"/>
        <v>0</v>
      </c>
      <c r="O7646" s="6">
        <f t="shared" si="1076"/>
        <v>0</v>
      </c>
      <c r="P7646" s="6">
        <f>FORECAST(J7646,Inputs!$B$10:$B$18,Inputs!$A$10:$A$18)</f>
        <v>31.502231262521384</v>
      </c>
      <c r="Q7646" s="6">
        <f>IF(Inputs!$D$10="Yes",IF('Hourly Calcs'!P7646&gt;'Hourly Calcs'!K7646,'Hourly Calcs'!O7646,N7646+O7646),N7646+O7646)</f>
        <v>0</v>
      </c>
      <c r="R7646" s="12">
        <f t="shared" si="1077"/>
        <v>0</v>
      </c>
      <c r="S7646" s="1">
        <f>IF(AND(A7646&gt;=5,A7646&lt;=9),INDEX(Demand!$C$3:$C$26,C7646),INDEX(Demand!$B$3:$B$26,C7646))</f>
        <v>350</v>
      </c>
      <c r="T7646" s="7">
        <f t="shared" si="1078"/>
        <v>0</v>
      </c>
      <c r="U7646" s="7">
        <f t="shared" si="1079"/>
        <v>0</v>
      </c>
    </row>
    <row r="7647" spans="1:21" x14ac:dyDescent="0.2">
      <c r="A7647" s="1">
        <v>11</v>
      </c>
      <c r="B7647" s="1">
        <v>15</v>
      </c>
      <c r="C7647" s="1">
        <v>7</v>
      </c>
      <c r="D7647">
        <v>1.7</v>
      </c>
      <c r="E7647">
        <v>-0.1</v>
      </c>
      <c r="F7647">
        <v>88</v>
      </c>
      <c r="G7647">
        <v>0</v>
      </c>
      <c r="H7647">
        <v>0</v>
      </c>
      <c r="I7647">
        <v>0</v>
      </c>
      <c r="J7647" s="4">
        <f t="shared" si="1074"/>
        <v>113.39573126234799</v>
      </c>
      <c r="K7647" s="4">
        <f t="shared" si="1075"/>
        <v>-4.9913914728961259</v>
      </c>
      <c r="L7647" s="5">
        <f t="shared" si="1071"/>
        <v>51.604268737652006</v>
      </c>
      <c r="M7647" s="5">
        <f t="shared" si="1072"/>
        <v>0</v>
      </c>
      <c r="N7647" s="6">
        <f t="shared" si="1073"/>
        <v>0</v>
      </c>
      <c r="O7647" s="6">
        <f t="shared" si="1076"/>
        <v>0</v>
      </c>
      <c r="P7647" s="6">
        <f>FORECAST(J7647,Inputs!$B$10:$B$18,Inputs!$A$10:$A$18)</f>
        <v>31.605516030206925</v>
      </c>
      <c r="Q7647" s="6">
        <f>IF(Inputs!$D$10="Yes",IF('Hourly Calcs'!P7647&gt;'Hourly Calcs'!K7647,'Hourly Calcs'!O7647,N7647+O7647),N7647+O7647)</f>
        <v>0</v>
      </c>
      <c r="R7647" s="12">
        <f t="shared" si="1077"/>
        <v>0</v>
      </c>
      <c r="S7647" s="1">
        <f>IF(AND(A7647&gt;=5,A7647&lt;=9),INDEX(Demand!$C$3:$C$26,C7647),INDEX(Demand!$B$3:$B$26,C7647))</f>
        <v>350</v>
      </c>
      <c r="T7647" s="7">
        <f t="shared" si="1078"/>
        <v>0</v>
      </c>
      <c r="U7647" s="7">
        <f t="shared" si="1079"/>
        <v>0</v>
      </c>
    </row>
    <row r="7648" spans="1:21" x14ac:dyDescent="0.2">
      <c r="A7648" s="1">
        <v>11</v>
      </c>
      <c r="B7648" s="1">
        <v>15</v>
      </c>
      <c r="C7648" s="1">
        <v>8</v>
      </c>
      <c r="D7648">
        <v>2.8</v>
      </c>
      <c r="E7648">
        <v>0.3</v>
      </c>
      <c r="F7648">
        <v>84</v>
      </c>
      <c r="G7648">
        <v>8</v>
      </c>
      <c r="H7648">
        <v>0</v>
      </c>
      <c r="I7648">
        <v>8</v>
      </c>
      <c r="J7648" s="4">
        <f t="shared" si="1074"/>
        <v>124.96512994039037</v>
      </c>
      <c r="K7648" s="4">
        <f t="shared" si="1075"/>
        <v>3.432855975076933</v>
      </c>
      <c r="L7648" s="5">
        <f t="shared" si="1071"/>
        <v>40.034870059609631</v>
      </c>
      <c r="M7648" s="5">
        <f t="shared" si="1072"/>
        <v>30.567144024923067</v>
      </c>
      <c r="N7648" s="6">
        <f t="shared" si="1073"/>
        <v>0</v>
      </c>
      <c r="O7648" s="6">
        <f t="shared" si="1076"/>
        <v>7.3161502902201665</v>
      </c>
      <c r="P7648" s="6">
        <f>FORECAST(J7648,Inputs!$B$10:$B$18,Inputs!$A$10:$A$18)</f>
        <v>31.712640092040651</v>
      </c>
      <c r="Q7648" s="6">
        <f>IF(Inputs!$D$10="Yes",IF('Hourly Calcs'!P7648&gt;'Hourly Calcs'!K7648,'Hourly Calcs'!O7648,N7648+O7648),N7648+O7648)</f>
        <v>7.3161502902201665</v>
      </c>
      <c r="R7648" s="12">
        <f t="shared" si="1077"/>
        <v>34.766346179126231</v>
      </c>
      <c r="S7648" s="1">
        <f>IF(AND(A7648&gt;=5,A7648&lt;=9),INDEX(Demand!$C$3:$C$26,C7648),INDEX(Demand!$B$3:$B$26,C7648))</f>
        <v>350</v>
      </c>
      <c r="T7648" s="7">
        <f t="shared" si="1078"/>
        <v>34.766346179126231</v>
      </c>
      <c r="U7648" s="7">
        <f t="shared" si="1079"/>
        <v>0</v>
      </c>
    </row>
    <row r="7649" spans="1:21" x14ac:dyDescent="0.2">
      <c r="A7649" s="1">
        <v>11</v>
      </c>
      <c r="B7649" s="1">
        <v>15</v>
      </c>
      <c r="C7649" s="1">
        <v>9</v>
      </c>
      <c r="D7649">
        <v>3.4</v>
      </c>
      <c r="E7649">
        <v>1</v>
      </c>
      <c r="F7649">
        <v>84</v>
      </c>
      <c r="G7649">
        <v>70</v>
      </c>
      <c r="H7649">
        <v>175</v>
      </c>
      <c r="I7649">
        <v>43</v>
      </c>
      <c r="J7649" s="4">
        <f t="shared" si="1074"/>
        <v>137.35149391388492</v>
      </c>
      <c r="K7649" s="4">
        <f t="shared" si="1075"/>
        <v>10.43242855626454</v>
      </c>
      <c r="L7649" s="5">
        <f t="shared" si="1071"/>
        <v>27.648506086115077</v>
      </c>
      <c r="M7649" s="5">
        <f t="shared" si="1072"/>
        <v>23.56757144373546</v>
      </c>
      <c r="N7649" s="6">
        <f t="shared" si="1073"/>
        <v>111.52216401323884</v>
      </c>
      <c r="O7649" s="6">
        <f t="shared" si="1076"/>
        <v>39.324307809933394</v>
      </c>
      <c r="P7649" s="6">
        <f>FORECAST(J7649,Inputs!$B$10:$B$18,Inputs!$A$10:$A$18)</f>
        <v>31.827328647350786</v>
      </c>
      <c r="Q7649" s="6">
        <f>IF(Inputs!$D$10="Yes",IF('Hourly Calcs'!P7649&gt;'Hourly Calcs'!K7649,'Hourly Calcs'!O7649,N7649+O7649),N7649+O7649)</f>
        <v>39.324307809933394</v>
      </c>
      <c r="R7649" s="12">
        <f t="shared" si="1077"/>
        <v>186.86911071280349</v>
      </c>
      <c r="S7649" s="1">
        <f>IF(AND(A7649&gt;=5,A7649&lt;=9),INDEX(Demand!$C$3:$C$26,C7649),INDEX(Demand!$B$3:$B$26,C7649))</f>
        <v>350</v>
      </c>
      <c r="T7649" s="7">
        <f t="shared" si="1078"/>
        <v>186.86911071280349</v>
      </c>
      <c r="U7649" s="7">
        <f t="shared" si="1079"/>
        <v>0</v>
      </c>
    </row>
    <row r="7650" spans="1:21" x14ac:dyDescent="0.2">
      <c r="A7650" s="1">
        <v>11</v>
      </c>
      <c r="B7650" s="1">
        <v>15</v>
      </c>
      <c r="C7650" s="1">
        <v>10</v>
      </c>
      <c r="D7650">
        <v>4.5</v>
      </c>
      <c r="E7650">
        <v>2</v>
      </c>
      <c r="F7650">
        <v>84</v>
      </c>
      <c r="G7650">
        <v>172</v>
      </c>
      <c r="H7650">
        <v>285</v>
      </c>
      <c r="I7650">
        <v>97</v>
      </c>
      <c r="J7650" s="4">
        <f t="shared" si="1074"/>
        <v>150.78727576826878</v>
      </c>
      <c r="K7650" s="4">
        <f t="shared" si="1075"/>
        <v>15.963472647739067</v>
      </c>
      <c r="L7650" s="5">
        <f t="shared" si="1071"/>
        <v>14.212724231731215</v>
      </c>
      <c r="M7650" s="5">
        <f t="shared" si="1072"/>
        <v>18.036527352260933</v>
      </c>
      <c r="N7650" s="6">
        <f t="shared" si="1073"/>
        <v>213.51576763574545</v>
      </c>
      <c r="O7650" s="6">
        <f t="shared" si="1076"/>
        <v>88.708322268919517</v>
      </c>
      <c r="P7650" s="6">
        <f>FORECAST(J7650,Inputs!$B$10:$B$18,Inputs!$A$10:$A$18)</f>
        <v>31.951734034891377</v>
      </c>
      <c r="Q7650" s="6">
        <f>IF(Inputs!$D$10="Yes",IF('Hourly Calcs'!P7650&gt;'Hourly Calcs'!K7650,'Hourly Calcs'!O7650,N7650+O7650),N7650+O7650)</f>
        <v>88.708322268919517</v>
      </c>
      <c r="R7650" s="12">
        <f t="shared" si="1077"/>
        <v>421.54194742190555</v>
      </c>
      <c r="S7650" s="1">
        <f>IF(AND(A7650&gt;=5,A7650&lt;=9),INDEX(Demand!$C$3:$C$26,C7650),INDEX(Demand!$B$3:$B$26,C7650))</f>
        <v>600</v>
      </c>
      <c r="T7650" s="7">
        <f t="shared" si="1078"/>
        <v>421.54194742190555</v>
      </c>
      <c r="U7650" s="7">
        <f t="shared" si="1079"/>
        <v>0</v>
      </c>
    </row>
    <row r="7651" spans="1:21" x14ac:dyDescent="0.2">
      <c r="A7651" s="1">
        <v>11</v>
      </c>
      <c r="B7651" s="1">
        <v>15</v>
      </c>
      <c r="C7651" s="1">
        <v>11</v>
      </c>
      <c r="D7651">
        <v>5.5</v>
      </c>
      <c r="E7651">
        <v>2.8</v>
      </c>
      <c r="F7651">
        <v>83</v>
      </c>
      <c r="G7651">
        <v>257</v>
      </c>
      <c r="H7651">
        <v>424</v>
      </c>
      <c r="I7651">
        <v>112</v>
      </c>
      <c r="J7651" s="4">
        <f t="shared" si="1074"/>
        <v>165.23575240297413</v>
      </c>
      <c r="K7651" s="4">
        <f t="shared" si="1075"/>
        <v>19.499202583324305</v>
      </c>
      <c r="L7651" s="5">
        <f t="shared" ref="L7651:L7714" si="1080">IF(ABS($B$5-J7651)&gt;90,0,ABS($B$5-J7651))</f>
        <v>0.23575240297412847</v>
      </c>
      <c r="M7651" s="5">
        <f t="shared" ref="M7651:M7714" si="1081">IF(K7651&gt;0,ABS($B$4-K7651),0)</f>
        <v>14.500797416675695</v>
      </c>
      <c r="N7651" s="6">
        <f t="shared" si="1073"/>
        <v>340.82990683304592</v>
      </c>
      <c r="O7651" s="6">
        <f t="shared" si="1076"/>
        <v>102.42610406308233</v>
      </c>
      <c r="P7651" s="6">
        <f>FORECAST(J7651,Inputs!$B$10:$B$18,Inputs!$A$10:$A$18)</f>
        <v>32.085516225953462</v>
      </c>
      <c r="Q7651" s="6">
        <f>IF(Inputs!$D$10="Yes",IF('Hourly Calcs'!P7651&gt;'Hourly Calcs'!K7651,'Hourly Calcs'!O7651,N7651+O7651),N7651+O7651)</f>
        <v>102.42610406308233</v>
      </c>
      <c r="R7651" s="12">
        <f t="shared" si="1077"/>
        <v>486.72884650776723</v>
      </c>
      <c r="S7651" s="1">
        <f>IF(AND(A7651&gt;=5,A7651&lt;=9),INDEX(Demand!$C$3:$C$26,C7651),INDEX(Demand!$B$3:$B$26,C7651))</f>
        <v>600</v>
      </c>
      <c r="T7651" s="7">
        <f t="shared" si="1078"/>
        <v>486.72884650776723</v>
      </c>
      <c r="U7651" s="7">
        <f t="shared" si="1079"/>
        <v>0</v>
      </c>
    </row>
    <row r="7652" spans="1:21" x14ac:dyDescent="0.2">
      <c r="A7652" s="1">
        <v>11</v>
      </c>
      <c r="B7652" s="1">
        <v>15</v>
      </c>
      <c r="C7652" s="1">
        <v>12</v>
      </c>
      <c r="D7652">
        <v>6.2</v>
      </c>
      <c r="E7652">
        <v>3.3</v>
      </c>
      <c r="F7652">
        <v>82</v>
      </c>
      <c r="G7652">
        <v>301</v>
      </c>
      <c r="H7652">
        <v>481</v>
      </c>
      <c r="I7652">
        <v>118</v>
      </c>
      <c r="J7652" s="4">
        <f t="shared" si="1074"/>
        <v>180.31340131891545</v>
      </c>
      <c r="K7652" s="4">
        <f t="shared" si="1075"/>
        <v>20.681127523076896</v>
      </c>
      <c r="L7652" s="5">
        <f t="shared" si="1080"/>
        <v>15.313401318915453</v>
      </c>
      <c r="M7652" s="5">
        <f t="shared" si="1081"/>
        <v>13.318872476923104</v>
      </c>
      <c r="N7652" s="6">
        <f t="shared" si="1073"/>
        <v>383.53632065251566</v>
      </c>
      <c r="O7652" s="6">
        <f t="shared" si="1076"/>
        <v>107.91321678074746</v>
      </c>
      <c r="P7652" s="6">
        <f>FORECAST(J7652,Inputs!$B$10:$B$18,Inputs!$A$10:$A$18)</f>
        <v>32.22512408628625</v>
      </c>
      <c r="Q7652" s="6">
        <f>IF(Inputs!$D$10="Yes",IF('Hourly Calcs'!P7652&gt;'Hourly Calcs'!K7652,'Hourly Calcs'!O7652,N7652+O7652),N7652+O7652)</f>
        <v>107.91321678074746</v>
      </c>
      <c r="R7652" s="12">
        <f t="shared" si="1077"/>
        <v>512.8036061421119</v>
      </c>
      <c r="S7652" s="1">
        <f>IF(AND(A7652&gt;=5,A7652&lt;=9),INDEX(Demand!$C$3:$C$26,C7652),INDEX(Demand!$B$3:$B$26,C7652))</f>
        <v>600</v>
      </c>
      <c r="T7652" s="7">
        <f t="shared" si="1078"/>
        <v>512.8036061421119</v>
      </c>
      <c r="U7652" s="7">
        <f t="shared" si="1079"/>
        <v>0</v>
      </c>
    </row>
    <row r="7653" spans="1:21" x14ac:dyDescent="0.2">
      <c r="A7653" s="1">
        <v>11</v>
      </c>
      <c r="B7653" s="1">
        <v>15</v>
      </c>
      <c r="C7653" s="1">
        <v>13</v>
      </c>
      <c r="D7653">
        <v>7.1</v>
      </c>
      <c r="E7653">
        <v>4.0999999999999996</v>
      </c>
      <c r="F7653">
        <v>81</v>
      </c>
      <c r="G7653">
        <v>295</v>
      </c>
      <c r="H7653">
        <v>409</v>
      </c>
      <c r="I7653">
        <v>141</v>
      </c>
      <c r="J7653" s="4">
        <f t="shared" si="1074"/>
        <v>195.37278418440565</v>
      </c>
      <c r="K7653" s="4">
        <f t="shared" si="1075"/>
        <v>19.376965863111678</v>
      </c>
      <c r="L7653" s="5">
        <f t="shared" si="1080"/>
        <v>30.372784184405646</v>
      </c>
      <c r="M7653" s="5">
        <f t="shared" si="1081"/>
        <v>14.623034136888322</v>
      </c>
      <c r="N7653" s="6">
        <f t="shared" si="1073"/>
        <v>298.64277829220464</v>
      </c>
      <c r="O7653" s="6">
        <f t="shared" si="1076"/>
        <v>128.94714886513043</v>
      </c>
      <c r="P7653" s="6">
        <f>FORECAST(J7653,Inputs!$B$10:$B$18,Inputs!$A$10:$A$18)</f>
        <v>32.364562816522273</v>
      </c>
      <c r="Q7653" s="6">
        <f>IF(Inputs!$D$10="Yes",IF('Hourly Calcs'!P7653&gt;'Hourly Calcs'!K7653,'Hourly Calcs'!O7653,N7653+O7653),N7653+O7653)</f>
        <v>128.94714886513043</v>
      </c>
      <c r="R7653" s="12">
        <f t="shared" si="1077"/>
        <v>612.75685140709982</v>
      </c>
      <c r="S7653" s="1">
        <f>IF(AND(A7653&gt;=5,A7653&lt;=9),INDEX(Demand!$C$3:$C$26,C7653),INDEX(Demand!$B$3:$B$26,C7653))</f>
        <v>600</v>
      </c>
      <c r="T7653" s="7">
        <f t="shared" si="1078"/>
        <v>600</v>
      </c>
      <c r="U7653" s="7">
        <f t="shared" si="1079"/>
        <v>12.756851407099816</v>
      </c>
    </row>
    <row r="7654" spans="1:21" x14ac:dyDescent="0.2">
      <c r="A7654" s="1">
        <v>11</v>
      </c>
      <c r="B7654" s="1">
        <v>15</v>
      </c>
      <c r="C7654" s="1">
        <v>14</v>
      </c>
      <c r="D7654">
        <v>7.5</v>
      </c>
      <c r="E7654">
        <v>3.8</v>
      </c>
      <c r="F7654">
        <v>77</v>
      </c>
      <c r="G7654">
        <v>241</v>
      </c>
      <c r="H7654">
        <v>395</v>
      </c>
      <c r="I7654">
        <v>112</v>
      </c>
      <c r="J7654" s="4">
        <f t="shared" si="1074"/>
        <v>209.77402532501111</v>
      </c>
      <c r="K7654" s="4">
        <f t="shared" si="1075"/>
        <v>15.731764329644832</v>
      </c>
      <c r="L7654" s="5">
        <f t="shared" si="1080"/>
        <v>44.77402532501111</v>
      </c>
      <c r="M7654" s="5">
        <f t="shared" si="1081"/>
        <v>18.268235670355168</v>
      </c>
      <c r="N7654" s="6">
        <f t="shared" si="1073"/>
        <v>239.71608915050322</v>
      </c>
      <c r="O7654" s="6">
        <f t="shared" si="1076"/>
        <v>102.42610406308233</v>
      </c>
      <c r="P7654" s="6">
        <f>FORECAST(J7654,Inputs!$B$10:$B$18,Inputs!$A$10:$A$18)</f>
        <v>32.497907641898252</v>
      </c>
      <c r="Q7654" s="6">
        <f>IF(Inputs!$D$10="Yes",IF('Hourly Calcs'!P7654&gt;'Hourly Calcs'!K7654,'Hourly Calcs'!O7654,N7654+O7654),N7654+O7654)</f>
        <v>102.42610406308233</v>
      </c>
      <c r="R7654" s="12">
        <f t="shared" si="1077"/>
        <v>486.72884650776723</v>
      </c>
      <c r="S7654" s="1">
        <f>IF(AND(A7654&gt;=5,A7654&lt;=9),INDEX(Demand!$C$3:$C$26,C7654),INDEX(Demand!$B$3:$B$26,C7654))</f>
        <v>600</v>
      </c>
      <c r="T7654" s="7">
        <f t="shared" si="1078"/>
        <v>486.72884650776723</v>
      </c>
      <c r="U7654" s="7">
        <f t="shared" si="1079"/>
        <v>0</v>
      </c>
    </row>
    <row r="7655" spans="1:21" x14ac:dyDescent="0.2">
      <c r="A7655" s="1">
        <v>11</v>
      </c>
      <c r="B7655" s="1">
        <v>15</v>
      </c>
      <c r="C7655" s="1">
        <v>15</v>
      </c>
      <c r="D7655">
        <v>7.2</v>
      </c>
      <c r="E7655">
        <v>3.9</v>
      </c>
      <c r="F7655">
        <v>80</v>
      </c>
      <c r="G7655">
        <v>151</v>
      </c>
      <c r="H7655">
        <v>256</v>
      </c>
      <c r="I7655">
        <v>88</v>
      </c>
      <c r="J7655" s="4">
        <f t="shared" si="1074"/>
        <v>223.15015324259178</v>
      </c>
      <c r="K7655" s="4">
        <f t="shared" si="1075"/>
        <v>10.112234662448273</v>
      </c>
      <c r="L7655" s="5">
        <f t="shared" si="1080"/>
        <v>58.150153242591784</v>
      </c>
      <c r="M7655" s="5">
        <f t="shared" si="1081"/>
        <v>23.887765337551727</v>
      </c>
      <c r="N7655" s="6">
        <f t="shared" si="1073"/>
        <v>111.63117400851785</v>
      </c>
      <c r="O7655" s="6">
        <f t="shared" si="1076"/>
        <v>80.477653192421826</v>
      </c>
      <c r="P7655" s="6">
        <f>FORECAST(J7655,Inputs!$B$10:$B$18,Inputs!$A$10:$A$18)</f>
        <v>32.621760678172144</v>
      </c>
      <c r="Q7655" s="6">
        <f>IF(Inputs!$D$10="Yes",IF('Hourly Calcs'!P7655&gt;'Hourly Calcs'!K7655,'Hourly Calcs'!O7655,N7655+O7655),N7655+O7655)</f>
        <v>80.477653192421826</v>
      </c>
      <c r="R7655" s="12">
        <f t="shared" si="1077"/>
        <v>382.42980797038848</v>
      </c>
      <c r="S7655" s="1">
        <f>IF(AND(A7655&gt;=5,A7655&lt;=9),INDEX(Demand!$C$3:$C$26,C7655),INDEX(Demand!$B$3:$B$26,C7655))</f>
        <v>600</v>
      </c>
      <c r="T7655" s="7">
        <f t="shared" si="1078"/>
        <v>382.42980797038848</v>
      </c>
      <c r="U7655" s="7">
        <f t="shared" si="1079"/>
        <v>0</v>
      </c>
    </row>
    <row r="7656" spans="1:21" x14ac:dyDescent="0.2">
      <c r="A7656" s="1">
        <v>11</v>
      </c>
      <c r="B7656" s="1">
        <v>15</v>
      </c>
      <c r="C7656" s="1">
        <v>16</v>
      </c>
      <c r="D7656">
        <v>6.6</v>
      </c>
      <c r="E7656">
        <v>3.3</v>
      </c>
      <c r="F7656">
        <v>79</v>
      </c>
      <c r="G7656">
        <v>50</v>
      </c>
      <c r="H7656">
        <v>32</v>
      </c>
      <c r="I7656">
        <v>46</v>
      </c>
      <c r="J7656" s="4">
        <f t="shared" si="1074"/>
        <v>235.47962352649267</v>
      </c>
      <c r="K7656" s="4">
        <f t="shared" si="1075"/>
        <v>3.0587682819811448</v>
      </c>
      <c r="L7656" s="5">
        <f t="shared" si="1080"/>
        <v>70.479623526492674</v>
      </c>
      <c r="M7656" s="5">
        <f t="shared" si="1081"/>
        <v>30.941231718018855</v>
      </c>
      <c r="N7656" s="6">
        <f t="shared" si="1073"/>
        <v>7.3862818405923676</v>
      </c>
      <c r="O7656" s="6">
        <f t="shared" si="1076"/>
        <v>42.067864168765958</v>
      </c>
      <c r="P7656" s="6">
        <f>FORECAST(J7656,Inputs!$B$10:$B$18,Inputs!$A$10:$A$18)</f>
        <v>32.735922440060115</v>
      </c>
      <c r="Q7656" s="6">
        <f>IF(Inputs!$D$10="Yes",IF('Hourly Calcs'!P7656&gt;'Hourly Calcs'!K7656,'Hourly Calcs'!O7656,N7656+O7656),N7656+O7656)</f>
        <v>42.067864168765958</v>
      </c>
      <c r="R7656" s="12">
        <f t="shared" si="1077"/>
        <v>199.90649052997583</v>
      </c>
      <c r="S7656" s="1">
        <f>IF(AND(A7656&gt;=5,A7656&lt;=9),INDEX(Demand!$C$3:$C$26,C7656),INDEX(Demand!$B$3:$B$26,C7656))</f>
        <v>900</v>
      </c>
      <c r="T7656" s="7">
        <f t="shared" si="1078"/>
        <v>199.90649052997583</v>
      </c>
      <c r="U7656" s="7">
        <f t="shared" si="1079"/>
        <v>0</v>
      </c>
    </row>
    <row r="7657" spans="1:21" x14ac:dyDescent="0.2">
      <c r="A7657" s="1">
        <v>11</v>
      </c>
      <c r="B7657" s="1">
        <v>15</v>
      </c>
      <c r="C7657" s="1">
        <v>17</v>
      </c>
      <c r="D7657">
        <v>5.4</v>
      </c>
      <c r="E7657">
        <v>2.9</v>
      </c>
      <c r="F7657">
        <v>84</v>
      </c>
      <c r="G7657">
        <v>3</v>
      </c>
      <c r="H7657">
        <v>0</v>
      </c>
      <c r="I7657">
        <v>3</v>
      </c>
      <c r="J7657" s="4">
        <f t="shared" si="1074"/>
        <v>247.00438691078261</v>
      </c>
      <c r="K7657" s="4">
        <f t="shared" si="1075"/>
        <v>-5.4395986705131065</v>
      </c>
      <c r="L7657" s="5">
        <f t="shared" si="1080"/>
        <v>82.004386910782614</v>
      </c>
      <c r="M7657" s="5">
        <f t="shared" si="1081"/>
        <v>0</v>
      </c>
      <c r="N7657" s="6">
        <f t="shared" si="1073"/>
        <v>0</v>
      </c>
      <c r="O7657" s="6">
        <f t="shared" si="1076"/>
        <v>2.7435563588325627</v>
      </c>
      <c r="P7657" s="6">
        <f>FORECAST(J7657,Inputs!$B$10:$B$18,Inputs!$A$10:$A$18)</f>
        <v>32.842633212136874</v>
      </c>
      <c r="Q7657" s="6">
        <f>IF(Inputs!$D$10="Yes",IF('Hourly Calcs'!P7657&gt;'Hourly Calcs'!K7657,'Hourly Calcs'!O7657,N7657+O7657),N7657+O7657)</f>
        <v>2.7435563588325627</v>
      </c>
      <c r="R7657" s="12">
        <f t="shared" si="1077"/>
        <v>13.037379817172337</v>
      </c>
      <c r="S7657" s="1">
        <f>IF(AND(A7657&gt;=5,A7657&lt;=9),INDEX(Demand!$C$3:$C$26,C7657),INDEX(Demand!$B$3:$B$26,C7657))</f>
        <v>900</v>
      </c>
      <c r="T7657" s="7">
        <f t="shared" si="1078"/>
        <v>13.037379817172337</v>
      </c>
      <c r="U7657" s="7">
        <f t="shared" si="1079"/>
        <v>0</v>
      </c>
    </row>
    <row r="7658" spans="1:21" x14ac:dyDescent="0.2">
      <c r="A7658" s="1">
        <v>11</v>
      </c>
      <c r="B7658" s="1">
        <v>15</v>
      </c>
      <c r="C7658" s="1">
        <v>18</v>
      </c>
      <c r="D7658">
        <v>5.0999999999999996</v>
      </c>
      <c r="E7658">
        <v>2.6</v>
      </c>
      <c r="F7658">
        <v>84</v>
      </c>
      <c r="G7658">
        <v>0</v>
      </c>
      <c r="H7658">
        <v>0</v>
      </c>
      <c r="I7658">
        <v>0</v>
      </c>
      <c r="J7658" s="4">
        <f t="shared" si="1074"/>
        <v>258.13227355450982</v>
      </c>
      <c r="K7658" s="4">
        <f t="shared" si="1075"/>
        <v>-14.529233294587229</v>
      </c>
      <c r="L7658" s="5">
        <f t="shared" si="1080"/>
        <v>0</v>
      </c>
      <c r="M7658" s="5">
        <f t="shared" si="1081"/>
        <v>0</v>
      </c>
      <c r="N7658" s="6">
        <f t="shared" si="1073"/>
        <v>0</v>
      </c>
      <c r="O7658" s="6">
        <f t="shared" si="1076"/>
        <v>0</v>
      </c>
      <c r="P7658" s="6">
        <f>FORECAST(J7658,Inputs!$B$10:$B$18,Inputs!$A$10:$A$18)</f>
        <v>32.945669199578795</v>
      </c>
      <c r="Q7658" s="6">
        <f>IF(Inputs!$D$10="Yes",IF('Hourly Calcs'!P7658&gt;'Hourly Calcs'!K7658,'Hourly Calcs'!O7658,N7658+O7658),N7658+O7658)</f>
        <v>0</v>
      </c>
      <c r="R7658" s="12">
        <f t="shared" si="1077"/>
        <v>0</v>
      </c>
      <c r="S7658" s="1">
        <f>IF(AND(A7658&gt;=5,A7658&lt;=9),INDEX(Demand!$C$3:$C$26,C7658),INDEX(Demand!$B$3:$B$26,C7658))</f>
        <v>900</v>
      </c>
      <c r="T7658" s="7">
        <f t="shared" si="1078"/>
        <v>0</v>
      </c>
      <c r="U7658" s="7">
        <f t="shared" si="1079"/>
        <v>0</v>
      </c>
    </row>
    <row r="7659" spans="1:21" x14ac:dyDescent="0.2">
      <c r="A7659" s="1">
        <v>11</v>
      </c>
      <c r="B7659" s="1">
        <v>15</v>
      </c>
      <c r="C7659" s="1">
        <v>19</v>
      </c>
      <c r="D7659">
        <v>5.3</v>
      </c>
      <c r="E7659">
        <v>3.3</v>
      </c>
      <c r="F7659">
        <v>87</v>
      </c>
      <c r="G7659">
        <v>0</v>
      </c>
      <c r="H7659">
        <v>0</v>
      </c>
      <c r="I7659">
        <v>0</v>
      </c>
      <c r="J7659" s="4">
        <f t="shared" si="1074"/>
        <v>269.40217060059183</v>
      </c>
      <c r="K7659" s="4">
        <f t="shared" si="1075"/>
        <v>-23.967758218231168</v>
      </c>
      <c r="L7659" s="5">
        <f t="shared" si="1080"/>
        <v>0</v>
      </c>
      <c r="M7659" s="5">
        <f t="shared" si="1081"/>
        <v>0</v>
      </c>
      <c r="N7659" s="6">
        <f t="shared" si="1073"/>
        <v>0</v>
      </c>
      <c r="O7659" s="6">
        <f t="shared" si="1076"/>
        <v>0</v>
      </c>
      <c r="P7659" s="6">
        <f>FORECAST(J7659,Inputs!$B$10:$B$18,Inputs!$A$10:$A$18)</f>
        <v>33.050020098153624</v>
      </c>
      <c r="Q7659" s="6">
        <f>IF(Inputs!$D$10="Yes",IF('Hourly Calcs'!P7659&gt;'Hourly Calcs'!K7659,'Hourly Calcs'!O7659,N7659+O7659),N7659+O7659)</f>
        <v>0</v>
      </c>
      <c r="R7659" s="12">
        <f t="shared" si="1077"/>
        <v>0</v>
      </c>
      <c r="S7659" s="1">
        <f>IF(AND(A7659&gt;=5,A7659&lt;=9),INDEX(Demand!$C$3:$C$26,C7659),INDEX(Demand!$B$3:$B$26,C7659))</f>
        <v>900</v>
      </c>
      <c r="T7659" s="7">
        <f t="shared" si="1078"/>
        <v>0</v>
      </c>
      <c r="U7659" s="7">
        <f t="shared" si="1079"/>
        <v>0</v>
      </c>
    </row>
    <row r="7660" spans="1:21" x14ac:dyDescent="0.2">
      <c r="A7660" s="1">
        <v>11</v>
      </c>
      <c r="B7660" s="1">
        <v>15</v>
      </c>
      <c r="C7660" s="1">
        <v>20</v>
      </c>
      <c r="D7660">
        <v>6.2</v>
      </c>
      <c r="E7660">
        <v>3.9</v>
      </c>
      <c r="F7660">
        <v>85</v>
      </c>
      <c r="G7660">
        <v>0</v>
      </c>
      <c r="H7660">
        <v>0</v>
      </c>
      <c r="I7660">
        <v>0</v>
      </c>
      <c r="J7660" s="4">
        <f t="shared" si="1074"/>
        <v>281.52725853413085</v>
      </c>
      <c r="K7660" s="4">
        <f t="shared" si="1075"/>
        <v>-33.414163265895795</v>
      </c>
      <c r="L7660" s="5">
        <f t="shared" si="1080"/>
        <v>0</v>
      </c>
      <c r="M7660" s="5">
        <f t="shared" si="1081"/>
        <v>0</v>
      </c>
      <c r="N7660" s="6">
        <f t="shared" si="1073"/>
        <v>0</v>
      </c>
      <c r="O7660" s="6">
        <f t="shared" si="1076"/>
        <v>0</v>
      </c>
      <c r="P7660" s="6">
        <f>FORECAST(J7660,Inputs!$B$10:$B$18,Inputs!$A$10:$A$18)</f>
        <v>33.162289430871581</v>
      </c>
      <c r="Q7660" s="6">
        <f>IF(Inputs!$D$10="Yes",IF('Hourly Calcs'!P7660&gt;'Hourly Calcs'!K7660,'Hourly Calcs'!O7660,N7660+O7660),N7660+O7660)</f>
        <v>0</v>
      </c>
      <c r="R7660" s="12">
        <f t="shared" si="1077"/>
        <v>0</v>
      </c>
      <c r="S7660" s="1">
        <f>IF(AND(A7660&gt;=5,A7660&lt;=9),INDEX(Demand!$C$3:$C$26,C7660),INDEX(Demand!$B$3:$B$26,C7660))</f>
        <v>800</v>
      </c>
      <c r="T7660" s="7">
        <f t="shared" si="1078"/>
        <v>0</v>
      </c>
      <c r="U7660" s="7">
        <f t="shared" si="1079"/>
        <v>0</v>
      </c>
    </row>
    <row r="7661" spans="1:21" x14ac:dyDescent="0.2">
      <c r="A7661" s="1">
        <v>11</v>
      </c>
      <c r="B7661" s="1">
        <v>15</v>
      </c>
      <c r="C7661" s="1">
        <v>21</v>
      </c>
      <c r="D7661">
        <v>5.8</v>
      </c>
      <c r="E7661">
        <v>4.4000000000000004</v>
      </c>
      <c r="F7661">
        <v>91</v>
      </c>
      <c r="G7661">
        <v>0</v>
      </c>
      <c r="H7661">
        <v>0</v>
      </c>
      <c r="I7661">
        <v>0</v>
      </c>
      <c r="J7661" s="4">
        <f t="shared" si="1074"/>
        <v>295.50709073857394</v>
      </c>
      <c r="K7661" s="4">
        <f t="shared" si="1075"/>
        <v>-42.415127471561135</v>
      </c>
      <c r="L7661" s="5">
        <f t="shared" si="1080"/>
        <v>0</v>
      </c>
      <c r="M7661" s="5">
        <f t="shared" si="1081"/>
        <v>0</v>
      </c>
      <c r="N7661" s="6">
        <f t="shared" si="1073"/>
        <v>0</v>
      </c>
      <c r="O7661" s="6">
        <f t="shared" si="1076"/>
        <v>0</v>
      </c>
      <c r="P7661" s="6">
        <f>FORECAST(J7661,Inputs!$B$10:$B$18,Inputs!$A$10:$A$18)</f>
        <v>33.291732321653463</v>
      </c>
      <c r="Q7661" s="6">
        <f>IF(Inputs!$D$10="Yes",IF('Hourly Calcs'!P7661&gt;'Hourly Calcs'!K7661,'Hourly Calcs'!O7661,N7661+O7661),N7661+O7661)</f>
        <v>0</v>
      </c>
      <c r="R7661" s="12">
        <f t="shared" si="1077"/>
        <v>0</v>
      </c>
      <c r="S7661" s="1">
        <f>IF(AND(A7661&gt;=5,A7661&lt;=9),INDEX(Demand!$C$3:$C$26,C7661),INDEX(Demand!$B$3:$B$26,C7661))</f>
        <v>700</v>
      </c>
      <c r="T7661" s="7">
        <f t="shared" si="1078"/>
        <v>0</v>
      </c>
      <c r="U7661" s="7">
        <f t="shared" si="1079"/>
        <v>0</v>
      </c>
    </row>
    <row r="7662" spans="1:21" x14ac:dyDescent="0.2">
      <c r="A7662" s="1">
        <v>11</v>
      </c>
      <c r="B7662" s="1">
        <v>15</v>
      </c>
      <c r="C7662" s="1">
        <v>22</v>
      </c>
      <c r="D7662">
        <v>6.1</v>
      </c>
      <c r="E7662">
        <v>4.9000000000000004</v>
      </c>
      <c r="F7662">
        <v>92</v>
      </c>
      <c r="G7662">
        <v>0</v>
      </c>
      <c r="H7662">
        <v>0</v>
      </c>
      <c r="I7662">
        <v>0</v>
      </c>
      <c r="J7662" s="4">
        <f t="shared" si="1074"/>
        <v>312.72466050470393</v>
      </c>
      <c r="K7662" s="4">
        <f t="shared" si="1075"/>
        <v>-50.286462230367476</v>
      </c>
      <c r="L7662" s="5">
        <f t="shared" si="1080"/>
        <v>0</v>
      </c>
      <c r="M7662" s="5">
        <f t="shared" si="1081"/>
        <v>0</v>
      </c>
      <c r="N7662" s="6">
        <f t="shared" si="1073"/>
        <v>0</v>
      </c>
      <c r="O7662" s="6">
        <f t="shared" si="1076"/>
        <v>0</v>
      </c>
      <c r="P7662" s="6">
        <f>FORECAST(J7662,Inputs!$B$10:$B$18,Inputs!$A$10:$A$18)</f>
        <v>33.451154263932445</v>
      </c>
      <c r="Q7662" s="6">
        <f>IF(Inputs!$D$10="Yes",IF('Hourly Calcs'!P7662&gt;'Hourly Calcs'!K7662,'Hourly Calcs'!O7662,N7662+O7662),N7662+O7662)</f>
        <v>0</v>
      </c>
      <c r="R7662" s="12">
        <f t="shared" si="1077"/>
        <v>0</v>
      </c>
      <c r="S7662" s="1">
        <f>IF(AND(A7662&gt;=5,A7662&lt;=9),INDEX(Demand!$C$3:$C$26,C7662),INDEX(Demand!$B$3:$B$26,C7662))</f>
        <v>600</v>
      </c>
      <c r="T7662" s="7">
        <f t="shared" si="1078"/>
        <v>0</v>
      </c>
      <c r="U7662" s="7">
        <f t="shared" si="1079"/>
        <v>0</v>
      </c>
    </row>
    <row r="7663" spans="1:21" x14ac:dyDescent="0.2">
      <c r="A7663" s="1">
        <v>11</v>
      </c>
      <c r="B7663" s="1">
        <v>15</v>
      </c>
      <c r="C7663" s="1">
        <v>23</v>
      </c>
      <c r="D7663">
        <v>7.7</v>
      </c>
      <c r="E7663">
        <v>5.5</v>
      </c>
      <c r="F7663">
        <v>86</v>
      </c>
      <c r="G7663">
        <v>0</v>
      </c>
      <c r="H7663">
        <v>0</v>
      </c>
      <c r="I7663">
        <v>0</v>
      </c>
      <c r="J7663" s="4">
        <f t="shared" si="1074"/>
        <v>334.565328949687</v>
      </c>
      <c r="K7663" s="4">
        <f t="shared" si="1075"/>
        <v>-55.945561535797481</v>
      </c>
      <c r="L7663" s="5">
        <f t="shared" si="1080"/>
        <v>0</v>
      </c>
      <c r="M7663" s="5">
        <f t="shared" si="1081"/>
        <v>0</v>
      </c>
      <c r="N7663" s="6">
        <f t="shared" si="1073"/>
        <v>0</v>
      </c>
      <c r="O7663" s="6">
        <f t="shared" si="1076"/>
        <v>0</v>
      </c>
      <c r="P7663" s="6">
        <f>FORECAST(J7663,Inputs!$B$10:$B$18,Inputs!$A$10:$A$18)</f>
        <v>33.653382675460065</v>
      </c>
      <c r="Q7663" s="6">
        <f>IF(Inputs!$D$10="Yes",IF('Hourly Calcs'!P7663&gt;'Hourly Calcs'!K7663,'Hourly Calcs'!O7663,N7663+O7663),N7663+O7663)</f>
        <v>0</v>
      </c>
      <c r="R7663" s="12">
        <f t="shared" si="1077"/>
        <v>0</v>
      </c>
      <c r="S7663" s="1">
        <f>IF(AND(A7663&gt;=5,A7663&lt;=9),INDEX(Demand!$C$3:$C$26,C7663),INDEX(Demand!$B$3:$B$26,C7663))</f>
        <v>500</v>
      </c>
      <c r="T7663" s="7">
        <f t="shared" si="1078"/>
        <v>0</v>
      </c>
      <c r="U7663" s="7">
        <f t="shared" si="1079"/>
        <v>0</v>
      </c>
    </row>
    <row r="7664" spans="1:21" x14ac:dyDescent="0.2">
      <c r="A7664" s="1">
        <v>11</v>
      </c>
      <c r="B7664" s="1">
        <v>15</v>
      </c>
      <c r="C7664" s="1">
        <v>24</v>
      </c>
      <c r="D7664">
        <v>7.9</v>
      </c>
      <c r="E7664">
        <v>5</v>
      </c>
      <c r="F7664">
        <v>82</v>
      </c>
      <c r="G7664">
        <v>0</v>
      </c>
      <c r="H7664">
        <v>0</v>
      </c>
      <c r="I7664">
        <v>0</v>
      </c>
      <c r="J7664" s="4">
        <f t="shared" si="1074"/>
        <v>0.51287314674095796</v>
      </c>
      <c r="K7664" s="4">
        <f t="shared" si="1075"/>
        <v>-58.021706206709268</v>
      </c>
      <c r="L7664" s="5">
        <f t="shared" si="1080"/>
        <v>0</v>
      </c>
      <c r="M7664" s="5">
        <f t="shared" si="1081"/>
        <v>0</v>
      </c>
      <c r="N7664" s="6">
        <f t="shared" si="1073"/>
        <v>0</v>
      </c>
      <c r="O7664" s="6">
        <f t="shared" si="1076"/>
        <v>0</v>
      </c>
      <c r="P7664" s="6">
        <f>FORECAST(J7664,Inputs!$B$10:$B$18,Inputs!$A$10:$A$18)</f>
        <v>30.560304380988342</v>
      </c>
      <c r="Q7664" s="6">
        <f>IF(Inputs!$D$10="Yes",IF('Hourly Calcs'!P7664&gt;'Hourly Calcs'!K7664,'Hourly Calcs'!O7664,N7664+O7664),N7664+O7664)</f>
        <v>0</v>
      </c>
      <c r="R7664" s="12">
        <f t="shared" si="1077"/>
        <v>0</v>
      </c>
      <c r="S7664" s="1">
        <f>IF(AND(A7664&gt;=5,A7664&lt;=9),INDEX(Demand!$C$3:$C$26,C7664),INDEX(Demand!$B$3:$B$26,C7664))</f>
        <v>400</v>
      </c>
      <c r="T7664" s="7">
        <f t="shared" si="1078"/>
        <v>0</v>
      </c>
      <c r="U7664" s="7">
        <f t="shared" si="1079"/>
        <v>0</v>
      </c>
    </row>
    <row r="7665" spans="1:21" x14ac:dyDescent="0.2">
      <c r="A7665" s="1">
        <v>11</v>
      </c>
      <c r="B7665" s="1">
        <v>16</v>
      </c>
      <c r="C7665" s="1">
        <v>1</v>
      </c>
      <c r="D7665">
        <v>7.8</v>
      </c>
      <c r="E7665">
        <v>4.0999999999999996</v>
      </c>
      <c r="F7665">
        <v>77</v>
      </c>
      <c r="G7665">
        <v>0</v>
      </c>
      <c r="H7665">
        <v>0</v>
      </c>
      <c r="I7665">
        <v>0</v>
      </c>
      <c r="J7665" s="4">
        <f t="shared" si="1074"/>
        <v>26.371621452630137</v>
      </c>
      <c r="K7665" s="4">
        <f t="shared" si="1075"/>
        <v>-55.806784397849782</v>
      </c>
      <c r="L7665" s="5">
        <f t="shared" si="1080"/>
        <v>0</v>
      </c>
      <c r="M7665" s="5">
        <f t="shared" si="1081"/>
        <v>0</v>
      </c>
      <c r="N7665" s="6">
        <f t="shared" si="1073"/>
        <v>0</v>
      </c>
      <c r="O7665" s="6">
        <f t="shared" si="1076"/>
        <v>0</v>
      </c>
      <c r="P7665" s="6">
        <f>FORECAST(J7665,Inputs!$B$10:$B$18,Inputs!$A$10:$A$18)</f>
        <v>30.799737235672499</v>
      </c>
      <c r="Q7665" s="6">
        <f>IF(Inputs!$D$10="Yes",IF('Hourly Calcs'!P7665&gt;'Hourly Calcs'!K7665,'Hourly Calcs'!O7665,N7665+O7665),N7665+O7665)</f>
        <v>0</v>
      </c>
      <c r="R7665" s="12">
        <f t="shared" si="1077"/>
        <v>0</v>
      </c>
      <c r="S7665" s="1">
        <f>IF(AND(A7665&gt;=5,A7665&lt;=9),INDEX(Demand!$C$3:$C$26,C7665),INDEX(Demand!$B$3:$B$26,C7665))</f>
        <v>350</v>
      </c>
      <c r="T7665" s="7">
        <f t="shared" si="1078"/>
        <v>0</v>
      </c>
      <c r="U7665" s="7">
        <f t="shared" si="1079"/>
        <v>0</v>
      </c>
    </row>
    <row r="7666" spans="1:21" x14ac:dyDescent="0.2">
      <c r="A7666" s="1">
        <v>11</v>
      </c>
      <c r="B7666" s="1">
        <v>16</v>
      </c>
      <c r="C7666" s="1">
        <v>2</v>
      </c>
      <c r="D7666">
        <v>7.8</v>
      </c>
      <c r="E7666">
        <v>4.0999999999999996</v>
      </c>
      <c r="F7666">
        <v>77</v>
      </c>
      <c r="G7666">
        <v>0</v>
      </c>
      <c r="H7666">
        <v>0</v>
      </c>
      <c r="I7666">
        <v>0</v>
      </c>
      <c r="J7666" s="4">
        <f t="shared" si="1074"/>
        <v>48.044714327420536</v>
      </c>
      <c r="K7666" s="4">
        <f t="shared" si="1075"/>
        <v>-50.054156567910809</v>
      </c>
      <c r="L7666" s="5">
        <f t="shared" si="1080"/>
        <v>0</v>
      </c>
      <c r="M7666" s="5">
        <f t="shared" si="1081"/>
        <v>0</v>
      </c>
      <c r="N7666" s="6">
        <f t="shared" si="1073"/>
        <v>0</v>
      </c>
      <c r="O7666" s="6">
        <f t="shared" si="1076"/>
        <v>0</v>
      </c>
      <c r="P7666" s="6">
        <f>FORECAST(J7666,Inputs!$B$10:$B$18,Inputs!$A$10:$A$18)</f>
        <v>31.000414021550188</v>
      </c>
      <c r="Q7666" s="6">
        <f>IF(Inputs!$D$10="Yes",IF('Hourly Calcs'!P7666&gt;'Hourly Calcs'!K7666,'Hourly Calcs'!O7666,N7666+O7666),N7666+O7666)</f>
        <v>0</v>
      </c>
      <c r="R7666" s="12">
        <f t="shared" si="1077"/>
        <v>0</v>
      </c>
      <c r="S7666" s="1">
        <f>IF(AND(A7666&gt;=5,A7666&lt;=9),INDEX(Demand!$C$3:$C$26,C7666),INDEX(Demand!$B$3:$B$26,C7666))</f>
        <v>350</v>
      </c>
      <c r="T7666" s="7">
        <f t="shared" si="1078"/>
        <v>0</v>
      </c>
      <c r="U7666" s="7">
        <f t="shared" si="1079"/>
        <v>0</v>
      </c>
    </row>
    <row r="7667" spans="1:21" x14ac:dyDescent="0.2">
      <c r="A7667" s="1">
        <v>11</v>
      </c>
      <c r="B7667" s="1">
        <v>16</v>
      </c>
      <c r="C7667" s="1">
        <v>3</v>
      </c>
      <c r="D7667">
        <v>7.7</v>
      </c>
      <c r="E7667">
        <v>4.2</v>
      </c>
      <c r="F7667">
        <v>78</v>
      </c>
      <c r="G7667">
        <v>0</v>
      </c>
      <c r="H7667">
        <v>0</v>
      </c>
      <c r="I7667">
        <v>0</v>
      </c>
      <c r="J7667" s="4">
        <f t="shared" si="1074"/>
        <v>65.128416999344537</v>
      </c>
      <c r="K7667" s="4">
        <f t="shared" si="1075"/>
        <v>-42.136139764896882</v>
      </c>
      <c r="L7667" s="5">
        <f t="shared" si="1080"/>
        <v>0</v>
      </c>
      <c r="M7667" s="5">
        <f t="shared" si="1081"/>
        <v>0</v>
      </c>
      <c r="N7667" s="6">
        <f t="shared" si="1073"/>
        <v>0</v>
      </c>
      <c r="O7667" s="6">
        <f t="shared" si="1076"/>
        <v>0</v>
      </c>
      <c r="P7667" s="6">
        <f>FORECAST(J7667,Inputs!$B$10:$B$18,Inputs!$A$10:$A$18)</f>
        <v>31.158596453697633</v>
      </c>
      <c r="Q7667" s="6">
        <f>IF(Inputs!$D$10="Yes",IF('Hourly Calcs'!P7667&gt;'Hourly Calcs'!K7667,'Hourly Calcs'!O7667,N7667+O7667),N7667+O7667)</f>
        <v>0</v>
      </c>
      <c r="R7667" s="12">
        <f t="shared" si="1077"/>
        <v>0</v>
      </c>
      <c r="S7667" s="1">
        <f>IF(AND(A7667&gt;=5,A7667&lt;=9),INDEX(Demand!$C$3:$C$26,C7667),INDEX(Demand!$B$3:$B$26,C7667))</f>
        <v>350</v>
      </c>
      <c r="T7667" s="7">
        <f t="shared" si="1078"/>
        <v>0</v>
      </c>
      <c r="U7667" s="7">
        <f t="shared" si="1079"/>
        <v>0</v>
      </c>
    </row>
    <row r="7668" spans="1:21" x14ac:dyDescent="0.2">
      <c r="A7668" s="1">
        <v>11</v>
      </c>
      <c r="B7668" s="1">
        <v>16</v>
      </c>
      <c r="C7668" s="1">
        <v>4</v>
      </c>
      <c r="D7668">
        <v>7.6</v>
      </c>
      <c r="E7668">
        <v>4.9000000000000004</v>
      </c>
      <c r="F7668">
        <v>83</v>
      </c>
      <c r="G7668">
        <v>0</v>
      </c>
      <c r="H7668">
        <v>0</v>
      </c>
      <c r="I7668">
        <v>0</v>
      </c>
      <c r="J7668" s="4">
        <f t="shared" si="1074"/>
        <v>79.028383279747814</v>
      </c>
      <c r="K7668" s="4">
        <f t="shared" si="1075"/>
        <v>-33.120730484948766</v>
      </c>
      <c r="L7668" s="5">
        <f t="shared" si="1080"/>
        <v>85.971616720252186</v>
      </c>
      <c r="M7668" s="5">
        <f t="shared" si="1081"/>
        <v>0</v>
      </c>
      <c r="N7668" s="6">
        <f t="shared" si="1073"/>
        <v>0</v>
      </c>
      <c r="O7668" s="6">
        <f t="shared" si="1076"/>
        <v>0</v>
      </c>
      <c r="P7668" s="6">
        <f>FORECAST(J7668,Inputs!$B$10:$B$18,Inputs!$A$10:$A$18)</f>
        <v>31.287299845182847</v>
      </c>
      <c r="Q7668" s="6">
        <f>IF(Inputs!$D$10="Yes",IF('Hourly Calcs'!P7668&gt;'Hourly Calcs'!K7668,'Hourly Calcs'!O7668,N7668+O7668),N7668+O7668)</f>
        <v>0</v>
      </c>
      <c r="R7668" s="12">
        <f t="shared" si="1077"/>
        <v>0</v>
      </c>
      <c r="S7668" s="1">
        <f>IF(AND(A7668&gt;=5,A7668&lt;=9),INDEX(Demand!$C$3:$C$26,C7668),INDEX(Demand!$B$3:$B$26,C7668))</f>
        <v>350</v>
      </c>
      <c r="T7668" s="7">
        <f t="shared" si="1078"/>
        <v>0</v>
      </c>
      <c r="U7668" s="7">
        <f t="shared" si="1079"/>
        <v>0</v>
      </c>
    </row>
    <row r="7669" spans="1:21" x14ac:dyDescent="0.2">
      <c r="A7669" s="1">
        <v>11</v>
      </c>
      <c r="B7669" s="1">
        <v>16</v>
      </c>
      <c r="C7669" s="1">
        <v>5</v>
      </c>
      <c r="D7669">
        <v>7.7</v>
      </c>
      <c r="E7669">
        <v>4.2</v>
      </c>
      <c r="F7669">
        <v>78</v>
      </c>
      <c r="G7669">
        <v>0</v>
      </c>
      <c r="H7669">
        <v>0</v>
      </c>
      <c r="I7669">
        <v>0</v>
      </c>
      <c r="J7669" s="4">
        <f t="shared" si="1074"/>
        <v>91.115285095676384</v>
      </c>
      <c r="K7669" s="4">
        <f t="shared" si="1075"/>
        <v>-23.681858041553767</v>
      </c>
      <c r="L7669" s="5">
        <f t="shared" si="1080"/>
        <v>73.884714904323616</v>
      </c>
      <c r="M7669" s="5">
        <f t="shared" si="1081"/>
        <v>0</v>
      </c>
      <c r="N7669" s="6">
        <f t="shared" si="1073"/>
        <v>0</v>
      </c>
      <c r="O7669" s="6">
        <f t="shared" si="1076"/>
        <v>0</v>
      </c>
      <c r="P7669" s="6">
        <f>FORECAST(J7669,Inputs!$B$10:$B$18,Inputs!$A$10:$A$18)</f>
        <v>31.39921560273774</v>
      </c>
      <c r="Q7669" s="6">
        <f>IF(Inputs!$D$10="Yes",IF('Hourly Calcs'!P7669&gt;'Hourly Calcs'!K7669,'Hourly Calcs'!O7669,N7669+O7669),N7669+O7669)</f>
        <v>0</v>
      </c>
      <c r="R7669" s="12">
        <f t="shared" si="1077"/>
        <v>0</v>
      </c>
      <c r="S7669" s="1">
        <f>IF(AND(A7669&gt;=5,A7669&lt;=9),INDEX(Demand!$C$3:$C$26,C7669),INDEX(Demand!$B$3:$B$26,C7669))</f>
        <v>350</v>
      </c>
      <c r="T7669" s="7">
        <f t="shared" si="1078"/>
        <v>0</v>
      </c>
      <c r="U7669" s="7">
        <f t="shared" si="1079"/>
        <v>0</v>
      </c>
    </row>
    <row r="7670" spans="1:21" x14ac:dyDescent="0.2">
      <c r="A7670" s="1">
        <v>11</v>
      </c>
      <c r="B7670" s="1">
        <v>16</v>
      </c>
      <c r="C7670" s="1">
        <v>6</v>
      </c>
      <c r="D7670">
        <v>7.5</v>
      </c>
      <c r="E7670">
        <v>4.7</v>
      </c>
      <c r="F7670">
        <v>82</v>
      </c>
      <c r="G7670">
        <v>0</v>
      </c>
      <c r="H7670">
        <v>0</v>
      </c>
      <c r="I7670">
        <v>0</v>
      </c>
      <c r="J7670" s="4">
        <f t="shared" si="1074"/>
        <v>102.3761375301427</v>
      </c>
      <c r="K7670" s="4">
        <f t="shared" si="1075"/>
        <v>-14.268255859695344</v>
      </c>
      <c r="L7670" s="5">
        <f t="shared" si="1080"/>
        <v>62.623862469857301</v>
      </c>
      <c r="M7670" s="5">
        <f t="shared" si="1081"/>
        <v>0</v>
      </c>
      <c r="N7670" s="6">
        <f t="shared" si="1073"/>
        <v>0</v>
      </c>
      <c r="O7670" s="6">
        <f t="shared" si="1076"/>
        <v>0</v>
      </c>
      <c r="P7670" s="6">
        <f>FORECAST(J7670,Inputs!$B$10:$B$18,Inputs!$A$10:$A$18)</f>
        <v>31.503482754908728</v>
      </c>
      <c r="Q7670" s="6">
        <f>IF(Inputs!$D$10="Yes",IF('Hourly Calcs'!P7670&gt;'Hourly Calcs'!K7670,'Hourly Calcs'!O7670,N7670+O7670),N7670+O7670)</f>
        <v>0</v>
      </c>
      <c r="R7670" s="12">
        <f t="shared" si="1077"/>
        <v>0</v>
      </c>
      <c r="S7670" s="1">
        <f>IF(AND(A7670&gt;=5,A7670&lt;=9),INDEX(Demand!$C$3:$C$26,C7670),INDEX(Demand!$B$3:$B$26,C7670))</f>
        <v>350</v>
      </c>
      <c r="T7670" s="7">
        <f t="shared" si="1078"/>
        <v>0</v>
      </c>
      <c r="U7670" s="7">
        <f t="shared" si="1079"/>
        <v>0</v>
      </c>
    </row>
    <row r="7671" spans="1:21" x14ac:dyDescent="0.2">
      <c r="A7671" s="1">
        <v>11</v>
      </c>
      <c r="B7671" s="1">
        <v>16</v>
      </c>
      <c r="C7671" s="1">
        <v>7</v>
      </c>
      <c r="D7671">
        <v>7.7</v>
      </c>
      <c r="E7671">
        <v>5</v>
      </c>
      <c r="F7671">
        <v>83</v>
      </c>
      <c r="G7671">
        <v>0</v>
      </c>
      <c r="H7671">
        <v>0</v>
      </c>
      <c r="I7671">
        <v>0</v>
      </c>
      <c r="J7671" s="4">
        <f t="shared" si="1074"/>
        <v>113.51563344434732</v>
      </c>
      <c r="K7671" s="4">
        <f t="shared" si="1075"/>
        <v>-5.2184054402980138</v>
      </c>
      <c r="L7671" s="5">
        <f t="shared" si="1080"/>
        <v>51.484366555652684</v>
      </c>
      <c r="M7671" s="5">
        <f t="shared" si="1081"/>
        <v>0</v>
      </c>
      <c r="N7671" s="6">
        <f t="shared" si="1073"/>
        <v>0</v>
      </c>
      <c r="O7671" s="6">
        <f t="shared" si="1076"/>
        <v>0</v>
      </c>
      <c r="P7671" s="6">
        <f>FORECAST(J7671,Inputs!$B$10:$B$18,Inputs!$A$10:$A$18)</f>
        <v>31.606626235595808</v>
      </c>
      <c r="Q7671" s="6">
        <f>IF(Inputs!$D$10="Yes",IF('Hourly Calcs'!P7671&gt;'Hourly Calcs'!K7671,'Hourly Calcs'!O7671,N7671+O7671),N7671+O7671)</f>
        <v>0</v>
      </c>
      <c r="R7671" s="12">
        <f t="shared" si="1077"/>
        <v>0</v>
      </c>
      <c r="S7671" s="1">
        <f>IF(AND(A7671&gt;=5,A7671&lt;=9),INDEX(Demand!$C$3:$C$26,C7671),INDEX(Demand!$B$3:$B$26,C7671))</f>
        <v>350</v>
      </c>
      <c r="T7671" s="7">
        <f t="shared" si="1078"/>
        <v>0</v>
      </c>
      <c r="U7671" s="7">
        <f t="shared" si="1079"/>
        <v>0</v>
      </c>
    </row>
    <row r="7672" spans="1:21" x14ac:dyDescent="0.2">
      <c r="A7672" s="1">
        <v>11</v>
      </c>
      <c r="B7672" s="1">
        <v>16</v>
      </c>
      <c r="C7672" s="1">
        <v>8</v>
      </c>
      <c r="D7672">
        <v>7.7</v>
      </c>
      <c r="E7672">
        <v>5</v>
      </c>
      <c r="F7672">
        <v>83</v>
      </c>
      <c r="G7672">
        <v>4</v>
      </c>
      <c r="H7672">
        <v>0</v>
      </c>
      <c r="I7672">
        <v>4</v>
      </c>
      <c r="J7672" s="4">
        <f t="shared" si="1074"/>
        <v>125.06598107754684</v>
      </c>
      <c r="K7672" s="4">
        <f t="shared" si="1075"/>
        <v>3.210286351469648</v>
      </c>
      <c r="L7672" s="5">
        <f t="shared" si="1080"/>
        <v>39.934018922453163</v>
      </c>
      <c r="M7672" s="5">
        <f t="shared" si="1081"/>
        <v>30.789713648530352</v>
      </c>
      <c r="N7672" s="6">
        <f t="shared" si="1073"/>
        <v>0</v>
      </c>
      <c r="O7672" s="6">
        <f t="shared" si="1076"/>
        <v>3.6580751451100832</v>
      </c>
      <c r="P7672" s="6">
        <f>FORECAST(J7672,Inputs!$B$10:$B$18,Inputs!$A$10:$A$18)</f>
        <v>31.713573898866173</v>
      </c>
      <c r="Q7672" s="6">
        <f>IF(Inputs!$D$10="Yes",IF('Hourly Calcs'!P7672&gt;'Hourly Calcs'!K7672,'Hourly Calcs'!O7672,N7672+O7672),N7672+O7672)</f>
        <v>3.6580751451100832</v>
      </c>
      <c r="R7672" s="12">
        <f t="shared" si="1077"/>
        <v>17.383173089563115</v>
      </c>
      <c r="S7672" s="1">
        <f>IF(AND(A7672&gt;=5,A7672&lt;=9),INDEX(Demand!$C$3:$C$26,C7672),INDEX(Demand!$B$3:$B$26,C7672))</f>
        <v>350</v>
      </c>
      <c r="T7672" s="7">
        <f t="shared" si="1078"/>
        <v>17.383173089563115</v>
      </c>
      <c r="U7672" s="7">
        <f t="shared" si="1079"/>
        <v>0</v>
      </c>
    </row>
    <row r="7673" spans="1:21" x14ac:dyDescent="0.2">
      <c r="A7673" s="1">
        <v>11</v>
      </c>
      <c r="B7673" s="1">
        <v>16</v>
      </c>
      <c r="C7673" s="1">
        <v>9</v>
      </c>
      <c r="D7673">
        <v>7.9</v>
      </c>
      <c r="E7673">
        <v>5.2</v>
      </c>
      <c r="F7673">
        <v>83</v>
      </c>
      <c r="G7673">
        <v>40</v>
      </c>
      <c r="H7673">
        <v>0</v>
      </c>
      <c r="I7673">
        <v>40</v>
      </c>
      <c r="J7673" s="4">
        <f t="shared" si="1074"/>
        <v>137.42707174501857</v>
      </c>
      <c r="K7673" s="4">
        <f t="shared" si="1075"/>
        <v>10.191882616674661</v>
      </c>
      <c r="L7673" s="5">
        <f t="shared" si="1080"/>
        <v>27.572928254981434</v>
      </c>
      <c r="M7673" s="5">
        <f t="shared" si="1081"/>
        <v>23.808117383325339</v>
      </c>
      <c r="N7673" s="6">
        <f t="shared" si="1073"/>
        <v>0</v>
      </c>
      <c r="O7673" s="6">
        <f t="shared" si="1076"/>
        <v>36.580751451100831</v>
      </c>
      <c r="P7673" s="6">
        <f>FORECAST(J7673,Inputs!$B$10:$B$18,Inputs!$A$10:$A$18)</f>
        <v>31.828028442083504</v>
      </c>
      <c r="Q7673" s="6">
        <f>IF(Inputs!$D$10="Yes",IF('Hourly Calcs'!P7673&gt;'Hourly Calcs'!K7673,'Hourly Calcs'!O7673,N7673+O7673),N7673+O7673)</f>
        <v>36.580751451100831</v>
      </c>
      <c r="R7673" s="12">
        <f t="shared" si="1077"/>
        <v>173.83173089563115</v>
      </c>
      <c r="S7673" s="1">
        <f>IF(AND(A7673&gt;=5,A7673&lt;=9),INDEX(Demand!$C$3:$C$26,C7673),INDEX(Demand!$B$3:$B$26,C7673))</f>
        <v>350</v>
      </c>
      <c r="T7673" s="7">
        <f t="shared" si="1078"/>
        <v>173.83173089563115</v>
      </c>
      <c r="U7673" s="7">
        <f t="shared" si="1079"/>
        <v>0</v>
      </c>
    </row>
    <row r="7674" spans="1:21" x14ac:dyDescent="0.2">
      <c r="A7674" s="1">
        <v>11</v>
      </c>
      <c r="B7674" s="1">
        <v>16</v>
      </c>
      <c r="C7674" s="1">
        <v>10</v>
      </c>
      <c r="D7674">
        <v>8</v>
      </c>
      <c r="E7674">
        <v>5.3</v>
      </c>
      <c r="F7674">
        <v>83</v>
      </c>
      <c r="G7674">
        <v>102</v>
      </c>
      <c r="H7674">
        <v>10</v>
      </c>
      <c r="I7674">
        <v>99</v>
      </c>
      <c r="J7674" s="4">
        <f t="shared" si="1074"/>
        <v>150.82909139720672</v>
      </c>
      <c r="K7674" s="4">
        <f t="shared" si="1075"/>
        <v>15.714163829099348</v>
      </c>
      <c r="L7674" s="5">
        <f t="shared" si="1080"/>
        <v>14.170908602793276</v>
      </c>
      <c r="M7674" s="5">
        <f t="shared" si="1081"/>
        <v>18.285836170900652</v>
      </c>
      <c r="N7674" s="6">
        <f t="shared" si="1073"/>
        <v>7.4644782149010336</v>
      </c>
      <c r="O7674" s="6">
        <f t="shared" si="1076"/>
        <v>90.537359841474554</v>
      </c>
      <c r="P7674" s="6">
        <f>FORECAST(J7674,Inputs!$B$10:$B$18,Inputs!$A$10:$A$18)</f>
        <v>31.952121216640801</v>
      </c>
      <c r="Q7674" s="6">
        <f>IF(Inputs!$D$10="Yes",IF('Hourly Calcs'!P7674&gt;'Hourly Calcs'!K7674,'Hourly Calcs'!O7674,N7674+O7674),N7674+O7674)</f>
        <v>90.537359841474554</v>
      </c>
      <c r="R7674" s="12">
        <f t="shared" si="1077"/>
        <v>430.23353396668705</v>
      </c>
      <c r="S7674" s="1">
        <f>IF(AND(A7674&gt;=5,A7674&lt;=9),INDEX(Demand!$C$3:$C$26,C7674),INDEX(Demand!$B$3:$B$26,C7674))</f>
        <v>600</v>
      </c>
      <c r="T7674" s="7">
        <f t="shared" si="1078"/>
        <v>430.23353396668705</v>
      </c>
      <c r="U7674" s="7">
        <f t="shared" si="1079"/>
        <v>0</v>
      </c>
    </row>
    <row r="7675" spans="1:21" x14ac:dyDescent="0.2">
      <c r="A7675" s="1">
        <v>11</v>
      </c>
      <c r="B7675" s="1">
        <v>16</v>
      </c>
      <c r="C7675" s="1">
        <v>11</v>
      </c>
      <c r="D7675">
        <v>8.1</v>
      </c>
      <c r="E7675">
        <v>6.1</v>
      </c>
      <c r="F7675">
        <v>87</v>
      </c>
      <c r="G7675">
        <v>152</v>
      </c>
      <c r="H7675">
        <v>18</v>
      </c>
      <c r="I7675">
        <v>146</v>
      </c>
      <c r="J7675" s="4">
        <f t="shared" si="1074"/>
        <v>165.23518336520405</v>
      </c>
      <c r="K7675" s="4">
        <f t="shared" si="1075"/>
        <v>19.246604766109471</v>
      </c>
      <c r="L7675" s="5">
        <f t="shared" si="1080"/>
        <v>0.23518336520405114</v>
      </c>
      <c r="M7675" s="5">
        <f t="shared" si="1081"/>
        <v>14.753395233890529</v>
      </c>
      <c r="N7675" s="6">
        <f t="shared" si="1073"/>
        <v>14.421850347747188</v>
      </c>
      <c r="O7675" s="6">
        <f t="shared" si="1076"/>
        <v>133.51974279651805</v>
      </c>
      <c r="P7675" s="6">
        <f>FORECAST(J7675,Inputs!$B$10:$B$18,Inputs!$A$10:$A$18)</f>
        <v>32.085510957085219</v>
      </c>
      <c r="Q7675" s="6">
        <f>IF(Inputs!$D$10="Yes",IF('Hourly Calcs'!P7675&gt;'Hourly Calcs'!K7675,'Hourly Calcs'!O7675,N7675+O7675),N7675+O7675)</f>
        <v>133.51974279651805</v>
      </c>
      <c r="R7675" s="12">
        <f t="shared" si="1077"/>
        <v>634.48581776905371</v>
      </c>
      <c r="S7675" s="1">
        <f>IF(AND(A7675&gt;=5,A7675&lt;=9),INDEX(Demand!$C$3:$C$26,C7675),INDEX(Demand!$B$3:$B$26,C7675))</f>
        <v>600</v>
      </c>
      <c r="T7675" s="7">
        <f t="shared" si="1078"/>
        <v>600</v>
      </c>
      <c r="U7675" s="7">
        <f t="shared" si="1079"/>
        <v>34.48581776905371</v>
      </c>
    </row>
    <row r="7676" spans="1:21" x14ac:dyDescent="0.2">
      <c r="A7676" s="1">
        <v>11</v>
      </c>
      <c r="B7676" s="1">
        <v>16</v>
      </c>
      <c r="C7676" s="1">
        <v>12</v>
      </c>
      <c r="D7676">
        <v>8.5</v>
      </c>
      <c r="E7676">
        <v>5.6</v>
      </c>
      <c r="F7676">
        <v>82</v>
      </c>
      <c r="G7676">
        <v>179</v>
      </c>
      <c r="H7676">
        <v>48</v>
      </c>
      <c r="I7676">
        <v>161</v>
      </c>
      <c r="J7676" s="4">
        <f t="shared" si="1074"/>
        <v>180.26573418360417</v>
      </c>
      <c r="K7676" s="4">
        <f t="shared" si="1075"/>
        <v>20.432626951411166</v>
      </c>
      <c r="L7676" s="5">
        <f t="shared" si="1080"/>
        <v>15.265734183604167</v>
      </c>
      <c r="M7676" s="5">
        <f t="shared" si="1081"/>
        <v>13.567373048588834</v>
      </c>
      <c r="N7676" s="6">
        <f t="shared" si="1073"/>
        <v>38.157237192699533</v>
      </c>
      <c r="O7676" s="6">
        <f t="shared" si="1076"/>
        <v>147.23752459068086</v>
      </c>
      <c r="P7676" s="6">
        <f>FORECAST(J7676,Inputs!$B$10:$B$18,Inputs!$A$10:$A$18)</f>
        <v>32.224682723922257</v>
      </c>
      <c r="Q7676" s="6">
        <f>IF(Inputs!$D$10="Yes",IF('Hourly Calcs'!P7676&gt;'Hourly Calcs'!K7676,'Hourly Calcs'!O7676,N7676+O7676),N7676+O7676)</f>
        <v>147.23752459068086</v>
      </c>
      <c r="R7676" s="12">
        <f t="shared" si="1077"/>
        <v>699.67271685491539</v>
      </c>
      <c r="S7676" s="1">
        <f>IF(AND(A7676&gt;=5,A7676&lt;=9),INDEX(Demand!$C$3:$C$26,C7676),INDEX(Demand!$B$3:$B$26,C7676))</f>
        <v>600</v>
      </c>
      <c r="T7676" s="7">
        <f t="shared" si="1078"/>
        <v>600</v>
      </c>
      <c r="U7676" s="7">
        <f t="shared" si="1079"/>
        <v>99.672716854915393</v>
      </c>
    </row>
    <row r="7677" spans="1:21" x14ac:dyDescent="0.2">
      <c r="A7677" s="1">
        <v>11</v>
      </c>
      <c r="B7677" s="1">
        <v>16</v>
      </c>
      <c r="C7677" s="1">
        <v>13</v>
      </c>
      <c r="D7677">
        <v>8.6</v>
      </c>
      <c r="E7677">
        <v>5.7</v>
      </c>
      <c r="F7677">
        <v>82</v>
      </c>
      <c r="G7677">
        <v>176</v>
      </c>
      <c r="H7677">
        <v>47</v>
      </c>
      <c r="I7677">
        <v>158</v>
      </c>
      <c r="J7677" s="4">
        <f t="shared" si="1074"/>
        <v>195.28039638345808</v>
      </c>
      <c r="K7677" s="4">
        <f t="shared" si="1075"/>
        <v>19.140271200226934</v>
      </c>
      <c r="L7677" s="5">
        <f t="shared" si="1080"/>
        <v>30.280396383458083</v>
      </c>
      <c r="M7677" s="5">
        <f t="shared" si="1081"/>
        <v>14.859728799773066</v>
      </c>
      <c r="N7677" s="6">
        <f t="shared" si="1073"/>
        <v>34.217515522950848</v>
      </c>
      <c r="O7677" s="6">
        <f t="shared" si="1076"/>
        <v>144.4939682318483</v>
      </c>
      <c r="P7677" s="6">
        <f>FORECAST(J7677,Inputs!$B$10:$B$18,Inputs!$A$10:$A$18)</f>
        <v>32.363707373920903</v>
      </c>
      <c r="Q7677" s="6">
        <f>IF(Inputs!$D$10="Yes",IF('Hourly Calcs'!P7677&gt;'Hourly Calcs'!K7677,'Hourly Calcs'!O7677,N7677+O7677),N7677+O7677)</f>
        <v>144.4939682318483</v>
      </c>
      <c r="R7677" s="12">
        <f t="shared" si="1077"/>
        <v>686.63533703774306</v>
      </c>
      <c r="S7677" s="1">
        <f>IF(AND(A7677&gt;=5,A7677&lt;=9),INDEX(Demand!$C$3:$C$26,C7677),INDEX(Demand!$B$3:$B$26,C7677))</f>
        <v>600</v>
      </c>
      <c r="T7677" s="7">
        <f t="shared" si="1078"/>
        <v>600</v>
      </c>
      <c r="U7677" s="7">
        <f t="shared" si="1079"/>
        <v>86.635337037743056</v>
      </c>
    </row>
    <row r="7678" spans="1:21" x14ac:dyDescent="0.2">
      <c r="A7678" s="1">
        <v>11</v>
      </c>
      <c r="B7678" s="1">
        <v>16</v>
      </c>
      <c r="C7678" s="1">
        <v>14</v>
      </c>
      <c r="D7678">
        <v>8.6999999999999993</v>
      </c>
      <c r="E7678">
        <v>6.1</v>
      </c>
      <c r="F7678">
        <v>84</v>
      </c>
      <c r="G7678">
        <v>144</v>
      </c>
      <c r="H7678">
        <v>16</v>
      </c>
      <c r="I7678">
        <v>138</v>
      </c>
      <c r="J7678" s="4">
        <f t="shared" si="1074"/>
        <v>209.64530019317959</v>
      </c>
      <c r="K7678" s="4">
        <f t="shared" si="1075"/>
        <v>15.512496749087333</v>
      </c>
      <c r="L7678" s="5">
        <f t="shared" si="1080"/>
        <v>44.645300193179594</v>
      </c>
      <c r="M7678" s="5">
        <f t="shared" si="1081"/>
        <v>18.487503250912667</v>
      </c>
      <c r="N7678" s="6">
        <f t="shared" si="1073"/>
        <v>9.6813031524515374</v>
      </c>
      <c r="O7678" s="6">
        <f t="shared" si="1076"/>
        <v>126.20359250629787</v>
      </c>
      <c r="P7678" s="6">
        <f>FORECAST(J7678,Inputs!$B$10:$B$18,Inputs!$A$10:$A$18)</f>
        <v>32.496715742529439</v>
      </c>
      <c r="Q7678" s="6">
        <f>IF(Inputs!$D$10="Yes",IF('Hourly Calcs'!P7678&gt;'Hourly Calcs'!K7678,'Hourly Calcs'!O7678,N7678+O7678),N7678+O7678)</f>
        <v>126.20359250629787</v>
      </c>
      <c r="R7678" s="12">
        <f t="shared" si="1077"/>
        <v>599.71947158992748</v>
      </c>
      <c r="S7678" s="1">
        <f>IF(AND(A7678&gt;=5,A7678&lt;=9),INDEX(Demand!$C$3:$C$26,C7678),INDEX(Demand!$B$3:$B$26,C7678))</f>
        <v>600</v>
      </c>
      <c r="T7678" s="7">
        <f t="shared" si="1078"/>
        <v>599.71947158992748</v>
      </c>
      <c r="U7678" s="7">
        <f t="shared" si="1079"/>
        <v>0</v>
      </c>
    </row>
    <row r="7679" spans="1:21" x14ac:dyDescent="0.2">
      <c r="A7679" s="1">
        <v>11</v>
      </c>
      <c r="B7679" s="1">
        <v>16</v>
      </c>
      <c r="C7679" s="1">
        <v>15</v>
      </c>
      <c r="D7679">
        <v>8.1999999999999993</v>
      </c>
      <c r="E7679">
        <v>6</v>
      </c>
      <c r="F7679">
        <v>86</v>
      </c>
      <c r="G7679">
        <v>89</v>
      </c>
      <c r="H7679">
        <v>5</v>
      </c>
      <c r="I7679">
        <v>88</v>
      </c>
      <c r="J7679" s="4">
        <f t="shared" si="1074"/>
        <v>222.99502732798558</v>
      </c>
      <c r="K7679" s="4">
        <f t="shared" si="1075"/>
        <v>9.9130219531086254</v>
      </c>
      <c r="L7679" s="5">
        <f t="shared" si="1080"/>
        <v>57.995027327985582</v>
      </c>
      <c r="M7679" s="5">
        <f t="shared" si="1081"/>
        <v>24.086978046891375</v>
      </c>
      <c r="N7679" s="6">
        <f t="shared" si="1073"/>
        <v>2.1733241604752247</v>
      </c>
      <c r="O7679" s="6">
        <f t="shared" si="1076"/>
        <v>80.477653192421826</v>
      </c>
      <c r="P7679" s="6">
        <f>FORECAST(J7679,Inputs!$B$10:$B$18,Inputs!$A$10:$A$18)</f>
        <v>32.620324327110978</v>
      </c>
      <c r="Q7679" s="6">
        <f>IF(Inputs!$D$10="Yes",IF('Hourly Calcs'!P7679&gt;'Hourly Calcs'!K7679,'Hourly Calcs'!O7679,N7679+O7679),N7679+O7679)</f>
        <v>80.477653192421826</v>
      </c>
      <c r="R7679" s="12">
        <f t="shared" si="1077"/>
        <v>382.42980797038848</v>
      </c>
      <c r="S7679" s="1">
        <f>IF(AND(A7679&gt;=5,A7679&lt;=9),INDEX(Demand!$C$3:$C$26,C7679),INDEX(Demand!$B$3:$B$26,C7679))</f>
        <v>600</v>
      </c>
      <c r="T7679" s="7">
        <f t="shared" si="1078"/>
        <v>382.42980797038848</v>
      </c>
      <c r="U7679" s="7">
        <f t="shared" si="1079"/>
        <v>0</v>
      </c>
    </row>
    <row r="7680" spans="1:21" x14ac:dyDescent="0.2">
      <c r="A7680" s="1">
        <v>11</v>
      </c>
      <c r="B7680" s="1">
        <v>16</v>
      </c>
      <c r="C7680" s="1">
        <v>16</v>
      </c>
      <c r="D7680">
        <v>8.4</v>
      </c>
      <c r="E7680">
        <v>6</v>
      </c>
      <c r="F7680">
        <v>85</v>
      </c>
      <c r="G7680">
        <v>29</v>
      </c>
      <c r="H7680">
        <v>0</v>
      </c>
      <c r="I7680">
        <v>29</v>
      </c>
      <c r="J7680" s="4">
        <f t="shared" si="1074"/>
        <v>235.30576129946058</v>
      </c>
      <c r="K7680" s="4">
        <f t="shared" si="1075"/>
        <v>2.8851069733464954</v>
      </c>
      <c r="L7680" s="5">
        <f t="shared" si="1080"/>
        <v>70.305761299460585</v>
      </c>
      <c r="M7680" s="5">
        <f t="shared" si="1081"/>
        <v>31.114893026653505</v>
      </c>
      <c r="N7680" s="6">
        <f t="shared" si="1073"/>
        <v>0</v>
      </c>
      <c r="O7680" s="6">
        <f t="shared" si="1076"/>
        <v>26.521044802048102</v>
      </c>
      <c r="P7680" s="6">
        <f>FORECAST(J7680,Inputs!$B$10:$B$18,Inputs!$A$10:$A$18)</f>
        <v>32.734312604624634</v>
      </c>
      <c r="Q7680" s="6">
        <f>IF(Inputs!$D$10="Yes",IF('Hourly Calcs'!P7680&gt;'Hourly Calcs'!K7680,'Hourly Calcs'!O7680,N7680+O7680),N7680+O7680)</f>
        <v>26.521044802048102</v>
      </c>
      <c r="R7680" s="12">
        <f t="shared" si="1077"/>
        <v>126.02800489933257</v>
      </c>
      <c r="S7680" s="1">
        <f>IF(AND(A7680&gt;=5,A7680&lt;=9),INDEX(Demand!$C$3:$C$26,C7680),INDEX(Demand!$B$3:$B$26,C7680))</f>
        <v>900</v>
      </c>
      <c r="T7680" s="7">
        <f t="shared" si="1078"/>
        <v>126.02800489933259</v>
      </c>
      <c r="U7680" s="7">
        <f t="shared" si="1079"/>
        <v>0</v>
      </c>
    </row>
    <row r="7681" spans="1:21" x14ac:dyDescent="0.2">
      <c r="A7681" s="1">
        <v>11</v>
      </c>
      <c r="B7681" s="1">
        <v>16</v>
      </c>
      <c r="C7681" s="1">
        <v>17</v>
      </c>
      <c r="D7681">
        <v>8.1</v>
      </c>
      <c r="E7681">
        <v>5.7</v>
      </c>
      <c r="F7681">
        <v>85</v>
      </c>
      <c r="G7681">
        <v>2</v>
      </c>
      <c r="H7681">
        <v>0</v>
      </c>
      <c r="I7681">
        <v>2</v>
      </c>
      <c r="J7681" s="4">
        <f t="shared" si="1074"/>
        <v>246.81584146902435</v>
      </c>
      <c r="K7681" s="4">
        <f t="shared" si="1075"/>
        <v>-5.6095989009503029</v>
      </c>
      <c r="L7681" s="5">
        <f t="shared" si="1080"/>
        <v>81.815841469024349</v>
      </c>
      <c r="M7681" s="5">
        <f t="shared" si="1081"/>
        <v>0</v>
      </c>
      <c r="N7681" s="6">
        <f t="shared" si="1073"/>
        <v>0</v>
      </c>
      <c r="O7681" s="6">
        <f t="shared" si="1076"/>
        <v>1.8290375725550416</v>
      </c>
      <c r="P7681" s="6">
        <f>FORECAST(J7681,Inputs!$B$10:$B$18,Inputs!$A$10:$A$18)</f>
        <v>32.840887421009484</v>
      </c>
      <c r="Q7681" s="6">
        <f>IF(Inputs!$D$10="Yes",IF('Hourly Calcs'!P7681&gt;'Hourly Calcs'!K7681,'Hourly Calcs'!O7681,N7681+O7681),N7681+O7681)</f>
        <v>1.8290375725550416</v>
      </c>
      <c r="R7681" s="12">
        <f t="shared" si="1077"/>
        <v>8.6915865447815577</v>
      </c>
      <c r="S7681" s="1">
        <f>IF(AND(A7681&gt;=5,A7681&lt;=9),INDEX(Demand!$C$3:$C$26,C7681),INDEX(Demand!$B$3:$B$26,C7681))</f>
        <v>900</v>
      </c>
      <c r="T7681" s="7">
        <f t="shared" si="1078"/>
        <v>8.6915865447815577</v>
      </c>
      <c r="U7681" s="7">
        <f t="shared" si="1079"/>
        <v>0</v>
      </c>
    </row>
    <row r="7682" spans="1:21" x14ac:dyDescent="0.2">
      <c r="A7682" s="1">
        <v>11</v>
      </c>
      <c r="B7682" s="1">
        <v>16</v>
      </c>
      <c r="C7682" s="1">
        <v>18</v>
      </c>
      <c r="D7682">
        <v>8.1999999999999993</v>
      </c>
      <c r="E7682">
        <v>5.6</v>
      </c>
      <c r="F7682">
        <v>84</v>
      </c>
      <c r="G7682">
        <v>0</v>
      </c>
      <c r="H7682">
        <v>0</v>
      </c>
      <c r="I7682">
        <v>0</v>
      </c>
      <c r="J7682" s="4">
        <f t="shared" si="1074"/>
        <v>257.92984428029052</v>
      </c>
      <c r="K7682" s="4">
        <f t="shared" si="1075"/>
        <v>-14.687727902734466</v>
      </c>
      <c r="L7682" s="5">
        <f t="shared" si="1080"/>
        <v>0</v>
      </c>
      <c r="M7682" s="5">
        <f t="shared" si="1081"/>
        <v>0</v>
      </c>
      <c r="N7682" s="6">
        <f t="shared" si="1073"/>
        <v>0</v>
      </c>
      <c r="O7682" s="6">
        <f t="shared" si="1076"/>
        <v>0</v>
      </c>
      <c r="P7682" s="6">
        <f>FORECAST(J7682,Inputs!$B$10:$B$18,Inputs!$A$10:$A$18)</f>
        <v>32.943794854447134</v>
      </c>
      <c r="Q7682" s="6">
        <f>IF(Inputs!$D$10="Yes",IF('Hourly Calcs'!P7682&gt;'Hourly Calcs'!K7682,'Hourly Calcs'!O7682,N7682+O7682),N7682+O7682)</f>
        <v>0</v>
      </c>
      <c r="R7682" s="12">
        <f t="shared" si="1077"/>
        <v>0</v>
      </c>
      <c r="S7682" s="1">
        <f>IF(AND(A7682&gt;=5,A7682&lt;=9),INDEX(Demand!$C$3:$C$26,C7682),INDEX(Demand!$B$3:$B$26,C7682))</f>
        <v>900</v>
      </c>
      <c r="T7682" s="7">
        <f t="shared" si="1078"/>
        <v>0</v>
      </c>
      <c r="U7682" s="7">
        <f t="shared" si="1079"/>
        <v>0</v>
      </c>
    </row>
    <row r="7683" spans="1:21" x14ac:dyDescent="0.2">
      <c r="A7683" s="1">
        <v>11</v>
      </c>
      <c r="B7683" s="1">
        <v>16</v>
      </c>
      <c r="C7683" s="1">
        <v>19</v>
      </c>
      <c r="D7683">
        <v>8.3000000000000007</v>
      </c>
      <c r="E7683">
        <v>5.7</v>
      </c>
      <c r="F7683">
        <v>84</v>
      </c>
      <c r="G7683">
        <v>0</v>
      </c>
      <c r="H7683">
        <v>0</v>
      </c>
      <c r="I7683">
        <v>0</v>
      </c>
      <c r="J7683" s="4">
        <f t="shared" si="1074"/>
        <v>269.18441532706726</v>
      </c>
      <c r="K7683" s="4">
        <f t="shared" si="1075"/>
        <v>-24.122009194377554</v>
      </c>
      <c r="L7683" s="5">
        <f t="shared" si="1080"/>
        <v>0</v>
      </c>
      <c r="M7683" s="5">
        <f t="shared" si="1081"/>
        <v>0</v>
      </c>
      <c r="N7683" s="6">
        <f t="shared" si="1073"/>
        <v>0</v>
      </c>
      <c r="O7683" s="6">
        <f t="shared" si="1076"/>
        <v>0</v>
      </c>
      <c r="P7683" s="6">
        <f>FORECAST(J7683,Inputs!$B$10:$B$18,Inputs!$A$10:$A$18)</f>
        <v>33.04800384562099</v>
      </c>
      <c r="Q7683" s="6">
        <f>IF(Inputs!$D$10="Yes",IF('Hourly Calcs'!P7683&gt;'Hourly Calcs'!K7683,'Hourly Calcs'!O7683,N7683+O7683),N7683+O7683)</f>
        <v>0</v>
      </c>
      <c r="R7683" s="12">
        <f t="shared" si="1077"/>
        <v>0</v>
      </c>
      <c r="S7683" s="1">
        <f>IF(AND(A7683&gt;=5,A7683&lt;=9),INDEX(Demand!$C$3:$C$26,C7683),INDEX(Demand!$B$3:$B$26,C7683))</f>
        <v>900</v>
      </c>
      <c r="T7683" s="7">
        <f t="shared" si="1078"/>
        <v>0</v>
      </c>
      <c r="U7683" s="7">
        <f t="shared" si="1079"/>
        <v>0</v>
      </c>
    </row>
    <row r="7684" spans="1:21" x14ac:dyDescent="0.2">
      <c r="A7684" s="1">
        <v>11</v>
      </c>
      <c r="B7684" s="1">
        <v>16</v>
      </c>
      <c r="C7684" s="1">
        <v>20</v>
      </c>
      <c r="D7684">
        <v>8.5</v>
      </c>
      <c r="E7684">
        <v>5.7</v>
      </c>
      <c r="F7684">
        <v>83</v>
      </c>
      <c r="G7684">
        <v>0</v>
      </c>
      <c r="H7684">
        <v>0</v>
      </c>
      <c r="I7684">
        <v>0</v>
      </c>
      <c r="J7684" s="4">
        <f t="shared" si="1074"/>
        <v>281.29213838510771</v>
      </c>
      <c r="K7684" s="4">
        <f t="shared" si="1075"/>
        <v>-33.571567279474053</v>
      </c>
      <c r="L7684" s="5">
        <f t="shared" si="1080"/>
        <v>0</v>
      </c>
      <c r="M7684" s="5">
        <f t="shared" si="1081"/>
        <v>0</v>
      </c>
      <c r="N7684" s="6">
        <f t="shared" si="1073"/>
        <v>0</v>
      </c>
      <c r="O7684" s="6">
        <f t="shared" si="1076"/>
        <v>0</v>
      </c>
      <c r="P7684" s="6">
        <f>FORECAST(J7684,Inputs!$B$10:$B$18,Inputs!$A$10:$A$18)</f>
        <v>33.1601123924547</v>
      </c>
      <c r="Q7684" s="6">
        <f>IF(Inputs!$D$10="Yes",IF('Hourly Calcs'!P7684&gt;'Hourly Calcs'!K7684,'Hourly Calcs'!O7684,N7684+O7684),N7684+O7684)</f>
        <v>0</v>
      </c>
      <c r="R7684" s="12">
        <f t="shared" si="1077"/>
        <v>0</v>
      </c>
      <c r="S7684" s="1">
        <f>IF(AND(A7684&gt;=5,A7684&lt;=9),INDEX(Demand!$C$3:$C$26,C7684),INDEX(Demand!$B$3:$B$26,C7684))</f>
        <v>800</v>
      </c>
      <c r="T7684" s="7">
        <f t="shared" si="1078"/>
        <v>0</v>
      </c>
      <c r="U7684" s="7">
        <f t="shared" si="1079"/>
        <v>0</v>
      </c>
    </row>
    <row r="7685" spans="1:21" x14ac:dyDescent="0.2">
      <c r="A7685" s="1">
        <v>11</v>
      </c>
      <c r="B7685" s="1">
        <v>16</v>
      </c>
      <c r="C7685" s="1">
        <v>21</v>
      </c>
      <c r="D7685">
        <v>8.8000000000000007</v>
      </c>
      <c r="E7685">
        <v>6.2</v>
      </c>
      <c r="F7685">
        <v>84</v>
      </c>
      <c r="G7685">
        <v>0</v>
      </c>
      <c r="H7685">
        <v>0</v>
      </c>
      <c r="I7685">
        <v>0</v>
      </c>
      <c r="J7685" s="4">
        <f t="shared" si="1074"/>
        <v>295.25586091785158</v>
      </c>
      <c r="K7685" s="4">
        <f t="shared" si="1075"/>
        <v>-42.584854611195738</v>
      </c>
      <c r="L7685" s="5">
        <f t="shared" si="1080"/>
        <v>0</v>
      </c>
      <c r="M7685" s="5">
        <f t="shared" si="1081"/>
        <v>0</v>
      </c>
      <c r="N7685" s="6">
        <f t="shared" si="1073"/>
        <v>0</v>
      </c>
      <c r="O7685" s="6">
        <f t="shared" si="1076"/>
        <v>0</v>
      </c>
      <c r="P7685" s="6">
        <f>FORECAST(J7685,Inputs!$B$10:$B$18,Inputs!$A$10:$A$18)</f>
        <v>33.289406119609737</v>
      </c>
      <c r="Q7685" s="6">
        <f>IF(Inputs!$D$10="Yes",IF('Hourly Calcs'!P7685&gt;'Hourly Calcs'!K7685,'Hourly Calcs'!O7685,N7685+O7685),N7685+O7685)</f>
        <v>0</v>
      </c>
      <c r="R7685" s="12">
        <f t="shared" si="1077"/>
        <v>0</v>
      </c>
      <c r="S7685" s="1">
        <f>IF(AND(A7685&gt;=5,A7685&lt;=9),INDEX(Demand!$C$3:$C$26,C7685),INDEX(Demand!$B$3:$B$26,C7685))</f>
        <v>700</v>
      </c>
      <c r="T7685" s="7">
        <f t="shared" si="1078"/>
        <v>0</v>
      </c>
      <c r="U7685" s="7">
        <f t="shared" si="1079"/>
        <v>0</v>
      </c>
    </row>
    <row r="7686" spans="1:21" x14ac:dyDescent="0.2">
      <c r="A7686" s="1">
        <v>11</v>
      </c>
      <c r="B7686" s="1">
        <v>16</v>
      </c>
      <c r="C7686" s="1">
        <v>22</v>
      </c>
      <c r="D7686">
        <v>8.8000000000000007</v>
      </c>
      <c r="E7686">
        <v>6.6</v>
      </c>
      <c r="F7686">
        <v>86</v>
      </c>
      <c r="G7686">
        <v>0</v>
      </c>
      <c r="H7686">
        <v>0</v>
      </c>
      <c r="I7686">
        <v>0</v>
      </c>
      <c r="J7686" s="4">
        <f t="shared" si="1074"/>
        <v>312.47234945391261</v>
      </c>
      <c r="K7686" s="4">
        <f t="shared" si="1075"/>
        <v>-50.479145328669887</v>
      </c>
      <c r="L7686" s="5">
        <f t="shared" si="1080"/>
        <v>0</v>
      </c>
      <c r="M7686" s="5">
        <f t="shared" si="1081"/>
        <v>0</v>
      </c>
      <c r="N7686" s="6">
        <f t="shared" si="1073"/>
        <v>0</v>
      </c>
      <c r="O7686" s="6">
        <f t="shared" si="1076"/>
        <v>0</v>
      </c>
      <c r="P7686" s="6">
        <f>FORECAST(J7686,Inputs!$B$10:$B$18,Inputs!$A$10:$A$18)</f>
        <v>33.448818050499192</v>
      </c>
      <c r="Q7686" s="6">
        <f>IF(Inputs!$D$10="Yes",IF('Hourly Calcs'!P7686&gt;'Hourly Calcs'!K7686,'Hourly Calcs'!O7686,N7686+O7686),N7686+O7686)</f>
        <v>0</v>
      </c>
      <c r="R7686" s="12">
        <f t="shared" si="1077"/>
        <v>0</v>
      </c>
      <c r="S7686" s="1">
        <f>IF(AND(A7686&gt;=5,A7686&lt;=9),INDEX(Demand!$C$3:$C$26,C7686),INDEX(Demand!$B$3:$B$26,C7686))</f>
        <v>600</v>
      </c>
      <c r="T7686" s="7">
        <f t="shared" si="1078"/>
        <v>0</v>
      </c>
      <c r="U7686" s="7">
        <f t="shared" si="1079"/>
        <v>0</v>
      </c>
    </row>
    <row r="7687" spans="1:21" x14ac:dyDescent="0.2">
      <c r="A7687" s="1">
        <v>11</v>
      </c>
      <c r="B7687" s="1">
        <v>16</v>
      </c>
      <c r="C7687" s="1">
        <v>23</v>
      </c>
      <c r="D7687">
        <v>8.5</v>
      </c>
      <c r="E7687">
        <v>6.3</v>
      </c>
      <c r="F7687">
        <v>86</v>
      </c>
      <c r="G7687">
        <v>0</v>
      </c>
      <c r="H7687">
        <v>0</v>
      </c>
      <c r="I7687">
        <v>0</v>
      </c>
      <c r="J7687" s="4">
        <f t="shared" si="1074"/>
        <v>334.36023962312049</v>
      </c>
      <c r="K7687" s="4">
        <f t="shared" si="1075"/>
        <v>-56.168708637293634</v>
      </c>
      <c r="L7687" s="5">
        <f t="shared" si="1080"/>
        <v>0</v>
      </c>
      <c r="M7687" s="5">
        <f t="shared" si="1081"/>
        <v>0</v>
      </c>
      <c r="N7687" s="6">
        <f t="shared" si="1073"/>
        <v>0</v>
      </c>
      <c r="O7687" s="6">
        <f t="shared" si="1076"/>
        <v>0</v>
      </c>
      <c r="P7687" s="6">
        <f>FORECAST(J7687,Inputs!$B$10:$B$18,Inputs!$A$10:$A$18)</f>
        <v>33.651483700214079</v>
      </c>
      <c r="Q7687" s="6">
        <f>IF(Inputs!$D$10="Yes",IF('Hourly Calcs'!P7687&gt;'Hourly Calcs'!K7687,'Hourly Calcs'!O7687,N7687+O7687),N7687+O7687)</f>
        <v>0</v>
      </c>
      <c r="R7687" s="12">
        <f t="shared" si="1077"/>
        <v>0</v>
      </c>
      <c r="S7687" s="1">
        <f>IF(AND(A7687&gt;=5,A7687&lt;=9),INDEX(Demand!$C$3:$C$26,C7687),INDEX(Demand!$B$3:$B$26,C7687))</f>
        <v>500</v>
      </c>
      <c r="T7687" s="7">
        <f t="shared" si="1078"/>
        <v>0</v>
      </c>
      <c r="U7687" s="7">
        <f t="shared" si="1079"/>
        <v>0</v>
      </c>
    </row>
    <row r="7688" spans="1:21" x14ac:dyDescent="0.2">
      <c r="A7688" s="1">
        <v>11</v>
      </c>
      <c r="B7688" s="1">
        <v>16</v>
      </c>
      <c r="C7688" s="1">
        <v>24</v>
      </c>
      <c r="D7688">
        <v>7.7</v>
      </c>
      <c r="E7688">
        <v>7</v>
      </c>
      <c r="F7688">
        <v>95</v>
      </c>
      <c r="G7688">
        <v>0</v>
      </c>
      <c r="H7688">
        <v>0</v>
      </c>
      <c r="I7688">
        <v>0</v>
      </c>
      <c r="J7688" s="4">
        <f t="shared" si="1074"/>
        <v>0.42934599507978533</v>
      </c>
      <c r="K7688" s="4">
        <f t="shared" si="1075"/>
        <v>-58.268409329093117</v>
      </c>
      <c r="L7688" s="5">
        <f t="shared" si="1080"/>
        <v>0</v>
      </c>
      <c r="M7688" s="5">
        <f t="shared" si="1081"/>
        <v>0</v>
      </c>
      <c r="N7688" s="6">
        <f t="shared" si="1073"/>
        <v>0</v>
      </c>
      <c r="O7688" s="6">
        <f t="shared" si="1076"/>
        <v>0</v>
      </c>
      <c r="P7688" s="6">
        <f>FORECAST(J7688,Inputs!$B$10:$B$18,Inputs!$A$10:$A$18)</f>
        <v>30.559530981435923</v>
      </c>
      <c r="Q7688" s="6">
        <f>IF(Inputs!$D$10="Yes",IF('Hourly Calcs'!P7688&gt;'Hourly Calcs'!K7688,'Hourly Calcs'!O7688,N7688+O7688),N7688+O7688)</f>
        <v>0</v>
      </c>
      <c r="R7688" s="12">
        <f t="shared" si="1077"/>
        <v>0</v>
      </c>
      <c r="S7688" s="1">
        <f>IF(AND(A7688&gt;=5,A7688&lt;=9),INDEX(Demand!$C$3:$C$26,C7688),INDEX(Demand!$B$3:$B$26,C7688))</f>
        <v>400</v>
      </c>
      <c r="T7688" s="7">
        <f t="shared" si="1078"/>
        <v>0</v>
      </c>
      <c r="U7688" s="7">
        <f t="shared" si="1079"/>
        <v>0</v>
      </c>
    </row>
    <row r="7689" spans="1:21" x14ac:dyDescent="0.2">
      <c r="A7689" s="1">
        <v>11</v>
      </c>
      <c r="B7689" s="1">
        <v>17</v>
      </c>
      <c r="C7689" s="1">
        <v>1</v>
      </c>
      <c r="D7689">
        <v>7.3</v>
      </c>
      <c r="E7689">
        <v>6.6</v>
      </c>
      <c r="F7689">
        <v>95</v>
      </c>
      <c r="G7689">
        <v>0</v>
      </c>
      <c r="H7689">
        <v>0</v>
      </c>
      <c r="I7689">
        <v>0</v>
      </c>
      <c r="J7689" s="4">
        <f t="shared" si="1074"/>
        <v>26.424680101151239</v>
      </c>
      <c r="K7689" s="4">
        <f t="shared" si="1075"/>
        <v>-56.055422062601423</v>
      </c>
      <c r="L7689" s="5">
        <f t="shared" si="1080"/>
        <v>0</v>
      </c>
      <c r="M7689" s="5">
        <f t="shared" si="1081"/>
        <v>0</v>
      </c>
      <c r="N7689" s="6">
        <f t="shared" ref="N7689:N7752" si="1082">H7689*MAX(0,COS(2*ASIN(SQRT(SIN(RADIANS($B$4))^2+COS(RADIANS($K7689))^2-2*SIN(RADIANS($B$4))*COS(RADIANS($K7689))*COS(RADIANS($J7689-$B$5))+(SIN(RADIANS($K7689))-COS(RADIANS($B$4)))^2)/2)))</f>
        <v>0</v>
      </c>
      <c r="O7689" s="6">
        <f t="shared" si="1076"/>
        <v>0</v>
      </c>
      <c r="P7689" s="6">
        <f>FORECAST(J7689,Inputs!$B$10:$B$18,Inputs!$A$10:$A$18)</f>
        <v>30.800228519455104</v>
      </c>
      <c r="Q7689" s="6">
        <f>IF(Inputs!$D$10="Yes",IF('Hourly Calcs'!P7689&gt;'Hourly Calcs'!K7689,'Hourly Calcs'!O7689,N7689+O7689),N7689+O7689)</f>
        <v>0</v>
      </c>
      <c r="R7689" s="12">
        <f t="shared" si="1077"/>
        <v>0</v>
      </c>
      <c r="S7689" s="1">
        <f>IF(AND(A7689&gt;=5,A7689&lt;=9),INDEX(Demand!$C$3:$C$26,C7689),INDEX(Demand!$B$3:$B$26,C7689))</f>
        <v>350</v>
      </c>
      <c r="T7689" s="7">
        <f t="shared" si="1078"/>
        <v>0</v>
      </c>
      <c r="U7689" s="7">
        <f t="shared" si="1079"/>
        <v>0</v>
      </c>
    </row>
    <row r="7690" spans="1:21" x14ac:dyDescent="0.2">
      <c r="A7690" s="1">
        <v>11</v>
      </c>
      <c r="B7690" s="1">
        <v>17</v>
      </c>
      <c r="C7690" s="1">
        <v>2</v>
      </c>
      <c r="D7690">
        <v>7.4</v>
      </c>
      <c r="E7690">
        <v>6.9</v>
      </c>
      <c r="F7690">
        <v>97</v>
      </c>
      <c r="G7690">
        <v>0</v>
      </c>
      <c r="H7690">
        <v>0</v>
      </c>
      <c r="I7690">
        <v>0</v>
      </c>
      <c r="J7690" s="4">
        <f t="shared" ref="J7690:J7753" si="1083">solarazimuth($B$2,$B$3,$B$1,A7690,B7690,C7690,0,0,0,0)</f>
        <v>48.174107174353964</v>
      </c>
      <c r="K7690" s="4">
        <f t="shared" ref="K7690:K7753" si="1084">solarelevation($B$2,$B$3,$B$1,A7690,B7690,C7690,0,0,0,0)</f>
        <v>-50.290240677339881</v>
      </c>
      <c r="L7690" s="5">
        <f t="shared" si="1080"/>
        <v>0</v>
      </c>
      <c r="M7690" s="5">
        <f t="shared" si="1081"/>
        <v>0</v>
      </c>
      <c r="N7690" s="6">
        <f t="shared" si="1082"/>
        <v>0</v>
      </c>
      <c r="O7690" s="6">
        <f t="shared" ref="O7690:O7753" si="1085">$I7690*(1+COS(RADIANS($B$4)))/2</f>
        <v>0</v>
      </c>
      <c r="P7690" s="6">
        <f>FORECAST(J7690,Inputs!$B$10:$B$18,Inputs!$A$10:$A$18)</f>
        <v>31.00161210346624</v>
      </c>
      <c r="Q7690" s="6">
        <f>IF(Inputs!$D$10="Yes",IF('Hourly Calcs'!P7690&gt;'Hourly Calcs'!K7690,'Hourly Calcs'!O7690,N7690+O7690),N7690+O7690)</f>
        <v>0</v>
      </c>
      <c r="R7690" s="12">
        <f t="shared" ref="R7690:R7753" si="1086">$B$6*$E$1*Q7690</f>
        <v>0</v>
      </c>
      <c r="S7690" s="1">
        <f>IF(AND(A7690&gt;=5,A7690&lt;=9),INDEX(Demand!$C$3:$C$26,C7690),INDEX(Demand!$B$3:$B$26,C7690))</f>
        <v>350</v>
      </c>
      <c r="T7690" s="7">
        <f t="shared" ref="T7690:T7753" si="1087">S7690-MAX(0,S7690-R7690)</f>
        <v>0</v>
      </c>
      <c r="U7690" s="7">
        <f t="shared" ref="U7690:U7753" si="1088">MAX(0,R7690-S7690)</f>
        <v>0</v>
      </c>
    </row>
    <row r="7691" spans="1:21" x14ac:dyDescent="0.2">
      <c r="A7691" s="1">
        <v>11</v>
      </c>
      <c r="B7691" s="1">
        <v>17</v>
      </c>
      <c r="C7691" s="1">
        <v>3</v>
      </c>
      <c r="D7691">
        <v>8.6</v>
      </c>
      <c r="E7691">
        <v>8.1</v>
      </c>
      <c r="F7691">
        <v>97</v>
      </c>
      <c r="G7691">
        <v>0</v>
      </c>
      <c r="H7691">
        <v>0</v>
      </c>
      <c r="I7691">
        <v>0</v>
      </c>
      <c r="J7691" s="4">
        <f t="shared" si="1083"/>
        <v>65.280864654075771</v>
      </c>
      <c r="K7691" s="4">
        <f t="shared" si="1084"/>
        <v>-42.359233565256858</v>
      </c>
      <c r="L7691" s="5">
        <f t="shared" si="1080"/>
        <v>0</v>
      </c>
      <c r="M7691" s="5">
        <f t="shared" si="1081"/>
        <v>0</v>
      </c>
      <c r="N7691" s="6">
        <f t="shared" si="1082"/>
        <v>0</v>
      </c>
      <c r="O7691" s="6">
        <f t="shared" si="1085"/>
        <v>0</v>
      </c>
      <c r="P7691" s="6">
        <f>FORECAST(J7691,Inputs!$B$10:$B$18,Inputs!$A$10:$A$18)</f>
        <v>31.160008006056255</v>
      </c>
      <c r="Q7691" s="6">
        <f>IF(Inputs!$D$10="Yes",IF('Hourly Calcs'!P7691&gt;'Hourly Calcs'!K7691,'Hourly Calcs'!O7691,N7691+O7691),N7691+O7691)</f>
        <v>0</v>
      </c>
      <c r="R7691" s="12">
        <f t="shared" si="1086"/>
        <v>0</v>
      </c>
      <c r="S7691" s="1">
        <f>IF(AND(A7691&gt;=5,A7691&lt;=9),INDEX(Demand!$C$3:$C$26,C7691),INDEX(Demand!$B$3:$B$26,C7691))</f>
        <v>350</v>
      </c>
      <c r="T7691" s="7">
        <f t="shared" si="1087"/>
        <v>0</v>
      </c>
      <c r="U7691" s="7">
        <f t="shared" si="1088"/>
        <v>0</v>
      </c>
    </row>
    <row r="7692" spans="1:21" x14ac:dyDescent="0.2">
      <c r="A7692" s="1">
        <v>11</v>
      </c>
      <c r="B7692" s="1">
        <v>17</v>
      </c>
      <c r="C7692" s="1">
        <v>4</v>
      </c>
      <c r="D7692">
        <v>9.4</v>
      </c>
      <c r="E7692">
        <v>8.3000000000000007</v>
      </c>
      <c r="F7692">
        <v>93</v>
      </c>
      <c r="G7692">
        <v>0</v>
      </c>
      <c r="H7692">
        <v>0</v>
      </c>
      <c r="I7692">
        <v>0</v>
      </c>
      <c r="J7692" s="4">
        <f t="shared" si="1083"/>
        <v>79.17979665539049</v>
      </c>
      <c r="K7692" s="4">
        <f t="shared" si="1084"/>
        <v>-33.336069848213512</v>
      </c>
      <c r="L7692" s="5">
        <f t="shared" si="1080"/>
        <v>85.82020334460951</v>
      </c>
      <c r="M7692" s="5">
        <f t="shared" si="1081"/>
        <v>0</v>
      </c>
      <c r="N7692" s="6">
        <f t="shared" si="1082"/>
        <v>0</v>
      </c>
      <c r="O7692" s="6">
        <f t="shared" si="1085"/>
        <v>0</v>
      </c>
      <c r="P7692" s="6">
        <f>FORECAST(J7692,Inputs!$B$10:$B$18,Inputs!$A$10:$A$18)</f>
        <v>31.288701820883244</v>
      </c>
      <c r="Q7692" s="6">
        <f>IF(Inputs!$D$10="Yes",IF('Hourly Calcs'!P7692&gt;'Hourly Calcs'!K7692,'Hourly Calcs'!O7692,N7692+O7692),N7692+O7692)</f>
        <v>0</v>
      </c>
      <c r="R7692" s="12">
        <f t="shared" si="1086"/>
        <v>0</v>
      </c>
      <c r="S7692" s="1">
        <f>IF(AND(A7692&gt;=5,A7692&lt;=9),INDEX(Demand!$C$3:$C$26,C7692),INDEX(Demand!$B$3:$B$26,C7692))</f>
        <v>350</v>
      </c>
      <c r="T7692" s="7">
        <f t="shared" si="1087"/>
        <v>0</v>
      </c>
      <c r="U7692" s="7">
        <f t="shared" si="1088"/>
        <v>0</v>
      </c>
    </row>
    <row r="7693" spans="1:21" x14ac:dyDescent="0.2">
      <c r="A7693" s="1">
        <v>11</v>
      </c>
      <c r="B7693" s="1">
        <v>17</v>
      </c>
      <c r="C7693" s="1">
        <v>5</v>
      </c>
      <c r="D7693">
        <v>9.6</v>
      </c>
      <c r="E7693">
        <v>8.1</v>
      </c>
      <c r="F7693">
        <v>90</v>
      </c>
      <c r="G7693">
        <v>0</v>
      </c>
      <c r="H7693">
        <v>0</v>
      </c>
      <c r="I7693">
        <v>0</v>
      </c>
      <c r="J7693" s="4">
        <f t="shared" si="1083"/>
        <v>91.257161372374384</v>
      </c>
      <c r="K7693" s="4">
        <f t="shared" si="1084"/>
        <v>-23.89512281790887</v>
      </c>
      <c r="L7693" s="5">
        <f t="shared" si="1080"/>
        <v>73.742838627625616</v>
      </c>
      <c r="M7693" s="5">
        <f t="shared" si="1081"/>
        <v>0</v>
      </c>
      <c r="N7693" s="6">
        <f t="shared" si="1082"/>
        <v>0</v>
      </c>
      <c r="O7693" s="6">
        <f t="shared" si="1085"/>
        <v>0</v>
      </c>
      <c r="P7693" s="6">
        <f>FORECAST(J7693,Inputs!$B$10:$B$18,Inputs!$A$10:$A$18)</f>
        <v>31.400529271966427</v>
      </c>
      <c r="Q7693" s="6">
        <f>IF(Inputs!$D$10="Yes",IF('Hourly Calcs'!P7693&gt;'Hourly Calcs'!K7693,'Hourly Calcs'!O7693,N7693+O7693),N7693+O7693)</f>
        <v>0</v>
      </c>
      <c r="R7693" s="12">
        <f t="shared" si="1086"/>
        <v>0</v>
      </c>
      <c r="S7693" s="1">
        <f>IF(AND(A7693&gt;=5,A7693&lt;=9),INDEX(Demand!$C$3:$C$26,C7693),INDEX(Demand!$B$3:$B$26,C7693))</f>
        <v>350</v>
      </c>
      <c r="T7693" s="7">
        <f t="shared" si="1087"/>
        <v>0</v>
      </c>
      <c r="U7693" s="7">
        <f t="shared" si="1088"/>
        <v>0</v>
      </c>
    </row>
    <row r="7694" spans="1:21" x14ac:dyDescent="0.2">
      <c r="A7694" s="1">
        <v>11</v>
      </c>
      <c r="B7694" s="1">
        <v>17</v>
      </c>
      <c r="C7694" s="1">
        <v>6</v>
      </c>
      <c r="D7694">
        <v>9.6999999999999993</v>
      </c>
      <c r="E7694">
        <v>8.3000000000000007</v>
      </c>
      <c r="F7694">
        <v>91</v>
      </c>
      <c r="G7694">
        <v>0</v>
      </c>
      <c r="H7694">
        <v>0</v>
      </c>
      <c r="I7694">
        <v>0</v>
      </c>
      <c r="J7694" s="4">
        <f t="shared" si="1083"/>
        <v>102.50530913344178</v>
      </c>
      <c r="K7694" s="4">
        <f t="shared" si="1084"/>
        <v>-14.484292879681789</v>
      </c>
      <c r="L7694" s="5">
        <f t="shared" si="1080"/>
        <v>62.494690866558216</v>
      </c>
      <c r="M7694" s="5">
        <f t="shared" si="1081"/>
        <v>0</v>
      </c>
      <c r="N7694" s="6">
        <f t="shared" si="1082"/>
        <v>0</v>
      </c>
      <c r="O7694" s="6">
        <f t="shared" si="1085"/>
        <v>0</v>
      </c>
      <c r="P7694" s="6">
        <f>FORECAST(J7694,Inputs!$B$10:$B$18,Inputs!$A$10:$A$18)</f>
        <v>31.504678788272606</v>
      </c>
      <c r="Q7694" s="6">
        <f>IF(Inputs!$D$10="Yes",IF('Hourly Calcs'!P7694&gt;'Hourly Calcs'!K7694,'Hourly Calcs'!O7694,N7694+O7694),N7694+O7694)</f>
        <v>0</v>
      </c>
      <c r="R7694" s="12">
        <f t="shared" si="1086"/>
        <v>0</v>
      </c>
      <c r="S7694" s="1">
        <f>IF(AND(A7694&gt;=5,A7694&lt;=9),INDEX(Demand!$C$3:$C$26,C7694),INDEX(Demand!$B$3:$B$26,C7694))</f>
        <v>350</v>
      </c>
      <c r="T7694" s="7">
        <f t="shared" si="1087"/>
        <v>0</v>
      </c>
      <c r="U7694" s="7">
        <f t="shared" si="1088"/>
        <v>0</v>
      </c>
    </row>
    <row r="7695" spans="1:21" x14ac:dyDescent="0.2">
      <c r="A7695" s="1">
        <v>11</v>
      </c>
      <c r="B7695" s="1">
        <v>17</v>
      </c>
      <c r="C7695" s="1">
        <v>7</v>
      </c>
      <c r="D7695">
        <v>9.6</v>
      </c>
      <c r="E7695">
        <v>8.1999999999999993</v>
      </c>
      <c r="F7695">
        <v>91</v>
      </c>
      <c r="G7695">
        <v>0</v>
      </c>
      <c r="H7695">
        <v>0</v>
      </c>
      <c r="I7695">
        <v>0</v>
      </c>
      <c r="J7695" s="4">
        <f t="shared" si="1083"/>
        <v>113.6296593446676</v>
      </c>
      <c r="K7695" s="4">
        <f t="shared" si="1084"/>
        <v>-5.4427121048448868</v>
      </c>
      <c r="L7695" s="5">
        <f t="shared" si="1080"/>
        <v>51.370340655332399</v>
      </c>
      <c r="M7695" s="5">
        <f t="shared" si="1081"/>
        <v>0</v>
      </c>
      <c r="N7695" s="6">
        <f t="shared" si="1082"/>
        <v>0</v>
      </c>
      <c r="O7695" s="6">
        <f t="shared" si="1085"/>
        <v>0</v>
      </c>
      <c r="P7695" s="6">
        <f>FORECAST(J7695,Inputs!$B$10:$B$18,Inputs!$A$10:$A$18)</f>
        <v>31.607682030969144</v>
      </c>
      <c r="Q7695" s="6">
        <f>IF(Inputs!$D$10="Yes",IF('Hourly Calcs'!P7695&gt;'Hourly Calcs'!K7695,'Hourly Calcs'!O7695,N7695+O7695),N7695+O7695)</f>
        <v>0</v>
      </c>
      <c r="R7695" s="12">
        <f t="shared" si="1086"/>
        <v>0</v>
      </c>
      <c r="S7695" s="1">
        <f>IF(AND(A7695&gt;=5,A7695&lt;=9),INDEX(Demand!$C$3:$C$26,C7695),INDEX(Demand!$B$3:$B$26,C7695))</f>
        <v>350</v>
      </c>
      <c r="T7695" s="7">
        <f t="shared" si="1087"/>
        <v>0</v>
      </c>
      <c r="U7695" s="7">
        <f t="shared" si="1088"/>
        <v>0</v>
      </c>
    </row>
    <row r="7696" spans="1:21" x14ac:dyDescent="0.2">
      <c r="A7696" s="1">
        <v>11</v>
      </c>
      <c r="B7696" s="1">
        <v>17</v>
      </c>
      <c r="C7696" s="1">
        <v>8</v>
      </c>
      <c r="D7696">
        <v>9.6</v>
      </c>
      <c r="E7696">
        <v>8.1</v>
      </c>
      <c r="F7696">
        <v>90</v>
      </c>
      <c r="G7696">
        <v>4</v>
      </c>
      <c r="H7696">
        <v>0</v>
      </c>
      <c r="I7696">
        <v>4</v>
      </c>
      <c r="J7696" s="4">
        <f t="shared" si="1083"/>
        <v>125.1610628761958</v>
      </c>
      <c r="K7696" s="4">
        <f t="shared" si="1084"/>
        <v>2.9912844444951219</v>
      </c>
      <c r="L7696" s="5">
        <f t="shared" si="1080"/>
        <v>39.8389371238042</v>
      </c>
      <c r="M7696" s="5">
        <f t="shared" si="1081"/>
        <v>31.008715555504878</v>
      </c>
      <c r="N7696" s="6">
        <f t="shared" si="1082"/>
        <v>0</v>
      </c>
      <c r="O7696" s="6">
        <f t="shared" si="1085"/>
        <v>3.6580751451100832</v>
      </c>
      <c r="P7696" s="6">
        <f>FORECAST(J7696,Inputs!$B$10:$B$18,Inputs!$A$10:$A$18)</f>
        <v>31.714454285890699</v>
      </c>
      <c r="Q7696" s="6">
        <f>IF(Inputs!$D$10="Yes",IF('Hourly Calcs'!P7696&gt;'Hourly Calcs'!K7696,'Hourly Calcs'!O7696,N7696+O7696),N7696+O7696)</f>
        <v>3.6580751451100832</v>
      </c>
      <c r="R7696" s="12">
        <f t="shared" si="1086"/>
        <v>17.383173089563115</v>
      </c>
      <c r="S7696" s="1">
        <f>IF(AND(A7696&gt;=5,A7696&lt;=9),INDEX(Demand!$C$3:$C$26,C7696),INDEX(Demand!$B$3:$B$26,C7696))</f>
        <v>350</v>
      </c>
      <c r="T7696" s="7">
        <f t="shared" si="1087"/>
        <v>17.383173089563115</v>
      </c>
      <c r="U7696" s="7">
        <f t="shared" si="1088"/>
        <v>0</v>
      </c>
    </row>
    <row r="7697" spans="1:21" x14ac:dyDescent="0.2">
      <c r="A7697" s="1">
        <v>11</v>
      </c>
      <c r="B7697" s="1">
        <v>17</v>
      </c>
      <c r="C7697" s="1">
        <v>9</v>
      </c>
      <c r="D7697">
        <v>9.6</v>
      </c>
      <c r="E7697">
        <v>8.1</v>
      </c>
      <c r="F7697">
        <v>90</v>
      </c>
      <c r="G7697">
        <v>39</v>
      </c>
      <c r="H7697">
        <v>0</v>
      </c>
      <c r="I7697">
        <v>39</v>
      </c>
      <c r="J7697" s="4">
        <f t="shared" si="1083"/>
        <v>137.49708784688443</v>
      </c>
      <c r="K7697" s="4">
        <f t="shared" si="1084"/>
        <v>9.9548959435375082</v>
      </c>
      <c r="L7697" s="5">
        <f t="shared" si="1080"/>
        <v>27.502912153115574</v>
      </c>
      <c r="M7697" s="5">
        <f t="shared" si="1081"/>
        <v>24.045104056462492</v>
      </c>
      <c r="N7697" s="6">
        <f t="shared" si="1082"/>
        <v>0</v>
      </c>
      <c r="O7697" s="6">
        <f t="shared" si="1085"/>
        <v>35.666232664823312</v>
      </c>
      <c r="P7697" s="6">
        <f>FORECAST(J7697,Inputs!$B$10:$B$18,Inputs!$A$10:$A$18)</f>
        <v>31.828676739323001</v>
      </c>
      <c r="Q7697" s="6">
        <f>IF(Inputs!$D$10="Yes",IF('Hourly Calcs'!P7697&gt;'Hourly Calcs'!K7697,'Hourly Calcs'!O7697,N7697+O7697),N7697+O7697)</f>
        <v>35.666232664823312</v>
      </c>
      <c r="R7697" s="12">
        <f t="shared" si="1086"/>
        <v>169.48593762324037</v>
      </c>
      <c r="S7697" s="1">
        <f>IF(AND(A7697&gt;=5,A7697&lt;=9),INDEX(Demand!$C$3:$C$26,C7697),INDEX(Demand!$B$3:$B$26,C7697))</f>
        <v>350</v>
      </c>
      <c r="T7697" s="7">
        <f t="shared" si="1087"/>
        <v>169.48593762324037</v>
      </c>
      <c r="U7697" s="7">
        <f t="shared" si="1088"/>
        <v>0</v>
      </c>
    </row>
    <row r="7698" spans="1:21" x14ac:dyDescent="0.2">
      <c r="A7698" s="1">
        <v>11</v>
      </c>
      <c r="B7698" s="1">
        <v>17</v>
      </c>
      <c r="C7698" s="1">
        <v>10</v>
      </c>
      <c r="D7698">
        <v>9.6</v>
      </c>
      <c r="E7698">
        <v>7.9</v>
      </c>
      <c r="F7698">
        <v>89</v>
      </c>
      <c r="G7698">
        <v>49</v>
      </c>
      <c r="H7698">
        <v>0</v>
      </c>
      <c r="I7698">
        <v>49</v>
      </c>
      <c r="J7698" s="4">
        <f t="shared" si="1083"/>
        <v>150.86579053579695</v>
      </c>
      <c r="K7698" s="4">
        <f t="shared" si="1084"/>
        <v>15.469088031990935</v>
      </c>
      <c r="L7698" s="5">
        <f t="shared" si="1080"/>
        <v>14.134209464203053</v>
      </c>
      <c r="M7698" s="5">
        <f t="shared" si="1081"/>
        <v>18.530911968009065</v>
      </c>
      <c r="N7698" s="6">
        <f t="shared" si="1082"/>
        <v>0</v>
      </c>
      <c r="O7698" s="6">
        <f t="shared" si="1085"/>
        <v>44.811420527598521</v>
      </c>
      <c r="P7698" s="6">
        <f>FORECAST(J7698,Inputs!$B$10:$B$18,Inputs!$A$10:$A$18)</f>
        <v>31.9524610234796</v>
      </c>
      <c r="Q7698" s="6">
        <f>IF(Inputs!$D$10="Yes",IF('Hourly Calcs'!P7698&gt;'Hourly Calcs'!K7698,'Hourly Calcs'!O7698,N7698+O7698),N7698+O7698)</f>
        <v>44.811420527598521</v>
      </c>
      <c r="R7698" s="12">
        <f t="shared" si="1086"/>
        <v>212.94387034714816</v>
      </c>
      <c r="S7698" s="1">
        <f>IF(AND(A7698&gt;=5,A7698&lt;=9),INDEX(Demand!$C$3:$C$26,C7698),INDEX(Demand!$B$3:$B$26,C7698))</f>
        <v>600</v>
      </c>
      <c r="T7698" s="7">
        <f t="shared" si="1087"/>
        <v>212.94387034714816</v>
      </c>
      <c r="U7698" s="7">
        <f t="shared" si="1088"/>
        <v>0</v>
      </c>
    </row>
    <row r="7699" spans="1:21" x14ac:dyDescent="0.2">
      <c r="A7699" s="1">
        <v>11</v>
      </c>
      <c r="B7699" s="1">
        <v>17</v>
      </c>
      <c r="C7699" s="1">
        <v>11</v>
      </c>
      <c r="D7699">
        <v>9.4</v>
      </c>
      <c r="E7699">
        <v>8</v>
      </c>
      <c r="F7699">
        <v>91</v>
      </c>
      <c r="G7699">
        <v>74</v>
      </c>
      <c r="H7699">
        <v>0</v>
      </c>
      <c r="I7699">
        <v>74</v>
      </c>
      <c r="J7699" s="4">
        <f t="shared" si="1083"/>
        <v>165.23028673549308</v>
      </c>
      <c r="K7699" s="4">
        <f t="shared" si="1084"/>
        <v>18.998962483730523</v>
      </c>
      <c r="L7699" s="5">
        <f t="shared" si="1080"/>
        <v>0.2302867354930811</v>
      </c>
      <c r="M7699" s="5">
        <f t="shared" si="1081"/>
        <v>15.001037516269477</v>
      </c>
      <c r="N7699" s="6">
        <f t="shared" si="1082"/>
        <v>0</v>
      </c>
      <c r="O7699" s="6">
        <f t="shared" si="1085"/>
        <v>67.674390184536534</v>
      </c>
      <c r="P7699" s="6">
        <f>FORECAST(J7699,Inputs!$B$10:$B$18,Inputs!$A$10:$A$18)</f>
        <v>32.08546561792123</v>
      </c>
      <c r="Q7699" s="6">
        <f>IF(Inputs!$D$10="Yes",IF('Hourly Calcs'!P7699&gt;'Hourly Calcs'!K7699,'Hourly Calcs'!O7699,N7699+O7699),N7699+O7699)</f>
        <v>67.674390184536534</v>
      </c>
      <c r="R7699" s="12">
        <f t="shared" si="1086"/>
        <v>321.58870215691758</v>
      </c>
      <c r="S7699" s="1">
        <f>IF(AND(A7699&gt;=5,A7699&lt;=9),INDEX(Demand!$C$3:$C$26,C7699),INDEX(Demand!$B$3:$B$26,C7699))</f>
        <v>600</v>
      </c>
      <c r="T7699" s="7">
        <f t="shared" si="1087"/>
        <v>321.58870215691758</v>
      </c>
      <c r="U7699" s="7">
        <f t="shared" si="1088"/>
        <v>0</v>
      </c>
    </row>
    <row r="7700" spans="1:21" x14ac:dyDescent="0.2">
      <c r="A7700" s="1">
        <v>11</v>
      </c>
      <c r="B7700" s="1">
        <v>17</v>
      </c>
      <c r="C7700" s="1">
        <v>12</v>
      </c>
      <c r="D7700">
        <v>9.5</v>
      </c>
      <c r="E7700">
        <v>7.4</v>
      </c>
      <c r="F7700">
        <v>87</v>
      </c>
      <c r="G7700">
        <v>87</v>
      </c>
      <c r="H7700">
        <v>0</v>
      </c>
      <c r="I7700">
        <v>87</v>
      </c>
      <c r="J7700" s="4">
        <f t="shared" si="1083"/>
        <v>180.21484099332633</v>
      </c>
      <c r="K7700" s="4">
        <f t="shared" si="1084"/>
        <v>20.189704868783508</v>
      </c>
      <c r="L7700" s="5">
        <f t="shared" si="1080"/>
        <v>15.214840993326334</v>
      </c>
      <c r="M7700" s="5">
        <f t="shared" si="1081"/>
        <v>13.810295131216492</v>
      </c>
      <c r="N7700" s="6">
        <f t="shared" si="1082"/>
        <v>0</v>
      </c>
      <c r="O7700" s="6">
        <f t="shared" si="1085"/>
        <v>79.563134406144314</v>
      </c>
      <c r="P7700" s="6">
        <f>FORECAST(J7700,Inputs!$B$10:$B$18,Inputs!$A$10:$A$18)</f>
        <v>32.224211490678947</v>
      </c>
      <c r="Q7700" s="6">
        <f>IF(Inputs!$D$10="Yes",IF('Hourly Calcs'!P7700&gt;'Hourly Calcs'!K7700,'Hourly Calcs'!O7700,N7700+O7700),N7700+O7700)</f>
        <v>79.563134406144314</v>
      </c>
      <c r="R7700" s="12">
        <f t="shared" si="1086"/>
        <v>378.08401469799776</v>
      </c>
      <c r="S7700" s="1">
        <f>IF(AND(A7700&gt;=5,A7700&lt;=9),INDEX(Demand!$C$3:$C$26,C7700),INDEX(Demand!$B$3:$B$26,C7700))</f>
        <v>600</v>
      </c>
      <c r="T7700" s="7">
        <f t="shared" si="1087"/>
        <v>378.08401469799776</v>
      </c>
      <c r="U7700" s="7">
        <f t="shared" si="1088"/>
        <v>0</v>
      </c>
    </row>
    <row r="7701" spans="1:21" x14ac:dyDescent="0.2">
      <c r="A7701" s="1">
        <v>11</v>
      </c>
      <c r="B7701" s="1">
        <v>17</v>
      </c>
      <c r="C7701" s="1">
        <v>13</v>
      </c>
      <c r="D7701">
        <v>9.6</v>
      </c>
      <c r="E7701">
        <v>7.5</v>
      </c>
      <c r="F7701">
        <v>87</v>
      </c>
      <c r="G7701">
        <v>86</v>
      </c>
      <c r="H7701">
        <v>0</v>
      </c>
      <c r="I7701">
        <v>86</v>
      </c>
      <c r="J7701" s="4">
        <f t="shared" si="1083"/>
        <v>195.18599541706499</v>
      </c>
      <c r="K7701" s="4">
        <f t="shared" si="1084"/>
        <v>18.909589121804729</v>
      </c>
      <c r="L7701" s="5">
        <f t="shared" si="1080"/>
        <v>30.185995417064987</v>
      </c>
      <c r="M7701" s="5">
        <f t="shared" si="1081"/>
        <v>15.090410878195271</v>
      </c>
      <c r="N7701" s="6">
        <f t="shared" si="1082"/>
        <v>0</v>
      </c>
      <c r="O7701" s="6">
        <f t="shared" si="1085"/>
        <v>78.648615619866789</v>
      </c>
      <c r="P7701" s="6">
        <f>FORECAST(J7701,Inputs!$B$10:$B$18,Inputs!$A$10:$A$18)</f>
        <v>32.362833290898749</v>
      </c>
      <c r="Q7701" s="6">
        <f>IF(Inputs!$D$10="Yes",IF('Hourly Calcs'!P7701&gt;'Hourly Calcs'!K7701,'Hourly Calcs'!O7701,N7701+O7701),N7701+O7701)</f>
        <v>78.648615619866789</v>
      </c>
      <c r="R7701" s="12">
        <f t="shared" si="1086"/>
        <v>373.73822142560698</v>
      </c>
      <c r="S7701" s="1">
        <f>IF(AND(A7701&gt;=5,A7701&lt;=9),INDEX(Demand!$C$3:$C$26,C7701),INDEX(Demand!$B$3:$B$26,C7701))</f>
        <v>600</v>
      </c>
      <c r="T7701" s="7">
        <f t="shared" si="1087"/>
        <v>373.73822142560698</v>
      </c>
      <c r="U7701" s="7">
        <f t="shared" si="1088"/>
        <v>0</v>
      </c>
    </row>
    <row r="7702" spans="1:21" x14ac:dyDescent="0.2">
      <c r="A7702" s="1">
        <v>11</v>
      </c>
      <c r="B7702" s="1">
        <v>17</v>
      </c>
      <c r="C7702" s="1">
        <v>14</v>
      </c>
      <c r="D7702">
        <v>9.1999999999999993</v>
      </c>
      <c r="E7702">
        <v>7</v>
      </c>
      <c r="F7702">
        <v>86</v>
      </c>
      <c r="G7702">
        <v>70</v>
      </c>
      <c r="H7702">
        <v>0</v>
      </c>
      <c r="I7702">
        <v>70</v>
      </c>
      <c r="J7702" s="4">
        <f t="shared" si="1083"/>
        <v>209.51564641686298</v>
      </c>
      <c r="K7702" s="4">
        <f t="shared" si="1084"/>
        <v>15.29948246578607</v>
      </c>
      <c r="L7702" s="5">
        <f t="shared" si="1080"/>
        <v>44.515646416862978</v>
      </c>
      <c r="M7702" s="5">
        <f t="shared" si="1081"/>
        <v>18.70051753421393</v>
      </c>
      <c r="N7702" s="6">
        <f t="shared" si="1082"/>
        <v>0</v>
      </c>
      <c r="O7702" s="6">
        <f t="shared" si="1085"/>
        <v>64.016315039426459</v>
      </c>
      <c r="P7702" s="6">
        <f>FORECAST(J7702,Inputs!$B$10:$B$18,Inputs!$A$10:$A$18)</f>
        <v>32.495515244600583</v>
      </c>
      <c r="Q7702" s="6">
        <f>IF(Inputs!$D$10="Yes",IF('Hourly Calcs'!P7702&gt;'Hourly Calcs'!K7702,'Hourly Calcs'!O7702,N7702+O7702),N7702+O7702)</f>
        <v>64.016315039426459</v>
      </c>
      <c r="R7702" s="12">
        <f t="shared" si="1086"/>
        <v>304.20552906735452</v>
      </c>
      <c r="S7702" s="1">
        <f>IF(AND(A7702&gt;=5,A7702&lt;=9),INDEX(Demand!$C$3:$C$26,C7702),INDEX(Demand!$B$3:$B$26,C7702))</f>
        <v>600</v>
      </c>
      <c r="T7702" s="7">
        <f t="shared" si="1087"/>
        <v>304.20552906735452</v>
      </c>
      <c r="U7702" s="7">
        <f t="shared" si="1088"/>
        <v>0</v>
      </c>
    </row>
    <row r="7703" spans="1:21" x14ac:dyDescent="0.2">
      <c r="A7703" s="1">
        <v>11</v>
      </c>
      <c r="B7703" s="1">
        <v>17</v>
      </c>
      <c r="C7703" s="1">
        <v>15</v>
      </c>
      <c r="D7703">
        <v>9.3000000000000007</v>
      </c>
      <c r="E7703">
        <v>7.1</v>
      </c>
      <c r="F7703">
        <v>86</v>
      </c>
      <c r="G7703">
        <v>43</v>
      </c>
      <c r="H7703">
        <v>0</v>
      </c>
      <c r="I7703">
        <v>43</v>
      </c>
      <c r="J7703" s="4">
        <f t="shared" si="1083"/>
        <v>222.83980259191569</v>
      </c>
      <c r="K7703" s="4">
        <f t="shared" si="1084"/>
        <v>9.7201754127790849</v>
      </c>
      <c r="L7703" s="5">
        <f t="shared" si="1080"/>
        <v>57.839802591915685</v>
      </c>
      <c r="M7703" s="5">
        <f t="shared" si="1081"/>
        <v>24.279824587220915</v>
      </c>
      <c r="N7703" s="6">
        <f t="shared" si="1082"/>
        <v>0</v>
      </c>
      <c r="O7703" s="6">
        <f t="shared" si="1085"/>
        <v>39.324307809933394</v>
      </c>
      <c r="P7703" s="6">
        <f>FORECAST(J7703,Inputs!$B$10:$B$18,Inputs!$A$10:$A$18)</f>
        <v>32.618887061036254</v>
      </c>
      <c r="Q7703" s="6">
        <f>IF(Inputs!$D$10="Yes",IF('Hourly Calcs'!P7703&gt;'Hourly Calcs'!K7703,'Hourly Calcs'!O7703,N7703+O7703),N7703+O7703)</f>
        <v>39.324307809933394</v>
      </c>
      <c r="R7703" s="12">
        <f t="shared" si="1086"/>
        <v>186.86911071280349</v>
      </c>
      <c r="S7703" s="1">
        <f>IF(AND(A7703&gt;=5,A7703&lt;=9),INDEX(Demand!$C$3:$C$26,C7703),INDEX(Demand!$B$3:$B$26,C7703))</f>
        <v>600</v>
      </c>
      <c r="T7703" s="7">
        <f t="shared" si="1087"/>
        <v>186.86911071280349</v>
      </c>
      <c r="U7703" s="7">
        <f t="shared" si="1088"/>
        <v>0</v>
      </c>
    </row>
    <row r="7704" spans="1:21" x14ac:dyDescent="0.2">
      <c r="A7704" s="1">
        <v>11</v>
      </c>
      <c r="B7704" s="1">
        <v>17</v>
      </c>
      <c r="C7704" s="1">
        <v>16</v>
      </c>
      <c r="D7704">
        <v>8.8000000000000007</v>
      </c>
      <c r="E7704">
        <v>7.7</v>
      </c>
      <c r="F7704">
        <v>93</v>
      </c>
      <c r="G7704">
        <v>14</v>
      </c>
      <c r="H7704">
        <v>0</v>
      </c>
      <c r="I7704">
        <v>14</v>
      </c>
      <c r="J7704" s="4">
        <f t="shared" si="1083"/>
        <v>235.13237309346272</v>
      </c>
      <c r="K7704" s="4">
        <f t="shared" si="1084"/>
        <v>2.7180863530437733</v>
      </c>
      <c r="L7704" s="5">
        <f t="shared" si="1080"/>
        <v>70.132373093462718</v>
      </c>
      <c r="M7704" s="5">
        <f t="shared" si="1081"/>
        <v>31.281913646956227</v>
      </c>
      <c r="N7704" s="6">
        <f t="shared" si="1082"/>
        <v>0</v>
      </c>
      <c r="O7704" s="6">
        <f t="shared" si="1085"/>
        <v>12.803263007885292</v>
      </c>
      <c r="P7704" s="6">
        <f>FORECAST(J7704,Inputs!$B$10:$B$18,Inputs!$A$10:$A$18)</f>
        <v>32.732707158272802</v>
      </c>
      <c r="Q7704" s="6">
        <f>IF(Inputs!$D$10="Yes",IF('Hourly Calcs'!P7704&gt;'Hourly Calcs'!K7704,'Hourly Calcs'!O7704,N7704+O7704),N7704+O7704)</f>
        <v>12.803263007885292</v>
      </c>
      <c r="R7704" s="12">
        <f t="shared" si="1086"/>
        <v>60.841105813470904</v>
      </c>
      <c r="S7704" s="1">
        <f>IF(AND(A7704&gt;=5,A7704&lt;=9),INDEX(Demand!$C$3:$C$26,C7704),INDEX(Demand!$B$3:$B$26,C7704))</f>
        <v>900</v>
      </c>
      <c r="T7704" s="7">
        <f t="shared" si="1087"/>
        <v>60.841105813470904</v>
      </c>
      <c r="U7704" s="7">
        <f t="shared" si="1088"/>
        <v>0</v>
      </c>
    </row>
    <row r="7705" spans="1:21" x14ac:dyDescent="0.2">
      <c r="A7705" s="1">
        <v>11</v>
      </c>
      <c r="B7705" s="1">
        <v>17</v>
      </c>
      <c r="C7705" s="1">
        <v>17</v>
      </c>
      <c r="D7705">
        <v>8.9</v>
      </c>
      <c r="E7705">
        <v>7.6</v>
      </c>
      <c r="F7705">
        <v>92</v>
      </c>
      <c r="G7705">
        <v>1</v>
      </c>
      <c r="H7705">
        <v>0</v>
      </c>
      <c r="I7705">
        <v>1</v>
      </c>
      <c r="J7705" s="4">
        <f t="shared" si="1083"/>
        <v>246.62813266680291</v>
      </c>
      <c r="K7705" s="4">
        <f t="shared" si="1084"/>
        <v>-5.7729976901503903</v>
      </c>
      <c r="L7705" s="5">
        <f t="shared" si="1080"/>
        <v>81.628132666802912</v>
      </c>
      <c r="M7705" s="5">
        <f t="shared" si="1081"/>
        <v>0</v>
      </c>
      <c r="N7705" s="6">
        <f t="shared" si="1082"/>
        <v>0</v>
      </c>
      <c r="O7705" s="6">
        <f t="shared" si="1085"/>
        <v>0.91451878627752081</v>
      </c>
      <c r="P7705" s="6">
        <f>FORECAST(J7705,Inputs!$B$10:$B$18,Inputs!$A$10:$A$18)</f>
        <v>32.839149376544469</v>
      </c>
      <c r="Q7705" s="6">
        <f>IF(Inputs!$D$10="Yes",IF('Hourly Calcs'!P7705&gt;'Hourly Calcs'!K7705,'Hourly Calcs'!O7705,N7705+O7705),N7705+O7705)</f>
        <v>0.91451878627752081</v>
      </c>
      <c r="R7705" s="12">
        <f t="shared" si="1086"/>
        <v>4.3457932723907788</v>
      </c>
      <c r="S7705" s="1">
        <f>IF(AND(A7705&gt;=5,A7705&lt;=9),INDEX(Demand!$C$3:$C$26,C7705),INDEX(Demand!$B$3:$B$26,C7705))</f>
        <v>900</v>
      </c>
      <c r="T7705" s="7">
        <f t="shared" si="1087"/>
        <v>4.3457932723907788</v>
      </c>
      <c r="U7705" s="7">
        <f t="shared" si="1088"/>
        <v>0</v>
      </c>
    </row>
    <row r="7706" spans="1:21" x14ac:dyDescent="0.2">
      <c r="A7706" s="1">
        <v>11</v>
      </c>
      <c r="B7706" s="1">
        <v>17</v>
      </c>
      <c r="C7706" s="1">
        <v>18</v>
      </c>
      <c r="D7706">
        <v>9.3000000000000007</v>
      </c>
      <c r="E7706">
        <v>7.6</v>
      </c>
      <c r="F7706">
        <v>89</v>
      </c>
      <c r="G7706">
        <v>0</v>
      </c>
      <c r="H7706">
        <v>0</v>
      </c>
      <c r="I7706">
        <v>0</v>
      </c>
      <c r="J7706" s="4">
        <f t="shared" si="1083"/>
        <v>257.72843759334199</v>
      </c>
      <c r="K7706" s="4">
        <f t="shared" si="1084"/>
        <v>-14.839711279744179</v>
      </c>
      <c r="L7706" s="5">
        <f t="shared" si="1080"/>
        <v>0</v>
      </c>
      <c r="M7706" s="5">
        <f t="shared" si="1081"/>
        <v>0</v>
      </c>
      <c r="N7706" s="6">
        <f t="shared" si="1082"/>
        <v>0</v>
      </c>
      <c r="O7706" s="6">
        <f t="shared" si="1085"/>
        <v>0</v>
      </c>
      <c r="P7706" s="6">
        <f>FORECAST(J7706,Inputs!$B$10:$B$18,Inputs!$A$10:$A$18)</f>
        <v>32.941929977716129</v>
      </c>
      <c r="Q7706" s="6">
        <f>IF(Inputs!$D$10="Yes",IF('Hourly Calcs'!P7706&gt;'Hourly Calcs'!K7706,'Hourly Calcs'!O7706,N7706+O7706),N7706+O7706)</f>
        <v>0</v>
      </c>
      <c r="R7706" s="12">
        <f t="shared" si="1086"/>
        <v>0</v>
      </c>
      <c r="S7706" s="1">
        <f>IF(AND(A7706&gt;=5,A7706&lt;=9),INDEX(Demand!$C$3:$C$26,C7706),INDEX(Demand!$B$3:$B$26,C7706))</f>
        <v>900</v>
      </c>
      <c r="T7706" s="7">
        <f t="shared" si="1087"/>
        <v>0</v>
      </c>
      <c r="U7706" s="7">
        <f t="shared" si="1088"/>
        <v>0</v>
      </c>
    </row>
    <row r="7707" spans="1:21" x14ac:dyDescent="0.2">
      <c r="A7707" s="1">
        <v>11</v>
      </c>
      <c r="B7707" s="1">
        <v>17</v>
      </c>
      <c r="C7707" s="1">
        <v>19</v>
      </c>
      <c r="D7707">
        <v>9.4</v>
      </c>
      <c r="E7707">
        <v>7.5</v>
      </c>
      <c r="F7707">
        <v>88</v>
      </c>
      <c r="G7707">
        <v>0</v>
      </c>
      <c r="H7707">
        <v>0</v>
      </c>
      <c r="I7707">
        <v>0</v>
      </c>
      <c r="J7707" s="4">
        <f t="shared" si="1083"/>
        <v>268.96767592874085</v>
      </c>
      <c r="K7707" s="4">
        <f t="shared" si="1084"/>
        <v>-24.269650474539816</v>
      </c>
      <c r="L7707" s="5">
        <f t="shared" si="1080"/>
        <v>0</v>
      </c>
      <c r="M7707" s="5">
        <f t="shared" si="1081"/>
        <v>0</v>
      </c>
      <c r="N7707" s="6">
        <f t="shared" si="1082"/>
        <v>0</v>
      </c>
      <c r="O7707" s="6">
        <f t="shared" si="1085"/>
        <v>0</v>
      </c>
      <c r="P7707" s="6">
        <f>FORECAST(J7707,Inputs!$B$10:$B$18,Inputs!$A$10:$A$18)</f>
        <v>33.04599699934019</v>
      </c>
      <c r="Q7707" s="6">
        <f>IF(Inputs!$D$10="Yes",IF('Hourly Calcs'!P7707&gt;'Hourly Calcs'!K7707,'Hourly Calcs'!O7707,N7707+O7707),N7707+O7707)</f>
        <v>0</v>
      </c>
      <c r="R7707" s="12">
        <f t="shared" si="1086"/>
        <v>0</v>
      </c>
      <c r="S7707" s="1">
        <f>IF(AND(A7707&gt;=5,A7707&lt;=9),INDEX(Demand!$C$3:$C$26,C7707),INDEX(Demand!$B$3:$B$26,C7707))</f>
        <v>900</v>
      </c>
      <c r="T7707" s="7">
        <f t="shared" si="1087"/>
        <v>0</v>
      </c>
      <c r="U7707" s="7">
        <f t="shared" si="1088"/>
        <v>0</v>
      </c>
    </row>
    <row r="7708" spans="1:21" x14ac:dyDescent="0.2">
      <c r="A7708" s="1">
        <v>11</v>
      </c>
      <c r="B7708" s="1">
        <v>17</v>
      </c>
      <c r="C7708" s="1">
        <v>20</v>
      </c>
      <c r="D7708">
        <v>9.5</v>
      </c>
      <c r="E7708">
        <v>7.6</v>
      </c>
      <c r="F7708">
        <v>88</v>
      </c>
      <c r="G7708">
        <v>0</v>
      </c>
      <c r="H7708">
        <v>0</v>
      </c>
      <c r="I7708">
        <v>0</v>
      </c>
      <c r="J7708" s="4">
        <f t="shared" si="1083"/>
        <v>281.05772975051843</v>
      </c>
      <c r="K7708" s="4">
        <f t="shared" si="1084"/>
        <v>-33.722202923429492</v>
      </c>
      <c r="L7708" s="5">
        <f t="shared" si="1080"/>
        <v>0</v>
      </c>
      <c r="M7708" s="5">
        <f t="shared" si="1081"/>
        <v>0</v>
      </c>
      <c r="N7708" s="6">
        <f t="shared" si="1082"/>
        <v>0</v>
      </c>
      <c r="O7708" s="6">
        <f t="shared" si="1085"/>
        <v>0</v>
      </c>
      <c r="P7708" s="6">
        <f>FORECAST(J7708,Inputs!$B$10:$B$18,Inputs!$A$10:$A$18)</f>
        <v>33.157941942134428</v>
      </c>
      <c r="Q7708" s="6">
        <f>IF(Inputs!$D$10="Yes",IF('Hourly Calcs'!P7708&gt;'Hourly Calcs'!K7708,'Hourly Calcs'!O7708,N7708+O7708),N7708+O7708)</f>
        <v>0</v>
      </c>
      <c r="R7708" s="12">
        <f t="shared" si="1086"/>
        <v>0</v>
      </c>
      <c r="S7708" s="1">
        <f>IF(AND(A7708&gt;=5,A7708&lt;=9),INDEX(Demand!$C$3:$C$26,C7708),INDEX(Demand!$B$3:$B$26,C7708))</f>
        <v>800</v>
      </c>
      <c r="T7708" s="7">
        <f t="shared" si="1087"/>
        <v>0</v>
      </c>
      <c r="U7708" s="7">
        <f t="shared" si="1088"/>
        <v>0</v>
      </c>
    </row>
    <row r="7709" spans="1:21" x14ac:dyDescent="0.2">
      <c r="A7709" s="1">
        <v>11</v>
      </c>
      <c r="B7709" s="1">
        <v>17</v>
      </c>
      <c r="C7709" s="1">
        <v>21</v>
      </c>
      <c r="D7709">
        <v>9.6</v>
      </c>
      <c r="E7709">
        <v>7.5</v>
      </c>
      <c r="F7709">
        <v>87</v>
      </c>
      <c r="G7709">
        <v>0</v>
      </c>
      <c r="H7709">
        <v>0</v>
      </c>
      <c r="I7709">
        <v>0</v>
      </c>
      <c r="J7709" s="4">
        <f t="shared" si="1083"/>
        <v>295.00448122599596</v>
      </c>
      <c r="K7709" s="4">
        <f t="shared" si="1084"/>
        <v>-42.747634754162732</v>
      </c>
      <c r="L7709" s="5">
        <f t="shared" si="1080"/>
        <v>0</v>
      </c>
      <c r="M7709" s="5">
        <f t="shared" si="1081"/>
        <v>0</v>
      </c>
      <c r="N7709" s="6">
        <f t="shared" si="1082"/>
        <v>0</v>
      </c>
      <c r="O7709" s="6">
        <f t="shared" si="1085"/>
        <v>0</v>
      </c>
      <c r="P7709" s="6">
        <f>FORECAST(J7709,Inputs!$B$10:$B$18,Inputs!$A$10:$A$18)</f>
        <v>33.287078529870328</v>
      </c>
      <c r="Q7709" s="6">
        <f>IF(Inputs!$D$10="Yes",IF('Hourly Calcs'!P7709&gt;'Hourly Calcs'!K7709,'Hourly Calcs'!O7709,N7709+O7709),N7709+O7709)</f>
        <v>0</v>
      </c>
      <c r="R7709" s="12">
        <f t="shared" si="1086"/>
        <v>0</v>
      </c>
      <c r="S7709" s="1">
        <f>IF(AND(A7709&gt;=5,A7709&lt;=9),INDEX(Demand!$C$3:$C$26,C7709),INDEX(Demand!$B$3:$B$26,C7709))</f>
        <v>700</v>
      </c>
      <c r="T7709" s="7">
        <f t="shared" si="1087"/>
        <v>0</v>
      </c>
      <c r="U7709" s="7">
        <f t="shared" si="1088"/>
        <v>0</v>
      </c>
    </row>
    <row r="7710" spans="1:21" x14ac:dyDescent="0.2">
      <c r="A7710" s="1">
        <v>11</v>
      </c>
      <c r="B7710" s="1">
        <v>17</v>
      </c>
      <c r="C7710" s="1">
        <v>22</v>
      </c>
      <c r="D7710">
        <v>9.5</v>
      </c>
      <c r="E7710">
        <v>7.8</v>
      </c>
      <c r="F7710">
        <v>89</v>
      </c>
      <c r="G7710">
        <v>0</v>
      </c>
      <c r="H7710">
        <v>0</v>
      </c>
      <c r="I7710">
        <v>0</v>
      </c>
      <c r="J7710" s="4">
        <f t="shared" si="1083"/>
        <v>312.21804023606472</v>
      </c>
      <c r="K7710" s="4">
        <f t="shared" si="1084"/>
        <v>-50.664818587103554</v>
      </c>
      <c r="L7710" s="5">
        <f t="shared" si="1080"/>
        <v>0</v>
      </c>
      <c r="M7710" s="5">
        <f t="shared" si="1081"/>
        <v>0</v>
      </c>
      <c r="N7710" s="6">
        <f t="shared" si="1082"/>
        <v>0</v>
      </c>
      <c r="O7710" s="6">
        <f t="shared" si="1085"/>
        <v>0</v>
      </c>
      <c r="P7710" s="6">
        <f>FORECAST(J7710,Inputs!$B$10:$B$18,Inputs!$A$10:$A$18)</f>
        <v>33.446463335519113</v>
      </c>
      <c r="Q7710" s="6">
        <f>IF(Inputs!$D$10="Yes",IF('Hourly Calcs'!P7710&gt;'Hourly Calcs'!K7710,'Hourly Calcs'!O7710,N7710+O7710),N7710+O7710)</f>
        <v>0</v>
      </c>
      <c r="R7710" s="12">
        <f t="shared" si="1086"/>
        <v>0</v>
      </c>
      <c r="S7710" s="1">
        <f>IF(AND(A7710&gt;=5,A7710&lt;=9),INDEX(Demand!$C$3:$C$26,C7710),INDEX(Demand!$B$3:$B$26,C7710))</f>
        <v>600</v>
      </c>
      <c r="T7710" s="7">
        <f t="shared" si="1087"/>
        <v>0</v>
      </c>
      <c r="U7710" s="7">
        <f t="shared" si="1088"/>
        <v>0</v>
      </c>
    </row>
    <row r="7711" spans="1:21" x14ac:dyDescent="0.2">
      <c r="A7711" s="1">
        <v>11</v>
      </c>
      <c r="B7711" s="1">
        <v>17</v>
      </c>
      <c r="C7711" s="1">
        <v>23</v>
      </c>
      <c r="D7711">
        <v>9.6999999999999993</v>
      </c>
      <c r="E7711">
        <v>7.6</v>
      </c>
      <c r="F7711">
        <v>87</v>
      </c>
      <c r="G7711">
        <v>0</v>
      </c>
      <c r="H7711">
        <v>0</v>
      </c>
      <c r="I7711">
        <v>0</v>
      </c>
      <c r="J7711" s="4">
        <f t="shared" si="1083"/>
        <v>334.15025231449226</v>
      </c>
      <c r="K7711" s="4">
        <f t="shared" si="1084"/>
        <v>-56.385199643141448</v>
      </c>
      <c r="L7711" s="5">
        <f t="shared" si="1080"/>
        <v>0</v>
      </c>
      <c r="M7711" s="5">
        <f t="shared" si="1081"/>
        <v>0</v>
      </c>
      <c r="N7711" s="6">
        <f t="shared" si="1082"/>
        <v>0</v>
      </c>
      <c r="O7711" s="6">
        <f t="shared" si="1085"/>
        <v>0</v>
      </c>
      <c r="P7711" s="6">
        <f>FORECAST(J7711,Inputs!$B$10:$B$18,Inputs!$A$10:$A$18)</f>
        <v>33.649539373282337</v>
      </c>
      <c r="Q7711" s="6">
        <f>IF(Inputs!$D$10="Yes",IF('Hourly Calcs'!P7711&gt;'Hourly Calcs'!K7711,'Hourly Calcs'!O7711,N7711+O7711),N7711+O7711)</f>
        <v>0</v>
      </c>
      <c r="R7711" s="12">
        <f t="shared" si="1086"/>
        <v>0</v>
      </c>
      <c r="S7711" s="1">
        <f>IF(AND(A7711&gt;=5,A7711&lt;=9),INDEX(Demand!$C$3:$C$26,C7711),INDEX(Demand!$B$3:$B$26,C7711))</f>
        <v>500</v>
      </c>
      <c r="T7711" s="7">
        <f t="shared" si="1087"/>
        <v>0</v>
      </c>
      <c r="U7711" s="7">
        <f t="shared" si="1088"/>
        <v>0</v>
      </c>
    </row>
    <row r="7712" spans="1:21" x14ac:dyDescent="0.2">
      <c r="A7712" s="1">
        <v>11</v>
      </c>
      <c r="B7712" s="1">
        <v>17</v>
      </c>
      <c r="C7712" s="1">
        <v>24</v>
      </c>
      <c r="D7712">
        <v>9.5</v>
      </c>
      <c r="E7712">
        <v>7.6</v>
      </c>
      <c r="F7712">
        <v>88</v>
      </c>
      <c r="G7712">
        <v>0</v>
      </c>
      <c r="H7712">
        <v>0</v>
      </c>
      <c r="I7712">
        <v>0</v>
      </c>
      <c r="J7712" s="4">
        <f t="shared" si="1083"/>
        <v>0.33853912182757995</v>
      </c>
      <c r="K7712" s="4">
        <f t="shared" si="1084"/>
        <v>-58.509433631125347</v>
      </c>
      <c r="L7712" s="5">
        <f t="shared" si="1080"/>
        <v>0</v>
      </c>
      <c r="M7712" s="5">
        <f t="shared" si="1081"/>
        <v>0</v>
      </c>
      <c r="N7712" s="6">
        <f t="shared" si="1082"/>
        <v>0</v>
      </c>
      <c r="O7712" s="6">
        <f t="shared" si="1085"/>
        <v>0</v>
      </c>
      <c r="P7712" s="6">
        <f>FORECAST(J7712,Inputs!$B$10:$B$18,Inputs!$A$10:$A$18)</f>
        <v>30.558690177053958</v>
      </c>
      <c r="Q7712" s="6">
        <f>IF(Inputs!$D$10="Yes",IF('Hourly Calcs'!P7712&gt;'Hourly Calcs'!K7712,'Hourly Calcs'!O7712,N7712+O7712),N7712+O7712)</f>
        <v>0</v>
      </c>
      <c r="R7712" s="12">
        <f t="shared" si="1086"/>
        <v>0</v>
      </c>
      <c r="S7712" s="1">
        <f>IF(AND(A7712&gt;=5,A7712&lt;=9),INDEX(Demand!$C$3:$C$26,C7712),INDEX(Demand!$B$3:$B$26,C7712))</f>
        <v>400</v>
      </c>
      <c r="T7712" s="7">
        <f t="shared" si="1087"/>
        <v>0</v>
      </c>
      <c r="U7712" s="7">
        <f t="shared" si="1088"/>
        <v>0</v>
      </c>
    </row>
    <row r="7713" spans="1:21" x14ac:dyDescent="0.2">
      <c r="A7713" s="1">
        <v>11</v>
      </c>
      <c r="B7713" s="1">
        <v>18</v>
      </c>
      <c r="C7713" s="1">
        <v>1</v>
      </c>
      <c r="D7713">
        <v>9.5</v>
      </c>
      <c r="E7713">
        <v>7.8</v>
      </c>
      <c r="F7713">
        <v>89</v>
      </c>
      <c r="G7713">
        <v>0</v>
      </c>
      <c r="H7713">
        <v>0</v>
      </c>
      <c r="I7713">
        <v>0</v>
      </c>
      <c r="J7713" s="4">
        <f t="shared" si="1083"/>
        <v>26.469942567902962</v>
      </c>
      <c r="K7713" s="4">
        <f t="shared" si="1084"/>
        <v>-56.299600329046882</v>
      </c>
      <c r="L7713" s="5">
        <f t="shared" si="1080"/>
        <v>0</v>
      </c>
      <c r="M7713" s="5">
        <f t="shared" si="1081"/>
        <v>0</v>
      </c>
      <c r="N7713" s="6">
        <f t="shared" si="1082"/>
        <v>0</v>
      </c>
      <c r="O7713" s="6">
        <f t="shared" si="1085"/>
        <v>0</v>
      </c>
      <c r="P7713" s="6">
        <f>FORECAST(J7713,Inputs!$B$10:$B$18,Inputs!$A$10:$A$18)</f>
        <v>30.800647616369471</v>
      </c>
      <c r="Q7713" s="6">
        <f>IF(Inputs!$D$10="Yes",IF('Hourly Calcs'!P7713&gt;'Hourly Calcs'!K7713,'Hourly Calcs'!O7713,N7713+O7713),N7713+O7713)</f>
        <v>0</v>
      </c>
      <c r="R7713" s="12">
        <f t="shared" si="1086"/>
        <v>0</v>
      </c>
      <c r="S7713" s="1">
        <f>IF(AND(A7713&gt;=5,A7713&lt;=9),INDEX(Demand!$C$3:$C$26,C7713),INDEX(Demand!$B$3:$B$26,C7713))</f>
        <v>350</v>
      </c>
      <c r="T7713" s="7">
        <f t="shared" si="1087"/>
        <v>0</v>
      </c>
      <c r="U7713" s="7">
        <f t="shared" si="1088"/>
        <v>0</v>
      </c>
    </row>
    <row r="7714" spans="1:21" x14ac:dyDescent="0.2">
      <c r="A7714" s="1">
        <v>11</v>
      </c>
      <c r="B7714" s="1">
        <v>18</v>
      </c>
      <c r="C7714" s="1">
        <v>2</v>
      </c>
      <c r="D7714">
        <v>9.4</v>
      </c>
      <c r="E7714">
        <v>8</v>
      </c>
      <c r="F7714">
        <v>91</v>
      </c>
      <c r="G7714">
        <v>0</v>
      </c>
      <c r="H7714">
        <v>0</v>
      </c>
      <c r="I7714">
        <v>0</v>
      </c>
      <c r="J7714" s="4">
        <f t="shared" si="1083"/>
        <v>48.296035814846277</v>
      </c>
      <c r="K7714" s="4">
        <f t="shared" si="1084"/>
        <v>-50.522877419720572</v>
      </c>
      <c r="L7714" s="5">
        <f t="shared" si="1080"/>
        <v>0</v>
      </c>
      <c r="M7714" s="5">
        <f t="shared" si="1081"/>
        <v>0</v>
      </c>
      <c r="N7714" s="6">
        <f t="shared" si="1082"/>
        <v>0</v>
      </c>
      <c r="O7714" s="6">
        <f t="shared" si="1085"/>
        <v>0</v>
      </c>
      <c r="P7714" s="6">
        <f>FORECAST(J7714,Inputs!$B$10:$B$18,Inputs!$A$10:$A$18)</f>
        <v>31.002741072359687</v>
      </c>
      <c r="Q7714" s="6">
        <f>IF(Inputs!$D$10="Yes",IF('Hourly Calcs'!P7714&gt;'Hourly Calcs'!K7714,'Hourly Calcs'!O7714,N7714+O7714),N7714+O7714)</f>
        <v>0</v>
      </c>
      <c r="R7714" s="12">
        <f t="shared" si="1086"/>
        <v>0</v>
      </c>
      <c r="S7714" s="1">
        <f>IF(AND(A7714&gt;=5,A7714&lt;=9),INDEX(Demand!$C$3:$C$26,C7714),INDEX(Demand!$B$3:$B$26,C7714))</f>
        <v>350</v>
      </c>
      <c r="T7714" s="7">
        <f t="shared" si="1087"/>
        <v>0</v>
      </c>
      <c r="U7714" s="7">
        <f t="shared" si="1088"/>
        <v>0</v>
      </c>
    </row>
    <row r="7715" spans="1:21" x14ac:dyDescent="0.2">
      <c r="A7715" s="1">
        <v>11</v>
      </c>
      <c r="B7715" s="1">
        <v>18</v>
      </c>
      <c r="C7715" s="1">
        <v>3</v>
      </c>
      <c r="D7715">
        <v>8.6999999999999993</v>
      </c>
      <c r="E7715">
        <v>7</v>
      </c>
      <c r="F7715">
        <v>89</v>
      </c>
      <c r="G7715">
        <v>0</v>
      </c>
      <c r="H7715">
        <v>0</v>
      </c>
      <c r="I7715">
        <v>0</v>
      </c>
      <c r="J7715" s="4">
        <f t="shared" si="1083"/>
        <v>65.426315187286008</v>
      </c>
      <c r="K7715" s="4">
        <f t="shared" si="1084"/>
        <v>-42.579575410418244</v>
      </c>
      <c r="L7715" s="5">
        <f t="shared" ref="L7715:L7778" si="1089">IF(ABS($B$5-J7715)&gt;90,0,ABS($B$5-J7715))</f>
        <v>0</v>
      </c>
      <c r="M7715" s="5">
        <f t="shared" ref="M7715:M7778" si="1090">IF(K7715&gt;0,ABS($B$4-K7715),0)</f>
        <v>0</v>
      </c>
      <c r="N7715" s="6">
        <f t="shared" si="1082"/>
        <v>0</v>
      </c>
      <c r="O7715" s="6">
        <f t="shared" si="1085"/>
        <v>0</v>
      </c>
      <c r="P7715" s="6">
        <f>FORECAST(J7715,Inputs!$B$10:$B$18,Inputs!$A$10:$A$18)</f>
        <v>31.161354770252647</v>
      </c>
      <c r="Q7715" s="6">
        <f>IF(Inputs!$D$10="Yes",IF('Hourly Calcs'!P7715&gt;'Hourly Calcs'!K7715,'Hourly Calcs'!O7715,N7715+O7715),N7715+O7715)</f>
        <v>0</v>
      </c>
      <c r="R7715" s="12">
        <f t="shared" si="1086"/>
        <v>0</v>
      </c>
      <c r="S7715" s="1">
        <f>IF(AND(A7715&gt;=5,A7715&lt;=9),INDEX(Demand!$C$3:$C$26,C7715),INDEX(Demand!$B$3:$B$26,C7715))</f>
        <v>350</v>
      </c>
      <c r="T7715" s="7">
        <f t="shared" si="1087"/>
        <v>0</v>
      </c>
      <c r="U7715" s="7">
        <f t="shared" si="1088"/>
        <v>0</v>
      </c>
    </row>
    <row r="7716" spans="1:21" x14ac:dyDescent="0.2">
      <c r="A7716" s="1">
        <v>11</v>
      </c>
      <c r="B7716" s="1">
        <v>18</v>
      </c>
      <c r="C7716" s="1">
        <v>4</v>
      </c>
      <c r="D7716">
        <v>8.4</v>
      </c>
      <c r="E7716">
        <v>6.7</v>
      </c>
      <c r="F7716">
        <v>89</v>
      </c>
      <c r="G7716">
        <v>0</v>
      </c>
      <c r="H7716">
        <v>0</v>
      </c>
      <c r="I7716">
        <v>0</v>
      </c>
      <c r="J7716" s="4">
        <f t="shared" si="1083"/>
        <v>79.324636971414094</v>
      </c>
      <c r="K7716" s="4">
        <f t="shared" si="1084"/>
        <v>-33.549054634262404</v>
      </c>
      <c r="L7716" s="5">
        <f t="shared" si="1089"/>
        <v>85.675363028585906</v>
      </c>
      <c r="M7716" s="5">
        <f t="shared" si="1090"/>
        <v>0</v>
      </c>
      <c r="N7716" s="6">
        <f t="shared" si="1082"/>
        <v>0</v>
      </c>
      <c r="O7716" s="6">
        <f t="shared" si="1085"/>
        <v>0</v>
      </c>
      <c r="P7716" s="6">
        <f>FORECAST(J7716,Inputs!$B$10:$B$18,Inputs!$A$10:$A$18)</f>
        <v>31.2900429349205</v>
      </c>
      <c r="Q7716" s="6">
        <f>IF(Inputs!$D$10="Yes",IF('Hourly Calcs'!P7716&gt;'Hourly Calcs'!K7716,'Hourly Calcs'!O7716,N7716+O7716),N7716+O7716)</f>
        <v>0</v>
      </c>
      <c r="R7716" s="12">
        <f t="shared" si="1086"/>
        <v>0</v>
      </c>
      <c r="S7716" s="1">
        <f>IF(AND(A7716&gt;=5,A7716&lt;=9),INDEX(Demand!$C$3:$C$26,C7716),INDEX(Demand!$B$3:$B$26,C7716))</f>
        <v>350</v>
      </c>
      <c r="T7716" s="7">
        <f t="shared" si="1087"/>
        <v>0</v>
      </c>
      <c r="U7716" s="7">
        <f t="shared" si="1088"/>
        <v>0</v>
      </c>
    </row>
    <row r="7717" spans="1:21" x14ac:dyDescent="0.2">
      <c r="A7717" s="1">
        <v>11</v>
      </c>
      <c r="B7717" s="1">
        <v>18</v>
      </c>
      <c r="C7717" s="1">
        <v>5</v>
      </c>
      <c r="D7717">
        <v>8.1</v>
      </c>
      <c r="E7717">
        <v>6.5</v>
      </c>
      <c r="F7717">
        <v>90</v>
      </c>
      <c r="G7717">
        <v>0</v>
      </c>
      <c r="H7717">
        <v>0</v>
      </c>
      <c r="I7717">
        <v>0</v>
      </c>
      <c r="J7717" s="4">
        <f t="shared" si="1083"/>
        <v>91.392782459157829</v>
      </c>
      <c r="K7717" s="4">
        <f t="shared" si="1084"/>
        <v>-24.106174516024552</v>
      </c>
      <c r="L7717" s="5">
        <f t="shared" si="1089"/>
        <v>73.607217540842171</v>
      </c>
      <c r="M7717" s="5">
        <f t="shared" si="1090"/>
        <v>0</v>
      </c>
      <c r="N7717" s="6">
        <f t="shared" si="1082"/>
        <v>0</v>
      </c>
      <c r="O7717" s="6">
        <f t="shared" si="1085"/>
        <v>0</v>
      </c>
      <c r="P7717" s="6">
        <f>FORECAST(J7717,Inputs!$B$10:$B$18,Inputs!$A$10:$A$18)</f>
        <v>31.401785022769978</v>
      </c>
      <c r="Q7717" s="6">
        <f>IF(Inputs!$D$10="Yes",IF('Hourly Calcs'!P7717&gt;'Hourly Calcs'!K7717,'Hourly Calcs'!O7717,N7717+O7717),N7717+O7717)</f>
        <v>0</v>
      </c>
      <c r="R7717" s="12">
        <f t="shared" si="1086"/>
        <v>0</v>
      </c>
      <c r="S7717" s="1">
        <f>IF(AND(A7717&gt;=5,A7717&lt;=9),INDEX(Demand!$C$3:$C$26,C7717),INDEX(Demand!$B$3:$B$26,C7717))</f>
        <v>350</v>
      </c>
      <c r="T7717" s="7">
        <f t="shared" si="1087"/>
        <v>0</v>
      </c>
      <c r="U7717" s="7">
        <f t="shared" si="1088"/>
        <v>0</v>
      </c>
    </row>
    <row r="7718" spans="1:21" x14ac:dyDescent="0.2">
      <c r="A7718" s="1">
        <v>11</v>
      </c>
      <c r="B7718" s="1">
        <v>18</v>
      </c>
      <c r="C7718" s="1">
        <v>6</v>
      </c>
      <c r="D7718">
        <v>7.9</v>
      </c>
      <c r="E7718">
        <v>6.6</v>
      </c>
      <c r="F7718">
        <v>91</v>
      </c>
      <c r="G7718">
        <v>0</v>
      </c>
      <c r="H7718">
        <v>0</v>
      </c>
      <c r="I7718">
        <v>0</v>
      </c>
      <c r="J7718" s="4">
        <f t="shared" si="1083"/>
        <v>102.6284333559107</v>
      </c>
      <c r="K7718" s="4">
        <f t="shared" si="1084"/>
        <v>-14.698031633003524</v>
      </c>
      <c r="L7718" s="5">
        <f t="shared" si="1089"/>
        <v>62.371566644089299</v>
      </c>
      <c r="M7718" s="5">
        <f t="shared" si="1090"/>
        <v>0</v>
      </c>
      <c r="N7718" s="6">
        <f t="shared" si="1082"/>
        <v>0</v>
      </c>
      <c r="O7718" s="6">
        <f t="shared" si="1085"/>
        <v>0</v>
      </c>
      <c r="P7718" s="6">
        <f>FORECAST(J7718,Inputs!$B$10:$B$18,Inputs!$A$10:$A$18)</f>
        <v>31.505818827369541</v>
      </c>
      <c r="Q7718" s="6">
        <f>IF(Inputs!$D$10="Yes",IF('Hourly Calcs'!P7718&gt;'Hourly Calcs'!K7718,'Hourly Calcs'!O7718,N7718+O7718),N7718+O7718)</f>
        <v>0</v>
      </c>
      <c r="R7718" s="12">
        <f t="shared" si="1086"/>
        <v>0</v>
      </c>
      <c r="S7718" s="1">
        <f>IF(AND(A7718&gt;=5,A7718&lt;=9),INDEX(Demand!$C$3:$C$26,C7718),INDEX(Demand!$B$3:$B$26,C7718))</f>
        <v>350</v>
      </c>
      <c r="T7718" s="7">
        <f t="shared" si="1087"/>
        <v>0</v>
      </c>
      <c r="U7718" s="7">
        <f t="shared" si="1088"/>
        <v>0</v>
      </c>
    </row>
    <row r="7719" spans="1:21" x14ac:dyDescent="0.2">
      <c r="A7719" s="1">
        <v>11</v>
      </c>
      <c r="B7719" s="1">
        <v>18</v>
      </c>
      <c r="C7719" s="1">
        <v>7</v>
      </c>
      <c r="D7719">
        <v>8.1</v>
      </c>
      <c r="E7719">
        <v>6.1</v>
      </c>
      <c r="F7719">
        <v>87</v>
      </c>
      <c r="G7719">
        <v>0</v>
      </c>
      <c r="H7719">
        <v>0</v>
      </c>
      <c r="I7719">
        <v>0</v>
      </c>
      <c r="J7719" s="4">
        <f t="shared" si="1083"/>
        <v>113.73777095422481</v>
      </c>
      <c r="K7719" s="4">
        <f t="shared" si="1084"/>
        <v>-5.6642414222315267</v>
      </c>
      <c r="L7719" s="5">
        <f t="shared" si="1089"/>
        <v>51.262229045775186</v>
      </c>
      <c r="M7719" s="5">
        <f t="shared" si="1090"/>
        <v>0</v>
      </c>
      <c r="N7719" s="6">
        <f t="shared" si="1082"/>
        <v>0</v>
      </c>
      <c r="O7719" s="6">
        <f t="shared" si="1085"/>
        <v>0</v>
      </c>
      <c r="P7719" s="6">
        <f>FORECAST(J7719,Inputs!$B$10:$B$18,Inputs!$A$10:$A$18)</f>
        <v>31.60868306439097</v>
      </c>
      <c r="Q7719" s="6">
        <f>IF(Inputs!$D$10="Yes",IF('Hourly Calcs'!P7719&gt;'Hourly Calcs'!K7719,'Hourly Calcs'!O7719,N7719+O7719),N7719+O7719)</f>
        <v>0</v>
      </c>
      <c r="R7719" s="12">
        <f t="shared" si="1086"/>
        <v>0</v>
      </c>
      <c r="S7719" s="1">
        <f>IF(AND(A7719&gt;=5,A7719&lt;=9),INDEX(Demand!$C$3:$C$26,C7719),INDEX(Demand!$B$3:$B$26,C7719))</f>
        <v>350</v>
      </c>
      <c r="T7719" s="7">
        <f t="shared" si="1087"/>
        <v>0</v>
      </c>
      <c r="U7719" s="7">
        <f t="shared" si="1088"/>
        <v>0</v>
      </c>
    </row>
    <row r="7720" spans="1:21" x14ac:dyDescent="0.2">
      <c r="A7720" s="1">
        <v>11</v>
      </c>
      <c r="B7720" s="1">
        <v>18</v>
      </c>
      <c r="C7720" s="1">
        <v>8</v>
      </c>
      <c r="D7720">
        <v>8.3000000000000007</v>
      </c>
      <c r="E7720">
        <v>7.1</v>
      </c>
      <c r="F7720">
        <v>92</v>
      </c>
      <c r="G7720">
        <v>4</v>
      </c>
      <c r="H7720">
        <v>0</v>
      </c>
      <c r="I7720">
        <v>4</v>
      </c>
      <c r="J7720" s="4">
        <f t="shared" si="1083"/>
        <v>125.25035787901933</v>
      </c>
      <c r="K7720" s="4">
        <f t="shared" si="1084"/>
        <v>2.7760153512306971</v>
      </c>
      <c r="L7720" s="5">
        <f t="shared" si="1089"/>
        <v>39.749642120980667</v>
      </c>
      <c r="M7720" s="5">
        <f t="shared" si="1090"/>
        <v>31.223984648769303</v>
      </c>
      <c r="N7720" s="6">
        <f t="shared" si="1082"/>
        <v>0</v>
      </c>
      <c r="O7720" s="6">
        <f t="shared" si="1085"/>
        <v>3.6580751451100832</v>
      </c>
      <c r="P7720" s="6">
        <f>FORECAST(J7720,Inputs!$B$10:$B$18,Inputs!$A$10:$A$18)</f>
        <v>31.715281091472399</v>
      </c>
      <c r="Q7720" s="6">
        <f>IF(Inputs!$D$10="Yes",IF('Hourly Calcs'!P7720&gt;'Hourly Calcs'!K7720,'Hourly Calcs'!O7720,N7720+O7720),N7720+O7720)</f>
        <v>3.6580751451100832</v>
      </c>
      <c r="R7720" s="12">
        <f t="shared" si="1086"/>
        <v>17.383173089563115</v>
      </c>
      <c r="S7720" s="1">
        <f>IF(AND(A7720&gt;=5,A7720&lt;=9),INDEX(Demand!$C$3:$C$26,C7720),INDEX(Demand!$B$3:$B$26,C7720))</f>
        <v>350</v>
      </c>
      <c r="T7720" s="7">
        <f t="shared" si="1087"/>
        <v>17.383173089563115</v>
      </c>
      <c r="U7720" s="7">
        <f t="shared" si="1088"/>
        <v>0</v>
      </c>
    </row>
    <row r="7721" spans="1:21" x14ac:dyDescent="0.2">
      <c r="A7721" s="1">
        <v>11</v>
      </c>
      <c r="B7721" s="1">
        <v>18</v>
      </c>
      <c r="C7721" s="1">
        <v>9</v>
      </c>
      <c r="D7721">
        <v>8.6</v>
      </c>
      <c r="E7721">
        <v>6.6</v>
      </c>
      <c r="F7721">
        <v>87</v>
      </c>
      <c r="G7721">
        <v>37</v>
      </c>
      <c r="H7721">
        <v>0</v>
      </c>
      <c r="I7721">
        <v>37</v>
      </c>
      <c r="J7721" s="4">
        <f t="shared" si="1083"/>
        <v>137.56154627577604</v>
      </c>
      <c r="K7721" s="4">
        <f t="shared" si="1084"/>
        <v>9.7215812893734608</v>
      </c>
      <c r="L7721" s="5">
        <f t="shared" si="1089"/>
        <v>27.438453724223962</v>
      </c>
      <c r="M7721" s="5">
        <f t="shared" si="1090"/>
        <v>24.278418710626539</v>
      </c>
      <c r="N7721" s="6">
        <f t="shared" si="1082"/>
        <v>0</v>
      </c>
      <c r="O7721" s="6">
        <f t="shared" si="1085"/>
        <v>33.837195092268267</v>
      </c>
      <c r="P7721" s="6">
        <f>FORECAST(J7721,Inputs!$B$10:$B$18,Inputs!$A$10:$A$18)</f>
        <v>31.829273576627553</v>
      </c>
      <c r="Q7721" s="6">
        <f>IF(Inputs!$D$10="Yes",IF('Hourly Calcs'!P7721&gt;'Hourly Calcs'!K7721,'Hourly Calcs'!O7721,N7721+O7721),N7721+O7721)</f>
        <v>33.837195092268267</v>
      </c>
      <c r="R7721" s="12">
        <f t="shared" si="1086"/>
        <v>160.79435107845879</v>
      </c>
      <c r="S7721" s="1">
        <f>IF(AND(A7721&gt;=5,A7721&lt;=9),INDEX(Demand!$C$3:$C$26,C7721),INDEX(Demand!$B$3:$B$26,C7721))</f>
        <v>350</v>
      </c>
      <c r="T7721" s="7">
        <f t="shared" si="1087"/>
        <v>160.79435107845879</v>
      </c>
      <c r="U7721" s="7">
        <f t="shared" si="1088"/>
        <v>0</v>
      </c>
    </row>
    <row r="7722" spans="1:21" x14ac:dyDescent="0.2">
      <c r="A7722" s="1">
        <v>11</v>
      </c>
      <c r="B7722" s="1">
        <v>18</v>
      </c>
      <c r="C7722" s="1">
        <v>10</v>
      </c>
      <c r="D7722">
        <v>8.6999999999999993</v>
      </c>
      <c r="E7722">
        <v>6.5</v>
      </c>
      <c r="F7722">
        <v>86</v>
      </c>
      <c r="G7722">
        <v>97</v>
      </c>
      <c r="H7722">
        <v>8</v>
      </c>
      <c r="I7722">
        <v>95</v>
      </c>
      <c r="J7722" s="4">
        <f t="shared" si="1083"/>
        <v>150.89739762051141</v>
      </c>
      <c r="K7722" s="4">
        <f t="shared" si="1084"/>
        <v>15.228356550088293</v>
      </c>
      <c r="L7722" s="5">
        <f t="shared" si="1089"/>
        <v>14.102602379488587</v>
      </c>
      <c r="M7722" s="5">
        <f t="shared" si="1090"/>
        <v>18.771643449911707</v>
      </c>
      <c r="N7722" s="6">
        <f t="shared" si="1082"/>
        <v>5.9284527389081303</v>
      </c>
      <c r="O7722" s="6">
        <f t="shared" si="1085"/>
        <v>86.879284696364479</v>
      </c>
      <c r="P7722" s="6">
        <f>FORECAST(J7722,Inputs!$B$10:$B$18,Inputs!$A$10:$A$18)</f>
        <v>31.9527536816714</v>
      </c>
      <c r="Q7722" s="6">
        <f>IF(Inputs!$D$10="Yes",IF('Hourly Calcs'!P7722&gt;'Hourly Calcs'!K7722,'Hourly Calcs'!O7722,N7722+O7722),N7722+O7722)</f>
        <v>86.879284696364479</v>
      </c>
      <c r="R7722" s="12">
        <f t="shared" si="1086"/>
        <v>412.85036087712399</v>
      </c>
      <c r="S7722" s="1">
        <f>IF(AND(A7722&gt;=5,A7722&lt;=9),INDEX(Demand!$C$3:$C$26,C7722),INDEX(Demand!$B$3:$B$26,C7722))</f>
        <v>600</v>
      </c>
      <c r="T7722" s="7">
        <f t="shared" si="1087"/>
        <v>412.85036087712399</v>
      </c>
      <c r="U7722" s="7">
        <f t="shared" si="1088"/>
        <v>0</v>
      </c>
    </row>
    <row r="7723" spans="1:21" x14ac:dyDescent="0.2">
      <c r="A7723" s="1">
        <v>11</v>
      </c>
      <c r="B7723" s="1">
        <v>18</v>
      </c>
      <c r="C7723" s="1">
        <v>11</v>
      </c>
      <c r="D7723">
        <v>9.3000000000000007</v>
      </c>
      <c r="E7723">
        <v>6.8</v>
      </c>
      <c r="F7723">
        <v>84</v>
      </c>
      <c r="G7723">
        <v>147</v>
      </c>
      <c r="H7723">
        <v>17</v>
      </c>
      <c r="I7723">
        <v>141</v>
      </c>
      <c r="J7723" s="4">
        <f t="shared" si="1083"/>
        <v>165.22110246843681</v>
      </c>
      <c r="K7723" s="4">
        <f t="shared" si="1084"/>
        <v>18.756382261256675</v>
      </c>
      <c r="L7723" s="5">
        <f t="shared" si="1089"/>
        <v>0.22110246843681125</v>
      </c>
      <c r="M7723" s="5">
        <f t="shared" si="1090"/>
        <v>15.243617738743325</v>
      </c>
      <c r="N7723" s="6">
        <f t="shared" si="1082"/>
        <v>13.533113154202516</v>
      </c>
      <c r="O7723" s="6">
        <f t="shared" si="1085"/>
        <v>128.94714886513043</v>
      </c>
      <c r="P7723" s="6">
        <f>FORECAST(J7723,Inputs!$B$10:$B$18,Inputs!$A$10:$A$18)</f>
        <v>32.085380578411453</v>
      </c>
      <c r="Q7723" s="6">
        <f>IF(Inputs!$D$10="Yes",IF('Hourly Calcs'!P7723&gt;'Hourly Calcs'!K7723,'Hourly Calcs'!O7723,N7723+O7723),N7723+O7723)</f>
        <v>128.94714886513043</v>
      </c>
      <c r="R7723" s="12">
        <f t="shared" si="1086"/>
        <v>612.75685140709982</v>
      </c>
      <c r="S7723" s="1">
        <f>IF(AND(A7723&gt;=5,A7723&lt;=9),INDEX(Demand!$C$3:$C$26,C7723),INDEX(Demand!$B$3:$B$26,C7723))</f>
        <v>600</v>
      </c>
      <c r="T7723" s="7">
        <f t="shared" si="1087"/>
        <v>600</v>
      </c>
      <c r="U7723" s="7">
        <f t="shared" si="1088"/>
        <v>12.756851407099816</v>
      </c>
    </row>
    <row r="7724" spans="1:21" x14ac:dyDescent="0.2">
      <c r="A7724" s="1">
        <v>11</v>
      </c>
      <c r="B7724" s="1">
        <v>18</v>
      </c>
      <c r="C7724" s="1">
        <v>12</v>
      </c>
      <c r="D7724">
        <v>9.6</v>
      </c>
      <c r="E7724">
        <v>6.6</v>
      </c>
      <c r="F7724">
        <v>82</v>
      </c>
      <c r="G7724">
        <v>283</v>
      </c>
      <c r="H7724">
        <v>362</v>
      </c>
      <c r="I7724">
        <v>150</v>
      </c>
      <c r="J7724" s="4">
        <f t="shared" si="1083"/>
        <v>180.16077052460668</v>
      </c>
      <c r="K7724" s="4">
        <f t="shared" si="1084"/>
        <v>19.952460276490797</v>
      </c>
      <c r="L7724" s="5">
        <f t="shared" si="1089"/>
        <v>15.160770524606676</v>
      </c>
      <c r="M7724" s="5">
        <f t="shared" si="1090"/>
        <v>14.047539723509203</v>
      </c>
      <c r="N7724" s="6">
        <f t="shared" si="1082"/>
        <v>286.06505104660107</v>
      </c>
      <c r="O7724" s="6">
        <f t="shared" si="1085"/>
        <v>137.17781794162812</v>
      </c>
      <c r="P7724" s="6">
        <f>FORECAST(J7724,Inputs!$B$10:$B$18,Inputs!$A$10:$A$18)</f>
        <v>32.223710838190797</v>
      </c>
      <c r="Q7724" s="6">
        <f>IF(Inputs!$D$10="Yes",IF('Hourly Calcs'!P7724&gt;'Hourly Calcs'!K7724,'Hourly Calcs'!O7724,N7724+O7724),N7724+O7724)</f>
        <v>137.17781794162812</v>
      </c>
      <c r="R7724" s="12">
        <f t="shared" si="1086"/>
        <v>651.86899085861683</v>
      </c>
      <c r="S7724" s="1">
        <f>IF(AND(A7724&gt;=5,A7724&lt;=9),INDEX(Demand!$C$3:$C$26,C7724),INDEX(Demand!$B$3:$B$26,C7724))</f>
        <v>600</v>
      </c>
      <c r="T7724" s="7">
        <f t="shared" si="1087"/>
        <v>600</v>
      </c>
      <c r="U7724" s="7">
        <f t="shared" si="1088"/>
        <v>51.868990858616826</v>
      </c>
    </row>
    <row r="7725" spans="1:21" x14ac:dyDescent="0.2">
      <c r="A7725" s="1">
        <v>11</v>
      </c>
      <c r="B7725" s="1">
        <v>18</v>
      </c>
      <c r="C7725" s="1">
        <v>13</v>
      </c>
      <c r="D7725">
        <v>9.8000000000000007</v>
      </c>
      <c r="E7725">
        <v>6.6</v>
      </c>
      <c r="F7725">
        <v>80</v>
      </c>
      <c r="G7725">
        <v>278</v>
      </c>
      <c r="H7725">
        <v>383</v>
      </c>
      <c r="I7725">
        <v>139</v>
      </c>
      <c r="J7725" s="4">
        <f t="shared" si="1083"/>
        <v>195.08963518040747</v>
      </c>
      <c r="K7725" s="4">
        <f t="shared" si="1084"/>
        <v>18.685010173681022</v>
      </c>
      <c r="L7725" s="5">
        <f t="shared" si="1089"/>
        <v>30.08963518040747</v>
      </c>
      <c r="M7725" s="5">
        <f t="shared" si="1090"/>
        <v>15.314989826318978</v>
      </c>
      <c r="N7725" s="6">
        <f t="shared" si="1082"/>
        <v>277.26555552175319</v>
      </c>
      <c r="O7725" s="6">
        <f t="shared" si="1085"/>
        <v>127.11811129257539</v>
      </c>
      <c r="P7725" s="6">
        <f>FORECAST(J7725,Inputs!$B$10:$B$18,Inputs!$A$10:$A$18)</f>
        <v>32.361941066485251</v>
      </c>
      <c r="Q7725" s="6">
        <f>IF(Inputs!$D$10="Yes",IF('Hourly Calcs'!P7725&gt;'Hourly Calcs'!K7725,'Hourly Calcs'!O7725,N7725+O7725),N7725+O7725)</f>
        <v>127.11811129257539</v>
      </c>
      <c r="R7725" s="12">
        <f t="shared" si="1086"/>
        <v>604.06526486231826</v>
      </c>
      <c r="S7725" s="1">
        <f>IF(AND(A7725&gt;=5,A7725&lt;=9),INDEX(Demand!$C$3:$C$26,C7725),INDEX(Demand!$B$3:$B$26,C7725))</f>
        <v>600</v>
      </c>
      <c r="T7725" s="7">
        <f t="shared" si="1087"/>
        <v>600</v>
      </c>
      <c r="U7725" s="7">
        <f t="shared" si="1088"/>
        <v>4.0652648623182586</v>
      </c>
    </row>
    <row r="7726" spans="1:21" x14ac:dyDescent="0.2">
      <c r="A7726" s="1">
        <v>11</v>
      </c>
      <c r="B7726" s="1">
        <v>18</v>
      </c>
      <c r="C7726" s="1">
        <v>14</v>
      </c>
      <c r="D7726">
        <v>9.6</v>
      </c>
      <c r="E7726">
        <v>6.1</v>
      </c>
      <c r="F7726">
        <v>79</v>
      </c>
      <c r="G7726">
        <v>221</v>
      </c>
      <c r="H7726">
        <v>343</v>
      </c>
      <c r="I7726">
        <v>112</v>
      </c>
      <c r="J7726" s="4">
        <f t="shared" si="1083"/>
        <v>209.38512417654954</v>
      </c>
      <c r="K7726" s="4">
        <f t="shared" si="1084"/>
        <v>15.09280317765284</v>
      </c>
      <c r="L7726" s="5">
        <f t="shared" si="1089"/>
        <v>44.385124176549539</v>
      </c>
      <c r="M7726" s="5">
        <f t="shared" si="1090"/>
        <v>18.90719682234716</v>
      </c>
      <c r="N7726" s="6">
        <f t="shared" si="1082"/>
        <v>206.38722227840728</v>
      </c>
      <c r="O7726" s="6">
        <f t="shared" si="1085"/>
        <v>102.42610406308233</v>
      </c>
      <c r="P7726" s="6">
        <f>FORECAST(J7726,Inputs!$B$10:$B$18,Inputs!$A$10:$A$18)</f>
        <v>32.494306705338417</v>
      </c>
      <c r="Q7726" s="6">
        <f>IF(Inputs!$D$10="Yes",IF('Hourly Calcs'!P7726&gt;'Hourly Calcs'!K7726,'Hourly Calcs'!O7726,N7726+O7726),N7726+O7726)</f>
        <v>102.42610406308233</v>
      </c>
      <c r="R7726" s="12">
        <f t="shared" si="1086"/>
        <v>486.72884650776723</v>
      </c>
      <c r="S7726" s="1">
        <f>IF(AND(A7726&gt;=5,A7726&lt;=9),INDEX(Demand!$C$3:$C$26,C7726),INDEX(Demand!$B$3:$B$26,C7726))</f>
        <v>600</v>
      </c>
      <c r="T7726" s="7">
        <f t="shared" si="1087"/>
        <v>486.72884650776723</v>
      </c>
      <c r="U7726" s="7">
        <f t="shared" si="1088"/>
        <v>0</v>
      </c>
    </row>
    <row r="7727" spans="1:21" x14ac:dyDescent="0.2">
      <c r="A7727" s="1">
        <v>11</v>
      </c>
      <c r="B7727" s="1">
        <v>18</v>
      </c>
      <c r="C7727" s="1">
        <v>15</v>
      </c>
      <c r="D7727">
        <v>9.1</v>
      </c>
      <c r="E7727">
        <v>5.3</v>
      </c>
      <c r="F7727">
        <v>77</v>
      </c>
      <c r="G7727">
        <v>141</v>
      </c>
      <c r="H7727">
        <v>239</v>
      </c>
      <c r="I7727">
        <v>85</v>
      </c>
      <c r="J7727" s="4">
        <f t="shared" si="1083"/>
        <v>222.68454888691869</v>
      </c>
      <c r="K7727" s="4">
        <f t="shared" si="1084"/>
        <v>9.5337660484712359</v>
      </c>
      <c r="L7727" s="5">
        <f t="shared" si="1089"/>
        <v>57.684548886918691</v>
      </c>
      <c r="M7727" s="5">
        <f t="shared" si="1090"/>
        <v>24.466233951528764</v>
      </c>
      <c r="N7727" s="6">
        <f t="shared" si="1082"/>
        <v>103.27600906467481</v>
      </c>
      <c r="O7727" s="6">
        <f t="shared" si="1085"/>
        <v>77.734096833589263</v>
      </c>
      <c r="P7727" s="6">
        <f>FORECAST(J7727,Inputs!$B$10:$B$18,Inputs!$A$10:$A$18)</f>
        <v>32.617449526730724</v>
      </c>
      <c r="Q7727" s="6">
        <f>IF(Inputs!$D$10="Yes",IF('Hourly Calcs'!P7727&gt;'Hourly Calcs'!K7727,'Hourly Calcs'!O7727,N7727+O7727),N7727+O7727)</f>
        <v>77.734096833589263</v>
      </c>
      <c r="R7727" s="12">
        <f t="shared" si="1086"/>
        <v>369.39242815321614</v>
      </c>
      <c r="S7727" s="1">
        <f>IF(AND(A7727&gt;=5,A7727&lt;=9),INDEX(Demand!$C$3:$C$26,C7727),INDEX(Demand!$B$3:$B$26,C7727))</f>
        <v>600</v>
      </c>
      <c r="T7727" s="7">
        <f t="shared" si="1087"/>
        <v>369.39242815321614</v>
      </c>
      <c r="U7727" s="7">
        <f t="shared" si="1088"/>
        <v>0</v>
      </c>
    </row>
    <row r="7728" spans="1:21" x14ac:dyDescent="0.2">
      <c r="A7728" s="1">
        <v>11</v>
      </c>
      <c r="B7728" s="1">
        <v>18</v>
      </c>
      <c r="C7728" s="1">
        <v>16</v>
      </c>
      <c r="D7728">
        <v>8.3000000000000007</v>
      </c>
      <c r="E7728">
        <v>6.1</v>
      </c>
      <c r="F7728">
        <v>86</v>
      </c>
      <c r="G7728">
        <v>44</v>
      </c>
      <c r="H7728">
        <v>21</v>
      </c>
      <c r="I7728">
        <v>41</v>
      </c>
      <c r="J7728" s="4">
        <f t="shared" si="1083"/>
        <v>234.95954156150674</v>
      </c>
      <c r="K7728" s="4">
        <f t="shared" si="1084"/>
        <v>2.5577562979671171</v>
      </c>
      <c r="L7728" s="5">
        <f t="shared" si="1089"/>
        <v>69.95954156150674</v>
      </c>
      <c r="M7728" s="5">
        <f t="shared" si="1090"/>
        <v>31.442243702032883</v>
      </c>
      <c r="N7728" s="6">
        <f t="shared" si="1082"/>
        <v>4.7970789279496771</v>
      </c>
      <c r="O7728" s="6">
        <f t="shared" si="1085"/>
        <v>37.495270237378357</v>
      </c>
      <c r="P7728" s="6">
        <f>FORECAST(J7728,Inputs!$B$10:$B$18,Inputs!$A$10:$A$18)</f>
        <v>32.731106866310242</v>
      </c>
      <c r="Q7728" s="6">
        <f>IF(Inputs!$D$10="Yes",IF('Hourly Calcs'!P7728&gt;'Hourly Calcs'!K7728,'Hourly Calcs'!O7728,N7728+O7728),N7728+O7728)</f>
        <v>37.495270237378357</v>
      </c>
      <c r="R7728" s="12">
        <f t="shared" si="1086"/>
        <v>178.17752416802193</v>
      </c>
      <c r="S7728" s="1">
        <f>IF(AND(A7728&gt;=5,A7728&lt;=9),INDEX(Demand!$C$3:$C$26,C7728),INDEX(Demand!$B$3:$B$26,C7728))</f>
        <v>900</v>
      </c>
      <c r="T7728" s="7">
        <f t="shared" si="1087"/>
        <v>178.17752416802193</v>
      </c>
      <c r="U7728" s="7">
        <f t="shared" si="1088"/>
        <v>0</v>
      </c>
    </row>
    <row r="7729" spans="1:21" x14ac:dyDescent="0.2">
      <c r="A7729" s="1">
        <v>11</v>
      </c>
      <c r="B7729" s="1">
        <v>18</v>
      </c>
      <c r="C7729" s="1">
        <v>17</v>
      </c>
      <c r="D7729">
        <v>7.4</v>
      </c>
      <c r="E7729">
        <v>5.7</v>
      </c>
      <c r="F7729">
        <v>89</v>
      </c>
      <c r="G7729">
        <v>1</v>
      </c>
      <c r="H7729">
        <v>0</v>
      </c>
      <c r="I7729">
        <v>1</v>
      </c>
      <c r="J7729" s="4">
        <f t="shared" si="1083"/>
        <v>246.44135871522451</v>
      </c>
      <c r="K7729" s="4">
        <f t="shared" si="1084"/>
        <v>-5.9297558092374629</v>
      </c>
      <c r="L7729" s="5">
        <f t="shared" si="1089"/>
        <v>81.44135871522451</v>
      </c>
      <c r="M7729" s="5">
        <f t="shared" si="1090"/>
        <v>0</v>
      </c>
      <c r="N7729" s="6">
        <f t="shared" si="1082"/>
        <v>0</v>
      </c>
      <c r="O7729" s="6">
        <f t="shared" si="1085"/>
        <v>0.91451878627752081</v>
      </c>
      <c r="P7729" s="6">
        <f>FORECAST(J7729,Inputs!$B$10:$B$18,Inputs!$A$10:$A$18)</f>
        <v>32.837419988103932</v>
      </c>
      <c r="Q7729" s="6">
        <f>IF(Inputs!$D$10="Yes",IF('Hourly Calcs'!P7729&gt;'Hourly Calcs'!K7729,'Hourly Calcs'!O7729,N7729+O7729),N7729+O7729)</f>
        <v>0.91451878627752081</v>
      </c>
      <c r="R7729" s="12">
        <f t="shared" si="1086"/>
        <v>4.3457932723907788</v>
      </c>
      <c r="S7729" s="1">
        <f>IF(AND(A7729&gt;=5,A7729&lt;=9),INDEX(Demand!$C$3:$C$26,C7729),INDEX(Demand!$B$3:$B$26,C7729))</f>
        <v>900</v>
      </c>
      <c r="T7729" s="7">
        <f t="shared" si="1087"/>
        <v>4.3457932723907788</v>
      </c>
      <c r="U7729" s="7">
        <f t="shared" si="1088"/>
        <v>0</v>
      </c>
    </row>
    <row r="7730" spans="1:21" x14ac:dyDescent="0.2">
      <c r="A7730" s="1">
        <v>11</v>
      </c>
      <c r="B7730" s="1">
        <v>18</v>
      </c>
      <c r="C7730" s="1">
        <v>18</v>
      </c>
      <c r="D7730">
        <v>7.8</v>
      </c>
      <c r="E7730">
        <v>5.8</v>
      </c>
      <c r="F7730">
        <v>87</v>
      </c>
      <c r="G7730">
        <v>0</v>
      </c>
      <c r="H7730">
        <v>0</v>
      </c>
      <c r="I7730">
        <v>0</v>
      </c>
      <c r="J7730" s="4">
        <f t="shared" si="1083"/>
        <v>257.52817067010636</v>
      </c>
      <c r="K7730" s="4">
        <f t="shared" si="1084"/>
        <v>-14.985133996550886</v>
      </c>
      <c r="L7730" s="5">
        <f t="shared" si="1089"/>
        <v>0</v>
      </c>
      <c r="M7730" s="5">
        <f t="shared" si="1090"/>
        <v>0</v>
      </c>
      <c r="N7730" s="6">
        <f t="shared" si="1082"/>
        <v>0</v>
      </c>
      <c r="O7730" s="6">
        <f t="shared" si="1085"/>
        <v>0</v>
      </c>
      <c r="P7730" s="6">
        <f>FORECAST(J7730,Inputs!$B$10:$B$18,Inputs!$A$10:$A$18)</f>
        <v>32.940075654352832</v>
      </c>
      <c r="Q7730" s="6">
        <f>IF(Inputs!$D$10="Yes",IF('Hourly Calcs'!P7730&gt;'Hourly Calcs'!K7730,'Hourly Calcs'!O7730,N7730+O7730),N7730+O7730)</f>
        <v>0</v>
      </c>
      <c r="R7730" s="12">
        <f t="shared" si="1086"/>
        <v>0</v>
      </c>
      <c r="S7730" s="1">
        <f>IF(AND(A7730&gt;=5,A7730&lt;=9),INDEX(Demand!$C$3:$C$26,C7730),INDEX(Demand!$B$3:$B$26,C7730))</f>
        <v>900</v>
      </c>
      <c r="T7730" s="7">
        <f t="shared" si="1087"/>
        <v>0</v>
      </c>
      <c r="U7730" s="7">
        <f t="shared" si="1088"/>
        <v>0</v>
      </c>
    </row>
    <row r="7731" spans="1:21" x14ac:dyDescent="0.2">
      <c r="A7731" s="1">
        <v>11</v>
      </c>
      <c r="B7731" s="1">
        <v>18</v>
      </c>
      <c r="C7731" s="1">
        <v>19</v>
      </c>
      <c r="D7731">
        <v>7.9</v>
      </c>
      <c r="E7731">
        <v>5.7</v>
      </c>
      <c r="F7731">
        <v>86</v>
      </c>
      <c r="G7731">
        <v>0</v>
      </c>
      <c r="H7731">
        <v>0</v>
      </c>
      <c r="I7731">
        <v>0</v>
      </c>
      <c r="J7731" s="4">
        <f t="shared" si="1083"/>
        <v>268.75209352846491</v>
      </c>
      <c r="K7731" s="4">
        <f t="shared" si="1084"/>
        <v>-24.410636662138216</v>
      </c>
      <c r="L7731" s="5">
        <f t="shared" si="1089"/>
        <v>0</v>
      </c>
      <c r="M7731" s="5">
        <f t="shared" si="1090"/>
        <v>0</v>
      </c>
      <c r="N7731" s="6">
        <f t="shared" si="1082"/>
        <v>0</v>
      </c>
      <c r="O7731" s="6">
        <f t="shared" si="1085"/>
        <v>0</v>
      </c>
      <c r="P7731" s="6">
        <f>FORECAST(J7731,Inputs!$B$10:$B$18,Inputs!$A$10:$A$18)</f>
        <v>33.044000866004303</v>
      </c>
      <c r="Q7731" s="6">
        <f>IF(Inputs!$D$10="Yes",IF('Hourly Calcs'!P7731&gt;'Hourly Calcs'!K7731,'Hourly Calcs'!O7731,N7731+O7731),N7731+O7731)</f>
        <v>0</v>
      </c>
      <c r="R7731" s="12">
        <f t="shared" si="1086"/>
        <v>0</v>
      </c>
      <c r="S7731" s="1">
        <f>IF(AND(A7731&gt;=5,A7731&lt;=9),INDEX(Demand!$C$3:$C$26,C7731),INDEX(Demand!$B$3:$B$26,C7731))</f>
        <v>900</v>
      </c>
      <c r="T7731" s="7">
        <f t="shared" si="1087"/>
        <v>0</v>
      </c>
      <c r="U7731" s="7">
        <f t="shared" si="1088"/>
        <v>0</v>
      </c>
    </row>
    <row r="7732" spans="1:21" x14ac:dyDescent="0.2">
      <c r="A7732" s="1">
        <v>11</v>
      </c>
      <c r="B7732" s="1">
        <v>18</v>
      </c>
      <c r="C7732" s="1">
        <v>20</v>
      </c>
      <c r="D7732">
        <v>7.4</v>
      </c>
      <c r="E7732">
        <v>5.6</v>
      </c>
      <c r="F7732">
        <v>88</v>
      </c>
      <c r="G7732">
        <v>0</v>
      </c>
      <c r="H7732">
        <v>0</v>
      </c>
      <c r="I7732">
        <v>0</v>
      </c>
      <c r="J7732" s="4">
        <f t="shared" si="1083"/>
        <v>280.82420408663262</v>
      </c>
      <c r="K7732" s="4">
        <f t="shared" si="1084"/>
        <v>-33.866024398817288</v>
      </c>
      <c r="L7732" s="5">
        <f t="shared" si="1089"/>
        <v>0</v>
      </c>
      <c r="M7732" s="5">
        <f t="shared" si="1090"/>
        <v>0</v>
      </c>
      <c r="N7732" s="6">
        <f t="shared" si="1082"/>
        <v>0</v>
      </c>
      <c r="O7732" s="6">
        <f t="shared" si="1085"/>
        <v>0</v>
      </c>
      <c r="P7732" s="6">
        <f>FORECAST(J7732,Inputs!$B$10:$B$18,Inputs!$A$10:$A$18)</f>
        <v>33.155779667468821</v>
      </c>
      <c r="Q7732" s="6">
        <f>IF(Inputs!$D$10="Yes",IF('Hourly Calcs'!P7732&gt;'Hourly Calcs'!K7732,'Hourly Calcs'!O7732,N7732+O7732),N7732+O7732)</f>
        <v>0</v>
      </c>
      <c r="R7732" s="12">
        <f t="shared" si="1086"/>
        <v>0</v>
      </c>
      <c r="S7732" s="1">
        <f>IF(AND(A7732&gt;=5,A7732&lt;=9),INDEX(Demand!$C$3:$C$26,C7732),INDEX(Demand!$B$3:$B$26,C7732))</f>
        <v>800</v>
      </c>
      <c r="T7732" s="7">
        <f t="shared" si="1087"/>
        <v>0</v>
      </c>
      <c r="U7732" s="7">
        <f t="shared" si="1088"/>
        <v>0</v>
      </c>
    </row>
    <row r="7733" spans="1:21" x14ac:dyDescent="0.2">
      <c r="A7733" s="1">
        <v>11</v>
      </c>
      <c r="B7733" s="1">
        <v>18</v>
      </c>
      <c r="C7733" s="1">
        <v>21</v>
      </c>
      <c r="D7733">
        <v>7.2</v>
      </c>
      <c r="E7733">
        <v>5.0999999999999996</v>
      </c>
      <c r="F7733">
        <v>86</v>
      </c>
      <c r="G7733">
        <v>0</v>
      </c>
      <c r="H7733">
        <v>0</v>
      </c>
      <c r="I7733">
        <v>0</v>
      </c>
      <c r="J7733" s="4">
        <f t="shared" si="1083"/>
        <v>294.75315651880106</v>
      </c>
      <c r="K7733" s="4">
        <f t="shared" si="1084"/>
        <v>-42.9034132249229</v>
      </c>
      <c r="L7733" s="5">
        <f t="shared" si="1089"/>
        <v>0</v>
      </c>
      <c r="M7733" s="5">
        <f t="shared" si="1090"/>
        <v>0</v>
      </c>
      <c r="N7733" s="6">
        <f t="shared" si="1082"/>
        <v>0</v>
      </c>
      <c r="O7733" s="6">
        <f t="shared" si="1085"/>
        <v>0</v>
      </c>
      <c r="P7733" s="6">
        <f>FORECAST(J7733,Inputs!$B$10:$B$18,Inputs!$A$10:$A$18)</f>
        <v>33.284751449248155</v>
      </c>
      <c r="Q7733" s="6">
        <f>IF(Inputs!$D$10="Yes",IF('Hourly Calcs'!P7733&gt;'Hourly Calcs'!K7733,'Hourly Calcs'!O7733,N7733+O7733),N7733+O7733)</f>
        <v>0</v>
      </c>
      <c r="R7733" s="12">
        <f t="shared" si="1086"/>
        <v>0</v>
      </c>
      <c r="S7733" s="1">
        <f>IF(AND(A7733&gt;=5,A7733&lt;=9),INDEX(Demand!$C$3:$C$26,C7733),INDEX(Demand!$B$3:$B$26,C7733))</f>
        <v>700</v>
      </c>
      <c r="T7733" s="7">
        <f t="shared" si="1087"/>
        <v>0</v>
      </c>
      <c r="U7733" s="7">
        <f t="shared" si="1088"/>
        <v>0</v>
      </c>
    </row>
    <row r="7734" spans="1:21" x14ac:dyDescent="0.2">
      <c r="A7734" s="1">
        <v>11</v>
      </c>
      <c r="B7734" s="1">
        <v>18</v>
      </c>
      <c r="C7734" s="1">
        <v>22</v>
      </c>
      <c r="D7734">
        <v>7.2</v>
      </c>
      <c r="E7734">
        <v>5</v>
      </c>
      <c r="F7734">
        <v>86</v>
      </c>
      <c r="G7734">
        <v>0</v>
      </c>
      <c r="H7734">
        <v>0</v>
      </c>
      <c r="I7734">
        <v>0</v>
      </c>
      <c r="J7734" s="4">
        <f t="shared" si="1083"/>
        <v>311.96195013602227</v>
      </c>
      <c r="K7734" s="4">
        <f t="shared" si="1084"/>
        <v>-50.843405940034415</v>
      </c>
      <c r="L7734" s="5">
        <f t="shared" si="1089"/>
        <v>0</v>
      </c>
      <c r="M7734" s="5">
        <f t="shared" si="1090"/>
        <v>0</v>
      </c>
      <c r="N7734" s="6">
        <f t="shared" si="1082"/>
        <v>0</v>
      </c>
      <c r="O7734" s="6">
        <f t="shared" si="1085"/>
        <v>0</v>
      </c>
      <c r="P7734" s="6">
        <f>FORECAST(J7734,Inputs!$B$10:$B$18,Inputs!$A$10:$A$18)</f>
        <v>33.444092130889089</v>
      </c>
      <c r="Q7734" s="6">
        <f>IF(Inputs!$D$10="Yes",IF('Hourly Calcs'!P7734&gt;'Hourly Calcs'!K7734,'Hourly Calcs'!O7734,N7734+O7734),N7734+O7734)</f>
        <v>0</v>
      </c>
      <c r="R7734" s="12">
        <f t="shared" si="1086"/>
        <v>0</v>
      </c>
      <c r="S7734" s="1">
        <f>IF(AND(A7734&gt;=5,A7734&lt;=9),INDEX(Demand!$C$3:$C$26,C7734),INDEX(Demand!$B$3:$B$26,C7734))</f>
        <v>600</v>
      </c>
      <c r="T7734" s="7">
        <f t="shared" si="1087"/>
        <v>0</v>
      </c>
      <c r="U7734" s="7">
        <f t="shared" si="1088"/>
        <v>0</v>
      </c>
    </row>
    <row r="7735" spans="1:21" x14ac:dyDescent="0.2">
      <c r="A7735" s="1">
        <v>11</v>
      </c>
      <c r="B7735" s="1">
        <v>18</v>
      </c>
      <c r="C7735" s="1">
        <v>23</v>
      </c>
      <c r="D7735">
        <v>6.6</v>
      </c>
      <c r="E7735">
        <v>4.5999999999999996</v>
      </c>
      <c r="F7735">
        <v>87</v>
      </c>
      <c r="G7735">
        <v>0</v>
      </c>
      <c r="H7735">
        <v>0</v>
      </c>
      <c r="I7735">
        <v>0</v>
      </c>
      <c r="J7735" s="4">
        <f t="shared" si="1083"/>
        <v>333.93550980391296</v>
      </c>
      <c r="K7735" s="4">
        <f t="shared" si="1084"/>
        <v>-56.594929416178474</v>
      </c>
      <c r="L7735" s="5">
        <f t="shared" si="1089"/>
        <v>0</v>
      </c>
      <c r="M7735" s="5">
        <f t="shared" si="1090"/>
        <v>0</v>
      </c>
      <c r="N7735" s="6">
        <f t="shared" si="1082"/>
        <v>0</v>
      </c>
      <c r="O7735" s="6">
        <f t="shared" si="1085"/>
        <v>0</v>
      </c>
      <c r="P7735" s="6">
        <f>FORECAST(J7735,Inputs!$B$10:$B$18,Inputs!$A$10:$A$18)</f>
        <v>33.647551016702899</v>
      </c>
      <c r="Q7735" s="6">
        <f>IF(Inputs!$D$10="Yes",IF('Hourly Calcs'!P7735&gt;'Hourly Calcs'!K7735,'Hourly Calcs'!O7735,N7735+O7735),N7735+O7735)</f>
        <v>0</v>
      </c>
      <c r="R7735" s="12">
        <f t="shared" si="1086"/>
        <v>0</v>
      </c>
      <c r="S7735" s="1">
        <f>IF(AND(A7735&gt;=5,A7735&lt;=9),INDEX(Demand!$C$3:$C$26,C7735),INDEX(Demand!$B$3:$B$26,C7735))</f>
        <v>500</v>
      </c>
      <c r="T7735" s="7">
        <f t="shared" si="1087"/>
        <v>0</v>
      </c>
      <c r="U7735" s="7">
        <f t="shared" si="1088"/>
        <v>0</v>
      </c>
    </row>
    <row r="7736" spans="1:21" x14ac:dyDescent="0.2">
      <c r="A7736" s="1">
        <v>11</v>
      </c>
      <c r="B7736" s="1">
        <v>18</v>
      </c>
      <c r="C7736" s="1">
        <v>24</v>
      </c>
      <c r="D7736">
        <v>6.6</v>
      </c>
      <c r="E7736">
        <v>3.7</v>
      </c>
      <c r="F7736">
        <v>82</v>
      </c>
      <c r="G7736">
        <v>0</v>
      </c>
      <c r="H7736">
        <v>0</v>
      </c>
      <c r="I7736">
        <v>0</v>
      </c>
      <c r="J7736" s="4">
        <f t="shared" si="1083"/>
        <v>0.24041952013328682</v>
      </c>
      <c r="K7736" s="4">
        <f t="shared" si="1084"/>
        <v>-58.744662857856923</v>
      </c>
      <c r="L7736" s="5">
        <f t="shared" si="1089"/>
        <v>0</v>
      </c>
      <c r="M7736" s="5">
        <f t="shared" si="1090"/>
        <v>0</v>
      </c>
      <c r="N7736" s="6">
        <f t="shared" si="1082"/>
        <v>0</v>
      </c>
      <c r="O7736" s="6">
        <f t="shared" si="1085"/>
        <v>0</v>
      </c>
      <c r="P7736" s="6">
        <f>FORECAST(J7736,Inputs!$B$10:$B$18,Inputs!$A$10:$A$18)</f>
        <v>30.557781662223455</v>
      </c>
      <c r="Q7736" s="6">
        <f>IF(Inputs!$D$10="Yes",IF('Hourly Calcs'!P7736&gt;'Hourly Calcs'!K7736,'Hourly Calcs'!O7736,N7736+O7736),N7736+O7736)</f>
        <v>0</v>
      </c>
      <c r="R7736" s="12">
        <f t="shared" si="1086"/>
        <v>0</v>
      </c>
      <c r="S7736" s="1">
        <f>IF(AND(A7736&gt;=5,A7736&lt;=9),INDEX(Demand!$C$3:$C$26,C7736),INDEX(Demand!$B$3:$B$26,C7736))</f>
        <v>400</v>
      </c>
      <c r="T7736" s="7">
        <f t="shared" si="1087"/>
        <v>0</v>
      </c>
      <c r="U7736" s="7">
        <f t="shared" si="1088"/>
        <v>0</v>
      </c>
    </row>
    <row r="7737" spans="1:21" x14ac:dyDescent="0.2">
      <c r="A7737" s="1">
        <v>11</v>
      </c>
      <c r="B7737" s="1">
        <v>19</v>
      </c>
      <c r="C7737" s="1">
        <v>1</v>
      </c>
      <c r="D7737">
        <v>6.1</v>
      </c>
      <c r="E7737">
        <v>3.7</v>
      </c>
      <c r="F7737">
        <v>85</v>
      </c>
      <c r="G7737">
        <v>0</v>
      </c>
      <c r="H7737">
        <v>0</v>
      </c>
      <c r="I7737">
        <v>0</v>
      </c>
      <c r="J7737" s="4">
        <f t="shared" si="1083"/>
        <v>26.507258911064156</v>
      </c>
      <c r="K7737" s="4">
        <f t="shared" si="1084"/>
        <v>-56.539219026523</v>
      </c>
      <c r="L7737" s="5">
        <f t="shared" si="1089"/>
        <v>0</v>
      </c>
      <c r="M7737" s="5">
        <f t="shared" si="1090"/>
        <v>0</v>
      </c>
      <c r="N7737" s="6">
        <f t="shared" si="1082"/>
        <v>0</v>
      </c>
      <c r="O7737" s="6">
        <f t="shared" si="1085"/>
        <v>0</v>
      </c>
      <c r="P7737" s="6">
        <f>FORECAST(J7737,Inputs!$B$10:$B$18,Inputs!$A$10:$A$18)</f>
        <v>30.800993138065408</v>
      </c>
      <c r="Q7737" s="6">
        <f>IF(Inputs!$D$10="Yes",IF('Hourly Calcs'!P7737&gt;'Hourly Calcs'!K7737,'Hourly Calcs'!O7737,N7737+O7737),N7737+O7737)</f>
        <v>0</v>
      </c>
      <c r="R7737" s="12">
        <f t="shared" si="1086"/>
        <v>0</v>
      </c>
      <c r="S7737" s="1">
        <f>IF(AND(A7737&gt;=5,A7737&lt;=9),INDEX(Demand!$C$3:$C$26,C7737),INDEX(Demand!$B$3:$B$26,C7737))</f>
        <v>350</v>
      </c>
      <c r="T7737" s="7">
        <f t="shared" si="1087"/>
        <v>0</v>
      </c>
      <c r="U7737" s="7">
        <f t="shared" si="1088"/>
        <v>0</v>
      </c>
    </row>
    <row r="7738" spans="1:21" x14ac:dyDescent="0.2">
      <c r="A7738" s="1">
        <v>11</v>
      </c>
      <c r="B7738" s="1">
        <v>19</v>
      </c>
      <c r="C7738" s="1">
        <v>2</v>
      </c>
      <c r="D7738">
        <v>5.9</v>
      </c>
      <c r="E7738">
        <v>3.8</v>
      </c>
      <c r="F7738">
        <v>86</v>
      </c>
      <c r="G7738">
        <v>0</v>
      </c>
      <c r="H7738">
        <v>0</v>
      </c>
      <c r="I7738">
        <v>0</v>
      </c>
      <c r="J7738" s="4">
        <f t="shared" si="1083"/>
        <v>48.410341811697975</v>
      </c>
      <c r="K7738" s="4">
        <f t="shared" si="1084"/>
        <v>-50.751983677154868</v>
      </c>
      <c r="L7738" s="5">
        <f t="shared" si="1089"/>
        <v>0</v>
      </c>
      <c r="M7738" s="5">
        <f t="shared" si="1090"/>
        <v>0</v>
      </c>
      <c r="N7738" s="6">
        <f t="shared" si="1082"/>
        <v>0</v>
      </c>
      <c r="O7738" s="6">
        <f t="shared" si="1085"/>
        <v>0</v>
      </c>
      <c r="P7738" s="6">
        <f>FORECAST(J7738,Inputs!$B$10:$B$18,Inputs!$A$10:$A$18)</f>
        <v>31.003799461219423</v>
      </c>
      <c r="Q7738" s="6">
        <f>IF(Inputs!$D$10="Yes",IF('Hourly Calcs'!P7738&gt;'Hourly Calcs'!K7738,'Hourly Calcs'!O7738,N7738+O7738),N7738+O7738)</f>
        <v>0</v>
      </c>
      <c r="R7738" s="12">
        <f t="shared" si="1086"/>
        <v>0</v>
      </c>
      <c r="S7738" s="1">
        <f>IF(AND(A7738&gt;=5,A7738&lt;=9),INDEX(Demand!$C$3:$C$26,C7738),INDEX(Demand!$B$3:$B$26,C7738))</f>
        <v>350</v>
      </c>
      <c r="T7738" s="7">
        <f t="shared" si="1087"/>
        <v>0</v>
      </c>
      <c r="U7738" s="7">
        <f t="shared" si="1088"/>
        <v>0</v>
      </c>
    </row>
    <row r="7739" spans="1:21" x14ac:dyDescent="0.2">
      <c r="A7739" s="1">
        <v>11</v>
      </c>
      <c r="B7739" s="1">
        <v>19</v>
      </c>
      <c r="C7739" s="1">
        <v>3</v>
      </c>
      <c r="D7739">
        <v>5.8</v>
      </c>
      <c r="E7739">
        <v>3.9</v>
      </c>
      <c r="F7739">
        <v>88</v>
      </c>
      <c r="G7739">
        <v>0</v>
      </c>
      <c r="H7739">
        <v>0</v>
      </c>
      <c r="I7739">
        <v>0</v>
      </c>
      <c r="J7739" s="4">
        <f t="shared" si="1083"/>
        <v>65.564639059103783</v>
      </c>
      <c r="K7739" s="4">
        <f t="shared" si="1084"/>
        <v>-42.797088003096405</v>
      </c>
      <c r="L7739" s="5">
        <f t="shared" si="1089"/>
        <v>0</v>
      </c>
      <c r="M7739" s="5">
        <f t="shared" si="1090"/>
        <v>0</v>
      </c>
      <c r="N7739" s="6">
        <f t="shared" si="1082"/>
        <v>0</v>
      </c>
      <c r="O7739" s="6">
        <f t="shared" si="1085"/>
        <v>0</v>
      </c>
      <c r="P7739" s="6">
        <f>FORECAST(J7739,Inputs!$B$10:$B$18,Inputs!$A$10:$A$18)</f>
        <v>31.16263554684355</v>
      </c>
      <c r="Q7739" s="6">
        <f>IF(Inputs!$D$10="Yes",IF('Hourly Calcs'!P7739&gt;'Hourly Calcs'!K7739,'Hourly Calcs'!O7739,N7739+O7739),N7739+O7739)</f>
        <v>0</v>
      </c>
      <c r="R7739" s="12">
        <f t="shared" si="1086"/>
        <v>0</v>
      </c>
      <c r="S7739" s="1">
        <f>IF(AND(A7739&gt;=5,A7739&lt;=9),INDEX(Demand!$C$3:$C$26,C7739),INDEX(Demand!$B$3:$B$26,C7739))</f>
        <v>350</v>
      </c>
      <c r="T7739" s="7">
        <f t="shared" si="1087"/>
        <v>0</v>
      </c>
      <c r="U7739" s="7">
        <f t="shared" si="1088"/>
        <v>0</v>
      </c>
    </row>
    <row r="7740" spans="1:21" x14ac:dyDescent="0.2">
      <c r="A7740" s="1">
        <v>11</v>
      </c>
      <c r="B7740" s="1">
        <v>19</v>
      </c>
      <c r="C7740" s="1">
        <v>4</v>
      </c>
      <c r="D7740">
        <v>5.8</v>
      </c>
      <c r="E7740">
        <v>3.9</v>
      </c>
      <c r="F7740">
        <v>88</v>
      </c>
      <c r="G7740">
        <v>0</v>
      </c>
      <c r="H7740">
        <v>0</v>
      </c>
      <c r="I7740">
        <v>0</v>
      </c>
      <c r="J7740" s="4">
        <f t="shared" si="1083"/>
        <v>79.462804378428913</v>
      </c>
      <c r="K7740" s="4">
        <f t="shared" si="1084"/>
        <v>-33.759605047468213</v>
      </c>
      <c r="L7740" s="5">
        <f t="shared" si="1089"/>
        <v>85.537195621571087</v>
      </c>
      <c r="M7740" s="5">
        <f t="shared" si="1090"/>
        <v>0</v>
      </c>
      <c r="N7740" s="6">
        <f t="shared" si="1082"/>
        <v>0</v>
      </c>
      <c r="O7740" s="6">
        <f t="shared" si="1085"/>
        <v>0</v>
      </c>
      <c r="P7740" s="6">
        <f>FORECAST(J7740,Inputs!$B$10:$B$18,Inputs!$A$10:$A$18)</f>
        <v>31.291322262763227</v>
      </c>
      <c r="Q7740" s="6">
        <f>IF(Inputs!$D$10="Yes",IF('Hourly Calcs'!P7740&gt;'Hourly Calcs'!K7740,'Hourly Calcs'!O7740,N7740+O7740),N7740+O7740)</f>
        <v>0</v>
      </c>
      <c r="R7740" s="12">
        <f t="shared" si="1086"/>
        <v>0</v>
      </c>
      <c r="S7740" s="1">
        <f>IF(AND(A7740&gt;=5,A7740&lt;=9),INDEX(Demand!$C$3:$C$26,C7740),INDEX(Demand!$B$3:$B$26,C7740))</f>
        <v>350</v>
      </c>
      <c r="T7740" s="7">
        <f t="shared" si="1087"/>
        <v>0</v>
      </c>
      <c r="U7740" s="7">
        <f t="shared" si="1088"/>
        <v>0</v>
      </c>
    </row>
    <row r="7741" spans="1:21" x14ac:dyDescent="0.2">
      <c r="A7741" s="1">
        <v>11</v>
      </c>
      <c r="B7741" s="1">
        <v>19</v>
      </c>
      <c r="C7741" s="1">
        <v>5</v>
      </c>
      <c r="D7741">
        <v>5.8</v>
      </c>
      <c r="E7741">
        <v>4.2</v>
      </c>
      <c r="F7741">
        <v>89</v>
      </c>
      <c r="G7741">
        <v>0</v>
      </c>
      <c r="H7741">
        <v>0</v>
      </c>
      <c r="I7741">
        <v>0</v>
      </c>
      <c r="J7741" s="4">
        <f t="shared" si="1083"/>
        <v>91.522072874993384</v>
      </c>
      <c r="K7741" s="4">
        <f t="shared" si="1084"/>
        <v>-24.314926733746063</v>
      </c>
      <c r="L7741" s="5">
        <f t="shared" si="1089"/>
        <v>73.477927125006616</v>
      </c>
      <c r="M7741" s="5">
        <f t="shared" si="1090"/>
        <v>0</v>
      </c>
      <c r="N7741" s="6">
        <f t="shared" si="1082"/>
        <v>0</v>
      </c>
      <c r="O7741" s="6">
        <f t="shared" si="1085"/>
        <v>0</v>
      </c>
      <c r="P7741" s="6">
        <f>FORECAST(J7741,Inputs!$B$10:$B$18,Inputs!$A$10:$A$18)</f>
        <v>31.402982156249937</v>
      </c>
      <c r="Q7741" s="6">
        <f>IF(Inputs!$D$10="Yes",IF('Hourly Calcs'!P7741&gt;'Hourly Calcs'!K7741,'Hourly Calcs'!O7741,N7741+O7741),N7741+O7741)</f>
        <v>0</v>
      </c>
      <c r="R7741" s="12">
        <f t="shared" si="1086"/>
        <v>0</v>
      </c>
      <c r="S7741" s="1">
        <f>IF(AND(A7741&gt;=5,A7741&lt;=9),INDEX(Demand!$C$3:$C$26,C7741),INDEX(Demand!$B$3:$B$26,C7741))</f>
        <v>350</v>
      </c>
      <c r="T7741" s="7">
        <f t="shared" si="1087"/>
        <v>0</v>
      </c>
      <c r="U7741" s="7">
        <f t="shared" si="1088"/>
        <v>0</v>
      </c>
    </row>
    <row r="7742" spans="1:21" x14ac:dyDescent="0.2">
      <c r="A7742" s="1">
        <v>11</v>
      </c>
      <c r="B7742" s="1">
        <v>19</v>
      </c>
      <c r="C7742" s="1">
        <v>6</v>
      </c>
      <c r="D7742">
        <v>6.2</v>
      </c>
      <c r="E7742">
        <v>4</v>
      </c>
      <c r="F7742">
        <v>86</v>
      </c>
      <c r="G7742">
        <v>0</v>
      </c>
      <c r="H7742">
        <v>0</v>
      </c>
      <c r="I7742">
        <v>0</v>
      </c>
      <c r="J7742" s="4">
        <f t="shared" si="1083"/>
        <v>102.74545555546726</v>
      </c>
      <c r="K7742" s="4">
        <f t="shared" si="1084"/>
        <v>-14.909378024305298</v>
      </c>
      <c r="L7742" s="5">
        <f t="shared" si="1089"/>
        <v>62.25454444453274</v>
      </c>
      <c r="M7742" s="5">
        <f t="shared" si="1090"/>
        <v>0</v>
      </c>
      <c r="N7742" s="6">
        <f t="shared" si="1082"/>
        <v>0</v>
      </c>
      <c r="O7742" s="6">
        <f t="shared" si="1085"/>
        <v>0</v>
      </c>
      <c r="P7742" s="6">
        <f>FORECAST(J7742,Inputs!$B$10:$B$18,Inputs!$A$10:$A$18)</f>
        <v>31.506902366254323</v>
      </c>
      <c r="Q7742" s="6">
        <f>IF(Inputs!$D$10="Yes",IF('Hourly Calcs'!P7742&gt;'Hourly Calcs'!K7742,'Hourly Calcs'!O7742,N7742+O7742),N7742+O7742)</f>
        <v>0</v>
      </c>
      <c r="R7742" s="12">
        <f t="shared" si="1086"/>
        <v>0</v>
      </c>
      <c r="S7742" s="1">
        <f>IF(AND(A7742&gt;=5,A7742&lt;=9),INDEX(Demand!$C$3:$C$26,C7742),INDEX(Demand!$B$3:$B$26,C7742))</f>
        <v>350</v>
      </c>
      <c r="T7742" s="7">
        <f t="shared" si="1087"/>
        <v>0</v>
      </c>
      <c r="U7742" s="7">
        <f t="shared" si="1088"/>
        <v>0</v>
      </c>
    </row>
    <row r="7743" spans="1:21" x14ac:dyDescent="0.2">
      <c r="A7743" s="1">
        <v>11</v>
      </c>
      <c r="B7743" s="1">
        <v>19</v>
      </c>
      <c r="C7743" s="1">
        <v>7</v>
      </c>
      <c r="D7743">
        <v>5.9</v>
      </c>
      <c r="E7743">
        <v>4</v>
      </c>
      <c r="F7743">
        <v>88</v>
      </c>
      <c r="G7743">
        <v>0</v>
      </c>
      <c r="H7743">
        <v>0</v>
      </c>
      <c r="I7743">
        <v>0</v>
      </c>
      <c r="J7743" s="4">
        <f t="shared" si="1083"/>
        <v>113.83993346482535</v>
      </c>
      <c r="K7743" s="4">
        <f t="shared" si="1084"/>
        <v>-5.8829171691842106</v>
      </c>
      <c r="L7743" s="5">
        <f t="shared" si="1089"/>
        <v>51.16006653517465</v>
      </c>
      <c r="M7743" s="5">
        <f t="shared" si="1090"/>
        <v>0</v>
      </c>
      <c r="N7743" s="6">
        <f t="shared" si="1082"/>
        <v>0</v>
      </c>
      <c r="O7743" s="6">
        <f t="shared" si="1085"/>
        <v>0</v>
      </c>
      <c r="P7743" s="6">
        <f>FORECAST(J7743,Inputs!$B$10:$B$18,Inputs!$A$10:$A$18)</f>
        <v>31.609629013563197</v>
      </c>
      <c r="Q7743" s="6">
        <f>IF(Inputs!$D$10="Yes",IF('Hourly Calcs'!P7743&gt;'Hourly Calcs'!K7743,'Hourly Calcs'!O7743,N7743+O7743),N7743+O7743)</f>
        <v>0</v>
      </c>
      <c r="R7743" s="12">
        <f t="shared" si="1086"/>
        <v>0</v>
      </c>
      <c r="S7743" s="1">
        <f>IF(AND(A7743&gt;=5,A7743&lt;=9),INDEX(Demand!$C$3:$C$26,C7743),INDEX(Demand!$B$3:$B$26,C7743))</f>
        <v>350</v>
      </c>
      <c r="T7743" s="7">
        <f t="shared" si="1087"/>
        <v>0</v>
      </c>
      <c r="U7743" s="7">
        <f t="shared" si="1088"/>
        <v>0</v>
      </c>
    </row>
    <row r="7744" spans="1:21" x14ac:dyDescent="0.2">
      <c r="A7744" s="1">
        <v>11</v>
      </c>
      <c r="B7744" s="1">
        <v>19</v>
      </c>
      <c r="C7744" s="1">
        <v>8</v>
      </c>
      <c r="D7744">
        <v>6.1</v>
      </c>
      <c r="E7744">
        <v>3.8</v>
      </c>
      <c r="F7744">
        <v>85</v>
      </c>
      <c r="G7744">
        <v>3</v>
      </c>
      <c r="H7744">
        <v>0</v>
      </c>
      <c r="I7744">
        <v>3</v>
      </c>
      <c r="J7744" s="4">
        <f t="shared" si="1083"/>
        <v>125.33385181103867</v>
      </c>
      <c r="K7744" s="4">
        <f t="shared" si="1084"/>
        <v>2.5646486321153645</v>
      </c>
      <c r="L7744" s="5">
        <f t="shared" si="1089"/>
        <v>39.66614818896133</v>
      </c>
      <c r="M7744" s="5">
        <f t="shared" si="1090"/>
        <v>31.435351367884635</v>
      </c>
      <c r="N7744" s="6">
        <f t="shared" si="1082"/>
        <v>0</v>
      </c>
      <c r="O7744" s="6">
        <f t="shared" si="1085"/>
        <v>2.7435563588325627</v>
      </c>
      <c r="P7744" s="6">
        <f>FORECAST(J7744,Inputs!$B$10:$B$18,Inputs!$A$10:$A$18)</f>
        <v>31.716054183435542</v>
      </c>
      <c r="Q7744" s="6">
        <f>IF(Inputs!$D$10="Yes",IF('Hourly Calcs'!P7744&gt;'Hourly Calcs'!K7744,'Hourly Calcs'!O7744,N7744+O7744),N7744+O7744)</f>
        <v>2.7435563588325627</v>
      </c>
      <c r="R7744" s="12">
        <f t="shared" si="1086"/>
        <v>13.037379817172337</v>
      </c>
      <c r="S7744" s="1">
        <f>IF(AND(A7744&gt;=5,A7744&lt;=9),INDEX(Demand!$C$3:$C$26,C7744),INDEX(Demand!$B$3:$B$26,C7744))</f>
        <v>350</v>
      </c>
      <c r="T7744" s="7">
        <f t="shared" si="1087"/>
        <v>13.037379817172337</v>
      </c>
      <c r="U7744" s="7">
        <f t="shared" si="1088"/>
        <v>0</v>
      </c>
    </row>
    <row r="7745" spans="1:21" x14ac:dyDescent="0.2">
      <c r="A7745" s="1">
        <v>11</v>
      </c>
      <c r="B7745" s="1">
        <v>19</v>
      </c>
      <c r="C7745" s="1">
        <v>9</v>
      </c>
      <c r="D7745">
        <v>6.2</v>
      </c>
      <c r="E7745">
        <v>4.0999999999999996</v>
      </c>
      <c r="F7745">
        <v>86</v>
      </c>
      <c r="G7745">
        <v>35</v>
      </c>
      <c r="H7745">
        <v>0</v>
      </c>
      <c r="I7745">
        <v>35</v>
      </c>
      <c r="J7745" s="4">
        <f t="shared" si="1083"/>
        <v>137.6204541397106</v>
      </c>
      <c r="K7745" s="4">
        <f t="shared" si="1084"/>
        <v>9.4920512234853902</v>
      </c>
      <c r="L7745" s="5">
        <f t="shared" si="1089"/>
        <v>27.379545860289397</v>
      </c>
      <c r="M7745" s="5">
        <f t="shared" si="1090"/>
        <v>24.50794877651461</v>
      </c>
      <c r="N7745" s="6">
        <f t="shared" si="1082"/>
        <v>0</v>
      </c>
      <c r="O7745" s="6">
        <f t="shared" si="1085"/>
        <v>32.00815751971323</v>
      </c>
      <c r="P7745" s="6">
        <f>FORECAST(J7745,Inputs!$B$10:$B$18,Inputs!$A$10:$A$18)</f>
        <v>31.829819019812135</v>
      </c>
      <c r="Q7745" s="6">
        <f>IF(Inputs!$D$10="Yes",IF('Hourly Calcs'!P7745&gt;'Hourly Calcs'!K7745,'Hourly Calcs'!O7745,N7745+O7745),N7745+O7745)</f>
        <v>32.00815751971323</v>
      </c>
      <c r="R7745" s="12">
        <f t="shared" si="1086"/>
        <v>152.10276453367726</v>
      </c>
      <c r="S7745" s="1">
        <f>IF(AND(A7745&gt;=5,A7745&lt;=9),INDEX(Demand!$C$3:$C$26,C7745),INDEX(Demand!$B$3:$B$26,C7745))</f>
        <v>350</v>
      </c>
      <c r="T7745" s="7">
        <f t="shared" si="1087"/>
        <v>152.10276453367726</v>
      </c>
      <c r="U7745" s="7">
        <f t="shared" si="1088"/>
        <v>0</v>
      </c>
    </row>
    <row r="7746" spans="1:21" x14ac:dyDescent="0.2">
      <c r="A7746" s="1">
        <v>11</v>
      </c>
      <c r="B7746" s="1">
        <v>19</v>
      </c>
      <c r="C7746" s="1">
        <v>10</v>
      </c>
      <c r="D7746">
        <v>6.5</v>
      </c>
      <c r="E7746">
        <v>4.0999999999999996</v>
      </c>
      <c r="F7746">
        <v>85</v>
      </c>
      <c r="G7746">
        <v>95</v>
      </c>
      <c r="H7746">
        <v>9</v>
      </c>
      <c r="I7746">
        <v>92</v>
      </c>
      <c r="J7746" s="4">
        <f t="shared" si="1083"/>
        <v>150.92393991163917</v>
      </c>
      <c r="K7746" s="4">
        <f t="shared" si="1084"/>
        <v>14.992080047743741</v>
      </c>
      <c r="L7746" s="5">
        <f t="shared" si="1089"/>
        <v>14.076060088360833</v>
      </c>
      <c r="M7746" s="5">
        <f t="shared" si="1090"/>
        <v>19.007919952256259</v>
      </c>
      <c r="N7746" s="6">
        <f t="shared" si="1082"/>
        <v>6.64559932717117</v>
      </c>
      <c r="O7746" s="6">
        <f t="shared" si="1085"/>
        <v>84.135728337531916</v>
      </c>
      <c r="P7746" s="6">
        <f>FORECAST(J7746,Inputs!$B$10:$B$18,Inputs!$A$10:$A$18)</f>
        <v>31.952999443626286</v>
      </c>
      <c r="Q7746" s="6">
        <f>IF(Inputs!$D$10="Yes",IF('Hourly Calcs'!P7746&gt;'Hourly Calcs'!K7746,'Hourly Calcs'!O7746,N7746+O7746),N7746+O7746)</f>
        <v>84.135728337531916</v>
      </c>
      <c r="R7746" s="12">
        <f t="shared" si="1086"/>
        <v>399.81298105995165</v>
      </c>
      <c r="S7746" s="1">
        <f>IF(AND(A7746&gt;=5,A7746&lt;=9),INDEX(Demand!$C$3:$C$26,C7746),INDEX(Demand!$B$3:$B$26,C7746))</f>
        <v>600</v>
      </c>
      <c r="T7746" s="7">
        <f t="shared" si="1087"/>
        <v>399.81298105995165</v>
      </c>
      <c r="U7746" s="7">
        <f t="shared" si="1088"/>
        <v>0</v>
      </c>
    </row>
    <row r="7747" spans="1:21" x14ac:dyDescent="0.2">
      <c r="A7747" s="1">
        <v>11</v>
      </c>
      <c r="B7747" s="1">
        <v>19</v>
      </c>
      <c r="C7747" s="1">
        <v>11</v>
      </c>
      <c r="D7747">
        <v>6.8</v>
      </c>
      <c r="E7747">
        <v>4.3</v>
      </c>
      <c r="F7747">
        <v>84</v>
      </c>
      <c r="G7747">
        <v>145</v>
      </c>
      <c r="H7747">
        <v>17</v>
      </c>
      <c r="I7747">
        <v>139</v>
      </c>
      <c r="J7747" s="4">
        <f t="shared" si="1083"/>
        <v>165.20767314733618</v>
      </c>
      <c r="K7747" s="4">
        <f t="shared" si="1084"/>
        <v>18.518969532206683</v>
      </c>
      <c r="L7747" s="5">
        <f t="shared" si="1089"/>
        <v>0.20767314733618036</v>
      </c>
      <c r="M7747" s="5">
        <f t="shared" si="1090"/>
        <v>15.481030467793317</v>
      </c>
      <c r="N7747" s="6">
        <f t="shared" si="1082"/>
        <v>13.490373171187166</v>
      </c>
      <c r="O7747" s="6">
        <f t="shared" si="1085"/>
        <v>127.11811129257539</v>
      </c>
      <c r="P7747" s="6">
        <f>FORECAST(J7747,Inputs!$B$10:$B$18,Inputs!$A$10:$A$18)</f>
        <v>32.085256232845701</v>
      </c>
      <c r="Q7747" s="6">
        <f>IF(Inputs!$D$10="Yes",IF('Hourly Calcs'!P7747&gt;'Hourly Calcs'!K7747,'Hourly Calcs'!O7747,N7747+O7747),N7747+O7747)</f>
        <v>127.11811129257539</v>
      </c>
      <c r="R7747" s="12">
        <f t="shared" si="1086"/>
        <v>604.06526486231826</v>
      </c>
      <c r="S7747" s="1">
        <f>IF(AND(A7747&gt;=5,A7747&lt;=9),INDEX(Demand!$C$3:$C$26,C7747),INDEX(Demand!$B$3:$B$26,C7747))</f>
        <v>600</v>
      </c>
      <c r="T7747" s="7">
        <f t="shared" si="1087"/>
        <v>600</v>
      </c>
      <c r="U7747" s="7">
        <f t="shared" si="1088"/>
        <v>4.0652648623182586</v>
      </c>
    </row>
    <row r="7748" spans="1:21" x14ac:dyDescent="0.2">
      <c r="A7748" s="1">
        <v>11</v>
      </c>
      <c r="B7748" s="1">
        <v>19</v>
      </c>
      <c r="C7748" s="1">
        <v>12</v>
      </c>
      <c r="D7748">
        <v>7.8</v>
      </c>
      <c r="E7748">
        <v>4.9000000000000004</v>
      </c>
      <c r="F7748">
        <v>82</v>
      </c>
      <c r="G7748">
        <v>171</v>
      </c>
      <c r="H7748">
        <v>46</v>
      </c>
      <c r="I7748">
        <v>155</v>
      </c>
      <c r="J7748" s="4">
        <f t="shared" si="1083"/>
        <v>180.10357415829648</v>
      </c>
      <c r="K7748" s="4">
        <f t="shared" si="1084"/>
        <v>19.720990647667207</v>
      </c>
      <c r="L7748" s="5">
        <f t="shared" si="1089"/>
        <v>15.103574158296482</v>
      </c>
      <c r="M7748" s="5">
        <f t="shared" si="1090"/>
        <v>14.279009352332793</v>
      </c>
      <c r="N7748" s="6">
        <f t="shared" si="1082"/>
        <v>36.24623090789931</v>
      </c>
      <c r="O7748" s="6">
        <f t="shared" si="1085"/>
        <v>141.75041187301574</v>
      </c>
      <c r="P7748" s="6">
        <f>FORECAST(J7748,Inputs!$B$10:$B$18,Inputs!$A$10:$A$18)</f>
        <v>32.223181242206444</v>
      </c>
      <c r="Q7748" s="6">
        <f>IF(Inputs!$D$10="Yes",IF('Hourly Calcs'!P7748&gt;'Hourly Calcs'!K7748,'Hourly Calcs'!O7748,N7748+O7748),N7748+O7748)</f>
        <v>141.75041187301574</v>
      </c>
      <c r="R7748" s="12">
        <f t="shared" si="1086"/>
        <v>673.59795722057072</v>
      </c>
      <c r="S7748" s="1">
        <f>IF(AND(A7748&gt;=5,A7748&lt;=9),INDEX(Demand!$C$3:$C$26,C7748),INDEX(Demand!$B$3:$B$26,C7748))</f>
        <v>600</v>
      </c>
      <c r="T7748" s="7">
        <f t="shared" si="1087"/>
        <v>600</v>
      </c>
      <c r="U7748" s="7">
        <f t="shared" si="1088"/>
        <v>73.59795722057072</v>
      </c>
    </row>
    <row r="7749" spans="1:21" x14ac:dyDescent="0.2">
      <c r="A7749" s="1">
        <v>11</v>
      </c>
      <c r="B7749" s="1">
        <v>19</v>
      </c>
      <c r="C7749" s="1">
        <v>13</v>
      </c>
      <c r="D7749">
        <v>9.1</v>
      </c>
      <c r="E7749">
        <v>5.5</v>
      </c>
      <c r="F7749">
        <v>78</v>
      </c>
      <c r="G7749">
        <v>277</v>
      </c>
      <c r="H7749">
        <v>366</v>
      </c>
      <c r="I7749">
        <v>146</v>
      </c>
      <c r="J7749" s="4">
        <f t="shared" si="1083"/>
        <v>194.99137227515499</v>
      </c>
      <c r="K7749" s="4">
        <f t="shared" si="1084"/>
        <v>18.466622928180556</v>
      </c>
      <c r="L7749" s="5">
        <f t="shared" si="1089"/>
        <v>29.991372275154987</v>
      </c>
      <c r="M7749" s="5">
        <f t="shared" si="1090"/>
        <v>15.533377071819444</v>
      </c>
      <c r="N7749" s="6">
        <f t="shared" si="1082"/>
        <v>264.24413014905383</v>
      </c>
      <c r="O7749" s="6">
        <f t="shared" si="1085"/>
        <v>133.51974279651805</v>
      </c>
      <c r="P7749" s="6">
        <f>FORECAST(J7749,Inputs!$B$10:$B$18,Inputs!$A$10:$A$18)</f>
        <v>32.361031224769953</v>
      </c>
      <c r="Q7749" s="6">
        <f>IF(Inputs!$D$10="Yes",IF('Hourly Calcs'!P7749&gt;'Hourly Calcs'!K7749,'Hourly Calcs'!O7749,N7749+O7749),N7749+O7749)</f>
        <v>133.51974279651805</v>
      </c>
      <c r="R7749" s="12">
        <f t="shared" si="1086"/>
        <v>634.48581776905371</v>
      </c>
      <c r="S7749" s="1">
        <f>IF(AND(A7749&gt;=5,A7749&lt;=9),INDEX(Demand!$C$3:$C$26,C7749),INDEX(Demand!$B$3:$B$26,C7749))</f>
        <v>600</v>
      </c>
      <c r="T7749" s="7">
        <f t="shared" si="1087"/>
        <v>600</v>
      </c>
      <c r="U7749" s="7">
        <f t="shared" si="1088"/>
        <v>34.48581776905371</v>
      </c>
    </row>
    <row r="7750" spans="1:21" x14ac:dyDescent="0.2">
      <c r="A7750" s="1">
        <v>11</v>
      </c>
      <c r="B7750" s="1">
        <v>19</v>
      </c>
      <c r="C7750" s="1">
        <v>14</v>
      </c>
      <c r="D7750">
        <v>9.1999999999999993</v>
      </c>
      <c r="E7750">
        <v>5.4</v>
      </c>
      <c r="F7750">
        <v>77</v>
      </c>
      <c r="G7750">
        <v>226</v>
      </c>
      <c r="H7750">
        <v>377</v>
      </c>
      <c r="I7750">
        <v>108</v>
      </c>
      <c r="J7750" s="4">
        <f t="shared" si="1083"/>
        <v>209.25379642332433</v>
      </c>
      <c r="K7750" s="4">
        <f t="shared" si="1084"/>
        <v>14.892538127534593</v>
      </c>
      <c r="L7750" s="5">
        <f t="shared" si="1089"/>
        <v>44.253796423324331</v>
      </c>
      <c r="M7750" s="5">
        <f t="shared" si="1090"/>
        <v>19.107461872465407</v>
      </c>
      <c r="N7750" s="6">
        <f t="shared" si="1082"/>
        <v>226.25266649723611</v>
      </c>
      <c r="O7750" s="6">
        <f t="shared" si="1085"/>
        <v>98.768028917972245</v>
      </c>
      <c r="P7750" s="6">
        <f>FORECAST(J7750,Inputs!$B$10:$B$18,Inputs!$A$10:$A$18)</f>
        <v>32.493090707623374</v>
      </c>
      <c r="Q7750" s="6">
        <f>IF(Inputs!$D$10="Yes",IF('Hourly Calcs'!P7750&gt;'Hourly Calcs'!K7750,'Hourly Calcs'!O7750,N7750+O7750),N7750+O7750)</f>
        <v>98.768028917972245</v>
      </c>
      <c r="R7750" s="12">
        <f t="shared" si="1086"/>
        <v>469.34567341820411</v>
      </c>
      <c r="S7750" s="1">
        <f>IF(AND(A7750&gt;=5,A7750&lt;=9),INDEX(Demand!$C$3:$C$26,C7750),INDEX(Demand!$B$3:$B$26,C7750))</f>
        <v>600</v>
      </c>
      <c r="T7750" s="7">
        <f t="shared" si="1087"/>
        <v>469.34567341820411</v>
      </c>
      <c r="U7750" s="7">
        <f t="shared" si="1088"/>
        <v>0</v>
      </c>
    </row>
    <row r="7751" spans="1:21" x14ac:dyDescent="0.2">
      <c r="A7751" s="1">
        <v>11</v>
      </c>
      <c r="B7751" s="1">
        <v>19</v>
      </c>
      <c r="C7751" s="1">
        <v>15</v>
      </c>
      <c r="D7751">
        <v>7.9</v>
      </c>
      <c r="E7751">
        <v>4.9000000000000004</v>
      </c>
      <c r="F7751">
        <v>81</v>
      </c>
      <c r="G7751">
        <v>138</v>
      </c>
      <c r="H7751">
        <v>235</v>
      </c>
      <c r="I7751">
        <v>84</v>
      </c>
      <c r="J7751" s="4">
        <f t="shared" si="1083"/>
        <v>222.52933879267135</v>
      </c>
      <c r="K7751" s="4">
        <f t="shared" si="1084"/>
        <v>9.3538617751859192</v>
      </c>
      <c r="L7751" s="5">
        <f t="shared" si="1089"/>
        <v>57.529338792671354</v>
      </c>
      <c r="M7751" s="5">
        <f t="shared" si="1090"/>
        <v>24.646138224814081</v>
      </c>
      <c r="N7751" s="6">
        <f t="shared" si="1082"/>
        <v>101.27688309964184</v>
      </c>
      <c r="O7751" s="6">
        <f t="shared" si="1085"/>
        <v>76.819578047311751</v>
      </c>
      <c r="P7751" s="6">
        <f>FORECAST(J7751,Inputs!$B$10:$B$18,Inputs!$A$10:$A$18)</f>
        <v>32.616012396228435</v>
      </c>
      <c r="Q7751" s="6">
        <f>IF(Inputs!$D$10="Yes",IF('Hourly Calcs'!P7751&gt;'Hourly Calcs'!K7751,'Hourly Calcs'!O7751,N7751+O7751),N7751+O7751)</f>
        <v>76.819578047311751</v>
      </c>
      <c r="R7751" s="12">
        <f t="shared" si="1086"/>
        <v>365.04663488082542</v>
      </c>
      <c r="S7751" s="1">
        <f>IF(AND(A7751&gt;=5,A7751&lt;=9),INDEX(Demand!$C$3:$C$26,C7751),INDEX(Demand!$B$3:$B$26,C7751))</f>
        <v>600</v>
      </c>
      <c r="T7751" s="7">
        <f t="shared" si="1087"/>
        <v>365.04663488082542</v>
      </c>
      <c r="U7751" s="7">
        <f t="shared" si="1088"/>
        <v>0</v>
      </c>
    </row>
    <row r="7752" spans="1:21" x14ac:dyDescent="0.2">
      <c r="A7752" s="1">
        <v>11</v>
      </c>
      <c r="B7752" s="1">
        <v>19</v>
      </c>
      <c r="C7752" s="1">
        <v>16</v>
      </c>
      <c r="D7752">
        <v>7.1</v>
      </c>
      <c r="E7752">
        <v>4.8</v>
      </c>
      <c r="F7752">
        <v>85</v>
      </c>
      <c r="G7752">
        <v>33</v>
      </c>
      <c r="H7752">
        <v>0</v>
      </c>
      <c r="I7752">
        <v>33</v>
      </c>
      <c r="J7752" s="4">
        <f t="shared" si="1083"/>
        <v>234.78735198330094</v>
      </c>
      <c r="K7752" s="4">
        <f t="shared" si="1084"/>
        <v>2.4041582806085131</v>
      </c>
      <c r="L7752" s="5">
        <f t="shared" si="1089"/>
        <v>69.787351983300937</v>
      </c>
      <c r="M7752" s="5">
        <f t="shared" si="1090"/>
        <v>31.595841719391487</v>
      </c>
      <c r="N7752" s="6">
        <f t="shared" si="1082"/>
        <v>0</v>
      </c>
      <c r="O7752" s="6">
        <f t="shared" si="1085"/>
        <v>30.179119947158188</v>
      </c>
      <c r="P7752" s="6">
        <f>FORECAST(J7752,Inputs!$B$10:$B$18,Inputs!$A$10:$A$18)</f>
        <v>32.729512518363897</v>
      </c>
      <c r="Q7752" s="6">
        <f>IF(Inputs!$D$10="Yes",IF('Hourly Calcs'!P7752&gt;'Hourly Calcs'!K7752,'Hourly Calcs'!O7752,N7752+O7752),N7752+O7752)</f>
        <v>30.179119947158188</v>
      </c>
      <c r="R7752" s="12">
        <f t="shared" si="1086"/>
        <v>143.4111779888957</v>
      </c>
      <c r="S7752" s="1">
        <f>IF(AND(A7752&gt;=5,A7752&lt;=9),INDEX(Demand!$C$3:$C$26,C7752),INDEX(Demand!$B$3:$B$26,C7752))</f>
        <v>900</v>
      </c>
      <c r="T7752" s="7">
        <f t="shared" si="1087"/>
        <v>143.4111779888957</v>
      </c>
      <c r="U7752" s="7">
        <f t="shared" si="1088"/>
        <v>0</v>
      </c>
    </row>
    <row r="7753" spans="1:21" x14ac:dyDescent="0.2">
      <c r="A7753" s="1">
        <v>11</v>
      </c>
      <c r="B7753" s="1">
        <v>19</v>
      </c>
      <c r="C7753" s="1">
        <v>17</v>
      </c>
      <c r="D7753">
        <v>6.2</v>
      </c>
      <c r="E7753">
        <v>4.0999999999999996</v>
      </c>
      <c r="F7753">
        <v>86</v>
      </c>
      <c r="G7753">
        <v>2</v>
      </c>
      <c r="H7753">
        <v>0</v>
      </c>
      <c r="I7753">
        <v>2</v>
      </c>
      <c r="J7753" s="4">
        <f t="shared" si="1083"/>
        <v>246.25562038203179</v>
      </c>
      <c r="K7753" s="4">
        <f t="shared" si="1084"/>
        <v>-6.0798349041577637</v>
      </c>
      <c r="L7753" s="5">
        <f t="shared" si="1089"/>
        <v>81.255620382031793</v>
      </c>
      <c r="M7753" s="5">
        <f t="shared" si="1090"/>
        <v>0</v>
      </c>
      <c r="N7753" s="6">
        <f t="shared" ref="N7753:N7816" si="1091">H7753*MAX(0,COS(2*ASIN(SQRT(SIN(RADIANS($B$4))^2+COS(RADIANS($K7753))^2-2*SIN(RADIANS($B$4))*COS(RADIANS($K7753))*COS(RADIANS($J7753-$B$5))+(SIN(RADIANS($K7753))-COS(RADIANS($B$4)))^2)/2)))</f>
        <v>0</v>
      </c>
      <c r="O7753" s="6">
        <f t="shared" si="1085"/>
        <v>1.8290375725550416</v>
      </c>
      <c r="P7753" s="6">
        <f>FORECAST(J7753,Inputs!$B$10:$B$18,Inputs!$A$10:$A$18)</f>
        <v>32.835700188722512</v>
      </c>
      <c r="Q7753" s="6">
        <f>IF(Inputs!$D$10="Yes",IF('Hourly Calcs'!P7753&gt;'Hourly Calcs'!K7753,'Hourly Calcs'!O7753,N7753+O7753),N7753+O7753)</f>
        <v>1.8290375725550416</v>
      </c>
      <c r="R7753" s="12">
        <f t="shared" si="1086"/>
        <v>8.6915865447815577</v>
      </c>
      <c r="S7753" s="1">
        <f>IF(AND(A7753&gt;=5,A7753&lt;=9),INDEX(Demand!$C$3:$C$26,C7753),INDEX(Demand!$B$3:$B$26,C7753))</f>
        <v>900</v>
      </c>
      <c r="T7753" s="7">
        <f t="shared" si="1087"/>
        <v>8.6915865447815577</v>
      </c>
      <c r="U7753" s="7">
        <f t="shared" si="1088"/>
        <v>0</v>
      </c>
    </row>
    <row r="7754" spans="1:21" x14ac:dyDescent="0.2">
      <c r="A7754" s="1">
        <v>11</v>
      </c>
      <c r="B7754" s="1">
        <v>19</v>
      </c>
      <c r="C7754" s="1">
        <v>18</v>
      </c>
      <c r="D7754">
        <v>5.3</v>
      </c>
      <c r="E7754">
        <v>3.8</v>
      </c>
      <c r="F7754">
        <v>90</v>
      </c>
      <c r="G7754">
        <v>0</v>
      </c>
      <c r="H7754">
        <v>0</v>
      </c>
      <c r="I7754">
        <v>0</v>
      </c>
      <c r="J7754" s="4">
        <f t="shared" ref="J7754:J7817" si="1092">solarazimuth($B$2,$B$3,$B$1,A7754,B7754,C7754,0,0,0,0)</f>
        <v>257.32916330280875</v>
      </c>
      <c r="K7754" s="4">
        <f t="shared" ref="K7754:K7817" si="1093">solarelevation($B$2,$B$3,$B$1,A7754,B7754,C7754,0,0,0,0)</f>
        <v>-15.123950514118434</v>
      </c>
      <c r="L7754" s="5">
        <f t="shared" si="1089"/>
        <v>0</v>
      </c>
      <c r="M7754" s="5">
        <f t="shared" si="1090"/>
        <v>0</v>
      </c>
      <c r="N7754" s="6">
        <f t="shared" si="1091"/>
        <v>0</v>
      </c>
      <c r="O7754" s="6">
        <f t="shared" ref="O7754:O7817" si="1094">$I7754*(1+COS(RADIANS($B$4)))/2</f>
        <v>0</v>
      </c>
      <c r="P7754" s="6">
        <f>FORECAST(J7754,Inputs!$B$10:$B$18,Inputs!$A$10:$A$18)</f>
        <v>32.938232993544524</v>
      </c>
      <c r="Q7754" s="6">
        <f>IF(Inputs!$D$10="Yes",IF('Hourly Calcs'!P7754&gt;'Hourly Calcs'!K7754,'Hourly Calcs'!O7754,N7754+O7754),N7754+O7754)</f>
        <v>0</v>
      </c>
      <c r="R7754" s="12">
        <f t="shared" ref="R7754:R7817" si="1095">$B$6*$E$1*Q7754</f>
        <v>0</v>
      </c>
      <c r="S7754" s="1">
        <f>IF(AND(A7754&gt;=5,A7754&lt;=9),INDEX(Demand!$C$3:$C$26,C7754),INDEX(Demand!$B$3:$B$26,C7754))</f>
        <v>900</v>
      </c>
      <c r="T7754" s="7">
        <f t="shared" ref="T7754:T7817" si="1096">S7754-MAX(0,S7754-R7754)</f>
        <v>0</v>
      </c>
      <c r="U7754" s="7">
        <f t="shared" ref="U7754:U7817" si="1097">MAX(0,R7754-S7754)</f>
        <v>0</v>
      </c>
    </row>
    <row r="7755" spans="1:21" x14ac:dyDescent="0.2">
      <c r="A7755" s="1">
        <v>11</v>
      </c>
      <c r="B7755" s="1">
        <v>19</v>
      </c>
      <c r="C7755" s="1">
        <v>19</v>
      </c>
      <c r="D7755">
        <v>5.0999999999999996</v>
      </c>
      <c r="E7755">
        <v>3.7</v>
      </c>
      <c r="F7755">
        <v>91</v>
      </c>
      <c r="G7755">
        <v>0</v>
      </c>
      <c r="H7755">
        <v>0</v>
      </c>
      <c r="I7755">
        <v>0</v>
      </c>
      <c r="J7755" s="4">
        <f t="shared" si="1092"/>
        <v>268.53781221092811</v>
      </c>
      <c r="K7755" s="4">
        <f t="shared" si="1093"/>
        <v>-24.544926650902653</v>
      </c>
      <c r="L7755" s="5">
        <f t="shared" si="1089"/>
        <v>0</v>
      </c>
      <c r="M7755" s="5">
        <f t="shared" si="1090"/>
        <v>0</v>
      </c>
      <c r="N7755" s="6">
        <f t="shared" si="1091"/>
        <v>0</v>
      </c>
      <c r="O7755" s="6">
        <f t="shared" si="1094"/>
        <v>0</v>
      </c>
      <c r="P7755" s="6">
        <f>FORECAST(J7755,Inputs!$B$10:$B$18,Inputs!$A$10:$A$18)</f>
        <v>33.042016779730815</v>
      </c>
      <c r="Q7755" s="6">
        <f>IF(Inputs!$D$10="Yes",IF('Hourly Calcs'!P7755&gt;'Hourly Calcs'!K7755,'Hourly Calcs'!O7755,N7755+O7755),N7755+O7755)</f>
        <v>0</v>
      </c>
      <c r="R7755" s="12">
        <f t="shared" si="1095"/>
        <v>0</v>
      </c>
      <c r="S7755" s="1">
        <f>IF(AND(A7755&gt;=5,A7755&lt;=9),INDEX(Demand!$C$3:$C$26,C7755),INDEX(Demand!$B$3:$B$26,C7755))</f>
        <v>900</v>
      </c>
      <c r="T7755" s="7">
        <f t="shared" si="1096"/>
        <v>0</v>
      </c>
      <c r="U7755" s="7">
        <f t="shared" si="1097"/>
        <v>0</v>
      </c>
    </row>
    <row r="7756" spans="1:21" x14ac:dyDescent="0.2">
      <c r="A7756" s="1">
        <v>11</v>
      </c>
      <c r="B7756" s="1">
        <v>19</v>
      </c>
      <c r="C7756" s="1">
        <v>20</v>
      </c>
      <c r="D7756">
        <v>4</v>
      </c>
      <c r="E7756">
        <v>2.7</v>
      </c>
      <c r="F7756">
        <v>91</v>
      </c>
      <c r="G7756">
        <v>0</v>
      </c>
      <c r="H7756">
        <v>0</v>
      </c>
      <c r="I7756">
        <v>0</v>
      </c>
      <c r="J7756" s="4">
        <f t="shared" si="1092"/>
        <v>280.59173678406285</v>
      </c>
      <c r="K7756" s="4">
        <f t="shared" si="1093"/>
        <v>-34.00299055554467</v>
      </c>
      <c r="L7756" s="5">
        <f t="shared" si="1089"/>
        <v>0</v>
      </c>
      <c r="M7756" s="5">
        <f t="shared" si="1090"/>
        <v>0</v>
      </c>
      <c r="N7756" s="6">
        <f t="shared" si="1091"/>
        <v>0</v>
      </c>
      <c r="O7756" s="6">
        <f t="shared" si="1094"/>
        <v>0</v>
      </c>
      <c r="P7756" s="6">
        <f>FORECAST(J7756,Inputs!$B$10:$B$18,Inputs!$A$10:$A$18)</f>
        <v>33.153627192445022</v>
      </c>
      <c r="Q7756" s="6">
        <f>IF(Inputs!$D$10="Yes",IF('Hourly Calcs'!P7756&gt;'Hourly Calcs'!K7756,'Hourly Calcs'!O7756,N7756+O7756),N7756+O7756)</f>
        <v>0</v>
      </c>
      <c r="R7756" s="12">
        <f t="shared" si="1095"/>
        <v>0</v>
      </c>
      <c r="S7756" s="1">
        <f>IF(AND(A7756&gt;=5,A7756&lt;=9),INDEX(Demand!$C$3:$C$26,C7756),INDEX(Demand!$B$3:$B$26,C7756))</f>
        <v>800</v>
      </c>
      <c r="T7756" s="7">
        <f t="shared" si="1096"/>
        <v>0</v>
      </c>
      <c r="U7756" s="7">
        <f t="shared" si="1097"/>
        <v>0</v>
      </c>
    </row>
    <row r="7757" spans="1:21" x14ac:dyDescent="0.2">
      <c r="A7757" s="1">
        <v>11</v>
      </c>
      <c r="B7757" s="1">
        <v>19</v>
      </c>
      <c r="C7757" s="1">
        <v>21</v>
      </c>
      <c r="D7757">
        <v>3.8</v>
      </c>
      <c r="E7757">
        <v>1.8</v>
      </c>
      <c r="F7757">
        <v>87</v>
      </c>
      <c r="G7757">
        <v>0</v>
      </c>
      <c r="H7757">
        <v>0</v>
      </c>
      <c r="I7757">
        <v>0</v>
      </c>
      <c r="J7757" s="4">
        <f t="shared" si="1092"/>
        <v>294.50209792695716</v>
      </c>
      <c r="K7757" s="4">
        <f t="shared" si="1093"/>
        <v>-43.052140254879447</v>
      </c>
      <c r="L7757" s="5">
        <f t="shared" si="1089"/>
        <v>0</v>
      </c>
      <c r="M7757" s="5">
        <f t="shared" si="1090"/>
        <v>0</v>
      </c>
      <c r="N7757" s="6">
        <f t="shared" si="1091"/>
        <v>0</v>
      </c>
      <c r="O7757" s="6">
        <f t="shared" si="1094"/>
        <v>0</v>
      </c>
      <c r="P7757" s="6">
        <f>FORECAST(J7757,Inputs!$B$10:$B$18,Inputs!$A$10:$A$18)</f>
        <v>33.282426832657009</v>
      </c>
      <c r="Q7757" s="6">
        <f>IF(Inputs!$D$10="Yes",IF('Hourly Calcs'!P7757&gt;'Hourly Calcs'!K7757,'Hourly Calcs'!O7757,N7757+O7757),N7757+O7757)</f>
        <v>0</v>
      </c>
      <c r="R7757" s="12">
        <f t="shared" si="1095"/>
        <v>0</v>
      </c>
      <c r="S7757" s="1">
        <f>IF(AND(A7757&gt;=5,A7757&lt;=9),INDEX(Demand!$C$3:$C$26,C7757),INDEX(Demand!$B$3:$B$26,C7757))</f>
        <v>700</v>
      </c>
      <c r="T7757" s="7">
        <f t="shared" si="1096"/>
        <v>0</v>
      </c>
      <c r="U7757" s="7">
        <f t="shared" si="1097"/>
        <v>0</v>
      </c>
    </row>
    <row r="7758" spans="1:21" x14ac:dyDescent="0.2">
      <c r="A7758" s="1">
        <v>11</v>
      </c>
      <c r="B7758" s="1">
        <v>19</v>
      </c>
      <c r="C7758" s="1">
        <v>22</v>
      </c>
      <c r="D7758">
        <v>2.8</v>
      </c>
      <c r="E7758">
        <v>1.3</v>
      </c>
      <c r="F7758">
        <v>90</v>
      </c>
      <c r="G7758">
        <v>0</v>
      </c>
      <c r="H7758">
        <v>0</v>
      </c>
      <c r="I7758">
        <v>0</v>
      </c>
      <c r="J7758" s="4">
        <f t="shared" si="1092"/>
        <v>311.70430744571706</v>
      </c>
      <c r="K7758" s="4">
        <f t="shared" si="1093"/>
        <v>-51.014835981583673</v>
      </c>
      <c r="L7758" s="5">
        <f t="shared" si="1089"/>
        <v>0</v>
      </c>
      <c r="M7758" s="5">
        <f t="shared" si="1090"/>
        <v>0</v>
      </c>
      <c r="N7758" s="6">
        <f t="shared" si="1091"/>
        <v>0</v>
      </c>
      <c r="O7758" s="6">
        <f t="shared" si="1094"/>
        <v>0</v>
      </c>
      <c r="P7758" s="6">
        <f>FORECAST(J7758,Inputs!$B$10:$B$18,Inputs!$A$10:$A$18)</f>
        <v>33.441706550423305</v>
      </c>
      <c r="Q7758" s="6">
        <f>IF(Inputs!$D$10="Yes",IF('Hourly Calcs'!P7758&gt;'Hourly Calcs'!K7758,'Hourly Calcs'!O7758,N7758+O7758),N7758+O7758)</f>
        <v>0</v>
      </c>
      <c r="R7758" s="12">
        <f t="shared" si="1095"/>
        <v>0</v>
      </c>
      <c r="S7758" s="1">
        <f>IF(AND(A7758&gt;=5,A7758&lt;=9),INDEX(Demand!$C$3:$C$26,C7758),INDEX(Demand!$B$3:$B$26,C7758))</f>
        <v>600</v>
      </c>
      <c r="T7758" s="7">
        <f t="shared" si="1096"/>
        <v>0</v>
      </c>
      <c r="U7758" s="7">
        <f t="shared" si="1097"/>
        <v>0</v>
      </c>
    </row>
    <row r="7759" spans="1:21" x14ac:dyDescent="0.2">
      <c r="A7759" s="1">
        <v>11</v>
      </c>
      <c r="B7759" s="1">
        <v>19</v>
      </c>
      <c r="C7759" s="1">
        <v>23</v>
      </c>
      <c r="D7759">
        <v>2.8</v>
      </c>
      <c r="E7759">
        <v>1.4</v>
      </c>
      <c r="F7759">
        <v>90</v>
      </c>
      <c r="G7759">
        <v>0</v>
      </c>
      <c r="H7759">
        <v>0</v>
      </c>
      <c r="I7759">
        <v>0</v>
      </c>
      <c r="J7759" s="4">
        <f t="shared" si="1092"/>
        <v>333.71617119883803</v>
      </c>
      <c r="K7759" s="4">
        <f t="shared" si="1093"/>
        <v>-56.797795889910333</v>
      </c>
      <c r="L7759" s="5">
        <f t="shared" si="1089"/>
        <v>0</v>
      </c>
      <c r="M7759" s="5">
        <f t="shared" si="1090"/>
        <v>0</v>
      </c>
      <c r="N7759" s="6">
        <f t="shared" si="1091"/>
        <v>0</v>
      </c>
      <c r="O7759" s="6">
        <f t="shared" si="1094"/>
        <v>0</v>
      </c>
      <c r="P7759" s="6">
        <f>FORECAST(J7759,Inputs!$B$10:$B$18,Inputs!$A$10:$A$18)</f>
        <v>33.645520103692945</v>
      </c>
      <c r="Q7759" s="6">
        <f>IF(Inputs!$D$10="Yes",IF('Hourly Calcs'!P7759&gt;'Hourly Calcs'!K7759,'Hourly Calcs'!O7759,N7759+O7759),N7759+O7759)</f>
        <v>0</v>
      </c>
      <c r="R7759" s="12">
        <f t="shared" si="1095"/>
        <v>0</v>
      </c>
      <c r="S7759" s="1">
        <f>IF(AND(A7759&gt;=5,A7759&lt;=9),INDEX(Demand!$C$3:$C$26,C7759),INDEX(Demand!$B$3:$B$26,C7759))</f>
        <v>500</v>
      </c>
      <c r="T7759" s="7">
        <f t="shared" si="1096"/>
        <v>0</v>
      </c>
      <c r="U7759" s="7">
        <f t="shared" si="1097"/>
        <v>0</v>
      </c>
    </row>
    <row r="7760" spans="1:21" x14ac:dyDescent="0.2">
      <c r="A7760" s="1">
        <v>11</v>
      </c>
      <c r="B7760" s="1">
        <v>19</v>
      </c>
      <c r="C7760" s="1">
        <v>24</v>
      </c>
      <c r="D7760">
        <v>1.1000000000000001</v>
      </c>
      <c r="E7760">
        <v>0.5</v>
      </c>
      <c r="F7760">
        <v>96</v>
      </c>
      <c r="G7760">
        <v>0</v>
      </c>
      <c r="H7760">
        <v>0</v>
      </c>
      <c r="I7760">
        <v>0</v>
      </c>
      <c r="J7760" s="4">
        <f t="shared" si="1092"/>
        <v>0.13496846959534992</v>
      </c>
      <c r="K7760" s="4">
        <f t="shared" si="1093"/>
        <v>-58.973981190840078</v>
      </c>
      <c r="L7760" s="5">
        <f t="shared" si="1089"/>
        <v>0</v>
      </c>
      <c r="M7760" s="5">
        <f t="shared" si="1090"/>
        <v>0</v>
      </c>
      <c r="N7760" s="6">
        <f t="shared" si="1091"/>
        <v>0</v>
      </c>
      <c r="O7760" s="6">
        <f t="shared" si="1094"/>
        <v>0</v>
      </c>
      <c r="P7760" s="6">
        <f>FORECAST(J7760,Inputs!$B$10:$B$18,Inputs!$A$10:$A$18)</f>
        <v>30.556805263607362</v>
      </c>
      <c r="Q7760" s="6">
        <f>IF(Inputs!$D$10="Yes",IF('Hourly Calcs'!P7760&gt;'Hourly Calcs'!K7760,'Hourly Calcs'!O7760,N7760+O7760),N7760+O7760)</f>
        <v>0</v>
      </c>
      <c r="R7760" s="12">
        <f t="shared" si="1095"/>
        <v>0</v>
      </c>
      <c r="S7760" s="1">
        <f>IF(AND(A7760&gt;=5,A7760&lt;=9),INDEX(Demand!$C$3:$C$26,C7760),INDEX(Demand!$B$3:$B$26,C7760))</f>
        <v>400</v>
      </c>
      <c r="T7760" s="7">
        <f t="shared" si="1096"/>
        <v>0</v>
      </c>
      <c r="U7760" s="7">
        <f t="shared" si="1097"/>
        <v>0</v>
      </c>
    </row>
    <row r="7761" spans="1:21" x14ac:dyDescent="0.2">
      <c r="A7761" s="1">
        <v>11</v>
      </c>
      <c r="B7761" s="1">
        <v>20</v>
      </c>
      <c r="C7761" s="1">
        <v>1</v>
      </c>
      <c r="D7761">
        <v>0.7</v>
      </c>
      <c r="E7761">
        <v>0.5</v>
      </c>
      <c r="F7761">
        <v>99</v>
      </c>
      <c r="G7761">
        <v>0</v>
      </c>
      <c r="H7761">
        <v>0</v>
      </c>
      <c r="I7761">
        <v>0</v>
      </c>
      <c r="J7761" s="4">
        <f t="shared" si="1092"/>
        <v>26.536486894587654</v>
      </c>
      <c r="K7761" s="4">
        <f t="shared" si="1093"/>
        <v>-56.774176800533581</v>
      </c>
      <c r="L7761" s="5">
        <f t="shared" si="1089"/>
        <v>0</v>
      </c>
      <c r="M7761" s="5">
        <f t="shared" si="1090"/>
        <v>0</v>
      </c>
      <c r="N7761" s="6">
        <f t="shared" si="1091"/>
        <v>0</v>
      </c>
      <c r="O7761" s="6">
        <f t="shared" si="1094"/>
        <v>0</v>
      </c>
      <c r="P7761" s="6">
        <f>FORECAST(J7761,Inputs!$B$10:$B$18,Inputs!$A$10:$A$18)</f>
        <v>30.801263767542476</v>
      </c>
      <c r="Q7761" s="6">
        <f>IF(Inputs!$D$10="Yes",IF('Hourly Calcs'!P7761&gt;'Hourly Calcs'!K7761,'Hourly Calcs'!O7761,N7761+O7761),N7761+O7761)</f>
        <v>0</v>
      </c>
      <c r="R7761" s="12">
        <f t="shared" si="1095"/>
        <v>0</v>
      </c>
      <c r="S7761" s="1">
        <f>IF(AND(A7761&gt;=5,A7761&lt;=9),INDEX(Demand!$C$3:$C$26,C7761),INDEX(Demand!$B$3:$B$26,C7761))</f>
        <v>350</v>
      </c>
      <c r="T7761" s="7">
        <f t="shared" si="1096"/>
        <v>0</v>
      </c>
      <c r="U7761" s="7">
        <f t="shared" si="1097"/>
        <v>0</v>
      </c>
    </row>
    <row r="7762" spans="1:21" x14ac:dyDescent="0.2">
      <c r="A7762" s="1">
        <v>11</v>
      </c>
      <c r="B7762" s="1">
        <v>20</v>
      </c>
      <c r="C7762" s="1">
        <v>2</v>
      </c>
      <c r="D7762">
        <v>1.5</v>
      </c>
      <c r="E7762">
        <v>1.3</v>
      </c>
      <c r="F7762">
        <v>99</v>
      </c>
      <c r="G7762">
        <v>0</v>
      </c>
      <c r="H7762">
        <v>0</v>
      </c>
      <c r="I7762">
        <v>0</v>
      </c>
      <c r="J7762" s="4">
        <f t="shared" si="1092"/>
        <v>48.516871348115643</v>
      </c>
      <c r="K7762" s="4">
        <f t="shared" si="1093"/>
        <v>-50.977474584163048</v>
      </c>
      <c r="L7762" s="5">
        <f t="shared" si="1089"/>
        <v>0</v>
      </c>
      <c r="M7762" s="5">
        <f t="shared" si="1090"/>
        <v>0</v>
      </c>
      <c r="N7762" s="6">
        <f t="shared" si="1091"/>
        <v>0</v>
      </c>
      <c r="O7762" s="6">
        <f t="shared" si="1094"/>
        <v>0</v>
      </c>
      <c r="P7762" s="6">
        <f>FORECAST(J7762,Inputs!$B$10:$B$18,Inputs!$A$10:$A$18)</f>
        <v>31.004785845815885</v>
      </c>
      <c r="Q7762" s="6">
        <f>IF(Inputs!$D$10="Yes",IF('Hourly Calcs'!P7762&gt;'Hourly Calcs'!K7762,'Hourly Calcs'!O7762,N7762+O7762),N7762+O7762)</f>
        <v>0</v>
      </c>
      <c r="R7762" s="12">
        <f t="shared" si="1095"/>
        <v>0</v>
      </c>
      <c r="S7762" s="1">
        <f>IF(AND(A7762&gt;=5,A7762&lt;=9),INDEX(Demand!$C$3:$C$26,C7762),INDEX(Demand!$B$3:$B$26,C7762))</f>
        <v>350</v>
      </c>
      <c r="T7762" s="7">
        <f t="shared" si="1096"/>
        <v>0</v>
      </c>
      <c r="U7762" s="7">
        <f t="shared" si="1097"/>
        <v>0</v>
      </c>
    </row>
    <row r="7763" spans="1:21" x14ac:dyDescent="0.2">
      <c r="A7763" s="1">
        <v>11</v>
      </c>
      <c r="B7763" s="1">
        <v>20</v>
      </c>
      <c r="C7763" s="1">
        <v>3</v>
      </c>
      <c r="D7763">
        <v>0.8</v>
      </c>
      <c r="E7763">
        <v>0.4</v>
      </c>
      <c r="F7763">
        <v>97</v>
      </c>
      <c r="G7763">
        <v>0</v>
      </c>
      <c r="H7763">
        <v>0</v>
      </c>
      <c r="I7763">
        <v>0</v>
      </c>
      <c r="J7763" s="4">
        <f t="shared" si="1092"/>
        <v>65.695710410591303</v>
      </c>
      <c r="K7763" s="4">
        <f t="shared" si="1093"/>
        <v>-43.011692121700634</v>
      </c>
      <c r="L7763" s="5">
        <f t="shared" si="1089"/>
        <v>0</v>
      </c>
      <c r="M7763" s="5">
        <f t="shared" si="1090"/>
        <v>0</v>
      </c>
      <c r="N7763" s="6">
        <f t="shared" si="1091"/>
        <v>0</v>
      </c>
      <c r="O7763" s="6">
        <f t="shared" si="1094"/>
        <v>0</v>
      </c>
      <c r="P7763" s="6">
        <f>FORECAST(J7763,Inputs!$B$10:$B$18,Inputs!$A$10:$A$18)</f>
        <v>31.163849170468435</v>
      </c>
      <c r="Q7763" s="6">
        <f>IF(Inputs!$D$10="Yes",IF('Hourly Calcs'!P7763&gt;'Hourly Calcs'!K7763,'Hourly Calcs'!O7763,N7763+O7763),N7763+O7763)</f>
        <v>0</v>
      </c>
      <c r="R7763" s="12">
        <f t="shared" si="1095"/>
        <v>0</v>
      </c>
      <c r="S7763" s="1">
        <f>IF(AND(A7763&gt;=5,A7763&lt;=9),INDEX(Demand!$C$3:$C$26,C7763),INDEX(Demand!$B$3:$B$26,C7763))</f>
        <v>350</v>
      </c>
      <c r="T7763" s="7">
        <f t="shared" si="1096"/>
        <v>0</v>
      </c>
      <c r="U7763" s="7">
        <f t="shared" si="1097"/>
        <v>0</v>
      </c>
    </row>
    <row r="7764" spans="1:21" x14ac:dyDescent="0.2">
      <c r="A7764" s="1">
        <v>11</v>
      </c>
      <c r="B7764" s="1">
        <v>20</v>
      </c>
      <c r="C7764" s="1">
        <v>4</v>
      </c>
      <c r="D7764">
        <v>1.1000000000000001</v>
      </c>
      <c r="E7764">
        <v>0.2</v>
      </c>
      <c r="F7764">
        <v>94</v>
      </c>
      <c r="G7764">
        <v>0</v>
      </c>
      <c r="H7764">
        <v>0</v>
      </c>
      <c r="I7764">
        <v>0</v>
      </c>
      <c r="J7764" s="4">
        <f t="shared" si="1092"/>
        <v>79.594202379509511</v>
      </c>
      <c r="K7764" s="4">
        <f t="shared" si="1093"/>
        <v>-33.967639396855688</v>
      </c>
      <c r="L7764" s="5">
        <f t="shared" si="1089"/>
        <v>85.405797620490489</v>
      </c>
      <c r="M7764" s="5">
        <f t="shared" si="1090"/>
        <v>0</v>
      </c>
      <c r="N7764" s="6">
        <f t="shared" si="1091"/>
        <v>0</v>
      </c>
      <c r="O7764" s="6">
        <f t="shared" si="1094"/>
        <v>0</v>
      </c>
      <c r="P7764" s="6">
        <f>FORECAST(J7764,Inputs!$B$10:$B$18,Inputs!$A$10:$A$18)</f>
        <v>31.292538910921383</v>
      </c>
      <c r="Q7764" s="6">
        <f>IF(Inputs!$D$10="Yes",IF('Hourly Calcs'!P7764&gt;'Hourly Calcs'!K7764,'Hourly Calcs'!O7764,N7764+O7764),N7764+O7764)</f>
        <v>0</v>
      </c>
      <c r="R7764" s="12">
        <f t="shared" si="1095"/>
        <v>0</v>
      </c>
      <c r="S7764" s="1">
        <f>IF(AND(A7764&gt;=5,A7764&lt;=9),INDEX(Demand!$C$3:$C$26,C7764),INDEX(Demand!$B$3:$B$26,C7764))</f>
        <v>350</v>
      </c>
      <c r="T7764" s="7">
        <f t="shared" si="1096"/>
        <v>0</v>
      </c>
      <c r="U7764" s="7">
        <f t="shared" si="1097"/>
        <v>0</v>
      </c>
    </row>
    <row r="7765" spans="1:21" x14ac:dyDescent="0.2">
      <c r="A7765" s="1">
        <v>11</v>
      </c>
      <c r="B7765" s="1">
        <v>20</v>
      </c>
      <c r="C7765" s="1">
        <v>5</v>
      </c>
      <c r="D7765">
        <v>1.6</v>
      </c>
      <c r="E7765">
        <v>0.8</v>
      </c>
      <c r="F7765">
        <v>94</v>
      </c>
      <c r="G7765">
        <v>0</v>
      </c>
      <c r="H7765">
        <v>0</v>
      </c>
      <c r="I7765">
        <v>0</v>
      </c>
      <c r="J7765" s="4">
        <f t="shared" si="1092"/>
        <v>91.644960381634561</v>
      </c>
      <c r="K7765" s="4">
        <f t="shared" si="1093"/>
        <v>-24.521291354433387</v>
      </c>
      <c r="L7765" s="5">
        <f t="shared" si="1089"/>
        <v>73.355039618365439</v>
      </c>
      <c r="M7765" s="5">
        <f t="shared" si="1090"/>
        <v>0</v>
      </c>
      <c r="N7765" s="6">
        <f t="shared" si="1091"/>
        <v>0</v>
      </c>
      <c r="O7765" s="6">
        <f t="shared" si="1094"/>
        <v>0</v>
      </c>
      <c r="P7765" s="6">
        <f>FORECAST(J7765,Inputs!$B$10:$B$18,Inputs!$A$10:$A$18)</f>
        <v>31.404120003533652</v>
      </c>
      <c r="Q7765" s="6">
        <f>IF(Inputs!$D$10="Yes",IF('Hourly Calcs'!P7765&gt;'Hourly Calcs'!K7765,'Hourly Calcs'!O7765,N7765+O7765),N7765+O7765)</f>
        <v>0</v>
      </c>
      <c r="R7765" s="12">
        <f t="shared" si="1095"/>
        <v>0</v>
      </c>
      <c r="S7765" s="1">
        <f>IF(AND(A7765&gt;=5,A7765&lt;=9),INDEX(Demand!$C$3:$C$26,C7765),INDEX(Demand!$B$3:$B$26,C7765))</f>
        <v>350</v>
      </c>
      <c r="T7765" s="7">
        <f t="shared" si="1096"/>
        <v>0</v>
      </c>
      <c r="U7765" s="7">
        <f t="shared" si="1097"/>
        <v>0</v>
      </c>
    </row>
    <row r="7766" spans="1:21" x14ac:dyDescent="0.2">
      <c r="A7766" s="1">
        <v>11</v>
      </c>
      <c r="B7766" s="1">
        <v>20</v>
      </c>
      <c r="C7766" s="1">
        <v>6</v>
      </c>
      <c r="D7766">
        <v>2.8</v>
      </c>
      <c r="E7766">
        <v>2</v>
      </c>
      <c r="F7766">
        <v>94</v>
      </c>
      <c r="G7766">
        <v>0</v>
      </c>
      <c r="H7766">
        <v>0</v>
      </c>
      <c r="I7766">
        <v>0</v>
      </c>
      <c r="J7766" s="4">
        <f t="shared" si="1092"/>
        <v>102.85632432093361</v>
      </c>
      <c r="K7766" s="4">
        <f t="shared" si="1093"/>
        <v>-15.118236519062208</v>
      </c>
      <c r="L7766" s="5">
        <f t="shared" si="1089"/>
        <v>62.143675679066391</v>
      </c>
      <c r="M7766" s="5">
        <f t="shared" si="1090"/>
        <v>0</v>
      </c>
      <c r="N7766" s="6">
        <f t="shared" si="1091"/>
        <v>0</v>
      </c>
      <c r="O7766" s="6">
        <f t="shared" si="1094"/>
        <v>0</v>
      </c>
      <c r="P7766" s="6">
        <f>FORECAST(J7766,Inputs!$B$10:$B$18,Inputs!$A$10:$A$18)</f>
        <v>31.507928928897531</v>
      </c>
      <c r="Q7766" s="6">
        <f>IF(Inputs!$D$10="Yes",IF('Hourly Calcs'!P7766&gt;'Hourly Calcs'!K7766,'Hourly Calcs'!O7766,N7766+O7766),N7766+O7766)</f>
        <v>0</v>
      </c>
      <c r="R7766" s="12">
        <f t="shared" si="1095"/>
        <v>0</v>
      </c>
      <c r="S7766" s="1">
        <f>IF(AND(A7766&gt;=5,A7766&lt;=9),INDEX(Demand!$C$3:$C$26,C7766),INDEX(Demand!$B$3:$B$26,C7766))</f>
        <v>350</v>
      </c>
      <c r="T7766" s="7">
        <f t="shared" si="1096"/>
        <v>0</v>
      </c>
      <c r="U7766" s="7">
        <f t="shared" si="1097"/>
        <v>0</v>
      </c>
    </row>
    <row r="7767" spans="1:21" x14ac:dyDescent="0.2">
      <c r="A7767" s="1">
        <v>11</v>
      </c>
      <c r="B7767" s="1">
        <v>20</v>
      </c>
      <c r="C7767" s="1">
        <v>7</v>
      </c>
      <c r="D7767">
        <v>3.6</v>
      </c>
      <c r="E7767">
        <v>2.6</v>
      </c>
      <c r="F7767">
        <v>93</v>
      </c>
      <c r="G7767">
        <v>0</v>
      </c>
      <c r="H7767">
        <v>0</v>
      </c>
      <c r="I7767">
        <v>0</v>
      </c>
      <c r="J7767" s="4">
        <f t="shared" si="1092"/>
        <v>113.93611530700176</v>
      </c>
      <c r="K7767" s="4">
        <f t="shared" si="1093"/>
        <v>-6.0986580222917439</v>
      </c>
      <c r="L7767" s="5">
        <f t="shared" si="1089"/>
        <v>51.063884692998244</v>
      </c>
      <c r="M7767" s="5">
        <f t="shared" si="1090"/>
        <v>0</v>
      </c>
      <c r="N7767" s="6">
        <f t="shared" si="1091"/>
        <v>0</v>
      </c>
      <c r="O7767" s="6">
        <f t="shared" si="1094"/>
        <v>0</v>
      </c>
      <c r="P7767" s="6">
        <f>FORECAST(J7767,Inputs!$B$10:$B$18,Inputs!$A$10:$A$18)</f>
        <v>31.61051958617594</v>
      </c>
      <c r="Q7767" s="6">
        <f>IF(Inputs!$D$10="Yes",IF('Hourly Calcs'!P7767&gt;'Hourly Calcs'!K7767,'Hourly Calcs'!O7767,N7767+O7767),N7767+O7767)</f>
        <v>0</v>
      </c>
      <c r="R7767" s="12">
        <f t="shared" si="1095"/>
        <v>0</v>
      </c>
      <c r="S7767" s="1">
        <f>IF(AND(A7767&gt;=5,A7767&lt;=9),INDEX(Demand!$C$3:$C$26,C7767),INDEX(Demand!$B$3:$B$26,C7767))</f>
        <v>350</v>
      </c>
      <c r="T7767" s="7">
        <f t="shared" si="1096"/>
        <v>0</v>
      </c>
      <c r="U7767" s="7">
        <f t="shared" si="1097"/>
        <v>0</v>
      </c>
    </row>
    <row r="7768" spans="1:21" x14ac:dyDescent="0.2">
      <c r="A7768" s="1">
        <v>11</v>
      </c>
      <c r="B7768" s="1">
        <v>20</v>
      </c>
      <c r="C7768" s="1">
        <v>8</v>
      </c>
      <c r="D7768">
        <v>3.6</v>
      </c>
      <c r="E7768">
        <v>2.8</v>
      </c>
      <c r="F7768">
        <v>94</v>
      </c>
      <c r="G7768">
        <v>3</v>
      </c>
      <c r="H7768">
        <v>0</v>
      </c>
      <c r="I7768">
        <v>3</v>
      </c>
      <c r="J7768" s="4">
        <f t="shared" si="1092"/>
        <v>125.41153359030972</v>
      </c>
      <c r="K7768" s="4">
        <f t="shared" si="1093"/>
        <v>2.3573563563679301</v>
      </c>
      <c r="L7768" s="5">
        <f t="shared" si="1089"/>
        <v>39.588466409690284</v>
      </c>
      <c r="M7768" s="5">
        <f t="shared" si="1090"/>
        <v>31.64264364363207</v>
      </c>
      <c r="N7768" s="6">
        <f t="shared" si="1091"/>
        <v>0</v>
      </c>
      <c r="O7768" s="6">
        <f t="shared" si="1094"/>
        <v>2.7435563588325627</v>
      </c>
      <c r="P7768" s="6">
        <f>FORECAST(J7768,Inputs!$B$10:$B$18,Inputs!$A$10:$A$18)</f>
        <v>31.716773459169531</v>
      </c>
      <c r="Q7768" s="6">
        <f>IF(Inputs!$D$10="Yes",IF('Hourly Calcs'!P7768&gt;'Hourly Calcs'!K7768,'Hourly Calcs'!O7768,N7768+O7768),N7768+O7768)</f>
        <v>2.7435563588325627</v>
      </c>
      <c r="R7768" s="12">
        <f t="shared" si="1095"/>
        <v>13.037379817172337</v>
      </c>
      <c r="S7768" s="1">
        <f>IF(AND(A7768&gt;=5,A7768&lt;=9),INDEX(Demand!$C$3:$C$26,C7768),INDEX(Demand!$B$3:$B$26,C7768))</f>
        <v>350</v>
      </c>
      <c r="T7768" s="7">
        <f t="shared" si="1096"/>
        <v>13.037379817172337</v>
      </c>
      <c r="U7768" s="7">
        <f t="shared" si="1097"/>
        <v>0</v>
      </c>
    </row>
    <row r="7769" spans="1:21" x14ac:dyDescent="0.2">
      <c r="A7769" s="1">
        <v>11</v>
      </c>
      <c r="B7769" s="1">
        <v>20</v>
      </c>
      <c r="C7769" s="1">
        <v>9</v>
      </c>
      <c r="D7769">
        <v>4.2</v>
      </c>
      <c r="E7769">
        <v>3</v>
      </c>
      <c r="F7769">
        <v>92</v>
      </c>
      <c r="G7769">
        <v>34</v>
      </c>
      <c r="H7769">
        <v>0</v>
      </c>
      <c r="I7769">
        <v>34</v>
      </c>
      <c r="J7769" s="4">
        <f t="shared" si="1092"/>
        <v>137.67382158567995</v>
      </c>
      <c r="K7769" s="4">
        <f t="shared" si="1093"/>
        <v>9.2664180075342131</v>
      </c>
      <c r="L7769" s="5">
        <f t="shared" si="1089"/>
        <v>27.326178414320054</v>
      </c>
      <c r="M7769" s="5">
        <f t="shared" si="1090"/>
        <v>24.733581992465787</v>
      </c>
      <c r="N7769" s="6">
        <f t="shared" si="1091"/>
        <v>0</v>
      </c>
      <c r="O7769" s="6">
        <f t="shared" si="1094"/>
        <v>31.093638733435707</v>
      </c>
      <c r="P7769" s="6">
        <f>FORECAST(J7769,Inputs!$B$10:$B$18,Inputs!$A$10:$A$18)</f>
        <v>31.830313162830368</v>
      </c>
      <c r="Q7769" s="6">
        <f>IF(Inputs!$D$10="Yes",IF('Hourly Calcs'!P7769&gt;'Hourly Calcs'!K7769,'Hourly Calcs'!O7769,N7769+O7769),N7769+O7769)</f>
        <v>31.093638733435707</v>
      </c>
      <c r="R7769" s="12">
        <f t="shared" si="1095"/>
        <v>147.75697126128648</v>
      </c>
      <c r="S7769" s="1">
        <f>IF(AND(A7769&gt;=5,A7769&lt;=9),INDEX(Demand!$C$3:$C$26,C7769),INDEX(Demand!$B$3:$B$26,C7769))</f>
        <v>350</v>
      </c>
      <c r="T7769" s="7">
        <f t="shared" si="1096"/>
        <v>147.75697126128648</v>
      </c>
      <c r="U7769" s="7">
        <f t="shared" si="1097"/>
        <v>0</v>
      </c>
    </row>
    <row r="7770" spans="1:21" x14ac:dyDescent="0.2">
      <c r="A7770" s="1">
        <v>11</v>
      </c>
      <c r="B7770" s="1">
        <v>20</v>
      </c>
      <c r="C7770" s="1">
        <v>10</v>
      </c>
      <c r="D7770">
        <v>5.7</v>
      </c>
      <c r="E7770">
        <v>4</v>
      </c>
      <c r="F7770">
        <v>89</v>
      </c>
      <c r="G7770">
        <v>92</v>
      </c>
      <c r="H7770">
        <v>8</v>
      </c>
      <c r="I7770">
        <v>90</v>
      </c>
      <c r="J7770" s="4">
        <f t="shared" si="1092"/>
        <v>150.94544746407675</v>
      </c>
      <c r="K7770" s="4">
        <f t="shared" si="1093"/>
        <v>14.760368461452373</v>
      </c>
      <c r="L7770" s="5">
        <f t="shared" si="1089"/>
        <v>14.05455253592325</v>
      </c>
      <c r="M7770" s="5">
        <f t="shared" si="1090"/>
        <v>19.239631538547627</v>
      </c>
      <c r="N7770" s="6">
        <f t="shared" si="1091"/>
        <v>5.8861763916785801</v>
      </c>
      <c r="O7770" s="6">
        <f t="shared" si="1094"/>
        <v>82.306690764976878</v>
      </c>
      <c r="P7770" s="6">
        <f>FORECAST(J7770,Inputs!$B$10:$B$18,Inputs!$A$10:$A$18)</f>
        <v>31.953198587630339</v>
      </c>
      <c r="Q7770" s="6">
        <f>IF(Inputs!$D$10="Yes",IF('Hourly Calcs'!P7770&gt;'Hourly Calcs'!K7770,'Hourly Calcs'!O7770,N7770+O7770),N7770+O7770)</f>
        <v>82.306690764976878</v>
      </c>
      <c r="R7770" s="12">
        <f t="shared" si="1095"/>
        <v>391.1213945151701</v>
      </c>
      <c r="S7770" s="1">
        <f>IF(AND(A7770&gt;=5,A7770&lt;=9),INDEX(Demand!$C$3:$C$26,C7770),INDEX(Demand!$B$3:$B$26,C7770))</f>
        <v>600</v>
      </c>
      <c r="T7770" s="7">
        <f t="shared" si="1096"/>
        <v>391.1213945151701</v>
      </c>
      <c r="U7770" s="7">
        <f t="shared" si="1097"/>
        <v>0</v>
      </c>
    </row>
    <row r="7771" spans="1:21" x14ac:dyDescent="0.2">
      <c r="A7771" s="1">
        <v>11</v>
      </c>
      <c r="B7771" s="1">
        <v>20</v>
      </c>
      <c r="C7771" s="1">
        <v>11</v>
      </c>
      <c r="D7771">
        <v>5.9</v>
      </c>
      <c r="E7771">
        <v>4</v>
      </c>
      <c r="F7771">
        <v>88</v>
      </c>
      <c r="G7771">
        <v>142</v>
      </c>
      <c r="H7771">
        <v>17</v>
      </c>
      <c r="I7771">
        <v>137</v>
      </c>
      <c r="J7771" s="4">
        <f t="shared" si="1092"/>
        <v>165.19004394476028</v>
      </c>
      <c r="K7771" s="4">
        <f t="shared" si="1093"/>
        <v>18.286828550485566</v>
      </c>
      <c r="L7771" s="5">
        <f t="shared" si="1089"/>
        <v>0.19004394476027642</v>
      </c>
      <c r="M7771" s="5">
        <f t="shared" si="1090"/>
        <v>15.713171449514434</v>
      </c>
      <c r="N7771" s="6">
        <f t="shared" si="1091"/>
        <v>13.448360176166824</v>
      </c>
      <c r="O7771" s="6">
        <f t="shared" si="1094"/>
        <v>125.28907372002035</v>
      </c>
      <c r="P7771" s="6">
        <f>FORECAST(J7771,Inputs!$B$10:$B$18,Inputs!$A$10:$A$18)</f>
        <v>32.085092999488516</v>
      </c>
      <c r="Q7771" s="6">
        <f>IF(Inputs!$D$10="Yes",IF('Hourly Calcs'!P7771&gt;'Hourly Calcs'!K7771,'Hourly Calcs'!O7771,N7771+O7771),N7771+O7771)</f>
        <v>125.28907372002035</v>
      </c>
      <c r="R7771" s="12">
        <f t="shared" si="1095"/>
        <v>595.3736783175367</v>
      </c>
      <c r="S7771" s="1">
        <f>IF(AND(A7771&gt;=5,A7771&lt;=9),INDEX(Demand!$C$3:$C$26,C7771),INDEX(Demand!$B$3:$B$26,C7771))</f>
        <v>600</v>
      </c>
      <c r="T7771" s="7">
        <f t="shared" si="1096"/>
        <v>595.3736783175367</v>
      </c>
      <c r="U7771" s="7">
        <f t="shared" si="1097"/>
        <v>0</v>
      </c>
    </row>
    <row r="7772" spans="1:21" x14ac:dyDescent="0.2">
      <c r="A7772" s="1">
        <v>11</v>
      </c>
      <c r="B7772" s="1">
        <v>20</v>
      </c>
      <c r="C7772" s="1">
        <v>12</v>
      </c>
      <c r="D7772">
        <v>6.3</v>
      </c>
      <c r="E7772">
        <v>4</v>
      </c>
      <c r="F7772">
        <v>85</v>
      </c>
      <c r="G7772">
        <v>169</v>
      </c>
      <c r="H7772">
        <v>46</v>
      </c>
      <c r="I7772">
        <v>153</v>
      </c>
      <c r="J7772" s="4">
        <f t="shared" si="1092"/>
        <v>180.04330583034871</v>
      </c>
      <c r="K7772" s="4">
        <f t="shared" si="1093"/>
        <v>19.495391848019494</v>
      </c>
      <c r="L7772" s="5">
        <f t="shared" si="1089"/>
        <v>15.043305830348714</v>
      </c>
      <c r="M7772" s="5">
        <f t="shared" si="1090"/>
        <v>14.504608151980506</v>
      </c>
      <c r="N7772" s="6">
        <f t="shared" si="1091"/>
        <v>36.144229362000125</v>
      </c>
      <c r="O7772" s="6">
        <f t="shared" si="1094"/>
        <v>139.92137430046068</v>
      </c>
      <c r="P7772" s="6">
        <f>FORECAST(J7772,Inputs!$B$10:$B$18,Inputs!$A$10:$A$18)</f>
        <v>32.222623202132858</v>
      </c>
      <c r="Q7772" s="6">
        <f>IF(Inputs!$D$10="Yes",IF('Hourly Calcs'!P7772&gt;'Hourly Calcs'!K7772,'Hourly Calcs'!O7772,N7772+O7772),N7772+O7772)</f>
        <v>139.92137430046068</v>
      </c>
      <c r="R7772" s="12">
        <f t="shared" si="1095"/>
        <v>664.90637067578916</v>
      </c>
      <c r="S7772" s="1">
        <f>IF(AND(A7772&gt;=5,A7772&lt;=9),INDEX(Demand!$C$3:$C$26,C7772),INDEX(Demand!$B$3:$B$26,C7772))</f>
        <v>600</v>
      </c>
      <c r="T7772" s="7">
        <f t="shared" si="1096"/>
        <v>600</v>
      </c>
      <c r="U7772" s="7">
        <f t="shared" si="1097"/>
        <v>64.906370675789162</v>
      </c>
    </row>
    <row r="7773" spans="1:21" x14ac:dyDescent="0.2">
      <c r="A7773" s="1">
        <v>11</v>
      </c>
      <c r="B7773" s="1">
        <v>20</v>
      </c>
      <c r="C7773" s="1">
        <v>13</v>
      </c>
      <c r="D7773">
        <v>6.8</v>
      </c>
      <c r="E7773">
        <v>4.5</v>
      </c>
      <c r="F7773">
        <v>85</v>
      </c>
      <c r="G7773">
        <v>166</v>
      </c>
      <c r="H7773">
        <v>44</v>
      </c>
      <c r="I7773">
        <v>150</v>
      </c>
      <c r="J7773" s="4">
        <f t="shared" si="1092"/>
        <v>194.8912659478828</v>
      </c>
      <c r="K7773" s="4">
        <f t="shared" si="1093"/>
        <v>18.254513913571856</v>
      </c>
      <c r="L7773" s="5">
        <f t="shared" si="1089"/>
        <v>29.8912659478828</v>
      </c>
      <c r="M7773" s="5">
        <f t="shared" si="1090"/>
        <v>15.745486086428144</v>
      </c>
      <c r="N7773" s="6">
        <f t="shared" si="1091"/>
        <v>31.684114385647504</v>
      </c>
      <c r="O7773" s="6">
        <f t="shared" si="1094"/>
        <v>137.17781794162812</v>
      </c>
      <c r="P7773" s="6">
        <f>FORECAST(J7773,Inputs!$B$10:$B$18,Inputs!$A$10:$A$18)</f>
        <v>32.360104314332247</v>
      </c>
      <c r="Q7773" s="6">
        <f>IF(Inputs!$D$10="Yes",IF('Hourly Calcs'!P7773&gt;'Hourly Calcs'!K7773,'Hourly Calcs'!O7773,N7773+O7773),N7773+O7773)</f>
        <v>137.17781794162812</v>
      </c>
      <c r="R7773" s="12">
        <f t="shared" si="1095"/>
        <v>651.86899085861683</v>
      </c>
      <c r="S7773" s="1">
        <f>IF(AND(A7773&gt;=5,A7773&lt;=9),INDEX(Demand!$C$3:$C$26,C7773),INDEX(Demand!$B$3:$B$26,C7773))</f>
        <v>600</v>
      </c>
      <c r="T7773" s="7">
        <f t="shared" si="1096"/>
        <v>600</v>
      </c>
      <c r="U7773" s="7">
        <f t="shared" si="1097"/>
        <v>51.868990858616826</v>
      </c>
    </row>
    <row r="7774" spans="1:21" x14ac:dyDescent="0.2">
      <c r="A7774" s="1">
        <v>11</v>
      </c>
      <c r="B7774" s="1">
        <v>20</v>
      </c>
      <c r="C7774" s="1">
        <v>14</v>
      </c>
      <c r="D7774">
        <v>6.9</v>
      </c>
      <c r="E7774">
        <v>4.4000000000000004</v>
      </c>
      <c r="F7774">
        <v>84</v>
      </c>
      <c r="G7774">
        <v>135</v>
      </c>
      <c r="H7774">
        <v>15</v>
      </c>
      <c r="I7774">
        <v>130</v>
      </c>
      <c r="J7774" s="4">
        <f t="shared" si="1092"/>
        <v>209.12172880395289</v>
      </c>
      <c r="K7774" s="4">
        <f t="shared" si="1093"/>
        <v>14.698764042041276</v>
      </c>
      <c r="L7774" s="5">
        <f t="shared" si="1089"/>
        <v>44.121728803952891</v>
      </c>
      <c r="M7774" s="5">
        <f t="shared" si="1090"/>
        <v>19.301235957958724</v>
      </c>
      <c r="N7774" s="6">
        <f t="shared" si="1091"/>
        <v>8.9796569308187841</v>
      </c>
      <c r="O7774" s="6">
        <f t="shared" si="1094"/>
        <v>118.8874422160777</v>
      </c>
      <c r="P7774" s="6">
        <f>FORECAST(J7774,Inputs!$B$10:$B$18,Inputs!$A$10:$A$18)</f>
        <v>32.491867859295859</v>
      </c>
      <c r="Q7774" s="6">
        <f>IF(Inputs!$D$10="Yes",IF('Hourly Calcs'!P7774&gt;'Hourly Calcs'!K7774,'Hourly Calcs'!O7774,N7774+O7774),N7774+O7774)</f>
        <v>118.8874422160777</v>
      </c>
      <c r="R7774" s="12">
        <f t="shared" si="1095"/>
        <v>564.95312541080125</v>
      </c>
      <c r="S7774" s="1">
        <f>IF(AND(A7774&gt;=5,A7774&lt;=9),INDEX(Demand!$C$3:$C$26,C7774),INDEX(Demand!$B$3:$B$26,C7774))</f>
        <v>600</v>
      </c>
      <c r="T7774" s="7">
        <f t="shared" si="1096"/>
        <v>564.95312541080125</v>
      </c>
      <c r="U7774" s="7">
        <f t="shared" si="1097"/>
        <v>0</v>
      </c>
    </row>
    <row r="7775" spans="1:21" x14ac:dyDescent="0.2">
      <c r="A7775" s="1">
        <v>11</v>
      </c>
      <c r="B7775" s="1">
        <v>20</v>
      </c>
      <c r="C7775" s="1">
        <v>15</v>
      </c>
      <c r="D7775">
        <v>6.7</v>
      </c>
      <c r="E7775">
        <v>4.5999999999999996</v>
      </c>
      <c r="F7775">
        <v>86</v>
      </c>
      <c r="G7775">
        <v>41</v>
      </c>
      <c r="H7775">
        <v>0</v>
      </c>
      <c r="I7775">
        <v>41</v>
      </c>
      <c r="J7775" s="4">
        <f t="shared" si="1092"/>
        <v>222.37424752597249</v>
      </c>
      <c r="K7775" s="4">
        <f t="shared" si="1093"/>
        <v>9.1805273650992945</v>
      </c>
      <c r="L7775" s="5">
        <f t="shared" si="1089"/>
        <v>57.374247525972493</v>
      </c>
      <c r="M7775" s="5">
        <f t="shared" si="1090"/>
        <v>24.819472634900706</v>
      </c>
      <c r="N7775" s="6">
        <f t="shared" si="1091"/>
        <v>0</v>
      </c>
      <c r="O7775" s="6">
        <f t="shared" si="1094"/>
        <v>37.495270237378357</v>
      </c>
      <c r="P7775" s="6">
        <f>FORECAST(J7775,Inputs!$B$10:$B$18,Inputs!$A$10:$A$18)</f>
        <v>32.614576365981222</v>
      </c>
      <c r="Q7775" s="6">
        <f>IF(Inputs!$D$10="Yes",IF('Hourly Calcs'!P7775&gt;'Hourly Calcs'!K7775,'Hourly Calcs'!O7775,N7775+O7775),N7775+O7775)</f>
        <v>37.495270237378357</v>
      </c>
      <c r="R7775" s="12">
        <f t="shared" si="1095"/>
        <v>178.17752416802193</v>
      </c>
      <c r="S7775" s="1">
        <f>IF(AND(A7775&gt;=5,A7775&lt;=9),INDEX(Demand!$C$3:$C$26,C7775),INDEX(Demand!$B$3:$B$26,C7775))</f>
        <v>600</v>
      </c>
      <c r="T7775" s="7">
        <f t="shared" si="1096"/>
        <v>178.17752416802193</v>
      </c>
      <c r="U7775" s="7">
        <f t="shared" si="1097"/>
        <v>0</v>
      </c>
    </row>
    <row r="7776" spans="1:21" x14ac:dyDescent="0.2">
      <c r="A7776" s="1">
        <v>11</v>
      </c>
      <c r="B7776" s="1">
        <v>20</v>
      </c>
      <c r="C7776" s="1">
        <v>16</v>
      </c>
      <c r="D7776">
        <v>6.4</v>
      </c>
      <c r="E7776">
        <v>4.3</v>
      </c>
      <c r="F7776">
        <v>86</v>
      </c>
      <c r="G7776">
        <v>12</v>
      </c>
      <c r="H7776">
        <v>0</v>
      </c>
      <c r="I7776">
        <v>12</v>
      </c>
      <c r="J7776" s="4">
        <f t="shared" si="1092"/>
        <v>234.61589215500769</v>
      </c>
      <c r="K7776" s="4">
        <f t="shared" si="1093"/>
        <v>2.257324845134832</v>
      </c>
      <c r="L7776" s="5">
        <f t="shared" si="1089"/>
        <v>69.615892155007685</v>
      </c>
      <c r="M7776" s="5">
        <f t="shared" si="1090"/>
        <v>31.742675154865168</v>
      </c>
      <c r="N7776" s="6">
        <f t="shared" si="1091"/>
        <v>0</v>
      </c>
      <c r="O7776" s="6">
        <f t="shared" si="1094"/>
        <v>10.974225435330251</v>
      </c>
      <c r="P7776" s="6">
        <f>FORECAST(J7776,Inputs!$B$10:$B$18,Inputs!$A$10:$A$18)</f>
        <v>32.72792492736118</v>
      </c>
      <c r="Q7776" s="6">
        <f>IF(Inputs!$D$10="Yes",IF('Hourly Calcs'!P7776&gt;'Hourly Calcs'!K7776,'Hourly Calcs'!O7776,N7776+O7776),N7776+O7776)</f>
        <v>10.974225435330251</v>
      </c>
      <c r="R7776" s="12">
        <f t="shared" si="1095"/>
        <v>52.149519268689346</v>
      </c>
      <c r="S7776" s="1">
        <f>IF(AND(A7776&gt;=5,A7776&lt;=9),INDEX(Demand!$C$3:$C$26,C7776),INDEX(Demand!$B$3:$B$26,C7776))</f>
        <v>900</v>
      </c>
      <c r="T7776" s="7">
        <f t="shared" si="1096"/>
        <v>52.149519268689346</v>
      </c>
      <c r="U7776" s="7">
        <f t="shared" si="1097"/>
        <v>0</v>
      </c>
    </row>
    <row r="7777" spans="1:21" x14ac:dyDescent="0.2">
      <c r="A7777" s="1">
        <v>11</v>
      </c>
      <c r="B7777" s="1">
        <v>20</v>
      </c>
      <c r="C7777" s="1">
        <v>17</v>
      </c>
      <c r="D7777">
        <v>6.1</v>
      </c>
      <c r="E7777">
        <v>4.2</v>
      </c>
      <c r="F7777">
        <v>88</v>
      </c>
      <c r="G7777">
        <v>1</v>
      </c>
      <c r="H7777">
        <v>0</v>
      </c>
      <c r="I7777">
        <v>1</v>
      </c>
      <c r="J7777" s="4">
        <f t="shared" si="1092"/>
        <v>246.07102085260459</v>
      </c>
      <c r="K7777" s="4">
        <f t="shared" si="1093"/>
        <v>-6.2231980171363261</v>
      </c>
      <c r="L7777" s="5">
        <f t="shared" si="1089"/>
        <v>81.07102085260459</v>
      </c>
      <c r="M7777" s="5">
        <f t="shared" si="1090"/>
        <v>0</v>
      </c>
      <c r="N7777" s="6">
        <f t="shared" si="1091"/>
        <v>0</v>
      </c>
      <c r="O7777" s="6">
        <f t="shared" si="1094"/>
        <v>0.91451878627752081</v>
      </c>
      <c r="P7777" s="6">
        <f>FORECAST(J7777,Inputs!$B$10:$B$18,Inputs!$A$10:$A$18)</f>
        <v>32.833990933820409</v>
      </c>
      <c r="Q7777" s="6">
        <f>IF(Inputs!$D$10="Yes",IF('Hourly Calcs'!P7777&gt;'Hourly Calcs'!K7777,'Hourly Calcs'!O7777,N7777+O7777),N7777+O7777)</f>
        <v>0.91451878627752081</v>
      </c>
      <c r="R7777" s="12">
        <f t="shared" si="1095"/>
        <v>4.3457932723907788</v>
      </c>
      <c r="S7777" s="1">
        <f>IF(AND(A7777&gt;=5,A7777&lt;=9),INDEX(Demand!$C$3:$C$26,C7777),INDEX(Demand!$B$3:$B$26,C7777))</f>
        <v>900</v>
      </c>
      <c r="T7777" s="7">
        <f t="shared" si="1096"/>
        <v>4.3457932723907788</v>
      </c>
      <c r="U7777" s="7">
        <f t="shared" si="1097"/>
        <v>0</v>
      </c>
    </row>
    <row r="7778" spans="1:21" x14ac:dyDescent="0.2">
      <c r="A7778" s="1">
        <v>11</v>
      </c>
      <c r="B7778" s="1">
        <v>20</v>
      </c>
      <c r="C7778" s="1">
        <v>18</v>
      </c>
      <c r="D7778">
        <v>6</v>
      </c>
      <c r="E7778">
        <v>4.4000000000000004</v>
      </c>
      <c r="F7778">
        <v>89</v>
      </c>
      <c r="G7778">
        <v>0</v>
      </c>
      <c r="H7778">
        <v>0</v>
      </c>
      <c r="I7778">
        <v>0</v>
      </c>
      <c r="J7778" s="4">
        <f t="shared" si="1092"/>
        <v>257.13153771936493</v>
      </c>
      <c r="K7778" s="4">
        <f t="shared" si="1093"/>
        <v>-15.256119223870741</v>
      </c>
      <c r="L7778" s="5">
        <f t="shared" si="1089"/>
        <v>0</v>
      </c>
      <c r="M7778" s="5">
        <f t="shared" si="1090"/>
        <v>0</v>
      </c>
      <c r="N7778" s="6">
        <f t="shared" si="1091"/>
        <v>0</v>
      </c>
      <c r="O7778" s="6">
        <f t="shared" si="1094"/>
        <v>0</v>
      </c>
      <c r="P7778" s="6">
        <f>FORECAST(J7778,Inputs!$B$10:$B$18,Inputs!$A$10:$A$18)</f>
        <v>32.936403127031156</v>
      </c>
      <c r="Q7778" s="6">
        <f>IF(Inputs!$D$10="Yes",IF('Hourly Calcs'!P7778&gt;'Hourly Calcs'!K7778,'Hourly Calcs'!O7778,N7778+O7778),N7778+O7778)</f>
        <v>0</v>
      </c>
      <c r="R7778" s="12">
        <f t="shared" si="1095"/>
        <v>0</v>
      </c>
      <c r="S7778" s="1">
        <f>IF(AND(A7778&gt;=5,A7778&lt;=9),INDEX(Demand!$C$3:$C$26,C7778),INDEX(Demand!$B$3:$B$26,C7778))</f>
        <v>900</v>
      </c>
      <c r="T7778" s="7">
        <f t="shared" si="1096"/>
        <v>0</v>
      </c>
      <c r="U7778" s="7">
        <f t="shared" si="1097"/>
        <v>0</v>
      </c>
    </row>
    <row r="7779" spans="1:21" x14ac:dyDescent="0.2">
      <c r="A7779" s="1">
        <v>11</v>
      </c>
      <c r="B7779" s="1">
        <v>20</v>
      </c>
      <c r="C7779" s="1">
        <v>19</v>
      </c>
      <c r="D7779">
        <v>5.6</v>
      </c>
      <c r="E7779">
        <v>4.2</v>
      </c>
      <c r="F7779">
        <v>91</v>
      </c>
      <c r="G7779">
        <v>0</v>
      </c>
      <c r="H7779">
        <v>0</v>
      </c>
      <c r="I7779">
        <v>0</v>
      </c>
      <c r="J7779" s="4">
        <f t="shared" si="1092"/>
        <v>268.32497878360994</v>
      </c>
      <c r="K7779" s="4">
        <f t="shared" si="1093"/>
        <v>-24.672483659779644</v>
      </c>
      <c r="L7779" s="5">
        <f t="shared" ref="L7779:L7842" si="1098">IF(ABS($B$5-J7779)&gt;90,0,ABS($B$5-J7779))</f>
        <v>0</v>
      </c>
      <c r="M7779" s="5">
        <f t="shared" ref="M7779:M7842" si="1099">IF(K7779&gt;0,ABS($B$4-K7779),0)</f>
        <v>0</v>
      </c>
      <c r="N7779" s="6">
        <f t="shared" si="1091"/>
        <v>0</v>
      </c>
      <c r="O7779" s="6">
        <f t="shared" si="1094"/>
        <v>0</v>
      </c>
      <c r="P7779" s="6">
        <f>FORECAST(J7779,Inputs!$B$10:$B$18,Inputs!$A$10:$A$18)</f>
        <v>33.04004609984824</v>
      </c>
      <c r="Q7779" s="6">
        <f>IF(Inputs!$D$10="Yes",IF('Hourly Calcs'!P7779&gt;'Hourly Calcs'!K7779,'Hourly Calcs'!O7779,N7779+O7779),N7779+O7779)</f>
        <v>0</v>
      </c>
      <c r="R7779" s="12">
        <f t="shared" si="1095"/>
        <v>0</v>
      </c>
      <c r="S7779" s="1">
        <f>IF(AND(A7779&gt;=5,A7779&lt;=9),INDEX(Demand!$C$3:$C$26,C7779),INDEX(Demand!$B$3:$B$26,C7779))</f>
        <v>900</v>
      </c>
      <c r="T7779" s="7">
        <f t="shared" si="1096"/>
        <v>0</v>
      </c>
      <c r="U7779" s="7">
        <f t="shared" si="1097"/>
        <v>0</v>
      </c>
    </row>
    <row r="7780" spans="1:21" x14ac:dyDescent="0.2">
      <c r="A7780" s="1">
        <v>11</v>
      </c>
      <c r="B7780" s="1">
        <v>20</v>
      </c>
      <c r="C7780" s="1">
        <v>20</v>
      </c>
      <c r="D7780">
        <v>5.4</v>
      </c>
      <c r="E7780">
        <v>4</v>
      </c>
      <c r="F7780">
        <v>91</v>
      </c>
      <c r="G7780">
        <v>0</v>
      </c>
      <c r="H7780">
        <v>0</v>
      </c>
      <c r="I7780">
        <v>0</v>
      </c>
      <c r="J7780" s="4">
        <f t="shared" si="1092"/>
        <v>280.36050684684187</v>
      </c>
      <c r="K7780" s="4">
        <f t="shared" si="1093"/>
        <v>-34.133064936207404</v>
      </c>
      <c r="L7780" s="5">
        <f t="shared" si="1098"/>
        <v>0</v>
      </c>
      <c r="M7780" s="5">
        <f t="shared" si="1099"/>
        <v>0</v>
      </c>
      <c r="N7780" s="6">
        <f t="shared" si="1091"/>
        <v>0</v>
      </c>
      <c r="O7780" s="6">
        <f t="shared" si="1094"/>
        <v>0</v>
      </c>
      <c r="P7780" s="6">
        <f>FORECAST(J7780,Inputs!$B$10:$B$18,Inputs!$A$10:$A$18)</f>
        <v>33.151486174507795</v>
      </c>
      <c r="Q7780" s="6">
        <f>IF(Inputs!$D$10="Yes",IF('Hourly Calcs'!P7780&gt;'Hourly Calcs'!K7780,'Hourly Calcs'!O7780,N7780+O7780),N7780+O7780)</f>
        <v>0</v>
      </c>
      <c r="R7780" s="12">
        <f t="shared" si="1095"/>
        <v>0</v>
      </c>
      <c r="S7780" s="1">
        <f>IF(AND(A7780&gt;=5,A7780&lt;=9),INDEX(Demand!$C$3:$C$26,C7780),INDEX(Demand!$B$3:$B$26,C7780))</f>
        <v>800</v>
      </c>
      <c r="T7780" s="7">
        <f t="shared" si="1096"/>
        <v>0</v>
      </c>
      <c r="U7780" s="7">
        <f t="shared" si="1097"/>
        <v>0</v>
      </c>
    </row>
    <row r="7781" spans="1:21" x14ac:dyDescent="0.2">
      <c r="A7781" s="1">
        <v>11</v>
      </c>
      <c r="B7781" s="1">
        <v>20</v>
      </c>
      <c r="C7781" s="1">
        <v>21</v>
      </c>
      <c r="D7781">
        <v>6</v>
      </c>
      <c r="E7781">
        <v>4.0999999999999996</v>
      </c>
      <c r="F7781">
        <v>88</v>
      </c>
      <c r="G7781">
        <v>0</v>
      </c>
      <c r="H7781">
        <v>0</v>
      </c>
      <c r="I7781">
        <v>0</v>
      </c>
      <c r="J7781" s="4">
        <f t="shared" si="1092"/>
        <v>294.25152244683233</v>
      </c>
      <c r="K7781" s="4">
        <f t="shared" si="1093"/>
        <v>-43.193771058743408</v>
      </c>
      <c r="L7781" s="5">
        <f t="shared" si="1098"/>
        <v>0</v>
      </c>
      <c r="M7781" s="5">
        <f t="shared" si="1099"/>
        <v>0</v>
      </c>
      <c r="N7781" s="6">
        <f t="shared" si="1091"/>
        <v>0</v>
      </c>
      <c r="O7781" s="6">
        <f t="shared" si="1094"/>
        <v>0</v>
      </c>
      <c r="P7781" s="6">
        <f>FORECAST(J7781,Inputs!$B$10:$B$18,Inputs!$A$10:$A$18)</f>
        <v>33.280106689322523</v>
      </c>
      <c r="Q7781" s="6">
        <f>IF(Inputs!$D$10="Yes",IF('Hourly Calcs'!P7781&gt;'Hourly Calcs'!K7781,'Hourly Calcs'!O7781,N7781+O7781),N7781+O7781)</f>
        <v>0</v>
      </c>
      <c r="R7781" s="12">
        <f t="shared" si="1095"/>
        <v>0</v>
      </c>
      <c r="S7781" s="1">
        <f>IF(AND(A7781&gt;=5,A7781&lt;=9),INDEX(Demand!$C$3:$C$26,C7781),INDEX(Demand!$B$3:$B$26,C7781))</f>
        <v>700</v>
      </c>
      <c r="T7781" s="7">
        <f t="shared" si="1096"/>
        <v>0</v>
      </c>
      <c r="U7781" s="7">
        <f t="shared" si="1097"/>
        <v>0</v>
      </c>
    </row>
    <row r="7782" spans="1:21" x14ac:dyDescent="0.2">
      <c r="A7782" s="1">
        <v>11</v>
      </c>
      <c r="B7782" s="1">
        <v>20</v>
      </c>
      <c r="C7782" s="1">
        <v>22</v>
      </c>
      <c r="D7782">
        <v>6</v>
      </c>
      <c r="E7782">
        <v>4.2</v>
      </c>
      <c r="F7782">
        <v>88</v>
      </c>
      <c r="G7782">
        <v>0</v>
      </c>
      <c r="H7782">
        <v>0</v>
      </c>
      <c r="I7782">
        <v>0</v>
      </c>
      <c r="J7782" s="4">
        <f t="shared" si="1092"/>
        <v>311.44535108888994</v>
      </c>
      <c r="K7782" s="4">
        <f t="shared" si="1093"/>
        <v>-51.179042111364879</v>
      </c>
      <c r="L7782" s="5">
        <f t="shared" si="1098"/>
        <v>0</v>
      </c>
      <c r="M7782" s="5">
        <f t="shared" si="1099"/>
        <v>0</v>
      </c>
      <c r="N7782" s="6">
        <f t="shared" si="1091"/>
        <v>0</v>
      </c>
      <c r="O7782" s="6">
        <f t="shared" si="1094"/>
        <v>0</v>
      </c>
      <c r="P7782" s="6">
        <f>FORECAST(J7782,Inputs!$B$10:$B$18,Inputs!$A$10:$A$18)</f>
        <v>33.439308806378605</v>
      </c>
      <c r="Q7782" s="6">
        <f>IF(Inputs!$D$10="Yes",IF('Hourly Calcs'!P7782&gt;'Hourly Calcs'!K7782,'Hourly Calcs'!O7782,N7782+O7782),N7782+O7782)</f>
        <v>0</v>
      </c>
      <c r="R7782" s="12">
        <f t="shared" si="1095"/>
        <v>0</v>
      </c>
      <c r="S7782" s="1">
        <f>IF(AND(A7782&gt;=5,A7782&lt;=9),INDEX(Demand!$C$3:$C$26,C7782),INDEX(Demand!$B$3:$B$26,C7782))</f>
        <v>600</v>
      </c>
      <c r="T7782" s="7">
        <f t="shared" si="1096"/>
        <v>0</v>
      </c>
      <c r="U7782" s="7">
        <f t="shared" si="1097"/>
        <v>0</v>
      </c>
    </row>
    <row r="7783" spans="1:21" x14ac:dyDescent="0.2">
      <c r="A7783" s="1">
        <v>11</v>
      </c>
      <c r="B7783" s="1">
        <v>20</v>
      </c>
      <c r="C7783" s="1">
        <v>23</v>
      </c>
      <c r="D7783">
        <v>6</v>
      </c>
      <c r="E7783">
        <v>4.3</v>
      </c>
      <c r="F7783">
        <v>89</v>
      </c>
      <c r="G7783">
        <v>0</v>
      </c>
      <c r="H7783">
        <v>0</v>
      </c>
      <c r="I7783">
        <v>0</v>
      </c>
      <c r="J7783" s="4">
        <f t="shared" si="1092"/>
        <v>333.49241202717769</v>
      </c>
      <c r="K7783" s="4">
        <f t="shared" si="1093"/>
        <v>-56.993700279389628</v>
      </c>
      <c r="L7783" s="5">
        <f t="shared" si="1098"/>
        <v>0</v>
      </c>
      <c r="M7783" s="5">
        <f t="shared" si="1099"/>
        <v>0</v>
      </c>
      <c r="N7783" s="6">
        <f t="shared" si="1091"/>
        <v>0</v>
      </c>
      <c r="O7783" s="6">
        <f t="shared" si="1094"/>
        <v>0</v>
      </c>
      <c r="P7783" s="6">
        <f>FORECAST(J7783,Inputs!$B$10:$B$18,Inputs!$A$10:$A$18)</f>
        <v>33.643448259510905</v>
      </c>
      <c r="Q7783" s="6">
        <f>IF(Inputs!$D$10="Yes",IF('Hourly Calcs'!P7783&gt;'Hourly Calcs'!K7783,'Hourly Calcs'!O7783,N7783+O7783),N7783+O7783)</f>
        <v>0</v>
      </c>
      <c r="R7783" s="12">
        <f t="shared" si="1095"/>
        <v>0</v>
      </c>
      <c r="S7783" s="1">
        <f>IF(AND(A7783&gt;=5,A7783&lt;=9),INDEX(Demand!$C$3:$C$26,C7783),INDEX(Demand!$B$3:$B$26,C7783))</f>
        <v>500</v>
      </c>
      <c r="T7783" s="7">
        <f t="shared" si="1096"/>
        <v>0</v>
      </c>
      <c r="U7783" s="7">
        <f t="shared" si="1097"/>
        <v>0</v>
      </c>
    </row>
    <row r="7784" spans="1:21" x14ac:dyDescent="0.2">
      <c r="A7784" s="1">
        <v>11</v>
      </c>
      <c r="B7784" s="1">
        <v>20</v>
      </c>
      <c r="C7784" s="1">
        <v>24</v>
      </c>
      <c r="D7784">
        <v>6.8</v>
      </c>
      <c r="E7784">
        <v>4.7</v>
      </c>
      <c r="F7784">
        <v>86</v>
      </c>
      <c r="G7784">
        <v>0</v>
      </c>
      <c r="H7784">
        <v>0</v>
      </c>
      <c r="I7784">
        <v>0</v>
      </c>
      <c r="J7784" s="4">
        <f t="shared" si="1092"/>
        <v>2.2182220983154366E-2</v>
      </c>
      <c r="K7784" s="4">
        <f t="shared" si="1093"/>
        <v>-59.197273400489138</v>
      </c>
      <c r="L7784" s="5">
        <f t="shared" si="1098"/>
        <v>0</v>
      </c>
      <c r="M7784" s="5">
        <f t="shared" si="1099"/>
        <v>0</v>
      </c>
      <c r="N7784" s="6">
        <f t="shared" si="1091"/>
        <v>0</v>
      </c>
      <c r="O7784" s="6">
        <f t="shared" si="1094"/>
        <v>0</v>
      </c>
      <c r="P7784" s="6">
        <f>FORECAST(J7784,Inputs!$B$10:$B$18,Inputs!$A$10:$A$18)</f>
        <v>30.555760946490583</v>
      </c>
      <c r="Q7784" s="6">
        <f>IF(Inputs!$D$10="Yes",IF('Hourly Calcs'!P7784&gt;'Hourly Calcs'!K7784,'Hourly Calcs'!O7784,N7784+O7784),N7784+O7784)</f>
        <v>0</v>
      </c>
      <c r="R7784" s="12">
        <f t="shared" si="1095"/>
        <v>0</v>
      </c>
      <c r="S7784" s="1">
        <f>IF(AND(A7784&gt;=5,A7784&lt;=9),INDEX(Demand!$C$3:$C$26,C7784),INDEX(Demand!$B$3:$B$26,C7784))</f>
        <v>400</v>
      </c>
      <c r="T7784" s="7">
        <f t="shared" si="1096"/>
        <v>0</v>
      </c>
      <c r="U7784" s="7">
        <f t="shared" si="1097"/>
        <v>0</v>
      </c>
    </row>
    <row r="7785" spans="1:21" x14ac:dyDescent="0.2">
      <c r="A7785" s="1">
        <v>11</v>
      </c>
      <c r="B7785" s="1">
        <v>21</v>
      </c>
      <c r="C7785" s="1">
        <v>1</v>
      </c>
      <c r="D7785">
        <v>6.6</v>
      </c>
      <c r="E7785">
        <v>4.8</v>
      </c>
      <c r="F7785">
        <v>88</v>
      </c>
      <c r="G7785">
        <v>0</v>
      </c>
      <c r="H7785">
        <v>0</v>
      </c>
      <c r="I7785">
        <v>0</v>
      </c>
      <c r="J7785" s="4">
        <f t="shared" si="1092"/>
        <v>26.557492607315908</v>
      </c>
      <c r="K7785" s="4">
        <f t="shared" si="1093"/>
        <v>-57.004371158603362</v>
      </c>
      <c r="L7785" s="5">
        <f t="shared" si="1098"/>
        <v>0</v>
      </c>
      <c r="M7785" s="5">
        <f t="shared" si="1099"/>
        <v>0</v>
      </c>
      <c r="N7785" s="6">
        <f t="shared" si="1091"/>
        <v>0</v>
      </c>
      <c r="O7785" s="6">
        <f t="shared" si="1094"/>
        <v>0</v>
      </c>
      <c r="P7785" s="6">
        <f>FORECAST(J7785,Inputs!$B$10:$B$18,Inputs!$A$10:$A$18)</f>
        <v>30.801458264882552</v>
      </c>
      <c r="Q7785" s="6">
        <f>IF(Inputs!$D$10="Yes",IF('Hourly Calcs'!P7785&gt;'Hourly Calcs'!K7785,'Hourly Calcs'!O7785,N7785+O7785),N7785+O7785)</f>
        <v>0</v>
      </c>
      <c r="R7785" s="12">
        <f t="shared" si="1095"/>
        <v>0</v>
      </c>
      <c r="S7785" s="1">
        <f>IF(AND(A7785&gt;=5,A7785&lt;=9),INDEX(Demand!$C$3:$C$26,C7785),INDEX(Demand!$B$3:$B$26,C7785))</f>
        <v>350</v>
      </c>
      <c r="T7785" s="7">
        <f t="shared" si="1096"/>
        <v>0</v>
      </c>
      <c r="U7785" s="7">
        <f t="shared" si="1097"/>
        <v>0</v>
      </c>
    </row>
    <row r="7786" spans="1:21" x14ac:dyDescent="0.2">
      <c r="A7786" s="1">
        <v>11</v>
      </c>
      <c r="B7786" s="1">
        <v>21</v>
      </c>
      <c r="C7786" s="1">
        <v>2</v>
      </c>
      <c r="D7786">
        <v>6.3</v>
      </c>
      <c r="E7786">
        <v>4.7</v>
      </c>
      <c r="F7786">
        <v>89</v>
      </c>
      <c r="G7786">
        <v>0</v>
      </c>
      <c r="H7786">
        <v>0</v>
      </c>
      <c r="I7786">
        <v>0</v>
      </c>
      <c r="J7786" s="4">
        <f t="shared" si="1092"/>
        <v>48.615475601091418</v>
      </c>
      <c r="K7786" s="4">
        <f t="shared" si="1093"/>
        <v>-51.19926353758126</v>
      </c>
      <c r="L7786" s="5">
        <f t="shared" si="1098"/>
        <v>0</v>
      </c>
      <c r="M7786" s="5">
        <f t="shared" si="1099"/>
        <v>0</v>
      </c>
      <c r="N7786" s="6">
        <f t="shared" si="1091"/>
        <v>0</v>
      </c>
      <c r="O7786" s="6">
        <f t="shared" si="1094"/>
        <v>0</v>
      </c>
      <c r="P7786" s="6">
        <f>FORECAST(J7786,Inputs!$B$10:$B$18,Inputs!$A$10:$A$18)</f>
        <v>31.005698848158254</v>
      </c>
      <c r="Q7786" s="6">
        <f>IF(Inputs!$D$10="Yes",IF('Hourly Calcs'!P7786&gt;'Hourly Calcs'!K7786,'Hourly Calcs'!O7786,N7786+O7786),N7786+O7786)</f>
        <v>0</v>
      </c>
      <c r="R7786" s="12">
        <f t="shared" si="1095"/>
        <v>0</v>
      </c>
      <c r="S7786" s="1">
        <f>IF(AND(A7786&gt;=5,A7786&lt;=9),INDEX(Demand!$C$3:$C$26,C7786),INDEX(Demand!$B$3:$B$26,C7786))</f>
        <v>350</v>
      </c>
      <c r="T7786" s="7">
        <f t="shared" si="1096"/>
        <v>0</v>
      </c>
      <c r="U7786" s="7">
        <f t="shared" si="1097"/>
        <v>0</v>
      </c>
    </row>
    <row r="7787" spans="1:21" x14ac:dyDescent="0.2">
      <c r="A7787" s="1">
        <v>11</v>
      </c>
      <c r="B7787" s="1">
        <v>21</v>
      </c>
      <c r="C7787" s="1">
        <v>3</v>
      </c>
      <c r="D7787">
        <v>6.4</v>
      </c>
      <c r="E7787">
        <v>5</v>
      </c>
      <c r="F7787">
        <v>91</v>
      </c>
      <c r="G7787">
        <v>0</v>
      </c>
      <c r="H7787">
        <v>0</v>
      </c>
      <c r="I7787">
        <v>0</v>
      </c>
      <c r="J7787" s="4">
        <f t="shared" si="1092"/>
        <v>65.819407288608801</v>
      </c>
      <c r="K7787" s="4">
        <f t="shared" si="1093"/>
        <v>-43.223306638283873</v>
      </c>
      <c r="L7787" s="5">
        <f t="shared" si="1098"/>
        <v>0</v>
      </c>
      <c r="M7787" s="5">
        <f t="shared" si="1099"/>
        <v>0</v>
      </c>
      <c r="N7787" s="6">
        <f t="shared" si="1091"/>
        <v>0</v>
      </c>
      <c r="O7787" s="6">
        <f t="shared" si="1094"/>
        <v>0</v>
      </c>
      <c r="P7787" s="6">
        <f>FORECAST(J7787,Inputs!$B$10:$B$18,Inputs!$A$10:$A$18)</f>
        <v>31.16499451193156</v>
      </c>
      <c r="Q7787" s="6">
        <f>IF(Inputs!$D$10="Yes",IF('Hourly Calcs'!P7787&gt;'Hourly Calcs'!K7787,'Hourly Calcs'!O7787,N7787+O7787),N7787+O7787)</f>
        <v>0</v>
      </c>
      <c r="R7787" s="12">
        <f t="shared" si="1095"/>
        <v>0</v>
      </c>
      <c r="S7787" s="1">
        <f>IF(AND(A7787&gt;=5,A7787&lt;=9),INDEX(Demand!$C$3:$C$26,C7787),INDEX(Demand!$B$3:$B$26,C7787))</f>
        <v>350</v>
      </c>
      <c r="T7787" s="7">
        <f t="shared" si="1096"/>
        <v>0</v>
      </c>
      <c r="U7787" s="7">
        <f t="shared" si="1097"/>
        <v>0</v>
      </c>
    </row>
    <row r="7788" spans="1:21" x14ac:dyDescent="0.2">
      <c r="A7788" s="1">
        <v>11</v>
      </c>
      <c r="B7788" s="1">
        <v>21</v>
      </c>
      <c r="C7788" s="1">
        <v>4</v>
      </c>
      <c r="D7788">
        <v>7.3</v>
      </c>
      <c r="E7788">
        <v>6.9</v>
      </c>
      <c r="F7788">
        <v>97</v>
      </c>
      <c r="G7788">
        <v>0</v>
      </c>
      <c r="H7788">
        <v>0</v>
      </c>
      <c r="I7788">
        <v>0</v>
      </c>
      <c r="J7788" s="4">
        <f t="shared" si="1092"/>
        <v>79.718737976914909</v>
      </c>
      <c r="K7788" s="4">
        <f t="shared" si="1093"/>
        <v>-34.173074134500851</v>
      </c>
      <c r="L7788" s="5">
        <f t="shared" si="1098"/>
        <v>85.281262023085091</v>
      </c>
      <c r="M7788" s="5">
        <f t="shared" si="1099"/>
        <v>0</v>
      </c>
      <c r="N7788" s="6">
        <f t="shared" si="1091"/>
        <v>0</v>
      </c>
      <c r="O7788" s="6">
        <f t="shared" si="1094"/>
        <v>0</v>
      </c>
      <c r="P7788" s="6">
        <f>FORECAST(J7788,Inputs!$B$10:$B$18,Inputs!$A$10:$A$18)</f>
        <v>31.293692018304764</v>
      </c>
      <c r="Q7788" s="6">
        <f>IF(Inputs!$D$10="Yes",IF('Hourly Calcs'!P7788&gt;'Hourly Calcs'!K7788,'Hourly Calcs'!O7788,N7788+O7788),N7788+O7788)</f>
        <v>0</v>
      </c>
      <c r="R7788" s="12">
        <f t="shared" si="1095"/>
        <v>0</v>
      </c>
      <c r="S7788" s="1">
        <f>IF(AND(A7788&gt;=5,A7788&lt;=9),INDEX(Demand!$C$3:$C$26,C7788),INDEX(Demand!$B$3:$B$26,C7788))</f>
        <v>350</v>
      </c>
      <c r="T7788" s="7">
        <f t="shared" si="1096"/>
        <v>0</v>
      </c>
      <c r="U7788" s="7">
        <f t="shared" si="1097"/>
        <v>0</v>
      </c>
    </row>
    <row r="7789" spans="1:21" x14ac:dyDescent="0.2">
      <c r="A7789" s="1">
        <v>11</v>
      </c>
      <c r="B7789" s="1">
        <v>21</v>
      </c>
      <c r="C7789" s="1">
        <v>5</v>
      </c>
      <c r="D7789">
        <v>7.8</v>
      </c>
      <c r="E7789">
        <v>6.9</v>
      </c>
      <c r="F7789">
        <v>94</v>
      </c>
      <c r="G7789">
        <v>0</v>
      </c>
      <c r="H7789">
        <v>0</v>
      </c>
      <c r="I7789">
        <v>0</v>
      </c>
      <c r="J7789" s="4">
        <f t="shared" si="1092"/>
        <v>91.761376083873486</v>
      </c>
      <c r="K7789" s="4">
        <f t="shared" si="1093"/>
        <v>-24.725178606698279</v>
      </c>
      <c r="L7789" s="5">
        <f t="shared" si="1098"/>
        <v>73.238623916126514</v>
      </c>
      <c r="M7789" s="5">
        <f t="shared" si="1099"/>
        <v>0</v>
      </c>
      <c r="N7789" s="6">
        <f t="shared" si="1091"/>
        <v>0</v>
      </c>
      <c r="O7789" s="6">
        <f t="shared" si="1094"/>
        <v>0</v>
      </c>
      <c r="P7789" s="6">
        <f>FORECAST(J7789,Inputs!$B$10:$B$18,Inputs!$A$10:$A$18)</f>
        <v>31.405197926702531</v>
      </c>
      <c r="Q7789" s="6">
        <f>IF(Inputs!$D$10="Yes",IF('Hourly Calcs'!P7789&gt;'Hourly Calcs'!K7789,'Hourly Calcs'!O7789,N7789+O7789),N7789+O7789)</f>
        <v>0</v>
      </c>
      <c r="R7789" s="12">
        <f t="shared" si="1095"/>
        <v>0</v>
      </c>
      <c r="S7789" s="1">
        <f>IF(AND(A7789&gt;=5,A7789&lt;=9),INDEX(Demand!$C$3:$C$26,C7789),INDEX(Demand!$B$3:$B$26,C7789))</f>
        <v>350</v>
      </c>
      <c r="T7789" s="7">
        <f t="shared" si="1096"/>
        <v>0</v>
      </c>
      <c r="U7789" s="7">
        <f t="shared" si="1097"/>
        <v>0</v>
      </c>
    </row>
    <row r="7790" spans="1:21" x14ac:dyDescent="0.2">
      <c r="A7790" s="1">
        <v>11</v>
      </c>
      <c r="B7790" s="1">
        <v>21</v>
      </c>
      <c r="C7790" s="1">
        <v>6</v>
      </c>
      <c r="D7790">
        <v>7.8</v>
      </c>
      <c r="E7790">
        <v>6.5</v>
      </c>
      <c r="F7790">
        <v>91</v>
      </c>
      <c r="G7790">
        <v>0</v>
      </c>
      <c r="H7790">
        <v>0</v>
      </c>
      <c r="I7790">
        <v>0</v>
      </c>
      <c r="J7790" s="4">
        <f t="shared" si="1092"/>
        <v>102.9609915381821</v>
      </c>
      <c r="K7790" s="4">
        <f t="shared" si="1093"/>
        <v>-15.324510224523522</v>
      </c>
      <c r="L7790" s="5">
        <f t="shared" si="1098"/>
        <v>62.0390084618179</v>
      </c>
      <c r="M7790" s="5">
        <f t="shared" si="1099"/>
        <v>0</v>
      </c>
      <c r="N7790" s="6">
        <f t="shared" si="1091"/>
        <v>0</v>
      </c>
      <c r="O7790" s="6">
        <f t="shared" si="1094"/>
        <v>0</v>
      </c>
      <c r="P7790" s="6">
        <f>FORECAST(J7790,Inputs!$B$10:$B$18,Inputs!$A$10:$A$18)</f>
        <v>31.508898069797979</v>
      </c>
      <c r="Q7790" s="6">
        <f>IF(Inputs!$D$10="Yes",IF('Hourly Calcs'!P7790&gt;'Hourly Calcs'!K7790,'Hourly Calcs'!O7790,N7790+O7790),N7790+O7790)</f>
        <v>0</v>
      </c>
      <c r="R7790" s="12">
        <f t="shared" si="1095"/>
        <v>0</v>
      </c>
      <c r="S7790" s="1">
        <f>IF(AND(A7790&gt;=5,A7790&lt;=9),INDEX(Demand!$C$3:$C$26,C7790),INDEX(Demand!$B$3:$B$26,C7790))</f>
        <v>350</v>
      </c>
      <c r="T7790" s="7">
        <f t="shared" si="1096"/>
        <v>0</v>
      </c>
      <c r="U7790" s="7">
        <f t="shared" si="1097"/>
        <v>0</v>
      </c>
    </row>
    <row r="7791" spans="1:21" x14ac:dyDescent="0.2">
      <c r="A7791" s="1">
        <v>11</v>
      </c>
      <c r="B7791" s="1">
        <v>21</v>
      </c>
      <c r="C7791" s="1">
        <v>7</v>
      </c>
      <c r="D7791">
        <v>7.4</v>
      </c>
      <c r="E7791">
        <v>5.6</v>
      </c>
      <c r="F7791">
        <v>88</v>
      </c>
      <c r="G7791">
        <v>0</v>
      </c>
      <c r="H7791">
        <v>0</v>
      </c>
      <c r="I7791">
        <v>0</v>
      </c>
      <c r="J7791" s="4">
        <f t="shared" si="1092"/>
        <v>114.0262881863012</v>
      </c>
      <c r="K7791" s="4">
        <f t="shared" si="1093"/>
        <v>-6.3113784187085287</v>
      </c>
      <c r="L7791" s="5">
        <f t="shared" si="1098"/>
        <v>50.973711813698799</v>
      </c>
      <c r="M7791" s="5">
        <f t="shared" si="1099"/>
        <v>0</v>
      </c>
      <c r="N7791" s="6">
        <f t="shared" si="1091"/>
        <v>0</v>
      </c>
      <c r="O7791" s="6">
        <f t="shared" si="1094"/>
        <v>0</v>
      </c>
      <c r="P7791" s="6">
        <f>FORECAST(J7791,Inputs!$B$10:$B$18,Inputs!$A$10:$A$18)</f>
        <v>31.611354520243527</v>
      </c>
      <c r="Q7791" s="6">
        <f>IF(Inputs!$D$10="Yes",IF('Hourly Calcs'!P7791&gt;'Hourly Calcs'!K7791,'Hourly Calcs'!O7791,N7791+O7791),N7791+O7791)</f>
        <v>0</v>
      </c>
      <c r="R7791" s="12">
        <f t="shared" si="1095"/>
        <v>0</v>
      </c>
      <c r="S7791" s="1">
        <f>IF(AND(A7791&gt;=5,A7791&lt;=9),INDEX(Demand!$C$3:$C$26,C7791),INDEX(Demand!$B$3:$B$26,C7791))</f>
        <v>350</v>
      </c>
      <c r="T7791" s="7">
        <f t="shared" si="1096"/>
        <v>0</v>
      </c>
      <c r="U7791" s="7">
        <f t="shared" si="1097"/>
        <v>0</v>
      </c>
    </row>
    <row r="7792" spans="1:21" x14ac:dyDescent="0.2">
      <c r="A7792" s="1">
        <v>11</v>
      </c>
      <c r="B7792" s="1">
        <v>21</v>
      </c>
      <c r="C7792" s="1">
        <v>8</v>
      </c>
      <c r="D7792">
        <v>6.9</v>
      </c>
      <c r="E7792">
        <v>4.8</v>
      </c>
      <c r="F7792">
        <v>86</v>
      </c>
      <c r="G7792">
        <v>3</v>
      </c>
      <c r="H7792">
        <v>0</v>
      </c>
      <c r="I7792">
        <v>3</v>
      </c>
      <c r="J7792" s="4">
        <f t="shared" si="1092"/>
        <v>125.48339533649596</v>
      </c>
      <c r="K7792" s="4">
        <f t="shared" si="1093"/>
        <v>2.1543111717080166</v>
      </c>
      <c r="L7792" s="5">
        <f t="shared" si="1098"/>
        <v>39.51660466350404</v>
      </c>
      <c r="M7792" s="5">
        <f t="shared" si="1099"/>
        <v>31.845688828291983</v>
      </c>
      <c r="N7792" s="6">
        <f t="shared" si="1091"/>
        <v>0</v>
      </c>
      <c r="O7792" s="6">
        <f t="shared" si="1094"/>
        <v>2.7435563588325627</v>
      </c>
      <c r="P7792" s="6">
        <f>FORECAST(J7792,Inputs!$B$10:$B$18,Inputs!$A$10:$A$18)</f>
        <v>31.717438845708294</v>
      </c>
      <c r="Q7792" s="6">
        <f>IF(Inputs!$D$10="Yes",IF('Hourly Calcs'!P7792&gt;'Hourly Calcs'!K7792,'Hourly Calcs'!O7792,N7792+O7792),N7792+O7792)</f>
        <v>2.7435563588325627</v>
      </c>
      <c r="R7792" s="12">
        <f t="shared" si="1095"/>
        <v>13.037379817172337</v>
      </c>
      <c r="S7792" s="1">
        <f>IF(AND(A7792&gt;=5,A7792&lt;=9),INDEX(Demand!$C$3:$C$26,C7792),INDEX(Demand!$B$3:$B$26,C7792))</f>
        <v>350</v>
      </c>
      <c r="T7792" s="7">
        <f t="shared" si="1096"/>
        <v>13.037379817172337</v>
      </c>
      <c r="U7792" s="7">
        <f t="shared" si="1097"/>
        <v>0</v>
      </c>
    </row>
    <row r="7793" spans="1:21" x14ac:dyDescent="0.2">
      <c r="A7793" s="1">
        <v>11</v>
      </c>
      <c r="B7793" s="1">
        <v>21</v>
      </c>
      <c r="C7793" s="1">
        <v>9</v>
      </c>
      <c r="D7793">
        <v>6.8</v>
      </c>
      <c r="E7793">
        <v>4.7</v>
      </c>
      <c r="F7793">
        <v>86</v>
      </c>
      <c r="G7793">
        <v>42</v>
      </c>
      <c r="H7793">
        <v>0</v>
      </c>
      <c r="I7793">
        <v>42</v>
      </c>
      <c r="J7793" s="4">
        <f t="shared" si="1092"/>
        <v>137.72166178451562</v>
      </c>
      <c r="K7793" s="4">
        <f t="shared" si="1093"/>
        <v>9.0447934670197725</v>
      </c>
      <c r="L7793" s="5">
        <f t="shared" si="1098"/>
        <v>27.278338215484382</v>
      </c>
      <c r="M7793" s="5">
        <f t="shared" si="1099"/>
        <v>24.955206532980228</v>
      </c>
      <c r="N7793" s="6">
        <f t="shared" si="1091"/>
        <v>0</v>
      </c>
      <c r="O7793" s="6">
        <f t="shared" si="1094"/>
        <v>38.409789023655875</v>
      </c>
      <c r="P7793" s="6">
        <f>FORECAST(J7793,Inputs!$B$10:$B$18,Inputs!$A$10:$A$18)</f>
        <v>31.830756127634402</v>
      </c>
      <c r="Q7793" s="6">
        <f>IF(Inputs!$D$10="Yes",IF('Hourly Calcs'!P7793&gt;'Hourly Calcs'!K7793,'Hourly Calcs'!O7793,N7793+O7793),N7793+O7793)</f>
        <v>38.409789023655875</v>
      </c>
      <c r="R7793" s="12">
        <f t="shared" si="1095"/>
        <v>182.52331744041271</v>
      </c>
      <c r="S7793" s="1">
        <f>IF(AND(A7793&gt;=5,A7793&lt;=9),INDEX(Demand!$C$3:$C$26,C7793),INDEX(Demand!$B$3:$B$26,C7793))</f>
        <v>350</v>
      </c>
      <c r="T7793" s="7">
        <f t="shared" si="1096"/>
        <v>182.52331744041271</v>
      </c>
      <c r="U7793" s="7">
        <f t="shared" si="1097"/>
        <v>0</v>
      </c>
    </row>
    <row r="7794" spans="1:21" x14ac:dyDescent="0.2">
      <c r="A7794" s="1">
        <v>11</v>
      </c>
      <c r="B7794" s="1">
        <v>21</v>
      </c>
      <c r="C7794" s="1">
        <v>10</v>
      </c>
      <c r="D7794">
        <v>7.1</v>
      </c>
      <c r="E7794">
        <v>4.8</v>
      </c>
      <c r="F7794">
        <v>85</v>
      </c>
      <c r="G7794">
        <v>90</v>
      </c>
      <c r="H7794">
        <v>7</v>
      </c>
      <c r="I7794">
        <v>89</v>
      </c>
      <c r="J7794" s="4">
        <f t="shared" si="1092"/>
        <v>150.96195309551419</v>
      </c>
      <c r="K7794" s="4">
        <f t="shared" si="1093"/>
        <v>14.533330899784033</v>
      </c>
      <c r="L7794" s="5">
        <f t="shared" si="1098"/>
        <v>14.03804690448581</v>
      </c>
      <c r="M7794" s="5">
        <f t="shared" si="1099"/>
        <v>19.466669100215967</v>
      </c>
      <c r="N7794" s="6">
        <f t="shared" si="1091"/>
        <v>5.1322255100549778</v>
      </c>
      <c r="O7794" s="6">
        <f t="shared" si="1094"/>
        <v>81.392171978699352</v>
      </c>
      <c r="P7794" s="6">
        <f>FORECAST(J7794,Inputs!$B$10:$B$18,Inputs!$A$10:$A$18)</f>
        <v>31.953351417551055</v>
      </c>
      <c r="Q7794" s="6">
        <f>IF(Inputs!$D$10="Yes",IF('Hourly Calcs'!P7794&gt;'Hourly Calcs'!K7794,'Hourly Calcs'!O7794,N7794+O7794),N7794+O7794)</f>
        <v>81.392171978699352</v>
      </c>
      <c r="R7794" s="12">
        <f t="shared" si="1095"/>
        <v>386.77560124277932</v>
      </c>
      <c r="S7794" s="1">
        <f>IF(AND(A7794&gt;=5,A7794&lt;=9),INDEX(Demand!$C$3:$C$26,C7794),INDEX(Demand!$B$3:$B$26,C7794))</f>
        <v>600</v>
      </c>
      <c r="T7794" s="7">
        <f t="shared" si="1096"/>
        <v>386.77560124277932</v>
      </c>
      <c r="U7794" s="7">
        <f t="shared" si="1097"/>
        <v>0</v>
      </c>
    </row>
    <row r="7795" spans="1:21" x14ac:dyDescent="0.2">
      <c r="A7795" s="1">
        <v>11</v>
      </c>
      <c r="B7795" s="1">
        <v>21</v>
      </c>
      <c r="C7795" s="1">
        <v>11</v>
      </c>
      <c r="D7795">
        <v>7.9</v>
      </c>
      <c r="E7795">
        <v>5.2</v>
      </c>
      <c r="F7795">
        <v>83</v>
      </c>
      <c r="G7795">
        <v>223</v>
      </c>
      <c r="H7795">
        <v>271</v>
      </c>
      <c r="I7795">
        <v>137</v>
      </c>
      <c r="J7795" s="4">
        <f t="shared" si="1092"/>
        <v>165.16826258007393</v>
      </c>
      <c r="K7795" s="4">
        <f t="shared" si="1093"/>
        <v>18.060062301432666</v>
      </c>
      <c r="L7795" s="5">
        <f t="shared" si="1098"/>
        <v>0.1682625800739288</v>
      </c>
      <c r="M7795" s="5">
        <f t="shared" si="1099"/>
        <v>15.939937698567334</v>
      </c>
      <c r="N7795" s="6">
        <f t="shared" si="1091"/>
        <v>213.72507589890466</v>
      </c>
      <c r="O7795" s="6">
        <f t="shared" si="1094"/>
        <v>125.28907372002035</v>
      </c>
      <c r="P7795" s="6">
        <f>FORECAST(J7795,Inputs!$B$10:$B$18,Inputs!$A$10:$A$18)</f>
        <v>32.084891320185868</v>
      </c>
      <c r="Q7795" s="6">
        <f>IF(Inputs!$D$10="Yes",IF('Hourly Calcs'!P7795&gt;'Hourly Calcs'!K7795,'Hourly Calcs'!O7795,N7795+O7795),N7795+O7795)</f>
        <v>125.28907372002035</v>
      </c>
      <c r="R7795" s="12">
        <f t="shared" si="1095"/>
        <v>595.3736783175367</v>
      </c>
      <c r="S7795" s="1">
        <f>IF(AND(A7795&gt;=5,A7795&lt;=9),INDEX(Demand!$C$3:$C$26,C7795),INDEX(Demand!$B$3:$B$26,C7795))</f>
        <v>600</v>
      </c>
      <c r="T7795" s="7">
        <f t="shared" si="1096"/>
        <v>595.3736783175367</v>
      </c>
      <c r="U7795" s="7">
        <f t="shared" si="1097"/>
        <v>0</v>
      </c>
    </row>
    <row r="7796" spans="1:21" x14ac:dyDescent="0.2">
      <c r="A7796" s="1">
        <v>11</v>
      </c>
      <c r="B7796" s="1">
        <v>21</v>
      </c>
      <c r="C7796" s="1">
        <v>12</v>
      </c>
      <c r="D7796">
        <v>8</v>
      </c>
      <c r="E7796">
        <v>5.0999999999999996</v>
      </c>
      <c r="F7796">
        <v>82</v>
      </c>
      <c r="G7796">
        <v>272</v>
      </c>
      <c r="H7796">
        <v>421</v>
      </c>
      <c r="I7796">
        <v>122</v>
      </c>
      <c r="J7796" s="4">
        <f t="shared" si="1092"/>
        <v>179.98002197892583</v>
      </c>
      <c r="K7796" s="4">
        <f t="shared" si="1093"/>
        <v>19.27575805627427</v>
      </c>
      <c r="L7796" s="5">
        <f t="shared" si="1098"/>
        <v>14.980021978925834</v>
      </c>
      <c r="M7796" s="5">
        <f t="shared" si="1099"/>
        <v>14.72424194372573</v>
      </c>
      <c r="N7796" s="6">
        <f t="shared" si="1091"/>
        <v>329.88904948416297</v>
      </c>
      <c r="O7796" s="6">
        <f t="shared" si="1094"/>
        <v>111.57129192585754</v>
      </c>
      <c r="P7796" s="6">
        <f>FORECAST(J7796,Inputs!$B$10:$B$18,Inputs!$A$10:$A$18)</f>
        <v>32.22203724054561</v>
      </c>
      <c r="Q7796" s="6">
        <f>IF(Inputs!$D$10="Yes",IF('Hourly Calcs'!P7796&gt;'Hourly Calcs'!K7796,'Hourly Calcs'!O7796,N7796+O7796),N7796+O7796)</f>
        <v>111.57129192585754</v>
      </c>
      <c r="R7796" s="12">
        <f t="shared" si="1095"/>
        <v>530.18677923167502</v>
      </c>
      <c r="S7796" s="1">
        <f>IF(AND(A7796&gt;=5,A7796&lt;=9),INDEX(Demand!$C$3:$C$26,C7796),INDEX(Demand!$B$3:$B$26,C7796))</f>
        <v>600</v>
      </c>
      <c r="T7796" s="7">
        <f t="shared" si="1096"/>
        <v>530.18677923167502</v>
      </c>
      <c r="U7796" s="7">
        <f t="shared" si="1097"/>
        <v>0</v>
      </c>
    </row>
    <row r="7797" spans="1:21" x14ac:dyDescent="0.2">
      <c r="A7797" s="1">
        <v>11</v>
      </c>
      <c r="B7797" s="1">
        <v>21</v>
      </c>
      <c r="C7797" s="1">
        <v>13</v>
      </c>
      <c r="D7797">
        <v>8.1</v>
      </c>
      <c r="E7797">
        <v>4.7</v>
      </c>
      <c r="F7797">
        <v>79</v>
      </c>
      <c r="G7797">
        <v>270</v>
      </c>
      <c r="H7797">
        <v>390</v>
      </c>
      <c r="I7797">
        <v>133</v>
      </c>
      <c r="J7797" s="4">
        <f t="shared" si="1092"/>
        <v>194.78937802424247</v>
      </c>
      <c r="K7797" s="4">
        <f t="shared" si="1093"/>
        <v>18.04876754400172</v>
      </c>
      <c r="L7797" s="5">
        <f t="shared" si="1098"/>
        <v>29.789378024242467</v>
      </c>
      <c r="M7797" s="5">
        <f t="shared" si="1099"/>
        <v>15.95123245599828</v>
      </c>
      <c r="N7797" s="6">
        <f t="shared" si="1091"/>
        <v>280.12819763604375</v>
      </c>
      <c r="O7797" s="6">
        <f t="shared" si="1094"/>
        <v>121.63099857491027</v>
      </c>
      <c r="P7797" s="6">
        <f>FORECAST(J7797,Inputs!$B$10:$B$18,Inputs!$A$10:$A$18)</f>
        <v>32.359160907631875</v>
      </c>
      <c r="Q7797" s="6">
        <f>IF(Inputs!$D$10="Yes",IF('Hourly Calcs'!P7797&gt;'Hourly Calcs'!K7797,'Hourly Calcs'!O7797,N7797+O7797),N7797+O7797)</f>
        <v>121.63099857491027</v>
      </c>
      <c r="R7797" s="12">
        <f t="shared" si="1095"/>
        <v>577.99050522797359</v>
      </c>
      <c r="S7797" s="1">
        <f>IF(AND(A7797&gt;=5,A7797&lt;=9),INDEX(Demand!$C$3:$C$26,C7797),INDEX(Demand!$B$3:$B$26,C7797))</f>
        <v>600</v>
      </c>
      <c r="T7797" s="7">
        <f t="shared" si="1096"/>
        <v>577.99050522797359</v>
      </c>
      <c r="U7797" s="7">
        <f t="shared" si="1097"/>
        <v>0</v>
      </c>
    </row>
    <row r="7798" spans="1:21" x14ac:dyDescent="0.2">
      <c r="A7798" s="1">
        <v>11</v>
      </c>
      <c r="B7798" s="1">
        <v>21</v>
      </c>
      <c r="C7798" s="1">
        <v>14</v>
      </c>
      <c r="D7798">
        <v>7.7</v>
      </c>
      <c r="E7798">
        <v>4.7</v>
      </c>
      <c r="F7798">
        <v>81</v>
      </c>
      <c r="G7798">
        <v>175</v>
      </c>
      <c r="H7798">
        <v>160</v>
      </c>
      <c r="I7798">
        <v>126</v>
      </c>
      <c r="J7798" s="4">
        <f t="shared" si="1092"/>
        <v>208.98898958099792</v>
      </c>
      <c r="K7798" s="4">
        <f t="shared" si="1093"/>
        <v>14.511555072059181</v>
      </c>
      <c r="L7798" s="5">
        <f t="shared" si="1098"/>
        <v>43.988989580997924</v>
      </c>
      <c r="M7798" s="5">
        <f t="shared" si="1099"/>
        <v>19.488444927940819</v>
      </c>
      <c r="N7798" s="6">
        <f t="shared" si="1091"/>
        <v>95.556055118677975</v>
      </c>
      <c r="O7798" s="6">
        <f t="shared" si="1094"/>
        <v>115.22936707096763</v>
      </c>
      <c r="P7798" s="6">
        <f>FORECAST(J7798,Inputs!$B$10:$B$18,Inputs!$A$10:$A$18)</f>
        <v>32.490638792416647</v>
      </c>
      <c r="Q7798" s="6">
        <f>IF(Inputs!$D$10="Yes",IF('Hourly Calcs'!P7798&gt;'Hourly Calcs'!K7798,'Hourly Calcs'!O7798,N7798+O7798),N7798+O7798)</f>
        <v>115.22936707096763</v>
      </c>
      <c r="R7798" s="12">
        <f t="shared" si="1095"/>
        <v>547.56995232123813</v>
      </c>
      <c r="S7798" s="1">
        <f>IF(AND(A7798&gt;=5,A7798&lt;=9),INDEX(Demand!$C$3:$C$26,C7798),INDEX(Demand!$B$3:$B$26,C7798))</f>
        <v>600</v>
      </c>
      <c r="T7798" s="7">
        <f t="shared" si="1096"/>
        <v>547.56995232123813</v>
      </c>
      <c r="U7798" s="7">
        <f t="shared" si="1097"/>
        <v>0</v>
      </c>
    </row>
    <row r="7799" spans="1:21" x14ac:dyDescent="0.2">
      <c r="A7799" s="1">
        <v>11</v>
      </c>
      <c r="B7799" s="1">
        <v>21</v>
      </c>
      <c r="C7799" s="1">
        <v>15</v>
      </c>
      <c r="D7799">
        <v>7.7</v>
      </c>
      <c r="E7799">
        <v>4.5</v>
      </c>
      <c r="F7799">
        <v>80</v>
      </c>
      <c r="G7799">
        <v>106</v>
      </c>
      <c r="H7799">
        <v>56</v>
      </c>
      <c r="I7799">
        <v>93</v>
      </c>
      <c r="J7799" s="4">
        <f t="shared" si="1092"/>
        <v>222.21935284495996</v>
      </c>
      <c r="K7799" s="4">
        <f t="shared" si="1093"/>
        <v>9.0138244022323732</v>
      </c>
      <c r="L7799" s="5">
        <f t="shared" si="1098"/>
        <v>57.219352844959957</v>
      </c>
      <c r="M7799" s="5">
        <f t="shared" si="1099"/>
        <v>24.986175597767627</v>
      </c>
      <c r="N7799" s="6">
        <f t="shared" si="1091"/>
        <v>24.01892059999599</v>
      </c>
      <c r="O7799" s="6">
        <f t="shared" si="1094"/>
        <v>85.050247123809442</v>
      </c>
      <c r="P7799" s="6">
        <f>FORECAST(J7799,Inputs!$B$10:$B$18,Inputs!$A$10:$A$18)</f>
        <v>32.61314215597185</v>
      </c>
      <c r="Q7799" s="6">
        <f>IF(Inputs!$D$10="Yes",IF('Hourly Calcs'!P7799&gt;'Hourly Calcs'!K7799,'Hourly Calcs'!O7799,N7799+O7799),N7799+O7799)</f>
        <v>85.050247123809442</v>
      </c>
      <c r="R7799" s="12">
        <f t="shared" si="1095"/>
        <v>404.15877433234243</v>
      </c>
      <c r="S7799" s="1">
        <f>IF(AND(A7799&gt;=5,A7799&lt;=9),INDEX(Demand!$C$3:$C$26,C7799),INDEX(Demand!$B$3:$B$26,C7799))</f>
        <v>600</v>
      </c>
      <c r="T7799" s="7">
        <f t="shared" si="1096"/>
        <v>404.15877433234243</v>
      </c>
      <c r="U7799" s="7">
        <f t="shared" si="1097"/>
        <v>0</v>
      </c>
    </row>
    <row r="7800" spans="1:21" x14ac:dyDescent="0.2">
      <c r="A7800" s="1">
        <v>11</v>
      </c>
      <c r="B7800" s="1">
        <v>21</v>
      </c>
      <c r="C7800" s="1">
        <v>16</v>
      </c>
      <c r="D7800">
        <v>6.6</v>
      </c>
      <c r="E7800">
        <v>3.7</v>
      </c>
      <c r="F7800">
        <v>82</v>
      </c>
      <c r="G7800">
        <v>37</v>
      </c>
      <c r="H7800">
        <v>3</v>
      </c>
      <c r="I7800">
        <v>37</v>
      </c>
      <c r="J7800" s="4">
        <f t="shared" si="1092"/>
        <v>234.44525227240476</v>
      </c>
      <c r="K7800" s="4">
        <f t="shared" si="1093"/>
        <v>2.1172793193143633</v>
      </c>
      <c r="L7800" s="5">
        <f t="shared" si="1098"/>
        <v>69.445252272404758</v>
      </c>
      <c r="M7800" s="5">
        <f t="shared" si="1099"/>
        <v>31.882720680685637</v>
      </c>
      <c r="N7800" s="6">
        <f t="shared" si="1091"/>
        <v>0.68048611839505901</v>
      </c>
      <c r="O7800" s="6">
        <f t="shared" si="1094"/>
        <v>33.837195092268267</v>
      </c>
      <c r="P7800" s="6">
        <f>FORECAST(J7800,Inputs!$B$10:$B$18,Inputs!$A$10:$A$18)</f>
        <v>32.726344928448192</v>
      </c>
      <c r="Q7800" s="6">
        <f>IF(Inputs!$D$10="Yes",IF('Hourly Calcs'!P7800&gt;'Hourly Calcs'!K7800,'Hourly Calcs'!O7800,N7800+O7800),N7800+O7800)</f>
        <v>33.837195092268267</v>
      </c>
      <c r="R7800" s="12">
        <f t="shared" si="1095"/>
        <v>160.79435107845879</v>
      </c>
      <c r="S7800" s="1">
        <f>IF(AND(A7800&gt;=5,A7800&lt;=9),INDEX(Demand!$C$3:$C$26,C7800),INDEX(Demand!$B$3:$B$26,C7800))</f>
        <v>900</v>
      </c>
      <c r="T7800" s="7">
        <f t="shared" si="1096"/>
        <v>160.79435107845882</v>
      </c>
      <c r="U7800" s="7">
        <f t="shared" si="1097"/>
        <v>0</v>
      </c>
    </row>
    <row r="7801" spans="1:21" x14ac:dyDescent="0.2">
      <c r="A7801" s="1">
        <v>11</v>
      </c>
      <c r="B7801" s="1">
        <v>21</v>
      </c>
      <c r="C7801" s="1">
        <v>17</v>
      </c>
      <c r="D7801">
        <v>6.7</v>
      </c>
      <c r="E7801">
        <v>3.9</v>
      </c>
      <c r="F7801">
        <v>82</v>
      </c>
      <c r="G7801">
        <v>1</v>
      </c>
      <c r="H7801">
        <v>0</v>
      </c>
      <c r="I7801">
        <v>1</v>
      </c>
      <c r="J7801" s="4">
        <f t="shared" si="1092"/>
        <v>245.88766558342405</v>
      </c>
      <c r="K7801" s="4">
        <f t="shared" si="1093"/>
        <v>-6.3598100047655919</v>
      </c>
      <c r="L7801" s="5">
        <f t="shared" si="1098"/>
        <v>80.887665583424052</v>
      </c>
      <c r="M7801" s="5">
        <f t="shared" si="1099"/>
        <v>0</v>
      </c>
      <c r="N7801" s="6">
        <f t="shared" si="1091"/>
        <v>0</v>
      </c>
      <c r="O7801" s="6">
        <f t="shared" si="1094"/>
        <v>0.91451878627752081</v>
      </c>
      <c r="P7801" s="6">
        <f>FORECAST(J7801,Inputs!$B$10:$B$18,Inputs!$A$10:$A$18)</f>
        <v>32.832293199846518</v>
      </c>
      <c r="Q7801" s="6">
        <f>IF(Inputs!$D$10="Yes",IF('Hourly Calcs'!P7801&gt;'Hourly Calcs'!K7801,'Hourly Calcs'!O7801,N7801+O7801),N7801+O7801)</f>
        <v>0.91451878627752081</v>
      </c>
      <c r="R7801" s="12">
        <f t="shared" si="1095"/>
        <v>4.3457932723907788</v>
      </c>
      <c r="S7801" s="1">
        <f>IF(AND(A7801&gt;=5,A7801&lt;=9),INDEX(Demand!$C$3:$C$26,C7801),INDEX(Demand!$B$3:$B$26,C7801))</f>
        <v>900</v>
      </c>
      <c r="T7801" s="7">
        <f t="shared" si="1096"/>
        <v>4.3457932723907788</v>
      </c>
      <c r="U7801" s="7">
        <f t="shared" si="1097"/>
        <v>0</v>
      </c>
    </row>
    <row r="7802" spans="1:21" x14ac:dyDescent="0.2">
      <c r="A7802" s="1">
        <v>11</v>
      </c>
      <c r="B7802" s="1">
        <v>21</v>
      </c>
      <c r="C7802" s="1">
        <v>18</v>
      </c>
      <c r="D7802">
        <v>6.7</v>
      </c>
      <c r="E7802">
        <v>3.9</v>
      </c>
      <c r="F7802">
        <v>82</v>
      </c>
      <c r="G7802">
        <v>0</v>
      </c>
      <c r="H7802">
        <v>0</v>
      </c>
      <c r="I7802">
        <v>0</v>
      </c>
      <c r="J7802" s="4">
        <f t="shared" si="1092"/>
        <v>256.93541839437324</v>
      </c>
      <c r="K7802" s="4">
        <f t="shared" si="1093"/>
        <v>-15.381602482038787</v>
      </c>
      <c r="L7802" s="5">
        <f t="shared" si="1098"/>
        <v>0</v>
      </c>
      <c r="M7802" s="5">
        <f t="shared" si="1099"/>
        <v>0</v>
      </c>
      <c r="N7802" s="6">
        <f t="shared" si="1091"/>
        <v>0</v>
      </c>
      <c r="O7802" s="6">
        <f t="shared" si="1094"/>
        <v>0</v>
      </c>
      <c r="P7802" s="6">
        <f>FORECAST(J7802,Inputs!$B$10:$B$18,Inputs!$A$10:$A$18)</f>
        <v>32.934587207355307</v>
      </c>
      <c r="Q7802" s="6">
        <f>IF(Inputs!$D$10="Yes",IF('Hourly Calcs'!P7802&gt;'Hourly Calcs'!K7802,'Hourly Calcs'!O7802,N7802+O7802),N7802+O7802)</f>
        <v>0</v>
      </c>
      <c r="R7802" s="12">
        <f t="shared" si="1095"/>
        <v>0</v>
      </c>
      <c r="S7802" s="1">
        <f>IF(AND(A7802&gt;=5,A7802&lt;=9),INDEX(Demand!$C$3:$C$26,C7802),INDEX(Demand!$B$3:$B$26,C7802))</f>
        <v>900</v>
      </c>
      <c r="T7802" s="7">
        <f t="shared" si="1096"/>
        <v>0</v>
      </c>
      <c r="U7802" s="7">
        <f t="shared" si="1097"/>
        <v>0</v>
      </c>
    </row>
    <row r="7803" spans="1:21" x14ac:dyDescent="0.2">
      <c r="A7803" s="1">
        <v>11</v>
      </c>
      <c r="B7803" s="1">
        <v>21</v>
      </c>
      <c r="C7803" s="1">
        <v>19</v>
      </c>
      <c r="D7803">
        <v>6.7</v>
      </c>
      <c r="E7803">
        <v>3.4</v>
      </c>
      <c r="F7803">
        <v>79</v>
      </c>
      <c r="G7803">
        <v>0</v>
      </c>
      <c r="H7803">
        <v>0</v>
      </c>
      <c r="I7803">
        <v>0</v>
      </c>
      <c r="J7803" s="4">
        <f t="shared" si="1092"/>
        <v>268.11374252622704</v>
      </c>
      <c r="K7803" s="4">
        <f t="shared" si="1093"/>
        <v>-24.793275260607658</v>
      </c>
      <c r="L7803" s="5">
        <f t="shared" si="1098"/>
        <v>0</v>
      </c>
      <c r="M7803" s="5">
        <f t="shared" si="1099"/>
        <v>0</v>
      </c>
      <c r="N7803" s="6">
        <f t="shared" si="1091"/>
        <v>0</v>
      </c>
      <c r="O7803" s="6">
        <f t="shared" si="1094"/>
        <v>0</v>
      </c>
      <c r="P7803" s="6">
        <f>FORECAST(J7803,Inputs!$B$10:$B$18,Inputs!$A$10:$A$18)</f>
        <v>33.038090208576172</v>
      </c>
      <c r="Q7803" s="6">
        <f>IF(Inputs!$D$10="Yes",IF('Hourly Calcs'!P7803&gt;'Hourly Calcs'!K7803,'Hourly Calcs'!O7803,N7803+O7803),N7803+O7803)</f>
        <v>0</v>
      </c>
      <c r="R7803" s="12">
        <f t="shared" si="1095"/>
        <v>0</v>
      </c>
      <c r="S7803" s="1">
        <f>IF(AND(A7803&gt;=5,A7803&lt;=9),INDEX(Demand!$C$3:$C$26,C7803),INDEX(Demand!$B$3:$B$26,C7803))</f>
        <v>900</v>
      </c>
      <c r="T7803" s="7">
        <f t="shared" si="1096"/>
        <v>0</v>
      </c>
      <c r="U7803" s="7">
        <f t="shared" si="1097"/>
        <v>0</v>
      </c>
    </row>
    <row r="7804" spans="1:21" x14ac:dyDescent="0.2">
      <c r="A7804" s="1">
        <v>11</v>
      </c>
      <c r="B7804" s="1">
        <v>21</v>
      </c>
      <c r="C7804" s="1">
        <v>20</v>
      </c>
      <c r="D7804">
        <v>6.5</v>
      </c>
      <c r="E7804">
        <v>3.6</v>
      </c>
      <c r="F7804">
        <v>82</v>
      </c>
      <c r="G7804">
        <v>0</v>
      </c>
      <c r="H7804">
        <v>0</v>
      </c>
      <c r="I7804">
        <v>0</v>
      </c>
      <c r="J7804" s="4">
        <f t="shared" si="1092"/>
        <v>280.1306965542143</v>
      </c>
      <c r="K7804" s="4">
        <f t="shared" si="1093"/>
        <v>-34.256215810885564</v>
      </c>
      <c r="L7804" s="5">
        <f t="shared" si="1098"/>
        <v>0</v>
      </c>
      <c r="M7804" s="5">
        <f t="shared" si="1099"/>
        <v>0</v>
      </c>
      <c r="N7804" s="6">
        <f t="shared" si="1091"/>
        <v>0</v>
      </c>
      <c r="O7804" s="6">
        <f t="shared" si="1094"/>
        <v>0</v>
      </c>
      <c r="P7804" s="6">
        <f>FORECAST(J7804,Inputs!$B$10:$B$18,Inputs!$A$10:$A$18)</f>
        <v>33.14935830142791</v>
      </c>
      <c r="Q7804" s="6">
        <f>IF(Inputs!$D$10="Yes",IF('Hourly Calcs'!P7804&gt;'Hourly Calcs'!K7804,'Hourly Calcs'!O7804,N7804+O7804),N7804+O7804)</f>
        <v>0</v>
      </c>
      <c r="R7804" s="12">
        <f t="shared" si="1095"/>
        <v>0</v>
      </c>
      <c r="S7804" s="1">
        <f>IF(AND(A7804&gt;=5,A7804&lt;=9),INDEX(Demand!$C$3:$C$26,C7804),INDEX(Demand!$B$3:$B$26,C7804))</f>
        <v>800</v>
      </c>
      <c r="T7804" s="7">
        <f t="shared" si="1096"/>
        <v>0</v>
      </c>
      <c r="U7804" s="7">
        <f t="shared" si="1097"/>
        <v>0</v>
      </c>
    </row>
    <row r="7805" spans="1:21" x14ac:dyDescent="0.2">
      <c r="A7805" s="1">
        <v>11</v>
      </c>
      <c r="B7805" s="1">
        <v>21</v>
      </c>
      <c r="C7805" s="1">
        <v>21</v>
      </c>
      <c r="D7805">
        <v>6.4</v>
      </c>
      <c r="E7805">
        <v>4</v>
      </c>
      <c r="F7805">
        <v>85</v>
      </c>
      <c r="G7805">
        <v>0</v>
      </c>
      <c r="H7805">
        <v>0</v>
      </c>
      <c r="I7805">
        <v>0</v>
      </c>
      <c r="J7805" s="4">
        <f t="shared" si="1092"/>
        <v>294.00165250022945</v>
      </c>
      <c r="K7805" s="4">
        <f t="shared" si="1093"/>
        <v>-43.328265900343069</v>
      </c>
      <c r="L7805" s="5">
        <f t="shared" si="1098"/>
        <v>0</v>
      </c>
      <c r="M7805" s="5">
        <f t="shared" si="1099"/>
        <v>0</v>
      </c>
      <c r="N7805" s="6">
        <f t="shared" si="1091"/>
        <v>0</v>
      </c>
      <c r="O7805" s="6">
        <f t="shared" si="1094"/>
        <v>0</v>
      </c>
      <c r="P7805" s="6">
        <f>FORECAST(J7805,Inputs!$B$10:$B$18,Inputs!$A$10:$A$18)</f>
        <v>33.277793078705827</v>
      </c>
      <c r="Q7805" s="6">
        <f>IF(Inputs!$D$10="Yes",IF('Hourly Calcs'!P7805&gt;'Hourly Calcs'!K7805,'Hourly Calcs'!O7805,N7805+O7805),N7805+O7805)</f>
        <v>0</v>
      </c>
      <c r="R7805" s="12">
        <f t="shared" si="1095"/>
        <v>0</v>
      </c>
      <c r="S7805" s="1">
        <f>IF(AND(A7805&gt;=5,A7805&lt;=9),INDEX(Demand!$C$3:$C$26,C7805),INDEX(Demand!$B$3:$B$26,C7805))</f>
        <v>700</v>
      </c>
      <c r="T7805" s="7">
        <f t="shared" si="1096"/>
        <v>0</v>
      </c>
      <c r="U7805" s="7">
        <f t="shared" si="1097"/>
        <v>0</v>
      </c>
    </row>
    <row r="7806" spans="1:21" x14ac:dyDescent="0.2">
      <c r="A7806" s="1">
        <v>11</v>
      </c>
      <c r="B7806" s="1">
        <v>21</v>
      </c>
      <c r="C7806" s="1">
        <v>22</v>
      </c>
      <c r="D7806">
        <v>6.5</v>
      </c>
      <c r="E7806">
        <v>4.0999999999999996</v>
      </c>
      <c r="F7806">
        <v>85</v>
      </c>
      <c r="G7806">
        <v>0</v>
      </c>
      <c r="H7806">
        <v>0</v>
      </c>
      <c r="I7806">
        <v>0</v>
      </c>
      <c r="J7806" s="4">
        <f t="shared" si="1092"/>
        <v>311.18533018729028</v>
      </c>
      <c r="K7806" s="4">
        <f t="shared" si="1093"/>
        <v>-51.335962671197592</v>
      </c>
      <c r="L7806" s="5">
        <f t="shared" si="1098"/>
        <v>0</v>
      </c>
      <c r="M7806" s="5">
        <f t="shared" si="1099"/>
        <v>0</v>
      </c>
      <c r="N7806" s="6">
        <f t="shared" si="1091"/>
        <v>0</v>
      </c>
      <c r="O7806" s="6">
        <f t="shared" si="1094"/>
        <v>0</v>
      </c>
      <c r="P7806" s="6">
        <f>FORECAST(J7806,Inputs!$B$10:$B$18,Inputs!$A$10:$A$18)</f>
        <v>33.43690120543787</v>
      </c>
      <c r="Q7806" s="6">
        <f>IF(Inputs!$D$10="Yes",IF('Hourly Calcs'!P7806&gt;'Hourly Calcs'!K7806,'Hourly Calcs'!O7806,N7806+O7806),N7806+O7806)</f>
        <v>0</v>
      </c>
      <c r="R7806" s="12">
        <f t="shared" si="1095"/>
        <v>0</v>
      </c>
      <c r="S7806" s="1">
        <f>IF(AND(A7806&gt;=5,A7806&lt;=9),INDEX(Demand!$C$3:$C$26,C7806),INDEX(Demand!$B$3:$B$26,C7806))</f>
        <v>600</v>
      </c>
      <c r="T7806" s="7">
        <f t="shared" si="1096"/>
        <v>0</v>
      </c>
      <c r="U7806" s="7">
        <f t="shared" si="1097"/>
        <v>0</v>
      </c>
    </row>
    <row r="7807" spans="1:21" x14ac:dyDescent="0.2">
      <c r="A7807" s="1">
        <v>11</v>
      </c>
      <c r="B7807" s="1">
        <v>21</v>
      </c>
      <c r="C7807" s="1">
        <v>23</v>
      </c>
      <c r="D7807">
        <v>5.7</v>
      </c>
      <c r="E7807">
        <v>4.8</v>
      </c>
      <c r="F7807">
        <v>94</v>
      </c>
      <c r="G7807">
        <v>0</v>
      </c>
      <c r="H7807">
        <v>0</v>
      </c>
      <c r="I7807">
        <v>0</v>
      </c>
      <c r="J7807" s="4">
        <f t="shared" si="1092"/>
        <v>333.26442425547748</v>
      </c>
      <c r="K7807" s="4">
        <f t="shared" si="1093"/>
        <v>-57.182547292723996</v>
      </c>
      <c r="L7807" s="5">
        <f t="shared" si="1098"/>
        <v>0</v>
      </c>
      <c r="M7807" s="5">
        <f t="shared" si="1099"/>
        <v>0</v>
      </c>
      <c r="N7807" s="6">
        <f t="shared" si="1091"/>
        <v>0</v>
      </c>
      <c r="O7807" s="6">
        <f t="shared" si="1094"/>
        <v>0</v>
      </c>
      <c r="P7807" s="6">
        <f>FORECAST(J7807,Inputs!$B$10:$B$18,Inputs!$A$10:$A$18)</f>
        <v>33.641337261624791</v>
      </c>
      <c r="Q7807" s="6">
        <f>IF(Inputs!$D$10="Yes",IF('Hourly Calcs'!P7807&gt;'Hourly Calcs'!K7807,'Hourly Calcs'!O7807,N7807+O7807),N7807+O7807)</f>
        <v>0</v>
      </c>
      <c r="R7807" s="12">
        <f t="shared" si="1095"/>
        <v>0</v>
      </c>
      <c r="S7807" s="1">
        <f>IF(AND(A7807&gt;=5,A7807&lt;=9),INDEX(Demand!$C$3:$C$26,C7807),INDEX(Demand!$B$3:$B$26,C7807))</f>
        <v>500</v>
      </c>
      <c r="T7807" s="7">
        <f t="shared" si="1096"/>
        <v>0</v>
      </c>
      <c r="U7807" s="7">
        <f t="shared" si="1097"/>
        <v>0</v>
      </c>
    </row>
    <row r="7808" spans="1:21" x14ac:dyDescent="0.2">
      <c r="A7808" s="1">
        <v>11</v>
      </c>
      <c r="B7808" s="1">
        <v>21</v>
      </c>
      <c r="C7808" s="1">
        <v>24</v>
      </c>
      <c r="D7808">
        <v>5.7</v>
      </c>
      <c r="E7808">
        <v>4.9000000000000004</v>
      </c>
      <c r="F7808">
        <v>95</v>
      </c>
      <c r="G7808">
        <v>0</v>
      </c>
      <c r="H7808">
        <v>0</v>
      </c>
      <c r="I7808">
        <v>0</v>
      </c>
      <c r="J7808" s="4">
        <f t="shared" si="1092"/>
        <v>359.90207265610923</v>
      </c>
      <c r="K7808" s="4">
        <f t="shared" si="1093"/>
        <v>-59.414425009039974</v>
      </c>
      <c r="L7808" s="5">
        <f t="shared" si="1098"/>
        <v>0</v>
      </c>
      <c r="M7808" s="5">
        <f t="shared" si="1099"/>
        <v>0</v>
      </c>
      <c r="N7808" s="6">
        <f t="shared" si="1091"/>
        <v>0</v>
      </c>
      <c r="O7808" s="6">
        <f t="shared" si="1094"/>
        <v>0</v>
      </c>
      <c r="P7808" s="6">
        <f>FORECAST(J7808,Inputs!$B$10:$B$18,Inputs!$A$10:$A$18)</f>
        <v>33.887982154223231</v>
      </c>
      <c r="Q7808" s="6">
        <f>IF(Inputs!$D$10="Yes",IF('Hourly Calcs'!P7808&gt;'Hourly Calcs'!K7808,'Hourly Calcs'!O7808,N7808+O7808),N7808+O7808)</f>
        <v>0</v>
      </c>
      <c r="R7808" s="12">
        <f t="shared" si="1095"/>
        <v>0</v>
      </c>
      <c r="S7808" s="1">
        <f>IF(AND(A7808&gt;=5,A7808&lt;=9),INDEX(Demand!$C$3:$C$26,C7808),INDEX(Demand!$B$3:$B$26,C7808))</f>
        <v>400</v>
      </c>
      <c r="T7808" s="7">
        <f t="shared" si="1096"/>
        <v>0</v>
      </c>
      <c r="U7808" s="7">
        <f t="shared" si="1097"/>
        <v>0</v>
      </c>
    </row>
    <row r="7809" spans="1:21" x14ac:dyDescent="0.2">
      <c r="A7809" s="1">
        <v>11</v>
      </c>
      <c r="B7809" s="1">
        <v>22</v>
      </c>
      <c r="C7809" s="1">
        <v>1</v>
      </c>
      <c r="D7809">
        <v>5.4</v>
      </c>
      <c r="E7809">
        <v>3.7</v>
      </c>
      <c r="F7809">
        <v>89</v>
      </c>
      <c r="G7809">
        <v>0</v>
      </c>
      <c r="H7809">
        <v>0</v>
      </c>
      <c r="I7809">
        <v>0</v>
      </c>
      <c r="J7809" s="4">
        <f t="shared" si="1092"/>
        <v>26.570151095625903</v>
      </c>
      <c r="K7809" s="4">
        <f t="shared" si="1093"/>
        <v>-57.229698525698893</v>
      </c>
      <c r="L7809" s="5">
        <f t="shared" si="1098"/>
        <v>0</v>
      </c>
      <c r="M7809" s="5">
        <f t="shared" si="1099"/>
        <v>0</v>
      </c>
      <c r="N7809" s="6">
        <f t="shared" si="1091"/>
        <v>0</v>
      </c>
      <c r="O7809" s="6">
        <f t="shared" si="1094"/>
        <v>0</v>
      </c>
      <c r="P7809" s="6">
        <f>FORECAST(J7809,Inputs!$B$10:$B$18,Inputs!$A$10:$A$18)</f>
        <v>30.801575473107647</v>
      </c>
      <c r="Q7809" s="6">
        <f>IF(Inputs!$D$10="Yes",IF('Hourly Calcs'!P7809&gt;'Hourly Calcs'!K7809,'Hourly Calcs'!O7809,N7809+O7809),N7809+O7809)</f>
        <v>0</v>
      </c>
      <c r="R7809" s="12">
        <f t="shared" si="1095"/>
        <v>0</v>
      </c>
      <c r="S7809" s="1">
        <f>IF(AND(A7809&gt;=5,A7809&lt;=9),INDEX(Demand!$C$3:$C$26,C7809),INDEX(Demand!$B$3:$B$26,C7809))</f>
        <v>350</v>
      </c>
      <c r="T7809" s="7">
        <f t="shared" si="1096"/>
        <v>0</v>
      </c>
      <c r="U7809" s="7">
        <f t="shared" si="1097"/>
        <v>0</v>
      </c>
    </row>
    <row r="7810" spans="1:21" x14ac:dyDescent="0.2">
      <c r="A7810" s="1">
        <v>11</v>
      </c>
      <c r="B7810" s="1">
        <v>22</v>
      </c>
      <c r="C7810" s="1">
        <v>2</v>
      </c>
      <c r="D7810">
        <v>5.3</v>
      </c>
      <c r="E7810">
        <v>3.4</v>
      </c>
      <c r="F7810">
        <v>88</v>
      </c>
      <c r="G7810">
        <v>0</v>
      </c>
      <c r="H7810">
        <v>0</v>
      </c>
      <c r="I7810">
        <v>0</v>
      </c>
      <c r="J7810" s="4">
        <f t="shared" si="1092"/>
        <v>48.706011126869186</v>
      </c>
      <c r="K7810" s="4">
        <f t="shared" si="1093"/>
        <v>-51.417262213623445</v>
      </c>
      <c r="L7810" s="5">
        <f t="shared" si="1098"/>
        <v>0</v>
      </c>
      <c r="M7810" s="5">
        <f t="shared" si="1099"/>
        <v>0</v>
      </c>
      <c r="N7810" s="6">
        <f t="shared" si="1091"/>
        <v>0</v>
      </c>
      <c r="O7810" s="6">
        <f t="shared" si="1094"/>
        <v>0</v>
      </c>
      <c r="P7810" s="6">
        <f>FORECAST(J7810,Inputs!$B$10:$B$18,Inputs!$A$10:$A$18)</f>
        <v>31.006537140063603</v>
      </c>
      <c r="Q7810" s="6">
        <f>IF(Inputs!$D$10="Yes",IF('Hourly Calcs'!P7810&gt;'Hourly Calcs'!K7810,'Hourly Calcs'!O7810,N7810+O7810),N7810+O7810)</f>
        <v>0</v>
      </c>
      <c r="R7810" s="12">
        <f t="shared" si="1095"/>
        <v>0</v>
      </c>
      <c r="S7810" s="1">
        <f>IF(AND(A7810&gt;=5,A7810&lt;=9),INDEX(Demand!$C$3:$C$26,C7810),INDEX(Demand!$B$3:$B$26,C7810))</f>
        <v>350</v>
      </c>
      <c r="T7810" s="7">
        <f t="shared" si="1096"/>
        <v>0</v>
      </c>
      <c r="U7810" s="7">
        <f t="shared" si="1097"/>
        <v>0</v>
      </c>
    </row>
    <row r="7811" spans="1:21" x14ac:dyDescent="0.2">
      <c r="A7811" s="1">
        <v>11</v>
      </c>
      <c r="B7811" s="1">
        <v>22</v>
      </c>
      <c r="C7811" s="1">
        <v>3</v>
      </c>
      <c r="D7811">
        <v>4.7</v>
      </c>
      <c r="E7811">
        <v>3.2</v>
      </c>
      <c r="F7811">
        <v>90</v>
      </c>
      <c r="G7811">
        <v>0</v>
      </c>
      <c r="H7811">
        <v>0</v>
      </c>
      <c r="I7811">
        <v>0</v>
      </c>
      <c r="J7811" s="4">
        <f t="shared" si="1092"/>
        <v>65.935611877282795</v>
      </c>
      <c r="K7811" s="4">
        <f t="shared" si="1093"/>
        <v>-43.431848542676505</v>
      </c>
      <c r="L7811" s="5">
        <f t="shared" si="1098"/>
        <v>0</v>
      </c>
      <c r="M7811" s="5">
        <f t="shared" si="1099"/>
        <v>0</v>
      </c>
      <c r="N7811" s="6">
        <f t="shared" si="1091"/>
        <v>0</v>
      </c>
      <c r="O7811" s="6">
        <f t="shared" si="1094"/>
        <v>0</v>
      </c>
      <c r="P7811" s="6">
        <f>FORECAST(J7811,Inputs!$B$10:$B$18,Inputs!$A$10:$A$18)</f>
        <v>31.166070480345208</v>
      </c>
      <c r="Q7811" s="6">
        <f>IF(Inputs!$D$10="Yes",IF('Hourly Calcs'!P7811&gt;'Hourly Calcs'!K7811,'Hourly Calcs'!O7811,N7811+O7811),N7811+O7811)</f>
        <v>0</v>
      </c>
      <c r="R7811" s="12">
        <f t="shared" si="1095"/>
        <v>0</v>
      </c>
      <c r="S7811" s="1">
        <f>IF(AND(A7811&gt;=5,A7811&lt;=9),INDEX(Demand!$C$3:$C$26,C7811),INDEX(Demand!$B$3:$B$26,C7811))</f>
        <v>350</v>
      </c>
      <c r="T7811" s="7">
        <f t="shared" si="1096"/>
        <v>0</v>
      </c>
      <c r="U7811" s="7">
        <f t="shared" si="1097"/>
        <v>0</v>
      </c>
    </row>
    <row r="7812" spans="1:21" x14ac:dyDescent="0.2">
      <c r="A7812" s="1">
        <v>11</v>
      </c>
      <c r="B7812" s="1">
        <v>22</v>
      </c>
      <c r="C7812" s="1">
        <v>4</v>
      </c>
      <c r="D7812">
        <v>5.2</v>
      </c>
      <c r="E7812">
        <v>3</v>
      </c>
      <c r="F7812">
        <v>86</v>
      </c>
      <c r="G7812">
        <v>0</v>
      </c>
      <c r="H7812">
        <v>0</v>
      </c>
      <c r="I7812">
        <v>0</v>
      </c>
      <c r="J7812" s="4">
        <f t="shared" si="1092"/>
        <v>79.836321821968241</v>
      </c>
      <c r="K7812" s="4">
        <f t="shared" si="1093"/>
        <v>-34.375823899549019</v>
      </c>
      <c r="L7812" s="5">
        <f t="shared" si="1098"/>
        <v>85.163678178031759</v>
      </c>
      <c r="M7812" s="5">
        <f t="shared" si="1099"/>
        <v>0</v>
      </c>
      <c r="N7812" s="6">
        <f t="shared" si="1091"/>
        <v>0</v>
      </c>
      <c r="O7812" s="6">
        <f t="shared" si="1094"/>
        <v>0</v>
      </c>
      <c r="P7812" s="6">
        <f>FORECAST(J7812,Inputs!$B$10:$B$18,Inputs!$A$10:$A$18)</f>
        <v>31.294780757610816</v>
      </c>
      <c r="Q7812" s="6">
        <f>IF(Inputs!$D$10="Yes",IF('Hourly Calcs'!P7812&gt;'Hourly Calcs'!K7812,'Hourly Calcs'!O7812,N7812+O7812),N7812+O7812)</f>
        <v>0</v>
      </c>
      <c r="R7812" s="12">
        <f t="shared" si="1095"/>
        <v>0</v>
      </c>
      <c r="S7812" s="1">
        <f>IF(AND(A7812&gt;=5,A7812&lt;=9),INDEX(Demand!$C$3:$C$26,C7812),INDEX(Demand!$B$3:$B$26,C7812))</f>
        <v>350</v>
      </c>
      <c r="T7812" s="7">
        <f t="shared" si="1096"/>
        <v>0</v>
      </c>
      <c r="U7812" s="7">
        <f t="shared" si="1097"/>
        <v>0</v>
      </c>
    </row>
    <row r="7813" spans="1:21" x14ac:dyDescent="0.2">
      <c r="A7813" s="1">
        <v>11</v>
      </c>
      <c r="B7813" s="1">
        <v>22</v>
      </c>
      <c r="C7813" s="1">
        <v>5</v>
      </c>
      <c r="D7813">
        <v>4.8</v>
      </c>
      <c r="E7813">
        <v>2.8</v>
      </c>
      <c r="F7813">
        <v>87</v>
      </c>
      <c r="G7813">
        <v>0</v>
      </c>
      <c r="H7813">
        <v>0</v>
      </c>
      <c r="I7813">
        <v>0</v>
      </c>
      <c r="J7813" s="4">
        <f t="shared" si="1092"/>
        <v>91.871254530768454</v>
      </c>
      <c r="K7813" s="4">
        <f t="shared" si="1093"/>
        <v>-24.926497129199973</v>
      </c>
      <c r="L7813" s="5">
        <f t="shared" si="1098"/>
        <v>73.128745469231546</v>
      </c>
      <c r="M7813" s="5">
        <f t="shared" si="1099"/>
        <v>0</v>
      </c>
      <c r="N7813" s="6">
        <f t="shared" si="1091"/>
        <v>0</v>
      </c>
      <c r="O7813" s="6">
        <f t="shared" si="1094"/>
        <v>0</v>
      </c>
      <c r="P7813" s="6">
        <f>FORECAST(J7813,Inputs!$B$10:$B$18,Inputs!$A$10:$A$18)</f>
        <v>31.406215319729334</v>
      </c>
      <c r="Q7813" s="6">
        <f>IF(Inputs!$D$10="Yes",IF('Hourly Calcs'!P7813&gt;'Hourly Calcs'!K7813,'Hourly Calcs'!O7813,N7813+O7813),N7813+O7813)</f>
        <v>0</v>
      </c>
      <c r="R7813" s="12">
        <f t="shared" si="1095"/>
        <v>0</v>
      </c>
      <c r="S7813" s="1">
        <f>IF(AND(A7813&gt;=5,A7813&lt;=9),INDEX(Demand!$C$3:$C$26,C7813),INDEX(Demand!$B$3:$B$26,C7813))</f>
        <v>350</v>
      </c>
      <c r="T7813" s="7">
        <f t="shared" si="1096"/>
        <v>0</v>
      </c>
      <c r="U7813" s="7">
        <f t="shared" si="1097"/>
        <v>0</v>
      </c>
    </row>
    <row r="7814" spans="1:21" x14ac:dyDescent="0.2">
      <c r="A7814" s="1">
        <v>11</v>
      </c>
      <c r="B7814" s="1">
        <v>22</v>
      </c>
      <c r="C7814" s="1">
        <v>6</v>
      </c>
      <c r="D7814">
        <v>4.9000000000000004</v>
      </c>
      <c r="E7814">
        <v>2.9</v>
      </c>
      <c r="F7814">
        <v>87</v>
      </c>
      <c r="G7814">
        <v>0</v>
      </c>
      <c r="H7814">
        <v>0</v>
      </c>
      <c r="I7814">
        <v>0</v>
      </c>
      <c r="J7814" s="4">
        <f t="shared" si="1092"/>
        <v>103.05941245577525</v>
      </c>
      <c r="K7814" s="4">
        <f t="shared" si="1093"/>
        <v>-15.528100974799599</v>
      </c>
      <c r="L7814" s="5">
        <f t="shared" si="1098"/>
        <v>61.940587544224755</v>
      </c>
      <c r="M7814" s="5">
        <f t="shared" si="1099"/>
        <v>0</v>
      </c>
      <c r="N7814" s="6">
        <f t="shared" si="1091"/>
        <v>0</v>
      </c>
      <c r="O7814" s="6">
        <f t="shared" si="1094"/>
        <v>0</v>
      </c>
      <c r="P7814" s="6">
        <f>FORECAST(J7814,Inputs!$B$10:$B$18,Inputs!$A$10:$A$18)</f>
        <v>31.50980937459051</v>
      </c>
      <c r="Q7814" s="6">
        <f>IF(Inputs!$D$10="Yes",IF('Hourly Calcs'!P7814&gt;'Hourly Calcs'!K7814,'Hourly Calcs'!O7814,N7814+O7814),N7814+O7814)</f>
        <v>0</v>
      </c>
      <c r="R7814" s="12">
        <f t="shared" si="1095"/>
        <v>0</v>
      </c>
      <c r="S7814" s="1">
        <f>IF(AND(A7814&gt;=5,A7814&lt;=9),INDEX(Demand!$C$3:$C$26,C7814),INDEX(Demand!$B$3:$B$26,C7814))</f>
        <v>350</v>
      </c>
      <c r="T7814" s="7">
        <f t="shared" si="1096"/>
        <v>0</v>
      </c>
      <c r="U7814" s="7">
        <f t="shared" si="1097"/>
        <v>0</v>
      </c>
    </row>
    <row r="7815" spans="1:21" x14ac:dyDescent="0.2">
      <c r="A7815" s="1">
        <v>11</v>
      </c>
      <c r="B7815" s="1">
        <v>22</v>
      </c>
      <c r="C7815" s="1">
        <v>7</v>
      </c>
      <c r="D7815">
        <v>3.8</v>
      </c>
      <c r="E7815">
        <v>2.2999999999999998</v>
      </c>
      <c r="F7815">
        <v>90</v>
      </c>
      <c r="G7815">
        <v>0</v>
      </c>
      <c r="H7815">
        <v>0</v>
      </c>
      <c r="I7815">
        <v>0</v>
      </c>
      <c r="J7815" s="4">
        <f t="shared" si="1092"/>
        <v>114.1104271180905</v>
      </c>
      <c r="K7815" s="4">
        <f t="shared" si="1093"/>
        <v>-6.5209892544637427</v>
      </c>
      <c r="L7815" s="5">
        <f t="shared" si="1098"/>
        <v>50.889572881909501</v>
      </c>
      <c r="M7815" s="5">
        <f t="shared" si="1099"/>
        <v>0</v>
      </c>
      <c r="N7815" s="6">
        <f t="shared" si="1091"/>
        <v>0</v>
      </c>
      <c r="O7815" s="6">
        <f t="shared" si="1094"/>
        <v>0</v>
      </c>
      <c r="P7815" s="6">
        <f>FORECAST(J7815,Inputs!$B$10:$B$18,Inputs!$A$10:$A$18)</f>
        <v>31.612133584426761</v>
      </c>
      <c r="Q7815" s="6">
        <f>IF(Inputs!$D$10="Yes",IF('Hourly Calcs'!P7815&gt;'Hourly Calcs'!K7815,'Hourly Calcs'!O7815,N7815+O7815),N7815+O7815)</f>
        <v>0</v>
      </c>
      <c r="R7815" s="12">
        <f t="shared" si="1095"/>
        <v>0</v>
      </c>
      <c r="S7815" s="1">
        <f>IF(AND(A7815&gt;=5,A7815&lt;=9),INDEX(Demand!$C$3:$C$26,C7815),INDEX(Demand!$B$3:$B$26,C7815))</f>
        <v>350</v>
      </c>
      <c r="T7815" s="7">
        <f t="shared" si="1096"/>
        <v>0</v>
      </c>
      <c r="U7815" s="7">
        <f t="shared" si="1097"/>
        <v>0</v>
      </c>
    </row>
    <row r="7816" spans="1:21" x14ac:dyDescent="0.2">
      <c r="A7816" s="1">
        <v>11</v>
      </c>
      <c r="B7816" s="1">
        <v>22</v>
      </c>
      <c r="C7816" s="1">
        <v>8</v>
      </c>
      <c r="D7816">
        <v>3.2</v>
      </c>
      <c r="E7816">
        <v>1.6</v>
      </c>
      <c r="F7816">
        <v>89</v>
      </c>
      <c r="G7816">
        <v>4</v>
      </c>
      <c r="H7816">
        <v>0</v>
      </c>
      <c r="I7816">
        <v>4</v>
      </c>
      <c r="J7816" s="4">
        <f t="shared" si="1092"/>
        <v>125.54943237741277</v>
      </c>
      <c r="K7816" s="4">
        <f t="shared" si="1093"/>
        <v>1.9556844136051836</v>
      </c>
      <c r="L7816" s="5">
        <f t="shared" si="1098"/>
        <v>39.450567622587229</v>
      </c>
      <c r="M7816" s="5">
        <f t="shared" si="1099"/>
        <v>32.044315586394816</v>
      </c>
      <c r="N7816" s="6">
        <f t="shared" si="1091"/>
        <v>0</v>
      </c>
      <c r="O7816" s="6">
        <f t="shared" si="1094"/>
        <v>3.6580751451100832</v>
      </c>
      <c r="P7816" s="6">
        <f>FORECAST(J7816,Inputs!$B$10:$B$18,Inputs!$A$10:$A$18)</f>
        <v>31.718050299790857</v>
      </c>
      <c r="Q7816" s="6">
        <f>IF(Inputs!$D$10="Yes",IF('Hourly Calcs'!P7816&gt;'Hourly Calcs'!K7816,'Hourly Calcs'!O7816,N7816+O7816),N7816+O7816)</f>
        <v>3.6580751451100832</v>
      </c>
      <c r="R7816" s="12">
        <f t="shared" si="1095"/>
        <v>17.383173089563115</v>
      </c>
      <c r="S7816" s="1">
        <f>IF(AND(A7816&gt;=5,A7816&lt;=9),INDEX(Demand!$C$3:$C$26,C7816),INDEX(Demand!$B$3:$B$26,C7816))</f>
        <v>350</v>
      </c>
      <c r="T7816" s="7">
        <f t="shared" si="1096"/>
        <v>17.383173089563115</v>
      </c>
      <c r="U7816" s="7">
        <f t="shared" si="1097"/>
        <v>0</v>
      </c>
    </row>
    <row r="7817" spans="1:21" x14ac:dyDescent="0.2">
      <c r="A7817" s="1">
        <v>11</v>
      </c>
      <c r="B7817" s="1">
        <v>22</v>
      </c>
      <c r="C7817" s="1">
        <v>9</v>
      </c>
      <c r="D7817">
        <v>4.4000000000000004</v>
      </c>
      <c r="E7817">
        <v>2.9</v>
      </c>
      <c r="F7817">
        <v>90</v>
      </c>
      <c r="G7817">
        <v>40</v>
      </c>
      <c r="H7817">
        <v>0</v>
      </c>
      <c r="I7817">
        <v>40</v>
      </c>
      <c r="J7817" s="4">
        <f t="shared" si="1092"/>
        <v>137.76399091349015</v>
      </c>
      <c r="K7817" s="4">
        <f t="shared" si="1093"/>
        <v>8.8272888589870036</v>
      </c>
      <c r="L7817" s="5">
        <f t="shared" si="1098"/>
        <v>27.236009086509853</v>
      </c>
      <c r="M7817" s="5">
        <f t="shared" si="1099"/>
        <v>25.172711141012996</v>
      </c>
      <c r="N7817" s="6">
        <f t="shared" ref="N7817:N7880" si="1100">H7817*MAX(0,COS(2*ASIN(SQRT(SIN(RADIANS($B$4))^2+COS(RADIANS($K7817))^2-2*SIN(RADIANS($B$4))*COS(RADIANS($K7817))*COS(RADIANS($J7817-$B$5))+(SIN(RADIANS($K7817))-COS(RADIANS($B$4)))^2)/2)))</f>
        <v>0</v>
      </c>
      <c r="O7817" s="6">
        <f t="shared" si="1094"/>
        <v>36.580751451100831</v>
      </c>
      <c r="P7817" s="6">
        <f>FORECAST(J7817,Inputs!$B$10:$B$18,Inputs!$A$10:$A$18)</f>
        <v>31.831148064013796</v>
      </c>
      <c r="Q7817" s="6">
        <f>IF(Inputs!$D$10="Yes",IF('Hourly Calcs'!P7817&gt;'Hourly Calcs'!K7817,'Hourly Calcs'!O7817,N7817+O7817),N7817+O7817)</f>
        <v>36.580751451100831</v>
      </c>
      <c r="R7817" s="12">
        <f t="shared" si="1095"/>
        <v>173.83173089563115</v>
      </c>
      <c r="S7817" s="1">
        <f>IF(AND(A7817&gt;=5,A7817&lt;=9),INDEX(Demand!$C$3:$C$26,C7817),INDEX(Demand!$B$3:$B$26,C7817))</f>
        <v>350</v>
      </c>
      <c r="T7817" s="7">
        <f t="shared" si="1096"/>
        <v>173.83173089563115</v>
      </c>
      <c r="U7817" s="7">
        <f t="shared" si="1097"/>
        <v>0</v>
      </c>
    </row>
    <row r="7818" spans="1:21" x14ac:dyDescent="0.2">
      <c r="A7818" s="1">
        <v>11</v>
      </c>
      <c r="B7818" s="1">
        <v>22</v>
      </c>
      <c r="C7818" s="1">
        <v>10</v>
      </c>
      <c r="D7818">
        <v>6.1</v>
      </c>
      <c r="E7818">
        <v>2.7</v>
      </c>
      <c r="F7818">
        <v>79</v>
      </c>
      <c r="G7818">
        <v>144</v>
      </c>
      <c r="H7818">
        <v>191</v>
      </c>
      <c r="I7818">
        <v>99</v>
      </c>
      <c r="J7818" s="4">
        <f t="shared" ref="J7818:J7881" si="1101">solarazimuth($B$2,$B$3,$B$1,A7818,B7818,C7818,0,0,0,0)</f>
        <v>150.97349235215123</v>
      </c>
      <c r="K7818" s="4">
        <f t="shared" ref="K7818:K7881" si="1102">solarelevation($B$2,$B$3,$B$1,A7818,B7818,C7818,0,0,0,0)</f>
        <v>14.311075541997653</v>
      </c>
      <c r="L7818" s="5">
        <f t="shared" si="1098"/>
        <v>14.026507647848774</v>
      </c>
      <c r="M7818" s="5">
        <f t="shared" si="1099"/>
        <v>19.688924458002347</v>
      </c>
      <c r="N7818" s="6">
        <f t="shared" si="1100"/>
        <v>139.54671918987253</v>
      </c>
      <c r="O7818" s="6">
        <f t="shared" ref="O7818:O7881" si="1103">$I7818*(1+COS(RADIANS($B$4)))/2</f>
        <v>90.537359841474554</v>
      </c>
      <c r="P7818" s="6">
        <f>FORECAST(J7818,Inputs!$B$10:$B$18,Inputs!$A$10:$A$18)</f>
        <v>31.953458262519916</v>
      </c>
      <c r="Q7818" s="6">
        <f>IF(Inputs!$D$10="Yes",IF('Hourly Calcs'!P7818&gt;'Hourly Calcs'!K7818,'Hourly Calcs'!O7818,N7818+O7818),N7818+O7818)</f>
        <v>90.537359841474554</v>
      </c>
      <c r="R7818" s="12">
        <f t="shared" ref="R7818:R7881" si="1104">$B$6*$E$1*Q7818</f>
        <v>430.23353396668705</v>
      </c>
      <c r="S7818" s="1">
        <f>IF(AND(A7818&gt;=5,A7818&lt;=9),INDEX(Demand!$C$3:$C$26,C7818),INDEX(Demand!$B$3:$B$26,C7818))</f>
        <v>600</v>
      </c>
      <c r="T7818" s="7">
        <f t="shared" ref="T7818:T7881" si="1105">S7818-MAX(0,S7818-R7818)</f>
        <v>430.23353396668705</v>
      </c>
      <c r="U7818" s="7">
        <f t="shared" ref="U7818:U7881" si="1106">MAX(0,R7818-S7818)</f>
        <v>0</v>
      </c>
    </row>
    <row r="7819" spans="1:21" x14ac:dyDescent="0.2">
      <c r="A7819" s="1">
        <v>11</v>
      </c>
      <c r="B7819" s="1">
        <v>22</v>
      </c>
      <c r="C7819" s="1">
        <v>11</v>
      </c>
      <c r="D7819">
        <v>6.5</v>
      </c>
      <c r="E7819">
        <v>3.2</v>
      </c>
      <c r="F7819">
        <v>79</v>
      </c>
      <c r="G7819">
        <v>225</v>
      </c>
      <c r="H7819">
        <v>380</v>
      </c>
      <c r="I7819">
        <v>106</v>
      </c>
      <c r="J7819" s="4">
        <f t="shared" si="1101"/>
        <v>165.14237927408689</v>
      </c>
      <c r="K7819" s="4">
        <f t="shared" si="1102"/>
        <v>17.838772412138496</v>
      </c>
      <c r="L7819" s="5">
        <f t="shared" si="1098"/>
        <v>0.14237927408689188</v>
      </c>
      <c r="M7819" s="5">
        <f t="shared" si="1099"/>
        <v>16.161227587861504</v>
      </c>
      <c r="N7819" s="6">
        <f t="shared" si="1100"/>
        <v>298.78394918707676</v>
      </c>
      <c r="O7819" s="6">
        <f t="shared" si="1103"/>
        <v>96.938991345417207</v>
      </c>
      <c r="P7819" s="6">
        <f>FORECAST(J7819,Inputs!$B$10:$B$18,Inputs!$A$10:$A$18)</f>
        <v>32.084651659945244</v>
      </c>
      <c r="Q7819" s="6">
        <f>IF(Inputs!$D$10="Yes",IF('Hourly Calcs'!P7819&gt;'Hourly Calcs'!K7819,'Hourly Calcs'!O7819,N7819+O7819),N7819+O7819)</f>
        <v>96.938991345417207</v>
      </c>
      <c r="R7819" s="12">
        <f t="shared" si="1104"/>
        <v>460.65408687342256</v>
      </c>
      <c r="S7819" s="1">
        <f>IF(AND(A7819&gt;=5,A7819&lt;=9),INDEX(Demand!$C$3:$C$26,C7819),INDEX(Demand!$B$3:$B$26,C7819))</f>
        <v>600</v>
      </c>
      <c r="T7819" s="7">
        <f t="shared" si="1105"/>
        <v>460.65408687342256</v>
      </c>
      <c r="U7819" s="7">
        <f t="shared" si="1106"/>
        <v>0</v>
      </c>
    </row>
    <row r="7820" spans="1:21" x14ac:dyDescent="0.2">
      <c r="A7820" s="1">
        <v>11</v>
      </c>
      <c r="B7820" s="1">
        <v>22</v>
      </c>
      <c r="C7820" s="1">
        <v>12</v>
      </c>
      <c r="D7820">
        <v>7.2</v>
      </c>
      <c r="E7820">
        <v>2.9</v>
      </c>
      <c r="F7820">
        <v>74</v>
      </c>
      <c r="G7820">
        <v>246</v>
      </c>
      <c r="H7820">
        <v>330</v>
      </c>
      <c r="I7820">
        <v>130</v>
      </c>
      <c r="J7820" s="4">
        <f t="shared" si="1101"/>
        <v>179.91378148816733</v>
      </c>
      <c r="K7820" s="4">
        <f t="shared" si="1102"/>
        <v>19.062181684457613</v>
      </c>
      <c r="L7820" s="5">
        <f t="shared" si="1098"/>
        <v>14.913781488167331</v>
      </c>
      <c r="M7820" s="5">
        <f t="shared" si="1099"/>
        <v>14.937818315542387</v>
      </c>
      <c r="N7820" s="6">
        <f t="shared" si="1100"/>
        <v>257.88979941749824</v>
      </c>
      <c r="O7820" s="6">
        <f t="shared" si="1103"/>
        <v>118.8874422160777</v>
      </c>
      <c r="P7820" s="6">
        <f>FORECAST(J7820,Inputs!$B$10:$B$18,Inputs!$A$10:$A$18)</f>
        <v>32.221423902668214</v>
      </c>
      <c r="Q7820" s="6">
        <f>IF(Inputs!$D$10="Yes",IF('Hourly Calcs'!P7820&gt;'Hourly Calcs'!K7820,'Hourly Calcs'!O7820,N7820+O7820),N7820+O7820)</f>
        <v>118.8874422160777</v>
      </c>
      <c r="R7820" s="12">
        <f t="shared" si="1104"/>
        <v>564.95312541080125</v>
      </c>
      <c r="S7820" s="1">
        <f>IF(AND(A7820&gt;=5,A7820&lt;=9),INDEX(Demand!$C$3:$C$26,C7820),INDEX(Demand!$B$3:$B$26,C7820))</f>
        <v>600</v>
      </c>
      <c r="T7820" s="7">
        <f t="shared" si="1105"/>
        <v>564.95312541080125</v>
      </c>
      <c r="U7820" s="7">
        <f t="shared" si="1106"/>
        <v>0</v>
      </c>
    </row>
    <row r="7821" spans="1:21" x14ac:dyDescent="0.2">
      <c r="A7821" s="1">
        <v>11</v>
      </c>
      <c r="B7821" s="1">
        <v>22</v>
      </c>
      <c r="C7821" s="1">
        <v>13</v>
      </c>
      <c r="D7821">
        <v>7.3</v>
      </c>
      <c r="E7821">
        <v>3</v>
      </c>
      <c r="F7821">
        <v>74</v>
      </c>
      <c r="G7821">
        <v>258</v>
      </c>
      <c r="H7821">
        <v>384</v>
      </c>
      <c r="I7821">
        <v>124</v>
      </c>
      <c r="J7821" s="4">
        <f t="shared" si="1101"/>
        <v>194.68577283910193</v>
      </c>
      <c r="K7821" s="4">
        <f t="shared" si="1102"/>
        <v>17.849466050005873</v>
      </c>
      <c r="L7821" s="5">
        <f t="shared" si="1098"/>
        <v>29.685772839101929</v>
      </c>
      <c r="M7821" s="5">
        <f t="shared" si="1099"/>
        <v>16.150533949994127</v>
      </c>
      <c r="N7821" s="6">
        <f t="shared" si="1100"/>
        <v>275.14815361656417</v>
      </c>
      <c r="O7821" s="6">
        <f t="shared" si="1103"/>
        <v>113.40032949841257</v>
      </c>
      <c r="P7821" s="6">
        <f>FORECAST(J7821,Inputs!$B$10:$B$18,Inputs!$A$10:$A$18)</f>
        <v>32.358201600362051</v>
      </c>
      <c r="Q7821" s="6">
        <f>IF(Inputs!$D$10="Yes",IF('Hourly Calcs'!P7821&gt;'Hourly Calcs'!K7821,'Hourly Calcs'!O7821,N7821+O7821),N7821+O7821)</f>
        <v>113.40032949841257</v>
      </c>
      <c r="R7821" s="12">
        <f t="shared" si="1104"/>
        <v>538.87836577645658</v>
      </c>
      <c r="S7821" s="1">
        <f>IF(AND(A7821&gt;=5,A7821&lt;=9),INDEX(Demand!$C$3:$C$26,C7821),INDEX(Demand!$B$3:$B$26,C7821))</f>
        <v>600</v>
      </c>
      <c r="T7821" s="7">
        <f t="shared" si="1105"/>
        <v>538.87836577645658</v>
      </c>
      <c r="U7821" s="7">
        <f t="shared" si="1106"/>
        <v>0</v>
      </c>
    </row>
    <row r="7822" spans="1:21" x14ac:dyDescent="0.2">
      <c r="A7822" s="1">
        <v>11</v>
      </c>
      <c r="B7822" s="1">
        <v>22</v>
      </c>
      <c r="C7822" s="1">
        <v>14</v>
      </c>
      <c r="D7822">
        <v>6.8</v>
      </c>
      <c r="E7822">
        <v>2.7</v>
      </c>
      <c r="F7822">
        <v>75</v>
      </c>
      <c r="G7822">
        <v>209</v>
      </c>
      <c r="H7822">
        <v>329</v>
      </c>
      <c r="I7822">
        <v>109</v>
      </c>
      <c r="J7822" s="4">
        <f t="shared" si="1101"/>
        <v>208.85564954822502</v>
      </c>
      <c r="K7822" s="4">
        <f t="shared" si="1102"/>
        <v>14.330982735042539</v>
      </c>
      <c r="L7822" s="5">
        <f t="shared" si="1098"/>
        <v>43.855649548225017</v>
      </c>
      <c r="M7822" s="5">
        <f t="shared" si="1099"/>
        <v>19.669017264957461</v>
      </c>
      <c r="N7822" s="6">
        <f t="shared" si="1100"/>
        <v>196.04627031314095</v>
      </c>
      <c r="O7822" s="6">
        <f t="shared" si="1103"/>
        <v>99.682547704249771</v>
      </c>
      <c r="P7822" s="6">
        <f>FORECAST(J7822,Inputs!$B$10:$B$18,Inputs!$A$10:$A$18)</f>
        <v>32.489404162483567</v>
      </c>
      <c r="Q7822" s="6">
        <f>IF(Inputs!$D$10="Yes",IF('Hourly Calcs'!P7822&gt;'Hourly Calcs'!K7822,'Hourly Calcs'!O7822,N7822+O7822),N7822+O7822)</f>
        <v>99.682547704249771</v>
      </c>
      <c r="R7822" s="12">
        <f t="shared" si="1104"/>
        <v>473.69146669059489</v>
      </c>
      <c r="S7822" s="1">
        <f>IF(AND(A7822&gt;=5,A7822&lt;=9),INDEX(Demand!$C$3:$C$26,C7822),INDEX(Demand!$B$3:$B$26,C7822))</f>
        <v>600</v>
      </c>
      <c r="T7822" s="7">
        <f t="shared" si="1105"/>
        <v>473.69146669059489</v>
      </c>
      <c r="U7822" s="7">
        <f t="shared" si="1106"/>
        <v>0</v>
      </c>
    </row>
    <row r="7823" spans="1:21" x14ac:dyDescent="0.2">
      <c r="A7823" s="1">
        <v>11</v>
      </c>
      <c r="B7823" s="1">
        <v>22</v>
      </c>
      <c r="C7823" s="1">
        <v>15</v>
      </c>
      <c r="D7823">
        <v>6.4</v>
      </c>
      <c r="E7823">
        <v>2.2000000000000002</v>
      </c>
      <c r="F7823">
        <v>74</v>
      </c>
      <c r="G7823">
        <v>104</v>
      </c>
      <c r="H7823">
        <v>83</v>
      </c>
      <c r="I7823">
        <v>86</v>
      </c>
      <c r="J7823" s="4">
        <f t="shared" si="1101"/>
        <v>222.06473494786673</v>
      </c>
      <c r="K7823" s="4">
        <f t="shared" si="1102"/>
        <v>8.8538112429079376</v>
      </c>
      <c r="L7823" s="5">
        <f t="shared" si="1098"/>
        <v>57.064734947866725</v>
      </c>
      <c r="M7823" s="5">
        <f t="shared" si="1099"/>
        <v>25.146188757092062</v>
      </c>
      <c r="N7823" s="6">
        <f t="shared" si="1100"/>
        <v>35.52448987847648</v>
      </c>
      <c r="O7823" s="6">
        <f t="shared" si="1103"/>
        <v>78.648615619866789</v>
      </c>
      <c r="P7823" s="6">
        <f>FORECAST(J7823,Inputs!$B$10:$B$18,Inputs!$A$10:$A$18)</f>
        <v>32.61171050877654</v>
      </c>
      <c r="Q7823" s="6">
        <f>IF(Inputs!$D$10="Yes",IF('Hourly Calcs'!P7823&gt;'Hourly Calcs'!K7823,'Hourly Calcs'!O7823,N7823+O7823),N7823+O7823)</f>
        <v>78.648615619866789</v>
      </c>
      <c r="R7823" s="12">
        <f t="shared" si="1104"/>
        <v>373.73822142560698</v>
      </c>
      <c r="S7823" s="1">
        <f>IF(AND(A7823&gt;=5,A7823&lt;=9),INDEX(Demand!$C$3:$C$26,C7823),INDEX(Demand!$B$3:$B$26,C7823))</f>
        <v>600</v>
      </c>
      <c r="T7823" s="7">
        <f t="shared" si="1105"/>
        <v>373.73822142560698</v>
      </c>
      <c r="U7823" s="7">
        <f t="shared" si="1106"/>
        <v>0</v>
      </c>
    </row>
    <row r="7824" spans="1:21" x14ac:dyDescent="0.2">
      <c r="A7824" s="1">
        <v>11</v>
      </c>
      <c r="B7824" s="1">
        <v>22</v>
      </c>
      <c r="C7824" s="1">
        <v>16</v>
      </c>
      <c r="D7824">
        <v>5.6</v>
      </c>
      <c r="E7824">
        <v>2</v>
      </c>
      <c r="F7824">
        <v>78</v>
      </c>
      <c r="G7824">
        <v>22</v>
      </c>
      <c r="H7824">
        <v>0</v>
      </c>
      <c r="I7824">
        <v>22</v>
      </c>
      <c r="J7824" s="4">
        <f t="shared" si="1101"/>
        <v>234.27552480783078</v>
      </c>
      <c r="K7824" s="4">
        <f t="shared" si="1102"/>
        <v>1.9840357455553743</v>
      </c>
      <c r="L7824" s="5">
        <f t="shared" si="1098"/>
        <v>69.275524807830777</v>
      </c>
      <c r="M7824" s="5">
        <f t="shared" si="1099"/>
        <v>32.015964254444626</v>
      </c>
      <c r="N7824" s="6">
        <f t="shared" si="1100"/>
        <v>0</v>
      </c>
      <c r="O7824" s="6">
        <f t="shared" si="1103"/>
        <v>20.119413298105457</v>
      </c>
      <c r="P7824" s="6">
        <f>FORECAST(J7824,Inputs!$B$10:$B$18,Inputs!$A$10:$A$18)</f>
        <v>32.724773377850283</v>
      </c>
      <c r="Q7824" s="6">
        <f>IF(Inputs!$D$10="Yes",IF('Hourly Calcs'!P7824&gt;'Hourly Calcs'!K7824,'Hourly Calcs'!O7824,N7824+O7824),N7824+O7824)</f>
        <v>20.119413298105457</v>
      </c>
      <c r="R7824" s="12">
        <f t="shared" si="1104"/>
        <v>95.60745199259712</v>
      </c>
      <c r="S7824" s="1">
        <f>IF(AND(A7824&gt;=5,A7824&lt;=9),INDEX(Demand!$C$3:$C$26,C7824),INDEX(Demand!$B$3:$B$26,C7824))</f>
        <v>900</v>
      </c>
      <c r="T7824" s="7">
        <f t="shared" si="1105"/>
        <v>95.607451992597134</v>
      </c>
      <c r="U7824" s="7">
        <f t="shared" si="1106"/>
        <v>0</v>
      </c>
    </row>
    <row r="7825" spans="1:21" x14ac:dyDescent="0.2">
      <c r="A7825" s="1">
        <v>11</v>
      </c>
      <c r="B7825" s="1">
        <v>22</v>
      </c>
      <c r="C7825" s="1">
        <v>17</v>
      </c>
      <c r="D7825">
        <v>4.5</v>
      </c>
      <c r="E7825">
        <v>1.4</v>
      </c>
      <c r="F7825">
        <v>80</v>
      </c>
      <c r="G7825">
        <v>1</v>
      </c>
      <c r="H7825">
        <v>0</v>
      </c>
      <c r="I7825">
        <v>1</v>
      </c>
      <c r="J7825" s="4">
        <f t="shared" si="1101"/>
        <v>245.70566214848714</v>
      </c>
      <c r="K7825" s="4">
        <f t="shared" si="1102"/>
        <v>-6.4896378757417068</v>
      </c>
      <c r="L7825" s="5">
        <f t="shared" si="1098"/>
        <v>80.705662148487136</v>
      </c>
      <c r="M7825" s="5">
        <f t="shared" si="1099"/>
        <v>0</v>
      </c>
      <c r="N7825" s="6">
        <f t="shared" si="1100"/>
        <v>0</v>
      </c>
      <c r="O7825" s="6">
        <f t="shared" si="1103"/>
        <v>0.91451878627752081</v>
      </c>
      <c r="P7825" s="6">
        <f>FORECAST(J7825,Inputs!$B$10:$B$18,Inputs!$A$10:$A$18)</f>
        <v>32.830607982856364</v>
      </c>
      <c r="Q7825" s="6">
        <f>IF(Inputs!$D$10="Yes",IF('Hourly Calcs'!P7825&gt;'Hourly Calcs'!K7825,'Hourly Calcs'!O7825,N7825+O7825),N7825+O7825)</f>
        <v>0.91451878627752081</v>
      </c>
      <c r="R7825" s="12">
        <f t="shared" si="1104"/>
        <v>4.3457932723907788</v>
      </c>
      <c r="S7825" s="1">
        <f>IF(AND(A7825&gt;=5,A7825&lt;=9),INDEX(Demand!$C$3:$C$26,C7825),INDEX(Demand!$B$3:$B$26,C7825))</f>
        <v>900</v>
      </c>
      <c r="T7825" s="7">
        <f t="shared" si="1105"/>
        <v>4.3457932723907788</v>
      </c>
      <c r="U7825" s="7">
        <f t="shared" si="1106"/>
        <v>0</v>
      </c>
    </row>
    <row r="7826" spans="1:21" x14ac:dyDescent="0.2">
      <c r="A7826" s="1">
        <v>11</v>
      </c>
      <c r="B7826" s="1">
        <v>22</v>
      </c>
      <c r="C7826" s="1">
        <v>18</v>
      </c>
      <c r="D7826">
        <v>4</v>
      </c>
      <c r="E7826">
        <v>1.4</v>
      </c>
      <c r="F7826">
        <v>83</v>
      </c>
      <c r="G7826">
        <v>0</v>
      </c>
      <c r="H7826">
        <v>0</v>
      </c>
      <c r="I7826">
        <v>0</v>
      </c>
      <c r="J7826" s="4">
        <f t="shared" si="1101"/>
        <v>256.74093185185279</v>
      </c>
      <c r="K7826" s="4">
        <f t="shared" si="1102"/>
        <v>-15.500366637963864</v>
      </c>
      <c r="L7826" s="5">
        <f t="shared" si="1098"/>
        <v>0</v>
      </c>
      <c r="M7826" s="5">
        <f t="shared" si="1099"/>
        <v>0</v>
      </c>
      <c r="N7826" s="6">
        <f t="shared" si="1100"/>
        <v>0</v>
      </c>
      <c r="O7826" s="6">
        <f t="shared" si="1103"/>
        <v>0</v>
      </c>
      <c r="P7826" s="6">
        <f>FORECAST(J7826,Inputs!$B$10:$B$18,Inputs!$A$10:$A$18)</f>
        <v>32.932786406035675</v>
      </c>
      <c r="Q7826" s="6">
        <f>IF(Inputs!$D$10="Yes",IF('Hourly Calcs'!P7826&gt;'Hourly Calcs'!K7826,'Hourly Calcs'!O7826,N7826+O7826),N7826+O7826)</f>
        <v>0</v>
      </c>
      <c r="R7826" s="12">
        <f t="shared" si="1104"/>
        <v>0</v>
      </c>
      <c r="S7826" s="1">
        <f>IF(AND(A7826&gt;=5,A7826&lt;=9),INDEX(Demand!$C$3:$C$26,C7826),INDEX(Demand!$B$3:$B$26,C7826))</f>
        <v>900</v>
      </c>
      <c r="T7826" s="7">
        <f t="shared" si="1105"/>
        <v>0</v>
      </c>
      <c r="U7826" s="7">
        <f t="shared" si="1106"/>
        <v>0</v>
      </c>
    </row>
    <row r="7827" spans="1:21" x14ac:dyDescent="0.2">
      <c r="A7827" s="1">
        <v>11</v>
      </c>
      <c r="B7827" s="1">
        <v>22</v>
      </c>
      <c r="C7827" s="1">
        <v>19</v>
      </c>
      <c r="D7827">
        <v>3.7</v>
      </c>
      <c r="E7827">
        <v>1.4</v>
      </c>
      <c r="F7827">
        <v>85</v>
      </c>
      <c r="G7827">
        <v>0</v>
      </c>
      <c r="H7827">
        <v>0</v>
      </c>
      <c r="I7827">
        <v>0</v>
      </c>
      <c r="J7827" s="4">
        <f t="shared" si="1101"/>
        <v>267.90425492961464</v>
      </c>
      <c r="K7827" s="4">
        <f t="shared" si="1102"/>
        <v>-24.907273398507627</v>
      </c>
      <c r="L7827" s="5">
        <f t="shared" si="1098"/>
        <v>0</v>
      </c>
      <c r="M7827" s="5">
        <f t="shared" si="1099"/>
        <v>0</v>
      </c>
      <c r="N7827" s="6">
        <f t="shared" si="1100"/>
        <v>0</v>
      </c>
      <c r="O7827" s="6">
        <f t="shared" si="1103"/>
        <v>0</v>
      </c>
      <c r="P7827" s="6">
        <f>FORECAST(J7827,Inputs!$B$10:$B$18,Inputs!$A$10:$A$18)</f>
        <v>33.036150508607541</v>
      </c>
      <c r="Q7827" s="6">
        <f>IF(Inputs!$D$10="Yes",IF('Hourly Calcs'!P7827&gt;'Hourly Calcs'!K7827,'Hourly Calcs'!O7827,N7827+O7827),N7827+O7827)</f>
        <v>0</v>
      </c>
      <c r="R7827" s="12">
        <f t="shared" si="1104"/>
        <v>0</v>
      </c>
      <c r="S7827" s="1">
        <f>IF(AND(A7827&gt;=5,A7827&lt;=9),INDEX(Demand!$C$3:$C$26,C7827),INDEX(Demand!$B$3:$B$26,C7827))</f>
        <v>900</v>
      </c>
      <c r="T7827" s="7">
        <f t="shared" si="1105"/>
        <v>0</v>
      </c>
      <c r="U7827" s="7">
        <f t="shared" si="1106"/>
        <v>0</v>
      </c>
    </row>
    <row r="7828" spans="1:21" x14ac:dyDescent="0.2">
      <c r="A7828" s="1">
        <v>11</v>
      </c>
      <c r="B7828" s="1">
        <v>22</v>
      </c>
      <c r="C7828" s="1">
        <v>20</v>
      </c>
      <c r="D7828">
        <v>3.2</v>
      </c>
      <c r="E7828">
        <v>0.8</v>
      </c>
      <c r="F7828">
        <v>84</v>
      </c>
      <c r="G7828">
        <v>0</v>
      </c>
      <c r="H7828">
        <v>0</v>
      </c>
      <c r="I7828">
        <v>0</v>
      </c>
      <c r="J7828" s="4">
        <f t="shared" si="1101"/>
        <v>279.90249110651217</v>
      </c>
      <c r="K7828" s="4">
        <f t="shared" si="1102"/>
        <v>-34.372416202739558</v>
      </c>
      <c r="L7828" s="5">
        <f t="shared" si="1098"/>
        <v>0</v>
      </c>
      <c r="M7828" s="5">
        <f t="shared" si="1099"/>
        <v>0</v>
      </c>
      <c r="N7828" s="6">
        <f t="shared" si="1100"/>
        <v>0</v>
      </c>
      <c r="O7828" s="6">
        <f t="shared" si="1103"/>
        <v>0</v>
      </c>
      <c r="P7828" s="6">
        <f>FORECAST(J7828,Inputs!$B$10:$B$18,Inputs!$A$10:$A$18)</f>
        <v>33.147245288023257</v>
      </c>
      <c r="Q7828" s="6">
        <f>IF(Inputs!$D$10="Yes",IF('Hourly Calcs'!P7828&gt;'Hourly Calcs'!K7828,'Hourly Calcs'!O7828,N7828+O7828),N7828+O7828)</f>
        <v>0</v>
      </c>
      <c r="R7828" s="12">
        <f t="shared" si="1104"/>
        <v>0</v>
      </c>
      <c r="S7828" s="1">
        <f>IF(AND(A7828&gt;=5,A7828&lt;=9),INDEX(Demand!$C$3:$C$26,C7828),INDEX(Demand!$B$3:$B$26,C7828))</f>
        <v>800</v>
      </c>
      <c r="T7828" s="7">
        <f t="shared" si="1105"/>
        <v>0</v>
      </c>
      <c r="U7828" s="7">
        <f t="shared" si="1106"/>
        <v>0</v>
      </c>
    </row>
    <row r="7829" spans="1:21" x14ac:dyDescent="0.2">
      <c r="A7829" s="1">
        <v>11</v>
      </c>
      <c r="B7829" s="1">
        <v>22</v>
      </c>
      <c r="C7829" s="1">
        <v>21</v>
      </c>
      <c r="D7829">
        <v>2.6</v>
      </c>
      <c r="E7829">
        <v>0.5</v>
      </c>
      <c r="F7829">
        <v>86</v>
      </c>
      <c r="G7829">
        <v>0</v>
      </c>
      <c r="H7829">
        <v>0</v>
      </c>
      <c r="I7829">
        <v>0</v>
      </c>
      <c r="J7829" s="4">
        <f t="shared" si="1101"/>
        <v>293.7527154648875</v>
      </c>
      <c r="K7829" s="4">
        <f t="shared" si="1102"/>
        <v>-43.455590147452824</v>
      </c>
      <c r="L7829" s="5">
        <f t="shared" si="1098"/>
        <v>0</v>
      </c>
      <c r="M7829" s="5">
        <f t="shared" si="1099"/>
        <v>0</v>
      </c>
      <c r="N7829" s="6">
        <f t="shared" si="1100"/>
        <v>0</v>
      </c>
      <c r="O7829" s="6">
        <f t="shared" si="1103"/>
        <v>0</v>
      </c>
      <c r="P7829" s="6">
        <f>FORECAST(J7829,Inputs!$B$10:$B$18,Inputs!$A$10:$A$18)</f>
        <v>33.275488106156367</v>
      </c>
      <c r="Q7829" s="6">
        <f>IF(Inputs!$D$10="Yes",IF('Hourly Calcs'!P7829&gt;'Hourly Calcs'!K7829,'Hourly Calcs'!O7829,N7829+O7829),N7829+O7829)</f>
        <v>0</v>
      </c>
      <c r="R7829" s="12">
        <f t="shared" si="1104"/>
        <v>0</v>
      </c>
      <c r="S7829" s="1">
        <f>IF(AND(A7829&gt;=5,A7829&lt;=9),INDEX(Demand!$C$3:$C$26,C7829),INDEX(Demand!$B$3:$B$26,C7829))</f>
        <v>700</v>
      </c>
      <c r="T7829" s="7">
        <f t="shared" si="1105"/>
        <v>0</v>
      </c>
      <c r="U7829" s="7">
        <f t="shared" si="1106"/>
        <v>0</v>
      </c>
    </row>
    <row r="7830" spans="1:21" x14ac:dyDescent="0.2">
      <c r="A7830" s="1">
        <v>11</v>
      </c>
      <c r="B7830" s="1">
        <v>22</v>
      </c>
      <c r="C7830" s="1">
        <v>22</v>
      </c>
      <c r="D7830">
        <v>3.4</v>
      </c>
      <c r="E7830">
        <v>0.2</v>
      </c>
      <c r="F7830">
        <v>80</v>
      </c>
      <c r="G7830">
        <v>0</v>
      </c>
      <c r="H7830">
        <v>0</v>
      </c>
      <c r="I7830">
        <v>0</v>
      </c>
      <c r="J7830" s="4">
        <f t="shared" si="1101"/>
        <v>310.92450356910467</v>
      </c>
      <c r="K7830" s="4">
        <f t="shared" si="1102"/>
        <v>-51.485541071852197</v>
      </c>
      <c r="L7830" s="5">
        <f t="shared" si="1098"/>
        <v>0</v>
      </c>
      <c r="M7830" s="5">
        <f t="shared" si="1099"/>
        <v>0</v>
      </c>
      <c r="N7830" s="6">
        <f t="shared" si="1100"/>
        <v>0</v>
      </c>
      <c r="O7830" s="6">
        <f t="shared" si="1103"/>
        <v>0</v>
      </c>
      <c r="P7830" s="6">
        <f>FORECAST(J7830,Inputs!$B$10:$B$18,Inputs!$A$10:$A$18)</f>
        <v>33.434486144158377</v>
      </c>
      <c r="Q7830" s="6">
        <f>IF(Inputs!$D$10="Yes",IF('Hourly Calcs'!P7830&gt;'Hourly Calcs'!K7830,'Hourly Calcs'!O7830,N7830+O7830),N7830+O7830)</f>
        <v>0</v>
      </c>
      <c r="R7830" s="12">
        <f t="shared" si="1104"/>
        <v>0</v>
      </c>
      <c r="S7830" s="1">
        <f>IF(AND(A7830&gt;=5,A7830&lt;=9),INDEX(Demand!$C$3:$C$26,C7830),INDEX(Demand!$B$3:$B$26,C7830))</f>
        <v>600</v>
      </c>
      <c r="T7830" s="7">
        <f t="shared" si="1105"/>
        <v>0</v>
      </c>
      <c r="U7830" s="7">
        <f t="shared" si="1106"/>
        <v>0</v>
      </c>
    </row>
    <row r="7831" spans="1:21" x14ac:dyDescent="0.2">
      <c r="A7831" s="1">
        <v>11</v>
      </c>
      <c r="B7831" s="1">
        <v>22</v>
      </c>
      <c r="C7831" s="1">
        <v>23</v>
      </c>
      <c r="D7831">
        <v>3</v>
      </c>
      <c r="E7831">
        <v>0.3</v>
      </c>
      <c r="F7831">
        <v>82</v>
      </c>
      <c r="G7831">
        <v>0</v>
      </c>
      <c r="H7831">
        <v>0</v>
      </c>
      <c r="I7831">
        <v>0</v>
      </c>
      <c r="J7831" s="4">
        <f t="shared" si="1101"/>
        <v>333.0324162279361</v>
      </c>
      <c r="K7831" s="4">
        <f t="shared" si="1102"/>
        <v>-57.364245342056506</v>
      </c>
      <c r="L7831" s="5">
        <f t="shared" si="1098"/>
        <v>0</v>
      </c>
      <c r="M7831" s="5">
        <f t="shared" si="1099"/>
        <v>0</v>
      </c>
      <c r="N7831" s="6">
        <f t="shared" si="1100"/>
        <v>0</v>
      </c>
      <c r="O7831" s="6">
        <f t="shared" si="1103"/>
        <v>0</v>
      </c>
      <c r="P7831" s="6">
        <f>FORECAST(J7831,Inputs!$B$10:$B$18,Inputs!$A$10:$A$18)</f>
        <v>33.639189039147553</v>
      </c>
      <c r="Q7831" s="6">
        <f>IF(Inputs!$D$10="Yes",IF('Hourly Calcs'!P7831&gt;'Hourly Calcs'!K7831,'Hourly Calcs'!O7831,N7831+O7831),N7831+O7831)</f>
        <v>0</v>
      </c>
      <c r="R7831" s="12">
        <f t="shared" si="1104"/>
        <v>0</v>
      </c>
      <c r="S7831" s="1">
        <f>IF(AND(A7831&gt;=5,A7831&lt;=9),INDEX(Demand!$C$3:$C$26,C7831),INDEX(Demand!$B$3:$B$26,C7831))</f>
        <v>500</v>
      </c>
      <c r="T7831" s="7">
        <f t="shared" si="1105"/>
        <v>0</v>
      </c>
      <c r="U7831" s="7">
        <f t="shared" si="1106"/>
        <v>0</v>
      </c>
    </row>
    <row r="7832" spans="1:21" x14ac:dyDescent="0.2">
      <c r="A7832" s="1">
        <v>11</v>
      </c>
      <c r="B7832" s="1">
        <v>22</v>
      </c>
      <c r="C7832" s="1">
        <v>24</v>
      </c>
      <c r="D7832">
        <v>2.5</v>
      </c>
      <c r="E7832">
        <v>0.4</v>
      </c>
      <c r="F7832">
        <v>86</v>
      </c>
      <c r="G7832">
        <v>0</v>
      </c>
      <c r="H7832">
        <v>0</v>
      </c>
      <c r="I7832">
        <v>0</v>
      </c>
      <c r="J7832" s="4">
        <f t="shared" si="1101"/>
        <v>359.77466791822917</v>
      </c>
      <c r="K7832" s="4">
        <f t="shared" si="1102"/>
        <v>-59.625322463924363</v>
      </c>
      <c r="L7832" s="5">
        <f t="shared" si="1098"/>
        <v>0</v>
      </c>
      <c r="M7832" s="5">
        <f t="shared" si="1099"/>
        <v>0</v>
      </c>
      <c r="N7832" s="6">
        <f t="shared" si="1100"/>
        <v>0</v>
      </c>
      <c r="O7832" s="6">
        <f t="shared" si="1103"/>
        <v>0</v>
      </c>
      <c r="P7832" s="6">
        <f>FORECAST(J7832,Inputs!$B$10:$B$18,Inputs!$A$10:$A$18)</f>
        <v>33.886802480724342</v>
      </c>
      <c r="Q7832" s="6">
        <f>IF(Inputs!$D$10="Yes",IF('Hourly Calcs'!P7832&gt;'Hourly Calcs'!K7832,'Hourly Calcs'!O7832,N7832+O7832),N7832+O7832)</f>
        <v>0</v>
      </c>
      <c r="R7832" s="12">
        <f t="shared" si="1104"/>
        <v>0</v>
      </c>
      <c r="S7832" s="1">
        <f>IF(AND(A7832&gt;=5,A7832&lt;=9),INDEX(Demand!$C$3:$C$26,C7832),INDEX(Demand!$B$3:$B$26,C7832))</f>
        <v>400</v>
      </c>
      <c r="T7832" s="7">
        <f t="shared" si="1105"/>
        <v>0</v>
      </c>
      <c r="U7832" s="7">
        <f t="shared" si="1106"/>
        <v>0</v>
      </c>
    </row>
    <row r="7833" spans="1:21" x14ac:dyDescent="0.2">
      <c r="A7833" s="1">
        <v>11</v>
      </c>
      <c r="B7833" s="1">
        <v>23</v>
      </c>
      <c r="C7833" s="1">
        <v>1</v>
      </c>
      <c r="D7833">
        <v>1.8</v>
      </c>
      <c r="E7833">
        <v>0.5</v>
      </c>
      <c r="F7833">
        <v>91</v>
      </c>
      <c r="G7833">
        <v>0</v>
      </c>
      <c r="H7833">
        <v>0</v>
      </c>
      <c r="I7833">
        <v>0</v>
      </c>
      <c r="J7833" s="4">
        <f t="shared" si="1101"/>
        <v>26.574347007705882</v>
      </c>
      <c r="K7833" s="4">
        <f t="shared" si="1102"/>
        <v>-57.450054309565161</v>
      </c>
      <c r="L7833" s="5">
        <f t="shared" si="1098"/>
        <v>0</v>
      </c>
      <c r="M7833" s="5">
        <f t="shared" si="1099"/>
        <v>0</v>
      </c>
      <c r="N7833" s="6">
        <f t="shared" si="1100"/>
        <v>0</v>
      </c>
      <c r="O7833" s="6">
        <f t="shared" si="1103"/>
        <v>0</v>
      </c>
      <c r="P7833" s="6">
        <f>FORECAST(J7833,Inputs!$B$10:$B$18,Inputs!$A$10:$A$18)</f>
        <v>30.801614324145422</v>
      </c>
      <c r="Q7833" s="6">
        <f>IF(Inputs!$D$10="Yes",IF('Hourly Calcs'!P7833&gt;'Hourly Calcs'!K7833,'Hourly Calcs'!O7833,N7833+O7833),N7833+O7833)</f>
        <v>0</v>
      </c>
      <c r="R7833" s="12">
        <f t="shared" si="1104"/>
        <v>0</v>
      </c>
      <c r="S7833" s="1">
        <f>IF(AND(A7833&gt;=5,A7833&lt;=9),INDEX(Demand!$C$3:$C$26,C7833),INDEX(Demand!$B$3:$B$26,C7833))</f>
        <v>350</v>
      </c>
      <c r="T7833" s="7">
        <f t="shared" si="1105"/>
        <v>0</v>
      </c>
      <c r="U7833" s="7">
        <f t="shared" si="1106"/>
        <v>0</v>
      </c>
    </row>
    <row r="7834" spans="1:21" x14ac:dyDescent="0.2">
      <c r="A7834" s="1">
        <v>11</v>
      </c>
      <c r="B7834" s="1">
        <v>23</v>
      </c>
      <c r="C7834" s="1">
        <v>2</v>
      </c>
      <c r="D7834">
        <v>0.9</v>
      </c>
      <c r="E7834">
        <v>-0.3</v>
      </c>
      <c r="F7834">
        <v>91</v>
      </c>
      <c r="G7834">
        <v>0</v>
      </c>
      <c r="H7834">
        <v>0</v>
      </c>
      <c r="I7834">
        <v>0</v>
      </c>
      <c r="J7834" s="4">
        <f t="shared" si="1101"/>
        <v>48.788340258257733</v>
      </c>
      <c r="K7834" s="4">
        <f t="shared" si="1102"/>
        <v>-51.631380592332476</v>
      </c>
      <c r="L7834" s="5">
        <f t="shared" si="1098"/>
        <v>0</v>
      </c>
      <c r="M7834" s="5">
        <f t="shared" si="1099"/>
        <v>0</v>
      </c>
      <c r="N7834" s="6">
        <f t="shared" si="1100"/>
        <v>0</v>
      </c>
      <c r="O7834" s="6">
        <f t="shared" si="1103"/>
        <v>0</v>
      </c>
      <c r="P7834" s="6">
        <f>FORECAST(J7834,Inputs!$B$10:$B$18,Inputs!$A$10:$A$18)</f>
        <v>31.007299446835717</v>
      </c>
      <c r="Q7834" s="6">
        <f>IF(Inputs!$D$10="Yes",IF('Hourly Calcs'!P7834&gt;'Hourly Calcs'!K7834,'Hourly Calcs'!O7834,N7834+O7834),N7834+O7834)</f>
        <v>0</v>
      </c>
      <c r="R7834" s="12">
        <f t="shared" si="1104"/>
        <v>0</v>
      </c>
      <c r="S7834" s="1">
        <f>IF(AND(A7834&gt;=5,A7834&lt;=9),INDEX(Demand!$C$3:$C$26,C7834),INDEX(Demand!$B$3:$B$26,C7834))</f>
        <v>350</v>
      </c>
      <c r="T7834" s="7">
        <f t="shared" si="1105"/>
        <v>0</v>
      </c>
      <c r="U7834" s="7">
        <f t="shared" si="1106"/>
        <v>0</v>
      </c>
    </row>
    <row r="7835" spans="1:21" x14ac:dyDescent="0.2">
      <c r="A7835" s="1">
        <v>11</v>
      </c>
      <c r="B7835" s="1">
        <v>23</v>
      </c>
      <c r="C7835" s="1">
        <v>3</v>
      </c>
      <c r="D7835">
        <v>1.2</v>
      </c>
      <c r="E7835">
        <v>0</v>
      </c>
      <c r="F7835">
        <v>92</v>
      </c>
      <c r="G7835">
        <v>0</v>
      </c>
      <c r="H7835">
        <v>0</v>
      </c>
      <c r="I7835">
        <v>0</v>
      </c>
      <c r="J7835" s="4">
        <f t="shared" si="1101"/>
        <v>66.044210736094627</v>
      </c>
      <c r="K7835" s="4">
        <f t="shared" si="1102"/>
        <v>-43.637232972859294</v>
      </c>
      <c r="L7835" s="5">
        <f t="shared" si="1098"/>
        <v>0</v>
      </c>
      <c r="M7835" s="5">
        <f t="shared" si="1099"/>
        <v>0</v>
      </c>
      <c r="N7835" s="6">
        <f t="shared" si="1100"/>
        <v>0</v>
      </c>
      <c r="O7835" s="6">
        <f t="shared" si="1103"/>
        <v>0</v>
      </c>
      <c r="P7835" s="6">
        <f>FORECAST(J7835,Inputs!$B$10:$B$18,Inputs!$A$10:$A$18)</f>
        <v>31.167076025334207</v>
      </c>
      <c r="Q7835" s="6">
        <f>IF(Inputs!$D$10="Yes",IF('Hourly Calcs'!P7835&gt;'Hourly Calcs'!K7835,'Hourly Calcs'!O7835,N7835+O7835),N7835+O7835)</f>
        <v>0</v>
      </c>
      <c r="R7835" s="12">
        <f t="shared" si="1104"/>
        <v>0</v>
      </c>
      <c r="S7835" s="1">
        <f>IF(AND(A7835&gt;=5,A7835&lt;=9),INDEX(Demand!$C$3:$C$26,C7835),INDEX(Demand!$B$3:$B$26,C7835))</f>
        <v>350</v>
      </c>
      <c r="T7835" s="7">
        <f t="shared" si="1105"/>
        <v>0</v>
      </c>
      <c r="U7835" s="7">
        <f t="shared" si="1106"/>
        <v>0</v>
      </c>
    </row>
    <row r="7836" spans="1:21" x14ac:dyDescent="0.2">
      <c r="A7836" s="1">
        <v>11</v>
      </c>
      <c r="B7836" s="1">
        <v>23</v>
      </c>
      <c r="C7836" s="1">
        <v>4</v>
      </c>
      <c r="D7836">
        <v>0.7</v>
      </c>
      <c r="E7836">
        <v>-0.2</v>
      </c>
      <c r="F7836">
        <v>94</v>
      </c>
      <c r="G7836">
        <v>0</v>
      </c>
      <c r="H7836">
        <v>0</v>
      </c>
      <c r="I7836">
        <v>0</v>
      </c>
      <c r="J7836" s="4">
        <f t="shared" si="1101"/>
        <v>79.946868368118828</v>
      </c>
      <c r="K7836" s="4">
        <f t="shared" si="1102"/>
        <v>-34.575801567794315</v>
      </c>
      <c r="L7836" s="5">
        <f t="shared" si="1098"/>
        <v>85.053131631881172</v>
      </c>
      <c r="M7836" s="5">
        <f t="shared" si="1099"/>
        <v>0</v>
      </c>
      <c r="N7836" s="6">
        <f t="shared" si="1100"/>
        <v>0</v>
      </c>
      <c r="O7836" s="6">
        <f t="shared" si="1103"/>
        <v>0</v>
      </c>
      <c r="P7836" s="6">
        <f>FORECAST(J7836,Inputs!$B$10:$B$18,Inputs!$A$10:$A$18)</f>
        <v>31.295804336741838</v>
      </c>
      <c r="Q7836" s="6">
        <f>IF(Inputs!$D$10="Yes",IF('Hourly Calcs'!P7836&gt;'Hourly Calcs'!K7836,'Hourly Calcs'!O7836,N7836+O7836),N7836+O7836)</f>
        <v>0</v>
      </c>
      <c r="R7836" s="12">
        <f t="shared" si="1104"/>
        <v>0</v>
      </c>
      <c r="S7836" s="1">
        <f>IF(AND(A7836&gt;=5,A7836&lt;=9),INDEX(Demand!$C$3:$C$26,C7836),INDEX(Demand!$B$3:$B$26,C7836))</f>
        <v>350</v>
      </c>
      <c r="T7836" s="7">
        <f t="shared" si="1105"/>
        <v>0</v>
      </c>
      <c r="U7836" s="7">
        <f t="shared" si="1106"/>
        <v>0</v>
      </c>
    </row>
    <row r="7837" spans="1:21" x14ac:dyDescent="0.2">
      <c r="A7837" s="1">
        <v>11</v>
      </c>
      <c r="B7837" s="1">
        <v>23</v>
      </c>
      <c r="C7837" s="1">
        <v>5</v>
      </c>
      <c r="D7837">
        <v>1.2</v>
      </c>
      <c r="E7837">
        <v>0</v>
      </c>
      <c r="F7837">
        <v>92</v>
      </c>
      <c r="G7837">
        <v>0</v>
      </c>
      <c r="H7837">
        <v>0</v>
      </c>
      <c r="I7837">
        <v>0</v>
      </c>
      <c r="J7837" s="4">
        <f t="shared" si="1101"/>
        <v>91.974533817862849</v>
      </c>
      <c r="K7837" s="4">
        <f t="shared" si="1102"/>
        <v>-25.125154040369026</v>
      </c>
      <c r="L7837" s="5">
        <f t="shared" si="1098"/>
        <v>73.025466182137151</v>
      </c>
      <c r="M7837" s="5">
        <f t="shared" si="1099"/>
        <v>0</v>
      </c>
      <c r="N7837" s="6">
        <f t="shared" si="1100"/>
        <v>0</v>
      </c>
      <c r="O7837" s="6">
        <f t="shared" si="1103"/>
        <v>0</v>
      </c>
      <c r="P7837" s="6">
        <f>FORECAST(J7837,Inputs!$B$10:$B$18,Inputs!$A$10:$A$18)</f>
        <v>31.407171609424655</v>
      </c>
      <c r="Q7837" s="6">
        <f>IF(Inputs!$D$10="Yes",IF('Hourly Calcs'!P7837&gt;'Hourly Calcs'!K7837,'Hourly Calcs'!O7837,N7837+O7837),N7837+O7837)</f>
        <v>0</v>
      </c>
      <c r="R7837" s="12">
        <f t="shared" si="1104"/>
        <v>0</v>
      </c>
      <c r="S7837" s="1">
        <f>IF(AND(A7837&gt;=5,A7837&lt;=9),INDEX(Demand!$C$3:$C$26,C7837),INDEX(Demand!$B$3:$B$26,C7837))</f>
        <v>350</v>
      </c>
      <c r="T7837" s="7">
        <f t="shared" si="1105"/>
        <v>0</v>
      </c>
      <c r="U7837" s="7">
        <f t="shared" si="1106"/>
        <v>0</v>
      </c>
    </row>
    <row r="7838" spans="1:21" x14ac:dyDescent="0.2">
      <c r="A7838" s="1">
        <v>11</v>
      </c>
      <c r="B7838" s="1">
        <v>23</v>
      </c>
      <c r="C7838" s="1">
        <v>6</v>
      </c>
      <c r="D7838">
        <v>1.2</v>
      </c>
      <c r="E7838">
        <v>0</v>
      </c>
      <c r="F7838">
        <v>92</v>
      </c>
      <c r="G7838">
        <v>0</v>
      </c>
      <c r="H7838">
        <v>0</v>
      </c>
      <c r="I7838">
        <v>0</v>
      </c>
      <c r="J7838" s="4">
        <f t="shared" si="1101"/>
        <v>103.15154575012687</v>
      </c>
      <c r="K7838" s="4">
        <f t="shared" si="1102"/>
        <v>-15.728909419943705</v>
      </c>
      <c r="L7838" s="5">
        <f t="shared" si="1098"/>
        <v>61.848454249873129</v>
      </c>
      <c r="M7838" s="5">
        <f t="shared" si="1099"/>
        <v>0</v>
      </c>
      <c r="N7838" s="6">
        <f t="shared" si="1100"/>
        <v>0</v>
      </c>
      <c r="O7838" s="6">
        <f t="shared" si="1103"/>
        <v>0</v>
      </c>
      <c r="P7838" s="6">
        <f>FORECAST(J7838,Inputs!$B$10:$B$18,Inputs!$A$10:$A$18)</f>
        <v>31.510662460649321</v>
      </c>
      <c r="Q7838" s="6">
        <f>IF(Inputs!$D$10="Yes",IF('Hourly Calcs'!P7838&gt;'Hourly Calcs'!K7838,'Hourly Calcs'!O7838,N7838+O7838),N7838+O7838)</f>
        <v>0</v>
      </c>
      <c r="R7838" s="12">
        <f t="shared" si="1104"/>
        <v>0</v>
      </c>
      <c r="S7838" s="1">
        <f>IF(AND(A7838&gt;=5,A7838&lt;=9),INDEX(Demand!$C$3:$C$26,C7838),INDEX(Demand!$B$3:$B$26,C7838))</f>
        <v>350</v>
      </c>
      <c r="T7838" s="7">
        <f t="shared" si="1105"/>
        <v>0</v>
      </c>
      <c r="U7838" s="7">
        <f t="shared" si="1106"/>
        <v>0</v>
      </c>
    </row>
    <row r="7839" spans="1:21" x14ac:dyDescent="0.2">
      <c r="A7839" s="1">
        <v>11</v>
      </c>
      <c r="B7839" s="1">
        <v>23</v>
      </c>
      <c r="C7839" s="1">
        <v>7</v>
      </c>
      <c r="D7839">
        <v>1.2</v>
      </c>
      <c r="E7839">
        <v>0.1</v>
      </c>
      <c r="F7839">
        <v>92</v>
      </c>
      <c r="G7839">
        <v>0</v>
      </c>
      <c r="H7839">
        <v>0</v>
      </c>
      <c r="I7839">
        <v>0</v>
      </c>
      <c r="J7839" s="4">
        <f t="shared" si="1101"/>
        <v>114.18851046093327</v>
      </c>
      <c r="K7839" s="4">
        <f t="shared" si="1102"/>
        <v>-6.7273984605553352</v>
      </c>
      <c r="L7839" s="5">
        <f t="shared" si="1098"/>
        <v>50.811489539066727</v>
      </c>
      <c r="M7839" s="5">
        <f t="shared" si="1099"/>
        <v>0</v>
      </c>
      <c r="N7839" s="6">
        <f t="shared" si="1100"/>
        <v>0</v>
      </c>
      <c r="O7839" s="6">
        <f t="shared" si="1103"/>
        <v>0</v>
      </c>
      <c r="P7839" s="6">
        <f>FORECAST(J7839,Inputs!$B$10:$B$18,Inputs!$A$10:$A$18)</f>
        <v>31.612856578341972</v>
      </c>
      <c r="Q7839" s="6">
        <f>IF(Inputs!$D$10="Yes",IF('Hourly Calcs'!P7839&gt;'Hourly Calcs'!K7839,'Hourly Calcs'!O7839,N7839+O7839),N7839+O7839)</f>
        <v>0</v>
      </c>
      <c r="R7839" s="12">
        <f t="shared" si="1104"/>
        <v>0</v>
      </c>
      <c r="S7839" s="1">
        <f>IF(AND(A7839&gt;=5,A7839&lt;=9),INDEX(Demand!$C$3:$C$26,C7839),INDEX(Demand!$B$3:$B$26,C7839))</f>
        <v>350</v>
      </c>
      <c r="T7839" s="7">
        <f t="shared" si="1105"/>
        <v>0</v>
      </c>
      <c r="U7839" s="7">
        <f t="shared" si="1106"/>
        <v>0</v>
      </c>
    </row>
    <row r="7840" spans="1:21" x14ac:dyDescent="0.2">
      <c r="A7840" s="1">
        <v>11</v>
      </c>
      <c r="B7840" s="1">
        <v>23</v>
      </c>
      <c r="C7840" s="1">
        <v>8</v>
      </c>
      <c r="D7840">
        <v>1.5</v>
      </c>
      <c r="E7840">
        <v>-0.3</v>
      </c>
      <c r="F7840">
        <v>88</v>
      </c>
      <c r="G7840">
        <v>3</v>
      </c>
      <c r="H7840">
        <v>0</v>
      </c>
      <c r="I7840">
        <v>3</v>
      </c>
      <c r="J7840" s="4">
        <f t="shared" si="1101"/>
        <v>125.60964325363634</v>
      </c>
      <c r="K7840" s="4">
        <f t="shared" si="1102"/>
        <v>1.7616442693271921</v>
      </c>
      <c r="L7840" s="5">
        <f t="shared" si="1098"/>
        <v>39.390356746363665</v>
      </c>
      <c r="M7840" s="5">
        <f t="shared" si="1099"/>
        <v>32.238355730672808</v>
      </c>
      <c r="N7840" s="6">
        <f t="shared" si="1100"/>
        <v>0</v>
      </c>
      <c r="O7840" s="6">
        <f t="shared" si="1103"/>
        <v>2.7435563588325627</v>
      </c>
      <c r="P7840" s="6">
        <f>FORECAST(J7840,Inputs!$B$10:$B$18,Inputs!$A$10:$A$18)</f>
        <v>31.718607807904039</v>
      </c>
      <c r="Q7840" s="6">
        <f>IF(Inputs!$D$10="Yes",IF('Hourly Calcs'!P7840&gt;'Hourly Calcs'!K7840,'Hourly Calcs'!O7840,N7840+O7840),N7840+O7840)</f>
        <v>2.7435563588325627</v>
      </c>
      <c r="R7840" s="12">
        <f t="shared" si="1104"/>
        <v>13.037379817172337</v>
      </c>
      <c r="S7840" s="1">
        <f>IF(AND(A7840&gt;=5,A7840&lt;=9),INDEX(Demand!$C$3:$C$26,C7840),INDEX(Demand!$B$3:$B$26,C7840))</f>
        <v>350</v>
      </c>
      <c r="T7840" s="7">
        <f t="shared" si="1105"/>
        <v>13.037379817172337</v>
      </c>
      <c r="U7840" s="7">
        <f t="shared" si="1106"/>
        <v>0</v>
      </c>
    </row>
    <row r="7841" spans="1:21" x14ac:dyDescent="0.2">
      <c r="A7841" s="1">
        <v>11</v>
      </c>
      <c r="B7841" s="1">
        <v>23</v>
      </c>
      <c r="C7841" s="1">
        <v>9</v>
      </c>
      <c r="D7841">
        <v>2.8</v>
      </c>
      <c r="E7841">
        <v>1</v>
      </c>
      <c r="F7841">
        <v>88</v>
      </c>
      <c r="G7841">
        <v>48</v>
      </c>
      <c r="H7841">
        <v>28</v>
      </c>
      <c r="I7841">
        <v>44</v>
      </c>
      <c r="J7841" s="4">
        <f t="shared" si="1101"/>
        <v>137.80082813677586</v>
      </c>
      <c r="K7841" s="4">
        <f t="shared" si="1102"/>
        <v>8.6140147363594934</v>
      </c>
      <c r="L7841" s="5">
        <f t="shared" si="1098"/>
        <v>27.199171863224137</v>
      </c>
      <c r="M7841" s="5">
        <f t="shared" si="1099"/>
        <v>25.385985263640507</v>
      </c>
      <c r="N7841" s="6">
        <f t="shared" si="1100"/>
        <v>17.245749261096382</v>
      </c>
      <c r="O7841" s="6">
        <f t="shared" si="1103"/>
        <v>40.238826596210913</v>
      </c>
      <c r="P7841" s="6">
        <f>FORECAST(J7841,Inputs!$B$10:$B$18,Inputs!$A$10:$A$18)</f>
        <v>31.83148914941459</v>
      </c>
      <c r="Q7841" s="6">
        <f>IF(Inputs!$D$10="Yes",IF('Hourly Calcs'!P7841&gt;'Hourly Calcs'!K7841,'Hourly Calcs'!O7841,N7841+O7841),N7841+O7841)</f>
        <v>40.238826596210913</v>
      </c>
      <c r="R7841" s="12">
        <f t="shared" si="1104"/>
        <v>191.21490398519424</v>
      </c>
      <c r="S7841" s="1">
        <f>IF(AND(A7841&gt;=5,A7841&lt;=9),INDEX(Demand!$C$3:$C$26,C7841),INDEX(Demand!$B$3:$B$26,C7841))</f>
        <v>350</v>
      </c>
      <c r="T7841" s="7">
        <f t="shared" si="1105"/>
        <v>191.21490398519424</v>
      </c>
      <c r="U7841" s="7">
        <f t="shared" si="1106"/>
        <v>0</v>
      </c>
    </row>
    <row r="7842" spans="1:21" x14ac:dyDescent="0.2">
      <c r="A7842" s="1">
        <v>11</v>
      </c>
      <c r="B7842" s="1">
        <v>23</v>
      </c>
      <c r="C7842" s="1">
        <v>10</v>
      </c>
      <c r="D7842">
        <v>4.5</v>
      </c>
      <c r="E7842">
        <v>2</v>
      </c>
      <c r="F7842">
        <v>84</v>
      </c>
      <c r="G7842">
        <v>142</v>
      </c>
      <c r="H7842">
        <v>241</v>
      </c>
      <c r="I7842">
        <v>86</v>
      </c>
      <c r="J7842" s="4">
        <f t="shared" si="1101"/>
        <v>150.98010347209106</v>
      </c>
      <c r="K7842" s="4">
        <f t="shared" si="1102"/>
        <v>14.093709535573907</v>
      </c>
      <c r="L7842" s="5">
        <f t="shared" si="1098"/>
        <v>14.019896527908941</v>
      </c>
      <c r="M7842" s="5">
        <f t="shared" si="1099"/>
        <v>19.906290464426093</v>
      </c>
      <c r="N7842" s="6">
        <f t="shared" si="1100"/>
        <v>175.46781038398441</v>
      </c>
      <c r="O7842" s="6">
        <f t="shared" si="1103"/>
        <v>78.648615619866789</v>
      </c>
      <c r="P7842" s="6">
        <f>FORECAST(J7842,Inputs!$B$10:$B$18,Inputs!$A$10:$A$18)</f>
        <v>31.953519476593435</v>
      </c>
      <c r="Q7842" s="6">
        <f>IF(Inputs!$D$10="Yes",IF('Hourly Calcs'!P7842&gt;'Hourly Calcs'!K7842,'Hourly Calcs'!O7842,N7842+O7842),N7842+O7842)</f>
        <v>78.648615619866789</v>
      </c>
      <c r="R7842" s="12">
        <f t="shared" si="1104"/>
        <v>373.73822142560698</v>
      </c>
      <c r="S7842" s="1">
        <f>IF(AND(A7842&gt;=5,A7842&lt;=9),INDEX(Demand!$C$3:$C$26,C7842),INDEX(Demand!$B$3:$B$26,C7842))</f>
        <v>600</v>
      </c>
      <c r="T7842" s="7">
        <f t="shared" si="1105"/>
        <v>373.73822142560698</v>
      </c>
      <c r="U7842" s="7">
        <f t="shared" si="1106"/>
        <v>0</v>
      </c>
    </row>
    <row r="7843" spans="1:21" x14ac:dyDescent="0.2">
      <c r="A7843" s="1">
        <v>11</v>
      </c>
      <c r="B7843" s="1">
        <v>23</v>
      </c>
      <c r="C7843" s="1">
        <v>11</v>
      </c>
      <c r="D7843">
        <v>5.3</v>
      </c>
      <c r="E7843">
        <v>2</v>
      </c>
      <c r="F7843">
        <v>79</v>
      </c>
      <c r="G7843">
        <v>224</v>
      </c>
      <c r="H7843">
        <v>388</v>
      </c>
      <c r="I7843">
        <v>104</v>
      </c>
      <c r="J7843" s="4">
        <f t="shared" si="1101"/>
        <v>165.11244670099285</v>
      </c>
      <c r="K7843" s="4">
        <f t="shared" si="1102"/>
        <v>17.623059061200252</v>
      </c>
      <c r="L7843" s="5">
        <f t="shared" ref="L7843:L7906" si="1107">IF(ABS($B$5-J7843)&gt;90,0,ABS($B$5-J7843))</f>
        <v>0.11244670099284804</v>
      </c>
      <c r="M7843" s="5">
        <f t="shared" ref="M7843:M7906" si="1108">IF(K7843&gt;0,ABS($B$4-K7843),0)</f>
        <v>16.376940938799748</v>
      </c>
      <c r="N7843" s="6">
        <f t="shared" si="1100"/>
        <v>304.16963275750606</v>
      </c>
      <c r="O7843" s="6">
        <f t="shared" si="1103"/>
        <v>95.10995377286217</v>
      </c>
      <c r="P7843" s="6">
        <f>FORECAST(J7843,Inputs!$B$10:$B$18,Inputs!$A$10:$A$18)</f>
        <v>32.084374506490676</v>
      </c>
      <c r="Q7843" s="6">
        <f>IF(Inputs!$D$10="Yes",IF('Hourly Calcs'!P7843&gt;'Hourly Calcs'!K7843,'Hourly Calcs'!O7843,N7843+O7843),N7843+O7843)</f>
        <v>95.10995377286217</v>
      </c>
      <c r="R7843" s="12">
        <f t="shared" si="1104"/>
        <v>451.962500328641</v>
      </c>
      <c r="S7843" s="1">
        <f>IF(AND(A7843&gt;=5,A7843&lt;=9),INDEX(Demand!$C$3:$C$26,C7843),INDEX(Demand!$B$3:$B$26,C7843))</f>
        <v>600</v>
      </c>
      <c r="T7843" s="7">
        <f t="shared" si="1105"/>
        <v>451.962500328641</v>
      </c>
      <c r="U7843" s="7">
        <f t="shared" si="1106"/>
        <v>0</v>
      </c>
    </row>
    <row r="7844" spans="1:21" x14ac:dyDescent="0.2">
      <c r="A7844" s="1">
        <v>11</v>
      </c>
      <c r="B7844" s="1">
        <v>23</v>
      </c>
      <c r="C7844" s="1">
        <v>12</v>
      </c>
      <c r="D7844">
        <v>5.4</v>
      </c>
      <c r="E7844">
        <v>1.9</v>
      </c>
      <c r="F7844">
        <v>78</v>
      </c>
      <c r="G7844">
        <v>268</v>
      </c>
      <c r="H7844">
        <v>450</v>
      </c>
      <c r="I7844">
        <v>111</v>
      </c>
      <c r="J7844" s="4">
        <f t="shared" si="1101"/>
        <v>179.844645628498</v>
      </c>
      <c r="K7844" s="4">
        <f t="shared" si="1102"/>
        <v>18.854753298136345</v>
      </c>
      <c r="L7844" s="5">
        <f t="shared" si="1107"/>
        <v>14.844645628498</v>
      </c>
      <c r="M7844" s="5">
        <f t="shared" si="1108"/>
        <v>15.145246701863655</v>
      </c>
      <c r="N7844" s="6">
        <f t="shared" si="1100"/>
        <v>350.75034072092825</v>
      </c>
      <c r="O7844" s="6">
        <f t="shared" si="1103"/>
        <v>101.51158527680481</v>
      </c>
      <c r="P7844" s="6">
        <f>FORECAST(J7844,Inputs!$B$10:$B$18,Inputs!$A$10:$A$18)</f>
        <v>32.220783755819426</v>
      </c>
      <c r="Q7844" s="6">
        <f>IF(Inputs!$D$10="Yes",IF('Hourly Calcs'!P7844&gt;'Hourly Calcs'!K7844,'Hourly Calcs'!O7844,N7844+O7844),N7844+O7844)</f>
        <v>101.51158527680481</v>
      </c>
      <c r="R7844" s="12">
        <f t="shared" si="1104"/>
        <v>482.38305323537645</v>
      </c>
      <c r="S7844" s="1">
        <f>IF(AND(A7844&gt;=5,A7844&lt;=9),INDEX(Demand!$C$3:$C$26,C7844),INDEX(Demand!$B$3:$B$26,C7844))</f>
        <v>600</v>
      </c>
      <c r="T7844" s="7">
        <f t="shared" si="1105"/>
        <v>482.38305323537645</v>
      </c>
      <c r="U7844" s="7">
        <f t="shared" si="1106"/>
        <v>0</v>
      </c>
    </row>
    <row r="7845" spans="1:21" x14ac:dyDescent="0.2">
      <c r="A7845" s="1">
        <v>11</v>
      </c>
      <c r="B7845" s="1">
        <v>23</v>
      </c>
      <c r="C7845" s="1">
        <v>13</v>
      </c>
      <c r="D7845">
        <v>5.8</v>
      </c>
      <c r="E7845">
        <v>2</v>
      </c>
      <c r="F7845">
        <v>77</v>
      </c>
      <c r="G7845">
        <v>264</v>
      </c>
      <c r="H7845">
        <v>387</v>
      </c>
      <c r="I7845">
        <v>131</v>
      </c>
      <c r="J7845" s="4">
        <f t="shared" si="1101"/>
        <v>194.58051716288978</v>
      </c>
      <c r="K7845" s="4">
        <f t="shared" si="1102"/>
        <v>17.656689409692987</v>
      </c>
      <c r="L7845" s="5">
        <f t="shared" si="1107"/>
        <v>29.580517162889777</v>
      </c>
      <c r="M7845" s="5">
        <f t="shared" si="1108"/>
        <v>16.343310590307013</v>
      </c>
      <c r="N7845" s="6">
        <f t="shared" si="1100"/>
        <v>276.64985412593921</v>
      </c>
      <c r="O7845" s="6">
        <f t="shared" si="1103"/>
        <v>119.80196100235523</v>
      </c>
      <c r="P7845" s="6">
        <f>FORECAST(J7845,Inputs!$B$10:$B$18,Inputs!$A$10:$A$18)</f>
        <v>32.357227010767495</v>
      </c>
      <c r="Q7845" s="6">
        <f>IF(Inputs!$D$10="Yes",IF('Hourly Calcs'!P7845&gt;'Hourly Calcs'!K7845,'Hourly Calcs'!O7845,N7845+O7845),N7845+O7845)</f>
        <v>119.80196100235523</v>
      </c>
      <c r="R7845" s="12">
        <f t="shared" si="1104"/>
        <v>569.29891868319203</v>
      </c>
      <c r="S7845" s="1">
        <f>IF(AND(A7845&gt;=5,A7845&lt;=9),INDEX(Demand!$C$3:$C$26,C7845),INDEX(Demand!$B$3:$B$26,C7845))</f>
        <v>600</v>
      </c>
      <c r="T7845" s="7">
        <f t="shared" si="1105"/>
        <v>569.29891868319203</v>
      </c>
      <c r="U7845" s="7">
        <f t="shared" si="1106"/>
        <v>0</v>
      </c>
    </row>
    <row r="7846" spans="1:21" x14ac:dyDescent="0.2">
      <c r="A7846" s="1">
        <v>11</v>
      </c>
      <c r="B7846" s="1">
        <v>23</v>
      </c>
      <c r="C7846" s="1">
        <v>14</v>
      </c>
      <c r="D7846">
        <v>5.7</v>
      </c>
      <c r="E7846">
        <v>2.1</v>
      </c>
      <c r="F7846">
        <v>78</v>
      </c>
      <c r="G7846">
        <v>214</v>
      </c>
      <c r="H7846">
        <v>366</v>
      </c>
      <c r="I7846">
        <v>104</v>
      </c>
      <c r="J7846" s="4">
        <f t="shared" si="1101"/>
        <v>208.7217819415734</v>
      </c>
      <c r="K7846" s="4">
        <f t="shared" si="1102"/>
        <v>14.157115859171697</v>
      </c>
      <c r="L7846" s="5">
        <f t="shared" si="1107"/>
        <v>43.721781941573397</v>
      </c>
      <c r="M7846" s="5">
        <f t="shared" si="1108"/>
        <v>19.842884140828303</v>
      </c>
      <c r="N7846" s="6">
        <f t="shared" si="1100"/>
        <v>217.63261547221012</v>
      </c>
      <c r="O7846" s="6">
        <f t="shared" si="1103"/>
        <v>95.10995377286217</v>
      </c>
      <c r="P7846" s="6">
        <f>FORECAST(J7846,Inputs!$B$10:$B$18,Inputs!$A$10:$A$18)</f>
        <v>32.488164647607157</v>
      </c>
      <c r="Q7846" s="6">
        <f>IF(Inputs!$D$10="Yes",IF('Hourly Calcs'!P7846&gt;'Hourly Calcs'!K7846,'Hourly Calcs'!O7846,N7846+O7846),N7846+O7846)</f>
        <v>95.10995377286217</v>
      </c>
      <c r="R7846" s="12">
        <f t="shared" si="1104"/>
        <v>451.962500328641</v>
      </c>
      <c r="S7846" s="1">
        <f>IF(AND(A7846&gt;=5,A7846&lt;=9),INDEX(Demand!$C$3:$C$26,C7846),INDEX(Demand!$B$3:$B$26,C7846))</f>
        <v>600</v>
      </c>
      <c r="T7846" s="7">
        <f t="shared" si="1105"/>
        <v>451.962500328641</v>
      </c>
      <c r="U7846" s="7">
        <f t="shared" si="1106"/>
        <v>0</v>
      </c>
    </row>
    <row r="7847" spans="1:21" x14ac:dyDescent="0.2">
      <c r="A7847" s="1">
        <v>11</v>
      </c>
      <c r="B7847" s="1">
        <v>23</v>
      </c>
      <c r="C7847" s="1">
        <v>15</v>
      </c>
      <c r="D7847">
        <v>5.3</v>
      </c>
      <c r="E7847">
        <v>1.5</v>
      </c>
      <c r="F7847">
        <v>76</v>
      </c>
      <c r="G7847">
        <v>128</v>
      </c>
      <c r="H7847">
        <v>222</v>
      </c>
      <c r="I7847">
        <v>80</v>
      </c>
      <c r="J7847" s="4">
        <f t="shared" si="1101"/>
        <v>221.91047636665036</v>
      </c>
      <c r="K7847" s="4">
        <f t="shared" si="1102"/>
        <v>8.70054298224251</v>
      </c>
      <c r="L7847" s="5">
        <f t="shared" si="1107"/>
        <v>56.910476366650357</v>
      </c>
      <c r="M7847" s="5">
        <f t="shared" si="1108"/>
        <v>25.29945701775749</v>
      </c>
      <c r="N7847" s="6">
        <f t="shared" si="1100"/>
        <v>94.83533744571146</v>
      </c>
      <c r="O7847" s="6">
        <f t="shared" si="1103"/>
        <v>73.161502902201661</v>
      </c>
      <c r="P7847" s="6">
        <f>FORECAST(J7847,Inputs!$B$10:$B$18,Inputs!$A$10:$A$18)</f>
        <v>32.610282188580094</v>
      </c>
      <c r="Q7847" s="6">
        <f>IF(Inputs!$D$10="Yes",IF('Hourly Calcs'!P7847&gt;'Hourly Calcs'!K7847,'Hourly Calcs'!O7847,N7847+O7847),N7847+O7847)</f>
        <v>73.161502902201661</v>
      </c>
      <c r="R7847" s="12">
        <f t="shared" si="1104"/>
        <v>347.66346179126231</v>
      </c>
      <c r="S7847" s="1">
        <f>IF(AND(A7847&gt;=5,A7847&lt;=9),INDEX(Demand!$C$3:$C$26,C7847),INDEX(Demand!$B$3:$B$26,C7847))</f>
        <v>600</v>
      </c>
      <c r="T7847" s="7">
        <f t="shared" si="1105"/>
        <v>347.66346179126231</v>
      </c>
      <c r="U7847" s="7">
        <f t="shared" si="1106"/>
        <v>0</v>
      </c>
    </row>
    <row r="7848" spans="1:21" x14ac:dyDescent="0.2">
      <c r="A7848" s="1">
        <v>11</v>
      </c>
      <c r="B7848" s="1">
        <v>23</v>
      </c>
      <c r="C7848" s="1">
        <v>16</v>
      </c>
      <c r="D7848">
        <v>4</v>
      </c>
      <c r="E7848">
        <v>0.9</v>
      </c>
      <c r="F7848">
        <v>80</v>
      </c>
      <c r="G7848">
        <v>35</v>
      </c>
      <c r="H7848">
        <v>5</v>
      </c>
      <c r="I7848">
        <v>35</v>
      </c>
      <c r="J7848" s="4">
        <f t="shared" si="1101"/>
        <v>234.10680438132314</v>
      </c>
      <c r="K7848" s="4">
        <f t="shared" si="1102"/>
        <v>1.8575990127805255</v>
      </c>
      <c r="L7848" s="5">
        <f t="shared" si="1107"/>
        <v>69.106804381323144</v>
      </c>
      <c r="M7848" s="5">
        <f t="shared" si="1108"/>
        <v>32.142400987219474</v>
      </c>
      <c r="N7848" s="6">
        <f t="shared" si="1100"/>
        <v>1.130961076735761</v>
      </c>
      <c r="O7848" s="6">
        <f t="shared" si="1103"/>
        <v>32.00815751971323</v>
      </c>
      <c r="P7848" s="6">
        <f>FORECAST(J7848,Inputs!$B$10:$B$18,Inputs!$A$10:$A$18)</f>
        <v>32.723211151678917</v>
      </c>
      <c r="Q7848" s="6">
        <f>IF(Inputs!$D$10="Yes",IF('Hourly Calcs'!P7848&gt;'Hourly Calcs'!K7848,'Hourly Calcs'!O7848,N7848+O7848),N7848+O7848)</f>
        <v>32.00815751971323</v>
      </c>
      <c r="R7848" s="12">
        <f t="shared" si="1104"/>
        <v>152.10276453367726</v>
      </c>
      <c r="S7848" s="1">
        <f>IF(AND(A7848&gt;=5,A7848&lt;=9),INDEX(Demand!$C$3:$C$26,C7848),INDEX(Demand!$B$3:$B$26,C7848))</f>
        <v>900</v>
      </c>
      <c r="T7848" s="7">
        <f t="shared" si="1105"/>
        <v>152.10276453367726</v>
      </c>
      <c r="U7848" s="7">
        <f t="shared" si="1106"/>
        <v>0</v>
      </c>
    </row>
    <row r="7849" spans="1:21" x14ac:dyDescent="0.2">
      <c r="A7849" s="1">
        <v>11</v>
      </c>
      <c r="B7849" s="1">
        <v>23</v>
      </c>
      <c r="C7849" s="1">
        <v>17</v>
      </c>
      <c r="D7849">
        <v>2.8</v>
      </c>
      <c r="E7849">
        <v>0.3</v>
      </c>
      <c r="F7849">
        <v>84</v>
      </c>
      <c r="G7849">
        <v>1</v>
      </c>
      <c r="H7849">
        <v>0</v>
      </c>
      <c r="I7849">
        <v>1</v>
      </c>
      <c r="J7849" s="4">
        <f t="shared" si="1101"/>
        <v>245.52512007919586</v>
      </c>
      <c r="K7849" s="4">
        <f t="shared" si="1102"/>
        <v>-6.6126510653538304</v>
      </c>
      <c r="L7849" s="5">
        <f t="shared" si="1107"/>
        <v>80.525120079195858</v>
      </c>
      <c r="M7849" s="5">
        <f t="shared" si="1108"/>
        <v>0</v>
      </c>
      <c r="N7849" s="6">
        <f t="shared" si="1100"/>
        <v>0</v>
      </c>
      <c r="O7849" s="6">
        <f t="shared" si="1103"/>
        <v>0.91451878627752081</v>
      </c>
      <c r="P7849" s="6">
        <f>FORECAST(J7849,Inputs!$B$10:$B$18,Inputs!$A$10:$A$18)</f>
        <v>32.828936297029585</v>
      </c>
      <c r="Q7849" s="6">
        <f>IF(Inputs!$D$10="Yes",IF('Hourly Calcs'!P7849&gt;'Hourly Calcs'!K7849,'Hourly Calcs'!O7849,N7849+O7849),N7849+O7849)</f>
        <v>0.91451878627752081</v>
      </c>
      <c r="R7849" s="12">
        <f t="shared" si="1104"/>
        <v>4.3457932723907788</v>
      </c>
      <c r="S7849" s="1">
        <f>IF(AND(A7849&gt;=5,A7849&lt;=9),INDEX(Demand!$C$3:$C$26,C7849),INDEX(Demand!$B$3:$B$26,C7849))</f>
        <v>900</v>
      </c>
      <c r="T7849" s="7">
        <f t="shared" si="1105"/>
        <v>4.3457932723907788</v>
      </c>
      <c r="U7849" s="7">
        <f t="shared" si="1106"/>
        <v>0</v>
      </c>
    </row>
    <row r="7850" spans="1:21" x14ac:dyDescent="0.2">
      <c r="A7850" s="1">
        <v>11</v>
      </c>
      <c r="B7850" s="1">
        <v>23</v>
      </c>
      <c r="C7850" s="1">
        <v>18</v>
      </c>
      <c r="D7850">
        <v>1.2</v>
      </c>
      <c r="E7850">
        <v>-0.1</v>
      </c>
      <c r="F7850">
        <v>91</v>
      </c>
      <c r="G7850">
        <v>0</v>
      </c>
      <c r="H7850">
        <v>0</v>
      </c>
      <c r="I7850">
        <v>0</v>
      </c>
      <c r="J7850" s="4">
        <f t="shared" si="1101"/>
        <v>256.54820646043783</v>
      </c>
      <c r="K7850" s="4">
        <f t="shared" si="1102"/>
        <v>-15.612382056408748</v>
      </c>
      <c r="L7850" s="5">
        <f t="shared" si="1107"/>
        <v>0</v>
      </c>
      <c r="M7850" s="5">
        <f t="shared" si="1108"/>
        <v>0</v>
      </c>
      <c r="N7850" s="6">
        <f t="shared" si="1100"/>
        <v>0</v>
      </c>
      <c r="O7850" s="6">
        <f t="shared" si="1103"/>
        <v>0</v>
      </c>
      <c r="P7850" s="6">
        <f>FORECAST(J7850,Inputs!$B$10:$B$18,Inputs!$A$10:$A$18)</f>
        <v>32.93100191167072</v>
      </c>
      <c r="Q7850" s="6">
        <f>IF(Inputs!$D$10="Yes",IF('Hourly Calcs'!P7850&gt;'Hourly Calcs'!K7850,'Hourly Calcs'!O7850,N7850+O7850),N7850+O7850)</f>
        <v>0</v>
      </c>
      <c r="R7850" s="12">
        <f t="shared" si="1104"/>
        <v>0</v>
      </c>
      <c r="S7850" s="1">
        <f>IF(AND(A7850&gt;=5,A7850&lt;=9),INDEX(Demand!$C$3:$C$26,C7850),INDEX(Demand!$B$3:$B$26,C7850))</f>
        <v>900</v>
      </c>
      <c r="T7850" s="7">
        <f t="shared" si="1105"/>
        <v>0</v>
      </c>
      <c r="U7850" s="7">
        <f t="shared" si="1106"/>
        <v>0</v>
      </c>
    </row>
    <row r="7851" spans="1:21" x14ac:dyDescent="0.2">
      <c r="A7851" s="1">
        <v>11</v>
      </c>
      <c r="B7851" s="1">
        <v>23</v>
      </c>
      <c r="C7851" s="1">
        <v>19</v>
      </c>
      <c r="D7851">
        <v>2</v>
      </c>
      <c r="E7851">
        <v>0</v>
      </c>
      <c r="F7851">
        <v>87</v>
      </c>
      <c r="G7851">
        <v>0</v>
      </c>
      <c r="H7851">
        <v>0</v>
      </c>
      <c r="I7851">
        <v>0</v>
      </c>
      <c r="J7851" s="4">
        <f t="shared" si="1101"/>
        <v>267.69666942505893</v>
      </c>
      <c r="K7851" s="4">
        <f t="shared" si="1102"/>
        <v>-25.014454404968973</v>
      </c>
      <c r="L7851" s="5">
        <f t="shared" si="1107"/>
        <v>0</v>
      </c>
      <c r="M7851" s="5">
        <f t="shared" si="1108"/>
        <v>0</v>
      </c>
      <c r="N7851" s="6">
        <f t="shared" si="1100"/>
        <v>0</v>
      </c>
      <c r="O7851" s="6">
        <f t="shared" si="1103"/>
        <v>0</v>
      </c>
      <c r="P7851" s="6">
        <f>FORECAST(J7851,Inputs!$B$10:$B$18,Inputs!$A$10:$A$18)</f>
        <v>33.034228420602396</v>
      </c>
      <c r="Q7851" s="6">
        <f>IF(Inputs!$D$10="Yes",IF('Hourly Calcs'!P7851&gt;'Hourly Calcs'!K7851,'Hourly Calcs'!O7851,N7851+O7851),N7851+O7851)</f>
        <v>0</v>
      </c>
      <c r="R7851" s="12">
        <f t="shared" si="1104"/>
        <v>0</v>
      </c>
      <c r="S7851" s="1">
        <f>IF(AND(A7851&gt;=5,A7851&lt;=9),INDEX(Demand!$C$3:$C$26,C7851),INDEX(Demand!$B$3:$B$26,C7851))</f>
        <v>900</v>
      </c>
      <c r="T7851" s="7">
        <f t="shared" si="1105"/>
        <v>0</v>
      </c>
      <c r="U7851" s="7">
        <f t="shared" si="1106"/>
        <v>0</v>
      </c>
    </row>
    <row r="7852" spans="1:21" x14ac:dyDescent="0.2">
      <c r="A7852" s="1">
        <v>11</v>
      </c>
      <c r="B7852" s="1">
        <v>23</v>
      </c>
      <c r="C7852" s="1">
        <v>20</v>
      </c>
      <c r="D7852">
        <v>2.5</v>
      </c>
      <c r="E7852">
        <v>0.9</v>
      </c>
      <c r="F7852">
        <v>89</v>
      </c>
      <c r="G7852">
        <v>0</v>
      </c>
      <c r="H7852">
        <v>0</v>
      </c>
      <c r="I7852">
        <v>0</v>
      </c>
      <c r="J7852" s="4">
        <f t="shared" si="1101"/>
        <v>279.67607825660446</v>
      </c>
      <c r="K7852" s="4">
        <f t="shared" si="1102"/>
        <v>-34.481643904295709</v>
      </c>
      <c r="L7852" s="5">
        <f t="shared" si="1107"/>
        <v>0</v>
      </c>
      <c r="M7852" s="5">
        <f t="shared" si="1108"/>
        <v>0</v>
      </c>
      <c r="N7852" s="6">
        <f t="shared" si="1100"/>
        <v>0</v>
      </c>
      <c r="O7852" s="6">
        <f t="shared" si="1103"/>
        <v>0</v>
      </c>
      <c r="P7852" s="6">
        <f>FORECAST(J7852,Inputs!$B$10:$B$18,Inputs!$A$10:$A$18)</f>
        <v>33.145148872746333</v>
      </c>
      <c r="Q7852" s="6">
        <f>IF(Inputs!$D$10="Yes",IF('Hourly Calcs'!P7852&gt;'Hourly Calcs'!K7852,'Hourly Calcs'!O7852,N7852+O7852),N7852+O7852)</f>
        <v>0</v>
      </c>
      <c r="R7852" s="12">
        <f t="shared" si="1104"/>
        <v>0</v>
      </c>
      <c r="S7852" s="1">
        <f>IF(AND(A7852&gt;=5,A7852&lt;=9),INDEX(Demand!$C$3:$C$26,C7852),INDEX(Demand!$B$3:$B$26,C7852))</f>
        <v>800</v>
      </c>
      <c r="T7852" s="7">
        <f t="shared" si="1105"/>
        <v>0</v>
      </c>
      <c r="U7852" s="7">
        <f t="shared" si="1106"/>
        <v>0</v>
      </c>
    </row>
    <row r="7853" spans="1:21" x14ac:dyDescent="0.2">
      <c r="A7853" s="1">
        <v>11</v>
      </c>
      <c r="B7853" s="1">
        <v>23</v>
      </c>
      <c r="C7853" s="1">
        <v>21</v>
      </c>
      <c r="D7853">
        <v>3.4</v>
      </c>
      <c r="E7853">
        <v>1.4</v>
      </c>
      <c r="F7853">
        <v>87</v>
      </c>
      <c r="G7853">
        <v>0</v>
      </c>
      <c r="H7853">
        <v>0</v>
      </c>
      <c r="I7853">
        <v>0</v>
      </c>
      <c r="J7853" s="4">
        <f t="shared" si="1101"/>
        <v>293.50494317774934</v>
      </c>
      <c r="K7853" s="4">
        <f t="shared" si="1102"/>
        <v>-43.575714315273586</v>
      </c>
      <c r="L7853" s="5">
        <f t="shared" si="1107"/>
        <v>0</v>
      </c>
      <c r="M7853" s="5">
        <f t="shared" si="1108"/>
        <v>0</v>
      </c>
      <c r="N7853" s="6">
        <f t="shared" si="1100"/>
        <v>0</v>
      </c>
      <c r="O7853" s="6">
        <f t="shared" si="1103"/>
        <v>0</v>
      </c>
      <c r="P7853" s="6">
        <f>FORECAST(J7853,Inputs!$B$10:$B$18,Inputs!$A$10:$A$18)</f>
        <v>33.273193918312494</v>
      </c>
      <c r="Q7853" s="6">
        <f>IF(Inputs!$D$10="Yes",IF('Hourly Calcs'!P7853&gt;'Hourly Calcs'!K7853,'Hourly Calcs'!O7853,N7853+O7853),N7853+O7853)</f>
        <v>0</v>
      </c>
      <c r="R7853" s="12">
        <f t="shared" si="1104"/>
        <v>0</v>
      </c>
      <c r="S7853" s="1">
        <f>IF(AND(A7853&gt;=5,A7853&lt;=9),INDEX(Demand!$C$3:$C$26,C7853),INDEX(Demand!$B$3:$B$26,C7853))</f>
        <v>700</v>
      </c>
      <c r="T7853" s="7">
        <f t="shared" si="1105"/>
        <v>0</v>
      </c>
      <c r="U7853" s="7">
        <f t="shared" si="1106"/>
        <v>0</v>
      </c>
    </row>
    <row r="7854" spans="1:21" x14ac:dyDescent="0.2">
      <c r="A7854" s="1">
        <v>11</v>
      </c>
      <c r="B7854" s="1">
        <v>23</v>
      </c>
      <c r="C7854" s="1">
        <v>22</v>
      </c>
      <c r="D7854">
        <v>3.1</v>
      </c>
      <c r="E7854">
        <v>1.5</v>
      </c>
      <c r="F7854">
        <v>89</v>
      </c>
      <c r="G7854">
        <v>0</v>
      </c>
      <c r="H7854">
        <v>0</v>
      </c>
      <c r="I7854">
        <v>0</v>
      </c>
      <c r="J7854" s="4">
        <f t="shared" si="1101"/>
        <v>310.66313922091047</v>
      </c>
      <c r="K7854" s="4">
        <f t="shared" si="1102"/>
        <v>-51.62772590891845</v>
      </c>
      <c r="L7854" s="5">
        <f t="shared" si="1107"/>
        <v>0</v>
      </c>
      <c r="M7854" s="5">
        <f t="shared" si="1108"/>
        <v>0</v>
      </c>
      <c r="N7854" s="6">
        <f t="shared" si="1100"/>
        <v>0</v>
      </c>
      <c r="O7854" s="6">
        <f t="shared" si="1103"/>
        <v>0</v>
      </c>
      <c r="P7854" s="6">
        <f>FORECAST(J7854,Inputs!$B$10:$B$18,Inputs!$A$10:$A$18)</f>
        <v>33.43206610389732</v>
      </c>
      <c r="Q7854" s="6">
        <f>IF(Inputs!$D$10="Yes",IF('Hourly Calcs'!P7854&gt;'Hourly Calcs'!K7854,'Hourly Calcs'!O7854,N7854+O7854),N7854+O7854)</f>
        <v>0</v>
      </c>
      <c r="R7854" s="12">
        <f t="shared" si="1104"/>
        <v>0</v>
      </c>
      <c r="S7854" s="1">
        <f>IF(AND(A7854&gt;=5,A7854&lt;=9),INDEX(Demand!$C$3:$C$26,C7854),INDEX(Demand!$B$3:$B$26,C7854))</f>
        <v>600</v>
      </c>
      <c r="T7854" s="7">
        <f t="shared" si="1105"/>
        <v>0</v>
      </c>
      <c r="U7854" s="7">
        <f t="shared" si="1106"/>
        <v>0</v>
      </c>
    </row>
    <row r="7855" spans="1:21" x14ac:dyDescent="0.2">
      <c r="A7855" s="1">
        <v>11</v>
      </c>
      <c r="B7855" s="1">
        <v>23</v>
      </c>
      <c r="C7855" s="1">
        <v>23</v>
      </c>
      <c r="D7855">
        <v>3.5</v>
      </c>
      <c r="E7855">
        <v>2.2999999999999998</v>
      </c>
      <c r="F7855">
        <v>92</v>
      </c>
      <c r="G7855">
        <v>0</v>
      </c>
      <c r="H7855">
        <v>0</v>
      </c>
      <c r="I7855">
        <v>0</v>
      </c>
      <c r="J7855" s="4">
        <f t="shared" si="1101"/>
        <v>332.79661252247297</v>
      </c>
      <c r="K7855" s="4">
        <f t="shared" si="1102"/>
        <v>-57.538706752789921</v>
      </c>
      <c r="L7855" s="5">
        <f t="shared" si="1107"/>
        <v>0</v>
      </c>
      <c r="M7855" s="5">
        <f t="shared" si="1108"/>
        <v>0</v>
      </c>
      <c r="N7855" s="6">
        <f t="shared" si="1100"/>
        <v>0</v>
      </c>
      <c r="O7855" s="6">
        <f t="shared" si="1103"/>
        <v>0</v>
      </c>
      <c r="P7855" s="6">
        <f>FORECAST(J7855,Inputs!$B$10:$B$18,Inputs!$A$10:$A$18)</f>
        <v>33.637005671504376</v>
      </c>
      <c r="Q7855" s="6">
        <f>IF(Inputs!$D$10="Yes",IF('Hourly Calcs'!P7855&gt;'Hourly Calcs'!K7855,'Hourly Calcs'!O7855,N7855+O7855),N7855+O7855)</f>
        <v>0</v>
      </c>
      <c r="R7855" s="12">
        <f t="shared" si="1104"/>
        <v>0</v>
      </c>
      <c r="S7855" s="1">
        <f>IF(AND(A7855&gt;=5,A7855&lt;=9),INDEX(Demand!$C$3:$C$26,C7855),INDEX(Demand!$B$3:$B$26,C7855))</f>
        <v>500</v>
      </c>
      <c r="T7855" s="7">
        <f t="shared" si="1105"/>
        <v>0</v>
      </c>
      <c r="U7855" s="7">
        <f t="shared" si="1106"/>
        <v>0</v>
      </c>
    </row>
    <row r="7856" spans="1:21" x14ac:dyDescent="0.2">
      <c r="A7856" s="1">
        <v>11</v>
      </c>
      <c r="B7856" s="1">
        <v>23</v>
      </c>
      <c r="C7856" s="1">
        <v>24</v>
      </c>
      <c r="D7856">
        <v>4.0999999999999996</v>
      </c>
      <c r="E7856">
        <v>2.8</v>
      </c>
      <c r="F7856">
        <v>91</v>
      </c>
      <c r="G7856">
        <v>0</v>
      </c>
      <c r="H7856">
        <v>0</v>
      </c>
      <c r="I7856">
        <v>0</v>
      </c>
      <c r="J7856" s="4">
        <f t="shared" si="1101"/>
        <v>359.64001300589462</v>
      </c>
      <c r="K7856" s="4">
        <f t="shared" si="1102"/>
        <v>-59.829853321279785</v>
      </c>
      <c r="L7856" s="5">
        <f t="shared" si="1107"/>
        <v>0</v>
      </c>
      <c r="M7856" s="5">
        <f t="shared" si="1108"/>
        <v>0</v>
      </c>
      <c r="N7856" s="6">
        <f t="shared" si="1100"/>
        <v>0</v>
      </c>
      <c r="O7856" s="6">
        <f t="shared" si="1103"/>
        <v>0</v>
      </c>
      <c r="P7856" s="6">
        <f>FORECAST(J7856,Inputs!$B$10:$B$18,Inputs!$A$10:$A$18)</f>
        <v>33.885555675980505</v>
      </c>
      <c r="Q7856" s="6">
        <f>IF(Inputs!$D$10="Yes",IF('Hourly Calcs'!P7856&gt;'Hourly Calcs'!K7856,'Hourly Calcs'!O7856,N7856+O7856),N7856+O7856)</f>
        <v>0</v>
      </c>
      <c r="R7856" s="12">
        <f t="shared" si="1104"/>
        <v>0</v>
      </c>
      <c r="S7856" s="1">
        <f>IF(AND(A7856&gt;=5,A7856&lt;=9),INDEX(Demand!$C$3:$C$26,C7856),INDEX(Demand!$B$3:$B$26,C7856))</f>
        <v>400</v>
      </c>
      <c r="T7856" s="7">
        <f t="shared" si="1105"/>
        <v>0</v>
      </c>
      <c r="U7856" s="7">
        <f t="shared" si="1106"/>
        <v>0</v>
      </c>
    </row>
    <row r="7857" spans="1:21" x14ac:dyDescent="0.2">
      <c r="A7857" s="1">
        <v>11</v>
      </c>
      <c r="B7857" s="1">
        <v>24</v>
      </c>
      <c r="C7857" s="1">
        <v>1</v>
      </c>
      <c r="D7857">
        <v>3.9</v>
      </c>
      <c r="E7857">
        <v>2.7</v>
      </c>
      <c r="F7857">
        <v>92</v>
      </c>
      <c r="G7857">
        <v>0</v>
      </c>
      <c r="H7857">
        <v>0</v>
      </c>
      <c r="I7857">
        <v>0</v>
      </c>
      <c r="J7857" s="4">
        <f t="shared" si="1101"/>
        <v>26.569975247220754</v>
      </c>
      <c r="K7857" s="4">
        <f t="shared" si="1102"/>
        <v>-57.665332976302352</v>
      </c>
      <c r="L7857" s="5">
        <f t="shared" si="1107"/>
        <v>0</v>
      </c>
      <c r="M7857" s="5">
        <f t="shared" si="1108"/>
        <v>0</v>
      </c>
      <c r="N7857" s="6">
        <f t="shared" si="1100"/>
        <v>0</v>
      </c>
      <c r="O7857" s="6">
        <f t="shared" si="1103"/>
        <v>0</v>
      </c>
      <c r="P7857" s="6">
        <f>FORECAST(J7857,Inputs!$B$10:$B$18,Inputs!$A$10:$A$18)</f>
        <v>30.801573844881673</v>
      </c>
      <c r="Q7857" s="6">
        <f>IF(Inputs!$D$10="Yes",IF('Hourly Calcs'!P7857&gt;'Hourly Calcs'!K7857,'Hourly Calcs'!O7857,N7857+O7857),N7857+O7857)</f>
        <v>0</v>
      </c>
      <c r="R7857" s="12">
        <f t="shared" si="1104"/>
        <v>0</v>
      </c>
      <c r="S7857" s="1">
        <f>IF(AND(A7857&gt;=5,A7857&lt;=9),INDEX(Demand!$C$3:$C$26,C7857),INDEX(Demand!$B$3:$B$26,C7857))</f>
        <v>350</v>
      </c>
      <c r="T7857" s="7">
        <f t="shared" si="1105"/>
        <v>0</v>
      </c>
      <c r="U7857" s="7">
        <f t="shared" si="1106"/>
        <v>0</v>
      </c>
    </row>
    <row r="7858" spans="1:21" x14ac:dyDescent="0.2">
      <c r="A7858" s="1">
        <v>11</v>
      </c>
      <c r="B7858" s="1">
        <v>24</v>
      </c>
      <c r="C7858" s="1">
        <v>2</v>
      </c>
      <c r="D7858">
        <v>4.0999999999999996</v>
      </c>
      <c r="E7858">
        <v>2.8</v>
      </c>
      <c r="F7858">
        <v>91</v>
      </c>
      <c r="G7858">
        <v>0</v>
      </c>
      <c r="H7858">
        <v>0</v>
      </c>
      <c r="I7858">
        <v>0</v>
      </c>
      <c r="J7858" s="4">
        <f t="shared" si="1101"/>
        <v>48.862331513413551</v>
      </c>
      <c r="K7858" s="4">
        <f t="shared" si="1102"/>
        <v>-51.841526989635071</v>
      </c>
      <c r="L7858" s="5">
        <f t="shared" si="1107"/>
        <v>0</v>
      </c>
      <c r="M7858" s="5">
        <f t="shared" si="1108"/>
        <v>0</v>
      </c>
      <c r="N7858" s="6">
        <f t="shared" si="1100"/>
        <v>0</v>
      </c>
      <c r="O7858" s="6">
        <f t="shared" si="1103"/>
        <v>0</v>
      </c>
      <c r="P7858" s="6">
        <f>FORECAST(J7858,Inputs!$B$10:$B$18,Inputs!$A$10:$A$18)</f>
        <v>31.007984551050125</v>
      </c>
      <c r="Q7858" s="6">
        <f>IF(Inputs!$D$10="Yes",IF('Hourly Calcs'!P7858&gt;'Hourly Calcs'!K7858,'Hourly Calcs'!O7858,N7858+O7858),N7858+O7858)</f>
        <v>0</v>
      </c>
      <c r="R7858" s="12">
        <f t="shared" si="1104"/>
        <v>0</v>
      </c>
      <c r="S7858" s="1">
        <f>IF(AND(A7858&gt;=5,A7858&lt;=9),INDEX(Demand!$C$3:$C$26,C7858),INDEX(Demand!$B$3:$B$26,C7858))</f>
        <v>350</v>
      </c>
      <c r="T7858" s="7">
        <f t="shared" si="1105"/>
        <v>0</v>
      </c>
      <c r="U7858" s="7">
        <f t="shared" si="1106"/>
        <v>0</v>
      </c>
    </row>
    <row r="7859" spans="1:21" x14ac:dyDescent="0.2">
      <c r="A7859" s="1">
        <v>11</v>
      </c>
      <c r="B7859" s="1">
        <v>24</v>
      </c>
      <c r="C7859" s="1">
        <v>3</v>
      </c>
      <c r="D7859">
        <v>4.4000000000000004</v>
      </c>
      <c r="E7859">
        <v>3.4</v>
      </c>
      <c r="F7859">
        <v>93</v>
      </c>
      <c r="G7859">
        <v>0</v>
      </c>
      <c r="H7859">
        <v>0</v>
      </c>
      <c r="I7859">
        <v>0</v>
      </c>
      <c r="J7859" s="4">
        <f t="shared" si="1101"/>
        <v>66.145095044540099</v>
      </c>
      <c r="K7859" s="4">
        <f t="shared" si="1102"/>
        <v>-43.839373251621168</v>
      </c>
      <c r="L7859" s="5">
        <f t="shared" si="1107"/>
        <v>0</v>
      </c>
      <c r="M7859" s="5">
        <f t="shared" si="1108"/>
        <v>0</v>
      </c>
      <c r="N7859" s="6">
        <f t="shared" si="1100"/>
        <v>0</v>
      </c>
      <c r="O7859" s="6">
        <f t="shared" si="1103"/>
        <v>0</v>
      </c>
      <c r="P7859" s="6">
        <f>FORECAST(J7859,Inputs!$B$10:$B$18,Inputs!$A$10:$A$18)</f>
        <v>31.168010139301295</v>
      </c>
      <c r="Q7859" s="6">
        <f>IF(Inputs!$D$10="Yes",IF('Hourly Calcs'!P7859&gt;'Hourly Calcs'!K7859,'Hourly Calcs'!O7859,N7859+O7859),N7859+O7859)</f>
        <v>0</v>
      </c>
      <c r="R7859" s="12">
        <f t="shared" si="1104"/>
        <v>0</v>
      </c>
      <c r="S7859" s="1">
        <f>IF(AND(A7859&gt;=5,A7859&lt;=9),INDEX(Demand!$C$3:$C$26,C7859),INDEX(Demand!$B$3:$B$26,C7859))</f>
        <v>350</v>
      </c>
      <c r="T7859" s="7">
        <f t="shared" si="1105"/>
        <v>0</v>
      </c>
      <c r="U7859" s="7">
        <f t="shared" si="1106"/>
        <v>0</v>
      </c>
    </row>
    <row r="7860" spans="1:21" x14ac:dyDescent="0.2">
      <c r="A7860" s="1">
        <v>11</v>
      </c>
      <c r="B7860" s="1">
        <v>24</v>
      </c>
      <c r="C7860" s="1">
        <v>4</v>
      </c>
      <c r="D7860">
        <v>4.8</v>
      </c>
      <c r="E7860">
        <v>3.9</v>
      </c>
      <c r="F7860">
        <v>94</v>
      </c>
      <c r="G7860">
        <v>0</v>
      </c>
      <c r="H7860">
        <v>0</v>
      </c>
      <c r="I7860">
        <v>0</v>
      </c>
      <c r="J7860" s="4">
        <f t="shared" si="1101"/>
        <v>80.050296027171129</v>
      </c>
      <c r="K7860" s="4">
        <f t="shared" si="1102"/>
        <v>-34.772918306748025</v>
      </c>
      <c r="L7860" s="5">
        <f t="shared" si="1107"/>
        <v>84.949703972828871</v>
      </c>
      <c r="M7860" s="5">
        <f t="shared" si="1108"/>
        <v>0</v>
      </c>
      <c r="N7860" s="6">
        <f t="shared" si="1100"/>
        <v>0</v>
      </c>
      <c r="O7860" s="6">
        <f t="shared" si="1103"/>
        <v>0</v>
      </c>
      <c r="P7860" s="6">
        <f>FORECAST(J7860,Inputs!$B$10:$B$18,Inputs!$A$10:$A$18)</f>
        <v>31.296762000251583</v>
      </c>
      <c r="Q7860" s="6">
        <f>IF(Inputs!$D$10="Yes",IF('Hourly Calcs'!P7860&gt;'Hourly Calcs'!K7860,'Hourly Calcs'!O7860,N7860+O7860),N7860+O7860)</f>
        <v>0</v>
      </c>
      <c r="R7860" s="12">
        <f t="shared" si="1104"/>
        <v>0</v>
      </c>
      <c r="S7860" s="1">
        <f>IF(AND(A7860&gt;=5,A7860&lt;=9),INDEX(Demand!$C$3:$C$26,C7860),INDEX(Demand!$B$3:$B$26,C7860))</f>
        <v>350</v>
      </c>
      <c r="T7860" s="7">
        <f t="shared" si="1105"/>
        <v>0</v>
      </c>
      <c r="U7860" s="7">
        <f t="shared" si="1106"/>
        <v>0</v>
      </c>
    </row>
    <row r="7861" spans="1:21" x14ac:dyDescent="0.2">
      <c r="A7861" s="1">
        <v>11</v>
      </c>
      <c r="B7861" s="1">
        <v>24</v>
      </c>
      <c r="C7861" s="1">
        <v>5</v>
      </c>
      <c r="D7861">
        <v>5.2</v>
      </c>
      <c r="E7861">
        <v>4.8</v>
      </c>
      <c r="F7861">
        <v>97</v>
      </c>
      <c r="G7861">
        <v>0</v>
      </c>
      <c r="H7861">
        <v>0</v>
      </c>
      <c r="I7861">
        <v>0</v>
      </c>
      <c r="J7861" s="4">
        <f t="shared" si="1101"/>
        <v>92.071155690386504</v>
      </c>
      <c r="K7861" s="4">
        <f t="shared" si="1102"/>
        <v>-25.321055012912055</v>
      </c>
      <c r="L7861" s="5">
        <f t="shared" si="1107"/>
        <v>72.928844309613496</v>
      </c>
      <c r="M7861" s="5">
        <f t="shared" si="1108"/>
        <v>0</v>
      </c>
      <c r="N7861" s="6">
        <f t="shared" si="1100"/>
        <v>0</v>
      </c>
      <c r="O7861" s="6">
        <f t="shared" si="1103"/>
        <v>0</v>
      </c>
      <c r="P7861" s="6">
        <f>FORECAST(J7861,Inputs!$B$10:$B$18,Inputs!$A$10:$A$18)</f>
        <v>31.408066256392466</v>
      </c>
      <c r="Q7861" s="6">
        <f>IF(Inputs!$D$10="Yes",IF('Hourly Calcs'!P7861&gt;'Hourly Calcs'!K7861,'Hourly Calcs'!O7861,N7861+O7861),N7861+O7861)</f>
        <v>0</v>
      </c>
      <c r="R7861" s="12">
        <f t="shared" si="1104"/>
        <v>0</v>
      </c>
      <c r="S7861" s="1">
        <f>IF(AND(A7861&gt;=5,A7861&lt;=9),INDEX(Demand!$C$3:$C$26,C7861),INDEX(Demand!$B$3:$B$26,C7861))</f>
        <v>350</v>
      </c>
      <c r="T7861" s="7">
        <f t="shared" si="1105"/>
        <v>0</v>
      </c>
      <c r="U7861" s="7">
        <f t="shared" si="1106"/>
        <v>0</v>
      </c>
    </row>
    <row r="7862" spans="1:21" x14ac:dyDescent="0.2">
      <c r="A7862" s="1">
        <v>11</v>
      </c>
      <c r="B7862" s="1">
        <v>24</v>
      </c>
      <c r="C7862" s="1">
        <v>6</v>
      </c>
      <c r="D7862">
        <v>5</v>
      </c>
      <c r="E7862">
        <v>4.5999999999999996</v>
      </c>
      <c r="F7862">
        <v>97</v>
      </c>
      <c r="G7862">
        <v>0</v>
      </c>
      <c r="H7862">
        <v>0</v>
      </c>
      <c r="I7862">
        <v>0</v>
      </c>
      <c r="J7862" s="4">
        <f t="shared" si="1101"/>
        <v>103.23735359019678</v>
      </c>
      <c r="K7862" s="4">
        <f t="shared" si="1102"/>
        <v>-15.926835118862343</v>
      </c>
      <c r="L7862" s="5">
        <f t="shared" si="1107"/>
        <v>61.762646409803224</v>
      </c>
      <c r="M7862" s="5">
        <f t="shared" si="1108"/>
        <v>0</v>
      </c>
      <c r="N7862" s="6">
        <f t="shared" si="1100"/>
        <v>0</v>
      </c>
      <c r="O7862" s="6">
        <f t="shared" si="1103"/>
        <v>0</v>
      </c>
      <c r="P7862" s="6">
        <f>FORECAST(J7862,Inputs!$B$10:$B$18,Inputs!$A$10:$A$18)</f>
        <v>31.511456977687004</v>
      </c>
      <c r="Q7862" s="6">
        <f>IF(Inputs!$D$10="Yes",IF('Hourly Calcs'!P7862&gt;'Hourly Calcs'!K7862,'Hourly Calcs'!O7862,N7862+O7862),N7862+O7862)</f>
        <v>0</v>
      </c>
      <c r="R7862" s="12">
        <f t="shared" si="1104"/>
        <v>0</v>
      </c>
      <c r="S7862" s="1">
        <f>IF(AND(A7862&gt;=5,A7862&lt;=9),INDEX(Demand!$C$3:$C$26,C7862),INDEX(Demand!$B$3:$B$26,C7862))</f>
        <v>350</v>
      </c>
      <c r="T7862" s="7">
        <f t="shared" si="1105"/>
        <v>0</v>
      </c>
      <c r="U7862" s="7">
        <f t="shared" si="1106"/>
        <v>0</v>
      </c>
    </row>
    <row r="7863" spans="1:21" x14ac:dyDescent="0.2">
      <c r="A7863" s="1">
        <v>11</v>
      </c>
      <c r="B7863" s="1">
        <v>24</v>
      </c>
      <c r="C7863" s="1">
        <v>7</v>
      </c>
      <c r="D7863">
        <v>5</v>
      </c>
      <c r="E7863">
        <v>5</v>
      </c>
      <c r="F7863">
        <v>100</v>
      </c>
      <c r="G7863">
        <v>0</v>
      </c>
      <c r="H7863">
        <v>0</v>
      </c>
      <c r="I7863">
        <v>0</v>
      </c>
      <c r="J7863" s="4">
        <f t="shared" si="1101"/>
        <v>114.26051994858892</v>
      </c>
      <c r="K7863" s="4">
        <f t="shared" si="1102"/>
        <v>-6.9305114861501806</v>
      </c>
      <c r="L7863" s="5">
        <f t="shared" si="1107"/>
        <v>50.739480051411078</v>
      </c>
      <c r="M7863" s="5">
        <f t="shared" si="1108"/>
        <v>0</v>
      </c>
      <c r="N7863" s="6">
        <f t="shared" si="1100"/>
        <v>0</v>
      </c>
      <c r="O7863" s="6">
        <f t="shared" si="1103"/>
        <v>0</v>
      </c>
      <c r="P7863" s="6">
        <f>FORECAST(J7863,Inputs!$B$10:$B$18,Inputs!$A$10:$A$18)</f>
        <v>31.613523332857302</v>
      </c>
      <c r="Q7863" s="6">
        <f>IF(Inputs!$D$10="Yes",IF('Hourly Calcs'!P7863&gt;'Hourly Calcs'!K7863,'Hourly Calcs'!O7863,N7863+O7863),N7863+O7863)</f>
        <v>0</v>
      </c>
      <c r="R7863" s="12">
        <f t="shared" si="1104"/>
        <v>0</v>
      </c>
      <c r="S7863" s="1">
        <f>IF(AND(A7863&gt;=5,A7863&lt;=9),INDEX(Demand!$C$3:$C$26,C7863),INDEX(Demand!$B$3:$B$26,C7863))</f>
        <v>350</v>
      </c>
      <c r="T7863" s="7">
        <f t="shared" si="1105"/>
        <v>0</v>
      </c>
      <c r="U7863" s="7">
        <f t="shared" si="1106"/>
        <v>0</v>
      </c>
    </row>
    <row r="7864" spans="1:21" x14ac:dyDescent="0.2">
      <c r="A7864" s="1">
        <v>11</v>
      </c>
      <c r="B7864" s="1">
        <v>24</v>
      </c>
      <c r="C7864" s="1">
        <v>8</v>
      </c>
      <c r="D7864">
        <v>5.4</v>
      </c>
      <c r="E7864">
        <v>5.4</v>
      </c>
      <c r="F7864">
        <v>100</v>
      </c>
      <c r="G7864">
        <v>1</v>
      </c>
      <c r="H7864">
        <v>0</v>
      </c>
      <c r="I7864">
        <v>1</v>
      </c>
      <c r="J7864" s="4">
        <f t="shared" si="1101"/>
        <v>125.664029721266</v>
      </c>
      <c r="K7864" s="4">
        <f t="shared" si="1102"/>
        <v>1.5723540119570174</v>
      </c>
      <c r="L7864" s="5">
        <f t="shared" si="1107"/>
        <v>39.335970278733996</v>
      </c>
      <c r="M7864" s="5">
        <f t="shared" si="1108"/>
        <v>32.427645988042983</v>
      </c>
      <c r="N7864" s="6">
        <f t="shared" si="1100"/>
        <v>0</v>
      </c>
      <c r="O7864" s="6">
        <f t="shared" si="1103"/>
        <v>0.91451878627752081</v>
      </c>
      <c r="P7864" s="6">
        <f>FORECAST(J7864,Inputs!$B$10:$B$18,Inputs!$A$10:$A$18)</f>
        <v>31.719111386308015</v>
      </c>
      <c r="Q7864" s="6">
        <f>IF(Inputs!$D$10="Yes",IF('Hourly Calcs'!P7864&gt;'Hourly Calcs'!K7864,'Hourly Calcs'!O7864,N7864+O7864),N7864+O7864)</f>
        <v>0.91451878627752081</v>
      </c>
      <c r="R7864" s="12">
        <f t="shared" si="1104"/>
        <v>4.3457932723907788</v>
      </c>
      <c r="S7864" s="1">
        <f>IF(AND(A7864&gt;=5,A7864&lt;=9),INDEX(Demand!$C$3:$C$26,C7864),INDEX(Demand!$B$3:$B$26,C7864))</f>
        <v>350</v>
      </c>
      <c r="T7864" s="7">
        <f t="shared" si="1105"/>
        <v>4.3457932723907788</v>
      </c>
      <c r="U7864" s="7">
        <f t="shared" si="1106"/>
        <v>0</v>
      </c>
    </row>
    <row r="7865" spans="1:21" x14ac:dyDescent="0.2">
      <c r="A7865" s="1">
        <v>11</v>
      </c>
      <c r="B7865" s="1">
        <v>24</v>
      </c>
      <c r="C7865" s="1">
        <v>9</v>
      </c>
      <c r="D7865">
        <v>6</v>
      </c>
      <c r="E7865">
        <v>6</v>
      </c>
      <c r="F7865">
        <v>100</v>
      </c>
      <c r="G7865">
        <v>14</v>
      </c>
      <c r="H7865">
        <v>0</v>
      </c>
      <c r="I7865">
        <v>14</v>
      </c>
      <c r="J7865" s="4">
        <f t="shared" si="1101"/>
        <v>137.83219558388402</v>
      </c>
      <c r="K7865" s="4">
        <f t="shared" si="1102"/>
        <v>8.4050808093965514</v>
      </c>
      <c r="L7865" s="5">
        <f t="shared" si="1107"/>
        <v>27.167804416115985</v>
      </c>
      <c r="M7865" s="5">
        <f t="shared" si="1108"/>
        <v>25.594919190603449</v>
      </c>
      <c r="N7865" s="6">
        <f t="shared" si="1100"/>
        <v>0</v>
      </c>
      <c r="O7865" s="6">
        <f t="shared" si="1103"/>
        <v>12.803263007885292</v>
      </c>
      <c r="P7865" s="6">
        <f>FORECAST(J7865,Inputs!$B$10:$B$18,Inputs!$A$10:$A$18)</f>
        <v>31.831779588739664</v>
      </c>
      <c r="Q7865" s="6">
        <f>IF(Inputs!$D$10="Yes",IF('Hourly Calcs'!P7865&gt;'Hourly Calcs'!K7865,'Hourly Calcs'!O7865,N7865+O7865),N7865+O7865)</f>
        <v>12.803263007885292</v>
      </c>
      <c r="R7865" s="12">
        <f t="shared" si="1104"/>
        <v>60.841105813470904</v>
      </c>
      <c r="S7865" s="1">
        <f>IF(AND(A7865&gt;=5,A7865&lt;=9),INDEX(Demand!$C$3:$C$26,C7865),INDEX(Demand!$B$3:$B$26,C7865))</f>
        <v>350</v>
      </c>
      <c r="T7865" s="7">
        <f t="shared" si="1105"/>
        <v>60.841105813470904</v>
      </c>
      <c r="U7865" s="7">
        <f t="shared" si="1106"/>
        <v>0</v>
      </c>
    </row>
    <row r="7866" spans="1:21" x14ac:dyDescent="0.2">
      <c r="A7866" s="1">
        <v>11</v>
      </c>
      <c r="B7866" s="1">
        <v>24</v>
      </c>
      <c r="C7866" s="1">
        <v>10</v>
      </c>
      <c r="D7866">
        <v>6.9</v>
      </c>
      <c r="E7866">
        <v>6.9</v>
      </c>
      <c r="F7866">
        <v>100</v>
      </c>
      <c r="G7866">
        <v>41</v>
      </c>
      <c r="H7866">
        <v>0</v>
      </c>
      <c r="I7866">
        <v>41</v>
      </c>
      <c r="J7866" s="4">
        <f t="shared" si="1101"/>
        <v>150.98182734655444</v>
      </c>
      <c r="K7866" s="4">
        <f t="shared" si="1102"/>
        <v>13.881338892916403</v>
      </c>
      <c r="L7866" s="5">
        <f t="shared" si="1107"/>
        <v>14.018172653445561</v>
      </c>
      <c r="M7866" s="5">
        <f t="shared" si="1108"/>
        <v>20.118661107083597</v>
      </c>
      <c r="N7866" s="6">
        <f t="shared" si="1100"/>
        <v>0</v>
      </c>
      <c r="O7866" s="6">
        <f t="shared" si="1103"/>
        <v>37.495270237378357</v>
      </c>
      <c r="P7866" s="6">
        <f>FORECAST(J7866,Inputs!$B$10:$B$18,Inputs!$A$10:$A$18)</f>
        <v>31.95353543839402</v>
      </c>
      <c r="Q7866" s="6">
        <f>IF(Inputs!$D$10="Yes",IF('Hourly Calcs'!P7866&gt;'Hourly Calcs'!K7866,'Hourly Calcs'!O7866,N7866+O7866),N7866+O7866)</f>
        <v>37.495270237378357</v>
      </c>
      <c r="R7866" s="12">
        <f t="shared" si="1104"/>
        <v>178.17752416802193</v>
      </c>
      <c r="S7866" s="1">
        <f>IF(AND(A7866&gt;=5,A7866&lt;=9),INDEX(Demand!$C$3:$C$26,C7866),INDEX(Demand!$B$3:$B$26,C7866))</f>
        <v>600</v>
      </c>
      <c r="T7866" s="7">
        <f t="shared" si="1105"/>
        <v>178.17752416802193</v>
      </c>
      <c r="U7866" s="7">
        <f t="shared" si="1106"/>
        <v>0</v>
      </c>
    </row>
    <row r="7867" spans="1:21" x14ac:dyDescent="0.2">
      <c r="A7867" s="1">
        <v>11</v>
      </c>
      <c r="B7867" s="1">
        <v>24</v>
      </c>
      <c r="C7867" s="1">
        <v>11</v>
      </c>
      <c r="D7867">
        <v>7.7</v>
      </c>
      <c r="E7867">
        <v>7.7</v>
      </c>
      <c r="F7867">
        <v>100</v>
      </c>
      <c r="G7867">
        <v>65</v>
      </c>
      <c r="H7867">
        <v>0</v>
      </c>
      <c r="I7867">
        <v>65</v>
      </c>
      <c r="J7867" s="4">
        <f t="shared" si="1101"/>
        <v>165.07851993777172</v>
      </c>
      <c r="K7867" s="4">
        <f t="shared" si="1102"/>
        <v>17.413020888093953</v>
      </c>
      <c r="L7867" s="5">
        <f t="shared" si="1107"/>
        <v>7.8519937771716286E-2</v>
      </c>
      <c r="M7867" s="5">
        <f t="shared" si="1108"/>
        <v>16.586979111906047</v>
      </c>
      <c r="N7867" s="6">
        <f t="shared" si="1100"/>
        <v>0</v>
      </c>
      <c r="O7867" s="6">
        <f t="shared" si="1103"/>
        <v>59.443721108038851</v>
      </c>
      <c r="P7867" s="6">
        <f>FORECAST(J7867,Inputs!$B$10:$B$18,Inputs!$A$10:$A$18)</f>
        <v>32.08406036979418</v>
      </c>
      <c r="Q7867" s="6">
        <f>IF(Inputs!$D$10="Yes",IF('Hourly Calcs'!P7867&gt;'Hourly Calcs'!K7867,'Hourly Calcs'!O7867,N7867+O7867),N7867+O7867)</f>
        <v>59.443721108038851</v>
      </c>
      <c r="R7867" s="12">
        <f t="shared" si="1104"/>
        <v>282.47656270540062</v>
      </c>
      <c r="S7867" s="1">
        <f>IF(AND(A7867&gt;=5,A7867&lt;=9),INDEX(Demand!$C$3:$C$26,C7867),INDEX(Demand!$B$3:$B$26,C7867))</f>
        <v>600</v>
      </c>
      <c r="T7867" s="7">
        <f t="shared" si="1105"/>
        <v>282.47656270540062</v>
      </c>
      <c r="U7867" s="7">
        <f t="shared" si="1106"/>
        <v>0</v>
      </c>
    </row>
    <row r="7868" spans="1:21" x14ac:dyDescent="0.2">
      <c r="A7868" s="1">
        <v>11</v>
      </c>
      <c r="B7868" s="1">
        <v>24</v>
      </c>
      <c r="C7868" s="1">
        <v>12</v>
      </c>
      <c r="D7868">
        <v>8.3000000000000007</v>
      </c>
      <c r="E7868">
        <v>8.3000000000000007</v>
      </c>
      <c r="F7868">
        <v>100</v>
      </c>
      <c r="G7868">
        <v>78</v>
      </c>
      <c r="H7868">
        <v>0</v>
      </c>
      <c r="I7868">
        <v>78</v>
      </c>
      <c r="J7868" s="4">
        <f t="shared" si="1101"/>
        <v>179.77267799422953</v>
      </c>
      <c r="K7868" s="4">
        <f t="shared" si="1102"/>
        <v>18.653561536756243</v>
      </c>
      <c r="L7868" s="5">
        <f t="shared" si="1107"/>
        <v>14.772677994229525</v>
      </c>
      <c r="M7868" s="5">
        <f t="shared" si="1108"/>
        <v>15.346438463243757</v>
      </c>
      <c r="N7868" s="6">
        <f t="shared" si="1100"/>
        <v>0</v>
      </c>
      <c r="O7868" s="6">
        <f t="shared" si="1103"/>
        <v>71.332465329646624</v>
      </c>
      <c r="P7868" s="6">
        <f>FORECAST(J7868,Inputs!$B$10:$B$18,Inputs!$A$10:$A$18)</f>
        <v>32.220117388835455</v>
      </c>
      <c r="Q7868" s="6">
        <f>IF(Inputs!$D$10="Yes",IF('Hourly Calcs'!P7868&gt;'Hourly Calcs'!K7868,'Hourly Calcs'!O7868,N7868+O7868),N7868+O7868)</f>
        <v>71.332465329646624</v>
      </c>
      <c r="R7868" s="12">
        <f t="shared" si="1104"/>
        <v>338.97187524648075</v>
      </c>
      <c r="S7868" s="1">
        <f>IF(AND(A7868&gt;=5,A7868&lt;=9),INDEX(Demand!$C$3:$C$26,C7868),INDEX(Demand!$B$3:$B$26,C7868))</f>
        <v>600</v>
      </c>
      <c r="T7868" s="7">
        <f t="shared" si="1105"/>
        <v>338.97187524648075</v>
      </c>
      <c r="U7868" s="7">
        <f t="shared" si="1106"/>
        <v>0</v>
      </c>
    </row>
    <row r="7869" spans="1:21" x14ac:dyDescent="0.2">
      <c r="A7869" s="1">
        <v>11</v>
      </c>
      <c r="B7869" s="1">
        <v>24</v>
      </c>
      <c r="C7869" s="1">
        <v>13</v>
      </c>
      <c r="D7869">
        <v>8.5</v>
      </c>
      <c r="E7869">
        <v>8.5</v>
      </c>
      <c r="F7869">
        <v>100</v>
      </c>
      <c r="G7869">
        <v>77</v>
      </c>
      <c r="H7869">
        <v>0</v>
      </c>
      <c r="I7869">
        <v>77</v>
      </c>
      <c r="J7869" s="4">
        <f t="shared" si="1101"/>
        <v>194.47368012439438</v>
      </c>
      <c r="K7869" s="4">
        <f t="shared" si="1102"/>
        <v>17.470515280704618</v>
      </c>
      <c r="L7869" s="5">
        <f t="shared" si="1107"/>
        <v>29.473680124394377</v>
      </c>
      <c r="M7869" s="5">
        <f t="shared" si="1108"/>
        <v>16.529484719295382</v>
      </c>
      <c r="N7869" s="6">
        <f t="shared" si="1100"/>
        <v>0</v>
      </c>
      <c r="O7869" s="6">
        <f t="shared" si="1103"/>
        <v>70.417946543369098</v>
      </c>
      <c r="P7869" s="6">
        <f>FORECAST(J7869,Inputs!$B$10:$B$18,Inputs!$A$10:$A$18)</f>
        <v>32.356237778929575</v>
      </c>
      <c r="Q7869" s="6">
        <f>IF(Inputs!$D$10="Yes",IF('Hourly Calcs'!P7869&gt;'Hourly Calcs'!K7869,'Hourly Calcs'!O7869,N7869+O7869),N7869+O7869)</f>
        <v>70.417946543369098</v>
      </c>
      <c r="R7869" s="12">
        <f t="shared" si="1104"/>
        <v>334.62608197408991</v>
      </c>
      <c r="S7869" s="1">
        <f>IF(AND(A7869&gt;=5,A7869&lt;=9),INDEX(Demand!$C$3:$C$26,C7869),INDEX(Demand!$B$3:$B$26,C7869))</f>
        <v>600</v>
      </c>
      <c r="T7869" s="7">
        <f t="shared" si="1105"/>
        <v>334.62608197408991</v>
      </c>
      <c r="U7869" s="7">
        <f t="shared" si="1106"/>
        <v>0</v>
      </c>
    </row>
    <row r="7870" spans="1:21" x14ac:dyDescent="0.2">
      <c r="A7870" s="1">
        <v>11</v>
      </c>
      <c r="B7870" s="1">
        <v>24</v>
      </c>
      <c r="C7870" s="1">
        <v>14</v>
      </c>
      <c r="D7870">
        <v>9.9</v>
      </c>
      <c r="E7870">
        <v>9.9</v>
      </c>
      <c r="F7870">
        <v>100</v>
      </c>
      <c r="G7870">
        <v>62</v>
      </c>
      <c r="H7870">
        <v>0</v>
      </c>
      <c r="I7870">
        <v>62</v>
      </c>
      <c r="J7870" s="4">
        <f t="shared" si="1101"/>
        <v>208.58746234598956</v>
      </c>
      <c r="K7870" s="4">
        <f t="shared" si="1102"/>
        <v>13.990020529457567</v>
      </c>
      <c r="L7870" s="5">
        <f t="shared" si="1107"/>
        <v>43.587462345989564</v>
      </c>
      <c r="M7870" s="5">
        <f t="shared" si="1108"/>
        <v>20.009979470542433</v>
      </c>
      <c r="N7870" s="6">
        <f t="shared" si="1100"/>
        <v>0</v>
      </c>
      <c r="O7870" s="6">
        <f t="shared" si="1103"/>
        <v>56.700164749206287</v>
      </c>
      <c r="P7870" s="6">
        <f>FORECAST(J7870,Inputs!$B$10:$B$18,Inputs!$A$10:$A$18)</f>
        <v>32.486920947648052</v>
      </c>
      <c r="Q7870" s="6">
        <f>IF(Inputs!$D$10="Yes",IF('Hourly Calcs'!P7870&gt;'Hourly Calcs'!K7870,'Hourly Calcs'!O7870,N7870+O7870),N7870+O7870)</f>
        <v>56.700164749206287</v>
      </c>
      <c r="R7870" s="12">
        <f t="shared" si="1104"/>
        <v>269.43918288822829</v>
      </c>
      <c r="S7870" s="1">
        <f>IF(AND(A7870&gt;=5,A7870&lt;=9),INDEX(Demand!$C$3:$C$26,C7870),INDEX(Demand!$B$3:$B$26,C7870))</f>
        <v>600</v>
      </c>
      <c r="T7870" s="7">
        <f t="shared" si="1105"/>
        <v>269.43918288822829</v>
      </c>
      <c r="U7870" s="7">
        <f t="shared" si="1106"/>
        <v>0</v>
      </c>
    </row>
    <row r="7871" spans="1:21" x14ac:dyDescent="0.2">
      <c r="A7871" s="1">
        <v>11</v>
      </c>
      <c r="B7871" s="1">
        <v>24</v>
      </c>
      <c r="C7871" s="1">
        <v>15</v>
      </c>
      <c r="D7871">
        <v>11.9</v>
      </c>
      <c r="E7871">
        <v>11.9</v>
      </c>
      <c r="F7871">
        <v>100</v>
      </c>
      <c r="G7871">
        <v>37</v>
      </c>
      <c r="H7871">
        <v>0</v>
      </c>
      <c r="I7871">
        <v>37</v>
      </c>
      <c r="J7871" s="4">
        <f t="shared" si="1101"/>
        <v>221.7566618558491</v>
      </c>
      <c r="K7871" s="4">
        <f t="shared" si="1102"/>
        <v>8.5540714268528433</v>
      </c>
      <c r="L7871" s="5">
        <f t="shared" si="1107"/>
        <v>56.756661855849103</v>
      </c>
      <c r="M7871" s="5">
        <f t="shared" si="1108"/>
        <v>25.445928573147157</v>
      </c>
      <c r="N7871" s="6">
        <f t="shared" si="1100"/>
        <v>0</v>
      </c>
      <c r="O7871" s="6">
        <f t="shared" si="1103"/>
        <v>33.837195092268267</v>
      </c>
      <c r="P7871" s="6">
        <f>FORECAST(J7871,Inputs!$B$10:$B$18,Inputs!$A$10:$A$18)</f>
        <v>32.608857980146752</v>
      </c>
      <c r="Q7871" s="6">
        <f>IF(Inputs!$D$10="Yes",IF('Hourly Calcs'!P7871&gt;'Hourly Calcs'!K7871,'Hourly Calcs'!O7871,N7871+O7871),N7871+O7871)</f>
        <v>33.837195092268267</v>
      </c>
      <c r="R7871" s="12">
        <f t="shared" si="1104"/>
        <v>160.79435107845879</v>
      </c>
      <c r="S7871" s="1">
        <f>IF(AND(A7871&gt;=5,A7871&lt;=9),INDEX(Demand!$C$3:$C$26,C7871),INDEX(Demand!$B$3:$B$26,C7871))</f>
        <v>600</v>
      </c>
      <c r="T7871" s="7">
        <f t="shared" si="1105"/>
        <v>160.79435107845882</v>
      </c>
      <c r="U7871" s="7">
        <f t="shared" si="1106"/>
        <v>0</v>
      </c>
    </row>
    <row r="7872" spans="1:21" x14ac:dyDescent="0.2">
      <c r="A7872" s="1">
        <v>11</v>
      </c>
      <c r="B7872" s="1">
        <v>24</v>
      </c>
      <c r="C7872" s="1">
        <v>16</v>
      </c>
      <c r="D7872">
        <v>12</v>
      </c>
      <c r="E7872">
        <v>12</v>
      </c>
      <c r="F7872">
        <v>100</v>
      </c>
      <c r="G7872">
        <v>10</v>
      </c>
      <c r="H7872">
        <v>0</v>
      </c>
      <c r="I7872">
        <v>10</v>
      </c>
      <c r="J7872" s="4">
        <f t="shared" si="1101"/>
        <v>233.93918762638506</v>
      </c>
      <c r="K7872" s="4">
        <f t="shared" si="1102"/>
        <v>1.7379651695710123</v>
      </c>
      <c r="L7872" s="5">
        <f t="shared" si="1107"/>
        <v>68.939187626385063</v>
      </c>
      <c r="M7872" s="5">
        <f t="shared" si="1108"/>
        <v>32.262034830428988</v>
      </c>
      <c r="N7872" s="6">
        <f t="shared" si="1100"/>
        <v>0</v>
      </c>
      <c r="O7872" s="6">
        <f t="shared" si="1103"/>
        <v>9.1451878627752077</v>
      </c>
      <c r="P7872" s="6">
        <f>FORECAST(J7872,Inputs!$B$10:$B$18,Inputs!$A$10:$A$18)</f>
        <v>32.721659144688751</v>
      </c>
      <c r="Q7872" s="6">
        <f>IF(Inputs!$D$10="Yes",IF('Hourly Calcs'!P7872&gt;'Hourly Calcs'!K7872,'Hourly Calcs'!O7872,N7872+O7872),N7872+O7872)</f>
        <v>9.1451878627752077</v>
      </c>
      <c r="R7872" s="12">
        <f t="shared" si="1104"/>
        <v>43.457932723907788</v>
      </c>
      <c r="S7872" s="1">
        <f>IF(AND(A7872&gt;=5,A7872&lt;=9),INDEX(Demand!$C$3:$C$26,C7872),INDEX(Demand!$B$3:$B$26,C7872))</f>
        <v>900</v>
      </c>
      <c r="T7872" s="7">
        <f t="shared" si="1105"/>
        <v>43.457932723907788</v>
      </c>
      <c r="U7872" s="7">
        <f t="shared" si="1106"/>
        <v>0</v>
      </c>
    </row>
    <row r="7873" spans="1:21" x14ac:dyDescent="0.2">
      <c r="A7873" s="1">
        <v>11</v>
      </c>
      <c r="B7873" s="1">
        <v>24</v>
      </c>
      <c r="C7873" s="1">
        <v>17</v>
      </c>
      <c r="D7873">
        <v>11.2</v>
      </c>
      <c r="E7873">
        <v>11.2</v>
      </c>
      <c r="F7873">
        <v>100</v>
      </c>
      <c r="G7873">
        <v>1</v>
      </c>
      <c r="H7873">
        <v>0</v>
      </c>
      <c r="I7873">
        <v>1</v>
      </c>
      <c r="J7873" s="4">
        <f t="shared" si="1101"/>
        <v>245.34615069828033</v>
      </c>
      <c r="K7873" s="4">
        <f t="shared" si="1102"/>
        <v>-6.7288216595824792</v>
      </c>
      <c r="L7873" s="5">
        <f t="shared" si="1107"/>
        <v>80.346150698280326</v>
      </c>
      <c r="M7873" s="5">
        <f t="shared" si="1108"/>
        <v>0</v>
      </c>
      <c r="N7873" s="6">
        <f t="shared" si="1100"/>
        <v>0</v>
      </c>
      <c r="O7873" s="6">
        <f t="shared" si="1103"/>
        <v>0.91451878627752081</v>
      </c>
      <c r="P7873" s="6">
        <f>FORECAST(J7873,Inputs!$B$10:$B$18,Inputs!$A$10:$A$18)</f>
        <v>32.827279173132226</v>
      </c>
      <c r="Q7873" s="6">
        <f>IF(Inputs!$D$10="Yes",IF('Hourly Calcs'!P7873&gt;'Hourly Calcs'!K7873,'Hourly Calcs'!O7873,N7873+O7873),N7873+O7873)</f>
        <v>0.91451878627752081</v>
      </c>
      <c r="R7873" s="12">
        <f t="shared" si="1104"/>
        <v>4.3457932723907788</v>
      </c>
      <c r="S7873" s="1">
        <f>IF(AND(A7873&gt;=5,A7873&lt;=9),INDEX(Demand!$C$3:$C$26,C7873),INDEX(Demand!$B$3:$B$26,C7873))</f>
        <v>900</v>
      </c>
      <c r="T7873" s="7">
        <f t="shared" si="1105"/>
        <v>4.3457932723907788</v>
      </c>
      <c r="U7873" s="7">
        <f t="shared" si="1106"/>
        <v>0</v>
      </c>
    </row>
    <row r="7874" spans="1:21" x14ac:dyDescent="0.2">
      <c r="A7874" s="1">
        <v>11</v>
      </c>
      <c r="B7874" s="1">
        <v>24</v>
      </c>
      <c r="C7874" s="1">
        <v>18</v>
      </c>
      <c r="D7874">
        <v>11</v>
      </c>
      <c r="E7874">
        <v>11</v>
      </c>
      <c r="F7874">
        <v>100</v>
      </c>
      <c r="G7874">
        <v>0</v>
      </c>
      <c r="H7874">
        <v>0</v>
      </c>
      <c r="I7874">
        <v>0</v>
      </c>
      <c r="J7874" s="4">
        <f t="shared" si="1101"/>
        <v>256.35737222178489</v>
      </c>
      <c r="K7874" s="4">
        <f t="shared" si="1102"/>
        <v>-15.717623133946987</v>
      </c>
      <c r="L7874" s="5">
        <f t="shared" si="1107"/>
        <v>0</v>
      </c>
      <c r="M7874" s="5">
        <f t="shared" si="1108"/>
        <v>0</v>
      </c>
      <c r="N7874" s="6">
        <f t="shared" si="1100"/>
        <v>0</v>
      </c>
      <c r="O7874" s="6">
        <f t="shared" si="1103"/>
        <v>0</v>
      </c>
      <c r="P7874" s="6">
        <f>FORECAST(J7874,Inputs!$B$10:$B$18,Inputs!$A$10:$A$18)</f>
        <v>32.929234927979486</v>
      </c>
      <c r="Q7874" s="6">
        <f>IF(Inputs!$D$10="Yes",IF('Hourly Calcs'!P7874&gt;'Hourly Calcs'!K7874,'Hourly Calcs'!O7874,N7874+O7874),N7874+O7874)</f>
        <v>0</v>
      </c>
      <c r="R7874" s="12">
        <f t="shared" si="1104"/>
        <v>0</v>
      </c>
      <c r="S7874" s="1">
        <f>IF(AND(A7874&gt;=5,A7874&lt;=9),INDEX(Demand!$C$3:$C$26,C7874),INDEX(Demand!$B$3:$B$26,C7874))</f>
        <v>900</v>
      </c>
      <c r="T7874" s="7">
        <f t="shared" si="1105"/>
        <v>0</v>
      </c>
      <c r="U7874" s="7">
        <f t="shared" si="1106"/>
        <v>0</v>
      </c>
    </row>
    <row r="7875" spans="1:21" x14ac:dyDescent="0.2">
      <c r="A7875" s="1">
        <v>11</v>
      </c>
      <c r="B7875" s="1">
        <v>24</v>
      </c>
      <c r="C7875" s="1">
        <v>19</v>
      </c>
      <c r="D7875">
        <v>11</v>
      </c>
      <c r="E7875">
        <v>11</v>
      </c>
      <c r="F7875">
        <v>100</v>
      </c>
      <c r="G7875">
        <v>0</v>
      </c>
      <c r="H7875">
        <v>0</v>
      </c>
      <c r="I7875">
        <v>0</v>
      </c>
      <c r="J7875" s="4">
        <f t="shared" si="1101"/>
        <v>267.49114110515671</v>
      </c>
      <c r="K7875" s="4">
        <f t="shared" si="1102"/>
        <v>-25.114799003643469</v>
      </c>
      <c r="L7875" s="5">
        <f t="shared" si="1107"/>
        <v>0</v>
      </c>
      <c r="M7875" s="5">
        <f t="shared" si="1108"/>
        <v>0</v>
      </c>
      <c r="N7875" s="6">
        <f t="shared" si="1100"/>
        <v>0</v>
      </c>
      <c r="O7875" s="6">
        <f t="shared" si="1103"/>
        <v>0</v>
      </c>
      <c r="P7875" s="6">
        <f>FORECAST(J7875,Inputs!$B$10:$B$18,Inputs!$A$10:$A$18)</f>
        <v>33.032325380603304</v>
      </c>
      <c r="Q7875" s="6">
        <f>IF(Inputs!$D$10="Yes",IF('Hourly Calcs'!P7875&gt;'Hourly Calcs'!K7875,'Hourly Calcs'!O7875,N7875+O7875),N7875+O7875)</f>
        <v>0</v>
      </c>
      <c r="R7875" s="12">
        <f t="shared" si="1104"/>
        <v>0</v>
      </c>
      <c r="S7875" s="1">
        <f>IF(AND(A7875&gt;=5,A7875&lt;=9),INDEX(Demand!$C$3:$C$26,C7875),INDEX(Demand!$B$3:$B$26,C7875))</f>
        <v>900</v>
      </c>
      <c r="T7875" s="7">
        <f t="shared" si="1105"/>
        <v>0</v>
      </c>
      <c r="U7875" s="7">
        <f t="shared" si="1106"/>
        <v>0</v>
      </c>
    </row>
    <row r="7876" spans="1:21" x14ac:dyDescent="0.2">
      <c r="A7876" s="1">
        <v>11</v>
      </c>
      <c r="B7876" s="1">
        <v>24</v>
      </c>
      <c r="C7876" s="1">
        <v>20</v>
      </c>
      <c r="D7876">
        <v>11.6</v>
      </c>
      <c r="E7876">
        <v>11.6</v>
      </c>
      <c r="F7876">
        <v>100</v>
      </c>
      <c r="G7876">
        <v>0</v>
      </c>
      <c r="H7876">
        <v>0</v>
      </c>
      <c r="I7876">
        <v>0</v>
      </c>
      <c r="J7876" s="4">
        <f t="shared" si="1101"/>
        <v>279.45164792852677</v>
      </c>
      <c r="K7876" s="4">
        <f t="shared" si="1102"/>
        <v>-34.583881484356766</v>
      </c>
      <c r="L7876" s="5">
        <f t="shared" si="1107"/>
        <v>0</v>
      </c>
      <c r="M7876" s="5">
        <f t="shared" si="1108"/>
        <v>0</v>
      </c>
      <c r="N7876" s="6">
        <f t="shared" si="1100"/>
        <v>0</v>
      </c>
      <c r="O7876" s="6">
        <f t="shared" si="1103"/>
        <v>0</v>
      </c>
      <c r="P7876" s="6">
        <f>FORECAST(J7876,Inputs!$B$10:$B$18,Inputs!$A$10:$A$18)</f>
        <v>33.14307081415302</v>
      </c>
      <c r="Q7876" s="6">
        <f>IF(Inputs!$D$10="Yes",IF('Hourly Calcs'!P7876&gt;'Hourly Calcs'!K7876,'Hourly Calcs'!O7876,N7876+O7876),N7876+O7876)</f>
        <v>0</v>
      </c>
      <c r="R7876" s="12">
        <f t="shared" si="1104"/>
        <v>0</v>
      </c>
      <c r="S7876" s="1">
        <f>IF(AND(A7876&gt;=5,A7876&lt;=9),INDEX(Demand!$C$3:$C$26,C7876),INDEX(Demand!$B$3:$B$26,C7876))</f>
        <v>800</v>
      </c>
      <c r="T7876" s="7">
        <f t="shared" si="1105"/>
        <v>0</v>
      </c>
      <c r="U7876" s="7">
        <f t="shared" si="1106"/>
        <v>0</v>
      </c>
    </row>
    <row r="7877" spans="1:21" x14ac:dyDescent="0.2">
      <c r="A7877" s="1">
        <v>11</v>
      </c>
      <c r="B7877" s="1">
        <v>24</v>
      </c>
      <c r="C7877" s="1">
        <v>21</v>
      </c>
      <c r="D7877">
        <v>11.5</v>
      </c>
      <c r="E7877">
        <v>11.3</v>
      </c>
      <c r="F7877">
        <v>99</v>
      </c>
      <c r="G7877">
        <v>0</v>
      </c>
      <c r="H7877">
        <v>0</v>
      </c>
      <c r="I7877">
        <v>0</v>
      </c>
      <c r="J7877" s="4">
        <f t="shared" si="1101"/>
        <v>293.25857141326526</v>
      </c>
      <c r="K7877" s="4">
        <f t="shared" si="1102"/>
        <v>-43.688614098259677</v>
      </c>
      <c r="L7877" s="5">
        <f t="shared" si="1107"/>
        <v>0</v>
      </c>
      <c r="M7877" s="5">
        <f t="shared" si="1108"/>
        <v>0</v>
      </c>
      <c r="N7877" s="6">
        <f t="shared" si="1100"/>
        <v>0</v>
      </c>
      <c r="O7877" s="6">
        <f t="shared" si="1103"/>
        <v>0</v>
      </c>
      <c r="P7877" s="6">
        <f>FORECAST(J7877,Inputs!$B$10:$B$18,Inputs!$A$10:$A$18)</f>
        <v>33.270912698270976</v>
      </c>
      <c r="Q7877" s="6">
        <f>IF(Inputs!$D$10="Yes",IF('Hourly Calcs'!P7877&gt;'Hourly Calcs'!K7877,'Hourly Calcs'!O7877,N7877+O7877),N7877+O7877)</f>
        <v>0</v>
      </c>
      <c r="R7877" s="12">
        <f t="shared" si="1104"/>
        <v>0</v>
      </c>
      <c r="S7877" s="1">
        <f>IF(AND(A7877&gt;=5,A7877&lt;=9),INDEX(Demand!$C$3:$C$26,C7877),INDEX(Demand!$B$3:$B$26,C7877))</f>
        <v>700</v>
      </c>
      <c r="T7877" s="7">
        <f t="shared" si="1105"/>
        <v>0</v>
      </c>
      <c r="U7877" s="7">
        <f t="shared" si="1106"/>
        <v>0</v>
      </c>
    </row>
    <row r="7878" spans="1:21" x14ac:dyDescent="0.2">
      <c r="A7878" s="1">
        <v>11</v>
      </c>
      <c r="B7878" s="1">
        <v>24</v>
      </c>
      <c r="C7878" s="1">
        <v>22</v>
      </c>
      <c r="D7878">
        <v>11.3</v>
      </c>
      <c r="E7878">
        <v>11.1</v>
      </c>
      <c r="F7878">
        <v>99</v>
      </c>
      <c r="G7878">
        <v>0</v>
      </c>
      <c r="H7878">
        <v>0</v>
      </c>
      <c r="I7878">
        <v>0</v>
      </c>
      <c r="J7878" s="4">
        <f t="shared" si="1101"/>
        <v>310.40151368498795</v>
      </c>
      <c r="K7878" s="4">
        <f t="shared" si="1102"/>
        <v>-51.762471066934637</v>
      </c>
      <c r="L7878" s="5">
        <f t="shared" si="1107"/>
        <v>0</v>
      </c>
      <c r="M7878" s="5">
        <f t="shared" si="1108"/>
        <v>0</v>
      </c>
      <c r="N7878" s="6">
        <f t="shared" si="1100"/>
        <v>0</v>
      </c>
      <c r="O7878" s="6">
        <f t="shared" si="1103"/>
        <v>0</v>
      </c>
      <c r="P7878" s="6">
        <f>FORECAST(J7878,Inputs!$B$10:$B$18,Inputs!$A$10:$A$18)</f>
        <v>33.429643645231366</v>
      </c>
      <c r="Q7878" s="6">
        <f>IF(Inputs!$D$10="Yes",IF('Hourly Calcs'!P7878&gt;'Hourly Calcs'!K7878,'Hourly Calcs'!O7878,N7878+O7878),N7878+O7878)</f>
        <v>0</v>
      </c>
      <c r="R7878" s="12">
        <f t="shared" si="1104"/>
        <v>0</v>
      </c>
      <c r="S7878" s="1">
        <f>IF(AND(A7878&gt;=5,A7878&lt;=9),INDEX(Demand!$C$3:$C$26,C7878),INDEX(Demand!$B$3:$B$26,C7878))</f>
        <v>600</v>
      </c>
      <c r="T7878" s="7">
        <f t="shared" si="1105"/>
        <v>0</v>
      </c>
      <c r="U7878" s="7">
        <f t="shared" si="1106"/>
        <v>0</v>
      </c>
    </row>
    <row r="7879" spans="1:21" x14ac:dyDescent="0.2">
      <c r="A7879" s="1">
        <v>11</v>
      </c>
      <c r="B7879" s="1">
        <v>24</v>
      </c>
      <c r="C7879" s="1">
        <v>23</v>
      </c>
      <c r="D7879">
        <v>11.4</v>
      </c>
      <c r="E7879">
        <v>11</v>
      </c>
      <c r="F7879">
        <v>97</v>
      </c>
      <c r="G7879">
        <v>0</v>
      </c>
      <c r="H7879">
        <v>0</v>
      </c>
      <c r="I7879">
        <v>0</v>
      </c>
      <c r="J7879" s="4">
        <f t="shared" si="1101"/>
        <v>332.55725372064842</v>
      </c>
      <c r="K7879" s="4">
        <f t="shared" si="1102"/>
        <v>-57.705847969767092</v>
      </c>
      <c r="L7879" s="5">
        <f t="shared" si="1107"/>
        <v>0</v>
      </c>
      <c r="M7879" s="5">
        <f t="shared" si="1108"/>
        <v>0</v>
      </c>
      <c r="N7879" s="6">
        <f t="shared" si="1100"/>
        <v>0</v>
      </c>
      <c r="O7879" s="6">
        <f t="shared" si="1103"/>
        <v>0</v>
      </c>
      <c r="P7879" s="6">
        <f>FORECAST(J7879,Inputs!$B$10:$B$18,Inputs!$A$10:$A$18)</f>
        <v>33.634789386302302</v>
      </c>
      <c r="Q7879" s="6">
        <f>IF(Inputs!$D$10="Yes",IF('Hourly Calcs'!P7879&gt;'Hourly Calcs'!K7879,'Hourly Calcs'!O7879,N7879+O7879),N7879+O7879)</f>
        <v>0</v>
      </c>
      <c r="R7879" s="12">
        <f t="shared" si="1104"/>
        <v>0</v>
      </c>
      <c r="S7879" s="1">
        <f>IF(AND(A7879&gt;=5,A7879&lt;=9),INDEX(Demand!$C$3:$C$26,C7879),INDEX(Demand!$B$3:$B$26,C7879))</f>
        <v>500</v>
      </c>
      <c r="T7879" s="7">
        <f t="shared" si="1105"/>
        <v>0</v>
      </c>
      <c r="U7879" s="7">
        <f t="shared" si="1106"/>
        <v>0</v>
      </c>
    </row>
    <row r="7880" spans="1:21" x14ac:dyDescent="0.2">
      <c r="A7880" s="1">
        <v>11</v>
      </c>
      <c r="B7880" s="1">
        <v>24</v>
      </c>
      <c r="C7880" s="1">
        <v>24</v>
      </c>
      <c r="D7880">
        <v>11.3</v>
      </c>
      <c r="E7880">
        <v>11.1</v>
      </c>
      <c r="F7880">
        <v>99</v>
      </c>
      <c r="G7880">
        <v>0</v>
      </c>
      <c r="H7880">
        <v>0</v>
      </c>
      <c r="I7880">
        <v>0</v>
      </c>
      <c r="J7880" s="4">
        <f t="shared" si="1101"/>
        <v>359.4981703228151</v>
      </c>
      <c r="K7880" s="4">
        <f t="shared" si="1102"/>
        <v>-60.02790643920639</v>
      </c>
      <c r="L7880" s="5">
        <f t="shared" si="1107"/>
        <v>0</v>
      </c>
      <c r="M7880" s="5">
        <f t="shared" si="1108"/>
        <v>0</v>
      </c>
      <c r="N7880" s="6">
        <f t="shared" si="1100"/>
        <v>0</v>
      </c>
      <c r="O7880" s="6">
        <f t="shared" si="1103"/>
        <v>0</v>
      </c>
      <c r="P7880" s="6">
        <f>FORECAST(J7880,Inputs!$B$10:$B$18,Inputs!$A$10:$A$18)</f>
        <v>33.884242317803839</v>
      </c>
      <c r="Q7880" s="6">
        <f>IF(Inputs!$D$10="Yes",IF('Hourly Calcs'!P7880&gt;'Hourly Calcs'!K7880,'Hourly Calcs'!O7880,N7880+O7880),N7880+O7880)</f>
        <v>0</v>
      </c>
      <c r="R7880" s="12">
        <f t="shared" si="1104"/>
        <v>0</v>
      </c>
      <c r="S7880" s="1">
        <f>IF(AND(A7880&gt;=5,A7880&lt;=9),INDEX(Demand!$C$3:$C$26,C7880),INDEX(Demand!$B$3:$B$26,C7880))</f>
        <v>400</v>
      </c>
      <c r="T7880" s="7">
        <f t="shared" si="1105"/>
        <v>0</v>
      </c>
      <c r="U7880" s="7">
        <f t="shared" si="1106"/>
        <v>0</v>
      </c>
    </row>
    <row r="7881" spans="1:21" x14ac:dyDescent="0.2">
      <c r="A7881" s="1">
        <v>11</v>
      </c>
      <c r="B7881" s="1">
        <v>25</v>
      </c>
      <c r="C7881" s="1">
        <v>1</v>
      </c>
      <c r="D7881">
        <v>11.7</v>
      </c>
      <c r="E7881">
        <v>11.5</v>
      </c>
      <c r="F7881">
        <v>99</v>
      </c>
      <c r="G7881">
        <v>0</v>
      </c>
      <c r="H7881">
        <v>0</v>
      </c>
      <c r="I7881">
        <v>0</v>
      </c>
      <c r="J7881" s="4">
        <f t="shared" si="1101"/>
        <v>26.556941633800392</v>
      </c>
      <c r="K7881" s="4">
        <f t="shared" si="1102"/>
        <v>-57.875428136466866</v>
      </c>
      <c r="L7881" s="5">
        <f t="shared" si="1107"/>
        <v>0</v>
      </c>
      <c r="M7881" s="5">
        <f t="shared" si="1108"/>
        <v>0</v>
      </c>
      <c r="N7881" s="6">
        <f t="shared" ref="N7881:N7944" si="1109">H7881*MAX(0,COS(2*ASIN(SQRT(SIN(RADIANS($B$4))^2+COS(RADIANS($K7881))^2-2*SIN(RADIANS($B$4))*COS(RADIANS($K7881))*COS(RADIANS($J7881-$B$5))+(SIN(RADIANS($K7881))-COS(RADIANS($B$4)))^2)/2)))</f>
        <v>0</v>
      </c>
      <c r="O7881" s="6">
        <f t="shared" si="1103"/>
        <v>0</v>
      </c>
      <c r="P7881" s="6">
        <f>FORECAST(J7881,Inputs!$B$10:$B$18,Inputs!$A$10:$A$18)</f>
        <v>30.801453163275927</v>
      </c>
      <c r="Q7881" s="6">
        <f>IF(Inputs!$D$10="Yes",IF('Hourly Calcs'!P7881&gt;'Hourly Calcs'!K7881,'Hourly Calcs'!O7881,N7881+O7881),N7881+O7881)</f>
        <v>0</v>
      </c>
      <c r="R7881" s="12">
        <f t="shared" si="1104"/>
        <v>0</v>
      </c>
      <c r="S7881" s="1">
        <f>IF(AND(A7881&gt;=5,A7881&lt;=9),INDEX(Demand!$C$3:$C$26,C7881),INDEX(Demand!$B$3:$B$26,C7881))</f>
        <v>350</v>
      </c>
      <c r="T7881" s="7">
        <f t="shared" si="1105"/>
        <v>0</v>
      </c>
      <c r="U7881" s="7">
        <f t="shared" si="1106"/>
        <v>0</v>
      </c>
    </row>
    <row r="7882" spans="1:21" x14ac:dyDescent="0.2">
      <c r="A7882" s="1">
        <v>11</v>
      </c>
      <c r="B7882" s="1">
        <v>25</v>
      </c>
      <c r="C7882" s="1">
        <v>2</v>
      </c>
      <c r="D7882">
        <v>11.7</v>
      </c>
      <c r="E7882">
        <v>11.7</v>
      </c>
      <c r="F7882">
        <v>100</v>
      </c>
      <c r="G7882">
        <v>0</v>
      </c>
      <c r="H7882">
        <v>0</v>
      </c>
      <c r="I7882">
        <v>0</v>
      </c>
      <c r="J7882" s="4">
        <f t="shared" ref="J7882:J7945" si="1110">solarazimuth($B$2,$B$3,$B$1,A7882,B7882,C7882,0,0,0,0)</f>
        <v>48.927860015568541</v>
      </c>
      <c r="K7882" s="4">
        <f t="shared" ref="K7882:K7945" si="1111">solarelevation($B$2,$B$3,$B$1,A7882,B7882,C7882,0,0,0,0)</f>
        <v>-52.047608097205085</v>
      </c>
      <c r="L7882" s="5">
        <f t="shared" si="1107"/>
        <v>0</v>
      </c>
      <c r="M7882" s="5">
        <f t="shared" si="1108"/>
        <v>0</v>
      </c>
      <c r="N7882" s="6">
        <f t="shared" si="1109"/>
        <v>0</v>
      </c>
      <c r="O7882" s="6">
        <f t="shared" ref="O7882:O7945" si="1112">$I7882*(1+COS(RADIANS($B$4)))/2</f>
        <v>0</v>
      </c>
      <c r="P7882" s="6">
        <f>FORECAST(J7882,Inputs!$B$10:$B$18,Inputs!$A$10:$A$18)</f>
        <v>31.008591296440446</v>
      </c>
      <c r="Q7882" s="6">
        <f>IF(Inputs!$D$10="Yes",IF('Hourly Calcs'!P7882&gt;'Hourly Calcs'!K7882,'Hourly Calcs'!O7882,N7882+O7882),N7882+O7882)</f>
        <v>0</v>
      </c>
      <c r="R7882" s="12">
        <f t="shared" ref="R7882:R7945" si="1113">$B$6*$E$1*Q7882</f>
        <v>0</v>
      </c>
      <c r="S7882" s="1">
        <f>IF(AND(A7882&gt;=5,A7882&lt;=9),INDEX(Demand!$C$3:$C$26,C7882),INDEX(Demand!$B$3:$B$26,C7882))</f>
        <v>350</v>
      </c>
      <c r="T7882" s="7">
        <f t="shared" ref="T7882:T7945" si="1114">S7882-MAX(0,S7882-R7882)</f>
        <v>0</v>
      </c>
      <c r="U7882" s="7">
        <f t="shared" ref="U7882:U7945" si="1115">MAX(0,R7882-S7882)</f>
        <v>0</v>
      </c>
    </row>
    <row r="7883" spans="1:21" x14ac:dyDescent="0.2">
      <c r="A7883" s="1">
        <v>11</v>
      </c>
      <c r="B7883" s="1">
        <v>25</v>
      </c>
      <c r="C7883" s="1">
        <v>3</v>
      </c>
      <c r="D7883">
        <v>11.7</v>
      </c>
      <c r="E7883">
        <v>11.7</v>
      </c>
      <c r="F7883">
        <v>100</v>
      </c>
      <c r="G7883">
        <v>0</v>
      </c>
      <c r="H7883">
        <v>0</v>
      </c>
      <c r="I7883">
        <v>0</v>
      </c>
      <c r="J7883" s="4">
        <f t="shared" si="1110"/>
        <v>66.238160853241496</v>
      </c>
      <c r="K7883" s="4">
        <f t="shared" si="1111"/>
        <v>-44.03818092953631</v>
      </c>
      <c r="L7883" s="5">
        <f t="shared" si="1107"/>
        <v>0</v>
      </c>
      <c r="M7883" s="5">
        <f t="shared" si="1108"/>
        <v>0</v>
      </c>
      <c r="N7883" s="6">
        <f t="shared" si="1109"/>
        <v>0</v>
      </c>
      <c r="O7883" s="6">
        <f t="shared" si="1112"/>
        <v>0</v>
      </c>
      <c r="P7883" s="6">
        <f>FORECAST(J7883,Inputs!$B$10:$B$18,Inputs!$A$10:$A$18)</f>
        <v>31.168871859752233</v>
      </c>
      <c r="Q7883" s="6">
        <f>IF(Inputs!$D$10="Yes",IF('Hourly Calcs'!P7883&gt;'Hourly Calcs'!K7883,'Hourly Calcs'!O7883,N7883+O7883),N7883+O7883)</f>
        <v>0</v>
      </c>
      <c r="R7883" s="12">
        <f t="shared" si="1113"/>
        <v>0</v>
      </c>
      <c r="S7883" s="1">
        <f>IF(AND(A7883&gt;=5,A7883&lt;=9),INDEX(Demand!$C$3:$C$26,C7883),INDEX(Demand!$B$3:$B$26,C7883))</f>
        <v>350</v>
      </c>
      <c r="T7883" s="7">
        <f t="shared" si="1114"/>
        <v>0</v>
      </c>
      <c r="U7883" s="7">
        <f t="shared" si="1115"/>
        <v>0</v>
      </c>
    </row>
    <row r="7884" spans="1:21" x14ac:dyDescent="0.2">
      <c r="A7884" s="1">
        <v>11</v>
      </c>
      <c r="B7884" s="1">
        <v>25</v>
      </c>
      <c r="C7884" s="1">
        <v>4</v>
      </c>
      <c r="D7884">
        <v>11.6</v>
      </c>
      <c r="E7884">
        <v>11.2</v>
      </c>
      <c r="F7884">
        <v>97</v>
      </c>
      <c r="G7884">
        <v>0</v>
      </c>
      <c r="H7884">
        <v>0</v>
      </c>
      <c r="I7884">
        <v>0</v>
      </c>
      <c r="J7884" s="4">
        <f t="shared" si="1110"/>
        <v>80.146527328624458</v>
      </c>
      <c r="K7884" s="4">
        <f t="shared" si="1111"/>
        <v>-34.967083636115305</v>
      </c>
      <c r="L7884" s="5">
        <f t="shared" si="1107"/>
        <v>84.853472671375542</v>
      </c>
      <c r="M7884" s="5">
        <f t="shared" si="1108"/>
        <v>0</v>
      </c>
      <c r="N7884" s="6">
        <f t="shared" si="1109"/>
        <v>0</v>
      </c>
      <c r="O7884" s="6">
        <f t="shared" si="1112"/>
        <v>0</v>
      </c>
      <c r="P7884" s="6">
        <f>FORECAST(J7884,Inputs!$B$10:$B$18,Inputs!$A$10:$A$18)</f>
        <v>31.297653030820594</v>
      </c>
      <c r="Q7884" s="6">
        <f>IF(Inputs!$D$10="Yes",IF('Hourly Calcs'!P7884&gt;'Hourly Calcs'!K7884,'Hourly Calcs'!O7884,N7884+O7884),N7884+O7884)</f>
        <v>0</v>
      </c>
      <c r="R7884" s="12">
        <f t="shared" si="1113"/>
        <v>0</v>
      </c>
      <c r="S7884" s="1">
        <f>IF(AND(A7884&gt;=5,A7884&lt;=9),INDEX(Demand!$C$3:$C$26,C7884),INDEX(Demand!$B$3:$B$26,C7884))</f>
        <v>350</v>
      </c>
      <c r="T7884" s="7">
        <f t="shared" si="1114"/>
        <v>0</v>
      </c>
      <c r="U7884" s="7">
        <f t="shared" si="1115"/>
        <v>0</v>
      </c>
    </row>
    <row r="7885" spans="1:21" x14ac:dyDescent="0.2">
      <c r="A7885" s="1">
        <v>11</v>
      </c>
      <c r="B7885" s="1">
        <v>25</v>
      </c>
      <c r="C7885" s="1">
        <v>5</v>
      </c>
      <c r="D7885">
        <v>11.6</v>
      </c>
      <c r="E7885">
        <v>11.4</v>
      </c>
      <c r="F7885">
        <v>99</v>
      </c>
      <c r="G7885">
        <v>0</v>
      </c>
      <c r="H7885">
        <v>0</v>
      </c>
      <c r="I7885">
        <v>0</v>
      </c>
      <c r="J7885" s="4">
        <f t="shared" si="1110"/>
        <v>92.161065647404385</v>
      </c>
      <c r="K7885" s="4">
        <f t="shared" si="1111"/>
        <v>-25.51410435294197</v>
      </c>
      <c r="L7885" s="5">
        <f t="shared" si="1107"/>
        <v>72.838934352595615</v>
      </c>
      <c r="M7885" s="5">
        <f t="shared" si="1108"/>
        <v>0</v>
      </c>
      <c r="N7885" s="6">
        <f t="shared" si="1109"/>
        <v>0</v>
      </c>
      <c r="O7885" s="6">
        <f t="shared" si="1112"/>
        <v>0</v>
      </c>
      <c r="P7885" s="6">
        <f>FORECAST(J7885,Inputs!$B$10:$B$18,Inputs!$A$10:$A$18)</f>
        <v>31.408898755994482</v>
      </c>
      <c r="Q7885" s="6">
        <f>IF(Inputs!$D$10="Yes",IF('Hourly Calcs'!P7885&gt;'Hourly Calcs'!K7885,'Hourly Calcs'!O7885,N7885+O7885),N7885+O7885)</f>
        <v>0</v>
      </c>
      <c r="R7885" s="12">
        <f t="shared" si="1113"/>
        <v>0</v>
      </c>
      <c r="S7885" s="1">
        <f>IF(AND(A7885&gt;=5,A7885&lt;=9),INDEX(Demand!$C$3:$C$26,C7885),INDEX(Demand!$B$3:$B$26,C7885))</f>
        <v>350</v>
      </c>
      <c r="T7885" s="7">
        <f t="shared" si="1114"/>
        <v>0</v>
      </c>
      <c r="U7885" s="7">
        <f t="shared" si="1115"/>
        <v>0</v>
      </c>
    </row>
    <row r="7886" spans="1:21" x14ac:dyDescent="0.2">
      <c r="A7886" s="1">
        <v>11</v>
      </c>
      <c r="B7886" s="1">
        <v>25</v>
      </c>
      <c r="C7886" s="1">
        <v>6</v>
      </c>
      <c r="D7886">
        <v>11.7</v>
      </c>
      <c r="E7886">
        <v>11.7</v>
      </c>
      <c r="F7886">
        <v>100</v>
      </c>
      <c r="G7886">
        <v>0</v>
      </c>
      <c r="H7886">
        <v>0</v>
      </c>
      <c r="I7886">
        <v>0</v>
      </c>
      <c r="J7886" s="4">
        <f t="shared" si="1110"/>
        <v>103.31680170171532</v>
      </c>
      <c r="K7886" s="4">
        <f t="shared" si="1111"/>
        <v>-16.121776635873729</v>
      </c>
      <c r="L7886" s="5">
        <f t="shared" si="1107"/>
        <v>61.68319829828468</v>
      </c>
      <c r="M7886" s="5">
        <f t="shared" si="1108"/>
        <v>0</v>
      </c>
      <c r="N7886" s="6">
        <f t="shared" si="1109"/>
        <v>0</v>
      </c>
      <c r="O7886" s="6">
        <f t="shared" si="1112"/>
        <v>0</v>
      </c>
      <c r="P7886" s="6">
        <f>FORECAST(J7886,Inputs!$B$10:$B$18,Inputs!$A$10:$A$18)</f>
        <v>31.512192608349213</v>
      </c>
      <c r="Q7886" s="6">
        <f>IF(Inputs!$D$10="Yes",IF('Hourly Calcs'!P7886&gt;'Hourly Calcs'!K7886,'Hourly Calcs'!O7886,N7886+O7886),N7886+O7886)</f>
        <v>0</v>
      </c>
      <c r="R7886" s="12">
        <f t="shared" si="1113"/>
        <v>0</v>
      </c>
      <c r="S7886" s="1">
        <f>IF(AND(A7886&gt;=5,A7886&lt;=9),INDEX(Demand!$C$3:$C$26,C7886),INDEX(Demand!$B$3:$B$26,C7886))</f>
        <v>350</v>
      </c>
      <c r="T7886" s="7">
        <f t="shared" si="1114"/>
        <v>0</v>
      </c>
      <c r="U7886" s="7">
        <f t="shared" si="1115"/>
        <v>0</v>
      </c>
    </row>
    <row r="7887" spans="1:21" x14ac:dyDescent="0.2">
      <c r="A7887" s="1">
        <v>11</v>
      </c>
      <c r="B7887" s="1">
        <v>25</v>
      </c>
      <c r="C7887" s="1">
        <v>7</v>
      </c>
      <c r="D7887">
        <v>12.4</v>
      </c>
      <c r="E7887">
        <v>12.4</v>
      </c>
      <c r="F7887">
        <v>100</v>
      </c>
      <c r="G7887">
        <v>0</v>
      </c>
      <c r="H7887">
        <v>0</v>
      </c>
      <c r="I7887">
        <v>0</v>
      </c>
      <c r="J7887" s="4">
        <f t="shared" si="1110"/>
        <v>114.32644072067171</v>
      </c>
      <c r="K7887" s="4">
        <f t="shared" si="1111"/>
        <v>-7.1302317105251802</v>
      </c>
      <c r="L7887" s="5">
        <f t="shared" si="1107"/>
        <v>50.673559279328288</v>
      </c>
      <c r="M7887" s="5">
        <f t="shared" si="1108"/>
        <v>0</v>
      </c>
      <c r="N7887" s="6">
        <f t="shared" si="1109"/>
        <v>0</v>
      </c>
      <c r="O7887" s="6">
        <f t="shared" si="1112"/>
        <v>0</v>
      </c>
      <c r="P7887" s="6">
        <f>FORECAST(J7887,Inputs!$B$10:$B$18,Inputs!$A$10:$A$18)</f>
        <v>31.614133710376588</v>
      </c>
      <c r="Q7887" s="6">
        <f>IF(Inputs!$D$10="Yes",IF('Hourly Calcs'!P7887&gt;'Hourly Calcs'!K7887,'Hourly Calcs'!O7887,N7887+O7887),N7887+O7887)</f>
        <v>0</v>
      </c>
      <c r="R7887" s="12">
        <f t="shared" si="1113"/>
        <v>0</v>
      </c>
      <c r="S7887" s="1">
        <f>IF(AND(A7887&gt;=5,A7887&lt;=9),INDEX(Demand!$C$3:$C$26,C7887),INDEX(Demand!$B$3:$B$26,C7887))</f>
        <v>350</v>
      </c>
      <c r="T7887" s="7">
        <f t="shared" si="1114"/>
        <v>0</v>
      </c>
      <c r="U7887" s="7">
        <f t="shared" si="1115"/>
        <v>0</v>
      </c>
    </row>
    <row r="7888" spans="1:21" x14ac:dyDescent="0.2">
      <c r="A7888" s="1">
        <v>11</v>
      </c>
      <c r="B7888" s="1">
        <v>25</v>
      </c>
      <c r="C7888" s="1">
        <v>8</v>
      </c>
      <c r="D7888">
        <v>12.5</v>
      </c>
      <c r="E7888">
        <v>12.5</v>
      </c>
      <c r="F7888">
        <v>100</v>
      </c>
      <c r="G7888">
        <v>1</v>
      </c>
      <c r="H7888">
        <v>0</v>
      </c>
      <c r="I7888">
        <v>1</v>
      </c>
      <c r="J7888" s="4">
        <f t="shared" si="1110"/>
        <v>125.71259675292276</v>
      </c>
      <c r="K7888" s="4">
        <f t="shared" si="1111"/>
        <v>1.3879703192894794</v>
      </c>
      <c r="L7888" s="5">
        <f t="shared" si="1107"/>
        <v>39.287403247077236</v>
      </c>
      <c r="M7888" s="5">
        <f t="shared" si="1108"/>
        <v>32.612029680710521</v>
      </c>
      <c r="N7888" s="6">
        <f t="shared" si="1109"/>
        <v>0</v>
      </c>
      <c r="O7888" s="6">
        <f t="shared" si="1112"/>
        <v>0.91451878627752081</v>
      </c>
      <c r="P7888" s="6">
        <f>FORECAST(J7888,Inputs!$B$10:$B$18,Inputs!$A$10:$A$18)</f>
        <v>31.71956108104558</v>
      </c>
      <c r="Q7888" s="6">
        <f>IF(Inputs!$D$10="Yes",IF('Hourly Calcs'!P7888&gt;'Hourly Calcs'!K7888,'Hourly Calcs'!O7888,N7888+O7888),N7888+O7888)</f>
        <v>0.91451878627752081</v>
      </c>
      <c r="R7888" s="12">
        <f t="shared" si="1113"/>
        <v>4.3457932723907788</v>
      </c>
      <c r="S7888" s="1">
        <f>IF(AND(A7888&gt;=5,A7888&lt;=9),INDEX(Demand!$C$3:$C$26,C7888),INDEX(Demand!$B$3:$B$26,C7888))</f>
        <v>350</v>
      </c>
      <c r="T7888" s="7">
        <f t="shared" si="1114"/>
        <v>4.3457932723907788</v>
      </c>
      <c r="U7888" s="7">
        <f t="shared" si="1115"/>
        <v>0</v>
      </c>
    </row>
    <row r="7889" spans="1:21" x14ac:dyDescent="0.2">
      <c r="A7889" s="1">
        <v>11</v>
      </c>
      <c r="B7889" s="1">
        <v>25</v>
      </c>
      <c r="C7889" s="1">
        <v>9</v>
      </c>
      <c r="D7889">
        <v>12.4</v>
      </c>
      <c r="E7889">
        <v>12.4</v>
      </c>
      <c r="F7889">
        <v>100</v>
      </c>
      <c r="G7889">
        <v>13</v>
      </c>
      <c r="H7889">
        <v>0</v>
      </c>
      <c r="I7889">
        <v>13</v>
      </c>
      <c r="J7889" s="4">
        <f t="shared" si="1110"/>
        <v>137.85811832620072</v>
      </c>
      <c r="K7889" s="4">
        <f t="shared" si="1111"/>
        <v>8.2005958048716252</v>
      </c>
      <c r="L7889" s="5">
        <f t="shared" si="1107"/>
        <v>27.141881673799276</v>
      </c>
      <c r="M7889" s="5">
        <f t="shared" si="1108"/>
        <v>25.799404195128375</v>
      </c>
      <c r="N7889" s="6">
        <f t="shared" si="1109"/>
        <v>0</v>
      </c>
      <c r="O7889" s="6">
        <f t="shared" si="1112"/>
        <v>11.888744221607771</v>
      </c>
      <c r="P7889" s="6">
        <f>FORECAST(J7889,Inputs!$B$10:$B$18,Inputs!$A$10:$A$18)</f>
        <v>31.832019614131486</v>
      </c>
      <c r="Q7889" s="6">
        <f>IF(Inputs!$D$10="Yes",IF('Hourly Calcs'!P7889&gt;'Hourly Calcs'!K7889,'Hourly Calcs'!O7889,N7889+O7889),N7889+O7889)</f>
        <v>11.888744221607771</v>
      </c>
      <c r="R7889" s="12">
        <f t="shared" si="1113"/>
        <v>56.495312541080125</v>
      </c>
      <c r="S7889" s="1">
        <f>IF(AND(A7889&gt;=5,A7889&lt;=9),INDEX(Demand!$C$3:$C$26,C7889),INDEX(Demand!$B$3:$B$26,C7889))</f>
        <v>350</v>
      </c>
      <c r="T7889" s="7">
        <f t="shared" si="1114"/>
        <v>56.495312541080125</v>
      </c>
      <c r="U7889" s="7">
        <f t="shared" si="1115"/>
        <v>0</v>
      </c>
    </row>
    <row r="7890" spans="1:21" x14ac:dyDescent="0.2">
      <c r="A7890" s="1">
        <v>11</v>
      </c>
      <c r="B7890" s="1">
        <v>25</v>
      </c>
      <c r="C7890" s="1">
        <v>10</v>
      </c>
      <c r="D7890">
        <v>12.9</v>
      </c>
      <c r="E7890">
        <v>12.9</v>
      </c>
      <c r="F7890">
        <v>100</v>
      </c>
      <c r="G7890">
        <v>40</v>
      </c>
      <c r="H7890">
        <v>0</v>
      </c>
      <c r="I7890">
        <v>40</v>
      </c>
      <c r="J7890" s="4">
        <f t="shared" si="1110"/>
        <v>150.978707479062</v>
      </c>
      <c r="K7890" s="4">
        <f t="shared" si="1111"/>
        <v>13.674068387491701</v>
      </c>
      <c r="L7890" s="5">
        <f t="shared" si="1107"/>
        <v>14.021292520938005</v>
      </c>
      <c r="M7890" s="5">
        <f t="shared" si="1108"/>
        <v>20.325931612508299</v>
      </c>
      <c r="N7890" s="6">
        <f t="shared" si="1109"/>
        <v>0</v>
      </c>
      <c r="O7890" s="6">
        <f t="shared" si="1112"/>
        <v>36.580751451100831</v>
      </c>
      <c r="P7890" s="6">
        <f>FORECAST(J7890,Inputs!$B$10:$B$18,Inputs!$A$10:$A$18)</f>
        <v>31.953506550732055</v>
      </c>
      <c r="Q7890" s="6">
        <f>IF(Inputs!$D$10="Yes",IF('Hourly Calcs'!P7890&gt;'Hourly Calcs'!K7890,'Hourly Calcs'!O7890,N7890+O7890),N7890+O7890)</f>
        <v>36.580751451100831</v>
      </c>
      <c r="R7890" s="12">
        <f t="shared" si="1113"/>
        <v>173.83173089563115</v>
      </c>
      <c r="S7890" s="1">
        <f>IF(AND(A7890&gt;=5,A7890&lt;=9),INDEX(Demand!$C$3:$C$26,C7890),INDEX(Demand!$B$3:$B$26,C7890))</f>
        <v>600</v>
      </c>
      <c r="T7890" s="7">
        <f t="shared" si="1114"/>
        <v>173.83173089563115</v>
      </c>
      <c r="U7890" s="7">
        <f t="shared" si="1115"/>
        <v>0</v>
      </c>
    </row>
    <row r="7891" spans="1:21" x14ac:dyDescent="0.2">
      <c r="A7891" s="1">
        <v>11</v>
      </c>
      <c r="B7891" s="1">
        <v>25</v>
      </c>
      <c r="C7891" s="1">
        <v>11</v>
      </c>
      <c r="D7891">
        <v>13.1</v>
      </c>
      <c r="E7891">
        <v>13.1</v>
      </c>
      <c r="F7891">
        <v>100</v>
      </c>
      <c r="G7891">
        <v>64</v>
      </c>
      <c r="H7891">
        <v>0</v>
      </c>
      <c r="I7891">
        <v>64</v>
      </c>
      <c r="J7891" s="4">
        <f t="shared" si="1110"/>
        <v>165.04065641123395</v>
      </c>
      <c r="K7891" s="4">
        <f t="shared" si="1111"/>
        <v>17.208754902352823</v>
      </c>
      <c r="L7891" s="5">
        <f t="shared" si="1107"/>
        <v>4.0656411233953804E-2</v>
      </c>
      <c r="M7891" s="5">
        <f t="shared" si="1108"/>
        <v>16.791245097647177</v>
      </c>
      <c r="N7891" s="6">
        <f t="shared" si="1109"/>
        <v>0</v>
      </c>
      <c r="O7891" s="6">
        <f t="shared" si="1112"/>
        <v>58.529202321761332</v>
      </c>
      <c r="P7891" s="6">
        <f>FORECAST(J7891,Inputs!$B$10:$B$18,Inputs!$A$10:$A$18)</f>
        <v>32.083709781585497</v>
      </c>
      <c r="Q7891" s="6">
        <f>IF(Inputs!$D$10="Yes",IF('Hourly Calcs'!P7891&gt;'Hourly Calcs'!K7891,'Hourly Calcs'!O7891,N7891+O7891),N7891+O7891)</f>
        <v>58.529202321761332</v>
      </c>
      <c r="R7891" s="12">
        <f t="shared" si="1113"/>
        <v>278.13076943300985</v>
      </c>
      <c r="S7891" s="1">
        <f>IF(AND(A7891&gt;=5,A7891&lt;=9),INDEX(Demand!$C$3:$C$26,C7891),INDEX(Demand!$B$3:$B$26,C7891))</f>
        <v>600</v>
      </c>
      <c r="T7891" s="7">
        <f t="shared" si="1114"/>
        <v>278.13076943300985</v>
      </c>
      <c r="U7891" s="7">
        <f t="shared" si="1115"/>
        <v>0</v>
      </c>
    </row>
    <row r="7892" spans="1:21" x14ac:dyDescent="0.2">
      <c r="A7892" s="1">
        <v>11</v>
      </c>
      <c r="B7892" s="1">
        <v>25</v>
      </c>
      <c r="C7892" s="1">
        <v>12</v>
      </c>
      <c r="D7892">
        <v>13.2</v>
      </c>
      <c r="E7892">
        <v>13.2</v>
      </c>
      <c r="F7892">
        <v>100</v>
      </c>
      <c r="G7892">
        <v>77</v>
      </c>
      <c r="H7892">
        <v>0</v>
      </c>
      <c r="I7892">
        <v>77</v>
      </c>
      <c r="J7892" s="4">
        <f t="shared" si="1110"/>
        <v>179.69794443805742</v>
      </c>
      <c r="K7892" s="4">
        <f t="shared" si="1111"/>
        <v>18.45869303421965</v>
      </c>
      <c r="L7892" s="5">
        <f t="shared" si="1107"/>
        <v>14.697944438057419</v>
      </c>
      <c r="M7892" s="5">
        <f t="shared" si="1108"/>
        <v>15.54130696578035</v>
      </c>
      <c r="N7892" s="6">
        <f t="shared" si="1109"/>
        <v>0</v>
      </c>
      <c r="O7892" s="6">
        <f t="shared" si="1112"/>
        <v>70.417946543369098</v>
      </c>
      <c r="P7892" s="6">
        <f>FORECAST(J7892,Inputs!$B$10:$B$18,Inputs!$A$10:$A$18)</f>
        <v>32.21942541146349</v>
      </c>
      <c r="Q7892" s="6">
        <f>IF(Inputs!$D$10="Yes",IF('Hourly Calcs'!P7892&gt;'Hourly Calcs'!K7892,'Hourly Calcs'!O7892,N7892+O7892),N7892+O7892)</f>
        <v>70.417946543369098</v>
      </c>
      <c r="R7892" s="12">
        <f t="shared" si="1113"/>
        <v>334.62608197408991</v>
      </c>
      <c r="S7892" s="1">
        <f>IF(AND(A7892&gt;=5,A7892&lt;=9),INDEX(Demand!$C$3:$C$26,C7892),INDEX(Demand!$B$3:$B$26,C7892))</f>
        <v>600</v>
      </c>
      <c r="T7892" s="7">
        <f t="shared" si="1114"/>
        <v>334.62608197408991</v>
      </c>
      <c r="U7892" s="7">
        <f t="shared" si="1115"/>
        <v>0</v>
      </c>
    </row>
    <row r="7893" spans="1:21" x14ac:dyDescent="0.2">
      <c r="A7893" s="1">
        <v>11</v>
      </c>
      <c r="B7893" s="1">
        <v>25</v>
      </c>
      <c r="C7893" s="1">
        <v>13</v>
      </c>
      <c r="D7893">
        <v>13.5</v>
      </c>
      <c r="E7893">
        <v>13.5</v>
      </c>
      <c r="F7893">
        <v>100</v>
      </c>
      <c r="G7893">
        <v>76</v>
      </c>
      <c r="H7893">
        <v>0</v>
      </c>
      <c r="I7893">
        <v>76</v>
      </c>
      <c r="J7893" s="4">
        <f t="shared" si="1110"/>
        <v>194.36533313028028</v>
      </c>
      <c r="K7893" s="4">
        <f t="shared" si="1111"/>
        <v>17.291018933054588</v>
      </c>
      <c r="L7893" s="5">
        <f t="shared" si="1107"/>
        <v>29.365333130280277</v>
      </c>
      <c r="M7893" s="5">
        <f t="shared" si="1108"/>
        <v>16.708981066945412</v>
      </c>
      <c r="N7893" s="6">
        <f t="shared" si="1109"/>
        <v>0</v>
      </c>
      <c r="O7893" s="6">
        <f t="shared" si="1112"/>
        <v>69.503427757091586</v>
      </c>
      <c r="P7893" s="6">
        <f>FORECAST(J7893,Inputs!$B$10:$B$18,Inputs!$A$10:$A$18)</f>
        <v>32.35523456602111</v>
      </c>
      <c r="Q7893" s="6">
        <f>IF(Inputs!$D$10="Yes",IF('Hourly Calcs'!P7893&gt;'Hourly Calcs'!K7893,'Hourly Calcs'!O7893,N7893+O7893),N7893+O7893)</f>
        <v>69.503427757091586</v>
      </c>
      <c r="R7893" s="12">
        <f t="shared" si="1113"/>
        <v>330.28028870169919</v>
      </c>
      <c r="S7893" s="1">
        <f>IF(AND(A7893&gt;=5,A7893&lt;=9),INDEX(Demand!$C$3:$C$26,C7893),INDEX(Demand!$B$3:$B$26,C7893))</f>
        <v>600</v>
      </c>
      <c r="T7893" s="7">
        <f t="shared" si="1114"/>
        <v>330.28028870169919</v>
      </c>
      <c r="U7893" s="7">
        <f t="shared" si="1115"/>
        <v>0</v>
      </c>
    </row>
    <row r="7894" spans="1:21" x14ac:dyDescent="0.2">
      <c r="A7894" s="1">
        <v>11</v>
      </c>
      <c r="B7894" s="1">
        <v>25</v>
      </c>
      <c r="C7894" s="1">
        <v>14</v>
      </c>
      <c r="D7894">
        <v>13.2</v>
      </c>
      <c r="E7894">
        <v>13</v>
      </c>
      <c r="F7894">
        <v>99</v>
      </c>
      <c r="G7894">
        <v>61</v>
      </c>
      <c r="H7894">
        <v>0</v>
      </c>
      <c r="I7894">
        <v>61</v>
      </c>
      <c r="J7894" s="4">
        <f t="shared" si="1110"/>
        <v>208.45276859843699</v>
      </c>
      <c r="K7894" s="4">
        <f t="shared" si="1111"/>
        <v>13.829760035867068</v>
      </c>
      <c r="L7894" s="5">
        <f t="shared" si="1107"/>
        <v>43.45276859843699</v>
      </c>
      <c r="M7894" s="5">
        <f t="shared" si="1108"/>
        <v>20.170239964132932</v>
      </c>
      <c r="N7894" s="6">
        <f t="shared" si="1109"/>
        <v>0</v>
      </c>
      <c r="O7894" s="6">
        <f t="shared" si="1112"/>
        <v>55.785645962928768</v>
      </c>
      <c r="P7894" s="6">
        <f>FORECAST(J7894,Inputs!$B$10:$B$18,Inputs!$A$10:$A$18)</f>
        <v>32.485673783318859</v>
      </c>
      <c r="Q7894" s="6">
        <f>IF(Inputs!$D$10="Yes",IF('Hourly Calcs'!P7894&gt;'Hourly Calcs'!K7894,'Hourly Calcs'!O7894,N7894+O7894),N7894+O7894)</f>
        <v>55.785645962928768</v>
      </c>
      <c r="R7894" s="12">
        <f t="shared" si="1113"/>
        <v>265.09338961583751</v>
      </c>
      <c r="S7894" s="1">
        <f>IF(AND(A7894&gt;=5,A7894&lt;=9),INDEX(Demand!$C$3:$C$26,C7894),INDEX(Demand!$B$3:$B$26,C7894))</f>
        <v>600</v>
      </c>
      <c r="T7894" s="7">
        <f t="shared" si="1114"/>
        <v>265.09338961583751</v>
      </c>
      <c r="U7894" s="7">
        <f t="shared" si="1115"/>
        <v>0</v>
      </c>
    </row>
    <row r="7895" spans="1:21" x14ac:dyDescent="0.2">
      <c r="A7895" s="1">
        <v>11</v>
      </c>
      <c r="B7895" s="1">
        <v>25</v>
      </c>
      <c r="C7895" s="1">
        <v>15</v>
      </c>
      <c r="D7895">
        <v>13.2</v>
      </c>
      <c r="E7895">
        <v>12.8</v>
      </c>
      <c r="F7895">
        <v>97</v>
      </c>
      <c r="G7895">
        <v>36</v>
      </c>
      <c r="H7895">
        <v>0</v>
      </c>
      <c r="I7895">
        <v>36</v>
      </c>
      <c r="J7895" s="4">
        <f t="shared" si="1110"/>
        <v>221.60337827704237</v>
      </c>
      <c r="K7895" s="4">
        <f t="shared" si="1111"/>
        <v>8.4144450738781558</v>
      </c>
      <c r="L7895" s="5">
        <f t="shared" si="1107"/>
        <v>56.603378277042367</v>
      </c>
      <c r="M7895" s="5">
        <f t="shared" si="1108"/>
        <v>25.585554926121844</v>
      </c>
      <c r="N7895" s="6">
        <f t="shared" si="1109"/>
        <v>0</v>
      </c>
      <c r="O7895" s="6">
        <f t="shared" si="1112"/>
        <v>32.922676305990748</v>
      </c>
      <c r="P7895" s="6">
        <f>FORECAST(J7895,Inputs!$B$10:$B$18,Inputs!$A$10:$A$18)</f>
        <v>32.607438687750388</v>
      </c>
      <c r="Q7895" s="6">
        <f>IF(Inputs!$D$10="Yes",IF('Hourly Calcs'!P7895&gt;'Hourly Calcs'!K7895,'Hourly Calcs'!O7895,N7895+O7895),N7895+O7895)</f>
        <v>32.922676305990748</v>
      </c>
      <c r="R7895" s="12">
        <f t="shared" si="1113"/>
        <v>156.44855780606804</v>
      </c>
      <c r="S7895" s="1">
        <f>IF(AND(A7895&gt;=5,A7895&lt;=9),INDEX(Demand!$C$3:$C$26,C7895),INDEX(Demand!$B$3:$B$26,C7895))</f>
        <v>600</v>
      </c>
      <c r="T7895" s="7">
        <f t="shared" si="1114"/>
        <v>156.44855780606804</v>
      </c>
      <c r="U7895" s="7">
        <f t="shared" si="1115"/>
        <v>0</v>
      </c>
    </row>
    <row r="7896" spans="1:21" x14ac:dyDescent="0.2">
      <c r="A7896" s="1">
        <v>11</v>
      </c>
      <c r="B7896" s="1">
        <v>25</v>
      </c>
      <c r="C7896" s="1">
        <v>16</v>
      </c>
      <c r="D7896">
        <v>12.7</v>
      </c>
      <c r="E7896">
        <v>12.5</v>
      </c>
      <c r="F7896">
        <v>99</v>
      </c>
      <c r="G7896">
        <v>10</v>
      </c>
      <c r="H7896">
        <v>0</v>
      </c>
      <c r="I7896">
        <v>10</v>
      </c>
      <c r="J7896" s="4">
        <f t="shared" si="1110"/>
        <v>233.7727730508438</v>
      </c>
      <c r="K7896" s="4">
        <f t="shared" si="1111"/>
        <v>1.6251218979794118</v>
      </c>
      <c r="L7896" s="5">
        <f t="shared" si="1107"/>
        <v>68.772773050843796</v>
      </c>
      <c r="M7896" s="5">
        <f t="shared" si="1108"/>
        <v>32.374878102020588</v>
      </c>
      <c r="N7896" s="6">
        <f t="shared" si="1109"/>
        <v>0</v>
      </c>
      <c r="O7896" s="6">
        <f t="shared" si="1112"/>
        <v>9.1451878627752077</v>
      </c>
      <c r="P7896" s="6">
        <f>FORECAST(J7896,Inputs!$B$10:$B$18,Inputs!$A$10:$A$18)</f>
        <v>32.720118268989296</v>
      </c>
      <c r="Q7896" s="6">
        <f>IF(Inputs!$D$10="Yes",IF('Hourly Calcs'!P7896&gt;'Hourly Calcs'!K7896,'Hourly Calcs'!O7896,N7896+O7896),N7896+O7896)</f>
        <v>9.1451878627752077</v>
      </c>
      <c r="R7896" s="12">
        <f t="shared" si="1113"/>
        <v>43.457932723907788</v>
      </c>
      <c r="S7896" s="1">
        <f>IF(AND(A7896&gt;=5,A7896&lt;=9),INDEX(Demand!$C$3:$C$26,C7896),INDEX(Demand!$B$3:$B$26,C7896))</f>
        <v>900</v>
      </c>
      <c r="T7896" s="7">
        <f t="shared" si="1114"/>
        <v>43.457932723907788</v>
      </c>
      <c r="U7896" s="7">
        <f t="shared" si="1115"/>
        <v>0</v>
      </c>
    </row>
    <row r="7897" spans="1:21" x14ac:dyDescent="0.2">
      <c r="A7897" s="1">
        <v>11</v>
      </c>
      <c r="B7897" s="1">
        <v>25</v>
      </c>
      <c r="C7897" s="1">
        <v>17</v>
      </c>
      <c r="D7897">
        <v>12.6</v>
      </c>
      <c r="E7897">
        <v>12.6</v>
      </c>
      <c r="F7897">
        <v>100</v>
      </c>
      <c r="G7897">
        <v>0</v>
      </c>
      <c r="H7897">
        <v>0</v>
      </c>
      <c r="I7897">
        <v>0</v>
      </c>
      <c r="J7897" s="4">
        <f t="shared" si="1110"/>
        <v>245.16886694834653</v>
      </c>
      <c r="K7897" s="4">
        <f t="shared" si="1111"/>
        <v>-6.8381245785696905</v>
      </c>
      <c r="L7897" s="5">
        <f t="shared" si="1107"/>
        <v>80.168866948346533</v>
      </c>
      <c r="M7897" s="5">
        <f t="shared" si="1108"/>
        <v>0</v>
      </c>
      <c r="N7897" s="6">
        <f t="shared" si="1109"/>
        <v>0</v>
      </c>
      <c r="O7897" s="6">
        <f t="shared" si="1112"/>
        <v>0</v>
      </c>
      <c r="P7897" s="6">
        <f>FORECAST(J7897,Inputs!$B$10:$B$18,Inputs!$A$10:$A$18)</f>
        <v>32.825637656929132</v>
      </c>
      <c r="Q7897" s="6">
        <f>IF(Inputs!$D$10="Yes",IF('Hourly Calcs'!P7897&gt;'Hourly Calcs'!K7897,'Hourly Calcs'!O7897,N7897+O7897),N7897+O7897)</f>
        <v>0</v>
      </c>
      <c r="R7897" s="12">
        <f t="shared" si="1113"/>
        <v>0</v>
      </c>
      <c r="S7897" s="1">
        <f>IF(AND(A7897&gt;=5,A7897&lt;=9),INDEX(Demand!$C$3:$C$26,C7897),INDEX(Demand!$B$3:$B$26,C7897))</f>
        <v>900</v>
      </c>
      <c r="T7897" s="7">
        <f t="shared" si="1114"/>
        <v>0</v>
      </c>
      <c r="U7897" s="7">
        <f t="shared" si="1115"/>
        <v>0</v>
      </c>
    </row>
    <row r="7898" spans="1:21" x14ac:dyDescent="0.2">
      <c r="A7898" s="1">
        <v>11</v>
      </c>
      <c r="B7898" s="1">
        <v>25</v>
      </c>
      <c r="C7898" s="1">
        <v>18</v>
      </c>
      <c r="D7898">
        <v>13</v>
      </c>
      <c r="E7898">
        <v>12.8</v>
      </c>
      <c r="F7898">
        <v>99</v>
      </c>
      <c r="G7898">
        <v>0</v>
      </c>
      <c r="H7898">
        <v>0</v>
      </c>
      <c r="I7898">
        <v>0</v>
      </c>
      <c r="J7898" s="4">
        <f t="shared" si="1110"/>
        <v>256.16856055298712</v>
      </c>
      <c r="K7898" s="4">
        <f t="shared" si="1111"/>
        <v>-15.816068309510214</v>
      </c>
      <c r="L7898" s="5">
        <f t="shared" si="1107"/>
        <v>0</v>
      </c>
      <c r="M7898" s="5">
        <f t="shared" si="1108"/>
        <v>0</v>
      </c>
      <c r="N7898" s="6">
        <f t="shared" si="1109"/>
        <v>0</v>
      </c>
      <c r="O7898" s="6">
        <f t="shared" si="1112"/>
        <v>0</v>
      </c>
      <c r="P7898" s="6">
        <f>FORECAST(J7898,Inputs!$B$10:$B$18,Inputs!$A$10:$A$18)</f>
        <v>32.927486671786916</v>
      </c>
      <c r="Q7898" s="6">
        <f>IF(Inputs!$D$10="Yes",IF('Hourly Calcs'!P7898&gt;'Hourly Calcs'!K7898,'Hourly Calcs'!O7898,N7898+O7898),N7898+O7898)</f>
        <v>0</v>
      </c>
      <c r="R7898" s="12">
        <f t="shared" si="1113"/>
        <v>0</v>
      </c>
      <c r="S7898" s="1">
        <f>IF(AND(A7898&gt;=5,A7898&lt;=9),INDEX(Demand!$C$3:$C$26,C7898),INDEX(Demand!$B$3:$B$26,C7898))</f>
        <v>900</v>
      </c>
      <c r="T7898" s="7">
        <f t="shared" si="1114"/>
        <v>0</v>
      </c>
      <c r="U7898" s="7">
        <f t="shared" si="1115"/>
        <v>0</v>
      </c>
    </row>
    <row r="7899" spans="1:21" x14ac:dyDescent="0.2">
      <c r="A7899" s="1">
        <v>11</v>
      </c>
      <c r="B7899" s="1">
        <v>25</v>
      </c>
      <c r="C7899" s="1">
        <v>19</v>
      </c>
      <c r="D7899">
        <v>13.1</v>
      </c>
      <c r="E7899">
        <v>13.1</v>
      </c>
      <c r="F7899">
        <v>100</v>
      </c>
      <c r="G7899">
        <v>0</v>
      </c>
      <c r="H7899">
        <v>0</v>
      </c>
      <c r="I7899">
        <v>0</v>
      </c>
      <c r="J7899" s="4">
        <f t="shared" si="1110"/>
        <v>267.28782643733962</v>
      </c>
      <c r="K7899" s="4">
        <f t="shared" si="1111"/>
        <v>-25.20829230889106</v>
      </c>
      <c r="L7899" s="5">
        <f t="shared" si="1107"/>
        <v>0</v>
      </c>
      <c r="M7899" s="5">
        <f t="shared" si="1108"/>
        <v>0</v>
      </c>
      <c r="N7899" s="6">
        <f t="shared" si="1109"/>
        <v>0</v>
      </c>
      <c r="O7899" s="6">
        <f t="shared" si="1112"/>
        <v>0</v>
      </c>
      <c r="P7899" s="6">
        <f>FORECAST(J7899,Inputs!$B$10:$B$18,Inputs!$A$10:$A$18)</f>
        <v>33.030442837382772</v>
      </c>
      <c r="Q7899" s="6">
        <f>IF(Inputs!$D$10="Yes",IF('Hourly Calcs'!P7899&gt;'Hourly Calcs'!K7899,'Hourly Calcs'!O7899,N7899+O7899),N7899+O7899)</f>
        <v>0</v>
      </c>
      <c r="R7899" s="12">
        <f t="shared" si="1113"/>
        <v>0</v>
      </c>
      <c r="S7899" s="1">
        <f>IF(AND(A7899&gt;=5,A7899&lt;=9),INDEX(Demand!$C$3:$C$26,C7899),INDEX(Demand!$B$3:$B$26,C7899))</f>
        <v>900</v>
      </c>
      <c r="T7899" s="7">
        <f t="shared" si="1114"/>
        <v>0</v>
      </c>
      <c r="U7899" s="7">
        <f t="shared" si="1115"/>
        <v>0</v>
      </c>
    </row>
    <row r="7900" spans="1:21" x14ac:dyDescent="0.2">
      <c r="A7900" s="1">
        <v>11</v>
      </c>
      <c r="B7900" s="1">
        <v>25</v>
      </c>
      <c r="C7900" s="1">
        <v>20</v>
      </c>
      <c r="D7900">
        <v>13.1</v>
      </c>
      <c r="E7900">
        <v>13.1</v>
      </c>
      <c r="F7900">
        <v>100</v>
      </c>
      <c r="G7900">
        <v>0</v>
      </c>
      <c r="H7900">
        <v>0</v>
      </c>
      <c r="I7900">
        <v>0</v>
      </c>
      <c r="J7900" s="4">
        <f t="shared" si="1110"/>
        <v>279.22939182499033</v>
      </c>
      <c r="K7900" s="4">
        <f t="shared" si="1111"/>
        <v>-34.679116285521616</v>
      </c>
      <c r="L7900" s="5">
        <f t="shared" si="1107"/>
        <v>0</v>
      </c>
      <c r="M7900" s="5">
        <f t="shared" si="1108"/>
        <v>0</v>
      </c>
      <c r="N7900" s="6">
        <f t="shared" si="1109"/>
        <v>0</v>
      </c>
      <c r="O7900" s="6">
        <f t="shared" si="1112"/>
        <v>0</v>
      </c>
      <c r="P7900" s="6">
        <f>FORECAST(J7900,Inputs!$B$10:$B$18,Inputs!$A$10:$A$18)</f>
        <v>33.141012887268424</v>
      </c>
      <c r="Q7900" s="6">
        <f>IF(Inputs!$D$10="Yes",IF('Hourly Calcs'!P7900&gt;'Hourly Calcs'!K7900,'Hourly Calcs'!O7900,N7900+O7900),N7900+O7900)</f>
        <v>0</v>
      </c>
      <c r="R7900" s="12">
        <f t="shared" si="1113"/>
        <v>0</v>
      </c>
      <c r="S7900" s="1">
        <f>IF(AND(A7900&gt;=5,A7900&lt;=9),INDEX(Demand!$C$3:$C$26,C7900),INDEX(Demand!$B$3:$B$26,C7900))</f>
        <v>800</v>
      </c>
      <c r="T7900" s="7">
        <f t="shared" si="1114"/>
        <v>0</v>
      </c>
      <c r="U7900" s="7">
        <f t="shared" si="1115"/>
        <v>0</v>
      </c>
    </row>
    <row r="7901" spans="1:21" x14ac:dyDescent="0.2">
      <c r="A7901" s="1">
        <v>11</v>
      </c>
      <c r="B7901" s="1">
        <v>25</v>
      </c>
      <c r="C7901" s="1">
        <v>21</v>
      </c>
      <c r="D7901">
        <v>13.5</v>
      </c>
      <c r="E7901">
        <v>13.5</v>
      </c>
      <c r="F7901">
        <v>100</v>
      </c>
      <c r="G7901">
        <v>0</v>
      </c>
      <c r="H7901">
        <v>0</v>
      </c>
      <c r="I7901">
        <v>0</v>
      </c>
      <c r="J7901" s="4">
        <f t="shared" si="1110"/>
        <v>293.01383933922415</v>
      </c>
      <c r="K7901" s="4">
        <f t="shared" si="1111"/>
        <v>-43.794270390055146</v>
      </c>
      <c r="L7901" s="5">
        <f t="shared" si="1107"/>
        <v>0</v>
      </c>
      <c r="M7901" s="5">
        <f t="shared" si="1108"/>
        <v>0</v>
      </c>
      <c r="N7901" s="6">
        <f t="shared" si="1109"/>
        <v>0</v>
      </c>
      <c r="O7901" s="6">
        <f t="shared" si="1112"/>
        <v>0</v>
      </c>
      <c r="P7901" s="6">
        <f>FORECAST(J7901,Inputs!$B$10:$B$18,Inputs!$A$10:$A$18)</f>
        <v>33.26864666054837</v>
      </c>
      <c r="Q7901" s="6">
        <f>IF(Inputs!$D$10="Yes",IF('Hourly Calcs'!P7901&gt;'Hourly Calcs'!K7901,'Hourly Calcs'!O7901,N7901+O7901),N7901+O7901)</f>
        <v>0</v>
      </c>
      <c r="R7901" s="12">
        <f t="shared" si="1113"/>
        <v>0</v>
      </c>
      <c r="S7901" s="1">
        <f>IF(AND(A7901&gt;=5,A7901&lt;=9),INDEX(Demand!$C$3:$C$26,C7901),INDEX(Demand!$B$3:$B$26,C7901))</f>
        <v>700</v>
      </c>
      <c r="T7901" s="7">
        <f t="shared" si="1114"/>
        <v>0</v>
      </c>
      <c r="U7901" s="7">
        <f t="shared" si="1115"/>
        <v>0</v>
      </c>
    </row>
    <row r="7902" spans="1:21" x14ac:dyDescent="0.2">
      <c r="A7902" s="1">
        <v>11</v>
      </c>
      <c r="B7902" s="1">
        <v>25</v>
      </c>
      <c r="C7902" s="1">
        <v>22</v>
      </c>
      <c r="D7902">
        <v>13.4</v>
      </c>
      <c r="E7902">
        <v>13.4</v>
      </c>
      <c r="F7902">
        <v>100</v>
      </c>
      <c r="G7902">
        <v>0</v>
      </c>
      <c r="H7902">
        <v>0</v>
      </c>
      <c r="I7902">
        <v>0</v>
      </c>
      <c r="J7902" s="4">
        <f t="shared" si="1110"/>
        <v>310.13991140435883</v>
      </c>
      <c r="K7902" s="4">
        <f t="shared" si="1111"/>
        <v>-51.889735810973491</v>
      </c>
      <c r="L7902" s="5">
        <f t="shared" si="1107"/>
        <v>0</v>
      </c>
      <c r="M7902" s="5">
        <f t="shared" si="1108"/>
        <v>0</v>
      </c>
      <c r="N7902" s="6">
        <f t="shared" si="1109"/>
        <v>0</v>
      </c>
      <c r="O7902" s="6">
        <f t="shared" si="1112"/>
        <v>0</v>
      </c>
      <c r="P7902" s="6">
        <f>FORECAST(J7902,Inputs!$B$10:$B$18,Inputs!$A$10:$A$18)</f>
        <v>33.427221401892211</v>
      </c>
      <c r="Q7902" s="6">
        <f>IF(Inputs!$D$10="Yes",IF('Hourly Calcs'!P7902&gt;'Hourly Calcs'!K7902,'Hourly Calcs'!O7902,N7902+O7902),N7902+O7902)</f>
        <v>0</v>
      </c>
      <c r="R7902" s="12">
        <f t="shared" si="1113"/>
        <v>0</v>
      </c>
      <c r="S7902" s="1">
        <f>IF(AND(A7902&gt;=5,A7902&lt;=9),INDEX(Demand!$C$3:$C$26,C7902),INDEX(Demand!$B$3:$B$26,C7902))</f>
        <v>600</v>
      </c>
      <c r="T7902" s="7">
        <f t="shared" si="1114"/>
        <v>0</v>
      </c>
      <c r="U7902" s="7">
        <f t="shared" si="1115"/>
        <v>0</v>
      </c>
    </row>
    <row r="7903" spans="1:21" x14ac:dyDescent="0.2">
      <c r="A7903" s="1">
        <v>11</v>
      </c>
      <c r="B7903" s="1">
        <v>25</v>
      </c>
      <c r="C7903" s="1">
        <v>23</v>
      </c>
      <c r="D7903">
        <v>13.4</v>
      </c>
      <c r="E7903">
        <v>13.2</v>
      </c>
      <c r="F7903">
        <v>99</v>
      </c>
      <c r="G7903">
        <v>0</v>
      </c>
      <c r="H7903">
        <v>0</v>
      </c>
      <c r="I7903">
        <v>0</v>
      </c>
      <c r="J7903" s="4">
        <f t="shared" si="1110"/>
        <v>332.31459608887161</v>
      </c>
      <c r="K7903" s="4">
        <f t="shared" si="1111"/>
        <v>-57.86558975907127</v>
      </c>
      <c r="L7903" s="5">
        <f t="shared" si="1107"/>
        <v>0</v>
      </c>
      <c r="M7903" s="5">
        <f t="shared" si="1108"/>
        <v>0</v>
      </c>
      <c r="N7903" s="6">
        <f t="shared" si="1109"/>
        <v>0</v>
      </c>
      <c r="O7903" s="6">
        <f t="shared" si="1112"/>
        <v>0</v>
      </c>
      <c r="P7903" s="6">
        <f>FORECAST(J7903,Inputs!$B$10:$B$18,Inputs!$A$10:$A$18)</f>
        <v>33.632542556378439</v>
      </c>
      <c r="Q7903" s="6">
        <f>IF(Inputs!$D$10="Yes",IF('Hourly Calcs'!P7903&gt;'Hourly Calcs'!K7903,'Hourly Calcs'!O7903,N7903+O7903),N7903+O7903)</f>
        <v>0</v>
      </c>
      <c r="R7903" s="12">
        <f t="shared" si="1113"/>
        <v>0</v>
      </c>
      <c r="S7903" s="1">
        <f>IF(AND(A7903&gt;=5,A7903&lt;=9),INDEX(Demand!$C$3:$C$26,C7903),INDEX(Demand!$B$3:$B$26,C7903))</f>
        <v>500</v>
      </c>
      <c r="T7903" s="7">
        <f t="shared" si="1114"/>
        <v>0</v>
      </c>
      <c r="U7903" s="7">
        <f t="shared" si="1115"/>
        <v>0</v>
      </c>
    </row>
    <row r="7904" spans="1:21" x14ac:dyDescent="0.2">
      <c r="A7904" s="1">
        <v>11</v>
      </c>
      <c r="B7904" s="1">
        <v>25</v>
      </c>
      <c r="C7904" s="1">
        <v>24</v>
      </c>
      <c r="D7904">
        <v>13.4</v>
      </c>
      <c r="E7904">
        <v>12.8</v>
      </c>
      <c r="F7904">
        <v>96</v>
      </c>
      <c r="G7904">
        <v>0</v>
      </c>
      <c r="H7904">
        <v>0</v>
      </c>
      <c r="I7904">
        <v>0</v>
      </c>
      <c r="J7904" s="4">
        <f t="shared" si="1110"/>
        <v>359.34922017875033</v>
      </c>
      <c r="K7904" s="4">
        <f t="shared" si="1111"/>
        <v>-60.219372180275087</v>
      </c>
      <c r="L7904" s="5">
        <f t="shared" si="1107"/>
        <v>0</v>
      </c>
      <c r="M7904" s="5">
        <f t="shared" si="1108"/>
        <v>0</v>
      </c>
      <c r="N7904" s="6">
        <f t="shared" si="1109"/>
        <v>0</v>
      </c>
      <c r="O7904" s="6">
        <f t="shared" si="1112"/>
        <v>0</v>
      </c>
      <c r="P7904" s="6">
        <f>FORECAST(J7904,Inputs!$B$10:$B$18,Inputs!$A$10:$A$18)</f>
        <v>33.882863149803242</v>
      </c>
      <c r="Q7904" s="6">
        <f>IF(Inputs!$D$10="Yes",IF('Hourly Calcs'!P7904&gt;'Hourly Calcs'!K7904,'Hourly Calcs'!O7904,N7904+O7904),N7904+O7904)</f>
        <v>0</v>
      </c>
      <c r="R7904" s="12">
        <f t="shared" si="1113"/>
        <v>0</v>
      </c>
      <c r="S7904" s="1">
        <f>IF(AND(A7904&gt;=5,A7904&lt;=9),INDEX(Demand!$C$3:$C$26,C7904),INDEX(Demand!$B$3:$B$26,C7904))</f>
        <v>400</v>
      </c>
      <c r="T7904" s="7">
        <f t="shared" si="1114"/>
        <v>0</v>
      </c>
      <c r="U7904" s="7">
        <f t="shared" si="1115"/>
        <v>0</v>
      </c>
    </row>
    <row r="7905" spans="1:21" x14ac:dyDescent="0.2">
      <c r="A7905" s="1">
        <v>11</v>
      </c>
      <c r="B7905" s="1">
        <v>26</v>
      </c>
      <c r="C7905" s="1">
        <v>1</v>
      </c>
      <c r="D7905">
        <v>13.3</v>
      </c>
      <c r="E7905">
        <v>12.7</v>
      </c>
      <c r="F7905">
        <v>96</v>
      </c>
      <c r="G7905">
        <v>0</v>
      </c>
      <c r="H7905">
        <v>0</v>
      </c>
      <c r="I7905">
        <v>0</v>
      </c>
      <c r="J7905" s="4">
        <f t="shared" si="1110"/>
        <v>26.535163567396467</v>
      </c>
      <c r="K7905" s="4">
        <f t="shared" si="1111"/>
        <v>-58.080232641950516</v>
      </c>
      <c r="L7905" s="5">
        <f t="shared" si="1107"/>
        <v>0</v>
      </c>
      <c r="M7905" s="5">
        <f t="shared" si="1108"/>
        <v>0</v>
      </c>
      <c r="N7905" s="6">
        <f t="shared" si="1109"/>
        <v>0</v>
      </c>
      <c r="O7905" s="6">
        <f t="shared" si="1112"/>
        <v>0</v>
      </c>
      <c r="P7905" s="6">
        <f>FORECAST(J7905,Inputs!$B$10:$B$18,Inputs!$A$10:$A$18)</f>
        <v>30.801251514512927</v>
      </c>
      <c r="Q7905" s="6">
        <f>IF(Inputs!$D$10="Yes",IF('Hourly Calcs'!P7905&gt;'Hourly Calcs'!K7905,'Hourly Calcs'!O7905,N7905+O7905),N7905+O7905)</f>
        <v>0</v>
      </c>
      <c r="R7905" s="12">
        <f t="shared" si="1113"/>
        <v>0</v>
      </c>
      <c r="S7905" s="1">
        <f>IF(AND(A7905&gt;=5,A7905&lt;=9),INDEX(Demand!$C$3:$C$26,C7905),INDEX(Demand!$B$3:$B$26,C7905))</f>
        <v>350</v>
      </c>
      <c r="T7905" s="7">
        <f t="shared" si="1114"/>
        <v>0</v>
      </c>
      <c r="U7905" s="7">
        <f t="shared" si="1115"/>
        <v>0</v>
      </c>
    </row>
    <row r="7906" spans="1:21" x14ac:dyDescent="0.2">
      <c r="A7906" s="1">
        <v>11</v>
      </c>
      <c r="B7906" s="1">
        <v>26</v>
      </c>
      <c r="C7906" s="1">
        <v>2</v>
      </c>
      <c r="D7906">
        <v>13.1</v>
      </c>
      <c r="E7906">
        <v>12.5</v>
      </c>
      <c r="F7906">
        <v>96</v>
      </c>
      <c r="G7906">
        <v>0</v>
      </c>
      <c r="H7906">
        <v>0</v>
      </c>
      <c r="I7906">
        <v>0</v>
      </c>
      <c r="J7906" s="4">
        <f t="shared" si="1110"/>
        <v>48.98480792300586</v>
      </c>
      <c r="K7906" s="4">
        <f t="shared" si="1111"/>
        <v>-52.249529030328489</v>
      </c>
      <c r="L7906" s="5">
        <f t="shared" si="1107"/>
        <v>0</v>
      </c>
      <c r="M7906" s="5">
        <f t="shared" si="1108"/>
        <v>0</v>
      </c>
      <c r="N7906" s="6">
        <f t="shared" si="1109"/>
        <v>0</v>
      </c>
      <c r="O7906" s="6">
        <f t="shared" si="1112"/>
        <v>0</v>
      </c>
      <c r="P7906" s="6">
        <f>FORECAST(J7906,Inputs!$B$10:$B$18,Inputs!$A$10:$A$18)</f>
        <v>31.00911859187968</v>
      </c>
      <c r="Q7906" s="6">
        <f>IF(Inputs!$D$10="Yes",IF('Hourly Calcs'!P7906&gt;'Hourly Calcs'!K7906,'Hourly Calcs'!O7906,N7906+O7906),N7906+O7906)</f>
        <v>0</v>
      </c>
      <c r="R7906" s="12">
        <f t="shared" si="1113"/>
        <v>0</v>
      </c>
      <c r="S7906" s="1">
        <f>IF(AND(A7906&gt;=5,A7906&lt;=9),INDEX(Demand!$C$3:$C$26,C7906),INDEX(Demand!$B$3:$B$26,C7906))</f>
        <v>350</v>
      </c>
      <c r="T7906" s="7">
        <f t="shared" si="1114"/>
        <v>0</v>
      </c>
      <c r="U7906" s="7">
        <f t="shared" si="1115"/>
        <v>0</v>
      </c>
    </row>
    <row r="7907" spans="1:21" x14ac:dyDescent="0.2">
      <c r="A7907" s="1">
        <v>11</v>
      </c>
      <c r="B7907" s="1">
        <v>26</v>
      </c>
      <c r="C7907" s="1">
        <v>3</v>
      </c>
      <c r="D7907">
        <v>13</v>
      </c>
      <c r="E7907">
        <v>12.6</v>
      </c>
      <c r="F7907">
        <v>97</v>
      </c>
      <c r="G7907">
        <v>0</v>
      </c>
      <c r="H7907">
        <v>0</v>
      </c>
      <c r="I7907">
        <v>0</v>
      </c>
      <c r="J7907" s="4">
        <f t="shared" si="1110"/>
        <v>66.323309341305645</v>
      </c>
      <c r="K7907" s="4">
        <f t="shared" si="1111"/>
        <v>-44.233565834289095</v>
      </c>
      <c r="L7907" s="5">
        <f t="shared" ref="L7907:L7970" si="1116">IF(ABS($B$5-J7907)&gt;90,0,ABS($B$5-J7907))</f>
        <v>0</v>
      </c>
      <c r="M7907" s="5">
        <f t="shared" ref="M7907:M7970" si="1117">IF(K7907&gt;0,ABS($B$4-K7907),0)</f>
        <v>0</v>
      </c>
      <c r="N7907" s="6">
        <f t="shared" si="1109"/>
        <v>0</v>
      </c>
      <c r="O7907" s="6">
        <f t="shared" si="1112"/>
        <v>0</v>
      </c>
      <c r="P7907" s="6">
        <f>FORECAST(J7907,Inputs!$B$10:$B$18,Inputs!$A$10:$A$18)</f>
        <v>31.169660271678755</v>
      </c>
      <c r="Q7907" s="6">
        <f>IF(Inputs!$D$10="Yes",IF('Hourly Calcs'!P7907&gt;'Hourly Calcs'!K7907,'Hourly Calcs'!O7907,N7907+O7907),N7907+O7907)</f>
        <v>0</v>
      </c>
      <c r="R7907" s="12">
        <f t="shared" si="1113"/>
        <v>0</v>
      </c>
      <c r="S7907" s="1">
        <f>IF(AND(A7907&gt;=5,A7907&lt;=9),INDEX(Demand!$C$3:$C$26,C7907),INDEX(Demand!$B$3:$B$26,C7907))</f>
        <v>350</v>
      </c>
      <c r="T7907" s="7">
        <f t="shared" si="1114"/>
        <v>0</v>
      </c>
      <c r="U7907" s="7">
        <f t="shared" si="1115"/>
        <v>0</v>
      </c>
    </row>
    <row r="7908" spans="1:21" x14ac:dyDescent="0.2">
      <c r="A7908" s="1">
        <v>11</v>
      </c>
      <c r="B7908" s="1">
        <v>26</v>
      </c>
      <c r="C7908" s="1">
        <v>4</v>
      </c>
      <c r="D7908">
        <v>13.1</v>
      </c>
      <c r="E7908">
        <v>12.7</v>
      </c>
      <c r="F7908">
        <v>97</v>
      </c>
      <c r="G7908">
        <v>0</v>
      </c>
      <c r="H7908">
        <v>0</v>
      </c>
      <c r="I7908">
        <v>0</v>
      </c>
      <c r="J7908" s="4">
        <f t="shared" si="1110"/>
        <v>80.235489082018731</v>
      </c>
      <c r="K7908" s="4">
        <f t="shared" si="1111"/>
        <v>-35.158205493586067</v>
      </c>
      <c r="L7908" s="5">
        <f t="shared" si="1116"/>
        <v>84.764510917981269</v>
      </c>
      <c r="M7908" s="5">
        <f t="shared" si="1117"/>
        <v>0</v>
      </c>
      <c r="N7908" s="6">
        <f t="shared" si="1109"/>
        <v>0</v>
      </c>
      <c r="O7908" s="6">
        <f t="shared" si="1112"/>
        <v>0</v>
      </c>
      <c r="P7908" s="6">
        <f>FORECAST(J7908,Inputs!$B$10:$B$18,Inputs!$A$10:$A$18)</f>
        <v>31.298476750759431</v>
      </c>
      <c r="Q7908" s="6">
        <f>IF(Inputs!$D$10="Yes",IF('Hourly Calcs'!P7908&gt;'Hourly Calcs'!K7908,'Hourly Calcs'!O7908,N7908+O7908),N7908+O7908)</f>
        <v>0</v>
      </c>
      <c r="R7908" s="12">
        <f t="shared" si="1113"/>
        <v>0</v>
      </c>
      <c r="S7908" s="1">
        <f>IF(AND(A7908&gt;=5,A7908&lt;=9),INDEX(Demand!$C$3:$C$26,C7908),INDEX(Demand!$B$3:$B$26,C7908))</f>
        <v>350</v>
      </c>
      <c r="T7908" s="7">
        <f t="shared" si="1114"/>
        <v>0</v>
      </c>
      <c r="U7908" s="7">
        <f t="shared" si="1115"/>
        <v>0</v>
      </c>
    </row>
    <row r="7909" spans="1:21" x14ac:dyDescent="0.2">
      <c r="A7909" s="1">
        <v>11</v>
      </c>
      <c r="B7909" s="1">
        <v>26</v>
      </c>
      <c r="C7909" s="1">
        <v>5</v>
      </c>
      <c r="D7909">
        <v>13.1</v>
      </c>
      <c r="E7909">
        <v>12.9</v>
      </c>
      <c r="F7909">
        <v>99</v>
      </c>
      <c r="G7909">
        <v>0</v>
      </c>
      <c r="H7909">
        <v>0</v>
      </c>
      <c r="I7909">
        <v>0</v>
      </c>
      <c r="J7909" s="4">
        <f t="shared" si="1110"/>
        <v>92.244213046848529</v>
      </c>
      <c r="K7909" s="4">
        <f t="shared" si="1111"/>
        <v>-25.704205083564062</v>
      </c>
      <c r="L7909" s="5">
        <f t="shared" si="1116"/>
        <v>72.755786953151471</v>
      </c>
      <c r="M7909" s="5">
        <f t="shared" si="1117"/>
        <v>0</v>
      </c>
      <c r="N7909" s="6">
        <f t="shared" si="1109"/>
        <v>0</v>
      </c>
      <c r="O7909" s="6">
        <f t="shared" si="1112"/>
        <v>0</v>
      </c>
      <c r="P7909" s="6">
        <f>FORECAST(J7909,Inputs!$B$10:$B$18,Inputs!$A$10:$A$18)</f>
        <v>31.409668639322671</v>
      </c>
      <c r="Q7909" s="6">
        <f>IF(Inputs!$D$10="Yes",IF('Hourly Calcs'!P7909&gt;'Hourly Calcs'!K7909,'Hourly Calcs'!O7909,N7909+O7909),N7909+O7909)</f>
        <v>0</v>
      </c>
      <c r="R7909" s="12">
        <f t="shared" si="1113"/>
        <v>0</v>
      </c>
      <c r="S7909" s="1">
        <f>IF(AND(A7909&gt;=5,A7909&lt;=9),INDEX(Demand!$C$3:$C$26,C7909),INDEX(Demand!$B$3:$B$26,C7909))</f>
        <v>350</v>
      </c>
      <c r="T7909" s="7">
        <f t="shared" si="1114"/>
        <v>0</v>
      </c>
      <c r="U7909" s="7">
        <f t="shared" si="1115"/>
        <v>0</v>
      </c>
    </row>
    <row r="7910" spans="1:21" x14ac:dyDescent="0.2">
      <c r="A7910" s="1">
        <v>11</v>
      </c>
      <c r="B7910" s="1">
        <v>26</v>
      </c>
      <c r="C7910" s="1">
        <v>6</v>
      </c>
      <c r="D7910">
        <v>13.1</v>
      </c>
      <c r="E7910">
        <v>12.9</v>
      </c>
      <c r="F7910">
        <v>99</v>
      </c>
      <c r="G7910">
        <v>0</v>
      </c>
      <c r="H7910">
        <v>0</v>
      </c>
      <c r="I7910">
        <v>0</v>
      </c>
      <c r="J7910" s="4">
        <f t="shared" si="1110"/>
        <v>103.38985943091529</v>
      </c>
      <c r="K7910" s="4">
        <f t="shared" si="1111"/>
        <v>-16.313631640719521</v>
      </c>
      <c r="L7910" s="5">
        <f t="shared" si="1116"/>
        <v>61.610140569084706</v>
      </c>
      <c r="M7910" s="5">
        <f t="shared" si="1117"/>
        <v>0</v>
      </c>
      <c r="N7910" s="6">
        <f t="shared" si="1109"/>
        <v>0</v>
      </c>
      <c r="O7910" s="6">
        <f t="shared" si="1112"/>
        <v>0</v>
      </c>
      <c r="P7910" s="6">
        <f>FORECAST(J7910,Inputs!$B$10:$B$18,Inputs!$A$10:$A$18)</f>
        <v>31.512869068804768</v>
      </c>
      <c r="Q7910" s="6">
        <f>IF(Inputs!$D$10="Yes",IF('Hourly Calcs'!P7910&gt;'Hourly Calcs'!K7910,'Hourly Calcs'!O7910,N7910+O7910),N7910+O7910)</f>
        <v>0</v>
      </c>
      <c r="R7910" s="12">
        <f t="shared" si="1113"/>
        <v>0</v>
      </c>
      <c r="S7910" s="1">
        <f>IF(AND(A7910&gt;=5,A7910&lt;=9),INDEX(Demand!$C$3:$C$26,C7910),INDEX(Demand!$B$3:$B$26,C7910))</f>
        <v>350</v>
      </c>
      <c r="T7910" s="7">
        <f t="shared" si="1114"/>
        <v>0</v>
      </c>
      <c r="U7910" s="7">
        <f t="shared" si="1115"/>
        <v>0</v>
      </c>
    </row>
    <row r="7911" spans="1:21" x14ac:dyDescent="0.2">
      <c r="A7911" s="1">
        <v>11</v>
      </c>
      <c r="B7911" s="1">
        <v>26</v>
      </c>
      <c r="C7911" s="1">
        <v>7</v>
      </c>
      <c r="D7911">
        <v>13.3</v>
      </c>
      <c r="E7911">
        <v>12.8</v>
      </c>
      <c r="F7911">
        <v>97</v>
      </c>
      <c r="G7911">
        <v>0</v>
      </c>
      <c r="H7911">
        <v>0</v>
      </c>
      <c r="I7911">
        <v>0</v>
      </c>
      <c r="J7911" s="4">
        <f t="shared" si="1110"/>
        <v>114.38626135199522</v>
      </c>
      <c r="K7911" s="4">
        <f t="shared" si="1111"/>
        <v>-7.3264607998725353</v>
      </c>
      <c r="L7911" s="5">
        <f t="shared" si="1116"/>
        <v>50.613738648004784</v>
      </c>
      <c r="M7911" s="5">
        <f t="shared" si="1117"/>
        <v>0</v>
      </c>
      <c r="N7911" s="6">
        <f t="shared" si="1109"/>
        <v>0</v>
      </c>
      <c r="O7911" s="6">
        <f t="shared" si="1112"/>
        <v>0</v>
      </c>
      <c r="P7911" s="6">
        <f>FORECAST(J7911,Inputs!$B$10:$B$18,Inputs!$A$10:$A$18)</f>
        <v>31.614687605111065</v>
      </c>
      <c r="Q7911" s="6">
        <f>IF(Inputs!$D$10="Yes",IF('Hourly Calcs'!P7911&gt;'Hourly Calcs'!K7911,'Hourly Calcs'!O7911,N7911+O7911),N7911+O7911)</f>
        <v>0</v>
      </c>
      <c r="R7911" s="12">
        <f t="shared" si="1113"/>
        <v>0</v>
      </c>
      <c r="S7911" s="1">
        <f>IF(AND(A7911&gt;=5,A7911&lt;=9),INDEX(Demand!$C$3:$C$26,C7911),INDEX(Demand!$B$3:$B$26,C7911))</f>
        <v>350</v>
      </c>
      <c r="T7911" s="7">
        <f t="shared" si="1114"/>
        <v>0</v>
      </c>
      <c r="U7911" s="7">
        <f t="shared" si="1115"/>
        <v>0</v>
      </c>
    </row>
    <row r="7912" spans="1:21" x14ac:dyDescent="0.2">
      <c r="A7912" s="1">
        <v>11</v>
      </c>
      <c r="B7912" s="1">
        <v>26</v>
      </c>
      <c r="C7912" s="1">
        <v>8</v>
      </c>
      <c r="D7912">
        <v>12.8</v>
      </c>
      <c r="E7912">
        <v>12.8</v>
      </c>
      <c r="F7912">
        <v>100</v>
      </c>
      <c r="G7912">
        <v>1</v>
      </c>
      <c r="H7912">
        <v>0</v>
      </c>
      <c r="I7912">
        <v>1</v>
      </c>
      <c r="J7912" s="4">
        <f t="shared" si="1110"/>
        <v>125.75535253705769</v>
      </c>
      <c r="K7912" s="4">
        <f t="shared" si="1111"/>
        <v>1.2086416921007128</v>
      </c>
      <c r="L7912" s="5">
        <f t="shared" si="1116"/>
        <v>39.244647462942311</v>
      </c>
      <c r="M7912" s="5">
        <f t="shared" si="1117"/>
        <v>32.791358307899287</v>
      </c>
      <c r="N7912" s="6">
        <f t="shared" si="1109"/>
        <v>0</v>
      </c>
      <c r="O7912" s="6">
        <f t="shared" si="1112"/>
        <v>0.91451878627752081</v>
      </c>
      <c r="P7912" s="6">
        <f>FORECAST(J7912,Inputs!$B$10:$B$18,Inputs!$A$10:$A$18)</f>
        <v>31.719956967935719</v>
      </c>
      <c r="Q7912" s="6">
        <f>IF(Inputs!$D$10="Yes",IF('Hourly Calcs'!P7912&gt;'Hourly Calcs'!K7912,'Hourly Calcs'!O7912,N7912+O7912),N7912+O7912)</f>
        <v>0.91451878627752081</v>
      </c>
      <c r="R7912" s="12">
        <f t="shared" si="1113"/>
        <v>4.3457932723907788</v>
      </c>
      <c r="S7912" s="1">
        <f>IF(AND(A7912&gt;=5,A7912&lt;=9),INDEX(Demand!$C$3:$C$26,C7912),INDEX(Demand!$B$3:$B$26,C7912))</f>
        <v>350</v>
      </c>
      <c r="T7912" s="7">
        <f t="shared" si="1114"/>
        <v>4.3457932723907788</v>
      </c>
      <c r="U7912" s="7">
        <f t="shared" si="1115"/>
        <v>0</v>
      </c>
    </row>
    <row r="7913" spans="1:21" x14ac:dyDescent="0.2">
      <c r="A7913" s="1">
        <v>11</v>
      </c>
      <c r="B7913" s="1">
        <v>26</v>
      </c>
      <c r="C7913" s="1">
        <v>9</v>
      </c>
      <c r="D7913">
        <v>12.9</v>
      </c>
      <c r="E7913">
        <v>12.9</v>
      </c>
      <c r="F7913">
        <v>100</v>
      </c>
      <c r="G7913">
        <v>12</v>
      </c>
      <c r="H7913">
        <v>0</v>
      </c>
      <c r="I7913">
        <v>12</v>
      </c>
      <c r="J7913" s="4">
        <f t="shared" si="1110"/>
        <v>137.87862435173537</v>
      </c>
      <c r="K7913" s="4">
        <f t="shared" si="1111"/>
        <v>8.0006673236811423</v>
      </c>
      <c r="L7913" s="5">
        <f t="shared" si="1116"/>
        <v>27.121375648264632</v>
      </c>
      <c r="M7913" s="5">
        <f t="shared" si="1117"/>
        <v>25.999332676318858</v>
      </c>
      <c r="N7913" s="6">
        <f t="shared" si="1109"/>
        <v>0</v>
      </c>
      <c r="O7913" s="6">
        <f t="shared" si="1112"/>
        <v>10.974225435330251</v>
      </c>
      <c r="P7913" s="6">
        <f>FORECAST(J7913,Inputs!$B$10:$B$18,Inputs!$A$10:$A$18)</f>
        <v>31.832209484738289</v>
      </c>
      <c r="Q7913" s="6">
        <f>IF(Inputs!$D$10="Yes",IF('Hourly Calcs'!P7913&gt;'Hourly Calcs'!K7913,'Hourly Calcs'!O7913,N7913+O7913),N7913+O7913)</f>
        <v>10.974225435330251</v>
      </c>
      <c r="R7913" s="12">
        <f t="shared" si="1113"/>
        <v>52.149519268689346</v>
      </c>
      <c r="S7913" s="1">
        <f>IF(AND(A7913&gt;=5,A7913&lt;=9),INDEX(Demand!$C$3:$C$26,C7913),INDEX(Demand!$B$3:$B$26,C7913))</f>
        <v>350</v>
      </c>
      <c r="T7913" s="7">
        <f t="shared" si="1114"/>
        <v>52.149519268689346</v>
      </c>
      <c r="U7913" s="7">
        <f t="shared" si="1115"/>
        <v>0</v>
      </c>
    </row>
    <row r="7914" spans="1:21" x14ac:dyDescent="0.2">
      <c r="A7914" s="1">
        <v>11</v>
      </c>
      <c r="B7914" s="1">
        <v>26</v>
      </c>
      <c r="C7914" s="1">
        <v>10</v>
      </c>
      <c r="D7914">
        <v>13</v>
      </c>
      <c r="E7914">
        <v>13</v>
      </c>
      <c r="F7914">
        <v>100</v>
      </c>
      <c r="G7914">
        <v>39</v>
      </c>
      <c r="H7914">
        <v>0</v>
      </c>
      <c r="I7914">
        <v>39</v>
      </c>
      <c r="J7914" s="4">
        <f t="shared" si="1110"/>
        <v>150.97078994273073</v>
      </c>
      <c r="K7914" s="4">
        <f t="shared" si="1111"/>
        <v>13.472001449692087</v>
      </c>
      <c r="L7914" s="5">
        <f t="shared" si="1116"/>
        <v>14.029210057269268</v>
      </c>
      <c r="M7914" s="5">
        <f t="shared" si="1117"/>
        <v>20.527998550307913</v>
      </c>
      <c r="N7914" s="6">
        <f t="shared" si="1109"/>
        <v>0</v>
      </c>
      <c r="O7914" s="6">
        <f t="shared" si="1112"/>
        <v>35.666232664823312</v>
      </c>
      <c r="P7914" s="6">
        <f>FORECAST(J7914,Inputs!$B$10:$B$18,Inputs!$A$10:$A$18)</f>
        <v>31.953433240210469</v>
      </c>
      <c r="Q7914" s="6">
        <f>IF(Inputs!$D$10="Yes",IF('Hourly Calcs'!P7914&gt;'Hourly Calcs'!K7914,'Hourly Calcs'!O7914,N7914+O7914),N7914+O7914)</f>
        <v>35.666232664823312</v>
      </c>
      <c r="R7914" s="12">
        <f t="shared" si="1113"/>
        <v>169.48593762324037</v>
      </c>
      <c r="S7914" s="1">
        <f>IF(AND(A7914&gt;=5,A7914&lt;=9),INDEX(Demand!$C$3:$C$26,C7914),INDEX(Demand!$B$3:$B$26,C7914))</f>
        <v>600</v>
      </c>
      <c r="T7914" s="7">
        <f t="shared" si="1114"/>
        <v>169.48593762324037</v>
      </c>
      <c r="U7914" s="7">
        <f t="shared" si="1115"/>
        <v>0</v>
      </c>
    </row>
    <row r="7915" spans="1:21" x14ac:dyDescent="0.2">
      <c r="A7915" s="1">
        <v>11</v>
      </c>
      <c r="B7915" s="1">
        <v>26</v>
      </c>
      <c r="C7915" s="1">
        <v>11</v>
      </c>
      <c r="D7915">
        <v>12.7</v>
      </c>
      <c r="E7915">
        <v>12.7</v>
      </c>
      <c r="F7915">
        <v>100</v>
      </c>
      <c r="G7915">
        <v>63</v>
      </c>
      <c r="H7915">
        <v>0</v>
      </c>
      <c r="I7915">
        <v>63</v>
      </c>
      <c r="J7915" s="4">
        <f t="shared" si="1110"/>
        <v>164.99891584288901</v>
      </c>
      <c r="K7915" s="4">
        <f t="shared" si="1111"/>
        <v>17.010356392750452</v>
      </c>
      <c r="L7915" s="5">
        <f t="shared" si="1116"/>
        <v>1.0841571109949655E-3</v>
      </c>
      <c r="M7915" s="5">
        <f t="shared" si="1117"/>
        <v>16.989643607249548</v>
      </c>
      <c r="N7915" s="6">
        <f t="shared" si="1109"/>
        <v>0</v>
      </c>
      <c r="O7915" s="6">
        <f t="shared" si="1112"/>
        <v>57.614683535483813</v>
      </c>
      <c r="P7915" s="6">
        <f>FORECAST(J7915,Inputs!$B$10:$B$18,Inputs!$A$10:$A$18)</f>
        <v>32.083323294841563</v>
      </c>
      <c r="Q7915" s="6">
        <f>IF(Inputs!$D$10="Yes",IF('Hourly Calcs'!P7915&gt;'Hourly Calcs'!K7915,'Hourly Calcs'!O7915,N7915+O7915),N7915+O7915)</f>
        <v>57.614683535483813</v>
      </c>
      <c r="R7915" s="12">
        <f t="shared" si="1113"/>
        <v>273.78497616061907</v>
      </c>
      <c r="S7915" s="1">
        <f>IF(AND(A7915&gt;=5,A7915&lt;=9),INDEX(Demand!$C$3:$C$26,C7915),INDEX(Demand!$B$3:$B$26,C7915))</f>
        <v>600</v>
      </c>
      <c r="T7915" s="7">
        <f t="shared" si="1114"/>
        <v>273.78497616061907</v>
      </c>
      <c r="U7915" s="7">
        <f t="shared" si="1115"/>
        <v>0</v>
      </c>
    </row>
    <row r="7916" spans="1:21" x14ac:dyDescent="0.2">
      <c r="A7916" s="1">
        <v>11</v>
      </c>
      <c r="B7916" s="1">
        <v>26</v>
      </c>
      <c r="C7916" s="1">
        <v>12</v>
      </c>
      <c r="D7916">
        <v>12.7</v>
      </c>
      <c r="E7916">
        <v>12.7</v>
      </c>
      <c r="F7916">
        <v>100</v>
      </c>
      <c r="G7916">
        <v>76</v>
      </c>
      <c r="H7916">
        <v>0</v>
      </c>
      <c r="I7916">
        <v>76</v>
      </c>
      <c r="J7916" s="4">
        <f t="shared" si="1110"/>
        <v>179.62051300316236</v>
      </c>
      <c r="K7916" s="4">
        <f t="shared" si="1111"/>
        <v>18.270232339852342</v>
      </c>
      <c r="L7916" s="5">
        <f t="shared" si="1116"/>
        <v>14.620513003162358</v>
      </c>
      <c r="M7916" s="5">
        <f t="shared" si="1117"/>
        <v>15.729767660147658</v>
      </c>
      <c r="N7916" s="6">
        <f t="shared" si="1109"/>
        <v>0</v>
      </c>
      <c r="O7916" s="6">
        <f t="shared" si="1112"/>
        <v>69.503427757091586</v>
      </c>
      <c r="P7916" s="6">
        <f>FORECAST(J7916,Inputs!$B$10:$B$18,Inputs!$A$10:$A$18)</f>
        <v>32.21870845373298</v>
      </c>
      <c r="Q7916" s="6">
        <f>IF(Inputs!$D$10="Yes",IF('Hourly Calcs'!P7916&gt;'Hourly Calcs'!K7916,'Hourly Calcs'!O7916,N7916+O7916),N7916+O7916)</f>
        <v>69.503427757091586</v>
      </c>
      <c r="R7916" s="12">
        <f t="shared" si="1113"/>
        <v>330.28028870169919</v>
      </c>
      <c r="S7916" s="1">
        <f>IF(AND(A7916&gt;=5,A7916&lt;=9),INDEX(Demand!$C$3:$C$26,C7916),INDEX(Demand!$B$3:$B$26,C7916))</f>
        <v>600</v>
      </c>
      <c r="T7916" s="7">
        <f t="shared" si="1114"/>
        <v>330.28028870169919</v>
      </c>
      <c r="U7916" s="7">
        <f t="shared" si="1115"/>
        <v>0</v>
      </c>
    </row>
    <row r="7917" spans="1:21" x14ac:dyDescent="0.2">
      <c r="A7917" s="1">
        <v>11</v>
      </c>
      <c r="B7917" s="1">
        <v>26</v>
      </c>
      <c r="C7917" s="1">
        <v>13</v>
      </c>
      <c r="D7917">
        <v>13</v>
      </c>
      <c r="E7917">
        <v>13</v>
      </c>
      <c r="F7917">
        <v>100</v>
      </c>
      <c r="G7917">
        <v>75</v>
      </c>
      <c r="H7917">
        <v>0</v>
      </c>
      <c r="I7917">
        <v>75</v>
      </c>
      <c r="J7917" s="4">
        <f t="shared" si="1110"/>
        <v>194.25554978159596</v>
      </c>
      <c r="K7917" s="4">
        <f t="shared" si="1111"/>
        <v>17.118273182955349</v>
      </c>
      <c r="L7917" s="5">
        <f t="shared" si="1116"/>
        <v>29.25554978159596</v>
      </c>
      <c r="M7917" s="5">
        <f t="shared" si="1117"/>
        <v>16.881726817044651</v>
      </c>
      <c r="N7917" s="6">
        <f t="shared" si="1109"/>
        <v>0</v>
      </c>
      <c r="O7917" s="6">
        <f t="shared" si="1112"/>
        <v>68.58890897081406</v>
      </c>
      <c r="P7917" s="6">
        <f>FORECAST(J7917,Inputs!$B$10:$B$18,Inputs!$A$10:$A$18)</f>
        <v>32.354218053533295</v>
      </c>
      <c r="Q7917" s="6">
        <f>IF(Inputs!$D$10="Yes",IF('Hourly Calcs'!P7917&gt;'Hourly Calcs'!K7917,'Hourly Calcs'!O7917,N7917+O7917),N7917+O7917)</f>
        <v>68.58890897081406</v>
      </c>
      <c r="R7917" s="12">
        <f t="shared" si="1113"/>
        <v>325.93449542930841</v>
      </c>
      <c r="S7917" s="1">
        <f>IF(AND(A7917&gt;=5,A7917&lt;=9),INDEX(Demand!$C$3:$C$26,C7917),INDEX(Demand!$B$3:$B$26,C7917))</f>
        <v>600</v>
      </c>
      <c r="T7917" s="7">
        <f t="shared" si="1114"/>
        <v>325.93449542930841</v>
      </c>
      <c r="U7917" s="7">
        <f t="shared" si="1115"/>
        <v>0</v>
      </c>
    </row>
    <row r="7918" spans="1:21" x14ac:dyDescent="0.2">
      <c r="A7918" s="1">
        <v>11</v>
      </c>
      <c r="B7918" s="1">
        <v>26</v>
      </c>
      <c r="C7918" s="1">
        <v>14</v>
      </c>
      <c r="D7918">
        <v>12.6</v>
      </c>
      <c r="E7918">
        <v>12.6</v>
      </c>
      <c r="F7918">
        <v>100</v>
      </c>
      <c r="G7918">
        <v>61</v>
      </c>
      <c r="H7918">
        <v>0</v>
      </c>
      <c r="I7918">
        <v>61</v>
      </c>
      <c r="J7918" s="4">
        <f t="shared" si="1110"/>
        <v>208.31778068741096</v>
      </c>
      <c r="K7918" s="4">
        <f t="shared" si="1111"/>
        <v>13.676394823534054</v>
      </c>
      <c r="L7918" s="5">
        <f t="shared" si="1116"/>
        <v>43.317780687410959</v>
      </c>
      <c r="M7918" s="5">
        <f t="shared" si="1117"/>
        <v>20.323605176465946</v>
      </c>
      <c r="N7918" s="6">
        <f t="shared" si="1109"/>
        <v>0</v>
      </c>
      <c r="O7918" s="6">
        <f t="shared" si="1112"/>
        <v>55.785645962928768</v>
      </c>
      <c r="P7918" s="6">
        <f>FORECAST(J7918,Inputs!$B$10:$B$18,Inputs!$A$10:$A$18)</f>
        <v>32.484423895253805</v>
      </c>
      <c r="Q7918" s="6">
        <f>IF(Inputs!$D$10="Yes",IF('Hourly Calcs'!P7918&gt;'Hourly Calcs'!K7918,'Hourly Calcs'!O7918,N7918+O7918),N7918+O7918)</f>
        <v>55.785645962928768</v>
      </c>
      <c r="R7918" s="12">
        <f t="shared" si="1113"/>
        <v>265.09338961583751</v>
      </c>
      <c r="S7918" s="1">
        <f>IF(AND(A7918&gt;=5,A7918&lt;=9),INDEX(Demand!$C$3:$C$26,C7918),INDEX(Demand!$B$3:$B$26,C7918))</f>
        <v>600</v>
      </c>
      <c r="T7918" s="7">
        <f t="shared" si="1114"/>
        <v>265.09338961583751</v>
      </c>
      <c r="U7918" s="7">
        <f t="shared" si="1115"/>
        <v>0</v>
      </c>
    </row>
    <row r="7919" spans="1:21" x14ac:dyDescent="0.2">
      <c r="A7919" s="1">
        <v>11</v>
      </c>
      <c r="B7919" s="1">
        <v>26</v>
      </c>
      <c r="C7919" s="1">
        <v>15</v>
      </c>
      <c r="D7919">
        <v>13.1</v>
      </c>
      <c r="E7919">
        <v>13.1</v>
      </c>
      <c r="F7919">
        <v>100</v>
      </c>
      <c r="G7919">
        <v>36</v>
      </c>
      <c r="H7919">
        <v>0</v>
      </c>
      <c r="I7919">
        <v>36</v>
      </c>
      <c r="J7919" s="4">
        <f t="shared" si="1110"/>
        <v>221.45071447931161</v>
      </c>
      <c r="K7919" s="4">
        <f t="shared" si="1111"/>
        <v>8.2817090963291946</v>
      </c>
      <c r="L7919" s="5">
        <f t="shared" si="1116"/>
        <v>56.450714479311614</v>
      </c>
      <c r="M7919" s="5">
        <f t="shared" si="1117"/>
        <v>25.718290903670805</v>
      </c>
      <c r="N7919" s="6">
        <f t="shared" si="1109"/>
        <v>0</v>
      </c>
      <c r="O7919" s="6">
        <f t="shared" si="1112"/>
        <v>32.922676305990748</v>
      </c>
      <c r="P7919" s="6">
        <f>FORECAST(J7919,Inputs!$B$10:$B$18,Inputs!$A$10:$A$18)</f>
        <v>32.6060251340677</v>
      </c>
      <c r="Q7919" s="6">
        <f>IF(Inputs!$D$10="Yes",IF('Hourly Calcs'!P7919&gt;'Hourly Calcs'!K7919,'Hourly Calcs'!O7919,N7919+O7919),N7919+O7919)</f>
        <v>32.922676305990748</v>
      </c>
      <c r="R7919" s="12">
        <f t="shared" si="1113"/>
        <v>156.44855780606804</v>
      </c>
      <c r="S7919" s="1">
        <f>IF(AND(A7919&gt;=5,A7919&lt;=9),INDEX(Demand!$C$3:$C$26,C7919),INDEX(Demand!$B$3:$B$26,C7919))</f>
        <v>600</v>
      </c>
      <c r="T7919" s="7">
        <f t="shared" si="1114"/>
        <v>156.44855780606804</v>
      </c>
      <c r="U7919" s="7">
        <f t="shared" si="1115"/>
        <v>0</v>
      </c>
    </row>
    <row r="7920" spans="1:21" x14ac:dyDescent="0.2">
      <c r="A7920" s="1">
        <v>11</v>
      </c>
      <c r="B7920" s="1">
        <v>26</v>
      </c>
      <c r="C7920" s="1">
        <v>16</v>
      </c>
      <c r="D7920">
        <v>13.5</v>
      </c>
      <c r="E7920">
        <v>13.5</v>
      </c>
      <c r="F7920">
        <v>100</v>
      </c>
      <c r="G7920">
        <v>9</v>
      </c>
      <c r="H7920">
        <v>0</v>
      </c>
      <c r="I7920">
        <v>9</v>
      </c>
      <c r="J7920" s="4">
        <f t="shared" si="1110"/>
        <v>233.60766089328604</v>
      </c>
      <c r="K7920" s="4">
        <f t="shared" si="1111"/>
        <v>1.5190491266328792</v>
      </c>
      <c r="L7920" s="5">
        <f t="shared" si="1116"/>
        <v>68.607660893286038</v>
      </c>
      <c r="M7920" s="5">
        <f t="shared" si="1117"/>
        <v>32.480950873367121</v>
      </c>
      <c r="N7920" s="6">
        <f t="shared" si="1109"/>
        <v>0</v>
      </c>
      <c r="O7920" s="6">
        <f t="shared" si="1112"/>
        <v>8.2306690764976871</v>
      </c>
      <c r="P7920" s="6">
        <f>FORECAST(J7920,Inputs!$B$10:$B$18,Inputs!$A$10:$A$18)</f>
        <v>32.718589452715612</v>
      </c>
      <c r="Q7920" s="6">
        <f>IF(Inputs!$D$10="Yes",IF('Hourly Calcs'!P7920&gt;'Hourly Calcs'!K7920,'Hourly Calcs'!O7920,N7920+O7920),N7920+O7920)</f>
        <v>8.2306690764976871</v>
      </c>
      <c r="R7920" s="12">
        <f t="shared" si="1113"/>
        <v>39.11213945151701</v>
      </c>
      <c r="S7920" s="1">
        <f>IF(AND(A7920&gt;=5,A7920&lt;=9),INDEX(Demand!$C$3:$C$26,C7920),INDEX(Demand!$B$3:$B$26,C7920))</f>
        <v>900</v>
      </c>
      <c r="T7920" s="7">
        <f t="shared" si="1114"/>
        <v>39.11213945151701</v>
      </c>
      <c r="U7920" s="7">
        <f t="shared" si="1115"/>
        <v>0</v>
      </c>
    </row>
    <row r="7921" spans="1:21" x14ac:dyDescent="0.2">
      <c r="A7921" s="1">
        <v>11</v>
      </c>
      <c r="B7921" s="1">
        <v>26</v>
      </c>
      <c r="C7921" s="1">
        <v>17</v>
      </c>
      <c r="D7921">
        <v>13.8</v>
      </c>
      <c r="E7921">
        <v>13.8</v>
      </c>
      <c r="F7921">
        <v>100</v>
      </c>
      <c r="G7921">
        <v>0</v>
      </c>
      <c r="H7921">
        <v>0</v>
      </c>
      <c r="I7921">
        <v>0</v>
      </c>
      <c r="J7921" s="4">
        <f t="shared" si="1110"/>
        <v>244.99338321566762</v>
      </c>
      <c r="K7921" s="4">
        <f t="shared" si="1111"/>
        <v>-6.9405377269475537</v>
      </c>
      <c r="L7921" s="5">
        <f t="shared" si="1116"/>
        <v>79.99338321566762</v>
      </c>
      <c r="M7921" s="5">
        <f t="shared" si="1117"/>
        <v>0</v>
      </c>
      <c r="N7921" s="6">
        <f t="shared" si="1109"/>
        <v>0</v>
      </c>
      <c r="O7921" s="6">
        <f t="shared" si="1112"/>
        <v>0</v>
      </c>
      <c r="P7921" s="6">
        <f>FORECAST(J7921,Inputs!$B$10:$B$18,Inputs!$A$10:$A$18)</f>
        <v>32.824012807552478</v>
      </c>
      <c r="Q7921" s="6">
        <f>IF(Inputs!$D$10="Yes",IF('Hourly Calcs'!P7921&gt;'Hourly Calcs'!K7921,'Hourly Calcs'!O7921,N7921+O7921),N7921+O7921)</f>
        <v>0</v>
      </c>
      <c r="R7921" s="12">
        <f t="shared" si="1113"/>
        <v>0</v>
      </c>
      <c r="S7921" s="1">
        <f>IF(AND(A7921&gt;=5,A7921&lt;=9),INDEX(Demand!$C$3:$C$26,C7921),INDEX(Demand!$B$3:$B$26,C7921))</f>
        <v>900</v>
      </c>
      <c r="T7921" s="7">
        <f t="shared" si="1114"/>
        <v>0</v>
      </c>
      <c r="U7921" s="7">
        <f t="shared" si="1115"/>
        <v>0</v>
      </c>
    </row>
    <row r="7922" spans="1:21" x14ac:dyDescent="0.2">
      <c r="A7922" s="1">
        <v>11</v>
      </c>
      <c r="B7922" s="1">
        <v>26</v>
      </c>
      <c r="C7922" s="1">
        <v>18</v>
      </c>
      <c r="D7922">
        <v>13.8</v>
      </c>
      <c r="E7922">
        <v>13.8</v>
      </c>
      <c r="F7922">
        <v>100</v>
      </c>
      <c r="G7922">
        <v>0</v>
      </c>
      <c r="H7922">
        <v>0</v>
      </c>
      <c r="I7922">
        <v>0</v>
      </c>
      <c r="J7922" s="4">
        <f t="shared" si="1110"/>
        <v>255.98190406382616</v>
      </c>
      <c r="K7922" s="4">
        <f t="shared" si="1111"/>
        <v>-15.907700069192103</v>
      </c>
      <c r="L7922" s="5">
        <f t="shared" si="1116"/>
        <v>0</v>
      </c>
      <c r="M7922" s="5">
        <f t="shared" si="1117"/>
        <v>0</v>
      </c>
      <c r="N7922" s="6">
        <f t="shared" si="1109"/>
        <v>0</v>
      </c>
      <c r="O7922" s="6">
        <f t="shared" si="1112"/>
        <v>0</v>
      </c>
      <c r="P7922" s="6">
        <f>FORECAST(J7922,Inputs!$B$10:$B$18,Inputs!$A$10:$A$18)</f>
        <v>32.925758370961354</v>
      </c>
      <c r="Q7922" s="6">
        <f>IF(Inputs!$D$10="Yes",IF('Hourly Calcs'!P7922&gt;'Hourly Calcs'!K7922,'Hourly Calcs'!O7922,N7922+O7922),N7922+O7922)</f>
        <v>0</v>
      </c>
      <c r="R7922" s="12">
        <f t="shared" si="1113"/>
        <v>0</v>
      </c>
      <c r="S7922" s="1">
        <f>IF(AND(A7922&gt;=5,A7922&lt;=9),INDEX(Demand!$C$3:$C$26,C7922),INDEX(Demand!$B$3:$B$26,C7922))</f>
        <v>900</v>
      </c>
      <c r="T7922" s="7">
        <f t="shared" si="1114"/>
        <v>0</v>
      </c>
      <c r="U7922" s="7">
        <f t="shared" si="1115"/>
        <v>0</v>
      </c>
    </row>
    <row r="7923" spans="1:21" x14ac:dyDescent="0.2">
      <c r="A7923" s="1">
        <v>11</v>
      </c>
      <c r="B7923" s="1">
        <v>26</v>
      </c>
      <c r="C7923" s="1">
        <v>19</v>
      </c>
      <c r="D7923">
        <v>14.2</v>
      </c>
      <c r="E7923">
        <v>14.2</v>
      </c>
      <c r="F7923">
        <v>100</v>
      </c>
      <c r="G7923">
        <v>0</v>
      </c>
      <c r="H7923">
        <v>0</v>
      </c>
      <c r="I7923">
        <v>0</v>
      </c>
      <c r="J7923" s="4">
        <f t="shared" si="1110"/>
        <v>267.0868829712449</v>
      </c>
      <c r="K7923" s="4">
        <f t="shared" si="1111"/>
        <v>-25.294923817153091</v>
      </c>
      <c r="L7923" s="5">
        <f t="shared" si="1116"/>
        <v>0</v>
      </c>
      <c r="M7923" s="5">
        <f t="shared" si="1117"/>
        <v>0</v>
      </c>
      <c r="N7923" s="6">
        <f t="shared" si="1109"/>
        <v>0</v>
      </c>
      <c r="O7923" s="6">
        <f t="shared" si="1112"/>
        <v>0</v>
      </c>
      <c r="P7923" s="6">
        <f>FORECAST(J7923,Inputs!$B$10:$B$18,Inputs!$A$10:$A$18)</f>
        <v>33.028582249733745</v>
      </c>
      <c r="Q7923" s="6">
        <f>IF(Inputs!$D$10="Yes",IF('Hourly Calcs'!P7923&gt;'Hourly Calcs'!K7923,'Hourly Calcs'!O7923,N7923+O7923),N7923+O7923)</f>
        <v>0</v>
      </c>
      <c r="R7923" s="12">
        <f t="shared" si="1113"/>
        <v>0</v>
      </c>
      <c r="S7923" s="1">
        <f>IF(AND(A7923&gt;=5,A7923&lt;=9),INDEX(Demand!$C$3:$C$26,C7923),INDEX(Demand!$B$3:$B$26,C7923))</f>
        <v>900</v>
      </c>
      <c r="T7923" s="7">
        <f t="shared" si="1114"/>
        <v>0</v>
      </c>
      <c r="U7923" s="7">
        <f t="shared" si="1115"/>
        <v>0</v>
      </c>
    </row>
    <row r="7924" spans="1:21" x14ac:dyDescent="0.2">
      <c r="A7924" s="1">
        <v>11</v>
      </c>
      <c r="B7924" s="1">
        <v>26</v>
      </c>
      <c r="C7924" s="1">
        <v>20</v>
      </c>
      <c r="D7924">
        <v>13.6</v>
      </c>
      <c r="E7924">
        <v>13.6</v>
      </c>
      <c r="F7924">
        <v>100</v>
      </c>
      <c r="G7924">
        <v>0</v>
      </c>
      <c r="H7924">
        <v>0</v>
      </c>
      <c r="I7924">
        <v>0</v>
      </c>
      <c r="J7924" s="4">
        <f t="shared" si="1110"/>
        <v>279.00950302556157</v>
      </c>
      <c r="K7924" s="4">
        <f t="shared" si="1111"/>
        <v>-34.76734041234603</v>
      </c>
      <c r="L7924" s="5">
        <f t="shared" si="1116"/>
        <v>0</v>
      </c>
      <c r="M7924" s="5">
        <f t="shared" si="1117"/>
        <v>0</v>
      </c>
      <c r="N7924" s="6">
        <f t="shared" si="1109"/>
        <v>0</v>
      </c>
      <c r="O7924" s="6">
        <f t="shared" si="1112"/>
        <v>0</v>
      </c>
      <c r="P7924" s="6">
        <f>FORECAST(J7924,Inputs!$B$10:$B$18,Inputs!$A$10:$A$18)</f>
        <v>33.138976879866306</v>
      </c>
      <c r="Q7924" s="6">
        <f>IF(Inputs!$D$10="Yes",IF('Hourly Calcs'!P7924&gt;'Hourly Calcs'!K7924,'Hourly Calcs'!O7924,N7924+O7924),N7924+O7924)</f>
        <v>0</v>
      </c>
      <c r="R7924" s="12">
        <f t="shared" si="1113"/>
        <v>0</v>
      </c>
      <c r="S7924" s="1">
        <f>IF(AND(A7924&gt;=5,A7924&lt;=9),INDEX(Demand!$C$3:$C$26,C7924),INDEX(Demand!$B$3:$B$26,C7924))</f>
        <v>800</v>
      </c>
      <c r="T7924" s="7">
        <f t="shared" si="1114"/>
        <v>0</v>
      </c>
      <c r="U7924" s="7">
        <f t="shared" si="1115"/>
        <v>0</v>
      </c>
    </row>
    <row r="7925" spans="1:21" x14ac:dyDescent="0.2">
      <c r="A7925" s="1">
        <v>11</v>
      </c>
      <c r="B7925" s="1">
        <v>26</v>
      </c>
      <c r="C7925" s="1">
        <v>21</v>
      </c>
      <c r="D7925">
        <v>13.6</v>
      </c>
      <c r="E7925">
        <v>13.6</v>
      </c>
      <c r="F7925">
        <v>100</v>
      </c>
      <c r="G7925">
        <v>0</v>
      </c>
      <c r="H7925">
        <v>0</v>
      </c>
      <c r="I7925">
        <v>0</v>
      </c>
      <c r="J7925" s="4">
        <f t="shared" si="1110"/>
        <v>292.77098895281119</v>
      </c>
      <c r="K7925" s="4">
        <f t="shared" si="1111"/>
        <v>-43.892669291369032</v>
      </c>
      <c r="L7925" s="5">
        <f t="shared" si="1116"/>
        <v>0</v>
      </c>
      <c r="M7925" s="5">
        <f t="shared" si="1117"/>
        <v>0</v>
      </c>
      <c r="N7925" s="6">
        <f t="shared" si="1109"/>
        <v>0</v>
      </c>
      <c r="O7925" s="6">
        <f t="shared" si="1112"/>
        <v>0</v>
      </c>
      <c r="P7925" s="6">
        <f>FORECAST(J7925,Inputs!$B$10:$B$18,Inputs!$A$10:$A$18)</f>
        <v>33.266398045859361</v>
      </c>
      <c r="Q7925" s="6">
        <f>IF(Inputs!$D$10="Yes",IF('Hourly Calcs'!P7925&gt;'Hourly Calcs'!K7925,'Hourly Calcs'!O7925,N7925+O7925),N7925+O7925)</f>
        <v>0</v>
      </c>
      <c r="R7925" s="12">
        <f t="shared" si="1113"/>
        <v>0</v>
      </c>
      <c r="S7925" s="1">
        <f>IF(AND(A7925&gt;=5,A7925&lt;=9),INDEX(Demand!$C$3:$C$26,C7925),INDEX(Demand!$B$3:$B$26,C7925))</f>
        <v>700</v>
      </c>
      <c r="T7925" s="7">
        <f t="shared" si="1114"/>
        <v>0</v>
      </c>
      <c r="U7925" s="7">
        <f t="shared" si="1115"/>
        <v>0</v>
      </c>
    </row>
    <row r="7926" spans="1:21" x14ac:dyDescent="0.2">
      <c r="A7926" s="1">
        <v>11</v>
      </c>
      <c r="B7926" s="1">
        <v>26</v>
      </c>
      <c r="C7926" s="1">
        <v>22</v>
      </c>
      <c r="D7926">
        <v>13.7</v>
      </c>
      <c r="E7926">
        <v>13.7</v>
      </c>
      <c r="F7926">
        <v>100</v>
      </c>
      <c r="G7926">
        <v>0</v>
      </c>
      <c r="H7926">
        <v>0</v>
      </c>
      <c r="I7926">
        <v>0</v>
      </c>
      <c r="J7926" s="4">
        <f t="shared" si="1110"/>
        <v>309.87862401844518</v>
      </c>
      <c r="K7926" s="4">
        <f t="shared" si="1111"/>
        <v>-52.00948486494724</v>
      </c>
      <c r="L7926" s="5">
        <f t="shared" si="1116"/>
        <v>0</v>
      </c>
      <c r="M7926" s="5">
        <f t="shared" si="1117"/>
        <v>0</v>
      </c>
      <c r="N7926" s="6">
        <f t="shared" si="1109"/>
        <v>0</v>
      </c>
      <c r="O7926" s="6">
        <f t="shared" si="1112"/>
        <v>0</v>
      </c>
      <c r="P7926" s="6">
        <f>FORECAST(J7926,Inputs!$B$10:$B$18,Inputs!$A$10:$A$18)</f>
        <v>33.424802074244859</v>
      </c>
      <c r="Q7926" s="6">
        <f>IF(Inputs!$D$10="Yes",IF('Hourly Calcs'!P7926&gt;'Hourly Calcs'!K7926,'Hourly Calcs'!O7926,N7926+O7926),N7926+O7926)</f>
        <v>0</v>
      </c>
      <c r="R7926" s="12">
        <f t="shared" si="1113"/>
        <v>0</v>
      </c>
      <c r="S7926" s="1">
        <f>IF(AND(A7926&gt;=5,A7926&lt;=9),INDEX(Demand!$C$3:$C$26,C7926),INDEX(Demand!$B$3:$B$26,C7926))</f>
        <v>600</v>
      </c>
      <c r="T7926" s="7">
        <f t="shared" si="1114"/>
        <v>0</v>
      </c>
      <c r="U7926" s="7">
        <f t="shared" si="1115"/>
        <v>0</v>
      </c>
    </row>
    <row r="7927" spans="1:21" x14ac:dyDescent="0.2">
      <c r="A7927" s="1">
        <v>11</v>
      </c>
      <c r="B7927" s="1">
        <v>26</v>
      </c>
      <c r="C7927" s="1">
        <v>23</v>
      </c>
      <c r="D7927">
        <v>11.5</v>
      </c>
      <c r="E7927">
        <v>11.5</v>
      </c>
      <c r="F7927">
        <v>100</v>
      </c>
      <c r="G7927">
        <v>0</v>
      </c>
      <c r="H7927">
        <v>0</v>
      </c>
      <c r="I7927">
        <v>0</v>
      </c>
      <c r="J7927" s="4">
        <f t="shared" si="1110"/>
        <v>332.06891116905865</v>
      </c>
      <c r="K7927" s="4">
        <f t="shared" si="1111"/>
        <v>-58.017857404072402</v>
      </c>
      <c r="L7927" s="5">
        <f t="shared" si="1116"/>
        <v>0</v>
      </c>
      <c r="M7927" s="5">
        <f t="shared" si="1117"/>
        <v>0</v>
      </c>
      <c r="N7927" s="6">
        <f t="shared" si="1109"/>
        <v>0</v>
      </c>
      <c r="O7927" s="6">
        <f t="shared" si="1112"/>
        <v>0</v>
      </c>
      <c r="P7927" s="6">
        <f>FORECAST(J7927,Inputs!$B$10:$B$18,Inputs!$A$10:$A$18)</f>
        <v>33.630267696009803</v>
      </c>
      <c r="Q7927" s="6">
        <f>IF(Inputs!$D$10="Yes",IF('Hourly Calcs'!P7927&gt;'Hourly Calcs'!K7927,'Hourly Calcs'!O7927,N7927+O7927),N7927+O7927)</f>
        <v>0</v>
      </c>
      <c r="R7927" s="12">
        <f t="shared" si="1113"/>
        <v>0</v>
      </c>
      <c r="S7927" s="1">
        <f>IF(AND(A7927&gt;=5,A7927&lt;=9),INDEX(Demand!$C$3:$C$26,C7927),INDEX(Demand!$B$3:$B$26,C7927))</f>
        <v>500</v>
      </c>
      <c r="T7927" s="7">
        <f t="shared" si="1114"/>
        <v>0</v>
      </c>
      <c r="U7927" s="7">
        <f t="shared" si="1115"/>
        <v>0</v>
      </c>
    </row>
    <row r="7928" spans="1:21" x14ac:dyDescent="0.2">
      <c r="A7928" s="1">
        <v>11</v>
      </c>
      <c r="B7928" s="1">
        <v>26</v>
      </c>
      <c r="C7928" s="1">
        <v>24</v>
      </c>
      <c r="D7928">
        <v>11.7</v>
      </c>
      <c r="E7928">
        <v>11.5</v>
      </c>
      <c r="F7928">
        <v>99</v>
      </c>
      <c r="G7928">
        <v>0</v>
      </c>
      <c r="H7928">
        <v>0</v>
      </c>
      <c r="I7928">
        <v>0</v>
      </c>
      <c r="J7928" s="4">
        <f t="shared" si="1110"/>
        <v>359.19326123241643</v>
      </c>
      <c r="K7928" s="4">
        <f t="shared" si="1111"/>
        <v>-60.404142622671628</v>
      </c>
      <c r="L7928" s="5">
        <f t="shared" si="1116"/>
        <v>0</v>
      </c>
      <c r="M7928" s="5">
        <f t="shared" si="1117"/>
        <v>0</v>
      </c>
      <c r="N7928" s="6">
        <f t="shared" si="1109"/>
        <v>0</v>
      </c>
      <c r="O7928" s="6">
        <f t="shared" si="1112"/>
        <v>0</v>
      </c>
      <c r="P7928" s="6">
        <f>FORECAST(J7928,Inputs!$B$10:$B$18,Inputs!$A$10:$A$18)</f>
        <v>33.881419085485334</v>
      </c>
      <c r="Q7928" s="6">
        <f>IF(Inputs!$D$10="Yes",IF('Hourly Calcs'!P7928&gt;'Hourly Calcs'!K7928,'Hourly Calcs'!O7928,N7928+O7928),N7928+O7928)</f>
        <v>0</v>
      </c>
      <c r="R7928" s="12">
        <f t="shared" si="1113"/>
        <v>0</v>
      </c>
      <c r="S7928" s="1">
        <f>IF(AND(A7928&gt;=5,A7928&lt;=9),INDEX(Demand!$C$3:$C$26,C7928),INDEX(Demand!$B$3:$B$26,C7928))</f>
        <v>400</v>
      </c>
      <c r="T7928" s="7">
        <f t="shared" si="1114"/>
        <v>0</v>
      </c>
      <c r="U7928" s="7">
        <f t="shared" si="1115"/>
        <v>0</v>
      </c>
    </row>
    <row r="7929" spans="1:21" x14ac:dyDescent="0.2">
      <c r="A7929" s="1">
        <v>11</v>
      </c>
      <c r="B7929" s="1">
        <v>27</v>
      </c>
      <c r="C7929" s="1">
        <v>1</v>
      </c>
      <c r="D7929">
        <v>11.8</v>
      </c>
      <c r="E7929">
        <v>11.8</v>
      </c>
      <c r="F7929">
        <v>100</v>
      </c>
      <c r="G7929">
        <v>0</v>
      </c>
      <c r="H7929">
        <v>0</v>
      </c>
      <c r="I7929">
        <v>0</v>
      </c>
      <c r="J7929" s="4">
        <f t="shared" si="1110"/>
        <v>26.504570693187475</v>
      </c>
      <c r="K7929" s="4">
        <f t="shared" si="1111"/>
        <v>-58.279638693842685</v>
      </c>
      <c r="L7929" s="5">
        <f t="shared" si="1116"/>
        <v>0</v>
      </c>
      <c r="M7929" s="5">
        <f t="shared" si="1117"/>
        <v>0</v>
      </c>
      <c r="N7929" s="6">
        <f t="shared" si="1109"/>
        <v>0</v>
      </c>
      <c r="O7929" s="6">
        <f t="shared" si="1112"/>
        <v>0</v>
      </c>
      <c r="P7929" s="6">
        <f>FORECAST(J7929,Inputs!$B$10:$B$18,Inputs!$A$10:$A$18)</f>
        <v>30.80096824715914</v>
      </c>
      <c r="Q7929" s="6">
        <f>IF(Inputs!$D$10="Yes",IF('Hourly Calcs'!P7929&gt;'Hourly Calcs'!K7929,'Hourly Calcs'!O7929,N7929+O7929),N7929+O7929)</f>
        <v>0</v>
      </c>
      <c r="R7929" s="12">
        <f t="shared" si="1113"/>
        <v>0</v>
      </c>
      <c r="S7929" s="1">
        <f>IF(AND(A7929&gt;=5,A7929&lt;=9),INDEX(Demand!$C$3:$C$26,C7929),INDEX(Demand!$B$3:$B$26,C7929))</f>
        <v>350</v>
      </c>
      <c r="T7929" s="7">
        <f t="shared" si="1114"/>
        <v>0</v>
      </c>
      <c r="U7929" s="7">
        <f t="shared" si="1115"/>
        <v>0</v>
      </c>
    </row>
    <row r="7930" spans="1:21" x14ac:dyDescent="0.2">
      <c r="A7930" s="1">
        <v>11</v>
      </c>
      <c r="B7930" s="1">
        <v>27</v>
      </c>
      <c r="C7930" s="1">
        <v>2</v>
      </c>
      <c r="D7930">
        <v>11.8</v>
      </c>
      <c r="E7930">
        <v>11</v>
      </c>
      <c r="F7930">
        <v>95</v>
      </c>
      <c r="G7930">
        <v>0</v>
      </c>
      <c r="H7930">
        <v>0</v>
      </c>
      <c r="I7930">
        <v>0</v>
      </c>
      <c r="J7930" s="4">
        <f t="shared" si="1110"/>
        <v>49.03306486840782</v>
      </c>
      <c r="K7930" s="4">
        <f t="shared" si="1111"/>
        <v>-52.447193383951401</v>
      </c>
      <c r="L7930" s="5">
        <f t="shared" si="1116"/>
        <v>0</v>
      </c>
      <c r="M7930" s="5">
        <f t="shared" si="1117"/>
        <v>0</v>
      </c>
      <c r="N7930" s="6">
        <f t="shared" si="1109"/>
        <v>0</v>
      </c>
      <c r="O7930" s="6">
        <f t="shared" si="1112"/>
        <v>0</v>
      </c>
      <c r="P7930" s="6">
        <f>FORECAST(J7930,Inputs!$B$10:$B$18,Inputs!$A$10:$A$18)</f>
        <v>31.009565415448218</v>
      </c>
      <c r="Q7930" s="6">
        <f>IF(Inputs!$D$10="Yes",IF('Hourly Calcs'!P7930&gt;'Hourly Calcs'!K7930,'Hourly Calcs'!O7930,N7930+O7930),N7930+O7930)</f>
        <v>0</v>
      </c>
      <c r="R7930" s="12">
        <f t="shared" si="1113"/>
        <v>0</v>
      </c>
      <c r="S7930" s="1">
        <f>IF(AND(A7930&gt;=5,A7930&lt;=9),INDEX(Demand!$C$3:$C$26,C7930),INDEX(Demand!$B$3:$B$26,C7930))</f>
        <v>350</v>
      </c>
      <c r="T7930" s="7">
        <f t="shared" si="1114"/>
        <v>0</v>
      </c>
      <c r="U7930" s="7">
        <f t="shared" si="1115"/>
        <v>0</v>
      </c>
    </row>
    <row r="7931" spans="1:21" x14ac:dyDescent="0.2">
      <c r="A7931" s="1">
        <v>11</v>
      </c>
      <c r="B7931" s="1">
        <v>27</v>
      </c>
      <c r="C7931" s="1">
        <v>3</v>
      </c>
      <c r="D7931">
        <v>11.4</v>
      </c>
      <c r="E7931">
        <v>10.4</v>
      </c>
      <c r="F7931">
        <v>94</v>
      </c>
      <c r="G7931">
        <v>0</v>
      </c>
      <c r="H7931">
        <v>0</v>
      </c>
      <c r="I7931">
        <v>0</v>
      </c>
      <c r="J7931" s="4">
        <f t="shared" si="1110"/>
        <v>66.400447079636891</v>
      </c>
      <c r="K7931" s="4">
        <f t="shared" si="1111"/>
        <v>-44.425436126362143</v>
      </c>
      <c r="L7931" s="5">
        <f t="shared" si="1116"/>
        <v>0</v>
      </c>
      <c r="M7931" s="5">
        <f t="shared" si="1117"/>
        <v>0</v>
      </c>
      <c r="N7931" s="6">
        <f t="shared" si="1109"/>
        <v>0</v>
      </c>
      <c r="O7931" s="6">
        <f t="shared" si="1112"/>
        <v>0</v>
      </c>
      <c r="P7931" s="6">
        <f>FORECAST(J7931,Inputs!$B$10:$B$18,Inputs!$A$10:$A$18)</f>
        <v>31.170374509996634</v>
      </c>
      <c r="Q7931" s="6">
        <f>IF(Inputs!$D$10="Yes",IF('Hourly Calcs'!P7931&gt;'Hourly Calcs'!K7931,'Hourly Calcs'!O7931,N7931+O7931),N7931+O7931)</f>
        <v>0</v>
      </c>
      <c r="R7931" s="12">
        <f t="shared" si="1113"/>
        <v>0</v>
      </c>
      <c r="S7931" s="1">
        <f>IF(AND(A7931&gt;=5,A7931&lt;=9),INDEX(Demand!$C$3:$C$26,C7931),INDEX(Demand!$B$3:$B$26,C7931))</f>
        <v>350</v>
      </c>
      <c r="T7931" s="7">
        <f t="shared" si="1114"/>
        <v>0</v>
      </c>
      <c r="U7931" s="7">
        <f t="shared" si="1115"/>
        <v>0</v>
      </c>
    </row>
    <row r="7932" spans="1:21" x14ac:dyDescent="0.2">
      <c r="A7932" s="1">
        <v>11</v>
      </c>
      <c r="B7932" s="1">
        <v>27</v>
      </c>
      <c r="C7932" s="1">
        <v>4</v>
      </c>
      <c r="D7932">
        <v>11.8</v>
      </c>
      <c r="E7932">
        <v>10</v>
      </c>
      <c r="F7932">
        <v>89</v>
      </c>
      <c r="G7932">
        <v>0</v>
      </c>
      <c r="H7932">
        <v>0</v>
      </c>
      <c r="I7932">
        <v>0</v>
      </c>
      <c r="J7932" s="4">
        <f t="shared" si="1110"/>
        <v>80.317112542130246</v>
      </c>
      <c r="K7932" s="4">
        <f t="shared" si="1111"/>
        <v>-35.346190305840366</v>
      </c>
      <c r="L7932" s="5">
        <f t="shared" si="1116"/>
        <v>84.682887457869754</v>
      </c>
      <c r="M7932" s="5">
        <f t="shared" si="1117"/>
        <v>0</v>
      </c>
      <c r="N7932" s="6">
        <f t="shared" si="1109"/>
        <v>0</v>
      </c>
      <c r="O7932" s="6">
        <f t="shared" si="1112"/>
        <v>0</v>
      </c>
      <c r="P7932" s="6">
        <f>FORECAST(J7932,Inputs!$B$10:$B$18,Inputs!$A$10:$A$18)</f>
        <v>31.29923252353824</v>
      </c>
      <c r="Q7932" s="6">
        <f>IF(Inputs!$D$10="Yes",IF('Hourly Calcs'!P7932&gt;'Hourly Calcs'!K7932,'Hourly Calcs'!O7932,N7932+O7932),N7932+O7932)</f>
        <v>0</v>
      </c>
      <c r="R7932" s="12">
        <f t="shared" si="1113"/>
        <v>0</v>
      </c>
      <c r="S7932" s="1">
        <f>IF(AND(A7932&gt;=5,A7932&lt;=9),INDEX(Demand!$C$3:$C$26,C7932),INDEX(Demand!$B$3:$B$26,C7932))</f>
        <v>350</v>
      </c>
      <c r="T7932" s="7">
        <f t="shared" si="1114"/>
        <v>0</v>
      </c>
      <c r="U7932" s="7">
        <f t="shared" si="1115"/>
        <v>0</v>
      </c>
    </row>
    <row r="7933" spans="1:21" x14ac:dyDescent="0.2">
      <c r="A7933" s="1">
        <v>11</v>
      </c>
      <c r="B7933" s="1">
        <v>27</v>
      </c>
      <c r="C7933" s="1">
        <v>5</v>
      </c>
      <c r="D7933">
        <v>11.2</v>
      </c>
      <c r="E7933">
        <v>9.1999999999999993</v>
      </c>
      <c r="F7933">
        <v>87</v>
      </c>
      <c r="G7933">
        <v>0</v>
      </c>
      <c r="H7933">
        <v>0</v>
      </c>
      <c r="I7933">
        <v>0</v>
      </c>
      <c r="J7933" s="4">
        <f t="shared" si="1110"/>
        <v>92.320551211334703</v>
      </c>
      <c r="K7933" s="4">
        <f t="shared" si="1111"/>
        <v>-25.891259032741445</v>
      </c>
      <c r="L7933" s="5">
        <f t="shared" si="1116"/>
        <v>72.679448788665297</v>
      </c>
      <c r="M7933" s="5">
        <f t="shared" si="1117"/>
        <v>0</v>
      </c>
      <c r="N7933" s="6">
        <f t="shared" si="1109"/>
        <v>0</v>
      </c>
      <c r="O7933" s="6">
        <f t="shared" si="1112"/>
        <v>0</v>
      </c>
      <c r="P7933" s="6">
        <f>FORECAST(J7933,Inputs!$B$10:$B$18,Inputs!$A$10:$A$18)</f>
        <v>31.410375474179023</v>
      </c>
      <c r="Q7933" s="6">
        <f>IF(Inputs!$D$10="Yes",IF('Hourly Calcs'!P7933&gt;'Hourly Calcs'!K7933,'Hourly Calcs'!O7933,N7933+O7933),N7933+O7933)</f>
        <v>0</v>
      </c>
      <c r="R7933" s="12">
        <f t="shared" si="1113"/>
        <v>0</v>
      </c>
      <c r="S7933" s="1">
        <f>IF(AND(A7933&gt;=5,A7933&lt;=9),INDEX(Demand!$C$3:$C$26,C7933),INDEX(Demand!$B$3:$B$26,C7933))</f>
        <v>350</v>
      </c>
      <c r="T7933" s="7">
        <f t="shared" si="1114"/>
        <v>0</v>
      </c>
      <c r="U7933" s="7">
        <f t="shared" si="1115"/>
        <v>0</v>
      </c>
    </row>
    <row r="7934" spans="1:21" x14ac:dyDescent="0.2">
      <c r="A7934" s="1">
        <v>11</v>
      </c>
      <c r="B7934" s="1">
        <v>27</v>
      </c>
      <c r="C7934" s="1">
        <v>6</v>
      </c>
      <c r="D7934">
        <v>10.7</v>
      </c>
      <c r="E7934">
        <v>9.4</v>
      </c>
      <c r="F7934">
        <v>92</v>
      </c>
      <c r="G7934">
        <v>0</v>
      </c>
      <c r="H7934">
        <v>0</v>
      </c>
      <c r="I7934">
        <v>0</v>
      </c>
      <c r="J7934" s="4">
        <f t="shared" si="1110"/>
        <v>103.45649980772453</v>
      </c>
      <c r="K7934" s="4">
        <f t="shared" si="1111"/>
        <v>-16.502297011825178</v>
      </c>
      <c r="L7934" s="5">
        <f t="shared" si="1116"/>
        <v>61.543500192275474</v>
      </c>
      <c r="M7934" s="5">
        <f t="shared" si="1117"/>
        <v>0</v>
      </c>
      <c r="N7934" s="6">
        <f t="shared" si="1109"/>
        <v>0</v>
      </c>
      <c r="O7934" s="6">
        <f t="shared" si="1112"/>
        <v>0</v>
      </c>
      <c r="P7934" s="6">
        <f>FORECAST(J7934,Inputs!$B$10:$B$18,Inputs!$A$10:$A$18)</f>
        <v>31.513486109330781</v>
      </c>
      <c r="Q7934" s="6">
        <f>IF(Inputs!$D$10="Yes",IF('Hourly Calcs'!P7934&gt;'Hourly Calcs'!K7934,'Hourly Calcs'!O7934,N7934+O7934),N7934+O7934)</f>
        <v>0</v>
      </c>
      <c r="R7934" s="12">
        <f t="shared" si="1113"/>
        <v>0</v>
      </c>
      <c r="S7934" s="1">
        <f>IF(AND(A7934&gt;=5,A7934&lt;=9),INDEX(Demand!$C$3:$C$26,C7934),INDEX(Demand!$B$3:$B$26,C7934))</f>
        <v>350</v>
      </c>
      <c r="T7934" s="7">
        <f t="shared" si="1114"/>
        <v>0</v>
      </c>
      <c r="U7934" s="7">
        <f t="shared" si="1115"/>
        <v>0</v>
      </c>
    </row>
    <row r="7935" spans="1:21" x14ac:dyDescent="0.2">
      <c r="A7935" s="1">
        <v>11</v>
      </c>
      <c r="B7935" s="1">
        <v>27</v>
      </c>
      <c r="C7935" s="1">
        <v>7</v>
      </c>
      <c r="D7935">
        <v>10.5</v>
      </c>
      <c r="E7935">
        <v>9.1</v>
      </c>
      <c r="F7935">
        <v>91</v>
      </c>
      <c r="G7935">
        <v>0</v>
      </c>
      <c r="H7935">
        <v>0</v>
      </c>
      <c r="I7935">
        <v>0</v>
      </c>
      <c r="J7935" s="4">
        <f t="shared" si="1110"/>
        <v>114.43997388061389</v>
      </c>
      <c r="K7935" s="4">
        <f t="shared" si="1111"/>
        <v>-7.5190990210905824</v>
      </c>
      <c r="L7935" s="5">
        <f t="shared" si="1116"/>
        <v>50.560026119386109</v>
      </c>
      <c r="M7935" s="5">
        <f t="shared" si="1117"/>
        <v>0</v>
      </c>
      <c r="N7935" s="6">
        <f t="shared" si="1109"/>
        <v>0</v>
      </c>
      <c r="O7935" s="6">
        <f t="shared" si="1112"/>
        <v>0</v>
      </c>
      <c r="P7935" s="6">
        <f>FORECAST(J7935,Inputs!$B$10:$B$18,Inputs!$A$10:$A$18)</f>
        <v>31.615184943339017</v>
      </c>
      <c r="Q7935" s="6">
        <f>IF(Inputs!$D$10="Yes",IF('Hourly Calcs'!P7935&gt;'Hourly Calcs'!K7935,'Hourly Calcs'!O7935,N7935+O7935),N7935+O7935)</f>
        <v>0</v>
      </c>
      <c r="R7935" s="12">
        <f t="shared" si="1113"/>
        <v>0</v>
      </c>
      <c r="S7935" s="1">
        <f>IF(AND(A7935&gt;=5,A7935&lt;=9),INDEX(Demand!$C$3:$C$26,C7935),INDEX(Demand!$B$3:$B$26,C7935))</f>
        <v>350</v>
      </c>
      <c r="T7935" s="7">
        <f t="shared" si="1114"/>
        <v>0</v>
      </c>
      <c r="U7935" s="7">
        <f t="shared" si="1115"/>
        <v>0</v>
      </c>
    </row>
    <row r="7936" spans="1:21" x14ac:dyDescent="0.2">
      <c r="A7936" s="1">
        <v>11</v>
      </c>
      <c r="B7936" s="1">
        <v>27</v>
      </c>
      <c r="C7936" s="1">
        <v>8</v>
      </c>
      <c r="D7936">
        <v>9.8000000000000007</v>
      </c>
      <c r="E7936">
        <v>8.6999999999999993</v>
      </c>
      <c r="F7936">
        <v>93</v>
      </c>
      <c r="G7936">
        <v>1</v>
      </c>
      <c r="H7936">
        <v>0</v>
      </c>
      <c r="I7936">
        <v>1</v>
      </c>
      <c r="J7936" s="4">
        <f t="shared" si="1110"/>
        <v>125.79230847563369</v>
      </c>
      <c r="K7936" s="4">
        <f t="shared" si="1111"/>
        <v>1.0345069857036862</v>
      </c>
      <c r="L7936" s="5">
        <f t="shared" si="1116"/>
        <v>39.207691524366311</v>
      </c>
      <c r="M7936" s="5">
        <f t="shared" si="1117"/>
        <v>32.965493014296314</v>
      </c>
      <c r="N7936" s="6">
        <f t="shared" si="1109"/>
        <v>0</v>
      </c>
      <c r="O7936" s="6">
        <f t="shared" si="1112"/>
        <v>0.91451878627752081</v>
      </c>
      <c r="P7936" s="6">
        <f>FORECAST(J7936,Inputs!$B$10:$B$18,Inputs!$A$10:$A$18)</f>
        <v>31.720299152552162</v>
      </c>
      <c r="Q7936" s="6">
        <f>IF(Inputs!$D$10="Yes",IF('Hourly Calcs'!P7936&gt;'Hourly Calcs'!K7936,'Hourly Calcs'!O7936,N7936+O7936),N7936+O7936)</f>
        <v>0.91451878627752081</v>
      </c>
      <c r="R7936" s="12">
        <f t="shared" si="1113"/>
        <v>4.3457932723907788</v>
      </c>
      <c r="S7936" s="1">
        <f>IF(AND(A7936&gt;=5,A7936&lt;=9),INDEX(Demand!$C$3:$C$26,C7936),INDEX(Demand!$B$3:$B$26,C7936))</f>
        <v>350</v>
      </c>
      <c r="T7936" s="7">
        <f t="shared" si="1114"/>
        <v>4.3457932723907788</v>
      </c>
      <c r="U7936" s="7">
        <f t="shared" si="1115"/>
        <v>0</v>
      </c>
    </row>
    <row r="7937" spans="1:21" x14ac:dyDescent="0.2">
      <c r="A7937" s="1">
        <v>11</v>
      </c>
      <c r="B7937" s="1">
        <v>27</v>
      </c>
      <c r="C7937" s="1">
        <v>9</v>
      </c>
      <c r="D7937">
        <v>9.9</v>
      </c>
      <c r="E7937">
        <v>8.9</v>
      </c>
      <c r="F7937">
        <v>93</v>
      </c>
      <c r="G7937">
        <v>23</v>
      </c>
      <c r="H7937">
        <v>0</v>
      </c>
      <c r="I7937">
        <v>23</v>
      </c>
      <c r="J7937" s="4">
        <f t="shared" si="1110"/>
        <v>137.89374453818539</v>
      </c>
      <c r="K7937" s="4">
        <f t="shared" si="1111"/>
        <v>7.8054016977048519</v>
      </c>
      <c r="L7937" s="5">
        <f t="shared" si="1116"/>
        <v>27.106255461814612</v>
      </c>
      <c r="M7937" s="5">
        <f t="shared" si="1117"/>
        <v>26.194598302295148</v>
      </c>
      <c r="N7937" s="6">
        <f t="shared" si="1109"/>
        <v>0</v>
      </c>
      <c r="O7937" s="6">
        <f t="shared" si="1112"/>
        <v>21.033932084382979</v>
      </c>
      <c r="P7937" s="6">
        <f>FORECAST(J7937,Inputs!$B$10:$B$18,Inputs!$A$10:$A$18)</f>
        <v>31.832349486464679</v>
      </c>
      <c r="Q7937" s="6">
        <f>IF(Inputs!$D$10="Yes",IF('Hourly Calcs'!P7937&gt;'Hourly Calcs'!K7937,'Hourly Calcs'!O7937,N7937+O7937),N7937+O7937)</f>
        <v>21.033932084382979</v>
      </c>
      <c r="R7937" s="12">
        <f t="shared" si="1113"/>
        <v>99.953245264987913</v>
      </c>
      <c r="S7937" s="1">
        <f>IF(AND(A7937&gt;=5,A7937&lt;=9),INDEX(Demand!$C$3:$C$26,C7937),INDEX(Demand!$B$3:$B$26,C7937))</f>
        <v>350</v>
      </c>
      <c r="T7937" s="7">
        <f t="shared" si="1114"/>
        <v>99.953245264987913</v>
      </c>
      <c r="U7937" s="7">
        <f t="shared" si="1115"/>
        <v>0</v>
      </c>
    </row>
    <row r="7938" spans="1:21" x14ac:dyDescent="0.2">
      <c r="A7938" s="1">
        <v>11</v>
      </c>
      <c r="B7938" s="1">
        <v>27</v>
      </c>
      <c r="C7938" s="1">
        <v>10</v>
      </c>
      <c r="D7938">
        <v>10.6</v>
      </c>
      <c r="E7938">
        <v>8.6</v>
      </c>
      <c r="F7938">
        <v>87</v>
      </c>
      <c r="G7938">
        <v>38</v>
      </c>
      <c r="H7938">
        <v>0</v>
      </c>
      <c r="I7938">
        <v>38</v>
      </c>
      <c r="J7938" s="4">
        <f t="shared" si="1110"/>
        <v>150.95812333582523</v>
      </c>
      <c r="K7938" s="4">
        <f t="shared" si="1111"/>
        <v>13.275240062720584</v>
      </c>
      <c r="L7938" s="5">
        <f t="shared" si="1116"/>
        <v>14.041876664174765</v>
      </c>
      <c r="M7938" s="5">
        <f t="shared" si="1117"/>
        <v>20.724759937279416</v>
      </c>
      <c r="N7938" s="6">
        <f t="shared" si="1109"/>
        <v>0</v>
      </c>
      <c r="O7938" s="6">
        <f t="shared" si="1112"/>
        <v>34.751713878545793</v>
      </c>
      <c r="P7938" s="6">
        <f>FORECAST(J7938,Inputs!$B$10:$B$18,Inputs!$A$10:$A$18)</f>
        <v>31.953315956813196</v>
      </c>
      <c r="Q7938" s="6">
        <f>IF(Inputs!$D$10="Yes",IF('Hourly Calcs'!P7938&gt;'Hourly Calcs'!K7938,'Hourly Calcs'!O7938,N7938+O7938),N7938+O7938)</f>
        <v>34.751713878545793</v>
      </c>
      <c r="R7938" s="12">
        <f t="shared" si="1113"/>
        <v>165.1401443508496</v>
      </c>
      <c r="S7938" s="1">
        <f>IF(AND(A7938&gt;=5,A7938&lt;=9),INDEX(Demand!$C$3:$C$26,C7938),INDEX(Demand!$B$3:$B$26,C7938))</f>
        <v>600</v>
      </c>
      <c r="T7938" s="7">
        <f t="shared" si="1114"/>
        <v>165.1401443508496</v>
      </c>
      <c r="U7938" s="7">
        <f t="shared" si="1115"/>
        <v>0</v>
      </c>
    </row>
    <row r="7939" spans="1:21" x14ac:dyDescent="0.2">
      <c r="A7939" s="1">
        <v>11</v>
      </c>
      <c r="B7939" s="1">
        <v>27</v>
      </c>
      <c r="C7939" s="1">
        <v>11</v>
      </c>
      <c r="D7939">
        <v>10.4</v>
      </c>
      <c r="E7939">
        <v>9</v>
      </c>
      <c r="F7939">
        <v>91</v>
      </c>
      <c r="G7939">
        <v>126</v>
      </c>
      <c r="H7939">
        <v>29</v>
      </c>
      <c r="I7939">
        <v>117</v>
      </c>
      <c r="J7939" s="4">
        <f t="shared" si="1110"/>
        <v>164.95336019181877</v>
      </c>
      <c r="K7939" s="4">
        <f t="shared" si="1111"/>
        <v>16.817918836694602</v>
      </c>
      <c r="L7939" s="5">
        <f t="shared" si="1116"/>
        <v>4.6639808181225817E-2</v>
      </c>
      <c r="M7939" s="5">
        <f t="shared" si="1117"/>
        <v>17.182081163305398</v>
      </c>
      <c r="N7939" s="6">
        <f t="shared" si="1109"/>
        <v>22.479116144260804</v>
      </c>
      <c r="O7939" s="6">
        <f t="shared" si="1112"/>
        <v>106.99869799446994</v>
      </c>
      <c r="P7939" s="6">
        <f>FORECAST(J7939,Inputs!$B$10:$B$18,Inputs!$A$10:$A$18)</f>
        <v>32.082901483257579</v>
      </c>
      <c r="Q7939" s="6">
        <f>IF(Inputs!$D$10="Yes",IF('Hourly Calcs'!P7939&gt;'Hourly Calcs'!K7939,'Hourly Calcs'!O7939,N7939+O7939),N7939+O7939)</f>
        <v>106.99869799446994</v>
      </c>
      <c r="R7939" s="12">
        <f t="shared" si="1113"/>
        <v>508.45781286972112</v>
      </c>
      <c r="S7939" s="1">
        <f>IF(AND(A7939&gt;=5,A7939&lt;=9),INDEX(Demand!$C$3:$C$26,C7939),INDEX(Demand!$B$3:$B$26,C7939))</f>
        <v>600</v>
      </c>
      <c r="T7939" s="7">
        <f t="shared" si="1114"/>
        <v>508.45781286972112</v>
      </c>
      <c r="U7939" s="7">
        <f t="shared" si="1115"/>
        <v>0</v>
      </c>
    </row>
    <row r="7940" spans="1:21" x14ac:dyDescent="0.2">
      <c r="A7940" s="1">
        <v>11</v>
      </c>
      <c r="B7940" s="1">
        <v>27</v>
      </c>
      <c r="C7940" s="1">
        <v>12</v>
      </c>
      <c r="D7940">
        <v>10</v>
      </c>
      <c r="E7940">
        <v>9.8000000000000007</v>
      </c>
      <c r="F7940">
        <v>99</v>
      </c>
      <c r="G7940">
        <v>152</v>
      </c>
      <c r="H7940">
        <v>27</v>
      </c>
      <c r="I7940">
        <v>143</v>
      </c>
      <c r="J7940" s="4">
        <f t="shared" si="1110"/>
        <v>179.54045385288126</v>
      </c>
      <c r="K7940" s="4">
        <f t="shared" si="1111"/>
        <v>18.088261839914466</v>
      </c>
      <c r="L7940" s="5">
        <f t="shared" si="1116"/>
        <v>14.540453852881257</v>
      </c>
      <c r="M7940" s="5">
        <f t="shared" si="1117"/>
        <v>15.911738160085534</v>
      </c>
      <c r="N7940" s="6">
        <f t="shared" si="1109"/>
        <v>20.842184791627538</v>
      </c>
      <c r="O7940" s="6">
        <f t="shared" si="1112"/>
        <v>130.77618643768548</v>
      </c>
      <c r="P7940" s="6">
        <f>FORECAST(J7940,Inputs!$B$10:$B$18,Inputs!$A$10:$A$18)</f>
        <v>32.217967165304451</v>
      </c>
      <c r="Q7940" s="6">
        <f>IF(Inputs!$D$10="Yes",IF('Hourly Calcs'!P7940&gt;'Hourly Calcs'!K7940,'Hourly Calcs'!O7940,N7940+O7940),N7940+O7940)</f>
        <v>130.77618643768548</v>
      </c>
      <c r="R7940" s="12">
        <f t="shared" si="1113"/>
        <v>621.44843795188137</v>
      </c>
      <c r="S7940" s="1">
        <f>IF(AND(A7940&gt;=5,A7940&lt;=9),INDEX(Demand!$C$3:$C$26,C7940),INDEX(Demand!$B$3:$B$26,C7940))</f>
        <v>600</v>
      </c>
      <c r="T7940" s="7">
        <f t="shared" si="1114"/>
        <v>600</v>
      </c>
      <c r="U7940" s="7">
        <f t="shared" si="1115"/>
        <v>21.448437951881374</v>
      </c>
    </row>
    <row r="7941" spans="1:21" x14ac:dyDescent="0.2">
      <c r="A7941" s="1">
        <v>11</v>
      </c>
      <c r="B7941" s="1">
        <v>27</v>
      </c>
      <c r="C7941" s="1">
        <v>13</v>
      </c>
      <c r="D7941">
        <v>9.9</v>
      </c>
      <c r="E7941">
        <v>9.1</v>
      </c>
      <c r="F7941">
        <v>95</v>
      </c>
      <c r="G7941">
        <v>150</v>
      </c>
      <c r="H7941">
        <v>27</v>
      </c>
      <c r="I7941">
        <v>142</v>
      </c>
      <c r="J7941" s="4">
        <f t="shared" si="1110"/>
        <v>194.14440578755571</v>
      </c>
      <c r="K7941" s="4">
        <f t="shared" si="1111"/>
        <v>16.952348327740353</v>
      </c>
      <c r="L7941" s="5">
        <f t="shared" si="1116"/>
        <v>29.144405787555712</v>
      </c>
      <c r="M7941" s="5">
        <f t="shared" si="1117"/>
        <v>17.047651672259647</v>
      </c>
      <c r="N7941" s="6">
        <f t="shared" si="1109"/>
        <v>19.14035364948095</v>
      </c>
      <c r="O7941" s="6">
        <f t="shared" si="1112"/>
        <v>129.86166765140794</v>
      </c>
      <c r="P7941" s="6">
        <f>FORECAST(J7941,Inputs!$B$10:$B$18,Inputs!$A$10:$A$18)</f>
        <v>32.353188942477367</v>
      </c>
      <c r="Q7941" s="6">
        <f>IF(Inputs!$D$10="Yes",IF('Hourly Calcs'!P7941&gt;'Hourly Calcs'!K7941,'Hourly Calcs'!O7941,N7941+O7941),N7941+O7941)</f>
        <v>129.86166765140794</v>
      </c>
      <c r="R7941" s="12">
        <f t="shared" si="1113"/>
        <v>617.10264467949048</v>
      </c>
      <c r="S7941" s="1">
        <f>IF(AND(A7941&gt;=5,A7941&lt;=9),INDEX(Demand!$C$3:$C$26,C7941),INDEX(Demand!$B$3:$B$26,C7941))</f>
        <v>600</v>
      </c>
      <c r="T7941" s="7">
        <f t="shared" si="1114"/>
        <v>600</v>
      </c>
      <c r="U7941" s="7">
        <f t="shared" si="1115"/>
        <v>17.102644679490481</v>
      </c>
    </row>
    <row r="7942" spans="1:21" x14ac:dyDescent="0.2">
      <c r="A7942" s="1">
        <v>11</v>
      </c>
      <c r="B7942" s="1">
        <v>27</v>
      </c>
      <c r="C7942" s="1">
        <v>14</v>
      </c>
      <c r="D7942">
        <v>10.8</v>
      </c>
      <c r="E7942">
        <v>8.8000000000000007</v>
      </c>
      <c r="F7942">
        <v>87</v>
      </c>
      <c r="G7942">
        <v>121</v>
      </c>
      <c r="H7942">
        <v>12</v>
      </c>
      <c r="I7942">
        <v>118</v>
      </c>
      <c r="J7942" s="4">
        <f t="shared" si="1110"/>
        <v>208.18258064929987</v>
      </c>
      <c r="K7942" s="4">
        <f t="shared" si="1111"/>
        <v>13.529982445112438</v>
      </c>
      <c r="L7942" s="5">
        <f t="shared" si="1116"/>
        <v>43.182580649299865</v>
      </c>
      <c r="M7942" s="5">
        <f t="shared" si="1117"/>
        <v>20.470017554887562</v>
      </c>
      <c r="N7942" s="6">
        <f t="shared" si="1109"/>
        <v>7.0846943352074323</v>
      </c>
      <c r="O7942" s="6">
        <f t="shared" si="1112"/>
        <v>107.91321678074746</v>
      </c>
      <c r="P7942" s="6">
        <f>FORECAST(J7942,Inputs!$B$10:$B$18,Inputs!$A$10:$A$18)</f>
        <v>32.483172043049073</v>
      </c>
      <c r="Q7942" s="6">
        <f>IF(Inputs!$D$10="Yes",IF('Hourly Calcs'!P7942&gt;'Hourly Calcs'!K7942,'Hourly Calcs'!O7942,N7942+O7942),N7942+O7942)</f>
        <v>107.91321678074746</v>
      </c>
      <c r="R7942" s="12">
        <f t="shared" si="1113"/>
        <v>512.8036061421119</v>
      </c>
      <c r="S7942" s="1">
        <f>IF(AND(A7942&gt;=5,A7942&lt;=9),INDEX(Demand!$C$3:$C$26,C7942),INDEX(Demand!$B$3:$B$26,C7942))</f>
        <v>600</v>
      </c>
      <c r="T7942" s="7">
        <f t="shared" si="1114"/>
        <v>512.8036061421119</v>
      </c>
      <c r="U7942" s="7">
        <f t="shared" si="1115"/>
        <v>0</v>
      </c>
    </row>
    <row r="7943" spans="1:21" x14ac:dyDescent="0.2">
      <c r="A7943" s="1">
        <v>11</v>
      </c>
      <c r="B7943" s="1">
        <v>27</v>
      </c>
      <c r="C7943" s="1">
        <v>15</v>
      </c>
      <c r="D7943">
        <v>10.9</v>
      </c>
      <c r="E7943">
        <v>8.4</v>
      </c>
      <c r="F7943">
        <v>85</v>
      </c>
      <c r="G7943">
        <v>71</v>
      </c>
      <c r="H7943">
        <v>0</v>
      </c>
      <c r="I7943">
        <v>71</v>
      </c>
      <c r="J7943" s="4">
        <f t="shared" si="1110"/>
        <v>221.29876117611263</v>
      </c>
      <c r="K7943" s="4">
        <f t="shared" si="1111"/>
        <v>8.1559053346803267</v>
      </c>
      <c r="L7943" s="5">
        <f t="shared" si="1116"/>
        <v>56.298761176112635</v>
      </c>
      <c r="M7943" s="5">
        <f t="shared" si="1117"/>
        <v>25.844094665319673</v>
      </c>
      <c r="N7943" s="6">
        <f t="shared" si="1109"/>
        <v>0</v>
      </c>
      <c r="O7943" s="6">
        <f t="shared" si="1112"/>
        <v>64.930833825703971</v>
      </c>
      <c r="P7943" s="6">
        <f>FORECAST(J7943,Inputs!$B$10:$B$18,Inputs!$A$10:$A$18)</f>
        <v>32.604618159038075</v>
      </c>
      <c r="Q7943" s="6">
        <f>IF(Inputs!$D$10="Yes",IF('Hourly Calcs'!P7943&gt;'Hourly Calcs'!K7943,'Hourly Calcs'!O7943,N7943+O7943),N7943+O7943)</f>
        <v>64.930833825703971</v>
      </c>
      <c r="R7943" s="12">
        <f t="shared" si="1113"/>
        <v>308.55132233974524</v>
      </c>
      <c r="S7943" s="1">
        <f>IF(AND(A7943&gt;=5,A7943&lt;=9),INDEX(Demand!$C$3:$C$26,C7943),INDEX(Demand!$B$3:$B$26,C7943))</f>
        <v>600</v>
      </c>
      <c r="T7943" s="7">
        <f t="shared" si="1114"/>
        <v>308.55132233974524</v>
      </c>
      <c r="U7943" s="7">
        <f t="shared" si="1115"/>
        <v>0</v>
      </c>
    </row>
    <row r="7944" spans="1:21" x14ac:dyDescent="0.2">
      <c r="A7944" s="1">
        <v>11</v>
      </c>
      <c r="B7944" s="1">
        <v>27</v>
      </c>
      <c r="C7944" s="1">
        <v>16</v>
      </c>
      <c r="D7944">
        <v>10.7</v>
      </c>
      <c r="E7944">
        <v>9.3000000000000007</v>
      </c>
      <c r="F7944">
        <v>91</v>
      </c>
      <c r="G7944">
        <v>18</v>
      </c>
      <c r="H7944">
        <v>0</v>
      </c>
      <c r="I7944">
        <v>18</v>
      </c>
      <c r="J7944" s="4">
        <f t="shared" si="1110"/>
        <v>233.44395297557517</v>
      </c>
      <c r="K7944" s="4">
        <f t="shared" si="1111"/>
        <v>1.4197197612347452</v>
      </c>
      <c r="L7944" s="5">
        <f t="shared" si="1116"/>
        <v>68.443952975575172</v>
      </c>
      <c r="M7944" s="5">
        <f t="shared" si="1117"/>
        <v>32.580280238765255</v>
      </c>
      <c r="N7944" s="6">
        <f t="shared" si="1109"/>
        <v>0</v>
      </c>
      <c r="O7944" s="6">
        <f t="shared" si="1112"/>
        <v>16.461338152995374</v>
      </c>
      <c r="P7944" s="6">
        <f>FORECAST(J7944,Inputs!$B$10:$B$18,Inputs!$A$10:$A$18)</f>
        <v>32.717073638662733</v>
      </c>
      <c r="Q7944" s="6">
        <f>IF(Inputs!$D$10="Yes",IF('Hourly Calcs'!P7944&gt;'Hourly Calcs'!K7944,'Hourly Calcs'!O7944,N7944+O7944),N7944+O7944)</f>
        <v>16.461338152995374</v>
      </c>
      <c r="R7944" s="12">
        <f t="shared" si="1113"/>
        <v>78.224278903034019</v>
      </c>
      <c r="S7944" s="1">
        <f>IF(AND(A7944&gt;=5,A7944&lt;=9),INDEX(Demand!$C$3:$C$26,C7944),INDEX(Demand!$B$3:$B$26,C7944))</f>
        <v>900</v>
      </c>
      <c r="T7944" s="7">
        <f t="shared" si="1114"/>
        <v>78.224278903034019</v>
      </c>
      <c r="U7944" s="7">
        <f t="shared" si="1115"/>
        <v>0</v>
      </c>
    </row>
    <row r="7945" spans="1:21" x14ac:dyDescent="0.2">
      <c r="A7945" s="1">
        <v>11</v>
      </c>
      <c r="B7945" s="1">
        <v>27</v>
      </c>
      <c r="C7945" s="1">
        <v>17</v>
      </c>
      <c r="D7945">
        <v>10.9</v>
      </c>
      <c r="E7945">
        <v>9.5</v>
      </c>
      <c r="F7945">
        <v>91</v>
      </c>
      <c r="G7945">
        <v>0</v>
      </c>
      <c r="H7945">
        <v>0</v>
      </c>
      <c r="I7945">
        <v>0</v>
      </c>
      <c r="J7945" s="4">
        <f t="shared" si="1110"/>
        <v>244.81981514986018</v>
      </c>
      <c r="K7945" s="4">
        <f t="shared" si="1111"/>
        <v>-7.036042116820397</v>
      </c>
      <c r="L7945" s="5">
        <f t="shared" si="1116"/>
        <v>79.819815149860176</v>
      </c>
      <c r="M7945" s="5">
        <f t="shared" si="1117"/>
        <v>0</v>
      </c>
      <c r="N7945" s="6">
        <f t="shared" ref="N7945:N8008" si="1118">H7945*MAX(0,COS(2*ASIN(SQRT(SIN(RADIANS($B$4))^2+COS(RADIANS($K7945))^2-2*SIN(RADIANS($B$4))*COS(RADIANS($K7945))*COS(RADIANS($J7945-$B$5))+(SIN(RADIANS($K7945))-COS(RADIANS($B$4)))^2)/2)))</f>
        <v>0</v>
      </c>
      <c r="O7945" s="6">
        <f t="shared" si="1112"/>
        <v>0</v>
      </c>
      <c r="P7945" s="6">
        <f>FORECAST(J7945,Inputs!$B$10:$B$18,Inputs!$A$10:$A$18)</f>
        <v>32.822405695832039</v>
      </c>
      <c r="Q7945" s="6">
        <f>IF(Inputs!$D$10="Yes",IF('Hourly Calcs'!P7945&gt;'Hourly Calcs'!K7945,'Hourly Calcs'!O7945,N7945+O7945),N7945+O7945)</f>
        <v>0</v>
      </c>
      <c r="R7945" s="12">
        <f t="shared" si="1113"/>
        <v>0</v>
      </c>
      <c r="S7945" s="1">
        <f>IF(AND(A7945&gt;=5,A7945&lt;=9),INDEX(Demand!$C$3:$C$26,C7945),INDEX(Demand!$B$3:$B$26,C7945))</f>
        <v>900</v>
      </c>
      <c r="T7945" s="7">
        <f t="shared" si="1114"/>
        <v>0</v>
      </c>
      <c r="U7945" s="7">
        <f t="shared" si="1115"/>
        <v>0</v>
      </c>
    </row>
    <row r="7946" spans="1:21" x14ac:dyDescent="0.2">
      <c r="A7946" s="1">
        <v>11</v>
      </c>
      <c r="B7946" s="1">
        <v>27</v>
      </c>
      <c r="C7946" s="1">
        <v>18</v>
      </c>
      <c r="D7946">
        <v>10.4</v>
      </c>
      <c r="E7946">
        <v>10.199999999999999</v>
      </c>
      <c r="F7946">
        <v>99</v>
      </c>
      <c r="G7946">
        <v>0</v>
      </c>
      <c r="H7946">
        <v>0</v>
      </c>
      <c r="I7946">
        <v>0</v>
      </c>
      <c r="J7946" s="4">
        <f t="shared" ref="J7946:J8009" si="1119">solarazimuth($B$2,$B$3,$B$1,A7946,B7946,C7946,0,0,0,0)</f>
        <v>255.79753632971997</v>
      </c>
      <c r="K7946" s="4">
        <f t="shared" ref="K7946:K8009" si="1120">solarelevation($B$2,$B$3,$B$1,A7946,B7946,C7946,0,0,0,0)</f>
        <v>-15.992504945417494</v>
      </c>
      <c r="L7946" s="5">
        <f t="shared" si="1116"/>
        <v>0</v>
      </c>
      <c r="M7946" s="5">
        <f t="shared" si="1117"/>
        <v>0</v>
      </c>
      <c r="N7946" s="6">
        <f t="shared" si="1118"/>
        <v>0</v>
      </c>
      <c r="O7946" s="6">
        <f t="shared" ref="O7946:O8009" si="1121">$I7946*(1+COS(RADIANS($B$4)))/2</f>
        <v>0</v>
      </c>
      <c r="P7946" s="6">
        <f>FORECAST(J7946,Inputs!$B$10:$B$18,Inputs!$A$10:$A$18)</f>
        <v>32.924051262312219</v>
      </c>
      <c r="Q7946" s="6">
        <f>IF(Inputs!$D$10="Yes",IF('Hourly Calcs'!P7946&gt;'Hourly Calcs'!K7946,'Hourly Calcs'!O7946,N7946+O7946),N7946+O7946)</f>
        <v>0</v>
      </c>
      <c r="R7946" s="12">
        <f t="shared" ref="R7946:R8009" si="1122">$B$6*$E$1*Q7946</f>
        <v>0</v>
      </c>
      <c r="S7946" s="1">
        <f>IF(AND(A7946&gt;=5,A7946&lt;=9),INDEX(Demand!$C$3:$C$26,C7946),INDEX(Demand!$B$3:$B$26,C7946))</f>
        <v>900</v>
      </c>
      <c r="T7946" s="7">
        <f t="shared" ref="T7946:T8009" si="1123">S7946-MAX(0,S7946-R7946)</f>
        <v>0</v>
      </c>
      <c r="U7946" s="7">
        <f t="shared" ref="U7946:U8009" si="1124">MAX(0,R7946-S7946)</f>
        <v>0</v>
      </c>
    </row>
    <row r="7947" spans="1:21" x14ac:dyDescent="0.2">
      <c r="A7947" s="1">
        <v>11</v>
      </c>
      <c r="B7947" s="1">
        <v>27</v>
      </c>
      <c r="C7947" s="1">
        <v>19</v>
      </c>
      <c r="D7947">
        <v>11.6</v>
      </c>
      <c r="E7947">
        <v>10.199999999999999</v>
      </c>
      <c r="F7947">
        <v>91</v>
      </c>
      <c r="G7947">
        <v>0</v>
      </c>
      <c r="H7947">
        <v>0</v>
      </c>
      <c r="I7947">
        <v>0</v>
      </c>
      <c r="J7947" s="4">
        <f t="shared" si="1119"/>
        <v>266.88846904115525</v>
      </c>
      <c r="K7947" s="4">
        <f t="shared" si="1120"/>
        <v>-25.374687391257225</v>
      </c>
      <c r="L7947" s="5">
        <f t="shared" si="1116"/>
        <v>0</v>
      </c>
      <c r="M7947" s="5">
        <f t="shared" si="1117"/>
        <v>0</v>
      </c>
      <c r="N7947" s="6">
        <f t="shared" si="1118"/>
        <v>0</v>
      </c>
      <c r="O7947" s="6">
        <f t="shared" si="1121"/>
        <v>0</v>
      </c>
      <c r="P7947" s="6">
        <f>FORECAST(J7947,Inputs!$B$10:$B$18,Inputs!$A$10:$A$18)</f>
        <v>33.026745083714395</v>
      </c>
      <c r="Q7947" s="6">
        <f>IF(Inputs!$D$10="Yes",IF('Hourly Calcs'!P7947&gt;'Hourly Calcs'!K7947,'Hourly Calcs'!O7947,N7947+O7947),N7947+O7947)</f>
        <v>0</v>
      </c>
      <c r="R7947" s="12">
        <f t="shared" si="1122"/>
        <v>0</v>
      </c>
      <c r="S7947" s="1">
        <f>IF(AND(A7947&gt;=5,A7947&lt;=9),INDEX(Demand!$C$3:$C$26,C7947),INDEX(Demand!$B$3:$B$26,C7947))</f>
        <v>900</v>
      </c>
      <c r="T7947" s="7">
        <f t="shared" si="1123"/>
        <v>0</v>
      </c>
      <c r="U7947" s="7">
        <f t="shared" si="1124"/>
        <v>0</v>
      </c>
    </row>
    <row r="7948" spans="1:21" x14ac:dyDescent="0.2">
      <c r="A7948" s="1">
        <v>11</v>
      </c>
      <c r="B7948" s="1">
        <v>27</v>
      </c>
      <c r="C7948" s="1">
        <v>20</v>
      </c>
      <c r="D7948">
        <v>11.2</v>
      </c>
      <c r="E7948">
        <v>10.5</v>
      </c>
      <c r="F7948">
        <v>95</v>
      </c>
      <c r="G7948">
        <v>0</v>
      </c>
      <c r="H7948">
        <v>0</v>
      </c>
      <c r="I7948">
        <v>0</v>
      </c>
      <c r="J7948" s="4">
        <f t="shared" si="1119"/>
        <v>278.79217557736933</v>
      </c>
      <c r="K7948" s="4">
        <f t="shared" si="1120"/>
        <v>-34.848550710224259</v>
      </c>
      <c r="L7948" s="5">
        <f t="shared" si="1116"/>
        <v>0</v>
      </c>
      <c r="M7948" s="5">
        <f t="shared" si="1117"/>
        <v>0</v>
      </c>
      <c r="N7948" s="6">
        <f t="shared" si="1118"/>
        <v>0</v>
      </c>
      <c r="O7948" s="6">
        <f t="shared" si="1121"/>
        <v>0</v>
      </c>
      <c r="P7948" s="6">
        <f>FORECAST(J7948,Inputs!$B$10:$B$18,Inputs!$A$10:$A$18)</f>
        <v>33.136964588679341</v>
      </c>
      <c r="Q7948" s="6">
        <f>IF(Inputs!$D$10="Yes",IF('Hourly Calcs'!P7948&gt;'Hourly Calcs'!K7948,'Hourly Calcs'!O7948,N7948+O7948),N7948+O7948)</f>
        <v>0</v>
      </c>
      <c r="R7948" s="12">
        <f t="shared" si="1122"/>
        <v>0</v>
      </c>
      <c r="S7948" s="1">
        <f>IF(AND(A7948&gt;=5,A7948&lt;=9),INDEX(Demand!$C$3:$C$26,C7948),INDEX(Demand!$B$3:$B$26,C7948))</f>
        <v>800</v>
      </c>
      <c r="T7948" s="7">
        <f t="shared" si="1123"/>
        <v>0</v>
      </c>
      <c r="U7948" s="7">
        <f t="shared" si="1124"/>
        <v>0</v>
      </c>
    </row>
    <row r="7949" spans="1:21" x14ac:dyDescent="0.2">
      <c r="A7949" s="1">
        <v>11</v>
      </c>
      <c r="B7949" s="1">
        <v>27</v>
      </c>
      <c r="C7949" s="1">
        <v>21</v>
      </c>
      <c r="D7949">
        <v>11.5</v>
      </c>
      <c r="E7949">
        <v>10.3</v>
      </c>
      <c r="F7949">
        <v>92</v>
      </c>
      <c r="G7949">
        <v>0</v>
      </c>
      <c r="H7949">
        <v>0</v>
      </c>
      <c r="I7949">
        <v>0</v>
      </c>
      <c r="J7949" s="4">
        <f t="shared" si="1119"/>
        <v>292.53026449976977</v>
      </c>
      <c r="K7949" s="4">
        <f t="shared" si="1120"/>
        <v>-43.98380210569232</v>
      </c>
      <c r="L7949" s="5">
        <f t="shared" si="1116"/>
        <v>0</v>
      </c>
      <c r="M7949" s="5">
        <f t="shared" si="1117"/>
        <v>0</v>
      </c>
      <c r="N7949" s="6">
        <f t="shared" si="1118"/>
        <v>0</v>
      </c>
      <c r="O7949" s="6">
        <f t="shared" si="1121"/>
        <v>0</v>
      </c>
      <c r="P7949" s="6">
        <f>FORECAST(J7949,Inputs!$B$10:$B$18,Inputs!$A$10:$A$18)</f>
        <v>33.264169115738611</v>
      </c>
      <c r="Q7949" s="6">
        <f>IF(Inputs!$D$10="Yes",IF('Hourly Calcs'!P7949&gt;'Hourly Calcs'!K7949,'Hourly Calcs'!O7949,N7949+O7949),N7949+O7949)</f>
        <v>0</v>
      </c>
      <c r="R7949" s="12">
        <f t="shared" si="1122"/>
        <v>0</v>
      </c>
      <c r="S7949" s="1">
        <f>IF(AND(A7949&gt;=5,A7949&lt;=9),INDEX(Demand!$C$3:$C$26,C7949),INDEX(Demand!$B$3:$B$26,C7949))</f>
        <v>700</v>
      </c>
      <c r="T7949" s="7">
        <f t="shared" si="1123"/>
        <v>0</v>
      </c>
      <c r="U7949" s="7">
        <f t="shared" si="1124"/>
        <v>0</v>
      </c>
    </row>
    <row r="7950" spans="1:21" x14ac:dyDescent="0.2">
      <c r="A7950" s="1">
        <v>11</v>
      </c>
      <c r="B7950" s="1">
        <v>27</v>
      </c>
      <c r="C7950" s="1">
        <v>22</v>
      </c>
      <c r="D7950">
        <v>11.6</v>
      </c>
      <c r="E7950">
        <v>10.4</v>
      </c>
      <c r="F7950">
        <v>92</v>
      </c>
      <c r="G7950">
        <v>0</v>
      </c>
      <c r="H7950">
        <v>0</v>
      </c>
      <c r="I7950">
        <v>0</v>
      </c>
      <c r="J7950" s="4">
        <f t="shared" si="1119"/>
        <v>309.61794961275967</v>
      </c>
      <c r="K7950" s="4">
        <f t="shared" si="1120"/>
        <v>-52.121688475972007</v>
      </c>
      <c r="L7950" s="5">
        <f t="shared" si="1116"/>
        <v>0</v>
      </c>
      <c r="M7950" s="5">
        <f t="shared" si="1117"/>
        <v>0</v>
      </c>
      <c r="N7950" s="6">
        <f t="shared" si="1118"/>
        <v>0</v>
      </c>
      <c r="O7950" s="6">
        <f t="shared" si="1121"/>
        <v>0</v>
      </c>
      <c r="P7950" s="6">
        <f>FORECAST(J7950,Inputs!$B$10:$B$18,Inputs!$A$10:$A$18)</f>
        <v>33.422388422340362</v>
      </c>
      <c r="Q7950" s="6">
        <f>IF(Inputs!$D$10="Yes",IF('Hourly Calcs'!P7950&gt;'Hourly Calcs'!K7950,'Hourly Calcs'!O7950,N7950+O7950),N7950+O7950)</f>
        <v>0</v>
      </c>
      <c r="R7950" s="12">
        <f t="shared" si="1122"/>
        <v>0</v>
      </c>
      <c r="S7950" s="1">
        <f>IF(AND(A7950&gt;=5,A7950&lt;=9),INDEX(Demand!$C$3:$C$26,C7950),INDEX(Demand!$B$3:$B$26,C7950))</f>
        <v>600</v>
      </c>
      <c r="T7950" s="7">
        <f t="shared" si="1123"/>
        <v>0</v>
      </c>
      <c r="U7950" s="7">
        <f t="shared" si="1124"/>
        <v>0</v>
      </c>
    </row>
    <row r="7951" spans="1:21" x14ac:dyDescent="0.2">
      <c r="A7951" s="1">
        <v>11</v>
      </c>
      <c r="B7951" s="1">
        <v>27</v>
      </c>
      <c r="C7951" s="1">
        <v>23</v>
      </c>
      <c r="D7951">
        <v>11.4</v>
      </c>
      <c r="E7951">
        <v>10.6</v>
      </c>
      <c r="F7951">
        <v>95</v>
      </c>
      <c r="G7951">
        <v>0</v>
      </c>
      <c r="H7951">
        <v>0</v>
      </c>
      <c r="I7951">
        <v>0</v>
      </c>
      <c r="J7951" s="4">
        <f t="shared" si="1119"/>
        <v>331.82048527770291</v>
      </c>
      <c r="K7951" s="4">
        <f t="shared" si="1120"/>
        <v>-58.162580894323924</v>
      </c>
      <c r="L7951" s="5">
        <f t="shared" si="1116"/>
        <v>0</v>
      </c>
      <c r="M7951" s="5">
        <f t="shared" si="1117"/>
        <v>0</v>
      </c>
      <c r="N7951" s="6">
        <f t="shared" si="1118"/>
        <v>0</v>
      </c>
      <c r="O7951" s="6">
        <f t="shared" si="1121"/>
        <v>0</v>
      </c>
      <c r="P7951" s="6">
        <f>FORECAST(J7951,Inputs!$B$10:$B$18,Inputs!$A$10:$A$18)</f>
        <v>33.627967456275023</v>
      </c>
      <c r="Q7951" s="6">
        <f>IF(Inputs!$D$10="Yes",IF('Hourly Calcs'!P7951&gt;'Hourly Calcs'!K7951,'Hourly Calcs'!O7951,N7951+O7951),N7951+O7951)</f>
        <v>0</v>
      </c>
      <c r="R7951" s="12">
        <f t="shared" si="1122"/>
        <v>0</v>
      </c>
      <c r="S7951" s="1">
        <f>IF(AND(A7951&gt;=5,A7951&lt;=9),INDEX(Demand!$C$3:$C$26,C7951),INDEX(Demand!$B$3:$B$26,C7951))</f>
        <v>500</v>
      </c>
      <c r="T7951" s="7">
        <f t="shared" si="1123"/>
        <v>0</v>
      </c>
      <c r="U7951" s="7">
        <f t="shared" si="1124"/>
        <v>0</v>
      </c>
    </row>
    <row r="7952" spans="1:21" x14ac:dyDescent="0.2">
      <c r="A7952" s="1">
        <v>11</v>
      </c>
      <c r="B7952" s="1">
        <v>27</v>
      </c>
      <c r="C7952" s="1">
        <v>24</v>
      </c>
      <c r="D7952">
        <v>11.5</v>
      </c>
      <c r="E7952">
        <v>10.7</v>
      </c>
      <c r="F7952">
        <v>95</v>
      </c>
      <c r="G7952">
        <v>0</v>
      </c>
      <c r="H7952">
        <v>0</v>
      </c>
      <c r="I7952">
        <v>0</v>
      </c>
      <c r="J7952" s="4">
        <f t="shared" si="1119"/>
        <v>359.03041087066742</v>
      </c>
      <c r="K7952" s="4">
        <f t="shared" si="1120"/>
        <v>-60.582111779247697</v>
      </c>
      <c r="L7952" s="5">
        <f t="shared" si="1116"/>
        <v>0</v>
      </c>
      <c r="M7952" s="5">
        <f t="shared" si="1117"/>
        <v>0</v>
      </c>
      <c r="N7952" s="6">
        <f t="shared" si="1118"/>
        <v>0</v>
      </c>
      <c r="O7952" s="6">
        <f t="shared" si="1121"/>
        <v>0</v>
      </c>
      <c r="P7952" s="6">
        <f>FORECAST(J7952,Inputs!$B$10:$B$18,Inputs!$A$10:$A$18)</f>
        <v>33.879911211765439</v>
      </c>
      <c r="Q7952" s="6">
        <f>IF(Inputs!$D$10="Yes",IF('Hourly Calcs'!P7952&gt;'Hourly Calcs'!K7952,'Hourly Calcs'!O7952,N7952+O7952),N7952+O7952)</f>
        <v>0</v>
      </c>
      <c r="R7952" s="12">
        <f t="shared" si="1122"/>
        <v>0</v>
      </c>
      <c r="S7952" s="1">
        <f>IF(AND(A7952&gt;=5,A7952&lt;=9),INDEX(Demand!$C$3:$C$26,C7952),INDEX(Demand!$B$3:$B$26,C7952))</f>
        <v>400</v>
      </c>
      <c r="T7952" s="7">
        <f t="shared" si="1123"/>
        <v>0</v>
      </c>
      <c r="U7952" s="7">
        <f t="shared" si="1124"/>
        <v>0</v>
      </c>
    </row>
    <row r="7953" spans="1:21" x14ac:dyDescent="0.2">
      <c r="A7953" s="1">
        <v>11</v>
      </c>
      <c r="B7953" s="1">
        <v>28</v>
      </c>
      <c r="C7953" s="1">
        <v>1</v>
      </c>
      <c r="D7953">
        <v>11.2</v>
      </c>
      <c r="E7953">
        <v>10.4</v>
      </c>
      <c r="F7953">
        <v>95</v>
      </c>
      <c r="G7953">
        <v>0</v>
      </c>
      <c r="H7953">
        <v>0</v>
      </c>
      <c r="I7953">
        <v>0</v>
      </c>
      <c r="J7953" s="4">
        <f t="shared" si="1119"/>
        <v>26.465105563321004</v>
      </c>
      <c r="K7953" s="4">
        <f t="shared" si="1120"/>
        <v>-58.473537961435369</v>
      </c>
      <c r="L7953" s="5">
        <f t="shared" si="1116"/>
        <v>0</v>
      </c>
      <c r="M7953" s="5">
        <f t="shared" si="1117"/>
        <v>0</v>
      </c>
      <c r="N7953" s="6">
        <f t="shared" si="1118"/>
        <v>0</v>
      </c>
      <c r="O7953" s="6">
        <f t="shared" si="1121"/>
        <v>0</v>
      </c>
      <c r="P7953" s="6">
        <f>FORECAST(J7953,Inputs!$B$10:$B$18,Inputs!$A$10:$A$18)</f>
        <v>30.800602829290007</v>
      </c>
      <c r="Q7953" s="6">
        <f>IF(Inputs!$D$10="Yes",IF('Hourly Calcs'!P7953&gt;'Hourly Calcs'!K7953,'Hourly Calcs'!O7953,N7953+O7953),N7953+O7953)</f>
        <v>0</v>
      </c>
      <c r="R7953" s="12">
        <f t="shared" si="1122"/>
        <v>0</v>
      </c>
      <c r="S7953" s="1">
        <f>IF(AND(A7953&gt;=5,A7953&lt;=9),INDEX(Demand!$C$3:$C$26,C7953),INDEX(Demand!$B$3:$B$26,C7953))</f>
        <v>350</v>
      </c>
      <c r="T7953" s="7">
        <f t="shared" si="1123"/>
        <v>0</v>
      </c>
      <c r="U7953" s="7">
        <f t="shared" si="1124"/>
        <v>0</v>
      </c>
    </row>
    <row r="7954" spans="1:21" x14ac:dyDescent="0.2">
      <c r="A7954" s="1">
        <v>11</v>
      </c>
      <c r="B7954" s="1">
        <v>28</v>
      </c>
      <c r="C7954" s="1">
        <v>2</v>
      </c>
      <c r="D7954">
        <v>11.5</v>
      </c>
      <c r="E7954">
        <v>10.199999999999999</v>
      </c>
      <c r="F7954">
        <v>92</v>
      </c>
      <c r="G7954">
        <v>0</v>
      </c>
      <c r="H7954">
        <v>0</v>
      </c>
      <c r="I7954">
        <v>0</v>
      </c>
      <c r="J7954" s="4">
        <f t="shared" si="1119"/>
        <v>49.072528406504375</v>
      </c>
      <c r="K7954" s="4">
        <f t="shared" si="1120"/>
        <v>-52.640503297079874</v>
      </c>
      <c r="L7954" s="5">
        <f t="shared" si="1116"/>
        <v>0</v>
      </c>
      <c r="M7954" s="5">
        <f t="shared" si="1117"/>
        <v>0</v>
      </c>
      <c r="N7954" s="6">
        <f t="shared" si="1118"/>
        <v>0</v>
      </c>
      <c r="O7954" s="6">
        <f t="shared" si="1121"/>
        <v>0</v>
      </c>
      <c r="P7954" s="6">
        <f>FORECAST(J7954,Inputs!$B$10:$B$18,Inputs!$A$10:$A$18)</f>
        <v>31.009930818578741</v>
      </c>
      <c r="Q7954" s="6">
        <f>IF(Inputs!$D$10="Yes",IF('Hourly Calcs'!P7954&gt;'Hourly Calcs'!K7954,'Hourly Calcs'!O7954,N7954+O7954),N7954+O7954)</f>
        <v>0</v>
      </c>
      <c r="R7954" s="12">
        <f t="shared" si="1122"/>
        <v>0</v>
      </c>
      <c r="S7954" s="1">
        <f>IF(AND(A7954&gt;=5,A7954&lt;=9),INDEX(Demand!$C$3:$C$26,C7954),INDEX(Demand!$B$3:$B$26,C7954))</f>
        <v>350</v>
      </c>
      <c r="T7954" s="7">
        <f t="shared" si="1123"/>
        <v>0</v>
      </c>
      <c r="U7954" s="7">
        <f t="shared" si="1124"/>
        <v>0</v>
      </c>
    </row>
    <row r="7955" spans="1:21" x14ac:dyDescent="0.2">
      <c r="A7955" s="1">
        <v>11</v>
      </c>
      <c r="B7955" s="1">
        <v>28</v>
      </c>
      <c r="C7955" s="1">
        <v>3</v>
      </c>
      <c r="D7955">
        <v>11.4</v>
      </c>
      <c r="E7955">
        <v>9.9</v>
      </c>
      <c r="F7955">
        <v>90</v>
      </c>
      <c r="G7955">
        <v>0</v>
      </c>
      <c r="H7955">
        <v>0</v>
      </c>
      <c r="I7955">
        <v>0</v>
      </c>
      <c r="J7955" s="4">
        <f t="shared" si="1119"/>
        <v>66.469486299817149</v>
      </c>
      <c r="K7955" s="4">
        <f t="shared" si="1120"/>
        <v>-44.613698361099893</v>
      </c>
      <c r="L7955" s="5">
        <f t="shared" si="1116"/>
        <v>0</v>
      </c>
      <c r="M7955" s="5">
        <f t="shared" si="1117"/>
        <v>0</v>
      </c>
      <c r="N7955" s="6">
        <f t="shared" si="1118"/>
        <v>0</v>
      </c>
      <c r="O7955" s="6">
        <f t="shared" si="1121"/>
        <v>0</v>
      </c>
      <c r="P7955" s="6">
        <f>FORECAST(J7955,Inputs!$B$10:$B$18,Inputs!$A$10:$A$18)</f>
        <v>31.171013762035344</v>
      </c>
      <c r="Q7955" s="6">
        <f>IF(Inputs!$D$10="Yes",IF('Hourly Calcs'!P7955&gt;'Hourly Calcs'!K7955,'Hourly Calcs'!O7955,N7955+O7955),N7955+O7955)</f>
        <v>0</v>
      </c>
      <c r="R7955" s="12">
        <f t="shared" si="1122"/>
        <v>0</v>
      </c>
      <c r="S7955" s="1">
        <f>IF(AND(A7955&gt;=5,A7955&lt;=9),INDEX(Demand!$C$3:$C$26,C7955),INDEX(Demand!$B$3:$B$26,C7955))</f>
        <v>350</v>
      </c>
      <c r="T7955" s="7">
        <f t="shared" si="1123"/>
        <v>0</v>
      </c>
      <c r="U7955" s="7">
        <f t="shared" si="1124"/>
        <v>0</v>
      </c>
    </row>
    <row r="7956" spans="1:21" x14ac:dyDescent="0.2">
      <c r="A7956" s="1">
        <v>11</v>
      </c>
      <c r="B7956" s="1">
        <v>28</v>
      </c>
      <c r="C7956" s="1">
        <v>4</v>
      </c>
      <c r="D7956">
        <v>11.6</v>
      </c>
      <c r="E7956">
        <v>9.8000000000000007</v>
      </c>
      <c r="F7956">
        <v>89</v>
      </c>
      <c r="G7956">
        <v>0</v>
      </c>
      <c r="H7956">
        <v>0</v>
      </c>
      <c r="I7956">
        <v>0</v>
      </c>
      <c r="J7956" s="4">
        <f t="shared" si="1119"/>
        <v>80.39133357680376</v>
      </c>
      <c r="K7956" s="4">
        <f t="shared" si="1120"/>
        <v>-35.530943064659596</v>
      </c>
      <c r="L7956" s="5">
        <f t="shared" si="1116"/>
        <v>84.60866642319624</v>
      </c>
      <c r="M7956" s="5">
        <f t="shared" si="1117"/>
        <v>0</v>
      </c>
      <c r="N7956" s="6">
        <f t="shared" si="1118"/>
        <v>0</v>
      </c>
      <c r="O7956" s="6">
        <f t="shared" si="1121"/>
        <v>0</v>
      </c>
      <c r="P7956" s="6">
        <f>FORECAST(J7956,Inputs!$B$10:$B$18,Inputs!$A$10:$A$18)</f>
        <v>31.299919755340774</v>
      </c>
      <c r="Q7956" s="6">
        <f>IF(Inputs!$D$10="Yes",IF('Hourly Calcs'!P7956&gt;'Hourly Calcs'!K7956,'Hourly Calcs'!O7956,N7956+O7956),N7956+O7956)</f>
        <v>0</v>
      </c>
      <c r="R7956" s="12">
        <f t="shared" si="1122"/>
        <v>0</v>
      </c>
      <c r="S7956" s="1">
        <f>IF(AND(A7956&gt;=5,A7956&lt;=9),INDEX(Demand!$C$3:$C$26,C7956),INDEX(Demand!$B$3:$B$26,C7956))</f>
        <v>350</v>
      </c>
      <c r="T7956" s="7">
        <f t="shared" si="1123"/>
        <v>0</v>
      </c>
      <c r="U7956" s="7">
        <f t="shared" si="1124"/>
        <v>0</v>
      </c>
    </row>
    <row r="7957" spans="1:21" x14ac:dyDescent="0.2">
      <c r="A7957" s="1">
        <v>11</v>
      </c>
      <c r="B7957" s="1">
        <v>28</v>
      </c>
      <c r="C7957" s="1">
        <v>5</v>
      </c>
      <c r="D7957">
        <v>11.6</v>
      </c>
      <c r="E7957">
        <v>10</v>
      </c>
      <c r="F7957">
        <v>90</v>
      </c>
      <c r="G7957">
        <v>0</v>
      </c>
      <c r="H7957">
        <v>0</v>
      </c>
      <c r="I7957">
        <v>0</v>
      </c>
      <c r="J7957" s="4">
        <f t="shared" si="1119"/>
        <v>92.390037534631205</v>
      </c>
      <c r="K7957" s="4">
        <f t="shared" si="1120"/>
        <v>-26.075166925255431</v>
      </c>
      <c r="L7957" s="5">
        <f t="shared" si="1116"/>
        <v>72.609962465368795</v>
      </c>
      <c r="M7957" s="5">
        <f t="shared" si="1117"/>
        <v>0</v>
      </c>
      <c r="N7957" s="6">
        <f t="shared" si="1118"/>
        <v>0</v>
      </c>
      <c r="O7957" s="6">
        <f t="shared" si="1121"/>
        <v>0</v>
      </c>
      <c r="P7957" s="6">
        <f>FORECAST(J7957,Inputs!$B$10:$B$18,Inputs!$A$10:$A$18)</f>
        <v>31.411018866061397</v>
      </c>
      <c r="Q7957" s="6">
        <f>IF(Inputs!$D$10="Yes",IF('Hourly Calcs'!P7957&gt;'Hourly Calcs'!K7957,'Hourly Calcs'!O7957,N7957+O7957),N7957+O7957)</f>
        <v>0</v>
      </c>
      <c r="R7957" s="12">
        <f t="shared" si="1122"/>
        <v>0</v>
      </c>
      <c r="S7957" s="1">
        <f>IF(AND(A7957&gt;=5,A7957&lt;=9),INDEX(Demand!$C$3:$C$26,C7957),INDEX(Demand!$B$3:$B$26,C7957))</f>
        <v>350</v>
      </c>
      <c r="T7957" s="7">
        <f t="shared" si="1123"/>
        <v>0</v>
      </c>
      <c r="U7957" s="7">
        <f t="shared" si="1124"/>
        <v>0</v>
      </c>
    </row>
    <row r="7958" spans="1:21" x14ac:dyDescent="0.2">
      <c r="A7958" s="1">
        <v>11</v>
      </c>
      <c r="B7958" s="1">
        <v>28</v>
      </c>
      <c r="C7958" s="1">
        <v>6</v>
      </c>
      <c r="D7958">
        <v>11.2</v>
      </c>
      <c r="E7958">
        <v>10.199999999999999</v>
      </c>
      <c r="F7958">
        <v>94</v>
      </c>
      <c r="G7958">
        <v>0</v>
      </c>
      <c r="H7958">
        <v>0</v>
      </c>
      <c r="I7958">
        <v>0</v>
      </c>
      <c r="J7958" s="4">
        <f t="shared" si="1119"/>
        <v>103.51669960835235</v>
      </c>
      <c r="K7958" s="4">
        <f t="shared" si="1120"/>
        <v>-16.687668942591941</v>
      </c>
      <c r="L7958" s="5">
        <f t="shared" si="1116"/>
        <v>61.483300391647646</v>
      </c>
      <c r="M7958" s="5">
        <f t="shared" si="1117"/>
        <v>0</v>
      </c>
      <c r="N7958" s="6">
        <f t="shared" si="1118"/>
        <v>0</v>
      </c>
      <c r="O7958" s="6">
        <f t="shared" si="1121"/>
        <v>0</v>
      </c>
      <c r="P7958" s="6">
        <f>FORECAST(J7958,Inputs!$B$10:$B$18,Inputs!$A$10:$A$18)</f>
        <v>31.514043514892151</v>
      </c>
      <c r="Q7958" s="6">
        <f>IF(Inputs!$D$10="Yes",IF('Hourly Calcs'!P7958&gt;'Hourly Calcs'!K7958,'Hourly Calcs'!O7958,N7958+O7958),N7958+O7958)</f>
        <v>0</v>
      </c>
      <c r="R7958" s="12">
        <f t="shared" si="1122"/>
        <v>0</v>
      </c>
      <c r="S7958" s="1">
        <f>IF(AND(A7958&gt;=5,A7958&lt;=9),INDEX(Demand!$C$3:$C$26,C7958),INDEX(Demand!$B$3:$B$26,C7958))</f>
        <v>350</v>
      </c>
      <c r="T7958" s="7">
        <f t="shared" si="1123"/>
        <v>0</v>
      </c>
      <c r="U7958" s="7">
        <f t="shared" si="1124"/>
        <v>0</v>
      </c>
    </row>
    <row r="7959" spans="1:21" x14ac:dyDescent="0.2">
      <c r="A7959" s="1">
        <v>11</v>
      </c>
      <c r="B7959" s="1">
        <v>28</v>
      </c>
      <c r="C7959" s="1">
        <v>7</v>
      </c>
      <c r="D7959">
        <v>10.9</v>
      </c>
      <c r="E7959">
        <v>9.9</v>
      </c>
      <c r="F7959">
        <v>94</v>
      </c>
      <c r="G7959">
        <v>0</v>
      </c>
      <c r="H7959">
        <v>0</v>
      </c>
      <c r="I7959">
        <v>0</v>
      </c>
      <c r="J7959" s="4">
        <f t="shared" si="1119"/>
        <v>114.48757383455386</v>
      </c>
      <c r="K7959" s="4">
        <f t="shared" si="1120"/>
        <v>-7.7080455217470245</v>
      </c>
      <c r="L7959" s="5">
        <f t="shared" si="1116"/>
        <v>50.512426165446144</v>
      </c>
      <c r="M7959" s="5">
        <f t="shared" si="1117"/>
        <v>0</v>
      </c>
      <c r="N7959" s="6">
        <f t="shared" si="1118"/>
        <v>0</v>
      </c>
      <c r="O7959" s="6">
        <f t="shared" si="1121"/>
        <v>0</v>
      </c>
      <c r="P7959" s="6">
        <f>FORECAST(J7959,Inputs!$B$10:$B$18,Inputs!$A$10:$A$18)</f>
        <v>31.615625683653274</v>
      </c>
      <c r="Q7959" s="6">
        <f>IF(Inputs!$D$10="Yes",IF('Hourly Calcs'!P7959&gt;'Hourly Calcs'!K7959,'Hourly Calcs'!O7959,N7959+O7959),N7959+O7959)</f>
        <v>0</v>
      </c>
      <c r="R7959" s="12">
        <f t="shared" si="1122"/>
        <v>0</v>
      </c>
      <c r="S7959" s="1">
        <f>IF(AND(A7959&gt;=5,A7959&lt;=9),INDEX(Demand!$C$3:$C$26,C7959),INDEX(Demand!$B$3:$B$26,C7959))</f>
        <v>350</v>
      </c>
      <c r="T7959" s="7">
        <f t="shared" si="1123"/>
        <v>0</v>
      </c>
      <c r="U7959" s="7">
        <f t="shared" si="1124"/>
        <v>0</v>
      </c>
    </row>
    <row r="7960" spans="1:21" x14ac:dyDescent="0.2">
      <c r="A7960" s="1">
        <v>11</v>
      </c>
      <c r="B7960" s="1">
        <v>28</v>
      </c>
      <c r="C7960" s="1">
        <v>8</v>
      </c>
      <c r="D7960">
        <v>10.6</v>
      </c>
      <c r="E7960">
        <v>10.199999999999999</v>
      </c>
      <c r="F7960">
        <v>97</v>
      </c>
      <c r="G7960">
        <v>1</v>
      </c>
      <c r="H7960">
        <v>0</v>
      </c>
      <c r="I7960">
        <v>1</v>
      </c>
      <c r="J7960" s="4">
        <f t="shared" si="1119"/>
        <v>125.82347918023173</v>
      </c>
      <c r="K7960" s="4">
        <f t="shared" si="1120"/>
        <v>0.86569406796094484</v>
      </c>
      <c r="L7960" s="5">
        <f t="shared" si="1116"/>
        <v>39.176520819768271</v>
      </c>
      <c r="M7960" s="5">
        <f t="shared" si="1117"/>
        <v>33.134305932039055</v>
      </c>
      <c r="N7960" s="6">
        <f t="shared" si="1118"/>
        <v>0</v>
      </c>
      <c r="O7960" s="6">
        <f t="shared" si="1121"/>
        <v>0.91451878627752081</v>
      </c>
      <c r="P7960" s="6">
        <f>FORECAST(J7960,Inputs!$B$10:$B$18,Inputs!$A$10:$A$18)</f>
        <v>31.720587770187329</v>
      </c>
      <c r="Q7960" s="6">
        <f>IF(Inputs!$D$10="Yes",IF('Hourly Calcs'!P7960&gt;'Hourly Calcs'!K7960,'Hourly Calcs'!O7960,N7960+O7960),N7960+O7960)</f>
        <v>0.91451878627752081</v>
      </c>
      <c r="R7960" s="12">
        <f t="shared" si="1122"/>
        <v>4.3457932723907788</v>
      </c>
      <c r="S7960" s="1">
        <f>IF(AND(A7960&gt;=5,A7960&lt;=9),INDEX(Demand!$C$3:$C$26,C7960),INDEX(Demand!$B$3:$B$26,C7960))</f>
        <v>350</v>
      </c>
      <c r="T7960" s="7">
        <f t="shared" si="1123"/>
        <v>4.3457932723907788</v>
      </c>
      <c r="U7960" s="7">
        <f t="shared" si="1124"/>
        <v>0</v>
      </c>
    </row>
    <row r="7961" spans="1:21" x14ac:dyDescent="0.2">
      <c r="A7961" s="1">
        <v>11</v>
      </c>
      <c r="B7961" s="1">
        <v>28</v>
      </c>
      <c r="C7961" s="1">
        <v>9</v>
      </c>
      <c r="D7961">
        <v>11.1</v>
      </c>
      <c r="E7961">
        <v>9.1</v>
      </c>
      <c r="F7961">
        <v>87</v>
      </c>
      <c r="G7961">
        <v>22</v>
      </c>
      <c r="H7961">
        <v>0</v>
      </c>
      <c r="I7961">
        <v>22</v>
      </c>
      <c r="J7961" s="4">
        <f t="shared" si="1119"/>
        <v>137.90351262441555</v>
      </c>
      <c r="K7961" s="4">
        <f t="shared" si="1120"/>
        <v>7.6149038468570041</v>
      </c>
      <c r="L7961" s="5">
        <f t="shared" si="1116"/>
        <v>27.096487375584445</v>
      </c>
      <c r="M7961" s="5">
        <f t="shared" si="1117"/>
        <v>26.385096153142996</v>
      </c>
      <c r="N7961" s="6">
        <f t="shared" si="1118"/>
        <v>0</v>
      </c>
      <c r="O7961" s="6">
        <f t="shared" si="1121"/>
        <v>20.119413298105457</v>
      </c>
      <c r="P7961" s="6">
        <f>FORECAST(J7961,Inputs!$B$10:$B$18,Inputs!$A$10:$A$18)</f>
        <v>31.832439931707551</v>
      </c>
      <c r="Q7961" s="6">
        <f>IF(Inputs!$D$10="Yes",IF('Hourly Calcs'!P7961&gt;'Hourly Calcs'!K7961,'Hourly Calcs'!O7961,N7961+O7961),N7961+O7961)</f>
        <v>20.119413298105457</v>
      </c>
      <c r="R7961" s="12">
        <f t="shared" si="1122"/>
        <v>95.60745199259712</v>
      </c>
      <c r="S7961" s="1">
        <f>IF(AND(A7961&gt;=5,A7961&lt;=9),INDEX(Demand!$C$3:$C$26,C7961),INDEX(Demand!$B$3:$B$26,C7961))</f>
        <v>350</v>
      </c>
      <c r="T7961" s="7">
        <f t="shared" si="1123"/>
        <v>95.607451992597134</v>
      </c>
      <c r="U7961" s="7">
        <f t="shared" si="1124"/>
        <v>0</v>
      </c>
    </row>
    <row r="7962" spans="1:21" x14ac:dyDescent="0.2">
      <c r="A7962" s="1">
        <v>11</v>
      </c>
      <c r="B7962" s="1">
        <v>28</v>
      </c>
      <c r="C7962" s="1">
        <v>10</v>
      </c>
      <c r="D7962">
        <v>11.2</v>
      </c>
      <c r="E7962">
        <v>9.6</v>
      </c>
      <c r="F7962">
        <v>90</v>
      </c>
      <c r="G7962">
        <v>76</v>
      </c>
      <c r="H7962">
        <v>1</v>
      </c>
      <c r="I7962">
        <v>75</v>
      </c>
      <c r="J7962" s="4">
        <f t="shared" si="1119"/>
        <v>150.94075873570034</v>
      </c>
      <c r="K7962" s="4">
        <f t="shared" si="1120"/>
        <v>13.083884658810263</v>
      </c>
      <c r="L7962" s="5">
        <f t="shared" si="1116"/>
        <v>14.059241264299658</v>
      </c>
      <c r="M7962" s="5">
        <f t="shared" si="1117"/>
        <v>20.916115341189737</v>
      </c>
      <c r="N7962" s="6">
        <f t="shared" si="1118"/>
        <v>0.71603567332055673</v>
      </c>
      <c r="O7962" s="6">
        <f t="shared" si="1121"/>
        <v>68.58890897081406</v>
      </c>
      <c r="P7962" s="6">
        <f>FORECAST(J7962,Inputs!$B$10:$B$18,Inputs!$A$10:$A$18)</f>
        <v>31.953155173478706</v>
      </c>
      <c r="Q7962" s="6">
        <f>IF(Inputs!$D$10="Yes",IF('Hourly Calcs'!P7962&gt;'Hourly Calcs'!K7962,'Hourly Calcs'!O7962,N7962+O7962),N7962+O7962)</f>
        <v>68.58890897081406</v>
      </c>
      <c r="R7962" s="12">
        <f t="shared" si="1122"/>
        <v>325.93449542930841</v>
      </c>
      <c r="S7962" s="1">
        <f>IF(AND(A7962&gt;=5,A7962&lt;=9),INDEX(Demand!$C$3:$C$26,C7962),INDEX(Demand!$B$3:$B$26,C7962))</f>
        <v>600</v>
      </c>
      <c r="T7962" s="7">
        <f t="shared" si="1123"/>
        <v>325.93449542930841</v>
      </c>
      <c r="U7962" s="7">
        <f t="shared" si="1124"/>
        <v>0</v>
      </c>
    </row>
    <row r="7963" spans="1:21" x14ac:dyDescent="0.2">
      <c r="A7963" s="1">
        <v>11</v>
      </c>
      <c r="B7963" s="1">
        <v>28</v>
      </c>
      <c r="C7963" s="1">
        <v>11</v>
      </c>
      <c r="D7963">
        <v>10.6</v>
      </c>
      <c r="E7963">
        <v>8.6999999999999993</v>
      </c>
      <c r="F7963">
        <v>88</v>
      </c>
      <c r="G7963">
        <v>124</v>
      </c>
      <c r="H7963">
        <v>17</v>
      </c>
      <c r="I7963">
        <v>119</v>
      </c>
      <c r="J7963" s="4">
        <f t="shared" si="1119"/>
        <v>164.90405359573967</v>
      </c>
      <c r="K7963" s="4">
        <f t="shared" si="1120"/>
        <v>16.631533810046975</v>
      </c>
      <c r="L7963" s="5">
        <f t="shared" si="1116"/>
        <v>9.5946404260331519E-2</v>
      </c>
      <c r="M7963" s="5">
        <f t="shared" si="1117"/>
        <v>17.368466189953025</v>
      </c>
      <c r="N7963" s="6">
        <f t="shared" si="1118"/>
        <v>13.142394698283873</v>
      </c>
      <c r="O7963" s="6">
        <f t="shared" si="1121"/>
        <v>108.82773556702497</v>
      </c>
      <c r="P7963" s="6">
        <f>FORECAST(J7963,Inputs!$B$10:$B$18,Inputs!$A$10:$A$18)</f>
        <v>32.082444940701293</v>
      </c>
      <c r="Q7963" s="6">
        <f>IF(Inputs!$D$10="Yes",IF('Hourly Calcs'!P7963&gt;'Hourly Calcs'!K7963,'Hourly Calcs'!O7963,N7963+O7963),N7963+O7963)</f>
        <v>108.82773556702497</v>
      </c>
      <c r="R7963" s="12">
        <f t="shared" si="1122"/>
        <v>517.14939941450268</v>
      </c>
      <c r="S7963" s="1">
        <f>IF(AND(A7963&gt;=5,A7963&lt;=9),INDEX(Demand!$C$3:$C$26,C7963),INDEX(Demand!$B$3:$B$26,C7963))</f>
        <v>600</v>
      </c>
      <c r="T7963" s="7">
        <f t="shared" si="1123"/>
        <v>517.14939941450268</v>
      </c>
      <c r="U7963" s="7">
        <f t="shared" si="1124"/>
        <v>0</v>
      </c>
    </row>
    <row r="7964" spans="1:21" x14ac:dyDescent="0.2">
      <c r="A7964" s="1">
        <v>11</v>
      </c>
      <c r="B7964" s="1">
        <v>28</v>
      </c>
      <c r="C7964" s="1">
        <v>12</v>
      </c>
      <c r="D7964">
        <v>10.9</v>
      </c>
      <c r="E7964">
        <v>8.3000000000000007</v>
      </c>
      <c r="F7964">
        <v>84</v>
      </c>
      <c r="G7964">
        <v>150</v>
      </c>
      <c r="H7964">
        <v>27</v>
      </c>
      <c r="I7964">
        <v>141</v>
      </c>
      <c r="J7964" s="4">
        <f t="shared" si="1119"/>
        <v>179.45783919830396</v>
      </c>
      <c r="K7964" s="4">
        <f t="shared" si="1120"/>
        <v>17.912861679818093</v>
      </c>
      <c r="L7964" s="5">
        <f t="shared" si="1116"/>
        <v>14.457839198303958</v>
      </c>
      <c r="M7964" s="5">
        <f t="shared" si="1117"/>
        <v>16.087138320181907</v>
      </c>
      <c r="N7964" s="6">
        <f t="shared" si="1118"/>
        <v>20.796026499934833</v>
      </c>
      <c r="O7964" s="6">
        <f t="shared" si="1121"/>
        <v>128.94714886513043</v>
      </c>
      <c r="P7964" s="6">
        <f>FORECAST(J7964,Inputs!$B$10:$B$18,Inputs!$A$10:$A$18)</f>
        <v>32.217202214799109</v>
      </c>
      <c r="Q7964" s="6">
        <f>IF(Inputs!$D$10="Yes",IF('Hourly Calcs'!P7964&gt;'Hourly Calcs'!K7964,'Hourly Calcs'!O7964,N7964+O7964),N7964+O7964)</f>
        <v>128.94714886513043</v>
      </c>
      <c r="R7964" s="12">
        <f t="shared" si="1122"/>
        <v>612.75685140709982</v>
      </c>
      <c r="S7964" s="1">
        <f>IF(AND(A7964&gt;=5,A7964&lt;=9),INDEX(Demand!$C$3:$C$26,C7964),INDEX(Demand!$B$3:$B$26,C7964))</f>
        <v>600</v>
      </c>
      <c r="T7964" s="7">
        <f t="shared" si="1123"/>
        <v>600</v>
      </c>
      <c r="U7964" s="7">
        <f t="shared" si="1124"/>
        <v>12.756851407099816</v>
      </c>
    </row>
    <row r="7965" spans="1:21" x14ac:dyDescent="0.2">
      <c r="A7965" s="1">
        <v>11</v>
      </c>
      <c r="B7965" s="1">
        <v>28</v>
      </c>
      <c r="C7965" s="1">
        <v>13</v>
      </c>
      <c r="D7965">
        <v>10.9</v>
      </c>
      <c r="E7965">
        <v>7.9</v>
      </c>
      <c r="F7965">
        <v>82</v>
      </c>
      <c r="G7965">
        <v>149</v>
      </c>
      <c r="H7965">
        <v>27</v>
      </c>
      <c r="I7965">
        <v>140</v>
      </c>
      <c r="J7965" s="4">
        <f t="shared" si="1119"/>
        <v>194.0319788768866</v>
      </c>
      <c r="K7965" s="4">
        <f t="shared" si="1120"/>
        <v>16.793312081994614</v>
      </c>
      <c r="L7965" s="5">
        <f t="shared" si="1116"/>
        <v>29.031978876886598</v>
      </c>
      <c r="M7965" s="5">
        <f t="shared" si="1117"/>
        <v>17.206687918005386</v>
      </c>
      <c r="N7965" s="6">
        <f t="shared" si="1118"/>
        <v>19.105309287819789</v>
      </c>
      <c r="O7965" s="6">
        <f t="shared" si="1121"/>
        <v>128.03263007885292</v>
      </c>
      <c r="P7965" s="6">
        <f>FORECAST(J7965,Inputs!$B$10:$B$18,Inputs!$A$10:$A$18)</f>
        <v>32.352147952563762</v>
      </c>
      <c r="Q7965" s="6">
        <f>IF(Inputs!$D$10="Yes",IF('Hourly Calcs'!P7965&gt;'Hourly Calcs'!K7965,'Hourly Calcs'!O7965,N7965+O7965),N7965+O7965)</f>
        <v>128.03263007885292</v>
      </c>
      <c r="R7965" s="12">
        <f t="shared" si="1122"/>
        <v>608.41105813470904</v>
      </c>
      <c r="S7965" s="1">
        <f>IF(AND(A7965&gt;=5,A7965&lt;=9),INDEX(Demand!$C$3:$C$26,C7965),INDEX(Demand!$B$3:$B$26,C7965))</f>
        <v>600</v>
      </c>
      <c r="T7965" s="7">
        <f t="shared" si="1123"/>
        <v>600</v>
      </c>
      <c r="U7965" s="7">
        <f t="shared" si="1124"/>
        <v>8.4110581347090374</v>
      </c>
    </row>
    <row r="7966" spans="1:21" x14ac:dyDescent="0.2">
      <c r="A7966" s="1">
        <v>11</v>
      </c>
      <c r="B7966" s="1">
        <v>28</v>
      </c>
      <c r="C7966" s="1">
        <v>14</v>
      </c>
      <c r="D7966">
        <v>10.9</v>
      </c>
      <c r="E7966">
        <v>8</v>
      </c>
      <c r="F7966">
        <v>82</v>
      </c>
      <c r="G7966">
        <v>120</v>
      </c>
      <c r="H7966">
        <v>12</v>
      </c>
      <c r="I7966">
        <v>117</v>
      </c>
      <c r="J7966" s="4">
        <f t="shared" si="1119"/>
        <v>208.04725246194417</v>
      </c>
      <c r="K7966" s="4">
        <f t="shared" si="1120"/>
        <v>13.390577515318739</v>
      </c>
      <c r="L7966" s="5">
        <f t="shared" si="1116"/>
        <v>43.047252461944169</v>
      </c>
      <c r="M7966" s="5">
        <f t="shared" si="1117"/>
        <v>20.609422484681261</v>
      </c>
      <c r="N7966" s="6">
        <f t="shared" si="1118"/>
        <v>7.07446294206426</v>
      </c>
      <c r="O7966" s="6">
        <f t="shared" si="1121"/>
        <v>106.99869799446994</v>
      </c>
      <c r="P7966" s="6">
        <f>FORECAST(J7966,Inputs!$B$10:$B$18,Inputs!$A$10:$A$18)</f>
        <v>32.481919004277259</v>
      </c>
      <c r="Q7966" s="6">
        <f>IF(Inputs!$D$10="Yes",IF('Hourly Calcs'!P7966&gt;'Hourly Calcs'!K7966,'Hourly Calcs'!O7966,N7966+O7966),N7966+O7966)</f>
        <v>106.99869799446994</v>
      </c>
      <c r="R7966" s="12">
        <f t="shared" si="1122"/>
        <v>508.45781286972112</v>
      </c>
      <c r="S7966" s="1">
        <f>IF(AND(A7966&gt;=5,A7966&lt;=9),INDEX(Demand!$C$3:$C$26,C7966),INDEX(Demand!$B$3:$B$26,C7966))</f>
        <v>600</v>
      </c>
      <c r="T7966" s="7">
        <f t="shared" si="1123"/>
        <v>508.45781286972112</v>
      </c>
      <c r="U7966" s="7">
        <f t="shared" si="1124"/>
        <v>0</v>
      </c>
    </row>
    <row r="7967" spans="1:21" x14ac:dyDescent="0.2">
      <c r="A7967" s="1">
        <v>11</v>
      </c>
      <c r="B7967" s="1">
        <v>28</v>
      </c>
      <c r="C7967" s="1">
        <v>15</v>
      </c>
      <c r="D7967">
        <v>10.7</v>
      </c>
      <c r="E7967">
        <v>7.8</v>
      </c>
      <c r="F7967">
        <v>82</v>
      </c>
      <c r="G7967">
        <v>93</v>
      </c>
      <c r="H7967">
        <v>46</v>
      </c>
      <c r="I7967">
        <v>83</v>
      </c>
      <c r="J7967" s="4">
        <f t="shared" si="1119"/>
        <v>221.14761081898467</v>
      </c>
      <c r="K7967" s="4">
        <f t="shared" si="1120"/>
        <v>8.0370722945179836</v>
      </c>
      <c r="L7967" s="5">
        <f t="shared" si="1116"/>
        <v>56.147610818984674</v>
      </c>
      <c r="M7967" s="5">
        <f t="shared" si="1117"/>
        <v>25.962927705482016</v>
      </c>
      <c r="N7967" s="6">
        <f t="shared" si="1118"/>
        <v>19.520219289419327</v>
      </c>
      <c r="O7967" s="6">
        <f t="shared" si="1121"/>
        <v>75.905059261034225</v>
      </c>
      <c r="P7967" s="6">
        <f>FORECAST(J7967,Inputs!$B$10:$B$18,Inputs!$A$10:$A$18)</f>
        <v>32.603218618694299</v>
      </c>
      <c r="Q7967" s="6">
        <f>IF(Inputs!$D$10="Yes",IF('Hourly Calcs'!P7967&gt;'Hourly Calcs'!K7967,'Hourly Calcs'!O7967,N7967+O7967),N7967+O7967)</f>
        <v>75.905059261034225</v>
      </c>
      <c r="R7967" s="12">
        <f t="shared" si="1122"/>
        <v>360.70084160843464</v>
      </c>
      <c r="S7967" s="1">
        <f>IF(AND(A7967&gt;=5,A7967&lt;=9),INDEX(Demand!$C$3:$C$26,C7967),INDEX(Demand!$B$3:$B$26,C7967))</f>
        <v>600</v>
      </c>
      <c r="T7967" s="7">
        <f t="shared" si="1123"/>
        <v>360.70084160843464</v>
      </c>
      <c r="U7967" s="7">
        <f t="shared" si="1124"/>
        <v>0</v>
      </c>
    </row>
    <row r="7968" spans="1:21" x14ac:dyDescent="0.2">
      <c r="A7968" s="1">
        <v>11</v>
      </c>
      <c r="B7968" s="1">
        <v>28</v>
      </c>
      <c r="C7968" s="1">
        <v>16</v>
      </c>
      <c r="D7968">
        <v>10.5</v>
      </c>
      <c r="E7968">
        <v>7.6</v>
      </c>
      <c r="F7968">
        <v>82</v>
      </c>
      <c r="G7968">
        <v>23</v>
      </c>
      <c r="H7968">
        <v>0</v>
      </c>
      <c r="I7968">
        <v>23</v>
      </c>
      <c r="J7968" s="4">
        <f t="shared" si="1119"/>
        <v>233.281752551972</v>
      </c>
      <c r="K7968" s="4">
        <f t="shared" si="1120"/>
        <v>1.3271005103204914</v>
      </c>
      <c r="L7968" s="5">
        <f t="shared" si="1116"/>
        <v>68.281752551972005</v>
      </c>
      <c r="M7968" s="5">
        <f t="shared" si="1117"/>
        <v>32.672899489679509</v>
      </c>
      <c r="N7968" s="6">
        <f t="shared" si="1118"/>
        <v>0</v>
      </c>
      <c r="O7968" s="6">
        <f t="shared" si="1121"/>
        <v>21.033932084382979</v>
      </c>
      <c r="P7968" s="6">
        <f>FORECAST(J7968,Inputs!$B$10:$B$18,Inputs!$A$10:$A$18)</f>
        <v>32.715571782888631</v>
      </c>
      <c r="Q7968" s="6">
        <f>IF(Inputs!$D$10="Yes",IF('Hourly Calcs'!P7968&gt;'Hourly Calcs'!K7968,'Hourly Calcs'!O7968,N7968+O7968),N7968+O7968)</f>
        <v>21.033932084382979</v>
      </c>
      <c r="R7968" s="12">
        <f t="shared" si="1122"/>
        <v>99.953245264987913</v>
      </c>
      <c r="S7968" s="1">
        <f>IF(AND(A7968&gt;=5,A7968&lt;=9),INDEX(Demand!$C$3:$C$26,C7968),INDEX(Demand!$B$3:$B$26,C7968))</f>
        <v>900</v>
      </c>
      <c r="T7968" s="7">
        <f t="shared" si="1123"/>
        <v>99.953245264987913</v>
      </c>
      <c r="U7968" s="7">
        <f t="shared" si="1124"/>
        <v>0</v>
      </c>
    </row>
    <row r="7969" spans="1:21" x14ac:dyDescent="0.2">
      <c r="A7969" s="1">
        <v>11</v>
      </c>
      <c r="B7969" s="1">
        <v>28</v>
      </c>
      <c r="C7969" s="1">
        <v>17</v>
      </c>
      <c r="D7969">
        <v>10.6</v>
      </c>
      <c r="E7969">
        <v>8</v>
      </c>
      <c r="F7969">
        <v>84</v>
      </c>
      <c r="G7969">
        <v>0</v>
      </c>
      <c r="H7969">
        <v>0</v>
      </c>
      <c r="I7969">
        <v>0</v>
      </c>
      <c r="J7969" s="4">
        <f t="shared" si="1119"/>
        <v>244.64827948010773</v>
      </c>
      <c r="K7969" s="4">
        <f t="shared" si="1120"/>
        <v>-7.1246219679263021</v>
      </c>
      <c r="L7969" s="5">
        <f t="shared" si="1116"/>
        <v>79.648279480107732</v>
      </c>
      <c r="M7969" s="5">
        <f t="shared" si="1117"/>
        <v>0</v>
      </c>
      <c r="N7969" s="6">
        <f t="shared" si="1118"/>
        <v>0</v>
      </c>
      <c r="O7969" s="6">
        <f t="shared" si="1121"/>
        <v>0</v>
      </c>
      <c r="P7969" s="6">
        <f>FORECAST(J7969,Inputs!$B$10:$B$18,Inputs!$A$10:$A$18)</f>
        <v>32.82081740259359</v>
      </c>
      <c r="Q7969" s="6">
        <f>IF(Inputs!$D$10="Yes",IF('Hourly Calcs'!P7969&gt;'Hourly Calcs'!K7969,'Hourly Calcs'!O7969,N7969+O7969),N7969+O7969)</f>
        <v>0</v>
      </c>
      <c r="R7969" s="12">
        <f t="shared" si="1122"/>
        <v>0</v>
      </c>
      <c r="S7969" s="1">
        <f>IF(AND(A7969&gt;=5,A7969&lt;=9),INDEX(Demand!$C$3:$C$26,C7969),INDEX(Demand!$B$3:$B$26,C7969))</f>
        <v>900</v>
      </c>
      <c r="T7969" s="7">
        <f t="shared" si="1123"/>
        <v>0</v>
      </c>
      <c r="U7969" s="7">
        <f t="shared" si="1124"/>
        <v>0</v>
      </c>
    </row>
    <row r="7970" spans="1:21" x14ac:dyDescent="0.2">
      <c r="A7970" s="1">
        <v>11</v>
      </c>
      <c r="B7970" s="1">
        <v>28</v>
      </c>
      <c r="C7970" s="1">
        <v>18</v>
      </c>
      <c r="D7970">
        <v>10.1</v>
      </c>
      <c r="E7970">
        <v>7.8</v>
      </c>
      <c r="F7970">
        <v>86</v>
      </c>
      <c r="G7970">
        <v>0</v>
      </c>
      <c r="H7970">
        <v>0</v>
      </c>
      <c r="I7970">
        <v>0</v>
      </c>
      <c r="J7970" s="4">
        <f t="shared" si="1119"/>
        <v>255.61559166124817</v>
      </c>
      <c r="K7970" s="4">
        <f t="shared" si="1120"/>
        <v>-16.070473510599768</v>
      </c>
      <c r="L7970" s="5">
        <f t="shared" si="1116"/>
        <v>0</v>
      </c>
      <c r="M7970" s="5">
        <f t="shared" si="1117"/>
        <v>0</v>
      </c>
      <c r="N7970" s="6">
        <f t="shared" si="1118"/>
        <v>0</v>
      </c>
      <c r="O7970" s="6">
        <f t="shared" si="1121"/>
        <v>0</v>
      </c>
      <c r="P7970" s="6">
        <f>FORECAST(J7970,Inputs!$B$10:$B$18,Inputs!$A$10:$A$18)</f>
        <v>32.922366589455997</v>
      </c>
      <c r="Q7970" s="6">
        <f>IF(Inputs!$D$10="Yes",IF('Hourly Calcs'!P7970&gt;'Hourly Calcs'!K7970,'Hourly Calcs'!O7970,N7970+O7970),N7970+O7970)</f>
        <v>0</v>
      </c>
      <c r="R7970" s="12">
        <f t="shared" si="1122"/>
        <v>0</v>
      </c>
      <c r="S7970" s="1">
        <f>IF(AND(A7970&gt;=5,A7970&lt;=9),INDEX(Demand!$C$3:$C$26,C7970),INDEX(Demand!$B$3:$B$26,C7970))</f>
        <v>900</v>
      </c>
      <c r="T7970" s="7">
        <f t="shared" si="1123"/>
        <v>0</v>
      </c>
      <c r="U7970" s="7">
        <f t="shared" si="1124"/>
        <v>0</v>
      </c>
    </row>
    <row r="7971" spans="1:21" x14ac:dyDescent="0.2">
      <c r="A7971" s="1">
        <v>11</v>
      </c>
      <c r="B7971" s="1">
        <v>28</v>
      </c>
      <c r="C7971" s="1">
        <v>19</v>
      </c>
      <c r="D7971">
        <v>9.6</v>
      </c>
      <c r="E7971">
        <v>7.3</v>
      </c>
      <c r="F7971">
        <v>86</v>
      </c>
      <c r="G7971">
        <v>0</v>
      </c>
      <c r="H7971">
        <v>0</v>
      </c>
      <c r="I7971">
        <v>0</v>
      </c>
      <c r="J7971" s="4">
        <f t="shared" si="1119"/>
        <v>266.69274346476061</v>
      </c>
      <c r="K7971" s="4">
        <f t="shared" si="1120"/>
        <v>-25.447581237786537</v>
      </c>
      <c r="L7971" s="5">
        <f t="shared" ref="L7971:L8034" si="1125">IF(ABS($B$5-J7971)&gt;90,0,ABS($B$5-J7971))</f>
        <v>0</v>
      </c>
      <c r="M7971" s="5">
        <f t="shared" ref="M7971:M8034" si="1126">IF(K7971&gt;0,ABS($B$4-K7971),0)</f>
        <v>0</v>
      </c>
      <c r="N7971" s="6">
        <f t="shared" si="1118"/>
        <v>0</v>
      </c>
      <c r="O7971" s="6">
        <f t="shared" si="1121"/>
        <v>0</v>
      </c>
      <c r="P7971" s="6">
        <f>FORECAST(J7971,Inputs!$B$10:$B$18,Inputs!$A$10:$A$18)</f>
        <v>33.024932809858896</v>
      </c>
      <c r="Q7971" s="6">
        <f>IF(Inputs!$D$10="Yes",IF('Hourly Calcs'!P7971&gt;'Hourly Calcs'!K7971,'Hourly Calcs'!O7971,N7971+O7971),N7971+O7971)</f>
        <v>0</v>
      </c>
      <c r="R7971" s="12">
        <f t="shared" si="1122"/>
        <v>0</v>
      </c>
      <c r="S7971" s="1">
        <f>IF(AND(A7971&gt;=5,A7971&lt;=9),INDEX(Demand!$C$3:$C$26,C7971),INDEX(Demand!$B$3:$B$26,C7971))</f>
        <v>900</v>
      </c>
      <c r="T7971" s="7">
        <f t="shared" si="1123"/>
        <v>0</v>
      </c>
      <c r="U7971" s="7">
        <f t="shared" si="1124"/>
        <v>0</v>
      </c>
    </row>
    <row r="7972" spans="1:21" x14ac:dyDescent="0.2">
      <c r="A7972" s="1">
        <v>11</v>
      </c>
      <c r="B7972" s="1">
        <v>28</v>
      </c>
      <c r="C7972" s="1">
        <v>20</v>
      </c>
      <c r="D7972">
        <v>9.6999999999999993</v>
      </c>
      <c r="E7972">
        <v>8.5</v>
      </c>
      <c r="F7972">
        <v>92</v>
      </c>
      <c r="G7972">
        <v>0</v>
      </c>
      <c r="H7972">
        <v>0</v>
      </c>
      <c r="I7972">
        <v>0</v>
      </c>
      <c r="J7972" s="4">
        <f t="shared" si="1119"/>
        <v>278.57760408025541</v>
      </c>
      <c r="K7972" s="4">
        <f t="shared" si="1120"/>
        <v>-34.922748735116585</v>
      </c>
      <c r="L7972" s="5">
        <f t="shared" si="1125"/>
        <v>0</v>
      </c>
      <c r="M7972" s="5">
        <f t="shared" si="1126"/>
        <v>0</v>
      </c>
      <c r="N7972" s="6">
        <f t="shared" si="1118"/>
        <v>0</v>
      </c>
      <c r="O7972" s="6">
        <f t="shared" si="1121"/>
        <v>0</v>
      </c>
      <c r="P7972" s="6">
        <f>FORECAST(J7972,Inputs!$B$10:$B$18,Inputs!$A$10:$A$18)</f>
        <v>33.134977815557917</v>
      </c>
      <c r="Q7972" s="6">
        <f>IF(Inputs!$D$10="Yes",IF('Hourly Calcs'!P7972&gt;'Hourly Calcs'!K7972,'Hourly Calcs'!O7972,N7972+O7972),N7972+O7972)</f>
        <v>0</v>
      </c>
      <c r="R7972" s="12">
        <f t="shared" si="1122"/>
        <v>0</v>
      </c>
      <c r="S7972" s="1">
        <f>IF(AND(A7972&gt;=5,A7972&lt;=9),INDEX(Demand!$C$3:$C$26,C7972),INDEX(Demand!$B$3:$B$26,C7972))</f>
        <v>800</v>
      </c>
      <c r="T7972" s="7">
        <f t="shared" si="1123"/>
        <v>0</v>
      </c>
      <c r="U7972" s="7">
        <f t="shared" si="1124"/>
        <v>0</v>
      </c>
    </row>
    <row r="7973" spans="1:21" x14ac:dyDescent="0.2">
      <c r="A7973" s="1">
        <v>11</v>
      </c>
      <c r="B7973" s="1">
        <v>28</v>
      </c>
      <c r="C7973" s="1">
        <v>21</v>
      </c>
      <c r="D7973">
        <v>10.4</v>
      </c>
      <c r="E7973">
        <v>7.7</v>
      </c>
      <c r="F7973">
        <v>83</v>
      </c>
      <c r="G7973">
        <v>0</v>
      </c>
      <c r="H7973">
        <v>0</v>
      </c>
      <c r="I7973">
        <v>0</v>
      </c>
      <c r="J7973" s="4">
        <f t="shared" si="1119"/>
        <v>292.29191187970503</v>
      </c>
      <c r="K7973" s="4">
        <f t="shared" si="1120"/>
        <v>-44.067665322831402</v>
      </c>
      <c r="L7973" s="5">
        <f t="shared" si="1125"/>
        <v>0</v>
      </c>
      <c r="M7973" s="5">
        <f t="shared" si="1126"/>
        <v>0</v>
      </c>
      <c r="N7973" s="6">
        <f t="shared" si="1118"/>
        <v>0</v>
      </c>
      <c r="O7973" s="6">
        <f t="shared" si="1121"/>
        <v>0</v>
      </c>
      <c r="P7973" s="6">
        <f>FORECAST(J7973,Inputs!$B$10:$B$18,Inputs!$A$10:$A$18)</f>
        <v>33.261962147034303</v>
      </c>
      <c r="Q7973" s="6">
        <f>IF(Inputs!$D$10="Yes",IF('Hourly Calcs'!P7973&gt;'Hourly Calcs'!K7973,'Hourly Calcs'!O7973,N7973+O7973),N7973+O7973)</f>
        <v>0</v>
      </c>
      <c r="R7973" s="12">
        <f t="shared" si="1122"/>
        <v>0</v>
      </c>
      <c r="S7973" s="1">
        <f>IF(AND(A7973&gt;=5,A7973&lt;=9),INDEX(Demand!$C$3:$C$26,C7973),INDEX(Demand!$B$3:$B$26,C7973))</f>
        <v>700</v>
      </c>
      <c r="T7973" s="7">
        <f t="shared" si="1123"/>
        <v>0</v>
      </c>
      <c r="U7973" s="7">
        <f t="shared" si="1124"/>
        <v>0</v>
      </c>
    </row>
    <row r="7974" spans="1:21" x14ac:dyDescent="0.2">
      <c r="A7974" s="1">
        <v>11</v>
      </c>
      <c r="B7974" s="1">
        <v>28</v>
      </c>
      <c r="C7974" s="1">
        <v>22</v>
      </c>
      <c r="D7974">
        <v>10.1</v>
      </c>
      <c r="E7974">
        <v>8.5</v>
      </c>
      <c r="F7974">
        <v>90</v>
      </c>
      <c r="G7974">
        <v>0</v>
      </c>
      <c r="H7974">
        <v>0</v>
      </c>
      <c r="I7974">
        <v>0</v>
      </c>
      <c r="J7974" s="4">
        <f t="shared" si="1119"/>
        <v>309.35819192651718</v>
      </c>
      <c r="K7974" s="4">
        <f t="shared" si="1120"/>
        <v>-52.226322464216452</v>
      </c>
      <c r="L7974" s="5">
        <f t="shared" si="1125"/>
        <v>0</v>
      </c>
      <c r="M7974" s="5">
        <f t="shared" si="1126"/>
        <v>0</v>
      </c>
      <c r="N7974" s="6">
        <f t="shared" si="1118"/>
        <v>0</v>
      </c>
      <c r="O7974" s="6">
        <f t="shared" si="1121"/>
        <v>0</v>
      </c>
      <c r="P7974" s="6">
        <f>FORECAST(J7974,Inputs!$B$10:$B$18,Inputs!$A$10:$A$18)</f>
        <v>33.41998325857886</v>
      </c>
      <c r="Q7974" s="6">
        <f>IF(Inputs!$D$10="Yes",IF('Hourly Calcs'!P7974&gt;'Hourly Calcs'!K7974,'Hourly Calcs'!O7974,N7974+O7974),N7974+O7974)</f>
        <v>0</v>
      </c>
      <c r="R7974" s="12">
        <f t="shared" si="1122"/>
        <v>0</v>
      </c>
      <c r="S7974" s="1">
        <f>IF(AND(A7974&gt;=5,A7974&lt;=9),INDEX(Demand!$C$3:$C$26,C7974),INDEX(Demand!$B$3:$B$26,C7974))</f>
        <v>600</v>
      </c>
      <c r="T7974" s="7">
        <f t="shared" si="1123"/>
        <v>0</v>
      </c>
      <c r="U7974" s="7">
        <f t="shared" si="1124"/>
        <v>0</v>
      </c>
    </row>
    <row r="7975" spans="1:21" x14ac:dyDescent="0.2">
      <c r="A7975" s="1">
        <v>11</v>
      </c>
      <c r="B7975" s="1">
        <v>28</v>
      </c>
      <c r="C7975" s="1">
        <v>23</v>
      </c>
      <c r="D7975">
        <v>10.5</v>
      </c>
      <c r="E7975">
        <v>8.5</v>
      </c>
      <c r="F7975">
        <v>87</v>
      </c>
      <c r="G7975">
        <v>0</v>
      </c>
      <c r="H7975">
        <v>0</v>
      </c>
      <c r="I7975">
        <v>0</v>
      </c>
      <c r="J7975" s="4">
        <f t="shared" si="1119"/>
        <v>331.56961891317394</v>
      </c>
      <c r="K7975" s="4">
        <f t="shared" si="1120"/>
        <v>-58.299695105906522</v>
      </c>
      <c r="L7975" s="5">
        <f t="shared" si="1125"/>
        <v>0</v>
      </c>
      <c r="M7975" s="5">
        <f t="shared" si="1126"/>
        <v>0</v>
      </c>
      <c r="N7975" s="6">
        <f t="shared" si="1118"/>
        <v>0</v>
      </c>
      <c r="O7975" s="6">
        <f t="shared" si="1121"/>
        <v>0</v>
      </c>
      <c r="P7975" s="6">
        <f>FORECAST(J7975,Inputs!$B$10:$B$18,Inputs!$A$10:$A$18)</f>
        <v>33.625644619566422</v>
      </c>
      <c r="Q7975" s="6">
        <f>IF(Inputs!$D$10="Yes",IF('Hourly Calcs'!P7975&gt;'Hourly Calcs'!K7975,'Hourly Calcs'!O7975,N7975+O7975),N7975+O7975)</f>
        <v>0</v>
      </c>
      <c r="R7975" s="12">
        <f t="shared" si="1122"/>
        <v>0</v>
      </c>
      <c r="S7975" s="1">
        <f>IF(AND(A7975&gt;=5,A7975&lt;=9),INDEX(Demand!$C$3:$C$26,C7975),INDEX(Demand!$B$3:$B$26,C7975))</f>
        <v>500</v>
      </c>
      <c r="T7975" s="7">
        <f t="shared" si="1123"/>
        <v>0</v>
      </c>
      <c r="U7975" s="7">
        <f t="shared" si="1124"/>
        <v>0</v>
      </c>
    </row>
    <row r="7976" spans="1:21" x14ac:dyDescent="0.2">
      <c r="A7976" s="1">
        <v>11</v>
      </c>
      <c r="B7976" s="1">
        <v>28</v>
      </c>
      <c r="C7976" s="1">
        <v>24</v>
      </c>
      <c r="D7976">
        <v>10</v>
      </c>
      <c r="E7976">
        <v>9</v>
      </c>
      <c r="F7976">
        <v>93</v>
      </c>
      <c r="G7976">
        <v>0</v>
      </c>
      <c r="H7976">
        <v>0</v>
      </c>
      <c r="I7976">
        <v>0</v>
      </c>
      <c r="J7976" s="4">
        <f t="shared" si="1119"/>
        <v>358.8608055161414</v>
      </c>
      <c r="K7976" s="4">
        <f t="shared" si="1120"/>
        <v>-60.753175823625838</v>
      </c>
      <c r="L7976" s="5">
        <f t="shared" si="1125"/>
        <v>0</v>
      </c>
      <c r="M7976" s="5">
        <f t="shared" si="1126"/>
        <v>0</v>
      </c>
      <c r="N7976" s="6">
        <f t="shared" si="1118"/>
        <v>0</v>
      </c>
      <c r="O7976" s="6">
        <f t="shared" si="1121"/>
        <v>0</v>
      </c>
      <c r="P7976" s="6">
        <f>FORECAST(J7976,Inputs!$B$10:$B$18,Inputs!$A$10:$A$18)</f>
        <v>33.878340791816122</v>
      </c>
      <c r="Q7976" s="6">
        <f>IF(Inputs!$D$10="Yes",IF('Hourly Calcs'!P7976&gt;'Hourly Calcs'!K7976,'Hourly Calcs'!O7976,N7976+O7976),N7976+O7976)</f>
        <v>0</v>
      </c>
      <c r="R7976" s="12">
        <f t="shared" si="1122"/>
        <v>0</v>
      </c>
      <c r="S7976" s="1">
        <f>IF(AND(A7976&gt;=5,A7976&lt;=9),INDEX(Demand!$C$3:$C$26,C7976),INDEX(Demand!$B$3:$B$26,C7976))</f>
        <v>400</v>
      </c>
      <c r="T7976" s="7">
        <f t="shared" si="1123"/>
        <v>0</v>
      </c>
      <c r="U7976" s="7">
        <f t="shared" si="1124"/>
        <v>0</v>
      </c>
    </row>
    <row r="7977" spans="1:21" x14ac:dyDescent="0.2">
      <c r="A7977" s="1">
        <v>11</v>
      </c>
      <c r="B7977" s="1">
        <v>29</v>
      </c>
      <c r="C7977" s="1">
        <v>1</v>
      </c>
      <c r="D7977">
        <v>9.9</v>
      </c>
      <c r="E7977">
        <v>9.4</v>
      </c>
      <c r="F7977">
        <v>97</v>
      </c>
      <c r="G7977">
        <v>0</v>
      </c>
      <c r="H7977">
        <v>0</v>
      </c>
      <c r="I7977">
        <v>0</v>
      </c>
      <c r="J7977" s="4">
        <f t="shared" si="1119"/>
        <v>26.416724291387794</v>
      </c>
      <c r="K7977" s="4">
        <f t="shared" si="1120"/>
        <v>-58.661821712476609</v>
      </c>
      <c r="L7977" s="5">
        <f t="shared" si="1125"/>
        <v>0</v>
      </c>
      <c r="M7977" s="5">
        <f t="shared" si="1126"/>
        <v>0</v>
      </c>
      <c r="N7977" s="6">
        <f t="shared" si="1118"/>
        <v>0</v>
      </c>
      <c r="O7977" s="6">
        <f t="shared" si="1121"/>
        <v>0</v>
      </c>
      <c r="P7977" s="6">
        <f>FORECAST(J7977,Inputs!$B$10:$B$18,Inputs!$A$10:$A$18)</f>
        <v>30.800154854549884</v>
      </c>
      <c r="Q7977" s="6">
        <f>IF(Inputs!$D$10="Yes",IF('Hourly Calcs'!P7977&gt;'Hourly Calcs'!K7977,'Hourly Calcs'!O7977,N7977+O7977),N7977+O7977)</f>
        <v>0</v>
      </c>
      <c r="R7977" s="12">
        <f t="shared" si="1122"/>
        <v>0</v>
      </c>
      <c r="S7977" s="1">
        <f>IF(AND(A7977&gt;=5,A7977&lt;=9),INDEX(Demand!$C$3:$C$26,C7977),INDEX(Demand!$B$3:$B$26,C7977))</f>
        <v>350</v>
      </c>
      <c r="T7977" s="7">
        <f t="shared" si="1123"/>
        <v>0</v>
      </c>
      <c r="U7977" s="7">
        <f t="shared" si="1124"/>
        <v>0</v>
      </c>
    </row>
    <row r="7978" spans="1:21" x14ac:dyDescent="0.2">
      <c r="A7978" s="1">
        <v>11</v>
      </c>
      <c r="B7978" s="1">
        <v>29</v>
      </c>
      <c r="C7978" s="1">
        <v>2</v>
      </c>
      <c r="D7978">
        <v>9.8000000000000007</v>
      </c>
      <c r="E7978">
        <v>9.5</v>
      </c>
      <c r="F7978">
        <v>98</v>
      </c>
      <c r="G7978">
        <v>0</v>
      </c>
      <c r="H7978">
        <v>0</v>
      </c>
      <c r="I7978">
        <v>0</v>
      </c>
      <c r="J7978" s="4">
        <f t="shared" si="1119"/>
        <v>49.10310446873774</v>
      </c>
      <c r="K7978" s="4">
        <f t="shared" si="1120"/>
        <v>-52.829359525686556</v>
      </c>
      <c r="L7978" s="5">
        <f t="shared" si="1125"/>
        <v>0</v>
      </c>
      <c r="M7978" s="5">
        <f t="shared" si="1126"/>
        <v>0</v>
      </c>
      <c r="N7978" s="6">
        <f t="shared" si="1118"/>
        <v>0</v>
      </c>
      <c r="O7978" s="6">
        <f t="shared" si="1121"/>
        <v>0</v>
      </c>
      <c r="P7978" s="6">
        <f>FORECAST(J7978,Inputs!$B$10:$B$18,Inputs!$A$10:$A$18)</f>
        <v>31.010213930266087</v>
      </c>
      <c r="Q7978" s="6">
        <f>IF(Inputs!$D$10="Yes",IF('Hourly Calcs'!P7978&gt;'Hourly Calcs'!K7978,'Hourly Calcs'!O7978,N7978+O7978),N7978+O7978)</f>
        <v>0</v>
      </c>
      <c r="R7978" s="12">
        <f t="shared" si="1122"/>
        <v>0</v>
      </c>
      <c r="S7978" s="1">
        <f>IF(AND(A7978&gt;=5,A7978&lt;=9),INDEX(Demand!$C$3:$C$26,C7978),INDEX(Demand!$B$3:$B$26,C7978))</f>
        <v>350</v>
      </c>
      <c r="T7978" s="7">
        <f t="shared" si="1123"/>
        <v>0</v>
      </c>
      <c r="U7978" s="7">
        <f t="shared" si="1124"/>
        <v>0</v>
      </c>
    </row>
    <row r="7979" spans="1:21" x14ac:dyDescent="0.2">
      <c r="A7979" s="1">
        <v>11</v>
      </c>
      <c r="B7979" s="1">
        <v>29</v>
      </c>
      <c r="C7979" s="1">
        <v>3</v>
      </c>
      <c r="D7979">
        <v>9.4</v>
      </c>
      <c r="E7979">
        <v>8.9</v>
      </c>
      <c r="F7979">
        <v>97</v>
      </c>
      <c r="G7979">
        <v>0</v>
      </c>
      <c r="H7979">
        <v>0</v>
      </c>
      <c r="I7979">
        <v>0</v>
      </c>
      <c r="J7979" s="4">
        <f t="shared" si="1119"/>
        <v>66.530345168053273</v>
      </c>
      <c r="K7979" s="4">
        <f t="shared" si="1120"/>
        <v>-44.798257557151715</v>
      </c>
      <c r="L7979" s="5">
        <f t="shared" si="1125"/>
        <v>0</v>
      </c>
      <c r="M7979" s="5">
        <f t="shared" si="1126"/>
        <v>0</v>
      </c>
      <c r="N7979" s="6">
        <f t="shared" si="1118"/>
        <v>0</v>
      </c>
      <c r="O7979" s="6">
        <f t="shared" si="1121"/>
        <v>0</v>
      </c>
      <c r="P7979" s="6">
        <f>FORECAST(J7979,Inputs!$B$10:$B$18,Inputs!$A$10:$A$18)</f>
        <v>31.171577270074565</v>
      </c>
      <c r="Q7979" s="6">
        <f>IF(Inputs!$D$10="Yes",IF('Hourly Calcs'!P7979&gt;'Hourly Calcs'!K7979,'Hourly Calcs'!O7979,N7979+O7979),N7979+O7979)</f>
        <v>0</v>
      </c>
      <c r="R7979" s="12">
        <f t="shared" si="1122"/>
        <v>0</v>
      </c>
      <c r="S7979" s="1">
        <f>IF(AND(A7979&gt;=5,A7979&lt;=9),INDEX(Demand!$C$3:$C$26,C7979),INDEX(Demand!$B$3:$B$26,C7979))</f>
        <v>350</v>
      </c>
      <c r="T7979" s="7">
        <f t="shared" si="1123"/>
        <v>0</v>
      </c>
      <c r="U7979" s="7">
        <f t="shared" si="1124"/>
        <v>0</v>
      </c>
    </row>
    <row r="7980" spans="1:21" x14ac:dyDescent="0.2">
      <c r="A7980" s="1">
        <v>11</v>
      </c>
      <c r="B7980" s="1">
        <v>29</v>
      </c>
      <c r="C7980" s="1">
        <v>4</v>
      </c>
      <c r="D7980">
        <v>9.4</v>
      </c>
      <c r="E7980">
        <v>9.1999999999999993</v>
      </c>
      <c r="F7980">
        <v>99</v>
      </c>
      <c r="G7980">
        <v>0</v>
      </c>
      <c r="H7980">
        <v>0</v>
      </c>
      <c r="I7980">
        <v>0</v>
      </c>
      <c r="J7980" s="4">
        <f t="shared" si="1119"/>
        <v>80.458092837148101</v>
      </c>
      <c r="K7980" s="4">
        <f t="shared" si="1120"/>
        <v>-35.712367408029536</v>
      </c>
      <c r="L7980" s="5">
        <f t="shared" si="1125"/>
        <v>84.541907162851899</v>
      </c>
      <c r="M7980" s="5">
        <f t="shared" si="1126"/>
        <v>0</v>
      </c>
      <c r="N7980" s="6">
        <f t="shared" si="1118"/>
        <v>0</v>
      </c>
      <c r="O7980" s="6">
        <f t="shared" si="1121"/>
        <v>0</v>
      </c>
      <c r="P7980" s="6">
        <f>FORECAST(J7980,Inputs!$B$10:$B$18,Inputs!$A$10:$A$18)</f>
        <v>31.300537896640257</v>
      </c>
      <c r="Q7980" s="6">
        <f>IF(Inputs!$D$10="Yes",IF('Hourly Calcs'!P7980&gt;'Hourly Calcs'!K7980,'Hourly Calcs'!O7980,N7980+O7980),N7980+O7980)</f>
        <v>0</v>
      </c>
      <c r="R7980" s="12">
        <f t="shared" si="1122"/>
        <v>0</v>
      </c>
      <c r="S7980" s="1">
        <f>IF(AND(A7980&gt;=5,A7980&lt;=9),INDEX(Demand!$C$3:$C$26,C7980),INDEX(Demand!$B$3:$B$26,C7980))</f>
        <v>350</v>
      </c>
      <c r="T7980" s="7">
        <f t="shared" si="1123"/>
        <v>0</v>
      </c>
      <c r="U7980" s="7">
        <f t="shared" si="1124"/>
        <v>0</v>
      </c>
    </row>
    <row r="7981" spans="1:21" x14ac:dyDescent="0.2">
      <c r="A7981" s="1">
        <v>11</v>
      </c>
      <c r="B7981" s="1">
        <v>29</v>
      </c>
      <c r="C7981" s="1">
        <v>5</v>
      </c>
      <c r="D7981">
        <v>9.4</v>
      </c>
      <c r="E7981">
        <v>9.4</v>
      </c>
      <c r="F7981">
        <v>100</v>
      </c>
      <c r="G7981">
        <v>0</v>
      </c>
      <c r="H7981">
        <v>0</v>
      </c>
      <c r="I7981">
        <v>0</v>
      </c>
      <c r="J7981" s="4">
        <f t="shared" si="1119"/>
        <v>92.452633588605536</v>
      </c>
      <c r="K7981" s="4">
        <f t="shared" si="1120"/>
        <v>-26.255828478569725</v>
      </c>
      <c r="L7981" s="5">
        <f t="shared" si="1125"/>
        <v>72.547366411394464</v>
      </c>
      <c r="M7981" s="5">
        <f t="shared" si="1126"/>
        <v>0</v>
      </c>
      <c r="N7981" s="6">
        <f t="shared" si="1118"/>
        <v>0</v>
      </c>
      <c r="O7981" s="6">
        <f t="shared" si="1121"/>
        <v>0</v>
      </c>
      <c r="P7981" s="6">
        <f>FORECAST(J7981,Inputs!$B$10:$B$18,Inputs!$A$10:$A$18)</f>
        <v>31.411598459153751</v>
      </c>
      <c r="Q7981" s="6">
        <f>IF(Inputs!$D$10="Yes",IF('Hourly Calcs'!P7981&gt;'Hourly Calcs'!K7981,'Hourly Calcs'!O7981,N7981+O7981),N7981+O7981)</f>
        <v>0</v>
      </c>
      <c r="R7981" s="12">
        <f t="shared" si="1122"/>
        <v>0</v>
      </c>
      <c r="S7981" s="1">
        <f>IF(AND(A7981&gt;=5,A7981&lt;=9),INDEX(Demand!$C$3:$C$26,C7981),INDEX(Demand!$B$3:$B$26,C7981))</f>
        <v>350</v>
      </c>
      <c r="T7981" s="7">
        <f t="shared" si="1123"/>
        <v>0</v>
      </c>
      <c r="U7981" s="7">
        <f t="shared" si="1124"/>
        <v>0</v>
      </c>
    </row>
    <row r="7982" spans="1:21" x14ac:dyDescent="0.2">
      <c r="A7982" s="1">
        <v>11</v>
      </c>
      <c r="B7982" s="1">
        <v>29</v>
      </c>
      <c r="C7982" s="1">
        <v>6</v>
      </c>
      <c r="D7982">
        <v>9.5</v>
      </c>
      <c r="E7982">
        <v>9.5</v>
      </c>
      <c r="F7982">
        <v>100</v>
      </c>
      <c r="G7982">
        <v>0</v>
      </c>
      <c r="H7982">
        <v>0</v>
      </c>
      <c r="I7982">
        <v>0</v>
      </c>
      <c r="J7982" s="4">
        <f t="shared" si="1119"/>
        <v>103.57043941717203</v>
      </c>
      <c r="K7982" s="4">
        <f t="shared" si="1120"/>
        <v>-16.869643050499462</v>
      </c>
      <c r="L7982" s="5">
        <f t="shared" si="1125"/>
        <v>61.429560582827975</v>
      </c>
      <c r="M7982" s="5">
        <f t="shared" si="1126"/>
        <v>0</v>
      </c>
      <c r="N7982" s="6">
        <f t="shared" si="1118"/>
        <v>0</v>
      </c>
      <c r="O7982" s="6">
        <f t="shared" si="1121"/>
        <v>0</v>
      </c>
      <c r="P7982" s="6">
        <f>FORECAST(J7982,Inputs!$B$10:$B$18,Inputs!$A$10:$A$18)</f>
        <v>31.514541105714553</v>
      </c>
      <c r="Q7982" s="6">
        <f>IF(Inputs!$D$10="Yes",IF('Hourly Calcs'!P7982&gt;'Hourly Calcs'!K7982,'Hourly Calcs'!O7982,N7982+O7982),N7982+O7982)</f>
        <v>0</v>
      </c>
      <c r="R7982" s="12">
        <f t="shared" si="1122"/>
        <v>0</v>
      </c>
      <c r="S7982" s="1">
        <f>IF(AND(A7982&gt;=5,A7982&lt;=9),INDEX(Demand!$C$3:$C$26,C7982),INDEX(Demand!$B$3:$B$26,C7982))</f>
        <v>350</v>
      </c>
      <c r="T7982" s="7">
        <f t="shared" si="1123"/>
        <v>0</v>
      </c>
      <c r="U7982" s="7">
        <f t="shared" si="1124"/>
        <v>0</v>
      </c>
    </row>
    <row r="7983" spans="1:21" x14ac:dyDescent="0.2">
      <c r="A7983" s="1">
        <v>11</v>
      </c>
      <c r="B7983" s="1">
        <v>29</v>
      </c>
      <c r="C7983" s="1">
        <v>7</v>
      </c>
      <c r="D7983">
        <v>9.5</v>
      </c>
      <c r="E7983">
        <v>9.5</v>
      </c>
      <c r="F7983">
        <v>100</v>
      </c>
      <c r="G7983">
        <v>0</v>
      </c>
      <c r="H7983">
        <v>0</v>
      </c>
      <c r="I7983">
        <v>0</v>
      </c>
      <c r="J7983" s="4">
        <f t="shared" si="1119"/>
        <v>114.52906025720911</v>
      </c>
      <c r="K7983" s="4">
        <f t="shared" si="1120"/>
        <v>-7.8931985832230254</v>
      </c>
      <c r="L7983" s="5">
        <f t="shared" si="1125"/>
        <v>50.47093974279089</v>
      </c>
      <c r="M7983" s="5">
        <f t="shared" si="1126"/>
        <v>0</v>
      </c>
      <c r="N7983" s="6">
        <f t="shared" si="1118"/>
        <v>0</v>
      </c>
      <c r="O7983" s="6">
        <f t="shared" si="1121"/>
        <v>0</v>
      </c>
      <c r="P7983" s="6">
        <f>FORECAST(J7983,Inputs!$B$10:$B$18,Inputs!$A$10:$A$18)</f>
        <v>31.616009817196378</v>
      </c>
      <c r="Q7983" s="6">
        <f>IF(Inputs!$D$10="Yes",IF('Hourly Calcs'!P7983&gt;'Hourly Calcs'!K7983,'Hourly Calcs'!O7983,N7983+O7983),N7983+O7983)</f>
        <v>0</v>
      </c>
      <c r="R7983" s="12">
        <f t="shared" si="1122"/>
        <v>0</v>
      </c>
      <c r="S7983" s="1">
        <f>IF(AND(A7983&gt;=5,A7983&lt;=9),INDEX(Demand!$C$3:$C$26,C7983),INDEX(Demand!$B$3:$B$26,C7983))</f>
        <v>350</v>
      </c>
      <c r="T7983" s="7">
        <f t="shared" si="1123"/>
        <v>0</v>
      </c>
      <c r="U7983" s="7">
        <f t="shared" si="1124"/>
        <v>0</v>
      </c>
    </row>
    <row r="7984" spans="1:21" x14ac:dyDescent="0.2">
      <c r="A7984" s="1">
        <v>11</v>
      </c>
      <c r="B7984" s="1">
        <v>29</v>
      </c>
      <c r="C7984" s="1">
        <v>8</v>
      </c>
      <c r="D7984">
        <v>9.5</v>
      </c>
      <c r="E7984">
        <v>9.5</v>
      </c>
      <c r="F7984">
        <v>100</v>
      </c>
      <c r="G7984">
        <v>0</v>
      </c>
      <c r="H7984">
        <v>0</v>
      </c>
      <c r="I7984">
        <v>0</v>
      </c>
      <c r="J7984" s="4">
        <f t="shared" si="1119"/>
        <v>125.84888246661745</v>
      </c>
      <c r="K7984" s="4">
        <f t="shared" si="1120"/>
        <v>0.70231861602380263</v>
      </c>
      <c r="L7984" s="5">
        <f t="shared" si="1125"/>
        <v>39.151117533382546</v>
      </c>
      <c r="M7984" s="5">
        <f t="shared" si="1126"/>
        <v>33.297681383976197</v>
      </c>
      <c r="N7984" s="6">
        <f t="shared" si="1118"/>
        <v>0</v>
      </c>
      <c r="O7984" s="6">
        <f t="shared" si="1121"/>
        <v>0</v>
      </c>
      <c r="P7984" s="6">
        <f>FORECAST(J7984,Inputs!$B$10:$B$18,Inputs!$A$10:$A$18)</f>
        <v>31.720822985802013</v>
      </c>
      <c r="Q7984" s="6">
        <f>IF(Inputs!$D$10="Yes",IF('Hourly Calcs'!P7984&gt;'Hourly Calcs'!K7984,'Hourly Calcs'!O7984,N7984+O7984),N7984+O7984)</f>
        <v>0</v>
      </c>
      <c r="R7984" s="12">
        <f t="shared" si="1122"/>
        <v>0</v>
      </c>
      <c r="S7984" s="1">
        <f>IF(AND(A7984&gt;=5,A7984&lt;=9),INDEX(Demand!$C$3:$C$26,C7984),INDEX(Demand!$B$3:$B$26,C7984))</f>
        <v>350</v>
      </c>
      <c r="T7984" s="7">
        <f t="shared" si="1123"/>
        <v>0</v>
      </c>
      <c r="U7984" s="7">
        <f t="shared" si="1124"/>
        <v>0</v>
      </c>
    </row>
    <row r="7985" spans="1:21" x14ac:dyDescent="0.2">
      <c r="A7985" s="1">
        <v>11</v>
      </c>
      <c r="B7985" s="1">
        <v>29</v>
      </c>
      <c r="C7985" s="1">
        <v>9</v>
      </c>
      <c r="D7985">
        <v>9.8000000000000007</v>
      </c>
      <c r="E7985">
        <v>9.8000000000000007</v>
      </c>
      <c r="F7985">
        <v>100</v>
      </c>
      <c r="G7985">
        <v>10</v>
      </c>
      <c r="H7985">
        <v>0</v>
      </c>
      <c r="I7985">
        <v>10</v>
      </c>
      <c r="J7985" s="4">
        <f t="shared" si="1119"/>
        <v>137.90796518043857</v>
      </c>
      <c r="K7985" s="4">
        <f t="shared" si="1120"/>
        <v>7.4292771373735462</v>
      </c>
      <c r="L7985" s="5">
        <f t="shared" si="1125"/>
        <v>27.092034819561434</v>
      </c>
      <c r="M7985" s="5">
        <f t="shared" si="1126"/>
        <v>26.570722862626454</v>
      </c>
      <c r="N7985" s="6">
        <f t="shared" si="1118"/>
        <v>0</v>
      </c>
      <c r="O7985" s="6">
        <f t="shared" si="1121"/>
        <v>9.1451878627752077</v>
      </c>
      <c r="P7985" s="6">
        <f>FORECAST(J7985,Inputs!$B$10:$B$18,Inputs!$A$10:$A$18)</f>
        <v>31.832481159078132</v>
      </c>
      <c r="Q7985" s="6">
        <f>IF(Inputs!$D$10="Yes",IF('Hourly Calcs'!P7985&gt;'Hourly Calcs'!K7985,'Hourly Calcs'!O7985,N7985+O7985),N7985+O7985)</f>
        <v>9.1451878627752077</v>
      </c>
      <c r="R7985" s="12">
        <f t="shared" si="1122"/>
        <v>43.457932723907788</v>
      </c>
      <c r="S7985" s="1">
        <f>IF(AND(A7985&gt;=5,A7985&lt;=9),INDEX(Demand!$C$3:$C$26,C7985),INDEX(Demand!$B$3:$B$26,C7985))</f>
        <v>350</v>
      </c>
      <c r="T7985" s="7">
        <f t="shared" si="1123"/>
        <v>43.457932723907788</v>
      </c>
      <c r="U7985" s="7">
        <f t="shared" si="1124"/>
        <v>0</v>
      </c>
    </row>
    <row r="7986" spans="1:21" x14ac:dyDescent="0.2">
      <c r="A7986" s="1">
        <v>11</v>
      </c>
      <c r="B7986" s="1">
        <v>29</v>
      </c>
      <c r="C7986" s="1">
        <v>10</v>
      </c>
      <c r="D7986">
        <v>9.8000000000000007</v>
      </c>
      <c r="E7986">
        <v>9.8000000000000007</v>
      </c>
      <c r="F7986">
        <v>100</v>
      </c>
      <c r="G7986">
        <v>74</v>
      </c>
      <c r="H7986">
        <v>0</v>
      </c>
      <c r="I7986">
        <v>74</v>
      </c>
      <c r="J7986" s="4">
        <f t="shared" si="1119"/>
        <v>150.91874965126522</v>
      </c>
      <c r="K7986" s="4">
        <f t="shared" si="1120"/>
        <v>12.898034016100098</v>
      </c>
      <c r="L7986" s="5">
        <f t="shared" si="1125"/>
        <v>14.081250348734784</v>
      </c>
      <c r="M7986" s="5">
        <f t="shared" si="1126"/>
        <v>21.101965983899902</v>
      </c>
      <c r="N7986" s="6">
        <f t="shared" si="1118"/>
        <v>0</v>
      </c>
      <c r="O7986" s="6">
        <f t="shared" si="1121"/>
        <v>67.674390184536534</v>
      </c>
      <c r="P7986" s="6">
        <f>FORECAST(J7986,Inputs!$B$10:$B$18,Inputs!$A$10:$A$18)</f>
        <v>31.952951385659862</v>
      </c>
      <c r="Q7986" s="6">
        <f>IF(Inputs!$D$10="Yes",IF('Hourly Calcs'!P7986&gt;'Hourly Calcs'!K7986,'Hourly Calcs'!O7986,N7986+O7986),N7986+O7986)</f>
        <v>67.674390184536534</v>
      </c>
      <c r="R7986" s="12">
        <f t="shared" si="1122"/>
        <v>321.58870215691758</v>
      </c>
      <c r="S7986" s="1">
        <f>IF(AND(A7986&gt;=5,A7986&lt;=9),INDEX(Demand!$C$3:$C$26,C7986),INDEX(Demand!$B$3:$B$26,C7986))</f>
        <v>600</v>
      </c>
      <c r="T7986" s="7">
        <f t="shared" si="1123"/>
        <v>321.58870215691758</v>
      </c>
      <c r="U7986" s="7">
        <f t="shared" si="1124"/>
        <v>0</v>
      </c>
    </row>
    <row r="7987" spans="1:21" x14ac:dyDescent="0.2">
      <c r="A7987" s="1">
        <v>11</v>
      </c>
      <c r="B7987" s="1">
        <v>29</v>
      </c>
      <c r="C7987" s="1">
        <v>11</v>
      </c>
      <c r="D7987">
        <v>9.8000000000000007</v>
      </c>
      <c r="E7987">
        <v>9.4</v>
      </c>
      <c r="F7987">
        <v>97</v>
      </c>
      <c r="G7987">
        <v>60</v>
      </c>
      <c r="H7987">
        <v>0</v>
      </c>
      <c r="I7987">
        <v>60</v>
      </c>
      <c r="J7987" s="4">
        <f t="shared" si="1119"/>
        <v>164.8510623104259</v>
      </c>
      <c r="K7987" s="4">
        <f t="shared" si="1120"/>
        <v>16.451290897587839</v>
      </c>
      <c r="L7987" s="5">
        <f t="shared" si="1125"/>
        <v>0.14893768957409748</v>
      </c>
      <c r="M7987" s="5">
        <f t="shared" si="1126"/>
        <v>17.548709102412161</v>
      </c>
      <c r="N7987" s="6">
        <f t="shared" si="1118"/>
        <v>0</v>
      </c>
      <c r="O7987" s="6">
        <f t="shared" si="1121"/>
        <v>54.87112717665125</v>
      </c>
      <c r="P7987" s="6">
        <f>FORECAST(J7987,Inputs!$B$10:$B$18,Inputs!$A$10:$A$18)</f>
        <v>32.081954280652091</v>
      </c>
      <c r="Q7987" s="6">
        <f>IF(Inputs!$D$10="Yes",IF('Hourly Calcs'!P7987&gt;'Hourly Calcs'!K7987,'Hourly Calcs'!O7987,N7987+O7987),N7987+O7987)</f>
        <v>54.87112717665125</v>
      </c>
      <c r="R7987" s="12">
        <f t="shared" si="1122"/>
        <v>260.74759634344673</v>
      </c>
      <c r="S7987" s="1">
        <f>IF(AND(A7987&gt;=5,A7987&lt;=9),INDEX(Demand!$C$3:$C$26,C7987),INDEX(Demand!$B$3:$B$26,C7987))</f>
        <v>600</v>
      </c>
      <c r="T7987" s="7">
        <f t="shared" si="1123"/>
        <v>260.74759634344673</v>
      </c>
      <c r="U7987" s="7">
        <f t="shared" si="1124"/>
        <v>0</v>
      </c>
    </row>
    <row r="7988" spans="1:21" x14ac:dyDescent="0.2">
      <c r="A7988" s="1">
        <v>11</v>
      </c>
      <c r="B7988" s="1">
        <v>29</v>
      </c>
      <c r="C7988" s="1">
        <v>12</v>
      </c>
      <c r="D7988">
        <v>9.8000000000000007</v>
      </c>
      <c r="E7988">
        <v>9.6</v>
      </c>
      <c r="F7988">
        <v>99</v>
      </c>
      <c r="G7988">
        <v>73</v>
      </c>
      <c r="H7988">
        <v>0</v>
      </c>
      <c r="I7988">
        <v>73</v>
      </c>
      <c r="J7988" s="4">
        <f t="shared" si="1119"/>
        <v>179.37274322392707</v>
      </c>
      <c r="K7988" s="4">
        <f t="shared" si="1120"/>
        <v>17.744109687216707</v>
      </c>
      <c r="L7988" s="5">
        <f t="shared" si="1125"/>
        <v>14.372743223927074</v>
      </c>
      <c r="M7988" s="5">
        <f t="shared" si="1126"/>
        <v>16.255890312783293</v>
      </c>
      <c r="N7988" s="6">
        <f t="shared" si="1118"/>
        <v>0</v>
      </c>
      <c r="O7988" s="6">
        <f t="shared" si="1121"/>
        <v>66.759871398259023</v>
      </c>
      <c r="P7988" s="6">
        <f>FORECAST(J7988,Inputs!$B$10:$B$18,Inputs!$A$10:$A$18)</f>
        <v>32.216414289110432</v>
      </c>
      <c r="Q7988" s="6">
        <f>IF(Inputs!$D$10="Yes",IF('Hourly Calcs'!P7988&gt;'Hourly Calcs'!K7988,'Hourly Calcs'!O7988,N7988+O7988),N7988+O7988)</f>
        <v>66.759871398259023</v>
      </c>
      <c r="R7988" s="12">
        <f t="shared" si="1122"/>
        <v>317.24290888452686</v>
      </c>
      <c r="S7988" s="1">
        <f>IF(AND(A7988&gt;=5,A7988&lt;=9),INDEX(Demand!$C$3:$C$26,C7988),INDEX(Demand!$B$3:$B$26,C7988))</f>
        <v>600</v>
      </c>
      <c r="T7988" s="7">
        <f t="shared" si="1123"/>
        <v>317.24290888452686</v>
      </c>
      <c r="U7988" s="7">
        <f t="shared" si="1124"/>
        <v>0</v>
      </c>
    </row>
    <row r="7989" spans="1:21" x14ac:dyDescent="0.2">
      <c r="A7989" s="1">
        <v>11</v>
      </c>
      <c r="B7989" s="1">
        <v>29</v>
      </c>
      <c r="C7989" s="1">
        <v>13</v>
      </c>
      <c r="D7989">
        <v>10.3</v>
      </c>
      <c r="E7989">
        <v>9.5</v>
      </c>
      <c r="F7989">
        <v>95</v>
      </c>
      <c r="G7989">
        <v>73</v>
      </c>
      <c r="H7989">
        <v>0</v>
      </c>
      <c r="I7989">
        <v>73</v>
      </c>
      <c r="J7989" s="4">
        <f t="shared" si="1119"/>
        <v>193.91834870703025</v>
      </c>
      <c r="K7989" s="4">
        <f t="shared" si="1120"/>
        <v>16.641229515007012</v>
      </c>
      <c r="L7989" s="5">
        <f t="shared" si="1125"/>
        <v>28.918348707030248</v>
      </c>
      <c r="M7989" s="5">
        <f t="shared" si="1126"/>
        <v>17.358770484992988</v>
      </c>
      <c r="N7989" s="6">
        <f t="shared" si="1118"/>
        <v>0</v>
      </c>
      <c r="O7989" s="6">
        <f t="shared" si="1121"/>
        <v>66.759871398259023</v>
      </c>
      <c r="P7989" s="6">
        <f>FORECAST(J7989,Inputs!$B$10:$B$18,Inputs!$A$10:$A$18)</f>
        <v>32.35109582136139</v>
      </c>
      <c r="Q7989" s="6">
        <f>IF(Inputs!$D$10="Yes",IF('Hourly Calcs'!P7989&gt;'Hourly Calcs'!K7989,'Hourly Calcs'!O7989,N7989+O7989),N7989+O7989)</f>
        <v>66.759871398259023</v>
      </c>
      <c r="R7989" s="12">
        <f t="shared" si="1122"/>
        <v>317.24290888452686</v>
      </c>
      <c r="S7989" s="1">
        <f>IF(AND(A7989&gt;=5,A7989&lt;=9),INDEX(Demand!$C$3:$C$26,C7989),INDEX(Demand!$B$3:$B$26,C7989))</f>
        <v>600</v>
      </c>
      <c r="T7989" s="7">
        <f t="shared" si="1123"/>
        <v>317.24290888452686</v>
      </c>
      <c r="U7989" s="7">
        <f t="shared" si="1124"/>
        <v>0</v>
      </c>
    </row>
    <row r="7990" spans="1:21" x14ac:dyDescent="0.2">
      <c r="A7990" s="1">
        <v>11</v>
      </c>
      <c r="B7990" s="1">
        <v>29</v>
      </c>
      <c r="C7990" s="1">
        <v>14</v>
      </c>
      <c r="D7990">
        <v>10.4</v>
      </c>
      <c r="E7990">
        <v>9.1999999999999993</v>
      </c>
      <c r="F7990">
        <v>92</v>
      </c>
      <c r="G7990">
        <v>118</v>
      </c>
      <c r="H7990">
        <v>26</v>
      </c>
      <c r="I7990">
        <v>111</v>
      </c>
      <c r="J7990" s="4">
        <f t="shared" si="1119"/>
        <v>207.91188193575167</v>
      </c>
      <c r="K7990" s="4">
        <f t="shared" si="1120"/>
        <v>13.258231667700329</v>
      </c>
      <c r="L7990" s="5">
        <f t="shared" si="1125"/>
        <v>42.911881935751666</v>
      </c>
      <c r="M7990" s="5">
        <f t="shared" si="1126"/>
        <v>20.741768332299671</v>
      </c>
      <c r="N7990" s="6">
        <f t="shared" si="1118"/>
        <v>15.308004277136723</v>
      </c>
      <c r="O7990" s="6">
        <f t="shared" si="1121"/>
        <v>101.51158527680481</v>
      </c>
      <c r="P7990" s="6">
        <f>FORECAST(J7990,Inputs!$B$10:$B$18,Inputs!$A$10:$A$18)</f>
        <v>32.480665573479179</v>
      </c>
      <c r="Q7990" s="6">
        <f>IF(Inputs!$D$10="Yes",IF('Hourly Calcs'!P7990&gt;'Hourly Calcs'!K7990,'Hourly Calcs'!O7990,N7990+O7990),N7990+O7990)</f>
        <v>101.51158527680481</v>
      </c>
      <c r="R7990" s="12">
        <f t="shared" si="1122"/>
        <v>482.38305323537645</v>
      </c>
      <c r="S7990" s="1">
        <f>IF(AND(A7990&gt;=5,A7990&lt;=9),INDEX(Demand!$C$3:$C$26,C7990),INDEX(Demand!$B$3:$B$26,C7990))</f>
        <v>600</v>
      </c>
      <c r="T7990" s="7">
        <f t="shared" si="1123"/>
        <v>482.38305323537645</v>
      </c>
      <c r="U7990" s="7">
        <f t="shared" si="1124"/>
        <v>0</v>
      </c>
    </row>
    <row r="7991" spans="1:21" x14ac:dyDescent="0.2">
      <c r="A7991" s="1">
        <v>11</v>
      </c>
      <c r="B7991" s="1">
        <v>29</v>
      </c>
      <c r="C7991" s="1">
        <v>15</v>
      </c>
      <c r="D7991">
        <v>10.199999999999999</v>
      </c>
      <c r="E7991">
        <v>9.4</v>
      </c>
      <c r="F7991">
        <v>95</v>
      </c>
      <c r="G7991">
        <v>69</v>
      </c>
      <c r="H7991">
        <v>0</v>
      </c>
      <c r="I7991">
        <v>69</v>
      </c>
      <c r="J7991" s="4">
        <f t="shared" si="1119"/>
        <v>220.99735746853224</v>
      </c>
      <c r="K7991" s="4">
        <f t="shared" si="1120"/>
        <v>7.9252451499571777</v>
      </c>
      <c r="L7991" s="5">
        <f t="shared" si="1125"/>
        <v>55.997357468532243</v>
      </c>
      <c r="M7991" s="5">
        <f t="shared" si="1126"/>
        <v>26.074754850042822</v>
      </c>
      <c r="N7991" s="6">
        <f t="shared" si="1118"/>
        <v>0</v>
      </c>
      <c r="O7991" s="6">
        <f t="shared" si="1121"/>
        <v>63.101796253148933</v>
      </c>
      <c r="P7991" s="6">
        <f>FORECAST(J7991,Inputs!$B$10:$B$18,Inputs!$A$10:$A$18)</f>
        <v>32.601827383967887</v>
      </c>
      <c r="Q7991" s="6">
        <f>IF(Inputs!$D$10="Yes",IF('Hourly Calcs'!P7991&gt;'Hourly Calcs'!K7991,'Hourly Calcs'!O7991,N7991+O7991),N7991+O7991)</f>
        <v>63.101796253148933</v>
      </c>
      <c r="R7991" s="12">
        <f t="shared" si="1122"/>
        <v>299.85973579496374</v>
      </c>
      <c r="S7991" s="1">
        <f>IF(AND(A7991&gt;=5,A7991&lt;=9),INDEX(Demand!$C$3:$C$26,C7991),INDEX(Demand!$B$3:$B$26,C7991))</f>
        <v>600</v>
      </c>
      <c r="T7991" s="7">
        <f t="shared" si="1123"/>
        <v>299.85973579496374</v>
      </c>
      <c r="U7991" s="7">
        <f t="shared" si="1124"/>
        <v>0</v>
      </c>
    </row>
    <row r="7992" spans="1:21" x14ac:dyDescent="0.2">
      <c r="A7992" s="1">
        <v>11</v>
      </c>
      <c r="B7992" s="1">
        <v>29</v>
      </c>
      <c r="C7992" s="1">
        <v>16</v>
      </c>
      <c r="D7992">
        <v>9.1999999999999993</v>
      </c>
      <c r="E7992">
        <v>9</v>
      </c>
      <c r="F7992">
        <v>99</v>
      </c>
      <c r="G7992">
        <v>17</v>
      </c>
      <c r="H7992">
        <v>0</v>
      </c>
      <c r="I7992">
        <v>17</v>
      </c>
      <c r="J7992" s="4">
        <f t="shared" si="1119"/>
        <v>233.12116415539407</v>
      </c>
      <c r="K7992" s="4">
        <f t="shared" si="1120"/>
        <v>1.241152784128488</v>
      </c>
      <c r="L7992" s="5">
        <f t="shared" si="1125"/>
        <v>68.121164155394069</v>
      </c>
      <c r="M7992" s="5">
        <f t="shared" si="1126"/>
        <v>32.758847215871512</v>
      </c>
      <c r="N7992" s="6">
        <f t="shared" si="1118"/>
        <v>0</v>
      </c>
      <c r="O7992" s="6">
        <f t="shared" si="1121"/>
        <v>15.546819366717854</v>
      </c>
      <c r="P7992" s="6">
        <f>FORECAST(J7992,Inputs!$B$10:$B$18,Inputs!$A$10:$A$18)</f>
        <v>32.714084853290686</v>
      </c>
      <c r="Q7992" s="6">
        <f>IF(Inputs!$D$10="Yes",IF('Hourly Calcs'!P7992&gt;'Hourly Calcs'!K7992,'Hourly Calcs'!O7992,N7992+O7992),N7992+O7992)</f>
        <v>15.546819366717854</v>
      </c>
      <c r="R7992" s="12">
        <f t="shared" si="1122"/>
        <v>73.87848563064324</v>
      </c>
      <c r="S7992" s="1">
        <f>IF(AND(A7992&gt;=5,A7992&lt;=9),INDEX(Demand!$C$3:$C$26,C7992),INDEX(Demand!$B$3:$B$26,C7992))</f>
        <v>900</v>
      </c>
      <c r="T7992" s="7">
        <f t="shared" si="1123"/>
        <v>73.87848563064324</v>
      </c>
      <c r="U7992" s="7">
        <f t="shared" si="1124"/>
        <v>0</v>
      </c>
    </row>
    <row r="7993" spans="1:21" x14ac:dyDescent="0.2">
      <c r="A7993" s="1">
        <v>11</v>
      </c>
      <c r="B7993" s="1">
        <v>29</v>
      </c>
      <c r="C7993" s="1">
        <v>17</v>
      </c>
      <c r="D7993">
        <v>9</v>
      </c>
      <c r="E7993">
        <v>9</v>
      </c>
      <c r="F7993">
        <v>100</v>
      </c>
      <c r="G7993">
        <v>0</v>
      </c>
      <c r="H7993">
        <v>0</v>
      </c>
      <c r="I7993">
        <v>0</v>
      </c>
      <c r="J7993" s="4">
        <f t="shared" si="1119"/>
        <v>244.47889382860694</v>
      </c>
      <c r="K7993" s="4">
        <f t="shared" si="1120"/>
        <v>-7.2062647885410627</v>
      </c>
      <c r="L7993" s="5">
        <f t="shared" si="1125"/>
        <v>79.478893828606942</v>
      </c>
      <c r="M7993" s="5">
        <f t="shared" si="1126"/>
        <v>0</v>
      </c>
      <c r="N7993" s="6">
        <f t="shared" si="1118"/>
        <v>0</v>
      </c>
      <c r="O7993" s="6">
        <f t="shared" si="1121"/>
        <v>0</v>
      </c>
      <c r="P7993" s="6">
        <f>FORECAST(J7993,Inputs!$B$10:$B$18,Inputs!$A$10:$A$18)</f>
        <v>32.819249016931543</v>
      </c>
      <c r="Q7993" s="6">
        <f>IF(Inputs!$D$10="Yes",IF('Hourly Calcs'!P7993&gt;'Hourly Calcs'!K7993,'Hourly Calcs'!O7993,N7993+O7993),N7993+O7993)</f>
        <v>0</v>
      </c>
      <c r="R7993" s="12">
        <f t="shared" si="1122"/>
        <v>0</v>
      </c>
      <c r="S7993" s="1">
        <f>IF(AND(A7993&gt;=5,A7993&lt;=9),INDEX(Demand!$C$3:$C$26,C7993),INDEX(Demand!$B$3:$B$26,C7993))</f>
        <v>900</v>
      </c>
      <c r="T7993" s="7">
        <f t="shared" si="1123"/>
        <v>0</v>
      </c>
      <c r="U7993" s="7">
        <f t="shared" si="1124"/>
        <v>0</v>
      </c>
    </row>
    <row r="7994" spans="1:21" x14ac:dyDescent="0.2">
      <c r="A7994" s="1">
        <v>11</v>
      </c>
      <c r="B7994" s="1">
        <v>29</v>
      </c>
      <c r="C7994" s="1">
        <v>18</v>
      </c>
      <c r="D7994">
        <v>9.1999999999999993</v>
      </c>
      <c r="E7994">
        <v>9</v>
      </c>
      <c r="F7994">
        <v>99</v>
      </c>
      <c r="G7994">
        <v>0</v>
      </c>
      <c r="H7994">
        <v>0</v>
      </c>
      <c r="I7994">
        <v>0</v>
      </c>
      <c r="J7994" s="4">
        <f t="shared" si="1119"/>
        <v>255.43620487115277</v>
      </c>
      <c r="K7994" s="4">
        <f t="shared" si="1120"/>
        <v>-16.141600365420643</v>
      </c>
      <c r="L7994" s="5">
        <f t="shared" si="1125"/>
        <v>0</v>
      </c>
      <c r="M7994" s="5">
        <f t="shared" si="1126"/>
        <v>0</v>
      </c>
      <c r="N7994" s="6">
        <f t="shared" si="1118"/>
        <v>0</v>
      </c>
      <c r="O7994" s="6">
        <f t="shared" si="1121"/>
        <v>0</v>
      </c>
      <c r="P7994" s="6">
        <f>FORECAST(J7994,Inputs!$B$10:$B$18,Inputs!$A$10:$A$18)</f>
        <v>32.92070560065882</v>
      </c>
      <c r="Q7994" s="6">
        <f>IF(Inputs!$D$10="Yes",IF('Hourly Calcs'!P7994&gt;'Hourly Calcs'!K7994,'Hourly Calcs'!O7994,N7994+O7994),N7994+O7994)</f>
        <v>0</v>
      </c>
      <c r="R7994" s="12">
        <f t="shared" si="1122"/>
        <v>0</v>
      </c>
      <c r="S7994" s="1">
        <f>IF(AND(A7994&gt;=5,A7994&lt;=9),INDEX(Demand!$C$3:$C$26,C7994),INDEX(Demand!$B$3:$B$26,C7994))</f>
        <v>900</v>
      </c>
      <c r="T7994" s="7">
        <f t="shared" si="1123"/>
        <v>0</v>
      </c>
      <c r="U7994" s="7">
        <f t="shared" si="1124"/>
        <v>0</v>
      </c>
    </row>
    <row r="7995" spans="1:21" x14ac:dyDescent="0.2">
      <c r="A7995" s="1">
        <v>11</v>
      </c>
      <c r="B7995" s="1">
        <v>29</v>
      </c>
      <c r="C7995" s="1">
        <v>19</v>
      </c>
      <c r="D7995">
        <v>8.9</v>
      </c>
      <c r="E7995">
        <v>8.5</v>
      </c>
      <c r="F7995">
        <v>97</v>
      </c>
      <c r="G7995">
        <v>0</v>
      </c>
      <c r="H7995">
        <v>0</v>
      </c>
      <c r="I7995">
        <v>0</v>
      </c>
      <c r="J7995" s="4">
        <f t="shared" si="1119"/>
        <v>266.49986523951617</v>
      </c>
      <c r="K7995" s="4">
        <f t="shared" si="1120"/>
        <v>-25.51360787767247</v>
      </c>
      <c r="L7995" s="5">
        <f t="shared" si="1125"/>
        <v>0</v>
      </c>
      <c r="M7995" s="5">
        <f t="shared" si="1126"/>
        <v>0</v>
      </c>
      <c r="N7995" s="6">
        <f t="shared" si="1118"/>
        <v>0</v>
      </c>
      <c r="O7995" s="6">
        <f t="shared" si="1121"/>
        <v>0</v>
      </c>
      <c r="P7995" s="6">
        <f>FORECAST(J7995,Inputs!$B$10:$B$18,Inputs!$A$10:$A$18)</f>
        <v>33.023146900365887</v>
      </c>
      <c r="Q7995" s="6">
        <f>IF(Inputs!$D$10="Yes",IF('Hourly Calcs'!P7995&gt;'Hourly Calcs'!K7995,'Hourly Calcs'!O7995,N7995+O7995),N7995+O7995)</f>
        <v>0</v>
      </c>
      <c r="R7995" s="12">
        <f t="shared" si="1122"/>
        <v>0</v>
      </c>
      <c r="S7995" s="1">
        <f>IF(AND(A7995&gt;=5,A7995&lt;=9),INDEX(Demand!$C$3:$C$26,C7995),INDEX(Demand!$B$3:$B$26,C7995))</f>
        <v>900</v>
      </c>
      <c r="T7995" s="7">
        <f t="shared" si="1123"/>
        <v>0</v>
      </c>
      <c r="U7995" s="7">
        <f t="shared" si="1124"/>
        <v>0</v>
      </c>
    </row>
    <row r="7996" spans="1:21" x14ac:dyDescent="0.2">
      <c r="A7996" s="1">
        <v>11</v>
      </c>
      <c r="B7996" s="1">
        <v>29</v>
      </c>
      <c r="C7996" s="1">
        <v>20</v>
      </c>
      <c r="D7996">
        <v>8.1999999999999993</v>
      </c>
      <c r="E7996">
        <v>8.1999999999999993</v>
      </c>
      <c r="F7996">
        <v>100</v>
      </c>
      <c r="G7996">
        <v>0</v>
      </c>
      <c r="H7996">
        <v>0</v>
      </c>
      <c r="I7996">
        <v>0</v>
      </c>
      <c r="J7996" s="4">
        <f t="shared" si="1119"/>
        <v>278.36598326832342</v>
      </c>
      <c r="K7996" s="4">
        <f t="shared" si="1120"/>
        <v>-34.989940714293795</v>
      </c>
      <c r="L7996" s="5">
        <f t="shared" si="1125"/>
        <v>0</v>
      </c>
      <c r="M7996" s="5">
        <f t="shared" si="1126"/>
        <v>0</v>
      </c>
      <c r="N7996" s="6">
        <f t="shared" si="1118"/>
        <v>0</v>
      </c>
      <c r="O7996" s="6">
        <f t="shared" si="1121"/>
        <v>0</v>
      </c>
      <c r="P7996" s="6">
        <f>FORECAST(J7996,Inputs!$B$10:$B$18,Inputs!$A$10:$A$18)</f>
        <v>33.133018363595582</v>
      </c>
      <c r="Q7996" s="6">
        <f>IF(Inputs!$D$10="Yes",IF('Hourly Calcs'!P7996&gt;'Hourly Calcs'!K7996,'Hourly Calcs'!O7996,N7996+O7996),N7996+O7996)</f>
        <v>0</v>
      </c>
      <c r="R7996" s="12">
        <f t="shared" si="1122"/>
        <v>0</v>
      </c>
      <c r="S7996" s="1">
        <f>IF(AND(A7996&gt;=5,A7996&lt;=9),INDEX(Demand!$C$3:$C$26,C7996),INDEX(Demand!$B$3:$B$26,C7996))</f>
        <v>800</v>
      </c>
      <c r="T7996" s="7">
        <f t="shared" si="1123"/>
        <v>0</v>
      </c>
      <c r="U7996" s="7">
        <f t="shared" si="1124"/>
        <v>0</v>
      </c>
    </row>
    <row r="7997" spans="1:21" x14ac:dyDescent="0.2">
      <c r="A7997" s="1">
        <v>11</v>
      </c>
      <c r="B7997" s="1">
        <v>29</v>
      </c>
      <c r="C7997" s="1">
        <v>21</v>
      </c>
      <c r="D7997">
        <v>8.1999999999999993</v>
      </c>
      <c r="E7997">
        <v>8</v>
      </c>
      <c r="F7997">
        <v>99</v>
      </c>
      <c r="G7997">
        <v>0</v>
      </c>
      <c r="H7997">
        <v>0</v>
      </c>
      <c r="I7997">
        <v>0</v>
      </c>
      <c r="J7997" s="4">
        <f t="shared" si="1119"/>
        <v>292.0561780406897</v>
      </c>
      <c r="K7997" s="4">
        <f t="shared" si="1120"/>
        <v>-44.144260590305691</v>
      </c>
      <c r="L7997" s="5">
        <f t="shared" si="1125"/>
        <v>0</v>
      </c>
      <c r="M7997" s="5">
        <f t="shared" si="1126"/>
        <v>0</v>
      </c>
      <c r="N7997" s="6">
        <f t="shared" si="1118"/>
        <v>0</v>
      </c>
      <c r="O7997" s="6">
        <f t="shared" si="1121"/>
        <v>0</v>
      </c>
      <c r="P7997" s="6">
        <f>FORECAST(J7997,Inputs!$B$10:$B$18,Inputs!$A$10:$A$18)</f>
        <v>33.259779426302678</v>
      </c>
      <c r="Q7997" s="6">
        <f>IF(Inputs!$D$10="Yes",IF('Hourly Calcs'!P7997&gt;'Hourly Calcs'!K7997,'Hourly Calcs'!O7997,N7997+O7997),N7997+O7997)</f>
        <v>0</v>
      </c>
      <c r="R7997" s="12">
        <f t="shared" si="1122"/>
        <v>0</v>
      </c>
      <c r="S7997" s="1">
        <f>IF(AND(A7997&gt;=5,A7997&lt;=9),INDEX(Demand!$C$3:$C$26,C7997),INDEX(Demand!$B$3:$B$26,C7997))</f>
        <v>700</v>
      </c>
      <c r="T7997" s="7">
        <f t="shared" si="1123"/>
        <v>0</v>
      </c>
      <c r="U7997" s="7">
        <f t="shared" si="1124"/>
        <v>0</v>
      </c>
    </row>
    <row r="7998" spans="1:21" x14ac:dyDescent="0.2">
      <c r="A7998" s="1">
        <v>11</v>
      </c>
      <c r="B7998" s="1">
        <v>29</v>
      </c>
      <c r="C7998" s="1">
        <v>22</v>
      </c>
      <c r="D7998">
        <v>7.5</v>
      </c>
      <c r="E7998">
        <v>7.1</v>
      </c>
      <c r="F7998">
        <v>97</v>
      </c>
      <c r="G7998">
        <v>0</v>
      </c>
      <c r="H7998">
        <v>0</v>
      </c>
      <c r="I7998">
        <v>0</v>
      </c>
      <c r="J7998" s="4">
        <f t="shared" si="1119"/>
        <v>309.09965952252139</v>
      </c>
      <c r="K7998" s="4">
        <f t="shared" si="1120"/>
        <v>-52.323368257755362</v>
      </c>
      <c r="L7998" s="5">
        <f t="shared" si="1125"/>
        <v>0</v>
      </c>
      <c r="M7998" s="5">
        <f t="shared" si="1126"/>
        <v>0</v>
      </c>
      <c r="N7998" s="6">
        <f t="shared" si="1118"/>
        <v>0</v>
      </c>
      <c r="O7998" s="6">
        <f t="shared" si="1121"/>
        <v>0</v>
      </c>
      <c r="P7998" s="6">
        <f>FORECAST(J7998,Inputs!$B$10:$B$18,Inputs!$A$10:$A$18)</f>
        <v>33.417589440023342</v>
      </c>
      <c r="Q7998" s="6">
        <f>IF(Inputs!$D$10="Yes",IF('Hourly Calcs'!P7998&gt;'Hourly Calcs'!K7998,'Hourly Calcs'!O7998,N7998+O7998),N7998+O7998)</f>
        <v>0</v>
      </c>
      <c r="R7998" s="12">
        <f t="shared" si="1122"/>
        <v>0</v>
      </c>
      <c r="S7998" s="1">
        <f>IF(AND(A7998&gt;=5,A7998&lt;=9),INDEX(Demand!$C$3:$C$26,C7998),INDEX(Demand!$B$3:$B$26,C7998))</f>
        <v>600</v>
      </c>
      <c r="T7998" s="7">
        <f t="shared" si="1123"/>
        <v>0</v>
      </c>
      <c r="U7998" s="7">
        <f t="shared" si="1124"/>
        <v>0</v>
      </c>
    </row>
    <row r="7999" spans="1:21" x14ac:dyDescent="0.2">
      <c r="A7999" s="1">
        <v>11</v>
      </c>
      <c r="B7999" s="1">
        <v>29</v>
      </c>
      <c r="C7999" s="1">
        <v>23</v>
      </c>
      <c r="D7999">
        <v>7.5</v>
      </c>
      <c r="E7999">
        <v>6.4</v>
      </c>
      <c r="F7999">
        <v>93</v>
      </c>
      <c r="G7999">
        <v>0</v>
      </c>
      <c r="H7999">
        <v>0</v>
      </c>
      <c r="I7999">
        <v>0</v>
      </c>
      <c r="J7999" s="4">
        <f t="shared" si="1119"/>
        <v>331.31662607197279</v>
      </c>
      <c r="K7999" s="4">
        <f t="shared" si="1120"/>
        <v>-58.429139971824384</v>
      </c>
      <c r="L7999" s="5">
        <f t="shared" si="1125"/>
        <v>0</v>
      </c>
      <c r="M7999" s="5">
        <f t="shared" si="1126"/>
        <v>0</v>
      </c>
      <c r="N7999" s="6">
        <f t="shared" si="1118"/>
        <v>0</v>
      </c>
      <c r="O7999" s="6">
        <f t="shared" si="1121"/>
        <v>0</v>
      </c>
      <c r="P7999" s="6">
        <f>FORECAST(J7999,Inputs!$B$10:$B$18,Inputs!$A$10:$A$18)</f>
        <v>33.623302093259007</v>
      </c>
      <c r="Q7999" s="6">
        <f>IF(Inputs!$D$10="Yes",IF('Hourly Calcs'!P7999&gt;'Hourly Calcs'!K7999,'Hourly Calcs'!O7999,N7999+O7999),N7999+O7999)</f>
        <v>0</v>
      </c>
      <c r="R7999" s="12">
        <f t="shared" si="1122"/>
        <v>0</v>
      </c>
      <c r="S7999" s="1">
        <f>IF(AND(A7999&gt;=5,A7999&lt;=9),INDEX(Demand!$C$3:$C$26,C7999),INDEX(Demand!$B$3:$B$26,C7999))</f>
        <v>500</v>
      </c>
      <c r="T7999" s="7">
        <f t="shared" si="1123"/>
        <v>0</v>
      </c>
      <c r="U7999" s="7">
        <f t="shared" si="1124"/>
        <v>0</v>
      </c>
    </row>
    <row r="8000" spans="1:21" x14ac:dyDescent="0.2">
      <c r="A8000" s="1">
        <v>11</v>
      </c>
      <c r="B8000" s="1">
        <v>29</v>
      </c>
      <c r="C8000" s="1">
        <v>24</v>
      </c>
      <c r="D8000">
        <v>7.2</v>
      </c>
      <c r="E8000">
        <v>6.4</v>
      </c>
      <c r="F8000">
        <v>94</v>
      </c>
      <c r="G8000">
        <v>0</v>
      </c>
      <c r="H8000">
        <v>0</v>
      </c>
      <c r="I8000">
        <v>0</v>
      </c>
      <c r="J8000" s="4">
        <f t="shared" si="1119"/>
        <v>358.68460085696336</v>
      </c>
      <c r="K8000" s="4">
        <f t="shared" si="1120"/>
        <v>-60.917233322389905</v>
      </c>
      <c r="L8000" s="5">
        <f t="shared" si="1125"/>
        <v>0</v>
      </c>
      <c r="M8000" s="5">
        <f t="shared" si="1126"/>
        <v>0</v>
      </c>
      <c r="N8000" s="6">
        <f t="shared" si="1118"/>
        <v>0</v>
      </c>
      <c r="O8000" s="6">
        <f t="shared" si="1121"/>
        <v>0</v>
      </c>
      <c r="P8000" s="6">
        <f>FORECAST(J8000,Inputs!$B$10:$B$18,Inputs!$A$10:$A$18)</f>
        <v>33.876709267194101</v>
      </c>
      <c r="Q8000" s="6">
        <f>IF(Inputs!$D$10="Yes",IF('Hourly Calcs'!P8000&gt;'Hourly Calcs'!K8000,'Hourly Calcs'!O8000,N8000+O8000),N8000+O8000)</f>
        <v>0</v>
      </c>
      <c r="R8000" s="12">
        <f t="shared" si="1122"/>
        <v>0</v>
      </c>
      <c r="S8000" s="1">
        <f>IF(AND(A8000&gt;=5,A8000&lt;=9),INDEX(Demand!$C$3:$C$26,C8000),INDEX(Demand!$B$3:$B$26,C8000))</f>
        <v>400</v>
      </c>
      <c r="T8000" s="7">
        <f t="shared" si="1123"/>
        <v>0</v>
      </c>
      <c r="U8000" s="7">
        <f t="shared" si="1124"/>
        <v>0</v>
      </c>
    </row>
    <row r="8001" spans="1:21" x14ac:dyDescent="0.2">
      <c r="A8001" s="1">
        <v>11</v>
      </c>
      <c r="B8001" s="1">
        <v>30</v>
      </c>
      <c r="C8001" s="1">
        <v>1</v>
      </c>
      <c r="D8001">
        <v>7</v>
      </c>
      <c r="E8001">
        <v>6.4</v>
      </c>
      <c r="F8001">
        <v>96</v>
      </c>
      <c r="G8001">
        <v>0</v>
      </c>
      <c r="H8001">
        <v>0</v>
      </c>
      <c r="I8001">
        <v>0</v>
      </c>
      <c r="J8001" s="4">
        <f t="shared" si="1119"/>
        <v>26.35939719515207</v>
      </c>
      <c r="K8001" s="4">
        <f t="shared" si="1120"/>
        <v>-58.844380954715092</v>
      </c>
      <c r="L8001" s="5">
        <f t="shared" si="1125"/>
        <v>0</v>
      </c>
      <c r="M8001" s="5">
        <f t="shared" si="1126"/>
        <v>0</v>
      </c>
      <c r="N8001" s="6">
        <f t="shared" si="1118"/>
        <v>0</v>
      </c>
      <c r="O8001" s="6">
        <f t="shared" si="1121"/>
        <v>0</v>
      </c>
      <c r="P8001" s="6">
        <f>FORECAST(J8001,Inputs!$B$10:$B$18,Inputs!$A$10:$A$18)</f>
        <v>30.799624048103258</v>
      </c>
      <c r="Q8001" s="6">
        <f>IF(Inputs!$D$10="Yes",IF('Hourly Calcs'!P8001&gt;'Hourly Calcs'!K8001,'Hourly Calcs'!O8001,N8001+O8001),N8001+O8001)</f>
        <v>0</v>
      </c>
      <c r="R8001" s="12">
        <f t="shared" si="1122"/>
        <v>0</v>
      </c>
      <c r="S8001" s="1">
        <f>IF(AND(A8001&gt;=5,A8001&lt;=9),INDEX(Demand!$C$3:$C$26,C8001),INDEX(Demand!$B$3:$B$26,C8001))</f>
        <v>350</v>
      </c>
      <c r="T8001" s="7">
        <f t="shared" si="1123"/>
        <v>0</v>
      </c>
      <c r="U8001" s="7">
        <f t="shared" si="1124"/>
        <v>0</v>
      </c>
    </row>
    <row r="8002" spans="1:21" x14ac:dyDescent="0.2">
      <c r="A8002" s="1">
        <v>11</v>
      </c>
      <c r="B8002" s="1">
        <v>30</v>
      </c>
      <c r="C8002" s="1">
        <v>2</v>
      </c>
      <c r="D8002">
        <v>7.2</v>
      </c>
      <c r="E8002">
        <v>6.4</v>
      </c>
      <c r="F8002">
        <v>95</v>
      </c>
      <c r="G8002">
        <v>0</v>
      </c>
      <c r="H8002">
        <v>0</v>
      </c>
      <c r="I8002">
        <v>0</v>
      </c>
      <c r="J8002" s="4">
        <f t="shared" si="1119"/>
        <v>49.124707823440275</v>
      </c>
      <c r="K8002" s="4">
        <f t="shared" si="1120"/>
        <v>-53.013661524264279</v>
      </c>
      <c r="L8002" s="5">
        <f t="shared" si="1125"/>
        <v>0</v>
      </c>
      <c r="M8002" s="5">
        <f t="shared" si="1126"/>
        <v>0</v>
      </c>
      <c r="N8002" s="6">
        <f t="shared" si="1118"/>
        <v>0</v>
      </c>
      <c r="O8002" s="6">
        <f t="shared" si="1121"/>
        <v>0</v>
      </c>
      <c r="P8002" s="6">
        <f>FORECAST(J8002,Inputs!$B$10:$B$18,Inputs!$A$10:$A$18)</f>
        <v>31.010413961328148</v>
      </c>
      <c r="Q8002" s="6">
        <f>IF(Inputs!$D$10="Yes",IF('Hourly Calcs'!P8002&gt;'Hourly Calcs'!K8002,'Hourly Calcs'!O8002,N8002+O8002),N8002+O8002)</f>
        <v>0</v>
      </c>
      <c r="R8002" s="12">
        <f t="shared" si="1122"/>
        <v>0</v>
      </c>
      <c r="S8002" s="1">
        <f>IF(AND(A8002&gt;=5,A8002&lt;=9),INDEX(Demand!$C$3:$C$26,C8002),INDEX(Demand!$B$3:$B$26,C8002))</f>
        <v>350</v>
      </c>
      <c r="T8002" s="7">
        <f t="shared" si="1123"/>
        <v>0</v>
      </c>
      <c r="U8002" s="7">
        <f t="shared" si="1124"/>
        <v>0</v>
      </c>
    </row>
    <row r="8003" spans="1:21" x14ac:dyDescent="0.2">
      <c r="A8003" s="1">
        <v>11</v>
      </c>
      <c r="B8003" s="1">
        <v>30</v>
      </c>
      <c r="C8003" s="1">
        <v>3</v>
      </c>
      <c r="D8003">
        <v>6.7</v>
      </c>
      <c r="E8003">
        <v>5.9</v>
      </c>
      <c r="F8003">
        <v>95</v>
      </c>
      <c r="G8003">
        <v>0</v>
      </c>
      <c r="H8003">
        <v>0</v>
      </c>
      <c r="I8003">
        <v>0</v>
      </c>
      <c r="J8003" s="4">
        <f t="shared" si="1119"/>
        <v>66.582948063588049</v>
      </c>
      <c r="K8003" s="4">
        <f t="shared" si="1120"/>
        <v>-44.979017271292264</v>
      </c>
      <c r="L8003" s="5">
        <f t="shared" si="1125"/>
        <v>0</v>
      </c>
      <c r="M8003" s="5">
        <f t="shared" si="1126"/>
        <v>0</v>
      </c>
      <c r="N8003" s="6">
        <f t="shared" si="1118"/>
        <v>0</v>
      </c>
      <c r="O8003" s="6">
        <f t="shared" si="1121"/>
        <v>0</v>
      </c>
      <c r="P8003" s="6">
        <f>FORECAST(J8003,Inputs!$B$10:$B$18,Inputs!$A$10:$A$18)</f>
        <v>31.172064333922108</v>
      </c>
      <c r="Q8003" s="6">
        <f>IF(Inputs!$D$10="Yes",IF('Hourly Calcs'!P8003&gt;'Hourly Calcs'!K8003,'Hourly Calcs'!O8003,N8003+O8003),N8003+O8003)</f>
        <v>0</v>
      </c>
      <c r="R8003" s="12">
        <f t="shared" si="1122"/>
        <v>0</v>
      </c>
      <c r="S8003" s="1">
        <f>IF(AND(A8003&gt;=5,A8003&lt;=9),INDEX(Demand!$C$3:$C$26,C8003),INDEX(Demand!$B$3:$B$26,C8003))</f>
        <v>350</v>
      </c>
      <c r="T8003" s="7">
        <f t="shared" si="1123"/>
        <v>0</v>
      </c>
      <c r="U8003" s="7">
        <f t="shared" si="1124"/>
        <v>0</v>
      </c>
    </row>
    <row r="8004" spans="1:21" x14ac:dyDescent="0.2">
      <c r="A8004" s="1">
        <v>11</v>
      </c>
      <c r="B8004" s="1">
        <v>30</v>
      </c>
      <c r="C8004" s="1">
        <v>4</v>
      </c>
      <c r="D8004">
        <v>6.8</v>
      </c>
      <c r="E8004">
        <v>5.9</v>
      </c>
      <c r="F8004">
        <v>94</v>
      </c>
      <c r="G8004">
        <v>0</v>
      </c>
      <c r="H8004">
        <v>0</v>
      </c>
      <c r="I8004">
        <v>0</v>
      </c>
      <c r="J8004" s="4">
        <f t="shared" si="1119"/>
        <v>80.517335929755646</v>
      </c>
      <c r="K8004" s="4">
        <f t="shared" si="1120"/>
        <v>-35.890365706116626</v>
      </c>
      <c r="L8004" s="5">
        <f t="shared" si="1125"/>
        <v>84.482664070244354</v>
      </c>
      <c r="M8004" s="5">
        <f t="shared" si="1126"/>
        <v>0</v>
      </c>
      <c r="N8004" s="6">
        <f t="shared" si="1118"/>
        <v>0</v>
      </c>
      <c r="O8004" s="6">
        <f t="shared" si="1121"/>
        <v>0</v>
      </c>
      <c r="P8004" s="6">
        <f>FORECAST(J8004,Inputs!$B$10:$B$18,Inputs!$A$10:$A$18)</f>
        <v>31.301086443794031</v>
      </c>
      <c r="Q8004" s="6">
        <f>IF(Inputs!$D$10="Yes",IF('Hourly Calcs'!P8004&gt;'Hourly Calcs'!K8004,'Hourly Calcs'!O8004,N8004+O8004),N8004+O8004)</f>
        <v>0</v>
      </c>
      <c r="R8004" s="12">
        <f t="shared" si="1122"/>
        <v>0</v>
      </c>
      <c r="S8004" s="1">
        <f>IF(AND(A8004&gt;=5,A8004&lt;=9),INDEX(Demand!$C$3:$C$26,C8004),INDEX(Demand!$B$3:$B$26,C8004))</f>
        <v>350</v>
      </c>
      <c r="T8004" s="7">
        <f t="shared" si="1123"/>
        <v>0</v>
      </c>
      <c r="U8004" s="7">
        <f t="shared" si="1124"/>
        <v>0</v>
      </c>
    </row>
    <row r="8005" spans="1:21" x14ac:dyDescent="0.2">
      <c r="A8005" s="1">
        <v>11</v>
      </c>
      <c r="B8005" s="1">
        <v>30</v>
      </c>
      <c r="C8005" s="1">
        <v>5</v>
      </c>
      <c r="D8005">
        <v>6.1</v>
      </c>
      <c r="E8005">
        <v>5.4</v>
      </c>
      <c r="F8005">
        <v>95</v>
      </c>
      <c r="G8005">
        <v>0</v>
      </c>
      <c r="H8005">
        <v>0</v>
      </c>
      <c r="I8005">
        <v>0</v>
      </c>
      <c r="J8005" s="4">
        <f t="shared" si="1119"/>
        <v>92.508305230436903</v>
      </c>
      <c r="K8005" s="4">
        <f t="shared" si="1120"/>
        <v>-26.433142502403797</v>
      </c>
      <c r="L8005" s="5">
        <f t="shared" si="1125"/>
        <v>72.491694769563097</v>
      </c>
      <c r="M8005" s="5">
        <f t="shared" si="1126"/>
        <v>0</v>
      </c>
      <c r="N8005" s="6">
        <f t="shared" si="1118"/>
        <v>0</v>
      </c>
      <c r="O8005" s="6">
        <f t="shared" si="1121"/>
        <v>0</v>
      </c>
      <c r="P8005" s="6">
        <f>FORECAST(J8005,Inputs!$B$10:$B$18,Inputs!$A$10:$A$18)</f>
        <v>31.412113937318857</v>
      </c>
      <c r="Q8005" s="6">
        <f>IF(Inputs!$D$10="Yes",IF('Hourly Calcs'!P8005&gt;'Hourly Calcs'!K8005,'Hourly Calcs'!O8005,N8005+O8005),N8005+O8005)</f>
        <v>0</v>
      </c>
      <c r="R8005" s="12">
        <f t="shared" si="1122"/>
        <v>0</v>
      </c>
      <c r="S8005" s="1">
        <f>IF(AND(A8005&gt;=5,A8005&lt;=9),INDEX(Demand!$C$3:$C$26,C8005),INDEX(Demand!$B$3:$B$26,C8005))</f>
        <v>350</v>
      </c>
      <c r="T8005" s="7">
        <f t="shared" si="1123"/>
        <v>0</v>
      </c>
      <c r="U8005" s="7">
        <f t="shared" si="1124"/>
        <v>0</v>
      </c>
    </row>
    <row r="8006" spans="1:21" x14ac:dyDescent="0.2">
      <c r="A8006" s="1">
        <v>11</v>
      </c>
      <c r="B8006" s="1">
        <v>30</v>
      </c>
      <c r="C8006" s="1">
        <v>6</v>
      </c>
      <c r="D8006">
        <v>5.0999999999999996</v>
      </c>
      <c r="E8006">
        <v>4.4000000000000004</v>
      </c>
      <c r="F8006">
        <v>95</v>
      </c>
      <c r="G8006">
        <v>0</v>
      </c>
      <c r="H8006">
        <v>0</v>
      </c>
      <c r="I8006">
        <v>0</v>
      </c>
      <c r="J8006" s="4">
        <f t="shared" si="1119"/>
        <v>103.6177036877768</v>
      </c>
      <c r="K8006" s="4">
        <f t="shared" si="1120"/>
        <v>-17.048114488788087</v>
      </c>
      <c r="L8006" s="5">
        <f t="shared" si="1125"/>
        <v>61.382296312223204</v>
      </c>
      <c r="M8006" s="5">
        <f t="shared" si="1126"/>
        <v>0</v>
      </c>
      <c r="N8006" s="6">
        <f t="shared" si="1118"/>
        <v>0</v>
      </c>
      <c r="O8006" s="6">
        <f t="shared" si="1121"/>
        <v>0</v>
      </c>
      <c r="P8006" s="6">
        <f>FORECAST(J8006,Inputs!$B$10:$B$18,Inputs!$A$10:$A$18)</f>
        <v>31.514978737849784</v>
      </c>
      <c r="Q8006" s="6">
        <f>IF(Inputs!$D$10="Yes",IF('Hourly Calcs'!P8006&gt;'Hourly Calcs'!K8006,'Hourly Calcs'!O8006,N8006+O8006),N8006+O8006)</f>
        <v>0</v>
      </c>
      <c r="R8006" s="12">
        <f t="shared" si="1122"/>
        <v>0</v>
      </c>
      <c r="S8006" s="1">
        <f>IF(AND(A8006&gt;=5,A8006&lt;=9),INDEX(Demand!$C$3:$C$26,C8006),INDEX(Demand!$B$3:$B$26,C8006))</f>
        <v>350</v>
      </c>
      <c r="T8006" s="7">
        <f t="shared" si="1123"/>
        <v>0</v>
      </c>
      <c r="U8006" s="7">
        <f t="shared" si="1124"/>
        <v>0</v>
      </c>
    </row>
    <row r="8007" spans="1:21" x14ac:dyDescent="0.2">
      <c r="A8007" s="1">
        <v>11</v>
      </c>
      <c r="B8007" s="1">
        <v>30</v>
      </c>
      <c r="C8007" s="1">
        <v>7</v>
      </c>
      <c r="D8007">
        <v>4.9000000000000004</v>
      </c>
      <c r="E8007">
        <v>4.7</v>
      </c>
      <c r="F8007">
        <v>99</v>
      </c>
      <c r="G8007">
        <v>0</v>
      </c>
      <c r="H8007">
        <v>0</v>
      </c>
      <c r="I8007">
        <v>0</v>
      </c>
      <c r="J8007" s="4">
        <f t="shared" si="1119"/>
        <v>114.564435731356</v>
      </c>
      <c r="K8007" s="4">
        <f t="shared" si="1120"/>
        <v>-8.0744558524178274</v>
      </c>
      <c r="L8007" s="5">
        <f t="shared" si="1125"/>
        <v>50.435564268644001</v>
      </c>
      <c r="M8007" s="5">
        <f t="shared" si="1126"/>
        <v>0</v>
      </c>
      <c r="N8007" s="6">
        <f t="shared" si="1118"/>
        <v>0</v>
      </c>
      <c r="O8007" s="6">
        <f t="shared" si="1121"/>
        <v>0</v>
      </c>
      <c r="P8007" s="6">
        <f>FORECAST(J8007,Inputs!$B$10:$B$18,Inputs!$A$10:$A$18)</f>
        <v>31.616337367882924</v>
      </c>
      <c r="Q8007" s="6">
        <f>IF(Inputs!$D$10="Yes",IF('Hourly Calcs'!P8007&gt;'Hourly Calcs'!K8007,'Hourly Calcs'!O8007,N8007+O8007),N8007+O8007)</f>
        <v>0</v>
      </c>
      <c r="R8007" s="12">
        <f t="shared" si="1122"/>
        <v>0</v>
      </c>
      <c r="S8007" s="1">
        <f>IF(AND(A8007&gt;=5,A8007&lt;=9),INDEX(Demand!$C$3:$C$26,C8007),INDEX(Demand!$B$3:$B$26,C8007))</f>
        <v>350</v>
      </c>
      <c r="T8007" s="7">
        <f t="shared" si="1123"/>
        <v>0</v>
      </c>
      <c r="U8007" s="7">
        <f t="shared" si="1124"/>
        <v>0</v>
      </c>
    </row>
    <row r="8008" spans="1:21" x14ac:dyDescent="0.2">
      <c r="A8008" s="1">
        <v>11</v>
      </c>
      <c r="B8008" s="1">
        <v>30</v>
      </c>
      <c r="C8008" s="1">
        <v>8</v>
      </c>
      <c r="D8008">
        <v>6.6</v>
      </c>
      <c r="E8008">
        <v>6.1</v>
      </c>
      <c r="F8008">
        <v>97</v>
      </c>
      <c r="G8008">
        <v>1</v>
      </c>
      <c r="H8008">
        <v>0</v>
      </c>
      <c r="I8008">
        <v>1</v>
      </c>
      <c r="J8008" s="4">
        <f t="shared" si="1119"/>
        <v>125.86853934778915</v>
      </c>
      <c r="K8008" s="4">
        <f t="shared" si="1120"/>
        <v>0.54448306300892568</v>
      </c>
      <c r="L8008" s="5">
        <f t="shared" si="1125"/>
        <v>39.131460652210848</v>
      </c>
      <c r="M8008" s="5">
        <f t="shared" si="1126"/>
        <v>33.455516936991074</v>
      </c>
      <c r="N8008" s="6">
        <f t="shared" si="1118"/>
        <v>0</v>
      </c>
      <c r="O8008" s="6">
        <f t="shared" si="1121"/>
        <v>0.91451878627752081</v>
      </c>
      <c r="P8008" s="6">
        <f>FORECAST(J8008,Inputs!$B$10:$B$18,Inputs!$A$10:$A$18)</f>
        <v>31.72100499396101</v>
      </c>
      <c r="Q8008" s="6">
        <f>IF(Inputs!$D$10="Yes",IF('Hourly Calcs'!P8008&gt;'Hourly Calcs'!K8008,'Hourly Calcs'!O8008,N8008+O8008),N8008+O8008)</f>
        <v>0.91451878627752081</v>
      </c>
      <c r="R8008" s="12">
        <f t="shared" si="1122"/>
        <v>4.3457932723907788</v>
      </c>
      <c r="S8008" s="1">
        <f>IF(AND(A8008&gt;=5,A8008&lt;=9),INDEX(Demand!$C$3:$C$26,C8008),INDEX(Demand!$B$3:$B$26,C8008))</f>
        <v>350</v>
      </c>
      <c r="T8008" s="7">
        <f t="shared" si="1123"/>
        <v>4.3457932723907788</v>
      </c>
      <c r="U8008" s="7">
        <f t="shared" si="1124"/>
        <v>0</v>
      </c>
    </row>
    <row r="8009" spans="1:21" x14ac:dyDescent="0.2">
      <c r="A8009" s="1">
        <v>11</v>
      </c>
      <c r="B8009" s="1">
        <v>30</v>
      </c>
      <c r="C8009" s="1">
        <v>9</v>
      </c>
      <c r="D8009">
        <v>7.7</v>
      </c>
      <c r="E8009">
        <v>7.3</v>
      </c>
      <c r="F8009">
        <v>97</v>
      </c>
      <c r="G8009">
        <v>20</v>
      </c>
      <c r="H8009">
        <v>0</v>
      </c>
      <c r="I8009">
        <v>20</v>
      </c>
      <c r="J8009" s="4">
        <f t="shared" si="1119"/>
        <v>137.90714157596821</v>
      </c>
      <c r="K8009" s="4">
        <f t="shared" si="1120"/>
        <v>7.24862324247907</v>
      </c>
      <c r="L8009" s="5">
        <f t="shared" si="1125"/>
        <v>27.092858424031789</v>
      </c>
      <c r="M8009" s="5">
        <f t="shared" si="1126"/>
        <v>26.75137675752093</v>
      </c>
      <c r="N8009" s="6">
        <f t="shared" ref="N8009:N8072" si="1127">H8009*MAX(0,COS(2*ASIN(SQRT(SIN(RADIANS($B$4))^2+COS(RADIANS($K8009))^2-2*SIN(RADIANS($B$4))*COS(RADIANS($K8009))*COS(RADIANS($J8009-$B$5))+(SIN(RADIANS($K8009))-COS(RADIANS($B$4)))^2)/2)))</f>
        <v>0</v>
      </c>
      <c r="O8009" s="6">
        <f t="shared" si="1121"/>
        <v>18.290375725550415</v>
      </c>
      <c r="P8009" s="6">
        <f>FORECAST(J8009,Inputs!$B$10:$B$18,Inputs!$A$10:$A$18)</f>
        <v>31.832473533110814</v>
      </c>
      <c r="Q8009" s="6">
        <f>IF(Inputs!$D$10="Yes",IF('Hourly Calcs'!P8009&gt;'Hourly Calcs'!K8009,'Hourly Calcs'!O8009,N8009+O8009),N8009+O8009)</f>
        <v>18.290375725550415</v>
      </c>
      <c r="R8009" s="12">
        <f t="shared" si="1122"/>
        <v>86.915865447815577</v>
      </c>
      <c r="S8009" s="1">
        <f>IF(AND(A8009&gt;=5,A8009&lt;=9),INDEX(Demand!$C$3:$C$26,C8009),INDEX(Demand!$B$3:$B$26,C8009))</f>
        <v>350</v>
      </c>
      <c r="T8009" s="7">
        <f t="shared" si="1123"/>
        <v>86.915865447815577</v>
      </c>
      <c r="U8009" s="7">
        <f t="shared" si="1124"/>
        <v>0</v>
      </c>
    </row>
    <row r="8010" spans="1:21" x14ac:dyDescent="0.2">
      <c r="A8010" s="1">
        <v>11</v>
      </c>
      <c r="B8010" s="1">
        <v>30</v>
      </c>
      <c r="C8010" s="1">
        <v>10</v>
      </c>
      <c r="D8010">
        <v>8.8000000000000007</v>
      </c>
      <c r="E8010">
        <v>7.8</v>
      </c>
      <c r="F8010">
        <v>93</v>
      </c>
      <c r="G8010">
        <v>72</v>
      </c>
      <c r="H8010">
        <v>0</v>
      </c>
      <c r="I8010">
        <v>72</v>
      </c>
      <c r="J8010" s="4">
        <f t="shared" ref="J8010:J8073" si="1128">solarazimuth($B$2,$B$3,$B$1,A8010,B8010,C8010,0,0,0,0)</f>
        <v>150.89215197408672</v>
      </c>
      <c r="K8010" s="4">
        <f t="shared" ref="K8010:K8073" si="1129">solarelevation($B$2,$B$3,$B$1,A8010,B8010,C8010,0,0,0,0)</f>
        <v>12.717785156497953</v>
      </c>
      <c r="L8010" s="5">
        <f t="shared" si="1125"/>
        <v>14.107848025913285</v>
      </c>
      <c r="M8010" s="5">
        <f t="shared" si="1126"/>
        <v>21.282214843502047</v>
      </c>
      <c r="N8010" s="6">
        <f t="shared" si="1127"/>
        <v>0</v>
      </c>
      <c r="O8010" s="6">
        <f t="shared" ref="O8010:O8073" si="1130">$I8010*(1+COS(RADIANS($B$4)))/2</f>
        <v>65.845352611981497</v>
      </c>
      <c r="P8010" s="6">
        <f>FORECAST(J8010,Inputs!$B$10:$B$18,Inputs!$A$10:$A$18)</f>
        <v>31.952705110871172</v>
      </c>
      <c r="Q8010" s="6">
        <f>IF(Inputs!$D$10="Yes",IF('Hourly Calcs'!P8010&gt;'Hourly Calcs'!K8010,'Hourly Calcs'!O8010,N8010+O8010),N8010+O8010)</f>
        <v>65.845352611981497</v>
      </c>
      <c r="R8010" s="12">
        <f t="shared" ref="R8010:R8073" si="1131">$B$6*$E$1*Q8010</f>
        <v>312.89711561213608</v>
      </c>
      <c r="S8010" s="1">
        <f>IF(AND(A8010&gt;=5,A8010&lt;=9),INDEX(Demand!$C$3:$C$26,C8010),INDEX(Demand!$B$3:$B$26,C8010))</f>
        <v>600</v>
      </c>
      <c r="T8010" s="7">
        <f t="shared" ref="T8010:T8073" si="1132">S8010-MAX(0,S8010-R8010)</f>
        <v>312.89711561213608</v>
      </c>
      <c r="U8010" s="7">
        <f t="shared" ref="U8010:U8073" si="1133">MAX(0,R8010-S8010)</f>
        <v>0</v>
      </c>
    </row>
    <row r="8011" spans="1:21" x14ac:dyDescent="0.2">
      <c r="A8011" s="1">
        <v>11</v>
      </c>
      <c r="B8011" s="1">
        <v>30</v>
      </c>
      <c r="C8011" s="1">
        <v>11</v>
      </c>
      <c r="D8011">
        <v>9.3000000000000007</v>
      </c>
      <c r="E8011">
        <v>8.3000000000000007</v>
      </c>
      <c r="F8011">
        <v>93</v>
      </c>
      <c r="G8011">
        <v>158</v>
      </c>
      <c r="H8011">
        <v>146</v>
      </c>
      <c r="I8011">
        <v>116</v>
      </c>
      <c r="J8011" s="4">
        <f t="shared" si="1128"/>
        <v>164.79445464767051</v>
      </c>
      <c r="K8011" s="4">
        <f t="shared" si="1129"/>
        <v>16.277277604351553</v>
      </c>
      <c r="L8011" s="5">
        <f t="shared" si="1125"/>
        <v>0.20554535232949434</v>
      </c>
      <c r="M8011" s="5">
        <f t="shared" si="1126"/>
        <v>17.722722395648447</v>
      </c>
      <c r="N8011" s="6">
        <f t="shared" si="1127"/>
        <v>112.29483675720678</v>
      </c>
      <c r="O8011" s="6">
        <f t="shared" si="1130"/>
        <v>106.08417920819241</v>
      </c>
      <c r="P8011" s="6">
        <f>FORECAST(J8011,Inputs!$B$10:$B$18,Inputs!$A$10:$A$18)</f>
        <v>32.081430135626576</v>
      </c>
      <c r="Q8011" s="6">
        <f>IF(Inputs!$D$10="Yes",IF('Hourly Calcs'!P8011&gt;'Hourly Calcs'!K8011,'Hourly Calcs'!O8011,N8011+O8011),N8011+O8011)</f>
        <v>106.08417920819241</v>
      </c>
      <c r="R8011" s="12">
        <f t="shared" si="1131"/>
        <v>504.11201959733029</v>
      </c>
      <c r="S8011" s="1">
        <f>IF(AND(A8011&gt;=5,A8011&lt;=9),INDEX(Demand!$C$3:$C$26,C8011),INDEX(Demand!$B$3:$B$26,C8011))</f>
        <v>600</v>
      </c>
      <c r="T8011" s="7">
        <f t="shared" si="1132"/>
        <v>504.11201959733029</v>
      </c>
      <c r="U8011" s="7">
        <f t="shared" si="1133"/>
        <v>0</v>
      </c>
    </row>
    <row r="8012" spans="1:21" x14ac:dyDescent="0.2">
      <c r="A8012" s="1">
        <v>11</v>
      </c>
      <c r="B8012" s="1">
        <v>30</v>
      </c>
      <c r="C8012" s="1">
        <v>12</v>
      </c>
      <c r="D8012">
        <v>9.8000000000000007</v>
      </c>
      <c r="E8012">
        <v>8.4</v>
      </c>
      <c r="F8012">
        <v>91</v>
      </c>
      <c r="G8012">
        <v>193</v>
      </c>
      <c r="H8012">
        <v>180</v>
      </c>
      <c r="I8012">
        <v>135</v>
      </c>
      <c r="J8012" s="4">
        <f t="shared" si="1128"/>
        <v>179.28524201171086</v>
      </c>
      <c r="K8012" s="4">
        <f t="shared" si="1129"/>
        <v>17.582081296138483</v>
      </c>
      <c r="L8012" s="5">
        <f t="shared" si="1125"/>
        <v>14.285242011710864</v>
      </c>
      <c r="M8012" s="5">
        <f t="shared" si="1126"/>
        <v>16.417918703861517</v>
      </c>
      <c r="N8012" s="6">
        <f t="shared" si="1127"/>
        <v>138.06292763072483</v>
      </c>
      <c r="O8012" s="6">
        <f t="shared" si="1130"/>
        <v>123.4600361474653</v>
      </c>
      <c r="P8012" s="6">
        <f>FORECAST(J8012,Inputs!$B$10:$B$18,Inputs!$A$10:$A$18)</f>
        <v>32.215604092701028</v>
      </c>
      <c r="Q8012" s="6">
        <f>IF(Inputs!$D$10="Yes",IF('Hourly Calcs'!P8012&gt;'Hourly Calcs'!K8012,'Hourly Calcs'!O8012,N8012+O8012),N8012+O8012)</f>
        <v>123.4600361474653</v>
      </c>
      <c r="R8012" s="12">
        <f t="shared" si="1131"/>
        <v>586.68209177275514</v>
      </c>
      <c r="S8012" s="1">
        <f>IF(AND(A8012&gt;=5,A8012&lt;=9),INDEX(Demand!$C$3:$C$26,C8012),INDEX(Demand!$B$3:$B$26,C8012))</f>
        <v>600</v>
      </c>
      <c r="T8012" s="7">
        <f t="shared" si="1132"/>
        <v>586.68209177275514</v>
      </c>
      <c r="U8012" s="7">
        <f t="shared" si="1133"/>
        <v>0</v>
      </c>
    </row>
    <row r="8013" spans="1:21" x14ac:dyDescent="0.2">
      <c r="A8013" s="1">
        <v>11</v>
      </c>
      <c r="B8013" s="1">
        <v>30</v>
      </c>
      <c r="C8013" s="1">
        <v>13</v>
      </c>
      <c r="D8013">
        <v>9.6</v>
      </c>
      <c r="E8013">
        <v>7.7</v>
      </c>
      <c r="F8013">
        <v>88</v>
      </c>
      <c r="G8013">
        <v>192</v>
      </c>
      <c r="H8013">
        <v>123</v>
      </c>
      <c r="I8013">
        <v>152</v>
      </c>
      <c r="J8013" s="4">
        <f t="shared" si="1128"/>
        <v>193.80359677149789</v>
      </c>
      <c r="K8013" s="4">
        <f t="shared" si="1129"/>
        <v>16.496162989659808</v>
      </c>
      <c r="L8013" s="5">
        <f t="shared" si="1125"/>
        <v>28.803596771497894</v>
      </c>
      <c r="M8013" s="5">
        <f t="shared" si="1126"/>
        <v>17.503837010340192</v>
      </c>
      <c r="N8013" s="6">
        <f t="shared" si="1127"/>
        <v>86.745061240518638</v>
      </c>
      <c r="O8013" s="6">
        <f t="shared" si="1130"/>
        <v>139.00685551418317</v>
      </c>
      <c r="P8013" s="6">
        <f>FORECAST(J8013,Inputs!$B$10:$B$18,Inputs!$A$10:$A$18)</f>
        <v>32.350033303439794</v>
      </c>
      <c r="Q8013" s="6">
        <f>IF(Inputs!$D$10="Yes",IF('Hourly Calcs'!P8013&gt;'Hourly Calcs'!K8013,'Hourly Calcs'!O8013,N8013+O8013),N8013+O8013)</f>
        <v>139.00685551418317</v>
      </c>
      <c r="R8013" s="12">
        <f t="shared" si="1131"/>
        <v>660.56057740339838</v>
      </c>
      <c r="S8013" s="1">
        <f>IF(AND(A8013&gt;=5,A8013&lt;=9),INDEX(Demand!$C$3:$C$26,C8013),INDEX(Demand!$B$3:$B$26,C8013))</f>
        <v>600</v>
      </c>
      <c r="T8013" s="7">
        <f t="shared" si="1132"/>
        <v>600</v>
      </c>
      <c r="U8013" s="7">
        <f t="shared" si="1133"/>
        <v>60.560577403398383</v>
      </c>
    </row>
    <row r="8014" spans="1:21" x14ac:dyDescent="0.2">
      <c r="A8014" s="1">
        <v>11</v>
      </c>
      <c r="B8014" s="1">
        <v>30</v>
      </c>
      <c r="C8014" s="1">
        <v>14</v>
      </c>
      <c r="D8014">
        <v>9.6</v>
      </c>
      <c r="E8014">
        <v>7</v>
      </c>
      <c r="F8014">
        <v>84</v>
      </c>
      <c r="G8014">
        <v>176</v>
      </c>
      <c r="H8014">
        <v>159</v>
      </c>
      <c r="I8014">
        <v>131</v>
      </c>
      <c r="J8014" s="4">
        <f t="shared" si="1128"/>
        <v>207.77655660273248</v>
      </c>
      <c r="K8014" s="4">
        <f t="shared" si="1129"/>
        <v>13.132993513656302</v>
      </c>
      <c r="L8014" s="5">
        <f t="shared" si="1125"/>
        <v>42.776556602732484</v>
      </c>
      <c r="M8014" s="5">
        <f t="shared" si="1126"/>
        <v>20.867006486343698</v>
      </c>
      <c r="N8014" s="6">
        <f t="shared" si="1127"/>
        <v>93.505371362682965</v>
      </c>
      <c r="O8014" s="6">
        <f t="shared" si="1130"/>
        <v>119.80196100235523</v>
      </c>
      <c r="P8014" s="6">
        <f>FORECAST(J8014,Inputs!$B$10:$B$18,Inputs!$A$10:$A$18)</f>
        <v>32.479412561136407</v>
      </c>
      <c r="Q8014" s="6">
        <f>IF(Inputs!$D$10="Yes",IF('Hourly Calcs'!P8014&gt;'Hourly Calcs'!K8014,'Hourly Calcs'!O8014,N8014+O8014),N8014+O8014)</f>
        <v>119.80196100235523</v>
      </c>
      <c r="R8014" s="12">
        <f t="shared" si="1131"/>
        <v>569.29891868319203</v>
      </c>
      <c r="S8014" s="1">
        <f>IF(AND(A8014&gt;=5,A8014&lt;=9),INDEX(Demand!$C$3:$C$26,C8014),INDEX(Demand!$B$3:$B$26,C8014))</f>
        <v>600</v>
      </c>
      <c r="T8014" s="7">
        <f t="shared" si="1132"/>
        <v>569.29891868319203</v>
      </c>
      <c r="U8014" s="7">
        <f t="shared" si="1133"/>
        <v>0</v>
      </c>
    </row>
    <row r="8015" spans="1:21" x14ac:dyDescent="0.2">
      <c r="A8015" s="1">
        <v>11</v>
      </c>
      <c r="B8015" s="1">
        <v>30</v>
      </c>
      <c r="C8015" s="1">
        <v>15</v>
      </c>
      <c r="D8015">
        <v>9.6</v>
      </c>
      <c r="E8015">
        <v>7.3</v>
      </c>
      <c r="F8015">
        <v>86</v>
      </c>
      <c r="G8015">
        <v>68</v>
      </c>
      <c r="H8015">
        <v>0</v>
      </c>
      <c r="I8015">
        <v>68</v>
      </c>
      <c r="J8015" s="4">
        <f t="shared" si="1128"/>
        <v>220.84809666312128</v>
      </c>
      <c r="K8015" s="4">
        <f t="shared" si="1129"/>
        <v>7.8204557524360752</v>
      </c>
      <c r="L8015" s="5">
        <f t="shared" si="1125"/>
        <v>55.848096663121282</v>
      </c>
      <c r="M8015" s="5">
        <f t="shared" si="1126"/>
        <v>26.179544247563925</v>
      </c>
      <c r="N8015" s="6">
        <f t="shared" si="1127"/>
        <v>0</v>
      </c>
      <c r="O8015" s="6">
        <f t="shared" si="1130"/>
        <v>62.187277466871414</v>
      </c>
      <c r="P8015" s="6">
        <f>FORECAST(J8015,Inputs!$B$10:$B$18,Inputs!$A$10:$A$18)</f>
        <v>32.600445339473346</v>
      </c>
      <c r="Q8015" s="6">
        <f>IF(Inputs!$D$10="Yes",IF('Hourly Calcs'!P8015&gt;'Hourly Calcs'!K8015,'Hourly Calcs'!O8015,N8015+O8015),N8015+O8015)</f>
        <v>62.187277466871414</v>
      </c>
      <c r="R8015" s="12">
        <f t="shared" si="1131"/>
        <v>295.51394252257296</v>
      </c>
      <c r="S8015" s="1">
        <f>IF(AND(A8015&gt;=5,A8015&lt;=9),INDEX(Demand!$C$3:$C$26,C8015),INDEX(Demand!$B$3:$B$26,C8015))</f>
        <v>600</v>
      </c>
      <c r="T8015" s="7">
        <f t="shared" si="1132"/>
        <v>295.51394252257296</v>
      </c>
      <c r="U8015" s="7">
        <f t="shared" si="1133"/>
        <v>0</v>
      </c>
    </row>
    <row r="8016" spans="1:21" x14ac:dyDescent="0.2">
      <c r="A8016" s="1">
        <v>11</v>
      </c>
      <c r="B8016" s="1">
        <v>30</v>
      </c>
      <c r="C8016" s="1">
        <v>16</v>
      </c>
      <c r="D8016">
        <v>8.9</v>
      </c>
      <c r="E8016">
        <v>6.9</v>
      </c>
      <c r="F8016">
        <v>87</v>
      </c>
      <c r="G8016">
        <v>22</v>
      </c>
      <c r="H8016">
        <v>0</v>
      </c>
      <c r="I8016">
        <v>22</v>
      </c>
      <c r="J8016" s="4">
        <f t="shared" si="1128"/>
        <v>232.96229344135577</v>
      </c>
      <c r="K8016" s="4">
        <f t="shared" si="1129"/>
        <v>1.1618336447036484</v>
      </c>
      <c r="L8016" s="5">
        <f t="shared" si="1125"/>
        <v>67.962293441355769</v>
      </c>
      <c r="M8016" s="5">
        <f t="shared" si="1126"/>
        <v>32.838166355296352</v>
      </c>
      <c r="N8016" s="6">
        <f t="shared" si="1127"/>
        <v>0</v>
      </c>
      <c r="O8016" s="6">
        <f t="shared" si="1130"/>
        <v>20.119413298105457</v>
      </c>
      <c r="P8016" s="6">
        <f>FORECAST(J8016,Inputs!$B$10:$B$18,Inputs!$A$10:$A$18)</f>
        <v>32.712613828160698</v>
      </c>
      <c r="Q8016" s="6">
        <f>IF(Inputs!$D$10="Yes",IF('Hourly Calcs'!P8016&gt;'Hourly Calcs'!K8016,'Hourly Calcs'!O8016,N8016+O8016),N8016+O8016)</f>
        <v>20.119413298105457</v>
      </c>
      <c r="R8016" s="12">
        <f t="shared" si="1131"/>
        <v>95.60745199259712</v>
      </c>
      <c r="S8016" s="1">
        <f>IF(AND(A8016&gt;=5,A8016&lt;=9),INDEX(Demand!$C$3:$C$26,C8016),INDEX(Demand!$B$3:$B$26,C8016))</f>
        <v>900</v>
      </c>
      <c r="T8016" s="7">
        <f t="shared" si="1132"/>
        <v>95.607451992597134</v>
      </c>
      <c r="U8016" s="7">
        <f t="shared" si="1133"/>
        <v>0</v>
      </c>
    </row>
    <row r="8017" spans="1:21" x14ac:dyDescent="0.2">
      <c r="A8017" s="1">
        <v>11</v>
      </c>
      <c r="B8017" s="1">
        <v>30</v>
      </c>
      <c r="C8017" s="1">
        <v>17</v>
      </c>
      <c r="D8017">
        <v>6.4</v>
      </c>
      <c r="E8017">
        <v>5.2</v>
      </c>
      <c r="F8017">
        <v>92</v>
      </c>
      <c r="G8017">
        <v>0</v>
      </c>
      <c r="H8017">
        <v>0</v>
      </c>
      <c r="I8017">
        <v>0</v>
      </c>
      <c r="J8017" s="4">
        <f t="shared" si="1128"/>
        <v>244.31177652192349</v>
      </c>
      <c r="K8017" s="4">
        <f t="shared" si="1129"/>
        <v>-7.2809614399531171</v>
      </c>
      <c r="L8017" s="5">
        <f t="shared" si="1125"/>
        <v>79.311776521923491</v>
      </c>
      <c r="M8017" s="5">
        <f t="shared" si="1126"/>
        <v>0</v>
      </c>
      <c r="N8017" s="6">
        <f t="shared" si="1127"/>
        <v>0</v>
      </c>
      <c r="O8017" s="6">
        <f t="shared" si="1130"/>
        <v>0</v>
      </c>
      <c r="P8017" s="6">
        <f>FORECAST(J8017,Inputs!$B$10:$B$18,Inputs!$A$10:$A$18)</f>
        <v>32.817701634462253</v>
      </c>
      <c r="Q8017" s="6">
        <f>IF(Inputs!$D$10="Yes",IF('Hourly Calcs'!P8017&gt;'Hourly Calcs'!K8017,'Hourly Calcs'!O8017,N8017+O8017),N8017+O8017)</f>
        <v>0</v>
      </c>
      <c r="R8017" s="12">
        <f t="shared" si="1131"/>
        <v>0</v>
      </c>
      <c r="S8017" s="1">
        <f>IF(AND(A8017&gt;=5,A8017&lt;=9),INDEX(Demand!$C$3:$C$26,C8017),INDEX(Demand!$B$3:$B$26,C8017))</f>
        <v>900</v>
      </c>
      <c r="T8017" s="7">
        <f t="shared" si="1132"/>
        <v>0</v>
      </c>
      <c r="U8017" s="7">
        <f t="shared" si="1133"/>
        <v>0</v>
      </c>
    </row>
    <row r="8018" spans="1:21" x14ac:dyDescent="0.2">
      <c r="A8018" s="1">
        <v>11</v>
      </c>
      <c r="B8018" s="1">
        <v>30</v>
      </c>
      <c r="C8018" s="1">
        <v>18</v>
      </c>
      <c r="D8018">
        <v>5.6</v>
      </c>
      <c r="E8018">
        <v>4.9000000000000004</v>
      </c>
      <c r="F8018">
        <v>95</v>
      </c>
      <c r="G8018">
        <v>0</v>
      </c>
      <c r="H8018">
        <v>0</v>
      </c>
      <c r="I8018">
        <v>0</v>
      </c>
      <c r="J8018" s="4">
        <f t="shared" si="1128"/>
        <v>255.25951103972261</v>
      </c>
      <c r="K8018" s="4">
        <f t="shared" si="1129"/>
        <v>-16.2058841218753</v>
      </c>
      <c r="L8018" s="5">
        <f t="shared" si="1125"/>
        <v>0</v>
      </c>
      <c r="M8018" s="5">
        <f t="shared" si="1126"/>
        <v>0</v>
      </c>
      <c r="N8018" s="6">
        <f t="shared" si="1127"/>
        <v>0</v>
      </c>
      <c r="O8018" s="6">
        <f t="shared" si="1130"/>
        <v>0</v>
      </c>
      <c r="P8018" s="6">
        <f>FORECAST(J8018,Inputs!$B$10:$B$18,Inputs!$A$10:$A$18)</f>
        <v>32.919069546664097</v>
      </c>
      <c r="Q8018" s="6">
        <f>IF(Inputs!$D$10="Yes",IF('Hourly Calcs'!P8018&gt;'Hourly Calcs'!K8018,'Hourly Calcs'!O8018,N8018+O8018),N8018+O8018)</f>
        <v>0</v>
      </c>
      <c r="R8018" s="12">
        <f t="shared" si="1131"/>
        <v>0</v>
      </c>
      <c r="S8018" s="1">
        <f>IF(AND(A8018&gt;=5,A8018&lt;=9),INDEX(Demand!$C$3:$C$26,C8018),INDEX(Demand!$B$3:$B$26,C8018))</f>
        <v>900</v>
      </c>
      <c r="T8018" s="7">
        <f t="shared" si="1132"/>
        <v>0</v>
      </c>
      <c r="U8018" s="7">
        <f t="shared" si="1133"/>
        <v>0</v>
      </c>
    </row>
    <row r="8019" spans="1:21" x14ac:dyDescent="0.2">
      <c r="A8019" s="1">
        <v>11</v>
      </c>
      <c r="B8019" s="1">
        <v>30</v>
      </c>
      <c r="C8019" s="1">
        <v>19</v>
      </c>
      <c r="D8019">
        <v>5.4</v>
      </c>
      <c r="E8019">
        <v>4.9000000000000004</v>
      </c>
      <c r="F8019">
        <v>96</v>
      </c>
      <c r="G8019">
        <v>0</v>
      </c>
      <c r="H8019">
        <v>0</v>
      </c>
      <c r="I8019">
        <v>0</v>
      </c>
      <c r="J8019" s="4">
        <f t="shared" si="1128"/>
        <v>266.30999323787984</v>
      </c>
      <c r="K8019" s="4">
        <f t="shared" si="1129"/>
        <v>-25.572774110193748</v>
      </c>
      <c r="L8019" s="5">
        <f t="shared" si="1125"/>
        <v>0</v>
      </c>
      <c r="M8019" s="5">
        <f t="shared" si="1126"/>
        <v>0</v>
      </c>
      <c r="N8019" s="6">
        <f t="shared" si="1127"/>
        <v>0</v>
      </c>
      <c r="O8019" s="6">
        <f t="shared" si="1130"/>
        <v>0</v>
      </c>
      <c r="P8019" s="6">
        <f>FORECAST(J8019,Inputs!$B$10:$B$18,Inputs!$A$10:$A$18)</f>
        <v>33.021388826276663</v>
      </c>
      <c r="Q8019" s="6">
        <f>IF(Inputs!$D$10="Yes",IF('Hourly Calcs'!P8019&gt;'Hourly Calcs'!K8019,'Hourly Calcs'!O8019,N8019+O8019),N8019+O8019)</f>
        <v>0</v>
      </c>
      <c r="R8019" s="12">
        <f t="shared" si="1131"/>
        <v>0</v>
      </c>
      <c r="S8019" s="1">
        <f>IF(AND(A8019&gt;=5,A8019&lt;=9),INDEX(Demand!$C$3:$C$26,C8019),INDEX(Demand!$B$3:$B$26,C8019))</f>
        <v>900</v>
      </c>
      <c r="T8019" s="7">
        <f t="shared" si="1132"/>
        <v>0</v>
      </c>
      <c r="U8019" s="7">
        <f t="shared" si="1133"/>
        <v>0</v>
      </c>
    </row>
    <row r="8020" spans="1:21" x14ac:dyDescent="0.2">
      <c r="A8020" s="1">
        <v>11</v>
      </c>
      <c r="B8020" s="1">
        <v>30</v>
      </c>
      <c r="C8020" s="1">
        <v>20</v>
      </c>
      <c r="D8020">
        <v>6</v>
      </c>
      <c r="E8020">
        <v>5.3</v>
      </c>
      <c r="F8020">
        <v>95</v>
      </c>
      <c r="G8020">
        <v>0</v>
      </c>
      <c r="H8020">
        <v>0</v>
      </c>
      <c r="I8020">
        <v>0</v>
      </c>
      <c r="J8020" s="4">
        <f t="shared" si="1128"/>
        <v>278.15750758986258</v>
      </c>
      <c r="K8020" s="4">
        <f t="shared" si="1129"/>
        <v>-35.050137498311855</v>
      </c>
      <c r="L8020" s="5">
        <f t="shared" si="1125"/>
        <v>0</v>
      </c>
      <c r="M8020" s="5">
        <f t="shared" si="1126"/>
        <v>0</v>
      </c>
      <c r="N8020" s="6">
        <f t="shared" si="1127"/>
        <v>0</v>
      </c>
      <c r="O8020" s="6">
        <f t="shared" si="1130"/>
        <v>0</v>
      </c>
      <c r="P8020" s="6">
        <f>FORECAST(J8020,Inputs!$B$10:$B$18,Inputs!$A$10:$A$18)</f>
        <v>33.131088033239465</v>
      </c>
      <c r="Q8020" s="6">
        <f>IF(Inputs!$D$10="Yes",IF('Hourly Calcs'!P8020&gt;'Hourly Calcs'!K8020,'Hourly Calcs'!O8020,N8020+O8020),N8020+O8020)</f>
        <v>0</v>
      </c>
      <c r="R8020" s="12">
        <f t="shared" si="1131"/>
        <v>0</v>
      </c>
      <c r="S8020" s="1">
        <f>IF(AND(A8020&gt;=5,A8020&lt;=9),INDEX(Demand!$C$3:$C$26,C8020),INDEX(Demand!$B$3:$B$26,C8020))</f>
        <v>800</v>
      </c>
      <c r="T8020" s="7">
        <f t="shared" si="1132"/>
        <v>0</v>
      </c>
      <c r="U8020" s="7">
        <f t="shared" si="1133"/>
        <v>0</v>
      </c>
    </row>
    <row r="8021" spans="1:21" x14ac:dyDescent="0.2">
      <c r="A8021" s="1">
        <v>11</v>
      </c>
      <c r="B8021" s="1">
        <v>30</v>
      </c>
      <c r="C8021" s="1">
        <v>21</v>
      </c>
      <c r="D8021">
        <v>6.5</v>
      </c>
      <c r="E8021">
        <v>5.6</v>
      </c>
      <c r="F8021">
        <v>94</v>
      </c>
      <c r="G8021">
        <v>0</v>
      </c>
      <c r="H8021">
        <v>0</v>
      </c>
      <c r="I8021">
        <v>0</v>
      </c>
      <c r="J8021" s="4">
        <f t="shared" si="1128"/>
        <v>291.82331036643097</v>
      </c>
      <c r="K8021" s="4">
        <f t="shared" si="1129"/>
        <v>-44.213594672730409</v>
      </c>
      <c r="L8021" s="5">
        <f t="shared" si="1125"/>
        <v>0</v>
      </c>
      <c r="M8021" s="5">
        <f t="shared" si="1126"/>
        <v>0</v>
      </c>
      <c r="N8021" s="6">
        <f t="shared" si="1127"/>
        <v>0</v>
      </c>
      <c r="O8021" s="6">
        <f t="shared" si="1130"/>
        <v>0</v>
      </c>
      <c r="P8021" s="6">
        <f>FORECAST(J8021,Inputs!$B$10:$B$18,Inputs!$A$10:$A$18)</f>
        <v>33.257623244133619</v>
      </c>
      <c r="Q8021" s="6">
        <f>IF(Inputs!$D$10="Yes",IF('Hourly Calcs'!P8021&gt;'Hourly Calcs'!K8021,'Hourly Calcs'!O8021,N8021+O8021),N8021+O8021)</f>
        <v>0</v>
      </c>
      <c r="R8021" s="12">
        <f t="shared" si="1131"/>
        <v>0</v>
      </c>
      <c r="S8021" s="1">
        <f>IF(AND(A8021&gt;=5,A8021&lt;=9),INDEX(Demand!$C$3:$C$26,C8021),INDEX(Demand!$B$3:$B$26,C8021))</f>
        <v>700</v>
      </c>
      <c r="T8021" s="7">
        <f t="shared" si="1132"/>
        <v>0</v>
      </c>
      <c r="U8021" s="7">
        <f t="shared" si="1133"/>
        <v>0</v>
      </c>
    </row>
    <row r="8022" spans="1:21" x14ac:dyDescent="0.2">
      <c r="A8022" s="1">
        <v>11</v>
      </c>
      <c r="B8022" s="1">
        <v>30</v>
      </c>
      <c r="C8022" s="1">
        <v>22</v>
      </c>
      <c r="D8022">
        <v>7</v>
      </c>
      <c r="E8022">
        <v>6</v>
      </c>
      <c r="F8022">
        <v>93</v>
      </c>
      <c r="G8022">
        <v>0</v>
      </c>
      <c r="H8022">
        <v>0</v>
      </c>
      <c r="I8022">
        <v>0</v>
      </c>
      <c r="J8022" s="4">
        <f t="shared" si="1128"/>
        <v>308.84266492408796</v>
      </c>
      <c r="K8022" s="4">
        <f t="shared" si="1129"/>
        <v>-52.412812912048167</v>
      </c>
      <c r="L8022" s="5">
        <f t="shared" si="1125"/>
        <v>0</v>
      </c>
      <c r="M8022" s="5">
        <f t="shared" si="1126"/>
        <v>0</v>
      </c>
      <c r="N8022" s="6">
        <f t="shared" si="1127"/>
        <v>0</v>
      </c>
      <c r="O8022" s="6">
        <f t="shared" si="1130"/>
        <v>0</v>
      </c>
      <c r="P8022" s="6">
        <f>FORECAST(J8022,Inputs!$B$10:$B$18,Inputs!$A$10:$A$18)</f>
        <v>33.415209860408218</v>
      </c>
      <c r="Q8022" s="6">
        <f>IF(Inputs!$D$10="Yes",IF('Hourly Calcs'!P8022&gt;'Hourly Calcs'!K8022,'Hourly Calcs'!O8022,N8022+O8022),N8022+O8022)</f>
        <v>0</v>
      </c>
      <c r="R8022" s="12">
        <f t="shared" si="1131"/>
        <v>0</v>
      </c>
      <c r="S8022" s="1">
        <f>IF(AND(A8022&gt;=5,A8022&lt;=9),INDEX(Demand!$C$3:$C$26,C8022),INDEX(Demand!$B$3:$B$26,C8022))</f>
        <v>600</v>
      </c>
      <c r="T8022" s="7">
        <f t="shared" si="1132"/>
        <v>0</v>
      </c>
      <c r="U8022" s="7">
        <f t="shared" si="1133"/>
        <v>0</v>
      </c>
    </row>
    <row r="8023" spans="1:21" x14ac:dyDescent="0.2">
      <c r="A8023" s="1">
        <v>11</v>
      </c>
      <c r="B8023" s="1">
        <v>30</v>
      </c>
      <c r="C8023" s="1">
        <v>23</v>
      </c>
      <c r="D8023">
        <v>7.4</v>
      </c>
      <c r="E8023">
        <v>6.4</v>
      </c>
      <c r="F8023">
        <v>94</v>
      </c>
      <c r="G8023">
        <v>0</v>
      </c>
      <c r="H8023">
        <v>0</v>
      </c>
      <c r="I8023">
        <v>0</v>
      </c>
      <c r="J8023" s="4">
        <f t="shared" si="1128"/>
        <v>331.06183347562808</v>
      </c>
      <c r="K8023" s="4">
        <f t="shared" si="1129"/>
        <v>-58.550860641085706</v>
      </c>
      <c r="L8023" s="5">
        <f t="shared" si="1125"/>
        <v>0</v>
      </c>
      <c r="M8023" s="5">
        <f t="shared" si="1126"/>
        <v>0</v>
      </c>
      <c r="N8023" s="6">
        <f t="shared" si="1127"/>
        <v>0</v>
      </c>
      <c r="O8023" s="6">
        <f t="shared" si="1130"/>
        <v>0</v>
      </c>
      <c r="P8023" s="6">
        <f>FORECAST(J8023,Inputs!$B$10:$B$18,Inputs!$A$10:$A$18)</f>
        <v>33.620942902552109</v>
      </c>
      <c r="Q8023" s="6">
        <f>IF(Inputs!$D$10="Yes",IF('Hourly Calcs'!P8023&gt;'Hourly Calcs'!K8023,'Hourly Calcs'!O8023,N8023+O8023),N8023+O8023)</f>
        <v>0</v>
      </c>
      <c r="R8023" s="12">
        <f t="shared" si="1131"/>
        <v>0</v>
      </c>
      <c r="S8023" s="1">
        <f>IF(AND(A8023&gt;=5,A8023&lt;=9),INDEX(Demand!$C$3:$C$26,C8023),INDEX(Demand!$B$3:$B$26,C8023))</f>
        <v>500</v>
      </c>
      <c r="T8023" s="7">
        <f t="shared" si="1132"/>
        <v>0</v>
      </c>
      <c r="U8023" s="7">
        <f t="shared" si="1133"/>
        <v>0</v>
      </c>
    </row>
    <row r="8024" spans="1:21" x14ac:dyDescent="0.2">
      <c r="A8024" s="1">
        <v>11</v>
      </c>
      <c r="B8024" s="1">
        <v>30</v>
      </c>
      <c r="C8024" s="1">
        <v>24</v>
      </c>
      <c r="D8024">
        <v>7.8</v>
      </c>
      <c r="E8024">
        <v>6.9</v>
      </c>
      <c r="F8024">
        <v>94</v>
      </c>
      <c r="G8024">
        <v>0</v>
      </c>
      <c r="H8024">
        <v>0</v>
      </c>
      <c r="I8024">
        <v>0</v>
      </c>
      <c r="J8024" s="4">
        <f t="shared" si="1128"/>
        <v>358.50197199139609</v>
      </c>
      <c r="K8024" s="4">
        <f t="shared" si="1129"/>
        <v>-61.074185472269761</v>
      </c>
      <c r="L8024" s="5">
        <f t="shared" si="1125"/>
        <v>0</v>
      </c>
      <c r="M8024" s="5">
        <f t="shared" si="1126"/>
        <v>0</v>
      </c>
      <c r="N8024" s="6">
        <f t="shared" si="1127"/>
        <v>0</v>
      </c>
      <c r="O8024" s="6">
        <f t="shared" si="1130"/>
        <v>0</v>
      </c>
      <c r="P8024" s="6">
        <f>FORECAST(J8024,Inputs!$B$10:$B$18,Inputs!$A$10:$A$18)</f>
        <v>33.875018259179591</v>
      </c>
      <c r="Q8024" s="6">
        <f>IF(Inputs!$D$10="Yes",IF('Hourly Calcs'!P8024&gt;'Hourly Calcs'!K8024,'Hourly Calcs'!O8024,N8024+O8024),N8024+O8024)</f>
        <v>0</v>
      </c>
      <c r="R8024" s="12">
        <f t="shared" si="1131"/>
        <v>0</v>
      </c>
      <c r="S8024" s="1">
        <f>IF(AND(A8024&gt;=5,A8024&lt;=9),INDEX(Demand!$C$3:$C$26,C8024),INDEX(Demand!$B$3:$B$26,C8024))</f>
        <v>400</v>
      </c>
      <c r="T8024" s="7">
        <f t="shared" si="1132"/>
        <v>0</v>
      </c>
      <c r="U8024" s="7">
        <f t="shared" si="1133"/>
        <v>0</v>
      </c>
    </row>
    <row r="8025" spans="1:21" x14ac:dyDescent="0.2">
      <c r="A8025" s="1">
        <v>12</v>
      </c>
      <c r="B8025" s="1">
        <v>1</v>
      </c>
      <c r="C8025" s="1">
        <v>1</v>
      </c>
      <c r="D8025">
        <v>8.1</v>
      </c>
      <c r="E8025">
        <v>7.4</v>
      </c>
      <c r="F8025">
        <v>95</v>
      </c>
      <c r="G8025">
        <v>0</v>
      </c>
      <c r="H8025">
        <v>0</v>
      </c>
      <c r="I8025">
        <v>0</v>
      </c>
      <c r="J8025" s="4">
        <f t="shared" si="1128"/>
        <v>26.293109422659739</v>
      </c>
      <c r="K8025" s="4">
        <f t="shared" si="1129"/>
        <v>-59.021106588717032</v>
      </c>
      <c r="L8025" s="5">
        <f t="shared" si="1125"/>
        <v>0</v>
      </c>
      <c r="M8025" s="5">
        <f t="shared" si="1126"/>
        <v>0</v>
      </c>
      <c r="N8025" s="6">
        <f t="shared" si="1127"/>
        <v>0</v>
      </c>
      <c r="O8025" s="6">
        <f t="shared" si="1130"/>
        <v>0</v>
      </c>
      <c r="P8025" s="6">
        <f>FORECAST(J8025,Inputs!$B$10:$B$18,Inputs!$A$10:$A$18)</f>
        <v>30.799010272432032</v>
      </c>
      <c r="Q8025" s="6">
        <f>IF(Inputs!$D$10="Yes",IF('Hourly Calcs'!P8025&gt;'Hourly Calcs'!K8025,'Hourly Calcs'!O8025,N8025+O8025),N8025+O8025)</f>
        <v>0</v>
      </c>
      <c r="R8025" s="12">
        <f t="shared" si="1131"/>
        <v>0</v>
      </c>
      <c r="S8025" s="1">
        <f>IF(AND(A8025&gt;=5,A8025&lt;=9),INDEX(Demand!$C$3:$C$26,C8025),INDEX(Demand!$B$3:$B$26,C8025))</f>
        <v>350</v>
      </c>
      <c r="T8025" s="7">
        <f t="shared" si="1132"/>
        <v>0</v>
      </c>
      <c r="U8025" s="7">
        <f t="shared" si="1133"/>
        <v>0</v>
      </c>
    </row>
    <row r="8026" spans="1:21" x14ac:dyDescent="0.2">
      <c r="A8026" s="1">
        <v>12</v>
      </c>
      <c r="B8026" s="1">
        <v>1</v>
      </c>
      <c r="C8026" s="1">
        <v>2</v>
      </c>
      <c r="D8026">
        <v>8.5</v>
      </c>
      <c r="E8026">
        <v>7.9</v>
      </c>
      <c r="F8026">
        <v>96</v>
      </c>
      <c r="G8026">
        <v>0</v>
      </c>
      <c r="H8026">
        <v>0</v>
      </c>
      <c r="I8026">
        <v>0</v>
      </c>
      <c r="J8026" s="4">
        <f t="shared" si="1128"/>
        <v>49.137262539790925</v>
      </c>
      <c r="K8026" s="4">
        <f t="shared" si="1129"/>
        <v>-53.193307536148154</v>
      </c>
      <c r="L8026" s="5">
        <f t="shared" si="1125"/>
        <v>0</v>
      </c>
      <c r="M8026" s="5">
        <f t="shared" si="1126"/>
        <v>0</v>
      </c>
      <c r="N8026" s="6">
        <f t="shared" si="1127"/>
        <v>0</v>
      </c>
      <c r="O8026" s="6">
        <f t="shared" si="1130"/>
        <v>0</v>
      </c>
      <c r="P8026" s="6">
        <f>FORECAST(J8026,Inputs!$B$10:$B$18,Inputs!$A$10:$A$18)</f>
        <v>31.010530208701766</v>
      </c>
      <c r="Q8026" s="6">
        <f>IF(Inputs!$D$10="Yes",IF('Hourly Calcs'!P8026&gt;'Hourly Calcs'!K8026,'Hourly Calcs'!O8026,N8026+O8026),N8026+O8026)</f>
        <v>0</v>
      </c>
      <c r="R8026" s="12">
        <f t="shared" si="1131"/>
        <v>0</v>
      </c>
      <c r="S8026" s="1">
        <f>IF(AND(A8026&gt;=5,A8026&lt;=9),INDEX(Demand!$C$3:$C$26,C8026),INDEX(Demand!$B$3:$B$26,C8026))</f>
        <v>350</v>
      </c>
      <c r="T8026" s="7">
        <f t="shared" si="1132"/>
        <v>0</v>
      </c>
      <c r="U8026" s="7">
        <f t="shared" si="1133"/>
        <v>0</v>
      </c>
    </row>
    <row r="8027" spans="1:21" x14ac:dyDescent="0.2">
      <c r="A8027" s="1">
        <v>12</v>
      </c>
      <c r="B8027" s="1">
        <v>1</v>
      </c>
      <c r="C8027" s="1">
        <v>3</v>
      </c>
      <c r="D8027">
        <v>8.9</v>
      </c>
      <c r="E8027">
        <v>8.4</v>
      </c>
      <c r="F8027">
        <v>96</v>
      </c>
      <c r="G8027">
        <v>0</v>
      </c>
      <c r="H8027">
        <v>0</v>
      </c>
      <c r="I8027">
        <v>0</v>
      </c>
      <c r="J8027" s="4">
        <f t="shared" si="1128"/>
        <v>66.627225860846607</v>
      </c>
      <c r="K8027" s="4">
        <f t="shared" si="1129"/>
        <v>-45.155879679611331</v>
      </c>
      <c r="L8027" s="5">
        <f t="shared" si="1125"/>
        <v>0</v>
      </c>
      <c r="M8027" s="5">
        <f t="shared" si="1126"/>
        <v>0</v>
      </c>
      <c r="N8027" s="6">
        <f t="shared" si="1127"/>
        <v>0</v>
      </c>
      <c r="O8027" s="6">
        <f t="shared" si="1130"/>
        <v>0</v>
      </c>
      <c r="P8027" s="6">
        <f>FORECAST(J8027,Inputs!$B$10:$B$18,Inputs!$A$10:$A$18)</f>
        <v>31.172474313526354</v>
      </c>
      <c r="Q8027" s="6">
        <f>IF(Inputs!$D$10="Yes",IF('Hourly Calcs'!P8027&gt;'Hourly Calcs'!K8027,'Hourly Calcs'!O8027,N8027+O8027),N8027+O8027)</f>
        <v>0</v>
      </c>
      <c r="R8027" s="12">
        <f t="shared" si="1131"/>
        <v>0</v>
      </c>
      <c r="S8027" s="1">
        <f>IF(AND(A8027&gt;=5,A8027&lt;=9),INDEX(Demand!$C$3:$C$26,C8027),INDEX(Demand!$B$3:$B$26,C8027))</f>
        <v>350</v>
      </c>
      <c r="T8027" s="7">
        <f t="shared" si="1132"/>
        <v>0</v>
      </c>
      <c r="U8027" s="7">
        <f t="shared" si="1133"/>
        <v>0</v>
      </c>
    </row>
    <row r="8028" spans="1:21" x14ac:dyDescent="0.2">
      <c r="A8028" s="1">
        <v>12</v>
      </c>
      <c r="B8028" s="1">
        <v>1</v>
      </c>
      <c r="C8028" s="1">
        <v>4</v>
      </c>
      <c r="D8028">
        <v>9.3000000000000007</v>
      </c>
      <c r="E8028">
        <v>8.6999999999999993</v>
      </c>
      <c r="F8028">
        <v>96</v>
      </c>
      <c r="G8028">
        <v>0</v>
      </c>
      <c r="H8028">
        <v>0</v>
      </c>
      <c r="I8028">
        <v>0</v>
      </c>
      <c r="J8028" s="4">
        <f t="shared" si="1128"/>
        <v>80.569013590539043</v>
      </c>
      <c r="K8028" s="4">
        <f t="shared" si="1129"/>
        <v>-36.064839151995514</v>
      </c>
      <c r="L8028" s="5">
        <f t="shared" si="1125"/>
        <v>84.430986409460957</v>
      </c>
      <c r="M8028" s="5">
        <f t="shared" si="1126"/>
        <v>0</v>
      </c>
      <c r="N8028" s="6">
        <f t="shared" si="1127"/>
        <v>0</v>
      </c>
      <c r="O8028" s="6">
        <f t="shared" si="1130"/>
        <v>0</v>
      </c>
      <c r="P8028" s="6">
        <f>FORECAST(J8028,Inputs!$B$10:$B$18,Inputs!$A$10:$A$18)</f>
        <v>31.301564940653137</v>
      </c>
      <c r="Q8028" s="6">
        <f>IF(Inputs!$D$10="Yes",IF('Hourly Calcs'!P8028&gt;'Hourly Calcs'!K8028,'Hourly Calcs'!O8028,N8028+O8028),N8028+O8028)</f>
        <v>0</v>
      </c>
      <c r="R8028" s="12">
        <f t="shared" si="1131"/>
        <v>0</v>
      </c>
      <c r="S8028" s="1">
        <f>IF(AND(A8028&gt;=5,A8028&lt;=9),INDEX(Demand!$C$3:$C$26,C8028),INDEX(Demand!$B$3:$B$26,C8028))</f>
        <v>350</v>
      </c>
      <c r="T8028" s="7">
        <f t="shared" si="1132"/>
        <v>0</v>
      </c>
      <c r="U8028" s="7">
        <f t="shared" si="1133"/>
        <v>0</v>
      </c>
    </row>
    <row r="8029" spans="1:21" x14ac:dyDescent="0.2">
      <c r="A8029" s="1">
        <v>12</v>
      </c>
      <c r="B8029" s="1">
        <v>1</v>
      </c>
      <c r="C8029" s="1">
        <v>5</v>
      </c>
      <c r="D8029">
        <v>9.6999999999999993</v>
      </c>
      <c r="E8029">
        <v>8.9</v>
      </c>
      <c r="F8029">
        <v>95</v>
      </c>
      <c r="G8029">
        <v>0</v>
      </c>
      <c r="H8029">
        <v>0</v>
      </c>
      <c r="I8029">
        <v>0</v>
      </c>
      <c r="J8029" s="4">
        <f t="shared" si="1128"/>
        <v>92.557022709835294</v>
      </c>
      <c r="K8029" s="4">
        <f t="shared" si="1129"/>
        <v>-26.607007001816712</v>
      </c>
      <c r="L8029" s="5">
        <f t="shared" si="1125"/>
        <v>72.442977290164706</v>
      </c>
      <c r="M8029" s="5">
        <f t="shared" si="1126"/>
        <v>0</v>
      </c>
      <c r="N8029" s="6">
        <f t="shared" si="1127"/>
        <v>0</v>
      </c>
      <c r="O8029" s="6">
        <f t="shared" si="1130"/>
        <v>0</v>
      </c>
      <c r="P8029" s="6">
        <f>FORECAST(J8029,Inputs!$B$10:$B$18,Inputs!$A$10:$A$18)</f>
        <v>31.412565025091066</v>
      </c>
      <c r="Q8029" s="6">
        <f>IF(Inputs!$D$10="Yes",IF('Hourly Calcs'!P8029&gt;'Hourly Calcs'!K8029,'Hourly Calcs'!O8029,N8029+O8029),N8029+O8029)</f>
        <v>0</v>
      </c>
      <c r="R8029" s="12">
        <f t="shared" si="1131"/>
        <v>0</v>
      </c>
      <c r="S8029" s="1">
        <f>IF(AND(A8029&gt;=5,A8029&lt;=9),INDEX(Demand!$C$3:$C$26,C8029),INDEX(Demand!$B$3:$B$26,C8029))</f>
        <v>350</v>
      </c>
      <c r="T8029" s="7">
        <f t="shared" si="1132"/>
        <v>0</v>
      </c>
      <c r="U8029" s="7">
        <f t="shared" si="1133"/>
        <v>0</v>
      </c>
    </row>
    <row r="8030" spans="1:21" x14ac:dyDescent="0.2">
      <c r="A8030" s="1">
        <v>12</v>
      </c>
      <c r="B8030" s="1">
        <v>1</v>
      </c>
      <c r="C8030" s="1">
        <v>6</v>
      </c>
      <c r="D8030">
        <v>10.1</v>
      </c>
      <c r="E8030">
        <v>9.1</v>
      </c>
      <c r="F8030">
        <v>93</v>
      </c>
      <c r="G8030">
        <v>0</v>
      </c>
      <c r="H8030">
        <v>0</v>
      </c>
      <c r="I8030">
        <v>0</v>
      </c>
      <c r="J8030" s="4">
        <f t="shared" si="1128"/>
        <v>103.65848080305493</v>
      </c>
      <c r="K8030" s="4">
        <f t="shared" si="1129"/>
        <v>-17.222978060488245</v>
      </c>
      <c r="L8030" s="5">
        <f t="shared" si="1125"/>
        <v>61.341519196945072</v>
      </c>
      <c r="M8030" s="5">
        <f t="shared" si="1126"/>
        <v>0</v>
      </c>
      <c r="N8030" s="6">
        <f t="shared" si="1127"/>
        <v>0</v>
      </c>
      <c r="O8030" s="6">
        <f t="shared" si="1130"/>
        <v>0</v>
      </c>
      <c r="P8030" s="6">
        <f>FORECAST(J8030,Inputs!$B$10:$B$18,Inputs!$A$10:$A$18)</f>
        <v>31.515356303731988</v>
      </c>
      <c r="Q8030" s="6">
        <f>IF(Inputs!$D$10="Yes",IF('Hourly Calcs'!P8030&gt;'Hourly Calcs'!K8030,'Hourly Calcs'!O8030,N8030+O8030),N8030+O8030)</f>
        <v>0</v>
      </c>
      <c r="R8030" s="12">
        <f t="shared" si="1131"/>
        <v>0</v>
      </c>
      <c r="S8030" s="1">
        <f>IF(AND(A8030&gt;=5,A8030&lt;=9),INDEX(Demand!$C$3:$C$26,C8030),INDEX(Demand!$B$3:$B$26,C8030))</f>
        <v>350</v>
      </c>
      <c r="T8030" s="7">
        <f t="shared" si="1132"/>
        <v>0</v>
      </c>
      <c r="U8030" s="7">
        <f t="shared" si="1133"/>
        <v>0</v>
      </c>
    </row>
    <row r="8031" spans="1:21" x14ac:dyDescent="0.2">
      <c r="A8031" s="1">
        <v>12</v>
      </c>
      <c r="B8031" s="1">
        <v>1</v>
      </c>
      <c r="C8031" s="1">
        <v>7</v>
      </c>
      <c r="D8031">
        <v>10</v>
      </c>
      <c r="E8031">
        <v>9</v>
      </c>
      <c r="F8031">
        <v>93</v>
      </c>
      <c r="G8031">
        <v>0</v>
      </c>
      <c r="H8031">
        <v>0</v>
      </c>
      <c r="I8031">
        <v>0</v>
      </c>
      <c r="J8031" s="4">
        <f t="shared" si="1128"/>
        <v>114.59370640171778</v>
      </c>
      <c r="K8031" s="4">
        <f t="shared" si="1129"/>
        <v>-8.2517145561638756</v>
      </c>
      <c r="L8031" s="5">
        <f t="shared" si="1125"/>
        <v>50.406293598282218</v>
      </c>
      <c r="M8031" s="5">
        <f t="shared" si="1126"/>
        <v>0</v>
      </c>
      <c r="N8031" s="6">
        <f t="shared" si="1127"/>
        <v>0</v>
      </c>
      <c r="O8031" s="6">
        <f t="shared" si="1130"/>
        <v>0</v>
      </c>
      <c r="P8031" s="6">
        <f>FORECAST(J8031,Inputs!$B$10:$B$18,Inputs!$A$10:$A$18)</f>
        <v>31.616608392608494</v>
      </c>
      <c r="Q8031" s="6">
        <f>IF(Inputs!$D$10="Yes",IF('Hourly Calcs'!P8031&gt;'Hourly Calcs'!K8031,'Hourly Calcs'!O8031,N8031+O8031),N8031+O8031)</f>
        <v>0</v>
      </c>
      <c r="R8031" s="12">
        <f t="shared" si="1131"/>
        <v>0</v>
      </c>
      <c r="S8031" s="1">
        <f>IF(AND(A8031&gt;=5,A8031&lt;=9),INDEX(Demand!$C$3:$C$26,C8031),INDEX(Demand!$B$3:$B$26,C8031))</f>
        <v>350</v>
      </c>
      <c r="T8031" s="7">
        <f t="shared" si="1132"/>
        <v>0</v>
      </c>
      <c r="U8031" s="7">
        <f t="shared" si="1133"/>
        <v>0</v>
      </c>
    </row>
    <row r="8032" spans="1:21" x14ac:dyDescent="0.2">
      <c r="A8032" s="1">
        <v>12</v>
      </c>
      <c r="B8032" s="1">
        <v>1</v>
      </c>
      <c r="C8032" s="1">
        <v>8</v>
      </c>
      <c r="D8032">
        <v>9.6999999999999993</v>
      </c>
      <c r="E8032">
        <v>8.6999999999999993</v>
      </c>
      <c r="F8032">
        <v>93</v>
      </c>
      <c r="G8032">
        <v>0</v>
      </c>
      <c r="H8032">
        <v>0</v>
      </c>
      <c r="I8032">
        <v>0</v>
      </c>
      <c r="J8032" s="4">
        <f t="shared" si="1128"/>
        <v>125.88247402550823</v>
      </c>
      <c r="K8032" s="4">
        <f t="shared" si="1129"/>
        <v>0.39227570461385142</v>
      </c>
      <c r="L8032" s="5">
        <f t="shared" si="1125"/>
        <v>39.11752597449177</v>
      </c>
      <c r="M8032" s="5">
        <f t="shared" si="1126"/>
        <v>33.607724295386149</v>
      </c>
      <c r="N8032" s="6">
        <f t="shared" si="1127"/>
        <v>0</v>
      </c>
      <c r="O8032" s="6">
        <f t="shared" si="1130"/>
        <v>0</v>
      </c>
      <c r="P8032" s="6">
        <f>FORECAST(J8032,Inputs!$B$10:$B$18,Inputs!$A$10:$A$18)</f>
        <v>31.721134018754704</v>
      </c>
      <c r="Q8032" s="6">
        <f>IF(Inputs!$D$10="Yes",IF('Hourly Calcs'!P8032&gt;'Hourly Calcs'!K8032,'Hourly Calcs'!O8032,N8032+O8032),N8032+O8032)</f>
        <v>0</v>
      </c>
      <c r="R8032" s="12">
        <f t="shared" si="1131"/>
        <v>0</v>
      </c>
      <c r="S8032" s="1">
        <f>IF(AND(A8032&gt;=5,A8032&lt;=9),INDEX(Demand!$C$3:$C$26,C8032),INDEX(Demand!$B$3:$B$26,C8032))</f>
        <v>350</v>
      </c>
      <c r="T8032" s="7">
        <f t="shared" si="1132"/>
        <v>0</v>
      </c>
      <c r="U8032" s="7">
        <f t="shared" si="1133"/>
        <v>0</v>
      </c>
    </row>
    <row r="8033" spans="1:21" x14ac:dyDescent="0.2">
      <c r="A8033" s="1">
        <v>12</v>
      </c>
      <c r="B8033" s="1">
        <v>1</v>
      </c>
      <c r="C8033" s="1">
        <v>9</v>
      </c>
      <c r="D8033">
        <v>9.6999999999999993</v>
      </c>
      <c r="E8033">
        <v>8.5</v>
      </c>
      <c r="F8033">
        <v>92</v>
      </c>
      <c r="G8033">
        <v>20</v>
      </c>
      <c r="H8033">
        <v>0</v>
      </c>
      <c r="I8033">
        <v>20</v>
      </c>
      <c r="J8033" s="4">
        <f t="shared" si="1128"/>
        <v>137.90108394760571</v>
      </c>
      <c r="K8033" s="4">
        <f t="shared" si="1129"/>
        <v>7.0730420066504109</v>
      </c>
      <c r="L8033" s="5">
        <f t="shared" si="1125"/>
        <v>27.098916052394287</v>
      </c>
      <c r="M8033" s="5">
        <f t="shared" si="1126"/>
        <v>26.926957993349589</v>
      </c>
      <c r="N8033" s="6">
        <f t="shared" si="1127"/>
        <v>0</v>
      </c>
      <c r="O8033" s="6">
        <f t="shared" si="1130"/>
        <v>18.290375725550415</v>
      </c>
      <c r="P8033" s="6">
        <f>FORECAST(J8033,Inputs!$B$10:$B$18,Inputs!$A$10:$A$18)</f>
        <v>31.832417443959311</v>
      </c>
      <c r="Q8033" s="6">
        <f>IF(Inputs!$D$10="Yes",IF('Hourly Calcs'!P8033&gt;'Hourly Calcs'!K8033,'Hourly Calcs'!O8033,N8033+O8033),N8033+O8033)</f>
        <v>18.290375725550415</v>
      </c>
      <c r="R8033" s="12">
        <f t="shared" si="1131"/>
        <v>86.915865447815577</v>
      </c>
      <c r="S8033" s="1">
        <f>IF(AND(A8033&gt;=5,A8033&lt;=9),INDEX(Demand!$C$3:$C$26,C8033),INDEX(Demand!$B$3:$B$26,C8033))</f>
        <v>350</v>
      </c>
      <c r="T8033" s="7">
        <f t="shared" si="1132"/>
        <v>86.915865447815577</v>
      </c>
      <c r="U8033" s="7">
        <f t="shared" si="1133"/>
        <v>0</v>
      </c>
    </row>
    <row r="8034" spans="1:21" x14ac:dyDescent="0.2">
      <c r="A8034" s="1">
        <v>12</v>
      </c>
      <c r="B8034" s="1">
        <v>1</v>
      </c>
      <c r="C8034" s="1">
        <v>10</v>
      </c>
      <c r="D8034">
        <v>9.8000000000000007</v>
      </c>
      <c r="E8034">
        <v>8.9</v>
      </c>
      <c r="F8034">
        <v>94</v>
      </c>
      <c r="G8034">
        <v>74</v>
      </c>
      <c r="H8034">
        <v>5</v>
      </c>
      <c r="I8034">
        <v>73</v>
      </c>
      <c r="J8034" s="4">
        <f t="shared" si="1128"/>
        <v>150.8610239282427</v>
      </c>
      <c r="K8034" s="4">
        <f t="shared" si="1129"/>
        <v>12.543233244865874</v>
      </c>
      <c r="L8034" s="5">
        <f t="shared" si="1125"/>
        <v>14.138976071757298</v>
      </c>
      <c r="M8034" s="5">
        <f t="shared" si="1126"/>
        <v>21.456766755134126</v>
      </c>
      <c r="N8034" s="6">
        <f t="shared" si="1127"/>
        <v>3.5467887019526256</v>
      </c>
      <c r="O8034" s="6">
        <f t="shared" si="1130"/>
        <v>66.759871398259023</v>
      </c>
      <c r="P8034" s="6">
        <f>FORECAST(J8034,Inputs!$B$10:$B$18,Inputs!$A$10:$A$18)</f>
        <v>31.952416888224466</v>
      </c>
      <c r="Q8034" s="6">
        <f>IF(Inputs!$D$10="Yes",IF('Hourly Calcs'!P8034&gt;'Hourly Calcs'!K8034,'Hourly Calcs'!O8034,N8034+O8034),N8034+O8034)</f>
        <v>66.759871398259023</v>
      </c>
      <c r="R8034" s="12">
        <f t="shared" si="1131"/>
        <v>317.24290888452686</v>
      </c>
      <c r="S8034" s="1">
        <f>IF(AND(A8034&gt;=5,A8034&lt;=9),INDEX(Demand!$C$3:$C$26,C8034),INDEX(Demand!$B$3:$B$26,C8034))</f>
        <v>600</v>
      </c>
      <c r="T8034" s="7">
        <f t="shared" si="1132"/>
        <v>317.24290888452686</v>
      </c>
      <c r="U8034" s="7">
        <f t="shared" si="1133"/>
        <v>0</v>
      </c>
    </row>
    <row r="8035" spans="1:21" x14ac:dyDescent="0.2">
      <c r="A8035" s="1">
        <v>12</v>
      </c>
      <c r="B8035" s="1">
        <v>1</v>
      </c>
      <c r="C8035" s="1">
        <v>11</v>
      </c>
      <c r="D8035">
        <v>9.6999999999999993</v>
      </c>
      <c r="E8035">
        <v>7.8</v>
      </c>
      <c r="F8035">
        <v>88</v>
      </c>
      <c r="G8035">
        <v>123</v>
      </c>
      <c r="H8035">
        <v>16</v>
      </c>
      <c r="I8035">
        <v>118</v>
      </c>
      <c r="J8035" s="4">
        <f t="shared" si="1128"/>
        <v>164.73430091194501</v>
      </c>
      <c r="K8035" s="4">
        <f t="shared" si="1129"/>
        <v>16.109579268060386</v>
      </c>
      <c r="L8035" s="5">
        <f t="shared" ref="L8035:L8098" si="1134">IF(ABS($B$5-J8035)&gt;90,0,ABS($B$5-J8035))</f>
        <v>0.26569908805498699</v>
      </c>
      <c r="M8035" s="5">
        <f t="shared" ref="M8035:M8098" si="1135">IF(K8035&gt;0,ABS($B$4-K8035),0)</f>
        <v>17.890420731939614</v>
      </c>
      <c r="N8035" s="6">
        <f t="shared" si="1127"/>
        <v>12.276265733761216</v>
      </c>
      <c r="O8035" s="6">
        <f t="shared" si="1130"/>
        <v>107.91321678074746</v>
      </c>
      <c r="P8035" s="6">
        <f>FORECAST(J8035,Inputs!$B$10:$B$18,Inputs!$A$10:$A$18)</f>
        <v>32.080873156592084</v>
      </c>
      <c r="Q8035" s="6">
        <f>IF(Inputs!$D$10="Yes",IF('Hourly Calcs'!P8035&gt;'Hourly Calcs'!K8035,'Hourly Calcs'!O8035,N8035+O8035),N8035+O8035)</f>
        <v>107.91321678074746</v>
      </c>
      <c r="R8035" s="12">
        <f t="shared" si="1131"/>
        <v>512.8036061421119</v>
      </c>
      <c r="S8035" s="1">
        <f>IF(AND(A8035&gt;=5,A8035&lt;=9),INDEX(Demand!$C$3:$C$26,C8035),INDEX(Demand!$B$3:$B$26,C8035))</f>
        <v>600</v>
      </c>
      <c r="T8035" s="7">
        <f t="shared" si="1132"/>
        <v>512.8036061421119</v>
      </c>
      <c r="U8035" s="7">
        <f t="shared" si="1133"/>
        <v>0</v>
      </c>
    </row>
    <row r="8036" spans="1:21" x14ac:dyDescent="0.2">
      <c r="A8036" s="1">
        <v>12</v>
      </c>
      <c r="B8036" s="1">
        <v>1</v>
      </c>
      <c r="C8036" s="1">
        <v>12</v>
      </c>
      <c r="D8036">
        <v>9.6999999999999993</v>
      </c>
      <c r="E8036">
        <v>7.5</v>
      </c>
      <c r="F8036">
        <v>86</v>
      </c>
      <c r="G8036">
        <v>150</v>
      </c>
      <c r="H8036">
        <v>43</v>
      </c>
      <c r="I8036">
        <v>136</v>
      </c>
      <c r="J8036" s="4">
        <f t="shared" si="1128"/>
        <v>179.19541346367572</v>
      </c>
      <c r="K8036" s="4">
        <f t="shared" si="1129"/>
        <v>17.426849472337238</v>
      </c>
      <c r="L8036" s="5">
        <f t="shared" si="1134"/>
        <v>14.19541346367572</v>
      </c>
      <c r="M8036" s="5">
        <f t="shared" si="1135"/>
        <v>16.573150527662762</v>
      </c>
      <c r="N8036" s="6">
        <f t="shared" si="1127"/>
        <v>32.91742530743965</v>
      </c>
      <c r="O8036" s="6">
        <f t="shared" si="1130"/>
        <v>124.37455493374283</v>
      </c>
      <c r="P8036" s="6">
        <f>FORECAST(J8036,Inputs!$B$10:$B$18,Inputs!$A$10:$A$18)</f>
        <v>32.214772346885887</v>
      </c>
      <c r="Q8036" s="6">
        <f>IF(Inputs!$D$10="Yes",IF('Hourly Calcs'!P8036&gt;'Hourly Calcs'!K8036,'Hourly Calcs'!O8036,N8036+O8036),N8036+O8036)</f>
        <v>124.37455493374283</v>
      </c>
      <c r="R8036" s="12">
        <f t="shared" si="1131"/>
        <v>591.02788504514592</v>
      </c>
      <c r="S8036" s="1">
        <f>IF(AND(A8036&gt;=5,A8036&lt;=9),INDEX(Demand!$C$3:$C$26,C8036),INDEX(Demand!$B$3:$B$26,C8036))</f>
        <v>600</v>
      </c>
      <c r="T8036" s="7">
        <f t="shared" si="1132"/>
        <v>591.02788504514592</v>
      </c>
      <c r="U8036" s="7">
        <f t="shared" si="1133"/>
        <v>0</v>
      </c>
    </row>
    <row r="8037" spans="1:21" x14ac:dyDescent="0.2">
      <c r="A8037" s="1">
        <v>12</v>
      </c>
      <c r="B8037" s="1">
        <v>1</v>
      </c>
      <c r="C8037" s="1">
        <v>13</v>
      </c>
      <c r="D8037">
        <v>10.6</v>
      </c>
      <c r="E8037">
        <v>7.2</v>
      </c>
      <c r="F8037">
        <v>79</v>
      </c>
      <c r="G8037">
        <v>196</v>
      </c>
      <c r="H8037">
        <v>168</v>
      </c>
      <c r="I8037">
        <v>142</v>
      </c>
      <c r="J8037" s="4">
        <f t="shared" si="1128"/>
        <v>193.68780630566823</v>
      </c>
      <c r="K8037" s="4">
        <f t="shared" si="1129"/>
        <v>16.358172102871805</v>
      </c>
      <c r="L8037" s="5">
        <f t="shared" si="1134"/>
        <v>28.687806305668232</v>
      </c>
      <c r="M8037" s="5">
        <f t="shared" si="1135"/>
        <v>17.641827897128195</v>
      </c>
      <c r="N8037" s="6">
        <f t="shared" si="1127"/>
        <v>118.3029918057326</v>
      </c>
      <c r="O8037" s="6">
        <f t="shared" si="1130"/>
        <v>129.86166765140794</v>
      </c>
      <c r="P8037" s="6">
        <f>FORECAST(J8037,Inputs!$B$10:$B$18,Inputs!$A$10:$A$18)</f>
        <v>32.348961169496924</v>
      </c>
      <c r="Q8037" s="6">
        <f>IF(Inputs!$D$10="Yes",IF('Hourly Calcs'!P8037&gt;'Hourly Calcs'!K8037,'Hourly Calcs'!O8037,N8037+O8037),N8037+O8037)</f>
        <v>129.86166765140794</v>
      </c>
      <c r="R8037" s="12">
        <f t="shared" si="1131"/>
        <v>617.10264467949048</v>
      </c>
      <c r="S8037" s="1">
        <f>IF(AND(A8037&gt;=5,A8037&lt;=9),INDEX(Demand!$C$3:$C$26,C8037),INDEX(Demand!$B$3:$B$26,C8037))</f>
        <v>600</v>
      </c>
      <c r="T8037" s="7">
        <f t="shared" si="1132"/>
        <v>600</v>
      </c>
      <c r="U8037" s="7">
        <f t="shared" si="1133"/>
        <v>17.102644679490481</v>
      </c>
    </row>
    <row r="8038" spans="1:21" x14ac:dyDescent="0.2">
      <c r="A8038" s="1">
        <v>12</v>
      </c>
      <c r="B8038" s="1">
        <v>1</v>
      </c>
      <c r="C8038" s="1">
        <v>14</v>
      </c>
      <c r="D8038">
        <v>10.6</v>
      </c>
      <c r="E8038">
        <v>7</v>
      </c>
      <c r="F8038">
        <v>78</v>
      </c>
      <c r="G8038">
        <v>121</v>
      </c>
      <c r="H8038">
        <v>26</v>
      </c>
      <c r="I8038">
        <v>113</v>
      </c>
      <c r="J8038" s="4">
        <f t="shared" si="1128"/>
        <v>207.64136560381783</v>
      </c>
      <c r="K8038" s="4">
        <f t="shared" si="1129"/>
        <v>13.014908603727733</v>
      </c>
      <c r="L8038" s="5">
        <f t="shared" si="1134"/>
        <v>42.641365603817832</v>
      </c>
      <c r="M8038" s="5">
        <f t="shared" si="1135"/>
        <v>20.985091396272267</v>
      </c>
      <c r="N8038" s="6">
        <f t="shared" si="1127"/>
        <v>15.274559758559393</v>
      </c>
      <c r="O8038" s="6">
        <f t="shared" si="1130"/>
        <v>103.34062284935985</v>
      </c>
      <c r="P8038" s="6">
        <f>FORECAST(J8038,Inputs!$B$10:$B$18,Inputs!$A$10:$A$18)</f>
        <v>32.478160792627939</v>
      </c>
      <c r="Q8038" s="6">
        <f>IF(Inputs!$D$10="Yes",IF('Hourly Calcs'!P8038&gt;'Hourly Calcs'!K8038,'Hourly Calcs'!O8038,N8038+O8038),N8038+O8038)</f>
        <v>103.34062284935985</v>
      </c>
      <c r="R8038" s="12">
        <f t="shared" si="1131"/>
        <v>491.07463978015795</v>
      </c>
      <c r="S8038" s="1">
        <f>IF(AND(A8038&gt;=5,A8038&lt;=9),INDEX(Demand!$C$3:$C$26,C8038),INDEX(Demand!$B$3:$B$26,C8038))</f>
        <v>600</v>
      </c>
      <c r="T8038" s="7">
        <f t="shared" si="1132"/>
        <v>491.07463978015795</v>
      </c>
      <c r="U8038" s="7">
        <f t="shared" si="1133"/>
        <v>0</v>
      </c>
    </row>
    <row r="8039" spans="1:21" x14ac:dyDescent="0.2">
      <c r="A8039" s="1">
        <v>12</v>
      </c>
      <c r="B8039" s="1">
        <v>1</v>
      </c>
      <c r="C8039" s="1">
        <v>15</v>
      </c>
      <c r="D8039">
        <v>10.1</v>
      </c>
      <c r="E8039">
        <v>6.7</v>
      </c>
      <c r="F8039">
        <v>79</v>
      </c>
      <c r="G8039">
        <v>71</v>
      </c>
      <c r="H8039">
        <v>3</v>
      </c>
      <c r="I8039">
        <v>71</v>
      </c>
      <c r="J8039" s="4">
        <f t="shared" si="1128"/>
        <v>220.69992528573707</v>
      </c>
      <c r="K8039" s="4">
        <f t="shared" si="1129"/>
        <v>7.7227326444030666</v>
      </c>
      <c r="L8039" s="5">
        <f t="shared" si="1134"/>
        <v>55.699925285737066</v>
      </c>
      <c r="M8039" s="5">
        <f t="shared" si="1135"/>
        <v>26.277267355596933</v>
      </c>
      <c r="N8039" s="6">
        <f t="shared" si="1127"/>
        <v>1.2710032553063626</v>
      </c>
      <c r="O8039" s="6">
        <f t="shared" si="1130"/>
        <v>64.930833825703971</v>
      </c>
      <c r="P8039" s="6">
        <f>FORECAST(J8039,Inputs!$B$10:$B$18,Inputs!$A$10:$A$18)</f>
        <v>32.599073382275343</v>
      </c>
      <c r="Q8039" s="6">
        <f>IF(Inputs!$D$10="Yes",IF('Hourly Calcs'!P8039&gt;'Hourly Calcs'!K8039,'Hourly Calcs'!O8039,N8039+O8039),N8039+O8039)</f>
        <v>64.930833825703971</v>
      </c>
      <c r="R8039" s="12">
        <f t="shared" si="1131"/>
        <v>308.55132233974524</v>
      </c>
      <c r="S8039" s="1">
        <f>IF(AND(A8039&gt;=5,A8039&lt;=9),INDEX(Demand!$C$3:$C$26,C8039),INDEX(Demand!$B$3:$B$26,C8039))</f>
        <v>600</v>
      </c>
      <c r="T8039" s="7">
        <f t="shared" si="1132"/>
        <v>308.55132233974524</v>
      </c>
      <c r="U8039" s="7">
        <f t="shared" si="1133"/>
        <v>0</v>
      </c>
    </row>
    <row r="8040" spans="1:21" x14ac:dyDescent="0.2">
      <c r="A8040" s="1">
        <v>12</v>
      </c>
      <c r="B8040" s="1">
        <v>1</v>
      </c>
      <c r="C8040" s="1">
        <v>16</v>
      </c>
      <c r="D8040">
        <v>10</v>
      </c>
      <c r="E8040">
        <v>7.3</v>
      </c>
      <c r="F8040">
        <v>83</v>
      </c>
      <c r="G8040">
        <v>18</v>
      </c>
      <c r="H8040">
        <v>0</v>
      </c>
      <c r="I8040">
        <v>18</v>
      </c>
      <c r="J8040" s="4">
        <f t="shared" si="1128"/>
        <v>232.80524703013964</v>
      </c>
      <c r="K8040" s="4">
        <f t="shared" si="1129"/>
        <v>1.089096785853144</v>
      </c>
      <c r="L8040" s="5">
        <f t="shared" si="1134"/>
        <v>67.80524703013964</v>
      </c>
      <c r="M8040" s="5">
        <f t="shared" si="1135"/>
        <v>32.910903214146856</v>
      </c>
      <c r="N8040" s="6">
        <f t="shared" si="1127"/>
        <v>0</v>
      </c>
      <c r="O8040" s="6">
        <f t="shared" si="1130"/>
        <v>16.461338152995374</v>
      </c>
      <c r="P8040" s="6">
        <f>FORECAST(J8040,Inputs!$B$10:$B$18,Inputs!$A$10:$A$18)</f>
        <v>32.711159694723513</v>
      </c>
      <c r="Q8040" s="6">
        <f>IF(Inputs!$D$10="Yes",IF('Hourly Calcs'!P8040&gt;'Hourly Calcs'!K8040,'Hourly Calcs'!O8040,N8040+O8040),N8040+O8040)</f>
        <v>16.461338152995374</v>
      </c>
      <c r="R8040" s="12">
        <f t="shared" si="1131"/>
        <v>78.224278903034019</v>
      </c>
      <c r="S8040" s="1">
        <f>IF(AND(A8040&gt;=5,A8040&lt;=9),INDEX(Demand!$C$3:$C$26,C8040),INDEX(Demand!$B$3:$B$26,C8040))</f>
        <v>900</v>
      </c>
      <c r="T8040" s="7">
        <f t="shared" si="1132"/>
        <v>78.224278903034019</v>
      </c>
      <c r="U8040" s="7">
        <f t="shared" si="1133"/>
        <v>0</v>
      </c>
    </row>
    <row r="8041" spans="1:21" x14ac:dyDescent="0.2">
      <c r="A8041" s="1">
        <v>12</v>
      </c>
      <c r="B8041" s="1">
        <v>1</v>
      </c>
      <c r="C8041" s="1">
        <v>17</v>
      </c>
      <c r="D8041">
        <v>10.1</v>
      </c>
      <c r="E8041">
        <v>6.9</v>
      </c>
      <c r="F8041">
        <v>80</v>
      </c>
      <c r="G8041">
        <v>0</v>
      </c>
      <c r="H8041">
        <v>0</v>
      </c>
      <c r="I8041">
        <v>0</v>
      </c>
      <c r="J8041" s="4">
        <f t="shared" si="1128"/>
        <v>244.14704640094851</v>
      </c>
      <c r="K8041" s="4">
        <f t="shared" si="1129"/>
        <v>-7.3487061867702721</v>
      </c>
      <c r="L8041" s="5">
        <f t="shared" si="1134"/>
        <v>79.147046400948511</v>
      </c>
      <c r="M8041" s="5">
        <f t="shared" si="1135"/>
        <v>0</v>
      </c>
      <c r="N8041" s="6">
        <f t="shared" si="1127"/>
        <v>0</v>
      </c>
      <c r="O8041" s="6">
        <f t="shared" si="1130"/>
        <v>0</v>
      </c>
      <c r="P8041" s="6">
        <f>FORECAST(J8041,Inputs!$B$10:$B$18,Inputs!$A$10:$A$18)</f>
        <v>32.816176355564338</v>
      </c>
      <c r="Q8041" s="6">
        <f>IF(Inputs!$D$10="Yes",IF('Hourly Calcs'!P8041&gt;'Hourly Calcs'!K8041,'Hourly Calcs'!O8041,N8041+O8041),N8041+O8041)</f>
        <v>0</v>
      </c>
      <c r="R8041" s="12">
        <f t="shared" si="1131"/>
        <v>0</v>
      </c>
      <c r="S8041" s="1">
        <f>IF(AND(A8041&gt;=5,A8041&lt;=9),INDEX(Demand!$C$3:$C$26,C8041),INDEX(Demand!$B$3:$B$26,C8041))</f>
        <v>900</v>
      </c>
      <c r="T8041" s="7">
        <f t="shared" si="1132"/>
        <v>0</v>
      </c>
      <c r="U8041" s="7">
        <f t="shared" si="1133"/>
        <v>0</v>
      </c>
    </row>
    <row r="8042" spans="1:21" x14ac:dyDescent="0.2">
      <c r="A8042" s="1">
        <v>12</v>
      </c>
      <c r="B8042" s="1">
        <v>1</v>
      </c>
      <c r="C8042" s="1">
        <v>18</v>
      </c>
      <c r="D8042">
        <v>9.6</v>
      </c>
      <c r="E8042">
        <v>7.3</v>
      </c>
      <c r="F8042">
        <v>86</v>
      </c>
      <c r="G8042">
        <v>0</v>
      </c>
      <c r="H8042">
        <v>0</v>
      </c>
      <c r="I8042">
        <v>0</v>
      </c>
      <c r="J8042" s="4">
        <f t="shared" si="1128"/>
        <v>255.08564527947345</v>
      </c>
      <c r="K8042" s="4">
        <f t="shared" si="1129"/>
        <v>-16.263327381236806</v>
      </c>
      <c r="L8042" s="5">
        <f t="shared" si="1134"/>
        <v>0</v>
      </c>
      <c r="M8042" s="5">
        <f t="shared" si="1135"/>
        <v>0</v>
      </c>
      <c r="N8042" s="6">
        <f t="shared" si="1127"/>
        <v>0</v>
      </c>
      <c r="O8042" s="6">
        <f t="shared" si="1130"/>
        <v>0</v>
      </c>
      <c r="P8042" s="6">
        <f>FORECAST(J8042,Inputs!$B$10:$B$18,Inputs!$A$10:$A$18)</f>
        <v>32.917459678513637</v>
      </c>
      <c r="Q8042" s="6">
        <f>IF(Inputs!$D$10="Yes",IF('Hourly Calcs'!P8042&gt;'Hourly Calcs'!K8042,'Hourly Calcs'!O8042,N8042+O8042),N8042+O8042)</f>
        <v>0</v>
      </c>
      <c r="R8042" s="12">
        <f t="shared" si="1131"/>
        <v>0</v>
      </c>
      <c r="S8042" s="1">
        <f>IF(AND(A8042&gt;=5,A8042&lt;=9),INDEX(Demand!$C$3:$C$26,C8042),INDEX(Demand!$B$3:$B$26,C8042))</f>
        <v>900</v>
      </c>
      <c r="T8042" s="7">
        <f t="shared" si="1132"/>
        <v>0</v>
      </c>
      <c r="U8042" s="7">
        <f t="shared" si="1133"/>
        <v>0</v>
      </c>
    </row>
    <row r="8043" spans="1:21" x14ac:dyDescent="0.2">
      <c r="A8043" s="1">
        <v>12</v>
      </c>
      <c r="B8043" s="1">
        <v>1</v>
      </c>
      <c r="C8043" s="1">
        <v>19</v>
      </c>
      <c r="D8043">
        <v>8.8000000000000007</v>
      </c>
      <c r="E8043">
        <v>6.9</v>
      </c>
      <c r="F8043">
        <v>88</v>
      </c>
      <c r="G8043">
        <v>0</v>
      </c>
      <c r="H8043">
        <v>0</v>
      </c>
      <c r="I8043">
        <v>0</v>
      </c>
      <c r="J8043" s="4">
        <f t="shared" si="1128"/>
        <v>266.12328590271636</v>
      </c>
      <c r="K8043" s="4">
        <f t="shared" si="1129"/>
        <v>-25.625090970587181</v>
      </c>
      <c r="L8043" s="5">
        <f t="shared" si="1134"/>
        <v>0</v>
      </c>
      <c r="M8043" s="5">
        <f t="shared" si="1135"/>
        <v>0</v>
      </c>
      <c r="N8043" s="6">
        <f t="shared" si="1127"/>
        <v>0</v>
      </c>
      <c r="O8043" s="6">
        <f t="shared" si="1130"/>
        <v>0</v>
      </c>
      <c r="P8043" s="6">
        <f>FORECAST(J8043,Inputs!$B$10:$B$18,Inputs!$A$10:$A$18)</f>
        <v>33.019660054654778</v>
      </c>
      <c r="Q8043" s="6">
        <f>IF(Inputs!$D$10="Yes",IF('Hourly Calcs'!P8043&gt;'Hourly Calcs'!K8043,'Hourly Calcs'!O8043,N8043+O8043),N8043+O8043)</f>
        <v>0</v>
      </c>
      <c r="R8043" s="12">
        <f t="shared" si="1131"/>
        <v>0</v>
      </c>
      <c r="S8043" s="1">
        <f>IF(AND(A8043&gt;=5,A8043&lt;=9),INDEX(Demand!$C$3:$C$26,C8043),INDEX(Demand!$B$3:$B$26,C8043))</f>
        <v>900</v>
      </c>
      <c r="T8043" s="7">
        <f t="shared" si="1132"/>
        <v>0</v>
      </c>
      <c r="U8043" s="7">
        <f t="shared" si="1133"/>
        <v>0</v>
      </c>
    </row>
    <row r="8044" spans="1:21" x14ac:dyDescent="0.2">
      <c r="A8044" s="1">
        <v>12</v>
      </c>
      <c r="B8044" s="1">
        <v>1</v>
      </c>
      <c r="C8044" s="1">
        <v>20</v>
      </c>
      <c r="D8044">
        <v>8.5</v>
      </c>
      <c r="E8044">
        <v>7.4</v>
      </c>
      <c r="F8044">
        <v>93</v>
      </c>
      <c r="G8044">
        <v>0</v>
      </c>
      <c r="H8044">
        <v>0</v>
      </c>
      <c r="I8044">
        <v>0</v>
      </c>
      <c r="J8044" s="4">
        <f t="shared" si="1128"/>
        <v>277.9523707876308</v>
      </c>
      <c r="K8044" s="4">
        <f t="shared" si="1129"/>
        <v>-35.103354504470559</v>
      </c>
      <c r="L8044" s="5">
        <f t="shared" si="1134"/>
        <v>0</v>
      </c>
      <c r="M8044" s="5">
        <f t="shared" si="1135"/>
        <v>0</v>
      </c>
      <c r="N8044" s="6">
        <f t="shared" si="1127"/>
        <v>0</v>
      </c>
      <c r="O8044" s="6">
        <f t="shared" si="1130"/>
        <v>0</v>
      </c>
      <c r="P8044" s="6">
        <f>FORECAST(J8044,Inputs!$B$10:$B$18,Inputs!$A$10:$A$18)</f>
        <v>33.129188618403987</v>
      </c>
      <c r="Q8044" s="6">
        <f>IF(Inputs!$D$10="Yes",IF('Hourly Calcs'!P8044&gt;'Hourly Calcs'!K8044,'Hourly Calcs'!O8044,N8044+O8044),N8044+O8044)</f>
        <v>0</v>
      </c>
      <c r="R8044" s="12">
        <f t="shared" si="1131"/>
        <v>0</v>
      </c>
      <c r="S8044" s="1">
        <f>IF(AND(A8044&gt;=5,A8044&lt;=9),INDEX(Demand!$C$3:$C$26,C8044),INDEX(Demand!$B$3:$B$26,C8044))</f>
        <v>800</v>
      </c>
      <c r="T8044" s="7">
        <f t="shared" si="1132"/>
        <v>0</v>
      </c>
      <c r="U8044" s="7">
        <f t="shared" si="1133"/>
        <v>0</v>
      </c>
    </row>
    <row r="8045" spans="1:21" x14ac:dyDescent="0.2">
      <c r="A8045" s="1">
        <v>12</v>
      </c>
      <c r="B8045" s="1">
        <v>1</v>
      </c>
      <c r="C8045" s="1">
        <v>21</v>
      </c>
      <c r="D8045">
        <v>7.6</v>
      </c>
      <c r="E8045">
        <v>6.8</v>
      </c>
      <c r="F8045">
        <v>95</v>
      </c>
      <c r="G8045">
        <v>0</v>
      </c>
      <c r="H8045">
        <v>0</v>
      </c>
      <c r="I8045">
        <v>0</v>
      </c>
      <c r="J8045" s="4">
        <f t="shared" si="1128"/>
        <v>291.59355605932535</v>
      </c>
      <c r="K8045" s="4">
        <f t="shared" si="1129"/>
        <v>-44.275679399377452</v>
      </c>
      <c r="L8045" s="5">
        <f t="shared" si="1134"/>
        <v>0</v>
      </c>
      <c r="M8045" s="5">
        <f t="shared" si="1135"/>
        <v>0</v>
      </c>
      <c r="N8045" s="6">
        <f t="shared" si="1127"/>
        <v>0</v>
      </c>
      <c r="O8045" s="6">
        <f t="shared" si="1130"/>
        <v>0</v>
      </c>
      <c r="P8045" s="6">
        <f>FORECAST(J8045,Inputs!$B$10:$B$18,Inputs!$A$10:$A$18)</f>
        <v>33.255495889438194</v>
      </c>
      <c r="Q8045" s="6">
        <f>IF(Inputs!$D$10="Yes",IF('Hourly Calcs'!P8045&gt;'Hourly Calcs'!K8045,'Hourly Calcs'!O8045,N8045+O8045),N8045+O8045)</f>
        <v>0</v>
      </c>
      <c r="R8045" s="12">
        <f t="shared" si="1131"/>
        <v>0</v>
      </c>
      <c r="S8045" s="1">
        <f>IF(AND(A8045&gt;=5,A8045&lt;=9),INDEX(Demand!$C$3:$C$26,C8045),INDEX(Demand!$B$3:$B$26,C8045))</f>
        <v>700</v>
      </c>
      <c r="T8045" s="7">
        <f t="shared" si="1132"/>
        <v>0</v>
      </c>
      <c r="U8045" s="7">
        <f t="shared" si="1133"/>
        <v>0</v>
      </c>
    </row>
    <row r="8046" spans="1:21" x14ac:dyDescent="0.2">
      <c r="A8046" s="1">
        <v>12</v>
      </c>
      <c r="B8046" s="1">
        <v>1</v>
      </c>
      <c r="C8046" s="1">
        <v>22</v>
      </c>
      <c r="D8046">
        <v>8.1</v>
      </c>
      <c r="E8046">
        <v>7.3</v>
      </c>
      <c r="F8046">
        <v>95</v>
      </c>
      <c r="G8046">
        <v>0</v>
      </c>
      <c r="H8046">
        <v>0</v>
      </c>
      <c r="I8046">
        <v>0</v>
      </c>
      <c r="J8046" s="4">
        <f t="shared" si="1128"/>
        <v>308.58752372413926</v>
      </c>
      <c r="K8046" s="4">
        <f t="shared" si="1129"/>
        <v>-52.494649113770208</v>
      </c>
      <c r="L8046" s="5">
        <f t="shared" si="1134"/>
        <v>0</v>
      </c>
      <c r="M8046" s="5">
        <f t="shared" si="1135"/>
        <v>0</v>
      </c>
      <c r="N8046" s="6">
        <f t="shared" si="1127"/>
        <v>0</v>
      </c>
      <c r="O8046" s="6">
        <f t="shared" si="1130"/>
        <v>0</v>
      </c>
      <c r="P8046" s="6">
        <f>FORECAST(J8046,Inputs!$B$10:$B$18,Inputs!$A$10:$A$18)</f>
        <v>33.412847441890179</v>
      </c>
      <c r="Q8046" s="6">
        <f>IF(Inputs!$D$10="Yes",IF('Hourly Calcs'!P8046&gt;'Hourly Calcs'!K8046,'Hourly Calcs'!O8046,N8046+O8046),N8046+O8046)</f>
        <v>0</v>
      </c>
      <c r="R8046" s="12">
        <f t="shared" si="1131"/>
        <v>0</v>
      </c>
      <c r="S8046" s="1">
        <f>IF(AND(A8046&gt;=5,A8046&lt;=9),INDEX(Demand!$C$3:$C$26,C8046),INDEX(Demand!$B$3:$B$26,C8046))</f>
        <v>600</v>
      </c>
      <c r="T8046" s="7">
        <f t="shared" si="1132"/>
        <v>0</v>
      </c>
      <c r="U8046" s="7">
        <f t="shared" si="1133"/>
        <v>0</v>
      </c>
    </row>
    <row r="8047" spans="1:21" x14ac:dyDescent="0.2">
      <c r="A8047" s="1">
        <v>12</v>
      </c>
      <c r="B8047" s="1">
        <v>1</v>
      </c>
      <c r="C8047" s="1">
        <v>23</v>
      </c>
      <c r="D8047">
        <v>8.5</v>
      </c>
      <c r="E8047">
        <v>8</v>
      </c>
      <c r="F8047">
        <v>97</v>
      </c>
      <c r="G8047">
        <v>0</v>
      </c>
      <c r="H8047">
        <v>0</v>
      </c>
      <c r="I8047">
        <v>0</v>
      </c>
      <c r="J8047" s="4">
        <f t="shared" si="1128"/>
        <v>330.80557971088751</v>
      </c>
      <c r="K8047" s="4">
        <f t="shared" si="1129"/>
        <v>-58.664807625141862</v>
      </c>
      <c r="L8047" s="5">
        <f t="shared" si="1134"/>
        <v>0</v>
      </c>
      <c r="M8047" s="5">
        <f t="shared" si="1135"/>
        <v>0</v>
      </c>
      <c r="N8047" s="6">
        <f t="shared" si="1127"/>
        <v>0</v>
      </c>
      <c r="O8047" s="6">
        <f t="shared" si="1130"/>
        <v>0</v>
      </c>
      <c r="P8047" s="6">
        <f>FORECAST(J8047,Inputs!$B$10:$B$18,Inputs!$A$10:$A$18)</f>
        <v>33.618570182508215</v>
      </c>
      <c r="Q8047" s="6">
        <f>IF(Inputs!$D$10="Yes",IF('Hourly Calcs'!P8047&gt;'Hourly Calcs'!K8047,'Hourly Calcs'!O8047,N8047+O8047),N8047+O8047)</f>
        <v>0</v>
      </c>
      <c r="R8047" s="12">
        <f t="shared" si="1131"/>
        <v>0</v>
      </c>
      <c r="S8047" s="1">
        <f>IF(AND(A8047&gt;=5,A8047&lt;=9),INDEX(Demand!$C$3:$C$26,C8047),INDEX(Demand!$B$3:$B$26,C8047))</f>
        <v>500</v>
      </c>
      <c r="T8047" s="7">
        <f t="shared" si="1132"/>
        <v>0</v>
      </c>
      <c r="U8047" s="7">
        <f t="shared" si="1133"/>
        <v>0</v>
      </c>
    </row>
    <row r="8048" spans="1:21" x14ac:dyDescent="0.2">
      <c r="A8048" s="1">
        <v>12</v>
      </c>
      <c r="B8048" s="1">
        <v>1</v>
      </c>
      <c r="C8048" s="1">
        <v>24</v>
      </c>
      <c r="D8048">
        <v>9.1</v>
      </c>
      <c r="E8048">
        <v>8.1</v>
      </c>
      <c r="F8048">
        <v>93</v>
      </c>
      <c r="G8048">
        <v>0</v>
      </c>
      <c r="H8048">
        <v>0</v>
      </c>
      <c r="I8048">
        <v>0</v>
      </c>
      <c r="J8048" s="4">
        <f t="shared" si="1128"/>
        <v>358.31311348142094</v>
      </c>
      <c r="K8048" s="4">
        <f t="shared" si="1129"/>
        <v>-61.223936341118417</v>
      </c>
      <c r="L8048" s="5">
        <f t="shared" si="1134"/>
        <v>0</v>
      </c>
      <c r="M8048" s="5">
        <f t="shared" si="1135"/>
        <v>0</v>
      </c>
      <c r="N8048" s="6">
        <f t="shared" si="1127"/>
        <v>0</v>
      </c>
      <c r="O8048" s="6">
        <f t="shared" si="1130"/>
        <v>0</v>
      </c>
      <c r="P8048" s="6">
        <f>FORECAST(J8048,Inputs!$B$10:$B$18,Inputs!$A$10:$A$18)</f>
        <v>33.873269569272416</v>
      </c>
      <c r="Q8048" s="6">
        <f>IF(Inputs!$D$10="Yes",IF('Hourly Calcs'!P8048&gt;'Hourly Calcs'!K8048,'Hourly Calcs'!O8048,N8048+O8048),N8048+O8048)</f>
        <v>0</v>
      </c>
      <c r="R8048" s="12">
        <f t="shared" si="1131"/>
        <v>0</v>
      </c>
      <c r="S8048" s="1">
        <f>IF(AND(A8048&gt;=5,A8048&lt;=9),INDEX(Demand!$C$3:$C$26,C8048),INDEX(Demand!$B$3:$B$26,C8048))</f>
        <v>400</v>
      </c>
      <c r="T8048" s="7">
        <f t="shared" si="1132"/>
        <v>0</v>
      </c>
      <c r="U8048" s="7">
        <f t="shared" si="1133"/>
        <v>0</v>
      </c>
    </row>
    <row r="8049" spans="1:21" x14ac:dyDescent="0.2">
      <c r="A8049" s="1">
        <v>12</v>
      </c>
      <c r="B8049" s="1">
        <v>2</v>
      </c>
      <c r="C8049" s="1">
        <v>1</v>
      </c>
      <c r="D8049">
        <v>8.5</v>
      </c>
      <c r="E8049">
        <v>7.1</v>
      </c>
      <c r="F8049">
        <v>91</v>
      </c>
      <c r="G8049">
        <v>0</v>
      </c>
      <c r="H8049">
        <v>0</v>
      </c>
      <c r="I8049">
        <v>0</v>
      </c>
      <c r="J8049" s="4">
        <f t="shared" si="1128"/>
        <v>26.217861556508012</v>
      </c>
      <c r="K8049" s="4">
        <f t="shared" si="1129"/>
        <v>-59.191889571861765</v>
      </c>
      <c r="L8049" s="5">
        <f t="shared" si="1134"/>
        <v>0</v>
      </c>
      <c r="M8049" s="5">
        <f t="shared" si="1135"/>
        <v>0</v>
      </c>
      <c r="N8049" s="6">
        <f t="shared" si="1127"/>
        <v>0</v>
      </c>
      <c r="O8049" s="6">
        <f t="shared" si="1130"/>
        <v>0</v>
      </c>
      <c r="P8049" s="6">
        <f>FORECAST(J8049,Inputs!$B$10:$B$18,Inputs!$A$10:$A$18)</f>
        <v>30.798313532930628</v>
      </c>
      <c r="Q8049" s="6">
        <f>IF(Inputs!$D$10="Yes",IF('Hourly Calcs'!P8049&gt;'Hourly Calcs'!K8049,'Hourly Calcs'!O8049,N8049+O8049),N8049+O8049)</f>
        <v>0</v>
      </c>
      <c r="R8049" s="12">
        <f t="shared" si="1131"/>
        <v>0</v>
      </c>
      <c r="S8049" s="1">
        <f>IF(AND(A8049&gt;=5,A8049&lt;=9),INDEX(Demand!$C$3:$C$26,C8049),INDEX(Demand!$B$3:$B$26,C8049))</f>
        <v>350</v>
      </c>
      <c r="T8049" s="7">
        <f t="shared" si="1132"/>
        <v>0</v>
      </c>
      <c r="U8049" s="7">
        <f t="shared" si="1133"/>
        <v>0</v>
      </c>
    </row>
    <row r="8050" spans="1:21" x14ac:dyDescent="0.2">
      <c r="A8050" s="1">
        <v>12</v>
      </c>
      <c r="B8050" s="1">
        <v>2</v>
      </c>
      <c r="C8050" s="1">
        <v>2</v>
      </c>
      <c r="D8050">
        <v>8.1999999999999993</v>
      </c>
      <c r="E8050">
        <v>7</v>
      </c>
      <c r="F8050">
        <v>92</v>
      </c>
      <c r="G8050">
        <v>0</v>
      </c>
      <c r="H8050">
        <v>0</v>
      </c>
      <c r="I8050">
        <v>0</v>
      </c>
      <c r="J8050" s="4">
        <f t="shared" si="1128"/>
        <v>49.140702453574534</v>
      </c>
      <c r="K8050" s="4">
        <f t="shared" si="1129"/>
        <v>-53.368194692710972</v>
      </c>
      <c r="L8050" s="5">
        <f t="shared" si="1134"/>
        <v>0</v>
      </c>
      <c r="M8050" s="5">
        <f t="shared" si="1135"/>
        <v>0</v>
      </c>
      <c r="N8050" s="6">
        <f t="shared" si="1127"/>
        <v>0</v>
      </c>
      <c r="O8050" s="6">
        <f t="shared" si="1130"/>
        <v>0</v>
      </c>
      <c r="P8050" s="6">
        <f>FORECAST(J8050,Inputs!$B$10:$B$18,Inputs!$A$10:$A$18)</f>
        <v>31.010562059755319</v>
      </c>
      <c r="Q8050" s="6">
        <f>IF(Inputs!$D$10="Yes",IF('Hourly Calcs'!P8050&gt;'Hourly Calcs'!K8050,'Hourly Calcs'!O8050,N8050+O8050),N8050+O8050)</f>
        <v>0</v>
      </c>
      <c r="R8050" s="12">
        <f t="shared" si="1131"/>
        <v>0</v>
      </c>
      <c r="S8050" s="1">
        <f>IF(AND(A8050&gt;=5,A8050&lt;=9),INDEX(Demand!$C$3:$C$26,C8050),INDEX(Demand!$B$3:$B$26,C8050))</f>
        <v>350</v>
      </c>
      <c r="T8050" s="7">
        <f t="shared" si="1132"/>
        <v>0</v>
      </c>
      <c r="U8050" s="7">
        <f t="shared" si="1133"/>
        <v>0</v>
      </c>
    </row>
    <row r="8051" spans="1:21" x14ac:dyDescent="0.2">
      <c r="A8051" s="1">
        <v>12</v>
      </c>
      <c r="B8051" s="1">
        <v>2</v>
      </c>
      <c r="C8051" s="1">
        <v>3</v>
      </c>
      <c r="D8051">
        <v>8.1999999999999993</v>
      </c>
      <c r="E8051">
        <v>6</v>
      </c>
      <c r="F8051">
        <v>86</v>
      </c>
      <c r="G8051">
        <v>0</v>
      </c>
      <c r="H8051">
        <v>0</v>
      </c>
      <c r="I8051">
        <v>0</v>
      </c>
      <c r="J8051" s="4">
        <f t="shared" si="1128"/>
        <v>66.663116214469099</v>
      </c>
      <c r="K8051" s="4">
        <f t="shared" si="1129"/>
        <v>-45.32874566506095</v>
      </c>
      <c r="L8051" s="5">
        <f t="shared" si="1134"/>
        <v>0</v>
      </c>
      <c r="M8051" s="5">
        <f t="shared" si="1135"/>
        <v>0</v>
      </c>
      <c r="N8051" s="6">
        <f t="shared" si="1127"/>
        <v>0</v>
      </c>
      <c r="O8051" s="6">
        <f t="shared" si="1130"/>
        <v>0</v>
      </c>
      <c r="P8051" s="6">
        <f>FORECAST(J8051,Inputs!$B$10:$B$18,Inputs!$A$10:$A$18)</f>
        <v>31.172806631615451</v>
      </c>
      <c r="Q8051" s="6">
        <f>IF(Inputs!$D$10="Yes",IF('Hourly Calcs'!P8051&gt;'Hourly Calcs'!K8051,'Hourly Calcs'!O8051,N8051+O8051),N8051+O8051)</f>
        <v>0</v>
      </c>
      <c r="R8051" s="12">
        <f t="shared" si="1131"/>
        <v>0</v>
      </c>
      <c r="S8051" s="1">
        <f>IF(AND(A8051&gt;=5,A8051&lt;=9),INDEX(Demand!$C$3:$C$26,C8051),INDEX(Demand!$B$3:$B$26,C8051))</f>
        <v>350</v>
      </c>
      <c r="T8051" s="7">
        <f t="shared" si="1132"/>
        <v>0</v>
      </c>
      <c r="U8051" s="7">
        <f t="shared" si="1133"/>
        <v>0</v>
      </c>
    </row>
    <row r="8052" spans="1:21" x14ac:dyDescent="0.2">
      <c r="A8052" s="1">
        <v>12</v>
      </c>
      <c r="B8052" s="1">
        <v>2</v>
      </c>
      <c r="C8052" s="1">
        <v>4</v>
      </c>
      <c r="D8052">
        <v>8.3000000000000007</v>
      </c>
      <c r="E8052">
        <v>5.6</v>
      </c>
      <c r="F8052">
        <v>83</v>
      </c>
      <c r="G8052">
        <v>0</v>
      </c>
      <c r="H8052">
        <v>0</v>
      </c>
      <c r="I8052">
        <v>0</v>
      </c>
      <c r="J8052" s="4">
        <f t="shared" si="1128"/>
        <v>80.613081859707123</v>
      </c>
      <c r="K8052" s="4">
        <f t="shared" si="1129"/>
        <v>-36.235687857003441</v>
      </c>
      <c r="L8052" s="5">
        <f t="shared" si="1134"/>
        <v>84.386918140292877</v>
      </c>
      <c r="M8052" s="5">
        <f t="shared" si="1135"/>
        <v>0</v>
      </c>
      <c r="N8052" s="6">
        <f t="shared" si="1127"/>
        <v>0</v>
      </c>
      <c r="O8052" s="6">
        <f t="shared" si="1130"/>
        <v>0</v>
      </c>
      <c r="P8052" s="6">
        <f>FORECAST(J8052,Inputs!$B$10:$B$18,Inputs!$A$10:$A$18)</f>
        <v>31.30197298018247</v>
      </c>
      <c r="Q8052" s="6">
        <f>IF(Inputs!$D$10="Yes",IF('Hourly Calcs'!P8052&gt;'Hourly Calcs'!K8052,'Hourly Calcs'!O8052,N8052+O8052),N8052+O8052)</f>
        <v>0</v>
      </c>
      <c r="R8052" s="12">
        <f t="shared" si="1131"/>
        <v>0</v>
      </c>
      <c r="S8052" s="1">
        <f>IF(AND(A8052&gt;=5,A8052&lt;=9),INDEX(Demand!$C$3:$C$26,C8052),INDEX(Demand!$B$3:$B$26,C8052))</f>
        <v>350</v>
      </c>
      <c r="T8052" s="7">
        <f t="shared" si="1132"/>
        <v>0</v>
      </c>
      <c r="U8052" s="7">
        <f t="shared" si="1133"/>
        <v>0</v>
      </c>
    </row>
    <row r="8053" spans="1:21" x14ac:dyDescent="0.2">
      <c r="A8053" s="1">
        <v>12</v>
      </c>
      <c r="B8053" s="1">
        <v>2</v>
      </c>
      <c r="C8053" s="1">
        <v>5</v>
      </c>
      <c r="D8053">
        <v>8.3000000000000007</v>
      </c>
      <c r="E8053">
        <v>5.7</v>
      </c>
      <c r="F8053">
        <v>84</v>
      </c>
      <c r="G8053">
        <v>0</v>
      </c>
      <c r="H8053">
        <v>0</v>
      </c>
      <c r="I8053">
        <v>0</v>
      </c>
      <c r="J8053" s="4">
        <f t="shared" si="1128"/>
        <v>92.598760775965502</v>
      </c>
      <c r="K8053" s="4">
        <f t="shared" si="1129"/>
        <v>-26.777319283603092</v>
      </c>
      <c r="L8053" s="5">
        <f t="shared" si="1134"/>
        <v>72.401239224034498</v>
      </c>
      <c r="M8053" s="5">
        <f t="shared" si="1135"/>
        <v>0</v>
      </c>
      <c r="N8053" s="6">
        <f t="shared" si="1127"/>
        <v>0</v>
      </c>
      <c r="O8053" s="6">
        <f t="shared" si="1130"/>
        <v>0</v>
      </c>
      <c r="P8053" s="6">
        <f>FORECAST(J8053,Inputs!$B$10:$B$18,Inputs!$A$10:$A$18)</f>
        <v>31.412951488666344</v>
      </c>
      <c r="Q8053" s="6">
        <f>IF(Inputs!$D$10="Yes",IF('Hourly Calcs'!P8053&gt;'Hourly Calcs'!K8053,'Hourly Calcs'!O8053,N8053+O8053),N8053+O8053)</f>
        <v>0</v>
      </c>
      <c r="R8053" s="12">
        <f t="shared" si="1131"/>
        <v>0</v>
      </c>
      <c r="S8053" s="1">
        <f>IF(AND(A8053&gt;=5,A8053&lt;=9),INDEX(Demand!$C$3:$C$26,C8053),INDEX(Demand!$B$3:$B$26,C8053))</f>
        <v>350</v>
      </c>
      <c r="T8053" s="7">
        <f t="shared" si="1132"/>
        <v>0</v>
      </c>
      <c r="U8053" s="7">
        <f t="shared" si="1133"/>
        <v>0</v>
      </c>
    </row>
    <row r="8054" spans="1:21" x14ac:dyDescent="0.2">
      <c r="A8054" s="1">
        <v>12</v>
      </c>
      <c r="B8054" s="1">
        <v>2</v>
      </c>
      <c r="C8054" s="1">
        <v>6</v>
      </c>
      <c r="D8054">
        <v>8.1999999999999993</v>
      </c>
      <c r="E8054">
        <v>6</v>
      </c>
      <c r="F8054">
        <v>86</v>
      </c>
      <c r="G8054">
        <v>0</v>
      </c>
      <c r="H8054">
        <v>0</v>
      </c>
      <c r="I8054">
        <v>0</v>
      </c>
      <c r="J8054" s="4">
        <f t="shared" si="1128"/>
        <v>103.69276313409875</v>
      </c>
      <c r="K8054" s="4">
        <f t="shared" si="1129"/>
        <v>-17.394128334560833</v>
      </c>
      <c r="L8054" s="5">
        <f t="shared" si="1134"/>
        <v>61.307236865901245</v>
      </c>
      <c r="M8054" s="5">
        <f t="shared" si="1135"/>
        <v>0</v>
      </c>
      <c r="N8054" s="6">
        <f t="shared" si="1127"/>
        <v>0</v>
      </c>
      <c r="O8054" s="6">
        <f t="shared" si="1130"/>
        <v>0</v>
      </c>
      <c r="P8054" s="6">
        <f>FORECAST(J8054,Inputs!$B$10:$B$18,Inputs!$A$10:$A$18)</f>
        <v>31.515673732723133</v>
      </c>
      <c r="Q8054" s="6">
        <f>IF(Inputs!$D$10="Yes",IF('Hourly Calcs'!P8054&gt;'Hourly Calcs'!K8054,'Hourly Calcs'!O8054,N8054+O8054),N8054+O8054)</f>
        <v>0</v>
      </c>
      <c r="R8054" s="12">
        <f t="shared" si="1131"/>
        <v>0</v>
      </c>
      <c r="S8054" s="1">
        <f>IF(AND(A8054&gt;=5,A8054&lt;=9),INDEX(Demand!$C$3:$C$26,C8054),INDEX(Demand!$B$3:$B$26,C8054))</f>
        <v>350</v>
      </c>
      <c r="T8054" s="7">
        <f t="shared" si="1132"/>
        <v>0</v>
      </c>
      <c r="U8054" s="7">
        <f t="shared" si="1133"/>
        <v>0</v>
      </c>
    </row>
    <row r="8055" spans="1:21" x14ac:dyDescent="0.2">
      <c r="A8055" s="1">
        <v>12</v>
      </c>
      <c r="B8055" s="1">
        <v>2</v>
      </c>
      <c r="C8055" s="1">
        <v>7</v>
      </c>
      <c r="D8055">
        <v>7.9</v>
      </c>
      <c r="E8055">
        <v>5.2</v>
      </c>
      <c r="F8055">
        <v>83</v>
      </c>
      <c r="G8055">
        <v>0</v>
      </c>
      <c r="H8055">
        <v>0</v>
      </c>
      <c r="I8055">
        <v>0</v>
      </c>
      <c r="J8055" s="4">
        <f t="shared" si="1128"/>
        <v>114.61688199598802</v>
      </c>
      <c r="K8055" s="4">
        <f t="shared" si="1129"/>
        <v>-8.4248717015630348</v>
      </c>
      <c r="L8055" s="5">
        <f t="shared" si="1134"/>
        <v>50.383118004011976</v>
      </c>
      <c r="M8055" s="5">
        <f t="shared" si="1135"/>
        <v>0</v>
      </c>
      <c r="N8055" s="6">
        <f t="shared" si="1127"/>
        <v>0</v>
      </c>
      <c r="O8055" s="6">
        <f t="shared" si="1130"/>
        <v>0</v>
      </c>
      <c r="P8055" s="6">
        <f>FORECAST(J8055,Inputs!$B$10:$B$18,Inputs!$A$10:$A$18)</f>
        <v>31.616822981444333</v>
      </c>
      <c r="Q8055" s="6">
        <f>IF(Inputs!$D$10="Yes",IF('Hourly Calcs'!P8055&gt;'Hourly Calcs'!K8055,'Hourly Calcs'!O8055,N8055+O8055),N8055+O8055)</f>
        <v>0</v>
      </c>
      <c r="R8055" s="12">
        <f t="shared" si="1131"/>
        <v>0</v>
      </c>
      <c r="S8055" s="1">
        <f>IF(AND(A8055&gt;=5,A8055&lt;=9),INDEX(Demand!$C$3:$C$26,C8055),INDEX(Demand!$B$3:$B$26,C8055))</f>
        <v>350</v>
      </c>
      <c r="T8055" s="7">
        <f t="shared" si="1132"/>
        <v>0</v>
      </c>
      <c r="U8055" s="7">
        <f t="shared" si="1133"/>
        <v>0</v>
      </c>
    </row>
    <row r="8056" spans="1:21" x14ac:dyDescent="0.2">
      <c r="A8056" s="1">
        <v>12</v>
      </c>
      <c r="B8056" s="1">
        <v>2</v>
      </c>
      <c r="C8056" s="1">
        <v>8</v>
      </c>
      <c r="D8056">
        <v>8.1999999999999993</v>
      </c>
      <c r="E8056">
        <v>4.9000000000000004</v>
      </c>
      <c r="F8056">
        <v>80</v>
      </c>
      <c r="G8056">
        <v>0</v>
      </c>
      <c r="H8056">
        <v>0</v>
      </c>
      <c r="I8056">
        <v>0</v>
      </c>
      <c r="J8056" s="4">
        <f t="shared" si="1128"/>
        <v>125.89071388029745</v>
      </c>
      <c r="K8056" s="4">
        <f t="shared" si="1129"/>
        <v>0.24576997432401981</v>
      </c>
      <c r="L8056" s="5">
        <f t="shared" si="1134"/>
        <v>39.109286119702546</v>
      </c>
      <c r="M8056" s="5">
        <f t="shared" si="1135"/>
        <v>33.75423002567598</v>
      </c>
      <c r="N8056" s="6">
        <f t="shared" si="1127"/>
        <v>0</v>
      </c>
      <c r="O8056" s="6">
        <f t="shared" si="1130"/>
        <v>0</v>
      </c>
      <c r="P8056" s="6">
        <f>FORECAST(J8056,Inputs!$B$10:$B$18,Inputs!$A$10:$A$18)</f>
        <v>31.721210313706457</v>
      </c>
      <c r="Q8056" s="6">
        <f>IF(Inputs!$D$10="Yes",IF('Hourly Calcs'!P8056&gt;'Hourly Calcs'!K8056,'Hourly Calcs'!O8056,N8056+O8056),N8056+O8056)</f>
        <v>0</v>
      </c>
      <c r="R8056" s="12">
        <f t="shared" si="1131"/>
        <v>0</v>
      </c>
      <c r="S8056" s="1">
        <f>IF(AND(A8056&gt;=5,A8056&lt;=9),INDEX(Demand!$C$3:$C$26,C8056),INDEX(Demand!$B$3:$B$26,C8056))</f>
        <v>350</v>
      </c>
      <c r="T8056" s="7">
        <f t="shared" si="1132"/>
        <v>0</v>
      </c>
      <c r="U8056" s="7">
        <f t="shared" si="1133"/>
        <v>0</v>
      </c>
    </row>
    <row r="8057" spans="1:21" x14ac:dyDescent="0.2">
      <c r="A8057" s="1">
        <v>12</v>
      </c>
      <c r="B8057" s="1">
        <v>2</v>
      </c>
      <c r="C8057" s="1">
        <v>9</v>
      </c>
      <c r="D8057">
        <v>8.6</v>
      </c>
      <c r="E8057">
        <v>4.2</v>
      </c>
      <c r="F8057">
        <v>74</v>
      </c>
      <c r="G8057">
        <v>19</v>
      </c>
      <c r="H8057">
        <v>0</v>
      </c>
      <c r="I8057">
        <v>19</v>
      </c>
      <c r="J8057" s="4">
        <f t="shared" si="1128"/>
        <v>137.88983716470187</v>
      </c>
      <c r="K8057" s="4">
        <f t="shared" si="1129"/>
        <v>6.9026313147369507</v>
      </c>
      <c r="L8057" s="5">
        <f t="shared" si="1134"/>
        <v>27.110162835298127</v>
      </c>
      <c r="M8057" s="5">
        <f t="shared" si="1135"/>
        <v>27.097368685263049</v>
      </c>
      <c r="N8057" s="6">
        <f t="shared" si="1127"/>
        <v>0</v>
      </c>
      <c r="O8057" s="6">
        <f t="shared" si="1130"/>
        <v>17.375856939272897</v>
      </c>
      <c r="P8057" s="6">
        <f>FORECAST(J8057,Inputs!$B$10:$B$18,Inputs!$A$10:$A$18)</f>
        <v>31.832313307080572</v>
      </c>
      <c r="Q8057" s="6">
        <f>IF(Inputs!$D$10="Yes",IF('Hourly Calcs'!P8057&gt;'Hourly Calcs'!K8057,'Hourly Calcs'!O8057,N8057+O8057),N8057+O8057)</f>
        <v>17.375856939272897</v>
      </c>
      <c r="R8057" s="12">
        <f t="shared" si="1131"/>
        <v>82.570072175424798</v>
      </c>
      <c r="S8057" s="1">
        <f>IF(AND(A8057&gt;=5,A8057&lt;=9),INDEX(Demand!$C$3:$C$26,C8057),INDEX(Demand!$B$3:$B$26,C8057))</f>
        <v>350</v>
      </c>
      <c r="T8057" s="7">
        <f t="shared" si="1132"/>
        <v>82.570072175424798</v>
      </c>
      <c r="U8057" s="7">
        <f t="shared" si="1133"/>
        <v>0</v>
      </c>
    </row>
    <row r="8058" spans="1:21" x14ac:dyDescent="0.2">
      <c r="A8058" s="1">
        <v>12</v>
      </c>
      <c r="B8058" s="1">
        <v>2</v>
      </c>
      <c r="C8058" s="1">
        <v>10</v>
      </c>
      <c r="D8058">
        <v>8.9</v>
      </c>
      <c r="E8058">
        <v>4.4000000000000004</v>
      </c>
      <c r="F8058">
        <v>73</v>
      </c>
      <c r="G8058">
        <v>73</v>
      </c>
      <c r="H8058">
        <v>5</v>
      </c>
      <c r="I8058">
        <v>72</v>
      </c>
      <c r="J8058" s="4">
        <f t="shared" si="1128"/>
        <v>150.82542601901989</v>
      </c>
      <c r="K8058" s="4">
        <f t="shared" si="1129"/>
        <v>12.374471489864476</v>
      </c>
      <c r="L8058" s="5">
        <f t="shared" si="1134"/>
        <v>14.174573980980114</v>
      </c>
      <c r="M8058" s="5">
        <f t="shared" si="1135"/>
        <v>21.625528510135524</v>
      </c>
      <c r="N8058" s="6">
        <f t="shared" si="1127"/>
        <v>3.5361746585848675</v>
      </c>
      <c r="O8058" s="6">
        <f t="shared" si="1130"/>
        <v>65.845352611981497</v>
      </c>
      <c r="P8058" s="6">
        <f>FORECAST(J8058,Inputs!$B$10:$B$18,Inputs!$A$10:$A$18)</f>
        <v>31.952087277953886</v>
      </c>
      <c r="Q8058" s="6">
        <f>IF(Inputs!$D$10="Yes",IF('Hourly Calcs'!P8058&gt;'Hourly Calcs'!K8058,'Hourly Calcs'!O8058,N8058+O8058),N8058+O8058)</f>
        <v>65.845352611981497</v>
      </c>
      <c r="R8058" s="12">
        <f t="shared" si="1131"/>
        <v>312.89711561213608</v>
      </c>
      <c r="S8058" s="1">
        <f>IF(AND(A8058&gt;=5,A8058&lt;=9),INDEX(Demand!$C$3:$C$26,C8058),INDEX(Demand!$B$3:$B$26,C8058))</f>
        <v>600</v>
      </c>
      <c r="T8058" s="7">
        <f t="shared" si="1132"/>
        <v>312.89711561213608</v>
      </c>
      <c r="U8058" s="7">
        <f t="shared" si="1133"/>
        <v>0</v>
      </c>
    </row>
    <row r="8059" spans="1:21" x14ac:dyDescent="0.2">
      <c r="A8059" s="1">
        <v>12</v>
      </c>
      <c r="B8059" s="1">
        <v>2</v>
      </c>
      <c r="C8059" s="1">
        <v>11</v>
      </c>
      <c r="D8059">
        <v>8.8000000000000007</v>
      </c>
      <c r="E8059">
        <v>3</v>
      </c>
      <c r="F8059">
        <v>67</v>
      </c>
      <c r="G8059">
        <v>160</v>
      </c>
      <c r="H8059">
        <v>177</v>
      </c>
      <c r="I8059">
        <v>111</v>
      </c>
      <c r="J8059" s="4">
        <f t="shared" si="1128"/>
        <v>164.67067333591288</v>
      </c>
      <c r="K8059" s="4">
        <f t="shared" si="1129"/>
        <v>15.948278972886442</v>
      </c>
      <c r="L8059" s="5">
        <f t="shared" si="1134"/>
        <v>0.32932666408711952</v>
      </c>
      <c r="M8059" s="5">
        <f t="shared" si="1135"/>
        <v>18.051721027113558</v>
      </c>
      <c r="N8059" s="6">
        <f t="shared" si="1127"/>
        <v>135.4855356462416</v>
      </c>
      <c r="O8059" s="6">
        <f t="shared" si="1130"/>
        <v>101.51158527680481</v>
      </c>
      <c r="P8059" s="6">
        <f>FORECAST(J8059,Inputs!$B$10:$B$18,Inputs!$A$10:$A$18)</f>
        <v>32.08028401236956</v>
      </c>
      <c r="Q8059" s="6">
        <f>IF(Inputs!$D$10="Yes",IF('Hourly Calcs'!P8059&gt;'Hourly Calcs'!K8059,'Hourly Calcs'!O8059,N8059+O8059),N8059+O8059)</f>
        <v>101.51158527680481</v>
      </c>
      <c r="R8059" s="12">
        <f t="shared" si="1131"/>
        <v>482.38305323537645</v>
      </c>
      <c r="S8059" s="1">
        <f>IF(AND(A8059&gt;=5,A8059&lt;=9),INDEX(Demand!$C$3:$C$26,C8059),INDEX(Demand!$B$3:$B$26,C8059))</f>
        <v>600</v>
      </c>
      <c r="T8059" s="7">
        <f t="shared" si="1132"/>
        <v>482.38305323537645</v>
      </c>
      <c r="U8059" s="7">
        <f t="shared" si="1133"/>
        <v>0</v>
      </c>
    </row>
    <row r="8060" spans="1:21" x14ac:dyDescent="0.2">
      <c r="A8060" s="1">
        <v>12</v>
      </c>
      <c r="B8060" s="1">
        <v>2</v>
      </c>
      <c r="C8060" s="1">
        <v>12</v>
      </c>
      <c r="D8060">
        <v>9.9</v>
      </c>
      <c r="E8060">
        <v>3.5</v>
      </c>
      <c r="F8060">
        <v>64</v>
      </c>
      <c r="G8060">
        <v>243</v>
      </c>
      <c r="H8060">
        <v>445</v>
      </c>
      <c r="I8060">
        <v>102</v>
      </c>
      <c r="J8060" s="4">
        <f t="shared" si="1128"/>
        <v>179.10333722331345</v>
      </c>
      <c r="K8060" s="4">
        <f t="shared" si="1129"/>
        <v>17.278484640037917</v>
      </c>
      <c r="L8060" s="5">
        <f t="shared" si="1134"/>
        <v>14.103337223313446</v>
      </c>
      <c r="M8060" s="5">
        <f t="shared" si="1135"/>
        <v>16.721515359962083</v>
      </c>
      <c r="N8060" s="6">
        <f t="shared" si="1127"/>
        <v>340.02490629077857</v>
      </c>
      <c r="O8060" s="6">
        <f t="shared" si="1130"/>
        <v>93.280916200307118</v>
      </c>
      <c r="P8060" s="6">
        <f>FORECAST(J8060,Inputs!$B$10:$B$18,Inputs!$A$10:$A$18)</f>
        <v>32.21391978910475</v>
      </c>
      <c r="Q8060" s="6">
        <f>IF(Inputs!$D$10="Yes",IF('Hourly Calcs'!P8060&gt;'Hourly Calcs'!K8060,'Hourly Calcs'!O8060,N8060+O8060),N8060+O8060)</f>
        <v>93.280916200307118</v>
      </c>
      <c r="R8060" s="12">
        <f t="shared" si="1131"/>
        <v>443.27091378385938</v>
      </c>
      <c r="S8060" s="1">
        <f>IF(AND(A8060&gt;=5,A8060&lt;=9),INDEX(Demand!$C$3:$C$26,C8060),INDEX(Demand!$B$3:$B$26,C8060))</f>
        <v>600</v>
      </c>
      <c r="T8060" s="7">
        <f t="shared" si="1132"/>
        <v>443.27091378385938</v>
      </c>
      <c r="U8060" s="7">
        <f t="shared" si="1133"/>
        <v>0</v>
      </c>
    </row>
    <row r="8061" spans="1:21" x14ac:dyDescent="0.2">
      <c r="A8061" s="1">
        <v>12</v>
      </c>
      <c r="B8061" s="1">
        <v>2</v>
      </c>
      <c r="C8061" s="1">
        <v>13</v>
      </c>
      <c r="D8061">
        <v>9.6</v>
      </c>
      <c r="E8061">
        <v>4</v>
      </c>
      <c r="F8061">
        <v>68</v>
      </c>
      <c r="G8061">
        <v>242</v>
      </c>
      <c r="H8061">
        <v>386</v>
      </c>
      <c r="I8061">
        <v>120</v>
      </c>
      <c r="J8061" s="4">
        <f t="shared" si="1128"/>
        <v>193.57106219132245</v>
      </c>
      <c r="K8061" s="4">
        <f t="shared" si="1129"/>
        <v>16.227313627712448</v>
      </c>
      <c r="L8061" s="5">
        <f t="shared" si="1134"/>
        <v>28.571062191322454</v>
      </c>
      <c r="M8061" s="5">
        <f t="shared" si="1135"/>
        <v>17.772686372287552</v>
      </c>
      <c r="N8061" s="6">
        <f t="shared" si="1127"/>
        <v>271.43734811052332</v>
      </c>
      <c r="O8061" s="6">
        <f t="shared" si="1130"/>
        <v>109.7422543533025</v>
      </c>
      <c r="P8061" s="6">
        <f>FORECAST(J8061,Inputs!$B$10:$B$18,Inputs!$A$10:$A$18)</f>
        <v>32.347880205475207</v>
      </c>
      <c r="Q8061" s="6">
        <f>IF(Inputs!$D$10="Yes",IF('Hourly Calcs'!P8061&gt;'Hourly Calcs'!K8061,'Hourly Calcs'!O8061,N8061+O8061),N8061+O8061)</f>
        <v>109.7422543533025</v>
      </c>
      <c r="R8061" s="12">
        <f t="shared" si="1131"/>
        <v>521.49519268689346</v>
      </c>
      <c r="S8061" s="1">
        <f>IF(AND(A8061&gt;=5,A8061&lt;=9),INDEX(Demand!$C$3:$C$26,C8061),INDEX(Demand!$B$3:$B$26,C8061))</f>
        <v>600</v>
      </c>
      <c r="T8061" s="7">
        <f t="shared" si="1132"/>
        <v>521.49519268689346</v>
      </c>
      <c r="U8061" s="7">
        <f t="shared" si="1133"/>
        <v>0</v>
      </c>
    </row>
    <row r="8062" spans="1:21" x14ac:dyDescent="0.2">
      <c r="A8062" s="1">
        <v>12</v>
      </c>
      <c r="B8062" s="1">
        <v>2</v>
      </c>
      <c r="C8062" s="1">
        <v>14</v>
      </c>
      <c r="D8062">
        <v>9.8000000000000007</v>
      </c>
      <c r="E8062">
        <v>4.0999999999999996</v>
      </c>
      <c r="F8062">
        <v>68</v>
      </c>
      <c r="G8062">
        <v>196</v>
      </c>
      <c r="H8062">
        <v>381</v>
      </c>
      <c r="I8062">
        <v>91</v>
      </c>
      <c r="J8062" s="4">
        <f t="shared" si="1128"/>
        <v>207.50639957482761</v>
      </c>
      <c r="K8062" s="4">
        <f t="shared" si="1129"/>
        <v>12.904019391162805</v>
      </c>
      <c r="L8062" s="5">
        <f t="shared" si="1134"/>
        <v>42.506399574827611</v>
      </c>
      <c r="M8062" s="5">
        <f t="shared" si="1135"/>
        <v>21.095980608837195</v>
      </c>
      <c r="N8062" s="6">
        <f t="shared" si="1127"/>
        <v>223.63428476627297</v>
      </c>
      <c r="O8062" s="6">
        <f t="shared" si="1130"/>
        <v>83.22120955125439</v>
      </c>
      <c r="P8062" s="6">
        <f>FORECAST(J8062,Inputs!$B$10:$B$18,Inputs!$A$10:$A$18)</f>
        <v>32.476911107174331</v>
      </c>
      <c r="Q8062" s="6">
        <f>IF(Inputs!$D$10="Yes",IF('Hourly Calcs'!P8062&gt;'Hourly Calcs'!K8062,'Hourly Calcs'!O8062,N8062+O8062),N8062+O8062)</f>
        <v>83.22120955125439</v>
      </c>
      <c r="R8062" s="12">
        <f t="shared" si="1131"/>
        <v>395.46718778756082</v>
      </c>
      <c r="S8062" s="1">
        <f>IF(AND(A8062&gt;=5,A8062&lt;=9),INDEX(Demand!$C$3:$C$26,C8062),INDEX(Demand!$B$3:$B$26,C8062))</f>
        <v>600</v>
      </c>
      <c r="T8062" s="7">
        <f t="shared" si="1132"/>
        <v>395.46718778756082</v>
      </c>
      <c r="U8062" s="7">
        <f t="shared" si="1133"/>
        <v>0</v>
      </c>
    </row>
    <row r="8063" spans="1:21" x14ac:dyDescent="0.2">
      <c r="A8063" s="1">
        <v>12</v>
      </c>
      <c r="B8063" s="1">
        <v>2</v>
      </c>
      <c r="C8063" s="1">
        <v>15</v>
      </c>
      <c r="D8063">
        <v>9.1999999999999993</v>
      </c>
      <c r="E8063">
        <v>3.4</v>
      </c>
      <c r="F8063">
        <v>67</v>
      </c>
      <c r="G8063">
        <v>116</v>
      </c>
      <c r="H8063">
        <v>236</v>
      </c>
      <c r="I8063">
        <v>70</v>
      </c>
      <c r="J8063" s="4">
        <f t="shared" si="1128"/>
        <v>220.55294142945024</v>
      </c>
      <c r="K8063" s="4">
        <f t="shared" si="1129"/>
        <v>7.6321010773246201</v>
      </c>
      <c r="L8063" s="5">
        <f t="shared" si="1134"/>
        <v>55.552941429450243</v>
      </c>
      <c r="M8063" s="5">
        <f t="shared" si="1135"/>
        <v>26.36789892267538</v>
      </c>
      <c r="N8063" s="6">
        <f t="shared" si="1127"/>
        <v>99.971545616301938</v>
      </c>
      <c r="O8063" s="6">
        <f t="shared" si="1130"/>
        <v>64.016315039426459</v>
      </c>
      <c r="P8063" s="6">
        <f>FORECAST(J8063,Inputs!$B$10:$B$18,Inputs!$A$10:$A$18)</f>
        <v>32.597712420643056</v>
      </c>
      <c r="Q8063" s="6">
        <f>IF(Inputs!$D$10="Yes",IF('Hourly Calcs'!P8063&gt;'Hourly Calcs'!K8063,'Hourly Calcs'!O8063,N8063+O8063),N8063+O8063)</f>
        <v>64.016315039426459</v>
      </c>
      <c r="R8063" s="12">
        <f t="shared" si="1131"/>
        <v>304.20552906735452</v>
      </c>
      <c r="S8063" s="1">
        <f>IF(AND(A8063&gt;=5,A8063&lt;=9),INDEX(Demand!$C$3:$C$26,C8063),INDEX(Demand!$B$3:$B$26,C8063))</f>
        <v>600</v>
      </c>
      <c r="T8063" s="7">
        <f t="shared" si="1132"/>
        <v>304.20552906735452</v>
      </c>
      <c r="U8063" s="7">
        <f t="shared" si="1133"/>
        <v>0</v>
      </c>
    </row>
    <row r="8064" spans="1:21" x14ac:dyDescent="0.2">
      <c r="A8064" s="1">
        <v>12</v>
      </c>
      <c r="B8064" s="1">
        <v>2</v>
      </c>
      <c r="C8064" s="1">
        <v>16</v>
      </c>
      <c r="D8064">
        <v>8.4</v>
      </c>
      <c r="E8064">
        <v>3.1</v>
      </c>
      <c r="F8064">
        <v>69</v>
      </c>
      <c r="G8064">
        <v>28</v>
      </c>
      <c r="H8064">
        <v>1</v>
      </c>
      <c r="I8064">
        <v>28</v>
      </c>
      <c r="J8064" s="4">
        <f t="shared" si="1128"/>
        <v>232.65013234774744</v>
      </c>
      <c r="K8064" s="4">
        <f t="shared" si="1129"/>
        <v>1.022893522305921</v>
      </c>
      <c r="L8064" s="5">
        <f t="shared" si="1134"/>
        <v>67.650132347747444</v>
      </c>
      <c r="M8064" s="5">
        <f t="shared" si="1135"/>
        <v>32.977106477694079</v>
      </c>
      <c r="N8064" s="6">
        <f t="shared" si="1127"/>
        <v>0.22740542678664433</v>
      </c>
      <c r="O8064" s="6">
        <f t="shared" si="1130"/>
        <v>25.606526015770584</v>
      </c>
      <c r="P8064" s="6">
        <f>FORECAST(J8064,Inputs!$B$10:$B$18,Inputs!$A$10:$A$18)</f>
        <v>32.709723447664324</v>
      </c>
      <c r="Q8064" s="6">
        <f>IF(Inputs!$D$10="Yes",IF('Hourly Calcs'!P8064&gt;'Hourly Calcs'!K8064,'Hourly Calcs'!O8064,N8064+O8064),N8064+O8064)</f>
        <v>25.606526015770584</v>
      </c>
      <c r="R8064" s="12">
        <f t="shared" si="1131"/>
        <v>121.68221162694181</v>
      </c>
      <c r="S8064" s="1">
        <f>IF(AND(A8064&gt;=5,A8064&lt;=9),INDEX(Demand!$C$3:$C$26,C8064),INDEX(Demand!$B$3:$B$26,C8064))</f>
        <v>900</v>
      </c>
      <c r="T8064" s="7">
        <f t="shared" si="1132"/>
        <v>121.68221162694181</v>
      </c>
      <c r="U8064" s="7">
        <f t="shared" si="1133"/>
        <v>0</v>
      </c>
    </row>
    <row r="8065" spans="1:21" x14ac:dyDescent="0.2">
      <c r="A8065" s="1">
        <v>12</v>
      </c>
      <c r="B8065" s="1">
        <v>2</v>
      </c>
      <c r="C8065" s="1">
        <v>17</v>
      </c>
      <c r="D8065">
        <v>6.8</v>
      </c>
      <c r="E8065">
        <v>5</v>
      </c>
      <c r="F8065">
        <v>88</v>
      </c>
      <c r="G8065">
        <v>0</v>
      </c>
      <c r="H8065">
        <v>0</v>
      </c>
      <c r="I8065">
        <v>0</v>
      </c>
      <c r="J8065" s="4">
        <f t="shared" si="1128"/>
        <v>243.98482263014932</v>
      </c>
      <c r="K8065" s="4">
        <f t="shared" si="1129"/>
        <v>-7.4094967348774929</v>
      </c>
      <c r="L8065" s="5">
        <f t="shared" si="1134"/>
        <v>78.984822630149324</v>
      </c>
      <c r="M8065" s="5">
        <f t="shared" si="1135"/>
        <v>0</v>
      </c>
      <c r="N8065" s="6">
        <f t="shared" si="1127"/>
        <v>0</v>
      </c>
      <c r="O8065" s="6">
        <f t="shared" si="1130"/>
        <v>0</v>
      </c>
      <c r="P8065" s="6">
        <f>FORECAST(J8065,Inputs!$B$10:$B$18,Inputs!$A$10:$A$18)</f>
        <v>32.81467428361249</v>
      </c>
      <c r="Q8065" s="6">
        <f>IF(Inputs!$D$10="Yes",IF('Hourly Calcs'!P8065&gt;'Hourly Calcs'!K8065,'Hourly Calcs'!O8065,N8065+O8065),N8065+O8065)</f>
        <v>0</v>
      </c>
      <c r="R8065" s="12">
        <f t="shared" si="1131"/>
        <v>0</v>
      </c>
      <c r="S8065" s="1">
        <f>IF(AND(A8065&gt;=5,A8065&lt;=9),INDEX(Demand!$C$3:$C$26,C8065),INDEX(Demand!$B$3:$B$26,C8065))</f>
        <v>900</v>
      </c>
      <c r="T8065" s="7">
        <f t="shared" si="1132"/>
        <v>0</v>
      </c>
      <c r="U8065" s="7">
        <f t="shared" si="1133"/>
        <v>0</v>
      </c>
    </row>
    <row r="8066" spans="1:21" x14ac:dyDescent="0.2">
      <c r="A8066" s="1">
        <v>12</v>
      </c>
      <c r="B8066" s="1">
        <v>2</v>
      </c>
      <c r="C8066" s="1">
        <v>18</v>
      </c>
      <c r="D8066">
        <v>7</v>
      </c>
      <c r="E8066">
        <v>3.7</v>
      </c>
      <c r="F8066">
        <v>79</v>
      </c>
      <c r="G8066">
        <v>0</v>
      </c>
      <c r="H8066">
        <v>0</v>
      </c>
      <c r="I8066">
        <v>0</v>
      </c>
      <c r="J8066" s="4">
        <f t="shared" si="1128"/>
        <v>254.91474250003253</v>
      </c>
      <c r="K8066" s="4">
        <f t="shared" si="1129"/>
        <v>-16.313936707097213</v>
      </c>
      <c r="L8066" s="5">
        <f t="shared" si="1134"/>
        <v>89.914742500032531</v>
      </c>
      <c r="M8066" s="5">
        <f t="shared" si="1135"/>
        <v>0</v>
      </c>
      <c r="N8066" s="6">
        <f t="shared" si="1127"/>
        <v>0</v>
      </c>
      <c r="O8066" s="6">
        <f t="shared" si="1130"/>
        <v>0</v>
      </c>
      <c r="P8066" s="6">
        <f>FORECAST(J8066,Inputs!$B$10:$B$18,Inputs!$A$10:$A$18)</f>
        <v>32.915877245370666</v>
      </c>
      <c r="Q8066" s="6">
        <f>IF(Inputs!$D$10="Yes",IF('Hourly Calcs'!P8066&gt;'Hourly Calcs'!K8066,'Hourly Calcs'!O8066,N8066+O8066),N8066+O8066)</f>
        <v>0</v>
      </c>
      <c r="R8066" s="12">
        <f t="shared" si="1131"/>
        <v>0</v>
      </c>
      <c r="S8066" s="1">
        <f>IF(AND(A8066&gt;=5,A8066&lt;=9),INDEX(Demand!$C$3:$C$26,C8066),INDEX(Demand!$B$3:$B$26,C8066))</f>
        <v>900</v>
      </c>
      <c r="T8066" s="7">
        <f t="shared" si="1132"/>
        <v>0</v>
      </c>
      <c r="U8066" s="7">
        <f t="shared" si="1133"/>
        <v>0</v>
      </c>
    </row>
    <row r="8067" spans="1:21" x14ac:dyDescent="0.2">
      <c r="A8067" s="1">
        <v>12</v>
      </c>
      <c r="B8067" s="1">
        <v>2</v>
      </c>
      <c r="C8067" s="1">
        <v>19</v>
      </c>
      <c r="D8067">
        <v>6.9</v>
      </c>
      <c r="E8067">
        <v>3.6</v>
      </c>
      <c r="F8067">
        <v>79</v>
      </c>
      <c r="G8067">
        <v>0</v>
      </c>
      <c r="H8067">
        <v>0</v>
      </c>
      <c r="I8067">
        <v>0</v>
      </c>
      <c r="J8067" s="4">
        <f t="shared" si="1128"/>
        <v>265.93990094414391</v>
      </c>
      <c r="K8067" s="4">
        <f t="shared" si="1129"/>
        <v>-25.670573681494261</v>
      </c>
      <c r="L8067" s="5">
        <f t="shared" si="1134"/>
        <v>0</v>
      </c>
      <c r="M8067" s="5">
        <f t="shared" si="1135"/>
        <v>0</v>
      </c>
      <c r="N8067" s="6">
        <f t="shared" si="1127"/>
        <v>0</v>
      </c>
      <c r="O8067" s="6">
        <f t="shared" si="1130"/>
        <v>0</v>
      </c>
      <c r="P8067" s="6">
        <f>FORECAST(J8067,Inputs!$B$10:$B$18,Inputs!$A$10:$A$18)</f>
        <v>33.017962045779107</v>
      </c>
      <c r="Q8067" s="6">
        <f>IF(Inputs!$D$10="Yes",IF('Hourly Calcs'!P8067&gt;'Hourly Calcs'!K8067,'Hourly Calcs'!O8067,N8067+O8067),N8067+O8067)</f>
        <v>0</v>
      </c>
      <c r="R8067" s="12">
        <f t="shared" si="1131"/>
        <v>0</v>
      </c>
      <c r="S8067" s="1">
        <f>IF(AND(A8067&gt;=5,A8067&lt;=9),INDEX(Demand!$C$3:$C$26,C8067),INDEX(Demand!$B$3:$B$26,C8067))</f>
        <v>900</v>
      </c>
      <c r="T8067" s="7">
        <f t="shared" si="1132"/>
        <v>0</v>
      </c>
      <c r="U8067" s="7">
        <f t="shared" si="1133"/>
        <v>0</v>
      </c>
    </row>
    <row r="8068" spans="1:21" x14ac:dyDescent="0.2">
      <c r="A8068" s="1">
        <v>12</v>
      </c>
      <c r="B8068" s="1">
        <v>2</v>
      </c>
      <c r="C8068" s="1">
        <v>20</v>
      </c>
      <c r="D8068">
        <v>7.7</v>
      </c>
      <c r="E8068">
        <v>4.3</v>
      </c>
      <c r="F8068">
        <v>79</v>
      </c>
      <c r="G8068">
        <v>0</v>
      </c>
      <c r="H8068">
        <v>0</v>
      </c>
      <c r="I8068">
        <v>0</v>
      </c>
      <c r="J8068" s="4">
        <f t="shared" si="1128"/>
        <v>277.75076548146831</v>
      </c>
      <c r="K8068" s="4">
        <f t="shared" si="1129"/>
        <v>-35.149611652047014</v>
      </c>
      <c r="L8068" s="5">
        <f t="shared" si="1134"/>
        <v>0</v>
      </c>
      <c r="M8068" s="5">
        <f t="shared" si="1135"/>
        <v>0</v>
      </c>
      <c r="N8068" s="6">
        <f t="shared" si="1127"/>
        <v>0</v>
      </c>
      <c r="O8068" s="6">
        <f t="shared" si="1130"/>
        <v>0</v>
      </c>
      <c r="P8068" s="6">
        <f>FORECAST(J8068,Inputs!$B$10:$B$18,Inputs!$A$10:$A$18)</f>
        <v>33.127321902606184</v>
      </c>
      <c r="Q8068" s="6">
        <f>IF(Inputs!$D$10="Yes",IF('Hourly Calcs'!P8068&gt;'Hourly Calcs'!K8068,'Hourly Calcs'!O8068,N8068+O8068),N8068+O8068)</f>
        <v>0</v>
      </c>
      <c r="R8068" s="12">
        <f t="shared" si="1131"/>
        <v>0</v>
      </c>
      <c r="S8068" s="1">
        <f>IF(AND(A8068&gt;=5,A8068&lt;=9),INDEX(Demand!$C$3:$C$26,C8068),INDEX(Demand!$B$3:$B$26,C8068))</f>
        <v>800</v>
      </c>
      <c r="T8068" s="7">
        <f t="shared" si="1132"/>
        <v>0</v>
      </c>
      <c r="U8068" s="7">
        <f t="shared" si="1133"/>
        <v>0</v>
      </c>
    </row>
    <row r="8069" spans="1:21" x14ac:dyDescent="0.2">
      <c r="A8069" s="1">
        <v>12</v>
      </c>
      <c r="B8069" s="1">
        <v>2</v>
      </c>
      <c r="C8069" s="1">
        <v>21</v>
      </c>
      <c r="D8069">
        <v>7.8</v>
      </c>
      <c r="E8069">
        <v>5.0999999999999996</v>
      </c>
      <c r="F8069">
        <v>83</v>
      </c>
      <c r="G8069">
        <v>0</v>
      </c>
      <c r="H8069">
        <v>0</v>
      </c>
      <c r="I8069">
        <v>0</v>
      </c>
      <c r="J8069" s="4">
        <f t="shared" si="1128"/>
        <v>291.36716152275324</v>
      </c>
      <c r="K8069" s="4">
        <f t="shared" si="1129"/>
        <v>-44.330531600175163</v>
      </c>
      <c r="L8069" s="5">
        <f t="shared" si="1134"/>
        <v>0</v>
      </c>
      <c r="M8069" s="5">
        <f t="shared" si="1135"/>
        <v>0</v>
      </c>
      <c r="N8069" s="6">
        <f t="shared" si="1127"/>
        <v>0</v>
      </c>
      <c r="O8069" s="6">
        <f t="shared" si="1130"/>
        <v>0</v>
      </c>
      <c r="P8069" s="6">
        <f>FORECAST(J8069,Inputs!$B$10:$B$18,Inputs!$A$10:$A$18)</f>
        <v>33.253399643729196</v>
      </c>
      <c r="Q8069" s="6">
        <f>IF(Inputs!$D$10="Yes",IF('Hourly Calcs'!P8069&gt;'Hourly Calcs'!K8069,'Hourly Calcs'!O8069,N8069+O8069),N8069+O8069)</f>
        <v>0</v>
      </c>
      <c r="R8069" s="12">
        <f t="shared" si="1131"/>
        <v>0</v>
      </c>
      <c r="S8069" s="1">
        <f>IF(AND(A8069&gt;=5,A8069&lt;=9),INDEX(Demand!$C$3:$C$26,C8069),INDEX(Demand!$B$3:$B$26,C8069))</f>
        <v>700</v>
      </c>
      <c r="T8069" s="7">
        <f t="shared" si="1132"/>
        <v>0</v>
      </c>
      <c r="U8069" s="7">
        <f t="shared" si="1133"/>
        <v>0</v>
      </c>
    </row>
    <row r="8070" spans="1:21" x14ac:dyDescent="0.2">
      <c r="A8070" s="1">
        <v>12</v>
      </c>
      <c r="B8070" s="1">
        <v>2</v>
      </c>
      <c r="C8070" s="1">
        <v>22</v>
      </c>
      <c r="D8070">
        <v>7.9</v>
      </c>
      <c r="E8070">
        <v>5.5</v>
      </c>
      <c r="F8070">
        <v>85</v>
      </c>
      <c r="G8070">
        <v>0</v>
      </c>
      <c r="H8070">
        <v>0</v>
      </c>
      <c r="I8070">
        <v>0</v>
      </c>
      <c r="J8070" s="4">
        <f t="shared" si="1128"/>
        <v>308.33455367191152</v>
      </c>
      <c r="K8070" s="4">
        <f t="shared" si="1129"/>
        <v>-52.568875168833898</v>
      </c>
      <c r="L8070" s="5">
        <f t="shared" si="1134"/>
        <v>0</v>
      </c>
      <c r="M8070" s="5">
        <f t="shared" si="1135"/>
        <v>0</v>
      </c>
      <c r="N8070" s="6">
        <f t="shared" si="1127"/>
        <v>0</v>
      </c>
      <c r="O8070" s="6">
        <f t="shared" si="1130"/>
        <v>0</v>
      </c>
      <c r="P8070" s="6">
        <f>FORECAST(J8070,Inputs!$B$10:$B$18,Inputs!$A$10:$A$18)</f>
        <v>33.410505126591772</v>
      </c>
      <c r="Q8070" s="6">
        <f>IF(Inputs!$D$10="Yes",IF('Hourly Calcs'!P8070&gt;'Hourly Calcs'!K8070,'Hourly Calcs'!O8070,N8070+O8070),N8070+O8070)</f>
        <v>0</v>
      </c>
      <c r="R8070" s="12">
        <f t="shared" si="1131"/>
        <v>0</v>
      </c>
      <c r="S8070" s="1">
        <f>IF(AND(A8070&gt;=5,A8070&lt;=9),INDEX(Demand!$C$3:$C$26,C8070),INDEX(Demand!$B$3:$B$26,C8070))</f>
        <v>600</v>
      </c>
      <c r="T8070" s="7">
        <f t="shared" si="1132"/>
        <v>0</v>
      </c>
      <c r="U8070" s="7">
        <f t="shared" si="1133"/>
        <v>0</v>
      </c>
    </row>
    <row r="8071" spans="1:21" x14ac:dyDescent="0.2">
      <c r="A8071" s="1">
        <v>12</v>
      </c>
      <c r="B8071" s="1">
        <v>2</v>
      </c>
      <c r="C8071" s="1">
        <v>23</v>
      </c>
      <c r="D8071">
        <v>7.8</v>
      </c>
      <c r="E8071">
        <v>5.4</v>
      </c>
      <c r="F8071">
        <v>85</v>
      </c>
      <c r="G8071">
        <v>0</v>
      </c>
      <c r="H8071">
        <v>0</v>
      </c>
      <c r="I8071">
        <v>0</v>
      </c>
      <c r="J8071" s="4">
        <f t="shared" si="1128"/>
        <v>330.54821428685938</v>
      </c>
      <c r="K8071" s="4">
        <f t="shared" si="1129"/>
        <v>-58.770936930422323</v>
      </c>
      <c r="L8071" s="5">
        <f t="shared" si="1134"/>
        <v>0</v>
      </c>
      <c r="M8071" s="5">
        <f t="shared" si="1135"/>
        <v>0</v>
      </c>
      <c r="N8071" s="6">
        <f t="shared" si="1127"/>
        <v>0</v>
      </c>
      <c r="O8071" s="6">
        <f t="shared" si="1130"/>
        <v>0</v>
      </c>
      <c r="P8071" s="6">
        <f>FORECAST(J8071,Inputs!$B$10:$B$18,Inputs!$A$10:$A$18)</f>
        <v>33.616187169322771</v>
      </c>
      <c r="Q8071" s="6">
        <f>IF(Inputs!$D$10="Yes",IF('Hourly Calcs'!P8071&gt;'Hourly Calcs'!K8071,'Hourly Calcs'!O8071,N8071+O8071),N8071+O8071)</f>
        <v>0</v>
      </c>
      <c r="R8071" s="12">
        <f t="shared" si="1131"/>
        <v>0</v>
      </c>
      <c r="S8071" s="1">
        <f>IF(AND(A8071&gt;=5,A8071&lt;=9),INDEX(Demand!$C$3:$C$26,C8071),INDEX(Demand!$B$3:$B$26,C8071))</f>
        <v>500</v>
      </c>
      <c r="T8071" s="7">
        <f t="shared" si="1132"/>
        <v>0</v>
      </c>
      <c r="U8071" s="7">
        <f t="shared" si="1133"/>
        <v>0</v>
      </c>
    </row>
    <row r="8072" spans="1:21" x14ac:dyDescent="0.2">
      <c r="A8072" s="1">
        <v>12</v>
      </c>
      <c r="B8072" s="1">
        <v>2</v>
      </c>
      <c r="C8072" s="1">
        <v>24</v>
      </c>
      <c r="D8072">
        <v>7.9</v>
      </c>
      <c r="E8072">
        <v>5.5</v>
      </c>
      <c r="F8072">
        <v>85</v>
      </c>
      <c r="G8072">
        <v>0</v>
      </c>
      <c r="H8072">
        <v>0</v>
      </c>
      <c r="I8072">
        <v>0</v>
      </c>
      <c r="J8072" s="4">
        <f t="shared" si="1128"/>
        <v>358.11823930924879</v>
      </c>
      <c r="K8072" s="4">
        <f t="shared" si="1129"/>
        <v>-61.366393111368694</v>
      </c>
      <c r="L8072" s="5">
        <f t="shared" si="1134"/>
        <v>0</v>
      </c>
      <c r="M8072" s="5">
        <f t="shared" si="1135"/>
        <v>0</v>
      </c>
      <c r="N8072" s="6">
        <f t="shared" si="1127"/>
        <v>0</v>
      </c>
      <c r="O8072" s="6">
        <f t="shared" si="1130"/>
        <v>0</v>
      </c>
      <c r="P8072" s="6">
        <f>FORECAST(J8072,Inputs!$B$10:$B$18,Inputs!$A$10:$A$18)</f>
        <v>33.871465178789336</v>
      </c>
      <c r="Q8072" s="6">
        <f>IF(Inputs!$D$10="Yes",IF('Hourly Calcs'!P8072&gt;'Hourly Calcs'!K8072,'Hourly Calcs'!O8072,N8072+O8072),N8072+O8072)</f>
        <v>0</v>
      </c>
      <c r="R8072" s="12">
        <f t="shared" si="1131"/>
        <v>0</v>
      </c>
      <c r="S8072" s="1">
        <f>IF(AND(A8072&gt;=5,A8072&lt;=9),INDEX(Demand!$C$3:$C$26,C8072),INDEX(Demand!$B$3:$B$26,C8072))</f>
        <v>400</v>
      </c>
      <c r="T8072" s="7">
        <f t="shared" si="1132"/>
        <v>0</v>
      </c>
      <c r="U8072" s="7">
        <f t="shared" si="1133"/>
        <v>0</v>
      </c>
    </row>
    <row r="8073" spans="1:21" x14ac:dyDescent="0.2">
      <c r="A8073" s="1">
        <v>12</v>
      </c>
      <c r="B8073" s="1">
        <v>3</v>
      </c>
      <c r="C8073" s="1">
        <v>1</v>
      </c>
      <c r="D8073">
        <v>8</v>
      </c>
      <c r="E8073">
        <v>5.5</v>
      </c>
      <c r="F8073">
        <v>84</v>
      </c>
      <c r="G8073">
        <v>0</v>
      </c>
      <c r="H8073">
        <v>0</v>
      </c>
      <c r="I8073">
        <v>0</v>
      </c>
      <c r="J8073" s="4">
        <f t="shared" si="1128"/>
        <v>26.133670190724217</v>
      </c>
      <c r="K8073" s="4">
        <f t="shared" si="1129"/>
        <v>-59.356621093343961</v>
      </c>
      <c r="L8073" s="5">
        <f t="shared" si="1134"/>
        <v>0</v>
      </c>
      <c r="M8073" s="5">
        <f t="shared" si="1135"/>
        <v>0</v>
      </c>
      <c r="N8073" s="6">
        <f t="shared" ref="N8073:N8136" si="1136">H8073*MAX(0,COS(2*ASIN(SQRT(SIN(RADIANS($B$4))^2+COS(RADIANS($K8073))^2-2*SIN(RADIANS($B$4))*COS(RADIANS($K8073))*COS(RADIANS($J8073-$B$5))+(SIN(RADIANS($K8073))-COS(RADIANS($B$4)))^2)/2)))</f>
        <v>0</v>
      </c>
      <c r="O8073" s="6">
        <f t="shared" si="1130"/>
        <v>0</v>
      </c>
      <c r="P8073" s="6">
        <f>FORECAST(J8073,Inputs!$B$10:$B$18,Inputs!$A$10:$A$18)</f>
        <v>30.797533983247444</v>
      </c>
      <c r="Q8073" s="6">
        <f>IF(Inputs!$D$10="Yes",IF('Hourly Calcs'!P8073&gt;'Hourly Calcs'!K8073,'Hourly Calcs'!O8073,N8073+O8073),N8073+O8073)</f>
        <v>0</v>
      </c>
      <c r="R8073" s="12">
        <f t="shared" si="1131"/>
        <v>0</v>
      </c>
      <c r="S8073" s="1">
        <f>IF(AND(A8073&gt;=5,A8073&lt;=9),INDEX(Demand!$C$3:$C$26,C8073),INDEX(Demand!$B$3:$B$26,C8073))</f>
        <v>350</v>
      </c>
      <c r="T8073" s="7">
        <f t="shared" si="1132"/>
        <v>0</v>
      </c>
      <c r="U8073" s="7">
        <f t="shared" si="1133"/>
        <v>0</v>
      </c>
    </row>
    <row r="8074" spans="1:21" x14ac:dyDescent="0.2">
      <c r="A8074" s="1">
        <v>12</v>
      </c>
      <c r="B8074" s="1">
        <v>3</v>
      </c>
      <c r="C8074" s="1">
        <v>2</v>
      </c>
      <c r="D8074">
        <v>7.9</v>
      </c>
      <c r="E8074">
        <v>5.9</v>
      </c>
      <c r="F8074">
        <v>87</v>
      </c>
      <c r="G8074">
        <v>0</v>
      </c>
      <c r="H8074">
        <v>0</v>
      </c>
      <c r="I8074">
        <v>0</v>
      </c>
      <c r="J8074" s="4">
        <f t="shared" ref="J8074:J8137" si="1137">solarazimuth($B$2,$B$3,$B$1,A8074,B8074,C8074,0,0,0,0)</f>
        <v>49.134971632526742</v>
      </c>
      <c r="K8074" s="4">
        <f t="shared" ref="K8074:K8137" si="1138">solarelevation($B$2,$B$3,$B$1,A8074,B8074,C8074,0,0,0,0)</f>
        <v>-53.538219121512157</v>
      </c>
      <c r="L8074" s="5">
        <f t="shared" si="1134"/>
        <v>0</v>
      </c>
      <c r="M8074" s="5">
        <f t="shared" si="1135"/>
        <v>0</v>
      </c>
      <c r="N8074" s="6">
        <f t="shared" si="1136"/>
        <v>0</v>
      </c>
      <c r="O8074" s="6">
        <f t="shared" ref="O8074:O8137" si="1139">$I8074*(1+COS(RADIANS($B$4)))/2</f>
        <v>0</v>
      </c>
      <c r="P8074" s="6">
        <f>FORECAST(J8074,Inputs!$B$10:$B$18,Inputs!$A$10:$A$18)</f>
        <v>31.010508996597469</v>
      </c>
      <c r="Q8074" s="6">
        <f>IF(Inputs!$D$10="Yes",IF('Hourly Calcs'!P8074&gt;'Hourly Calcs'!K8074,'Hourly Calcs'!O8074,N8074+O8074),N8074+O8074)</f>
        <v>0</v>
      </c>
      <c r="R8074" s="12">
        <f t="shared" ref="R8074:R8137" si="1140">$B$6*$E$1*Q8074</f>
        <v>0</v>
      </c>
      <c r="S8074" s="1">
        <f>IF(AND(A8074&gt;=5,A8074&lt;=9),INDEX(Demand!$C$3:$C$26,C8074),INDEX(Demand!$B$3:$B$26,C8074))</f>
        <v>350</v>
      </c>
      <c r="T8074" s="7">
        <f t="shared" ref="T8074:T8137" si="1141">S8074-MAX(0,S8074-R8074)</f>
        <v>0</v>
      </c>
      <c r="U8074" s="7">
        <f t="shared" ref="U8074:U8137" si="1142">MAX(0,R8074-S8074)</f>
        <v>0</v>
      </c>
    </row>
    <row r="8075" spans="1:21" x14ac:dyDescent="0.2">
      <c r="A8075" s="1">
        <v>12</v>
      </c>
      <c r="B8075" s="1">
        <v>3</v>
      </c>
      <c r="C8075" s="1">
        <v>3</v>
      </c>
      <c r="D8075">
        <v>8</v>
      </c>
      <c r="E8075">
        <v>6.3</v>
      </c>
      <c r="F8075">
        <v>89</v>
      </c>
      <c r="G8075">
        <v>0</v>
      </c>
      <c r="H8075">
        <v>0</v>
      </c>
      <c r="I8075">
        <v>0</v>
      </c>
      <c r="J8075" s="4">
        <f t="shared" si="1137"/>
        <v>66.690563846252033</v>
      </c>
      <c r="K8075" s="4">
        <f t="shared" si="1138"/>
        <v>-45.49751491134063</v>
      </c>
      <c r="L8075" s="5">
        <f t="shared" si="1134"/>
        <v>0</v>
      </c>
      <c r="M8075" s="5">
        <f t="shared" si="1135"/>
        <v>0</v>
      </c>
      <c r="N8075" s="6">
        <f t="shared" si="1136"/>
        <v>0</v>
      </c>
      <c r="O8075" s="6">
        <f t="shared" si="1139"/>
        <v>0</v>
      </c>
      <c r="P8075" s="6">
        <f>FORECAST(J8075,Inputs!$B$10:$B$18,Inputs!$A$10:$A$18)</f>
        <v>31.173060776354184</v>
      </c>
      <c r="Q8075" s="6">
        <f>IF(Inputs!$D$10="Yes",IF('Hourly Calcs'!P8075&gt;'Hourly Calcs'!K8075,'Hourly Calcs'!O8075,N8075+O8075),N8075+O8075)</f>
        <v>0</v>
      </c>
      <c r="R8075" s="12">
        <f t="shared" si="1140"/>
        <v>0</v>
      </c>
      <c r="S8075" s="1">
        <f>IF(AND(A8075&gt;=5,A8075&lt;=9),INDEX(Demand!$C$3:$C$26,C8075),INDEX(Demand!$B$3:$B$26,C8075))</f>
        <v>350</v>
      </c>
      <c r="T8075" s="7">
        <f t="shared" si="1141"/>
        <v>0</v>
      </c>
      <c r="U8075" s="7">
        <f t="shared" si="1142"/>
        <v>0</v>
      </c>
    </row>
    <row r="8076" spans="1:21" x14ac:dyDescent="0.2">
      <c r="A8076" s="1">
        <v>12</v>
      </c>
      <c r="B8076" s="1">
        <v>3</v>
      </c>
      <c r="C8076" s="1">
        <v>4</v>
      </c>
      <c r="D8076">
        <v>7.7</v>
      </c>
      <c r="E8076">
        <v>6.6</v>
      </c>
      <c r="F8076">
        <v>93</v>
      </c>
      <c r="G8076">
        <v>0</v>
      </c>
      <c r="H8076">
        <v>0</v>
      </c>
      <c r="I8076">
        <v>0</v>
      </c>
      <c r="J8076" s="4">
        <f t="shared" si="1137"/>
        <v>80.649502257328393</v>
      </c>
      <c r="K8076" s="4">
        <f t="shared" si="1138"/>
        <v>-36.402810950595835</v>
      </c>
      <c r="L8076" s="5">
        <f t="shared" si="1134"/>
        <v>84.350497742671607</v>
      </c>
      <c r="M8076" s="5">
        <f t="shared" si="1135"/>
        <v>0</v>
      </c>
      <c r="N8076" s="6">
        <f t="shared" si="1136"/>
        <v>0</v>
      </c>
      <c r="O8076" s="6">
        <f t="shared" si="1139"/>
        <v>0</v>
      </c>
      <c r="P8076" s="6">
        <f>FORECAST(J8076,Inputs!$B$10:$B$18,Inputs!$A$10:$A$18)</f>
        <v>31.302310206086371</v>
      </c>
      <c r="Q8076" s="6">
        <f>IF(Inputs!$D$10="Yes",IF('Hourly Calcs'!P8076&gt;'Hourly Calcs'!K8076,'Hourly Calcs'!O8076,N8076+O8076),N8076+O8076)</f>
        <v>0</v>
      </c>
      <c r="R8076" s="12">
        <f t="shared" si="1140"/>
        <v>0</v>
      </c>
      <c r="S8076" s="1">
        <f>IF(AND(A8076&gt;=5,A8076&lt;=9),INDEX(Demand!$C$3:$C$26,C8076),INDEX(Demand!$B$3:$B$26,C8076))</f>
        <v>350</v>
      </c>
      <c r="T8076" s="7">
        <f t="shared" si="1141"/>
        <v>0</v>
      </c>
      <c r="U8076" s="7">
        <f t="shared" si="1142"/>
        <v>0</v>
      </c>
    </row>
    <row r="8077" spans="1:21" x14ac:dyDescent="0.2">
      <c r="A8077" s="1">
        <v>12</v>
      </c>
      <c r="B8077" s="1">
        <v>3</v>
      </c>
      <c r="C8077" s="1">
        <v>5</v>
      </c>
      <c r="D8077">
        <v>7.4</v>
      </c>
      <c r="E8077">
        <v>7</v>
      </c>
      <c r="F8077">
        <v>97</v>
      </c>
      <c r="G8077">
        <v>0</v>
      </c>
      <c r="H8077">
        <v>0</v>
      </c>
      <c r="I8077">
        <v>0</v>
      </c>
      <c r="J8077" s="4">
        <f t="shared" si="1137"/>
        <v>92.633498783726537</v>
      </c>
      <c r="K8077" s="4">
        <f t="shared" si="1138"/>
        <v>-26.943976065799674</v>
      </c>
      <c r="L8077" s="5">
        <f t="shared" si="1134"/>
        <v>72.366501216273463</v>
      </c>
      <c r="M8077" s="5">
        <f t="shared" si="1135"/>
        <v>0</v>
      </c>
      <c r="N8077" s="6">
        <f t="shared" si="1136"/>
        <v>0</v>
      </c>
      <c r="O8077" s="6">
        <f t="shared" si="1139"/>
        <v>0</v>
      </c>
      <c r="P8077" s="6">
        <f>FORECAST(J8077,Inputs!$B$10:$B$18,Inputs!$A$10:$A$18)</f>
        <v>31.413273136886353</v>
      </c>
      <c r="Q8077" s="6">
        <f>IF(Inputs!$D$10="Yes",IF('Hourly Calcs'!P8077&gt;'Hourly Calcs'!K8077,'Hourly Calcs'!O8077,N8077+O8077),N8077+O8077)</f>
        <v>0</v>
      </c>
      <c r="R8077" s="12">
        <f t="shared" si="1140"/>
        <v>0</v>
      </c>
      <c r="S8077" s="1">
        <f>IF(AND(A8077&gt;=5,A8077&lt;=9),INDEX(Demand!$C$3:$C$26,C8077),INDEX(Demand!$B$3:$B$26,C8077))</f>
        <v>350</v>
      </c>
      <c r="T8077" s="7">
        <f t="shared" si="1141"/>
        <v>0</v>
      </c>
      <c r="U8077" s="7">
        <f t="shared" si="1142"/>
        <v>0</v>
      </c>
    </row>
    <row r="8078" spans="1:21" x14ac:dyDescent="0.2">
      <c r="A8078" s="1">
        <v>12</v>
      </c>
      <c r="B8078" s="1">
        <v>3</v>
      </c>
      <c r="C8078" s="1">
        <v>6</v>
      </c>
      <c r="D8078">
        <v>7.6</v>
      </c>
      <c r="E8078">
        <v>7.4</v>
      </c>
      <c r="F8078">
        <v>99</v>
      </c>
      <c r="G8078">
        <v>0</v>
      </c>
      <c r="H8078">
        <v>0</v>
      </c>
      <c r="I8078">
        <v>0</v>
      </c>
      <c r="J8078" s="4">
        <f t="shared" si="1137"/>
        <v>103.72054709773052</v>
      </c>
      <c r="K8078" s="4">
        <f t="shared" si="1138"/>
        <v>-17.561459763911756</v>
      </c>
      <c r="L8078" s="5">
        <f t="shared" si="1134"/>
        <v>61.279452902269483</v>
      </c>
      <c r="M8078" s="5">
        <f t="shared" si="1135"/>
        <v>0</v>
      </c>
      <c r="N8078" s="6">
        <f t="shared" si="1136"/>
        <v>0</v>
      </c>
      <c r="O8078" s="6">
        <f t="shared" si="1139"/>
        <v>0</v>
      </c>
      <c r="P8078" s="6">
        <f>FORECAST(J8078,Inputs!$B$10:$B$18,Inputs!$A$10:$A$18)</f>
        <v>31.51593099164565</v>
      </c>
      <c r="Q8078" s="6">
        <f>IF(Inputs!$D$10="Yes",IF('Hourly Calcs'!P8078&gt;'Hourly Calcs'!K8078,'Hourly Calcs'!O8078,N8078+O8078),N8078+O8078)</f>
        <v>0</v>
      </c>
      <c r="R8078" s="12">
        <f t="shared" si="1140"/>
        <v>0</v>
      </c>
      <c r="S8078" s="1">
        <f>IF(AND(A8078&gt;=5,A8078&lt;=9),INDEX(Demand!$C$3:$C$26,C8078),INDEX(Demand!$B$3:$B$26,C8078))</f>
        <v>350</v>
      </c>
      <c r="T8078" s="7">
        <f t="shared" si="1141"/>
        <v>0</v>
      </c>
      <c r="U8078" s="7">
        <f t="shared" si="1142"/>
        <v>0</v>
      </c>
    </row>
    <row r="8079" spans="1:21" x14ac:dyDescent="0.2">
      <c r="A8079" s="1">
        <v>12</v>
      </c>
      <c r="B8079" s="1">
        <v>3</v>
      </c>
      <c r="C8079" s="1">
        <v>7</v>
      </c>
      <c r="D8079">
        <v>7.7</v>
      </c>
      <c r="E8079">
        <v>7.7</v>
      </c>
      <c r="F8079">
        <v>100</v>
      </c>
      <c r="G8079">
        <v>0</v>
      </c>
      <c r="H8079">
        <v>0</v>
      </c>
      <c r="I8079">
        <v>0</v>
      </c>
      <c r="J8079" s="4">
        <f t="shared" si="1137"/>
        <v>114.63397584419563</v>
      </c>
      <c r="K8079" s="4">
        <f t="shared" si="1138"/>
        <v>-8.5938242647405474</v>
      </c>
      <c r="L8079" s="5">
        <f t="shared" si="1134"/>
        <v>50.366024155804368</v>
      </c>
      <c r="M8079" s="5">
        <f t="shared" si="1135"/>
        <v>0</v>
      </c>
      <c r="N8079" s="6">
        <f t="shared" si="1136"/>
        <v>0</v>
      </c>
      <c r="O8079" s="6">
        <f t="shared" si="1139"/>
        <v>0</v>
      </c>
      <c r="P8079" s="6">
        <f>FORECAST(J8079,Inputs!$B$10:$B$18,Inputs!$A$10:$A$18)</f>
        <v>31.616981257816626</v>
      </c>
      <c r="Q8079" s="6">
        <f>IF(Inputs!$D$10="Yes",IF('Hourly Calcs'!P8079&gt;'Hourly Calcs'!K8079,'Hourly Calcs'!O8079,N8079+O8079),N8079+O8079)</f>
        <v>0</v>
      </c>
      <c r="R8079" s="12">
        <f t="shared" si="1140"/>
        <v>0</v>
      </c>
      <c r="S8079" s="1">
        <f>IF(AND(A8079&gt;=5,A8079&lt;=9),INDEX(Demand!$C$3:$C$26,C8079),INDEX(Demand!$B$3:$B$26,C8079))</f>
        <v>350</v>
      </c>
      <c r="T8079" s="7">
        <f t="shared" si="1141"/>
        <v>0</v>
      </c>
      <c r="U8079" s="7">
        <f t="shared" si="1142"/>
        <v>0</v>
      </c>
    </row>
    <row r="8080" spans="1:21" x14ac:dyDescent="0.2">
      <c r="A8080" s="1">
        <v>12</v>
      </c>
      <c r="B8080" s="1">
        <v>3</v>
      </c>
      <c r="C8080" s="1">
        <v>8</v>
      </c>
      <c r="D8080">
        <v>7.8</v>
      </c>
      <c r="E8080">
        <v>7.8</v>
      </c>
      <c r="F8080">
        <v>100</v>
      </c>
      <c r="G8080">
        <v>0</v>
      </c>
      <c r="H8080">
        <v>0</v>
      </c>
      <c r="I8080">
        <v>0</v>
      </c>
      <c r="J8080" s="4">
        <f t="shared" si="1137"/>
        <v>125.89328945986949</v>
      </c>
      <c r="K8080" s="4">
        <f t="shared" si="1138"/>
        <v>0.10502389438221371</v>
      </c>
      <c r="L8080" s="5">
        <f t="shared" si="1134"/>
        <v>39.106710540130507</v>
      </c>
      <c r="M8080" s="5">
        <f t="shared" si="1135"/>
        <v>33.894976105617786</v>
      </c>
      <c r="N8080" s="6">
        <f t="shared" si="1136"/>
        <v>0</v>
      </c>
      <c r="O8080" s="6">
        <f t="shared" si="1139"/>
        <v>0</v>
      </c>
      <c r="P8080" s="6">
        <f>FORECAST(J8080,Inputs!$B$10:$B$18,Inputs!$A$10:$A$18)</f>
        <v>31.721234161665457</v>
      </c>
      <c r="Q8080" s="6">
        <f>IF(Inputs!$D$10="Yes",IF('Hourly Calcs'!P8080&gt;'Hourly Calcs'!K8080,'Hourly Calcs'!O8080,N8080+O8080),N8080+O8080)</f>
        <v>0</v>
      </c>
      <c r="R8080" s="12">
        <f t="shared" si="1140"/>
        <v>0</v>
      </c>
      <c r="S8080" s="1">
        <f>IF(AND(A8080&gt;=5,A8080&lt;=9),INDEX(Demand!$C$3:$C$26,C8080),INDEX(Demand!$B$3:$B$26,C8080))</f>
        <v>350</v>
      </c>
      <c r="T8080" s="7">
        <f t="shared" si="1141"/>
        <v>0</v>
      </c>
      <c r="U8080" s="7">
        <f t="shared" si="1142"/>
        <v>0</v>
      </c>
    </row>
    <row r="8081" spans="1:21" x14ac:dyDescent="0.2">
      <c r="A8081" s="1">
        <v>12</v>
      </c>
      <c r="B8081" s="1">
        <v>3</v>
      </c>
      <c r="C8081" s="1">
        <v>9</v>
      </c>
      <c r="D8081">
        <v>8.6999999999999993</v>
      </c>
      <c r="E8081">
        <v>8.3000000000000007</v>
      </c>
      <c r="F8081">
        <v>97</v>
      </c>
      <c r="G8081">
        <v>9</v>
      </c>
      <c r="H8081">
        <v>0</v>
      </c>
      <c r="I8081">
        <v>9</v>
      </c>
      <c r="J8081" s="4">
        <f t="shared" si="1137"/>
        <v>137.87344879392185</v>
      </c>
      <c r="K8081" s="4">
        <f t="shared" si="1138"/>
        <v>6.7374869671969293</v>
      </c>
      <c r="L8081" s="5">
        <f t="shared" si="1134"/>
        <v>27.126551206078148</v>
      </c>
      <c r="M8081" s="5">
        <f t="shared" si="1135"/>
        <v>27.262513032803071</v>
      </c>
      <c r="N8081" s="6">
        <f t="shared" si="1136"/>
        <v>0</v>
      </c>
      <c r="O8081" s="6">
        <f t="shared" si="1139"/>
        <v>8.2306690764976871</v>
      </c>
      <c r="P8081" s="6">
        <f>FORECAST(J8081,Inputs!$B$10:$B$18,Inputs!$A$10:$A$18)</f>
        <v>31.832161562906681</v>
      </c>
      <c r="Q8081" s="6">
        <f>IF(Inputs!$D$10="Yes",IF('Hourly Calcs'!P8081&gt;'Hourly Calcs'!K8081,'Hourly Calcs'!O8081,N8081+O8081),N8081+O8081)</f>
        <v>8.2306690764976871</v>
      </c>
      <c r="R8081" s="12">
        <f t="shared" si="1140"/>
        <v>39.11213945151701</v>
      </c>
      <c r="S8081" s="1">
        <f>IF(AND(A8081&gt;=5,A8081&lt;=9),INDEX(Demand!$C$3:$C$26,C8081),INDEX(Demand!$B$3:$B$26,C8081))</f>
        <v>350</v>
      </c>
      <c r="T8081" s="7">
        <f t="shared" si="1141"/>
        <v>39.11213945151701</v>
      </c>
      <c r="U8081" s="7">
        <f t="shared" si="1142"/>
        <v>0</v>
      </c>
    </row>
    <row r="8082" spans="1:21" x14ac:dyDescent="0.2">
      <c r="A8082" s="1">
        <v>12</v>
      </c>
      <c r="B8082" s="1">
        <v>3</v>
      </c>
      <c r="C8082" s="1">
        <v>10</v>
      </c>
      <c r="D8082">
        <v>9.1</v>
      </c>
      <c r="E8082">
        <v>8.3000000000000007</v>
      </c>
      <c r="F8082">
        <v>95</v>
      </c>
      <c r="G8082">
        <v>35</v>
      </c>
      <c r="H8082">
        <v>0</v>
      </c>
      <c r="I8082">
        <v>35</v>
      </c>
      <c r="J8082" s="4">
        <f t="shared" si="1137"/>
        <v>150.78542098053967</v>
      </c>
      <c r="K8082" s="4">
        <f t="shared" si="1138"/>
        <v>12.211591046790673</v>
      </c>
      <c r="L8082" s="5">
        <f t="shared" si="1134"/>
        <v>14.214579019460331</v>
      </c>
      <c r="M8082" s="5">
        <f t="shared" si="1135"/>
        <v>21.788408953209327</v>
      </c>
      <c r="N8082" s="6">
        <f t="shared" si="1136"/>
        <v>0</v>
      </c>
      <c r="O8082" s="6">
        <f t="shared" si="1139"/>
        <v>32.00815751971323</v>
      </c>
      <c r="P8082" s="6">
        <f>FORECAST(J8082,Inputs!$B$10:$B$18,Inputs!$A$10:$A$18)</f>
        <v>31.951716860930922</v>
      </c>
      <c r="Q8082" s="6">
        <f>IF(Inputs!$D$10="Yes",IF('Hourly Calcs'!P8082&gt;'Hourly Calcs'!K8082,'Hourly Calcs'!O8082,N8082+O8082),N8082+O8082)</f>
        <v>32.00815751971323</v>
      </c>
      <c r="R8082" s="12">
        <f t="shared" si="1140"/>
        <v>152.10276453367726</v>
      </c>
      <c r="S8082" s="1">
        <f>IF(AND(A8082&gt;=5,A8082&lt;=9),INDEX(Demand!$C$3:$C$26,C8082),INDEX(Demand!$B$3:$B$26,C8082))</f>
        <v>600</v>
      </c>
      <c r="T8082" s="7">
        <f t="shared" si="1141"/>
        <v>152.10276453367726</v>
      </c>
      <c r="U8082" s="7">
        <f t="shared" si="1142"/>
        <v>0</v>
      </c>
    </row>
    <row r="8083" spans="1:21" x14ac:dyDescent="0.2">
      <c r="A8083" s="1">
        <v>12</v>
      </c>
      <c r="B8083" s="1">
        <v>3</v>
      </c>
      <c r="C8083" s="1">
        <v>11</v>
      </c>
      <c r="D8083">
        <v>9.1</v>
      </c>
      <c r="E8083">
        <v>8.5</v>
      </c>
      <c r="F8083">
        <v>96</v>
      </c>
      <c r="G8083">
        <v>59</v>
      </c>
      <c r="H8083">
        <v>0</v>
      </c>
      <c r="I8083">
        <v>59</v>
      </c>
      <c r="J8083" s="4">
        <f t="shared" si="1137"/>
        <v>164.6036460149422</v>
      </c>
      <c r="K8083" s="4">
        <f t="shared" si="1138"/>
        <v>15.79345746477081</v>
      </c>
      <c r="L8083" s="5">
        <f t="shared" si="1134"/>
        <v>0.39635398505780017</v>
      </c>
      <c r="M8083" s="5">
        <f t="shared" si="1135"/>
        <v>18.20654253522919</v>
      </c>
      <c r="N8083" s="6">
        <f t="shared" si="1136"/>
        <v>0</v>
      </c>
      <c r="O8083" s="6">
        <f t="shared" si="1139"/>
        <v>53.956608390373731</v>
      </c>
      <c r="P8083" s="6">
        <f>FORECAST(J8083,Inputs!$B$10:$B$18,Inputs!$A$10:$A$18)</f>
        <v>32.079663389027239</v>
      </c>
      <c r="Q8083" s="6">
        <f>IF(Inputs!$D$10="Yes",IF('Hourly Calcs'!P8083&gt;'Hourly Calcs'!K8083,'Hourly Calcs'!O8083,N8083+O8083),N8083+O8083)</f>
        <v>53.956608390373731</v>
      </c>
      <c r="R8083" s="12">
        <f t="shared" si="1140"/>
        <v>256.40180307105595</v>
      </c>
      <c r="S8083" s="1">
        <f>IF(AND(A8083&gt;=5,A8083&lt;=9),INDEX(Demand!$C$3:$C$26,C8083),INDEX(Demand!$B$3:$B$26,C8083))</f>
        <v>600</v>
      </c>
      <c r="T8083" s="7">
        <f t="shared" si="1141"/>
        <v>256.40180307105595</v>
      </c>
      <c r="U8083" s="7">
        <f t="shared" si="1142"/>
        <v>0</v>
      </c>
    </row>
    <row r="8084" spans="1:21" x14ac:dyDescent="0.2">
      <c r="A8084" s="1">
        <v>12</v>
      </c>
      <c r="B8084" s="1">
        <v>3</v>
      </c>
      <c r="C8084" s="1">
        <v>12</v>
      </c>
      <c r="D8084">
        <v>9</v>
      </c>
      <c r="E8084">
        <v>9</v>
      </c>
      <c r="F8084">
        <v>100</v>
      </c>
      <c r="G8084">
        <v>72</v>
      </c>
      <c r="H8084">
        <v>0</v>
      </c>
      <c r="I8084">
        <v>72</v>
      </c>
      <c r="J8084" s="4">
        <f t="shared" si="1137"/>
        <v>179.00909459599086</v>
      </c>
      <c r="K8084" s="4">
        <f t="shared" si="1138"/>
        <v>17.137054610255021</v>
      </c>
      <c r="L8084" s="5">
        <f t="shared" si="1134"/>
        <v>14.009094595990859</v>
      </c>
      <c r="M8084" s="5">
        <f t="shared" si="1135"/>
        <v>16.862945389744979</v>
      </c>
      <c r="N8084" s="6">
        <f t="shared" si="1136"/>
        <v>0</v>
      </c>
      <c r="O8084" s="6">
        <f t="shared" si="1139"/>
        <v>65.845352611981497</v>
      </c>
      <c r="P8084" s="6">
        <f>FORECAST(J8084,Inputs!$B$10:$B$18,Inputs!$A$10:$A$18)</f>
        <v>32.213047172185099</v>
      </c>
      <c r="Q8084" s="6">
        <f>IF(Inputs!$D$10="Yes",IF('Hourly Calcs'!P8084&gt;'Hourly Calcs'!K8084,'Hourly Calcs'!O8084,N8084+O8084),N8084+O8084)</f>
        <v>65.845352611981497</v>
      </c>
      <c r="R8084" s="12">
        <f t="shared" si="1140"/>
        <v>312.89711561213608</v>
      </c>
      <c r="S8084" s="1">
        <f>IF(AND(A8084&gt;=5,A8084&lt;=9),INDEX(Demand!$C$3:$C$26,C8084),INDEX(Demand!$B$3:$B$26,C8084))</f>
        <v>600</v>
      </c>
      <c r="T8084" s="7">
        <f t="shared" si="1141"/>
        <v>312.89711561213608</v>
      </c>
      <c r="U8084" s="7">
        <f t="shared" si="1142"/>
        <v>0</v>
      </c>
    </row>
    <row r="8085" spans="1:21" x14ac:dyDescent="0.2">
      <c r="A8085" s="1">
        <v>12</v>
      </c>
      <c r="B8085" s="1">
        <v>3</v>
      </c>
      <c r="C8085" s="1">
        <v>13</v>
      </c>
      <c r="D8085">
        <v>10.3</v>
      </c>
      <c r="E8085">
        <v>10.1</v>
      </c>
      <c r="F8085">
        <v>99</v>
      </c>
      <c r="G8085">
        <v>72</v>
      </c>
      <c r="H8085">
        <v>0</v>
      </c>
      <c r="I8085">
        <v>72</v>
      </c>
      <c r="J8085" s="4">
        <f t="shared" si="1137"/>
        <v>193.45345086019645</v>
      </c>
      <c r="K8085" s="4">
        <f t="shared" si="1138"/>
        <v>16.103641457304377</v>
      </c>
      <c r="L8085" s="5">
        <f t="shared" si="1134"/>
        <v>28.453450860196455</v>
      </c>
      <c r="M8085" s="5">
        <f t="shared" si="1135"/>
        <v>17.896358542695623</v>
      </c>
      <c r="N8085" s="6">
        <f t="shared" si="1136"/>
        <v>0</v>
      </c>
      <c r="O8085" s="6">
        <f t="shared" si="1139"/>
        <v>65.845352611981497</v>
      </c>
      <c r="P8085" s="6">
        <f>FORECAST(J8085,Inputs!$B$10:$B$18,Inputs!$A$10:$A$18)</f>
        <v>32.346791211668481</v>
      </c>
      <c r="Q8085" s="6">
        <f>IF(Inputs!$D$10="Yes",IF('Hourly Calcs'!P8085&gt;'Hourly Calcs'!K8085,'Hourly Calcs'!O8085,N8085+O8085),N8085+O8085)</f>
        <v>65.845352611981497</v>
      </c>
      <c r="R8085" s="12">
        <f t="shared" si="1140"/>
        <v>312.89711561213608</v>
      </c>
      <c r="S8085" s="1">
        <f>IF(AND(A8085&gt;=5,A8085&lt;=9),INDEX(Demand!$C$3:$C$26,C8085),INDEX(Demand!$B$3:$B$26,C8085))</f>
        <v>600</v>
      </c>
      <c r="T8085" s="7">
        <f t="shared" si="1141"/>
        <v>312.89711561213608</v>
      </c>
      <c r="U8085" s="7">
        <f t="shared" si="1142"/>
        <v>0</v>
      </c>
    </row>
    <row r="8086" spans="1:21" x14ac:dyDescent="0.2">
      <c r="A8086" s="1">
        <v>12</v>
      </c>
      <c r="B8086" s="1">
        <v>3</v>
      </c>
      <c r="C8086" s="1">
        <v>14</v>
      </c>
      <c r="D8086">
        <v>10.5</v>
      </c>
      <c r="E8086">
        <v>10.1</v>
      </c>
      <c r="F8086">
        <v>97</v>
      </c>
      <c r="G8086">
        <v>118</v>
      </c>
      <c r="H8086">
        <v>34</v>
      </c>
      <c r="I8086">
        <v>109</v>
      </c>
      <c r="J8086" s="4">
        <f t="shared" si="1137"/>
        <v>207.37175053144583</v>
      </c>
      <c r="K8086" s="4">
        <f t="shared" si="1138"/>
        <v>12.800365197754829</v>
      </c>
      <c r="L8086" s="5">
        <f t="shared" si="1134"/>
        <v>42.371750531445826</v>
      </c>
      <c r="M8086" s="5">
        <f t="shared" si="1135"/>
        <v>21.199634802245171</v>
      </c>
      <c r="N8086" s="6">
        <f t="shared" si="1136"/>
        <v>19.942190860898702</v>
      </c>
      <c r="O8086" s="6">
        <f t="shared" si="1139"/>
        <v>99.682547704249771</v>
      </c>
      <c r="P8086" s="6">
        <f>FORECAST(J8086,Inputs!$B$10:$B$18,Inputs!$A$10:$A$18)</f>
        <v>32.475664356772647</v>
      </c>
      <c r="Q8086" s="6">
        <f>IF(Inputs!$D$10="Yes",IF('Hourly Calcs'!P8086&gt;'Hourly Calcs'!K8086,'Hourly Calcs'!O8086,N8086+O8086),N8086+O8086)</f>
        <v>99.682547704249771</v>
      </c>
      <c r="R8086" s="12">
        <f t="shared" si="1140"/>
        <v>473.69146669059489</v>
      </c>
      <c r="S8086" s="1">
        <f>IF(AND(A8086&gt;=5,A8086&lt;=9),INDEX(Demand!$C$3:$C$26,C8086),INDEX(Demand!$B$3:$B$26,C8086))</f>
        <v>600</v>
      </c>
      <c r="T8086" s="7">
        <f t="shared" si="1141"/>
        <v>473.69146669059489</v>
      </c>
      <c r="U8086" s="7">
        <f t="shared" si="1142"/>
        <v>0</v>
      </c>
    </row>
    <row r="8087" spans="1:21" x14ac:dyDescent="0.2">
      <c r="A8087" s="1">
        <v>12</v>
      </c>
      <c r="B8087" s="1">
        <v>3</v>
      </c>
      <c r="C8087" s="1">
        <v>15</v>
      </c>
      <c r="D8087">
        <v>10.199999999999999</v>
      </c>
      <c r="E8087">
        <v>9.8000000000000007</v>
      </c>
      <c r="F8087">
        <v>97</v>
      </c>
      <c r="G8087">
        <v>69</v>
      </c>
      <c r="H8087">
        <v>2</v>
      </c>
      <c r="I8087">
        <v>69</v>
      </c>
      <c r="J8087" s="4">
        <f t="shared" si="1137"/>
        <v>220.40724426193634</v>
      </c>
      <c r="K8087" s="4">
        <f t="shared" si="1138"/>
        <v>7.5485830333672936</v>
      </c>
      <c r="L8087" s="5">
        <f t="shared" si="1134"/>
        <v>55.407244261936341</v>
      </c>
      <c r="M8087" s="5">
        <f t="shared" si="1135"/>
        <v>26.451416966632706</v>
      </c>
      <c r="N8087" s="6">
        <f t="shared" si="1136"/>
        <v>0.84726544853467001</v>
      </c>
      <c r="O8087" s="6">
        <f t="shared" si="1139"/>
        <v>63.101796253148933</v>
      </c>
      <c r="P8087" s="6">
        <f>FORECAST(J8087,Inputs!$B$10:$B$18,Inputs!$A$10:$A$18)</f>
        <v>32.596363372795707</v>
      </c>
      <c r="Q8087" s="6">
        <f>IF(Inputs!$D$10="Yes",IF('Hourly Calcs'!P8087&gt;'Hourly Calcs'!K8087,'Hourly Calcs'!O8087,N8087+O8087),N8087+O8087)</f>
        <v>63.101796253148933</v>
      </c>
      <c r="R8087" s="12">
        <f t="shared" si="1140"/>
        <v>299.85973579496374</v>
      </c>
      <c r="S8087" s="1">
        <f>IF(AND(A8087&gt;=5,A8087&lt;=9),INDEX(Demand!$C$3:$C$26,C8087),INDEX(Demand!$B$3:$B$26,C8087))</f>
        <v>600</v>
      </c>
      <c r="T8087" s="7">
        <f t="shared" si="1141"/>
        <v>299.85973579496374</v>
      </c>
      <c r="U8087" s="7">
        <f t="shared" si="1142"/>
        <v>0</v>
      </c>
    </row>
    <row r="8088" spans="1:21" x14ac:dyDescent="0.2">
      <c r="A8088" s="1">
        <v>12</v>
      </c>
      <c r="B8088" s="1">
        <v>3</v>
      </c>
      <c r="C8088" s="1">
        <v>16</v>
      </c>
      <c r="D8088">
        <v>10.3</v>
      </c>
      <c r="E8088">
        <v>10.1</v>
      </c>
      <c r="F8088">
        <v>99</v>
      </c>
      <c r="G8088">
        <v>17</v>
      </c>
      <c r="H8088">
        <v>0</v>
      </c>
      <c r="I8088">
        <v>17</v>
      </c>
      <c r="J8088" s="4">
        <f t="shared" si="1137"/>
        <v>232.49705746618048</v>
      </c>
      <c r="K8088" s="4">
        <f t="shared" si="1138"/>
        <v>0.96317376838068469</v>
      </c>
      <c r="L8088" s="5">
        <f t="shared" si="1134"/>
        <v>67.497057466180479</v>
      </c>
      <c r="M8088" s="5">
        <f t="shared" si="1135"/>
        <v>33.036826231619315</v>
      </c>
      <c r="N8088" s="6">
        <f t="shared" si="1136"/>
        <v>0</v>
      </c>
      <c r="O8088" s="6">
        <f t="shared" si="1139"/>
        <v>15.546819366717854</v>
      </c>
      <c r="P8088" s="6">
        <f>FORECAST(J8088,Inputs!$B$10:$B$18,Inputs!$A$10:$A$18)</f>
        <v>32.708306087649817</v>
      </c>
      <c r="Q8088" s="6">
        <f>IF(Inputs!$D$10="Yes",IF('Hourly Calcs'!P8088&gt;'Hourly Calcs'!K8088,'Hourly Calcs'!O8088,N8088+O8088),N8088+O8088)</f>
        <v>15.546819366717854</v>
      </c>
      <c r="R8088" s="12">
        <f t="shared" si="1140"/>
        <v>73.87848563064324</v>
      </c>
      <c r="S8088" s="1">
        <f>IF(AND(A8088&gt;=5,A8088&lt;=9),INDEX(Demand!$C$3:$C$26,C8088),INDEX(Demand!$B$3:$B$26,C8088))</f>
        <v>900</v>
      </c>
      <c r="T8088" s="7">
        <f t="shared" si="1141"/>
        <v>73.87848563064324</v>
      </c>
      <c r="U8088" s="7">
        <f t="shared" si="1142"/>
        <v>0</v>
      </c>
    </row>
    <row r="8089" spans="1:21" x14ac:dyDescent="0.2">
      <c r="A8089" s="1">
        <v>12</v>
      </c>
      <c r="B8089" s="1">
        <v>3</v>
      </c>
      <c r="C8089" s="1">
        <v>17</v>
      </c>
      <c r="D8089">
        <v>10.7</v>
      </c>
      <c r="E8089">
        <v>10.5</v>
      </c>
      <c r="F8089">
        <v>99</v>
      </c>
      <c r="G8089">
        <v>0</v>
      </c>
      <c r="H8089">
        <v>0</v>
      </c>
      <c r="I8089">
        <v>0</v>
      </c>
      <c r="J8089" s="4">
        <f t="shared" si="1137"/>
        <v>243.8252245068</v>
      </c>
      <c r="K8089" s="4">
        <f t="shared" si="1138"/>
        <v>-7.4633342585185432</v>
      </c>
      <c r="L8089" s="5">
        <f t="shared" si="1134"/>
        <v>78.825224506799998</v>
      </c>
      <c r="M8089" s="5">
        <f t="shared" si="1135"/>
        <v>0</v>
      </c>
      <c r="N8089" s="6">
        <f t="shared" si="1136"/>
        <v>0</v>
      </c>
      <c r="O8089" s="6">
        <f t="shared" si="1139"/>
        <v>0</v>
      </c>
      <c r="P8089" s="6">
        <f>FORECAST(J8089,Inputs!$B$10:$B$18,Inputs!$A$10:$A$18)</f>
        <v>32.813196523211111</v>
      </c>
      <c r="Q8089" s="6">
        <f>IF(Inputs!$D$10="Yes",IF('Hourly Calcs'!P8089&gt;'Hourly Calcs'!K8089,'Hourly Calcs'!O8089,N8089+O8089),N8089+O8089)</f>
        <v>0</v>
      </c>
      <c r="R8089" s="12">
        <f t="shared" si="1140"/>
        <v>0</v>
      </c>
      <c r="S8089" s="1">
        <f>IF(AND(A8089&gt;=5,A8089&lt;=9),INDEX(Demand!$C$3:$C$26,C8089),INDEX(Demand!$B$3:$B$26,C8089))</f>
        <v>900</v>
      </c>
      <c r="T8089" s="7">
        <f t="shared" si="1141"/>
        <v>0</v>
      </c>
      <c r="U8089" s="7">
        <f t="shared" si="1142"/>
        <v>0</v>
      </c>
    </row>
    <row r="8090" spans="1:21" x14ac:dyDescent="0.2">
      <c r="A8090" s="1">
        <v>12</v>
      </c>
      <c r="B8090" s="1">
        <v>3</v>
      </c>
      <c r="C8090" s="1">
        <v>18</v>
      </c>
      <c r="D8090">
        <v>10.8</v>
      </c>
      <c r="E8090">
        <v>10.4</v>
      </c>
      <c r="F8090">
        <v>97</v>
      </c>
      <c r="G8090">
        <v>0</v>
      </c>
      <c r="H8090">
        <v>0</v>
      </c>
      <c r="I8090">
        <v>0</v>
      </c>
      <c r="J8090" s="4">
        <f t="shared" si="1137"/>
        <v>254.74693717412697</v>
      </c>
      <c r="K8090" s="4">
        <f t="shared" si="1138"/>
        <v>-16.357722593651985</v>
      </c>
      <c r="L8090" s="5">
        <f t="shared" si="1134"/>
        <v>89.74693717412697</v>
      </c>
      <c r="M8090" s="5">
        <f t="shared" si="1135"/>
        <v>0</v>
      </c>
      <c r="N8090" s="6">
        <f t="shared" si="1136"/>
        <v>0</v>
      </c>
      <c r="O8090" s="6">
        <f t="shared" si="1139"/>
        <v>0</v>
      </c>
      <c r="P8090" s="6">
        <f>FORECAST(J8090,Inputs!$B$10:$B$18,Inputs!$A$10:$A$18)</f>
        <v>32.914323492353027</v>
      </c>
      <c r="Q8090" s="6">
        <f>IF(Inputs!$D$10="Yes",IF('Hourly Calcs'!P8090&gt;'Hourly Calcs'!K8090,'Hourly Calcs'!O8090,N8090+O8090),N8090+O8090)</f>
        <v>0</v>
      </c>
      <c r="R8090" s="12">
        <f t="shared" si="1140"/>
        <v>0</v>
      </c>
      <c r="S8090" s="1">
        <f>IF(AND(A8090&gt;=5,A8090&lt;=9),INDEX(Demand!$C$3:$C$26,C8090),INDEX(Demand!$B$3:$B$26,C8090))</f>
        <v>900</v>
      </c>
      <c r="T8090" s="7">
        <f t="shared" si="1141"/>
        <v>0</v>
      </c>
      <c r="U8090" s="7">
        <f t="shared" si="1142"/>
        <v>0</v>
      </c>
    </row>
    <row r="8091" spans="1:21" x14ac:dyDescent="0.2">
      <c r="A8091" s="1">
        <v>12</v>
      </c>
      <c r="B8091" s="1">
        <v>3</v>
      </c>
      <c r="C8091" s="1">
        <v>19</v>
      </c>
      <c r="D8091">
        <v>10.6</v>
      </c>
      <c r="E8091">
        <v>10</v>
      </c>
      <c r="F8091">
        <v>96</v>
      </c>
      <c r="G8091">
        <v>0</v>
      </c>
      <c r="H8091">
        <v>0</v>
      </c>
      <c r="I8091">
        <v>0</v>
      </c>
      <c r="J8091" s="4">
        <f t="shared" si="1137"/>
        <v>265.7599950390823</v>
      </c>
      <c r="K8091" s="4">
        <f t="shared" si="1138"/>
        <v>-25.709241598485434</v>
      </c>
      <c r="L8091" s="5">
        <f t="shared" si="1134"/>
        <v>0</v>
      </c>
      <c r="M8091" s="5">
        <f t="shared" si="1135"/>
        <v>0</v>
      </c>
      <c r="N8091" s="6">
        <f t="shared" si="1136"/>
        <v>0</v>
      </c>
      <c r="O8091" s="6">
        <f t="shared" si="1139"/>
        <v>0</v>
      </c>
      <c r="P8091" s="6">
        <f>FORECAST(J8091,Inputs!$B$10:$B$18,Inputs!$A$10:$A$18)</f>
        <v>33.016296250361869</v>
      </c>
      <c r="Q8091" s="6">
        <f>IF(Inputs!$D$10="Yes",IF('Hourly Calcs'!P8091&gt;'Hourly Calcs'!K8091,'Hourly Calcs'!O8091,N8091+O8091),N8091+O8091)</f>
        <v>0</v>
      </c>
      <c r="R8091" s="12">
        <f t="shared" si="1140"/>
        <v>0</v>
      </c>
      <c r="S8091" s="1">
        <f>IF(AND(A8091&gt;=5,A8091&lt;=9),INDEX(Demand!$C$3:$C$26,C8091),INDEX(Demand!$B$3:$B$26,C8091))</f>
        <v>900</v>
      </c>
      <c r="T8091" s="7">
        <f t="shared" si="1141"/>
        <v>0</v>
      </c>
      <c r="U8091" s="7">
        <f t="shared" si="1142"/>
        <v>0</v>
      </c>
    </row>
    <row r="8092" spans="1:21" x14ac:dyDescent="0.2">
      <c r="A8092" s="1">
        <v>12</v>
      </c>
      <c r="B8092" s="1">
        <v>3</v>
      </c>
      <c r="C8092" s="1">
        <v>20</v>
      </c>
      <c r="D8092">
        <v>10.6</v>
      </c>
      <c r="E8092">
        <v>10</v>
      </c>
      <c r="F8092">
        <v>96</v>
      </c>
      <c r="G8092">
        <v>0</v>
      </c>
      <c r="H8092">
        <v>0</v>
      </c>
      <c r="I8092">
        <v>0</v>
      </c>
      <c r="J8092" s="4">
        <f t="shared" si="1137"/>
        <v>277.55288275518768</v>
      </c>
      <c r="K8092" s="4">
        <f t="shared" si="1138"/>
        <v>-35.188933289630071</v>
      </c>
      <c r="L8092" s="5">
        <f t="shared" si="1134"/>
        <v>0</v>
      </c>
      <c r="M8092" s="5">
        <f t="shared" si="1135"/>
        <v>0</v>
      </c>
      <c r="N8092" s="6">
        <f t="shared" si="1136"/>
        <v>0</v>
      </c>
      <c r="O8092" s="6">
        <f t="shared" si="1139"/>
        <v>0</v>
      </c>
      <c r="P8092" s="6">
        <f>FORECAST(J8092,Inputs!$B$10:$B$18,Inputs!$A$10:$A$18)</f>
        <v>33.125489655140626</v>
      </c>
      <c r="Q8092" s="6">
        <f>IF(Inputs!$D$10="Yes",IF('Hourly Calcs'!P8092&gt;'Hourly Calcs'!K8092,'Hourly Calcs'!O8092,N8092+O8092),N8092+O8092)</f>
        <v>0</v>
      </c>
      <c r="R8092" s="12">
        <f t="shared" si="1140"/>
        <v>0</v>
      </c>
      <c r="S8092" s="1">
        <f>IF(AND(A8092&gt;=5,A8092&lt;=9),INDEX(Demand!$C$3:$C$26,C8092),INDEX(Demand!$B$3:$B$26,C8092))</f>
        <v>800</v>
      </c>
      <c r="T8092" s="7">
        <f t="shared" si="1141"/>
        <v>0</v>
      </c>
      <c r="U8092" s="7">
        <f t="shared" si="1142"/>
        <v>0</v>
      </c>
    </row>
    <row r="8093" spans="1:21" x14ac:dyDescent="0.2">
      <c r="A8093" s="1">
        <v>12</v>
      </c>
      <c r="B8093" s="1">
        <v>3</v>
      </c>
      <c r="C8093" s="1">
        <v>21</v>
      </c>
      <c r="D8093">
        <v>10.1</v>
      </c>
      <c r="E8093">
        <v>9.5</v>
      </c>
      <c r="F8093">
        <v>96</v>
      </c>
      <c r="G8093">
        <v>0</v>
      </c>
      <c r="H8093">
        <v>0</v>
      </c>
      <c r="I8093">
        <v>0</v>
      </c>
      <c r="J8093" s="4">
        <f t="shared" si="1137"/>
        <v>291.14437174597452</v>
      </c>
      <c r="K8093" s="4">
        <f t="shared" si="1138"/>
        <v>-44.378173030477882</v>
      </c>
      <c r="L8093" s="5">
        <f t="shared" si="1134"/>
        <v>0</v>
      </c>
      <c r="M8093" s="5">
        <f t="shared" si="1135"/>
        <v>0</v>
      </c>
      <c r="N8093" s="6">
        <f t="shared" si="1136"/>
        <v>0</v>
      </c>
      <c r="O8093" s="6">
        <f t="shared" si="1139"/>
        <v>0</v>
      </c>
      <c r="P8093" s="6">
        <f>FORECAST(J8093,Inputs!$B$10:$B$18,Inputs!$A$10:$A$18)</f>
        <v>33.251336775425685</v>
      </c>
      <c r="Q8093" s="6">
        <f>IF(Inputs!$D$10="Yes",IF('Hourly Calcs'!P8093&gt;'Hourly Calcs'!K8093,'Hourly Calcs'!O8093,N8093+O8093),N8093+O8093)</f>
        <v>0</v>
      </c>
      <c r="R8093" s="12">
        <f t="shared" si="1140"/>
        <v>0</v>
      </c>
      <c r="S8093" s="1">
        <f>IF(AND(A8093&gt;=5,A8093&lt;=9),INDEX(Demand!$C$3:$C$26,C8093),INDEX(Demand!$B$3:$B$26,C8093))</f>
        <v>700</v>
      </c>
      <c r="T8093" s="7">
        <f t="shared" si="1141"/>
        <v>0</v>
      </c>
      <c r="U8093" s="7">
        <f t="shared" si="1142"/>
        <v>0</v>
      </c>
    </row>
    <row r="8094" spans="1:21" x14ac:dyDescent="0.2">
      <c r="A8094" s="1">
        <v>12</v>
      </c>
      <c r="B8094" s="1">
        <v>3</v>
      </c>
      <c r="C8094" s="1">
        <v>22</v>
      </c>
      <c r="D8094">
        <v>9.6</v>
      </c>
      <c r="E8094">
        <v>9.1999999999999993</v>
      </c>
      <c r="F8094">
        <v>97</v>
      </c>
      <c r="G8094">
        <v>0</v>
      </c>
      <c r="H8094">
        <v>0</v>
      </c>
      <c r="I8094">
        <v>0</v>
      </c>
      <c r="J8094" s="4">
        <f t="shared" si="1137"/>
        <v>308.08407374297929</v>
      </c>
      <c r="K8094" s="4">
        <f t="shared" si="1138"/>
        <v>-52.635494974553978</v>
      </c>
      <c r="L8094" s="5">
        <f t="shared" si="1134"/>
        <v>0</v>
      </c>
      <c r="M8094" s="5">
        <f t="shared" si="1135"/>
        <v>0</v>
      </c>
      <c r="N8094" s="6">
        <f t="shared" si="1136"/>
        <v>0</v>
      </c>
      <c r="O8094" s="6">
        <f t="shared" si="1139"/>
        <v>0</v>
      </c>
      <c r="P8094" s="6">
        <f>FORECAST(J8094,Inputs!$B$10:$B$18,Inputs!$A$10:$A$18)</f>
        <v>33.408185867990547</v>
      </c>
      <c r="Q8094" s="6">
        <f>IF(Inputs!$D$10="Yes",IF('Hourly Calcs'!P8094&gt;'Hourly Calcs'!K8094,'Hourly Calcs'!O8094,N8094+O8094),N8094+O8094)</f>
        <v>0</v>
      </c>
      <c r="R8094" s="12">
        <f t="shared" si="1140"/>
        <v>0</v>
      </c>
      <c r="S8094" s="1">
        <f>IF(AND(A8094&gt;=5,A8094&lt;=9),INDEX(Demand!$C$3:$C$26,C8094),INDEX(Demand!$B$3:$B$26,C8094))</f>
        <v>600</v>
      </c>
      <c r="T8094" s="7">
        <f t="shared" si="1141"/>
        <v>0</v>
      </c>
      <c r="U8094" s="7">
        <f t="shared" si="1142"/>
        <v>0</v>
      </c>
    </row>
    <row r="8095" spans="1:21" x14ac:dyDescent="0.2">
      <c r="A8095" s="1">
        <v>12</v>
      </c>
      <c r="B8095" s="1">
        <v>3</v>
      </c>
      <c r="C8095" s="1">
        <v>23</v>
      </c>
      <c r="D8095">
        <v>10.199999999999999</v>
      </c>
      <c r="E8095">
        <v>9.8000000000000007</v>
      </c>
      <c r="F8095">
        <v>97</v>
      </c>
      <c r="G8095">
        <v>0</v>
      </c>
      <c r="H8095">
        <v>0</v>
      </c>
      <c r="I8095">
        <v>0</v>
      </c>
      <c r="J8095" s="4">
        <f t="shared" si="1137"/>
        <v>330.29009661372697</v>
      </c>
      <c r="K8095" s="4">
        <f t="shared" si="1138"/>
        <v>-58.8692101757795</v>
      </c>
      <c r="L8095" s="5">
        <f t="shared" si="1134"/>
        <v>0</v>
      </c>
      <c r="M8095" s="5">
        <f t="shared" si="1135"/>
        <v>0</v>
      </c>
      <c r="N8095" s="6">
        <f t="shared" si="1136"/>
        <v>0</v>
      </c>
      <c r="O8095" s="6">
        <f t="shared" si="1139"/>
        <v>0</v>
      </c>
      <c r="P8095" s="6">
        <f>FORECAST(J8095,Inputs!$B$10:$B$18,Inputs!$A$10:$A$18)</f>
        <v>33.613797190867842</v>
      </c>
      <c r="Q8095" s="6">
        <f>IF(Inputs!$D$10="Yes",IF('Hourly Calcs'!P8095&gt;'Hourly Calcs'!K8095,'Hourly Calcs'!O8095,N8095+O8095),N8095+O8095)</f>
        <v>0</v>
      </c>
      <c r="R8095" s="12">
        <f t="shared" si="1140"/>
        <v>0</v>
      </c>
      <c r="S8095" s="1">
        <f>IF(AND(A8095&gt;=5,A8095&lt;=9),INDEX(Demand!$C$3:$C$26,C8095),INDEX(Demand!$B$3:$B$26,C8095))</f>
        <v>500</v>
      </c>
      <c r="T8095" s="7">
        <f t="shared" si="1141"/>
        <v>0</v>
      </c>
      <c r="U8095" s="7">
        <f t="shared" si="1142"/>
        <v>0</v>
      </c>
    </row>
    <row r="8096" spans="1:21" x14ac:dyDescent="0.2">
      <c r="A8096" s="1">
        <v>12</v>
      </c>
      <c r="B8096" s="1">
        <v>3</v>
      </c>
      <c r="C8096" s="1">
        <v>24</v>
      </c>
      <c r="D8096">
        <v>10.1</v>
      </c>
      <c r="E8096">
        <v>9.9</v>
      </c>
      <c r="F8096">
        <v>99</v>
      </c>
      <c r="G8096">
        <v>0</v>
      </c>
      <c r="H8096">
        <v>0</v>
      </c>
      <c r="I8096">
        <v>0</v>
      </c>
      <c r="J8096" s="4">
        <f t="shared" si="1137"/>
        <v>357.91758273151743</v>
      </c>
      <c r="K8096" s="4">
        <f t="shared" si="1138"/>
        <v>-61.501466324555679</v>
      </c>
      <c r="L8096" s="5">
        <f t="shared" si="1134"/>
        <v>0</v>
      </c>
      <c r="M8096" s="5">
        <f t="shared" si="1135"/>
        <v>0</v>
      </c>
      <c r="N8096" s="6">
        <f t="shared" si="1136"/>
        <v>0</v>
      </c>
      <c r="O8096" s="6">
        <f t="shared" si="1139"/>
        <v>0</v>
      </c>
      <c r="P8096" s="6">
        <f>FORECAST(J8096,Inputs!$B$10:$B$18,Inputs!$A$10:$A$18)</f>
        <v>33.869607247514047</v>
      </c>
      <c r="Q8096" s="6">
        <f>IF(Inputs!$D$10="Yes",IF('Hourly Calcs'!P8096&gt;'Hourly Calcs'!K8096,'Hourly Calcs'!O8096,N8096+O8096),N8096+O8096)</f>
        <v>0</v>
      </c>
      <c r="R8096" s="12">
        <f t="shared" si="1140"/>
        <v>0</v>
      </c>
      <c r="S8096" s="1">
        <f>IF(AND(A8096&gt;=5,A8096&lt;=9),INDEX(Demand!$C$3:$C$26,C8096),INDEX(Demand!$B$3:$B$26,C8096))</f>
        <v>400</v>
      </c>
      <c r="T8096" s="7">
        <f t="shared" si="1141"/>
        <v>0</v>
      </c>
      <c r="U8096" s="7">
        <f t="shared" si="1142"/>
        <v>0</v>
      </c>
    </row>
    <row r="8097" spans="1:21" x14ac:dyDescent="0.2">
      <c r="A8097" s="1">
        <v>12</v>
      </c>
      <c r="B8097" s="1">
        <v>4</v>
      </c>
      <c r="C8097" s="1">
        <v>1</v>
      </c>
      <c r="D8097">
        <v>10.199999999999999</v>
      </c>
      <c r="E8097">
        <v>9.8000000000000007</v>
      </c>
      <c r="F8097">
        <v>97</v>
      </c>
      <c r="G8097">
        <v>0</v>
      </c>
      <c r="H8097">
        <v>0</v>
      </c>
      <c r="I8097">
        <v>0</v>
      </c>
      <c r="J8097" s="4">
        <f t="shared" si="1137"/>
        <v>26.040568474393041</v>
      </c>
      <c r="K8097" s="4">
        <f t="shared" si="1138"/>
        <v>-59.515192759928709</v>
      </c>
      <c r="L8097" s="5">
        <f t="shared" si="1134"/>
        <v>0</v>
      </c>
      <c r="M8097" s="5">
        <f t="shared" si="1135"/>
        <v>0</v>
      </c>
      <c r="N8097" s="6">
        <f t="shared" si="1136"/>
        <v>0</v>
      </c>
      <c r="O8097" s="6">
        <f t="shared" si="1139"/>
        <v>0</v>
      </c>
      <c r="P8097" s="6">
        <f>FORECAST(J8097,Inputs!$B$10:$B$18,Inputs!$A$10:$A$18)</f>
        <v>30.796671930318453</v>
      </c>
      <c r="Q8097" s="6">
        <f>IF(Inputs!$D$10="Yes",IF('Hourly Calcs'!P8097&gt;'Hourly Calcs'!K8097,'Hourly Calcs'!O8097,N8097+O8097),N8097+O8097)</f>
        <v>0</v>
      </c>
      <c r="R8097" s="12">
        <f t="shared" si="1140"/>
        <v>0</v>
      </c>
      <c r="S8097" s="1">
        <f>IF(AND(A8097&gt;=5,A8097&lt;=9),INDEX(Demand!$C$3:$C$26,C8097),INDEX(Demand!$B$3:$B$26,C8097))</f>
        <v>350</v>
      </c>
      <c r="T8097" s="7">
        <f t="shared" si="1141"/>
        <v>0</v>
      </c>
      <c r="U8097" s="7">
        <f t="shared" si="1142"/>
        <v>0</v>
      </c>
    </row>
    <row r="8098" spans="1:21" x14ac:dyDescent="0.2">
      <c r="A8098" s="1">
        <v>12</v>
      </c>
      <c r="B8098" s="1">
        <v>4</v>
      </c>
      <c r="C8098" s="1">
        <v>2</v>
      </c>
      <c r="D8098">
        <v>10.199999999999999</v>
      </c>
      <c r="E8098">
        <v>9.8000000000000007</v>
      </c>
      <c r="F8098">
        <v>97</v>
      </c>
      <c r="G8098">
        <v>0</v>
      </c>
      <c r="H8098">
        <v>0</v>
      </c>
      <c r="I8098">
        <v>0</v>
      </c>
      <c r="J8098" s="4">
        <f t="shared" si="1137"/>
        <v>49.120024838795587</v>
      </c>
      <c r="K8098" s="4">
        <f t="shared" si="1138"/>
        <v>-53.703276063459072</v>
      </c>
      <c r="L8098" s="5">
        <f t="shared" si="1134"/>
        <v>0</v>
      </c>
      <c r="M8098" s="5">
        <f t="shared" si="1135"/>
        <v>0</v>
      </c>
      <c r="N8098" s="6">
        <f t="shared" si="1136"/>
        <v>0</v>
      </c>
      <c r="O8098" s="6">
        <f t="shared" si="1139"/>
        <v>0</v>
      </c>
      <c r="P8098" s="6">
        <f>FORECAST(J8098,Inputs!$B$10:$B$18,Inputs!$A$10:$A$18)</f>
        <v>31.010370600359217</v>
      </c>
      <c r="Q8098" s="6">
        <f>IF(Inputs!$D$10="Yes",IF('Hourly Calcs'!P8098&gt;'Hourly Calcs'!K8098,'Hourly Calcs'!O8098,N8098+O8098),N8098+O8098)</f>
        <v>0</v>
      </c>
      <c r="R8098" s="12">
        <f t="shared" si="1140"/>
        <v>0</v>
      </c>
      <c r="S8098" s="1">
        <f>IF(AND(A8098&gt;=5,A8098&lt;=9),INDEX(Demand!$C$3:$C$26,C8098),INDEX(Demand!$B$3:$B$26,C8098))</f>
        <v>350</v>
      </c>
      <c r="T8098" s="7">
        <f t="shared" si="1141"/>
        <v>0</v>
      </c>
      <c r="U8098" s="7">
        <f t="shared" si="1142"/>
        <v>0</v>
      </c>
    </row>
    <row r="8099" spans="1:21" x14ac:dyDescent="0.2">
      <c r="A8099" s="1">
        <v>12</v>
      </c>
      <c r="B8099" s="1">
        <v>4</v>
      </c>
      <c r="C8099" s="1">
        <v>3</v>
      </c>
      <c r="D8099">
        <v>10.5</v>
      </c>
      <c r="E8099">
        <v>9.3000000000000007</v>
      </c>
      <c r="F8099">
        <v>92</v>
      </c>
      <c r="G8099">
        <v>0</v>
      </c>
      <c r="H8099">
        <v>0</v>
      </c>
      <c r="I8099">
        <v>0</v>
      </c>
      <c r="J8099" s="4">
        <f t="shared" si="1137"/>
        <v>66.709520832887407</v>
      </c>
      <c r="K8099" s="4">
        <f t="shared" si="1138"/>
        <v>-45.662086003096846</v>
      </c>
      <c r="L8099" s="5">
        <f t="shared" ref="L8099:L8162" si="1143">IF(ABS($B$5-J8099)&gt;90,0,ABS($B$5-J8099))</f>
        <v>0</v>
      </c>
      <c r="M8099" s="5">
        <f t="shared" ref="M8099:M8162" si="1144">IF(K8099&gt;0,ABS($B$4-K8099),0)</f>
        <v>0</v>
      </c>
      <c r="N8099" s="6">
        <f t="shared" si="1136"/>
        <v>0</v>
      </c>
      <c r="O8099" s="6">
        <f t="shared" si="1139"/>
        <v>0</v>
      </c>
      <c r="P8099" s="6">
        <f>FORECAST(J8099,Inputs!$B$10:$B$18,Inputs!$A$10:$A$18)</f>
        <v>31.173236304008213</v>
      </c>
      <c r="Q8099" s="6">
        <f>IF(Inputs!$D$10="Yes",IF('Hourly Calcs'!P8099&gt;'Hourly Calcs'!K8099,'Hourly Calcs'!O8099,N8099+O8099),N8099+O8099)</f>
        <v>0</v>
      </c>
      <c r="R8099" s="12">
        <f t="shared" si="1140"/>
        <v>0</v>
      </c>
      <c r="S8099" s="1">
        <f>IF(AND(A8099&gt;=5,A8099&lt;=9),INDEX(Demand!$C$3:$C$26,C8099),INDEX(Demand!$B$3:$B$26,C8099))</f>
        <v>350</v>
      </c>
      <c r="T8099" s="7">
        <f t="shared" si="1141"/>
        <v>0</v>
      </c>
      <c r="U8099" s="7">
        <f t="shared" si="1142"/>
        <v>0</v>
      </c>
    </row>
    <row r="8100" spans="1:21" x14ac:dyDescent="0.2">
      <c r="A8100" s="1">
        <v>12</v>
      </c>
      <c r="B8100" s="1">
        <v>4</v>
      </c>
      <c r="C8100" s="1">
        <v>4</v>
      </c>
      <c r="D8100">
        <v>10.199999999999999</v>
      </c>
      <c r="E8100">
        <v>8.5</v>
      </c>
      <c r="F8100">
        <v>89</v>
      </c>
      <c r="G8100">
        <v>0</v>
      </c>
      <c r="H8100">
        <v>0</v>
      </c>
      <c r="I8100">
        <v>0</v>
      </c>
      <c r="J8100" s="4">
        <f t="shared" si="1137"/>
        <v>80.678241958855224</v>
      </c>
      <c r="K8100" s="4">
        <f t="shared" si="1138"/>
        <v>-36.566106684577107</v>
      </c>
      <c r="L8100" s="5">
        <f t="shared" si="1143"/>
        <v>84.321758041144776</v>
      </c>
      <c r="M8100" s="5">
        <f t="shared" si="1144"/>
        <v>0</v>
      </c>
      <c r="N8100" s="6">
        <f t="shared" si="1136"/>
        <v>0</v>
      </c>
      <c r="O8100" s="6">
        <f t="shared" si="1139"/>
        <v>0</v>
      </c>
      <c r="P8100" s="6">
        <f>FORECAST(J8100,Inputs!$B$10:$B$18,Inputs!$A$10:$A$18)</f>
        <v>31.302576314433843</v>
      </c>
      <c r="Q8100" s="6">
        <f>IF(Inputs!$D$10="Yes",IF('Hourly Calcs'!P8100&gt;'Hourly Calcs'!K8100,'Hourly Calcs'!O8100,N8100+O8100),N8100+O8100)</f>
        <v>0</v>
      </c>
      <c r="R8100" s="12">
        <f t="shared" si="1140"/>
        <v>0</v>
      </c>
      <c r="S8100" s="1">
        <f>IF(AND(A8100&gt;=5,A8100&lt;=9),INDEX(Demand!$C$3:$C$26,C8100),INDEX(Demand!$B$3:$B$26,C8100))</f>
        <v>350</v>
      </c>
      <c r="T8100" s="7">
        <f t="shared" si="1141"/>
        <v>0</v>
      </c>
      <c r="U8100" s="7">
        <f t="shared" si="1142"/>
        <v>0</v>
      </c>
    </row>
    <row r="8101" spans="1:21" x14ac:dyDescent="0.2">
      <c r="A8101" s="1">
        <v>12</v>
      </c>
      <c r="B8101" s="1">
        <v>4</v>
      </c>
      <c r="C8101" s="1">
        <v>5</v>
      </c>
      <c r="D8101">
        <v>10.3</v>
      </c>
      <c r="E8101">
        <v>9.3000000000000007</v>
      </c>
      <c r="F8101">
        <v>94</v>
      </c>
      <c r="G8101">
        <v>0</v>
      </c>
      <c r="H8101">
        <v>0</v>
      </c>
      <c r="I8101">
        <v>0</v>
      </c>
      <c r="J8101" s="4">
        <f t="shared" si="1137"/>
        <v>92.661220798989007</v>
      </c>
      <c r="K8101" s="4">
        <f t="shared" si="1138"/>
        <v>-27.106873590105977</v>
      </c>
      <c r="L8101" s="5">
        <f t="shared" si="1143"/>
        <v>72.338779201010993</v>
      </c>
      <c r="M8101" s="5">
        <f t="shared" si="1144"/>
        <v>0</v>
      </c>
      <c r="N8101" s="6">
        <f t="shared" si="1136"/>
        <v>0</v>
      </c>
      <c r="O8101" s="6">
        <f t="shared" si="1139"/>
        <v>0</v>
      </c>
      <c r="P8101" s="6">
        <f>FORECAST(J8101,Inputs!$B$10:$B$18,Inputs!$A$10:$A$18)</f>
        <v>31.413529822212858</v>
      </c>
      <c r="Q8101" s="6">
        <f>IF(Inputs!$D$10="Yes",IF('Hourly Calcs'!P8101&gt;'Hourly Calcs'!K8101,'Hourly Calcs'!O8101,N8101+O8101),N8101+O8101)</f>
        <v>0</v>
      </c>
      <c r="R8101" s="12">
        <f t="shared" si="1140"/>
        <v>0</v>
      </c>
      <c r="S8101" s="1">
        <f>IF(AND(A8101&gt;=5,A8101&lt;=9),INDEX(Demand!$C$3:$C$26,C8101),INDEX(Demand!$B$3:$B$26,C8101))</f>
        <v>350</v>
      </c>
      <c r="T8101" s="7">
        <f t="shared" si="1141"/>
        <v>0</v>
      </c>
      <c r="U8101" s="7">
        <f t="shared" si="1142"/>
        <v>0</v>
      </c>
    </row>
    <row r="8102" spans="1:21" x14ac:dyDescent="0.2">
      <c r="A8102" s="1">
        <v>12</v>
      </c>
      <c r="B8102" s="1">
        <v>4</v>
      </c>
      <c r="C8102" s="1">
        <v>6</v>
      </c>
      <c r="D8102">
        <v>10.1</v>
      </c>
      <c r="E8102">
        <v>9.1</v>
      </c>
      <c r="F8102">
        <v>93</v>
      </c>
      <c r="G8102">
        <v>0</v>
      </c>
      <c r="H8102">
        <v>0</v>
      </c>
      <c r="I8102">
        <v>0</v>
      </c>
      <c r="J8102" s="4">
        <f t="shared" si="1137"/>
        <v>103.74183321239393</v>
      </c>
      <c r="K8102" s="4">
        <f t="shared" si="1138"/>
        <v>-17.724866805044826</v>
      </c>
      <c r="L8102" s="5">
        <f t="shared" si="1143"/>
        <v>61.258166787606072</v>
      </c>
      <c r="M8102" s="5">
        <f t="shared" si="1144"/>
        <v>0</v>
      </c>
      <c r="N8102" s="6">
        <f t="shared" si="1136"/>
        <v>0</v>
      </c>
      <c r="O8102" s="6">
        <f t="shared" si="1139"/>
        <v>0</v>
      </c>
      <c r="P8102" s="6">
        <f>FORECAST(J8102,Inputs!$B$10:$B$18,Inputs!$A$10:$A$18)</f>
        <v>31.516128085299943</v>
      </c>
      <c r="Q8102" s="6">
        <f>IF(Inputs!$D$10="Yes",IF('Hourly Calcs'!P8102&gt;'Hourly Calcs'!K8102,'Hourly Calcs'!O8102,N8102+O8102),N8102+O8102)</f>
        <v>0</v>
      </c>
      <c r="R8102" s="12">
        <f t="shared" si="1140"/>
        <v>0</v>
      </c>
      <c r="S8102" s="1">
        <f>IF(AND(A8102&gt;=5,A8102&lt;=9),INDEX(Demand!$C$3:$C$26,C8102),INDEX(Demand!$B$3:$B$26,C8102))</f>
        <v>350</v>
      </c>
      <c r="T8102" s="7">
        <f t="shared" si="1141"/>
        <v>0</v>
      </c>
      <c r="U8102" s="7">
        <f t="shared" si="1142"/>
        <v>0</v>
      </c>
    </row>
    <row r="8103" spans="1:21" x14ac:dyDescent="0.2">
      <c r="A8103" s="1">
        <v>12</v>
      </c>
      <c r="B8103" s="1">
        <v>4</v>
      </c>
      <c r="C8103" s="1">
        <v>7</v>
      </c>
      <c r="D8103">
        <v>9.8000000000000007</v>
      </c>
      <c r="E8103">
        <v>8.5</v>
      </c>
      <c r="F8103">
        <v>92</v>
      </c>
      <c r="G8103">
        <v>0</v>
      </c>
      <c r="H8103">
        <v>0</v>
      </c>
      <c r="I8103">
        <v>0</v>
      </c>
      <c r="J8103" s="4">
        <f t="shared" si="1137"/>
        <v>114.6450048962714</v>
      </c>
      <c r="K8103" s="4">
        <f t="shared" si="1138"/>
        <v>-8.7584693699551224</v>
      </c>
      <c r="L8103" s="5">
        <f t="shared" si="1143"/>
        <v>50.354995103728598</v>
      </c>
      <c r="M8103" s="5">
        <f t="shared" si="1144"/>
        <v>0</v>
      </c>
      <c r="N8103" s="6">
        <f t="shared" si="1136"/>
        <v>0</v>
      </c>
      <c r="O8103" s="6">
        <f t="shared" si="1139"/>
        <v>0</v>
      </c>
      <c r="P8103" s="6">
        <f>FORECAST(J8103,Inputs!$B$10:$B$18,Inputs!$A$10:$A$18)</f>
        <v>31.617083378669179</v>
      </c>
      <c r="Q8103" s="6">
        <f>IF(Inputs!$D$10="Yes",IF('Hourly Calcs'!P8103&gt;'Hourly Calcs'!K8103,'Hourly Calcs'!O8103,N8103+O8103),N8103+O8103)</f>
        <v>0</v>
      </c>
      <c r="R8103" s="12">
        <f t="shared" si="1140"/>
        <v>0</v>
      </c>
      <c r="S8103" s="1">
        <f>IF(AND(A8103&gt;=5,A8103&lt;=9),INDEX(Demand!$C$3:$C$26,C8103),INDEX(Demand!$B$3:$B$26,C8103))</f>
        <v>350</v>
      </c>
      <c r="T8103" s="7">
        <f t="shared" si="1141"/>
        <v>0</v>
      </c>
      <c r="U8103" s="7">
        <f t="shared" si="1142"/>
        <v>0</v>
      </c>
    </row>
    <row r="8104" spans="1:21" x14ac:dyDescent="0.2">
      <c r="A8104" s="1">
        <v>12</v>
      </c>
      <c r="B8104" s="1">
        <v>4</v>
      </c>
      <c r="C8104" s="1">
        <v>8</v>
      </c>
      <c r="D8104">
        <v>9.5</v>
      </c>
      <c r="E8104">
        <v>8.4</v>
      </c>
      <c r="F8104">
        <v>93</v>
      </c>
      <c r="G8104">
        <v>0</v>
      </c>
      <c r="H8104">
        <v>0</v>
      </c>
      <c r="I8104">
        <v>0</v>
      </c>
      <c r="J8104" s="4">
        <f t="shared" si="1137"/>
        <v>125.89023446592907</v>
      </c>
      <c r="K8104" s="4">
        <f t="shared" si="1138"/>
        <v>-7.0759868615951405E-2</v>
      </c>
      <c r="L8104" s="5">
        <f t="shared" si="1143"/>
        <v>39.109765534070931</v>
      </c>
      <c r="M8104" s="5">
        <f t="shared" si="1144"/>
        <v>0</v>
      </c>
      <c r="N8104" s="6">
        <f t="shared" si="1136"/>
        <v>0</v>
      </c>
      <c r="O8104" s="6">
        <f t="shared" si="1139"/>
        <v>0</v>
      </c>
      <c r="P8104" s="6">
        <f>FORECAST(J8104,Inputs!$B$10:$B$18,Inputs!$A$10:$A$18)</f>
        <v>31.721205874684525</v>
      </c>
      <c r="Q8104" s="6">
        <f>IF(Inputs!$D$10="Yes",IF('Hourly Calcs'!P8104&gt;'Hourly Calcs'!K8104,'Hourly Calcs'!O8104,N8104+O8104),N8104+O8104)</f>
        <v>0</v>
      </c>
      <c r="R8104" s="12">
        <f t="shared" si="1140"/>
        <v>0</v>
      </c>
      <c r="S8104" s="1">
        <f>IF(AND(A8104&gt;=5,A8104&lt;=9),INDEX(Demand!$C$3:$C$26,C8104),INDEX(Demand!$B$3:$B$26,C8104))</f>
        <v>350</v>
      </c>
      <c r="T8104" s="7">
        <f t="shared" si="1141"/>
        <v>0</v>
      </c>
      <c r="U8104" s="7">
        <f t="shared" si="1142"/>
        <v>0</v>
      </c>
    </row>
    <row r="8105" spans="1:21" x14ac:dyDescent="0.2">
      <c r="A8105" s="1">
        <v>12</v>
      </c>
      <c r="B8105" s="1">
        <v>4</v>
      </c>
      <c r="C8105" s="1">
        <v>9</v>
      </c>
      <c r="D8105">
        <v>9.9</v>
      </c>
      <c r="E8105">
        <v>8.1999999999999993</v>
      </c>
      <c r="F8105">
        <v>89</v>
      </c>
      <c r="G8105">
        <v>28</v>
      </c>
      <c r="H8105">
        <v>3</v>
      </c>
      <c r="I8105">
        <v>28</v>
      </c>
      <c r="J8105" s="4">
        <f t="shared" si="1137"/>
        <v>137.85196906252096</v>
      </c>
      <c r="K8105" s="4">
        <f t="shared" si="1138"/>
        <v>6.5777025626547072</v>
      </c>
      <c r="L8105" s="5">
        <f t="shared" si="1143"/>
        <v>27.148030937479035</v>
      </c>
      <c r="M8105" s="5">
        <f t="shared" si="1144"/>
        <v>27.422297437345293</v>
      </c>
      <c r="N8105" s="6">
        <f t="shared" si="1136"/>
        <v>1.7678348155718564</v>
      </c>
      <c r="O8105" s="6">
        <f t="shared" si="1139"/>
        <v>25.606526015770584</v>
      </c>
      <c r="P8105" s="6">
        <f>FORECAST(J8105,Inputs!$B$10:$B$18,Inputs!$A$10:$A$18)</f>
        <v>31.831962676504823</v>
      </c>
      <c r="Q8105" s="6">
        <f>IF(Inputs!$D$10="Yes",IF('Hourly Calcs'!P8105&gt;'Hourly Calcs'!K8105,'Hourly Calcs'!O8105,N8105+O8105),N8105+O8105)</f>
        <v>25.606526015770584</v>
      </c>
      <c r="R8105" s="12">
        <f t="shared" si="1140"/>
        <v>121.68221162694181</v>
      </c>
      <c r="S8105" s="1">
        <f>IF(AND(A8105&gt;=5,A8105&lt;=9),INDEX(Demand!$C$3:$C$26,C8105),INDEX(Demand!$B$3:$B$26,C8105))</f>
        <v>350</v>
      </c>
      <c r="T8105" s="7">
        <f t="shared" si="1141"/>
        <v>121.68221162694181</v>
      </c>
      <c r="U8105" s="7">
        <f t="shared" si="1142"/>
        <v>0</v>
      </c>
    </row>
    <row r="8106" spans="1:21" x14ac:dyDescent="0.2">
      <c r="A8106" s="1">
        <v>12</v>
      </c>
      <c r="B8106" s="1">
        <v>4</v>
      </c>
      <c r="C8106" s="1">
        <v>10</v>
      </c>
      <c r="D8106">
        <v>11.4</v>
      </c>
      <c r="E8106">
        <v>8.6</v>
      </c>
      <c r="F8106">
        <v>83</v>
      </c>
      <c r="G8106">
        <v>114</v>
      </c>
      <c r="H8106">
        <v>163</v>
      </c>
      <c r="I8106">
        <v>82</v>
      </c>
      <c r="J8106" s="4">
        <f t="shared" si="1137"/>
        <v>150.74107372237856</v>
      </c>
      <c r="K8106" s="4">
        <f t="shared" si="1138"/>
        <v>12.054680922736566</v>
      </c>
      <c r="L8106" s="5">
        <f t="shared" si="1143"/>
        <v>14.258926277621441</v>
      </c>
      <c r="M8106" s="5">
        <f t="shared" si="1144"/>
        <v>21.945319077263434</v>
      </c>
      <c r="N8106" s="6">
        <f t="shared" si="1136"/>
        <v>114.61426570165531</v>
      </c>
      <c r="O8106" s="6">
        <f t="shared" si="1139"/>
        <v>74.990540474756713</v>
      </c>
      <c r="P8106" s="6">
        <f>FORECAST(J8106,Inputs!$B$10:$B$18,Inputs!$A$10:$A$18)</f>
        <v>31.951306238170169</v>
      </c>
      <c r="Q8106" s="6">
        <f>IF(Inputs!$D$10="Yes",IF('Hourly Calcs'!P8106&gt;'Hourly Calcs'!K8106,'Hourly Calcs'!O8106,N8106+O8106),N8106+O8106)</f>
        <v>74.990540474756713</v>
      </c>
      <c r="R8106" s="12">
        <f t="shared" si="1140"/>
        <v>356.35504833604386</v>
      </c>
      <c r="S8106" s="1">
        <f>IF(AND(A8106&gt;=5,A8106&lt;=9),INDEX(Demand!$C$3:$C$26,C8106),INDEX(Demand!$B$3:$B$26,C8106))</f>
        <v>600</v>
      </c>
      <c r="T8106" s="7">
        <f t="shared" si="1141"/>
        <v>356.35504833604386</v>
      </c>
      <c r="U8106" s="7">
        <f t="shared" si="1142"/>
        <v>0</v>
      </c>
    </row>
    <row r="8107" spans="1:21" x14ac:dyDescent="0.2">
      <c r="A8107" s="1">
        <v>12</v>
      </c>
      <c r="B8107" s="1">
        <v>4</v>
      </c>
      <c r="C8107" s="1">
        <v>11</v>
      </c>
      <c r="D8107">
        <v>10.9</v>
      </c>
      <c r="E8107">
        <v>9.6999999999999993</v>
      </c>
      <c r="F8107">
        <v>92</v>
      </c>
      <c r="G8107">
        <v>118</v>
      </c>
      <c r="H8107">
        <v>34</v>
      </c>
      <c r="I8107">
        <v>108</v>
      </c>
      <c r="J8107" s="4">
        <f t="shared" si="1137"/>
        <v>164.53329484074581</v>
      </c>
      <c r="K8107" s="4">
        <f t="shared" si="1138"/>
        <v>15.645193068526595</v>
      </c>
      <c r="L8107" s="5">
        <f t="shared" si="1143"/>
        <v>0.46670515925418954</v>
      </c>
      <c r="M8107" s="5">
        <f t="shared" si="1144"/>
        <v>18.354806931473405</v>
      </c>
      <c r="N8107" s="6">
        <f t="shared" si="1136"/>
        <v>25.909068380602474</v>
      </c>
      <c r="O8107" s="6">
        <f t="shared" si="1139"/>
        <v>98.768028917972245</v>
      </c>
      <c r="P8107" s="6">
        <f>FORECAST(J8107,Inputs!$B$10:$B$18,Inputs!$A$10:$A$18)</f>
        <v>32.079011989266164</v>
      </c>
      <c r="Q8107" s="6">
        <f>IF(Inputs!$D$10="Yes",IF('Hourly Calcs'!P8107&gt;'Hourly Calcs'!K8107,'Hourly Calcs'!O8107,N8107+O8107),N8107+O8107)</f>
        <v>98.768028917972245</v>
      </c>
      <c r="R8107" s="12">
        <f t="shared" si="1140"/>
        <v>469.34567341820411</v>
      </c>
      <c r="S8107" s="1">
        <f>IF(AND(A8107&gt;=5,A8107&lt;=9),INDEX(Demand!$C$3:$C$26,C8107),INDEX(Demand!$B$3:$B$26,C8107))</f>
        <v>600</v>
      </c>
      <c r="T8107" s="7">
        <f t="shared" si="1141"/>
        <v>469.34567341820411</v>
      </c>
      <c r="U8107" s="7">
        <f t="shared" si="1142"/>
        <v>0</v>
      </c>
    </row>
    <row r="8108" spans="1:21" x14ac:dyDescent="0.2">
      <c r="A8108" s="1">
        <v>12</v>
      </c>
      <c r="B8108" s="1">
        <v>4</v>
      </c>
      <c r="C8108" s="1">
        <v>12</v>
      </c>
      <c r="D8108">
        <v>10.8</v>
      </c>
      <c r="E8108">
        <v>9.1999999999999993</v>
      </c>
      <c r="F8108">
        <v>90</v>
      </c>
      <c r="G8108">
        <v>145</v>
      </c>
      <c r="H8108">
        <v>41</v>
      </c>
      <c r="I8108">
        <v>132</v>
      </c>
      <c r="J8108" s="4">
        <f t="shared" si="1137"/>
        <v>178.91276846856235</v>
      </c>
      <c r="K8108" s="4">
        <f t="shared" si="1138"/>
        <v>17.002624510862347</v>
      </c>
      <c r="L8108" s="5">
        <f t="shared" si="1143"/>
        <v>13.912768468562348</v>
      </c>
      <c r="M8108" s="5">
        <f t="shared" si="1144"/>
        <v>16.997375489137653</v>
      </c>
      <c r="N8108" s="6">
        <f t="shared" si="1136"/>
        <v>31.220956575996972</v>
      </c>
      <c r="O8108" s="6">
        <f t="shared" si="1139"/>
        <v>120.71647978863275</v>
      </c>
      <c r="P8108" s="6">
        <f>FORECAST(J8108,Inputs!$B$10:$B$18,Inputs!$A$10:$A$18)</f>
        <v>32.212155263597801</v>
      </c>
      <c r="Q8108" s="6">
        <f>IF(Inputs!$D$10="Yes",IF('Hourly Calcs'!P8108&gt;'Hourly Calcs'!K8108,'Hourly Calcs'!O8108,N8108+O8108),N8108+O8108)</f>
        <v>120.71647978863275</v>
      </c>
      <c r="R8108" s="12">
        <f t="shared" si="1140"/>
        <v>573.64471195558281</v>
      </c>
      <c r="S8108" s="1">
        <f>IF(AND(A8108&gt;=5,A8108&lt;=9),INDEX(Demand!$C$3:$C$26,C8108),INDEX(Demand!$B$3:$B$26,C8108))</f>
        <v>600</v>
      </c>
      <c r="T8108" s="7">
        <f t="shared" si="1141"/>
        <v>573.64471195558281</v>
      </c>
      <c r="U8108" s="7">
        <f t="shared" si="1142"/>
        <v>0</v>
      </c>
    </row>
    <row r="8109" spans="1:21" x14ac:dyDescent="0.2">
      <c r="A8109" s="1">
        <v>12</v>
      </c>
      <c r="B8109" s="1">
        <v>4</v>
      </c>
      <c r="C8109" s="1">
        <v>13</v>
      </c>
      <c r="D8109">
        <v>11.4</v>
      </c>
      <c r="E8109">
        <v>8.9</v>
      </c>
      <c r="F8109">
        <v>85</v>
      </c>
      <c r="G8109">
        <v>190</v>
      </c>
      <c r="H8109">
        <v>165</v>
      </c>
      <c r="I8109">
        <v>139</v>
      </c>
      <c r="J8109" s="4">
        <f t="shared" si="1137"/>
        <v>193.33506019682898</v>
      </c>
      <c r="K8109" s="4">
        <f t="shared" si="1138"/>
        <v>15.987206550631882</v>
      </c>
      <c r="L8109" s="5">
        <f t="shared" si="1143"/>
        <v>28.335060196828977</v>
      </c>
      <c r="M8109" s="5">
        <f t="shared" si="1144"/>
        <v>18.012793449368118</v>
      </c>
      <c r="N8109" s="6">
        <f t="shared" si="1136"/>
        <v>115.74645291046735</v>
      </c>
      <c r="O8109" s="6">
        <f t="shared" si="1139"/>
        <v>127.11811129257539</v>
      </c>
      <c r="P8109" s="6">
        <f>FORECAST(J8109,Inputs!$B$10:$B$18,Inputs!$A$10:$A$18)</f>
        <v>32.345695001822492</v>
      </c>
      <c r="Q8109" s="6">
        <f>IF(Inputs!$D$10="Yes",IF('Hourly Calcs'!P8109&gt;'Hourly Calcs'!K8109,'Hourly Calcs'!O8109,N8109+O8109),N8109+O8109)</f>
        <v>127.11811129257539</v>
      </c>
      <c r="R8109" s="12">
        <f t="shared" si="1140"/>
        <v>604.06526486231826</v>
      </c>
      <c r="S8109" s="1">
        <f>IF(AND(A8109&gt;=5,A8109&lt;=9),INDEX(Demand!$C$3:$C$26,C8109),INDEX(Demand!$B$3:$B$26,C8109))</f>
        <v>600</v>
      </c>
      <c r="T8109" s="7">
        <f t="shared" si="1141"/>
        <v>600</v>
      </c>
      <c r="U8109" s="7">
        <f t="shared" si="1142"/>
        <v>4.0652648623182586</v>
      </c>
    </row>
    <row r="8110" spans="1:21" x14ac:dyDescent="0.2">
      <c r="A8110" s="1">
        <v>12</v>
      </c>
      <c r="B8110" s="1">
        <v>4</v>
      </c>
      <c r="C8110" s="1">
        <v>14</v>
      </c>
      <c r="D8110">
        <v>11</v>
      </c>
      <c r="E8110">
        <v>9</v>
      </c>
      <c r="F8110">
        <v>87</v>
      </c>
      <c r="G8110">
        <v>154</v>
      </c>
      <c r="H8110">
        <v>168</v>
      </c>
      <c r="I8110">
        <v>109</v>
      </c>
      <c r="J8110" s="4">
        <f t="shared" si="1137"/>
        <v>207.23751175355756</v>
      </c>
      <c r="K8110" s="4">
        <f t="shared" si="1138"/>
        <v>12.703982181940489</v>
      </c>
      <c r="L8110" s="5">
        <f t="shared" si="1143"/>
        <v>42.237511753557555</v>
      </c>
      <c r="M8110" s="5">
        <f t="shared" si="1144"/>
        <v>21.296017818059511</v>
      </c>
      <c r="N8110" s="6">
        <f t="shared" si="1136"/>
        <v>98.479659312983728</v>
      </c>
      <c r="O8110" s="6">
        <f t="shared" si="1139"/>
        <v>99.682547704249771</v>
      </c>
      <c r="P8110" s="6">
        <f>FORECAST(J8110,Inputs!$B$10:$B$18,Inputs!$A$10:$A$18)</f>
        <v>32.474421405125533</v>
      </c>
      <c r="Q8110" s="6">
        <f>IF(Inputs!$D$10="Yes",IF('Hourly Calcs'!P8110&gt;'Hourly Calcs'!K8110,'Hourly Calcs'!O8110,N8110+O8110),N8110+O8110)</f>
        <v>99.682547704249771</v>
      </c>
      <c r="R8110" s="12">
        <f t="shared" si="1140"/>
        <v>473.69146669059489</v>
      </c>
      <c r="S8110" s="1">
        <f>IF(AND(A8110&gt;=5,A8110&lt;=9),INDEX(Demand!$C$3:$C$26,C8110),INDEX(Demand!$B$3:$B$26,C8110))</f>
        <v>600</v>
      </c>
      <c r="T8110" s="7">
        <f t="shared" si="1141"/>
        <v>473.69146669059489</v>
      </c>
      <c r="U8110" s="7">
        <f t="shared" si="1142"/>
        <v>0</v>
      </c>
    </row>
    <row r="8111" spans="1:21" x14ac:dyDescent="0.2">
      <c r="A8111" s="1">
        <v>12</v>
      </c>
      <c r="B8111" s="1">
        <v>4</v>
      </c>
      <c r="C8111" s="1">
        <v>15</v>
      </c>
      <c r="D8111">
        <v>10.9</v>
      </c>
      <c r="E8111">
        <v>8.1999999999999993</v>
      </c>
      <c r="F8111">
        <v>83</v>
      </c>
      <c r="G8111">
        <v>69</v>
      </c>
      <c r="H8111">
        <v>4</v>
      </c>
      <c r="I8111">
        <v>68</v>
      </c>
      <c r="J8111" s="4">
        <f t="shared" si="1137"/>
        <v>220.2629338894875</v>
      </c>
      <c r="K8111" s="4">
        <f t="shared" si="1138"/>
        <v>7.4721972500474436</v>
      </c>
      <c r="L8111" s="5">
        <f t="shared" si="1143"/>
        <v>55.262933889487499</v>
      </c>
      <c r="M8111" s="5">
        <f t="shared" si="1144"/>
        <v>26.527802749952556</v>
      </c>
      <c r="N8111" s="6">
        <f t="shared" si="1136"/>
        <v>1.6949634314472779</v>
      </c>
      <c r="O8111" s="6">
        <f t="shared" si="1139"/>
        <v>62.187277466871414</v>
      </c>
      <c r="P8111" s="6">
        <f>FORECAST(J8111,Inputs!$B$10:$B$18,Inputs!$A$10:$A$18)</f>
        <v>32.595027165643401</v>
      </c>
      <c r="Q8111" s="6">
        <f>IF(Inputs!$D$10="Yes",IF('Hourly Calcs'!P8111&gt;'Hourly Calcs'!K8111,'Hourly Calcs'!O8111,N8111+O8111),N8111+O8111)</f>
        <v>62.187277466871414</v>
      </c>
      <c r="R8111" s="12">
        <f t="shared" si="1140"/>
        <v>295.51394252257296</v>
      </c>
      <c r="S8111" s="1">
        <f>IF(AND(A8111&gt;=5,A8111&lt;=9),INDEX(Demand!$C$3:$C$26,C8111),INDEX(Demand!$B$3:$B$26,C8111))</f>
        <v>600</v>
      </c>
      <c r="T8111" s="7">
        <f t="shared" si="1141"/>
        <v>295.51394252257296</v>
      </c>
      <c r="U8111" s="7">
        <f t="shared" si="1142"/>
        <v>0</v>
      </c>
    </row>
    <row r="8112" spans="1:21" x14ac:dyDescent="0.2">
      <c r="A8112" s="1">
        <v>12</v>
      </c>
      <c r="B8112" s="1">
        <v>4</v>
      </c>
      <c r="C8112" s="1">
        <v>16</v>
      </c>
      <c r="D8112">
        <v>10.5</v>
      </c>
      <c r="E8112">
        <v>7.8</v>
      </c>
      <c r="F8112">
        <v>83</v>
      </c>
      <c r="G8112">
        <v>17</v>
      </c>
      <c r="H8112">
        <v>0</v>
      </c>
      <c r="I8112">
        <v>17</v>
      </c>
      <c r="J8112" s="4">
        <f t="shared" si="1137"/>
        <v>232.34613094358926</v>
      </c>
      <c r="K8112" s="4">
        <f t="shared" si="1138"/>
        <v>0.90988698762248532</v>
      </c>
      <c r="L8112" s="5">
        <f t="shared" si="1143"/>
        <v>67.346130943589259</v>
      </c>
      <c r="M8112" s="5">
        <f t="shared" si="1144"/>
        <v>33.090113012377515</v>
      </c>
      <c r="N8112" s="6">
        <f t="shared" si="1136"/>
        <v>0</v>
      </c>
      <c r="O8112" s="6">
        <f t="shared" si="1139"/>
        <v>15.546819366717854</v>
      </c>
      <c r="P8112" s="6">
        <f>FORECAST(J8112,Inputs!$B$10:$B$18,Inputs!$A$10:$A$18)</f>
        <v>32.706908619848043</v>
      </c>
      <c r="Q8112" s="6">
        <f>IF(Inputs!$D$10="Yes",IF('Hourly Calcs'!P8112&gt;'Hourly Calcs'!K8112,'Hourly Calcs'!O8112,N8112+O8112),N8112+O8112)</f>
        <v>15.546819366717854</v>
      </c>
      <c r="R8112" s="12">
        <f t="shared" si="1140"/>
        <v>73.87848563064324</v>
      </c>
      <c r="S8112" s="1">
        <f>IF(AND(A8112&gt;=5,A8112&lt;=9),INDEX(Demand!$C$3:$C$26,C8112),INDEX(Demand!$B$3:$B$26,C8112))</f>
        <v>900</v>
      </c>
      <c r="T8112" s="7">
        <f t="shared" si="1141"/>
        <v>73.87848563064324</v>
      </c>
      <c r="U8112" s="7">
        <f t="shared" si="1142"/>
        <v>0</v>
      </c>
    </row>
    <row r="8113" spans="1:21" x14ac:dyDescent="0.2">
      <c r="A8113" s="1">
        <v>12</v>
      </c>
      <c r="B8113" s="1">
        <v>4</v>
      </c>
      <c r="C8113" s="1">
        <v>17</v>
      </c>
      <c r="D8113">
        <v>10.5</v>
      </c>
      <c r="E8113">
        <v>8.6</v>
      </c>
      <c r="F8113">
        <v>88</v>
      </c>
      <c r="G8113">
        <v>0</v>
      </c>
      <c r="H8113">
        <v>0</v>
      </c>
      <c r="I8113">
        <v>0</v>
      </c>
      <c r="J8113" s="4">
        <f t="shared" si="1137"/>
        <v>243.66837127087271</v>
      </c>
      <c r="K8113" s="4">
        <f t="shared" si="1138"/>
        <v>-7.5102234176993647</v>
      </c>
      <c r="L8113" s="5">
        <f t="shared" si="1143"/>
        <v>78.668371270872711</v>
      </c>
      <c r="M8113" s="5">
        <f t="shared" si="1144"/>
        <v>0</v>
      </c>
      <c r="N8113" s="6">
        <f t="shared" si="1136"/>
        <v>0</v>
      </c>
      <c r="O8113" s="6">
        <f t="shared" si="1139"/>
        <v>0</v>
      </c>
      <c r="P8113" s="6">
        <f>FORECAST(J8113,Inputs!$B$10:$B$18,Inputs!$A$10:$A$18)</f>
        <v>32.811744178434004</v>
      </c>
      <c r="Q8113" s="6">
        <f>IF(Inputs!$D$10="Yes",IF('Hourly Calcs'!P8113&gt;'Hourly Calcs'!K8113,'Hourly Calcs'!O8113,N8113+O8113),N8113+O8113)</f>
        <v>0</v>
      </c>
      <c r="R8113" s="12">
        <f t="shared" si="1140"/>
        <v>0</v>
      </c>
      <c r="S8113" s="1">
        <f>IF(AND(A8113&gt;=5,A8113&lt;=9),INDEX(Demand!$C$3:$C$26,C8113),INDEX(Demand!$B$3:$B$26,C8113))</f>
        <v>900</v>
      </c>
      <c r="T8113" s="7">
        <f t="shared" si="1141"/>
        <v>0</v>
      </c>
      <c r="U8113" s="7">
        <f t="shared" si="1142"/>
        <v>0</v>
      </c>
    </row>
    <row r="8114" spans="1:21" x14ac:dyDescent="0.2">
      <c r="A8114" s="1">
        <v>12</v>
      </c>
      <c r="B8114" s="1">
        <v>4</v>
      </c>
      <c r="C8114" s="1">
        <v>18</v>
      </c>
      <c r="D8114">
        <v>10.199999999999999</v>
      </c>
      <c r="E8114">
        <v>9</v>
      </c>
      <c r="F8114">
        <v>92</v>
      </c>
      <c r="G8114">
        <v>0</v>
      </c>
      <c r="H8114">
        <v>0</v>
      </c>
      <c r="I8114">
        <v>0</v>
      </c>
      <c r="J8114" s="4">
        <f t="shared" si="1137"/>
        <v>254.58236310556026</v>
      </c>
      <c r="K8114" s="4">
        <f t="shared" si="1138"/>
        <v>-16.394699429394436</v>
      </c>
      <c r="L8114" s="5">
        <f t="shared" si="1143"/>
        <v>89.582363105560262</v>
      </c>
      <c r="M8114" s="5">
        <f t="shared" si="1144"/>
        <v>0</v>
      </c>
      <c r="N8114" s="6">
        <f t="shared" si="1136"/>
        <v>0</v>
      </c>
      <c r="O8114" s="6">
        <f t="shared" si="1139"/>
        <v>0</v>
      </c>
      <c r="P8114" s="6">
        <f>FORECAST(J8114,Inputs!$B$10:$B$18,Inputs!$A$10:$A$18)</f>
        <v>32.912799658384813</v>
      </c>
      <c r="Q8114" s="6">
        <f>IF(Inputs!$D$10="Yes",IF('Hourly Calcs'!P8114&gt;'Hourly Calcs'!K8114,'Hourly Calcs'!O8114,N8114+O8114),N8114+O8114)</f>
        <v>0</v>
      </c>
      <c r="R8114" s="12">
        <f t="shared" si="1140"/>
        <v>0</v>
      </c>
      <c r="S8114" s="1">
        <f>IF(AND(A8114&gt;=5,A8114&lt;=9),INDEX(Demand!$C$3:$C$26,C8114),INDEX(Demand!$B$3:$B$26,C8114))</f>
        <v>900</v>
      </c>
      <c r="T8114" s="7">
        <f t="shared" si="1141"/>
        <v>0</v>
      </c>
      <c r="U8114" s="7">
        <f t="shared" si="1142"/>
        <v>0</v>
      </c>
    </row>
    <row r="8115" spans="1:21" x14ac:dyDescent="0.2">
      <c r="A8115" s="1">
        <v>12</v>
      </c>
      <c r="B8115" s="1">
        <v>4</v>
      </c>
      <c r="C8115" s="1">
        <v>19</v>
      </c>
      <c r="D8115">
        <v>10</v>
      </c>
      <c r="E8115">
        <v>9.1999999999999993</v>
      </c>
      <c r="F8115">
        <v>95</v>
      </c>
      <c r="G8115">
        <v>0</v>
      </c>
      <c r="H8115">
        <v>0</v>
      </c>
      <c r="I8115">
        <v>0</v>
      </c>
      <c r="J8115" s="4">
        <f t="shared" si="1137"/>
        <v>265.58372353473254</v>
      </c>
      <c r="K8115" s="4">
        <f t="shared" si="1138"/>
        <v>-25.741118149917483</v>
      </c>
      <c r="L8115" s="5">
        <f t="shared" si="1143"/>
        <v>0</v>
      </c>
      <c r="M8115" s="5">
        <f t="shared" si="1144"/>
        <v>0</v>
      </c>
      <c r="N8115" s="6">
        <f t="shared" si="1136"/>
        <v>0</v>
      </c>
      <c r="O8115" s="6">
        <f t="shared" si="1139"/>
        <v>0</v>
      </c>
      <c r="P8115" s="6">
        <f>FORECAST(J8115,Inputs!$B$10:$B$18,Inputs!$A$10:$A$18)</f>
        <v>33.014664106803075</v>
      </c>
      <c r="Q8115" s="6">
        <f>IF(Inputs!$D$10="Yes",IF('Hourly Calcs'!P8115&gt;'Hourly Calcs'!K8115,'Hourly Calcs'!O8115,N8115+O8115),N8115+O8115)</f>
        <v>0</v>
      </c>
      <c r="R8115" s="12">
        <f t="shared" si="1140"/>
        <v>0</v>
      </c>
      <c r="S8115" s="1">
        <f>IF(AND(A8115&gt;=5,A8115&lt;=9),INDEX(Demand!$C$3:$C$26,C8115),INDEX(Demand!$B$3:$B$26,C8115))</f>
        <v>900</v>
      </c>
      <c r="T8115" s="7">
        <f t="shared" si="1141"/>
        <v>0</v>
      </c>
      <c r="U8115" s="7">
        <f t="shared" si="1142"/>
        <v>0</v>
      </c>
    </row>
    <row r="8116" spans="1:21" x14ac:dyDescent="0.2">
      <c r="A8116" s="1">
        <v>12</v>
      </c>
      <c r="B8116" s="1">
        <v>4</v>
      </c>
      <c r="C8116" s="1">
        <v>20</v>
      </c>
      <c r="D8116">
        <v>10.3</v>
      </c>
      <c r="E8116">
        <v>9.3000000000000007</v>
      </c>
      <c r="F8116">
        <v>94</v>
      </c>
      <c r="G8116">
        <v>0</v>
      </c>
      <c r="H8116">
        <v>0</v>
      </c>
      <c r="I8116">
        <v>0</v>
      </c>
      <c r="J8116" s="4">
        <f t="shared" si="1137"/>
        <v>277.35891174963967</v>
      </c>
      <c r="K8116" s="4">
        <f t="shared" si="1138"/>
        <v>-35.221348114911279</v>
      </c>
      <c r="L8116" s="5">
        <f t="shared" si="1143"/>
        <v>0</v>
      </c>
      <c r="M8116" s="5">
        <f t="shared" si="1144"/>
        <v>0</v>
      </c>
      <c r="N8116" s="6">
        <f t="shared" si="1136"/>
        <v>0</v>
      </c>
      <c r="O8116" s="6">
        <f t="shared" si="1139"/>
        <v>0</v>
      </c>
      <c r="P8116" s="6">
        <f>FORECAST(J8116,Inputs!$B$10:$B$18,Inputs!$A$10:$A$18)</f>
        <v>33.123693627311475</v>
      </c>
      <c r="Q8116" s="6">
        <f>IF(Inputs!$D$10="Yes",IF('Hourly Calcs'!P8116&gt;'Hourly Calcs'!K8116,'Hourly Calcs'!O8116,N8116+O8116),N8116+O8116)</f>
        <v>0</v>
      </c>
      <c r="R8116" s="12">
        <f t="shared" si="1140"/>
        <v>0</v>
      </c>
      <c r="S8116" s="1">
        <f>IF(AND(A8116&gt;=5,A8116&lt;=9),INDEX(Demand!$C$3:$C$26,C8116),INDEX(Demand!$B$3:$B$26,C8116))</f>
        <v>800</v>
      </c>
      <c r="T8116" s="7">
        <f t="shared" si="1141"/>
        <v>0</v>
      </c>
      <c r="U8116" s="7">
        <f t="shared" si="1142"/>
        <v>0</v>
      </c>
    </row>
    <row r="8117" spans="1:21" x14ac:dyDescent="0.2">
      <c r="A8117" s="1">
        <v>12</v>
      </c>
      <c r="B8117" s="1">
        <v>4</v>
      </c>
      <c r="C8117" s="1">
        <v>21</v>
      </c>
      <c r="D8117">
        <v>9.8000000000000007</v>
      </c>
      <c r="E8117">
        <v>9.1999999999999993</v>
      </c>
      <c r="F8117">
        <v>96</v>
      </c>
      <c r="G8117">
        <v>0</v>
      </c>
      <c r="H8117">
        <v>0</v>
      </c>
      <c r="I8117">
        <v>0</v>
      </c>
      <c r="J8117" s="4">
        <f t="shared" si="1137"/>
        <v>290.92542969494082</v>
      </c>
      <c r="K8117" s="4">
        <f t="shared" si="1138"/>
        <v>-44.418630284995089</v>
      </c>
      <c r="L8117" s="5">
        <f t="shared" si="1143"/>
        <v>0</v>
      </c>
      <c r="M8117" s="5">
        <f t="shared" si="1144"/>
        <v>0</v>
      </c>
      <c r="N8117" s="6">
        <f t="shared" si="1136"/>
        <v>0</v>
      </c>
      <c r="O8117" s="6">
        <f t="shared" si="1139"/>
        <v>0</v>
      </c>
      <c r="P8117" s="6">
        <f>FORECAST(J8117,Inputs!$B$10:$B$18,Inputs!$A$10:$A$18)</f>
        <v>33.249309534212415</v>
      </c>
      <c r="Q8117" s="6">
        <f>IF(Inputs!$D$10="Yes",IF('Hourly Calcs'!P8117&gt;'Hourly Calcs'!K8117,'Hourly Calcs'!O8117,N8117+O8117),N8117+O8117)</f>
        <v>0</v>
      </c>
      <c r="R8117" s="12">
        <f t="shared" si="1140"/>
        <v>0</v>
      </c>
      <c r="S8117" s="1">
        <f>IF(AND(A8117&gt;=5,A8117&lt;=9),INDEX(Demand!$C$3:$C$26,C8117),INDEX(Demand!$B$3:$B$26,C8117))</f>
        <v>700</v>
      </c>
      <c r="T8117" s="7">
        <f t="shared" si="1141"/>
        <v>0</v>
      </c>
      <c r="U8117" s="7">
        <f t="shared" si="1142"/>
        <v>0</v>
      </c>
    </row>
    <row r="8118" spans="1:21" x14ac:dyDescent="0.2">
      <c r="A8118" s="1">
        <v>12</v>
      </c>
      <c r="B8118" s="1">
        <v>4</v>
      </c>
      <c r="C8118" s="1">
        <v>22</v>
      </c>
      <c r="D8118">
        <v>10.1</v>
      </c>
      <c r="E8118">
        <v>9.5</v>
      </c>
      <c r="F8118">
        <v>96</v>
      </c>
      <c r="G8118">
        <v>0</v>
      </c>
      <c r="H8118">
        <v>0</v>
      </c>
      <c r="I8118">
        <v>0</v>
      </c>
      <c r="J8118" s="4">
        <f t="shared" si="1137"/>
        <v>307.836403198482</v>
      </c>
      <c r="K8118" s="4">
        <f t="shared" si="1138"/>
        <v>-52.69451797602207</v>
      </c>
      <c r="L8118" s="5">
        <f t="shared" si="1143"/>
        <v>0</v>
      </c>
      <c r="M8118" s="5">
        <f t="shared" si="1144"/>
        <v>0</v>
      </c>
      <c r="N8118" s="6">
        <f t="shared" si="1136"/>
        <v>0</v>
      </c>
      <c r="O8118" s="6">
        <f t="shared" si="1139"/>
        <v>0</v>
      </c>
      <c r="P8118" s="6">
        <f>FORECAST(J8118,Inputs!$B$10:$B$18,Inputs!$A$10:$A$18)</f>
        <v>33.405892622208164</v>
      </c>
      <c r="Q8118" s="6">
        <f>IF(Inputs!$D$10="Yes",IF('Hourly Calcs'!P8118&gt;'Hourly Calcs'!K8118,'Hourly Calcs'!O8118,N8118+O8118),N8118+O8118)</f>
        <v>0</v>
      </c>
      <c r="R8118" s="12">
        <f t="shared" si="1140"/>
        <v>0</v>
      </c>
      <c r="S8118" s="1">
        <f>IF(AND(A8118&gt;=5,A8118&lt;=9),INDEX(Demand!$C$3:$C$26,C8118),INDEX(Demand!$B$3:$B$26,C8118))</f>
        <v>600</v>
      </c>
      <c r="T8118" s="7">
        <f t="shared" si="1141"/>
        <v>0</v>
      </c>
      <c r="U8118" s="7">
        <f t="shared" si="1142"/>
        <v>0</v>
      </c>
    </row>
    <row r="8119" spans="1:21" x14ac:dyDescent="0.2">
      <c r="A8119" s="1">
        <v>12</v>
      </c>
      <c r="B8119" s="1">
        <v>4</v>
      </c>
      <c r="C8119" s="1">
        <v>23</v>
      </c>
      <c r="D8119">
        <v>10.1</v>
      </c>
      <c r="E8119">
        <v>9.5</v>
      </c>
      <c r="F8119">
        <v>96</v>
      </c>
      <c r="G8119">
        <v>0</v>
      </c>
      <c r="H8119">
        <v>0</v>
      </c>
      <c r="I8119">
        <v>0</v>
      </c>
      <c r="J8119" s="4">
        <f t="shared" si="1137"/>
        <v>330.03159490862754</v>
      </c>
      <c r="K8119" s="4">
        <f t="shared" si="1138"/>
        <v>-58.959594693754838</v>
      </c>
      <c r="L8119" s="5">
        <f t="shared" si="1143"/>
        <v>0</v>
      </c>
      <c r="M8119" s="5">
        <f t="shared" si="1144"/>
        <v>0</v>
      </c>
      <c r="N8119" s="6">
        <f t="shared" si="1136"/>
        <v>0</v>
      </c>
      <c r="O8119" s="6">
        <f t="shared" si="1139"/>
        <v>0</v>
      </c>
      <c r="P8119" s="6">
        <f>FORECAST(J8119,Inputs!$B$10:$B$18,Inputs!$A$10:$A$18)</f>
        <v>33.611403656561365</v>
      </c>
      <c r="Q8119" s="6">
        <f>IF(Inputs!$D$10="Yes",IF('Hourly Calcs'!P8119&gt;'Hourly Calcs'!K8119,'Hourly Calcs'!O8119,N8119+O8119),N8119+O8119)</f>
        <v>0</v>
      </c>
      <c r="R8119" s="12">
        <f t="shared" si="1140"/>
        <v>0</v>
      </c>
      <c r="S8119" s="1">
        <f>IF(AND(A8119&gt;=5,A8119&lt;=9),INDEX(Demand!$C$3:$C$26,C8119),INDEX(Demand!$B$3:$B$26,C8119))</f>
        <v>500</v>
      </c>
      <c r="T8119" s="7">
        <f t="shared" si="1141"/>
        <v>0</v>
      </c>
      <c r="U8119" s="7">
        <f t="shared" si="1142"/>
        <v>0</v>
      </c>
    </row>
    <row r="8120" spans="1:21" x14ac:dyDescent="0.2">
      <c r="A8120" s="1">
        <v>12</v>
      </c>
      <c r="B8120" s="1">
        <v>4</v>
      </c>
      <c r="C8120" s="1">
        <v>24</v>
      </c>
      <c r="D8120">
        <v>10.1</v>
      </c>
      <c r="E8120">
        <v>9.5</v>
      </c>
      <c r="F8120">
        <v>96</v>
      </c>
      <c r="G8120">
        <v>0</v>
      </c>
      <c r="H8120">
        <v>0</v>
      </c>
      <c r="I8120">
        <v>0</v>
      </c>
      <c r="J8120" s="4">
        <f t="shared" si="1137"/>
        <v>357.71139602666068</v>
      </c>
      <c r="K8120" s="4">
        <f t="shared" si="1138"/>
        <v>-61.629070125400176</v>
      </c>
      <c r="L8120" s="5">
        <f t="shared" si="1143"/>
        <v>0</v>
      </c>
      <c r="M8120" s="5">
        <f t="shared" si="1144"/>
        <v>0</v>
      </c>
      <c r="N8120" s="6">
        <f t="shared" si="1136"/>
        <v>0</v>
      </c>
      <c r="O8120" s="6">
        <f t="shared" si="1139"/>
        <v>0</v>
      </c>
      <c r="P8120" s="6">
        <f>FORECAST(J8120,Inputs!$B$10:$B$18,Inputs!$A$10:$A$18)</f>
        <v>33.867698111357967</v>
      </c>
      <c r="Q8120" s="6">
        <f>IF(Inputs!$D$10="Yes",IF('Hourly Calcs'!P8120&gt;'Hourly Calcs'!K8120,'Hourly Calcs'!O8120,N8120+O8120),N8120+O8120)</f>
        <v>0</v>
      </c>
      <c r="R8120" s="12">
        <f t="shared" si="1140"/>
        <v>0</v>
      </c>
      <c r="S8120" s="1">
        <f>IF(AND(A8120&gt;=5,A8120&lt;=9),INDEX(Demand!$C$3:$C$26,C8120),INDEX(Demand!$B$3:$B$26,C8120))</f>
        <v>400</v>
      </c>
      <c r="T8120" s="7">
        <f t="shared" si="1141"/>
        <v>0</v>
      </c>
      <c r="U8120" s="7">
        <f t="shared" si="1142"/>
        <v>0</v>
      </c>
    </row>
    <row r="8121" spans="1:21" x14ac:dyDescent="0.2">
      <c r="A8121" s="1">
        <v>12</v>
      </c>
      <c r="B8121" s="1">
        <v>5</v>
      </c>
      <c r="C8121" s="1">
        <v>1</v>
      </c>
      <c r="D8121">
        <v>10</v>
      </c>
      <c r="E8121">
        <v>9.6</v>
      </c>
      <c r="F8121">
        <v>97</v>
      </c>
      <c r="G8121">
        <v>0</v>
      </c>
      <c r="H8121">
        <v>0</v>
      </c>
      <c r="I8121">
        <v>0</v>
      </c>
      <c r="J8121" s="4">
        <f t="shared" si="1137"/>
        <v>25.938606615931462</v>
      </c>
      <c r="K8121" s="4">
        <f t="shared" si="1138"/>
        <v>-59.667496792114662</v>
      </c>
      <c r="L8121" s="5">
        <f t="shared" si="1143"/>
        <v>0</v>
      </c>
      <c r="M8121" s="5">
        <f t="shared" si="1144"/>
        <v>0</v>
      </c>
      <c r="N8121" s="6">
        <f t="shared" si="1136"/>
        <v>0</v>
      </c>
      <c r="O8121" s="6">
        <f t="shared" si="1139"/>
        <v>0</v>
      </c>
      <c r="P8121" s="6">
        <f>FORECAST(J8121,Inputs!$B$10:$B$18,Inputs!$A$10:$A$18)</f>
        <v>30.795727839036399</v>
      </c>
      <c r="Q8121" s="6">
        <f>IF(Inputs!$D$10="Yes",IF('Hourly Calcs'!P8121&gt;'Hourly Calcs'!K8121,'Hourly Calcs'!O8121,N8121+O8121),N8121+O8121)</f>
        <v>0</v>
      </c>
      <c r="R8121" s="12">
        <f t="shared" si="1140"/>
        <v>0</v>
      </c>
      <c r="S8121" s="1">
        <f>IF(AND(A8121&gt;=5,A8121&lt;=9),INDEX(Demand!$C$3:$C$26,C8121),INDEX(Demand!$B$3:$B$26,C8121))</f>
        <v>350</v>
      </c>
      <c r="T8121" s="7">
        <f t="shared" si="1141"/>
        <v>0</v>
      </c>
      <c r="U8121" s="7">
        <f t="shared" si="1142"/>
        <v>0</v>
      </c>
    </row>
    <row r="8122" spans="1:21" x14ac:dyDescent="0.2">
      <c r="A8122" s="1">
        <v>12</v>
      </c>
      <c r="B8122" s="1">
        <v>5</v>
      </c>
      <c r="C8122" s="1">
        <v>2</v>
      </c>
      <c r="D8122">
        <v>10.1</v>
      </c>
      <c r="E8122">
        <v>9.5</v>
      </c>
      <c r="F8122">
        <v>96</v>
      </c>
      <c r="G8122">
        <v>0</v>
      </c>
      <c r="H8122">
        <v>0</v>
      </c>
      <c r="I8122">
        <v>0</v>
      </c>
      <c r="J8122" s="4">
        <f t="shared" si="1137"/>
        <v>49.095827985810104</v>
      </c>
      <c r="K8122" s="4">
        <f t="shared" si="1138"/>
        <v>-53.863259999009671</v>
      </c>
      <c r="L8122" s="5">
        <f t="shared" si="1143"/>
        <v>0</v>
      </c>
      <c r="M8122" s="5">
        <f t="shared" si="1144"/>
        <v>0</v>
      </c>
      <c r="N8122" s="6">
        <f t="shared" si="1136"/>
        <v>0</v>
      </c>
      <c r="O8122" s="6">
        <f t="shared" si="1139"/>
        <v>0</v>
      </c>
      <c r="P8122" s="6">
        <f>FORECAST(J8122,Inputs!$B$10:$B$18,Inputs!$A$10:$A$18)</f>
        <v>31.010146555424164</v>
      </c>
      <c r="Q8122" s="6">
        <f>IF(Inputs!$D$10="Yes",IF('Hourly Calcs'!P8122&gt;'Hourly Calcs'!K8122,'Hourly Calcs'!O8122,N8122+O8122),N8122+O8122)</f>
        <v>0</v>
      </c>
      <c r="R8122" s="12">
        <f t="shared" si="1140"/>
        <v>0</v>
      </c>
      <c r="S8122" s="1">
        <f>IF(AND(A8122&gt;=5,A8122&lt;=9),INDEX(Demand!$C$3:$C$26,C8122),INDEX(Demand!$B$3:$B$26,C8122))</f>
        <v>350</v>
      </c>
      <c r="T8122" s="7">
        <f t="shared" si="1141"/>
        <v>0</v>
      </c>
      <c r="U8122" s="7">
        <f t="shared" si="1142"/>
        <v>0</v>
      </c>
    </row>
    <row r="8123" spans="1:21" x14ac:dyDescent="0.2">
      <c r="A8123" s="1">
        <v>12</v>
      </c>
      <c r="B8123" s="1">
        <v>5</v>
      </c>
      <c r="C8123" s="1">
        <v>3</v>
      </c>
      <c r="D8123">
        <v>10</v>
      </c>
      <c r="E8123">
        <v>9.4</v>
      </c>
      <c r="F8123">
        <v>96</v>
      </c>
      <c r="G8123">
        <v>0</v>
      </c>
      <c r="H8123">
        <v>0</v>
      </c>
      <c r="I8123">
        <v>0</v>
      </c>
      <c r="J8123" s="4">
        <f t="shared" si="1137"/>
        <v>66.719946893257998</v>
      </c>
      <c r="K8123" s="4">
        <f t="shared" si="1138"/>
        <v>-45.822356532406673</v>
      </c>
      <c r="L8123" s="5">
        <f t="shared" si="1143"/>
        <v>0</v>
      </c>
      <c r="M8123" s="5">
        <f t="shared" si="1144"/>
        <v>0</v>
      </c>
      <c r="N8123" s="6">
        <f t="shared" si="1136"/>
        <v>0</v>
      </c>
      <c r="O8123" s="6">
        <f t="shared" si="1139"/>
        <v>0</v>
      </c>
      <c r="P8123" s="6">
        <f>FORECAST(J8123,Inputs!$B$10:$B$18,Inputs!$A$10:$A$18)</f>
        <v>31.173332841604239</v>
      </c>
      <c r="Q8123" s="6">
        <f>IF(Inputs!$D$10="Yes",IF('Hourly Calcs'!P8123&gt;'Hourly Calcs'!K8123,'Hourly Calcs'!O8123,N8123+O8123),N8123+O8123)</f>
        <v>0</v>
      </c>
      <c r="R8123" s="12">
        <f t="shared" si="1140"/>
        <v>0</v>
      </c>
      <c r="S8123" s="1">
        <f>IF(AND(A8123&gt;=5,A8123&lt;=9),INDEX(Demand!$C$3:$C$26,C8123),INDEX(Demand!$B$3:$B$26,C8123))</f>
        <v>350</v>
      </c>
      <c r="T8123" s="7">
        <f t="shared" si="1141"/>
        <v>0</v>
      </c>
      <c r="U8123" s="7">
        <f t="shared" si="1142"/>
        <v>0</v>
      </c>
    </row>
    <row r="8124" spans="1:21" x14ac:dyDescent="0.2">
      <c r="A8124" s="1">
        <v>12</v>
      </c>
      <c r="B8124" s="1">
        <v>5</v>
      </c>
      <c r="C8124" s="1">
        <v>4</v>
      </c>
      <c r="D8124">
        <v>10</v>
      </c>
      <c r="E8124">
        <v>9.4</v>
      </c>
      <c r="F8124">
        <v>96</v>
      </c>
      <c r="G8124">
        <v>0</v>
      </c>
      <c r="H8124">
        <v>0</v>
      </c>
      <c r="I8124">
        <v>0</v>
      </c>
      <c r="J8124" s="4">
        <f t="shared" si="1137"/>
        <v>80.699273969906628</v>
      </c>
      <c r="K8124" s="4">
        <f t="shared" si="1138"/>
        <v>-36.72547254158016</v>
      </c>
      <c r="L8124" s="5">
        <f t="shared" si="1143"/>
        <v>84.300726030093372</v>
      </c>
      <c r="M8124" s="5">
        <f t="shared" si="1144"/>
        <v>0</v>
      </c>
      <c r="N8124" s="6">
        <f t="shared" si="1136"/>
        <v>0</v>
      </c>
      <c r="O8124" s="6">
        <f t="shared" si="1139"/>
        <v>0</v>
      </c>
      <c r="P8124" s="6">
        <f>FORECAST(J8124,Inputs!$B$10:$B$18,Inputs!$A$10:$A$18)</f>
        <v>31.30277105527691</v>
      </c>
      <c r="Q8124" s="6">
        <f>IF(Inputs!$D$10="Yes",IF('Hourly Calcs'!P8124&gt;'Hourly Calcs'!K8124,'Hourly Calcs'!O8124,N8124+O8124),N8124+O8124)</f>
        <v>0</v>
      </c>
      <c r="R8124" s="12">
        <f t="shared" si="1140"/>
        <v>0</v>
      </c>
      <c r="S8124" s="1">
        <f>IF(AND(A8124&gt;=5,A8124&lt;=9),INDEX(Demand!$C$3:$C$26,C8124),INDEX(Demand!$B$3:$B$26,C8124))</f>
        <v>350</v>
      </c>
      <c r="T8124" s="7">
        <f t="shared" si="1141"/>
        <v>0</v>
      </c>
      <c r="U8124" s="7">
        <f t="shared" si="1142"/>
        <v>0</v>
      </c>
    </row>
    <row r="8125" spans="1:21" x14ac:dyDescent="0.2">
      <c r="A8125" s="1">
        <v>12</v>
      </c>
      <c r="B8125" s="1">
        <v>5</v>
      </c>
      <c r="C8125" s="1">
        <v>5</v>
      </c>
      <c r="D8125">
        <v>10.3</v>
      </c>
      <c r="E8125">
        <v>9.5</v>
      </c>
      <c r="F8125">
        <v>95</v>
      </c>
      <c r="G8125">
        <v>0</v>
      </c>
      <c r="H8125">
        <v>0</v>
      </c>
      <c r="I8125">
        <v>0</v>
      </c>
      <c r="J8125" s="4">
        <f t="shared" si="1137"/>
        <v>92.681915702347226</v>
      </c>
      <c r="K8125" s="4">
        <f t="shared" si="1138"/>
        <v>-27.265907737020726</v>
      </c>
      <c r="L8125" s="5">
        <f t="shared" si="1143"/>
        <v>72.318084297652774</v>
      </c>
      <c r="M8125" s="5">
        <f t="shared" si="1144"/>
        <v>0</v>
      </c>
      <c r="N8125" s="6">
        <f t="shared" si="1136"/>
        <v>0</v>
      </c>
      <c r="O8125" s="6">
        <f t="shared" si="1139"/>
        <v>0</v>
      </c>
      <c r="P8125" s="6">
        <f>FORECAST(J8125,Inputs!$B$10:$B$18,Inputs!$A$10:$A$18)</f>
        <v>31.413721441688399</v>
      </c>
      <c r="Q8125" s="6">
        <f>IF(Inputs!$D$10="Yes",IF('Hourly Calcs'!P8125&gt;'Hourly Calcs'!K8125,'Hourly Calcs'!O8125,N8125+O8125),N8125+O8125)</f>
        <v>0</v>
      </c>
      <c r="R8125" s="12">
        <f t="shared" si="1140"/>
        <v>0</v>
      </c>
      <c r="S8125" s="1">
        <f>IF(AND(A8125&gt;=5,A8125&lt;=9),INDEX(Demand!$C$3:$C$26,C8125),INDEX(Demand!$B$3:$B$26,C8125))</f>
        <v>350</v>
      </c>
      <c r="T8125" s="7">
        <f t="shared" si="1141"/>
        <v>0</v>
      </c>
      <c r="U8125" s="7">
        <f t="shared" si="1142"/>
        <v>0</v>
      </c>
    </row>
    <row r="8126" spans="1:21" x14ac:dyDescent="0.2">
      <c r="A8126" s="1">
        <v>12</v>
      </c>
      <c r="B8126" s="1">
        <v>5</v>
      </c>
      <c r="C8126" s="1">
        <v>6</v>
      </c>
      <c r="D8126">
        <v>10.1</v>
      </c>
      <c r="E8126">
        <v>9.5</v>
      </c>
      <c r="F8126">
        <v>96</v>
      </c>
      <c r="G8126">
        <v>0</v>
      </c>
      <c r="H8126">
        <v>0</v>
      </c>
      <c r="I8126">
        <v>0</v>
      </c>
      <c r="J8126" s="4">
        <f t="shared" si="1137"/>
        <v>103.75662615212931</v>
      </c>
      <c r="K8126" s="4">
        <f t="shared" si="1138"/>
        <v>-17.884244039118684</v>
      </c>
      <c r="L8126" s="5">
        <f t="shared" si="1143"/>
        <v>61.243373847870686</v>
      </c>
      <c r="M8126" s="5">
        <f t="shared" si="1144"/>
        <v>0</v>
      </c>
      <c r="N8126" s="6">
        <f t="shared" si="1136"/>
        <v>0</v>
      </c>
      <c r="O8126" s="6">
        <f t="shared" si="1139"/>
        <v>0</v>
      </c>
      <c r="P8126" s="6">
        <f>FORECAST(J8126,Inputs!$B$10:$B$18,Inputs!$A$10:$A$18)</f>
        <v>31.516265056964158</v>
      </c>
      <c r="Q8126" s="6">
        <f>IF(Inputs!$D$10="Yes",IF('Hourly Calcs'!P8126&gt;'Hourly Calcs'!K8126,'Hourly Calcs'!O8126,N8126+O8126),N8126+O8126)</f>
        <v>0</v>
      </c>
      <c r="R8126" s="12">
        <f t="shared" si="1140"/>
        <v>0</v>
      </c>
      <c r="S8126" s="1">
        <f>IF(AND(A8126&gt;=5,A8126&lt;=9),INDEX(Demand!$C$3:$C$26,C8126),INDEX(Demand!$B$3:$B$26,C8126))</f>
        <v>350</v>
      </c>
      <c r="T8126" s="7">
        <f t="shared" si="1141"/>
        <v>0</v>
      </c>
      <c r="U8126" s="7">
        <f t="shared" si="1142"/>
        <v>0</v>
      </c>
    </row>
    <row r="8127" spans="1:21" x14ac:dyDescent="0.2">
      <c r="A8127" s="1">
        <v>12</v>
      </c>
      <c r="B8127" s="1">
        <v>5</v>
      </c>
      <c r="C8127" s="1">
        <v>7</v>
      </c>
      <c r="D8127">
        <v>10.1</v>
      </c>
      <c r="E8127">
        <v>9.6999999999999993</v>
      </c>
      <c r="F8127">
        <v>97</v>
      </c>
      <c r="G8127">
        <v>0</v>
      </c>
      <c r="H8127">
        <v>0</v>
      </c>
      <c r="I8127">
        <v>0</v>
      </c>
      <c r="J8127" s="4">
        <f t="shared" si="1137"/>
        <v>114.64998973764823</v>
      </c>
      <c r="K8127" s="4">
        <f t="shared" si="1138"/>
        <v>-8.9187044605764214</v>
      </c>
      <c r="L8127" s="5">
        <f t="shared" si="1143"/>
        <v>50.350010262351773</v>
      </c>
      <c r="M8127" s="5">
        <f t="shared" si="1144"/>
        <v>0</v>
      </c>
      <c r="N8127" s="6">
        <f t="shared" si="1136"/>
        <v>0</v>
      </c>
      <c r="O8127" s="6">
        <f t="shared" si="1139"/>
        <v>0</v>
      </c>
      <c r="P8127" s="6">
        <f>FORECAST(J8127,Inputs!$B$10:$B$18,Inputs!$A$10:$A$18)</f>
        <v>31.617129534607852</v>
      </c>
      <c r="Q8127" s="6">
        <f>IF(Inputs!$D$10="Yes",IF('Hourly Calcs'!P8127&gt;'Hourly Calcs'!K8127,'Hourly Calcs'!O8127,N8127+O8127),N8127+O8127)</f>
        <v>0</v>
      </c>
      <c r="R8127" s="12">
        <f t="shared" si="1140"/>
        <v>0</v>
      </c>
      <c r="S8127" s="1">
        <f>IF(AND(A8127&gt;=5,A8127&lt;=9),INDEX(Demand!$C$3:$C$26,C8127),INDEX(Demand!$B$3:$B$26,C8127))</f>
        <v>350</v>
      </c>
      <c r="T8127" s="7">
        <f t="shared" si="1141"/>
        <v>0</v>
      </c>
      <c r="U8127" s="7">
        <f t="shared" si="1142"/>
        <v>0</v>
      </c>
    </row>
    <row r="8128" spans="1:21" x14ac:dyDescent="0.2">
      <c r="A8128" s="1">
        <v>12</v>
      </c>
      <c r="B8128" s="1">
        <v>5</v>
      </c>
      <c r="C8128" s="1">
        <v>8</v>
      </c>
      <c r="D8128">
        <v>10.199999999999999</v>
      </c>
      <c r="E8128">
        <v>9.8000000000000007</v>
      </c>
      <c r="F8128">
        <v>97</v>
      </c>
      <c r="G8128">
        <v>0</v>
      </c>
      <c r="H8128">
        <v>0</v>
      </c>
      <c r="I8128">
        <v>0</v>
      </c>
      <c r="J8128" s="4">
        <f t="shared" si="1137"/>
        <v>125.88158573927124</v>
      </c>
      <c r="K8128" s="4">
        <f t="shared" si="1138"/>
        <v>-0.34168024734564995</v>
      </c>
      <c r="L8128" s="5">
        <f t="shared" si="1143"/>
        <v>39.118414260728755</v>
      </c>
      <c r="M8128" s="5">
        <f t="shared" si="1144"/>
        <v>0</v>
      </c>
      <c r="N8128" s="6">
        <f t="shared" si="1136"/>
        <v>0</v>
      </c>
      <c r="O8128" s="6">
        <f t="shared" si="1139"/>
        <v>0</v>
      </c>
      <c r="P8128" s="6">
        <f>FORECAST(J8128,Inputs!$B$10:$B$18,Inputs!$A$10:$A$18)</f>
        <v>31.721125793882138</v>
      </c>
      <c r="Q8128" s="6">
        <f>IF(Inputs!$D$10="Yes",IF('Hourly Calcs'!P8128&gt;'Hourly Calcs'!K8128,'Hourly Calcs'!O8128,N8128+O8128),N8128+O8128)</f>
        <v>0</v>
      </c>
      <c r="R8128" s="12">
        <f t="shared" si="1140"/>
        <v>0</v>
      </c>
      <c r="S8128" s="1">
        <f>IF(AND(A8128&gt;=5,A8128&lt;=9),INDEX(Demand!$C$3:$C$26,C8128),INDEX(Demand!$B$3:$B$26,C8128))</f>
        <v>350</v>
      </c>
      <c r="T8128" s="7">
        <f t="shared" si="1141"/>
        <v>0</v>
      </c>
      <c r="U8128" s="7">
        <f t="shared" si="1142"/>
        <v>0</v>
      </c>
    </row>
    <row r="8129" spans="1:21" x14ac:dyDescent="0.2">
      <c r="A8129" s="1">
        <v>12</v>
      </c>
      <c r="B8129" s="1">
        <v>5</v>
      </c>
      <c r="C8129" s="1">
        <v>9</v>
      </c>
      <c r="D8129">
        <v>10.1</v>
      </c>
      <c r="E8129">
        <v>9.8000000000000007</v>
      </c>
      <c r="F8129">
        <v>98</v>
      </c>
      <c r="G8129">
        <v>8</v>
      </c>
      <c r="H8129">
        <v>0</v>
      </c>
      <c r="I8129">
        <v>8</v>
      </c>
      <c r="J8129" s="4">
        <f t="shared" si="1137"/>
        <v>137.82545082032192</v>
      </c>
      <c r="K8129" s="4">
        <f t="shared" si="1138"/>
        <v>6.4233693888699719</v>
      </c>
      <c r="L8129" s="5">
        <f t="shared" si="1143"/>
        <v>27.174549179678081</v>
      </c>
      <c r="M8129" s="5">
        <f t="shared" si="1144"/>
        <v>27.576630611130028</v>
      </c>
      <c r="N8129" s="6">
        <f t="shared" si="1136"/>
        <v>0</v>
      </c>
      <c r="O8129" s="6">
        <f t="shared" si="1139"/>
        <v>7.3161502902201665</v>
      </c>
      <c r="P8129" s="6">
        <f>FORECAST(J8129,Inputs!$B$10:$B$18,Inputs!$A$10:$A$18)</f>
        <v>31.831717137225201</v>
      </c>
      <c r="Q8129" s="6">
        <f>IF(Inputs!$D$10="Yes",IF('Hourly Calcs'!P8129&gt;'Hourly Calcs'!K8129,'Hourly Calcs'!O8129,N8129+O8129),N8129+O8129)</f>
        <v>7.3161502902201665</v>
      </c>
      <c r="R8129" s="12">
        <f t="shared" si="1140"/>
        <v>34.766346179126231</v>
      </c>
      <c r="S8129" s="1">
        <f>IF(AND(A8129&gt;=5,A8129&lt;=9),INDEX(Demand!$C$3:$C$26,C8129),INDEX(Demand!$B$3:$B$26,C8129))</f>
        <v>350</v>
      </c>
      <c r="T8129" s="7">
        <f t="shared" si="1141"/>
        <v>34.766346179126231</v>
      </c>
      <c r="U8129" s="7">
        <f t="shared" si="1142"/>
        <v>0</v>
      </c>
    </row>
    <row r="8130" spans="1:21" x14ac:dyDescent="0.2">
      <c r="A8130" s="1">
        <v>12</v>
      </c>
      <c r="B8130" s="1">
        <v>5</v>
      </c>
      <c r="C8130" s="1">
        <v>10</v>
      </c>
      <c r="D8130">
        <v>10.199999999999999</v>
      </c>
      <c r="E8130">
        <v>10</v>
      </c>
      <c r="F8130">
        <v>99</v>
      </c>
      <c r="G8130">
        <v>34</v>
      </c>
      <c r="H8130">
        <v>0</v>
      </c>
      <c r="I8130">
        <v>34</v>
      </c>
      <c r="J8130" s="4">
        <f t="shared" si="1137"/>
        <v>150.69245127523413</v>
      </c>
      <c r="K8130" s="4">
        <f t="shared" si="1138"/>
        <v>11.903827884386544</v>
      </c>
      <c r="L8130" s="5">
        <f t="shared" si="1143"/>
        <v>14.307548724765866</v>
      </c>
      <c r="M8130" s="5">
        <f t="shared" si="1144"/>
        <v>22.096172115613456</v>
      </c>
      <c r="N8130" s="6">
        <f t="shared" si="1136"/>
        <v>0</v>
      </c>
      <c r="O8130" s="6">
        <f t="shared" si="1139"/>
        <v>31.093638733435707</v>
      </c>
      <c r="P8130" s="6">
        <f>FORECAST(J8130,Inputs!$B$10:$B$18,Inputs!$A$10:$A$18)</f>
        <v>31.950856030326239</v>
      </c>
      <c r="Q8130" s="6">
        <f>IF(Inputs!$D$10="Yes",IF('Hourly Calcs'!P8130&gt;'Hourly Calcs'!K8130,'Hourly Calcs'!O8130,N8130+O8130),N8130+O8130)</f>
        <v>31.093638733435707</v>
      </c>
      <c r="R8130" s="12">
        <f t="shared" si="1140"/>
        <v>147.75697126128648</v>
      </c>
      <c r="S8130" s="1">
        <f>IF(AND(A8130&gt;=5,A8130&lt;=9),INDEX(Demand!$C$3:$C$26,C8130),INDEX(Demand!$B$3:$B$26,C8130))</f>
        <v>600</v>
      </c>
      <c r="T8130" s="7">
        <f t="shared" si="1141"/>
        <v>147.75697126128648</v>
      </c>
      <c r="U8130" s="7">
        <f t="shared" si="1142"/>
        <v>0</v>
      </c>
    </row>
    <row r="8131" spans="1:21" x14ac:dyDescent="0.2">
      <c r="A8131" s="1">
        <v>12</v>
      </c>
      <c r="B8131" s="1">
        <v>5</v>
      </c>
      <c r="C8131" s="1">
        <v>11</v>
      </c>
      <c r="D8131">
        <v>10.5</v>
      </c>
      <c r="E8131">
        <v>10.199999999999999</v>
      </c>
      <c r="F8131">
        <v>98</v>
      </c>
      <c r="G8131">
        <v>57</v>
      </c>
      <c r="H8131">
        <v>0</v>
      </c>
      <c r="I8131">
        <v>57</v>
      </c>
      <c r="J8131" s="4">
        <f t="shared" si="1137"/>
        <v>164.45969743426872</v>
      </c>
      <c r="K8131" s="4">
        <f t="shared" si="1138"/>
        <v>15.503561606948466</v>
      </c>
      <c r="L8131" s="5">
        <f t="shared" si="1143"/>
        <v>0.54030256573128099</v>
      </c>
      <c r="M8131" s="5">
        <f t="shared" si="1144"/>
        <v>18.496438393051534</v>
      </c>
      <c r="N8131" s="6">
        <f t="shared" si="1136"/>
        <v>0</v>
      </c>
      <c r="O8131" s="6">
        <f t="shared" si="1139"/>
        <v>52.127570817818686</v>
      </c>
      <c r="P8131" s="6">
        <f>FORECAST(J8131,Inputs!$B$10:$B$18,Inputs!$A$10:$A$18)</f>
        <v>32.078330531798784</v>
      </c>
      <c r="Q8131" s="6">
        <f>IF(Inputs!$D$10="Yes",IF('Hourly Calcs'!P8131&gt;'Hourly Calcs'!K8131,'Hourly Calcs'!O8131,N8131+O8131),N8131+O8131)</f>
        <v>52.127570817818686</v>
      </c>
      <c r="R8131" s="12">
        <f t="shared" si="1140"/>
        <v>247.71021652627439</v>
      </c>
      <c r="S8131" s="1">
        <f>IF(AND(A8131&gt;=5,A8131&lt;=9),INDEX(Demand!$C$3:$C$26,C8131),INDEX(Demand!$B$3:$B$26,C8131))</f>
        <v>600</v>
      </c>
      <c r="T8131" s="7">
        <f t="shared" si="1141"/>
        <v>247.71021652627439</v>
      </c>
      <c r="U8131" s="7">
        <f t="shared" si="1142"/>
        <v>0</v>
      </c>
    </row>
    <row r="8132" spans="1:21" x14ac:dyDescent="0.2">
      <c r="A8132" s="1">
        <v>12</v>
      </c>
      <c r="B8132" s="1">
        <v>5</v>
      </c>
      <c r="C8132" s="1">
        <v>12</v>
      </c>
      <c r="D8132">
        <v>10.5</v>
      </c>
      <c r="E8132">
        <v>10.199999999999999</v>
      </c>
      <c r="F8132">
        <v>98</v>
      </c>
      <c r="G8132">
        <v>71</v>
      </c>
      <c r="H8132">
        <v>0</v>
      </c>
      <c r="I8132">
        <v>71</v>
      </c>
      <c r="J8132" s="4">
        <f t="shared" si="1137"/>
        <v>178.81444322839985</v>
      </c>
      <c r="K8132" s="4">
        <f t="shared" si="1138"/>
        <v>16.875256718591942</v>
      </c>
      <c r="L8132" s="5">
        <f t="shared" si="1143"/>
        <v>13.814443228399853</v>
      </c>
      <c r="M8132" s="5">
        <f t="shared" si="1144"/>
        <v>17.124743281408058</v>
      </c>
      <c r="N8132" s="6">
        <f t="shared" si="1136"/>
        <v>0</v>
      </c>
      <c r="O8132" s="6">
        <f t="shared" si="1139"/>
        <v>64.930833825703971</v>
      </c>
      <c r="P8132" s="6">
        <f>FORECAST(J8132,Inputs!$B$10:$B$18,Inputs!$A$10:$A$18)</f>
        <v>32.211244844707402</v>
      </c>
      <c r="Q8132" s="6">
        <f>IF(Inputs!$D$10="Yes",IF('Hourly Calcs'!P8132&gt;'Hourly Calcs'!K8132,'Hourly Calcs'!O8132,N8132+O8132),N8132+O8132)</f>
        <v>64.930833825703971</v>
      </c>
      <c r="R8132" s="12">
        <f t="shared" si="1140"/>
        <v>308.55132233974524</v>
      </c>
      <c r="S8132" s="1">
        <f>IF(AND(A8132&gt;=5,A8132&lt;=9),INDEX(Demand!$C$3:$C$26,C8132),INDEX(Demand!$B$3:$B$26,C8132))</f>
        <v>600</v>
      </c>
      <c r="T8132" s="7">
        <f t="shared" si="1141"/>
        <v>308.55132233974524</v>
      </c>
      <c r="U8132" s="7">
        <f t="shared" si="1142"/>
        <v>0</v>
      </c>
    </row>
    <row r="8133" spans="1:21" x14ac:dyDescent="0.2">
      <c r="A8133" s="1">
        <v>12</v>
      </c>
      <c r="B8133" s="1">
        <v>5</v>
      </c>
      <c r="C8133" s="1">
        <v>13</v>
      </c>
      <c r="D8133">
        <v>10.7</v>
      </c>
      <c r="E8133">
        <v>10.5</v>
      </c>
      <c r="F8133">
        <v>99</v>
      </c>
      <c r="G8133">
        <v>71</v>
      </c>
      <c r="H8133">
        <v>0</v>
      </c>
      <c r="I8133">
        <v>71</v>
      </c>
      <c r="J8133" s="4">
        <f t="shared" si="1137"/>
        <v>193.21597944096993</v>
      </c>
      <c r="K8133" s="4">
        <f t="shared" si="1138"/>
        <v>15.878056880372213</v>
      </c>
      <c r="L8133" s="5">
        <f t="shared" si="1143"/>
        <v>28.215979440969932</v>
      </c>
      <c r="M8133" s="5">
        <f t="shared" si="1144"/>
        <v>18.121943119627787</v>
      </c>
      <c r="N8133" s="6">
        <f t="shared" si="1136"/>
        <v>0</v>
      </c>
      <c r="O8133" s="6">
        <f t="shared" si="1139"/>
        <v>64.930833825703971</v>
      </c>
      <c r="P8133" s="6">
        <f>FORECAST(J8133,Inputs!$B$10:$B$18,Inputs!$A$10:$A$18)</f>
        <v>32.3445924022312</v>
      </c>
      <c r="Q8133" s="6">
        <f>IF(Inputs!$D$10="Yes",IF('Hourly Calcs'!P8133&gt;'Hourly Calcs'!K8133,'Hourly Calcs'!O8133,N8133+O8133),N8133+O8133)</f>
        <v>64.930833825703971</v>
      </c>
      <c r="R8133" s="12">
        <f t="shared" si="1140"/>
        <v>308.55132233974524</v>
      </c>
      <c r="S8133" s="1">
        <f>IF(AND(A8133&gt;=5,A8133&lt;=9),INDEX(Demand!$C$3:$C$26,C8133),INDEX(Demand!$B$3:$B$26,C8133))</f>
        <v>600</v>
      </c>
      <c r="T8133" s="7">
        <f t="shared" si="1141"/>
        <v>308.55132233974524</v>
      </c>
      <c r="U8133" s="7">
        <f t="shared" si="1142"/>
        <v>0</v>
      </c>
    </row>
    <row r="8134" spans="1:21" x14ac:dyDescent="0.2">
      <c r="A8134" s="1">
        <v>12</v>
      </c>
      <c r="B8134" s="1">
        <v>5</v>
      </c>
      <c r="C8134" s="1">
        <v>14</v>
      </c>
      <c r="D8134">
        <v>10.9</v>
      </c>
      <c r="E8134">
        <v>10.5</v>
      </c>
      <c r="F8134">
        <v>97</v>
      </c>
      <c r="G8134">
        <v>57</v>
      </c>
      <c r="H8134">
        <v>0</v>
      </c>
      <c r="I8134">
        <v>57</v>
      </c>
      <c r="J8134" s="4">
        <f t="shared" si="1137"/>
        <v>207.10377766929125</v>
      </c>
      <c r="K8134" s="4">
        <f t="shared" si="1138"/>
        <v>12.614903309141084</v>
      </c>
      <c r="L8134" s="5">
        <f t="shared" si="1143"/>
        <v>42.103777669291247</v>
      </c>
      <c r="M8134" s="5">
        <f t="shared" si="1144"/>
        <v>21.385096690858916</v>
      </c>
      <c r="N8134" s="6">
        <f t="shared" si="1136"/>
        <v>0</v>
      </c>
      <c r="O8134" s="6">
        <f t="shared" si="1139"/>
        <v>52.127570817818686</v>
      </c>
      <c r="P8134" s="6">
        <f>FORECAST(J8134,Inputs!$B$10:$B$18,Inputs!$A$10:$A$18)</f>
        <v>32.473183126567513</v>
      </c>
      <c r="Q8134" s="6">
        <f>IF(Inputs!$D$10="Yes",IF('Hourly Calcs'!P8134&gt;'Hourly Calcs'!K8134,'Hourly Calcs'!O8134,N8134+O8134),N8134+O8134)</f>
        <v>52.127570817818686</v>
      </c>
      <c r="R8134" s="12">
        <f t="shared" si="1140"/>
        <v>247.71021652627439</v>
      </c>
      <c r="S8134" s="1">
        <f>IF(AND(A8134&gt;=5,A8134&lt;=9),INDEX(Demand!$C$3:$C$26,C8134),INDEX(Demand!$B$3:$B$26,C8134))</f>
        <v>600</v>
      </c>
      <c r="T8134" s="7">
        <f t="shared" si="1141"/>
        <v>247.71021652627439</v>
      </c>
      <c r="U8134" s="7">
        <f t="shared" si="1142"/>
        <v>0</v>
      </c>
    </row>
    <row r="8135" spans="1:21" x14ac:dyDescent="0.2">
      <c r="A8135" s="1">
        <v>12</v>
      </c>
      <c r="B8135" s="1">
        <v>5</v>
      </c>
      <c r="C8135" s="1">
        <v>15</v>
      </c>
      <c r="D8135">
        <v>11</v>
      </c>
      <c r="E8135">
        <v>10.6</v>
      </c>
      <c r="F8135">
        <v>97</v>
      </c>
      <c r="G8135">
        <v>34</v>
      </c>
      <c r="H8135">
        <v>0</v>
      </c>
      <c r="I8135">
        <v>34</v>
      </c>
      <c r="J8135" s="4">
        <f t="shared" si="1137"/>
        <v>220.1201112209456</v>
      </c>
      <c r="K8135" s="4">
        <f t="shared" si="1138"/>
        <v>7.4029592471006964</v>
      </c>
      <c r="L8135" s="5">
        <f t="shared" si="1143"/>
        <v>55.120111220945603</v>
      </c>
      <c r="M8135" s="5">
        <f t="shared" si="1144"/>
        <v>26.597040752899304</v>
      </c>
      <c r="N8135" s="6">
        <f t="shared" si="1136"/>
        <v>0</v>
      </c>
      <c r="O8135" s="6">
        <f t="shared" si="1139"/>
        <v>31.093638733435707</v>
      </c>
      <c r="P8135" s="6">
        <f>FORECAST(J8135,Inputs!$B$10:$B$18,Inputs!$A$10:$A$18)</f>
        <v>32.593704733527275</v>
      </c>
      <c r="Q8135" s="6">
        <f>IF(Inputs!$D$10="Yes",IF('Hourly Calcs'!P8135&gt;'Hourly Calcs'!K8135,'Hourly Calcs'!O8135,N8135+O8135),N8135+O8135)</f>
        <v>31.093638733435707</v>
      </c>
      <c r="R8135" s="12">
        <f t="shared" si="1140"/>
        <v>147.75697126128648</v>
      </c>
      <c r="S8135" s="1">
        <f>IF(AND(A8135&gt;=5,A8135&lt;=9),INDEX(Demand!$C$3:$C$26,C8135),INDEX(Demand!$B$3:$B$26,C8135))</f>
        <v>600</v>
      </c>
      <c r="T8135" s="7">
        <f t="shared" si="1141"/>
        <v>147.75697126128648</v>
      </c>
      <c r="U8135" s="7">
        <f t="shared" si="1142"/>
        <v>0</v>
      </c>
    </row>
    <row r="8136" spans="1:21" x14ac:dyDescent="0.2">
      <c r="A8136" s="1">
        <v>12</v>
      </c>
      <c r="B8136" s="1">
        <v>5</v>
      </c>
      <c r="C8136" s="1">
        <v>16</v>
      </c>
      <c r="D8136">
        <v>11</v>
      </c>
      <c r="E8136">
        <v>10.6</v>
      </c>
      <c r="F8136">
        <v>97</v>
      </c>
      <c r="G8136">
        <v>8</v>
      </c>
      <c r="H8136">
        <v>0</v>
      </c>
      <c r="I8136">
        <v>8</v>
      </c>
      <c r="J8136" s="4">
        <f t="shared" si="1137"/>
        <v>232.19746166482469</v>
      </c>
      <c r="K8136" s="4">
        <f t="shared" si="1138"/>
        <v>0.86298309621092528</v>
      </c>
      <c r="L8136" s="5">
        <f t="shared" si="1143"/>
        <v>67.197461664824687</v>
      </c>
      <c r="M8136" s="5">
        <f t="shared" si="1144"/>
        <v>33.137016903789075</v>
      </c>
      <c r="N8136" s="6">
        <f t="shared" si="1136"/>
        <v>0</v>
      </c>
      <c r="O8136" s="6">
        <f t="shared" si="1139"/>
        <v>7.3161502902201665</v>
      </c>
      <c r="P8136" s="6">
        <f>FORECAST(J8136,Inputs!$B$10:$B$18,Inputs!$A$10:$A$18)</f>
        <v>32.705532052452078</v>
      </c>
      <c r="Q8136" s="6">
        <f>IF(Inputs!$D$10="Yes",IF('Hourly Calcs'!P8136&gt;'Hourly Calcs'!K8136,'Hourly Calcs'!O8136,N8136+O8136),N8136+O8136)</f>
        <v>7.3161502902201665</v>
      </c>
      <c r="R8136" s="12">
        <f t="shared" si="1140"/>
        <v>34.766346179126231</v>
      </c>
      <c r="S8136" s="1">
        <f>IF(AND(A8136&gt;=5,A8136&lt;=9),INDEX(Demand!$C$3:$C$26,C8136),INDEX(Demand!$B$3:$B$26,C8136))</f>
        <v>900</v>
      </c>
      <c r="T8136" s="7">
        <f t="shared" si="1141"/>
        <v>34.766346179126231</v>
      </c>
      <c r="U8136" s="7">
        <f t="shared" si="1142"/>
        <v>0</v>
      </c>
    </row>
    <row r="8137" spans="1:21" x14ac:dyDescent="0.2">
      <c r="A8137" s="1">
        <v>12</v>
      </c>
      <c r="B8137" s="1">
        <v>5</v>
      </c>
      <c r="C8137" s="1">
        <v>17</v>
      </c>
      <c r="D8137">
        <v>10.6</v>
      </c>
      <c r="E8137">
        <v>10.6</v>
      </c>
      <c r="F8137">
        <v>100</v>
      </c>
      <c r="G8137">
        <v>0</v>
      </c>
      <c r="H8137">
        <v>0</v>
      </c>
      <c r="I8137">
        <v>0</v>
      </c>
      <c r="J8137" s="4">
        <f t="shared" si="1137"/>
        <v>243.51438191625252</v>
      </c>
      <c r="K8137" s="4">
        <f t="shared" si="1138"/>
        <v>-7.5501723668909761</v>
      </c>
      <c r="L8137" s="5">
        <f t="shared" si="1143"/>
        <v>78.514381916252518</v>
      </c>
      <c r="M8137" s="5">
        <f t="shared" si="1144"/>
        <v>0</v>
      </c>
      <c r="N8137" s="6">
        <f t="shared" ref="N8137:N8200" si="1145">H8137*MAX(0,COS(2*ASIN(SQRT(SIN(RADIANS($B$4))^2+COS(RADIANS($K8137))^2-2*SIN(RADIANS($B$4))*COS(RADIANS($K8137))*COS(RADIANS($J8137-$B$5))+(SIN(RADIANS($K8137))-COS(RADIANS($B$4)))^2)/2)))</f>
        <v>0</v>
      </c>
      <c r="O8137" s="6">
        <f t="shared" si="1139"/>
        <v>0</v>
      </c>
      <c r="P8137" s="6">
        <f>FORECAST(J8137,Inputs!$B$10:$B$18,Inputs!$A$10:$A$18)</f>
        <v>32.810318351076411</v>
      </c>
      <c r="Q8137" s="6">
        <f>IF(Inputs!$D$10="Yes",IF('Hourly Calcs'!P8137&gt;'Hourly Calcs'!K8137,'Hourly Calcs'!O8137,N8137+O8137),N8137+O8137)</f>
        <v>0</v>
      </c>
      <c r="R8137" s="12">
        <f t="shared" si="1140"/>
        <v>0</v>
      </c>
      <c r="S8137" s="1">
        <f>IF(AND(A8137&gt;=5,A8137&lt;=9),INDEX(Demand!$C$3:$C$26,C8137),INDEX(Demand!$B$3:$B$26,C8137))</f>
        <v>900</v>
      </c>
      <c r="T8137" s="7">
        <f t="shared" si="1141"/>
        <v>0</v>
      </c>
      <c r="U8137" s="7">
        <f t="shared" si="1142"/>
        <v>0</v>
      </c>
    </row>
    <row r="8138" spans="1:21" x14ac:dyDescent="0.2">
      <c r="A8138" s="1">
        <v>12</v>
      </c>
      <c r="B8138" s="1">
        <v>5</v>
      </c>
      <c r="C8138" s="1">
        <v>18</v>
      </c>
      <c r="D8138">
        <v>10</v>
      </c>
      <c r="E8138">
        <v>10</v>
      </c>
      <c r="F8138">
        <v>100</v>
      </c>
      <c r="G8138">
        <v>0</v>
      </c>
      <c r="H8138">
        <v>0</v>
      </c>
      <c r="I8138">
        <v>0</v>
      </c>
      <c r="J8138" s="4">
        <f t="shared" ref="J8138:J8201" si="1146">solarazimuth($B$2,$B$3,$B$1,A8138,B8138,C8138,0,0,0,0)</f>
        <v>254.42115320003717</v>
      </c>
      <c r="K8138" s="4">
        <f t="shared" ref="K8138:K8201" si="1147">solarelevation($B$2,$B$3,$B$1,A8138,B8138,C8138,0,0,0,0)</f>
        <v>-16.424885456391237</v>
      </c>
      <c r="L8138" s="5">
        <f t="shared" si="1143"/>
        <v>89.421153200037168</v>
      </c>
      <c r="M8138" s="5">
        <f t="shared" si="1144"/>
        <v>0</v>
      </c>
      <c r="N8138" s="6">
        <f t="shared" si="1145"/>
        <v>0</v>
      </c>
      <c r="O8138" s="6">
        <f t="shared" ref="O8138:O8201" si="1148">$I8138*(1+COS(RADIANS($B$4)))/2</f>
        <v>0</v>
      </c>
      <c r="P8138" s="6">
        <f>FORECAST(J8138,Inputs!$B$10:$B$18,Inputs!$A$10:$A$18)</f>
        <v>32.911306974074414</v>
      </c>
      <c r="Q8138" s="6">
        <f>IF(Inputs!$D$10="Yes",IF('Hourly Calcs'!P8138&gt;'Hourly Calcs'!K8138,'Hourly Calcs'!O8138,N8138+O8138),N8138+O8138)</f>
        <v>0</v>
      </c>
      <c r="R8138" s="12">
        <f t="shared" ref="R8138:R8201" si="1149">$B$6*$E$1*Q8138</f>
        <v>0</v>
      </c>
      <c r="S8138" s="1">
        <f>IF(AND(A8138&gt;=5,A8138&lt;=9),INDEX(Demand!$C$3:$C$26,C8138),INDEX(Demand!$B$3:$B$26,C8138))</f>
        <v>900</v>
      </c>
      <c r="T8138" s="7">
        <f t="shared" ref="T8138:T8201" si="1150">S8138-MAX(0,S8138-R8138)</f>
        <v>0</v>
      </c>
      <c r="U8138" s="7">
        <f t="shared" ref="U8138:U8201" si="1151">MAX(0,R8138-S8138)</f>
        <v>0</v>
      </c>
    </row>
    <row r="8139" spans="1:21" x14ac:dyDescent="0.2">
      <c r="A8139" s="1">
        <v>12</v>
      </c>
      <c r="B8139" s="1">
        <v>5</v>
      </c>
      <c r="C8139" s="1">
        <v>19</v>
      </c>
      <c r="D8139">
        <v>9.8000000000000007</v>
      </c>
      <c r="E8139">
        <v>9.8000000000000007</v>
      </c>
      <c r="F8139">
        <v>100</v>
      </c>
      <c r="G8139">
        <v>0</v>
      </c>
      <c r="H8139">
        <v>0</v>
      </c>
      <c r="I8139">
        <v>0</v>
      </c>
      <c r="J8139" s="4">
        <f t="shared" si="1146"/>
        <v>265.41124015718168</v>
      </c>
      <c r="K8139" s="4">
        <f t="shared" si="1147"/>
        <v>-25.766230771391818</v>
      </c>
      <c r="L8139" s="5">
        <f t="shared" si="1143"/>
        <v>0</v>
      </c>
      <c r="M8139" s="5">
        <f t="shared" si="1144"/>
        <v>0</v>
      </c>
      <c r="N8139" s="6">
        <f t="shared" si="1145"/>
        <v>0</v>
      </c>
      <c r="O8139" s="6">
        <f t="shared" si="1148"/>
        <v>0</v>
      </c>
      <c r="P8139" s="6">
        <f>FORECAST(J8139,Inputs!$B$10:$B$18,Inputs!$A$10:$A$18)</f>
        <v>33.013067038492423</v>
      </c>
      <c r="Q8139" s="6">
        <f>IF(Inputs!$D$10="Yes",IF('Hourly Calcs'!P8139&gt;'Hourly Calcs'!K8139,'Hourly Calcs'!O8139,N8139+O8139),N8139+O8139)</f>
        <v>0</v>
      </c>
      <c r="R8139" s="12">
        <f t="shared" si="1149"/>
        <v>0</v>
      </c>
      <c r="S8139" s="1">
        <f>IF(AND(A8139&gt;=5,A8139&lt;=9),INDEX(Demand!$C$3:$C$26,C8139),INDEX(Demand!$B$3:$B$26,C8139))</f>
        <v>900</v>
      </c>
      <c r="T8139" s="7">
        <f t="shared" si="1150"/>
        <v>0</v>
      </c>
      <c r="U8139" s="7">
        <f t="shared" si="1151"/>
        <v>0</v>
      </c>
    </row>
    <row r="8140" spans="1:21" x14ac:dyDescent="0.2">
      <c r="A8140" s="1">
        <v>12</v>
      </c>
      <c r="B8140" s="1">
        <v>5</v>
      </c>
      <c r="C8140" s="1">
        <v>20</v>
      </c>
      <c r="D8140">
        <v>9.8000000000000007</v>
      </c>
      <c r="E8140">
        <v>9.8000000000000007</v>
      </c>
      <c r="F8140">
        <v>100</v>
      </c>
      <c r="G8140">
        <v>0</v>
      </c>
      <c r="H8140">
        <v>0</v>
      </c>
      <c r="I8140">
        <v>0</v>
      </c>
      <c r="J8140" s="4">
        <f t="shared" si="1146"/>
        <v>277.16903926379621</v>
      </c>
      <c r="K8140" s="4">
        <f t="shared" si="1147"/>
        <v>-35.24688908731666</v>
      </c>
      <c r="L8140" s="5">
        <f t="shared" si="1143"/>
        <v>0</v>
      </c>
      <c r="M8140" s="5">
        <f t="shared" si="1144"/>
        <v>0</v>
      </c>
      <c r="N8140" s="6">
        <f t="shared" si="1145"/>
        <v>0</v>
      </c>
      <c r="O8140" s="6">
        <f t="shared" si="1148"/>
        <v>0</v>
      </c>
      <c r="P8140" s="6">
        <f>FORECAST(J8140,Inputs!$B$10:$B$18,Inputs!$A$10:$A$18)</f>
        <v>33.121935548738854</v>
      </c>
      <c r="Q8140" s="6">
        <f>IF(Inputs!$D$10="Yes",IF('Hourly Calcs'!P8140&gt;'Hourly Calcs'!K8140,'Hourly Calcs'!O8140,N8140+O8140),N8140+O8140)</f>
        <v>0</v>
      </c>
      <c r="R8140" s="12">
        <f t="shared" si="1149"/>
        <v>0</v>
      </c>
      <c r="S8140" s="1">
        <f>IF(AND(A8140&gt;=5,A8140&lt;=9),INDEX(Demand!$C$3:$C$26,C8140),INDEX(Demand!$B$3:$B$26,C8140))</f>
        <v>800</v>
      </c>
      <c r="T8140" s="7">
        <f t="shared" si="1150"/>
        <v>0</v>
      </c>
      <c r="U8140" s="7">
        <f t="shared" si="1151"/>
        <v>0</v>
      </c>
    </row>
    <row r="8141" spans="1:21" x14ac:dyDescent="0.2">
      <c r="A8141" s="1">
        <v>12</v>
      </c>
      <c r="B8141" s="1">
        <v>5</v>
      </c>
      <c r="C8141" s="1">
        <v>21</v>
      </c>
      <c r="D8141">
        <v>10</v>
      </c>
      <c r="E8141">
        <v>10</v>
      </c>
      <c r="F8141">
        <v>100</v>
      </c>
      <c r="G8141">
        <v>0</v>
      </c>
      <c r="H8141">
        <v>0</v>
      </c>
      <c r="I8141">
        <v>0</v>
      </c>
      <c r="J8141" s="4">
        <f t="shared" si="1146"/>
        <v>290.71057571228317</v>
      </c>
      <c r="K8141" s="4">
        <f t="shared" si="1147"/>
        <v>-44.451934701332021</v>
      </c>
      <c r="L8141" s="5">
        <f t="shared" si="1143"/>
        <v>0</v>
      </c>
      <c r="M8141" s="5">
        <f t="shared" si="1144"/>
        <v>0</v>
      </c>
      <c r="N8141" s="6">
        <f t="shared" si="1145"/>
        <v>0</v>
      </c>
      <c r="O8141" s="6">
        <f t="shared" si="1148"/>
        <v>0</v>
      </c>
      <c r="P8141" s="6">
        <f>FORECAST(J8141,Inputs!$B$10:$B$18,Inputs!$A$10:$A$18)</f>
        <v>33.247320145484103</v>
      </c>
      <c r="Q8141" s="6">
        <f>IF(Inputs!$D$10="Yes",IF('Hourly Calcs'!P8141&gt;'Hourly Calcs'!K8141,'Hourly Calcs'!O8141,N8141+O8141),N8141+O8141)</f>
        <v>0</v>
      </c>
      <c r="R8141" s="12">
        <f t="shared" si="1149"/>
        <v>0</v>
      </c>
      <c r="S8141" s="1">
        <f>IF(AND(A8141&gt;=5,A8141&lt;=9),INDEX(Demand!$C$3:$C$26,C8141),INDEX(Demand!$B$3:$B$26,C8141))</f>
        <v>700</v>
      </c>
      <c r="T8141" s="7">
        <f t="shared" si="1150"/>
        <v>0</v>
      </c>
      <c r="U8141" s="7">
        <f t="shared" si="1151"/>
        <v>0</v>
      </c>
    </row>
    <row r="8142" spans="1:21" x14ac:dyDescent="0.2">
      <c r="A8142" s="1">
        <v>12</v>
      </c>
      <c r="B8142" s="1">
        <v>5</v>
      </c>
      <c r="C8142" s="1">
        <v>22</v>
      </c>
      <c r="D8142">
        <v>10.1</v>
      </c>
      <c r="E8142">
        <v>10.1</v>
      </c>
      <c r="F8142">
        <v>100</v>
      </c>
      <c r="G8142">
        <v>0</v>
      </c>
      <c r="H8142">
        <v>0</v>
      </c>
      <c r="I8142">
        <v>0</v>
      </c>
      <c r="J8142" s="4">
        <f t="shared" si="1146"/>
        <v>307.59186063956525</v>
      </c>
      <c r="K8142" s="4">
        <f t="shared" si="1147"/>
        <v>-52.745959106874778</v>
      </c>
      <c r="L8142" s="5">
        <f t="shared" si="1143"/>
        <v>0</v>
      </c>
      <c r="M8142" s="5">
        <f t="shared" si="1144"/>
        <v>0</v>
      </c>
      <c r="N8142" s="6">
        <f t="shared" si="1145"/>
        <v>0</v>
      </c>
      <c r="O8142" s="6">
        <f t="shared" si="1148"/>
        <v>0</v>
      </c>
      <c r="P8142" s="6">
        <f>FORECAST(J8142,Inputs!$B$10:$B$18,Inputs!$A$10:$A$18)</f>
        <v>33.403628339255235</v>
      </c>
      <c r="Q8142" s="6">
        <f>IF(Inputs!$D$10="Yes",IF('Hourly Calcs'!P8142&gt;'Hourly Calcs'!K8142,'Hourly Calcs'!O8142,N8142+O8142),N8142+O8142)</f>
        <v>0</v>
      </c>
      <c r="R8142" s="12">
        <f t="shared" si="1149"/>
        <v>0</v>
      </c>
      <c r="S8142" s="1">
        <f>IF(AND(A8142&gt;=5,A8142&lt;=9),INDEX(Demand!$C$3:$C$26,C8142),INDEX(Demand!$B$3:$B$26,C8142))</f>
        <v>600</v>
      </c>
      <c r="T8142" s="7">
        <f t="shared" si="1150"/>
        <v>0</v>
      </c>
      <c r="U8142" s="7">
        <f t="shared" si="1151"/>
        <v>0</v>
      </c>
    </row>
    <row r="8143" spans="1:21" x14ac:dyDescent="0.2">
      <c r="A8143" s="1">
        <v>12</v>
      </c>
      <c r="B8143" s="1">
        <v>5</v>
      </c>
      <c r="C8143" s="1">
        <v>23</v>
      </c>
      <c r="D8143">
        <v>10.4</v>
      </c>
      <c r="E8143">
        <v>10.4</v>
      </c>
      <c r="F8143">
        <v>100</v>
      </c>
      <c r="G8143">
        <v>0</v>
      </c>
      <c r="H8143">
        <v>0</v>
      </c>
      <c r="I8143">
        <v>0</v>
      </c>
      <c r="J8143" s="4">
        <f t="shared" si="1146"/>
        <v>329.7730850352014</v>
      </c>
      <c r="K8143" s="4">
        <f t="shared" si="1147"/>
        <v>-59.042063614689312</v>
      </c>
      <c r="L8143" s="5">
        <f t="shared" si="1143"/>
        <v>0</v>
      </c>
      <c r="M8143" s="5">
        <f t="shared" si="1144"/>
        <v>0</v>
      </c>
      <c r="N8143" s="6">
        <f t="shared" si="1145"/>
        <v>0</v>
      </c>
      <c r="O8143" s="6">
        <f t="shared" si="1148"/>
        <v>0</v>
      </c>
      <c r="P8143" s="6">
        <f>FORECAST(J8143,Inputs!$B$10:$B$18,Inputs!$A$10:$A$18)</f>
        <v>33.609010046622231</v>
      </c>
      <c r="Q8143" s="6">
        <f>IF(Inputs!$D$10="Yes",IF('Hourly Calcs'!P8143&gt;'Hourly Calcs'!K8143,'Hourly Calcs'!O8143,N8143+O8143),N8143+O8143)</f>
        <v>0</v>
      </c>
      <c r="R8143" s="12">
        <f t="shared" si="1149"/>
        <v>0</v>
      </c>
      <c r="S8143" s="1">
        <f>IF(AND(A8143&gt;=5,A8143&lt;=9),INDEX(Demand!$C$3:$C$26,C8143),INDEX(Demand!$B$3:$B$26,C8143))</f>
        <v>500</v>
      </c>
      <c r="T8143" s="7">
        <f t="shared" si="1150"/>
        <v>0</v>
      </c>
      <c r="U8143" s="7">
        <f t="shared" si="1151"/>
        <v>0</v>
      </c>
    </row>
    <row r="8144" spans="1:21" x14ac:dyDescent="0.2">
      <c r="A8144" s="1">
        <v>12</v>
      </c>
      <c r="B8144" s="1">
        <v>5</v>
      </c>
      <c r="C8144" s="1">
        <v>24</v>
      </c>
      <c r="D8144">
        <v>9.3000000000000007</v>
      </c>
      <c r="E8144">
        <v>9.3000000000000007</v>
      </c>
      <c r="F8144">
        <v>100</v>
      </c>
      <c r="G8144">
        <v>0</v>
      </c>
      <c r="H8144">
        <v>0</v>
      </c>
      <c r="I8144">
        <v>0</v>
      </c>
      <c r="J8144" s="4">
        <f t="shared" si="1146"/>
        <v>357.49995013182252</v>
      </c>
      <c r="K8144" s="4">
        <f t="shared" si="1147"/>
        <v>-61.749122503870012</v>
      </c>
      <c r="L8144" s="5">
        <f t="shared" si="1143"/>
        <v>0</v>
      </c>
      <c r="M8144" s="5">
        <f t="shared" si="1144"/>
        <v>0</v>
      </c>
      <c r="N8144" s="6">
        <f t="shared" si="1145"/>
        <v>0</v>
      </c>
      <c r="O8144" s="6">
        <f t="shared" si="1148"/>
        <v>0</v>
      </c>
      <c r="P8144" s="6">
        <f>FORECAST(J8144,Inputs!$B$10:$B$18,Inputs!$A$10:$A$18)</f>
        <v>33.865740278998352</v>
      </c>
      <c r="Q8144" s="6">
        <f>IF(Inputs!$D$10="Yes",IF('Hourly Calcs'!P8144&gt;'Hourly Calcs'!K8144,'Hourly Calcs'!O8144,N8144+O8144),N8144+O8144)</f>
        <v>0</v>
      </c>
      <c r="R8144" s="12">
        <f t="shared" si="1149"/>
        <v>0</v>
      </c>
      <c r="S8144" s="1">
        <f>IF(AND(A8144&gt;=5,A8144&lt;=9),INDEX(Demand!$C$3:$C$26,C8144),INDEX(Demand!$B$3:$B$26,C8144))</f>
        <v>400</v>
      </c>
      <c r="T8144" s="7">
        <f t="shared" si="1150"/>
        <v>0</v>
      </c>
      <c r="U8144" s="7">
        <f t="shared" si="1151"/>
        <v>0</v>
      </c>
    </row>
    <row r="8145" spans="1:21" x14ac:dyDescent="0.2">
      <c r="A8145" s="1">
        <v>12</v>
      </c>
      <c r="B8145" s="1">
        <v>6</v>
      </c>
      <c r="C8145" s="1">
        <v>1</v>
      </c>
      <c r="D8145">
        <v>9.1</v>
      </c>
      <c r="E8145">
        <v>8.4</v>
      </c>
      <c r="F8145">
        <v>95</v>
      </c>
      <c r="G8145">
        <v>0</v>
      </c>
      <c r="H8145">
        <v>0</v>
      </c>
      <c r="I8145">
        <v>0</v>
      </c>
      <c r="J8145" s="4">
        <f t="shared" si="1146"/>
        <v>25.827852341707796</v>
      </c>
      <c r="K8145" s="4">
        <f t="shared" si="1147"/>
        <v>-59.813426230266487</v>
      </c>
      <c r="L8145" s="5">
        <f t="shared" si="1143"/>
        <v>0</v>
      </c>
      <c r="M8145" s="5">
        <f t="shared" si="1144"/>
        <v>0</v>
      </c>
      <c r="N8145" s="6">
        <f t="shared" si="1145"/>
        <v>0</v>
      </c>
      <c r="O8145" s="6">
        <f t="shared" si="1148"/>
        <v>0</v>
      </c>
      <c r="P8145" s="6">
        <f>FORECAST(J8145,Inputs!$B$10:$B$18,Inputs!$A$10:$A$18)</f>
        <v>30.794702336497291</v>
      </c>
      <c r="Q8145" s="6">
        <f>IF(Inputs!$D$10="Yes",IF('Hourly Calcs'!P8145&gt;'Hourly Calcs'!K8145,'Hourly Calcs'!O8145,N8145+O8145),N8145+O8145)</f>
        <v>0</v>
      </c>
      <c r="R8145" s="12">
        <f t="shared" si="1149"/>
        <v>0</v>
      </c>
      <c r="S8145" s="1">
        <f>IF(AND(A8145&gt;=5,A8145&lt;=9),INDEX(Demand!$C$3:$C$26,C8145),INDEX(Demand!$B$3:$B$26,C8145))</f>
        <v>350</v>
      </c>
      <c r="T8145" s="7">
        <f t="shared" si="1150"/>
        <v>0</v>
      </c>
      <c r="U8145" s="7">
        <f t="shared" si="1151"/>
        <v>0</v>
      </c>
    </row>
    <row r="8146" spans="1:21" x14ac:dyDescent="0.2">
      <c r="A8146" s="1">
        <v>12</v>
      </c>
      <c r="B8146" s="1">
        <v>6</v>
      </c>
      <c r="C8146" s="1">
        <v>2</v>
      </c>
      <c r="D8146">
        <v>8.9</v>
      </c>
      <c r="E8146">
        <v>8.5</v>
      </c>
      <c r="F8146">
        <v>97</v>
      </c>
      <c r="G8146">
        <v>0</v>
      </c>
      <c r="H8146">
        <v>0</v>
      </c>
      <c r="I8146">
        <v>0</v>
      </c>
      <c r="J8146" s="4">
        <f t="shared" si="1146"/>
        <v>49.062358586600709</v>
      </c>
      <c r="K8146" s="4">
        <f t="shared" si="1147"/>
        <v>-54.018064783415582</v>
      </c>
      <c r="L8146" s="5">
        <f t="shared" si="1143"/>
        <v>0</v>
      </c>
      <c r="M8146" s="5">
        <f t="shared" si="1144"/>
        <v>0</v>
      </c>
      <c r="N8146" s="6">
        <f t="shared" si="1145"/>
        <v>0</v>
      </c>
      <c r="O8146" s="6">
        <f t="shared" si="1148"/>
        <v>0</v>
      </c>
      <c r="P8146" s="6">
        <f>FORECAST(J8146,Inputs!$B$10:$B$18,Inputs!$A$10:$A$18)</f>
        <v>31.009836653579633</v>
      </c>
      <c r="Q8146" s="6">
        <f>IF(Inputs!$D$10="Yes",IF('Hourly Calcs'!P8146&gt;'Hourly Calcs'!K8146,'Hourly Calcs'!O8146,N8146+O8146),N8146+O8146)</f>
        <v>0</v>
      </c>
      <c r="R8146" s="12">
        <f t="shared" si="1149"/>
        <v>0</v>
      </c>
      <c r="S8146" s="1">
        <f>IF(AND(A8146&gt;=5,A8146&lt;=9),INDEX(Demand!$C$3:$C$26,C8146),INDEX(Demand!$B$3:$B$26,C8146))</f>
        <v>350</v>
      </c>
      <c r="T8146" s="7">
        <f t="shared" si="1150"/>
        <v>0</v>
      </c>
      <c r="U8146" s="7">
        <f t="shared" si="1151"/>
        <v>0</v>
      </c>
    </row>
    <row r="8147" spans="1:21" x14ac:dyDescent="0.2">
      <c r="A8147" s="1">
        <v>12</v>
      </c>
      <c r="B8147" s="1">
        <v>6</v>
      </c>
      <c r="C8147" s="1">
        <v>3</v>
      </c>
      <c r="D8147">
        <v>8.6</v>
      </c>
      <c r="E8147">
        <v>8.4</v>
      </c>
      <c r="F8147">
        <v>99</v>
      </c>
      <c r="G8147">
        <v>0</v>
      </c>
      <c r="H8147">
        <v>0</v>
      </c>
      <c r="I8147">
        <v>0</v>
      </c>
      <c r="J8147" s="4">
        <f t="shared" si="1146"/>
        <v>66.72180967391111</v>
      </c>
      <c r="K8147" s="4">
        <f t="shared" si="1147"/>
        <v>-45.978223211508208</v>
      </c>
      <c r="L8147" s="5">
        <f t="shared" si="1143"/>
        <v>0</v>
      </c>
      <c r="M8147" s="5">
        <f t="shared" si="1144"/>
        <v>0</v>
      </c>
      <c r="N8147" s="6">
        <f t="shared" si="1145"/>
        <v>0</v>
      </c>
      <c r="O8147" s="6">
        <f t="shared" si="1148"/>
        <v>0</v>
      </c>
      <c r="P8147" s="6">
        <f>FORECAST(J8147,Inputs!$B$10:$B$18,Inputs!$A$10:$A$18)</f>
        <v>31.173350089573248</v>
      </c>
      <c r="Q8147" s="6">
        <f>IF(Inputs!$D$10="Yes",IF('Hourly Calcs'!P8147&gt;'Hourly Calcs'!K8147,'Hourly Calcs'!O8147,N8147+O8147),N8147+O8147)</f>
        <v>0</v>
      </c>
      <c r="R8147" s="12">
        <f t="shared" si="1149"/>
        <v>0</v>
      </c>
      <c r="S8147" s="1">
        <f>IF(AND(A8147&gt;=5,A8147&lt;=9),INDEX(Demand!$C$3:$C$26,C8147),INDEX(Demand!$B$3:$B$26,C8147))</f>
        <v>350</v>
      </c>
      <c r="T8147" s="7">
        <f t="shared" si="1150"/>
        <v>0</v>
      </c>
      <c r="U8147" s="7">
        <f t="shared" si="1151"/>
        <v>0</v>
      </c>
    </row>
    <row r="8148" spans="1:21" x14ac:dyDescent="0.2">
      <c r="A8148" s="1">
        <v>12</v>
      </c>
      <c r="B8148" s="1">
        <v>6</v>
      </c>
      <c r="C8148" s="1">
        <v>4</v>
      </c>
      <c r="D8148">
        <v>8.6999999999999993</v>
      </c>
      <c r="E8148">
        <v>8.5</v>
      </c>
      <c r="F8148">
        <v>99</v>
      </c>
      <c r="G8148">
        <v>0</v>
      </c>
      <c r="H8148">
        <v>0</v>
      </c>
      <c r="I8148">
        <v>0</v>
      </c>
      <c r="J8148" s="4">
        <f t="shared" si="1146"/>
        <v>80.712577299531176</v>
      </c>
      <c r="K8148" s="4">
        <f t="shared" si="1147"/>
        <v>-36.880805347669281</v>
      </c>
      <c r="L8148" s="5">
        <f t="shared" si="1143"/>
        <v>84.287422700468824</v>
      </c>
      <c r="M8148" s="5">
        <f t="shared" si="1144"/>
        <v>0</v>
      </c>
      <c r="N8148" s="6">
        <f t="shared" si="1145"/>
        <v>0</v>
      </c>
      <c r="O8148" s="6">
        <f t="shared" si="1148"/>
        <v>0</v>
      </c>
      <c r="P8148" s="6">
        <f>FORECAST(J8148,Inputs!$B$10:$B$18,Inputs!$A$10:$A$18)</f>
        <v>31.302894234254918</v>
      </c>
      <c r="Q8148" s="6">
        <f>IF(Inputs!$D$10="Yes",IF('Hourly Calcs'!P8148&gt;'Hourly Calcs'!K8148,'Hourly Calcs'!O8148,N8148+O8148),N8148+O8148)</f>
        <v>0</v>
      </c>
      <c r="R8148" s="12">
        <f t="shared" si="1149"/>
        <v>0</v>
      </c>
      <c r="S8148" s="1">
        <f>IF(AND(A8148&gt;=5,A8148&lt;=9),INDEX(Demand!$C$3:$C$26,C8148),INDEX(Demand!$B$3:$B$26,C8148))</f>
        <v>350</v>
      </c>
      <c r="T8148" s="7">
        <f t="shared" si="1150"/>
        <v>0</v>
      </c>
      <c r="U8148" s="7">
        <f t="shared" si="1151"/>
        <v>0</v>
      </c>
    </row>
    <row r="8149" spans="1:21" x14ac:dyDescent="0.2">
      <c r="A8149" s="1">
        <v>12</v>
      </c>
      <c r="B8149" s="1">
        <v>6</v>
      </c>
      <c r="C8149" s="1">
        <v>5</v>
      </c>
      <c r="D8149">
        <v>7.5</v>
      </c>
      <c r="E8149">
        <v>6.6</v>
      </c>
      <c r="F8149">
        <v>94</v>
      </c>
      <c r="G8149">
        <v>0</v>
      </c>
      <c r="H8149">
        <v>0</v>
      </c>
      <c r="I8149">
        <v>0</v>
      </c>
      <c r="J8149" s="4">
        <f t="shared" si="1146"/>
        <v>92.695577290893155</v>
      </c>
      <c r="K8149" s="4">
        <f t="shared" si="1147"/>
        <v>-27.420974143502548</v>
      </c>
      <c r="L8149" s="5">
        <f t="shared" si="1143"/>
        <v>72.304422709106845</v>
      </c>
      <c r="M8149" s="5">
        <f t="shared" si="1144"/>
        <v>0</v>
      </c>
      <c r="N8149" s="6">
        <f t="shared" si="1145"/>
        <v>0</v>
      </c>
      <c r="O8149" s="6">
        <f t="shared" si="1148"/>
        <v>0</v>
      </c>
      <c r="P8149" s="6">
        <f>FORECAST(J8149,Inputs!$B$10:$B$18,Inputs!$A$10:$A$18)</f>
        <v>31.413847937878639</v>
      </c>
      <c r="Q8149" s="6">
        <f>IF(Inputs!$D$10="Yes",IF('Hourly Calcs'!P8149&gt;'Hourly Calcs'!K8149,'Hourly Calcs'!O8149,N8149+O8149),N8149+O8149)</f>
        <v>0</v>
      </c>
      <c r="R8149" s="12">
        <f t="shared" si="1149"/>
        <v>0</v>
      </c>
      <c r="S8149" s="1">
        <f>IF(AND(A8149&gt;=5,A8149&lt;=9),INDEX(Demand!$C$3:$C$26,C8149),INDEX(Demand!$B$3:$B$26,C8149))</f>
        <v>350</v>
      </c>
      <c r="T8149" s="7">
        <f t="shared" si="1150"/>
        <v>0</v>
      </c>
      <c r="U8149" s="7">
        <f t="shared" si="1151"/>
        <v>0</v>
      </c>
    </row>
    <row r="8150" spans="1:21" x14ac:dyDescent="0.2">
      <c r="A8150" s="1">
        <v>12</v>
      </c>
      <c r="B8150" s="1">
        <v>6</v>
      </c>
      <c r="C8150" s="1">
        <v>6</v>
      </c>
      <c r="D8150">
        <v>7.2</v>
      </c>
      <c r="E8150">
        <v>6.8</v>
      </c>
      <c r="F8150">
        <v>97</v>
      </c>
      <c r="G8150">
        <v>0</v>
      </c>
      <c r="H8150">
        <v>0</v>
      </c>
      <c r="I8150">
        <v>0</v>
      </c>
      <c r="J8150" s="4">
        <f t="shared" si="1146"/>
        <v>103.76493479831493</v>
      </c>
      <c r="K8150" s="4">
        <f t="shared" si="1147"/>
        <v>-18.039486294178687</v>
      </c>
      <c r="L8150" s="5">
        <f t="shared" si="1143"/>
        <v>61.235065201685074</v>
      </c>
      <c r="M8150" s="5">
        <f t="shared" si="1144"/>
        <v>0</v>
      </c>
      <c r="N8150" s="6">
        <f t="shared" si="1145"/>
        <v>0</v>
      </c>
      <c r="O8150" s="6">
        <f t="shared" si="1148"/>
        <v>0</v>
      </c>
      <c r="P8150" s="6">
        <f>FORECAST(J8150,Inputs!$B$10:$B$18,Inputs!$A$10:$A$18)</f>
        <v>31.516341988873286</v>
      </c>
      <c r="Q8150" s="6">
        <f>IF(Inputs!$D$10="Yes",IF('Hourly Calcs'!P8150&gt;'Hourly Calcs'!K8150,'Hourly Calcs'!O8150,N8150+O8150),N8150+O8150)</f>
        <v>0</v>
      </c>
      <c r="R8150" s="12">
        <f t="shared" si="1149"/>
        <v>0</v>
      </c>
      <c r="S8150" s="1">
        <f>IF(AND(A8150&gt;=5,A8150&lt;=9),INDEX(Demand!$C$3:$C$26,C8150),INDEX(Demand!$B$3:$B$26,C8150))</f>
        <v>350</v>
      </c>
      <c r="T8150" s="7">
        <f t="shared" si="1150"/>
        <v>0</v>
      </c>
      <c r="U8150" s="7">
        <f t="shared" si="1151"/>
        <v>0</v>
      </c>
    </row>
    <row r="8151" spans="1:21" x14ac:dyDescent="0.2">
      <c r="A8151" s="1">
        <v>12</v>
      </c>
      <c r="B8151" s="1">
        <v>6</v>
      </c>
      <c r="C8151" s="1">
        <v>7</v>
      </c>
      <c r="D8151">
        <v>6.8</v>
      </c>
      <c r="E8151">
        <v>5.9</v>
      </c>
      <c r="F8151">
        <v>94</v>
      </c>
      <c r="G8151">
        <v>0</v>
      </c>
      <c r="H8151">
        <v>0</v>
      </c>
      <c r="I8151">
        <v>0</v>
      </c>
      <c r="J8151" s="4">
        <f t="shared" si="1146"/>
        <v>114.64895460270509</v>
      </c>
      <c r="K8151" s="4">
        <f t="shared" si="1147"/>
        <v>-9.0744274631040156</v>
      </c>
      <c r="L8151" s="5">
        <f t="shared" si="1143"/>
        <v>50.351045397294911</v>
      </c>
      <c r="M8151" s="5">
        <f t="shared" si="1144"/>
        <v>0</v>
      </c>
      <c r="N8151" s="6">
        <f t="shared" si="1145"/>
        <v>0</v>
      </c>
      <c r="O8151" s="6">
        <f t="shared" si="1148"/>
        <v>0</v>
      </c>
      <c r="P8151" s="6">
        <f>FORECAST(J8151,Inputs!$B$10:$B$18,Inputs!$A$10:$A$18)</f>
        <v>31.617119950025046</v>
      </c>
      <c r="Q8151" s="6">
        <f>IF(Inputs!$D$10="Yes",IF('Hourly Calcs'!P8151&gt;'Hourly Calcs'!K8151,'Hourly Calcs'!O8151,N8151+O8151),N8151+O8151)</f>
        <v>0</v>
      </c>
      <c r="R8151" s="12">
        <f t="shared" si="1149"/>
        <v>0</v>
      </c>
      <c r="S8151" s="1">
        <f>IF(AND(A8151&gt;=5,A8151&lt;=9),INDEX(Demand!$C$3:$C$26,C8151),INDEX(Demand!$B$3:$B$26,C8151))</f>
        <v>350</v>
      </c>
      <c r="T8151" s="7">
        <f t="shared" si="1150"/>
        <v>0</v>
      </c>
      <c r="U8151" s="7">
        <f t="shared" si="1151"/>
        <v>0</v>
      </c>
    </row>
    <row r="8152" spans="1:21" x14ac:dyDescent="0.2">
      <c r="A8152" s="1">
        <v>12</v>
      </c>
      <c r="B8152" s="1">
        <v>6</v>
      </c>
      <c r="C8152" s="1">
        <v>8</v>
      </c>
      <c r="D8152">
        <v>6.6</v>
      </c>
      <c r="E8152">
        <v>6.4</v>
      </c>
      <c r="F8152">
        <v>99</v>
      </c>
      <c r="G8152">
        <v>0</v>
      </c>
      <c r="H8152">
        <v>0</v>
      </c>
      <c r="I8152">
        <v>0</v>
      </c>
      <c r="J8152" s="4">
        <f t="shared" si="1146"/>
        <v>125.86738324307561</v>
      </c>
      <c r="K8152" s="4">
        <f t="shared" si="1147"/>
        <v>-0.56748782223459671</v>
      </c>
      <c r="L8152" s="5">
        <f t="shared" si="1143"/>
        <v>39.132616756924392</v>
      </c>
      <c r="M8152" s="5">
        <f t="shared" si="1144"/>
        <v>0</v>
      </c>
      <c r="N8152" s="6">
        <f t="shared" si="1145"/>
        <v>0</v>
      </c>
      <c r="O8152" s="6">
        <f t="shared" si="1148"/>
        <v>0</v>
      </c>
      <c r="P8152" s="6">
        <f>FORECAST(J8152,Inputs!$B$10:$B$18,Inputs!$A$10:$A$18)</f>
        <v>31.720994289287734</v>
      </c>
      <c r="Q8152" s="6">
        <f>IF(Inputs!$D$10="Yes",IF('Hourly Calcs'!P8152&gt;'Hourly Calcs'!K8152,'Hourly Calcs'!O8152,N8152+O8152),N8152+O8152)</f>
        <v>0</v>
      </c>
      <c r="R8152" s="12">
        <f t="shared" si="1149"/>
        <v>0</v>
      </c>
      <c r="S8152" s="1">
        <f>IF(AND(A8152&gt;=5,A8152&lt;=9),INDEX(Demand!$C$3:$C$26,C8152),INDEX(Demand!$B$3:$B$26,C8152))</f>
        <v>350</v>
      </c>
      <c r="T8152" s="7">
        <f t="shared" si="1150"/>
        <v>0</v>
      </c>
      <c r="U8152" s="7">
        <f t="shared" si="1151"/>
        <v>0</v>
      </c>
    </row>
    <row r="8153" spans="1:21" x14ac:dyDescent="0.2">
      <c r="A8153" s="1">
        <v>12</v>
      </c>
      <c r="B8153" s="1">
        <v>6</v>
      </c>
      <c r="C8153" s="1">
        <v>9</v>
      </c>
      <c r="D8153">
        <v>6.9</v>
      </c>
      <c r="E8153">
        <v>6.5</v>
      </c>
      <c r="F8153">
        <v>97</v>
      </c>
      <c r="G8153">
        <v>16</v>
      </c>
      <c r="H8153">
        <v>0</v>
      </c>
      <c r="I8153">
        <v>16</v>
      </c>
      <c r="J8153" s="4">
        <f t="shared" si="1146"/>
        <v>137.79394950036533</v>
      </c>
      <c r="K8153" s="4">
        <f t="shared" si="1147"/>
        <v>6.2745763230255704</v>
      </c>
      <c r="L8153" s="5">
        <f t="shared" si="1143"/>
        <v>27.206050499634671</v>
      </c>
      <c r="M8153" s="5">
        <f t="shared" si="1144"/>
        <v>27.72542367697443</v>
      </c>
      <c r="N8153" s="6">
        <f t="shared" si="1145"/>
        <v>0</v>
      </c>
      <c r="O8153" s="6">
        <f t="shared" si="1148"/>
        <v>14.632300580440333</v>
      </c>
      <c r="P8153" s="6">
        <f>FORECAST(J8153,Inputs!$B$10:$B$18,Inputs!$A$10:$A$18)</f>
        <v>31.831425458336714</v>
      </c>
      <c r="Q8153" s="6">
        <f>IF(Inputs!$D$10="Yes",IF('Hourly Calcs'!P8153&gt;'Hourly Calcs'!K8153,'Hourly Calcs'!O8153,N8153+O8153),N8153+O8153)</f>
        <v>14.632300580440333</v>
      </c>
      <c r="R8153" s="12">
        <f t="shared" si="1149"/>
        <v>69.532692358252461</v>
      </c>
      <c r="S8153" s="1">
        <f>IF(AND(A8153&gt;=5,A8153&lt;=9),INDEX(Demand!$C$3:$C$26,C8153),INDEX(Demand!$B$3:$B$26,C8153))</f>
        <v>350</v>
      </c>
      <c r="T8153" s="7">
        <f t="shared" si="1150"/>
        <v>69.532692358252461</v>
      </c>
      <c r="U8153" s="7">
        <f t="shared" si="1151"/>
        <v>0</v>
      </c>
    </row>
    <row r="8154" spans="1:21" x14ac:dyDescent="0.2">
      <c r="A8154" s="1">
        <v>12</v>
      </c>
      <c r="B8154" s="1">
        <v>6</v>
      </c>
      <c r="C8154" s="1">
        <v>10</v>
      </c>
      <c r="D8154">
        <v>8.1</v>
      </c>
      <c r="E8154">
        <v>6.8</v>
      </c>
      <c r="F8154">
        <v>91</v>
      </c>
      <c r="G8154">
        <v>67</v>
      </c>
      <c r="H8154">
        <v>6</v>
      </c>
      <c r="I8154">
        <v>66</v>
      </c>
      <c r="J8154" s="4">
        <f t="shared" si="1146"/>
        <v>150.63962273567131</v>
      </c>
      <c r="K8154" s="4">
        <f t="shared" si="1147"/>
        <v>11.759116368753666</v>
      </c>
      <c r="L8154" s="5">
        <f t="shared" si="1143"/>
        <v>14.36037726432869</v>
      </c>
      <c r="M8154" s="5">
        <f t="shared" si="1144"/>
        <v>22.240883631246334</v>
      </c>
      <c r="N8154" s="6">
        <f t="shared" si="1145"/>
        <v>4.1958456740774039</v>
      </c>
      <c r="O8154" s="6">
        <f t="shared" si="1148"/>
        <v>60.358239894316377</v>
      </c>
      <c r="P8154" s="6">
        <f>FORECAST(J8154,Inputs!$B$10:$B$18,Inputs!$A$10:$A$18)</f>
        <v>31.950366877182141</v>
      </c>
      <c r="Q8154" s="6">
        <f>IF(Inputs!$D$10="Yes",IF('Hourly Calcs'!P8154&gt;'Hourly Calcs'!K8154,'Hourly Calcs'!O8154,N8154+O8154),N8154+O8154)</f>
        <v>60.358239894316377</v>
      </c>
      <c r="R8154" s="12">
        <f t="shared" si="1149"/>
        <v>286.8223559777914</v>
      </c>
      <c r="S8154" s="1">
        <f>IF(AND(A8154&gt;=5,A8154&lt;=9),INDEX(Demand!$C$3:$C$26,C8154),INDEX(Demand!$B$3:$B$26,C8154))</f>
        <v>600</v>
      </c>
      <c r="T8154" s="7">
        <f t="shared" si="1150"/>
        <v>286.8223559777914</v>
      </c>
      <c r="U8154" s="7">
        <f t="shared" si="1151"/>
        <v>0</v>
      </c>
    </row>
    <row r="8155" spans="1:21" x14ac:dyDescent="0.2">
      <c r="A8155" s="1">
        <v>12</v>
      </c>
      <c r="B8155" s="1">
        <v>6</v>
      </c>
      <c r="C8155" s="1">
        <v>11</v>
      </c>
      <c r="D8155">
        <v>9</v>
      </c>
      <c r="E8155">
        <v>5.4</v>
      </c>
      <c r="F8155">
        <v>78</v>
      </c>
      <c r="G8155">
        <v>152</v>
      </c>
      <c r="H8155">
        <v>168</v>
      </c>
      <c r="I8155">
        <v>107</v>
      </c>
      <c r="J8155" s="4">
        <f t="shared" si="1146"/>
        <v>164.38293307792199</v>
      </c>
      <c r="K8155" s="4">
        <f t="shared" si="1147"/>
        <v>15.368636322144653</v>
      </c>
      <c r="L8155" s="5">
        <f t="shared" si="1143"/>
        <v>0.61706692207800984</v>
      </c>
      <c r="M8155" s="5">
        <f t="shared" si="1144"/>
        <v>18.631363677855347</v>
      </c>
      <c r="N8155" s="6">
        <f t="shared" si="1145"/>
        <v>127.49245989380555</v>
      </c>
      <c r="O8155" s="6">
        <f t="shared" si="1148"/>
        <v>97.853510131694733</v>
      </c>
      <c r="P8155" s="6">
        <f>FORECAST(J8155,Inputs!$B$10:$B$18,Inputs!$A$10:$A$18)</f>
        <v>32.077619750721496</v>
      </c>
      <c r="Q8155" s="6">
        <f>IF(Inputs!$D$10="Yes",IF('Hourly Calcs'!P8155&gt;'Hourly Calcs'!K8155,'Hourly Calcs'!O8155,N8155+O8155),N8155+O8155)</f>
        <v>97.853510131694733</v>
      </c>
      <c r="R8155" s="12">
        <f t="shared" si="1149"/>
        <v>464.99988014581334</v>
      </c>
      <c r="S8155" s="1">
        <f>IF(AND(A8155&gt;=5,A8155&lt;=9),INDEX(Demand!$C$3:$C$26,C8155),INDEX(Demand!$B$3:$B$26,C8155))</f>
        <v>600</v>
      </c>
      <c r="T8155" s="7">
        <f t="shared" si="1150"/>
        <v>464.99988014581334</v>
      </c>
      <c r="U8155" s="7">
        <f t="shared" si="1151"/>
        <v>0</v>
      </c>
    </row>
    <row r="8156" spans="1:21" x14ac:dyDescent="0.2">
      <c r="A8156" s="1">
        <v>12</v>
      </c>
      <c r="B8156" s="1">
        <v>6</v>
      </c>
      <c r="C8156" s="1">
        <v>12</v>
      </c>
      <c r="D8156">
        <v>10.3</v>
      </c>
      <c r="E8156">
        <v>5.7</v>
      </c>
      <c r="F8156">
        <v>73</v>
      </c>
      <c r="G8156">
        <v>233</v>
      </c>
      <c r="H8156">
        <v>432</v>
      </c>
      <c r="I8156">
        <v>100</v>
      </c>
      <c r="J8156" s="4">
        <f t="shared" si="1146"/>
        <v>178.71420468196831</v>
      </c>
      <c r="K8156" s="4">
        <f t="shared" si="1147"/>
        <v>16.755010793137814</v>
      </c>
      <c r="L8156" s="5">
        <f t="shared" si="1143"/>
        <v>13.714204681968312</v>
      </c>
      <c r="M8156" s="5">
        <f t="shared" si="1144"/>
        <v>17.244989206862186</v>
      </c>
      <c r="N8156" s="6">
        <f t="shared" si="1145"/>
        <v>327.96680063969023</v>
      </c>
      <c r="O8156" s="6">
        <f t="shared" si="1148"/>
        <v>91.45187862775208</v>
      </c>
      <c r="P8156" s="6">
        <f>FORECAST(J8156,Inputs!$B$10:$B$18,Inputs!$A$10:$A$18)</f>
        <v>32.210316710018226</v>
      </c>
      <c r="Q8156" s="6">
        <f>IF(Inputs!$D$10="Yes",IF('Hourly Calcs'!P8156&gt;'Hourly Calcs'!K8156,'Hourly Calcs'!O8156,N8156+O8156),N8156+O8156)</f>
        <v>91.45187862775208</v>
      </c>
      <c r="R8156" s="12">
        <f t="shared" si="1149"/>
        <v>434.57932723907788</v>
      </c>
      <c r="S8156" s="1">
        <f>IF(AND(A8156&gt;=5,A8156&lt;=9),INDEX(Demand!$C$3:$C$26,C8156),INDEX(Demand!$B$3:$B$26,C8156))</f>
        <v>600</v>
      </c>
      <c r="T8156" s="7">
        <f t="shared" si="1150"/>
        <v>434.57932723907788</v>
      </c>
      <c r="U8156" s="7">
        <f t="shared" si="1151"/>
        <v>0</v>
      </c>
    </row>
    <row r="8157" spans="1:21" x14ac:dyDescent="0.2">
      <c r="A8157" s="1">
        <v>12</v>
      </c>
      <c r="B8157" s="1">
        <v>6</v>
      </c>
      <c r="C8157" s="1">
        <v>13</v>
      </c>
      <c r="D8157">
        <v>10.6</v>
      </c>
      <c r="E8157">
        <v>5.8</v>
      </c>
      <c r="F8157">
        <v>72</v>
      </c>
      <c r="G8157">
        <v>228</v>
      </c>
      <c r="H8157">
        <v>406</v>
      </c>
      <c r="I8157">
        <v>103</v>
      </c>
      <c r="J8157" s="4">
        <f t="shared" si="1146"/>
        <v>193.09629908980199</v>
      </c>
      <c r="K8157" s="4">
        <f t="shared" si="1147"/>
        <v>15.776237382865574</v>
      </c>
      <c r="L8157" s="5">
        <f t="shared" si="1143"/>
        <v>28.096299089801988</v>
      </c>
      <c r="M8157" s="5">
        <f t="shared" si="1144"/>
        <v>18.223762617134426</v>
      </c>
      <c r="N8157" s="6">
        <f t="shared" si="1145"/>
        <v>284.2461776608431</v>
      </c>
      <c r="O8157" s="6">
        <f t="shared" si="1148"/>
        <v>94.195434986584644</v>
      </c>
      <c r="P8157" s="6">
        <f>FORECAST(J8157,Inputs!$B$10:$B$18,Inputs!$A$10:$A$18)</f>
        <v>32.343484250831494</v>
      </c>
      <c r="Q8157" s="6">
        <f>IF(Inputs!$D$10="Yes",IF('Hourly Calcs'!P8157&gt;'Hourly Calcs'!K8157,'Hourly Calcs'!O8157,N8157+O8157),N8157+O8157)</f>
        <v>94.195434986584644</v>
      </c>
      <c r="R8157" s="12">
        <f t="shared" si="1149"/>
        <v>447.61670705625022</v>
      </c>
      <c r="S8157" s="1">
        <f>IF(AND(A8157&gt;=5,A8157&lt;=9),INDEX(Demand!$C$3:$C$26,C8157),INDEX(Demand!$B$3:$B$26,C8157))</f>
        <v>600</v>
      </c>
      <c r="T8157" s="7">
        <f t="shared" si="1150"/>
        <v>447.61670705625022</v>
      </c>
      <c r="U8157" s="7">
        <f t="shared" si="1151"/>
        <v>0</v>
      </c>
    </row>
    <row r="8158" spans="1:21" x14ac:dyDescent="0.2">
      <c r="A8158" s="1">
        <v>12</v>
      </c>
      <c r="B8158" s="1">
        <v>6</v>
      </c>
      <c r="C8158" s="1">
        <v>14</v>
      </c>
      <c r="D8158">
        <v>10</v>
      </c>
      <c r="E8158">
        <v>5.0999999999999996</v>
      </c>
      <c r="F8158">
        <v>72</v>
      </c>
      <c r="G8158">
        <v>191</v>
      </c>
      <c r="H8158">
        <v>330</v>
      </c>
      <c r="I8158">
        <v>103</v>
      </c>
      <c r="J8158" s="4">
        <f t="shared" si="1146"/>
        <v>206.97064373909939</v>
      </c>
      <c r="K8158" s="4">
        <f t="shared" si="1147"/>
        <v>12.533158324321093</v>
      </c>
      <c r="L8158" s="5">
        <f t="shared" si="1143"/>
        <v>41.970643739099387</v>
      </c>
      <c r="M8158" s="5">
        <f t="shared" si="1144"/>
        <v>21.466841675678907</v>
      </c>
      <c r="N8158" s="6">
        <f t="shared" si="1145"/>
        <v>193.29775485445003</v>
      </c>
      <c r="O8158" s="6">
        <f t="shared" si="1148"/>
        <v>94.195434986584644</v>
      </c>
      <c r="P8158" s="6">
        <f>FORECAST(J8158,Inputs!$B$10:$B$18,Inputs!$A$10:$A$18)</f>
        <v>32.471950404991659</v>
      </c>
      <c r="Q8158" s="6">
        <f>IF(Inputs!$D$10="Yes",IF('Hourly Calcs'!P8158&gt;'Hourly Calcs'!K8158,'Hourly Calcs'!O8158,N8158+O8158),N8158+O8158)</f>
        <v>94.195434986584644</v>
      </c>
      <c r="R8158" s="12">
        <f t="shared" si="1149"/>
        <v>447.61670705625022</v>
      </c>
      <c r="S8158" s="1">
        <f>IF(AND(A8158&gt;=5,A8158&lt;=9),INDEX(Demand!$C$3:$C$26,C8158),INDEX(Demand!$B$3:$B$26,C8158))</f>
        <v>600</v>
      </c>
      <c r="T8158" s="7">
        <f t="shared" si="1150"/>
        <v>447.61670705625022</v>
      </c>
      <c r="U8158" s="7">
        <f t="shared" si="1151"/>
        <v>0</v>
      </c>
    </row>
    <row r="8159" spans="1:21" x14ac:dyDescent="0.2">
      <c r="A8159" s="1">
        <v>12</v>
      </c>
      <c r="B8159" s="1">
        <v>6</v>
      </c>
      <c r="C8159" s="1">
        <v>15</v>
      </c>
      <c r="D8159">
        <v>10</v>
      </c>
      <c r="E8159">
        <v>4.0999999999999996</v>
      </c>
      <c r="F8159">
        <v>67</v>
      </c>
      <c r="G8159">
        <v>112</v>
      </c>
      <c r="H8159">
        <v>237</v>
      </c>
      <c r="I8159">
        <v>67</v>
      </c>
      <c r="J8159" s="4">
        <f t="shared" si="1146"/>
        <v>219.97887783197558</v>
      </c>
      <c r="K8159" s="4">
        <f t="shared" si="1147"/>
        <v>7.3408813547987819</v>
      </c>
      <c r="L8159" s="5">
        <f t="shared" si="1143"/>
        <v>54.978877831975581</v>
      </c>
      <c r="M8159" s="5">
        <f t="shared" si="1144"/>
        <v>26.659118645201218</v>
      </c>
      <c r="N8159" s="6">
        <f t="shared" si="1145"/>
        <v>100.53692646241744</v>
      </c>
      <c r="O8159" s="6">
        <f t="shared" si="1148"/>
        <v>61.272758680593896</v>
      </c>
      <c r="P8159" s="6">
        <f>FORECAST(J8159,Inputs!$B$10:$B$18,Inputs!$A$10:$A$18)</f>
        <v>32.592397016962735</v>
      </c>
      <c r="Q8159" s="6">
        <f>IF(Inputs!$D$10="Yes",IF('Hourly Calcs'!P8159&gt;'Hourly Calcs'!K8159,'Hourly Calcs'!O8159,N8159+O8159),N8159+O8159)</f>
        <v>61.272758680593896</v>
      </c>
      <c r="R8159" s="12">
        <f t="shared" si="1149"/>
        <v>291.16814925018218</v>
      </c>
      <c r="S8159" s="1">
        <f>IF(AND(A8159&gt;=5,A8159&lt;=9),INDEX(Demand!$C$3:$C$26,C8159),INDEX(Demand!$B$3:$B$26,C8159))</f>
        <v>600</v>
      </c>
      <c r="T8159" s="7">
        <f t="shared" si="1150"/>
        <v>291.16814925018218</v>
      </c>
      <c r="U8159" s="7">
        <f t="shared" si="1151"/>
        <v>0</v>
      </c>
    </row>
    <row r="8160" spans="1:21" x14ac:dyDescent="0.2">
      <c r="A8160" s="1">
        <v>12</v>
      </c>
      <c r="B8160" s="1">
        <v>6</v>
      </c>
      <c r="C8160" s="1">
        <v>16</v>
      </c>
      <c r="D8160">
        <v>9</v>
      </c>
      <c r="E8160">
        <v>4.8</v>
      </c>
      <c r="F8160">
        <v>75</v>
      </c>
      <c r="G8160">
        <v>27</v>
      </c>
      <c r="H8160">
        <v>3</v>
      </c>
      <c r="I8160">
        <v>27</v>
      </c>
      <c r="J8160" s="4">
        <f t="shared" si="1146"/>
        <v>232.05115868290778</v>
      </c>
      <c r="K8160" s="4">
        <f t="shared" si="1147"/>
        <v>0.82241330445299354</v>
      </c>
      <c r="L8160" s="5">
        <f t="shared" si="1143"/>
        <v>67.051158682907783</v>
      </c>
      <c r="M8160" s="5">
        <f t="shared" si="1144"/>
        <v>33.177586695547006</v>
      </c>
      <c r="N8160" s="6">
        <f t="shared" si="1145"/>
        <v>0.68973410781769195</v>
      </c>
      <c r="O8160" s="6">
        <f t="shared" si="1148"/>
        <v>24.692007229493061</v>
      </c>
      <c r="P8160" s="6">
        <f>FORECAST(J8160,Inputs!$B$10:$B$18,Inputs!$A$10:$A$18)</f>
        <v>32.704177395212106</v>
      </c>
      <c r="Q8160" s="6">
        <f>IF(Inputs!$D$10="Yes",IF('Hourly Calcs'!P8160&gt;'Hourly Calcs'!K8160,'Hourly Calcs'!O8160,N8160+O8160),N8160+O8160)</f>
        <v>24.692007229493061</v>
      </c>
      <c r="R8160" s="12">
        <f t="shared" si="1149"/>
        <v>117.33641835455103</v>
      </c>
      <c r="S8160" s="1">
        <f>IF(AND(A8160&gt;=5,A8160&lt;=9),INDEX(Demand!$C$3:$C$26,C8160),INDEX(Demand!$B$3:$B$26,C8160))</f>
        <v>900</v>
      </c>
      <c r="T8160" s="7">
        <f t="shared" si="1150"/>
        <v>117.33641835455103</v>
      </c>
      <c r="U8160" s="7">
        <f t="shared" si="1151"/>
        <v>0</v>
      </c>
    </row>
    <row r="8161" spans="1:21" x14ac:dyDescent="0.2">
      <c r="A8161" s="1">
        <v>12</v>
      </c>
      <c r="B8161" s="1">
        <v>6</v>
      </c>
      <c r="C8161" s="1">
        <v>17</v>
      </c>
      <c r="D8161">
        <v>8.1999999999999993</v>
      </c>
      <c r="E8161">
        <v>4.3</v>
      </c>
      <c r="F8161">
        <v>76</v>
      </c>
      <c r="G8161">
        <v>0</v>
      </c>
      <c r="H8161">
        <v>0</v>
      </c>
      <c r="I8161">
        <v>0</v>
      </c>
      <c r="J8161" s="4">
        <f t="shared" si="1146"/>
        <v>243.36337500392256</v>
      </c>
      <c r="K8161" s="4">
        <f t="shared" si="1147"/>
        <v>-7.5831927558312628</v>
      </c>
      <c r="L8161" s="5">
        <f t="shared" si="1143"/>
        <v>78.363375003922556</v>
      </c>
      <c r="M8161" s="5">
        <f t="shared" si="1144"/>
        <v>0</v>
      </c>
      <c r="N8161" s="6">
        <f t="shared" si="1145"/>
        <v>0</v>
      </c>
      <c r="O8161" s="6">
        <f t="shared" si="1148"/>
        <v>0</v>
      </c>
      <c r="P8161" s="6">
        <f>FORECAST(J8161,Inputs!$B$10:$B$18,Inputs!$A$10:$A$18)</f>
        <v>32.80892013892521</v>
      </c>
      <c r="Q8161" s="6">
        <f>IF(Inputs!$D$10="Yes",IF('Hourly Calcs'!P8161&gt;'Hourly Calcs'!K8161,'Hourly Calcs'!O8161,N8161+O8161),N8161+O8161)</f>
        <v>0</v>
      </c>
      <c r="R8161" s="12">
        <f t="shared" si="1149"/>
        <v>0</v>
      </c>
      <c r="S8161" s="1">
        <f>IF(AND(A8161&gt;=5,A8161&lt;=9),INDEX(Demand!$C$3:$C$26,C8161),INDEX(Demand!$B$3:$B$26,C8161))</f>
        <v>900</v>
      </c>
      <c r="T8161" s="7">
        <f t="shared" si="1150"/>
        <v>0</v>
      </c>
      <c r="U8161" s="7">
        <f t="shared" si="1151"/>
        <v>0</v>
      </c>
    </row>
    <row r="8162" spans="1:21" x14ac:dyDescent="0.2">
      <c r="A8162" s="1">
        <v>12</v>
      </c>
      <c r="B8162" s="1">
        <v>6</v>
      </c>
      <c r="C8162" s="1">
        <v>18</v>
      </c>
      <c r="D8162">
        <v>8.1999999999999993</v>
      </c>
      <c r="E8162">
        <v>3.6</v>
      </c>
      <c r="F8162">
        <v>73</v>
      </c>
      <c r="G8162">
        <v>0</v>
      </c>
      <c r="H8162">
        <v>0</v>
      </c>
      <c r="I8162">
        <v>0</v>
      </c>
      <c r="J8162" s="4">
        <f t="shared" si="1146"/>
        <v>254.2634392396713</v>
      </c>
      <c r="K8162" s="4">
        <f t="shared" si="1147"/>
        <v>-16.44830272530875</v>
      </c>
      <c r="L8162" s="5">
        <f t="shared" si="1143"/>
        <v>89.2634392396713</v>
      </c>
      <c r="M8162" s="5">
        <f t="shared" si="1144"/>
        <v>0</v>
      </c>
      <c r="N8162" s="6">
        <f t="shared" si="1145"/>
        <v>0</v>
      </c>
      <c r="O8162" s="6">
        <f t="shared" si="1148"/>
        <v>0</v>
      </c>
      <c r="P8162" s="6">
        <f>FORECAST(J8162,Inputs!$B$10:$B$18,Inputs!$A$10:$A$18)</f>
        <v>32.909846659626581</v>
      </c>
      <c r="Q8162" s="6">
        <f>IF(Inputs!$D$10="Yes",IF('Hourly Calcs'!P8162&gt;'Hourly Calcs'!K8162,'Hourly Calcs'!O8162,N8162+O8162),N8162+O8162)</f>
        <v>0</v>
      </c>
      <c r="R8162" s="12">
        <f t="shared" si="1149"/>
        <v>0</v>
      </c>
      <c r="S8162" s="1">
        <f>IF(AND(A8162&gt;=5,A8162&lt;=9),INDEX(Demand!$C$3:$C$26,C8162),INDEX(Demand!$B$3:$B$26,C8162))</f>
        <v>900</v>
      </c>
      <c r="T8162" s="7">
        <f t="shared" si="1150"/>
        <v>0</v>
      </c>
      <c r="U8162" s="7">
        <f t="shared" si="1151"/>
        <v>0</v>
      </c>
    </row>
    <row r="8163" spans="1:21" x14ac:dyDescent="0.2">
      <c r="A8163" s="1">
        <v>12</v>
      </c>
      <c r="B8163" s="1">
        <v>6</v>
      </c>
      <c r="C8163" s="1">
        <v>19</v>
      </c>
      <c r="D8163">
        <v>7.7</v>
      </c>
      <c r="E8163">
        <v>4</v>
      </c>
      <c r="F8163">
        <v>77</v>
      </c>
      <c r="G8163">
        <v>0</v>
      </c>
      <c r="H8163">
        <v>0</v>
      </c>
      <c r="I8163">
        <v>0</v>
      </c>
      <c r="J8163" s="4">
        <f t="shared" si="1146"/>
        <v>265.24269672627969</v>
      </c>
      <c r="K8163" s="4">
        <f t="shared" si="1147"/>
        <v>-25.784610835089381</v>
      </c>
      <c r="L8163" s="5">
        <f t="shared" ref="L8163:L8226" si="1152">IF(ABS($B$5-J8163)&gt;90,0,ABS($B$5-J8163))</f>
        <v>0</v>
      </c>
      <c r="M8163" s="5">
        <f t="shared" ref="M8163:M8226" si="1153">IF(K8163&gt;0,ABS($B$4-K8163),0)</f>
        <v>0</v>
      </c>
      <c r="N8163" s="6">
        <f t="shared" si="1145"/>
        <v>0</v>
      </c>
      <c r="O8163" s="6">
        <f t="shared" si="1148"/>
        <v>0</v>
      </c>
      <c r="P8163" s="6">
        <f>FORECAST(J8163,Inputs!$B$10:$B$18,Inputs!$A$10:$A$18)</f>
        <v>33.011506451169254</v>
      </c>
      <c r="Q8163" s="6">
        <f>IF(Inputs!$D$10="Yes",IF('Hourly Calcs'!P8163&gt;'Hourly Calcs'!K8163,'Hourly Calcs'!O8163,N8163+O8163),N8163+O8163)</f>
        <v>0</v>
      </c>
      <c r="R8163" s="12">
        <f t="shared" si="1149"/>
        <v>0</v>
      </c>
      <c r="S8163" s="1">
        <f>IF(AND(A8163&gt;=5,A8163&lt;=9),INDEX(Demand!$C$3:$C$26,C8163),INDEX(Demand!$B$3:$B$26,C8163))</f>
        <v>900</v>
      </c>
      <c r="T8163" s="7">
        <f t="shared" si="1150"/>
        <v>0</v>
      </c>
      <c r="U8163" s="7">
        <f t="shared" si="1151"/>
        <v>0</v>
      </c>
    </row>
    <row r="8164" spans="1:21" x14ac:dyDescent="0.2">
      <c r="A8164" s="1">
        <v>12</v>
      </c>
      <c r="B8164" s="1">
        <v>6</v>
      </c>
      <c r="C8164" s="1">
        <v>20</v>
      </c>
      <c r="D8164">
        <v>6.7</v>
      </c>
      <c r="E8164">
        <v>4.3</v>
      </c>
      <c r="F8164">
        <v>85</v>
      </c>
      <c r="G8164">
        <v>0</v>
      </c>
      <c r="H8164">
        <v>0</v>
      </c>
      <c r="I8164">
        <v>0</v>
      </c>
      <c r="J8164" s="4">
        <f t="shared" si="1146"/>
        <v>276.983449365615</v>
      </c>
      <c r="K8164" s="4">
        <f t="shared" si="1147"/>
        <v>-35.265593333884283</v>
      </c>
      <c r="L8164" s="5">
        <f t="shared" si="1152"/>
        <v>0</v>
      </c>
      <c r="M8164" s="5">
        <f t="shared" si="1153"/>
        <v>0</v>
      </c>
      <c r="N8164" s="6">
        <f t="shared" si="1145"/>
        <v>0</v>
      </c>
      <c r="O8164" s="6">
        <f t="shared" si="1148"/>
        <v>0</v>
      </c>
      <c r="P8164" s="6">
        <f>FORECAST(J8164,Inputs!$B$10:$B$18,Inputs!$A$10:$A$18)</f>
        <v>33.120217123755694</v>
      </c>
      <c r="Q8164" s="6">
        <f>IF(Inputs!$D$10="Yes",IF('Hourly Calcs'!P8164&gt;'Hourly Calcs'!K8164,'Hourly Calcs'!O8164,N8164+O8164),N8164+O8164)</f>
        <v>0</v>
      </c>
      <c r="R8164" s="12">
        <f t="shared" si="1149"/>
        <v>0</v>
      </c>
      <c r="S8164" s="1">
        <f>IF(AND(A8164&gt;=5,A8164&lt;=9),INDEX(Demand!$C$3:$C$26,C8164),INDEX(Demand!$B$3:$B$26,C8164))</f>
        <v>800</v>
      </c>
      <c r="T8164" s="7">
        <f t="shared" si="1150"/>
        <v>0</v>
      </c>
      <c r="U8164" s="7">
        <f t="shared" si="1151"/>
        <v>0</v>
      </c>
    </row>
    <row r="8165" spans="1:21" x14ac:dyDescent="0.2">
      <c r="A8165" s="1">
        <v>12</v>
      </c>
      <c r="B8165" s="1">
        <v>6</v>
      </c>
      <c r="C8165" s="1">
        <v>21</v>
      </c>
      <c r="D8165">
        <v>6.9</v>
      </c>
      <c r="E8165">
        <v>3.2</v>
      </c>
      <c r="F8165">
        <v>77</v>
      </c>
      <c r="G8165">
        <v>0</v>
      </c>
      <c r="H8165">
        <v>0</v>
      </c>
      <c r="I8165">
        <v>0</v>
      </c>
      <c r="J8165" s="4">
        <f t="shared" si="1146"/>
        <v>290.50004692963012</v>
      </c>
      <c r="K8165" s="4">
        <f t="shared" si="1147"/>
        <v>-44.478122253646262</v>
      </c>
      <c r="L8165" s="5">
        <f t="shared" si="1152"/>
        <v>0</v>
      </c>
      <c r="M8165" s="5">
        <f t="shared" si="1153"/>
        <v>0</v>
      </c>
      <c r="N8165" s="6">
        <f t="shared" si="1145"/>
        <v>0</v>
      </c>
      <c r="O8165" s="6">
        <f t="shared" si="1148"/>
        <v>0</v>
      </c>
      <c r="P8165" s="6">
        <f>FORECAST(J8165,Inputs!$B$10:$B$18,Inputs!$A$10:$A$18)</f>
        <v>33.245370804903978</v>
      </c>
      <c r="Q8165" s="6">
        <f>IF(Inputs!$D$10="Yes",IF('Hourly Calcs'!P8165&gt;'Hourly Calcs'!K8165,'Hourly Calcs'!O8165,N8165+O8165),N8165+O8165)</f>
        <v>0</v>
      </c>
      <c r="R8165" s="12">
        <f t="shared" si="1149"/>
        <v>0</v>
      </c>
      <c r="S8165" s="1">
        <f>IF(AND(A8165&gt;=5,A8165&lt;=9),INDEX(Demand!$C$3:$C$26,C8165),INDEX(Demand!$B$3:$B$26,C8165))</f>
        <v>700</v>
      </c>
      <c r="T8165" s="7">
        <f t="shared" si="1150"/>
        <v>0</v>
      </c>
      <c r="U8165" s="7">
        <f t="shared" si="1151"/>
        <v>0</v>
      </c>
    </row>
    <row r="8166" spans="1:21" x14ac:dyDescent="0.2">
      <c r="A8166" s="1">
        <v>12</v>
      </c>
      <c r="B8166" s="1">
        <v>6</v>
      </c>
      <c r="C8166" s="1">
        <v>22</v>
      </c>
      <c r="D8166">
        <v>7.3</v>
      </c>
      <c r="E8166">
        <v>4.5999999999999996</v>
      </c>
      <c r="F8166">
        <v>83</v>
      </c>
      <c r="G8166">
        <v>0</v>
      </c>
      <c r="H8166">
        <v>0</v>
      </c>
      <c r="I8166">
        <v>0</v>
      </c>
      <c r="J8166" s="4">
        <f t="shared" si="1146"/>
        <v>307.3507630631002</v>
      </c>
      <c r="K8166" s="4">
        <f t="shared" si="1147"/>
        <v>-52.789838714750573</v>
      </c>
      <c r="L8166" s="5">
        <f t="shared" si="1152"/>
        <v>0</v>
      </c>
      <c r="M8166" s="5">
        <f t="shared" si="1153"/>
        <v>0</v>
      </c>
      <c r="N8166" s="6">
        <f t="shared" si="1145"/>
        <v>0</v>
      </c>
      <c r="O8166" s="6">
        <f t="shared" si="1148"/>
        <v>0</v>
      </c>
      <c r="P8166" s="6">
        <f>FORECAST(J8166,Inputs!$B$10:$B$18,Inputs!$A$10:$A$18)</f>
        <v>33.401395954287963</v>
      </c>
      <c r="Q8166" s="6">
        <f>IF(Inputs!$D$10="Yes",IF('Hourly Calcs'!P8166&gt;'Hourly Calcs'!K8166,'Hourly Calcs'!O8166,N8166+O8166),N8166+O8166)</f>
        <v>0</v>
      </c>
      <c r="R8166" s="12">
        <f t="shared" si="1149"/>
        <v>0</v>
      </c>
      <c r="S8166" s="1">
        <f>IF(AND(A8166&gt;=5,A8166&lt;=9),INDEX(Demand!$C$3:$C$26,C8166),INDEX(Demand!$B$3:$B$26,C8166))</f>
        <v>600</v>
      </c>
      <c r="T8166" s="7">
        <f t="shared" si="1150"/>
        <v>0</v>
      </c>
      <c r="U8166" s="7">
        <f t="shared" si="1151"/>
        <v>0</v>
      </c>
    </row>
    <row r="8167" spans="1:21" x14ac:dyDescent="0.2">
      <c r="A8167" s="1">
        <v>12</v>
      </c>
      <c r="B8167" s="1">
        <v>6</v>
      </c>
      <c r="C8167" s="1">
        <v>23</v>
      </c>
      <c r="D8167">
        <v>7.3</v>
      </c>
      <c r="E8167">
        <v>4.5999999999999996</v>
      </c>
      <c r="F8167">
        <v>83</v>
      </c>
      <c r="G8167">
        <v>0</v>
      </c>
      <c r="H8167">
        <v>0</v>
      </c>
      <c r="I8167">
        <v>0</v>
      </c>
      <c r="J8167" s="4">
        <f t="shared" si="1146"/>
        <v>329.51494928416696</v>
      </c>
      <c r="K8167" s="4">
        <f t="shared" si="1147"/>
        <v>-59.116595932827892</v>
      </c>
      <c r="L8167" s="5">
        <f t="shared" si="1152"/>
        <v>0</v>
      </c>
      <c r="M8167" s="5">
        <f t="shared" si="1153"/>
        <v>0</v>
      </c>
      <c r="N8167" s="6">
        <f t="shared" si="1145"/>
        <v>0</v>
      </c>
      <c r="O8167" s="6">
        <f t="shared" si="1148"/>
        <v>0</v>
      </c>
      <c r="P8167" s="6">
        <f>FORECAST(J8167,Inputs!$B$10:$B$18,Inputs!$A$10:$A$18)</f>
        <v>33.606619900779322</v>
      </c>
      <c r="Q8167" s="6">
        <f>IF(Inputs!$D$10="Yes",IF('Hourly Calcs'!P8167&gt;'Hourly Calcs'!K8167,'Hourly Calcs'!O8167,N8167+O8167),N8167+O8167)</f>
        <v>0</v>
      </c>
      <c r="R8167" s="12">
        <f t="shared" si="1149"/>
        <v>0</v>
      </c>
      <c r="S8167" s="1">
        <f>IF(AND(A8167&gt;=5,A8167&lt;=9),INDEX(Demand!$C$3:$C$26,C8167),INDEX(Demand!$B$3:$B$26,C8167))</f>
        <v>500</v>
      </c>
      <c r="T8167" s="7">
        <f t="shared" si="1150"/>
        <v>0</v>
      </c>
      <c r="U8167" s="7">
        <f t="shared" si="1151"/>
        <v>0</v>
      </c>
    </row>
    <row r="8168" spans="1:21" x14ac:dyDescent="0.2">
      <c r="A8168" s="1">
        <v>12</v>
      </c>
      <c r="B8168" s="1">
        <v>6</v>
      </c>
      <c r="C8168" s="1">
        <v>24</v>
      </c>
      <c r="D8168">
        <v>7.2</v>
      </c>
      <c r="E8168">
        <v>4.7</v>
      </c>
      <c r="F8168">
        <v>84</v>
      </c>
      <c r="G8168">
        <v>0</v>
      </c>
      <c r="H8168">
        <v>0</v>
      </c>
      <c r="I8168">
        <v>0</v>
      </c>
      <c r="J8168" s="4">
        <f t="shared" si="1146"/>
        <v>357.28353416648707</v>
      </c>
      <c r="K8168" s="4">
        <f t="shared" si="1147"/>
        <v>-61.861545533569654</v>
      </c>
      <c r="L8168" s="5">
        <f t="shared" si="1152"/>
        <v>0</v>
      </c>
      <c r="M8168" s="5">
        <f t="shared" si="1153"/>
        <v>0</v>
      </c>
      <c r="N8168" s="6">
        <f t="shared" si="1145"/>
        <v>0</v>
      </c>
      <c r="O8168" s="6">
        <f t="shared" si="1148"/>
        <v>0</v>
      </c>
      <c r="P8168" s="6">
        <f>FORECAST(J8168,Inputs!$B$10:$B$18,Inputs!$A$10:$A$18)</f>
        <v>33.863736427467472</v>
      </c>
      <c r="Q8168" s="6">
        <f>IF(Inputs!$D$10="Yes",IF('Hourly Calcs'!P8168&gt;'Hourly Calcs'!K8168,'Hourly Calcs'!O8168,N8168+O8168),N8168+O8168)</f>
        <v>0</v>
      </c>
      <c r="R8168" s="12">
        <f t="shared" si="1149"/>
        <v>0</v>
      </c>
      <c r="S8168" s="1">
        <f>IF(AND(A8168&gt;=5,A8168&lt;=9),INDEX(Demand!$C$3:$C$26,C8168),INDEX(Demand!$B$3:$B$26,C8168))</f>
        <v>400</v>
      </c>
      <c r="T8168" s="7">
        <f t="shared" si="1150"/>
        <v>0</v>
      </c>
      <c r="U8168" s="7">
        <f t="shared" si="1151"/>
        <v>0</v>
      </c>
    </row>
    <row r="8169" spans="1:21" x14ac:dyDescent="0.2">
      <c r="A8169" s="1">
        <v>12</v>
      </c>
      <c r="B8169" s="1">
        <v>7</v>
      </c>
      <c r="C8169" s="1">
        <v>1</v>
      </c>
      <c r="D8169">
        <v>6.9</v>
      </c>
      <c r="E8169">
        <v>4.5</v>
      </c>
      <c r="F8169">
        <v>85</v>
      </c>
      <c r="G8169">
        <v>0</v>
      </c>
      <c r="H8169">
        <v>0</v>
      </c>
      <c r="I8169">
        <v>0</v>
      </c>
      <c r="J8169" s="4">
        <f t="shared" si="1146"/>
        <v>25.708391302573744</v>
      </c>
      <c r="K8169" s="4">
        <f t="shared" si="1147"/>
        <v>-59.952875150176993</v>
      </c>
      <c r="L8169" s="5">
        <f t="shared" si="1152"/>
        <v>0</v>
      </c>
      <c r="M8169" s="5">
        <f t="shared" si="1153"/>
        <v>0</v>
      </c>
      <c r="N8169" s="6">
        <f t="shared" si="1145"/>
        <v>0</v>
      </c>
      <c r="O8169" s="6">
        <f t="shared" si="1148"/>
        <v>0</v>
      </c>
      <c r="P8169" s="6">
        <f>FORECAST(J8169,Inputs!$B$10:$B$18,Inputs!$A$10:$A$18)</f>
        <v>30.79359621576457</v>
      </c>
      <c r="Q8169" s="6">
        <f>IF(Inputs!$D$10="Yes",IF('Hourly Calcs'!P8169&gt;'Hourly Calcs'!K8169,'Hourly Calcs'!O8169,N8169+O8169),N8169+O8169)</f>
        <v>0</v>
      </c>
      <c r="R8169" s="12">
        <f t="shared" si="1149"/>
        <v>0</v>
      </c>
      <c r="S8169" s="1">
        <f>IF(AND(A8169&gt;=5,A8169&lt;=9),INDEX(Demand!$C$3:$C$26,C8169),INDEX(Demand!$B$3:$B$26,C8169))</f>
        <v>350</v>
      </c>
      <c r="T8169" s="7">
        <f t="shared" si="1150"/>
        <v>0</v>
      </c>
      <c r="U8169" s="7">
        <f t="shared" si="1151"/>
        <v>0</v>
      </c>
    </row>
    <row r="8170" spans="1:21" x14ac:dyDescent="0.2">
      <c r="A8170" s="1">
        <v>12</v>
      </c>
      <c r="B8170" s="1">
        <v>7</v>
      </c>
      <c r="C8170" s="1">
        <v>2</v>
      </c>
      <c r="D8170">
        <v>6.9</v>
      </c>
      <c r="E8170">
        <v>4.5</v>
      </c>
      <c r="F8170">
        <v>85</v>
      </c>
      <c r="G8170">
        <v>0</v>
      </c>
      <c r="H8170">
        <v>0</v>
      </c>
      <c r="I8170">
        <v>0</v>
      </c>
      <c r="J8170" s="4">
        <f t="shared" si="1146"/>
        <v>49.019606190383058</v>
      </c>
      <c r="K8170" s="4">
        <f t="shared" si="1147"/>
        <v>-54.167583790970724</v>
      </c>
      <c r="L8170" s="5">
        <f t="shared" si="1152"/>
        <v>0</v>
      </c>
      <c r="M8170" s="5">
        <f t="shared" si="1153"/>
        <v>0</v>
      </c>
      <c r="N8170" s="6">
        <f t="shared" si="1145"/>
        <v>0</v>
      </c>
      <c r="O8170" s="6">
        <f t="shared" si="1148"/>
        <v>0</v>
      </c>
      <c r="P8170" s="6">
        <f>FORECAST(J8170,Inputs!$B$10:$B$18,Inputs!$A$10:$A$18)</f>
        <v>31.009440798059099</v>
      </c>
      <c r="Q8170" s="6">
        <f>IF(Inputs!$D$10="Yes",IF('Hourly Calcs'!P8170&gt;'Hourly Calcs'!K8170,'Hourly Calcs'!O8170,N8170+O8170),N8170+O8170)</f>
        <v>0</v>
      </c>
      <c r="R8170" s="12">
        <f t="shared" si="1149"/>
        <v>0</v>
      </c>
      <c r="S8170" s="1">
        <f>IF(AND(A8170&gt;=5,A8170&lt;=9),INDEX(Demand!$C$3:$C$26,C8170),INDEX(Demand!$B$3:$B$26,C8170))</f>
        <v>350</v>
      </c>
      <c r="T8170" s="7">
        <f t="shared" si="1150"/>
        <v>0</v>
      </c>
      <c r="U8170" s="7">
        <f t="shared" si="1151"/>
        <v>0</v>
      </c>
    </row>
    <row r="8171" spans="1:21" x14ac:dyDescent="0.2">
      <c r="A8171" s="1">
        <v>12</v>
      </c>
      <c r="B8171" s="1">
        <v>7</v>
      </c>
      <c r="C8171" s="1">
        <v>3</v>
      </c>
      <c r="D8171">
        <v>7</v>
      </c>
      <c r="E8171">
        <v>4.7</v>
      </c>
      <c r="F8171">
        <v>85</v>
      </c>
      <c r="G8171">
        <v>0</v>
      </c>
      <c r="H8171">
        <v>0</v>
      </c>
      <c r="I8171">
        <v>0</v>
      </c>
      <c r="J8171" s="4">
        <f t="shared" si="1146"/>
        <v>66.715085031203458</v>
      </c>
      <c r="K8171" s="4">
        <f t="shared" si="1147"/>
        <v>-46.129581991731129</v>
      </c>
      <c r="L8171" s="5">
        <f t="shared" si="1152"/>
        <v>0</v>
      </c>
      <c r="M8171" s="5">
        <f t="shared" si="1153"/>
        <v>0</v>
      </c>
      <c r="N8171" s="6">
        <f t="shared" si="1145"/>
        <v>0</v>
      </c>
      <c r="O8171" s="6">
        <f t="shared" si="1148"/>
        <v>0</v>
      </c>
      <c r="P8171" s="6">
        <f>FORECAST(J8171,Inputs!$B$10:$B$18,Inputs!$A$10:$A$18)</f>
        <v>31.173287824362994</v>
      </c>
      <c r="Q8171" s="6">
        <f>IF(Inputs!$D$10="Yes",IF('Hourly Calcs'!P8171&gt;'Hourly Calcs'!K8171,'Hourly Calcs'!O8171,N8171+O8171),N8171+O8171)</f>
        <v>0</v>
      </c>
      <c r="R8171" s="12">
        <f t="shared" si="1149"/>
        <v>0</v>
      </c>
      <c r="S8171" s="1">
        <f>IF(AND(A8171&gt;=5,A8171&lt;=9),INDEX(Demand!$C$3:$C$26,C8171),INDEX(Demand!$B$3:$B$26,C8171))</f>
        <v>350</v>
      </c>
      <c r="T8171" s="7">
        <f t="shared" si="1150"/>
        <v>0</v>
      </c>
      <c r="U8171" s="7">
        <f t="shared" si="1151"/>
        <v>0</v>
      </c>
    </row>
    <row r="8172" spans="1:21" x14ac:dyDescent="0.2">
      <c r="A8172" s="1">
        <v>12</v>
      </c>
      <c r="B8172" s="1">
        <v>7</v>
      </c>
      <c r="C8172" s="1">
        <v>4</v>
      </c>
      <c r="D8172">
        <v>6.5</v>
      </c>
      <c r="E8172">
        <v>4.9000000000000004</v>
      </c>
      <c r="F8172">
        <v>89</v>
      </c>
      <c r="G8172">
        <v>0</v>
      </c>
      <c r="H8172">
        <v>0</v>
      </c>
      <c r="I8172">
        <v>0</v>
      </c>
      <c r="J8172" s="4">
        <f t="shared" si="1146"/>
        <v>80.718137131097023</v>
      </c>
      <c r="K8172" s="4">
        <f t="shared" si="1147"/>
        <v>-37.0320013889405</v>
      </c>
      <c r="L8172" s="5">
        <f t="shared" si="1152"/>
        <v>84.281862868902977</v>
      </c>
      <c r="M8172" s="5">
        <f t="shared" si="1153"/>
        <v>0</v>
      </c>
      <c r="N8172" s="6">
        <f t="shared" si="1145"/>
        <v>0</v>
      </c>
      <c r="O8172" s="6">
        <f t="shared" si="1148"/>
        <v>0</v>
      </c>
      <c r="P8172" s="6">
        <f>FORECAST(J8172,Inputs!$B$10:$B$18,Inputs!$A$10:$A$18)</f>
        <v>31.302945714176822</v>
      </c>
      <c r="Q8172" s="6">
        <f>IF(Inputs!$D$10="Yes",IF('Hourly Calcs'!P8172&gt;'Hourly Calcs'!K8172,'Hourly Calcs'!O8172,N8172+O8172),N8172+O8172)</f>
        <v>0</v>
      </c>
      <c r="R8172" s="12">
        <f t="shared" si="1149"/>
        <v>0</v>
      </c>
      <c r="S8172" s="1">
        <f>IF(AND(A8172&gt;=5,A8172&lt;=9),INDEX(Demand!$C$3:$C$26,C8172),INDEX(Demand!$B$3:$B$26,C8172))</f>
        <v>350</v>
      </c>
      <c r="T8172" s="7">
        <f t="shared" si="1150"/>
        <v>0</v>
      </c>
      <c r="U8172" s="7">
        <f t="shared" si="1151"/>
        <v>0</v>
      </c>
    </row>
    <row r="8173" spans="1:21" x14ac:dyDescent="0.2">
      <c r="A8173" s="1">
        <v>12</v>
      </c>
      <c r="B8173" s="1">
        <v>7</v>
      </c>
      <c r="C8173" s="1">
        <v>5</v>
      </c>
      <c r="D8173">
        <v>7.3</v>
      </c>
      <c r="E8173">
        <v>5</v>
      </c>
      <c r="F8173">
        <v>85</v>
      </c>
      <c r="G8173">
        <v>0</v>
      </c>
      <c r="H8173">
        <v>0</v>
      </c>
      <c r="I8173">
        <v>0</v>
      </c>
      <c r="J8173" s="4">
        <f t="shared" si="1146"/>
        <v>92.702204377474686</v>
      </c>
      <c r="K8173" s="4">
        <f t="shared" si="1147"/>
        <v>-27.571968322964921</v>
      </c>
      <c r="L8173" s="5">
        <f t="shared" si="1152"/>
        <v>72.297795622525314</v>
      </c>
      <c r="M8173" s="5">
        <f t="shared" si="1153"/>
        <v>0</v>
      </c>
      <c r="N8173" s="6">
        <f t="shared" si="1145"/>
        <v>0</v>
      </c>
      <c r="O8173" s="6">
        <f t="shared" si="1148"/>
        <v>0</v>
      </c>
      <c r="P8173" s="6">
        <f>FORECAST(J8173,Inputs!$B$10:$B$18,Inputs!$A$10:$A$18)</f>
        <v>31.413909299791431</v>
      </c>
      <c r="Q8173" s="6">
        <f>IF(Inputs!$D$10="Yes",IF('Hourly Calcs'!P8173&gt;'Hourly Calcs'!K8173,'Hourly Calcs'!O8173,N8173+O8173),N8173+O8173)</f>
        <v>0</v>
      </c>
      <c r="R8173" s="12">
        <f t="shared" si="1149"/>
        <v>0</v>
      </c>
      <c r="S8173" s="1">
        <f>IF(AND(A8173&gt;=5,A8173&lt;=9),INDEX(Demand!$C$3:$C$26,C8173),INDEX(Demand!$B$3:$B$26,C8173))</f>
        <v>350</v>
      </c>
      <c r="T8173" s="7">
        <f t="shared" si="1150"/>
        <v>0</v>
      </c>
      <c r="U8173" s="7">
        <f t="shared" si="1151"/>
        <v>0</v>
      </c>
    </row>
    <row r="8174" spans="1:21" x14ac:dyDescent="0.2">
      <c r="A8174" s="1">
        <v>12</v>
      </c>
      <c r="B8174" s="1">
        <v>7</v>
      </c>
      <c r="C8174" s="1">
        <v>6</v>
      </c>
      <c r="D8174">
        <v>6.8</v>
      </c>
      <c r="E8174">
        <v>5</v>
      </c>
      <c r="F8174">
        <v>88</v>
      </c>
      <c r="G8174">
        <v>0</v>
      </c>
      <c r="H8174">
        <v>0</v>
      </c>
      <c r="I8174">
        <v>0</v>
      </c>
      <c r="J8174" s="4">
        <f t="shared" si="1146"/>
        <v>103.76677228882799</v>
      </c>
      <c r="K8174" s="4">
        <f t="shared" si="1147"/>
        <v>-18.190488768337147</v>
      </c>
      <c r="L8174" s="5">
        <f t="shared" si="1152"/>
        <v>61.233227711172006</v>
      </c>
      <c r="M8174" s="5">
        <f t="shared" si="1153"/>
        <v>0</v>
      </c>
      <c r="N8174" s="6">
        <f t="shared" si="1145"/>
        <v>0</v>
      </c>
      <c r="O8174" s="6">
        <f t="shared" si="1148"/>
        <v>0</v>
      </c>
      <c r="P8174" s="6">
        <f>FORECAST(J8174,Inputs!$B$10:$B$18,Inputs!$A$10:$A$18)</f>
        <v>31.516359002674331</v>
      </c>
      <c r="Q8174" s="6">
        <f>IF(Inputs!$D$10="Yes",IF('Hourly Calcs'!P8174&gt;'Hourly Calcs'!K8174,'Hourly Calcs'!O8174,N8174+O8174),N8174+O8174)</f>
        <v>0</v>
      </c>
      <c r="R8174" s="12">
        <f t="shared" si="1149"/>
        <v>0</v>
      </c>
      <c r="S8174" s="1">
        <f>IF(AND(A8174&gt;=5,A8174&lt;=9),INDEX(Demand!$C$3:$C$26,C8174),INDEX(Demand!$B$3:$B$26,C8174))</f>
        <v>350</v>
      </c>
      <c r="T8174" s="7">
        <f t="shared" si="1150"/>
        <v>0</v>
      </c>
      <c r="U8174" s="7">
        <f t="shared" si="1151"/>
        <v>0</v>
      </c>
    </row>
    <row r="8175" spans="1:21" x14ac:dyDescent="0.2">
      <c r="A8175" s="1">
        <v>12</v>
      </c>
      <c r="B8175" s="1">
        <v>7</v>
      </c>
      <c r="C8175" s="1">
        <v>7</v>
      </c>
      <c r="D8175">
        <v>7</v>
      </c>
      <c r="E8175">
        <v>4.4000000000000004</v>
      </c>
      <c r="F8175">
        <v>84</v>
      </c>
      <c r="G8175">
        <v>0</v>
      </c>
      <c r="H8175">
        <v>0</v>
      </c>
      <c r="I8175">
        <v>0</v>
      </c>
      <c r="J8175" s="4">
        <f t="shared" si="1146"/>
        <v>114.64192738583675</v>
      </c>
      <c r="K8175" s="4">
        <f t="shared" si="1147"/>
        <v>-9.2255369451414566</v>
      </c>
      <c r="L8175" s="5">
        <f t="shared" si="1152"/>
        <v>50.358072614163248</v>
      </c>
      <c r="M8175" s="5">
        <f t="shared" si="1153"/>
        <v>0</v>
      </c>
      <c r="N8175" s="6">
        <f t="shared" si="1145"/>
        <v>0</v>
      </c>
      <c r="O8175" s="6">
        <f t="shared" si="1148"/>
        <v>0</v>
      </c>
      <c r="P8175" s="6">
        <f>FORECAST(J8175,Inputs!$B$10:$B$18,Inputs!$A$10:$A$18)</f>
        <v>31.61705488320219</v>
      </c>
      <c r="Q8175" s="6">
        <f>IF(Inputs!$D$10="Yes",IF('Hourly Calcs'!P8175&gt;'Hourly Calcs'!K8175,'Hourly Calcs'!O8175,N8175+O8175),N8175+O8175)</f>
        <v>0</v>
      </c>
      <c r="R8175" s="12">
        <f t="shared" si="1149"/>
        <v>0</v>
      </c>
      <c r="S8175" s="1">
        <f>IF(AND(A8175&gt;=5,A8175&lt;=9),INDEX(Demand!$C$3:$C$26,C8175),INDEX(Demand!$B$3:$B$26,C8175))</f>
        <v>350</v>
      </c>
      <c r="T8175" s="7">
        <f t="shared" si="1150"/>
        <v>0</v>
      </c>
      <c r="U8175" s="7">
        <f t="shared" si="1151"/>
        <v>0</v>
      </c>
    </row>
    <row r="8176" spans="1:21" x14ac:dyDescent="0.2">
      <c r="A8176" s="1">
        <v>12</v>
      </c>
      <c r="B8176" s="1">
        <v>7</v>
      </c>
      <c r="C8176" s="1">
        <v>8</v>
      </c>
      <c r="D8176">
        <v>7.5</v>
      </c>
      <c r="E8176">
        <v>4.5</v>
      </c>
      <c r="F8176">
        <v>81</v>
      </c>
      <c r="G8176">
        <v>0</v>
      </c>
      <c r="H8176">
        <v>0</v>
      </c>
      <c r="I8176">
        <v>0</v>
      </c>
      <c r="J8176" s="4">
        <f t="shared" si="1146"/>
        <v>125.84767004427728</v>
      </c>
      <c r="K8176" s="4">
        <f t="shared" si="1147"/>
        <v>-0.76634234103225651</v>
      </c>
      <c r="L8176" s="5">
        <f t="shared" si="1152"/>
        <v>39.15232995572272</v>
      </c>
      <c r="M8176" s="5">
        <f t="shared" si="1153"/>
        <v>0</v>
      </c>
      <c r="N8176" s="6">
        <f t="shared" si="1145"/>
        <v>0</v>
      </c>
      <c r="O8176" s="6">
        <f t="shared" si="1148"/>
        <v>0</v>
      </c>
      <c r="P8176" s="6">
        <f>FORECAST(J8176,Inputs!$B$10:$B$18,Inputs!$A$10:$A$18)</f>
        <v>31.720811759669232</v>
      </c>
      <c r="Q8176" s="6">
        <f>IF(Inputs!$D$10="Yes",IF('Hourly Calcs'!P8176&gt;'Hourly Calcs'!K8176,'Hourly Calcs'!O8176,N8176+O8176),N8176+O8176)</f>
        <v>0</v>
      </c>
      <c r="R8176" s="12">
        <f t="shared" si="1149"/>
        <v>0</v>
      </c>
      <c r="S8176" s="1">
        <f>IF(AND(A8176&gt;=5,A8176&lt;=9),INDEX(Demand!$C$3:$C$26,C8176),INDEX(Demand!$B$3:$B$26,C8176))</f>
        <v>350</v>
      </c>
      <c r="T8176" s="7">
        <f t="shared" si="1150"/>
        <v>0</v>
      </c>
      <c r="U8176" s="7">
        <f t="shared" si="1151"/>
        <v>0</v>
      </c>
    </row>
    <row r="8177" spans="1:21" x14ac:dyDescent="0.2">
      <c r="A8177" s="1">
        <v>12</v>
      </c>
      <c r="B8177" s="1">
        <v>7</v>
      </c>
      <c r="C8177" s="1">
        <v>9</v>
      </c>
      <c r="D8177">
        <v>8</v>
      </c>
      <c r="E8177">
        <v>5.3</v>
      </c>
      <c r="F8177">
        <v>83</v>
      </c>
      <c r="G8177">
        <v>26</v>
      </c>
      <c r="H8177">
        <v>2</v>
      </c>
      <c r="I8177">
        <v>26</v>
      </c>
      <c r="J8177" s="4">
        <f t="shared" si="1146"/>
        <v>137.75752307818584</v>
      </c>
      <c r="K8177" s="4">
        <f t="shared" si="1147"/>
        <v>6.1314097419950286</v>
      </c>
      <c r="L8177" s="5">
        <f t="shared" si="1152"/>
        <v>27.242476921814159</v>
      </c>
      <c r="M8177" s="5">
        <f t="shared" si="1153"/>
        <v>27.868590258004971</v>
      </c>
      <c r="N8177" s="6">
        <f t="shared" si="1145"/>
        <v>1.1657409542676351</v>
      </c>
      <c r="O8177" s="6">
        <f t="shared" si="1148"/>
        <v>23.777488443215542</v>
      </c>
      <c r="P8177" s="6">
        <f>FORECAST(J8177,Inputs!$B$10:$B$18,Inputs!$A$10:$A$18)</f>
        <v>31.831088176649867</v>
      </c>
      <c r="Q8177" s="6">
        <f>IF(Inputs!$D$10="Yes",IF('Hourly Calcs'!P8177&gt;'Hourly Calcs'!K8177,'Hourly Calcs'!O8177,N8177+O8177),N8177+O8177)</f>
        <v>23.777488443215542</v>
      </c>
      <c r="R8177" s="12">
        <f t="shared" si="1149"/>
        <v>112.99062508216025</v>
      </c>
      <c r="S8177" s="1">
        <f>IF(AND(A8177&gt;=5,A8177&lt;=9),INDEX(Demand!$C$3:$C$26,C8177),INDEX(Demand!$B$3:$B$26,C8177))</f>
        <v>350</v>
      </c>
      <c r="T8177" s="7">
        <f t="shared" si="1150"/>
        <v>112.99062508216025</v>
      </c>
      <c r="U8177" s="7">
        <f t="shared" si="1151"/>
        <v>0</v>
      </c>
    </row>
    <row r="8178" spans="1:21" x14ac:dyDescent="0.2">
      <c r="A8178" s="1">
        <v>12</v>
      </c>
      <c r="B8178" s="1">
        <v>7</v>
      </c>
      <c r="C8178" s="1">
        <v>10</v>
      </c>
      <c r="D8178">
        <v>8.8000000000000007</v>
      </c>
      <c r="E8178">
        <v>5.2</v>
      </c>
      <c r="F8178">
        <v>78</v>
      </c>
      <c r="G8178">
        <v>109</v>
      </c>
      <c r="H8178">
        <v>164</v>
      </c>
      <c r="I8178">
        <v>78</v>
      </c>
      <c r="J8178" s="4">
        <f t="shared" si="1146"/>
        <v>150.58265920996584</v>
      </c>
      <c r="K8178" s="4">
        <f t="shared" si="1147"/>
        <v>11.620628397136841</v>
      </c>
      <c r="L8178" s="5">
        <f t="shared" si="1152"/>
        <v>14.41734079003416</v>
      </c>
      <c r="M8178" s="5">
        <f t="shared" si="1153"/>
        <v>22.379371602863159</v>
      </c>
      <c r="N8178" s="6">
        <f t="shared" si="1145"/>
        <v>114.38595056133627</v>
      </c>
      <c r="O8178" s="6">
        <f t="shared" si="1148"/>
        <v>71.332465329646624</v>
      </c>
      <c r="P8178" s="6">
        <f>FORECAST(J8178,Inputs!$B$10:$B$18,Inputs!$A$10:$A$18)</f>
        <v>31.949839437129313</v>
      </c>
      <c r="Q8178" s="6">
        <f>IF(Inputs!$D$10="Yes",IF('Hourly Calcs'!P8178&gt;'Hourly Calcs'!K8178,'Hourly Calcs'!O8178,N8178+O8178),N8178+O8178)</f>
        <v>71.332465329646624</v>
      </c>
      <c r="R8178" s="12">
        <f t="shared" si="1149"/>
        <v>338.97187524648075</v>
      </c>
      <c r="S8178" s="1">
        <f>IF(AND(A8178&gt;=5,A8178&lt;=9),INDEX(Demand!$C$3:$C$26,C8178),INDEX(Demand!$B$3:$B$26,C8178))</f>
        <v>600</v>
      </c>
      <c r="T8178" s="7">
        <f t="shared" si="1150"/>
        <v>338.97187524648075</v>
      </c>
      <c r="U8178" s="7">
        <f t="shared" si="1151"/>
        <v>0</v>
      </c>
    </row>
    <row r="8179" spans="1:21" x14ac:dyDescent="0.2">
      <c r="A8179" s="1">
        <v>12</v>
      </c>
      <c r="B8179" s="1">
        <v>7</v>
      </c>
      <c r="C8179" s="1">
        <v>11</v>
      </c>
      <c r="D8179">
        <v>8.5</v>
      </c>
      <c r="E8179">
        <v>6.8</v>
      </c>
      <c r="F8179">
        <v>89</v>
      </c>
      <c r="G8179">
        <v>181</v>
      </c>
      <c r="H8179">
        <v>344</v>
      </c>
      <c r="I8179">
        <v>90</v>
      </c>
      <c r="J8179" s="4">
        <f t="shared" si="1146"/>
        <v>164.3030826472525</v>
      </c>
      <c r="K8179" s="4">
        <f t="shared" si="1147"/>
        <v>15.240487799299615</v>
      </c>
      <c r="L8179" s="5">
        <f t="shared" si="1152"/>
        <v>0.69691735274750499</v>
      </c>
      <c r="M8179" s="5">
        <f t="shared" si="1153"/>
        <v>18.759512200700385</v>
      </c>
      <c r="N8179" s="6">
        <f t="shared" si="1145"/>
        <v>260.55134207356519</v>
      </c>
      <c r="O8179" s="6">
        <f t="shared" si="1148"/>
        <v>82.306690764976878</v>
      </c>
      <c r="P8179" s="6">
        <f>FORECAST(J8179,Inputs!$B$10:$B$18,Inputs!$A$10:$A$18)</f>
        <v>32.076880394881968</v>
      </c>
      <c r="Q8179" s="6">
        <f>IF(Inputs!$D$10="Yes",IF('Hourly Calcs'!P8179&gt;'Hourly Calcs'!K8179,'Hourly Calcs'!O8179,N8179+O8179),N8179+O8179)</f>
        <v>82.306690764976878</v>
      </c>
      <c r="R8179" s="12">
        <f t="shared" si="1149"/>
        <v>391.1213945151701</v>
      </c>
      <c r="S8179" s="1">
        <f>IF(AND(A8179&gt;=5,A8179&lt;=9),INDEX(Demand!$C$3:$C$26,C8179),INDEX(Demand!$B$3:$B$26,C8179))</f>
        <v>600</v>
      </c>
      <c r="T8179" s="7">
        <f t="shared" si="1150"/>
        <v>391.1213945151701</v>
      </c>
      <c r="U8179" s="7">
        <f t="shared" si="1151"/>
        <v>0</v>
      </c>
    </row>
    <row r="8180" spans="1:21" x14ac:dyDescent="0.2">
      <c r="A8180" s="1">
        <v>12</v>
      </c>
      <c r="B8180" s="1">
        <v>7</v>
      </c>
      <c r="C8180" s="1">
        <v>12</v>
      </c>
      <c r="D8180">
        <v>7.9</v>
      </c>
      <c r="E8180">
        <v>6.6</v>
      </c>
      <c r="F8180">
        <v>91</v>
      </c>
      <c r="G8180">
        <v>212</v>
      </c>
      <c r="H8180">
        <v>330</v>
      </c>
      <c r="I8180">
        <v>111</v>
      </c>
      <c r="J8180" s="4">
        <f t="shared" si="1146"/>
        <v>178.61213997315869</v>
      </c>
      <c r="K8180" s="4">
        <f t="shared" si="1147"/>
        <v>16.641943413537163</v>
      </c>
      <c r="L8180" s="5">
        <f t="shared" si="1152"/>
        <v>13.612139973158691</v>
      </c>
      <c r="M8180" s="5">
        <f t="shared" si="1153"/>
        <v>17.358056586462837</v>
      </c>
      <c r="N8180" s="6">
        <f t="shared" si="1145"/>
        <v>250.18912345106148</v>
      </c>
      <c r="O8180" s="6">
        <f t="shared" si="1148"/>
        <v>101.51158527680481</v>
      </c>
      <c r="P8180" s="6">
        <f>FORECAST(J8180,Inputs!$B$10:$B$18,Inputs!$A$10:$A$18)</f>
        <v>32.209371666418136</v>
      </c>
      <c r="Q8180" s="6">
        <f>IF(Inputs!$D$10="Yes",IF('Hourly Calcs'!P8180&gt;'Hourly Calcs'!K8180,'Hourly Calcs'!O8180,N8180+O8180),N8180+O8180)</f>
        <v>101.51158527680481</v>
      </c>
      <c r="R8180" s="12">
        <f t="shared" si="1149"/>
        <v>482.38305323537645</v>
      </c>
      <c r="S8180" s="1">
        <f>IF(AND(A8180&gt;=5,A8180&lt;=9),INDEX(Demand!$C$3:$C$26,C8180),INDEX(Demand!$B$3:$B$26,C8180))</f>
        <v>600</v>
      </c>
      <c r="T8180" s="7">
        <f t="shared" si="1150"/>
        <v>482.38305323537645</v>
      </c>
      <c r="U8180" s="7">
        <f t="shared" si="1151"/>
        <v>0</v>
      </c>
    </row>
    <row r="8181" spans="1:21" x14ac:dyDescent="0.2">
      <c r="A8181" s="1">
        <v>12</v>
      </c>
      <c r="B8181" s="1">
        <v>7</v>
      </c>
      <c r="C8181" s="1">
        <v>13</v>
      </c>
      <c r="D8181">
        <v>8.1999999999999993</v>
      </c>
      <c r="E8181">
        <v>6</v>
      </c>
      <c r="F8181">
        <v>86</v>
      </c>
      <c r="G8181">
        <v>234</v>
      </c>
      <c r="H8181">
        <v>460</v>
      </c>
      <c r="I8181">
        <v>93</v>
      </c>
      <c r="J8181" s="4">
        <f t="shared" si="1146"/>
        <v>192.97611080021306</v>
      </c>
      <c r="K8181" s="4">
        <f t="shared" si="1147"/>
        <v>15.681789910338395</v>
      </c>
      <c r="L8181" s="5">
        <f t="shared" si="1152"/>
        <v>27.976110800213064</v>
      </c>
      <c r="M8181" s="5">
        <f t="shared" si="1153"/>
        <v>18.318210089661605</v>
      </c>
      <c r="N8181" s="6">
        <f t="shared" si="1145"/>
        <v>321.79280359473876</v>
      </c>
      <c r="O8181" s="6">
        <f t="shared" si="1148"/>
        <v>85.050247123809442</v>
      </c>
      <c r="P8181" s="6">
        <f>FORECAST(J8181,Inputs!$B$10:$B$18,Inputs!$A$10:$A$18)</f>
        <v>32.342371396298269</v>
      </c>
      <c r="Q8181" s="6">
        <f>IF(Inputs!$D$10="Yes",IF('Hourly Calcs'!P8181&gt;'Hourly Calcs'!K8181,'Hourly Calcs'!O8181,N8181+O8181),N8181+O8181)</f>
        <v>85.050247123809442</v>
      </c>
      <c r="R8181" s="12">
        <f t="shared" si="1149"/>
        <v>404.15877433234243</v>
      </c>
      <c r="S8181" s="1">
        <f>IF(AND(A8181&gt;=5,A8181&lt;=9),INDEX(Demand!$C$3:$C$26,C8181),INDEX(Demand!$B$3:$B$26,C8181))</f>
        <v>600</v>
      </c>
      <c r="T8181" s="7">
        <f t="shared" si="1150"/>
        <v>404.15877433234243</v>
      </c>
      <c r="U8181" s="7">
        <f t="shared" si="1151"/>
        <v>0</v>
      </c>
    </row>
    <row r="8182" spans="1:21" x14ac:dyDescent="0.2">
      <c r="A8182" s="1">
        <v>12</v>
      </c>
      <c r="B8182" s="1">
        <v>7</v>
      </c>
      <c r="C8182" s="1">
        <v>14</v>
      </c>
      <c r="D8182">
        <v>8.3000000000000007</v>
      </c>
      <c r="E8182">
        <v>5.4</v>
      </c>
      <c r="F8182">
        <v>82</v>
      </c>
      <c r="G8182">
        <v>190</v>
      </c>
      <c r="H8182">
        <v>385</v>
      </c>
      <c r="I8182">
        <v>88</v>
      </c>
      <c r="J8182" s="4">
        <f t="shared" si="1146"/>
        <v>206.83820634019361</v>
      </c>
      <c r="K8182" s="4">
        <f t="shared" si="1147"/>
        <v>12.458773726737689</v>
      </c>
      <c r="L8182" s="5">
        <f t="shared" si="1152"/>
        <v>41.838206340193608</v>
      </c>
      <c r="M8182" s="5">
        <f t="shared" si="1153"/>
        <v>21.541226273262311</v>
      </c>
      <c r="N8182" s="6">
        <f t="shared" si="1145"/>
        <v>225.47898800489483</v>
      </c>
      <c r="O8182" s="6">
        <f t="shared" si="1148"/>
        <v>80.477653192421826</v>
      </c>
      <c r="P8182" s="6">
        <f>FORECAST(J8182,Inputs!$B$10:$B$18,Inputs!$A$10:$A$18)</f>
        <v>32.470724132779566</v>
      </c>
      <c r="Q8182" s="6">
        <f>IF(Inputs!$D$10="Yes",IF('Hourly Calcs'!P8182&gt;'Hourly Calcs'!K8182,'Hourly Calcs'!O8182,N8182+O8182),N8182+O8182)</f>
        <v>80.477653192421826</v>
      </c>
      <c r="R8182" s="12">
        <f t="shared" si="1149"/>
        <v>382.42980797038848</v>
      </c>
      <c r="S8182" s="1">
        <f>IF(AND(A8182&gt;=5,A8182&lt;=9),INDEX(Demand!$C$3:$C$26,C8182),INDEX(Demand!$B$3:$B$26,C8182))</f>
        <v>600</v>
      </c>
      <c r="T8182" s="7">
        <f t="shared" si="1150"/>
        <v>382.42980797038848</v>
      </c>
      <c r="U8182" s="7">
        <f t="shared" si="1151"/>
        <v>0</v>
      </c>
    </row>
    <row r="8183" spans="1:21" x14ac:dyDescent="0.2">
      <c r="A8183" s="1">
        <v>12</v>
      </c>
      <c r="B8183" s="1">
        <v>7</v>
      </c>
      <c r="C8183" s="1">
        <v>15</v>
      </c>
      <c r="D8183">
        <v>7.4</v>
      </c>
      <c r="E8183">
        <v>4.7</v>
      </c>
      <c r="F8183">
        <v>83</v>
      </c>
      <c r="G8183">
        <v>111</v>
      </c>
      <c r="H8183">
        <v>237</v>
      </c>
      <c r="I8183">
        <v>67</v>
      </c>
      <c r="J8183" s="4">
        <f t="shared" si="1146"/>
        <v>219.83933583008115</v>
      </c>
      <c r="K8183" s="4">
        <f t="shared" si="1147"/>
        <v>7.2859727429366075</v>
      </c>
      <c r="L8183" s="5">
        <f t="shared" si="1152"/>
        <v>54.839335830081154</v>
      </c>
      <c r="M8183" s="5">
        <f t="shared" si="1153"/>
        <v>26.714027257063393</v>
      </c>
      <c r="N8183" s="6">
        <f t="shared" si="1145"/>
        <v>100.62141148091119</v>
      </c>
      <c r="O8183" s="6">
        <f t="shared" si="1148"/>
        <v>61.272758680593896</v>
      </c>
      <c r="P8183" s="6">
        <f>FORECAST(J8183,Inputs!$B$10:$B$18,Inputs!$A$10:$A$18)</f>
        <v>32.59110496138964</v>
      </c>
      <c r="Q8183" s="6">
        <f>IF(Inputs!$D$10="Yes",IF('Hourly Calcs'!P8183&gt;'Hourly Calcs'!K8183,'Hourly Calcs'!O8183,N8183+O8183),N8183+O8183)</f>
        <v>61.272758680593896</v>
      </c>
      <c r="R8183" s="12">
        <f t="shared" si="1149"/>
        <v>291.16814925018218</v>
      </c>
      <c r="S8183" s="1">
        <f>IF(AND(A8183&gt;=5,A8183&lt;=9),INDEX(Demand!$C$3:$C$26,C8183),INDEX(Demand!$B$3:$B$26,C8183))</f>
        <v>600</v>
      </c>
      <c r="T8183" s="7">
        <f t="shared" si="1150"/>
        <v>291.16814925018218</v>
      </c>
      <c r="U8183" s="7">
        <f t="shared" si="1151"/>
        <v>0</v>
      </c>
    </row>
    <row r="8184" spans="1:21" x14ac:dyDescent="0.2">
      <c r="A8184" s="1">
        <v>12</v>
      </c>
      <c r="B8184" s="1">
        <v>7</v>
      </c>
      <c r="C8184" s="1">
        <v>16</v>
      </c>
      <c r="D8184">
        <v>6.6</v>
      </c>
      <c r="E8184">
        <v>4</v>
      </c>
      <c r="F8184">
        <v>83</v>
      </c>
      <c r="G8184">
        <v>27</v>
      </c>
      <c r="H8184">
        <v>3</v>
      </c>
      <c r="I8184">
        <v>27</v>
      </c>
      <c r="J8184" s="4">
        <f t="shared" si="1146"/>
        <v>231.90733106191763</v>
      </c>
      <c r="K8184" s="4">
        <f t="shared" si="1147"/>
        <v>0.7881308823307478</v>
      </c>
      <c r="L8184" s="5">
        <f t="shared" si="1152"/>
        <v>66.907331061917631</v>
      </c>
      <c r="M8184" s="5">
        <f t="shared" si="1153"/>
        <v>33.211869117669252</v>
      </c>
      <c r="N8184" s="6">
        <f t="shared" si="1145"/>
        <v>0.69212705005299124</v>
      </c>
      <c r="O8184" s="6">
        <f t="shared" si="1148"/>
        <v>24.692007229493061</v>
      </c>
      <c r="P8184" s="6">
        <f>FORECAST(J8184,Inputs!$B$10:$B$18,Inputs!$A$10:$A$18)</f>
        <v>32.702845657980717</v>
      </c>
      <c r="Q8184" s="6">
        <f>IF(Inputs!$D$10="Yes",IF('Hourly Calcs'!P8184&gt;'Hourly Calcs'!K8184,'Hourly Calcs'!O8184,N8184+O8184),N8184+O8184)</f>
        <v>24.692007229493061</v>
      </c>
      <c r="R8184" s="12">
        <f t="shared" si="1149"/>
        <v>117.33641835455103</v>
      </c>
      <c r="S8184" s="1">
        <f>IF(AND(A8184&gt;=5,A8184&lt;=9),INDEX(Demand!$C$3:$C$26,C8184),INDEX(Demand!$B$3:$B$26,C8184))</f>
        <v>900</v>
      </c>
      <c r="T8184" s="7">
        <f t="shared" si="1150"/>
        <v>117.33641835455103</v>
      </c>
      <c r="U8184" s="7">
        <f t="shared" si="1151"/>
        <v>0</v>
      </c>
    </row>
    <row r="8185" spans="1:21" x14ac:dyDescent="0.2">
      <c r="A8185" s="1">
        <v>12</v>
      </c>
      <c r="B8185" s="1">
        <v>7</v>
      </c>
      <c r="C8185" s="1">
        <v>17</v>
      </c>
      <c r="D8185">
        <v>5.5</v>
      </c>
      <c r="E8185">
        <v>4.5999999999999996</v>
      </c>
      <c r="F8185">
        <v>94</v>
      </c>
      <c r="G8185">
        <v>0</v>
      </c>
      <c r="H8185">
        <v>0</v>
      </c>
      <c r="I8185">
        <v>0</v>
      </c>
      <c r="J8185" s="4">
        <f t="shared" si="1146"/>
        <v>243.2154684777426</v>
      </c>
      <c r="K8185" s="4">
        <f t="shared" si="1147"/>
        <v>-7.6092997230802411</v>
      </c>
      <c r="L8185" s="5">
        <f t="shared" si="1152"/>
        <v>78.215468477742604</v>
      </c>
      <c r="M8185" s="5">
        <f t="shared" si="1153"/>
        <v>0</v>
      </c>
      <c r="N8185" s="6">
        <f t="shared" si="1145"/>
        <v>0</v>
      </c>
      <c r="O8185" s="6">
        <f t="shared" si="1148"/>
        <v>0</v>
      </c>
      <c r="P8185" s="6">
        <f>FORECAST(J8185,Inputs!$B$10:$B$18,Inputs!$A$10:$A$18)</f>
        <v>32.807550634053172</v>
      </c>
      <c r="Q8185" s="6">
        <f>IF(Inputs!$D$10="Yes",IF('Hourly Calcs'!P8185&gt;'Hourly Calcs'!K8185,'Hourly Calcs'!O8185,N8185+O8185),N8185+O8185)</f>
        <v>0</v>
      </c>
      <c r="R8185" s="12">
        <f t="shared" si="1149"/>
        <v>0</v>
      </c>
      <c r="S8185" s="1">
        <f>IF(AND(A8185&gt;=5,A8185&lt;=9),INDEX(Demand!$C$3:$C$26,C8185),INDEX(Demand!$B$3:$B$26,C8185))</f>
        <v>900</v>
      </c>
      <c r="T8185" s="7">
        <f t="shared" si="1150"/>
        <v>0</v>
      </c>
      <c r="U8185" s="7">
        <f t="shared" si="1151"/>
        <v>0</v>
      </c>
    </row>
    <row r="8186" spans="1:21" x14ac:dyDescent="0.2">
      <c r="A8186" s="1">
        <v>12</v>
      </c>
      <c r="B8186" s="1">
        <v>7</v>
      </c>
      <c r="C8186" s="1">
        <v>18</v>
      </c>
      <c r="D8186">
        <v>5.0999999999999996</v>
      </c>
      <c r="E8186">
        <v>4.5999999999999996</v>
      </c>
      <c r="F8186">
        <v>97</v>
      </c>
      <c r="G8186">
        <v>0</v>
      </c>
      <c r="H8186">
        <v>0</v>
      </c>
      <c r="I8186">
        <v>0</v>
      </c>
      <c r="J8186" s="4">
        <f t="shared" si="1146"/>
        <v>254.10935166197331</v>
      </c>
      <c r="K8186" s="4">
        <f t="shared" si="1147"/>
        <v>-16.464977046359763</v>
      </c>
      <c r="L8186" s="5">
        <f t="shared" si="1152"/>
        <v>89.109351661973307</v>
      </c>
      <c r="M8186" s="5">
        <f t="shared" si="1153"/>
        <v>0</v>
      </c>
      <c r="N8186" s="6">
        <f t="shared" si="1145"/>
        <v>0</v>
      </c>
      <c r="O8186" s="6">
        <f t="shared" si="1148"/>
        <v>0</v>
      </c>
      <c r="P8186" s="6">
        <f>FORECAST(J8186,Inputs!$B$10:$B$18,Inputs!$A$10:$A$18)</f>
        <v>32.90841992279605</v>
      </c>
      <c r="Q8186" s="6">
        <f>IF(Inputs!$D$10="Yes",IF('Hourly Calcs'!P8186&gt;'Hourly Calcs'!K8186,'Hourly Calcs'!O8186,N8186+O8186),N8186+O8186)</f>
        <v>0</v>
      </c>
      <c r="R8186" s="12">
        <f t="shared" si="1149"/>
        <v>0</v>
      </c>
      <c r="S8186" s="1">
        <f>IF(AND(A8186&gt;=5,A8186&lt;=9),INDEX(Demand!$C$3:$C$26,C8186),INDEX(Demand!$B$3:$B$26,C8186))</f>
        <v>900</v>
      </c>
      <c r="T8186" s="7">
        <f t="shared" si="1150"/>
        <v>0</v>
      </c>
      <c r="U8186" s="7">
        <f t="shared" si="1151"/>
        <v>0</v>
      </c>
    </row>
    <row r="8187" spans="1:21" x14ac:dyDescent="0.2">
      <c r="A8187" s="1">
        <v>12</v>
      </c>
      <c r="B8187" s="1">
        <v>7</v>
      </c>
      <c r="C8187" s="1">
        <v>19</v>
      </c>
      <c r="D8187">
        <v>5.4</v>
      </c>
      <c r="E8187">
        <v>4.0999999999999996</v>
      </c>
      <c r="F8187">
        <v>91</v>
      </c>
      <c r="G8187">
        <v>0</v>
      </c>
      <c r="H8187">
        <v>0</v>
      </c>
      <c r="I8187">
        <v>0</v>
      </c>
      <c r="J8187" s="4">
        <f t="shared" si="1146"/>
        <v>265.07824287788014</v>
      </c>
      <c r="K8187" s="4">
        <f t="shared" si="1147"/>
        <v>-25.796293574264666</v>
      </c>
      <c r="L8187" s="5">
        <f t="shared" si="1152"/>
        <v>0</v>
      </c>
      <c r="M8187" s="5">
        <f t="shared" si="1153"/>
        <v>0</v>
      </c>
      <c r="N8187" s="6">
        <f t="shared" si="1145"/>
        <v>0</v>
      </c>
      <c r="O8187" s="6">
        <f t="shared" si="1148"/>
        <v>0</v>
      </c>
      <c r="P8187" s="6">
        <f>FORECAST(J8187,Inputs!$B$10:$B$18,Inputs!$A$10:$A$18)</f>
        <v>33.00998373035074</v>
      </c>
      <c r="Q8187" s="6">
        <f>IF(Inputs!$D$10="Yes",IF('Hourly Calcs'!P8187&gt;'Hourly Calcs'!K8187,'Hourly Calcs'!O8187,N8187+O8187),N8187+O8187)</f>
        <v>0</v>
      </c>
      <c r="R8187" s="12">
        <f t="shared" si="1149"/>
        <v>0</v>
      </c>
      <c r="S8187" s="1">
        <f>IF(AND(A8187&gt;=5,A8187&lt;=9),INDEX(Demand!$C$3:$C$26,C8187),INDEX(Demand!$B$3:$B$26,C8187))</f>
        <v>900</v>
      </c>
      <c r="T8187" s="7">
        <f t="shared" si="1150"/>
        <v>0</v>
      </c>
      <c r="U8187" s="7">
        <f t="shared" si="1151"/>
        <v>0</v>
      </c>
    </row>
    <row r="8188" spans="1:21" x14ac:dyDescent="0.2">
      <c r="A8188" s="1">
        <v>12</v>
      </c>
      <c r="B8188" s="1">
        <v>7</v>
      </c>
      <c r="C8188" s="1">
        <v>20</v>
      </c>
      <c r="D8188">
        <v>5.6</v>
      </c>
      <c r="E8188">
        <v>3.9</v>
      </c>
      <c r="F8188">
        <v>89</v>
      </c>
      <c r="G8188">
        <v>0</v>
      </c>
      <c r="H8188">
        <v>0</v>
      </c>
      <c r="I8188">
        <v>0</v>
      </c>
      <c r="J8188" s="4">
        <f t="shared" si="1146"/>
        <v>276.80232301436234</v>
      </c>
      <c r="K8188" s="4">
        <f t="shared" si="1147"/>
        <v>-35.277502048814313</v>
      </c>
      <c r="L8188" s="5">
        <f t="shared" si="1152"/>
        <v>0</v>
      </c>
      <c r="M8188" s="5">
        <f t="shared" si="1153"/>
        <v>0</v>
      </c>
      <c r="N8188" s="6">
        <f t="shared" si="1145"/>
        <v>0</v>
      </c>
      <c r="O8188" s="6">
        <f t="shared" si="1148"/>
        <v>0</v>
      </c>
      <c r="P8188" s="6">
        <f>FORECAST(J8188,Inputs!$B$10:$B$18,Inputs!$A$10:$A$18)</f>
        <v>33.118540027910761</v>
      </c>
      <c r="Q8188" s="6">
        <f>IF(Inputs!$D$10="Yes",IF('Hourly Calcs'!P8188&gt;'Hourly Calcs'!K8188,'Hourly Calcs'!O8188,N8188+O8188),N8188+O8188)</f>
        <v>0</v>
      </c>
      <c r="R8188" s="12">
        <f t="shared" si="1149"/>
        <v>0</v>
      </c>
      <c r="S8188" s="1">
        <f>IF(AND(A8188&gt;=5,A8188&lt;=9),INDEX(Demand!$C$3:$C$26,C8188),INDEX(Demand!$B$3:$B$26,C8188))</f>
        <v>800</v>
      </c>
      <c r="T8188" s="7">
        <f t="shared" si="1150"/>
        <v>0</v>
      </c>
      <c r="U8188" s="7">
        <f t="shared" si="1151"/>
        <v>0</v>
      </c>
    </row>
    <row r="8189" spans="1:21" x14ac:dyDescent="0.2">
      <c r="A8189" s="1">
        <v>12</v>
      </c>
      <c r="B8189" s="1">
        <v>7</v>
      </c>
      <c r="C8189" s="1">
        <v>21</v>
      </c>
      <c r="D8189">
        <v>6.1</v>
      </c>
      <c r="E8189">
        <v>5.4</v>
      </c>
      <c r="F8189">
        <v>95</v>
      </c>
      <c r="G8189">
        <v>0</v>
      </c>
      <c r="H8189">
        <v>0</v>
      </c>
      <c r="I8189">
        <v>0</v>
      </c>
      <c r="J8189" s="4">
        <f t="shared" si="1146"/>
        <v>290.29407669528246</v>
      </c>
      <c r="K8189" s="4">
        <f t="shared" si="1147"/>
        <v>-44.497233436971584</v>
      </c>
      <c r="L8189" s="5">
        <f t="shared" si="1152"/>
        <v>0</v>
      </c>
      <c r="M8189" s="5">
        <f t="shared" si="1153"/>
        <v>0</v>
      </c>
      <c r="N8189" s="6">
        <f t="shared" si="1145"/>
        <v>0</v>
      </c>
      <c r="O8189" s="6">
        <f t="shared" si="1148"/>
        <v>0</v>
      </c>
      <c r="P8189" s="6">
        <f>FORECAST(J8189,Inputs!$B$10:$B$18,Inputs!$A$10:$A$18)</f>
        <v>33.243463673104465</v>
      </c>
      <c r="Q8189" s="6">
        <f>IF(Inputs!$D$10="Yes",IF('Hourly Calcs'!P8189&gt;'Hourly Calcs'!K8189,'Hourly Calcs'!O8189,N8189+O8189),N8189+O8189)</f>
        <v>0</v>
      </c>
      <c r="R8189" s="12">
        <f t="shared" si="1149"/>
        <v>0</v>
      </c>
      <c r="S8189" s="1">
        <f>IF(AND(A8189&gt;=5,A8189&lt;=9),INDEX(Demand!$C$3:$C$26,C8189),INDEX(Demand!$B$3:$B$26,C8189))</f>
        <v>700</v>
      </c>
      <c r="T8189" s="7">
        <f t="shared" si="1150"/>
        <v>0</v>
      </c>
      <c r="U8189" s="7">
        <f t="shared" si="1151"/>
        <v>0</v>
      </c>
    </row>
    <row r="8190" spans="1:21" x14ac:dyDescent="0.2">
      <c r="A8190" s="1">
        <v>12</v>
      </c>
      <c r="B8190" s="1">
        <v>7</v>
      </c>
      <c r="C8190" s="1">
        <v>22</v>
      </c>
      <c r="D8190">
        <v>6.8</v>
      </c>
      <c r="E8190">
        <v>5.7</v>
      </c>
      <c r="F8190">
        <v>93</v>
      </c>
      <c r="G8190">
        <v>0</v>
      </c>
      <c r="H8190">
        <v>0</v>
      </c>
      <c r="I8190">
        <v>0</v>
      </c>
      <c r="J8190" s="4">
        <f t="shared" si="1146"/>
        <v>307.11342492471908</v>
      </c>
      <c r="K8190" s="4">
        <f t="shared" si="1147"/>
        <v>-52.826182471840724</v>
      </c>
      <c r="L8190" s="5">
        <f t="shared" si="1152"/>
        <v>0</v>
      </c>
      <c r="M8190" s="5">
        <f t="shared" si="1153"/>
        <v>0</v>
      </c>
      <c r="N8190" s="6">
        <f t="shared" si="1145"/>
        <v>0</v>
      </c>
      <c r="O8190" s="6">
        <f t="shared" si="1148"/>
        <v>0</v>
      </c>
      <c r="P8190" s="6">
        <f>FORECAST(J8190,Inputs!$B$10:$B$18,Inputs!$A$10:$A$18)</f>
        <v>33.399198378932581</v>
      </c>
      <c r="Q8190" s="6">
        <f>IF(Inputs!$D$10="Yes",IF('Hourly Calcs'!P8190&gt;'Hourly Calcs'!K8190,'Hourly Calcs'!O8190,N8190+O8190),N8190+O8190)</f>
        <v>0</v>
      </c>
      <c r="R8190" s="12">
        <f t="shared" si="1149"/>
        <v>0</v>
      </c>
      <c r="S8190" s="1">
        <f>IF(AND(A8190&gt;=5,A8190&lt;=9),INDEX(Demand!$C$3:$C$26,C8190),INDEX(Demand!$B$3:$B$26,C8190))</f>
        <v>600</v>
      </c>
      <c r="T8190" s="7">
        <f t="shared" si="1150"/>
        <v>0</v>
      </c>
      <c r="U8190" s="7">
        <f t="shared" si="1151"/>
        <v>0</v>
      </c>
    </row>
    <row r="8191" spans="1:21" x14ac:dyDescent="0.2">
      <c r="A8191" s="1">
        <v>12</v>
      </c>
      <c r="B8191" s="1">
        <v>7</v>
      </c>
      <c r="C8191" s="1">
        <v>23</v>
      </c>
      <c r="D8191">
        <v>7.3</v>
      </c>
      <c r="E8191">
        <v>6.4</v>
      </c>
      <c r="F8191">
        <v>94</v>
      </c>
      <c r="G8191">
        <v>0</v>
      </c>
      <c r="H8191">
        <v>0</v>
      </c>
      <c r="I8191">
        <v>0</v>
      </c>
      <c r="J8191" s="4">
        <f t="shared" si="1146"/>
        <v>329.25757510306573</v>
      </c>
      <c r="K8191" s="4">
        <f t="shared" si="1147"/>
        <v>-59.183176553709643</v>
      </c>
      <c r="L8191" s="5">
        <f t="shared" si="1152"/>
        <v>0</v>
      </c>
      <c r="M8191" s="5">
        <f t="shared" si="1153"/>
        <v>0</v>
      </c>
      <c r="N8191" s="6">
        <f t="shared" si="1145"/>
        <v>0</v>
      </c>
      <c r="O8191" s="6">
        <f t="shared" si="1148"/>
        <v>0</v>
      </c>
      <c r="P8191" s="6">
        <f>FORECAST(J8191,Inputs!$B$10:$B$18,Inputs!$A$10:$A$18)</f>
        <v>33.604236806509867</v>
      </c>
      <c r="Q8191" s="6">
        <f>IF(Inputs!$D$10="Yes",IF('Hourly Calcs'!P8191&gt;'Hourly Calcs'!K8191,'Hourly Calcs'!O8191,N8191+O8191),N8191+O8191)</f>
        <v>0</v>
      </c>
      <c r="R8191" s="12">
        <f t="shared" si="1149"/>
        <v>0</v>
      </c>
      <c r="S8191" s="1">
        <f>IF(AND(A8191&gt;=5,A8191&lt;=9),INDEX(Demand!$C$3:$C$26,C8191),INDEX(Demand!$B$3:$B$26,C8191))</f>
        <v>500</v>
      </c>
      <c r="T8191" s="7">
        <f t="shared" si="1150"/>
        <v>0</v>
      </c>
      <c r="U8191" s="7">
        <f t="shared" si="1151"/>
        <v>0</v>
      </c>
    </row>
    <row r="8192" spans="1:21" x14ac:dyDescent="0.2">
      <c r="A8192" s="1">
        <v>12</v>
      </c>
      <c r="B8192" s="1">
        <v>7</v>
      </c>
      <c r="C8192" s="1">
        <v>24</v>
      </c>
      <c r="D8192">
        <v>7.4</v>
      </c>
      <c r="E8192">
        <v>7</v>
      </c>
      <c r="F8192">
        <v>97</v>
      </c>
      <c r="G8192">
        <v>0</v>
      </c>
      <c r="H8192">
        <v>0</v>
      </c>
      <c r="I8192">
        <v>0</v>
      </c>
      <c r="J8192" s="4">
        <f t="shared" si="1146"/>
        <v>357.06245484135064</v>
      </c>
      <c r="K8192" s="4">
        <f t="shared" si="1147"/>
        <v>-61.966265604762128</v>
      </c>
      <c r="L8192" s="5">
        <f t="shared" si="1152"/>
        <v>0</v>
      </c>
      <c r="M8192" s="5">
        <f t="shared" si="1153"/>
        <v>0</v>
      </c>
      <c r="N8192" s="6">
        <f t="shared" si="1145"/>
        <v>0</v>
      </c>
      <c r="O8192" s="6">
        <f t="shared" si="1148"/>
        <v>0</v>
      </c>
      <c r="P8192" s="6">
        <f>FORECAST(J8192,Inputs!$B$10:$B$18,Inputs!$A$10:$A$18)</f>
        <v>33.861689396679168</v>
      </c>
      <c r="Q8192" s="6">
        <f>IF(Inputs!$D$10="Yes",IF('Hourly Calcs'!P8192&gt;'Hourly Calcs'!K8192,'Hourly Calcs'!O8192,N8192+O8192),N8192+O8192)</f>
        <v>0</v>
      </c>
      <c r="R8192" s="12">
        <f t="shared" si="1149"/>
        <v>0</v>
      </c>
      <c r="S8192" s="1">
        <f>IF(AND(A8192&gt;=5,A8192&lt;=9),INDEX(Demand!$C$3:$C$26,C8192),INDEX(Demand!$B$3:$B$26,C8192))</f>
        <v>400</v>
      </c>
      <c r="T8192" s="7">
        <f t="shared" si="1150"/>
        <v>0</v>
      </c>
      <c r="U8192" s="7">
        <f t="shared" si="1151"/>
        <v>0</v>
      </c>
    </row>
    <row r="8193" spans="1:21" x14ac:dyDescent="0.2">
      <c r="A8193" s="1">
        <v>12</v>
      </c>
      <c r="B8193" s="1">
        <v>8</v>
      </c>
      <c r="C8193" s="1">
        <v>1</v>
      </c>
      <c r="D8193">
        <v>7.5</v>
      </c>
      <c r="E8193">
        <v>7.5</v>
      </c>
      <c r="F8193">
        <v>100</v>
      </c>
      <c r="G8193">
        <v>0</v>
      </c>
      <c r="H8193">
        <v>0</v>
      </c>
      <c r="I8193">
        <v>0</v>
      </c>
      <c r="J8193" s="4">
        <f t="shared" si="1146"/>
        <v>25.580327421809272</v>
      </c>
      <c r="K8193" s="4">
        <f t="shared" si="1147"/>
        <v>-60.085738887419666</v>
      </c>
      <c r="L8193" s="5">
        <f t="shared" si="1152"/>
        <v>0</v>
      </c>
      <c r="M8193" s="5">
        <f t="shared" si="1153"/>
        <v>0</v>
      </c>
      <c r="N8193" s="6">
        <f t="shared" si="1145"/>
        <v>0</v>
      </c>
      <c r="O8193" s="6">
        <f t="shared" si="1148"/>
        <v>0</v>
      </c>
      <c r="P8193" s="6">
        <f>FORECAST(J8193,Inputs!$B$10:$B$18,Inputs!$A$10:$A$18)</f>
        <v>30.792410439090826</v>
      </c>
      <c r="Q8193" s="6">
        <f>IF(Inputs!$D$10="Yes",IF('Hourly Calcs'!P8193&gt;'Hourly Calcs'!K8193,'Hourly Calcs'!O8193,N8193+O8193),N8193+O8193)</f>
        <v>0</v>
      </c>
      <c r="R8193" s="12">
        <f t="shared" si="1149"/>
        <v>0</v>
      </c>
      <c r="S8193" s="1">
        <f>IF(AND(A8193&gt;=5,A8193&lt;=9),INDEX(Demand!$C$3:$C$26,C8193),INDEX(Demand!$B$3:$B$26,C8193))</f>
        <v>350</v>
      </c>
      <c r="T8193" s="7">
        <f t="shared" si="1150"/>
        <v>0</v>
      </c>
      <c r="U8193" s="7">
        <f t="shared" si="1151"/>
        <v>0</v>
      </c>
    </row>
    <row r="8194" spans="1:21" x14ac:dyDescent="0.2">
      <c r="A8194" s="1">
        <v>12</v>
      </c>
      <c r="B8194" s="1">
        <v>8</v>
      </c>
      <c r="C8194" s="1">
        <v>2</v>
      </c>
      <c r="D8194">
        <v>7.6</v>
      </c>
      <c r="E8194">
        <v>7.2</v>
      </c>
      <c r="F8194">
        <v>97</v>
      </c>
      <c r="G8194">
        <v>0</v>
      </c>
      <c r="H8194">
        <v>0</v>
      </c>
      <c r="I8194">
        <v>0</v>
      </c>
      <c r="J8194" s="4">
        <f t="shared" si="1146"/>
        <v>48.967572804002003</v>
      </c>
      <c r="K8194" s="4">
        <f t="shared" si="1147"/>
        <v>-54.311710068188887</v>
      </c>
      <c r="L8194" s="5">
        <f t="shared" si="1152"/>
        <v>0</v>
      </c>
      <c r="M8194" s="5">
        <f t="shared" si="1153"/>
        <v>0</v>
      </c>
      <c r="N8194" s="6">
        <f t="shared" si="1145"/>
        <v>0</v>
      </c>
      <c r="O8194" s="6">
        <f t="shared" si="1148"/>
        <v>0</v>
      </c>
      <c r="P8194" s="6">
        <f>FORECAST(J8194,Inputs!$B$10:$B$18,Inputs!$A$10:$A$18)</f>
        <v>31.00895900744446</v>
      </c>
      <c r="Q8194" s="6">
        <f>IF(Inputs!$D$10="Yes",IF('Hourly Calcs'!P8194&gt;'Hourly Calcs'!K8194,'Hourly Calcs'!O8194,N8194+O8194),N8194+O8194)</f>
        <v>0</v>
      </c>
      <c r="R8194" s="12">
        <f t="shared" si="1149"/>
        <v>0</v>
      </c>
      <c r="S8194" s="1">
        <f>IF(AND(A8194&gt;=5,A8194&lt;=9),INDEX(Demand!$C$3:$C$26,C8194),INDEX(Demand!$B$3:$B$26,C8194))</f>
        <v>350</v>
      </c>
      <c r="T8194" s="7">
        <f t="shared" si="1150"/>
        <v>0</v>
      </c>
      <c r="U8194" s="7">
        <f t="shared" si="1151"/>
        <v>0</v>
      </c>
    </row>
    <row r="8195" spans="1:21" x14ac:dyDescent="0.2">
      <c r="A8195" s="1">
        <v>12</v>
      </c>
      <c r="B8195" s="1">
        <v>8</v>
      </c>
      <c r="C8195" s="1">
        <v>3</v>
      </c>
      <c r="D8195">
        <v>7.8</v>
      </c>
      <c r="E8195">
        <v>7.6</v>
      </c>
      <c r="F8195">
        <v>99</v>
      </c>
      <c r="G8195">
        <v>0</v>
      </c>
      <c r="H8195">
        <v>0</v>
      </c>
      <c r="I8195">
        <v>0</v>
      </c>
      <c r="J8195" s="4">
        <f t="shared" si="1146"/>
        <v>66.699757308476038</v>
      </c>
      <c r="K8195" s="4">
        <f t="shared" si="1147"/>
        <v>-46.276328188573785</v>
      </c>
      <c r="L8195" s="5">
        <f t="shared" si="1152"/>
        <v>0</v>
      </c>
      <c r="M8195" s="5">
        <f t="shared" si="1153"/>
        <v>0</v>
      </c>
      <c r="N8195" s="6">
        <f t="shared" si="1145"/>
        <v>0</v>
      </c>
      <c r="O8195" s="6">
        <f t="shared" si="1148"/>
        <v>0</v>
      </c>
      <c r="P8195" s="6">
        <f>FORECAST(J8195,Inputs!$B$10:$B$18,Inputs!$A$10:$A$18)</f>
        <v>31.173145901004407</v>
      </c>
      <c r="Q8195" s="6">
        <f>IF(Inputs!$D$10="Yes",IF('Hourly Calcs'!P8195&gt;'Hourly Calcs'!K8195,'Hourly Calcs'!O8195,N8195+O8195),N8195+O8195)</f>
        <v>0</v>
      </c>
      <c r="R8195" s="12">
        <f t="shared" si="1149"/>
        <v>0</v>
      </c>
      <c r="S8195" s="1">
        <f>IF(AND(A8195&gt;=5,A8195&lt;=9),INDEX(Demand!$C$3:$C$26,C8195),INDEX(Demand!$B$3:$B$26,C8195))</f>
        <v>350</v>
      </c>
      <c r="T8195" s="7">
        <f t="shared" si="1150"/>
        <v>0</v>
      </c>
      <c r="U8195" s="7">
        <f t="shared" si="1151"/>
        <v>0</v>
      </c>
    </row>
    <row r="8196" spans="1:21" x14ac:dyDescent="0.2">
      <c r="A8196" s="1">
        <v>12</v>
      </c>
      <c r="B8196" s="1">
        <v>8</v>
      </c>
      <c r="C8196" s="1">
        <v>4</v>
      </c>
      <c r="D8196">
        <v>8.1</v>
      </c>
      <c r="E8196">
        <v>7.9</v>
      </c>
      <c r="F8196">
        <v>99</v>
      </c>
      <c r="G8196">
        <v>0</v>
      </c>
      <c r="H8196">
        <v>0</v>
      </c>
      <c r="I8196">
        <v>0</v>
      </c>
      <c r="J8196" s="4">
        <f t="shared" si="1146"/>
        <v>80.715944989882729</v>
      </c>
      <c r="K8196" s="4">
        <f t="shared" si="1147"/>
        <v>-37.178956531996178</v>
      </c>
      <c r="L8196" s="5">
        <f t="shared" si="1152"/>
        <v>84.284055010117271</v>
      </c>
      <c r="M8196" s="5">
        <f t="shared" si="1153"/>
        <v>0</v>
      </c>
      <c r="N8196" s="6">
        <f t="shared" si="1145"/>
        <v>0</v>
      </c>
      <c r="O8196" s="6">
        <f t="shared" si="1148"/>
        <v>0</v>
      </c>
      <c r="P8196" s="6">
        <f>FORECAST(J8196,Inputs!$B$10:$B$18,Inputs!$A$10:$A$18)</f>
        <v>31.302925416572986</v>
      </c>
      <c r="Q8196" s="6">
        <f>IF(Inputs!$D$10="Yes",IF('Hourly Calcs'!P8196&gt;'Hourly Calcs'!K8196,'Hourly Calcs'!O8196,N8196+O8196),N8196+O8196)</f>
        <v>0</v>
      </c>
      <c r="R8196" s="12">
        <f t="shared" si="1149"/>
        <v>0</v>
      </c>
      <c r="S8196" s="1">
        <f>IF(AND(A8196&gt;=5,A8196&lt;=9),INDEX(Demand!$C$3:$C$26,C8196),INDEX(Demand!$B$3:$B$26,C8196))</f>
        <v>350</v>
      </c>
      <c r="T8196" s="7">
        <f t="shared" si="1150"/>
        <v>0</v>
      </c>
      <c r="U8196" s="7">
        <f t="shared" si="1151"/>
        <v>0</v>
      </c>
    </row>
    <row r="8197" spans="1:21" x14ac:dyDescent="0.2">
      <c r="A8197" s="1">
        <v>12</v>
      </c>
      <c r="B8197" s="1">
        <v>8</v>
      </c>
      <c r="C8197" s="1">
        <v>5</v>
      </c>
      <c r="D8197">
        <v>7.9</v>
      </c>
      <c r="E8197">
        <v>7.7</v>
      </c>
      <c r="F8197">
        <v>99</v>
      </c>
      <c r="G8197">
        <v>0</v>
      </c>
      <c r="H8197">
        <v>0</v>
      </c>
      <c r="I8197">
        <v>0</v>
      </c>
      <c r="J8197" s="4">
        <f t="shared" si="1146"/>
        <v>92.701800886855125</v>
      </c>
      <c r="K8197" s="4">
        <f t="shared" si="1147"/>
        <v>-27.71878578742114</v>
      </c>
      <c r="L8197" s="5">
        <f t="shared" si="1152"/>
        <v>72.298199113144875</v>
      </c>
      <c r="M8197" s="5">
        <f t="shared" si="1153"/>
        <v>0</v>
      </c>
      <c r="N8197" s="6">
        <f t="shared" si="1145"/>
        <v>0</v>
      </c>
      <c r="O8197" s="6">
        <f t="shared" si="1148"/>
        <v>0</v>
      </c>
      <c r="P8197" s="6">
        <f>FORECAST(J8197,Inputs!$B$10:$B$18,Inputs!$A$10:$A$18)</f>
        <v>31.413905563767177</v>
      </c>
      <c r="Q8197" s="6">
        <f>IF(Inputs!$D$10="Yes",IF('Hourly Calcs'!P8197&gt;'Hourly Calcs'!K8197,'Hourly Calcs'!O8197,N8197+O8197),N8197+O8197)</f>
        <v>0</v>
      </c>
      <c r="R8197" s="12">
        <f t="shared" si="1149"/>
        <v>0</v>
      </c>
      <c r="S8197" s="1">
        <f>IF(AND(A8197&gt;=5,A8197&lt;=9),INDEX(Demand!$C$3:$C$26,C8197),INDEX(Demand!$B$3:$B$26,C8197))</f>
        <v>350</v>
      </c>
      <c r="T8197" s="7">
        <f t="shared" si="1150"/>
        <v>0</v>
      </c>
      <c r="U8197" s="7">
        <f t="shared" si="1151"/>
        <v>0</v>
      </c>
    </row>
    <row r="8198" spans="1:21" x14ac:dyDescent="0.2">
      <c r="A8198" s="1">
        <v>12</v>
      </c>
      <c r="B8198" s="1">
        <v>8</v>
      </c>
      <c r="C8198" s="1">
        <v>6</v>
      </c>
      <c r="D8198">
        <v>7.6</v>
      </c>
      <c r="E8198">
        <v>7.4</v>
      </c>
      <c r="F8198">
        <v>99</v>
      </c>
      <c r="G8198">
        <v>0</v>
      </c>
      <c r="H8198">
        <v>0</v>
      </c>
      <c r="I8198">
        <v>0</v>
      </c>
      <c r="J8198" s="4">
        <f t="shared" si="1146"/>
        <v>103.76215606424502</v>
      </c>
      <c r="K8198" s="4">
        <f t="shared" si="1147"/>
        <v>-18.337147153684455</v>
      </c>
      <c r="L8198" s="5">
        <f t="shared" si="1152"/>
        <v>61.237843935754981</v>
      </c>
      <c r="M8198" s="5">
        <f t="shared" si="1153"/>
        <v>0</v>
      </c>
      <c r="N8198" s="6">
        <f t="shared" si="1145"/>
        <v>0</v>
      </c>
      <c r="O8198" s="6">
        <f t="shared" si="1148"/>
        <v>0</v>
      </c>
      <c r="P8198" s="6">
        <f>FORECAST(J8198,Inputs!$B$10:$B$18,Inputs!$A$10:$A$18)</f>
        <v>31.516316259854118</v>
      </c>
      <c r="Q8198" s="6">
        <f>IF(Inputs!$D$10="Yes",IF('Hourly Calcs'!P8198&gt;'Hourly Calcs'!K8198,'Hourly Calcs'!O8198,N8198+O8198),N8198+O8198)</f>
        <v>0</v>
      </c>
      <c r="R8198" s="12">
        <f t="shared" si="1149"/>
        <v>0</v>
      </c>
      <c r="S8198" s="1">
        <f>IF(AND(A8198&gt;=5,A8198&lt;=9),INDEX(Demand!$C$3:$C$26,C8198),INDEX(Demand!$B$3:$B$26,C8198))</f>
        <v>350</v>
      </c>
      <c r="T8198" s="7">
        <f t="shared" si="1150"/>
        <v>0</v>
      </c>
      <c r="U8198" s="7">
        <f t="shared" si="1151"/>
        <v>0</v>
      </c>
    </row>
    <row r="8199" spans="1:21" x14ac:dyDescent="0.2">
      <c r="A8199" s="1">
        <v>12</v>
      </c>
      <c r="B8199" s="1">
        <v>8</v>
      </c>
      <c r="C8199" s="1">
        <v>7</v>
      </c>
      <c r="D8199">
        <v>7.5</v>
      </c>
      <c r="E8199">
        <v>7.3</v>
      </c>
      <c r="F8199">
        <v>99</v>
      </c>
      <c r="G8199">
        <v>0</v>
      </c>
      <c r="H8199">
        <v>0</v>
      </c>
      <c r="I8199">
        <v>0</v>
      </c>
      <c r="J8199" s="4">
        <f t="shared" si="1146"/>
        <v>114.62893964991083</v>
      </c>
      <c r="K8199" s="4">
        <f t="shared" si="1147"/>
        <v>-9.3719322680300507</v>
      </c>
      <c r="L8199" s="5">
        <f t="shared" si="1152"/>
        <v>50.371060350089166</v>
      </c>
      <c r="M8199" s="5">
        <f t="shared" si="1153"/>
        <v>0</v>
      </c>
      <c r="N8199" s="6">
        <f t="shared" si="1145"/>
        <v>0</v>
      </c>
      <c r="O8199" s="6">
        <f t="shared" si="1148"/>
        <v>0</v>
      </c>
      <c r="P8199" s="6">
        <f>FORECAST(J8199,Inputs!$B$10:$B$18,Inputs!$A$10:$A$18)</f>
        <v>31.616934626388062</v>
      </c>
      <c r="Q8199" s="6">
        <f>IF(Inputs!$D$10="Yes",IF('Hourly Calcs'!P8199&gt;'Hourly Calcs'!K8199,'Hourly Calcs'!O8199,N8199+O8199),N8199+O8199)</f>
        <v>0</v>
      </c>
      <c r="R8199" s="12">
        <f t="shared" si="1149"/>
        <v>0</v>
      </c>
      <c r="S8199" s="1">
        <f>IF(AND(A8199&gt;=5,A8199&lt;=9),INDEX(Demand!$C$3:$C$26,C8199),INDEX(Demand!$B$3:$B$26,C8199))</f>
        <v>350</v>
      </c>
      <c r="T8199" s="7">
        <f t="shared" si="1150"/>
        <v>0</v>
      </c>
      <c r="U8199" s="7">
        <f t="shared" si="1151"/>
        <v>0</v>
      </c>
    </row>
    <row r="8200" spans="1:21" x14ac:dyDescent="0.2">
      <c r="A8200" s="1">
        <v>12</v>
      </c>
      <c r="B8200" s="1">
        <v>8</v>
      </c>
      <c r="C8200" s="1">
        <v>8</v>
      </c>
      <c r="D8200">
        <v>7.7</v>
      </c>
      <c r="E8200">
        <v>6.9</v>
      </c>
      <c r="F8200">
        <v>95</v>
      </c>
      <c r="G8200">
        <v>0</v>
      </c>
      <c r="H8200">
        <v>0</v>
      </c>
      <c r="I8200">
        <v>0</v>
      </c>
      <c r="J8200" s="4">
        <f t="shared" si="1146"/>
        <v>125.82249229287325</v>
      </c>
      <c r="K8200" s="4">
        <f t="shared" si="1147"/>
        <v>-0.94678561238347925</v>
      </c>
      <c r="L8200" s="5">
        <f t="shared" si="1152"/>
        <v>39.17750770712675</v>
      </c>
      <c r="M8200" s="5">
        <f t="shared" si="1153"/>
        <v>0</v>
      </c>
      <c r="N8200" s="6">
        <f t="shared" si="1145"/>
        <v>0</v>
      </c>
      <c r="O8200" s="6">
        <f t="shared" si="1148"/>
        <v>0</v>
      </c>
      <c r="P8200" s="6">
        <f>FORECAST(J8200,Inputs!$B$10:$B$18,Inputs!$A$10:$A$18)</f>
        <v>31.720578632341418</v>
      </c>
      <c r="Q8200" s="6">
        <f>IF(Inputs!$D$10="Yes",IF('Hourly Calcs'!P8200&gt;'Hourly Calcs'!K8200,'Hourly Calcs'!O8200,N8200+O8200),N8200+O8200)</f>
        <v>0</v>
      </c>
      <c r="R8200" s="12">
        <f t="shared" si="1149"/>
        <v>0</v>
      </c>
      <c r="S8200" s="1">
        <f>IF(AND(A8200&gt;=5,A8200&lt;=9),INDEX(Demand!$C$3:$C$26,C8200),INDEX(Demand!$B$3:$B$26,C8200))</f>
        <v>350</v>
      </c>
      <c r="T8200" s="7">
        <f t="shared" si="1150"/>
        <v>0</v>
      </c>
      <c r="U8200" s="7">
        <f t="shared" si="1151"/>
        <v>0</v>
      </c>
    </row>
    <row r="8201" spans="1:21" x14ac:dyDescent="0.2">
      <c r="A8201" s="1">
        <v>12</v>
      </c>
      <c r="B8201" s="1">
        <v>8</v>
      </c>
      <c r="C8201" s="1">
        <v>9</v>
      </c>
      <c r="D8201">
        <v>7.9</v>
      </c>
      <c r="E8201">
        <v>7</v>
      </c>
      <c r="F8201">
        <v>94</v>
      </c>
      <c r="G8201">
        <v>8</v>
      </c>
      <c r="H8201">
        <v>0</v>
      </c>
      <c r="I8201">
        <v>8</v>
      </c>
      <c r="J8201" s="4">
        <f t="shared" si="1146"/>
        <v>137.71623202964835</v>
      </c>
      <c r="K8201" s="4">
        <f t="shared" si="1147"/>
        <v>5.993953442944516</v>
      </c>
      <c r="L8201" s="5">
        <f t="shared" si="1152"/>
        <v>27.283767970351647</v>
      </c>
      <c r="M8201" s="5">
        <f t="shared" si="1153"/>
        <v>28.006046557055484</v>
      </c>
      <c r="N8201" s="6">
        <f t="shared" ref="N8201:N8264" si="1154">H8201*MAX(0,COS(2*ASIN(SQRT(SIN(RADIANS($B$4))^2+COS(RADIANS($K8201))^2-2*SIN(RADIANS($B$4))*COS(RADIANS($K8201))*COS(RADIANS($J8201-$B$5))+(SIN(RADIANS($K8201))-COS(RADIANS($B$4)))^2)/2)))</f>
        <v>0</v>
      </c>
      <c r="O8201" s="6">
        <f t="shared" si="1148"/>
        <v>7.3161502902201665</v>
      </c>
      <c r="P8201" s="6">
        <f>FORECAST(J8201,Inputs!$B$10:$B$18,Inputs!$A$10:$A$18)</f>
        <v>31.830705852126371</v>
      </c>
      <c r="Q8201" s="6">
        <f>IF(Inputs!$D$10="Yes",IF('Hourly Calcs'!P8201&gt;'Hourly Calcs'!K8201,'Hourly Calcs'!O8201,N8201+O8201),N8201+O8201)</f>
        <v>7.3161502902201665</v>
      </c>
      <c r="R8201" s="12">
        <f t="shared" si="1149"/>
        <v>34.766346179126231</v>
      </c>
      <c r="S8201" s="1">
        <f>IF(AND(A8201&gt;=5,A8201&lt;=9),INDEX(Demand!$C$3:$C$26,C8201),INDEX(Demand!$B$3:$B$26,C8201))</f>
        <v>350</v>
      </c>
      <c r="T8201" s="7">
        <f t="shared" si="1150"/>
        <v>34.766346179126231</v>
      </c>
      <c r="U8201" s="7">
        <f t="shared" si="1151"/>
        <v>0</v>
      </c>
    </row>
    <row r="8202" spans="1:21" x14ac:dyDescent="0.2">
      <c r="A8202" s="1">
        <v>12</v>
      </c>
      <c r="B8202" s="1">
        <v>8</v>
      </c>
      <c r="C8202" s="1">
        <v>10</v>
      </c>
      <c r="D8202">
        <v>8</v>
      </c>
      <c r="E8202">
        <v>7.1</v>
      </c>
      <c r="F8202">
        <v>94</v>
      </c>
      <c r="G8202">
        <v>32</v>
      </c>
      <c r="H8202">
        <v>0</v>
      </c>
      <c r="I8202">
        <v>32</v>
      </c>
      <c r="J8202" s="4">
        <f t="shared" ref="J8202:J8265" si="1155">solarazimuth($B$2,$B$3,$B$1,A8202,B8202,C8202,0,0,0,0)</f>
        <v>150.52163375704382</v>
      </c>
      <c r="K8202" s="4">
        <f t="shared" ref="K8202:K8265" si="1156">solarelevation($B$2,$B$3,$B$1,A8202,B8202,C8202,0,0,0,0)</f>
        <v>11.48844349255522</v>
      </c>
      <c r="L8202" s="5">
        <f t="shared" si="1152"/>
        <v>14.478366242956184</v>
      </c>
      <c r="M8202" s="5">
        <f t="shared" si="1153"/>
        <v>22.51155650744478</v>
      </c>
      <c r="N8202" s="6">
        <f t="shared" si="1154"/>
        <v>0</v>
      </c>
      <c r="O8202" s="6">
        <f t="shared" ref="O8202:O8265" si="1157">$I8202*(1+COS(RADIANS($B$4)))/2</f>
        <v>29.264601160880666</v>
      </c>
      <c r="P8202" s="6">
        <f>FORECAST(J8202,Inputs!$B$10:$B$18,Inputs!$A$10:$A$18)</f>
        <v>31.949274386639292</v>
      </c>
      <c r="Q8202" s="6">
        <f>IF(Inputs!$D$10="Yes",IF('Hourly Calcs'!P8202&gt;'Hourly Calcs'!K8202,'Hourly Calcs'!O8202,N8202+O8202),N8202+O8202)</f>
        <v>29.264601160880666</v>
      </c>
      <c r="R8202" s="12">
        <f t="shared" ref="R8202:R8265" si="1158">$B$6*$E$1*Q8202</f>
        <v>139.06538471650492</v>
      </c>
      <c r="S8202" s="1">
        <f>IF(AND(A8202&gt;=5,A8202&lt;=9),INDEX(Demand!$C$3:$C$26,C8202),INDEX(Demand!$B$3:$B$26,C8202))</f>
        <v>600</v>
      </c>
      <c r="T8202" s="7">
        <f t="shared" ref="T8202:T8265" si="1159">S8202-MAX(0,S8202-R8202)</f>
        <v>139.06538471650492</v>
      </c>
      <c r="U8202" s="7">
        <f t="shared" ref="U8202:U8265" si="1160">MAX(0,R8202-S8202)</f>
        <v>0</v>
      </c>
    </row>
    <row r="8203" spans="1:21" x14ac:dyDescent="0.2">
      <c r="A8203" s="1">
        <v>12</v>
      </c>
      <c r="B8203" s="1">
        <v>8</v>
      </c>
      <c r="C8203" s="1">
        <v>11</v>
      </c>
      <c r="D8203">
        <v>8.1999999999999993</v>
      </c>
      <c r="E8203">
        <v>7.4</v>
      </c>
      <c r="F8203">
        <v>95</v>
      </c>
      <c r="G8203">
        <v>56</v>
      </c>
      <c r="H8203">
        <v>0</v>
      </c>
      <c r="I8203">
        <v>56</v>
      </c>
      <c r="J8203" s="4">
        <f t="shared" si="1155"/>
        <v>164.22022854211335</v>
      </c>
      <c r="K8203" s="4">
        <f t="shared" si="1156"/>
        <v>15.119183893064744</v>
      </c>
      <c r="L8203" s="5">
        <f t="shared" si="1152"/>
        <v>0.77977145788665325</v>
      </c>
      <c r="M8203" s="5">
        <f t="shared" si="1153"/>
        <v>18.880816106935256</v>
      </c>
      <c r="N8203" s="6">
        <f t="shared" si="1154"/>
        <v>0</v>
      </c>
      <c r="O8203" s="6">
        <f t="shared" si="1157"/>
        <v>51.213052031541167</v>
      </c>
      <c r="P8203" s="6">
        <f>FORECAST(J8203,Inputs!$B$10:$B$18,Inputs!$A$10:$A$18)</f>
        <v>32.076113227241791</v>
      </c>
      <c r="Q8203" s="6">
        <f>IF(Inputs!$D$10="Yes",IF('Hourly Calcs'!P8203&gt;'Hourly Calcs'!K8203,'Hourly Calcs'!O8203,N8203+O8203),N8203+O8203)</f>
        <v>51.213052031541167</v>
      </c>
      <c r="R8203" s="12">
        <f t="shared" si="1158"/>
        <v>243.36442325388361</v>
      </c>
      <c r="S8203" s="1">
        <f>IF(AND(A8203&gt;=5,A8203&lt;=9),INDEX(Demand!$C$3:$C$26,C8203),INDEX(Demand!$B$3:$B$26,C8203))</f>
        <v>600</v>
      </c>
      <c r="T8203" s="7">
        <f t="shared" si="1159"/>
        <v>243.36442325388361</v>
      </c>
      <c r="U8203" s="7">
        <f t="shared" si="1160"/>
        <v>0</v>
      </c>
    </row>
    <row r="8204" spans="1:21" x14ac:dyDescent="0.2">
      <c r="A8204" s="1">
        <v>12</v>
      </c>
      <c r="B8204" s="1">
        <v>8</v>
      </c>
      <c r="C8204" s="1">
        <v>12</v>
      </c>
      <c r="D8204">
        <v>8.1999999999999993</v>
      </c>
      <c r="E8204">
        <v>7.1</v>
      </c>
      <c r="F8204">
        <v>93</v>
      </c>
      <c r="G8204">
        <v>70</v>
      </c>
      <c r="H8204">
        <v>0</v>
      </c>
      <c r="I8204">
        <v>70</v>
      </c>
      <c r="J8204" s="4">
        <f t="shared" si="1155"/>
        <v>178.50833750149314</v>
      </c>
      <c r="K8204" s="4">
        <f t="shared" si="1156"/>
        <v>16.53610831699676</v>
      </c>
      <c r="L8204" s="5">
        <f t="shared" si="1152"/>
        <v>13.508337501493145</v>
      </c>
      <c r="M8204" s="5">
        <f t="shared" si="1153"/>
        <v>17.46389168300324</v>
      </c>
      <c r="N8204" s="6">
        <f t="shared" si="1154"/>
        <v>0</v>
      </c>
      <c r="O8204" s="6">
        <f t="shared" si="1157"/>
        <v>64.016315039426459</v>
      </c>
      <c r="P8204" s="6">
        <f>FORECAST(J8204,Inputs!$B$10:$B$18,Inputs!$A$10:$A$18)</f>
        <v>32.208410532421233</v>
      </c>
      <c r="Q8204" s="6">
        <f>IF(Inputs!$D$10="Yes",IF('Hourly Calcs'!P8204&gt;'Hourly Calcs'!K8204,'Hourly Calcs'!O8204,N8204+O8204),N8204+O8204)</f>
        <v>64.016315039426459</v>
      </c>
      <c r="R8204" s="12">
        <f t="shared" si="1158"/>
        <v>304.20552906735452</v>
      </c>
      <c r="S8204" s="1">
        <f>IF(AND(A8204&gt;=5,A8204&lt;=9),INDEX(Demand!$C$3:$C$26,C8204),INDEX(Demand!$B$3:$B$26,C8204))</f>
        <v>600</v>
      </c>
      <c r="T8204" s="7">
        <f t="shared" si="1159"/>
        <v>304.20552906735452</v>
      </c>
      <c r="U8204" s="7">
        <f t="shared" si="1160"/>
        <v>0</v>
      </c>
    </row>
    <row r="8205" spans="1:21" x14ac:dyDescent="0.2">
      <c r="A8205" s="1">
        <v>12</v>
      </c>
      <c r="B8205" s="1">
        <v>8</v>
      </c>
      <c r="C8205" s="1">
        <v>13</v>
      </c>
      <c r="D8205">
        <v>8.1</v>
      </c>
      <c r="E8205">
        <v>7.4</v>
      </c>
      <c r="F8205">
        <v>95</v>
      </c>
      <c r="G8205">
        <v>70</v>
      </c>
      <c r="H8205">
        <v>0</v>
      </c>
      <c r="I8205">
        <v>70</v>
      </c>
      <c r="J8205" s="4">
        <f t="shared" si="1155"/>
        <v>192.85550729134391</v>
      </c>
      <c r="K8205" s="4">
        <f t="shared" si="1156"/>
        <v>15.594753185492948</v>
      </c>
      <c r="L8205" s="5">
        <f t="shared" si="1152"/>
        <v>27.855507291343912</v>
      </c>
      <c r="M8205" s="5">
        <f t="shared" si="1153"/>
        <v>18.405246814507052</v>
      </c>
      <c r="N8205" s="6">
        <f t="shared" si="1154"/>
        <v>0</v>
      </c>
      <c r="O8205" s="6">
        <f t="shared" si="1157"/>
        <v>64.016315039426459</v>
      </c>
      <c r="P8205" s="6">
        <f>FORECAST(J8205,Inputs!$B$10:$B$18,Inputs!$A$10:$A$18)</f>
        <v>32.34125469714207</v>
      </c>
      <c r="Q8205" s="6">
        <f>IF(Inputs!$D$10="Yes",IF('Hourly Calcs'!P8205&gt;'Hourly Calcs'!K8205,'Hourly Calcs'!O8205,N8205+O8205),N8205+O8205)</f>
        <v>64.016315039426459</v>
      </c>
      <c r="R8205" s="12">
        <f t="shared" si="1158"/>
        <v>304.20552906735452</v>
      </c>
      <c r="S8205" s="1">
        <f>IF(AND(A8205&gt;=5,A8205&lt;=9),INDEX(Demand!$C$3:$C$26,C8205),INDEX(Demand!$B$3:$B$26,C8205))</f>
        <v>600</v>
      </c>
      <c r="T8205" s="7">
        <f t="shared" si="1159"/>
        <v>304.20552906735452</v>
      </c>
      <c r="U8205" s="7">
        <f t="shared" si="1160"/>
        <v>0</v>
      </c>
    </row>
    <row r="8206" spans="1:21" x14ac:dyDescent="0.2">
      <c r="A8206" s="1">
        <v>12</v>
      </c>
      <c r="B8206" s="1">
        <v>8</v>
      </c>
      <c r="C8206" s="1">
        <v>14</v>
      </c>
      <c r="D8206">
        <v>8.1</v>
      </c>
      <c r="E8206">
        <v>7.3</v>
      </c>
      <c r="F8206">
        <v>95</v>
      </c>
      <c r="G8206">
        <v>57</v>
      </c>
      <c r="H8206">
        <v>0</v>
      </c>
      <c r="I8206">
        <v>57</v>
      </c>
      <c r="J8206" s="4">
        <f t="shared" si="1155"/>
        <v>206.70656265163768</v>
      </c>
      <c r="K8206" s="4">
        <f t="shared" si="1156"/>
        <v>12.39177274685116</v>
      </c>
      <c r="L8206" s="5">
        <f t="shared" si="1152"/>
        <v>41.706562651637682</v>
      </c>
      <c r="M8206" s="5">
        <f t="shared" si="1153"/>
        <v>21.60822725314884</v>
      </c>
      <c r="N8206" s="6">
        <f t="shared" si="1154"/>
        <v>0</v>
      </c>
      <c r="O8206" s="6">
        <f t="shared" si="1157"/>
        <v>52.127570817818686</v>
      </c>
      <c r="P8206" s="6">
        <f>FORECAST(J8206,Inputs!$B$10:$B$18,Inputs!$A$10:$A$18)</f>
        <v>32.469505209737385</v>
      </c>
      <c r="Q8206" s="6">
        <f>IF(Inputs!$D$10="Yes",IF('Hourly Calcs'!P8206&gt;'Hourly Calcs'!K8206,'Hourly Calcs'!O8206,N8206+O8206),N8206+O8206)</f>
        <v>52.127570817818686</v>
      </c>
      <c r="R8206" s="12">
        <f t="shared" si="1158"/>
        <v>247.71021652627439</v>
      </c>
      <c r="S8206" s="1">
        <f>IF(AND(A8206&gt;=5,A8206&lt;=9),INDEX(Demand!$C$3:$C$26,C8206),INDEX(Demand!$B$3:$B$26,C8206))</f>
        <v>600</v>
      </c>
      <c r="T8206" s="7">
        <f t="shared" si="1159"/>
        <v>247.71021652627439</v>
      </c>
      <c r="U8206" s="7">
        <f t="shared" si="1160"/>
        <v>0</v>
      </c>
    </row>
    <row r="8207" spans="1:21" x14ac:dyDescent="0.2">
      <c r="A8207" s="1">
        <v>12</v>
      </c>
      <c r="B8207" s="1">
        <v>8</v>
      </c>
      <c r="C8207" s="1">
        <v>15</v>
      </c>
      <c r="D8207">
        <v>8.1999999999999993</v>
      </c>
      <c r="E8207">
        <v>7.3</v>
      </c>
      <c r="F8207">
        <v>94</v>
      </c>
      <c r="G8207">
        <v>33</v>
      </c>
      <c r="H8207">
        <v>0</v>
      </c>
      <c r="I8207">
        <v>33</v>
      </c>
      <c r="J8207" s="4">
        <f t="shared" si="1155"/>
        <v>219.70158772074709</v>
      </c>
      <c r="K8207" s="4">
        <f t="shared" si="1156"/>
        <v>7.2382394497303864</v>
      </c>
      <c r="L8207" s="5">
        <f t="shared" si="1152"/>
        <v>54.701587720747085</v>
      </c>
      <c r="M8207" s="5">
        <f t="shared" si="1153"/>
        <v>26.761760550269614</v>
      </c>
      <c r="N8207" s="6">
        <f t="shared" si="1154"/>
        <v>0</v>
      </c>
      <c r="O8207" s="6">
        <f t="shared" si="1157"/>
        <v>30.179119947158188</v>
      </c>
      <c r="P8207" s="6">
        <f>FORECAST(J8207,Inputs!$B$10:$B$18,Inputs!$A$10:$A$18)</f>
        <v>32.589829515932841</v>
      </c>
      <c r="Q8207" s="6">
        <f>IF(Inputs!$D$10="Yes",IF('Hourly Calcs'!P8207&gt;'Hourly Calcs'!K8207,'Hourly Calcs'!O8207,N8207+O8207),N8207+O8207)</f>
        <v>30.179119947158188</v>
      </c>
      <c r="R8207" s="12">
        <f t="shared" si="1158"/>
        <v>143.4111779888957</v>
      </c>
      <c r="S8207" s="1">
        <f>IF(AND(A8207&gt;=5,A8207&lt;=9),INDEX(Demand!$C$3:$C$26,C8207),INDEX(Demand!$B$3:$B$26,C8207))</f>
        <v>600</v>
      </c>
      <c r="T8207" s="7">
        <f t="shared" si="1159"/>
        <v>143.4111779888957</v>
      </c>
      <c r="U8207" s="7">
        <f t="shared" si="1160"/>
        <v>0</v>
      </c>
    </row>
    <row r="8208" spans="1:21" x14ac:dyDescent="0.2">
      <c r="A8208" s="1">
        <v>12</v>
      </c>
      <c r="B8208" s="1">
        <v>8</v>
      </c>
      <c r="C8208" s="1">
        <v>16</v>
      </c>
      <c r="D8208">
        <v>8.1999999999999993</v>
      </c>
      <c r="E8208">
        <v>7.6</v>
      </c>
      <c r="F8208">
        <v>96</v>
      </c>
      <c r="G8208">
        <v>8</v>
      </c>
      <c r="H8208">
        <v>0</v>
      </c>
      <c r="I8208">
        <v>8</v>
      </c>
      <c r="J8208" s="4">
        <f t="shared" si="1155"/>
        <v>231.76608772177701</v>
      </c>
      <c r="K8208" s="4">
        <f t="shared" si="1156"/>
        <v>0.76009183685719961</v>
      </c>
      <c r="L8208" s="5">
        <f t="shared" si="1152"/>
        <v>66.766087721777012</v>
      </c>
      <c r="M8208" s="5">
        <f t="shared" si="1153"/>
        <v>33.2399081631428</v>
      </c>
      <c r="N8208" s="6">
        <f t="shared" si="1154"/>
        <v>0</v>
      </c>
      <c r="O8208" s="6">
        <f t="shared" si="1157"/>
        <v>7.3161502902201665</v>
      </c>
      <c r="P8208" s="6">
        <f>FORECAST(J8208,Inputs!$B$10:$B$18,Inputs!$A$10:$A$18)</f>
        <v>32.701537849275709</v>
      </c>
      <c r="Q8208" s="6">
        <f>IF(Inputs!$D$10="Yes",IF('Hourly Calcs'!P8208&gt;'Hourly Calcs'!K8208,'Hourly Calcs'!O8208,N8208+O8208),N8208+O8208)</f>
        <v>7.3161502902201665</v>
      </c>
      <c r="R8208" s="12">
        <f t="shared" si="1158"/>
        <v>34.766346179126231</v>
      </c>
      <c r="S8208" s="1">
        <f>IF(AND(A8208&gt;=5,A8208&lt;=9),INDEX(Demand!$C$3:$C$26,C8208),INDEX(Demand!$B$3:$B$26,C8208))</f>
        <v>900</v>
      </c>
      <c r="T8208" s="7">
        <f t="shared" si="1159"/>
        <v>34.766346179126231</v>
      </c>
      <c r="U8208" s="7">
        <f t="shared" si="1160"/>
        <v>0</v>
      </c>
    </row>
    <row r="8209" spans="1:21" x14ac:dyDescent="0.2">
      <c r="A8209" s="1">
        <v>12</v>
      </c>
      <c r="B8209" s="1">
        <v>8</v>
      </c>
      <c r="C8209" s="1">
        <v>17</v>
      </c>
      <c r="D8209">
        <v>8.3000000000000007</v>
      </c>
      <c r="E8209">
        <v>7.4</v>
      </c>
      <c r="F8209">
        <v>94</v>
      </c>
      <c r="G8209">
        <v>0</v>
      </c>
      <c r="H8209">
        <v>0</v>
      </c>
      <c r="I8209">
        <v>0</v>
      </c>
      <c r="J8209" s="4">
        <f t="shared" si="1155"/>
        <v>243.07077948341581</v>
      </c>
      <c r="K8209" s="4">
        <f t="shared" si="1156"/>
        <v>-7.62851188286092</v>
      </c>
      <c r="L8209" s="5">
        <f t="shared" si="1152"/>
        <v>78.070779483415805</v>
      </c>
      <c r="M8209" s="5">
        <f t="shared" si="1153"/>
        <v>0</v>
      </c>
      <c r="N8209" s="6">
        <f t="shared" si="1154"/>
        <v>0</v>
      </c>
      <c r="O8209" s="6">
        <f t="shared" si="1157"/>
        <v>0</v>
      </c>
      <c r="P8209" s="6">
        <f>FORECAST(J8209,Inputs!$B$10:$B$18,Inputs!$A$10:$A$18)</f>
        <v>32.806210921142736</v>
      </c>
      <c r="Q8209" s="6">
        <f>IF(Inputs!$D$10="Yes",IF('Hourly Calcs'!P8209&gt;'Hourly Calcs'!K8209,'Hourly Calcs'!O8209,N8209+O8209),N8209+O8209)</f>
        <v>0</v>
      </c>
      <c r="R8209" s="12">
        <f t="shared" si="1158"/>
        <v>0</v>
      </c>
      <c r="S8209" s="1">
        <f>IF(AND(A8209&gt;=5,A8209&lt;=9),INDEX(Demand!$C$3:$C$26,C8209),INDEX(Demand!$B$3:$B$26,C8209))</f>
        <v>900</v>
      </c>
      <c r="T8209" s="7">
        <f t="shared" si="1159"/>
        <v>0</v>
      </c>
      <c r="U8209" s="7">
        <f t="shared" si="1160"/>
        <v>0</v>
      </c>
    </row>
    <row r="8210" spans="1:21" x14ac:dyDescent="0.2">
      <c r="A8210" s="1">
        <v>12</v>
      </c>
      <c r="B8210" s="1">
        <v>8</v>
      </c>
      <c r="C8210" s="1">
        <v>18</v>
      </c>
      <c r="D8210">
        <v>8.3000000000000007</v>
      </c>
      <c r="E8210">
        <v>7.7</v>
      </c>
      <c r="F8210">
        <v>96</v>
      </c>
      <c r="G8210">
        <v>0</v>
      </c>
      <c r="H8210">
        <v>0</v>
      </c>
      <c r="I8210">
        <v>0</v>
      </c>
      <c r="J8210" s="4">
        <f t="shared" si="1155"/>
        <v>253.95901934408016</v>
      </c>
      <c r="K8210" s="4">
        <f t="shared" si="1156"/>
        <v>-16.474937936336588</v>
      </c>
      <c r="L8210" s="5">
        <f t="shared" si="1152"/>
        <v>88.959019344080161</v>
      </c>
      <c r="M8210" s="5">
        <f t="shared" si="1153"/>
        <v>0</v>
      </c>
      <c r="N8210" s="6">
        <f t="shared" si="1154"/>
        <v>0</v>
      </c>
      <c r="O8210" s="6">
        <f t="shared" si="1157"/>
        <v>0</v>
      </c>
      <c r="P8210" s="6">
        <f>FORECAST(J8210,Inputs!$B$10:$B$18,Inputs!$A$10:$A$18)</f>
        <v>32.907027956889628</v>
      </c>
      <c r="Q8210" s="6">
        <f>IF(Inputs!$D$10="Yes",IF('Hourly Calcs'!P8210&gt;'Hourly Calcs'!K8210,'Hourly Calcs'!O8210,N8210+O8210),N8210+O8210)</f>
        <v>0</v>
      </c>
      <c r="R8210" s="12">
        <f t="shared" si="1158"/>
        <v>0</v>
      </c>
      <c r="S8210" s="1">
        <f>IF(AND(A8210&gt;=5,A8210&lt;=9),INDEX(Demand!$C$3:$C$26,C8210),INDEX(Demand!$B$3:$B$26,C8210))</f>
        <v>900</v>
      </c>
      <c r="T8210" s="7">
        <f t="shared" si="1159"/>
        <v>0</v>
      </c>
      <c r="U8210" s="7">
        <f t="shared" si="1160"/>
        <v>0</v>
      </c>
    </row>
    <row r="8211" spans="1:21" x14ac:dyDescent="0.2">
      <c r="A8211" s="1">
        <v>12</v>
      </c>
      <c r="B8211" s="1">
        <v>8</v>
      </c>
      <c r="C8211" s="1">
        <v>19</v>
      </c>
      <c r="D8211">
        <v>8.3000000000000007</v>
      </c>
      <c r="E8211">
        <v>7.9</v>
      </c>
      <c r="F8211">
        <v>97</v>
      </c>
      <c r="G8211">
        <v>0</v>
      </c>
      <c r="H8211">
        <v>0</v>
      </c>
      <c r="I8211">
        <v>0</v>
      </c>
      <c r="J8211" s="4">
        <f t="shared" si="1155"/>
        <v>264.91802579447665</v>
      </c>
      <c r="K8211" s="4">
        <f t="shared" si="1156"/>
        <v>-25.801318003184633</v>
      </c>
      <c r="L8211" s="5">
        <f t="shared" si="1152"/>
        <v>0</v>
      </c>
      <c r="M8211" s="5">
        <f t="shared" si="1153"/>
        <v>0</v>
      </c>
      <c r="N8211" s="6">
        <f t="shared" si="1154"/>
        <v>0</v>
      </c>
      <c r="O8211" s="6">
        <f t="shared" si="1157"/>
        <v>0</v>
      </c>
      <c r="P8211" s="6">
        <f>FORECAST(J8211,Inputs!$B$10:$B$18,Inputs!$A$10:$A$18)</f>
        <v>33.008500238837748</v>
      </c>
      <c r="Q8211" s="6">
        <f>IF(Inputs!$D$10="Yes",IF('Hourly Calcs'!P8211&gt;'Hourly Calcs'!K8211,'Hourly Calcs'!O8211,N8211+O8211),N8211+O8211)</f>
        <v>0</v>
      </c>
      <c r="R8211" s="12">
        <f t="shared" si="1158"/>
        <v>0</v>
      </c>
      <c r="S8211" s="1">
        <f>IF(AND(A8211&gt;=5,A8211&lt;=9),INDEX(Demand!$C$3:$C$26,C8211),INDEX(Demand!$B$3:$B$26,C8211))</f>
        <v>900</v>
      </c>
      <c r="T8211" s="7">
        <f t="shared" si="1159"/>
        <v>0</v>
      </c>
      <c r="U8211" s="7">
        <f t="shared" si="1160"/>
        <v>0</v>
      </c>
    </row>
    <row r="8212" spans="1:21" x14ac:dyDescent="0.2">
      <c r="A8212" s="1">
        <v>12</v>
      </c>
      <c r="B8212" s="1">
        <v>8</v>
      </c>
      <c r="C8212" s="1">
        <v>20</v>
      </c>
      <c r="D8212">
        <v>8.6</v>
      </c>
      <c r="E8212">
        <v>8</v>
      </c>
      <c r="F8212">
        <v>96</v>
      </c>
      <c r="G8212">
        <v>0</v>
      </c>
      <c r="H8212">
        <v>0</v>
      </c>
      <c r="I8212">
        <v>0</v>
      </c>
      <c r="J8212" s="4">
        <f t="shared" si="1155"/>
        <v>276.62583769596785</v>
      </c>
      <c r="K8212" s="4">
        <f t="shared" si="1156"/>
        <v>-35.282660387130264</v>
      </c>
      <c r="L8212" s="5">
        <f t="shared" si="1152"/>
        <v>0</v>
      </c>
      <c r="M8212" s="5">
        <f t="shared" si="1153"/>
        <v>0</v>
      </c>
      <c r="N8212" s="6">
        <f t="shared" si="1154"/>
        <v>0</v>
      </c>
      <c r="O8212" s="6">
        <f t="shared" si="1157"/>
        <v>0</v>
      </c>
      <c r="P8212" s="6">
        <f>FORECAST(J8212,Inputs!$B$10:$B$18,Inputs!$A$10:$A$18)</f>
        <v>33.116905904592294</v>
      </c>
      <c r="Q8212" s="6">
        <f>IF(Inputs!$D$10="Yes",IF('Hourly Calcs'!P8212&gt;'Hourly Calcs'!K8212,'Hourly Calcs'!O8212,N8212+O8212),N8212+O8212)</f>
        <v>0</v>
      </c>
      <c r="R8212" s="12">
        <f t="shared" si="1158"/>
        <v>0</v>
      </c>
      <c r="S8212" s="1">
        <f>IF(AND(A8212&gt;=5,A8212&lt;=9),INDEX(Demand!$C$3:$C$26,C8212),INDEX(Demand!$B$3:$B$26,C8212))</f>
        <v>800</v>
      </c>
      <c r="T8212" s="7">
        <f t="shared" si="1159"/>
        <v>0</v>
      </c>
      <c r="U8212" s="7">
        <f t="shared" si="1160"/>
        <v>0</v>
      </c>
    </row>
    <row r="8213" spans="1:21" x14ac:dyDescent="0.2">
      <c r="A8213" s="1">
        <v>12</v>
      </c>
      <c r="B8213" s="1">
        <v>8</v>
      </c>
      <c r="C8213" s="1">
        <v>21</v>
      </c>
      <c r="D8213">
        <v>8.6999999999999993</v>
      </c>
      <c r="E8213">
        <v>8.5</v>
      </c>
      <c r="F8213">
        <v>99</v>
      </c>
      <c r="G8213">
        <v>0</v>
      </c>
      <c r="H8213">
        <v>0</v>
      </c>
      <c r="I8213">
        <v>0</v>
      </c>
      <c r="J8213" s="4">
        <f t="shared" si="1155"/>
        <v>290.0928940201178</v>
      </c>
      <c r="K8213" s="4">
        <f t="shared" si="1156"/>
        <v>-44.509313142805212</v>
      </c>
      <c r="L8213" s="5">
        <f t="shared" si="1152"/>
        <v>0</v>
      </c>
      <c r="M8213" s="5">
        <f t="shared" si="1153"/>
        <v>0</v>
      </c>
      <c r="N8213" s="6">
        <f t="shared" si="1154"/>
        <v>0</v>
      </c>
      <c r="O8213" s="6">
        <f t="shared" si="1157"/>
        <v>0</v>
      </c>
      <c r="P8213" s="6">
        <f>FORECAST(J8213,Inputs!$B$10:$B$18,Inputs!$A$10:$A$18)</f>
        <v>33.241600870556645</v>
      </c>
      <c r="Q8213" s="6">
        <f>IF(Inputs!$D$10="Yes",IF('Hourly Calcs'!P8213&gt;'Hourly Calcs'!K8213,'Hourly Calcs'!O8213,N8213+O8213),N8213+O8213)</f>
        <v>0</v>
      </c>
      <c r="R8213" s="12">
        <f t="shared" si="1158"/>
        <v>0</v>
      </c>
      <c r="S8213" s="1">
        <f>IF(AND(A8213&gt;=5,A8213&lt;=9),INDEX(Demand!$C$3:$C$26,C8213),INDEX(Demand!$B$3:$B$26,C8213))</f>
        <v>700</v>
      </c>
      <c r="T8213" s="7">
        <f t="shared" si="1159"/>
        <v>0</v>
      </c>
      <c r="U8213" s="7">
        <f t="shared" si="1160"/>
        <v>0</v>
      </c>
    </row>
    <row r="8214" spans="1:21" x14ac:dyDescent="0.2">
      <c r="A8214" s="1">
        <v>12</v>
      </c>
      <c r="B8214" s="1">
        <v>8</v>
      </c>
      <c r="C8214" s="1">
        <v>22</v>
      </c>
      <c r="D8214">
        <v>8.6</v>
      </c>
      <c r="E8214">
        <v>8.6</v>
      </c>
      <c r="F8214">
        <v>100</v>
      </c>
      <c r="G8214">
        <v>0</v>
      </c>
      <c r="H8214">
        <v>0</v>
      </c>
      <c r="I8214">
        <v>0</v>
      </c>
      <c r="J8214" s="4">
        <f t="shared" si="1155"/>
        <v>306.88015721512426</v>
      </c>
      <c r="K8214" s="4">
        <f t="shared" si="1156"/>
        <v>-52.855021271045445</v>
      </c>
      <c r="L8214" s="5">
        <f t="shared" si="1152"/>
        <v>0</v>
      </c>
      <c r="M8214" s="5">
        <f t="shared" si="1153"/>
        <v>0</v>
      </c>
      <c r="N8214" s="6">
        <f t="shared" si="1154"/>
        <v>0</v>
      </c>
      <c r="O8214" s="6">
        <f t="shared" si="1157"/>
        <v>0</v>
      </c>
      <c r="P8214" s="6">
        <f>FORECAST(J8214,Inputs!$B$10:$B$18,Inputs!$A$10:$A$18)</f>
        <v>33.397038492732634</v>
      </c>
      <c r="Q8214" s="6">
        <f>IF(Inputs!$D$10="Yes",IF('Hourly Calcs'!P8214&gt;'Hourly Calcs'!K8214,'Hourly Calcs'!O8214,N8214+O8214),N8214+O8214)</f>
        <v>0</v>
      </c>
      <c r="R8214" s="12">
        <f t="shared" si="1158"/>
        <v>0</v>
      </c>
      <c r="S8214" s="1">
        <f>IF(AND(A8214&gt;=5,A8214&lt;=9),INDEX(Demand!$C$3:$C$26,C8214),INDEX(Demand!$B$3:$B$26,C8214))</f>
        <v>600</v>
      </c>
      <c r="T8214" s="7">
        <f t="shared" si="1159"/>
        <v>0</v>
      </c>
      <c r="U8214" s="7">
        <f t="shared" si="1160"/>
        <v>0</v>
      </c>
    </row>
    <row r="8215" spans="1:21" x14ac:dyDescent="0.2">
      <c r="A8215" s="1">
        <v>12</v>
      </c>
      <c r="B8215" s="1">
        <v>8</v>
      </c>
      <c r="C8215" s="1">
        <v>23</v>
      </c>
      <c r="D8215">
        <v>9.1999999999999993</v>
      </c>
      <c r="E8215">
        <v>9</v>
      </c>
      <c r="F8215">
        <v>99</v>
      </c>
      <c r="G8215">
        <v>0</v>
      </c>
      <c r="H8215">
        <v>0</v>
      </c>
      <c r="I8215">
        <v>0</v>
      </c>
      <c r="J8215" s="4">
        <f t="shared" si="1155"/>
        <v>329.00135378399625</v>
      </c>
      <c r="K8215" s="4">
        <f t="shared" si="1156"/>
        <v>-59.241796322284131</v>
      </c>
      <c r="L8215" s="5">
        <f t="shared" si="1152"/>
        <v>0</v>
      </c>
      <c r="M8215" s="5">
        <f t="shared" si="1153"/>
        <v>0</v>
      </c>
      <c r="N8215" s="6">
        <f t="shared" si="1154"/>
        <v>0</v>
      </c>
      <c r="O8215" s="6">
        <f t="shared" si="1157"/>
        <v>0</v>
      </c>
      <c r="P8215" s="6">
        <f>FORECAST(J8215,Inputs!$B$10:$B$18,Inputs!$A$10:$A$18)</f>
        <v>33.601864386888849</v>
      </c>
      <c r="Q8215" s="6">
        <f>IF(Inputs!$D$10="Yes",IF('Hourly Calcs'!P8215&gt;'Hourly Calcs'!K8215,'Hourly Calcs'!O8215,N8215+O8215),N8215+O8215)</f>
        <v>0</v>
      </c>
      <c r="R8215" s="12">
        <f t="shared" si="1158"/>
        <v>0</v>
      </c>
      <c r="S8215" s="1">
        <f>IF(AND(A8215&gt;=5,A8215&lt;=9),INDEX(Demand!$C$3:$C$26,C8215),INDEX(Demand!$B$3:$B$26,C8215))</f>
        <v>500</v>
      </c>
      <c r="T8215" s="7">
        <f t="shared" si="1159"/>
        <v>0</v>
      </c>
      <c r="U8215" s="7">
        <f t="shared" si="1160"/>
        <v>0</v>
      </c>
    </row>
    <row r="8216" spans="1:21" x14ac:dyDescent="0.2">
      <c r="A8216" s="1">
        <v>12</v>
      </c>
      <c r="B8216" s="1">
        <v>8</v>
      </c>
      <c r="C8216" s="1">
        <v>24</v>
      </c>
      <c r="D8216">
        <v>9.6999999999999993</v>
      </c>
      <c r="E8216">
        <v>9.3000000000000007</v>
      </c>
      <c r="F8216">
        <v>97</v>
      </c>
      <c r="G8216">
        <v>0</v>
      </c>
      <c r="H8216">
        <v>0</v>
      </c>
      <c r="I8216">
        <v>0</v>
      </c>
      <c r="J8216" s="4">
        <f t="shared" si="1155"/>
        <v>356.83703575179794</v>
      </c>
      <c r="K8216" s="4">
        <f t="shared" si="1156"/>
        <v>-62.063213650295353</v>
      </c>
      <c r="L8216" s="5">
        <f t="shared" si="1152"/>
        <v>0</v>
      </c>
      <c r="M8216" s="5">
        <f t="shared" si="1153"/>
        <v>0</v>
      </c>
      <c r="N8216" s="6">
        <f t="shared" si="1154"/>
        <v>0</v>
      </c>
      <c r="O8216" s="6">
        <f t="shared" si="1157"/>
        <v>0</v>
      </c>
      <c r="P8216" s="6">
        <f>FORECAST(J8216,Inputs!$B$10:$B$18,Inputs!$A$10:$A$18)</f>
        <v>33.859602182887016</v>
      </c>
      <c r="Q8216" s="6">
        <f>IF(Inputs!$D$10="Yes",IF('Hourly Calcs'!P8216&gt;'Hourly Calcs'!K8216,'Hourly Calcs'!O8216,N8216+O8216),N8216+O8216)</f>
        <v>0</v>
      </c>
      <c r="R8216" s="12">
        <f t="shared" si="1158"/>
        <v>0</v>
      </c>
      <c r="S8216" s="1">
        <f>IF(AND(A8216&gt;=5,A8216&lt;=9),INDEX(Demand!$C$3:$C$26,C8216),INDEX(Demand!$B$3:$B$26,C8216))</f>
        <v>400</v>
      </c>
      <c r="T8216" s="7">
        <f t="shared" si="1159"/>
        <v>0</v>
      </c>
      <c r="U8216" s="7">
        <f t="shared" si="1160"/>
        <v>0</v>
      </c>
    </row>
    <row r="8217" spans="1:21" x14ac:dyDescent="0.2">
      <c r="A8217" s="1">
        <v>12</v>
      </c>
      <c r="B8217" s="1">
        <v>9</v>
      </c>
      <c r="C8217" s="1">
        <v>1</v>
      </c>
      <c r="D8217">
        <v>9.6</v>
      </c>
      <c r="E8217">
        <v>9.1999999999999993</v>
      </c>
      <c r="F8217">
        <v>97</v>
      </c>
      <c r="G8217">
        <v>0</v>
      </c>
      <c r="H8217">
        <v>0</v>
      </c>
      <c r="I8217">
        <v>0</v>
      </c>
      <c r="J8217" s="4">
        <f t="shared" si="1155"/>
        <v>25.443783178019629</v>
      </c>
      <c r="K8217" s="4">
        <f t="shared" si="1156"/>
        <v>-60.211914269743403</v>
      </c>
      <c r="L8217" s="5">
        <f t="shared" si="1152"/>
        <v>0</v>
      </c>
      <c r="M8217" s="5">
        <f t="shared" si="1153"/>
        <v>0</v>
      </c>
      <c r="N8217" s="6">
        <f t="shared" si="1154"/>
        <v>0</v>
      </c>
      <c r="O8217" s="6">
        <f t="shared" si="1157"/>
        <v>0</v>
      </c>
      <c r="P8217" s="6">
        <f>FORECAST(J8217,Inputs!$B$10:$B$18,Inputs!$A$10:$A$18)</f>
        <v>30.791146140537215</v>
      </c>
      <c r="Q8217" s="6">
        <f>IF(Inputs!$D$10="Yes",IF('Hourly Calcs'!P8217&gt;'Hourly Calcs'!K8217,'Hourly Calcs'!O8217,N8217+O8217),N8217+O8217)</f>
        <v>0</v>
      </c>
      <c r="R8217" s="12">
        <f t="shared" si="1158"/>
        <v>0</v>
      </c>
      <c r="S8217" s="1">
        <f>IF(AND(A8217&gt;=5,A8217&lt;=9),INDEX(Demand!$C$3:$C$26,C8217),INDEX(Demand!$B$3:$B$26,C8217))</f>
        <v>350</v>
      </c>
      <c r="T8217" s="7">
        <f t="shared" si="1159"/>
        <v>0</v>
      </c>
      <c r="U8217" s="7">
        <f t="shared" si="1160"/>
        <v>0</v>
      </c>
    </row>
    <row r="8218" spans="1:21" x14ac:dyDescent="0.2">
      <c r="A8218" s="1">
        <v>12</v>
      </c>
      <c r="B8218" s="1">
        <v>9</v>
      </c>
      <c r="C8218" s="1">
        <v>2</v>
      </c>
      <c r="D8218">
        <v>8.1999999999999993</v>
      </c>
      <c r="E8218">
        <v>8.1999999999999993</v>
      </c>
      <c r="F8218">
        <v>100</v>
      </c>
      <c r="G8218">
        <v>0</v>
      </c>
      <c r="H8218">
        <v>0</v>
      </c>
      <c r="I8218">
        <v>0</v>
      </c>
      <c r="J8218" s="4">
        <f t="shared" si="1155"/>
        <v>48.906273294622906</v>
      </c>
      <c r="K8218" s="4">
        <f t="shared" si="1156"/>
        <v>-54.450336495795455</v>
      </c>
      <c r="L8218" s="5">
        <f t="shared" si="1152"/>
        <v>0</v>
      </c>
      <c r="M8218" s="5">
        <f t="shared" si="1153"/>
        <v>0</v>
      </c>
      <c r="N8218" s="6">
        <f t="shared" si="1154"/>
        <v>0</v>
      </c>
      <c r="O8218" s="6">
        <f t="shared" si="1157"/>
        <v>0</v>
      </c>
      <c r="P8218" s="6">
        <f>FORECAST(J8218,Inputs!$B$10:$B$18,Inputs!$A$10:$A$18)</f>
        <v>31.008391419394655</v>
      </c>
      <c r="Q8218" s="6">
        <f>IF(Inputs!$D$10="Yes",IF('Hourly Calcs'!P8218&gt;'Hourly Calcs'!K8218,'Hourly Calcs'!O8218,N8218+O8218),N8218+O8218)</f>
        <v>0</v>
      </c>
      <c r="R8218" s="12">
        <f t="shared" si="1158"/>
        <v>0</v>
      </c>
      <c r="S8218" s="1">
        <f>IF(AND(A8218&gt;=5,A8218&lt;=9),INDEX(Demand!$C$3:$C$26,C8218),INDEX(Demand!$B$3:$B$26,C8218))</f>
        <v>350</v>
      </c>
      <c r="T8218" s="7">
        <f t="shared" si="1159"/>
        <v>0</v>
      </c>
      <c r="U8218" s="7">
        <f t="shared" si="1160"/>
        <v>0</v>
      </c>
    </row>
    <row r="8219" spans="1:21" x14ac:dyDescent="0.2">
      <c r="A8219" s="1">
        <v>12</v>
      </c>
      <c r="B8219" s="1">
        <v>9</v>
      </c>
      <c r="C8219" s="1">
        <v>3</v>
      </c>
      <c r="D8219">
        <v>8.4</v>
      </c>
      <c r="E8219">
        <v>8.1999999999999993</v>
      </c>
      <c r="F8219">
        <v>99</v>
      </c>
      <c r="G8219">
        <v>0</v>
      </c>
      <c r="H8219">
        <v>0</v>
      </c>
      <c r="I8219">
        <v>0</v>
      </c>
      <c r="J8219" s="4">
        <f t="shared" si="1155"/>
        <v>66.675819606498905</v>
      </c>
      <c r="K8219" s="4">
        <f t="shared" si="1156"/>
        <v>-46.418356612859327</v>
      </c>
      <c r="L8219" s="5">
        <f t="shared" si="1152"/>
        <v>0</v>
      </c>
      <c r="M8219" s="5">
        <f t="shared" si="1153"/>
        <v>0</v>
      </c>
      <c r="N8219" s="6">
        <f t="shared" si="1154"/>
        <v>0</v>
      </c>
      <c r="O8219" s="6">
        <f t="shared" si="1157"/>
        <v>0</v>
      </c>
      <c r="P8219" s="6">
        <f>FORECAST(J8219,Inputs!$B$10:$B$18,Inputs!$A$10:$A$18)</f>
        <v>31.17292425561573</v>
      </c>
      <c r="Q8219" s="6">
        <f>IF(Inputs!$D$10="Yes",IF('Hourly Calcs'!P8219&gt;'Hourly Calcs'!K8219,'Hourly Calcs'!O8219,N8219+O8219),N8219+O8219)</f>
        <v>0</v>
      </c>
      <c r="R8219" s="12">
        <f t="shared" si="1158"/>
        <v>0</v>
      </c>
      <c r="S8219" s="1">
        <f>IF(AND(A8219&gt;=5,A8219&lt;=9),INDEX(Demand!$C$3:$C$26,C8219),INDEX(Demand!$B$3:$B$26,C8219))</f>
        <v>350</v>
      </c>
      <c r="T8219" s="7">
        <f t="shared" si="1159"/>
        <v>0</v>
      </c>
      <c r="U8219" s="7">
        <f t="shared" si="1160"/>
        <v>0</v>
      </c>
    </row>
    <row r="8220" spans="1:21" x14ac:dyDescent="0.2">
      <c r="A8220" s="1">
        <v>12</v>
      </c>
      <c r="B8220" s="1">
        <v>9</v>
      </c>
      <c r="C8220" s="1">
        <v>4</v>
      </c>
      <c r="D8220">
        <v>8.9</v>
      </c>
      <c r="E8220">
        <v>8.9</v>
      </c>
      <c r="F8220">
        <v>100</v>
      </c>
      <c r="G8220">
        <v>0</v>
      </c>
      <c r="H8220">
        <v>0</v>
      </c>
      <c r="I8220">
        <v>0</v>
      </c>
      <c r="J8220" s="4">
        <f t="shared" si="1155"/>
        <v>80.70599890637294</v>
      </c>
      <c r="K8220" s="4">
        <f t="shared" si="1156"/>
        <v>-37.32156634816775</v>
      </c>
      <c r="L8220" s="5">
        <f t="shared" si="1152"/>
        <v>84.29400109362706</v>
      </c>
      <c r="M8220" s="5">
        <f t="shared" si="1153"/>
        <v>0</v>
      </c>
      <c r="N8220" s="6">
        <f t="shared" si="1154"/>
        <v>0</v>
      </c>
      <c r="O8220" s="6">
        <f t="shared" si="1157"/>
        <v>0</v>
      </c>
      <c r="P8220" s="6">
        <f>FORECAST(J8220,Inputs!$B$10:$B$18,Inputs!$A$10:$A$18)</f>
        <v>31.302833323207153</v>
      </c>
      <c r="Q8220" s="6">
        <f>IF(Inputs!$D$10="Yes",IF('Hourly Calcs'!P8220&gt;'Hourly Calcs'!K8220,'Hourly Calcs'!O8220,N8220+O8220),N8220+O8220)</f>
        <v>0</v>
      </c>
      <c r="R8220" s="12">
        <f t="shared" si="1158"/>
        <v>0</v>
      </c>
      <c r="S8220" s="1">
        <f>IF(AND(A8220&gt;=5,A8220&lt;=9),INDEX(Demand!$C$3:$C$26,C8220),INDEX(Demand!$B$3:$B$26,C8220))</f>
        <v>350</v>
      </c>
      <c r="T8220" s="7">
        <f t="shared" si="1159"/>
        <v>0</v>
      </c>
      <c r="U8220" s="7">
        <f t="shared" si="1160"/>
        <v>0</v>
      </c>
    </row>
    <row r="8221" spans="1:21" x14ac:dyDescent="0.2">
      <c r="A8221" s="1">
        <v>12</v>
      </c>
      <c r="B8221" s="1">
        <v>9</v>
      </c>
      <c r="C8221" s="1">
        <v>5</v>
      </c>
      <c r="D8221">
        <v>9.8000000000000007</v>
      </c>
      <c r="E8221">
        <v>9.4</v>
      </c>
      <c r="F8221">
        <v>97</v>
      </c>
      <c r="G8221">
        <v>0</v>
      </c>
      <c r="H8221">
        <v>0</v>
      </c>
      <c r="I8221">
        <v>0</v>
      </c>
      <c r="J8221" s="4">
        <f t="shared" si="1155"/>
        <v>92.694375948148078</v>
      </c>
      <c r="K8221" s="4">
        <f t="shared" si="1156"/>
        <v>-27.861322171600762</v>
      </c>
      <c r="L8221" s="5">
        <f t="shared" si="1152"/>
        <v>72.305624051851922</v>
      </c>
      <c r="M8221" s="5">
        <f t="shared" si="1153"/>
        <v>0</v>
      </c>
      <c r="N8221" s="6">
        <f t="shared" si="1154"/>
        <v>0</v>
      </c>
      <c r="O8221" s="6">
        <f t="shared" si="1157"/>
        <v>0</v>
      </c>
      <c r="P8221" s="6">
        <f>FORECAST(J8221,Inputs!$B$10:$B$18,Inputs!$A$10:$A$18)</f>
        <v>31.413836814334701</v>
      </c>
      <c r="Q8221" s="6">
        <f>IF(Inputs!$D$10="Yes",IF('Hourly Calcs'!P8221&gt;'Hourly Calcs'!K8221,'Hourly Calcs'!O8221,N8221+O8221),N8221+O8221)</f>
        <v>0</v>
      </c>
      <c r="R8221" s="12">
        <f t="shared" si="1158"/>
        <v>0</v>
      </c>
      <c r="S8221" s="1">
        <f>IF(AND(A8221&gt;=5,A8221&lt;=9),INDEX(Demand!$C$3:$C$26,C8221),INDEX(Demand!$B$3:$B$26,C8221))</f>
        <v>350</v>
      </c>
      <c r="T8221" s="7">
        <f t="shared" si="1159"/>
        <v>0</v>
      </c>
      <c r="U8221" s="7">
        <f t="shared" si="1160"/>
        <v>0</v>
      </c>
    </row>
    <row r="8222" spans="1:21" x14ac:dyDescent="0.2">
      <c r="A8222" s="1">
        <v>12</v>
      </c>
      <c r="B8222" s="1">
        <v>9</v>
      </c>
      <c r="C8222" s="1">
        <v>6</v>
      </c>
      <c r="D8222">
        <v>9.8000000000000007</v>
      </c>
      <c r="E8222">
        <v>9.4</v>
      </c>
      <c r="F8222">
        <v>97</v>
      </c>
      <c r="G8222">
        <v>0</v>
      </c>
      <c r="H8222">
        <v>0</v>
      </c>
      <c r="I8222">
        <v>0</v>
      </c>
      <c r="J8222" s="4">
        <f t="shared" si="1155"/>
        <v>103.75110791067526</v>
      </c>
      <c r="K8222" s="4">
        <f t="shared" si="1156"/>
        <v>-18.479357760717278</v>
      </c>
      <c r="L8222" s="5">
        <f t="shared" si="1152"/>
        <v>61.248892089324741</v>
      </c>
      <c r="M8222" s="5">
        <f t="shared" si="1153"/>
        <v>0</v>
      </c>
      <c r="N8222" s="6">
        <f t="shared" si="1154"/>
        <v>0</v>
      </c>
      <c r="O8222" s="6">
        <f t="shared" si="1157"/>
        <v>0</v>
      </c>
      <c r="P8222" s="6">
        <f>FORECAST(J8222,Inputs!$B$10:$B$18,Inputs!$A$10:$A$18)</f>
        <v>31.516213962135879</v>
      </c>
      <c r="Q8222" s="6">
        <f>IF(Inputs!$D$10="Yes",IF('Hourly Calcs'!P8222&gt;'Hourly Calcs'!K8222,'Hourly Calcs'!O8222,N8222+O8222),N8222+O8222)</f>
        <v>0</v>
      </c>
      <c r="R8222" s="12">
        <f t="shared" si="1158"/>
        <v>0</v>
      </c>
      <c r="S8222" s="1">
        <f>IF(AND(A8222&gt;=5,A8222&lt;=9),INDEX(Demand!$C$3:$C$26,C8222),INDEX(Demand!$B$3:$B$26,C8222))</f>
        <v>350</v>
      </c>
      <c r="T8222" s="7">
        <f t="shared" si="1159"/>
        <v>0</v>
      </c>
      <c r="U8222" s="7">
        <f t="shared" si="1160"/>
        <v>0</v>
      </c>
    </row>
    <row r="8223" spans="1:21" x14ac:dyDescent="0.2">
      <c r="A8223" s="1">
        <v>12</v>
      </c>
      <c r="B8223" s="1">
        <v>9</v>
      </c>
      <c r="C8223" s="1">
        <v>7</v>
      </c>
      <c r="D8223">
        <v>9.9</v>
      </c>
      <c r="E8223">
        <v>9.6999999999999993</v>
      </c>
      <c r="F8223">
        <v>99</v>
      </c>
      <c r="G8223">
        <v>0</v>
      </c>
      <c r="H8223">
        <v>0</v>
      </c>
      <c r="I8223">
        <v>0</v>
      </c>
      <c r="J8223" s="4">
        <f t="shared" si="1155"/>
        <v>114.61002663184848</v>
      </c>
      <c r="K8223" s="4">
        <f t="shared" si="1156"/>
        <v>-9.5135137346885728</v>
      </c>
      <c r="L8223" s="5">
        <f t="shared" si="1152"/>
        <v>50.389973368151516</v>
      </c>
      <c r="M8223" s="5">
        <f t="shared" si="1153"/>
        <v>0</v>
      </c>
      <c r="N8223" s="6">
        <f t="shared" si="1154"/>
        <v>0</v>
      </c>
      <c r="O8223" s="6">
        <f t="shared" si="1157"/>
        <v>0</v>
      </c>
      <c r="P8223" s="6">
        <f>FORECAST(J8223,Inputs!$B$10:$B$18,Inputs!$A$10:$A$18)</f>
        <v>31.616759505850446</v>
      </c>
      <c r="Q8223" s="6">
        <f>IF(Inputs!$D$10="Yes",IF('Hourly Calcs'!P8223&gt;'Hourly Calcs'!K8223,'Hourly Calcs'!O8223,N8223+O8223),N8223+O8223)</f>
        <v>0</v>
      </c>
      <c r="R8223" s="12">
        <f t="shared" si="1158"/>
        <v>0</v>
      </c>
      <c r="S8223" s="1">
        <f>IF(AND(A8223&gt;=5,A8223&lt;=9),INDEX(Demand!$C$3:$C$26,C8223),INDEX(Demand!$B$3:$B$26,C8223))</f>
        <v>350</v>
      </c>
      <c r="T8223" s="7">
        <f t="shared" si="1159"/>
        <v>0</v>
      </c>
      <c r="U8223" s="7">
        <f t="shared" si="1160"/>
        <v>0</v>
      </c>
    </row>
    <row r="8224" spans="1:21" x14ac:dyDescent="0.2">
      <c r="A8224" s="1">
        <v>12</v>
      </c>
      <c r="B8224" s="1">
        <v>9</v>
      </c>
      <c r="C8224" s="1">
        <v>8</v>
      </c>
      <c r="D8224">
        <v>9.6</v>
      </c>
      <c r="E8224">
        <v>9.6</v>
      </c>
      <c r="F8224">
        <v>100</v>
      </c>
      <c r="G8224">
        <v>0</v>
      </c>
      <c r="H8224">
        <v>0</v>
      </c>
      <c r="I8224">
        <v>0</v>
      </c>
      <c r="J8224" s="4">
        <f t="shared" si="1155"/>
        <v>125.79189919900483</v>
      </c>
      <c r="K8224" s="4">
        <f t="shared" si="1156"/>
        <v>-1.1133384576084495</v>
      </c>
      <c r="L8224" s="5">
        <f t="shared" si="1152"/>
        <v>39.208100800995169</v>
      </c>
      <c r="M8224" s="5">
        <f t="shared" si="1153"/>
        <v>0</v>
      </c>
      <c r="N8224" s="6">
        <f t="shared" si="1154"/>
        <v>0</v>
      </c>
      <c r="O8224" s="6">
        <f t="shared" si="1157"/>
        <v>0</v>
      </c>
      <c r="P8224" s="6">
        <f>FORECAST(J8224,Inputs!$B$10:$B$18,Inputs!$A$10:$A$18)</f>
        <v>31.720295362953745</v>
      </c>
      <c r="Q8224" s="6">
        <f>IF(Inputs!$D$10="Yes",IF('Hourly Calcs'!P8224&gt;'Hourly Calcs'!K8224,'Hourly Calcs'!O8224,N8224+O8224),N8224+O8224)</f>
        <v>0</v>
      </c>
      <c r="R8224" s="12">
        <f t="shared" si="1158"/>
        <v>0</v>
      </c>
      <c r="S8224" s="1">
        <f>IF(AND(A8224&gt;=5,A8224&lt;=9),INDEX(Demand!$C$3:$C$26,C8224),INDEX(Demand!$B$3:$B$26,C8224))</f>
        <v>350</v>
      </c>
      <c r="T8224" s="7">
        <f t="shared" si="1159"/>
        <v>0</v>
      </c>
      <c r="U8224" s="7">
        <f t="shared" si="1160"/>
        <v>0</v>
      </c>
    </row>
    <row r="8225" spans="1:21" x14ac:dyDescent="0.2">
      <c r="A8225" s="1">
        <v>12</v>
      </c>
      <c r="B8225" s="1">
        <v>9</v>
      </c>
      <c r="C8225" s="1">
        <v>9</v>
      </c>
      <c r="D8225">
        <v>9.4</v>
      </c>
      <c r="E8225">
        <v>9.1999999999999993</v>
      </c>
      <c r="F8225">
        <v>99</v>
      </c>
      <c r="G8225">
        <v>22</v>
      </c>
      <c r="H8225">
        <v>0</v>
      </c>
      <c r="I8225">
        <v>22</v>
      </c>
      <c r="J8225" s="4">
        <f t="shared" si="1155"/>
        <v>137.6701392872597</v>
      </c>
      <c r="K8225" s="4">
        <f t="shared" si="1156"/>
        <v>5.8622885742820898</v>
      </c>
      <c r="L8225" s="5">
        <f t="shared" si="1152"/>
        <v>27.329860712740299</v>
      </c>
      <c r="M8225" s="5">
        <f t="shared" si="1153"/>
        <v>28.13771142571791</v>
      </c>
      <c r="N8225" s="6">
        <f t="shared" si="1154"/>
        <v>0</v>
      </c>
      <c r="O8225" s="6">
        <f t="shared" si="1157"/>
        <v>20.119413298105457</v>
      </c>
      <c r="P8225" s="6">
        <f>FORECAST(J8225,Inputs!$B$10:$B$18,Inputs!$A$10:$A$18)</f>
        <v>31.830279067474624</v>
      </c>
      <c r="Q8225" s="6">
        <f>IF(Inputs!$D$10="Yes",IF('Hourly Calcs'!P8225&gt;'Hourly Calcs'!K8225,'Hourly Calcs'!O8225,N8225+O8225),N8225+O8225)</f>
        <v>20.119413298105457</v>
      </c>
      <c r="R8225" s="12">
        <f t="shared" si="1158"/>
        <v>95.60745199259712</v>
      </c>
      <c r="S8225" s="1">
        <f>IF(AND(A8225&gt;=5,A8225&lt;=9),INDEX(Demand!$C$3:$C$26,C8225),INDEX(Demand!$B$3:$B$26,C8225))</f>
        <v>350</v>
      </c>
      <c r="T8225" s="7">
        <f t="shared" si="1159"/>
        <v>95.607451992597134</v>
      </c>
      <c r="U8225" s="7">
        <f t="shared" si="1160"/>
        <v>0</v>
      </c>
    </row>
    <row r="8226" spans="1:21" x14ac:dyDescent="0.2">
      <c r="A8226" s="1">
        <v>12</v>
      </c>
      <c r="B8226" s="1">
        <v>9</v>
      </c>
      <c r="C8226" s="1">
        <v>10</v>
      </c>
      <c r="D8226">
        <v>10</v>
      </c>
      <c r="E8226">
        <v>9.6</v>
      </c>
      <c r="F8226">
        <v>97</v>
      </c>
      <c r="G8226">
        <v>63</v>
      </c>
      <c r="H8226">
        <v>1</v>
      </c>
      <c r="I8226">
        <v>63</v>
      </c>
      <c r="J8226" s="4">
        <f t="shared" si="1155"/>
        <v>150.45662133050052</v>
      </c>
      <c r="K8226" s="4">
        <f t="shared" si="1156"/>
        <v>11.362638600886996</v>
      </c>
      <c r="L8226" s="5">
        <f t="shared" si="1152"/>
        <v>14.543378669499475</v>
      </c>
      <c r="M8226" s="5">
        <f t="shared" si="1153"/>
        <v>22.637361399113004</v>
      </c>
      <c r="N8226" s="6">
        <f t="shared" si="1154"/>
        <v>0.69400145518645018</v>
      </c>
      <c r="O8226" s="6">
        <f t="shared" si="1157"/>
        <v>57.614683535483813</v>
      </c>
      <c r="P8226" s="6">
        <f>FORECAST(J8226,Inputs!$B$10:$B$18,Inputs!$A$10:$A$18)</f>
        <v>31.948672419726854</v>
      </c>
      <c r="Q8226" s="6">
        <f>IF(Inputs!$D$10="Yes",IF('Hourly Calcs'!P8226&gt;'Hourly Calcs'!K8226,'Hourly Calcs'!O8226,N8226+O8226),N8226+O8226)</f>
        <v>57.614683535483813</v>
      </c>
      <c r="R8226" s="12">
        <f t="shared" si="1158"/>
        <v>273.78497616061907</v>
      </c>
      <c r="S8226" s="1">
        <f>IF(AND(A8226&gt;=5,A8226&lt;=9),INDEX(Demand!$C$3:$C$26,C8226),INDEX(Demand!$B$3:$B$26,C8226))</f>
        <v>600</v>
      </c>
      <c r="T8226" s="7">
        <f t="shared" si="1159"/>
        <v>273.78497616061907</v>
      </c>
      <c r="U8226" s="7">
        <f t="shared" si="1160"/>
        <v>0</v>
      </c>
    </row>
    <row r="8227" spans="1:21" x14ac:dyDescent="0.2">
      <c r="A8227" s="1">
        <v>12</v>
      </c>
      <c r="B8227" s="1">
        <v>9</v>
      </c>
      <c r="C8227" s="1">
        <v>11</v>
      </c>
      <c r="D8227">
        <v>10.8</v>
      </c>
      <c r="E8227">
        <v>8.9</v>
      </c>
      <c r="F8227">
        <v>88</v>
      </c>
      <c r="G8227">
        <v>146</v>
      </c>
      <c r="H8227">
        <v>162</v>
      </c>
      <c r="I8227">
        <v>104</v>
      </c>
      <c r="J8227" s="4">
        <f t="shared" si="1155"/>
        <v>164.13445461739147</v>
      </c>
      <c r="K8227" s="4">
        <f t="shared" si="1156"/>
        <v>15.004789656762995</v>
      </c>
      <c r="L8227" s="5">
        <f t="shared" ref="L8227:L8290" si="1161">IF(ABS($B$5-J8227)&gt;90,0,ABS($B$5-J8227))</f>
        <v>0.86554538260853064</v>
      </c>
      <c r="M8227" s="5">
        <f t="shared" ref="M8227:M8290" si="1162">IF(K8227&gt;0,ABS($B$4-K8227),0)</f>
        <v>18.995210343237005</v>
      </c>
      <c r="N8227" s="6">
        <f t="shared" si="1154"/>
        <v>122.26185215282359</v>
      </c>
      <c r="O8227" s="6">
        <f t="shared" si="1157"/>
        <v>95.10995377286217</v>
      </c>
      <c r="P8227" s="6">
        <f>FORECAST(J8227,Inputs!$B$10:$B$18,Inputs!$A$10:$A$18)</f>
        <v>32.075319024235107</v>
      </c>
      <c r="Q8227" s="6">
        <f>IF(Inputs!$D$10="Yes",IF('Hourly Calcs'!P8227&gt;'Hourly Calcs'!K8227,'Hourly Calcs'!O8227,N8227+O8227),N8227+O8227)</f>
        <v>95.10995377286217</v>
      </c>
      <c r="R8227" s="12">
        <f t="shared" si="1158"/>
        <v>451.962500328641</v>
      </c>
      <c r="S8227" s="1">
        <f>IF(AND(A8227&gt;=5,A8227&lt;=9),INDEX(Demand!$C$3:$C$26,C8227),INDEX(Demand!$B$3:$B$26,C8227))</f>
        <v>600</v>
      </c>
      <c r="T8227" s="7">
        <f t="shared" si="1159"/>
        <v>451.962500328641</v>
      </c>
      <c r="U8227" s="7">
        <f t="shared" si="1160"/>
        <v>0</v>
      </c>
    </row>
    <row r="8228" spans="1:21" x14ac:dyDescent="0.2">
      <c r="A8228" s="1">
        <v>12</v>
      </c>
      <c r="B8228" s="1">
        <v>9</v>
      </c>
      <c r="C8228" s="1">
        <v>12</v>
      </c>
      <c r="D8228">
        <v>10</v>
      </c>
      <c r="E8228">
        <v>8.5</v>
      </c>
      <c r="F8228">
        <v>90</v>
      </c>
      <c r="G8228">
        <v>139</v>
      </c>
      <c r="H8228">
        <v>47</v>
      </c>
      <c r="I8228">
        <v>125</v>
      </c>
      <c r="J8228" s="4">
        <f t="shared" si="1155"/>
        <v>178.40288684034692</v>
      </c>
      <c r="K8228" s="4">
        <f t="shared" si="1156"/>
        <v>16.43755624032822</v>
      </c>
      <c r="L8228" s="5">
        <f t="shared" si="1161"/>
        <v>13.402886840346923</v>
      </c>
      <c r="M8228" s="5">
        <f t="shared" si="1162"/>
        <v>17.56244375967178</v>
      </c>
      <c r="N8228" s="6">
        <f t="shared" si="1154"/>
        <v>35.54719522522776</v>
      </c>
      <c r="O8228" s="6">
        <f t="shared" si="1157"/>
        <v>114.3148482846901</v>
      </c>
      <c r="P8228" s="6">
        <f>FORECAST(J8228,Inputs!$B$10:$B$18,Inputs!$A$10:$A$18)</f>
        <v>32.207434137410615</v>
      </c>
      <c r="Q8228" s="6">
        <f>IF(Inputs!$D$10="Yes",IF('Hourly Calcs'!P8228&gt;'Hourly Calcs'!K8228,'Hourly Calcs'!O8228,N8228+O8228),N8228+O8228)</f>
        <v>114.3148482846901</v>
      </c>
      <c r="R8228" s="12">
        <f t="shared" si="1158"/>
        <v>543.22415904884735</v>
      </c>
      <c r="S8228" s="1">
        <f>IF(AND(A8228&gt;=5,A8228&lt;=9),INDEX(Demand!$C$3:$C$26,C8228),INDEX(Demand!$B$3:$B$26,C8228))</f>
        <v>600</v>
      </c>
      <c r="T8228" s="7">
        <f t="shared" si="1159"/>
        <v>543.22415904884735</v>
      </c>
      <c r="U8228" s="7">
        <f t="shared" si="1160"/>
        <v>0</v>
      </c>
    </row>
    <row r="8229" spans="1:21" x14ac:dyDescent="0.2">
      <c r="A8229" s="1">
        <v>12</v>
      </c>
      <c r="B8229" s="1">
        <v>9</v>
      </c>
      <c r="C8229" s="1">
        <v>13</v>
      </c>
      <c r="D8229">
        <v>10.1</v>
      </c>
      <c r="E8229">
        <v>8.3000000000000007</v>
      </c>
      <c r="F8229">
        <v>89</v>
      </c>
      <c r="G8229">
        <v>229</v>
      </c>
      <c r="H8229">
        <v>341</v>
      </c>
      <c r="I8229">
        <v>125</v>
      </c>
      <c r="J8229" s="4">
        <f t="shared" si="1155"/>
        <v>192.73458224761271</v>
      </c>
      <c r="K8229" s="4">
        <f t="shared" si="1156"/>
        <v>15.515162758574903</v>
      </c>
      <c r="L8229" s="5">
        <f t="shared" si="1161"/>
        <v>27.734582247612707</v>
      </c>
      <c r="M8229" s="5">
        <f t="shared" si="1162"/>
        <v>18.484837241425097</v>
      </c>
      <c r="N8229" s="6">
        <f t="shared" si="1154"/>
        <v>238.24811683750133</v>
      </c>
      <c r="O8229" s="6">
        <f t="shared" si="1157"/>
        <v>114.3148482846901</v>
      </c>
      <c r="P8229" s="6">
        <f>FORECAST(J8229,Inputs!$B$10:$B$18,Inputs!$A$10:$A$18)</f>
        <v>32.340135020811225</v>
      </c>
      <c r="Q8229" s="6">
        <f>IF(Inputs!$D$10="Yes",IF('Hourly Calcs'!P8229&gt;'Hourly Calcs'!K8229,'Hourly Calcs'!O8229,N8229+O8229),N8229+O8229)</f>
        <v>114.3148482846901</v>
      </c>
      <c r="R8229" s="12">
        <f t="shared" si="1158"/>
        <v>543.22415904884735</v>
      </c>
      <c r="S8229" s="1">
        <f>IF(AND(A8229&gt;=5,A8229&lt;=9),INDEX(Demand!$C$3:$C$26,C8229),INDEX(Demand!$B$3:$B$26,C8229))</f>
        <v>600</v>
      </c>
      <c r="T8229" s="7">
        <f t="shared" si="1159"/>
        <v>543.22415904884735</v>
      </c>
      <c r="U8229" s="7">
        <f t="shared" si="1160"/>
        <v>0</v>
      </c>
    </row>
    <row r="8230" spans="1:21" x14ac:dyDescent="0.2">
      <c r="A8230" s="1">
        <v>12</v>
      </c>
      <c r="B8230" s="1">
        <v>9</v>
      </c>
      <c r="C8230" s="1">
        <v>14</v>
      </c>
      <c r="D8230">
        <v>10.1</v>
      </c>
      <c r="E8230">
        <v>7.9</v>
      </c>
      <c r="F8230">
        <v>86</v>
      </c>
      <c r="G8230">
        <v>181</v>
      </c>
      <c r="H8230">
        <v>345</v>
      </c>
      <c r="I8230">
        <v>90</v>
      </c>
      <c r="J8230" s="4">
        <f t="shared" si="1155"/>
        <v>206.57581054037945</v>
      </c>
      <c r="K8230" s="4">
        <f t="shared" si="1156"/>
        <v>12.332175325368581</v>
      </c>
      <c r="L8230" s="5">
        <f t="shared" si="1161"/>
        <v>41.57581054037945</v>
      </c>
      <c r="M8230" s="5">
        <f t="shared" si="1162"/>
        <v>21.667824674631419</v>
      </c>
      <c r="N8230" s="6">
        <f t="shared" si="1154"/>
        <v>202.07778942726179</v>
      </c>
      <c r="O8230" s="6">
        <f t="shared" si="1157"/>
        <v>82.306690764976878</v>
      </c>
      <c r="P8230" s="6">
        <f>FORECAST(J8230,Inputs!$B$10:$B$18,Inputs!$A$10:$A$18)</f>
        <v>32.468294542040546</v>
      </c>
      <c r="Q8230" s="6">
        <f>IF(Inputs!$D$10="Yes",IF('Hourly Calcs'!P8230&gt;'Hourly Calcs'!K8230,'Hourly Calcs'!O8230,N8230+O8230),N8230+O8230)</f>
        <v>82.306690764976878</v>
      </c>
      <c r="R8230" s="12">
        <f t="shared" si="1158"/>
        <v>391.1213945151701</v>
      </c>
      <c r="S8230" s="1">
        <f>IF(AND(A8230&gt;=5,A8230&lt;=9),INDEX(Demand!$C$3:$C$26,C8230),INDEX(Demand!$B$3:$B$26,C8230))</f>
        <v>600</v>
      </c>
      <c r="T8230" s="7">
        <f t="shared" si="1159"/>
        <v>391.1213945151701</v>
      </c>
      <c r="U8230" s="7">
        <f t="shared" si="1160"/>
        <v>0</v>
      </c>
    </row>
    <row r="8231" spans="1:21" x14ac:dyDescent="0.2">
      <c r="A8231" s="1">
        <v>12</v>
      </c>
      <c r="B8231" s="1">
        <v>9</v>
      </c>
      <c r="C8231" s="1">
        <v>15</v>
      </c>
      <c r="D8231">
        <v>9.4</v>
      </c>
      <c r="E8231">
        <v>7.3</v>
      </c>
      <c r="F8231">
        <v>87</v>
      </c>
      <c r="G8231">
        <v>100</v>
      </c>
      <c r="H8231">
        <v>126</v>
      </c>
      <c r="I8231">
        <v>76</v>
      </c>
      <c r="J8231" s="4">
        <f t="shared" si="1155"/>
        <v>219.56573627507379</v>
      </c>
      <c r="K8231" s="4">
        <f t="shared" si="1156"/>
        <v>7.1976844099012567</v>
      </c>
      <c r="L8231" s="5">
        <f t="shared" si="1161"/>
        <v>54.565736275073789</v>
      </c>
      <c r="M8231" s="5">
        <f t="shared" si="1162"/>
        <v>26.802315590098743</v>
      </c>
      <c r="N8231" s="6">
        <f t="shared" si="1154"/>
        <v>53.615567051994709</v>
      </c>
      <c r="O8231" s="6">
        <f t="shared" si="1157"/>
        <v>69.503427757091586</v>
      </c>
      <c r="P8231" s="6">
        <f>FORECAST(J8231,Inputs!$B$10:$B$18,Inputs!$A$10:$A$18)</f>
        <v>32.58857163217661</v>
      </c>
      <c r="Q8231" s="6">
        <f>IF(Inputs!$D$10="Yes",IF('Hourly Calcs'!P8231&gt;'Hourly Calcs'!K8231,'Hourly Calcs'!O8231,N8231+O8231),N8231+O8231)</f>
        <v>69.503427757091586</v>
      </c>
      <c r="R8231" s="12">
        <f t="shared" si="1158"/>
        <v>330.28028870169919</v>
      </c>
      <c r="S8231" s="1">
        <f>IF(AND(A8231&gt;=5,A8231&lt;=9),INDEX(Demand!$C$3:$C$26,C8231),INDEX(Demand!$B$3:$B$26,C8231))</f>
        <v>600</v>
      </c>
      <c r="T8231" s="7">
        <f t="shared" si="1159"/>
        <v>330.28028870169919</v>
      </c>
      <c r="U8231" s="7">
        <f t="shared" si="1160"/>
        <v>0</v>
      </c>
    </row>
    <row r="8232" spans="1:21" x14ac:dyDescent="0.2">
      <c r="A8232" s="1">
        <v>12</v>
      </c>
      <c r="B8232" s="1">
        <v>9</v>
      </c>
      <c r="C8232" s="1">
        <v>16</v>
      </c>
      <c r="D8232">
        <v>8.6</v>
      </c>
      <c r="E8232">
        <v>7.1</v>
      </c>
      <c r="F8232">
        <v>90</v>
      </c>
      <c r="G8232">
        <v>21</v>
      </c>
      <c r="H8232">
        <v>0</v>
      </c>
      <c r="I8232">
        <v>21</v>
      </c>
      <c r="J8232" s="4">
        <f t="shared" si="1155"/>
        <v>231.62753728538988</v>
      </c>
      <c r="K8232" s="4">
        <f t="shared" si="1156"/>
        <v>0.73825549087872844</v>
      </c>
      <c r="L8232" s="5">
        <f t="shared" si="1161"/>
        <v>66.627537285389877</v>
      </c>
      <c r="M8232" s="5">
        <f t="shared" si="1162"/>
        <v>33.261744509121272</v>
      </c>
      <c r="N8232" s="6">
        <f t="shared" si="1154"/>
        <v>0</v>
      </c>
      <c r="O8232" s="6">
        <f t="shared" si="1157"/>
        <v>19.204894511827938</v>
      </c>
      <c r="P8232" s="6">
        <f>FORECAST(J8232,Inputs!$B$10:$B$18,Inputs!$A$10:$A$18)</f>
        <v>32.70025497486472</v>
      </c>
      <c r="Q8232" s="6">
        <f>IF(Inputs!$D$10="Yes",IF('Hourly Calcs'!P8232&gt;'Hourly Calcs'!K8232,'Hourly Calcs'!O8232,N8232+O8232),N8232+O8232)</f>
        <v>19.204894511827938</v>
      </c>
      <c r="R8232" s="12">
        <f t="shared" si="1158"/>
        <v>91.261658720206356</v>
      </c>
      <c r="S8232" s="1">
        <f>IF(AND(A8232&gt;=5,A8232&lt;=9),INDEX(Demand!$C$3:$C$26,C8232),INDEX(Demand!$B$3:$B$26,C8232))</f>
        <v>900</v>
      </c>
      <c r="T8232" s="7">
        <f t="shared" si="1159"/>
        <v>91.261658720206356</v>
      </c>
      <c r="U8232" s="7">
        <f t="shared" si="1160"/>
        <v>0</v>
      </c>
    </row>
    <row r="8233" spans="1:21" x14ac:dyDescent="0.2">
      <c r="A8233" s="1">
        <v>12</v>
      </c>
      <c r="B8233" s="1">
        <v>9</v>
      </c>
      <c r="C8233" s="1">
        <v>17</v>
      </c>
      <c r="D8233">
        <v>7.7</v>
      </c>
      <c r="E8233">
        <v>6.6</v>
      </c>
      <c r="F8233">
        <v>93</v>
      </c>
      <c r="G8233">
        <v>0</v>
      </c>
      <c r="H8233">
        <v>0</v>
      </c>
      <c r="I8233">
        <v>0</v>
      </c>
      <c r="J8233" s="4">
        <f t="shared" si="1155"/>
        <v>242.92942419120834</v>
      </c>
      <c r="K8233" s="4">
        <f t="shared" si="1156"/>
        <v>-7.6408513056185967</v>
      </c>
      <c r="L8233" s="5">
        <f t="shared" si="1161"/>
        <v>77.929424191208341</v>
      </c>
      <c r="M8233" s="5">
        <f t="shared" si="1162"/>
        <v>0</v>
      </c>
      <c r="N8233" s="6">
        <f t="shared" si="1154"/>
        <v>0</v>
      </c>
      <c r="O8233" s="6">
        <f t="shared" si="1157"/>
        <v>0</v>
      </c>
      <c r="P8233" s="6">
        <f>FORECAST(J8233,Inputs!$B$10:$B$18,Inputs!$A$10:$A$18)</f>
        <v>32.804902075844517</v>
      </c>
      <c r="Q8233" s="6">
        <f>IF(Inputs!$D$10="Yes",IF('Hourly Calcs'!P8233&gt;'Hourly Calcs'!K8233,'Hourly Calcs'!O8233,N8233+O8233),N8233+O8233)</f>
        <v>0</v>
      </c>
      <c r="R8233" s="12">
        <f t="shared" si="1158"/>
        <v>0</v>
      </c>
      <c r="S8233" s="1">
        <f>IF(AND(A8233&gt;=5,A8233&lt;=9),INDEX(Demand!$C$3:$C$26,C8233),INDEX(Demand!$B$3:$B$26,C8233))</f>
        <v>900</v>
      </c>
      <c r="T8233" s="7">
        <f t="shared" si="1159"/>
        <v>0</v>
      </c>
      <c r="U8233" s="7">
        <f t="shared" si="1160"/>
        <v>0</v>
      </c>
    </row>
    <row r="8234" spans="1:21" x14ac:dyDescent="0.2">
      <c r="A8234" s="1">
        <v>12</v>
      </c>
      <c r="B8234" s="1">
        <v>9</v>
      </c>
      <c r="C8234" s="1">
        <v>18</v>
      </c>
      <c r="D8234">
        <v>7.1</v>
      </c>
      <c r="E8234">
        <v>6.2</v>
      </c>
      <c r="F8234">
        <v>94</v>
      </c>
      <c r="G8234">
        <v>0</v>
      </c>
      <c r="H8234">
        <v>0</v>
      </c>
      <c r="I8234">
        <v>0</v>
      </c>
      <c r="J8234" s="4">
        <f t="shared" si="1155"/>
        <v>253.81256939293934</v>
      </c>
      <c r="K8234" s="4">
        <f t="shared" si="1156"/>
        <v>-16.47821856189266</v>
      </c>
      <c r="L8234" s="5">
        <f t="shared" si="1161"/>
        <v>88.812569392939338</v>
      </c>
      <c r="M8234" s="5">
        <f t="shared" si="1162"/>
        <v>0</v>
      </c>
      <c r="N8234" s="6">
        <f t="shared" si="1154"/>
        <v>0</v>
      </c>
      <c r="O8234" s="6">
        <f t="shared" si="1157"/>
        <v>0</v>
      </c>
      <c r="P8234" s="6">
        <f>FORECAST(J8234,Inputs!$B$10:$B$18,Inputs!$A$10:$A$18)</f>
        <v>32.905671938823509</v>
      </c>
      <c r="Q8234" s="6">
        <f>IF(Inputs!$D$10="Yes",IF('Hourly Calcs'!P8234&gt;'Hourly Calcs'!K8234,'Hourly Calcs'!O8234,N8234+O8234),N8234+O8234)</f>
        <v>0</v>
      </c>
      <c r="R8234" s="12">
        <f t="shared" si="1158"/>
        <v>0</v>
      </c>
      <c r="S8234" s="1">
        <f>IF(AND(A8234&gt;=5,A8234&lt;=9),INDEX(Demand!$C$3:$C$26,C8234),INDEX(Demand!$B$3:$B$26,C8234))</f>
        <v>900</v>
      </c>
      <c r="T8234" s="7">
        <f t="shared" si="1159"/>
        <v>0</v>
      </c>
      <c r="U8234" s="7">
        <f t="shared" si="1160"/>
        <v>0</v>
      </c>
    </row>
    <row r="8235" spans="1:21" x14ac:dyDescent="0.2">
      <c r="A8235" s="1">
        <v>12</v>
      </c>
      <c r="B8235" s="1">
        <v>9</v>
      </c>
      <c r="C8235" s="1">
        <v>19</v>
      </c>
      <c r="D8235">
        <v>6.4</v>
      </c>
      <c r="E8235">
        <v>5.5</v>
      </c>
      <c r="F8235">
        <v>94</v>
      </c>
      <c r="G8235">
        <v>0</v>
      </c>
      <c r="H8235">
        <v>0</v>
      </c>
      <c r="I8235">
        <v>0</v>
      </c>
      <c r="J8235" s="4">
        <f t="shared" si="1155"/>
        <v>264.76218994519462</v>
      </c>
      <c r="K8235" s="4">
        <f t="shared" si="1156"/>
        <v>-25.799726832798314</v>
      </c>
      <c r="L8235" s="5">
        <f t="shared" si="1161"/>
        <v>0</v>
      </c>
      <c r="M8235" s="5">
        <f t="shared" si="1162"/>
        <v>0</v>
      </c>
      <c r="N8235" s="6">
        <f t="shared" si="1154"/>
        <v>0</v>
      </c>
      <c r="O8235" s="6">
        <f t="shared" si="1157"/>
        <v>0</v>
      </c>
      <c r="P8235" s="6">
        <f>FORECAST(J8235,Inputs!$B$10:$B$18,Inputs!$A$10:$A$18)</f>
        <v>33.007057314307353</v>
      </c>
      <c r="Q8235" s="6">
        <f>IF(Inputs!$D$10="Yes",IF('Hourly Calcs'!P8235&gt;'Hourly Calcs'!K8235,'Hourly Calcs'!O8235,N8235+O8235),N8235+O8235)</f>
        <v>0</v>
      </c>
      <c r="R8235" s="12">
        <f t="shared" si="1158"/>
        <v>0</v>
      </c>
      <c r="S8235" s="1">
        <f>IF(AND(A8235&gt;=5,A8235&lt;=9),INDEX(Demand!$C$3:$C$26,C8235),INDEX(Demand!$B$3:$B$26,C8235))</f>
        <v>900</v>
      </c>
      <c r="T8235" s="7">
        <f t="shared" si="1159"/>
        <v>0</v>
      </c>
      <c r="U8235" s="7">
        <f t="shared" si="1160"/>
        <v>0</v>
      </c>
    </row>
    <row r="8236" spans="1:21" x14ac:dyDescent="0.2">
      <c r="A8236" s="1">
        <v>12</v>
      </c>
      <c r="B8236" s="1">
        <v>9</v>
      </c>
      <c r="C8236" s="1">
        <v>20</v>
      </c>
      <c r="D8236">
        <v>6</v>
      </c>
      <c r="E8236">
        <v>5.0999999999999996</v>
      </c>
      <c r="F8236">
        <v>94</v>
      </c>
      <c r="G8236">
        <v>0</v>
      </c>
      <c r="H8236">
        <v>0</v>
      </c>
      <c r="I8236">
        <v>0</v>
      </c>
      <c r="J8236" s="4">
        <f t="shared" si="1155"/>
        <v>276.45416707287177</v>
      </c>
      <c r="K8236" s="4">
        <f t="shared" si="1156"/>
        <v>-35.281117352902783</v>
      </c>
      <c r="L8236" s="5">
        <f t="shared" si="1161"/>
        <v>0</v>
      </c>
      <c r="M8236" s="5">
        <f t="shared" si="1162"/>
        <v>0</v>
      </c>
      <c r="N8236" s="6">
        <f t="shared" si="1154"/>
        <v>0</v>
      </c>
      <c r="O8236" s="6">
        <f t="shared" si="1157"/>
        <v>0</v>
      </c>
      <c r="P8236" s="6">
        <f>FORECAST(J8236,Inputs!$B$10:$B$18,Inputs!$A$10:$A$18)</f>
        <v>33.115316361785844</v>
      </c>
      <c r="Q8236" s="6">
        <f>IF(Inputs!$D$10="Yes",IF('Hourly Calcs'!P8236&gt;'Hourly Calcs'!K8236,'Hourly Calcs'!O8236,N8236+O8236),N8236+O8236)</f>
        <v>0</v>
      </c>
      <c r="R8236" s="12">
        <f t="shared" si="1158"/>
        <v>0</v>
      </c>
      <c r="S8236" s="1">
        <f>IF(AND(A8236&gt;=5,A8236&lt;=9),INDEX(Demand!$C$3:$C$26,C8236),INDEX(Demand!$B$3:$B$26,C8236))</f>
        <v>800</v>
      </c>
      <c r="T8236" s="7">
        <f t="shared" si="1159"/>
        <v>0</v>
      </c>
      <c r="U8236" s="7">
        <f t="shared" si="1160"/>
        <v>0</v>
      </c>
    </row>
    <row r="8237" spans="1:21" x14ac:dyDescent="0.2">
      <c r="A8237" s="1">
        <v>12</v>
      </c>
      <c r="B8237" s="1">
        <v>9</v>
      </c>
      <c r="C8237" s="1">
        <v>21</v>
      </c>
      <c r="D8237">
        <v>5.6</v>
      </c>
      <c r="E8237">
        <v>5.2</v>
      </c>
      <c r="F8237">
        <v>97</v>
      </c>
      <c r="G8237">
        <v>0</v>
      </c>
      <c r="H8237">
        <v>0</v>
      </c>
      <c r="I8237">
        <v>0</v>
      </c>
      <c r="J8237" s="4">
        <f t="shared" si="1155"/>
        <v>289.89672304441353</v>
      </c>
      <c r="K8237" s="4">
        <f t="shared" si="1156"/>
        <v>-44.514410526587255</v>
      </c>
      <c r="L8237" s="5">
        <f t="shared" si="1161"/>
        <v>0</v>
      </c>
      <c r="M8237" s="5">
        <f t="shared" si="1162"/>
        <v>0</v>
      </c>
      <c r="N8237" s="6">
        <f t="shared" si="1154"/>
        <v>0</v>
      </c>
      <c r="O8237" s="6">
        <f t="shared" si="1157"/>
        <v>0</v>
      </c>
      <c r="P8237" s="6">
        <f>FORECAST(J8237,Inputs!$B$10:$B$18,Inputs!$A$10:$A$18)</f>
        <v>33.23978447263346</v>
      </c>
      <c r="Q8237" s="6">
        <f>IF(Inputs!$D$10="Yes",IF('Hourly Calcs'!P8237&gt;'Hourly Calcs'!K8237,'Hourly Calcs'!O8237,N8237+O8237),N8237+O8237)</f>
        <v>0</v>
      </c>
      <c r="R8237" s="12">
        <f t="shared" si="1158"/>
        <v>0</v>
      </c>
      <c r="S8237" s="1">
        <f>IF(AND(A8237&gt;=5,A8237&lt;=9),INDEX(Demand!$C$3:$C$26,C8237),INDEX(Demand!$B$3:$B$26,C8237))</f>
        <v>700</v>
      </c>
      <c r="T8237" s="7">
        <f t="shared" si="1159"/>
        <v>0</v>
      </c>
      <c r="U8237" s="7">
        <f t="shared" si="1160"/>
        <v>0</v>
      </c>
    </row>
    <row r="8238" spans="1:21" x14ac:dyDescent="0.2">
      <c r="A8238" s="1">
        <v>12</v>
      </c>
      <c r="B8238" s="1">
        <v>9</v>
      </c>
      <c r="C8238" s="1">
        <v>22</v>
      </c>
      <c r="D8238">
        <v>5.3</v>
      </c>
      <c r="E8238">
        <v>4.5</v>
      </c>
      <c r="F8238">
        <v>95</v>
      </c>
      <c r="G8238">
        <v>0</v>
      </c>
      <c r="H8238">
        <v>0</v>
      </c>
      <c r="I8238">
        <v>0</v>
      </c>
      <c r="J8238" s="4">
        <f t="shared" si="1155"/>
        <v>306.65126655545839</v>
      </c>
      <c r="K8238" s="4">
        <f t="shared" si="1156"/>
        <v>-52.876391108345018</v>
      </c>
      <c r="L8238" s="5">
        <f t="shared" si="1161"/>
        <v>0</v>
      </c>
      <c r="M8238" s="5">
        <f t="shared" si="1162"/>
        <v>0</v>
      </c>
      <c r="N8238" s="6">
        <f t="shared" si="1154"/>
        <v>0</v>
      </c>
      <c r="O8238" s="6">
        <f t="shared" si="1157"/>
        <v>0</v>
      </c>
      <c r="P8238" s="6">
        <f>FORECAST(J8238,Inputs!$B$10:$B$18,Inputs!$A$10:$A$18)</f>
        <v>33.394919134772763</v>
      </c>
      <c r="Q8238" s="6">
        <f>IF(Inputs!$D$10="Yes",IF('Hourly Calcs'!P8238&gt;'Hourly Calcs'!K8238,'Hourly Calcs'!O8238,N8238+O8238),N8238+O8238)</f>
        <v>0</v>
      </c>
      <c r="R8238" s="12">
        <f t="shared" si="1158"/>
        <v>0</v>
      </c>
      <c r="S8238" s="1">
        <f>IF(AND(A8238&gt;=5,A8238&lt;=9),INDEX(Demand!$C$3:$C$26,C8238),INDEX(Demand!$B$3:$B$26,C8238))</f>
        <v>600</v>
      </c>
      <c r="T8238" s="7">
        <f t="shared" si="1159"/>
        <v>0</v>
      </c>
      <c r="U8238" s="7">
        <f t="shared" si="1160"/>
        <v>0</v>
      </c>
    </row>
    <row r="8239" spans="1:21" x14ac:dyDescent="0.2">
      <c r="A8239" s="1">
        <v>12</v>
      </c>
      <c r="B8239" s="1">
        <v>9</v>
      </c>
      <c r="C8239" s="1">
        <v>23</v>
      </c>
      <c r="D8239">
        <v>4</v>
      </c>
      <c r="E8239">
        <v>3.5</v>
      </c>
      <c r="F8239">
        <v>97</v>
      </c>
      <c r="G8239">
        <v>0</v>
      </c>
      <c r="H8239">
        <v>0</v>
      </c>
      <c r="I8239">
        <v>0</v>
      </c>
      <c r="J8239" s="4">
        <f t="shared" si="1155"/>
        <v>328.74667911873917</v>
      </c>
      <c r="K8239" s="4">
        <f t="shared" si="1156"/>
        <v>-59.292452031359602</v>
      </c>
      <c r="L8239" s="5">
        <f t="shared" si="1161"/>
        <v>0</v>
      </c>
      <c r="M8239" s="5">
        <f t="shared" si="1162"/>
        <v>0</v>
      </c>
      <c r="N8239" s="6">
        <f t="shared" si="1154"/>
        <v>0</v>
      </c>
      <c r="O8239" s="6">
        <f t="shared" si="1157"/>
        <v>0</v>
      </c>
      <c r="P8239" s="6">
        <f>FORECAST(J8239,Inputs!$B$10:$B$18,Inputs!$A$10:$A$18)</f>
        <v>33.599506288136475</v>
      </c>
      <c r="Q8239" s="6">
        <f>IF(Inputs!$D$10="Yes",IF('Hourly Calcs'!P8239&gt;'Hourly Calcs'!K8239,'Hourly Calcs'!O8239,N8239+O8239),N8239+O8239)</f>
        <v>0</v>
      </c>
      <c r="R8239" s="12">
        <f t="shared" si="1158"/>
        <v>0</v>
      </c>
      <c r="S8239" s="1">
        <f>IF(AND(A8239&gt;=5,A8239&lt;=9),INDEX(Demand!$C$3:$C$26,C8239),INDEX(Demand!$B$3:$B$26,C8239))</f>
        <v>500</v>
      </c>
      <c r="T8239" s="7">
        <f t="shared" si="1159"/>
        <v>0</v>
      </c>
      <c r="U8239" s="7">
        <f t="shared" si="1160"/>
        <v>0</v>
      </c>
    </row>
    <row r="8240" spans="1:21" x14ac:dyDescent="0.2">
      <c r="A8240" s="1">
        <v>12</v>
      </c>
      <c r="B8240" s="1">
        <v>9</v>
      </c>
      <c r="C8240" s="1">
        <v>24</v>
      </c>
      <c r="D8240">
        <v>5.2</v>
      </c>
      <c r="E8240">
        <v>5</v>
      </c>
      <c r="F8240">
        <v>99</v>
      </c>
      <c r="G8240">
        <v>0</v>
      </c>
      <c r="H8240">
        <v>0</v>
      </c>
      <c r="I8240">
        <v>0</v>
      </c>
      <c r="J8240" s="4">
        <f t="shared" si="1155"/>
        <v>356.60761655692431</v>
      </c>
      <c r="K8240" s="4">
        <f t="shared" si="1156"/>
        <v>-62.152325362695905</v>
      </c>
      <c r="L8240" s="5">
        <f t="shared" si="1161"/>
        <v>0</v>
      </c>
      <c r="M8240" s="5">
        <f t="shared" si="1162"/>
        <v>0</v>
      </c>
      <c r="N8240" s="6">
        <f t="shared" si="1154"/>
        <v>0</v>
      </c>
      <c r="O8240" s="6">
        <f t="shared" si="1157"/>
        <v>0</v>
      </c>
      <c r="P8240" s="6">
        <f>FORECAST(J8240,Inputs!$B$10:$B$18,Inputs!$A$10:$A$18)</f>
        <v>33.857477931082627</v>
      </c>
      <c r="Q8240" s="6">
        <f>IF(Inputs!$D$10="Yes",IF('Hourly Calcs'!P8240&gt;'Hourly Calcs'!K8240,'Hourly Calcs'!O8240,N8240+O8240),N8240+O8240)</f>
        <v>0</v>
      </c>
      <c r="R8240" s="12">
        <f t="shared" si="1158"/>
        <v>0</v>
      </c>
      <c r="S8240" s="1">
        <f>IF(AND(A8240&gt;=5,A8240&lt;=9),INDEX(Demand!$C$3:$C$26,C8240),INDEX(Demand!$B$3:$B$26,C8240))</f>
        <v>400</v>
      </c>
      <c r="T8240" s="7">
        <f t="shared" si="1159"/>
        <v>0</v>
      </c>
      <c r="U8240" s="7">
        <f t="shared" si="1160"/>
        <v>0</v>
      </c>
    </row>
    <row r="8241" spans="1:21" x14ac:dyDescent="0.2">
      <c r="A8241" s="1">
        <v>12</v>
      </c>
      <c r="B8241" s="1">
        <v>10</v>
      </c>
      <c r="C8241" s="1">
        <v>1</v>
      </c>
      <c r="D8241">
        <v>4.7</v>
      </c>
      <c r="E8241">
        <v>4.7</v>
      </c>
      <c r="F8241">
        <v>100</v>
      </c>
      <c r="G8241">
        <v>0</v>
      </c>
      <c r="H8241">
        <v>0</v>
      </c>
      <c r="I8241">
        <v>0</v>
      </c>
      <c r="J8241" s="4">
        <f t="shared" si="1155"/>
        <v>25.29889981663851</v>
      </c>
      <c r="K8241" s="4">
        <f t="shared" si="1156"/>
        <v>-60.33129985665505</v>
      </c>
      <c r="L8241" s="5">
        <f t="shared" si="1161"/>
        <v>0</v>
      </c>
      <c r="M8241" s="5">
        <f t="shared" si="1162"/>
        <v>0</v>
      </c>
      <c r="N8241" s="6">
        <f t="shared" si="1154"/>
        <v>0</v>
      </c>
      <c r="O8241" s="6">
        <f t="shared" si="1157"/>
        <v>0</v>
      </c>
      <c r="P8241" s="6">
        <f>FORECAST(J8241,Inputs!$B$10:$B$18,Inputs!$A$10:$A$18)</f>
        <v>30.789804627931836</v>
      </c>
      <c r="Q8241" s="6">
        <f>IF(Inputs!$D$10="Yes",IF('Hourly Calcs'!P8241&gt;'Hourly Calcs'!K8241,'Hourly Calcs'!O8241,N8241+O8241),N8241+O8241)</f>
        <v>0</v>
      </c>
      <c r="R8241" s="12">
        <f t="shared" si="1158"/>
        <v>0</v>
      </c>
      <c r="S8241" s="1">
        <f>IF(AND(A8241&gt;=5,A8241&lt;=9),INDEX(Demand!$C$3:$C$26,C8241),INDEX(Demand!$B$3:$B$26,C8241))</f>
        <v>350</v>
      </c>
      <c r="T8241" s="7">
        <f t="shared" si="1159"/>
        <v>0</v>
      </c>
      <c r="U8241" s="7">
        <f t="shared" si="1160"/>
        <v>0</v>
      </c>
    </row>
    <row r="8242" spans="1:21" x14ac:dyDescent="0.2">
      <c r="A8242" s="1">
        <v>12</v>
      </c>
      <c r="B8242" s="1">
        <v>10</v>
      </c>
      <c r="C8242" s="1">
        <v>2</v>
      </c>
      <c r="D8242">
        <v>4.9000000000000004</v>
      </c>
      <c r="E8242">
        <v>3.4</v>
      </c>
      <c r="F8242">
        <v>90</v>
      </c>
      <c r="G8242">
        <v>0</v>
      </c>
      <c r="H8242">
        <v>0</v>
      </c>
      <c r="I8242">
        <v>0</v>
      </c>
      <c r="J8242" s="4">
        <f t="shared" si="1155"/>
        <v>48.835735769887208</v>
      </c>
      <c r="K8242" s="4">
        <f t="shared" si="1156"/>
        <v>-54.583355959366003</v>
      </c>
      <c r="L8242" s="5">
        <f t="shared" si="1161"/>
        <v>0</v>
      </c>
      <c r="M8242" s="5">
        <f t="shared" si="1162"/>
        <v>0</v>
      </c>
      <c r="N8242" s="6">
        <f t="shared" si="1154"/>
        <v>0</v>
      </c>
      <c r="O8242" s="6">
        <f t="shared" si="1157"/>
        <v>0</v>
      </c>
      <c r="P8242" s="6">
        <f>FORECAST(J8242,Inputs!$B$10:$B$18,Inputs!$A$10:$A$18)</f>
        <v>31.00773829416562</v>
      </c>
      <c r="Q8242" s="6">
        <f>IF(Inputs!$D$10="Yes",IF('Hourly Calcs'!P8242&gt;'Hourly Calcs'!K8242,'Hourly Calcs'!O8242,N8242+O8242),N8242+O8242)</f>
        <v>0</v>
      </c>
      <c r="R8242" s="12">
        <f t="shared" si="1158"/>
        <v>0</v>
      </c>
      <c r="S8242" s="1">
        <f>IF(AND(A8242&gt;=5,A8242&lt;=9),INDEX(Demand!$C$3:$C$26,C8242),INDEX(Demand!$B$3:$B$26,C8242))</f>
        <v>350</v>
      </c>
      <c r="T8242" s="7">
        <f t="shared" si="1159"/>
        <v>0</v>
      </c>
      <c r="U8242" s="7">
        <f t="shared" si="1160"/>
        <v>0</v>
      </c>
    </row>
    <row r="8243" spans="1:21" x14ac:dyDescent="0.2">
      <c r="A8243" s="1">
        <v>12</v>
      </c>
      <c r="B8243" s="1">
        <v>10</v>
      </c>
      <c r="C8243" s="1">
        <v>3</v>
      </c>
      <c r="D8243">
        <v>4.4000000000000004</v>
      </c>
      <c r="E8243">
        <v>4.0999999999999996</v>
      </c>
      <c r="F8243">
        <v>98</v>
      </c>
      <c r="G8243">
        <v>0</v>
      </c>
      <c r="H8243">
        <v>0</v>
      </c>
      <c r="I8243">
        <v>0</v>
      </c>
      <c r="J8243" s="4">
        <f t="shared" si="1155"/>
        <v>66.643274045304722</v>
      </c>
      <c r="K8243" s="4">
        <f t="shared" si="1156"/>
        <v>-46.555561707890149</v>
      </c>
      <c r="L8243" s="5">
        <f t="shared" si="1161"/>
        <v>0</v>
      </c>
      <c r="M8243" s="5">
        <f t="shared" si="1162"/>
        <v>0</v>
      </c>
      <c r="N8243" s="6">
        <f t="shared" si="1154"/>
        <v>0</v>
      </c>
      <c r="O8243" s="6">
        <f t="shared" si="1157"/>
        <v>0</v>
      </c>
      <c r="P8243" s="6">
        <f>FORECAST(J8243,Inputs!$B$10:$B$18,Inputs!$A$10:$A$18)</f>
        <v>31.172622907826895</v>
      </c>
      <c r="Q8243" s="6">
        <f>IF(Inputs!$D$10="Yes",IF('Hourly Calcs'!P8243&gt;'Hourly Calcs'!K8243,'Hourly Calcs'!O8243,N8243+O8243),N8243+O8243)</f>
        <v>0</v>
      </c>
      <c r="R8243" s="12">
        <f t="shared" si="1158"/>
        <v>0</v>
      </c>
      <c r="S8243" s="1">
        <f>IF(AND(A8243&gt;=5,A8243&lt;=9),INDEX(Demand!$C$3:$C$26,C8243),INDEX(Demand!$B$3:$B$26,C8243))</f>
        <v>350</v>
      </c>
      <c r="T8243" s="7">
        <f t="shared" si="1159"/>
        <v>0</v>
      </c>
      <c r="U8243" s="7">
        <f t="shared" si="1160"/>
        <v>0</v>
      </c>
    </row>
    <row r="8244" spans="1:21" x14ac:dyDescent="0.2">
      <c r="A8244" s="1">
        <v>12</v>
      </c>
      <c r="B8244" s="1">
        <v>10</v>
      </c>
      <c r="C8244" s="1">
        <v>4</v>
      </c>
      <c r="D8244">
        <v>4.4000000000000004</v>
      </c>
      <c r="E8244">
        <v>4.4000000000000004</v>
      </c>
      <c r="F8244">
        <v>100</v>
      </c>
      <c r="G8244">
        <v>0</v>
      </c>
      <c r="H8244">
        <v>0</v>
      </c>
      <c r="I8244">
        <v>0</v>
      </c>
      <c r="J8244" s="4">
        <f t="shared" si="1155"/>
        <v>80.688303574196141</v>
      </c>
      <c r="K8244" s="4">
        <f t="shared" si="1156"/>
        <v>-37.459726241363541</v>
      </c>
      <c r="L8244" s="5">
        <f t="shared" si="1161"/>
        <v>84.311696425803859</v>
      </c>
      <c r="M8244" s="5">
        <f t="shared" si="1162"/>
        <v>0</v>
      </c>
      <c r="N8244" s="6">
        <f t="shared" si="1154"/>
        <v>0</v>
      </c>
      <c r="O8244" s="6">
        <f t="shared" si="1157"/>
        <v>0</v>
      </c>
      <c r="P8244" s="6">
        <f>FORECAST(J8244,Inputs!$B$10:$B$18,Inputs!$A$10:$A$18)</f>
        <v>31.302669477538853</v>
      </c>
      <c r="Q8244" s="6">
        <f>IF(Inputs!$D$10="Yes",IF('Hourly Calcs'!P8244&gt;'Hourly Calcs'!K8244,'Hourly Calcs'!O8244,N8244+O8244),N8244+O8244)</f>
        <v>0</v>
      </c>
      <c r="R8244" s="12">
        <f t="shared" si="1158"/>
        <v>0</v>
      </c>
      <c r="S8244" s="1">
        <f>IF(AND(A8244&gt;=5,A8244&lt;=9),INDEX(Demand!$C$3:$C$26,C8244),INDEX(Demand!$B$3:$B$26,C8244))</f>
        <v>350</v>
      </c>
      <c r="T8244" s="7">
        <f t="shared" si="1159"/>
        <v>0</v>
      </c>
      <c r="U8244" s="7">
        <f t="shared" si="1160"/>
        <v>0</v>
      </c>
    </row>
    <row r="8245" spans="1:21" x14ac:dyDescent="0.2">
      <c r="A8245" s="1">
        <v>12</v>
      </c>
      <c r="B8245" s="1">
        <v>10</v>
      </c>
      <c r="C8245" s="1">
        <v>5</v>
      </c>
      <c r="D8245">
        <v>5</v>
      </c>
      <c r="E8245">
        <v>5</v>
      </c>
      <c r="F8245">
        <v>100</v>
      </c>
      <c r="G8245">
        <v>0</v>
      </c>
      <c r="H8245">
        <v>0</v>
      </c>
      <c r="I8245">
        <v>0</v>
      </c>
      <c r="J8245" s="4">
        <f t="shared" si="1155"/>
        <v>92.67994398286227</v>
      </c>
      <c r="K8245" s="4">
        <f t="shared" si="1156"/>
        <v>-27.999473358862787</v>
      </c>
      <c r="L8245" s="5">
        <f t="shared" si="1161"/>
        <v>72.32005601713773</v>
      </c>
      <c r="M8245" s="5">
        <f t="shared" si="1162"/>
        <v>0</v>
      </c>
      <c r="N8245" s="6">
        <f t="shared" si="1154"/>
        <v>0</v>
      </c>
      <c r="O8245" s="6">
        <f t="shared" si="1157"/>
        <v>0</v>
      </c>
      <c r="P8245" s="6">
        <f>FORECAST(J8245,Inputs!$B$10:$B$18,Inputs!$A$10:$A$18)</f>
        <v>31.413703185026499</v>
      </c>
      <c r="Q8245" s="6">
        <f>IF(Inputs!$D$10="Yes",IF('Hourly Calcs'!P8245&gt;'Hourly Calcs'!K8245,'Hourly Calcs'!O8245,N8245+O8245),N8245+O8245)</f>
        <v>0</v>
      </c>
      <c r="R8245" s="12">
        <f t="shared" si="1158"/>
        <v>0</v>
      </c>
      <c r="S8245" s="1">
        <f>IF(AND(A8245&gt;=5,A8245&lt;=9),INDEX(Demand!$C$3:$C$26,C8245),INDEX(Demand!$B$3:$B$26,C8245))</f>
        <v>350</v>
      </c>
      <c r="T8245" s="7">
        <f t="shared" si="1159"/>
        <v>0</v>
      </c>
      <c r="U8245" s="7">
        <f t="shared" si="1160"/>
        <v>0</v>
      </c>
    </row>
    <row r="8246" spans="1:21" x14ac:dyDescent="0.2">
      <c r="A8246" s="1">
        <v>12</v>
      </c>
      <c r="B8246" s="1">
        <v>10</v>
      </c>
      <c r="C8246" s="1">
        <v>6</v>
      </c>
      <c r="D8246">
        <v>5.0999999999999996</v>
      </c>
      <c r="E8246">
        <v>4.9000000000000004</v>
      </c>
      <c r="F8246">
        <v>99</v>
      </c>
      <c r="G8246">
        <v>0</v>
      </c>
      <c r="H8246">
        <v>0</v>
      </c>
      <c r="I8246">
        <v>0</v>
      </c>
      <c r="J8246" s="4">
        <f t="shared" si="1155"/>
        <v>103.73365399879162</v>
      </c>
      <c r="K8246" s="4">
        <f t="shared" si="1156"/>
        <v>-18.617017643081297</v>
      </c>
      <c r="L8246" s="5">
        <f t="shared" si="1161"/>
        <v>61.266346001208376</v>
      </c>
      <c r="M8246" s="5">
        <f t="shared" si="1162"/>
        <v>0</v>
      </c>
      <c r="N8246" s="6">
        <f t="shared" si="1154"/>
        <v>0</v>
      </c>
      <c r="O8246" s="6">
        <f t="shared" si="1157"/>
        <v>0</v>
      </c>
      <c r="P8246" s="6">
        <f>FORECAST(J8246,Inputs!$B$10:$B$18,Inputs!$A$10:$A$18)</f>
        <v>31.51605235184066</v>
      </c>
      <c r="Q8246" s="6">
        <f>IF(Inputs!$D$10="Yes",IF('Hourly Calcs'!P8246&gt;'Hourly Calcs'!K8246,'Hourly Calcs'!O8246,N8246+O8246),N8246+O8246)</f>
        <v>0</v>
      </c>
      <c r="R8246" s="12">
        <f t="shared" si="1158"/>
        <v>0</v>
      </c>
      <c r="S8246" s="1">
        <f>IF(AND(A8246&gt;=5,A8246&lt;=9),INDEX(Demand!$C$3:$C$26,C8246),INDEX(Demand!$B$3:$B$26,C8246))</f>
        <v>350</v>
      </c>
      <c r="T8246" s="7">
        <f t="shared" si="1159"/>
        <v>0</v>
      </c>
      <c r="U8246" s="7">
        <f t="shared" si="1160"/>
        <v>0</v>
      </c>
    </row>
    <row r="8247" spans="1:21" x14ac:dyDescent="0.2">
      <c r="A8247" s="1">
        <v>12</v>
      </c>
      <c r="B8247" s="1">
        <v>10</v>
      </c>
      <c r="C8247" s="1">
        <v>7</v>
      </c>
      <c r="D8247">
        <v>4.5</v>
      </c>
      <c r="E8247">
        <v>4.5</v>
      </c>
      <c r="F8247">
        <v>100</v>
      </c>
      <c r="G8247">
        <v>0</v>
      </c>
      <c r="H8247">
        <v>0</v>
      </c>
      <c r="I8247">
        <v>0</v>
      </c>
      <c r="J8247" s="4">
        <f t="shared" si="1155"/>
        <v>114.58522724504694</v>
      </c>
      <c r="K8247" s="4">
        <f t="shared" si="1156"/>
        <v>-9.6501827330744305</v>
      </c>
      <c r="L8247" s="5">
        <f t="shared" si="1161"/>
        <v>50.414772754953063</v>
      </c>
      <c r="M8247" s="5">
        <f t="shared" si="1162"/>
        <v>0</v>
      </c>
      <c r="N8247" s="6">
        <f t="shared" si="1154"/>
        <v>0</v>
      </c>
      <c r="O8247" s="6">
        <f t="shared" si="1157"/>
        <v>0</v>
      </c>
      <c r="P8247" s="6">
        <f>FORECAST(J8247,Inputs!$B$10:$B$18,Inputs!$A$10:$A$18)</f>
        <v>31.616529881898579</v>
      </c>
      <c r="Q8247" s="6">
        <f>IF(Inputs!$D$10="Yes",IF('Hourly Calcs'!P8247&gt;'Hourly Calcs'!K8247,'Hourly Calcs'!O8247,N8247+O8247),N8247+O8247)</f>
        <v>0</v>
      </c>
      <c r="R8247" s="12">
        <f t="shared" si="1158"/>
        <v>0</v>
      </c>
      <c r="S8247" s="1">
        <f>IF(AND(A8247&gt;=5,A8247&lt;=9),INDEX(Demand!$C$3:$C$26,C8247),INDEX(Demand!$B$3:$B$26,C8247))</f>
        <v>350</v>
      </c>
      <c r="T8247" s="7">
        <f t="shared" si="1159"/>
        <v>0</v>
      </c>
      <c r="U8247" s="7">
        <f t="shared" si="1160"/>
        <v>0</v>
      </c>
    </row>
    <row r="8248" spans="1:21" x14ac:dyDescent="0.2">
      <c r="A8248" s="1">
        <v>12</v>
      </c>
      <c r="B8248" s="1">
        <v>10</v>
      </c>
      <c r="C8248" s="1">
        <v>8</v>
      </c>
      <c r="D8248">
        <v>4.8</v>
      </c>
      <c r="E8248">
        <v>4.5999999999999996</v>
      </c>
      <c r="F8248">
        <v>99</v>
      </c>
      <c r="G8248">
        <v>0</v>
      </c>
      <c r="H8248">
        <v>0</v>
      </c>
      <c r="I8248">
        <v>0</v>
      </c>
      <c r="J8248" s="4">
        <f t="shared" si="1155"/>
        <v>125.75594300763755</v>
      </c>
      <c r="K8248" s="4">
        <f t="shared" si="1156"/>
        <v>-1.2685973016851761</v>
      </c>
      <c r="L8248" s="5">
        <f t="shared" si="1161"/>
        <v>39.244056992362445</v>
      </c>
      <c r="M8248" s="5">
        <f t="shared" si="1162"/>
        <v>0</v>
      </c>
      <c r="N8248" s="6">
        <f t="shared" si="1154"/>
        <v>0</v>
      </c>
      <c r="O8248" s="6">
        <f t="shared" si="1157"/>
        <v>0</v>
      </c>
      <c r="P8248" s="6">
        <f>FORECAST(J8248,Inputs!$B$10:$B$18,Inputs!$A$10:$A$18)</f>
        <v>31.719962435255901</v>
      </c>
      <c r="Q8248" s="6">
        <f>IF(Inputs!$D$10="Yes",IF('Hourly Calcs'!P8248&gt;'Hourly Calcs'!K8248,'Hourly Calcs'!O8248,N8248+O8248),N8248+O8248)</f>
        <v>0</v>
      </c>
      <c r="R8248" s="12">
        <f t="shared" si="1158"/>
        <v>0</v>
      </c>
      <c r="S8248" s="1">
        <f>IF(AND(A8248&gt;=5,A8248&lt;=9),INDEX(Demand!$C$3:$C$26,C8248),INDEX(Demand!$B$3:$B$26,C8248))</f>
        <v>350</v>
      </c>
      <c r="T8248" s="7">
        <f t="shared" si="1159"/>
        <v>0</v>
      </c>
      <c r="U8248" s="7">
        <f t="shared" si="1160"/>
        <v>0</v>
      </c>
    </row>
    <row r="8249" spans="1:21" x14ac:dyDescent="0.2">
      <c r="A8249" s="1">
        <v>12</v>
      </c>
      <c r="B8249" s="1">
        <v>10</v>
      </c>
      <c r="C8249" s="1">
        <v>9</v>
      </c>
      <c r="D8249">
        <v>5.5</v>
      </c>
      <c r="E8249">
        <v>5.3</v>
      </c>
      <c r="F8249">
        <v>99</v>
      </c>
      <c r="G8249">
        <v>24</v>
      </c>
      <c r="H8249">
        <v>0</v>
      </c>
      <c r="I8249">
        <v>24</v>
      </c>
      <c r="J8249" s="4">
        <f t="shared" si="1155"/>
        <v>137.6193101948549</v>
      </c>
      <c r="K8249" s="4">
        <f t="shared" si="1156"/>
        <v>5.736493576618102</v>
      </c>
      <c r="L8249" s="5">
        <f t="shared" si="1161"/>
        <v>27.380689805145096</v>
      </c>
      <c r="M8249" s="5">
        <f t="shared" si="1162"/>
        <v>28.263506423381898</v>
      </c>
      <c r="N8249" s="6">
        <f t="shared" si="1154"/>
        <v>0</v>
      </c>
      <c r="O8249" s="6">
        <f t="shared" si="1157"/>
        <v>21.948450870660501</v>
      </c>
      <c r="P8249" s="6">
        <f>FORECAST(J8249,Inputs!$B$10:$B$18,Inputs!$A$10:$A$18)</f>
        <v>31.829808427730136</v>
      </c>
      <c r="Q8249" s="6">
        <f>IF(Inputs!$D$10="Yes",IF('Hourly Calcs'!P8249&gt;'Hourly Calcs'!K8249,'Hourly Calcs'!O8249,N8249+O8249),N8249+O8249)</f>
        <v>21.948450870660501</v>
      </c>
      <c r="R8249" s="12">
        <f t="shared" si="1158"/>
        <v>104.29903853737869</v>
      </c>
      <c r="S8249" s="1">
        <f>IF(AND(A8249&gt;=5,A8249&lt;=9),INDEX(Demand!$C$3:$C$26,C8249),INDEX(Demand!$B$3:$B$26,C8249))</f>
        <v>350</v>
      </c>
      <c r="T8249" s="7">
        <f t="shared" si="1159"/>
        <v>104.29903853737869</v>
      </c>
      <c r="U8249" s="7">
        <f t="shared" si="1160"/>
        <v>0</v>
      </c>
    </row>
    <row r="8250" spans="1:21" x14ac:dyDescent="0.2">
      <c r="A8250" s="1">
        <v>12</v>
      </c>
      <c r="B8250" s="1">
        <v>10</v>
      </c>
      <c r="C8250" s="1">
        <v>10</v>
      </c>
      <c r="D8250">
        <v>7.2</v>
      </c>
      <c r="E8250">
        <v>6.5</v>
      </c>
      <c r="F8250">
        <v>95</v>
      </c>
      <c r="G8250">
        <v>103</v>
      </c>
      <c r="H8250">
        <v>155</v>
      </c>
      <c r="I8250">
        <v>75</v>
      </c>
      <c r="J8250" s="4">
        <f t="shared" si="1155"/>
        <v>150.38769871966213</v>
      </c>
      <c r="K8250" s="4">
        <f t="shared" si="1156"/>
        <v>11.243288015906913</v>
      </c>
      <c r="L8250" s="5">
        <f t="shared" si="1161"/>
        <v>14.612301280337874</v>
      </c>
      <c r="M8250" s="5">
        <f t="shared" si="1162"/>
        <v>22.756711984093087</v>
      </c>
      <c r="N8250" s="6">
        <f t="shared" si="1154"/>
        <v>107.31625647043236</v>
      </c>
      <c r="O8250" s="6">
        <f t="shared" si="1157"/>
        <v>68.58890897081406</v>
      </c>
      <c r="P8250" s="6">
        <f>FORECAST(J8250,Inputs!$B$10:$B$18,Inputs!$A$10:$A$18)</f>
        <v>31.948034247404276</v>
      </c>
      <c r="Q8250" s="6">
        <f>IF(Inputs!$D$10="Yes",IF('Hourly Calcs'!P8250&gt;'Hourly Calcs'!K8250,'Hourly Calcs'!O8250,N8250+O8250),N8250+O8250)</f>
        <v>68.58890897081406</v>
      </c>
      <c r="R8250" s="12">
        <f t="shared" si="1158"/>
        <v>325.93449542930841</v>
      </c>
      <c r="S8250" s="1">
        <f>IF(AND(A8250&gt;=5,A8250&lt;=9),INDEX(Demand!$C$3:$C$26,C8250),INDEX(Demand!$B$3:$B$26,C8250))</f>
        <v>600</v>
      </c>
      <c r="T8250" s="7">
        <f t="shared" si="1159"/>
        <v>325.93449542930841</v>
      </c>
      <c r="U8250" s="7">
        <f t="shared" si="1160"/>
        <v>0</v>
      </c>
    </row>
    <row r="8251" spans="1:21" x14ac:dyDescent="0.2">
      <c r="A8251" s="1">
        <v>12</v>
      </c>
      <c r="B8251" s="1">
        <v>10</v>
      </c>
      <c r="C8251" s="1">
        <v>11</v>
      </c>
      <c r="D8251">
        <v>8.5</v>
      </c>
      <c r="E8251">
        <v>6.6</v>
      </c>
      <c r="F8251">
        <v>88</v>
      </c>
      <c r="G8251">
        <v>182</v>
      </c>
      <c r="H8251">
        <v>380</v>
      </c>
      <c r="I8251">
        <v>84</v>
      </c>
      <c r="J8251" s="4">
        <f t="shared" si="1155"/>
        <v>164.04584611332237</v>
      </c>
      <c r="K8251" s="4">
        <f t="shared" si="1156"/>
        <v>14.897367274579693</v>
      </c>
      <c r="L8251" s="5">
        <f t="shared" si="1161"/>
        <v>0.95415388667763068</v>
      </c>
      <c r="M8251" s="5">
        <f t="shared" si="1162"/>
        <v>19.102632725420307</v>
      </c>
      <c r="N8251" s="6">
        <f t="shared" si="1154"/>
        <v>286.31413642463002</v>
      </c>
      <c r="O8251" s="6">
        <f t="shared" si="1157"/>
        <v>76.819578047311751</v>
      </c>
      <c r="P8251" s="6">
        <f>FORECAST(J8251,Inputs!$B$10:$B$18,Inputs!$A$10:$A$18)</f>
        <v>32.07449857512335</v>
      </c>
      <c r="Q8251" s="6">
        <f>IF(Inputs!$D$10="Yes",IF('Hourly Calcs'!P8251&gt;'Hourly Calcs'!K8251,'Hourly Calcs'!O8251,N8251+O8251),N8251+O8251)</f>
        <v>76.819578047311751</v>
      </c>
      <c r="R8251" s="12">
        <f t="shared" si="1158"/>
        <v>365.04663488082542</v>
      </c>
      <c r="S8251" s="1">
        <f>IF(AND(A8251&gt;=5,A8251&lt;=9),INDEX(Demand!$C$3:$C$26,C8251),INDEX(Demand!$B$3:$B$26,C8251))</f>
        <v>600</v>
      </c>
      <c r="T8251" s="7">
        <f t="shared" si="1159"/>
        <v>365.04663488082542</v>
      </c>
      <c r="U8251" s="7">
        <f t="shared" si="1160"/>
        <v>0</v>
      </c>
    </row>
    <row r="8252" spans="1:21" x14ac:dyDescent="0.2">
      <c r="A8252" s="1">
        <v>12</v>
      </c>
      <c r="B8252" s="1">
        <v>10</v>
      </c>
      <c r="C8252" s="1">
        <v>12</v>
      </c>
      <c r="D8252">
        <v>7.9</v>
      </c>
      <c r="E8252">
        <v>6.1</v>
      </c>
      <c r="F8252">
        <v>88</v>
      </c>
      <c r="G8252">
        <v>229</v>
      </c>
      <c r="H8252">
        <v>447</v>
      </c>
      <c r="I8252">
        <v>94</v>
      </c>
      <c r="J8252" s="4">
        <f t="shared" si="1155"/>
        <v>178.29587865527103</v>
      </c>
      <c r="K8252" s="4">
        <f t="shared" si="1156"/>
        <v>16.346334864147352</v>
      </c>
      <c r="L8252" s="5">
        <f t="shared" si="1161"/>
        <v>13.295878655271025</v>
      </c>
      <c r="M8252" s="5">
        <f t="shared" si="1162"/>
        <v>17.653665135852648</v>
      </c>
      <c r="N8252" s="6">
        <f t="shared" si="1154"/>
        <v>337.72317180996527</v>
      </c>
      <c r="O8252" s="6">
        <f t="shared" si="1157"/>
        <v>85.964765910086953</v>
      </c>
      <c r="P8252" s="6">
        <f>FORECAST(J8252,Inputs!$B$10:$B$18,Inputs!$A$10:$A$18)</f>
        <v>32.206443320882137</v>
      </c>
      <c r="Q8252" s="6">
        <f>IF(Inputs!$D$10="Yes",IF('Hourly Calcs'!P8252&gt;'Hourly Calcs'!K8252,'Hourly Calcs'!O8252,N8252+O8252),N8252+O8252)</f>
        <v>85.964765910086953</v>
      </c>
      <c r="R8252" s="12">
        <f t="shared" si="1158"/>
        <v>408.50456760473321</v>
      </c>
      <c r="S8252" s="1">
        <f>IF(AND(A8252&gt;=5,A8252&lt;=9),INDEX(Demand!$C$3:$C$26,C8252),INDEX(Demand!$B$3:$B$26,C8252))</f>
        <v>600</v>
      </c>
      <c r="T8252" s="7">
        <f t="shared" si="1159"/>
        <v>408.50456760473321</v>
      </c>
      <c r="U8252" s="7">
        <f t="shared" si="1160"/>
        <v>0</v>
      </c>
    </row>
    <row r="8253" spans="1:21" x14ac:dyDescent="0.2">
      <c r="A8253" s="1">
        <v>12</v>
      </c>
      <c r="B8253" s="1">
        <v>10</v>
      </c>
      <c r="C8253" s="1">
        <v>13</v>
      </c>
      <c r="D8253">
        <v>8.4</v>
      </c>
      <c r="E8253">
        <v>7</v>
      </c>
      <c r="F8253">
        <v>91</v>
      </c>
      <c r="G8253">
        <v>228</v>
      </c>
      <c r="H8253">
        <v>372</v>
      </c>
      <c r="I8253">
        <v>115</v>
      </c>
      <c r="J8253" s="4">
        <f t="shared" si="1155"/>
        <v>192.61343022240277</v>
      </c>
      <c r="K8253" s="4">
        <f t="shared" si="1156"/>
        <v>15.443050967027347</v>
      </c>
      <c r="L8253" s="5">
        <f t="shared" si="1161"/>
        <v>27.613430222402769</v>
      </c>
      <c r="M8253" s="5">
        <f t="shared" si="1162"/>
        <v>18.556949032972653</v>
      </c>
      <c r="N8253" s="6">
        <f t="shared" si="1154"/>
        <v>259.79172306951591</v>
      </c>
      <c r="O8253" s="6">
        <f t="shared" si="1157"/>
        <v>105.1696604219149</v>
      </c>
      <c r="P8253" s="6">
        <f>FORECAST(J8253,Inputs!$B$10:$B$18,Inputs!$A$10:$A$18)</f>
        <v>32.339013242800021</v>
      </c>
      <c r="Q8253" s="6">
        <f>IF(Inputs!$D$10="Yes",IF('Hourly Calcs'!P8253&gt;'Hourly Calcs'!K8253,'Hourly Calcs'!O8253,N8253+O8253),N8253+O8253)</f>
        <v>105.1696604219149</v>
      </c>
      <c r="R8253" s="12">
        <f t="shared" si="1158"/>
        <v>499.76622632493957</v>
      </c>
      <c r="S8253" s="1">
        <f>IF(AND(A8253&gt;=5,A8253&lt;=9),INDEX(Demand!$C$3:$C$26,C8253),INDEX(Demand!$B$3:$B$26,C8253))</f>
        <v>600</v>
      </c>
      <c r="T8253" s="7">
        <f t="shared" si="1159"/>
        <v>499.76622632493957</v>
      </c>
      <c r="U8253" s="7">
        <f t="shared" si="1160"/>
        <v>0</v>
      </c>
    </row>
    <row r="8254" spans="1:21" x14ac:dyDescent="0.2">
      <c r="A8254" s="1">
        <v>12</v>
      </c>
      <c r="B8254" s="1">
        <v>10</v>
      </c>
      <c r="C8254" s="1">
        <v>14</v>
      </c>
      <c r="D8254">
        <v>7.4</v>
      </c>
      <c r="E8254">
        <v>6.3</v>
      </c>
      <c r="F8254">
        <v>93</v>
      </c>
      <c r="G8254">
        <v>170</v>
      </c>
      <c r="H8254">
        <v>273</v>
      </c>
      <c r="I8254">
        <v>98</v>
      </c>
      <c r="J8254" s="4">
        <f t="shared" si="1155"/>
        <v>206.44604844848365</v>
      </c>
      <c r="K8254" s="4">
        <f t="shared" si="1156"/>
        <v>12.279998094396262</v>
      </c>
      <c r="L8254" s="5">
        <f t="shared" si="1161"/>
        <v>41.446048448483651</v>
      </c>
      <c r="M8254" s="5">
        <f t="shared" si="1162"/>
        <v>21.720001905603738</v>
      </c>
      <c r="N8254" s="6">
        <f t="shared" si="1154"/>
        <v>159.94972742053741</v>
      </c>
      <c r="O8254" s="6">
        <f t="shared" si="1157"/>
        <v>89.622841055197043</v>
      </c>
      <c r="P8254" s="6">
        <f>FORECAST(J8254,Inputs!$B$10:$B$18,Inputs!$A$10:$A$18)</f>
        <v>32.467093041189663</v>
      </c>
      <c r="Q8254" s="6">
        <f>IF(Inputs!$D$10="Yes",IF('Hourly Calcs'!P8254&gt;'Hourly Calcs'!K8254,'Hourly Calcs'!O8254,N8254+O8254),N8254+O8254)</f>
        <v>89.622841055197043</v>
      </c>
      <c r="R8254" s="12">
        <f t="shared" si="1158"/>
        <v>425.88774069429633</v>
      </c>
      <c r="S8254" s="1">
        <f>IF(AND(A8254&gt;=5,A8254&lt;=9),INDEX(Demand!$C$3:$C$26,C8254),INDEX(Demand!$B$3:$B$26,C8254))</f>
        <v>600</v>
      </c>
      <c r="T8254" s="7">
        <f t="shared" si="1159"/>
        <v>425.88774069429633</v>
      </c>
      <c r="U8254" s="7">
        <f t="shared" si="1160"/>
        <v>0</v>
      </c>
    </row>
    <row r="8255" spans="1:21" x14ac:dyDescent="0.2">
      <c r="A8255" s="1">
        <v>12</v>
      </c>
      <c r="B8255" s="1">
        <v>10</v>
      </c>
      <c r="C8255" s="1">
        <v>15</v>
      </c>
      <c r="D8255">
        <v>6.7</v>
      </c>
      <c r="E8255">
        <v>6</v>
      </c>
      <c r="F8255">
        <v>95</v>
      </c>
      <c r="G8255">
        <v>87</v>
      </c>
      <c r="H8255">
        <v>71</v>
      </c>
      <c r="I8255">
        <v>74</v>
      </c>
      <c r="J8255" s="4">
        <f t="shared" si="1155"/>
        <v>219.43188439924401</v>
      </c>
      <c r="K8255" s="4">
        <f t="shared" si="1156"/>
        <v>7.1643074812759409</v>
      </c>
      <c r="L8255" s="5">
        <f t="shared" si="1161"/>
        <v>54.431884399244012</v>
      </c>
      <c r="M8255" s="5">
        <f t="shared" si="1162"/>
        <v>26.835692518724059</v>
      </c>
      <c r="N8255" s="6">
        <f t="shared" si="1154"/>
        <v>30.254522462472881</v>
      </c>
      <c r="O8255" s="6">
        <f t="shared" si="1157"/>
        <v>67.674390184536534</v>
      </c>
      <c r="P8255" s="6">
        <f>FORECAST(J8255,Inputs!$B$10:$B$18,Inputs!$A$10:$A$18)</f>
        <v>32.587332262955961</v>
      </c>
      <c r="Q8255" s="6">
        <f>IF(Inputs!$D$10="Yes",IF('Hourly Calcs'!P8255&gt;'Hourly Calcs'!K8255,'Hourly Calcs'!O8255,N8255+O8255),N8255+O8255)</f>
        <v>67.674390184536534</v>
      </c>
      <c r="R8255" s="12">
        <f t="shared" si="1158"/>
        <v>321.58870215691758</v>
      </c>
      <c r="S8255" s="1">
        <f>IF(AND(A8255&gt;=5,A8255&lt;=9),INDEX(Demand!$C$3:$C$26,C8255),INDEX(Demand!$B$3:$B$26,C8255))</f>
        <v>600</v>
      </c>
      <c r="T8255" s="7">
        <f t="shared" si="1159"/>
        <v>321.58870215691758</v>
      </c>
      <c r="U8255" s="7">
        <f t="shared" si="1160"/>
        <v>0</v>
      </c>
    </row>
    <row r="8256" spans="1:21" x14ac:dyDescent="0.2">
      <c r="A8256" s="1">
        <v>12</v>
      </c>
      <c r="B8256" s="1">
        <v>10</v>
      </c>
      <c r="C8256" s="1">
        <v>16</v>
      </c>
      <c r="D8256">
        <v>5.8</v>
      </c>
      <c r="E8256">
        <v>5.6</v>
      </c>
      <c r="F8256">
        <v>99</v>
      </c>
      <c r="G8256">
        <v>16</v>
      </c>
      <c r="H8256">
        <v>0</v>
      </c>
      <c r="I8256">
        <v>16</v>
      </c>
      <c r="J8256" s="4">
        <f t="shared" si="1155"/>
        <v>231.4917879285581</v>
      </c>
      <c r="K8256" s="4">
        <f t="shared" si="1156"/>
        <v>0.72258495492899044</v>
      </c>
      <c r="L8256" s="5">
        <f t="shared" si="1161"/>
        <v>66.491787928558097</v>
      </c>
      <c r="M8256" s="5">
        <f t="shared" si="1162"/>
        <v>33.27741504507101</v>
      </c>
      <c r="N8256" s="6">
        <f t="shared" si="1154"/>
        <v>0</v>
      </c>
      <c r="O8256" s="6">
        <f t="shared" si="1157"/>
        <v>14.632300580440333</v>
      </c>
      <c r="P8256" s="6">
        <f>FORECAST(J8256,Inputs!$B$10:$B$18,Inputs!$A$10:$A$18)</f>
        <v>32.698998036375535</v>
      </c>
      <c r="Q8256" s="6">
        <f>IF(Inputs!$D$10="Yes",IF('Hourly Calcs'!P8256&gt;'Hourly Calcs'!K8256,'Hourly Calcs'!O8256,N8256+O8256),N8256+O8256)</f>
        <v>14.632300580440333</v>
      </c>
      <c r="R8256" s="12">
        <f t="shared" si="1158"/>
        <v>69.532692358252461</v>
      </c>
      <c r="S8256" s="1">
        <f>IF(AND(A8256&gt;=5,A8256&lt;=9),INDEX(Demand!$C$3:$C$26,C8256),INDEX(Demand!$B$3:$B$26,C8256))</f>
        <v>900</v>
      </c>
      <c r="T8256" s="7">
        <f t="shared" si="1159"/>
        <v>69.532692358252461</v>
      </c>
      <c r="U8256" s="7">
        <f t="shared" si="1160"/>
        <v>0</v>
      </c>
    </row>
    <row r="8257" spans="1:21" x14ac:dyDescent="0.2">
      <c r="A8257" s="1">
        <v>12</v>
      </c>
      <c r="B8257" s="1">
        <v>10</v>
      </c>
      <c r="C8257" s="1">
        <v>17</v>
      </c>
      <c r="D8257">
        <v>5.0999999999999996</v>
      </c>
      <c r="E8257">
        <v>5.0999999999999996</v>
      </c>
      <c r="F8257">
        <v>100</v>
      </c>
      <c r="G8257">
        <v>0</v>
      </c>
      <c r="H8257">
        <v>0</v>
      </c>
      <c r="I8257">
        <v>0</v>
      </c>
      <c r="J8257" s="4">
        <f t="shared" si="1155"/>
        <v>242.79151762295143</v>
      </c>
      <c r="K8257" s="4">
        <f t="shared" si="1156"/>
        <v>-7.6463434926426714</v>
      </c>
      <c r="L8257" s="5">
        <f t="shared" si="1161"/>
        <v>77.791517622951432</v>
      </c>
      <c r="M8257" s="5">
        <f t="shared" si="1162"/>
        <v>0</v>
      </c>
      <c r="N8257" s="6">
        <f t="shared" si="1154"/>
        <v>0</v>
      </c>
      <c r="O8257" s="6">
        <f t="shared" si="1157"/>
        <v>0</v>
      </c>
      <c r="P8257" s="6">
        <f>FORECAST(J8257,Inputs!$B$10:$B$18,Inputs!$A$10:$A$18)</f>
        <v>32.803625163175475</v>
      </c>
      <c r="Q8257" s="6">
        <f>IF(Inputs!$D$10="Yes",IF('Hourly Calcs'!P8257&gt;'Hourly Calcs'!K8257,'Hourly Calcs'!O8257,N8257+O8257),N8257+O8257)</f>
        <v>0</v>
      </c>
      <c r="R8257" s="12">
        <f t="shared" si="1158"/>
        <v>0</v>
      </c>
      <c r="S8257" s="1">
        <f>IF(AND(A8257&gt;=5,A8257&lt;=9),INDEX(Demand!$C$3:$C$26,C8257),INDEX(Demand!$B$3:$B$26,C8257))</f>
        <v>900</v>
      </c>
      <c r="T8257" s="7">
        <f t="shared" si="1159"/>
        <v>0</v>
      </c>
      <c r="U8257" s="7">
        <f t="shared" si="1160"/>
        <v>0</v>
      </c>
    </row>
    <row r="8258" spans="1:21" x14ac:dyDescent="0.2">
      <c r="A8258" s="1">
        <v>12</v>
      </c>
      <c r="B8258" s="1">
        <v>10</v>
      </c>
      <c r="C8258" s="1">
        <v>18</v>
      </c>
      <c r="D8258">
        <v>4.4000000000000004</v>
      </c>
      <c r="E8258">
        <v>4.4000000000000004</v>
      </c>
      <c r="F8258">
        <v>100</v>
      </c>
      <c r="G8258">
        <v>0</v>
      </c>
      <c r="H8258">
        <v>0</v>
      </c>
      <c r="I8258">
        <v>0</v>
      </c>
      <c r="J8258" s="4">
        <f t="shared" si="1155"/>
        <v>253.67012694211508</v>
      </c>
      <c r="K8258" s="4">
        <f t="shared" si="1156"/>
        <v>-16.474855679230046</v>
      </c>
      <c r="L8258" s="5">
        <f t="shared" si="1161"/>
        <v>88.670126942115076</v>
      </c>
      <c r="M8258" s="5">
        <f t="shared" si="1162"/>
        <v>0</v>
      </c>
      <c r="N8258" s="6">
        <f t="shared" si="1154"/>
        <v>0</v>
      </c>
      <c r="O8258" s="6">
        <f t="shared" si="1157"/>
        <v>0</v>
      </c>
      <c r="P8258" s="6">
        <f>FORECAST(J8258,Inputs!$B$10:$B$18,Inputs!$A$10:$A$18)</f>
        <v>32.904353027241804</v>
      </c>
      <c r="Q8258" s="6">
        <f>IF(Inputs!$D$10="Yes",IF('Hourly Calcs'!P8258&gt;'Hourly Calcs'!K8258,'Hourly Calcs'!O8258,N8258+O8258),N8258+O8258)</f>
        <v>0</v>
      </c>
      <c r="R8258" s="12">
        <f t="shared" si="1158"/>
        <v>0</v>
      </c>
      <c r="S8258" s="1">
        <f>IF(AND(A8258&gt;=5,A8258&lt;=9),INDEX(Demand!$C$3:$C$26,C8258),INDEX(Demand!$B$3:$B$26,C8258))</f>
        <v>900</v>
      </c>
      <c r="T8258" s="7">
        <f t="shared" si="1159"/>
        <v>0</v>
      </c>
      <c r="U8258" s="7">
        <f t="shared" si="1160"/>
        <v>0</v>
      </c>
    </row>
    <row r="8259" spans="1:21" x14ac:dyDescent="0.2">
      <c r="A8259" s="1">
        <v>12</v>
      </c>
      <c r="B8259" s="1">
        <v>10</v>
      </c>
      <c r="C8259" s="1">
        <v>19</v>
      </c>
      <c r="D8259">
        <v>3.7</v>
      </c>
      <c r="E8259">
        <v>3.7</v>
      </c>
      <c r="F8259">
        <v>100</v>
      </c>
      <c r="G8259">
        <v>0</v>
      </c>
      <c r="H8259">
        <v>0</v>
      </c>
      <c r="I8259">
        <v>0</v>
      </c>
      <c r="J8259" s="4">
        <f t="shared" si="1155"/>
        <v>264.6108768360267</v>
      </c>
      <c r="K8259" s="4">
        <f t="shared" si="1156"/>
        <v>-25.791566382423539</v>
      </c>
      <c r="L8259" s="5">
        <f t="shared" si="1161"/>
        <v>0</v>
      </c>
      <c r="M8259" s="5">
        <f t="shared" si="1162"/>
        <v>0</v>
      </c>
      <c r="N8259" s="6">
        <f t="shared" si="1154"/>
        <v>0</v>
      </c>
      <c r="O8259" s="6">
        <f t="shared" si="1157"/>
        <v>0</v>
      </c>
      <c r="P8259" s="6">
        <f>FORECAST(J8259,Inputs!$B$10:$B$18,Inputs!$A$10:$A$18)</f>
        <v>33.005656267000248</v>
      </c>
      <c r="Q8259" s="6">
        <f>IF(Inputs!$D$10="Yes",IF('Hourly Calcs'!P8259&gt;'Hourly Calcs'!K8259,'Hourly Calcs'!O8259,N8259+O8259),N8259+O8259)</f>
        <v>0</v>
      </c>
      <c r="R8259" s="12">
        <f t="shared" si="1158"/>
        <v>0</v>
      </c>
      <c r="S8259" s="1">
        <f>IF(AND(A8259&gt;=5,A8259&lt;=9),INDEX(Demand!$C$3:$C$26,C8259),INDEX(Demand!$B$3:$B$26,C8259))</f>
        <v>900</v>
      </c>
      <c r="T8259" s="7">
        <f t="shared" si="1159"/>
        <v>0</v>
      </c>
      <c r="U8259" s="7">
        <f t="shared" si="1160"/>
        <v>0</v>
      </c>
    </row>
    <row r="8260" spans="1:21" x14ac:dyDescent="0.2">
      <c r="A8260" s="1">
        <v>12</v>
      </c>
      <c r="B8260" s="1">
        <v>10</v>
      </c>
      <c r="C8260" s="1">
        <v>20</v>
      </c>
      <c r="D8260">
        <v>3.5</v>
      </c>
      <c r="E8260">
        <v>3.5</v>
      </c>
      <c r="F8260">
        <v>100</v>
      </c>
      <c r="G8260">
        <v>0</v>
      </c>
      <c r="H8260">
        <v>0</v>
      </c>
      <c r="I8260">
        <v>0</v>
      </c>
      <c r="J8260" s="4">
        <f t="shared" si="1155"/>
        <v>276.28748064970102</v>
      </c>
      <c r="K8260" s="4">
        <f t="shared" si="1156"/>
        <v>-35.272925682492271</v>
      </c>
      <c r="L8260" s="5">
        <f t="shared" si="1161"/>
        <v>0</v>
      </c>
      <c r="M8260" s="5">
        <f t="shared" si="1162"/>
        <v>0</v>
      </c>
      <c r="N8260" s="6">
        <f t="shared" si="1154"/>
        <v>0</v>
      </c>
      <c r="O8260" s="6">
        <f t="shared" si="1157"/>
        <v>0</v>
      </c>
      <c r="P8260" s="6">
        <f>FORECAST(J8260,Inputs!$B$10:$B$18,Inputs!$A$10:$A$18)</f>
        <v>33.113772968978708</v>
      </c>
      <c r="Q8260" s="6">
        <f>IF(Inputs!$D$10="Yes",IF('Hourly Calcs'!P8260&gt;'Hourly Calcs'!K8260,'Hourly Calcs'!O8260,N8260+O8260),N8260+O8260)</f>
        <v>0</v>
      </c>
      <c r="R8260" s="12">
        <f t="shared" si="1158"/>
        <v>0</v>
      </c>
      <c r="S8260" s="1">
        <f>IF(AND(A8260&gt;=5,A8260&lt;=9),INDEX(Demand!$C$3:$C$26,C8260),INDEX(Demand!$B$3:$B$26,C8260))</f>
        <v>800</v>
      </c>
      <c r="T8260" s="7">
        <f t="shared" si="1159"/>
        <v>0</v>
      </c>
      <c r="U8260" s="7">
        <f t="shared" si="1160"/>
        <v>0</v>
      </c>
    </row>
    <row r="8261" spans="1:21" x14ac:dyDescent="0.2">
      <c r="A8261" s="1">
        <v>12</v>
      </c>
      <c r="B8261" s="1">
        <v>10</v>
      </c>
      <c r="C8261" s="1">
        <v>21</v>
      </c>
      <c r="D8261">
        <v>4.5</v>
      </c>
      <c r="E8261">
        <v>4.5</v>
      </c>
      <c r="F8261">
        <v>100</v>
      </c>
      <c r="G8261">
        <v>0</v>
      </c>
      <c r="H8261">
        <v>0</v>
      </c>
      <c r="I8261">
        <v>0</v>
      </c>
      <c r="J8261" s="4">
        <f t="shared" si="1155"/>
        <v>289.70578252806962</v>
      </c>
      <c r="K8261" s="4">
        <f t="shared" si="1156"/>
        <v>-44.512578867732827</v>
      </c>
      <c r="L8261" s="5">
        <f t="shared" si="1161"/>
        <v>0</v>
      </c>
      <c r="M8261" s="5">
        <f t="shared" si="1162"/>
        <v>0</v>
      </c>
      <c r="N8261" s="6">
        <f t="shared" si="1154"/>
        <v>0</v>
      </c>
      <c r="O8261" s="6">
        <f t="shared" si="1157"/>
        <v>0</v>
      </c>
      <c r="P8261" s="6">
        <f>FORECAST(J8261,Inputs!$B$10:$B$18,Inputs!$A$10:$A$18)</f>
        <v>33.238016504889529</v>
      </c>
      <c r="Q8261" s="6">
        <f>IF(Inputs!$D$10="Yes",IF('Hourly Calcs'!P8261&gt;'Hourly Calcs'!K8261,'Hourly Calcs'!O8261,N8261+O8261),N8261+O8261)</f>
        <v>0</v>
      </c>
      <c r="R8261" s="12">
        <f t="shared" si="1158"/>
        <v>0</v>
      </c>
      <c r="S8261" s="1">
        <f>IF(AND(A8261&gt;=5,A8261&lt;=9),INDEX(Demand!$C$3:$C$26,C8261),INDEX(Demand!$B$3:$B$26,C8261))</f>
        <v>700</v>
      </c>
      <c r="T8261" s="7">
        <f t="shared" si="1159"/>
        <v>0</v>
      </c>
      <c r="U8261" s="7">
        <f t="shared" si="1160"/>
        <v>0</v>
      </c>
    </row>
    <row r="8262" spans="1:21" x14ac:dyDescent="0.2">
      <c r="A8262" s="1">
        <v>12</v>
      </c>
      <c r="B8262" s="1">
        <v>10</v>
      </c>
      <c r="C8262" s="1">
        <v>22</v>
      </c>
      <c r="D8262">
        <v>4.5</v>
      </c>
      <c r="E8262">
        <v>4.5</v>
      </c>
      <c r="F8262">
        <v>100</v>
      </c>
      <c r="G8262">
        <v>0</v>
      </c>
      <c r="H8262">
        <v>0</v>
      </c>
      <c r="I8262">
        <v>0</v>
      </c>
      <c r="J8262" s="4">
        <f t="shared" si="1155"/>
        <v>306.42705431730178</v>
      </c>
      <c r="K8262" s="4">
        <f t="shared" si="1156"/>
        <v>-52.890332952085117</v>
      </c>
      <c r="L8262" s="5">
        <f t="shared" si="1161"/>
        <v>0</v>
      </c>
      <c r="M8262" s="5">
        <f t="shared" si="1162"/>
        <v>0</v>
      </c>
      <c r="N8262" s="6">
        <f t="shared" si="1154"/>
        <v>0</v>
      </c>
      <c r="O8262" s="6">
        <f t="shared" si="1157"/>
        <v>0</v>
      </c>
      <c r="P8262" s="6">
        <f>FORECAST(J8262,Inputs!$B$10:$B$18,Inputs!$A$10:$A$18)</f>
        <v>33.392843095530573</v>
      </c>
      <c r="Q8262" s="6">
        <f>IF(Inputs!$D$10="Yes",IF('Hourly Calcs'!P8262&gt;'Hourly Calcs'!K8262,'Hourly Calcs'!O8262,N8262+O8262),N8262+O8262)</f>
        <v>0</v>
      </c>
      <c r="R8262" s="12">
        <f t="shared" si="1158"/>
        <v>0</v>
      </c>
      <c r="S8262" s="1">
        <f>IF(AND(A8262&gt;=5,A8262&lt;=9),INDEX(Demand!$C$3:$C$26,C8262),INDEX(Demand!$B$3:$B$26,C8262))</f>
        <v>600</v>
      </c>
      <c r="T8262" s="7">
        <f t="shared" si="1159"/>
        <v>0</v>
      </c>
      <c r="U8262" s="7">
        <f t="shared" si="1160"/>
        <v>0</v>
      </c>
    </row>
    <row r="8263" spans="1:21" x14ac:dyDescent="0.2">
      <c r="A8263" s="1">
        <v>12</v>
      </c>
      <c r="B8263" s="1">
        <v>10</v>
      </c>
      <c r="C8263" s="1">
        <v>23</v>
      </c>
      <c r="D8263">
        <v>4.7</v>
      </c>
      <c r="E8263">
        <v>4.7</v>
      </c>
      <c r="F8263">
        <v>100</v>
      </c>
      <c r="G8263">
        <v>0</v>
      </c>
      <c r="H8263">
        <v>0</v>
      </c>
      <c r="I8263">
        <v>0</v>
      </c>
      <c r="J8263" s="4">
        <f t="shared" si="1155"/>
        <v>328.49394603112592</v>
      </c>
      <c r="K8263" s="4">
        <f t="shared" si="1156"/>
        <v>-59.33514641015293</v>
      </c>
      <c r="L8263" s="5">
        <f t="shared" si="1161"/>
        <v>0</v>
      </c>
      <c r="M8263" s="5">
        <f t="shared" si="1162"/>
        <v>0</v>
      </c>
      <c r="N8263" s="6">
        <f t="shared" si="1154"/>
        <v>0</v>
      </c>
      <c r="O8263" s="6">
        <f t="shared" si="1157"/>
        <v>0</v>
      </c>
      <c r="P8263" s="6">
        <f>FORECAST(J8263,Inputs!$B$10:$B$18,Inputs!$A$10:$A$18)</f>
        <v>33.597166166954864</v>
      </c>
      <c r="Q8263" s="6">
        <f>IF(Inputs!$D$10="Yes",IF('Hourly Calcs'!P8263&gt;'Hourly Calcs'!K8263,'Hourly Calcs'!O8263,N8263+O8263),N8263+O8263)</f>
        <v>0</v>
      </c>
      <c r="R8263" s="12">
        <f t="shared" si="1158"/>
        <v>0</v>
      </c>
      <c r="S8263" s="1">
        <f>IF(AND(A8263&gt;=5,A8263&lt;=9),INDEX(Demand!$C$3:$C$26,C8263),INDEX(Demand!$B$3:$B$26,C8263))</f>
        <v>500</v>
      </c>
      <c r="T8263" s="7">
        <f t="shared" si="1159"/>
        <v>0</v>
      </c>
      <c r="U8263" s="7">
        <f t="shared" si="1160"/>
        <v>0</v>
      </c>
    </row>
    <row r="8264" spans="1:21" x14ac:dyDescent="0.2">
      <c r="A8264" s="1">
        <v>12</v>
      </c>
      <c r="B8264" s="1">
        <v>10</v>
      </c>
      <c r="C8264" s="1">
        <v>24</v>
      </c>
      <c r="D8264">
        <v>5.0999999999999996</v>
      </c>
      <c r="E8264">
        <v>4.9000000000000004</v>
      </c>
      <c r="F8264">
        <v>99</v>
      </c>
      <c r="G8264">
        <v>0</v>
      </c>
      <c r="H8264">
        <v>0</v>
      </c>
      <c r="I8264">
        <v>0</v>
      </c>
      <c r="J8264" s="4">
        <f t="shared" si="1155"/>
        <v>356.37455204614616</v>
      </c>
      <c r="K8264" s="4">
        <f t="shared" si="1156"/>
        <v>-62.233541400704183</v>
      </c>
      <c r="L8264" s="5">
        <f t="shared" si="1161"/>
        <v>0</v>
      </c>
      <c r="M8264" s="5">
        <f t="shared" si="1162"/>
        <v>0</v>
      </c>
      <c r="N8264" s="6">
        <f t="shared" si="1154"/>
        <v>0</v>
      </c>
      <c r="O8264" s="6">
        <f t="shared" si="1157"/>
        <v>0</v>
      </c>
      <c r="P8264" s="6">
        <f>FORECAST(J8264,Inputs!$B$10:$B$18,Inputs!$A$10:$A$18)</f>
        <v>33.855319926353204</v>
      </c>
      <c r="Q8264" s="6">
        <f>IF(Inputs!$D$10="Yes",IF('Hourly Calcs'!P8264&gt;'Hourly Calcs'!K8264,'Hourly Calcs'!O8264,N8264+O8264),N8264+O8264)</f>
        <v>0</v>
      </c>
      <c r="R8264" s="12">
        <f t="shared" si="1158"/>
        <v>0</v>
      </c>
      <c r="S8264" s="1">
        <f>IF(AND(A8264&gt;=5,A8264&lt;=9),INDEX(Demand!$C$3:$C$26,C8264),INDEX(Demand!$B$3:$B$26,C8264))</f>
        <v>400</v>
      </c>
      <c r="T8264" s="7">
        <f t="shared" si="1159"/>
        <v>0</v>
      </c>
      <c r="U8264" s="7">
        <f t="shared" si="1160"/>
        <v>0</v>
      </c>
    </row>
    <row r="8265" spans="1:21" x14ac:dyDescent="0.2">
      <c r="A8265" s="1">
        <v>12</v>
      </c>
      <c r="B8265" s="1">
        <v>11</v>
      </c>
      <c r="C8265" s="1">
        <v>1</v>
      </c>
      <c r="D8265">
        <v>5.6</v>
      </c>
      <c r="E8265">
        <v>5.2</v>
      </c>
      <c r="F8265">
        <v>97</v>
      </c>
      <c r="G8265">
        <v>0</v>
      </c>
      <c r="H8265">
        <v>0</v>
      </c>
      <c r="I8265">
        <v>0</v>
      </c>
      <c r="J8265" s="4">
        <f t="shared" si="1155"/>
        <v>25.145837483900749</v>
      </c>
      <c r="K8265" s="4">
        <f t="shared" si="1156"/>
        <v>-60.443796185228592</v>
      </c>
      <c r="L8265" s="5">
        <f t="shared" si="1161"/>
        <v>0</v>
      </c>
      <c r="M8265" s="5">
        <f t="shared" si="1162"/>
        <v>0</v>
      </c>
      <c r="N8265" s="6">
        <f t="shared" ref="N8265:N8328" si="1163">H8265*MAX(0,COS(2*ASIN(SQRT(SIN(RADIANS($B$4))^2+COS(RADIANS($K8265))^2-2*SIN(RADIANS($B$4))*COS(RADIANS($K8265))*COS(RADIANS($J8265-$B$5))+(SIN(RADIANS($K8265))-COS(RADIANS($B$4)))^2)/2)))</f>
        <v>0</v>
      </c>
      <c r="O8265" s="6">
        <f t="shared" si="1157"/>
        <v>0</v>
      </c>
      <c r="P8265" s="6">
        <f>FORECAST(J8265,Inputs!$B$10:$B$18,Inputs!$A$10:$A$18)</f>
        <v>30.788387384110191</v>
      </c>
      <c r="Q8265" s="6">
        <f>IF(Inputs!$D$10="Yes",IF('Hourly Calcs'!P8265&gt;'Hourly Calcs'!K8265,'Hourly Calcs'!O8265,N8265+O8265),N8265+O8265)</f>
        <v>0</v>
      </c>
      <c r="R8265" s="12">
        <f t="shared" si="1158"/>
        <v>0</v>
      </c>
      <c r="S8265" s="1">
        <f>IF(AND(A8265&gt;=5,A8265&lt;=9),INDEX(Demand!$C$3:$C$26,C8265),INDEX(Demand!$B$3:$B$26,C8265))</f>
        <v>350</v>
      </c>
      <c r="T8265" s="7">
        <f t="shared" si="1159"/>
        <v>0</v>
      </c>
      <c r="U8265" s="7">
        <f t="shared" si="1160"/>
        <v>0</v>
      </c>
    </row>
    <row r="8266" spans="1:21" x14ac:dyDescent="0.2">
      <c r="A8266" s="1">
        <v>12</v>
      </c>
      <c r="B8266" s="1">
        <v>11</v>
      </c>
      <c r="C8266" s="1">
        <v>2</v>
      </c>
      <c r="D8266">
        <v>5.3</v>
      </c>
      <c r="E8266">
        <v>5.0999999999999996</v>
      </c>
      <c r="F8266">
        <v>99</v>
      </c>
      <c r="G8266">
        <v>0</v>
      </c>
      <c r="H8266">
        <v>0</v>
      </c>
      <c r="I8266">
        <v>0</v>
      </c>
      <c r="J8266" s="4">
        <f t="shared" ref="J8266:J8329" si="1164">solarazimuth($B$2,$B$3,$B$1,A8266,B8266,C8266,0,0,0,0)</f>
        <v>48.756001931588457</v>
      </c>
      <c r="K8266" s="4">
        <f t="shared" ref="K8266:K8329" si="1165">solarelevation($B$2,$B$3,$B$1,A8266,B8266,C8266,0,0,0,0)</f>
        <v>-54.71066152839677</v>
      </c>
      <c r="L8266" s="5">
        <f t="shared" si="1161"/>
        <v>0</v>
      </c>
      <c r="M8266" s="5">
        <f t="shared" si="1162"/>
        <v>0</v>
      </c>
      <c r="N8266" s="6">
        <f t="shared" si="1163"/>
        <v>0</v>
      </c>
      <c r="O8266" s="6">
        <f t="shared" ref="O8266:O8329" si="1166">$I8266*(1+COS(RADIANS($B$4)))/2</f>
        <v>0</v>
      </c>
      <c r="P8266" s="6">
        <f>FORECAST(J8266,Inputs!$B$10:$B$18,Inputs!$A$10:$A$18)</f>
        <v>31.007000017885076</v>
      </c>
      <c r="Q8266" s="6">
        <f>IF(Inputs!$D$10="Yes",IF('Hourly Calcs'!P8266&gt;'Hourly Calcs'!K8266,'Hourly Calcs'!O8266,N8266+O8266),N8266+O8266)</f>
        <v>0</v>
      </c>
      <c r="R8266" s="12">
        <f t="shared" ref="R8266:R8329" si="1167">$B$6*$E$1*Q8266</f>
        <v>0</v>
      </c>
      <c r="S8266" s="1">
        <f>IF(AND(A8266&gt;=5,A8266&lt;=9),INDEX(Demand!$C$3:$C$26,C8266),INDEX(Demand!$B$3:$B$26,C8266))</f>
        <v>350</v>
      </c>
      <c r="T8266" s="7">
        <f t="shared" ref="T8266:T8329" si="1168">S8266-MAX(0,S8266-R8266)</f>
        <v>0</v>
      </c>
      <c r="U8266" s="7">
        <f t="shared" ref="U8266:U8329" si="1169">MAX(0,R8266-S8266)</f>
        <v>0</v>
      </c>
    </row>
    <row r="8267" spans="1:21" x14ac:dyDescent="0.2">
      <c r="A8267" s="1">
        <v>12</v>
      </c>
      <c r="B8267" s="1">
        <v>11</v>
      </c>
      <c r="C8267" s="1">
        <v>3</v>
      </c>
      <c r="D8267">
        <v>5.0999999999999996</v>
      </c>
      <c r="E8267">
        <v>4.9000000000000004</v>
      </c>
      <c r="F8267">
        <v>99</v>
      </c>
      <c r="G8267">
        <v>0</v>
      </c>
      <c r="H8267">
        <v>0</v>
      </c>
      <c r="I8267">
        <v>0</v>
      </c>
      <c r="J8267" s="4">
        <f t="shared" si="1164"/>
        <v>66.602132015422072</v>
      </c>
      <c r="K8267" s="4">
        <f t="shared" si="1165"/>
        <v>-46.687837692506577</v>
      </c>
      <c r="L8267" s="5">
        <f t="shared" si="1161"/>
        <v>0</v>
      </c>
      <c r="M8267" s="5">
        <f t="shared" si="1162"/>
        <v>0</v>
      </c>
      <c r="N8267" s="6">
        <f t="shared" si="1163"/>
        <v>0</v>
      </c>
      <c r="O8267" s="6">
        <f t="shared" si="1166"/>
        <v>0</v>
      </c>
      <c r="P8267" s="6">
        <f>FORECAST(J8267,Inputs!$B$10:$B$18,Inputs!$A$10:$A$18)</f>
        <v>31.172241963105758</v>
      </c>
      <c r="Q8267" s="6">
        <f>IF(Inputs!$D$10="Yes",IF('Hourly Calcs'!P8267&gt;'Hourly Calcs'!K8267,'Hourly Calcs'!O8267,N8267+O8267),N8267+O8267)</f>
        <v>0</v>
      </c>
      <c r="R8267" s="12">
        <f t="shared" si="1167"/>
        <v>0</v>
      </c>
      <c r="S8267" s="1">
        <f>IF(AND(A8267&gt;=5,A8267&lt;=9),INDEX(Demand!$C$3:$C$26,C8267),INDEX(Demand!$B$3:$B$26,C8267))</f>
        <v>350</v>
      </c>
      <c r="T8267" s="7">
        <f t="shared" si="1168"/>
        <v>0</v>
      </c>
      <c r="U8267" s="7">
        <f t="shared" si="1169"/>
        <v>0</v>
      </c>
    </row>
    <row r="8268" spans="1:21" x14ac:dyDescent="0.2">
      <c r="A8268" s="1">
        <v>12</v>
      </c>
      <c r="B8268" s="1">
        <v>11</v>
      </c>
      <c r="C8268" s="1">
        <v>4</v>
      </c>
      <c r="D8268">
        <v>4.7</v>
      </c>
      <c r="E8268">
        <v>4.7</v>
      </c>
      <c r="F8268">
        <v>100</v>
      </c>
      <c r="G8268">
        <v>0</v>
      </c>
      <c r="H8268">
        <v>0</v>
      </c>
      <c r="I8268">
        <v>0</v>
      </c>
      <c r="J8268" s="4">
        <f t="shared" si="1164"/>
        <v>80.662870501581864</v>
      </c>
      <c r="K8268" s="4">
        <f t="shared" si="1165"/>
        <v>-37.593331579414624</v>
      </c>
      <c r="L8268" s="5">
        <f t="shared" si="1161"/>
        <v>84.337129498418136</v>
      </c>
      <c r="M8268" s="5">
        <f t="shared" si="1162"/>
        <v>0</v>
      </c>
      <c r="N8268" s="6">
        <f t="shared" si="1163"/>
        <v>0</v>
      </c>
      <c r="O8268" s="6">
        <f t="shared" si="1166"/>
        <v>0</v>
      </c>
      <c r="P8268" s="6">
        <f>FORECAST(J8268,Inputs!$B$10:$B$18,Inputs!$A$10:$A$18)</f>
        <v>31.302433986125756</v>
      </c>
      <c r="Q8268" s="6">
        <f>IF(Inputs!$D$10="Yes",IF('Hourly Calcs'!P8268&gt;'Hourly Calcs'!K8268,'Hourly Calcs'!O8268,N8268+O8268),N8268+O8268)</f>
        <v>0</v>
      </c>
      <c r="R8268" s="12">
        <f t="shared" si="1167"/>
        <v>0</v>
      </c>
      <c r="S8268" s="1">
        <f>IF(AND(A8268&gt;=5,A8268&lt;=9),INDEX(Demand!$C$3:$C$26,C8268),INDEX(Demand!$B$3:$B$26,C8268))</f>
        <v>350</v>
      </c>
      <c r="T8268" s="7">
        <f t="shared" si="1168"/>
        <v>0</v>
      </c>
      <c r="U8268" s="7">
        <f t="shared" si="1169"/>
        <v>0</v>
      </c>
    </row>
    <row r="8269" spans="1:21" x14ac:dyDescent="0.2">
      <c r="A8269" s="1">
        <v>12</v>
      </c>
      <c r="B8269" s="1">
        <v>11</v>
      </c>
      <c r="C8269" s="1">
        <v>5</v>
      </c>
      <c r="D8269">
        <v>4.4000000000000004</v>
      </c>
      <c r="E8269">
        <v>4.4000000000000004</v>
      </c>
      <c r="F8269">
        <v>100</v>
      </c>
      <c r="G8269">
        <v>0</v>
      </c>
      <c r="H8269">
        <v>0</v>
      </c>
      <c r="I8269">
        <v>0</v>
      </c>
      <c r="J8269" s="4">
        <f t="shared" si="1164"/>
        <v>92.65852478785483</v>
      </c>
      <c r="K8269" s="4">
        <f t="shared" si="1165"/>
        <v>-28.133135608738428</v>
      </c>
      <c r="L8269" s="5">
        <f t="shared" si="1161"/>
        <v>72.34147521214517</v>
      </c>
      <c r="M8269" s="5">
        <f t="shared" si="1162"/>
        <v>0</v>
      </c>
      <c r="N8269" s="6">
        <f t="shared" si="1163"/>
        <v>0</v>
      </c>
      <c r="O8269" s="6">
        <f t="shared" si="1166"/>
        <v>0</v>
      </c>
      <c r="P8269" s="6">
        <f>FORECAST(J8269,Inputs!$B$10:$B$18,Inputs!$A$10:$A$18)</f>
        <v>31.413504859146801</v>
      </c>
      <c r="Q8269" s="6">
        <f>IF(Inputs!$D$10="Yes",IF('Hourly Calcs'!P8269&gt;'Hourly Calcs'!K8269,'Hourly Calcs'!O8269,N8269+O8269),N8269+O8269)</f>
        <v>0</v>
      </c>
      <c r="R8269" s="12">
        <f t="shared" si="1167"/>
        <v>0</v>
      </c>
      <c r="S8269" s="1">
        <f>IF(AND(A8269&gt;=5,A8269&lt;=9),INDEX(Demand!$C$3:$C$26,C8269),INDEX(Demand!$B$3:$B$26,C8269))</f>
        <v>350</v>
      </c>
      <c r="T8269" s="7">
        <f t="shared" si="1168"/>
        <v>0</v>
      </c>
      <c r="U8269" s="7">
        <f t="shared" si="1169"/>
        <v>0</v>
      </c>
    </row>
    <row r="8270" spans="1:21" x14ac:dyDescent="0.2">
      <c r="A8270" s="1">
        <v>12</v>
      </c>
      <c r="B8270" s="1">
        <v>11</v>
      </c>
      <c r="C8270" s="1">
        <v>6</v>
      </c>
      <c r="D8270">
        <v>4.4000000000000004</v>
      </c>
      <c r="E8270">
        <v>4.4000000000000004</v>
      </c>
      <c r="F8270">
        <v>100</v>
      </c>
      <c r="G8270">
        <v>0</v>
      </c>
      <c r="H8270">
        <v>0</v>
      </c>
      <c r="I8270">
        <v>0</v>
      </c>
      <c r="J8270" s="4">
        <f t="shared" si="1164"/>
        <v>103.70982491860154</v>
      </c>
      <c r="K8270" s="4">
        <f t="shared" si="1165"/>
        <v>-18.750024722431206</v>
      </c>
      <c r="L8270" s="5">
        <f t="shared" si="1161"/>
        <v>61.290175081398459</v>
      </c>
      <c r="M8270" s="5">
        <f t="shared" si="1162"/>
        <v>0</v>
      </c>
      <c r="N8270" s="6">
        <f t="shared" si="1163"/>
        <v>0</v>
      </c>
      <c r="O8270" s="6">
        <f t="shared" si="1166"/>
        <v>0</v>
      </c>
      <c r="P8270" s="6">
        <f>FORECAST(J8270,Inputs!$B$10:$B$18,Inputs!$A$10:$A$18)</f>
        <v>31.51583171220927</v>
      </c>
      <c r="Q8270" s="6">
        <f>IF(Inputs!$D$10="Yes",IF('Hourly Calcs'!P8270&gt;'Hourly Calcs'!K8270,'Hourly Calcs'!O8270,N8270+O8270),N8270+O8270)</f>
        <v>0</v>
      </c>
      <c r="R8270" s="12">
        <f t="shared" si="1167"/>
        <v>0</v>
      </c>
      <c r="S8270" s="1">
        <f>IF(AND(A8270&gt;=5,A8270&lt;=9),INDEX(Demand!$C$3:$C$26,C8270),INDEX(Demand!$B$3:$B$26,C8270))</f>
        <v>350</v>
      </c>
      <c r="T8270" s="7">
        <f t="shared" si="1168"/>
        <v>0</v>
      </c>
      <c r="U8270" s="7">
        <f t="shared" si="1169"/>
        <v>0</v>
      </c>
    </row>
    <row r="8271" spans="1:21" x14ac:dyDescent="0.2">
      <c r="A8271" s="1">
        <v>12</v>
      </c>
      <c r="B8271" s="1">
        <v>11</v>
      </c>
      <c r="C8271" s="1">
        <v>7</v>
      </c>
      <c r="D8271">
        <v>4</v>
      </c>
      <c r="E8271">
        <v>4</v>
      </c>
      <c r="F8271">
        <v>100</v>
      </c>
      <c r="G8271">
        <v>0</v>
      </c>
      <c r="H8271">
        <v>0</v>
      </c>
      <c r="I8271">
        <v>0</v>
      </c>
      <c r="J8271" s="4">
        <f t="shared" si="1164"/>
        <v>114.55458407834116</v>
      </c>
      <c r="K8271" s="4">
        <f t="shared" si="1165"/>
        <v>-9.7818418755838934</v>
      </c>
      <c r="L8271" s="5">
        <f t="shared" si="1161"/>
        <v>50.445415921658835</v>
      </c>
      <c r="M8271" s="5">
        <f t="shared" si="1162"/>
        <v>0</v>
      </c>
      <c r="N8271" s="6">
        <f t="shared" si="1163"/>
        <v>0</v>
      </c>
      <c r="O8271" s="6">
        <f t="shared" si="1166"/>
        <v>0</v>
      </c>
      <c r="P8271" s="6">
        <f>FORECAST(J8271,Inputs!$B$10:$B$18,Inputs!$A$10:$A$18)</f>
        <v>31.616246148873529</v>
      </c>
      <c r="Q8271" s="6">
        <f>IF(Inputs!$D$10="Yes",IF('Hourly Calcs'!P8271&gt;'Hourly Calcs'!K8271,'Hourly Calcs'!O8271,N8271+O8271),N8271+O8271)</f>
        <v>0</v>
      </c>
      <c r="R8271" s="12">
        <f t="shared" si="1167"/>
        <v>0</v>
      </c>
      <c r="S8271" s="1">
        <f>IF(AND(A8271&gt;=5,A8271&lt;=9),INDEX(Demand!$C$3:$C$26,C8271),INDEX(Demand!$B$3:$B$26,C8271))</f>
        <v>350</v>
      </c>
      <c r="T8271" s="7">
        <f t="shared" si="1168"/>
        <v>0</v>
      </c>
      <c r="U8271" s="7">
        <f t="shared" si="1169"/>
        <v>0</v>
      </c>
    </row>
    <row r="8272" spans="1:21" x14ac:dyDescent="0.2">
      <c r="A8272" s="1">
        <v>12</v>
      </c>
      <c r="B8272" s="1">
        <v>11</v>
      </c>
      <c r="C8272" s="1">
        <v>8</v>
      </c>
      <c r="D8272">
        <v>4.3</v>
      </c>
      <c r="E8272">
        <v>4.3</v>
      </c>
      <c r="F8272">
        <v>100</v>
      </c>
      <c r="G8272">
        <v>0</v>
      </c>
      <c r="H8272">
        <v>0</v>
      </c>
      <c r="I8272">
        <v>0</v>
      </c>
      <c r="J8272" s="4">
        <f t="shared" si="1164"/>
        <v>125.71467897064369</v>
      </c>
      <c r="K8272" s="4">
        <f t="shared" si="1165"/>
        <v>-1.4141433542395987</v>
      </c>
      <c r="L8272" s="5">
        <f t="shared" si="1161"/>
        <v>39.285321029356311</v>
      </c>
      <c r="M8272" s="5">
        <f t="shared" si="1162"/>
        <v>0</v>
      </c>
      <c r="N8272" s="6">
        <f t="shared" si="1163"/>
        <v>0</v>
      </c>
      <c r="O8272" s="6">
        <f t="shared" si="1166"/>
        <v>0</v>
      </c>
      <c r="P8272" s="6">
        <f>FORECAST(J8272,Inputs!$B$10:$B$18,Inputs!$A$10:$A$18)</f>
        <v>31.719580360839291</v>
      </c>
      <c r="Q8272" s="6">
        <f>IF(Inputs!$D$10="Yes",IF('Hourly Calcs'!P8272&gt;'Hourly Calcs'!K8272,'Hourly Calcs'!O8272,N8272+O8272),N8272+O8272)</f>
        <v>0</v>
      </c>
      <c r="R8272" s="12">
        <f t="shared" si="1167"/>
        <v>0</v>
      </c>
      <c r="S8272" s="1">
        <f>IF(AND(A8272&gt;=5,A8272&lt;=9),INDEX(Demand!$C$3:$C$26,C8272),INDEX(Demand!$B$3:$B$26,C8272))</f>
        <v>350</v>
      </c>
      <c r="T8272" s="7">
        <f t="shared" si="1168"/>
        <v>0</v>
      </c>
      <c r="U8272" s="7">
        <f t="shared" si="1169"/>
        <v>0</v>
      </c>
    </row>
    <row r="8273" spans="1:21" x14ac:dyDescent="0.2">
      <c r="A8273" s="1">
        <v>12</v>
      </c>
      <c r="B8273" s="1">
        <v>11</v>
      </c>
      <c r="C8273" s="1">
        <v>9</v>
      </c>
      <c r="D8273">
        <v>4.7</v>
      </c>
      <c r="E8273">
        <v>4.2</v>
      </c>
      <c r="F8273">
        <v>97</v>
      </c>
      <c r="G8273">
        <v>14</v>
      </c>
      <c r="H8273">
        <v>0</v>
      </c>
      <c r="I8273">
        <v>14</v>
      </c>
      <c r="J8273" s="4">
        <f t="shared" si="1164"/>
        <v>137.56381246054079</v>
      </c>
      <c r="K8273" s="4">
        <f t="shared" si="1165"/>
        <v>5.6166441330849324</v>
      </c>
      <c r="L8273" s="5">
        <f t="shared" si="1161"/>
        <v>27.436187539459212</v>
      </c>
      <c r="M8273" s="5">
        <f t="shared" si="1162"/>
        <v>28.383355866915068</v>
      </c>
      <c r="N8273" s="6">
        <f t="shared" si="1163"/>
        <v>0</v>
      </c>
      <c r="O8273" s="6">
        <f t="shared" si="1166"/>
        <v>12.803263007885292</v>
      </c>
      <c r="P8273" s="6">
        <f>FORECAST(J8273,Inputs!$B$10:$B$18,Inputs!$A$10:$A$18)</f>
        <v>31.829294559819822</v>
      </c>
      <c r="Q8273" s="6">
        <f>IF(Inputs!$D$10="Yes",IF('Hourly Calcs'!P8273&gt;'Hourly Calcs'!K8273,'Hourly Calcs'!O8273,N8273+O8273),N8273+O8273)</f>
        <v>12.803263007885292</v>
      </c>
      <c r="R8273" s="12">
        <f t="shared" si="1167"/>
        <v>60.841105813470904</v>
      </c>
      <c r="S8273" s="1">
        <f>IF(AND(A8273&gt;=5,A8273&lt;=9),INDEX(Demand!$C$3:$C$26,C8273),INDEX(Demand!$B$3:$B$26,C8273))</f>
        <v>350</v>
      </c>
      <c r="T8273" s="7">
        <f t="shared" si="1168"/>
        <v>60.841105813470904</v>
      </c>
      <c r="U8273" s="7">
        <f t="shared" si="1169"/>
        <v>0</v>
      </c>
    </row>
    <row r="8274" spans="1:21" x14ac:dyDescent="0.2">
      <c r="A8274" s="1">
        <v>12</v>
      </c>
      <c r="B8274" s="1">
        <v>11</v>
      </c>
      <c r="C8274" s="1">
        <v>10</v>
      </c>
      <c r="D8274">
        <v>5</v>
      </c>
      <c r="E8274">
        <v>4.8</v>
      </c>
      <c r="F8274">
        <v>99</v>
      </c>
      <c r="G8274">
        <v>61</v>
      </c>
      <c r="H8274">
        <v>0</v>
      </c>
      <c r="I8274">
        <v>61</v>
      </c>
      <c r="J8274" s="4">
        <f t="shared" si="1164"/>
        <v>150.31494448964065</v>
      </c>
      <c r="K8274" s="4">
        <f t="shared" si="1165"/>
        <v>11.130463308379944</v>
      </c>
      <c r="L8274" s="5">
        <f t="shared" si="1161"/>
        <v>14.685055510359348</v>
      </c>
      <c r="M8274" s="5">
        <f t="shared" si="1162"/>
        <v>22.869536691620056</v>
      </c>
      <c r="N8274" s="6">
        <f t="shared" si="1163"/>
        <v>0</v>
      </c>
      <c r="O8274" s="6">
        <f t="shared" si="1166"/>
        <v>55.785645962928768</v>
      </c>
      <c r="P8274" s="6">
        <f>FORECAST(J8274,Inputs!$B$10:$B$18,Inputs!$A$10:$A$18)</f>
        <v>31.947360597126302</v>
      </c>
      <c r="Q8274" s="6">
        <f>IF(Inputs!$D$10="Yes",IF('Hourly Calcs'!P8274&gt;'Hourly Calcs'!K8274,'Hourly Calcs'!O8274,N8274+O8274),N8274+O8274)</f>
        <v>55.785645962928768</v>
      </c>
      <c r="R8274" s="12">
        <f t="shared" si="1167"/>
        <v>265.09338961583751</v>
      </c>
      <c r="S8274" s="1">
        <f>IF(AND(A8274&gt;=5,A8274&lt;=9),INDEX(Demand!$C$3:$C$26,C8274),INDEX(Demand!$B$3:$B$26,C8274))</f>
        <v>600</v>
      </c>
      <c r="T8274" s="7">
        <f t="shared" si="1168"/>
        <v>265.09338961583751</v>
      </c>
      <c r="U8274" s="7">
        <f t="shared" si="1169"/>
        <v>0</v>
      </c>
    </row>
    <row r="8275" spans="1:21" x14ac:dyDescent="0.2">
      <c r="A8275" s="1">
        <v>12</v>
      </c>
      <c r="B8275" s="1">
        <v>11</v>
      </c>
      <c r="C8275" s="1">
        <v>11</v>
      </c>
      <c r="D8275">
        <v>5.0999999999999996</v>
      </c>
      <c r="E8275">
        <v>4.5999999999999996</v>
      </c>
      <c r="F8275">
        <v>97</v>
      </c>
      <c r="G8275">
        <v>110</v>
      </c>
      <c r="H8275">
        <v>20</v>
      </c>
      <c r="I8275">
        <v>105</v>
      </c>
      <c r="J8275" s="4">
        <f t="shared" si="1164"/>
        <v>163.95448958541382</v>
      </c>
      <c r="K8275" s="4">
        <f t="shared" si="1165"/>
        <v>14.796975996896577</v>
      </c>
      <c r="L8275" s="5">
        <f t="shared" si="1161"/>
        <v>1.0455104145861753</v>
      </c>
      <c r="M8275" s="5">
        <f t="shared" si="1162"/>
        <v>19.203024003103423</v>
      </c>
      <c r="N8275" s="6">
        <f t="shared" si="1163"/>
        <v>15.0458026869369</v>
      </c>
      <c r="O8275" s="6">
        <f t="shared" si="1166"/>
        <v>96.024472559139681</v>
      </c>
      <c r="P8275" s="6">
        <f>FORECAST(J8275,Inputs!$B$10:$B$18,Inputs!$A$10:$A$18)</f>
        <v>32.073652681346424</v>
      </c>
      <c r="Q8275" s="6">
        <f>IF(Inputs!$D$10="Yes",IF('Hourly Calcs'!P8275&gt;'Hourly Calcs'!K8275,'Hourly Calcs'!O8275,N8275+O8275),N8275+O8275)</f>
        <v>96.024472559139681</v>
      </c>
      <c r="R8275" s="12">
        <f t="shared" si="1167"/>
        <v>456.30829360103172</v>
      </c>
      <c r="S8275" s="1">
        <f>IF(AND(A8275&gt;=5,A8275&lt;=9),INDEX(Demand!$C$3:$C$26,C8275),INDEX(Demand!$B$3:$B$26,C8275))</f>
        <v>600</v>
      </c>
      <c r="T8275" s="7">
        <f t="shared" si="1168"/>
        <v>456.30829360103172</v>
      </c>
      <c r="U8275" s="7">
        <f t="shared" si="1169"/>
        <v>0</v>
      </c>
    </row>
    <row r="8276" spans="1:21" x14ac:dyDescent="0.2">
      <c r="A8276" s="1">
        <v>12</v>
      </c>
      <c r="B8276" s="1">
        <v>11</v>
      </c>
      <c r="C8276" s="1">
        <v>12</v>
      </c>
      <c r="D8276">
        <v>5.8</v>
      </c>
      <c r="E8276">
        <v>4.8</v>
      </c>
      <c r="F8276">
        <v>93</v>
      </c>
      <c r="G8276">
        <v>219</v>
      </c>
      <c r="H8276">
        <v>316</v>
      </c>
      <c r="I8276">
        <v>125</v>
      </c>
      <c r="J8276" s="4">
        <f t="shared" si="1164"/>
        <v>178.18740462253854</v>
      </c>
      <c r="K8276" s="4">
        <f t="shared" si="1165"/>
        <v>16.26248875998769</v>
      </c>
      <c r="L8276" s="5">
        <f t="shared" si="1161"/>
        <v>13.187404622538537</v>
      </c>
      <c r="M8276" s="5">
        <f t="shared" si="1162"/>
        <v>17.73751124001231</v>
      </c>
      <c r="N8276" s="6">
        <f t="shared" si="1163"/>
        <v>238.52463102733697</v>
      </c>
      <c r="O8276" s="6">
        <f t="shared" si="1166"/>
        <v>114.3148482846901</v>
      </c>
      <c r="P8276" s="6">
        <f>FORECAST(J8276,Inputs!$B$10:$B$18,Inputs!$A$10:$A$18)</f>
        <v>32.205438931690168</v>
      </c>
      <c r="Q8276" s="6">
        <f>IF(Inputs!$D$10="Yes",IF('Hourly Calcs'!P8276&gt;'Hourly Calcs'!K8276,'Hourly Calcs'!O8276,N8276+O8276),N8276+O8276)</f>
        <v>114.3148482846901</v>
      </c>
      <c r="R8276" s="12">
        <f t="shared" si="1167"/>
        <v>543.22415904884735</v>
      </c>
      <c r="S8276" s="1">
        <f>IF(AND(A8276&gt;=5,A8276&lt;=9),INDEX(Demand!$C$3:$C$26,C8276),INDEX(Demand!$B$3:$B$26,C8276))</f>
        <v>600</v>
      </c>
      <c r="T8276" s="7">
        <f t="shared" si="1168"/>
        <v>543.22415904884735</v>
      </c>
      <c r="U8276" s="7">
        <f t="shared" si="1169"/>
        <v>0</v>
      </c>
    </row>
    <row r="8277" spans="1:21" x14ac:dyDescent="0.2">
      <c r="A8277" s="1">
        <v>12</v>
      </c>
      <c r="B8277" s="1">
        <v>11</v>
      </c>
      <c r="C8277" s="1">
        <v>13</v>
      </c>
      <c r="D8277">
        <v>6.4</v>
      </c>
      <c r="E8277">
        <v>4.8</v>
      </c>
      <c r="F8277">
        <v>89</v>
      </c>
      <c r="G8277">
        <v>229</v>
      </c>
      <c r="H8277">
        <v>450</v>
      </c>
      <c r="I8277">
        <v>94</v>
      </c>
      <c r="J8277" s="4">
        <f t="shared" si="1164"/>
        <v>192.4921465425798</v>
      </c>
      <c r="K8277" s="4">
        <f t="shared" si="1165"/>
        <v>15.378446897838984</v>
      </c>
      <c r="L8277" s="5">
        <f t="shared" si="1161"/>
        <v>27.492146542579803</v>
      </c>
      <c r="M8277" s="5">
        <f t="shared" si="1162"/>
        <v>18.621553102161016</v>
      </c>
      <c r="N8277" s="6">
        <f t="shared" si="1163"/>
        <v>314.16303316338406</v>
      </c>
      <c r="O8277" s="6">
        <f t="shared" si="1166"/>
        <v>85.964765910086953</v>
      </c>
      <c r="P8277" s="6">
        <f>FORECAST(J8277,Inputs!$B$10:$B$18,Inputs!$A$10:$A$18)</f>
        <v>32.337890245764626</v>
      </c>
      <c r="Q8277" s="6">
        <f>IF(Inputs!$D$10="Yes",IF('Hourly Calcs'!P8277&gt;'Hourly Calcs'!K8277,'Hourly Calcs'!O8277,N8277+O8277),N8277+O8277)</f>
        <v>85.964765910086953</v>
      </c>
      <c r="R8277" s="12">
        <f t="shared" si="1167"/>
        <v>408.50456760473321</v>
      </c>
      <c r="S8277" s="1">
        <f>IF(AND(A8277&gt;=5,A8277&lt;=9),INDEX(Demand!$C$3:$C$26,C8277),INDEX(Demand!$B$3:$B$26,C8277))</f>
        <v>600</v>
      </c>
      <c r="T8277" s="7">
        <f t="shared" si="1168"/>
        <v>408.50456760473321</v>
      </c>
      <c r="U8277" s="7">
        <f t="shared" si="1169"/>
        <v>0</v>
      </c>
    </row>
    <row r="8278" spans="1:21" x14ac:dyDescent="0.2">
      <c r="A8278" s="1">
        <v>12</v>
      </c>
      <c r="B8278" s="1">
        <v>11</v>
      </c>
      <c r="C8278" s="1">
        <v>14</v>
      </c>
      <c r="D8278">
        <v>6.7</v>
      </c>
      <c r="E8278">
        <v>4.5999999999999996</v>
      </c>
      <c r="F8278">
        <v>86</v>
      </c>
      <c r="G8278">
        <v>187</v>
      </c>
      <c r="H8278">
        <v>383</v>
      </c>
      <c r="I8278">
        <v>86</v>
      </c>
      <c r="J8278" s="4">
        <f t="shared" si="1164"/>
        <v>206.31737528180622</v>
      </c>
      <c r="K8278" s="4">
        <f t="shared" si="1165"/>
        <v>12.235254360683186</v>
      </c>
      <c r="L8278" s="5">
        <f t="shared" si="1161"/>
        <v>41.317375281806221</v>
      </c>
      <c r="M8278" s="5">
        <f t="shared" si="1162"/>
        <v>21.764745639316814</v>
      </c>
      <c r="N8278" s="6">
        <f t="shared" si="1163"/>
        <v>224.49338379929537</v>
      </c>
      <c r="O8278" s="6">
        <f t="shared" si="1166"/>
        <v>78.648615619866789</v>
      </c>
      <c r="P8278" s="6">
        <f>FORECAST(J8278,Inputs!$B$10:$B$18,Inputs!$A$10:$A$18)</f>
        <v>32.465901622979686</v>
      </c>
      <c r="Q8278" s="6">
        <f>IF(Inputs!$D$10="Yes",IF('Hourly Calcs'!P8278&gt;'Hourly Calcs'!K8278,'Hourly Calcs'!O8278,N8278+O8278),N8278+O8278)</f>
        <v>78.648615619866789</v>
      </c>
      <c r="R8278" s="12">
        <f t="shared" si="1167"/>
        <v>373.73822142560698</v>
      </c>
      <c r="S8278" s="1">
        <f>IF(AND(A8278&gt;=5,A8278&lt;=9),INDEX(Demand!$C$3:$C$26,C8278),INDEX(Demand!$B$3:$B$26,C8278))</f>
        <v>600</v>
      </c>
      <c r="T8278" s="7">
        <f t="shared" si="1168"/>
        <v>373.73822142560698</v>
      </c>
      <c r="U8278" s="7">
        <f t="shared" si="1169"/>
        <v>0</v>
      </c>
    </row>
    <row r="8279" spans="1:21" x14ac:dyDescent="0.2">
      <c r="A8279" s="1">
        <v>12</v>
      </c>
      <c r="B8279" s="1">
        <v>11</v>
      </c>
      <c r="C8279" s="1">
        <v>15</v>
      </c>
      <c r="D8279">
        <v>6.5</v>
      </c>
      <c r="E8279">
        <v>4.2</v>
      </c>
      <c r="F8279">
        <v>85</v>
      </c>
      <c r="G8279">
        <v>109</v>
      </c>
      <c r="H8279">
        <v>235</v>
      </c>
      <c r="I8279">
        <v>66</v>
      </c>
      <c r="J8279" s="4">
        <f t="shared" si="1164"/>
        <v>219.30013500613882</v>
      </c>
      <c r="K8279" s="4">
        <f t="shared" si="1165"/>
        <v>7.138105469309096</v>
      </c>
      <c r="L8279" s="5">
        <f t="shared" si="1161"/>
        <v>54.300135006138817</v>
      </c>
      <c r="M8279" s="5">
        <f t="shared" si="1162"/>
        <v>26.861894530690904</v>
      </c>
      <c r="N8279" s="6">
        <f t="shared" si="1163"/>
        <v>100.29784674090806</v>
      </c>
      <c r="O8279" s="6">
        <f t="shared" si="1166"/>
        <v>60.358239894316377</v>
      </c>
      <c r="P8279" s="6">
        <f>FORECAST(J8279,Inputs!$B$10:$B$18,Inputs!$A$10:$A$18)</f>
        <v>32.586112361167949</v>
      </c>
      <c r="Q8279" s="6">
        <f>IF(Inputs!$D$10="Yes",IF('Hourly Calcs'!P8279&gt;'Hourly Calcs'!K8279,'Hourly Calcs'!O8279,N8279+O8279),N8279+O8279)</f>
        <v>60.358239894316377</v>
      </c>
      <c r="R8279" s="12">
        <f t="shared" si="1167"/>
        <v>286.8223559777914</v>
      </c>
      <c r="S8279" s="1">
        <f>IF(AND(A8279&gt;=5,A8279&lt;=9),INDEX(Demand!$C$3:$C$26,C8279),INDEX(Demand!$B$3:$B$26,C8279))</f>
        <v>600</v>
      </c>
      <c r="T8279" s="7">
        <f t="shared" si="1168"/>
        <v>286.8223559777914</v>
      </c>
      <c r="U8279" s="7">
        <f t="shared" si="1169"/>
        <v>0</v>
      </c>
    </row>
    <row r="8280" spans="1:21" x14ac:dyDescent="0.2">
      <c r="A8280" s="1">
        <v>12</v>
      </c>
      <c r="B8280" s="1">
        <v>11</v>
      </c>
      <c r="C8280" s="1">
        <v>16</v>
      </c>
      <c r="D8280">
        <v>5</v>
      </c>
      <c r="E8280">
        <v>3.6</v>
      </c>
      <c r="F8280">
        <v>91</v>
      </c>
      <c r="G8280">
        <v>27</v>
      </c>
      <c r="H8280">
        <v>4</v>
      </c>
      <c r="I8280">
        <v>26</v>
      </c>
      <c r="J8280" s="4">
        <f t="shared" si="1164"/>
        <v>231.35894723307609</v>
      </c>
      <c r="K8280" s="4">
        <f t="shared" si="1165"/>
        <v>0.71304748575869326</v>
      </c>
      <c r="L8280" s="5">
        <f t="shared" si="1161"/>
        <v>66.358947233076094</v>
      </c>
      <c r="M8280" s="5">
        <f t="shared" si="1162"/>
        <v>33.286952514241307</v>
      </c>
      <c r="N8280" s="6">
        <f t="shared" si="1163"/>
        <v>0.93815679326100299</v>
      </c>
      <c r="O8280" s="6">
        <f t="shared" si="1166"/>
        <v>23.777488443215542</v>
      </c>
      <c r="P8280" s="6">
        <f>FORECAST(J8280,Inputs!$B$10:$B$18,Inputs!$A$10:$A$18)</f>
        <v>32.697768029935887</v>
      </c>
      <c r="Q8280" s="6">
        <f>IF(Inputs!$D$10="Yes",IF('Hourly Calcs'!P8280&gt;'Hourly Calcs'!K8280,'Hourly Calcs'!O8280,N8280+O8280),N8280+O8280)</f>
        <v>23.777488443215542</v>
      </c>
      <c r="R8280" s="12">
        <f t="shared" si="1167"/>
        <v>112.99062508216025</v>
      </c>
      <c r="S8280" s="1">
        <f>IF(AND(A8280&gt;=5,A8280&lt;=9),INDEX(Demand!$C$3:$C$26,C8280),INDEX(Demand!$B$3:$B$26,C8280))</f>
        <v>900</v>
      </c>
      <c r="T8280" s="7">
        <f t="shared" si="1168"/>
        <v>112.99062508216025</v>
      </c>
      <c r="U8280" s="7">
        <f t="shared" si="1169"/>
        <v>0</v>
      </c>
    </row>
    <row r="8281" spans="1:21" x14ac:dyDescent="0.2">
      <c r="A8281" s="1">
        <v>12</v>
      </c>
      <c r="B8281" s="1">
        <v>11</v>
      </c>
      <c r="C8281" s="1">
        <v>17</v>
      </c>
      <c r="D8281">
        <v>3.5</v>
      </c>
      <c r="E8281">
        <v>3</v>
      </c>
      <c r="F8281">
        <v>97</v>
      </c>
      <c r="G8281">
        <v>0</v>
      </c>
      <c r="H8281">
        <v>0</v>
      </c>
      <c r="I8281">
        <v>0</v>
      </c>
      <c r="J8281" s="4">
        <f t="shared" si="1164"/>
        <v>242.65717348381693</v>
      </c>
      <c r="K8281" s="4">
        <f t="shared" si="1165"/>
        <v>-7.6450173450215146</v>
      </c>
      <c r="L8281" s="5">
        <f t="shared" si="1161"/>
        <v>77.657173483816933</v>
      </c>
      <c r="M8281" s="5">
        <f t="shared" si="1162"/>
        <v>0</v>
      </c>
      <c r="N8281" s="6">
        <f t="shared" si="1163"/>
        <v>0</v>
      </c>
      <c r="O8281" s="6">
        <f t="shared" si="1166"/>
        <v>0</v>
      </c>
      <c r="P8281" s="6">
        <f>FORECAST(J8281,Inputs!$B$10:$B$18,Inputs!$A$10:$A$18)</f>
        <v>32.802381235961263</v>
      </c>
      <c r="Q8281" s="6">
        <f>IF(Inputs!$D$10="Yes",IF('Hourly Calcs'!P8281&gt;'Hourly Calcs'!K8281,'Hourly Calcs'!O8281,N8281+O8281),N8281+O8281)</f>
        <v>0</v>
      </c>
      <c r="R8281" s="12">
        <f t="shared" si="1167"/>
        <v>0</v>
      </c>
      <c r="S8281" s="1">
        <f>IF(AND(A8281&gt;=5,A8281&lt;=9),INDEX(Demand!$C$3:$C$26,C8281),INDEX(Demand!$B$3:$B$26,C8281))</f>
        <v>900</v>
      </c>
      <c r="T8281" s="7">
        <f t="shared" si="1168"/>
        <v>0</v>
      </c>
      <c r="U8281" s="7">
        <f t="shared" si="1169"/>
        <v>0</v>
      </c>
    </row>
    <row r="8282" spans="1:21" x14ac:dyDescent="0.2">
      <c r="A8282" s="1">
        <v>12</v>
      </c>
      <c r="B8282" s="1">
        <v>11</v>
      </c>
      <c r="C8282" s="1">
        <v>18</v>
      </c>
      <c r="D8282">
        <v>1.9</v>
      </c>
      <c r="E8282">
        <v>1.9</v>
      </c>
      <c r="F8282">
        <v>100</v>
      </c>
      <c r="G8282">
        <v>0</v>
      </c>
      <c r="H8282">
        <v>0</v>
      </c>
      <c r="I8282">
        <v>0</v>
      </c>
      <c r="J8282" s="4">
        <f t="shared" si="1164"/>
        <v>253.53181495582731</v>
      </c>
      <c r="K8282" s="4">
        <f t="shared" si="1165"/>
        <v>-16.464889570342493</v>
      </c>
      <c r="L8282" s="5">
        <f t="shared" si="1161"/>
        <v>88.531814955827315</v>
      </c>
      <c r="M8282" s="5">
        <f t="shared" si="1162"/>
        <v>0</v>
      </c>
      <c r="N8282" s="6">
        <f t="shared" si="1163"/>
        <v>0</v>
      </c>
      <c r="O8282" s="6">
        <f t="shared" si="1166"/>
        <v>0</v>
      </c>
      <c r="P8282" s="6">
        <f>FORECAST(J8282,Inputs!$B$10:$B$18,Inputs!$A$10:$A$18)</f>
        <v>32.903072360702105</v>
      </c>
      <c r="Q8282" s="6">
        <f>IF(Inputs!$D$10="Yes",IF('Hourly Calcs'!P8282&gt;'Hourly Calcs'!K8282,'Hourly Calcs'!O8282,N8282+O8282),N8282+O8282)</f>
        <v>0</v>
      </c>
      <c r="R8282" s="12">
        <f t="shared" si="1167"/>
        <v>0</v>
      </c>
      <c r="S8282" s="1">
        <f>IF(AND(A8282&gt;=5,A8282&lt;=9),INDEX(Demand!$C$3:$C$26,C8282),INDEX(Demand!$B$3:$B$26,C8282))</f>
        <v>900</v>
      </c>
      <c r="T8282" s="7">
        <f t="shared" si="1168"/>
        <v>0</v>
      </c>
      <c r="U8282" s="7">
        <f t="shared" si="1169"/>
        <v>0</v>
      </c>
    </row>
    <row r="8283" spans="1:21" x14ac:dyDescent="0.2">
      <c r="A8283" s="1">
        <v>12</v>
      </c>
      <c r="B8283" s="1">
        <v>11</v>
      </c>
      <c r="C8283" s="1">
        <v>19</v>
      </c>
      <c r="D8283">
        <v>4.0999999999999996</v>
      </c>
      <c r="E8283">
        <v>4.0999999999999996</v>
      </c>
      <c r="F8283">
        <v>100</v>
      </c>
      <c r="G8283">
        <v>0</v>
      </c>
      <c r="H8283">
        <v>0</v>
      </c>
      <c r="I8283">
        <v>0</v>
      </c>
      <c r="J8283" s="4">
        <f t="shared" si="1164"/>
        <v>264.46422477111446</v>
      </c>
      <c r="K8283" s="4">
        <f t="shared" si="1165"/>
        <v>-25.776886487730678</v>
      </c>
      <c r="L8283" s="5">
        <f t="shared" si="1161"/>
        <v>0</v>
      </c>
      <c r="M8283" s="5">
        <f t="shared" si="1162"/>
        <v>0</v>
      </c>
      <c r="N8283" s="6">
        <f t="shared" si="1163"/>
        <v>0</v>
      </c>
      <c r="O8283" s="6">
        <f t="shared" si="1166"/>
        <v>0</v>
      </c>
      <c r="P8283" s="6">
        <f>FORECAST(J8283,Inputs!$B$10:$B$18,Inputs!$A$10:$A$18)</f>
        <v>33.004298377510317</v>
      </c>
      <c r="Q8283" s="6">
        <f>IF(Inputs!$D$10="Yes",IF('Hourly Calcs'!P8283&gt;'Hourly Calcs'!K8283,'Hourly Calcs'!O8283,N8283+O8283),N8283+O8283)</f>
        <v>0</v>
      </c>
      <c r="R8283" s="12">
        <f t="shared" si="1167"/>
        <v>0</v>
      </c>
      <c r="S8283" s="1">
        <f>IF(AND(A8283&gt;=5,A8283&lt;=9),INDEX(Demand!$C$3:$C$26,C8283),INDEX(Demand!$B$3:$B$26,C8283))</f>
        <v>900</v>
      </c>
      <c r="T8283" s="7">
        <f t="shared" si="1168"/>
        <v>0</v>
      </c>
      <c r="U8283" s="7">
        <f t="shared" si="1169"/>
        <v>0</v>
      </c>
    </row>
    <row r="8284" spans="1:21" x14ac:dyDescent="0.2">
      <c r="A8284" s="1">
        <v>12</v>
      </c>
      <c r="B8284" s="1">
        <v>11</v>
      </c>
      <c r="C8284" s="1">
        <v>20</v>
      </c>
      <c r="D8284">
        <v>6</v>
      </c>
      <c r="E8284">
        <v>4.3</v>
      </c>
      <c r="F8284">
        <v>89</v>
      </c>
      <c r="G8284">
        <v>0</v>
      </c>
      <c r="H8284">
        <v>0</v>
      </c>
      <c r="I8284">
        <v>0</v>
      </c>
      <c r="J8284" s="4">
        <f t="shared" si="1164"/>
        <v>276.12594345597722</v>
      </c>
      <c r="K8284" s="4">
        <f t="shared" si="1165"/>
        <v>-35.258141723269844</v>
      </c>
      <c r="L8284" s="5">
        <f t="shared" si="1161"/>
        <v>0</v>
      </c>
      <c r="M8284" s="5">
        <f t="shared" si="1162"/>
        <v>0</v>
      </c>
      <c r="N8284" s="6">
        <f t="shared" si="1163"/>
        <v>0</v>
      </c>
      <c r="O8284" s="6">
        <f t="shared" si="1166"/>
        <v>0</v>
      </c>
      <c r="P8284" s="6">
        <f>FORECAST(J8284,Inputs!$B$10:$B$18,Inputs!$A$10:$A$18)</f>
        <v>33.112277254222008</v>
      </c>
      <c r="Q8284" s="6">
        <f>IF(Inputs!$D$10="Yes",IF('Hourly Calcs'!P8284&gt;'Hourly Calcs'!K8284,'Hourly Calcs'!O8284,N8284+O8284),N8284+O8284)</f>
        <v>0</v>
      </c>
      <c r="R8284" s="12">
        <f t="shared" si="1167"/>
        <v>0</v>
      </c>
      <c r="S8284" s="1">
        <f>IF(AND(A8284&gt;=5,A8284&lt;=9),INDEX(Demand!$C$3:$C$26,C8284),INDEX(Demand!$B$3:$B$26,C8284))</f>
        <v>800</v>
      </c>
      <c r="T8284" s="7">
        <f t="shared" si="1168"/>
        <v>0</v>
      </c>
      <c r="U8284" s="7">
        <f t="shared" si="1169"/>
        <v>0</v>
      </c>
    </row>
    <row r="8285" spans="1:21" x14ac:dyDescent="0.2">
      <c r="A8285" s="1">
        <v>12</v>
      </c>
      <c r="B8285" s="1">
        <v>11</v>
      </c>
      <c r="C8285" s="1">
        <v>21</v>
      </c>
      <c r="D8285">
        <v>6</v>
      </c>
      <c r="E8285">
        <v>4.5999999999999996</v>
      </c>
      <c r="F8285">
        <v>91</v>
      </c>
      <c r="G8285">
        <v>0</v>
      </c>
      <c r="H8285">
        <v>0</v>
      </c>
      <c r="I8285">
        <v>0</v>
      </c>
      <c r="J8285" s="4">
        <f t="shared" si="1164"/>
        <v>289.52028536649141</v>
      </c>
      <c r="K8285" s="4">
        <f t="shared" si="1165"/>
        <v>-44.503875422897096</v>
      </c>
      <c r="L8285" s="5">
        <f t="shared" si="1161"/>
        <v>0</v>
      </c>
      <c r="M8285" s="5">
        <f t="shared" si="1162"/>
        <v>0</v>
      </c>
      <c r="N8285" s="6">
        <f t="shared" si="1163"/>
        <v>0</v>
      </c>
      <c r="O8285" s="6">
        <f t="shared" si="1166"/>
        <v>0</v>
      </c>
      <c r="P8285" s="6">
        <f>FORECAST(J8285,Inputs!$B$10:$B$18,Inputs!$A$10:$A$18)</f>
        <v>33.236298938578621</v>
      </c>
      <c r="Q8285" s="6">
        <f>IF(Inputs!$D$10="Yes",IF('Hourly Calcs'!P8285&gt;'Hourly Calcs'!K8285,'Hourly Calcs'!O8285,N8285+O8285),N8285+O8285)</f>
        <v>0</v>
      </c>
      <c r="R8285" s="12">
        <f t="shared" si="1167"/>
        <v>0</v>
      </c>
      <c r="S8285" s="1">
        <f>IF(AND(A8285&gt;=5,A8285&lt;=9),INDEX(Demand!$C$3:$C$26,C8285),INDEX(Demand!$B$3:$B$26,C8285))</f>
        <v>700</v>
      </c>
      <c r="T8285" s="7">
        <f t="shared" si="1168"/>
        <v>0</v>
      </c>
      <c r="U8285" s="7">
        <f t="shared" si="1169"/>
        <v>0</v>
      </c>
    </row>
    <row r="8286" spans="1:21" x14ac:dyDescent="0.2">
      <c r="A8286" s="1">
        <v>12</v>
      </c>
      <c r="B8286" s="1">
        <v>11</v>
      </c>
      <c r="C8286" s="1">
        <v>22</v>
      </c>
      <c r="D8286">
        <v>5.5</v>
      </c>
      <c r="E8286">
        <v>4.4000000000000004</v>
      </c>
      <c r="F8286">
        <v>93</v>
      </c>
      <c r="G8286">
        <v>0</v>
      </c>
      <c r="H8286">
        <v>0</v>
      </c>
      <c r="I8286">
        <v>0</v>
      </c>
      <c r="J8286" s="4">
        <f t="shared" si="1164"/>
        <v>306.20781577257304</v>
      </c>
      <c r="K8286" s="4">
        <f t="shared" si="1165"/>
        <v>-52.896892599960495</v>
      </c>
      <c r="L8286" s="5">
        <f t="shared" si="1161"/>
        <v>0</v>
      </c>
      <c r="M8286" s="5">
        <f t="shared" si="1162"/>
        <v>0</v>
      </c>
      <c r="N8286" s="6">
        <f t="shared" si="1163"/>
        <v>0</v>
      </c>
      <c r="O8286" s="6">
        <f t="shared" si="1166"/>
        <v>0</v>
      </c>
      <c r="P8286" s="6">
        <f>FORECAST(J8286,Inputs!$B$10:$B$18,Inputs!$A$10:$A$18)</f>
        <v>33.390813109005308</v>
      </c>
      <c r="Q8286" s="6">
        <f>IF(Inputs!$D$10="Yes",IF('Hourly Calcs'!P8286&gt;'Hourly Calcs'!K8286,'Hourly Calcs'!O8286,N8286+O8286),N8286+O8286)</f>
        <v>0</v>
      </c>
      <c r="R8286" s="12">
        <f t="shared" si="1167"/>
        <v>0</v>
      </c>
      <c r="S8286" s="1">
        <f>IF(AND(A8286&gt;=5,A8286&lt;=9),INDEX(Demand!$C$3:$C$26,C8286),INDEX(Demand!$B$3:$B$26,C8286))</f>
        <v>600</v>
      </c>
      <c r="T8286" s="7">
        <f t="shared" si="1168"/>
        <v>0</v>
      </c>
      <c r="U8286" s="7">
        <f t="shared" si="1169"/>
        <v>0</v>
      </c>
    </row>
    <row r="8287" spans="1:21" x14ac:dyDescent="0.2">
      <c r="A8287" s="1">
        <v>12</v>
      </c>
      <c r="B8287" s="1">
        <v>11</v>
      </c>
      <c r="C8287" s="1">
        <v>23</v>
      </c>
      <c r="D8287">
        <v>5.2</v>
      </c>
      <c r="E8287">
        <v>4</v>
      </c>
      <c r="F8287">
        <v>92</v>
      </c>
      <c r="G8287">
        <v>0</v>
      </c>
      <c r="H8287">
        <v>0</v>
      </c>
      <c r="I8287">
        <v>0</v>
      </c>
      <c r="J8287" s="4">
        <f t="shared" si="1164"/>
        <v>328.24354919683225</v>
      </c>
      <c r="K8287" s="4">
        <f t="shared" si="1165"/>
        <v>-59.369888092886924</v>
      </c>
      <c r="L8287" s="5">
        <f t="shared" si="1161"/>
        <v>0</v>
      </c>
      <c r="M8287" s="5">
        <f t="shared" si="1162"/>
        <v>0</v>
      </c>
      <c r="N8287" s="6">
        <f t="shared" si="1163"/>
        <v>0</v>
      </c>
      <c r="O8287" s="6">
        <f t="shared" si="1166"/>
        <v>0</v>
      </c>
      <c r="P8287" s="6">
        <f>FORECAST(J8287,Inputs!$B$10:$B$18,Inputs!$A$10:$A$18)</f>
        <v>33.594847677748447</v>
      </c>
      <c r="Q8287" s="6">
        <f>IF(Inputs!$D$10="Yes",IF('Hourly Calcs'!P8287&gt;'Hourly Calcs'!K8287,'Hourly Calcs'!O8287,N8287+O8287),N8287+O8287)</f>
        <v>0</v>
      </c>
      <c r="R8287" s="12">
        <f t="shared" si="1167"/>
        <v>0</v>
      </c>
      <c r="S8287" s="1">
        <f>IF(AND(A8287&gt;=5,A8287&lt;=9),INDEX(Demand!$C$3:$C$26,C8287),INDEX(Demand!$B$3:$B$26,C8287))</f>
        <v>500</v>
      </c>
      <c r="T8287" s="7">
        <f t="shared" si="1168"/>
        <v>0</v>
      </c>
      <c r="U8287" s="7">
        <f t="shared" si="1169"/>
        <v>0</v>
      </c>
    </row>
    <row r="8288" spans="1:21" x14ac:dyDescent="0.2">
      <c r="A8288" s="1">
        <v>12</v>
      </c>
      <c r="B8288" s="1">
        <v>11</v>
      </c>
      <c r="C8288" s="1">
        <v>24</v>
      </c>
      <c r="D8288">
        <v>3.4</v>
      </c>
      <c r="E8288">
        <v>3</v>
      </c>
      <c r="F8288">
        <v>97</v>
      </c>
      <c r="G8288">
        <v>0</v>
      </c>
      <c r="H8288">
        <v>0</v>
      </c>
      <c r="I8288">
        <v>0</v>
      </c>
      <c r="J8288" s="4">
        <f t="shared" si="1164"/>
        <v>356.13821109680839</v>
      </c>
      <c r="K8288" s="4">
        <f t="shared" si="1165"/>
        <v>-62.306807583556292</v>
      </c>
      <c r="L8288" s="5">
        <f t="shared" si="1161"/>
        <v>0</v>
      </c>
      <c r="M8288" s="5">
        <f t="shared" si="1162"/>
        <v>0</v>
      </c>
      <c r="N8288" s="6">
        <f t="shared" si="1163"/>
        <v>0</v>
      </c>
      <c r="O8288" s="6">
        <f t="shared" si="1166"/>
        <v>0</v>
      </c>
      <c r="P8288" s="6">
        <f>FORECAST(J8288,Inputs!$B$10:$B$18,Inputs!$A$10:$A$18)</f>
        <v>33.853131584229708</v>
      </c>
      <c r="Q8288" s="6">
        <f>IF(Inputs!$D$10="Yes",IF('Hourly Calcs'!P8288&gt;'Hourly Calcs'!K8288,'Hourly Calcs'!O8288,N8288+O8288),N8288+O8288)</f>
        <v>0</v>
      </c>
      <c r="R8288" s="12">
        <f t="shared" si="1167"/>
        <v>0</v>
      </c>
      <c r="S8288" s="1">
        <f>IF(AND(A8288&gt;=5,A8288&lt;=9),INDEX(Demand!$C$3:$C$26,C8288),INDEX(Demand!$B$3:$B$26,C8288))</f>
        <v>400</v>
      </c>
      <c r="T8288" s="7">
        <f t="shared" si="1168"/>
        <v>0</v>
      </c>
      <c r="U8288" s="7">
        <f t="shared" si="1169"/>
        <v>0</v>
      </c>
    </row>
    <row r="8289" spans="1:21" x14ac:dyDescent="0.2">
      <c r="A8289" s="1">
        <v>12</v>
      </c>
      <c r="B8289" s="1">
        <v>12</v>
      </c>
      <c r="C8289" s="1">
        <v>1</v>
      </c>
      <c r="D8289">
        <v>5</v>
      </c>
      <c r="E8289">
        <v>3.8</v>
      </c>
      <c r="F8289">
        <v>92</v>
      </c>
      <c r="G8289">
        <v>0</v>
      </c>
      <c r="H8289">
        <v>0</v>
      </c>
      <c r="I8289">
        <v>0</v>
      </c>
      <c r="J8289" s="4">
        <f t="shared" si="1164"/>
        <v>24.984775277483692</v>
      </c>
      <c r="K8289" s="4">
        <f t="shared" si="1165"/>
        <v>-60.549306021072255</v>
      </c>
      <c r="L8289" s="5">
        <f t="shared" si="1161"/>
        <v>0</v>
      </c>
      <c r="M8289" s="5">
        <f t="shared" si="1162"/>
        <v>0</v>
      </c>
      <c r="N8289" s="6">
        <f t="shared" si="1163"/>
        <v>0</v>
      </c>
      <c r="O8289" s="6">
        <f t="shared" si="1166"/>
        <v>0</v>
      </c>
      <c r="P8289" s="6">
        <f>FORECAST(J8289,Inputs!$B$10:$B$18,Inputs!$A$10:$A$18)</f>
        <v>30.786896067384106</v>
      </c>
      <c r="Q8289" s="6">
        <f>IF(Inputs!$D$10="Yes",IF('Hourly Calcs'!P8289&gt;'Hourly Calcs'!K8289,'Hourly Calcs'!O8289,N8289+O8289),N8289+O8289)</f>
        <v>0</v>
      </c>
      <c r="R8289" s="12">
        <f t="shared" si="1167"/>
        <v>0</v>
      </c>
      <c r="S8289" s="1">
        <f>IF(AND(A8289&gt;=5,A8289&lt;=9),INDEX(Demand!$C$3:$C$26,C8289),INDEX(Demand!$B$3:$B$26,C8289))</f>
        <v>350</v>
      </c>
      <c r="T8289" s="7">
        <f t="shared" si="1168"/>
        <v>0</v>
      </c>
      <c r="U8289" s="7">
        <f t="shared" si="1169"/>
        <v>0</v>
      </c>
    </row>
    <row r="8290" spans="1:21" x14ac:dyDescent="0.2">
      <c r="A8290" s="1">
        <v>12</v>
      </c>
      <c r="B8290" s="1">
        <v>12</v>
      </c>
      <c r="C8290" s="1">
        <v>2</v>
      </c>
      <c r="D8290">
        <v>5</v>
      </c>
      <c r="E8290">
        <v>4</v>
      </c>
      <c r="F8290">
        <v>93</v>
      </c>
      <c r="G8290">
        <v>0</v>
      </c>
      <c r="H8290">
        <v>0</v>
      </c>
      <c r="I8290">
        <v>0</v>
      </c>
      <c r="J8290" s="4">
        <f t="shared" si="1164"/>
        <v>48.667127398816319</v>
      </c>
      <c r="K8290" s="4">
        <f t="shared" si="1165"/>
        <v>-54.83214664353369</v>
      </c>
      <c r="L8290" s="5">
        <f t="shared" si="1161"/>
        <v>0</v>
      </c>
      <c r="M8290" s="5">
        <f t="shared" si="1162"/>
        <v>0</v>
      </c>
      <c r="N8290" s="6">
        <f t="shared" si="1163"/>
        <v>0</v>
      </c>
      <c r="O8290" s="6">
        <f t="shared" si="1166"/>
        <v>0</v>
      </c>
      <c r="P8290" s="6">
        <f>FORECAST(J8290,Inputs!$B$10:$B$18,Inputs!$A$10:$A$18)</f>
        <v>31.006177105544594</v>
      </c>
      <c r="Q8290" s="6">
        <f>IF(Inputs!$D$10="Yes",IF('Hourly Calcs'!P8290&gt;'Hourly Calcs'!K8290,'Hourly Calcs'!O8290,N8290+O8290),N8290+O8290)</f>
        <v>0</v>
      </c>
      <c r="R8290" s="12">
        <f t="shared" si="1167"/>
        <v>0</v>
      </c>
      <c r="S8290" s="1">
        <f>IF(AND(A8290&gt;=5,A8290&lt;=9),INDEX(Demand!$C$3:$C$26,C8290),INDEX(Demand!$B$3:$B$26,C8290))</f>
        <v>350</v>
      </c>
      <c r="T8290" s="7">
        <f t="shared" si="1168"/>
        <v>0</v>
      </c>
      <c r="U8290" s="7">
        <f t="shared" si="1169"/>
        <v>0</v>
      </c>
    </row>
    <row r="8291" spans="1:21" x14ac:dyDescent="0.2">
      <c r="A8291" s="1">
        <v>12</v>
      </c>
      <c r="B8291" s="1">
        <v>12</v>
      </c>
      <c r="C8291" s="1">
        <v>3</v>
      </c>
      <c r="D8291">
        <v>4.2</v>
      </c>
      <c r="E8291">
        <v>3.8</v>
      </c>
      <c r="F8291">
        <v>97</v>
      </c>
      <c r="G8291">
        <v>0</v>
      </c>
      <c r="H8291">
        <v>0</v>
      </c>
      <c r="I8291">
        <v>0</v>
      </c>
      <c r="J8291" s="4">
        <f t="shared" si="1164"/>
        <v>66.552414416424426</v>
      </c>
      <c r="K8291" s="4">
        <f t="shared" si="1165"/>
        <v>-46.815078709934113</v>
      </c>
      <c r="L8291" s="5">
        <f t="shared" ref="L8291:L8354" si="1170">IF(ABS($B$5-J8291)&gt;90,0,ABS($B$5-J8291))</f>
        <v>0</v>
      </c>
      <c r="M8291" s="5">
        <f t="shared" ref="M8291:M8354" si="1171">IF(K8291&gt;0,ABS($B$4-K8291),0)</f>
        <v>0</v>
      </c>
      <c r="N8291" s="6">
        <f t="shared" si="1163"/>
        <v>0</v>
      </c>
      <c r="O8291" s="6">
        <f t="shared" si="1166"/>
        <v>0</v>
      </c>
      <c r="P8291" s="6">
        <f>FORECAST(J8291,Inputs!$B$10:$B$18,Inputs!$A$10:$A$18)</f>
        <v>31.171781614966889</v>
      </c>
      <c r="Q8291" s="6">
        <f>IF(Inputs!$D$10="Yes",IF('Hourly Calcs'!P8291&gt;'Hourly Calcs'!K8291,'Hourly Calcs'!O8291,N8291+O8291),N8291+O8291)</f>
        <v>0</v>
      </c>
      <c r="R8291" s="12">
        <f t="shared" si="1167"/>
        <v>0</v>
      </c>
      <c r="S8291" s="1">
        <f>IF(AND(A8291&gt;=5,A8291&lt;=9),INDEX(Demand!$C$3:$C$26,C8291),INDEX(Demand!$B$3:$B$26,C8291))</f>
        <v>350</v>
      </c>
      <c r="T8291" s="7">
        <f t="shared" si="1168"/>
        <v>0</v>
      </c>
      <c r="U8291" s="7">
        <f t="shared" si="1169"/>
        <v>0</v>
      </c>
    </row>
    <row r="8292" spans="1:21" x14ac:dyDescent="0.2">
      <c r="A8292" s="1">
        <v>12</v>
      </c>
      <c r="B8292" s="1">
        <v>12</v>
      </c>
      <c r="C8292" s="1">
        <v>4</v>
      </c>
      <c r="D8292">
        <v>4.3</v>
      </c>
      <c r="E8292">
        <v>3.6</v>
      </c>
      <c r="F8292">
        <v>95</v>
      </c>
      <c r="G8292">
        <v>0</v>
      </c>
      <c r="H8292">
        <v>0</v>
      </c>
      <c r="I8292">
        <v>0</v>
      </c>
      <c r="J8292" s="4">
        <f t="shared" si="1164"/>
        <v>80.6297181551584</v>
      </c>
      <c r="K8292" s="4">
        <f t="shared" si="1165"/>
        <v>-37.722277828791007</v>
      </c>
      <c r="L8292" s="5">
        <f t="shared" si="1170"/>
        <v>84.3702818448416</v>
      </c>
      <c r="M8292" s="5">
        <f t="shared" si="1171"/>
        <v>0</v>
      </c>
      <c r="N8292" s="6">
        <f t="shared" si="1163"/>
        <v>0</v>
      </c>
      <c r="O8292" s="6">
        <f t="shared" si="1166"/>
        <v>0</v>
      </c>
      <c r="P8292" s="6">
        <f>FORECAST(J8292,Inputs!$B$10:$B$18,Inputs!$A$10:$A$18)</f>
        <v>31.302127019955169</v>
      </c>
      <c r="Q8292" s="6">
        <f>IF(Inputs!$D$10="Yes",IF('Hourly Calcs'!P8292&gt;'Hourly Calcs'!K8292,'Hourly Calcs'!O8292,N8292+O8292),N8292+O8292)</f>
        <v>0</v>
      </c>
      <c r="R8292" s="12">
        <f t="shared" si="1167"/>
        <v>0</v>
      </c>
      <c r="S8292" s="1">
        <f>IF(AND(A8292&gt;=5,A8292&lt;=9),INDEX(Demand!$C$3:$C$26,C8292),INDEX(Demand!$B$3:$B$26,C8292))</f>
        <v>350</v>
      </c>
      <c r="T8292" s="7">
        <f t="shared" si="1168"/>
        <v>0</v>
      </c>
      <c r="U8292" s="7">
        <f t="shared" si="1169"/>
        <v>0</v>
      </c>
    </row>
    <row r="8293" spans="1:21" x14ac:dyDescent="0.2">
      <c r="A8293" s="1">
        <v>12</v>
      </c>
      <c r="B8293" s="1">
        <v>12</v>
      </c>
      <c r="C8293" s="1">
        <v>5</v>
      </c>
      <c r="D8293">
        <v>3.6</v>
      </c>
      <c r="E8293">
        <v>3.4</v>
      </c>
      <c r="F8293">
        <v>99</v>
      </c>
      <c r="G8293">
        <v>0</v>
      </c>
      <c r="H8293">
        <v>0</v>
      </c>
      <c r="I8293">
        <v>0</v>
      </c>
      <c r="J8293" s="4">
        <f t="shared" si="1164"/>
        <v>92.630143612459719</v>
      </c>
      <c r="K8293" s="4">
        <f t="shared" si="1165"/>
        <v>-28.262205685939279</v>
      </c>
      <c r="L8293" s="5">
        <f t="shared" si="1170"/>
        <v>72.369856387540281</v>
      </c>
      <c r="M8293" s="5">
        <f t="shared" si="1171"/>
        <v>0</v>
      </c>
      <c r="N8293" s="6">
        <f t="shared" si="1163"/>
        <v>0</v>
      </c>
      <c r="O8293" s="6">
        <f t="shared" si="1166"/>
        <v>0</v>
      </c>
      <c r="P8293" s="6">
        <f>FORECAST(J8293,Inputs!$B$10:$B$18,Inputs!$A$10:$A$18)</f>
        <v>31.413242070485737</v>
      </c>
      <c r="Q8293" s="6">
        <f>IF(Inputs!$D$10="Yes",IF('Hourly Calcs'!P8293&gt;'Hourly Calcs'!K8293,'Hourly Calcs'!O8293,N8293+O8293),N8293+O8293)</f>
        <v>0</v>
      </c>
      <c r="R8293" s="12">
        <f t="shared" si="1167"/>
        <v>0</v>
      </c>
      <c r="S8293" s="1">
        <f>IF(AND(A8293&gt;=5,A8293&lt;=9),INDEX(Demand!$C$3:$C$26,C8293),INDEX(Demand!$B$3:$B$26,C8293))</f>
        <v>350</v>
      </c>
      <c r="T8293" s="7">
        <f t="shared" si="1168"/>
        <v>0</v>
      </c>
      <c r="U8293" s="7">
        <f t="shared" si="1169"/>
        <v>0</v>
      </c>
    </row>
    <row r="8294" spans="1:21" x14ac:dyDescent="0.2">
      <c r="A8294" s="1">
        <v>12</v>
      </c>
      <c r="B8294" s="1">
        <v>12</v>
      </c>
      <c r="C8294" s="1">
        <v>6</v>
      </c>
      <c r="D8294">
        <v>3.7</v>
      </c>
      <c r="E8294">
        <v>3.5</v>
      </c>
      <c r="F8294">
        <v>99</v>
      </c>
      <c r="G8294">
        <v>0</v>
      </c>
      <c r="H8294">
        <v>0</v>
      </c>
      <c r="I8294">
        <v>0</v>
      </c>
      <c r="J8294" s="4">
        <f t="shared" si="1164"/>
        <v>103.67965570947744</v>
      </c>
      <c r="K8294" s="4">
        <f t="shared" si="1165"/>
        <v>-18.878277913222391</v>
      </c>
      <c r="L8294" s="5">
        <f t="shared" si="1170"/>
        <v>61.320344290522556</v>
      </c>
      <c r="M8294" s="5">
        <f t="shared" si="1171"/>
        <v>0</v>
      </c>
      <c r="N8294" s="6">
        <f t="shared" si="1163"/>
        <v>0</v>
      </c>
      <c r="O8294" s="6">
        <f t="shared" si="1166"/>
        <v>0</v>
      </c>
      <c r="P8294" s="6">
        <f>FORECAST(J8294,Inputs!$B$10:$B$18,Inputs!$A$10:$A$18)</f>
        <v>31.515552367680346</v>
      </c>
      <c r="Q8294" s="6">
        <f>IF(Inputs!$D$10="Yes",IF('Hourly Calcs'!P8294&gt;'Hourly Calcs'!K8294,'Hourly Calcs'!O8294,N8294+O8294),N8294+O8294)</f>
        <v>0</v>
      </c>
      <c r="R8294" s="12">
        <f t="shared" si="1167"/>
        <v>0</v>
      </c>
      <c r="S8294" s="1">
        <f>IF(AND(A8294&gt;=5,A8294&lt;=9),INDEX(Demand!$C$3:$C$26,C8294),INDEX(Demand!$B$3:$B$26,C8294))</f>
        <v>350</v>
      </c>
      <c r="T8294" s="7">
        <f t="shared" si="1168"/>
        <v>0</v>
      </c>
      <c r="U8294" s="7">
        <f t="shared" si="1169"/>
        <v>0</v>
      </c>
    </row>
    <row r="8295" spans="1:21" x14ac:dyDescent="0.2">
      <c r="A8295" s="1">
        <v>12</v>
      </c>
      <c r="B8295" s="1">
        <v>12</v>
      </c>
      <c r="C8295" s="1">
        <v>7</v>
      </c>
      <c r="D8295">
        <v>3.3</v>
      </c>
      <c r="E8295">
        <v>2.8</v>
      </c>
      <c r="F8295">
        <v>97</v>
      </c>
      <c r="G8295">
        <v>0</v>
      </c>
      <c r="H8295">
        <v>0</v>
      </c>
      <c r="I8295">
        <v>0</v>
      </c>
      <c r="J8295" s="4">
        <f t="shared" si="1164"/>
        <v>114.51814339118745</v>
      </c>
      <c r="K8295" s="4">
        <f t="shared" si="1165"/>
        <v>-9.9083951346289894</v>
      </c>
      <c r="L8295" s="5">
        <f t="shared" si="1170"/>
        <v>50.481856608812549</v>
      </c>
      <c r="M8295" s="5">
        <f t="shared" si="1171"/>
        <v>0</v>
      </c>
      <c r="N8295" s="6">
        <f t="shared" si="1163"/>
        <v>0</v>
      </c>
      <c r="O8295" s="6">
        <f t="shared" si="1166"/>
        <v>0</v>
      </c>
      <c r="P8295" s="6">
        <f>FORECAST(J8295,Inputs!$B$10:$B$18,Inputs!$A$10:$A$18)</f>
        <v>31.615908735103584</v>
      </c>
      <c r="Q8295" s="6">
        <f>IF(Inputs!$D$10="Yes",IF('Hourly Calcs'!P8295&gt;'Hourly Calcs'!K8295,'Hourly Calcs'!O8295,N8295+O8295),N8295+O8295)</f>
        <v>0</v>
      </c>
      <c r="R8295" s="12">
        <f t="shared" si="1167"/>
        <v>0</v>
      </c>
      <c r="S8295" s="1">
        <f>IF(AND(A8295&gt;=5,A8295&lt;=9),INDEX(Demand!$C$3:$C$26,C8295),INDEX(Demand!$B$3:$B$26,C8295))</f>
        <v>350</v>
      </c>
      <c r="T8295" s="7">
        <f t="shared" si="1168"/>
        <v>0</v>
      </c>
      <c r="U8295" s="7">
        <f t="shared" si="1169"/>
        <v>0</v>
      </c>
    </row>
    <row r="8296" spans="1:21" x14ac:dyDescent="0.2">
      <c r="A8296" s="1">
        <v>12</v>
      </c>
      <c r="B8296" s="1">
        <v>12</v>
      </c>
      <c r="C8296" s="1">
        <v>8</v>
      </c>
      <c r="D8296">
        <v>4.4000000000000004</v>
      </c>
      <c r="E8296">
        <v>4.2</v>
      </c>
      <c r="F8296">
        <v>99</v>
      </c>
      <c r="G8296">
        <v>0</v>
      </c>
      <c r="H8296">
        <v>0</v>
      </c>
      <c r="I8296">
        <v>0</v>
      </c>
      <c r="J8296" s="4">
        <f t="shared" si="1164"/>
        <v>125.66816531607849</v>
      </c>
      <c r="K8296" s="4">
        <f t="shared" si="1165"/>
        <v>-1.5509813136692543</v>
      </c>
      <c r="L8296" s="5">
        <f t="shared" si="1170"/>
        <v>39.331834683921514</v>
      </c>
      <c r="M8296" s="5">
        <f t="shared" si="1171"/>
        <v>0</v>
      </c>
      <c r="N8296" s="6">
        <f t="shared" si="1163"/>
        <v>0</v>
      </c>
      <c r="O8296" s="6">
        <f t="shared" si="1166"/>
        <v>0</v>
      </c>
      <c r="P8296" s="6">
        <f>FORECAST(J8296,Inputs!$B$10:$B$18,Inputs!$A$10:$A$18)</f>
        <v>31.719149678852578</v>
      </c>
      <c r="Q8296" s="6">
        <f>IF(Inputs!$D$10="Yes",IF('Hourly Calcs'!P8296&gt;'Hourly Calcs'!K8296,'Hourly Calcs'!O8296,N8296+O8296),N8296+O8296)</f>
        <v>0</v>
      </c>
      <c r="R8296" s="12">
        <f t="shared" si="1167"/>
        <v>0</v>
      </c>
      <c r="S8296" s="1">
        <f>IF(AND(A8296&gt;=5,A8296&lt;=9),INDEX(Demand!$C$3:$C$26,C8296),INDEX(Demand!$B$3:$B$26,C8296))</f>
        <v>350</v>
      </c>
      <c r="T8296" s="7">
        <f t="shared" si="1168"/>
        <v>0</v>
      </c>
      <c r="U8296" s="7">
        <f t="shared" si="1169"/>
        <v>0</v>
      </c>
    </row>
    <row r="8297" spans="1:21" x14ac:dyDescent="0.2">
      <c r="A8297" s="1">
        <v>12</v>
      </c>
      <c r="B8297" s="1">
        <v>12</v>
      </c>
      <c r="C8297" s="1">
        <v>9</v>
      </c>
      <c r="D8297">
        <v>4.3</v>
      </c>
      <c r="E8297">
        <v>4.0999999999999996</v>
      </c>
      <c r="F8297">
        <v>99</v>
      </c>
      <c r="G8297">
        <v>13</v>
      </c>
      <c r="H8297">
        <v>0</v>
      </c>
      <c r="I8297">
        <v>13</v>
      </c>
      <c r="J8297" s="4">
        <f t="shared" si="1164"/>
        <v>137.50371610776335</v>
      </c>
      <c r="K8297" s="4">
        <f t="shared" si="1165"/>
        <v>5.5028131281302848</v>
      </c>
      <c r="L8297" s="5">
        <f t="shared" si="1170"/>
        <v>27.496283892236647</v>
      </c>
      <c r="M8297" s="5">
        <f t="shared" si="1171"/>
        <v>28.497186871869715</v>
      </c>
      <c r="N8297" s="6">
        <f t="shared" si="1163"/>
        <v>0</v>
      </c>
      <c r="O8297" s="6">
        <f t="shared" si="1166"/>
        <v>11.888744221607771</v>
      </c>
      <c r="P8297" s="6">
        <f>FORECAST(J8297,Inputs!$B$10:$B$18,Inputs!$A$10:$A$18)</f>
        <v>31.828738112108919</v>
      </c>
      <c r="Q8297" s="6">
        <f>IF(Inputs!$D$10="Yes",IF('Hourly Calcs'!P8297&gt;'Hourly Calcs'!K8297,'Hourly Calcs'!O8297,N8297+O8297),N8297+O8297)</f>
        <v>11.888744221607771</v>
      </c>
      <c r="R8297" s="12">
        <f t="shared" si="1167"/>
        <v>56.495312541080125</v>
      </c>
      <c r="S8297" s="1">
        <f>IF(AND(A8297&gt;=5,A8297&lt;=9),INDEX(Demand!$C$3:$C$26,C8297),INDEX(Demand!$B$3:$B$26,C8297))</f>
        <v>350</v>
      </c>
      <c r="T8297" s="7">
        <f t="shared" si="1168"/>
        <v>56.495312541080125</v>
      </c>
      <c r="U8297" s="7">
        <f t="shared" si="1169"/>
        <v>0</v>
      </c>
    </row>
    <row r="8298" spans="1:21" x14ac:dyDescent="0.2">
      <c r="A8298" s="1">
        <v>12</v>
      </c>
      <c r="B8298" s="1">
        <v>12</v>
      </c>
      <c r="C8298" s="1">
        <v>10</v>
      </c>
      <c r="D8298">
        <v>4.5999999999999996</v>
      </c>
      <c r="E8298">
        <v>4.5999999999999996</v>
      </c>
      <c r="F8298">
        <v>100</v>
      </c>
      <c r="G8298">
        <v>30</v>
      </c>
      <c r="H8298">
        <v>0</v>
      </c>
      <c r="I8298">
        <v>30</v>
      </c>
      <c r="J8298" s="4">
        <f t="shared" si="1164"/>
        <v>150.23843892031334</v>
      </c>
      <c r="K8298" s="4">
        <f t="shared" si="1165"/>
        <v>11.024233259328128</v>
      </c>
      <c r="L8298" s="5">
        <f t="shared" si="1170"/>
        <v>14.761561079686658</v>
      </c>
      <c r="M8298" s="5">
        <f t="shared" si="1171"/>
        <v>22.975766740671872</v>
      </c>
      <c r="N8298" s="6">
        <f t="shared" si="1163"/>
        <v>0</v>
      </c>
      <c r="O8298" s="6">
        <f t="shared" si="1166"/>
        <v>27.435563588325625</v>
      </c>
      <c r="P8298" s="6">
        <f>FORECAST(J8298,Inputs!$B$10:$B$18,Inputs!$A$10:$A$18)</f>
        <v>31.946652212225121</v>
      </c>
      <c r="Q8298" s="6">
        <f>IF(Inputs!$D$10="Yes",IF('Hourly Calcs'!P8298&gt;'Hourly Calcs'!K8298,'Hourly Calcs'!O8298,N8298+O8298),N8298+O8298)</f>
        <v>27.435563588325625</v>
      </c>
      <c r="R8298" s="12">
        <f t="shared" si="1167"/>
        <v>130.37379817172337</v>
      </c>
      <c r="S8298" s="1">
        <f>IF(AND(A8298&gt;=5,A8298&lt;=9),INDEX(Demand!$C$3:$C$26,C8298),INDEX(Demand!$B$3:$B$26,C8298))</f>
        <v>600</v>
      </c>
      <c r="T8298" s="7">
        <f t="shared" si="1168"/>
        <v>130.37379817172337</v>
      </c>
      <c r="U8298" s="7">
        <f t="shared" si="1169"/>
        <v>0</v>
      </c>
    </row>
    <row r="8299" spans="1:21" x14ac:dyDescent="0.2">
      <c r="A8299" s="1">
        <v>12</v>
      </c>
      <c r="B8299" s="1">
        <v>12</v>
      </c>
      <c r="C8299" s="1">
        <v>11</v>
      </c>
      <c r="D8299">
        <v>4.3</v>
      </c>
      <c r="E8299">
        <v>4.3</v>
      </c>
      <c r="F8299">
        <v>100</v>
      </c>
      <c r="G8299">
        <v>54</v>
      </c>
      <c r="H8299">
        <v>0</v>
      </c>
      <c r="I8299">
        <v>54</v>
      </c>
      <c r="J8299" s="4">
        <f t="shared" si="1164"/>
        <v>163.86047283397531</v>
      </c>
      <c r="K8299" s="4">
        <f t="shared" si="1165"/>
        <v>14.703672078910159</v>
      </c>
      <c r="L8299" s="5">
        <f t="shared" si="1170"/>
        <v>1.139527166024692</v>
      </c>
      <c r="M8299" s="5">
        <f t="shared" si="1171"/>
        <v>19.296327921089841</v>
      </c>
      <c r="N8299" s="6">
        <f t="shared" si="1163"/>
        <v>0</v>
      </c>
      <c r="O8299" s="6">
        <f t="shared" si="1166"/>
        <v>49.384014458986123</v>
      </c>
      <c r="P8299" s="6">
        <f>FORECAST(J8299,Inputs!$B$10:$B$18,Inputs!$A$10:$A$18)</f>
        <v>32.072782155870136</v>
      </c>
      <c r="Q8299" s="6">
        <f>IF(Inputs!$D$10="Yes",IF('Hourly Calcs'!P8299&gt;'Hourly Calcs'!K8299,'Hourly Calcs'!O8299,N8299+O8299),N8299+O8299)</f>
        <v>49.384014458986123</v>
      </c>
      <c r="R8299" s="12">
        <f t="shared" si="1167"/>
        <v>234.67283670910206</v>
      </c>
      <c r="S8299" s="1">
        <f>IF(AND(A8299&gt;=5,A8299&lt;=9),INDEX(Demand!$C$3:$C$26,C8299),INDEX(Demand!$B$3:$B$26,C8299))</f>
        <v>600</v>
      </c>
      <c r="T8299" s="7">
        <f t="shared" si="1168"/>
        <v>234.67283670910206</v>
      </c>
      <c r="U8299" s="7">
        <f t="shared" si="1169"/>
        <v>0</v>
      </c>
    </row>
    <row r="8300" spans="1:21" x14ac:dyDescent="0.2">
      <c r="A8300" s="1">
        <v>12</v>
      </c>
      <c r="B8300" s="1">
        <v>12</v>
      </c>
      <c r="C8300" s="1">
        <v>12</v>
      </c>
      <c r="D8300">
        <v>4.5</v>
      </c>
      <c r="E8300">
        <v>4.5</v>
      </c>
      <c r="F8300">
        <v>100</v>
      </c>
      <c r="G8300">
        <v>68</v>
      </c>
      <c r="H8300">
        <v>0</v>
      </c>
      <c r="I8300">
        <v>68</v>
      </c>
      <c r="J8300" s="4">
        <f t="shared" si="1164"/>
        <v>178.07755734795904</v>
      </c>
      <c r="K8300" s="4">
        <f t="shared" si="1165"/>
        <v>16.186059340468347</v>
      </c>
      <c r="L8300" s="5">
        <f t="shared" si="1170"/>
        <v>13.077557347959043</v>
      </c>
      <c r="M8300" s="5">
        <f t="shared" si="1171"/>
        <v>17.813940659531653</v>
      </c>
      <c r="N8300" s="6">
        <f t="shared" si="1163"/>
        <v>0</v>
      </c>
      <c r="O8300" s="6">
        <f t="shared" si="1166"/>
        <v>62.187277466871414</v>
      </c>
      <c r="P8300" s="6">
        <f>FORECAST(J8300,Inputs!$B$10:$B$18,Inputs!$A$10:$A$18)</f>
        <v>32.204421827295917</v>
      </c>
      <c r="Q8300" s="6">
        <f>IF(Inputs!$D$10="Yes",IF('Hourly Calcs'!P8300&gt;'Hourly Calcs'!K8300,'Hourly Calcs'!O8300,N8300+O8300),N8300+O8300)</f>
        <v>62.187277466871414</v>
      </c>
      <c r="R8300" s="12">
        <f t="shared" si="1167"/>
        <v>295.51394252257296</v>
      </c>
      <c r="S8300" s="1">
        <f>IF(AND(A8300&gt;=5,A8300&lt;=9),INDEX(Demand!$C$3:$C$26,C8300),INDEX(Demand!$B$3:$B$26,C8300))</f>
        <v>600</v>
      </c>
      <c r="T8300" s="7">
        <f t="shared" si="1168"/>
        <v>295.51394252257296</v>
      </c>
      <c r="U8300" s="7">
        <f t="shared" si="1169"/>
        <v>0</v>
      </c>
    </row>
    <row r="8301" spans="1:21" x14ac:dyDescent="0.2">
      <c r="A8301" s="1">
        <v>12</v>
      </c>
      <c r="B8301" s="1">
        <v>12</v>
      </c>
      <c r="C8301" s="1">
        <v>13</v>
      </c>
      <c r="D8301">
        <v>4.5999999999999996</v>
      </c>
      <c r="E8301">
        <v>4.5999999999999996</v>
      </c>
      <c r="F8301">
        <v>100</v>
      </c>
      <c r="G8301">
        <v>69</v>
      </c>
      <c r="H8301">
        <v>0</v>
      </c>
      <c r="I8301">
        <v>69</v>
      </c>
      <c r="J8301" s="4">
        <f t="shared" si="1164"/>
        <v>192.3708272139809</v>
      </c>
      <c r="K8301" s="4">
        <f t="shared" si="1165"/>
        <v>15.321376352690848</v>
      </c>
      <c r="L8301" s="5">
        <f t="shared" si="1170"/>
        <v>27.370827213980903</v>
      </c>
      <c r="M8301" s="5">
        <f t="shared" si="1171"/>
        <v>18.678623647309152</v>
      </c>
      <c r="N8301" s="6">
        <f t="shared" si="1163"/>
        <v>0</v>
      </c>
      <c r="O8301" s="6">
        <f t="shared" si="1166"/>
        <v>63.101796253148933</v>
      </c>
      <c r="P8301" s="6">
        <f>FORECAST(J8301,Inputs!$B$10:$B$18,Inputs!$A$10:$A$18)</f>
        <v>32.336766918647967</v>
      </c>
      <c r="Q8301" s="6">
        <f>IF(Inputs!$D$10="Yes",IF('Hourly Calcs'!P8301&gt;'Hourly Calcs'!K8301,'Hourly Calcs'!O8301,N8301+O8301),N8301+O8301)</f>
        <v>63.101796253148933</v>
      </c>
      <c r="R8301" s="12">
        <f t="shared" si="1167"/>
        <v>299.85973579496374</v>
      </c>
      <c r="S8301" s="1">
        <f>IF(AND(A8301&gt;=5,A8301&lt;=9),INDEX(Demand!$C$3:$C$26,C8301),INDEX(Demand!$B$3:$B$26,C8301))</f>
        <v>600</v>
      </c>
      <c r="T8301" s="7">
        <f t="shared" si="1168"/>
        <v>299.85973579496374</v>
      </c>
      <c r="U8301" s="7">
        <f t="shared" si="1169"/>
        <v>0</v>
      </c>
    </row>
    <row r="8302" spans="1:21" x14ac:dyDescent="0.2">
      <c r="A8302" s="1">
        <v>12</v>
      </c>
      <c r="B8302" s="1">
        <v>12</v>
      </c>
      <c r="C8302" s="1">
        <v>14</v>
      </c>
      <c r="D8302">
        <v>4.5999999999999996</v>
      </c>
      <c r="E8302">
        <v>4.5999999999999996</v>
      </c>
      <c r="F8302">
        <v>100</v>
      </c>
      <c r="G8302">
        <v>56</v>
      </c>
      <c r="H8302">
        <v>0</v>
      </c>
      <c r="I8302">
        <v>56</v>
      </c>
      <c r="J8302" s="4">
        <f t="shared" si="1164"/>
        <v>206.18989030032651</v>
      </c>
      <c r="K8302" s="4">
        <f t="shared" si="1165"/>
        <v>12.197954090945387</v>
      </c>
      <c r="L8302" s="5">
        <f t="shared" si="1170"/>
        <v>41.18989030032651</v>
      </c>
      <c r="M8302" s="5">
        <f t="shared" si="1171"/>
        <v>21.802045909054613</v>
      </c>
      <c r="N8302" s="6">
        <f t="shared" si="1163"/>
        <v>0</v>
      </c>
      <c r="O8302" s="6">
        <f t="shared" si="1166"/>
        <v>51.213052031541167</v>
      </c>
      <c r="P8302" s="6">
        <f>FORECAST(J8302,Inputs!$B$10:$B$18,Inputs!$A$10:$A$18)</f>
        <v>32.464721206484505</v>
      </c>
      <c r="Q8302" s="6">
        <f>IF(Inputs!$D$10="Yes",IF('Hourly Calcs'!P8302&gt;'Hourly Calcs'!K8302,'Hourly Calcs'!O8302,N8302+O8302),N8302+O8302)</f>
        <v>51.213052031541167</v>
      </c>
      <c r="R8302" s="12">
        <f t="shared" si="1167"/>
        <v>243.36442325388361</v>
      </c>
      <c r="S8302" s="1">
        <f>IF(AND(A8302&gt;=5,A8302&lt;=9),INDEX(Demand!$C$3:$C$26,C8302),INDEX(Demand!$B$3:$B$26,C8302))</f>
        <v>600</v>
      </c>
      <c r="T8302" s="7">
        <f t="shared" si="1168"/>
        <v>243.36442325388361</v>
      </c>
      <c r="U8302" s="7">
        <f t="shared" si="1169"/>
        <v>0</v>
      </c>
    </row>
    <row r="8303" spans="1:21" x14ac:dyDescent="0.2">
      <c r="A8303" s="1">
        <v>12</v>
      </c>
      <c r="B8303" s="1">
        <v>12</v>
      </c>
      <c r="C8303" s="1">
        <v>15</v>
      </c>
      <c r="D8303">
        <v>5</v>
      </c>
      <c r="E8303">
        <v>5</v>
      </c>
      <c r="F8303">
        <v>100</v>
      </c>
      <c r="G8303">
        <v>33</v>
      </c>
      <c r="H8303">
        <v>0</v>
      </c>
      <c r="I8303">
        <v>33</v>
      </c>
      <c r="J8303" s="4">
        <f t="shared" si="1164"/>
        <v>219.17059088939169</v>
      </c>
      <c r="K8303" s="4">
        <f t="shared" si="1165"/>
        <v>7.1190721490225854</v>
      </c>
      <c r="L8303" s="5">
        <f t="shared" si="1170"/>
        <v>54.17059088939169</v>
      </c>
      <c r="M8303" s="5">
        <f t="shared" si="1171"/>
        <v>26.880927850977415</v>
      </c>
      <c r="N8303" s="6">
        <f t="shared" si="1163"/>
        <v>0</v>
      </c>
      <c r="O8303" s="6">
        <f t="shared" si="1166"/>
        <v>30.179119947158188</v>
      </c>
      <c r="P8303" s="6">
        <f>FORECAST(J8303,Inputs!$B$10:$B$18,Inputs!$A$10:$A$18)</f>
        <v>32.584912878605479</v>
      </c>
      <c r="Q8303" s="6">
        <f>IF(Inputs!$D$10="Yes",IF('Hourly Calcs'!P8303&gt;'Hourly Calcs'!K8303,'Hourly Calcs'!O8303,N8303+O8303),N8303+O8303)</f>
        <v>30.179119947158188</v>
      </c>
      <c r="R8303" s="12">
        <f t="shared" si="1167"/>
        <v>143.4111779888957</v>
      </c>
      <c r="S8303" s="1">
        <f>IF(AND(A8303&gt;=5,A8303&lt;=9),INDEX(Demand!$C$3:$C$26,C8303),INDEX(Demand!$B$3:$B$26,C8303))</f>
        <v>600</v>
      </c>
      <c r="T8303" s="7">
        <f t="shared" si="1168"/>
        <v>143.4111779888957</v>
      </c>
      <c r="U8303" s="7">
        <f t="shared" si="1169"/>
        <v>0</v>
      </c>
    </row>
    <row r="8304" spans="1:21" x14ac:dyDescent="0.2">
      <c r="A8304" s="1">
        <v>12</v>
      </c>
      <c r="B8304" s="1">
        <v>12</v>
      </c>
      <c r="C8304" s="1">
        <v>16</v>
      </c>
      <c r="D8304">
        <v>4.9000000000000004</v>
      </c>
      <c r="E8304">
        <v>4.9000000000000004</v>
      </c>
      <c r="F8304">
        <v>100</v>
      </c>
      <c r="G8304">
        <v>8</v>
      </c>
      <c r="H8304">
        <v>0</v>
      </c>
      <c r="I8304">
        <v>8</v>
      </c>
      <c r="J8304" s="4">
        <f t="shared" si="1164"/>
        <v>231.22912204336768</v>
      </c>
      <c r="K8304" s="4">
        <f t="shared" si="1165"/>
        <v>0.70961472721967311</v>
      </c>
      <c r="L8304" s="5">
        <f t="shared" si="1170"/>
        <v>66.229122043367681</v>
      </c>
      <c r="M8304" s="5">
        <f t="shared" si="1171"/>
        <v>33.290385272780327</v>
      </c>
      <c r="N8304" s="6">
        <f t="shared" si="1163"/>
        <v>0</v>
      </c>
      <c r="O8304" s="6">
        <f t="shared" si="1166"/>
        <v>7.3161502902201665</v>
      </c>
      <c r="P8304" s="6">
        <f>FORECAST(J8304,Inputs!$B$10:$B$18,Inputs!$A$10:$A$18)</f>
        <v>32.696565944845993</v>
      </c>
      <c r="Q8304" s="6">
        <f>IF(Inputs!$D$10="Yes",IF('Hourly Calcs'!P8304&gt;'Hourly Calcs'!K8304,'Hourly Calcs'!O8304,N8304+O8304),N8304+O8304)</f>
        <v>7.3161502902201665</v>
      </c>
      <c r="R8304" s="12">
        <f t="shared" si="1167"/>
        <v>34.766346179126231</v>
      </c>
      <c r="S8304" s="1">
        <f>IF(AND(A8304&gt;=5,A8304&lt;=9),INDEX(Demand!$C$3:$C$26,C8304),INDEX(Demand!$B$3:$B$26,C8304))</f>
        <v>900</v>
      </c>
      <c r="T8304" s="7">
        <f t="shared" si="1168"/>
        <v>34.766346179126231</v>
      </c>
      <c r="U8304" s="7">
        <f t="shared" si="1169"/>
        <v>0</v>
      </c>
    </row>
    <row r="8305" spans="1:21" x14ac:dyDescent="0.2">
      <c r="A8305" s="1">
        <v>12</v>
      </c>
      <c r="B8305" s="1">
        <v>12</v>
      </c>
      <c r="C8305" s="1">
        <v>17</v>
      </c>
      <c r="D8305">
        <v>4.8</v>
      </c>
      <c r="E8305">
        <v>4.8</v>
      </c>
      <c r="F8305">
        <v>100</v>
      </c>
      <c r="G8305">
        <v>0</v>
      </c>
      <c r="H8305">
        <v>0</v>
      </c>
      <c r="I8305">
        <v>0</v>
      </c>
      <c r="J8305" s="4">
        <f t="shared" si="1164"/>
        <v>242.52650399931582</v>
      </c>
      <c r="K8305" s="4">
        <f t="shared" si="1165"/>
        <v>-7.6369051271341135</v>
      </c>
      <c r="L8305" s="5">
        <f t="shared" si="1170"/>
        <v>77.526503999315821</v>
      </c>
      <c r="M8305" s="5">
        <f t="shared" si="1171"/>
        <v>0</v>
      </c>
      <c r="N8305" s="6">
        <f t="shared" si="1163"/>
        <v>0</v>
      </c>
      <c r="O8305" s="6">
        <f t="shared" si="1166"/>
        <v>0</v>
      </c>
      <c r="P8305" s="6">
        <f>FORECAST(J8305,Inputs!$B$10:$B$18,Inputs!$A$10:$A$18)</f>
        <v>32.801171333326998</v>
      </c>
      <c r="Q8305" s="6">
        <f>IF(Inputs!$D$10="Yes",IF('Hourly Calcs'!P8305&gt;'Hourly Calcs'!K8305,'Hourly Calcs'!O8305,N8305+O8305),N8305+O8305)</f>
        <v>0</v>
      </c>
      <c r="R8305" s="12">
        <f t="shared" si="1167"/>
        <v>0</v>
      </c>
      <c r="S8305" s="1">
        <f>IF(AND(A8305&gt;=5,A8305&lt;=9),INDEX(Demand!$C$3:$C$26,C8305),INDEX(Demand!$B$3:$B$26,C8305))</f>
        <v>900</v>
      </c>
      <c r="T8305" s="7">
        <f t="shared" si="1168"/>
        <v>0</v>
      </c>
      <c r="U8305" s="7">
        <f t="shared" si="1169"/>
        <v>0</v>
      </c>
    </row>
    <row r="8306" spans="1:21" x14ac:dyDescent="0.2">
      <c r="A8306" s="1">
        <v>12</v>
      </c>
      <c r="B8306" s="1">
        <v>12</v>
      </c>
      <c r="C8306" s="1">
        <v>18</v>
      </c>
      <c r="D8306">
        <v>5.6</v>
      </c>
      <c r="E8306">
        <v>5.0999999999999996</v>
      </c>
      <c r="F8306">
        <v>97</v>
      </c>
      <c r="G8306">
        <v>0</v>
      </c>
      <c r="H8306">
        <v>0</v>
      </c>
      <c r="I8306">
        <v>0</v>
      </c>
      <c r="J8306" s="4">
        <f t="shared" si="1164"/>
        <v>253.39775404078205</v>
      </c>
      <c r="K8306" s="4">
        <f t="shared" si="1165"/>
        <v>-16.448363975958955</v>
      </c>
      <c r="L8306" s="5">
        <f t="shared" si="1170"/>
        <v>88.397754040782047</v>
      </c>
      <c r="M8306" s="5">
        <f t="shared" si="1171"/>
        <v>0</v>
      </c>
      <c r="N8306" s="6">
        <f t="shared" si="1163"/>
        <v>0</v>
      </c>
      <c r="O8306" s="6">
        <f t="shared" si="1166"/>
        <v>0</v>
      </c>
      <c r="P8306" s="6">
        <f>FORECAST(J8306,Inputs!$B$10:$B$18,Inputs!$A$10:$A$18)</f>
        <v>32.901831055933165</v>
      </c>
      <c r="Q8306" s="6">
        <f>IF(Inputs!$D$10="Yes",IF('Hourly Calcs'!P8306&gt;'Hourly Calcs'!K8306,'Hourly Calcs'!O8306,N8306+O8306),N8306+O8306)</f>
        <v>0</v>
      </c>
      <c r="R8306" s="12">
        <f t="shared" si="1167"/>
        <v>0</v>
      </c>
      <c r="S8306" s="1">
        <f>IF(AND(A8306&gt;=5,A8306&lt;=9),INDEX(Demand!$C$3:$C$26,C8306),INDEX(Demand!$B$3:$B$26,C8306))</f>
        <v>900</v>
      </c>
      <c r="T8306" s="7">
        <f t="shared" si="1168"/>
        <v>0</v>
      </c>
      <c r="U8306" s="7">
        <f t="shared" si="1169"/>
        <v>0</v>
      </c>
    </row>
    <row r="8307" spans="1:21" x14ac:dyDescent="0.2">
      <c r="A8307" s="1">
        <v>12</v>
      </c>
      <c r="B8307" s="1">
        <v>12</v>
      </c>
      <c r="C8307" s="1">
        <v>19</v>
      </c>
      <c r="D8307">
        <v>6.3</v>
      </c>
      <c r="E8307">
        <v>5.8</v>
      </c>
      <c r="F8307">
        <v>97</v>
      </c>
      <c r="G8307">
        <v>0</v>
      </c>
      <c r="H8307">
        <v>0</v>
      </c>
      <c r="I8307">
        <v>0</v>
      </c>
      <c r="J8307" s="4">
        <f t="shared" si="1164"/>
        <v>264.32236862579964</v>
      </c>
      <c r="K8307" s="4">
        <f t="shared" si="1165"/>
        <v>-25.755740405300159</v>
      </c>
      <c r="L8307" s="5">
        <f t="shared" si="1170"/>
        <v>0</v>
      </c>
      <c r="M8307" s="5">
        <f t="shared" si="1171"/>
        <v>0</v>
      </c>
      <c r="N8307" s="6">
        <f t="shared" si="1163"/>
        <v>0</v>
      </c>
      <c r="O8307" s="6">
        <f t="shared" si="1166"/>
        <v>0</v>
      </c>
      <c r="P8307" s="6">
        <f>FORECAST(J8307,Inputs!$B$10:$B$18,Inputs!$A$10:$A$18)</f>
        <v>33.00298489468333</v>
      </c>
      <c r="Q8307" s="6">
        <f>IF(Inputs!$D$10="Yes",IF('Hourly Calcs'!P8307&gt;'Hourly Calcs'!K8307,'Hourly Calcs'!O8307,N8307+O8307),N8307+O8307)</f>
        <v>0</v>
      </c>
      <c r="R8307" s="12">
        <f t="shared" si="1167"/>
        <v>0</v>
      </c>
      <c r="S8307" s="1">
        <f>IF(AND(A8307&gt;=5,A8307&lt;=9),INDEX(Demand!$C$3:$C$26,C8307),INDEX(Demand!$B$3:$B$26,C8307))</f>
        <v>900</v>
      </c>
      <c r="T8307" s="7">
        <f t="shared" si="1168"/>
        <v>0</v>
      </c>
      <c r="U8307" s="7">
        <f t="shared" si="1169"/>
        <v>0</v>
      </c>
    </row>
    <row r="8308" spans="1:21" x14ac:dyDescent="0.2">
      <c r="A8308" s="1">
        <v>12</v>
      </c>
      <c r="B8308" s="1">
        <v>12</v>
      </c>
      <c r="C8308" s="1">
        <v>20</v>
      </c>
      <c r="D8308">
        <v>6.1</v>
      </c>
      <c r="E8308">
        <v>5.9</v>
      </c>
      <c r="F8308">
        <v>99</v>
      </c>
      <c r="G8308">
        <v>0</v>
      </c>
      <c r="H8308">
        <v>0</v>
      </c>
      <c r="I8308">
        <v>0</v>
      </c>
      <c r="J8308" s="4">
        <f t="shared" si="1164"/>
        <v>275.96971574692134</v>
      </c>
      <c r="K8308" s="4">
        <f t="shared" si="1165"/>
        <v>-35.236825308274121</v>
      </c>
      <c r="L8308" s="5">
        <f t="shared" si="1170"/>
        <v>0</v>
      </c>
      <c r="M8308" s="5">
        <f t="shared" si="1171"/>
        <v>0</v>
      </c>
      <c r="N8308" s="6">
        <f t="shared" si="1163"/>
        <v>0</v>
      </c>
      <c r="O8308" s="6">
        <f t="shared" si="1166"/>
        <v>0</v>
      </c>
      <c r="P8308" s="6">
        <f>FORECAST(J8308,Inputs!$B$10:$B$18,Inputs!$A$10:$A$18)</f>
        <v>33.110830701360378</v>
      </c>
      <c r="Q8308" s="6">
        <f>IF(Inputs!$D$10="Yes",IF('Hourly Calcs'!P8308&gt;'Hourly Calcs'!K8308,'Hourly Calcs'!O8308,N8308+O8308),N8308+O8308)</f>
        <v>0</v>
      </c>
      <c r="R8308" s="12">
        <f t="shared" si="1167"/>
        <v>0</v>
      </c>
      <c r="S8308" s="1">
        <f>IF(AND(A8308&gt;=5,A8308&lt;=9),INDEX(Demand!$C$3:$C$26,C8308),INDEX(Demand!$B$3:$B$26,C8308))</f>
        <v>800</v>
      </c>
      <c r="T8308" s="7">
        <f t="shared" si="1168"/>
        <v>0</v>
      </c>
      <c r="U8308" s="7">
        <f t="shared" si="1169"/>
        <v>0</v>
      </c>
    </row>
    <row r="8309" spans="1:21" x14ac:dyDescent="0.2">
      <c r="A8309" s="1">
        <v>12</v>
      </c>
      <c r="B8309" s="1">
        <v>12</v>
      </c>
      <c r="C8309" s="1">
        <v>21</v>
      </c>
      <c r="D8309">
        <v>5.7</v>
      </c>
      <c r="E8309">
        <v>5.7</v>
      </c>
      <c r="F8309">
        <v>100</v>
      </c>
      <c r="G8309">
        <v>0</v>
      </c>
      <c r="H8309">
        <v>0</v>
      </c>
      <c r="I8309">
        <v>0</v>
      </c>
      <c r="J8309" s="4">
        <f t="shared" si="1164"/>
        <v>289.34043813414735</v>
      </c>
      <c r="K8309" s="4">
        <f t="shared" si="1165"/>
        <v>-44.488361273171734</v>
      </c>
      <c r="L8309" s="5">
        <f t="shared" si="1170"/>
        <v>0</v>
      </c>
      <c r="M8309" s="5">
        <f t="shared" si="1171"/>
        <v>0</v>
      </c>
      <c r="N8309" s="6">
        <f t="shared" si="1163"/>
        <v>0</v>
      </c>
      <c r="O8309" s="6">
        <f t="shared" si="1166"/>
        <v>0</v>
      </c>
      <c r="P8309" s="6">
        <f>FORECAST(J8309,Inputs!$B$10:$B$18,Inputs!$A$10:$A$18)</f>
        <v>33.234633686427287</v>
      </c>
      <c r="Q8309" s="6">
        <f>IF(Inputs!$D$10="Yes",IF('Hourly Calcs'!P8309&gt;'Hourly Calcs'!K8309,'Hourly Calcs'!O8309,N8309+O8309),N8309+O8309)</f>
        <v>0</v>
      </c>
      <c r="R8309" s="12">
        <f t="shared" si="1167"/>
        <v>0</v>
      </c>
      <c r="S8309" s="1">
        <f>IF(AND(A8309&gt;=5,A8309&lt;=9),INDEX(Demand!$C$3:$C$26,C8309),INDEX(Demand!$B$3:$B$26,C8309))</f>
        <v>700</v>
      </c>
      <c r="T8309" s="7">
        <f t="shared" si="1168"/>
        <v>0</v>
      </c>
      <c r="U8309" s="7">
        <f t="shared" si="1169"/>
        <v>0</v>
      </c>
    </row>
    <row r="8310" spans="1:21" x14ac:dyDescent="0.2">
      <c r="A8310" s="1">
        <v>12</v>
      </c>
      <c r="B8310" s="1">
        <v>12</v>
      </c>
      <c r="C8310" s="1">
        <v>22</v>
      </c>
      <c r="D8310">
        <v>5.4</v>
      </c>
      <c r="E8310">
        <v>5.4</v>
      </c>
      <c r="F8310">
        <v>100</v>
      </c>
      <c r="G8310">
        <v>0</v>
      </c>
      <c r="H8310">
        <v>0</v>
      </c>
      <c r="I8310">
        <v>0</v>
      </c>
      <c r="J8310" s="4">
        <f t="shared" si="1164"/>
        <v>305.99383927826273</v>
      </c>
      <c r="K8310" s="4">
        <f t="shared" si="1165"/>
        <v>-52.896120524552174</v>
      </c>
      <c r="L8310" s="5">
        <f t="shared" si="1170"/>
        <v>0</v>
      </c>
      <c r="M8310" s="5">
        <f t="shared" si="1171"/>
        <v>0</v>
      </c>
      <c r="N8310" s="6">
        <f t="shared" si="1163"/>
        <v>0</v>
      </c>
      <c r="O8310" s="6">
        <f t="shared" si="1166"/>
        <v>0</v>
      </c>
      <c r="P8310" s="6">
        <f>FORECAST(J8310,Inputs!$B$10:$B$18,Inputs!$A$10:$A$18)</f>
        <v>33.388831845169094</v>
      </c>
      <c r="Q8310" s="6">
        <f>IF(Inputs!$D$10="Yes",IF('Hourly Calcs'!P8310&gt;'Hourly Calcs'!K8310,'Hourly Calcs'!O8310,N8310+O8310),N8310+O8310)</f>
        <v>0</v>
      </c>
      <c r="R8310" s="12">
        <f t="shared" si="1167"/>
        <v>0</v>
      </c>
      <c r="S8310" s="1">
        <f>IF(AND(A8310&gt;=5,A8310&lt;=9),INDEX(Demand!$C$3:$C$26,C8310),INDEX(Demand!$B$3:$B$26,C8310))</f>
        <v>600</v>
      </c>
      <c r="T8310" s="7">
        <f t="shared" si="1168"/>
        <v>0</v>
      </c>
      <c r="U8310" s="7">
        <f t="shared" si="1169"/>
        <v>0</v>
      </c>
    </row>
    <row r="8311" spans="1:21" x14ac:dyDescent="0.2">
      <c r="A8311" s="1">
        <v>12</v>
      </c>
      <c r="B8311" s="1">
        <v>12</v>
      </c>
      <c r="C8311" s="1">
        <v>23</v>
      </c>
      <c r="D8311">
        <v>5.0999999999999996</v>
      </c>
      <c r="E8311">
        <v>5.0999999999999996</v>
      </c>
      <c r="F8311">
        <v>100</v>
      </c>
      <c r="G8311">
        <v>0</v>
      </c>
      <c r="H8311">
        <v>0</v>
      </c>
      <c r="I8311">
        <v>0</v>
      </c>
      <c r="J8311" s="4">
        <f t="shared" si="1164"/>
        <v>327.99588166095265</v>
      </c>
      <c r="K8311" s="4">
        <f t="shared" si="1165"/>
        <v>-59.396691567551187</v>
      </c>
      <c r="L8311" s="5">
        <f t="shared" si="1170"/>
        <v>0</v>
      </c>
      <c r="M8311" s="5">
        <f t="shared" si="1171"/>
        <v>0</v>
      </c>
      <c r="N8311" s="6">
        <f t="shared" si="1163"/>
        <v>0</v>
      </c>
      <c r="O8311" s="6">
        <f t="shared" si="1166"/>
        <v>0</v>
      </c>
      <c r="P8311" s="6">
        <f>FORECAST(J8311,Inputs!$B$10:$B$18,Inputs!$A$10:$A$18)</f>
        <v>33.592554459823631</v>
      </c>
      <c r="Q8311" s="6">
        <f>IF(Inputs!$D$10="Yes",IF('Hourly Calcs'!P8311&gt;'Hourly Calcs'!K8311,'Hourly Calcs'!O8311,N8311+O8311),N8311+O8311)</f>
        <v>0</v>
      </c>
      <c r="R8311" s="12">
        <f t="shared" si="1167"/>
        <v>0</v>
      </c>
      <c r="S8311" s="1">
        <f>IF(AND(A8311&gt;=5,A8311&lt;=9),INDEX(Demand!$C$3:$C$26,C8311),INDEX(Demand!$B$3:$B$26,C8311))</f>
        <v>500</v>
      </c>
      <c r="T8311" s="7">
        <f t="shared" si="1168"/>
        <v>0</v>
      </c>
      <c r="U8311" s="7">
        <f t="shared" si="1169"/>
        <v>0</v>
      </c>
    </row>
    <row r="8312" spans="1:21" x14ac:dyDescent="0.2">
      <c r="A8312" s="1">
        <v>12</v>
      </c>
      <c r="B8312" s="1">
        <v>12</v>
      </c>
      <c r="C8312" s="1">
        <v>24</v>
      </c>
      <c r="D8312">
        <v>5.4</v>
      </c>
      <c r="E8312">
        <v>5.4</v>
      </c>
      <c r="F8312">
        <v>100</v>
      </c>
      <c r="G8312">
        <v>0</v>
      </c>
      <c r="H8312">
        <v>0</v>
      </c>
      <c r="I8312">
        <v>0</v>
      </c>
      <c r="J8312" s="4">
        <f t="shared" si="1164"/>
        <v>355.89897552778314</v>
      </c>
      <c r="K8312" s="4">
        <f t="shared" si="1165"/>
        <v>-62.372075071377907</v>
      </c>
      <c r="L8312" s="5">
        <f t="shared" si="1170"/>
        <v>0</v>
      </c>
      <c r="M8312" s="5">
        <f t="shared" si="1171"/>
        <v>0</v>
      </c>
      <c r="N8312" s="6">
        <f t="shared" si="1163"/>
        <v>0</v>
      </c>
      <c r="O8312" s="6">
        <f t="shared" si="1166"/>
        <v>0</v>
      </c>
      <c r="P8312" s="6">
        <f>FORECAST(J8312,Inputs!$B$10:$B$18,Inputs!$A$10:$A$18)</f>
        <v>33.850916440072062</v>
      </c>
      <c r="Q8312" s="6">
        <f>IF(Inputs!$D$10="Yes",IF('Hourly Calcs'!P8312&gt;'Hourly Calcs'!K8312,'Hourly Calcs'!O8312,N8312+O8312),N8312+O8312)</f>
        <v>0</v>
      </c>
      <c r="R8312" s="12">
        <f t="shared" si="1167"/>
        <v>0</v>
      </c>
      <c r="S8312" s="1">
        <f>IF(AND(A8312&gt;=5,A8312&lt;=9),INDEX(Demand!$C$3:$C$26,C8312),INDEX(Demand!$B$3:$B$26,C8312))</f>
        <v>400</v>
      </c>
      <c r="T8312" s="7">
        <f t="shared" si="1168"/>
        <v>0</v>
      </c>
      <c r="U8312" s="7">
        <f t="shared" si="1169"/>
        <v>0</v>
      </c>
    </row>
    <row r="8313" spans="1:21" x14ac:dyDescent="0.2">
      <c r="A8313" s="1">
        <v>12</v>
      </c>
      <c r="B8313" s="1">
        <v>13</v>
      </c>
      <c r="C8313" s="1">
        <v>1</v>
      </c>
      <c r="D8313">
        <v>5.6</v>
      </c>
      <c r="E8313">
        <v>5.0999999999999996</v>
      </c>
      <c r="F8313">
        <v>97</v>
      </c>
      <c r="G8313">
        <v>0</v>
      </c>
      <c r="H8313">
        <v>0</v>
      </c>
      <c r="I8313">
        <v>0</v>
      </c>
      <c r="J8313" s="4">
        <f t="shared" si="1164"/>
        <v>24.815911208449648</v>
      </c>
      <c r="K8313" s="4">
        <f t="shared" si="1165"/>
        <v>-60.64773461328133</v>
      </c>
      <c r="L8313" s="5">
        <f t="shared" si="1170"/>
        <v>0</v>
      </c>
      <c r="M8313" s="5">
        <f t="shared" si="1171"/>
        <v>0</v>
      </c>
      <c r="N8313" s="6">
        <f t="shared" si="1163"/>
        <v>0</v>
      </c>
      <c r="O8313" s="6">
        <f t="shared" si="1166"/>
        <v>0</v>
      </c>
      <c r="P8313" s="6">
        <f>FORECAST(J8313,Inputs!$B$10:$B$18,Inputs!$A$10:$A$18)</f>
        <v>30.785332511189345</v>
      </c>
      <c r="Q8313" s="6">
        <f>IF(Inputs!$D$10="Yes",IF('Hourly Calcs'!P8313&gt;'Hourly Calcs'!K8313,'Hourly Calcs'!O8313,N8313+O8313),N8313+O8313)</f>
        <v>0</v>
      </c>
      <c r="R8313" s="12">
        <f t="shared" si="1167"/>
        <v>0</v>
      </c>
      <c r="S8313" s="1">
        <f>IF(AND(A8313&gt;=5,A8313&lt;=9),INDEX(Demand!$C$3:$C$26,C8313),INDEX(Demand!$B$3:$B$26,C8313))</f>
        <v>350</v>
      </c>
      <c r="T8313" s="7">
        <f t="shared" si="1168"/>
        <v>0</v>
      </c>
      <c r="U8313" s="7">
        <f t="shared" si="1169"/>
        <v>0</v>
      </c>
    </row>
    <row r="8314" spans="1:21" x14ac:dyDescent="0.2">
      <c r="A8314" s="1">
        <v>12</v>
      </c>
      <c r="B8314" s="1">
        <v>13</v>
      </c>
      <c r="C8314" s="1">
        <v>2</v>
      </c>
      <c r="D8314">
        <v>5.8</v>
      </c>
      <c r="E8314">
        <v>5.3</v>
      </c>
      <c r="F8314">
        <v>97</v>
      </c>
      <c r="G8314">
        <v>0</v>
      </c>
      <c r="H8314">
        <v>0</v>
      </c>
      <c r="I8314">
        <v>0</v>
      </c>
      <c r="J8314" s="4">
        <f t="shared" si="1164"/>
        <v>48.569181996427318</v>
      </c>
      <c r="K8314" s="4">
        <f t="shared" si="1165"/>
        <v>-54.947705311627033</v>
      </c>
      <c r="L8314" s="5">
        <f t="shared" si="1170"/>
        <v>0</v>
      </c>
      <c r="M8314" s="5">
        <f t="shared" si="1171"/>
        <v>0</v>
      </c>
      <c r="N8314" s="6">
        <f t="shared" si="1163"/>
        <v>0</v>
      </c>
      <c r="O8314" s="6">
        <f t="shared" si="1166"/>
        <v>0</v>
      </c>
      <c r="P8314" s="6">
        <f>FORECAST(J8314,Inputs!$B$10:$B$18,Inputs!$A$10:$A$18)</f>
        <v>31.005270203670623</v>
      </c>
      <c r="Q8314" s="6">
        <f>IF(Inputs!$D$10="Yes",IF('Hourly Calcs'!P8314&gt;'Hourly Calcs'!K8314,'Hourly Calcs'!O8314,N8314+O8314),N8314+O8314)</f>
        <v>0</v>
      </c>
      <c r="R8314" s="12">
        <f t="shared" si="1167"/>
        <v>0</v>
      </c>
      <c r="S8314" s="1">
        <f>IF(AND(A8314&gt;=5,A8314&lt;=9),INDEX(Demand!$C$3:$C$26,C8314),INDEX(Demand!$B$3:$B$26,C8314))</f>
        <v>350</v>
      </c>
      <c r="T8314" s="7">
        <f t="shared" si="1168"/>
        <v>0</v>
      </c>
      <c r="U8314" s="7">
        <f t="shared" si="1169"/>
        <v>0</v>
      </c>
    </row>
    <row r="8315" spans="1:21" x14ac:dyDescent="0.2">
      <c r="A8315" s="1">
        <v>12</v>
      </c>
      <c r="B8315" s="1">
        <v>13</v>
      </c>
      <c r="C8315" s="1">
        <v>3</v>
      </c>
      <c r="D8315">
        <v>6.1</v>
      </c>
      <c r="E8315">
        <v>5.2</v>
      </c>
      <c r="F8315">
        <v>94</v>
      </c>
      <c r="G8315">
        <v>0</v>
      </c>
      <c r="H8315">
        <v>0</v>
      </c>
      <c r="I8315">
        <v>0</v>
      </c>
      <c r="J8315" s="4">
        <f t="shared" si="1164"/>
        <v>66.494151880625708</v>
      </c>
      <c r="K8315" s="4">
        <f t="shared" si="1165"/>
        <v>-46.937178982285445</v>
      </c>
      <c r="L8315" s="5">
        <f t="shared" si="1170"/>
        <v>0</v>
      </c>
      <c r="M8315" s="5">
        <f t="shared" si="1171"/>
        <v>0</v>
      </c>
      <c r="N8315" s="6">
        <f t="shared" si="1163"/>
        <v>0</v>
      </c>
      <c r="O8315" s="6">
        <f t="shared" si="1166"/>
        <v>0</v>
      </c>
      <c r="P8315" s="6">
        <f>FORECAST(J8315,Inputs!$B$10:$B$18,Inputs!$A$10:$A$18)</f>
        <v>31.171242147042829</v>
      </c>
      <c r="Q8315" s="6">
        <f>IF(Inputs!$D$10="Yes",IF('Hourly Calcs'!P8315&gt;'Hourly Calcs'!K8315,'Hourly Calcs'!O8315,N8315+O8315),N8315+O8315)</f>
        <v>0</v>
      </c>
      <c r="R8315" s="12">
        <f t="shared" si="1167"/>
        <v>0</v>
      </c>
      <c r="S8315" s="1">
        <f>IF(AND(A8315&gt;=5,A8315&lt;=9),INDEX(Demand!$C$3:$C$26,C8315),INDEX(Demand!$B$3:$B$26,C8315))</f>
        <v>350</v>
      </c>
      <c r="T8315" s="7">
        <f t="shared" si="1168"/>
        <v>0</v>
      </c>
      <c r="U8315" s="7">
        <f t="shared" si="1169"/>
        <v>0</v>
      </c>
    </row>
    <row r="8316" spans="1:21" x14ac:dyDescent="0.2">
      <c r="A8316" s="1">
        <v>12</v>
      </c>
      <c r="B8316" s="1">
        <v>13</v>
      </c>
      <c r="C8316" s="1">
        <v>4</v>
      </c>
      <c r="D8316">
        <v>6.6</v>
      </c>
      <c r="E8316">
        <v>5.5</v>
      </c>
      <c r="F8316">
        <v>93</v>
      </c>
      <c r="G8316">
        <v>0</v>
      </c>
      <c r="H8316">
        <v>0</v>
      </c>
      <c r="I8316">
        <v>0</v>
      </c>
      <c r="J8316" s="4">
        <f t="shared" si="1164"/>
        <v>80.588872094865224</v>
      </c>
      <c r="K8316" s="4">
        <f t="shared" si="1165"/>
        <v>-37.846460692556661</v>
      </c>
      <c r="L8316" s="5">
        <f t="shared" si="1170"/>
        <v>84.411127905134776</v>
      </c>
      <c r="M8316" s="5">
        <f t="shared" si="1171"/>
        <v>0</v>
      </c>
      <c r="N8316" s="6">
        <f t="shared" si="1163"/>
        <v>0</v>
      </c>
      <c r="O8316" s="6">
        <f t="shared" si="1166"/>
        <v>0</v>
      </c>
      <c r="P8316" s="6">
        <f>FORECAST(J8316,Inputs!$B$10:$B$18,Inputs!$A$10:$A$18)</f>
        <v>31.301748815693195</v>
      </c>
      <c r="Q8316" s="6">
        <f>IF(Inputs!$D$10="Yes",IF('Hourly Calcs'!P8316&gt;'Hourly Calcs'!K8316,'Hourly Calcs'!O8316,N8316+O8316),N8316+O8316)</f>
        <v>0</v>
      </c>
      <c r="R8316" s="12">
        <f t="shared" si="1167"/>
        <v>0</v>
      </c>
      <c r="S8316" s="1">
        <f>IF(AND(A8316&gt;=5,A8316&lt;=9),INDEX(Demand!$C$3:$C$26,C8316),INDEX(Demand!$B$3:$B$26,C8316))</f>
        <v>350</v>
      </c>
      <c r="T8316" s="7">
        <f t="shared" si="1168"/>
        <v>0</v>
      </c>
      <c r="U8316" s="7">
        <f t="shared" si="1169"/>
        <v>0</v>
      </c>
    </row>
    <row r="8317" spans="1:21" x14ac:dyDescent="0.2">
      <c r="A8317" s="1">
        <v>12</v>
      </c>
      <c r="B8317" s="1">
        <v>13</v>
      </c>
      <c r="C8317" s="1">
        <v>5</v>
      </c>
      <c r="D8317">
        <v>6.5</v>
      </c>
      <c r="E8317">
        <v>5.6</v>
      </c>
      <c r="F8317">
        <v>94</v>
      </c>
      <c r="G8317">
        <v>0</v>
      </c>
      <c r="H8317">
        <v>0</v>
      </c>
      <c r="I8317">
        <v>0</v>
      </c>
      <c r="J8317" s="4">
        <f t="shared" si="1164"/>
        <v>92.594831229030632</v>
      </c>
      <c r="K8317" s="4">
        <f t="shared" si="1165"/>
        <v>-28.386580990673806</v>
      </c>
      <c r="L8317" s="5">
        <f t="shared" si="1170"/>
        <v>72.405168770969368</v>
      </c>
      <c r="M8317" s="5">
        <f t="shared" si="1171"/>
        <v>0</v>
      </c>
      <c r="N8317" s="6">
        <f t="shared" si="1163"/>
        <v>0</v>
      </c>
      <c r="O8317" s="6">
        <f t="shared" si="1166"/>
        <v>0</v>
      </c>
      <c r="P8317" s="6">
        <f>FORECAST(J8317,Inputs!$B$10:$B$18,Inputs!$A$10:$A$18)</f>
        <v>31.412915103972505</v>
      </c>
      <c r="Q8317" s="6">
        <f>IF(Inputs!$D$10="Yes",IF('Hourly Calcs'!P8317&gt;'Hourly Calcs'!K8317,'Hourly Calcs'!O8317,N8317+O8317),N8317+O8317)</f>
        <v>0</v>
      </c>
      <c r="R8317" s="12">
        <f t="shared" si="1167"/>
        <v>0</v>
      </c>
      <c r="S8317" s="1">
        <f>IF(AND(A8317&gt;=5,A8317&lt;=9),INDEX(Demand!$C$3:$C$26,C8317),INDEX(Demand!$B$3:$B$26,C8317))</f>
        <v>350</v>
      </c>
      <c r="T8317" s="7">
        <f t="shared" si="1168"/>
        <v>0</v>
      </c>
      <c r="U8317" s="7">
        <f t="shared" si="1169"/>
        <v>0</v>
      </c>
    </row>
    <row r="8318" spans="1:21" x14ac:dyDescent="0.2">
      <c r="A8318" s="1">
        <v>12</v>
      </c>
      <c r="B8318" s="1">
        <v>13</v>
      </c>
      <c r="C8318" s="1">
        <v>6</v>
      </c>
      <c r="D8318">
        <v>6.6</v>
      </c>
      <c r="E8318">
        <v>6.1</v>
      </c>
      <c r="F8318">
        <v>97</v>
      </c>
      <c r="G8318">
        <v>0</v>
      </c>
      <c r="H8318">
        <v>0</v>
      </c>
      <c r="I8318">
        <v>0</v>
      </c>
      <c r="J8318" s="4">
        <f t="shared" si="1164"/>
        <v>103.64318588495141</v>
      </c>
      <c r="K8318" s="4">
        <f t="shared" si="1165"/>
        <v>-19.001677247255415</v>
      </c>
      <c r="L8318" s="5">
        <f t="shared" si="1170"/>
        <v>61.356814115048593</v>
      </c>
      <c r="M8318" s="5">
        <f t="shared" si="1171"/>
        <v>0</v>
      </c>
      <c r="N8318" s="6">
        <f t="shared" si="1163"/>
        <v>0</v>
      </c>
      <c r="O8318" s="6">
        <f t="shared" si="1166"/>
        <v>0</v>
      </c>
      <c r="P8318" s="6">
        <f>FORECAST(J8318,Inputs!$B$10:$B$18,Inputs!$A$10:$A$18)</f>
        <v>31.515214684119918</v>
      </c>
      <c r="Q8318" s="6">
        <f>IF(Inputs!$D$10="Yes",IF('Hourly Calcs'!P8318&gt;'Hourly Calcs'!K8318,'Hourly Calcs'!O8318,N8318+O8318),N8318+O8318)</f>
        <v>0</v>
      </c>
      <c r="R8318" s="12">
        <f t="shared" si="1167"/>
        <v>0</v>
      </c>
      <c r="S8318" s="1">
        <f>IF(AND(A8318&gt;=5,A8318&lt;=9),INDEX(Demand!$C$3:$C$26,C8318),INDEX(Demand!$B$3:$B$26,C8318))</f>
        <v>350</v>
      </c>
      <c r="T8318" s="7">
        <f t="shared" si="1168"/>
        <v>0</v>
      </c>
      <c r="U8318" s="7">
        <f t="shared" si="1169"/>
        <v>0</v>
      </c>
    </row>
    <row r="8319" spans="1:21" x14ac:dyDescent="0.2">
      <c r="A8319" s="1">
        <v>12</v>
      </c>
      <c r="B8319" s="1">
        <v>13</v>
      </c>
      <c r="C8319" s="1">
        <v>7</v>
      </c>
      <c r="D8319">
        <v>7.2</v>
      </c>
      <c r="E8319">
        <v>6.5</v>
      </c>
      <c r="F8319">
        <v>95</v>
      </c>
      <c r="G8319">
        <v>0</v>
      </c>
      <c r="H8319">
        <v>0</v>
      </c>
      <c r="I8319">
        <v>0</v>
      </c>
      <c r="J8319" s="4">
        <f t="shared" si="1164"/>
        <v>114.47595510473784</v>
      </c>
      <c r="K8319" s="4">
        <f t="shared" si="1165"/>
        <v>-10.029747974568053</v>
      </c>
      <c r="L8319" s="5">
        <f t="shared" si="1170"/>
        <v>50.524044895262165</v>
      </c>
      <c r="M8319" s="5">
        <f t="shared" si="1171"/>
        <v>0</v>
      </c>
      <c r="N8319" s="6">
        <f t="shared" si="1163"/>
        <v>0</v>
      </c>
      <c r="O8319" s="6">
        <f t="shared" si="1166"/>
        <v>0</v>
      </c>
      <c r="P8319" s="6">
        <f>FORECAST(J8319,Inputs!$B$10:$B$18,Inputs!$A$10:$A$18)</f>
        <v>31.615518102821646</v>
      </c>
      <c r="Q8319" s="6">
        <f>IF(Inputs!$D$10="Yes",IF('Hourly Calcs'!P8319&gt;'Hourly Calcs'!K8319,'Hourly Calcs'!O8319,N8319+O8319),N8319+O8319)</f>
        <v>0</v>
      </c>
      <c r="R8319" s="12">
        <f t="shared" si="1167"/>
        <v>0</v>
      </c>
      <c r="S8319" s="1">
        <f>IF(AND(A8319&gt;=5,A8319&lt;=9),INDEX(Demand!$C$3:$C$26,C8319),INDEX(Demand!$B$3:$B$26,C8319))</f>
        <v>350</v>
      </c>
      <c r="T8319" s="7">
        <f t="shared" si="1168"/>
        <v>0</v>
      </c>
      <c r="U8319" s="7">
        <f t="shared" si="1169"/>
        <v>0</v>
      </c>
    </row>
    <row r="8320" spans="1:21" x14ac:dyDescent="0.2">
      <c r="A8320" s="1">
        <v>12</v>
      </c>
      <c r="B8320" s="1">
        <v>13</v>
      </c>
      <c r="C8320" s="1">
        <v>8</v>
      </c>
      <c r="D8320">
        <v>7</v>
      </c>
      <c r="E8320">
        <v>6.8</v>
      </c>
      <c r="F8320">
        <v>99</v>
      </c>
      <c r="G8320">
        <v>0</v>
      </c>
      <c r="H8320">
        <v>0</v>
      </c>
      <c r="I8320">
        <v>0</v>
      </c>
      <c r="J8320" s="4">
        <f t="shared" si="1164"/>
        <v>125.61646321442764</v>
      </c>
      <c r="K8320" s="4">
        <f t="shared" si="1165"/>
        <v>-1.6797691007345321</v>
      </c>
      <c r="L8320" s="5">
        <f t="shared" si="1170"/>
        <v>39.38353678557236</v>
      </c>
      <c r="M8320" s="5">
        <f t="shared" si="1171"/>
        <v>0</v>
      </c>
      <c r="N8320" s="6">
        <f t="shared" si="1163"/>
        <v>0</v>
      </c>
      <c r="O8320" s="6">
        <f t="shared" si="1166"/>
        <v>0</v>
      </c>
      <c r="P8320" s="6">
        <f>FORECAST(J8320,Inputs!$B$10:$B$18,Inputs!$A$10:$A$18)</f>
        <v>31.718670955689142</v>
      </c>
      <c r="Q8320" s="6">
        <f>IF(Inputs!$D$10="Yes",IF('Hourly Calcs'!P8320&gt;'Hourly Calcs'!K8320,'Hourly Calcs'!O8320,N8320+O8320),N8320+O8320)</f>
        <v>0</v>
      </c>
      <c r="R8320" s="12">
        <f t="shared" si="1167"/>
        <v>0</v>
      </c>
      <c r="S8320" s="1">
        <f>IF(AND(A8320&gt;=5,A8320&lt;=9),INDEX(Demand!$C$3:$C$26,C8320),INDEX(Demand!$B$3:$B$26,C8320))</f>
        <v>350</v>
      </c>
      <c r="T8320" s="7">
        <f t="shared" si="1168"/>
        <v>0</v>
      </c>
      <c r="U8320" s="7">
        <f t="shared" si="1169"/>
        <v>0</v>
      </c>
    </row>
    <row r="8321" spans="1:21" x14ac:dyDescent="0.2">
      <c r="A8321" s="1">
        <v>12</v>
      </c>
      <c r="B8321" s="1">
        <v>13</v>
      </c>
      <c r="C8321" s="1">
        <v>9</v>
      </c>
      <c r="D8321">
        <v>7.4</v>
      </c>
      <c r="E8321">
        <v>7.2</v>
      </c>
      <c r="F8321">
        <v>99</v>
      </c>
      <c r="G8321">
        <v>13</v>
      </c>
      <c r="H8321">
        <v>0</v>
      </c>
      <c r="I8321">
        <v>13</v>
      </c>
      <c r="J8321" s="4">
        <f t="shared" si="1164"/>
        <v>137.43909342435597</v>
      </c>
      <c r="K8321" s="4">
        <f t="shared" si="1165"/>
        <v>5.3950706138025879</v>
      </c>
      <c r="L8321" s="5">
        <f t="shared" si="1170"/>
        <v>27.560906575644026</v>
      </c>
      <c r="M8321" s="5">
        <f t="shared" si="1171"/>
        <v>28.604929386197412</v>
      </c>
      <c r="N8321" s="6">
        <f t="shared" si="1163"/>
        <v>0</v>
      </c>
      <c r="O8321" s="6">
        <f t="shared" si="1166"/>
        <v>11.888744221607771</v>
      </c>
      <c r="P8321" s="6">
        <f>FORECAST(J8321,Inputs!$B$10:$B$18,Inputs!$A$10:$A$18)</f>
        <v>31.828139753929221</v>
      </c>
      <c r="Q8321" s="6">
        <f>IF(Inputs!$D$10="Yes",IF('Hourly Calcs'!P8321&gt;'Hourly Calcs'!K8321,'Hourly Calcs'!O8321,N8321+O8321),N8321+O8321)</f>
        <v>11.888744221607771</v>
      </c>
      <c r="R8321" s="12">
        <f t="shared" si="1167"/>
        <v>56.495312541080125</v>
      </c>
      <c r="S8321" s="1">
        <f>IF(AND(A8321&gt;=5,A8321&lt;=9),INDEX(Demand!$C$3:$C$26,C8321),INDEX(Demand!$B$3:$B$26,C8321))</f>
        <v>350</v>
      </c>
      <c r="T8321" s="7">
        <f t="shared" si="1168"/>
        <v>56.495312541080125</v>
      </c>
      <c r="U8321" s="7">
        <f t="shared" si="1169"/>
        <v>0</v>
      </c>
    </row>
    <row r="8322" spans="1:21" x14ac:dyDescent="0.2">
      <c r="A8322" s="1">
        <v>12</v>
      </c>
      <c r="B8322" s="1">
        <v>13</v>
      </c>
      <c r="C8322" s="1">
        <v>10</v>
      </c>
      <c r="D8322">
        <v>7.8</v>
      </c>
      <c r="E8322">
        <v>7.6</v>
      </c>
      <c r="F8322">
        <v>99</v>
      </c>
      <c r="G8322">
        <v>29</v>
      </c>
      <c r="H8322">
        <v>0</v>
      </c>
      <c r="I8322">
        <v>29</v>
      </c>
      <c r="J8322" s="4">
        <f t="shared" si="1164"/>
        <v>150.158263944147</v>
      </c>
      <c r="K8322" s="4">
        <f t="shared" si="1165"/>
        <v>10.924663797546984</v>
      </c>
      <c r="L8322" s="5">
        <f t="shared" si="1170"/>
        <v>14.841736055853005</v>
      </c>
      <c r="M8322" s="5">
        <f t="shared" si="1171"/>
        <v>23.075336202453016</v>
      </c>
      <c r="N8322" s="6">
        <f t="shared" si="1163"/>
        <v>0</v>
      </c>
      <c r="O8322" s="6">
        <f t="shared" si="1166"/>
        <v>26.521044802048102</v>
      </c>
      <c r="P8322" s="6">
        <f>FORECAST(J8322,Inputs!$B$10:$B$18,Inputs!$A$10:$A$18)</f>
        <v>31.945909851334694</v>
      </c>
      <c r="Q8322" s="6">
        <f>IF(Inputs!$D$10="Yes",IF('Hourly Calcs'!P8322&gt;'Hourly Calcs'!K8322,'Hourly Calcs'!O8322,N8322+O8322),N8322+O8322)</f>
        <v>26.521044802048102</v>
      </c>
      <c r="R8322" s="12">
        <f t="shared" si="1167"/>
        <v>126.02800489933257</v>
      </c>
      <c r="S8322" s="1">
        <f>IF(AND(A8322&gt;=5,A8322&lt;=9),INDEX(Demand!$C$3:$C$26,C8322),INDEX(Demand!$B$3:$B$26,C8322))</f>
        <v>600</v>
      </c>
      <c r="T8322" s="7">
        <f t="shared" si="1168"/>
        <v>126.02800489933259</v>
      </c>
      <c r="U8322" s="7">
        <f t="shared" si="1169"/>
        <v>0</v>
      </c>
    </row>
    <row r="8323" spans="1:21" x14ac:dyDescent="0.2">
      <c r="A8323" s="1">
        <v>12</v>
      </c>
      <c r="B8323" s="1">
        <v>13</v>
      </c>
      <c r="C8323" s="1">
        <v>11</v>
      </c>
      <c r="D8323">
        <v>8.1999999999999993</v>
      </c>
      <c r="E8323">
        <v>8</v>
      </c>
      <c r="F8323">
        <v>99</v>
      </c>
      <c r="G8323">
        <v>53</v>
      </c>
      <c r="H8323">
        <v>0</v>
      </c>
      <c r="I8323">
        <v>53</v>
      </c>
      <c r="J8323" s="4">
        <f t="shared" si="1164"/>
        <v>163.76388483323879</v>
      </c>
      <c r="K8323" s="4">
        <f t="shared" si="1165"/>
        <v>14.617508722658982</v>
      </c>
      <c r="L8323" s="5">
        <f t="shared" si="1170"/>
        <v>1.2361151667612091</v>
      </c>
      <c r="M8323" s="5">
        <f t="shared" si="1171"/>
        <v>19.382491277341018</v>
      </c>
      <c r="N8323" s="6">
        <f t="shared" si="1163"/>
        <v>0</v>
      </c>
      <c r="O8323" s="6">
        <f t="shared" si="1166"/>
        <v>48.469495672708604</v>
      </c>
      <c r="P8323" s="6">
        <f>FORECAST(J8323,Inputs!$B$10:$B$18,Inputs!$A$10:$A$18)</f>
        <v>32.071887822529987</v>
      </c>
      <c r="Q8323" s="6">
        <f>IF(Inputs!$D$10="Yes",IF('Hourly Calcs'!P8323&gt;'Hourly Calcs'!K8323,'Hourly Calcs'!O8323,N8323+O8323),N8323+O8323)</f>
        <v>48.469495672708604</v>
      </c>
      <c r="R8323" s="12">
        <f t="shared" si="1167"/>
        <v>230.32704343671128</v>
      </c>
      <c r="S8323" s="1">
        <f>IF(AND(A8323&gt;=5,A8323&lt;=9),INDEX(Demand!$C$3:$C$26,C8323),INDEX(Demand!$B$3:$B$26,C8323))</f>
        <v>600</v>
      </c>
      <c r="T8323" s="7">
        <f t="shared" si="1168"/>
        <v>230.32704343671128</v>
      </c>
      <c r="U8323" s="7">
        <f t="shared" si="1169"/>
        <v>0</v>
      </c>
    </row>
    <row r="8324" spans="1:21" x14ac:dyDescent="0.2">
      <c r="A8324" s="1">
        <v>12</v>
      </c>
      <c r="B8324" s="1">
        <v>13</v>
      </c>
      <c r="C8324" s="1">
        <v>12</v>
      </c>
      <c r="D8324">
        <v>8.8000000000000007</v>
      </c>
      <c r="E8324">
        <v>8.8000000000000007</v>
      </c>
      <c r="F8324">
        <v>100</v>
      </c>
      <c r="G8324">
        <v>67</v>
      </c>
      <c r="H8324">
        <v>0</v>
      </c>
      <c r="I8324">
        <v>67</v>
      </c>
      <c r="J8324" s="4">
        <f t="shared" si="1164"/>
        <v>177.96643028603532</v>
      </c>
      <c r="K8324" s="4">
        <f t="shared" si="1165"/>
        <v>16.1170848126485</v>
      </c>
      <c r="L8324" s="5">
        <f t="shared" si="1170"/>
        <v>12.966430286035319</v>
      </c>
      <c r="M8324" s="5">
        <f t="shared" si="1171"/>
        <v>17.8829151873515</v>
      </c>
      <c r="N8324" s="6">
        <f t="shared" si="1163"/>
        <v>0</v>
      </c>
      <c r="O8324" s="6">
        <f t="shared" si="1166"/>
        <v>61.272758680593896</v>
      </c>
      <c r="P8324" s="6">
        <f>FORECAST(J8324,Inputs!$B$10:$B$18,Inputs!$A$10:$A$18)</f>
        <v>32.203392873018842</v>
      </c>
      <c r="Q8324" s="6">
        <f>IF(Inputs!$D$10="Yes",IF('Hourly Calcs'!P8324&gt;'Hourly Calcs'!K8324,'Hourly Calcs'!O8324,N8324+O8324),N8324+O8324)</f>
        <v>61.272758680593896</v>
      </c>
      <c r="R8324" s="12">
        <f t="shared" si="1167"/>
        <v>291.16814925018218</v>
      </c>
      <c r="S8324" s="1">
        <f>IF(AND(A8324&gt;=5,A8324&lt;=9),INDEX(Demand!$C$3:$C$26,C8324),INDEX(Demand!$B$3:$B$26,C8324))</f>
        <v>600</v>
      </c>
      <c r="T8324" s="7">
        <f t="shared" si="1168"/>
        <v>291.16814925018218</v>
      </c>
      <c r="U8324" s="7">
        <f t="shared" si="1169"/>
        <v>0</v>
      </c>
    </row>
    <row r="8325" spans="1:21" x14ac:dyDescent="0.2">
      <c r="A8325" s="1">
        <v>12</v>
      </c>
      <c r="B8325" s="1">
        <v>13</v>
      </c>
      <c r="C8325" s="1">
        <v>13</v>
      </c>
      <c r="D8325">
        <v>9.3000000000000007</v>
      </c>
      <c r="E8325">
        <v>9.3000000000000007</v>
      </c>
      <c r="F8325">
        <v>100</v>
      </c>
      <c r="G8325">
        <v>68</v>
      </c>
      <c r="H8325">
        <v>0</v>
      </c>
      <c r="I8325">
        <v>68</v>
      </c>
      <c r="J8325" s="4">
        <f t="shared" si="1164"/>
        <v>192.2495688279983</v>
      </c>
      <c r="K8325" s="4">
        <f t="shared" si="1165"/>
        <v>15.271861816004204</v>
      </c>
      <c r="L8325" s="5">
        <f t="shared" si="1170"/>
        <v>27.249568827998303</v>
      </c>
      <c r="M8325" s="5">
        <f t="shared" si="1171"/>
        <v>18.728138183995796</v>
      </c>
      <c r="N8325" s="6">
        <f t="shared" si="1163"/>
        <v>0</v>
      </c>
      <c r="O8325" s="6">
        <f t="shared" si="1166"/>
        <v>62.187277466871414</v>
      </c>
      <c r="P8325" s="6">
        <f>FORECAST(J8325,Inputs!$B$10:$B$18,Inputs!$A$10:$A$18)</f>
        <v>32.335644155814798</v>
      </c>
      <c r="Q8325" s="6">
        <f>IF(Inputs!$D$10="Yes",IF('Hourly Calcs'!P8325&gt;'Hourly Calcs'!K8325,'Hourly Calcs'!O8325,N8325+O8325),N8325+O8325)</f>
        <v>62.187277466871414</v>
      </c>
      <c r="R8325" s="12">
        <f t="shared" si="1167"/>
        <v>295.51394252257296</v>
      </c>
      <c r="S8325" s="1">
        <f>IF(AND(A8325&gt;=5,A8325&lt;=9),INDEX(Demand!$C$3:$C$26,C8325),INDEX(Demand!$B$3:$B$26,C8325))</f>
        <v>600</v>
      </c>
      <c r="T8325" s="7">
        <f t="shared" si="1168"/>
        <v>295.51394252257296</v>
      </c>
      <c r="U8325" s="7">
        <f t="shared" si="1169"/>
        <v>0</v>
      </c>
    </row>
    <row r="8326" spans="1:21" x14ac:dyDescent="0.2">
      <c r="A8326" s="1">
        <v>12</v>
      </c>
      <c r="B8326" s="1">
        <v>13</v>
      </c>
      <c r="C8326" s="1">
        <v>14</v>
      </c>
      <c r="D8326">
        <v>8.6999999999999993</v>
      </c>
      <c r="E8326">
        <v>8.6999999999999993</v>
      </c>
      <c r="F8326">
        <v>100</v>
      </c>
      <c r="G8326">
        <v>55</v>
      </c>
      <c r="H8326">
        <v>0</v>
      </c>
      <c r="I8326">
        <v>55</v>
      </c>
      <c r="J8326" s="4">
        <f t="shared" si="1164"/>
        <v>206.06369301032754</v>
      </c>
      <c r="K8326" s="4">
        <f t="shared" si="1165"/>
        <v>12.168103899273916</v>
      </c>
      <c r="L8326" s="5">
        <f t="shared" si="1170"/>
        <v>41.06369301032754</v>
      </c>
      <c r="M8326" s="5">
        <f t="shared" si="1171"/>
        <v>21.831896100726084</v>
      </c>
      <c r="N8326" s="6">
        <f t="shared" si="1163"/>
        <v>0</v>
      </c>
      <c r="O8326" s="6">
        <f t="shared" si="1166"/>
        <v>50.298533245263641</v>
      </c>
      <c r="P8326" s="6">
        <f>FORECAST(J8326,Inputs!$B$10:$B$18,Inputs!$A$10:$A$18)</f>
        <v>32.46355271305859</v>
      </c>
      <c r="Q8326" s="6">
        <f>IF(Inputs!$D$10="Yes",IF('Hourly Calcs'!P8326&gt;'Hourly Calcs'!K8326,'Hourly Calcs'!O8326,N8326+O8326),N8326+O8326)</f>
        <v>50.298533245263641</v>
      </c>
      <c r="R8326" s="12">
        <f t="shared" si="1167"/>
        <v>239.01862998149281</v>
      </c>
      <c r="S8326" s="1">
        <f>IF(AND(A8326&gt;=5,A8326&lt;=9),INDEX(Demand!$C$3:$C$26,C8326),INDEX(Demand!$B$3:$B$26,C8326))</f>
        <v>600</v>
      </c>
      <c r="T8326" s="7">
        <f t="shared" si="1168"/>
        <v>239.01862998149284</v>
      </c>
      <c r="U8326" s="7">
        <f t="shared" si="1169"/>
        <v>0</v>
      </c>
    </row>
    <row r="8327" spans="1:21" x14ac:dyDescent="0.2">
      <c r="A8327" s="1">
        <v>12</v>
      </c>
      <c r="B8327" s="1">
        <v>13</v>
      </c>
      <c r="C8327" s="1">
        <v>15</v>
      </c>
      <c r="D8327">
        <v>8.8000000000000007</v>
      </c>
      <c r="E8327">
        <v>8.8000000000000007</v>
      </c>
      <c r="F8327">
        <v>100</v>
      </c>
      <c r="G8327">
        <v>51</v>
      </c>
      <c r="H8327">
        <v>0</v>
      </c>
      <c r="I8327">
        <v>51</v>
      </c>
      <c r="J8327" s="4">
        <f t="shared" si="1164"/>
        <v>219.04335460014144</v>
      </c>
      <c r="K8327" s="4">
        <f t="shared" si="1165"/>
        <v>7.1071982839631858</v>
      </c>
      <c r="L8327" s="5">
        <f t="shared" si="1170"/>
        <v>54.043354600141441</v>
      </c>
      <c r="M8327" s="5">
        <f t="shared" si="1171"/>
        <v>26.892801716036814</v>
      </c>
      <c r="N8327" s="6">
        <f t="shared" si="1163"/>
        <v>0</v>
      </c>
      <c r="O8327" s="6">
        <f t="shared" si="1166"/>
        <v>46.640458100153559</v>
      </c>
      <c r="P8327" s="6">
        <f>FORECAST(J8327,Inputs!$B$10:$B$18,Inputs!$A$10:$A$18)</f>
        <v>32.583734764816121</v>
      </c>
      <c r="Q8327" s="6">
        <f>IF(Inputs!$D$10="Yes",IF('Hourly Calcs'!P8327&gt;'Hourly Calcs'!K8327,'Hourly Calcs'!O8327,N8327+O8327),N8327+O8327)</f>
        <v>46.640458100153559</v>
      </c>
      <c r="R8327" s="12">
        <f t="shared" si="1167"/>
        <v>221.63545689192969</v>
      </c>
      <c r="S8327" s="1">
        <f>IF(AND(A8327&gt;=5,A8327&lt;=9),INDEX(Demand!$C$3:$C$26,C8327),INDEX(Demand!$B$3:$B$26,C8327))</f>
        <v>600</v>
      </c>
      <c r="T8327" s="7">
        <f t="shared" si="1168"/>
        <v>221.63545689192972</v>
      </c>
      <c r="U8327" s="7">
        <f t="shared" si="1169"/>
        <v>0</v>
      </c>
    </row>
    <row r="8328" spans="1:21" x14ac:dyDescent="0.2">
      <c r="A8328" s="1">
        <v>12</v>
      </c>
      <c r="B8328" s="1">
        <v>13</v>
      </c>
      <c r="C8328" s="1">
        <v>16</v>
      </c>
      <c r="D8328">
        <v>9</v>
      </c>
      <c r="E8328">
        <v>9</v>
      </c>
      <c r="F8328">
        <v>100</v>
      </c>
      <c r="G8328">
        <v>16</v>
      </c>
      <c r="H8328">
        <v>0</v>
      </c>
      <c r="I8328">
        <v>16</v>
      </c>
      <c r="J8328" s="4">
        <f t="shared" si="1164"/>
        <v>231.10241832699714</v>
      </c>
      <c r="K8328" s="4">
        <f t="shared" si="1165"/>
        <v>0.71226283124052259</v>
      </c>
      <c r="L8328" s="5">
        <f t="shared" si="1170"/>
        <v>66.102418326997139</v>
      </c>
      <c r="M8328" s="5">
        <f t="shared" si="1171"/>
        <v>33.287737168759477</v>
      </c>
      <c r="N8328" s="6">
        <f t="shared" si="1163"/>
        <v>0</v>
      </c>
      <c r="O8328" s="6">
        <f t="shared" si="1166"/>
        <v>14.632300580440333</v>
      </c>
      <c r="P8328" s="6">
        <f>FORECAST(J8328,Inputs!$B$10:$B$18,Inputs!$A$10:$A$18)</f>
        <v>32.695392762287007</v>
      </c>
      <c r="Q8328" s="6">
        <f>IF(Inputs!$D$10="Yes",IF('Hourly Calcs'!P8328&gt;'Hourly Calcs'!K8328,'Hourly Calcs'!O8328,N8328+O8328),N8328+O8328)</f>
        <v>14.632300580440333</v>
      </c>
      <c r="R8328" s="12">
        <f t="shared" si="1167"/>
        <v>69.532692358252461</v>
      </c>
      <c r="S8328" s="1">
        <f>IF(AND(A8328&gt;=5,A8328&lt;=9),INDEX(Demand!$C$3:$C$26,C8328),INDEX(Demand!$B$3:$B$26,C8328))</f>
        <v>900</v>
      </c>
      <c r="T8328" s="7">
        <f t="shared" si="1168"/>
        <v>69.532692358252461</v>
      </c>
      <c r="U8328" s="7">
        <f t="shared" si="1169"/>
        <v>0</v>
      </c>
    </row>
    <row r="8329" spans="1:21" x14ac:dyDescent="0.2">
      <c r="A8329" s="1">
        <v>12</v>
      </c>
      <c r="B8329" s="1">
        <v>13</v>
      </c>
      <c r="C8329" s="1">
        <v>17</v>
      </c>
      <c r="D8329">
        <v>9.5</v>
      </c>
      <c r="E8329">
        <v>9.3000000000000007</v>
      </c>
      <c r="F8329">
        <v>99</v>
      </c>
      <c r="G8329">
        <v>0</v>
      </c>
      <c r="H8329">
        <v>0</v>
      </c>
      <c r="I8329">
        <v>0</v>
      </c>
      <c r="J8329" s="4">
        <f t="shared" si="1164"/>
        <v>242.39961975792741</v>
      </c>
      <c r="K8329" s="4">
        <f t="shared" si="1165"/>
        <v>-7.6220424248222827</v>
      </c>
      <c r="L8329" s="5">
        <f t="shared" si="1170"/>
        <v>77.399619757927411</v>
      </c>
      <c r="M8329" s="5">
        <f t="shared" si="1171"/>
        <v>0</v>
      </c>
      <c r="N8329" s="6">
        <f t="shared" ref="N8329:N8392" si="1172">H8329*MAX(0,COS(2*ASIN(SQRT(SIN(RADIANS($B$4))^2+COS(RADIANS($K8329))^2-2*SIN(RADIANS($B$4))*COS(RADIANS($K8329))*COS(RADIANS($J8329-$B$5))+(SIN(RADIANS($K8329))-COS(RADIANS($B$4)))^2)/2)))</f>
        <v>0</v>
      </c>
      <c r="O8329" s="6">
        <f t="shared" si="1166"/>
        <v>0</v>
      </c>
      <c r="P8329" s="6">
        <f>FORECAST(J8329,Inputs!$B$10:$B$18,Inputs!$A$10:$A$18)</f>
        <v>32.799996479240065</v>
      </c>
      <c r="Q8329" s="6">
        <f>IF(Inputs!$D$10="Yes",IF('Hourly Calcs'!P8329&gt;'Hourly Calcs'!K8329,'Hourly Calcs'!O8329,N8329+O8329),N8329+O8329)</f>
        <v>0</v>
      </c>
      <c r="R8329" s="12">
        <f t="shared" si="1167"/>
        <v>0</v>
      </c>
      <c r="S8329" s="1">
        <f>IF(AND(A8329&gt;=5,A8329&lt;=9),INDEX(Demand!$C$3:$C$26,C8329),INDEX(Demand!$B$3:$B$26,C8329))</f>
        <v>900</v>
      </c>
      <c r="T8329" s="7">
        <f t="shared" si="1168"/>
        <v>0</v>
      </c>
      <c r="U8329" s="7">
        <f t="shared" si="1169"/>
        <v>0</v>
      </c>
    </row>
    <row r="8330" spans="1:21" x14ac:dyDescent="0.2">
      <c r="A8330" s="1">
        <v>12</v>
      </c>
      <c r="B8330" s="1">
        <v>13</v>
      </c>
      <c r="C8330" s="1">
        <v>18</v>
      </c>
      <c r="D8330">
        <v>9.5</v>
      </c>
      <c r="E8330">
        <v>9.3000000000000007</v>
      </c>
      <c r="F8330">
        <v>99</v>
      </c>
      <c r="G8330">
        <v>0</v>
      </c>
      <c r="H8330">
        <v>0</v>
      </c>
      <c r="I8330">
        <v>0</v>
      </c>
      <c r="J8330" s="4">
        <f t="shared" ref="J8330:J8393" si="1173">solarazimuth($B$2,$B$3,$B$1,A8330,B8330,C8330,0,0,0,0)</f>
        <v>253.26806226628577</v>
      </c>
      <c r="K8330" s="4">
        <f t="shared" ref="K8330:K8393" si="1174">solarelevation($B$2,$B$3,$B$1,A8330,B8330,C8330,0,0,0,0)</f>
        <v>-16.425326025321652</v>
      </c>
      <c r="L8330" s="5">
        <f t="shared" si="1170"/>
        <v>88.268062266285767</v>
      </c>
      <c r="M8330" s="5">
        <f t="shared" si="1171"/>
        <v>0</v>
      </c>
      <c r="N8330" s="6">
        <f t="shared" si="1172"/>
        <v>0</v>
      </c>
      <c r="O8330" s="6">
        <f t="shared" ref="O8330:O8393" si="1175">$I8330*(1+COS(RADIANS($B$4)))/2</f>
        <v>0</v>
      </c>
      <c r="P8330" s="6">
        <f>FORECAST(J8330,Inputs!$B$10:$B$18,Inputs!$A$10:$A$18)</f>
        <v>32.900630206169311</v>
      </c>
      <c r="Q8330" s="6">
        <f>IF(Inputs!$D$10="Yes",IF('Hourly Calcs'!P8330&gt;'Hourly Calcs'!K8330,'Hourly Calcs'!O8330,N8330+O8330),N8330+O8330)</f>
        <v>0</v>
      </c>
      <c r="R8330" s="12">
        <f t="shared" ref="R8330:R8393" si="1176">$B$6*$E$1*Q8330</f>
        <v>0</v>
      </c>
      <c r="S8330" s="1">
        <f>IF(AND(A8330&gt;=5,A8330&lt;=9),INDEX(Demand!$C$3:$C$26,C8330),INDEX(Demand!$B$3:$B$26,C8330))</f>
        <v>900</v>
      </c>
      <c r="T8330" s="7">
        <f t="shared" ref="T8330:T8393" si="1177">S8330-MAX(0,S8330-R8330)</f>
        <v>0</v>
      </c>
      <c r="U8330" s="7">
        <f t="shared" ref="U8330:U8393" si="1178">MAX(0,R8330-S8330)</f>
        <v>0</v>
      </c>
    </row>
    <row r="8331" spans="1:21" x14ac:dyDescent="0.2">
      <c r="A8331" s="1">
        <v>12</v>
      </c>
      <c r="B8331" s="1">
        <v>13</v>
      </c>
      <c r="C8331" s="1">
        <v>19</v>
      </c>
      <c r="D8331">
        <v>9.3000000000000007</v>
      </c>
      <c r="E8331">
        <v>8.6999999999999993</v>
      </c>
      <c r="F8331">
        <v>96</v>
      </c>
      <c r="G8331">
        <v>0</v>
      </c>
      <c r="H8331">
        <v>0</v>
      </c>
      <c r="I8331">
        <v>0</v>
      </c>
      <c r="J8331" s="4">
        <f t="shared" si="1173"/>
        <v>264.18543963207276</v>
      </c>
      <c r="K8331" s="4">
        <f t="shared" si="1174"/>
        <v>-25.728184714020287</v>
      </c>
      <c r="L8331" s="5">
        <f t="shared" si="1170"/>
        <v>0</v>
      </c>
      <c r="M8331" s="5">
        <f t="shared" si="1171"/>
        <v>0</v>
      </c>
      <c r="N8331" s="6">
        <f t="shared" si="1172"/>
        <v>0</v>
      </c>
      <c r="O8331" s="6">
        <f t="shared" si="1175"/>
        <v>0</v>
      </c>
      <c r="P8331" s="6">
        <f>FORECAST(J8331,Inputs!$B$10:$B$18,Inputs!$A$10:$A$18)</f>
        <v>33.0017170336303</v>
      </c>
      <c r="Q8331" s="6">
        <f>IF(Inputs!$D$10="Yes",IF('Hourly Calcs'!P8331&gt;'Hourly Calcs'!K8331,'Hourly Calcs'!O8331,N8331+O8331),N8331+O8331)</f>
        <v>0</v>
      </c>
      <c r="R8331" s="12">
        <f t="shared" si="1176"/>
        <v>0</v>
      </c>
      <c r="S8331" s="1">
        <f>IF(AND(A8331&gt;=5,A8331&lt;=9),INDEX(Demand!$C$3:$C$26,C8331),INDEX(Demand!$B$3:$B$26,C8331))</f>
        <v>900</v>
      </c>
      <c r="T8331" s="7">
        <f t="shared" si="1177"/>
        <v>0</v>
      </c>
      <c r="U8331" s="7">
        <f t="shared" si="1178"/>
        <v>0</v>
      </c>
    </row>
    <row r="8332" spans="1:21" x14ac:dyDescent="0.2">
      <c r="A8332" s="1">
        <v>12</v>
      </c>
      <c r="B8332" s="1">
        <v>13</v>
      </c>
      <c r="C8332" s="1">
        <v>20</v>
      </c>
      <c r="D8332">
        <v>9.9</v>
      </c>
      <c r="E8332">
        <v>8.6999999999999993</v>
      </c>
      <c r="F8332">
        <v>92</v>
      </c>
      <c r="G8332">
        <v>0</v>
      </c>
      <c r="H8332">
        <v>0</v>
      </c>
      <c r="I8332">
        <v>0</v>
      </c>
      <c r="J8332" s="4">
        <f t="shared" si="1173"/>
        <v>275.81895272327313</v>
      </c>
      <c r="K8332" s="4">
        <f t="shared" si="1174"/>
        <v>-35.209039627256729</v>
      </c>
      <c r="L8332" s="5">
        <f t="shared" si="1170"/>
        <v>0</v>
      </c>
      <c r="M8332" s="5">
        <f t="shared" si="1171"/>
        <v>0</v>
      </c>
      <c r="N8332" s="6">
        <f t="shared" si="1172"/>
        <v>0</v>
      </c>
      <c r="O8332" s="6">
        <f t="shared" si="1175"/>
        <v>0</v>
      </c>
      <c r="P8332" s="6">
        <f>FORECAST(J8332,Inputs!$B$10:$B$18,Inputs!$A$10:$A$18)</f>
        <v>33.10943474743771</v>
      </c>
      <c r="Q8332" s="6">
        <f>IF(Inputs!$D$10="Yes",IF('Hourly Calcs'!P8332&gt;'Hourly Calcs'!K8332,'Hourly Calcs'!O8332,N8332+O8332),N8332+O8332)</f>
        <v>0</v>
      </c>
      <c r="R8332" s="12">
        <f t="shared" si="1176"/>
        <v>0</v>
      </c>
      <c r="S8332" s="1">
        <f>IF(AND(A8332&gt;=5,A8332&lt;=9),INDEX(Demand!$C$3:$C$26,C8332),INDEX(Demand!$B$3:$B$26,C8332))</f>
        <v>800</v>
      </c>
      <c r="T8332" s="7">
        <f t="shared" si="1177"/>
        <v>0</v>
      </c>
      <c r="U8332" s="7">
        <f t="shared" si="1178"/>
        <v>0</v>
      </c>
    </row>
    <row r="8333" spans="1:21" x14ac:dyDescent="0.2">
      <c r="A8333" s="1">
        <v>12</v>
      </c>
      <c r="B8333" s="1">
        <v>13</v>
      </c>
      <c r="C8333" s="1">
        <v>21</v>
      </c>
      <c r="D8333">
        <v>9.1999999999999993</v>
      </c>
      <c r="E8333">
        <v>8.6999999999999993</v>
      </c>
      <c r="F8333">
        <v>97</v>
      </c>
      <c r="G8333">
        <v>0</v>
      </c>
      <c r="H8333">
        <v>0</v>
      </c>
      <c r="I8333">
        <v>0</v>
      </c>
      <c r="J8333" s="4">
        <f t="shared" si="1173"/>
        <v>289.16644065756111</v>
      </c>
      <c r="K8333" s="4">
        <f t="shared" si="1174"/>
        <v>-44.466101165916712</v>
      </c>
      <c r="L8333" s="5">
        <f t="shared" si="1170"/>
        <v>0</v>
      </c>
      <c r="M8333" s="5">
        <f t="shared" si="1171"/>
        <v>0</v>
      </c>
      <c r="N8333" s="6">
        <f t="shared" si="1172"/>
        <v>0</v>
      </c>
      <c r="O8333" s="6">
        <f t="shared" si="1175"/>
        <v>0</v>
      </c>
      <c r="P8333" s="6">
        <f>FORECAST(J8333,Inputs!$B$10:$B$18,Inputs!$A$10:$A$18)</f>
        <v>33.233022598681117</v>
      </c>
      <c r="Q8333" s="6">
        <f>IF(Inputs!$D$10="Yes",IF('Hourly Calcs'!P8333&gt;'Hourly Calcs'!K8333,'Hourly Calcs'!O8333,N8333+O8333),N8333+O8333)</f>
        <v>0</v>
      </c>
      <c r="R8333" s="12">
        <f t="shared" si="1176"/>
        <v>0</v>
      </c>
      <c r="S8333" s="1">
        <f>IF(AND(A8333&gt;=5,A8333&lt;=9),INDEX(Demand!$C$3:$C$26,C8333),INDEX(Demand!$B$3:$B$26,C8333))</f>
        <v>700</v>
      </c>
      <c r="T8333" s="7">
        <f t="shared" si="1177"/>
        <v>0</v>
      </c>
      <c r="U8333" s="7">
        <f t="shared" si="1178"/>
        <v>0</v>
      </c>
    </row>
    <row r="8334" spans="1:21" x14ac:dyDescent="0.2">
      <c r="A8334" s="1">
        <v>12</v>
      </c>
      <c r="B8334" s="1">
        <v>13</v>
      </c>
      <c r="C8334" s="1">
        <v>22</v>
      </c>
      <c r="D8334">
        <v>9.3000000000000007</v>
      </c>
      <c r="E8334">
        <v>8.4</v>
      </c>
      <c r="F8334">
        <v>94</v>
      </c>
      <c r="G8334">
        <v>0</v>
      </c>
      <c r="H8334">
        <v>0</v>
      </c>
      <c r="I8334">
        <v>0</v>
      </c>
      <c r="J8334" s="4">
        <f t="shared" si="1173"/>
        <v>305.78540550053287</v>
      </c>
      <c r="K8334" s="4">
        <f t="shared" si="1174"/>
        <v>-52.888071708335843</v>
      </c>
      <c r="L8334" s="5">
        <f t="shared" si="1170"/>
        <v>0</v>
      </c>
      <c r="M8334" s="5">
        <f t="shared" si="1171"/>
        <v>0</v>
      </c>
      <c r="N8334" s="6">
        <f t="shared" si="1172"/>
        <v>0</v>
      </c>
      <c r="O8334" s="6">
        <f t="shared" si="1175"/>
        <v>0</v>
      </c>
      <c r="P8334" s="6">
        <f>FORECAST(J8334,Inputs!$B$10:$B$18,Inputs!$A$10:$A$18)</f>
        <v>33.386901902782711</v>
      </c>
      <c r="Q8334" s="6">
        <f>IF(Inputs!$D$10="Yes",IF('Hourly Calcs'!P8334&gt;'Hourly Calcs'!K8334,'Hourly Calcs'!O8334,N8334+O8334),N8334+O8334)</f>
        <v>0</v>
      </c>
      <c r="R8334" s="12">
        <f t="shared" si="1176"/>
        <v>0</v>
      </c>
      <c r="S8334" s="1">
        <f>IF(AND(A8334&gt;=5,A8334&lt;=9),INDEX(Demand!$C$3:$C$26,C8334),INDEX(Demand!$B$3:$B$26,C8334))</f>
        <v>600</v>
      </c>
      <c r="T8334" s="7">
        <f t="shared" si="1177"/>
        <v>0</v>
      </c>
      <c r="U8334" s="7">
        <f t="shared" si="1178"/>
        <v>0</v>
      </c>
    </row>
    <row r="8335" spans="1:21" x14ac:dyDescent="0.2">
      <c r="A8335" s="1">
        <v>12</v>
      </c>
      <c r="B8335" s="1">
        <v>13</v>
      </c>
      <c r="C8335" s="1">
        <v>23</v>
      </c>
      <c r="D8335">
        <v>9.3000000000000007</v>
      </c>
      <c r="E8335">
        <v>8.1</v>
      </c>
      <c r="F8335">
        <v>92</v>
      </c>
      <c r="G8335">
        <v>0</v>
      </c>
      <c r="H8335">
        <v>0</v>
      </c>
      <c r="I8335">
        <v>0</v>
      </c>
      <c r="J8335" s="4">
        <f t="shared" si="1173"/>
        <v>327.75133346376373</v>
      </c>
      <c r="K8335" s="4">
        <f t="shared" si="1174"/>
        <v>-59.415577105118217</v>
      </c>
      <c r="L8335" s="5">
        <f t="shared" si="1170"/>
        <v>0</v>
      </c>
      <c r="M8335" s="5">
        <f t="shared" si="1171"/>
        <v>0</v>
      </c>
      <c r="N8335" s="6">
        <f t="shared" si="1172"/>
        <v>0</v>
      </c>
      <c r="O8335" s="6">
        <f t="shared" si="1175"/>
        <v>0</v>
      </c>
      <c r="P8335" s="6">
        <f>FORECAST(J8335,Inputs!$B$10:$B$18,Inputs!$A$10:$A$18)</f>
        <v>33.590290124664477</v>
      </c>
      <c r="Q8335" s="6">
        <f>IF(Inputs!$D$10="Yes",IF('Hourly Calcs'!P8335&gt;'Hourly Calcs'!K8335,'Hourly Calcs'!O8335,N8335+O8335),N8335+O8335)</f>
        <v>0</v>
      </c>
      <c r="R8335" s="12">
        <f t="shared" si="1176"/>
        <v>0</v>
      </c>
      <c r="S8335" s="1">
        <f>IF(AND(A8335&gt;=5,A8335&lt;=9),INDEX(Demand!$C$3:$C$26,C8335),INDEX(Demand!$B$3:$B$26,C8335))</f>
        <v>500</v>
      </c>
      <c r="T8335" s="7">
        <f t="shared" si="1177"/>
        <v>0</v>
      </c>
      <c r="U8335" s="7">
        <f t="shared" si="1178"/>
        <v>0</v>
      </c>
    </row>
    <row r="8336" spans="1:21" x14ac:dyDescent="0.2">
      <c r="A8336" s="1">
        <v>12</v>
      </c>
      <c r="B8336" s="1">
        <v>13</v>
      </c>
      <c r="C8336" s="1">
        <v>24</v>
      </c>
      <c r="D8336">
        <v>9.1</v>
      </c>
      <c r="E8336">
        <v>7.4</v>
      </c>
      <c r="F8336">
        <v>89</v>
      </c>
      <c r="G8336">
        <v>0</v>
      </c>
      <c r="H8336">
        <v>0</v>
      </c>
      <c r="I8336">
        <v>0</v>
      </c>
      <c r="J8336" s="4">
        <f t="shared" si="1173"/>
        <v>355.65723885507384</v>
      </c>
      <c r="K8336" s="4">
        <f t="shared" si="1174"/>
        <v>-62.429300530129581</v>
      </c>
      <c r="L8336" s="5">
        <f t="shared" si="1170"/>
        <v>0</v>
      </c>
      <c r="M8336" s="5">
        <f t="shared" si="1171"/>
        <v>0</v>
      </c>
      <c r="N8336" s="6">
        <f t="shared" si="1172"/>
        <v>0</v>
      </c>
      <c r="O8336" s="6">
        <f t="shared" si="1175"/>
        <v>0</v>
      </c>
      <c r="P8336" s="6">
        <f>FORECAST(J8336,Inputs!$B$10:$B$18,Inputs!$A$10:$A$18)</f>
        <v>33.848678137546976</v>
      </c>
      <c r="Q8336" s="6">
        <f>IF(Inputs!$D$10="Yes",IF('Hourly Calcs'!P8336&gt;'Hourly Calcs'!K8336,'Hourly Calcs'!O8336,N8336+O8336),N8336+O8336)</f>
        <v>0</v>
      </c>
      <c r="R8336" s="12">
        <f t="shared" si="1176"/>
        <v>0</v>
      </c>
      <c r="S8336" s="1">
        <f>IF(AND(A8336&gt;=5,A8336&lt;=9),INDEX(Demand!$C$3:$C$26,C8336),INDEX(Demand!$B$3:$B$26,C8336))</f>
        <v>400</v>
      </c>
      <c r="T8336" s="7">
        <f t="shared" si="1177"/>
        <v>0</v>
      </c>
      <c r="U8336" s="7">
        <f t="shared" si="1178"/>
        <v>0</v>
      </c>
    </row>
    <row r="8337" spans="1:21" x14ac:dyDescent="0.2">
      <c r="A8337" s="1">
        <v>12</v>
      </c>
      <c r="B8337" s="1">
        <v>14</v>
      </c>
      <c r="C8337" s="1">
        <v>1</v>
      </c>
      <c r="D8337">
        <v>8.6</v>
      </c>
      <c r="E8337">
        <v>6.7</v>
      </c>
      <c r="F8337">
        <v>88</v>
      </c>
      <c r="G8337">
        <v>0</v>
      </c>
      <c r="H8337">
        <v>0</v>
      </c>
      <c r="I8337">
        <v>0</v>
      </c>
      <c r="J8337" s="4">
        <f t="shared" si="1173"/>
        <v>24.639462069656474</v>
      </c>
      <c r="K8337" s="4">
        <f t="shared" si="1174"/>
        <v>-60.738989952107147</v>
      </c>
      <c r="L8337" s="5">
        <f t="shared" si="1170"/>
        <v>0</v>
      </c>
      <c r="M8337" s="5">
        <f t="shared" si="1171"/>
        <v>0</v>
      </c>
      <c r="N8337" s="6">
        <f t="shared" si="1172"/>
        <v>0</v>
      </c>
      <c r="O8337" s="6">
        <f t="shared" si="1175"/>
        <v>0</v>
      </c>
      <c r="P8337" s="6">
        <f>FORECAST(J8337,Inputs!$B$10:$B$18,Inputs!$A$10:$A$18)</f>
        <v>30.783698722867186</v>
      </c>
      <c r="Q8337" s="6">
        <f>IF(Inputs!$D$10="Yes",IF('Hourly Calcs'!P8337&gt;'Hourly Calcs'!K8337,'Hourly Calcs'!O8337,N8337+O8337),N8337+O8337)</f>
        <v>0</v>
      </c>
      <c r="R8337" s="12">
        <f t="shared" si="1176"/>
        <v>0</v>
      </c>
      <c r="S8337" s="1">
        <f>IF(AND(A8337&gt;=5,A8337&lt;=9),INDEX(Demand!$C$3:$C$26,C8337),INDEX(Demand!$B$3:$B$26,C8337))</f>
        <v>350</v>
      </c>
      <c r="T8337" s="7">
        <f t="shared" si="1177"/>
        <v>0</v>
      </c>
      <c r="U8337" s="7">
        <f t="shared" si="1178"/>
        <v>0</v>
      </c>
    </row>
    <row r="8338" spans="1:21" x14ac:dyDescent="0.2">
      <c r="A8338" s="1">
        <v>12</v>
      </c>
      <c r="B8338" s="1">
        <v>14</v>
      </c>
      <c r="C8338" s="1">
        <v>2</v>
      </c>
      <c r="D8338">
        <v>8.6999999999999993</v>
      </c>
      <c r="E8338">
        <v>5.7</v>
      </c>
      <c r="F8338">
        <v>81</v>
      </c>
      <c r="G8338">
        <v>0</v>
      </c>
      <c r="H8338">
        <v>0</v>
      </c>
      <c r="I8338">
        <v>0</v>
      </c>
      <c r="J8338" s="4">
        <f t="shared" si="1173"/>
        <v>48.462250004669443</v>
      </c>
      <c r="K8338" s="4">
        <f t="shared" si="1174"/>
        <v>-55.057232308214793</v>
      </c>
      <c r="L8338" s="5">
        <f t="shared" si="1170"/>
        <v>0</v>
      </c>
      <c r="M8338" s="5">
        <f t="shared" si="1171"/>
        <v>0</v>
      </c>
      <c r="N8338" s="6">
        <f t="shared" si="1172"/>
        <v>0</v>
      </c>
      <c r="O8338" s="6">
        <f t="shared" si="1175"/>
        <v>0</v>
      </c>
      <c r="P8338" s="6">
        <f>FORECAST(J8338,Inputs!$B$10:$B$18,Inputs!$A$10:$A$18)</f>
        <v>31.004280092635828</v>
      </c>
      <c r="Q8338" s="6">
        <f>IF(Inputs!$D$10="Yes",IF('Hourly Calcs'!P8338&gt;'Hourly Calcs'!K8338,'Hourly Calcs'!O8338,N8338+O8338),N8338+O8338)</f>
        <v>0</v>
      </c>
      <c r="R8338" s="12">
        <f t="shared" si="1176"/>
        <v>0</v>
      </c>
      <c r="S8338" s="1">
        <f>IF(AND(A8338&gt;=5,A8338&lt;=9),INDEX(Demand!$C$3:$C$26,C8338),INDEX(Demand!$B$3:$B$26,C8338))</f>
        <v>350</v>
      </c>
      <c r="T8338" s="7">
        <f t="shared" si="1177"/>
        <v>0</v>
      </c>
      <c r="U8338" s="7">
        <f t="shared" si="1178"/>
        <v>0</v>
      </c>
    </row>
    <row r="8339" spans="1:21" x14ac:dyDescent="0.2">
      <c r="A8339" s="1">
        <v>12</v>
      </c>
      <c r="B8339" s="1">
        <v>14</v>
      </c>
      <c r="C8339" s="1">
        <v>3</v>
      </c>
      <c r="D8339">
        <v>8.8000000000000007</v>
      </c>
      <c r="E8339">
        <v>5.6</v>
      </c>
      <c r="F8339">
        <v>80</v>
      </c>
      <c r="G8339">
        <v>0</v>
      </c>
      <c r="H8339">
        <v>0</v>
      </c>
      <c r="I8339">
        <v>0</v>
      </c>
      <c r="J8339" s="4">
        <f t="shared" si="1173"/>
        <v>66.427384979686366</v>
      </c>
      <c r="K8339" s="4">
        <f t="shared" si="1174"/>
        <v>-47.054032970557643</v>
      </c>
      <c r="L8339" s="5">
        <f t="shared" si="1170"/>
        <v>0</v>
      </c>
      <c r="M8339" s="5">
        <f t="shared" si="1171"/>
        <v>0</v>
      </c>
      <c r="N8339" s="6">
        <f t="shared" si="1172"/>
        <v>0</v>
      </c>
      <c r="O8339" s="6">
        <f t="shared" si="1175"/>
        <v>0</v>
      </c>
      <c r="P8339" s="6">
        <f>FORECAST(J8339,Inputs!$B$10:$B$18,Inputs!$A$10:$A$18)</f>
        <v>31.170623934997096</v>
      </c>
      <c r="Q8339" s="6">
        <f>IF(Inputs!$D$10="Yes",IF('Hourly Calcs'!P8339&gt;'Hourly Calcs'!K8339,'Hourly Calcs'!O8339,N8339+O8339),N8339+O8339)</f>
        <v>0</v>
      </c>
      <c r="R8339" s="12">
        <f t="shared" si="1176"/>
        <v>0</v>
      </c>
      <c r="S8339" s="1">
        <f>IF(AND(A8339&gt;=5,A8339&lt;=9),INDEX(Demand!$C$3:$C$26,C8339),INDEX(Demand!$B$3:$B$26,C8339))</f>
        <v>350</v>
      </c>
      <c r="T8339" s="7">
        <f t="shared" si="1177"/>
        <v>0</v>
      </c>
      <c r="U8339" s="7">
        <f t="shared" si="1178"/>
        <v>0</v>
      </c>
    </row>
    <row r="8340" spans="1:21" x14ac:dyDescent="0.2">
      <c r="A8340" s="1">
        <v>12</v>
      </c>
      <c r="B8340" s="1">
        <v>14</v>
      </c>
      <c r="C8340" s="1">
        <v>4</v>
      </c>
      <c r="D8340">
        <v>9</v>
      </c>
      <c r="E8340">
        <v>5</v>
      </c>
      <c r="F8340">
        <v>76</v>
      </c>
      <c r="G8340">
        <v>0</v>
      </c>
      <c r="H8340">
        <v>0</v>
      </c>
      <c r="I8340">
        <v>0</v>
      </c>
      <c r="J8340" s="4">
        <f t="shared" si="1173"/>
        <v>80.540365098715156</v>
      </c>
      <c r="K8340" s="4">
        <f t="shared" si="1174"/>
        <v>-37.965776251426945</v>
      </c>
      <c r="L8340" s="5">
        <f t="shared" si="1170"/>
        <v>84.459634901284844</v>
      </c>
      <c r="M8340" s="5">
        <f t="shared" si="1171"/>
        <v>0</v>
      </c>
      <c r="N8340" s="6">
        <f t="shared" si="1172"/>
        <v>0</v>
      </c>
      <c r="O8340" s="6">
        <f t="shared" si="1175"/>
        <v>0</v>
      </c>
      <c r="P8340" s="6">
        <f>FORECAST(J8340,Inputs!$B$10:$B$18,Inputs!$A$10:$A$18)</f>
        <v>31.301299676839953</v>
      </c>
      <c r="Q8340" s="6">
        <f>IF(Inputs!$D$10="Yes",IF('Hourly Calcs'!P8340&gt;'Hourly Calcs'!K8340,'Hourly Calcs'!O8340,N8340+O8340),N8340+O8340)</f>
        <v>0</v>
      </c>
      <c r="R8340" s="12">
        <f t="shared" si="1176"/>
        <v>0</v>
      </c>
      <c r="S8340" s="1">
        <f>IF(AND(A8340&gt;=5,A8340&lt;=9),INDEX(Demand!$C$3:$C$26,C8340),INDEX(Demand!$B$3:$B$26,C8340))</f>
        <v>350</v>
      </c>
      <c r="T8340" s="7">
        <f t="shared" si="1177"/>
        <v>0</v>
      </c>
      <c r="U8340" s="7">
        <f t="shared" si="1178"/>
        <v>0</v>
      </c>
    </row>
    <row r="8341" spans="1:21" x14ac:dyDescent="0.2">
      <c r="A8341" s="1">
        <v>12</v>
      </c>
      <c r="B8341" s="1">
        <v>14</v>
      </c>
      <c r="C8341" s="1">
        <v>5</v>
      </c>
      <c r="D8341">
        <v>8.6</v>
      </c>
      <c r="E8341">
        <v>5.3</v>
      </c>
      <c r="F8341">
        <v>80</v>
      </c>
      <c r="G8341">
        <v>0</v>
      </c>
      <c r="H8341">
        <v>0</v>
      </c>
      <c r="I8341">
        <v>0</v>
      </c>
      <c r="J8341" s="4">
        <f t="shared" si="1173"/>
        <v>92.552623996116154</v>
      </c>
      <c r="K8341" s="4">
        <f t="shared" si="1174"/>
        <v>-28.506159690117912</v>
      </c>
      <c r="L8341" s="5">
        <f t="shared" si="1170"/>
        <v>72.447376003883846</v>
      </c>
      <c r="M8341" s="5">
        <f t="shared" si="1171"/>
        <v>0</v>
      </c>
      <c r="N8341" s="6">
        <f t="shared" si="1172"/>
        <v>0</v>
      </c>
      <c r="O8341" s="6">
        <f t="shared" si="1175"/>
        <v>0</v>
      </c>
      <c r="P8341" s="6">
        <f>FORECAST(J8341,Inputs!$B$10:$B$18,Inputs!$A$10:$A$18)</f>
        <v>31.412524296260333</v>
      </c>
      <c r="Q8341" s="6">
        <f>IF(Inputs!$D$10="Yes",IF('Hourly Calcs'!P8341&gt;'Hourly Calcs'!K8341,'Hourly Calcs'!O8341,N8341+O8341),N8341+O8341)</f>
        <v>0</v>
      </c>
      <c r="R8341" s="12">
        <f t="shared" si="1176"/>
        <v>0</v>
      </c>
      <c r="S8341" s="1">
        <f>IF(AND(A8341&gt;=5,A8341&lt;=9),INDEX(Demand!$C$3:$C$26,C8341),INDEX(Demand!$B$3:$B$26,C8341))</f>
        <v>350</v>
      </c>
      <c r="T8341" s="7">
        <f t="shared" si="1177"/>
        <v>0</v>
      </c>
      <c r="U8341" s="7">
        <f t="shared" si="1178"/>
        <v>0</v>
      </c>
    </row>
    <row r="8342" spans="1:21" x14ac:dyDescent="0.2">
      <c r="A8342" s="1">
        <v>12</v>
      </c>
      <c r="B8342" s="1">
        <v>14</v>
      </c>
      <c r="C8342" s="1">
        <v>6</v>
      </c>
      <c r="D8342">
        <v>8.5</v>
      </c>
      <c r="E8342">
        <v>5.2</v>
      </c>
      <c r="F8342">
        <v>80</v>
      </c>
      <c r="G8342">
        <v>0</v>
      </c>
      <c r="H8342">
        <v>0</v>
      </c>
      <c r="I8342">
        <v>0</v>
      </c>
      <c r="J8342" s="4">
        <f t="shared" si="1173"/>
        <v>103.60045945176338</v>
      </c>
      <c r="K8342" s="4">
        <f t="shared" si="1174"/>
        <v>-19.120123997806076</v>
      </c>
      <c r="L8342" s="5">
        <f t="shared" si="1170"/>
        <v>61.399540548236615</v>
      </c>
      <c r="M8342" s="5">
        <f t="shared" si="1171"/>
        <v>0</v>
      </c>
      <c r="N8342" s="6">
        <f t="shared" si="1172"/>
        <v>0</v>
      </c>
      <c r="O8342" s="6">
        <f t="shared" si="1175"/>
        <v>0</v>
      </c>
      <c r="P8342" s="6">
        <f>FORECAST(J8342,Inputs!$B$10:$B$18,Inputs!$A$10:$A$18)</f>
        <v>31.514819068997806</v>
      </c>
      <c r="Q8342" s="6">
        <f>IF(Inputs!$D$10="Yes",IF('Hourly Calcs'!P8342&gt;'Hourly Calcs'!K8342,'Hourly Calcs'!O8342,N8342+O8342),N8342+O8342)</f>
        <v>0</v>
      </c>
      <c r="R8342" s="12">
        <f t="shared" si="1176"/>
        <v>0</v>
      </c>
      <c r="S8342" s="1">
        <f>IF(AND(A8342&gt;=5,A8342&lt;=9),INDEX(Demand!$C$3:$C$26,C8342),INDEX(Demand!$B$3:$B$26,C8342))</f>
        <v>350</v>
      </c>
      <c r="T8342" s="7">
        <f t="shared" si="1177"/>
        <v>0</v>
      </c>
      <c r="U8342" s="7">
        <f t="shared" si="1178"/>
        <v>0</v>
      </c>
    </row>
    <row r="8343" spans="1:21" x14ac:dyDescent="0.2">
      <c r="A8343" s="1">
        <v>12</v>
      </c>
      <c r="B8343" s="1">
        <v>14</v>
      </c>
      <c r="C8343" s="1">
        <v>7</v>
      </c>
      <c r="D8343">
        <v>8</v>
      </c>
      <c r="E8343">
        <v>4.5999999999999996</v>
      </c>
      <c r="F8343">
        <v>79</v>
      </c>
      <c r="G8343">
        <v>0</v>
      </c>
      <c r="H8343">
        <v>0</v>
      </c>
      <c r="I8343">
        <v>0</v>
      </c>
      <c r="J8343" s="4">
        <f t="shared" si="1173"/>
        <v>114.42807278846408</v>
      </c>
      <c r="K8343" s="4">
        <f t="shared" si="1174"/>
        <v>-10.145807480118719</v>
      </c>
      <c r="L8343" s="5">
        <f t="shared" si="1170"/>
        <v>50.571927211535922</v>
      </c>
      <c r="M8343" s="5">
        <f t="shared" si="1171"/>
        <v>0</v>
      </c>
      <c r="N8343" s="6">
        <f t="shared" si="1172"/>
        <v>0</v>
      </c>
      <c r="O8343" s="6">
        <f t="shared" si="1175"/>
        <v>0</v>
      </c>
      <c r="P8343" s="6">
        <f>FORECAST(J8343,Inputs!$B$10:$B$18,Inputs!$A$10:$A$18)</f>
        <v>31.615074748041334</v>
      </c>
      <c r="Q8343" s="6">
        <f>IF(Inputs!$D$10="Yes",IF('Hourly Calcs'!P8343&gt;'Hourly Calcs'!K8343,'Hourly Calcs'!O8343,N8343+O8343),N8343+O8343)</f>
        <v>0</v>
      </c>
      <c r="R8343" s="12">
        <f t="shared" si="1176"/>
        <v>0</v>
      </c>
      <c r="S8343" s="1">
        <f>IF(AND(A8343&gt;=5,A8343&lt;=9),INDEX(Demand!$C$3:$C$26,C8343),INDEX(Demand!$B$3:$B$26,C8343))</f>
        <v>350</v>
      </c>
      <c r="T8343" s="7">
        <f t="shared" si="1177"/>
        <v>0</v>
      </c>
      <c r="U8343" s="7">
        <f t="shared" si="1178"/>
        <v>0</v>
      </c>
    </row>
    <row r="8344" spans="1:21" x14ac:dyDescent="0.2">
      <c r="A8344" s="1">
        <v>12</v>
      </c>
      <c r="B8344" s="1">
        <v>14</v>
      </c>
      <c r="C8344" s="1">
        <v>8</v>
      </c>
      <c r="D8344">
        <v>8.4</v>
      </c>
      <c r="E8344">
        <v>5</v>
      </c>
      <c r="F8344">
        <v>79</v>
      </c>
      <c r="G8344">
        <v>0</v>
      </c>
      <c r="H8344">
        <v>0</v>
      </c>
      <c r="I8344">
        <v>0</v>
      </c>
      <c r="J8344" s="4">
        <f t="shared" si="1173"/>
        <v>125.5596367415947</v>
      </c>
      <c r="K8344" s="4">
        <f t="shared" si="1174"/>
        <v>-1.8009462281527107</v>
      </c>
      <c r="L8344" s="5">
        <f t="shared" si="1170"/>
        <v>39.440363258405299</v>
      </c>
      <c r="M8344" s="5">
        <f t="shared" si="1171"/>
        <v>0</v>
      </c>
      <c r="N8344" s="6">
        <f t="shared" si="1172"/>
        <v>0</v>
      </c>
      <c r="O8344" s="6">
        <f t="shared" si="1175"/>
        <v>0</v>
      </c>
      <c r="P8344" s="6">
        <f>FORECAST(J8344,Inputs!$B$10:$B$18,Inputs!$A$10:$A$18)</f>
        <v>31.718144784644394</v>
      </c>
      <c r="Q8344" s="6">
        <f>IF(Inputs!$D$10="Yes",IF('Hourly Calcs'!P8344&gt;'Hourly Calcs'!K8344,'Hourly Calcs'!O8344,N8344+O8344),N8344+O8344)</f>
        <v>0</v>
      </c>
      <c r="R8344" s="12">
        <f t="shared" si="1176"/>
        <v>0</v>
      </c>
      <c r="S8344" s="1">
        <f>IF(AND(A8344&gt;=5,A8344&lt;=9),INDEX(Demand!$C$3:$C$26,C8344),INDEX(Demand!$B$3:$B$26,C8344))</f>
        <v>350</v>
      </c>
      <c r="T8344" s="7">
        <f t="shared" si="1177"/>
        <v>0</v>
      </c>
      <c r="U8344" s="7">
        <f t="shared" si="1178"/>
        <v>0</v>
      </c>
    </row>
    <row r="8345" spans="1:21" x14ac:dyDescent="0.2">
      <c r="A8345" s="1">
        <v>12</v>
      </c>
      <c r="B8345" s="1">
        <v>14</v>
      </c>
      <c r="C8345" s="1">
        <v>9</v>
      </c>
      <c r="D8345">
        <v>7.8</v>
      </c>
      <c r="E8345">
        <v>5.9</v>
      </c>
      <c r="F8345">
        <v>88</v>
      </c>
      <c r="G8345">
        <v>19</v>
      </c>
      <c r="H8345">
        <v>0</v>
      </c>
      <c r="I8345">
        <v>19</v>
      </c>
      <c r="J8345" s="4">
        <f t="shared" si="1173"/>
        <v>137.37001890941013</v>
      </c>
      <c r="K8345" s="4">
        <f t="shared" si="1174"/>
        <v>5.2934837826264385</v>
      </c>
      <c r="L8345" s="5">
        <f t="shared" si="1170"/>
        <v>27.629981090589865</v>
      </c>
      <c r="M8345" s="5">
        <f t="shared" si="1171"/>
        <v>28.706516217373562</v>
      </c>
      <c r="N8345" s="6">
        <f t="shared" si="1172"/>
        <v>0</v>
      </c>
      <c r="O8345" s="6">
        <f t="shared" si="1175"/>
        <v>17.375856939272897</v>
      </c>
      <c r="P8345" s="6">
        <f>FORECAST(J8345,Inputs!$B$10:$B$18,Inputs!$A$10:$A$18)</f>
        <v>31.827500175087128</v>
      </c>
      <c r="Q8345" s="6">
        <f>IF(Inputs!$D$10="Yes",IF('Hourly Calcs'!P8345&gt;'Hourly Calcs'!K8345,'Hourly Calcs'!O8345,N8345+O8345),N8345+O8345)</f>
        <v>17.375856939272897</v>
      </c>
      <c r="R8345" s="12">
        <f t="shared" si="1176"/>
        <v>82.570072175424798</v>
      </c>
      <c r="S8345" s="1">
        <f>IF(AND(A8345&gt;=5,A8345&lt;=9),INDEX(Demand!$C$3:$C$26,C8345),INDEX(Demand!$B$3:$B$26,C8345))</f>
        <v>350</v>
      </c>
      <c r="T8345" s="7">
        <f t="shared" si="1177"/>
        <v>82.570072175424798</v>
      </c>
      <c r="U8345" s="7">
        <f t="shared" si="1178"/>
        <v>0</v>
      </c>
    </row>
    <row r="8346" spans="1:21" x14ac:dyDescent="0.2">
      <c r="A8346" s="1">
        <v>12</v>
      </c>
      <c r="B8346" s="1">
        <v>14</v>
      </c>
      <c r="C8346" s="1">
        <v>10</v>
      </c>
      <c r="D8346">
        <v>9.1</v>
      </c>
      <c r="E8346">
        <v>5.2</v>
      </c>
      <c r="F8346">
        <v>77</v>
      </c>
      <c r="G8346">
        <v>77</v>
      </c>
      <c r="H8346">
        <v>120</v>
      </c>
      <c r="I8346">
        <v>57</v>
      </c>
      <c r="J8346" s="4">
        <f t="shared" si="1173"/>
        <v>150.07450308277168</v>
      </c>
      <c r="K8346" s="4">
        <f t="shared" si="1174"/>
        <v>10.831817941403116</v>
      </c>
      <c r="L8346" s="5">
        <f t="shared" si="1170"/>
        <v>14.925496917228315</v>
      </c>
      <c r="M8346" s="5">
        <f t="shared" si="1171"/>
        <v>23.168182058596884</v>
      </c>
      <c r="N8346" s="6">
        <f t="shared" si="1172"/>
        <v>82.379758619914384</v>
      </c>
      <c r="O8346" s="6">
        <f t="shared" si="1175"/>
        <v>52.127570817818686</v>
      </c>
      <c r="P8346" s="6">
        <f>FORECAST(J8346,Inputs!$B$10:$B$18,Inputs!$A$10:$A$18)</f>
        <v>31.945134287803441</v>
      </c>
      <c r="Q8346" s="6">
        <f>IF(Inputs!$D$10="Yes",IF('Hourly Calcs'!P8346&gt;'Hourly Calcs'!K8346,'Hourly Calcs'!O8346,N8346+O8346),N8346+O8346)</f>
        <v>52.127570817818686</v>
      </c>
      <c r="R8346" s="12">
        <f t="shared" si="1176"/>
        <v>247.71021652627439</v>
      </c>
      <c r="S8346" s="1">
        <f>IF(AND(A8346&gt;=5,A8346&lt;=9),INDEX(Demand!$C$3:$C$26,C8346),INDEX(Demand!$B$3:$B$26,C8346))</f>
        <v>600</v>
      </c>
      <c r="T8346" s="7">
        <f t="shared" si="1177"/>
        <v>247.71021652627439</v>
      </c>
      <c r="U8346" s="7">
        <f t="shared" si="1178"/>
        <v>0</v>
      </c>
    </row>
    <row r="8347" spans="1:21" x14ac:dyDescent="0.2">
      <c r="A8347" s="1">
        <v>12</v>
      </c>
      <c r="B8347" s="1">
        <v>14</v>
      </c>
      <c r="C8347" s="1">
        <v>11</v>
      </c>
      <c r="D8347">
        <v>9.1</v>
      </c>
      <c r="E8347">
        <v>5.8</v>
      </c>
      <c r="F8347">
        <v>80</v>
      </c>
      <c r="G8347">
        <v>170</v>
      </c>
      <c r="H8347">
        <v>257</v>
      </c>
      <c r="I8347">
        <v>105</v>
      </c>
      <c r="J8347" s="4">
        <f t="shared" si="1173"/>
        <v>163.66481566003978</v>
      </c>
      <c r="K8347" s="4">
        <f t="shared" si="1174"/>
        <v>14.538536022565367</v>
      </c>
      <c r="L8347" s="5">
        <f t="shared" si="1170"/>
        <v>1.3351843399602217</v>
      </c>
      <c r="M8347" s="5">
        <f t="shared" si="1171"/>
        <v>19.461463977434633</v>
      </c>
      <c r="N8347" s="6">
        <f t="shared" si="1172"/>
        <v>192.55834257059053</v>
      </c>
      <c r="O8347" s="6">
        <f t="shared" si="1175"/>
        <v>96.024472559139681</v>
      </c>
      <c r="P8347" s="6">
        <f>FORECAST(J8347,Inputs!$B$10:$B$18,Inputs!$A$10:$A$18)</f>
        <v>32.070970515370739</v>
      </c>
      <c r="Q8347" s="6">
        <f>IF(Inputs!$D$10="Yes",IF('Hourly Calcs'!P8347&gt;'Hourly Calcs'!K8347,'Hourly Calcs'!O8347,N8347+O8347),N8347+O8347)</f>
        <v>96.024472559139681</v>
      </c>
      <c r="R8347" s="12">
        <f t="shared" si="1176"/>
        <v>456.30829360103172</v>
      </c>
      <c r="S8347" s="1">
        <f>IF(AND(A8347&gt;=5,A8347&lt;=9),INDEX(Demand!$C$3:$C$26,C8347),INDEX(Demand!$B$3:$B$26,C8347))</f>
        <v>600</v>
      </c>
      <c r="T8347" s="7">
        <f t="shared" si="1177"/>
        <v>456.30829360103172</v>
      </c>
      <c r="U8347" s="7">
        <f t="shared" si="1178"/>
        <v>0</v>
      </c>
    </row>
    <row r="8348" spans="1:21" x14ac:dyDescent="0.2">
      <c r="A8348" s="1">
        <v>12</v>
      </c>
      <c r="B8348" s="1">
        <v>14</v>
      </c>
      <c r="C8348" s="1">
        <v>12</v>
      </c>
      <c r="D8348">
        <v>7.2</v>
      </c>
      <c r="E8348">
        <v>5.9</v>
      </c>
      <c r="F8348">
        <v>91</v>
      </c>
      <c r="G8348">
        <v>135</v>
      </c>
      <c r="H8348">
        <v>57</v>
      </c>
      <c r="I8348">
        <v>118</v>
      </c>
      <c r="J8348" s="4">
        <f t="shared" si="1173"/>
        <v>177.8541176594795</v>
      </c>
      <c r="K8348" s="4">
        <f t="shared" si="1174"/>
        <v>16.055600134691147</v>
      </c>
      <c r="L8348" s="5">
        <f t="shared" si="1170"/>
        <v>12.854117659479499</v>
      </c>
      <c r="M8348" s="5">
        <f t="shared" si="1171"/>
        <v>17.944399865308853</v>
      </c>
      <c r="N8348" s="6">
        <f t="shared" si="1172"/>
        <v>42.932451240131421</v>
      </c>
      <c r="O8348" s="6">
        <f t="shared" si="1175"/>
        <v>107.91321678074746</v>
      </c>
      <c r="P8348" s="6">
        <f>FORECAST(J8348,Inputs!$B$10:$B$18,Inputs!$A$10:$A$18)</f>
        <v>32.202352941291473</v>
      </c>
      <c r="Q8348" s="6">
        <f>IF(Inputs!$D$10="Yes",IF('Hourly Calcs'!P8348&gt;'Hourly Calcs'!K8348,'Hourly Calcs'!O8348,N8348+O8348),N8348+O8348)</f>
        <v>107.91321678074746</v>
      </c>
      <c r="R8348" s="12">
        <f t="shared" si="1176"/>
        <v>512.8036061421119</v>
      </c>
      <c r="S8348" s="1">
        <f>IF(AND(A8348&gt;=5,A8348&lt;=9),INDEX(Demand!$C$3:$C$26,C8348),INDEX(Demand!$B$3:$B$26,C8348))</f>
        <v>600</v>
      </c>
      <c r="T8348" s="7">
        <f t="shared" si="1177"/>
        <v>512.8036061421119</v>
      </c>
      <c r="U8348" s="7">
        <f t="shared" si="1178"/>
        <v>0</v>
      </c>
    </row>
    <row r="8349" spans="1:21" x14ac:dyDescent="0.2">
      <c r="A8349" s="1">
        <v>12</v>
      </c>
      <c r="B8349" s="1">
        <v>14</v>
      </c>
      <c r="C8349" s="1">
        <v>13</v>
      </c>
      <c r="D8349">
        <v>7</v>
      </c>
      <c r="E8349">
        <v>6.1</v>
      </c>
      <c r="F8349">
        <v>94</v>
      </c>
      <c r="G8349">
        <v>180</v>
      </c>
      <c r="H8349">
        <v>163</v>
      </c>
      <c r="I8349">
        <v>132</v>
      </c>
      <c r="J8349" s="4">
        <f t="shared" si="1173"/>
        <v>192.12846846936097</v>
      </c>
      <c r="K8349" s="4">
        <f t="shared" si="1174"/>
        <v>15.229922425989329</v>
      </c>
      <c r="L8349" s="5">
        <f t="shared" si="1170"/>
        <v>27.128468469360968</v>
      </c>
      <c r="M8349" s="5">
        <f t="shared" si="1171"/>
        <v>18.770077574010671</v>
      </c>
      <c r="N8349" s="6">
        <f t="shared" si="1172"/>
        <v>113.77040124371361</v>
      </c>
      <c r="O8349" s="6">
        <f t="shared" si="1175"/>
        <v>120.71647978863275</v>
      </c>
      <c r="P8349" s="6">
        <f>FORECAST(J8349,Inputs!$B$10:$B$18,Inputs!$A$10:$A$18)</f>
        <v>32.334522856197786</v>
      </c>
      <c r="Q8349" s="6">
        <f>IF(Inputs!$D$10="Yes",IF('Hourly Calcs'!P8349&gt;'Hourly Calcs'!K8349,'Hourly Calcs'!O8349,N8349+O8349),N8349+O8349)</f>
        <v>120.71647978863275</v>
      </c>
      <c r="R8349" s="12">
        <f t="shared" si="1176"/>
        <v>573.64471195558281</v>
      </c>
      <c r="S8349" s="1">
        <f>IF(AND(A8349&gt;=5,A8349&lt;=9),INDEX(Demand!$C$3:$C$26,C8349),INDEX(Demand!$B$3:$B$26,C8349))</f>
        <v>600</v>
      </c>
      <c r="T8349" s="7">
        <f t="shared" si="1177"/>
        <v>573.64471195558281</v>
      </c>
      <c r="U8349" s="7">
        <f t="shared" si="1178"/>
        <v>0</v>
      </c>
    </row>
    <row r="8350" spans="1:21" x14ac:dyDescent="0.2">
      <c r="A8350" s="1">
        <v>12</v>
      </c>
      <c r="B8350" s="1">
        <v>14</v>
      </c>
      <c r="C8350" s="1">
        <v>14</v>
      </c>
      <c r="D8350">
        <v>8.6</v>
      </c>
      <c r="E8350">
        <v>6.4</v>
      </c>
      <c r="F8350">
        <v>86</v>
      </c>
      <c r="G8350">
        <v>147</v>
      </c>
      <c r="H8350">
        <v>166</v>
      </c>
      <c r="I8350">
        <v>104</v>
      </c>
      <c r="J8350" s="4">
        <f t="shared" si="1173"/>
        <v>205.93888305859252</v>
      </c>
      <c r="K8350" s="4">
        <f t="shared" si="1174"/>
        <v>12.145707036641184</v>
      </c>
      <c r="L8350" s="5">
        <f t="shared" si="1170"/>
        <v>40.938883058592523</v>
      </c>
      <c r="M8350" s="5">
        <f t="shared" si="1171"/>
        <v>21.854292963358816</v>
      </c>
      <c r="N8350" s="6">
        <f t="shared" si="1172"/>
        <v>97.507079251964569</v>
      </c>
      <c r="O8350" s="6">
        <f t="shared" si="1175"/>
        <v>95.10995377286217</v>
      </c>
      <c r="P8350" s="6">
        <f>FORECAST(J8350,Inputs!$B$10:$B$18,Inputs!$A$10:$A$18)</f>
        <v>32.462397065357337</v>
      </c>
      <c r="Q8350" s="6">
        <f>IF(Inputs!$D$10="Yes",IF('Hourly Calcs'!P8350&gt;'Hourly Calcs'!K8350,'Hourly Calcs'!O8350,N8350+O8350),N8350+O8350)</f>
        <v>95.10995377286217</v>
      </c>
      <c r="R8350" s="12">
        <f t="shared" si="1176"/>
        <v>451.962500328641</v>
      </c>
      <c r="S8350" s="1">
        <f>IF(AND(A8350&gt;=5,A8350&lt;=9),INDEX(Demand!$C$3:$C$26,C8350),INDEX(Demand!$B$3:$B$26,C8350))</f>
        <v>600</v>
      </c>
      <c r="T8350" s="7">
        <f t="shared" si="1177"/>
        <v>451.962500328641</v>
      </c>
      <c r="U8350" s="7">
        <f t="shared" si="1178"/>
        <v>0</v>
      </c>
    </row>
    <row r="8351" spans="1:21" x14ac:dyDescent="0.2">
      <c r="A8351" s="1">
        <v>12</v>
      </c>
      <c r="B8351" s="1">
        <v>14</v>
      </c>
      <c r="C8351" s="1">
        <v>15</v>
      </c>
      <c r="D8351">
        <v>7.9</v>
      </c>
      <c r="E8351">
        <v>5.2</v>
      </c>
      <c r="F8351">
        <v>83</v>
      </c>
      <c r="G8351">
        <v>66</v>
      </c>
      <c r="H8351">
        <v>3</v>
      </c>
      <c r="I8351">
        <v>65</v>
      </c>
      <c r="J8351" s="4">
        <f t="shared" si="1173"/>
        <v>218.91852832671555</v>
      </c>
      <c r="K8351" s="4">
        <f t="shared" si="1174"/>
        <v>7.1024716418969405</v>
      </c>
      <c r="L8351" s="5">
        <f t="shared" si="1170"/>
        <v>53.918528326715546</v>
      </c>
      <c r="M8351" s="5">
        <f t="shared" si="1171"/>
        <v>26.89752835810306</v>
      </c>
      <c r="N8351" s="6">
        <f t="shared" si="1172"/>
        <v>1.2879209557297366</v>
      </c>
      <c r="O8351" s="6">
        <f t="shared" si="1175"/>
        <v>59.443721108038851</v>
      </c>
      <c r="P8351" s="6">
        <f>FORECAST(J8351,Inputs!$B$10:$B$18,Inputs!$A$10:$A$18)</f>
        <v>32.582578965988105</v>
      </c>
      <c r="Q8351" s="6">
        <f>IF(Inputs!$D$10="Yes",IF('Hourly Calcs'!P8351&gt;'Hourly Calcs'!K8351,'Hourly Calcs'!O8351,N8351+O8351),N8351+O8351)</f>
        <v>59.443721108038851</v>
      </c>
      <c r="R8351" s="12">
        <f t="shared" si="1176"/>
        <v>282.47656270540062</v>
      </c>
      <c r="S8351" s="1">
        <f>IF(AND(A8351&gt;=5,A8351&lt;=9),INDEX(Demand!$C$3:$C$26,C8351),INDEX(Demand!$B$3:$B$26,C8351))</f>
        <v>600</v>
      </c>
      <c r="T8351" s="7">
        <f t="shared" si="1177"/>
        <v>282.47656270540062</v>
      </c>
      <c r="U8351" s="7">
        <f t="shared" si="1178"/>
        <v>0</v>
      </c>
    </row>
    <row r="8352" spans="1:21" x14ac:dyDescent="0.2">
      <c r="A8352" s="1">
        <v>12</v>
      </c>
      <c r="B8352" s="1">
        <v>14</v>
      </c>
      <c r="C8352" s="1">
        <v>16</v>
      </c>
      <c r="D8352">
        <v>8.1999999999999993</v>
      </c>
      <c r="E8352">
        <v>5.2</v>
      </c>
      <c r="F8352">
        <v>81</v>
      </c>
      <c r="G8352">
        <v>16</v>
      </c>
      <c r="H8352">
        <v>0</v>
      </c>
      <c r="I8352">
        <v>16</v>
      </c>
      <c r="J8352" s="4">
        <f t="shared" si="1173"/>
        <v>230.97894103934937</v>
      </c>
      <c r="K8352" s="4">
        <f t="shared" si="1174"/>
        <v>0.72097245867477966</v>
      </c>
      <c r="L8352" s="5">
        <f t="shared" si="1170"/>
        <v>65.978941039349365</v>
      </c>
      <c r="M8352" s="5">
        <f t="shared" si="1171"/>
        <v>33.27902754132522</v>
      </c>
      <c r="N8352" s="6">
        <f t="shared" si="1172"/>
        <v>0</v>
      </c>
      <c r="O8352" s="6">
        <f t="shared" si="1175"/>
        <v>14.632300580440333</v>
      </c>
      <c r="P8352" s="6">
        <f>FORECAST(J8352,Inputs!$B$10:$B$18,Inputs!$A$10:$A$18)</f>
        <v>32.69424945406805</v>
      </c>
      <c r="Q8352" s="6">
        <f>IF(Inputs!$D$10="Yes",IF('Hourly Calcs'!P8352&gt;'Hourly Calcs'!K8352,'Hourly Calcs'!O8352,N8352+O8352),N8352+O8352)</f>
        <v>14.632300580440333</v>
      </c>
      <c r="R8352" s="12">
        <f t="shared" si="1176"/>
        <v>69.532692358252461</v>
      </c>
      <c r="S8352" s="1">
        <f>IF(AND(A8352&gt;=5,A8352&lt;=9),INDEX(Demand!$C$3:$C$26,C8352),INDEX(Demand!$B$3:$B$26,C8352))</f>
        <v>900</v>
      </c>
      <c r="T8352" s="7">
        <f t="shared" si="1177"/>
        <v>69.532692358252461</v>
      </c>
      <c r="U8352" s="7">
        <f t="shared" si="1178"/>
        <v>0</v>
      </c>
    </row>
    <row r="8353" spans="1:21" x14ac:dyDescent="0.2">
      <c r="A8353" s="1">
        <v>12</v>
      </c>
      <c r="B8353" s="1">
        <v>14</v>
      </c>
      <c r="C8353" s="1">
        <v>17</v>
      </c>
      <c r="D8353">
        <v>6.1</v>
      </c>
      <c r="E8353">
        <v>5.3</v>
      </c>
      <c r="F8353">
        <v>95</v>
      </c>
      <c r="G8353">
        <v>0</v>
      </c>
      <c r="H8353">
        <v>0</v>
      </c>
      <c r="I8353">
        <v>0</v>
      </c>
      <c r="J8353" s="4">
        <f t="shared" si="1173"/>
        <v>242.27662955971908</v>
      </c>
      <c r="K8353" s="4">
        <f t="shared" si="1174"/>
        <v>-7.6004680983318309</v>
      </c>
      <c r="L8353" s="5">
        <f t="shared" si="1170"/>
        <v>77.276629559719083</v>
      </c>
      <c r="M8353" s="5">
        <f t="shared" si="1171"/>
        <v>0</v>
      </c>
      <c r="N8353" s="6">
        <f t="shared" si="1172"/>
        <v>0</v>
      </c>
      <c r="O8353" s="6">
        <f t="shared" si="1175"/>
        <v>0</v>
      </c>
      <c r="P8353" s="6">
        <f>FORECAST(J8353,Inputs!$B$10:$B$18,Inputs!$A$10:$A$18)</f>
        <v>32.798857681108508</v>
      </c>
      <c r="Q8353" s="6">
        <f>IF(Inputs!$D$10="Yes",IF('Hourly Calcs'!P8353&gt;'Hourly Calcs'!K8353,'Hourly Calcs'!O8353,N8353+O8353),N8353+O8353)</f>
        <v>0</v>
      </c>
      <c r="R8353" s="12">
        <f t="shared" si="1176"/>
        <v>0</v>
      </c>
      <c r="S8353" s="1">
        <f>IF(AND(A8353&gt;=5,A8353&lt;=9),INDEX(Demand!$C$3:$C$26,C8353),INDEX(Demand!$B$3:$B$26,C8353))</f>
        <v>900</v>
      </c>
      <c r="T8353" s="7">
        <f t="shared" si="1177"/>
        <v>0</v>
      </c>
      <c r="U8353" s="7">
        <f t="shared" si="1178"/>
        <v>0</v>
      </c>
    </row>
    <row r="8354" spans="1:21" x14ac:dyDescent="0.2">
      <c r="A8354" s="1">
        <v>12</v>
      </c>
      <c r="B8354" s="1">
        <v>14</v>
      </c>
      <c r="C8354" s="1">
        <v>18</v>
      </c>
      <c r="D8354">
        <v>6.1</v>
      </c>
      <c r="E8354">
        <v>5</v>
      </c>
      <c r="F8354">
        <v>93</v>
      </c>
      <c r="G8354">
        <v>0</v>
      </c>
      <c r="H8354">
        <v>0</v>
      </c>
      <c r="I8354">
        <v>0</v>
      </c>
      <c r="J8354" s="4">
        <f t="shared" si="1173"/>
        <v>253.14285499308147</v>
      </c>
      <c r="K8354" s="4">
        <f t="shared" si="1174"/>
        <v>-16.395826162928117</v>
      </c>
      <c r="L8354" s="5">
        <f t="shared" si="1170"/>
        <v>88.142854993081471</v>
      </c>
      <c r="M8354" s="5">
        <f t="shared" si="1171"/>
        <v>0</v>
      </c>
      <c r="N8354" s="6">
        <f t="shared" si="1172"/>
        <v>0</v>
      </c>
      <c r="O8354" s="6">
        <f t="shared" si="1175"/>
        <v>0</v>
      </c>
      <c r="P8354" s="6">
        <f>FORECAST(J8354,Inputs!$B$10:$B$18,Inputs!$A$10:$A$18)</f>
        <v>32.89947087956557</v>
      </c>
      <c r="Q8354" s="6">
        <f>IF(Inputs!$D$10="Yes",IF('Hourly Calcs'!P8354&gt;'Hourly Calcs'!K8354,'Hourly Calcs'!O8354,N8354+O8354),N8354+O8354)</f>
        <v>0</v>
      </c>
      <c r="R8354" s="12">
        <f t="shared" si="1176"/>
        <v>0</v>
      </c>
      <c r="S8354" s="1">
        <f>IF(AND(A8354&gt;=5,A8354&lt;=9),INDEX(Demand!$C$3:$C$26,C8354),INDEX(Demand!$B$3:$B$26,C8354))</f>
        <v>900</v>
      </c>
      <c r="T8354" s="7">
        <f t="shared" si="1177"/>
        <v>0</v>
      </c>
      <c r="U8354" s="7">
        <f t="shared" si="1178"/>
        <v>0</v>
      </c>
    </row>
    <row r="8355" spans="1:21" x14ac:dyDescent="0.2">
      <c r="A8355" s="1">
        <v>12</v>
      </c>
      <c r="B8355" s="1">
        <v>14</v>
      </c>
      <c r="C8355" s="1">
        <v>19</v>
      </c>
      <c r="D8355">
        <v>6.7</v>
      </c>
      <c r="E8355">
        <v>5.6</v>
      </c>
      <c r="F8355">
        <v>93</v>
      </c>
      <c r="G8355">
        <v>0</v>
      </c>
      <c r="H8355">
        <v>0</v>
      </c>
      <c r="I8355">
        <v>0</v>
      </c>
      <c r="J8355" s="4">
        <f t="shared" si="1173"/>
        <v>264.05356517696123</v>
      </c>
      <c r="K8355" s="4">
        <f t="shared" si="1174"/>
        <v>-25.694279213586199</v>
      </c>
      <c r="L8355" s="5">
        <f t="shared" ref="L8355:L8418" si="1179">IF(ABS($B$5-J8355)&gt;90,0,ABS($B$5-J8355))</f>
        <v>0</v>
      </c>
      <c r="M8355" s="5">
        <f t="shared" ref="M8355:M8418" si="1180">IF(K8355&gt;0,ABS($B$4-K8355),0)</f>
        <v>0</v>
      </c>
      <c r="N8355" s="6">
        <f t="shared" si="1172"/>
        <v>0</v>
      </c>
      <c r="O8355" s="6">
        <f t="shared" si="1175"/>
        <v>0</v>
      </c>
      <c r="P8355" s="6">
        <f>FORECAST(J8355,Inputs!$B$10:$B$18,Inputs!$A$10:$A$18)</f>
        <v>33.000495973860751</v>
      </c>
      <c r="Q8355" s="6">
        <f>IF(Inputs!$D$10="Yes",IF('Hourly Calcs'!P8355&gt;'Hourly Calcs'!K8355,'Hourly Calcs'!O8355,N8355+O8355),N8355+O8355)</f>
        <v>0</v>
      </c>
      <c r="R8355" s="12">
        <f t="shared" si="1176"/>
        <v>0</v>
      </c>
      <c r="S8355" s="1">
        <f>IF(AND(A8355&gt;=5,A8355&lt;=9),INDEX(Demand!$C$3:$C$26,C8355),INDEX(Demand!$B$3:$B$26,C8355))</f>
        <v>900</v>
      </c>
      <c r="T8355" s="7">
        <f t="shared" si="1177"/>
        <v>0</v>
      </c>
      <c r="U8355" s="7">
        <f t="shared" si="1178"/>
        <v>0</v>
      </c>
    </row>
    <row r="8356" spans="1:21" x14ac:dyDescent="0.2">
      <c r="A8356" s="1">
        <v>12</v>
      </c>
      <c r="B8356" s="1">
        <v>14</v>
      </c>
      <c r="C8356" s="1">
        <v>20</v>
      </c>
      <c r="D8356">
        <v>7.1</v>
      </c>
      <c r="E8356">
        <v>4.9000000000000004</v>
      </c>
      <c r="F8356">
        <v>86</v>
      </c>
      <c r="G8356">
        <v>0</v>
      </c>
      <c r="H8356">
        <v>0</v>
      </c>
      <c r="I8356">
        <v>0</v>
      </c>
      <c r="J8356" s="4">
        <f t="shared" si="1173"/>
        <v>275.67380427089489</v>
      </c>
      <c r="K8356" s="4">
        <f t="shared" si="1174"/>
        <v>-35.174851094560239</v>
      </c>
      <c r="L8356" s="5">
        <f t="shared" si="1179"/>
        <v>0</v>
      </c>
      <c r="M8356" s="5">
        <f t="shared" si="1180"/>
        <v>0</v>
      </c>
      <c r="N8356" s="6">
        <f t="shared" si="1172"/>
        <v>0</v>
      </c>
      <c r="O8356" s="6">
        <f t="shared" si="1175"/>
        <v>0</v>
      </c>
      <c r="P8356" s="6">
        <f>FORECAST(J8356,Inputs!$B$10:$B$18,Inputs!$A$10:$A$18)</f>
        <v>33.108090780286062</v>
      </c>
      <c r="Q8356" s="6">
        <f>IF(Inputs!$D$10="Yes",IF('Hourly Calcs'!P8356&gt;'Hourly Calcs'!K8356,'Hourly Calcs'!O8356,N8356+O8356),N8356+O8356)</f>
        <v>0</v>
      </c>
      <c r="R8356" s="12">
        <f t="shared" si="1176"/>
        <v>0</v>
      </c>
      <c r="S8356" s="1">
        <f>IF(AND(A8356&gt;=5,A8356&lt;=9),INDEX(Demand!$C$3:$C$26,C8356),INDEX(Demand!$B$3:$B$26,C8356))</f>
        <v>800</v>
      </c>
      <c r="T8356" s="7">
        <f t="shared" si="1177"/>
        <v>0</v>
      </c>
      <c r="U8356" s="7">
        <f t="shared" si="1178"/>
        <v>0</v>
      </c>
    </row>
    <row r="8357" spans="1:21" x14ac:dyDescent="0.2">
      <c r="A8357" s="1">
        <v>12</v>
      </c>
      <c r="B8357" s="1">
        <v>14</v>
      </c>
      <c r="C8357" s="1">
        <v>21</v>
      </c>
      <c r="D8357">
        <v>6.9</v>
      </c>
      <c r="E8357">
        <v>5.4</v>
      </c>
      <c r="F8357">
        <v>90</v>
      </c>
      <c r="G8357">
        <v>0</v>
      </c>
      <c r="H8357">
        <v>0</v>
      </c>
      <c r="I8357">
        <v>0</v>
      </c>
      <c r="J8357" s="4">
        <f t="shared" si="1173"/>
        <v>288.99848561923375</v>
      </c>
      <c r="K8357" s="4">
        <f t="shared" si="1174"/>
        <v>-44.437163351936306</v>
      </c>
      <c r="L8357" s="5">
        <f t="shared" si="1179"/>
        <v>0</v>
      </c>
      <c r="M8357" s="5">
        <f t="shared" si="1180"/>
        <v>0</v>
      </c>
      <c r="N8357" s="6">
        <f t="shared" si="1172"/>
        <v>0</v>
      </c>
      <c r="O8357" s="6">
        <f t="shared" si="1175"/>
        <v>0</v>
      </c>
      <c r="P8357" s="6">
        <f>FORECAST(J8357,Inputs!$B$10:$B$18,Inputs!$A$10:$A$18)</f>
        <v>33.231467459437347</v>
      </c>
      <c r="Q8357" s="6">
        <f>IF(Inputs!$D$10="Yes",IF('Hourly Calcs'!P8357&gt;'Hourly Calcs'!K8357,'Hourly Calcs'!O8357,N8357+O8357),N8357+O8357)</f>
        <v>0</v>
      </c>
      <c r="R8357" s="12">
        <f t="shared" si="1176"/>
        <v>0</v>
      </c>
      <c r="S8357" s="1">
        <f>IF(AND(A8357&gt;=5,A8357&lt;=9),INDEX(Demand!$C$3:$C$26,C8357),INDEX(Demand!$B$3:$B$26,C8357))</f>
        <v>700</v>
      </c>
      <c r="T8357" s="7">
        <f t="shared" si="1177"/>
        <v>0</v>
      </c>
      <c r="U8357" s="7">
        <f t="shared" si="1178"/>
        <v>0</v>
      </c>
    </row>
    <row r="8358" spans="1:21" x14ac:dyDescent="0.2">
      <c r="A8358" s="1">
        <v>12</v>
      </c>
      <c r="B8358" s="1">
        <v>14</v>
      </c>
      <c r="C8358" s="1">
        <v>22</v>
      </c>
      <c r="D8358">
        <v>6.7</v>
      </c>
      <c r="E8358">
        <v>5.0999999999999996</v>
      </c>
      <c r="F8358">
        <v>90</v>
      </c>
      <c r="G8358">
        <v>0</v>
      </c>
      <c r="H8358">
        <v>0</v>
      </c>
      <c r="I8358">
        <v>0</v>
      </c>
      <c r="J8358" s="4">
        <f t="shared" si="1173"/>
        <v>305.58278668227342</v>
      </c>
      <c r="K8358" s="4">
        <f t="shared" si="1174"/>
        <v>-52.872805469130952</v>
      </c>
      <c r="L8358" s="5">
        <f t="shared" si="1179"/>
        <v>0</v>
      </c>
      <c r="M8358" s="5">
        <f t="shared" si="1180"/>
        <v>0</v>
      </c>
      <c r="N8358" s="6">
        <f t="shared" si="1172"/>
        <v>0</v>
      </c>
      <c r="O8358" s="6">
        <f t="shared" si="1175"/>
        <v>0</v>
      </c>
      <c r="P8358" s="6">
        <f>FORECAST(J8358,Inputs!$B$10:$B$18,Inputs!$A$10:$A$18)</f>
        <v>33.38502580261364</v>
      </c>
      <c r="Q8358" s="6">
        <f>IF(Inputs!$D$10="Yes",IF('Hourly Calcs'!P8358&gt;'Hourly Calcs'!K8358,'Hourly Calcs'!O8358,N8358+O8358),N8358+O8358)</f>
        <v>0</v>
      </c>
      <c r="R8358" s="12">
        <f t="shared" si="1176"/>
        <v>0</v>
      </c>
      <c r="S8358" s="1">
        <f>IF(AND(A8358&gt;=5,A8358&lt;=9),INDEX(Demand!$C$3:$C$26,C8358),INDEX(Demand!$B$3:$B$26,C8358))</f>
        <v>600</v>
      </c>
      <c r="T8358" s="7">
        <f t="shared" si="1177"/>
        <v>0</v>
      </c>
      <c r="U8358" s="7">
        <f t="shared" si="1178"/>
        <v>0</v>
      </c>
    </row>
    <row r="8359" spans="1:21" x14ac:dyDescent="0.2">
      <c r="A8359" s="1">
        <v>12</v>
      </c>
      <c r="B8359" s="1">
        <v>14</v>
      </c>
      <c r="C8359" s="1">
        <v>23</v>
      </c>
      <c r="D8359">
        <v>6.8</v>
      </c>
      <c r="E8359">
        <v>4.9000000000000004</v>
      </c>
      <c r="F8359">
        <v>88</v>
      </c>
      <c r="G8359">
        <v>0</v>
      </c>
      <c r="H8359">
        <v>0</v>
      </c>
      <c r="I8359">
        <v>0</v>
      </c>
      <c r="J8359" s="4">
        <f t="shared" si="1173"/>
        <v>327.51029028497146</v>
      </c>
      <c r="K8359" s="4">
        <f t="shared" si="1174"/>
        <v>-59.42657066967331</v>
      </c>
      <c r="L8359" s="5">
        <f t="shared" si="1179"/>
        <v>0</v>
      </c>
      <c r="M8359" s="5">
        <f t="shared" si="1180"/>
        <v>0</v>
      </c>
      <c r="N8359" s="6">
        <f t="shared" si="1172"/>
        <v>0</v>
      </c>
      <c r="O8359" s="6">
        <f t="shared" si="1175"/>
        <v>0</v>
      </c>
      <c r="P8359" s="6">
        <f>FORECAST(J8359,Inputs!$B$10:$B$18,Inputs!$A$10:$A$18)</f>
        <v>33.588058243379365</v>
      </c>
      <c r="Q8359" s="6">
        <f>IF(Inputs!$D$10="Yes",IF('Hourly Calcs'!P8359&gt;'Hourly Calcs'!K8359,'Hourly Calcs'!O8359,N8359+O8359),N8359+O8359)</f>
        <v>0</v>
      </c>
      <c r="R8359" s="12">
        <f t="shared" si="1176"/>
        <v>0</v>
      </c>
      <c r="S8359" s="1">
        <f>IF(AND(A8359&gt;=5,A8359&lt;=9),INDEX(Demand!$C$3:$C$26,C8359),INDEX(Demand!$B$3:$B$26,C8359))</f>
        <v>500</v>
      </c>
      <c r="T8359" s="7">
        <f t="shared" si="1177"/>
        <v>0</v>
      </c>
      <c r="U8359" s="7">
        <f t="shared" si="1178"/>
        <v>0</v>
      </c>
    </row>
    <row r="8360" spans="1:21" x14ac:dyDescent="0.2">
      <c r="A8360" s="1">
        <v>12</v>
      </c>
      <c r="B8360" s="1">
        <v>14</v>
      </c>
      <c r="C8360" s="1">
        <v>24</v>
      </c>
      <c r="D8360">
        <v>7.2</v>
      </c>
      <c r="E8360">
        <v>5.4</v>
      </c>
      <c r="F8360">
        <v>88</v>
      </c>
      <c r="G8360">
        <v>0</v>
      </c>
      <c r="H8360">
        <v>0</v>
      </c>
      <c r="I8360">
        <v>0</v>
      </c>
      <c r="J8360" s="4">
        <f t="shared" si="1173"/>
        <v>355.41340495710313</v>
      </c>
      <c r="K8360" s="4">
        <f t="shared" si="1174"/>
        <v>-62.478446279649432</v>
      </c>
      <c r="L8360" s="5">
        <f t="shared" si="1179"/>
        <v>0</v>
      </c>
      <c r="M8360" s="5">
        <f t="shared" si="1180"/>
        <v>0</v>
      </c>
      <c r="N8360" s="6">
        <f t="shared" si="1172"/>
        <v>0</v>
      </c>
      <c r="O8360" s="6">
        <f t="shared" si="1175"/>
        <v>0</v>
      </c>
      <c r="P8360" s="6">
        <f>FORECAST(J8360,Inputs!$B$10:$B$18,Inputs!$A$10:$A$18)</f>
        <v>33.846420416269474</v>
      </c>
      <c r="Q8360" s="6">
        <f>IF(Inputs!$D$10="Yes",IF('Hourly Calcs'!P8360&gt;'Hourly Calcs'!K8360,'Hourly Calcs'!O8360,N8360+O8360),N8360+O8360)</f>
        <v>0</v>
      </c>
      <c r="R8360" s="12">
        <f t="shared" si="1176"/>
        <v>0</v>
      </c>
      <c r="S8360" s="1">
        <f>IF(AND(A8360&gt;=5,A8360&lt;=9),INDEX(Demand!$C$3:$C$26,C8360),INDEX(Demand!$B$3:$B$26,C8360))</f>
        <v>400</v>
      </c>
      <c r="T8360" s="7">
        <f t="shared" si="1177"/>
        <v>0</v>
      </c>
      <c r="U8360" s="7">
        <f t="shared" si="1178"/>
        <v>0</v>
      </c>
    </row>
    <row r="8361" spans="1:21" x14ac:dyDescent="0.2">
      <c r="A8361" s="1">
        <v>12</v>
      </c>
      <c r="B8361" s="1">
        <v>15</v>
      </c>
      <c r="C8361" s="1">
        <v>1</v>
      </c>
      <c r="D8361">
        <v>6.9</v>
      </c>
      <c r="E8361">
        <v>4.8</v>
      </c>
      <c r="F8361">
        <v>86</v>
      </c>
      <c r="G8361">
        <v>0</v>
      </c>
      <c r="H8361">
        <v>0</v>
      </c>
      <c r="I8361">
        <v>0</v>
      </c>
      <c r="J8361" s="4">
        <f t="shared" si="1173"/>
        <v>24.455663206484644</v>
      </c>
      <c r="K8361" s="4">
        <f t="shared" si="1174"/>
        <v>-60.822983027978694</v>
      </c>
      <c r="L8361" s="5">
        <f t="shared" si="1179"/>
        <v>0</v>
      </c>
      <c r="M8361" s="5">
        <f t="shared" si="1180"/>
        <v>0</v>
      </c>
      <c r="N8361" s="6">
        <f t="shared" si="1172"/>
        <v>0</v>
      </c>
      <c r="O8361" s="6">
        <f t="shared" si="1175"/>
        <v>0</v>
      </c>
      <c r="P8361" s="6">
        <f>FORECAST(J8361,Inputs!$B$10:$B$18,Inputs!$A$10:$A$18)</f>
        <v>30.781996881541524</v>
      </c>
      <c r="Q8361" s="6">
        <f>IF(Inputs!$D$10="Yes",IF('Hourly Calcs'!P8361&gt;'Hourly Calcs'!K8361,'Hourly Calcs'!O8361,N8361+O8361),N8361+O8361)</f>
        <v>0</v>
      </c>
      <c r="R8361" s="12">
        <f t="shared" si="1176"/>
        <v>0</v>
      </c>
      <c r="S8361" s="1">
        <f>IF(AND(A8361&gt;=5,A8361&lt;=9),INDEX(Demand!$C$3:$C$26,C8361),INDEX(Demand!$B$3:$B$26,C8361))</f>
        <v>350</v>
      </c>
      <c r="T8361" s="7">
        <f t="shared" si="1177"/>
        <v>0</v>
      </c>
      <c r="U8361" s="7">
        <f t="shared" si="1178"/>
        <v>0</v>
      </c>
    </row>
    <row r="8362" spans="1:21" x14ac:dyDescent="0.2">
      <c r="A8362" s="1">
        <v>12</v>
      </c>
      <c r="B8362" s="1">
        <v>15</v>
      </c>
      <c r="C8362" s="1">
        <v>2</v>
      </c>
      <c r="D8362">
        <v>6.2</v>
      </c>
      <c r="E8362">
        <v>4.5</v>
      </c>
      <c r="F8362">
        <v>89</v>
      </c>
      <c r="G8362">
        <v>0</v>
      </c>
      <c r="H8362">
        <v>0</v>
      </c>
      <c r="I8362">
        <v>0</v>
      </c>
      <c r="J8362" s="4">
        <f t="shared" si="1173"/>
        <v>48.346430365800103</v>
      </c>
      <c r="K8362" s="4">
        <f t="shared" si="1174"/>
        <v>-55.160623386968894</v>
      </c>
      <c r="L8362" s="5">
        <f t="shared" si="1179"/>
        <v>0</v>
      </c>
      <c r="M8362" s="5">
        <f t="shared" si="1180"/>
        <v>0</v>
      </c>
      <c r="N8362" s="6">
        <f t="shared" si="1172"/>
        <v>0</v>
      </c>
      <c r="O8362" s="6">
        <f t="shared" si="1175"/>
        <v>0</v>
      </c>
      <c r="P8362" s="6">
        <f>FORECAST(J8362,Inputs!$B$10:$B$18,Inputs!$A$10:$A$18)</f>
        <v>31.003207688572221</v>
      </c>
      <c r="Q8362" s="6">
        <f>IF(Inputs!$D$10="Yes",IF('Hourly Calcs'!P8362&gt;'Hourly Calcs'!K8362,'Hourly Calcs'!O8362,N8362+O8362),N8362+O8362)</f>
        <v>0</v>
      </c>
      <c r="R8362" s="12">
        <f t="shared" si="1176"/>
        <v>0</v>
      </c>
      <c r="S8362" s="1">
        <f>IF(AND(A8362&gt;=5,A8362&lt;=9),INDEX(Demand!$C$3:$C$26,C8362),INDEX(Demand!$B$3:$B$26,C8362))</f>
        <v>350</v>
      </c>
      <c r="T8362" s="7">
        <f t="shared" si="1177"/>
        <v>0</v>
      </c>
      <c r="U8362" s="7">
        <f t="shared" si="1178"/>
        <v>0</v>
      </c>
    </row>
    <row r="8363" spans="1:21" x14ac:dyDescent="0.2">
      <c r="A8363" s="1">
        <v>12</v>
      </c>
      <c r="B8363" s="1">
        <v>15</v>
      </c>
      <c r="C8363" s="1">
        <v>3</v>
      </c>
      <c r="D8363">
        <v>6</v>
      </c>
      <c r="E8363">
        <v>4.0999999999999996</v>
      </c>
      <c r="F8363">
        <v>88</v>
      </c>
      <c r="G8363">
        <v>0</v>
      </c>
      <c r="H8363">
        <v>0</v>
      </c>
      <c r="I8363">
        <v>0</v>
      </c>
      <c r="J8363" s="4">
        <f t="shared" si="1173"/>
        <v>66.352164411843802</v>
      </c>
      <c r="K8363" s="4">
        <f t="shared" si="1174"/>
        <v>-47.165535539939725</v>
      </c>
      <c r="L8363" s="5">
        <f t="shared" si="1179"/>
        <v>0</v>
      </c>
      <c r="M8363" s="5">
        <f t="shared" si="1180"/>
        <v>0</v>
      </c>
      <c r="N8363" s="6">
        <f t="shared" si="1172"/>
        <v>0</v>
      </c>
      <c r="O8363" s="6">
        <f t="shared" si="1175"/>
        <v>0</v>
      </c>
      <c r="P8363" s="6">
        <f>FORECAST(J8363,Inputs!$B$10:$B$18,Inputs!$A$10:$A$18)</f>
        <v>31.169927448257813</v>
      </c>
      <c r="Q8363" s="6">
        <f>IF(Inputs!$D$10="Yes",IF('Hourly Calcs'!P8363&gt;'Hourly Calcs'!K8363,'Hourly Calcs'!O8363,N8363+O8363),N8363+O8363)</f>
        <v>0</v>
      </c>
      <c r="R8363" s="12">
        <f t="shared" si="1176"/>
        <v>0</v>
      </c>
      <c r="S8363" s="1">
        <f>IF(AND(A8363&gt;=5,A8363&lt;=9),INDEX(Demand!$C$3:$C$26,C8363),INDEX(Demand!$B$3:$B$26,C8363))</f>
        <v>350</v>
      </c>
      <c r="T8363" s="7">
        <f t="shared" si="1177"/>
        <v>0</v>
      </c>
      <c r="U8363" s="7">
        <f t="shared" si="1178"/>
        <v>0</v>
      </c>
    </row>
    <row r="8364" spans="1:21" x14ac:dyDescent="0.2">
      <c r="A8364" s="1">
        <v>12</v>
      </c>
      <c r="B8364" s="1">
        <v>15</v>
      </c>
      <c r="C8364" s="1">
        <v>4</v>
      </c>
      <c r="D8364">
        <v>6.6</v>
      </c>
      <c r="E8364">
        <v>4.7</v>
      </c>
      <c r="F8364">
        <v>88</v>
      </c>
      <c r="G8364">
        <v>0</v>
      </c>
      <c r="H8364">
        <v>0</v>
      </c>
      <c r="I8364">
        <v>0</v>
      </c>
      <c r="J8364" s="4">
        <f t="shared" si="1173"/>
        <v>80.484237276110363</v>
      </c>
      <c r="K8364" s="4">
        <f t="shared" si="1174"/>
        <v>-38.080121107784322</v>
      </c>
      <c r="L8364" s="5">
        <f t="shared" si="1179"/>
        <v>84.515762723889637</v>
      </c>
      <c r="M8364" s="5">
        <f t="shared" si="1180"/>
        <v>0</v>
      </c>
      <c r="N8364" s="6">
        <f t="shared" si="1172"/>
        <v>0</v>
      </c>
      <c r="O8364" s="6">
        <f t="shared" si="1175"/>
        <v>0</v>
      </c>
      <c r="P8364" s="6">
        <f>FORECAST(J8364,Inputs!$B$10:$B$18,Inputs!$A$10:$A$18)</f>
        <v>31.300779974778798</v>
      </c>
      <c r="Q8364" s="6">
        <f>IF(Inputs!$D$10="Yes",IF('Hourly Calcs'!P8364&gt;'Hourly Calcs'!K8364,'Hourly Calcs'!O8364,N8364+O8364),N8364+O8364)</f>
        <v>0</v>
      </c>
      <c r="R8364" s="12">
        <f t="shared" si="1176"/>
        <v>0</v>
      </c>
      <c r="S8364" s="1">
        <f>IF(AND(A8364&gt;=5,A8364&lt;=9),INDEX(Demand!$C$3:$C$26,C8364),INDEX(Demand!$B$3:$B$26,C8364))</f>
        <v>350</v>
      </c>
      <c r="T8364" s="7">
        <f t="shared" si="1177"/>
        <v>0</v>
      </c>
      <c r="U8364" s="7">
        <f t="shared" si="1178"/>
        <v>0</v>
      </c>
    </row>
    <row r="8365" spans="1:21" x14ac:dyDescent="0.2">
      <c r="A8365" s="1">
        <v>12</v>
      </c>
      <c r="B8365" s="1">
        <v>15</v>
      </c>
      <c r="C8365" s="1">
        <v>5</v>
      </c>
      <c r="D8365">
        <v>6.8</v>
      </c>
      <c r="E8365">
        <v>5.2</v>
      </c>
      <c r="F8365">
        <v>90</v>
      </c>
      <c r="G8365">
        <v>0</v>
      </c>
      <c r="H8365">
        <v>0</v>
      </c>
      <c r="I8365">
        <v>0</v>
      </c>
      <c r="J8365" s="4">
        <f t="shared" si="1173"/>
        <v>92.503563913470714</v>
      </c>
      <c r="K8365" s="4">
        <f t="shared" si="1174"/>
        <v>-28.620840850889195</v>
      </c>
      <c r="L8365" s="5">
        <f t="shared" si="1179"/>
        <v>72.496436086529286</v>
      </c>
      <c r="M8365" s="5">
        <f t="shared" si="1180"/>
        <v>0</v>
      </c>
      <c r="N8365" s="6">
        <f t="shared" si="1172"/>
        <v>0</v>
      </c>
      <c r="O8365" s="6">
        <f t="shared" si="1175"/>
        <v>0</v>
      </c>
      <c r="P8365" s="6">
        <f>FORECAST(J8365,Inputs!$B$10:$B$18,Inputs!$A$10:$A$18)</f>
        <v>31.412070036235839</v>
      </c>
      <c r="Q8365" s="6">
        <f>IF(Inputs!$D$10="Yes",IF('Hourly Calcs'!P8365&gt;'Hourly Calcs'!K8365,'Hourly Calcs'!O8365,N8365+O8365),N8365+O8365)</f>
        <v>0</v>
      </c>
      <c r="R8365" s="12">
        <f t="shared" si="1176"/>
        <v>0</v>
      </c>
      <c r="S8365" s="1">
        <f>IF(AND(A8365&gt;=5,A8365&lt;=9),INDEX(Demand!$C$3:$C$26,C8365),INDEX(Demand!$B$3:$B$26,C8365))</f>
        <v>350</v>
      </c>
      <c r="T8365" s="7">
        <f t="shared" si="1177"/>
        <v>0</v>
      </c>
      <c r="U8365" s="7">
        <f t="shared" si="1178"/>
        <v>0</v>
      </c>
    </row>
    <row r="8366" spans="1:21" x14ac:dyDescent="0.2">
      <c r="A8366" s="1">
        <v>12</v>
      </c>
      <c r="B8366" s="1">
        <v>15</v>
      </c>
      <c r="C8366" s="1">
        <v>6</v>
      </c>
      <c r="D8366">
        <v>6.6</v>
      </c>
      <c r="E8366">
        <v>4.9000000000000004</v>
      </c>
      <c r="F8366">
        <v>89</v>
      </c>
      <c r="G8366">
        <v>0</v>
      </c>
      <c r="H8366">
        <v>0</v>
      </c>
      <c r="I8366">
        <v>0</v>
      </c>
      <c r="J8366" s="4">
        <f t="shared" si="1173"/>
        <v>103.5515249226456</v>
      </c>
      <c r="K8366" s="4">
        <f t="shared" si="1174"/>
        <v>-19.233520803180483</v>
      </c>
      <c r="L8366" s="5">
        <f t="shared" si="1179"/>
        <v>61.448475077354402</v>
      </c>
      <c r="M8366" s="5">
        <f t="shared" si="1180"/>
        <v>0</v>
      </c>
      <c r="N8366" s="6">
        <f t="shared" si="1172"/>
        <v>0</v>
      </c>
      <c r="O8366" s="6">
        <f t="shared" si="1175"/>
        <v>0</v>
      </c>
      <c r="P8366" s="6">
        <f>FORECAST(J8366,Inputs!$B$10:$B$18,Inputs!$A$10:$A$18)</f>
        <v>31.514365971505974</v>
      </c>
      <c r="Q8366" s="6">
        <f>IF(Inputs!$D$10="Yes",IF('Hourly Calcs'!P8366&gt;'Hourly Calcs'!K8366,'Hourly Calcs'!O8366,N8366+O8366),N8366+O8366)</f>
        <v>0</v>
      </c>
      <c r="R8366" s="12">
        <f t="shared" si="1176"/>
        <v>0</v>
      </c>
      <c r="S8366" s="1">
        <f>IF(AND(A8366&gt;=5,A8366&lt;=9),INDEX(Demand!$C$3:$C$26,C8366),INDEX(Demand!$B$3:$B$26,C8366))</f>
        <v>350</v>
      </c>
      <c r="T8366" s="7">
        <f t="shared" si="1177"/>
        <v>0</v>
      </c>
      <c r="U8366" s="7">
        <f t="shared" si="1178"/>
        <v>0</v>
      </c>
    </row>
    <row r="8367" spans="1:21" x14ac:dyDescent="0.2">
      <c r="A8367" s="1">
        <v>12</v>
      </c>
      <c r="B8367" s="1">
        <v>15</v>
      </c>
      <c r="C8367" s="1">
        <v>7</v>
      </c>
      <c r="D8367">
        <v>6.9</v>
      </c>
      <c r="E8367">
        <v>5.4</v>
      </c>
      <c r="F8367">
        <v>90</v>
      </c>
      <c r="G8367">
        <v>0</v>
      </c>
      <c r="H8367">
        <v>0</v>
      </c>
      <c r="I8367">
        <v>0</v>
      </c>
      <c r="J8367" s="4">
        <f t="shared" si="1173"/>
        <v>114.37455364198389</v>
      </c>
      <c r="K8367" s="4">
        <f t="shared" si="1174"/>
        <v>-10.256482481345586</v>
      </c>
      <c r="L8367" s="5">
        <f t="shared" si="1179"/>
        <v>50.625446358016106</v>
      </c>
      <c r="M8367" s="5">
        <f t="shared" si="1180"/>
        <v>0</v>
      </c>
      <c r="N8367" s="6">
        <f t="shared" si="1172"/>
        <v>0</v>
      </c>
      <c r="O8367" s="6">
        <f t="shared" si="1175"/>
        <v>0</v>
      </c>
      <c r="P8367" s="6">
        <f>FORECAST(J8367,Inputs!$B$10:$B$18,Inputs!$A$10:$A$18)</f>
        <v>31.614579200388739</v>
      </c>
      <c r="Q8367" s="6">
        <f>IF(Inputs!$D$10="Yes",IF('Hourly Calcs'!P8367&gt;'Hourly Calcs'!K8367,'Hourly Calcs'!O8367,N8367+O8367),N8367+O8367)</f>
        <v>0</v>
      </c>
      <c r="R8367" s="12">
        <f t="shared" si="1176"/>
        <v>0</v>
      </c>
      <c r="S8367" s="1">
        <f>IF(AND(A8367&gt;=5,A8367&lt;=9),INDEX(Demand!$C$3:$C$26,C8367),INDEX(Demand!$B$3:$B$26,C8367))</f>
        <v>350</v>
      </c>
      <c r="T8367" s="7">
        <f t="shared" si="1177"/>
        <v>0</v>
      </c>
      <c r="U8367" s="7">
        <f t="shared" si="1178"/>
        <v>0</v>
      </c>
    </row>
    <row r="8368" spans="1:21" x14ac:dyDescent="0.2">
      <c r="A8368" s="1">
        <v>12</v>
      </c>
      <c r="B8368" s="1">
        <v>15</v>
      </c>
      <c r="C8368" s="1">
        <v>8</v>
      </c>
      <c r="D8368">
        <v>7</v>
      </c>
      <c r="E8368">
        <v>5.7</v>
      </c>
      <c r="F8368">
        <v>91</v>
      </c>
      <c r="G8368">
        <v>0</v>
      </c>
      <c r="H8368">
        <v>0</v>
      </c>
      <c r="I8368">
        <v>0</v>
      </c>
      <c r="J8368" s="4">
        <f t="shared" si="1173"/>
        <v>125.49775283838977</v>
      </c>
      <c r="K8368" s="4">
        <f t="shared" si="1174"/>
        <v>-1.9148094241791114</v>
      </c>
      <c r="L8368" s="5">
        <f t="shared" si="1179"/>
        <v>39.502247161610228</v>
      </c>
      <c r="M8368" s="5">
        <f t="shared" si="1180"/>
        <v>0</v>
      </c>
      <c r="N8368" s="6">
        <f t="shared" si="1172"/>
        <v>0</v>
      </c>
      <c r="O8368" s="6">
        <f t="shared" si="1175"/>
        <v>0</v>
      </c>
      <c r="P8368" s="6">
        <f>FORECAST(J8368,Inputs!$B$10:$B$18,Inputs!$A$10:$A$18)</f>
        <v>31.717571785540645</v>
      </c>
      <c r="Q8368" s="6">
        <f>IF(Inputs!$D$10="Yes",IF('Hourly Calcs'!P8368&gt;'Hourly Calcs'!K8368,'Hourly Calcs'!O8368,N8368+O8368),N8368+O8368)</f>
        <v>0</v>
      </c>
      <c r="R8368" s="12">
        <f t="shared" si="1176"/>
        <v>0</v>
      </c>
      <c r="S8368" s="1">
        <f>IF(AND(A8368&gt;=5,A8368&lt;=9),INDEX(Demand!$C$3:$C$26,C8368),INDEX(Demand!$B$3:$B$26,C8368))</f>
        <v>350</v>
      </c>
      <c r="T8368" s="7">
        <f t="shared" si="1177"/>
        <v>0</v>
      </c>
      <c r="U8368" s="7">
        <f t="shared" si="1178"/>
        <v>0</v>
      </c>
    </row>
    <row r="8369" spans="1:21" x14ac:dyDescent="0.2">
      <c r="A8369" s="1">
        <v>12</v>
      </c>
      <c r="B8369" s="1">
        <v>15</v>
      </c>
      <c r="C8369" s="1">
        <v>9</v>
      </c>
      <c r="D8369">
        <v>6.8</v>
      </c>
      <c r="E8369">
        <v>5.4</v>
      </c>
      <c r="F8369">
        <v>91</v>
      </c>
      <c r="G8369">
        <v>19</v>
      </c>
      <c r="H8369">
        <v>0</v>
      </c>
      <c r="I8369">
        <v>19</v>
      </c>
      <c r="J8369" s="4">
        <f t="shared" si="1173"/>
        <v>137.29656921780503</v>
      </c>
      <c r="K8369" s="4">
        <f t="shared" si="1174"/>
        <v>5.198116946458569</v>
      </c>
      <c r="L8369" s="5">
        <f t="shared" si="1179"/>
        <v>27.703430782194971</v>
      </c>
      <c r="M8369" s="5">
        <f t="shared" si="1180"/>
        <v>28.801883053541431</v>
      </c>
      <c r="N8369" s="6">
        <f t="shared" si="1172"/>
        <v>0</v>
      </c>
      <c r="O8369" s="6">
        <f t="shared" si="1175"/>
        <v>17.375856939272897</v>
      </c>
      <c r="P8369" s="6">
        <f>FORECAST(J8369,Inputs!$B$10:$B$18,Inputs!$A$10:$A$18)</f>
        <v>31.826820085350043</v>
      </c>
      <c r="Q8369" s="6">
        <f>IF(Inputs!$D$10="Yes",IF('Hourly Calcs'!P8369&gt;'Hourly Calcs'!K8369,'Hourly Calcs'!O8369,N8369+O8369),N8369+O8369)</f>
        <v>17.375856939272897</v>
      </c>
      <c r="R8369" s="12">
        <f t="shared" si="1176"/>
        <v>82.570072175424798</v>
      </c>
      <c r="S8369" s="1">
        <f>IF(AND(A8369&gt;=5,A8369&lt;=9),INDEX(Demand!$C$3:$C$26,C8369),INDEX(Demand!$B$3:$B$26,C8369))</f>
        <v>350</v>
      </c>
      <c r="T8369" s="7">
        <f t="shared" si="1177"/>
        <v>82.570072175424798</v>
      </c>
      <c r="U8369" s="7">
        <f t="shared" si="1178"/>
        <v>0</v>
      </c>
    </row>
    <row r="8370" spans="1:21" x14ac:dyDescent="0.2">
      <c r="A8370" s="1">
        <v>12</v>
      </c>
      <c r="B8370" s="1">
        <v>15</v>
      </c>
      <c r="C8370" s="1">
        <v>10</v>
      </c>
      <c r="D8370">
        <v>7.5</v>
      </c>
      <c r="E8370">
        <v>5.7</v>
      </c>
      <c r="F8370">
        <v>88</v>
      </c>
      <c r="G8370">
        <v>58</v>
      </c>
      <c r="H8370">
        <v>0</v>
      </c>
      <c r="I8370">
        <v>58</v>
      </c>
      <c r="J8370" s="4">
        <f t="shared" si="1173"/>
        <v>149.98724138219978</v>
      </c>
      <c r="K8370" s="4">
        <f t="shared" si="1174"/>
        <v>10.745755744902411</v>
      </c>
      <c r="L8370" s="5">
        <f t="shared" si="1179"/>
        <v>15.012758617800216</v>
      </c>
      <c r="M8370" s="5">
        <f t="shared" si="1180"/>
        <v>23.254244255097589</v>
      </c>
      <c r="N8370" s="6">
        <f t="shared" si="1172"/>
        <v>0</v>
      </c>
      <c r="O8370" s="6">
        <f t="shared" si="1175"/>
        <v>53.042089604096205</v>
      </c>
      <c r="P8370" s="6">
        <f>FORECAST(J8370,Inputs!$B$10:$B$18,Inputs!$A$10:$A$18)</f>
        <v>31.944326309094439</v>
      </c>
      <c r="Q8370" s="6">
        <f>IF(Inputs!$D$10="Yes",IF('Hourly Calcs'!P8370&gt;'Hourly Calcs'!K8370,'Hourly Calcs'!O8370,N8370+O8370),N8370+O8370)</f>
        <v>53.042089604096205</v>
      </c>
      <c r="R8370" s="12">
        <f t="shared" si="1176"/>
        <v>252.05600979866514</v>
      </c>
      <c r="S8370" s="1">
        <f>IF(AND(A8370&gt;=5,A8370&lt;=9),INDEX(Demand!$C$3:$C$26,C8370),INDEX(Demand!$B$3:$B$26,C8370))</f>
        <v>600</v>
      </c>
      <c r="T8370" s="7">
        <f t="shared" si="1177"/>
        <v>252.05600979866517</v>
      </c>
      <c r="U8370" s="7">
        <f t="shared" si="1178"/>
        <v>0</v>
      </c>
    </row>
    <row r="8371" spans="1:21" x14ac:dyDescent="0.2">
      <c r="A8371" s="1">
        <v>12</v>
      </c>
      <c r="B8371" s="1">
        <v>15</v>
      </c>
      <c r="C8371" s="1">
        <v>11</v>
      </c>
      <c r="D8371">
        <v>8</v>
      </c>
      <c r="E8371">
        <v>5.3</v>
      </c>
      <c r="F8371">
        <v>83</v>
      </c>
      <c r="G8371">
        <v>140</v>
      </c>
      <c r="H8371">
        <v>159</v>
      </c>
      <c r="I8371">
        <v>100</v>
      </c>
      <c r="J8371" s="4">
        <f t="shared" si="1173"/>
        <v>163.56335642201279</v>
      </c>
      <c r="K8371" s="4">
        <f t="shared" si="1174"/>
        <v>14.466800914581398</v>
      </c>
      <c r="L8371" s="5">
        <f t="shared" si="1179"/>
        <v>1.436643577987212</v>
      </c>
      <c r="M8371" s="5">
        <f t="shared" si="1180"/>
        <v>19.533199085418602</v>
      </c>
      <c r="N8371" s="6">
        <f t="shared" si="1172"/>
        <v>118.99583015262601</v>
      </c>
      <c r="O8371" s="6">
        <f t="shared" si="1175"/>
        <v>91.45187862775208</v>
      </c>
      <c r="P8371" s="6">
        <f>FORECAST(J8371,Inputs!$B$10:$B$18,Inputs!$A$10:$A$18)</f>
        <v>32.070031077981596</v>
      </c>
      <c r="Q8371" s="6">
        <f>IF(Inputs!$D$10="Yes",IF('Hourly Calcs'!P8371&gt;'Hourly Calcs'!K8371,'Hourly Calcs'!O8371,N8371+O8371),N8371+O8371)</f>
        <v>91.45187862775208</v>
      </c>
      <c r="R8371" s="12">
        <f t="shared" si="1176"/>
        <v>434.57932723907788</v>
      </c>
      <c r="S8371" s="1">
        <f>IF(AND(A8371&gt;=5,A8371&lt;=9),INDEX(Demand!$C$3:$C$26,C8371),INDEX(Demand!$B$3:$B$26,C8371))</f>
        <v>600</v>
      </c>
      <c r="T8371" s="7">
        <f t="shared" si="1177"/>
        <v>434.57932723907788</v>
      </c>
      <c r="U8371" s="7">
        <f t="shared" si="1178"/>
        <v>0</v>
      </c>
    </row>
    <row r="8372" spans="1:21" x14ac:dyDescent="0.2">
      <c r="A8372" s="1">
        <v>12</v>
      </c>
      <c r="B8372" s="1">
        <v>15</v>
      </c>
      <c r="C8372" s="1">
        <v>12</v>
      </c>
      <c r="D8372">
        <v>7.3</v>
      </c>
      <c r="E8372">
        <v>5.5</v>
      </c>
      <c r="F8372">
        <v>88</v>
      </c>
      <c r="G8372">
        <v>135</v>
      </c>
      <c r="H8372">
        <v>46</v>
      </c>
      <c r="I8372">
        <v>121</v>
      </c>
      <c r="J8372" s="4">
        <f t="shared" si="1173"/>
        <v>177.7407143791194</v>
      </c>
      <c r="K8372" s="4">
        <f t="shared" si="1174"/>
        <v>16.00163697594887</v>
      </c>
      <c r="L8372" s="5">
        <f t="shared" si="1179"/>
        <v>12.740714379119396</v>
      </c>
      <c r="M8372" s="5">
        <f t="shared" si="1180"/>
        <v>17.99836302405113</v>
      </c>
      <c r="N8372" s="6">
        <f t="shared" si="1172"/>
        <v>34.630082250613675</v>
      </c>
      <c r="O8372" s="6">
        <f t="shared" si="1175"/>
        <v>110.65677313958003</v>
      </c>
      <c r="P8372" s="6">
        <f>FORECAST(J8372,Inputs!$B$10:$B$18,Inputs!$A$10:$A$18)</f>
        <v>32.201302910917768</v>
      </c>
      <c r="Q8372" s="6">
        <f>IF(Inputs!$D$10="Yes",IF('Hourly Calcs'!P8372&gt;'Hourly Calcs'!K8372,'Hourly Calcs'!O8372,N8372+O8372),N8372+O8372)</f>
        <v>110.65677313958003</v>
      </c>
      <c r="R8372" s="12">
        <f t="shared" si="1176"/>
        <v>525.84098595928424</v>
      </c>
      <c r="S8372" s="1">
        <f>IF(AND(A8372&gt;=5,A8372&lt;=9),INDEX(Demand!$C$3:$C$26,C8372),INDEX(Demand!$B$3:$B$26,C8372))</f>
        <v>600</v>
      </c>
      <c r="T8372" s="7">
        <f t="shared" si="1177"/>
        <v>525.84098595928424</v>
      </c>
      <c r="U8372" s="7">
        <f t="shared" si="1178"/>
        <v>0</v>
      </c>
    </row>
    <row r="8373" spans="1:21" x14ac:dyDescent="0.2">
      <c r="A8373" s="1">
        <v>12</v>
      </c>
      <c r="B8373" s="1">
        <v>15</v>
      </c>
      <c r="C8373" s="1">
        <v>13</v>
      </c>
      <c r="D8373">
        <v>7.5</v>
      </c>
      <c r="E8373">
        <v>5</v>
      </c>
      <c r="F8373">
        <v>84</v>
      </c>
      <c r="G8373">
        <v>137</v>
      </c>
      <c r="H8373">
        <v>41</v>
      </c>
      <c r="I8373">
        <v>125</v>
      </c>
      <c r="J8373" s="4">
        <f t="shared" si="1173"/>
        <v>192.00762362518884</v>
      </c>
      <c r="K8373" s="4">
        <f t="shared" si="1174"/>
        <v>15.19557394879287</v>
      </c>
      <c r="L8373" s="5">
        <f t="shared" si="1179"/>
        <v>27.007623625188842</v>
      </c>
      <c r="M8373" s="5">
        <f t="shared" si="1180"/>
        <v>18.80442605120713</v>
      </c>
      <c r="N8373" s="6">
        <f t="shared" si="1172"/>
        <v>28.621876565758782</v>
      </c>
      <c r="O8373" s="6">
        <f t="shared" si="1175"/>
        <v>114.3148482846901</v>
      </c>
      <c r="P8373" s="6">
        <f>FORECAST(J8373,Inputs!$B$10:$B$18,Inputs!$A$10:$A$18)</f>
        <v>32.333403922455453</v>
      </c>
      <c r="Q8373" s="6">
        <f>IF(Inputs!$D$10="Yes",IF('Hourly Calcs'!P8373&gt;'Hourly Calcs'!K8373,'Hourly Calcs'!O8373,N8373+O8373),N8373+O8373)</f>
        <v>114.3148482846901</v>
      </c>
      <c r="R8373" s="12">
        <f t="shared" si="1176"/>
        <v>543.22415904884735</v>
      </c>
      <c r="S8373" s="1">
        <f>IF(AND(A8373&gt;=5,A8373&lt;=9),INDEX(Demand!$C$3:$C$26,C8373),INDEX(Demand!$B$3:$B$26,C8373))</f>
        <v>600</v>
      </c>
      <c r="T8373" s="7">
        <f t="shared" si="1177"/>
        <v>543.22415904884735</v>
      </c>
      <c r="U8373" s="7">
        <f t="shared" si="1178"/>
        <v>0</v>
      </c>
    </row>
    <row r="8374" spans="1:21" x14ac:dyDescent="0.2">
      <c r="A8374" s="1">
        <v>12</v>
      </c>
      <c r="B8374" s="1">
        <v>15</v>
      </c>
      <c r="C8374" s="1">
        <v>14</v>
      </c>
      <c r="D8374">
        <v>8</v>
      </c>
      <c r="E8374">
        <v>4.9000000000000004</v>
      </c>
      <c r="F8374">
        <v>81</v>
      </c>
      <c r="G8374">
        <v>167</v>
      </c>
      <c r="H8374">
        <v>219</v>
      </c>
      <c r="I8374">
        <v>111</v>
      </c>
      <c r="J8374" s="4">
        <f t="shared" si="1173"/>
        <v>205.81556012875657</v>
      </c>
      <c r="K8374" s="4">
        <f t="shared" si="1174"/>
        <v>12.130763382536216</v>
      </c>
      <c r="L8374" s="5">
        <f t="shared" si="1179"/>
        <v>40.815560128756573</v>
      </c>
      <c r="M8374" s="5">
        <f t="shared" si="1180"/>
        <v>21.869236617463784</v>
      </c>
      <c r="N8374" s="6">
        <f t="shared" si="1172"/>
        <v>128.76628732383034</v>
      </c>
      <c r="O8374" s="6">
        <f t="shared" si="1175"/>
        <v>101.51158527680481</v>
      </c>
      <c r="P8374" s="6">
        <f>FORECAST(J8374,Inputs!$B$10:$B$18,Inputs!$A$10:$A$18)</f>
        <v>32.461255186377372</v>
      </c>
      <c r="Q8374" s="6">
        <f>IF(Inputs!$D$10="Yes",IF('Hourly Calcs'!P8374&gt;'Hourly Calcs'!K8374,'Hourly Calcs'!O8374,N8374+O8374),N8374+O8374)</f>
        <v>101.51158527680481</v>
      </c>
      <c r="R8374" s="12">
        <f t="shared" si="1176"/>
        <v>482.38305323537645</v>
      </c>
      <c r="S8374" s="1">
        <f>IF(AND(A8374&gt;=5,A8374&lt;=9),INDEX(Demand!$C$3:$C$26,C8374),INDEX(Demand!$B$3:$B$26,C8374))</f>
        <v>600</v>
      </c>
      <c r="T8374" s="7">
        <f t="shared" si="1177"/>
        <v>482.38305323537645</v>
      </c>
      <c r="U8374" s="7">
        <f t="shared" si="1178"/>
        <v>0</v>
      </c>
    </row>
    <row r="8375" spans="1:21" x14ac:dyDescent="0.2">
      <c r="A8375" s="1">
        <v>12</v>
      </c>
      <c r="B8375" s="1">
        <v>15</v>
      </c>
      <c r="C8375" s="1">
        <v>15</v>
      </c>
      <c r="D8375">
        <v>7.3</v>
      </c>
      <c r="E8375">
        <v>5</v>
      </c>
      <c r="F8375">
        <v>85</v>
      </c>
      <c r="G8375">
        <v>86</v>
      </c>
      <c r="H8375">
        <v>71</v>
      </c>
      <c r="I8375">
        <v>73</v>
      </c>
      <c r="J8375" s="4">
        <f t="shared" si="1173"/>
        <v>218.79621377744252</v>
      </c>
      <c r="K8375" s="4">
        <f t="shared" si="1174"/>
        <v>7.1048770070875094</v>
      </c>
      <c r="L8375" s="5">
        <f t="shared" si="1179"/>
        <v>53.796213777442517</v>
      </c>
      <c r="M8375" s="5">
        <f t="shared" si="1180"/>
        <v>26.895122992912491</v>
      </c>
      <c r="N8375" s="6">
        <f t="shared" si="1172"/>
        <v>30.551046726941085</v>
      </c>
      <c r="O8375" s="6">
        <f t="shared" si="1175"/>
        <v>66.759871398259023</v>
      </c>
      <c r="P8375" s="6">
        <f>FORECAST(J8375,Inputs!$B$10:$B$18,Inputs!$A$10:$A$18)</f>
        <v>32.581446423865209</v>
      </c>
      <c r="Q8375" s="6">
        <f>IF(Inputs!$D$10="Yes",IF('Hourly Calcs'!P8375&gt;'Hourly Calcs'!K8375,'Hourly Calcs'!O8375,N8375+O8375),N8375+O8375)</f>
        <v>66.759871398259023</v>
      </c>
      <c r="R8375" s="12">
        <f t="shared" si="1176"/>
        <v>317.24290888452686</v>
      </c>
      <c r="S8375" s="1">
        <f>IF(AND(A8375&gt;=5,A8375&lt;=9),INDEX(Demand!$C$3:$C$26,C8375),INDEX(Demand!$B$3:$B$26,C8375))</f>
        <v>600</v>
      </c>
      <c r="T8375" s="7">
        <f t="shared" si="1177"/>
        <v>317.24290888452686</v>
      </c>
      <c r="U8375" s="7">
        <f t="shared" si="1178"/>
        <v>0</v>
      </c>
    </row>
    <row r="8376" spans="1:21" x14ac:dyDescent="0.2">
      <c r="A8376" s="1">
        <v>12</v>
      </c>
      <c r="B8376" s="1">
        <v>15</v>
      </c>
      <c r="C8376" s="1">
        <v>16</v>
      </c>
      <c r="D8376">
        <v>6.7</v>
      </c>
      <c r="E8376">
        <v>5</v>
      </c>
      <c r="F8376">
        <v>89</v>
      </c>
      <c r="G8376">
        <v>16</v>
      </c>
      <c r="H8376">
        <v>0</v>
      </c>
      <c r="I8376">
        <v>16</v>
      </c>
      <c r="J8376" s="4">
        <f t="shared" si="1173"/>
        <v>230.85879399273745</v>
      </c>
      <c r="K8376" s="4">
        <f t="shared" si="1174"/>
        <v>0.73572866180624885</v>
      </c>
      <c r="L8376" s="5">
        <f t="shared" si="1179"/>
        <v>65.858793992737446</v>
      </c>
      <c r="M8376" s="5">
        <f t="shared" si="1180"/>
        <v>33.264271338193751</v>
      </c>
      <c r="N8376" s="6">
        <f t="shared" si="1172"/>
        <v>0</v>
      </c>
      <c r="O8376" s="6">
        <f t="shared" si="1175"/>
        <v>14.632300580440333</v>
      </c>
      <c r="P8376" s="6">
        <f>FORECAST(J8376,Inputs!$B$10:$B$18,Inputs!$A$10:$A$18)</f>
        <v>32.693136981414234</v>
      </c>
      <c r="Q8376" s="6">
        <f>IF(Inputs!$D$10="Yes",IF('Hourly Calcs'!P8376&gt;'Hourly Calcs'!K8376,'Hourly Calcs'!O8376,N8376+O8376),N8376+O8376)</f>
        <v>14.632300580440333</v>
      </c>
      <c r="R8376" s="12">
        <f t="shared" si="1176"/>
        <v>69.532692358252461</v>
      </c>
      <c r="S8376" s="1">
        <f>IF(AND(A8376&gt;=5,A8376&lt;=9),INDEX(Demand!$C$3:$C$26,C8376),INDEX(Demand!$B$3:$B$26,C8376))</f>
        <v>900</v>
      </c>
      <c r="T8376" s="7">
        <f t="shared" si="1177"/>
        <v>69.532692358252461</v>
      </c>
      <c r="U8376" s="7">
        <f t="shared" si="1178"/>
        <v>0</v>
      </c>
    </row>
    <row r="8377" spans="1:21" x14ac:dyDescent="0.2">
      <c r="A8377" s="1">
        <v>12</v>
      </c>
      <c r="B8377" s="1">
        <v>15</v>
      </c>
      <c r="C8377" s="1">
        <v>17</v>
      </c>
      <c r="D8377">
        <v>5.0999999999999996</v>
      </c>
      <c r="E8377">
        <v>4.0999999999999996</v>
      </c>
      <c r="F8377">
        <v>93</v>
      </c>
      <c r="G8377">
        <v>0</v>
      </c>
      <c r="H8377">
        <v>0</v>
      </c>
      <c r="I8377">
        <v>0</v>
      </c>
      <c r="J8377" s="4">
        <f t="shared" si="1173"/>
        <v>242.15764027127062</v>
      </c>
      <c r="K8377" s="4">
        <f t="shared" si="1174"/>
        <v>-7.572224230059291</v>
      </c>
      <c r="L8377" s="5">
        <f t="shared" si="1179"/>
        <v>77.157640271270623</v>
      </c>
      <c r="M8377" s="5">
        <f t="shared" si="1180"/>
        <v>0</v>
      </c>
      <c r="N8377" s="6">
        <f t="shared" si="1172"/>
        <v>0</v>
      </c>
      <c r="O8377" s="6">
        <f t="shared" si="1175"/>
        <v>0</v>
      </c>
      <c r="P8377" s="6">
        <f>FORECAST(J8377,Inputs!$B$10:$B$18,Inputs!$A$10:$A$18)</f>
        <v>32.797755928437688</v>
      </c>
      <c r="Q8377" s="6">
        <f>IF(Inputs!$D$10="Yes",IF('Hourly Calcs'!P8377&gt;'Hourly Calcs'!K8377,'Hourly Calcs'!O8377,N8377+O8377),N8377+O8377)</f>
        <v>0</v>
      </c>
      <c r="R8377" s="12">
        <f t="shared" si="1176"/>
        <v>0</v>
      </c>
      <c r="S8377" s="1">
        <f>IF(AND(A8377&gt;=5,A8377&lt;=9),INDEX(Demand!$C$3:$C$26,C8377),INDEX(Demand!$B$3:$B$26,C8377))</f>
        <v>900</v>
      </c>
      <c r="T8377" s="7">
        <f t="shared" si="1177"/>
        <v>0</v>
      </c>
      <c r="U8377" s="7">
        <f t="shared" si="1178"/>
        <v>0</v>
      </c>
    </row>
    <row r="8378" spans="1:21" x14ac:dyDescent="0.2">
      <c r="A8378" s="1">
        <v>12</v>
      </c>
      <c r="B8378" s="1">
        <v>15</v>
      </c>
      <c r="C8378" s="1">
        <v>18</v>
      </c>
      <c r="D8378">
        <v>5.8</v>
      </c>
      <c r="E8378">
        <v>4.0999999999999996</v>
      </c>
      <c r="F8378">
        <v>89</v>
      </c>
      <c r="G8378">
        <v>0</v>
      </c>
      <c r="H8378">
        <v>0</v>
      </c>
      <c r="I8378">
        <v>0</v>
      </c>
      <c r="J8378" s="4">
        <f t="shared" si="1173"/>
        <v>253.02224471127434</v>
      </c>
      <c r="K8378" s="4">
        <f t="shared" si="1174"/>
        <v>-16.359918072355669</v>
      </c>
      <c r="L8378" s="5">
        <f t="shared" si="1179"/>
        <v>88.02224471127434</v>
      </c>
      <c r="M8378" s="5">
        <f t="shared" si="1180"/>
        <v>0</v>
      </c>
      <c r="N8378" s="6">
        <f t="shared" si="1172"/>
        <v>0</v>
      </c>
      <c r="O8378" s="6">
        <f t="shared" si="1175"/>
        <v>0</v>
      </c>
      <c r="P8378" s="6">
        <f>FORECAST(J8378,Inputs!$B$10:$B$18,Inputs!$A$10:$A$18)</f>
        <v>32.898354117696982</v>
      </c>
      <c r="Q8378" s="6">
        <f>IF(Inputs!$D$10="Yes",IF('Hourly Calcs'!P8378&gt;'Hourly Calcs'!K8378,'Hourly Calcs'!O8378,N8378+O8378),N8378+O8378)</f>
        <v>0</v>
      </c>
      <c r="R8378" s="12">
        <f t="shared" si="1176"/>
        <v>0</v>
      </c>
      <c r="S8378" s="1">
        <f>IF(AND(A8378&gt;=5,A8378&lt;=9),INDEX(Demand!$C$3:$C$26,C8378),INDEX(Demand!$B$3:$B$26,C8378))</f>
        <v>900</v>
      </c>
      <c r="T8378" s="7">
        <f t="shared" si="1177"/>
        <v>0</v>
      </c>
      <c r="U8378" s="7">
        <f t="shared" si="1178"/>
        <v>0</v>
      </c>
    </row>
    <row r="8379" spans="1:21" x14ac:dyDescent="0.2">
      <c r="A8379" s="1">
        <v>12</v>
      </c>
      <c r="B8379" s="1">
        <v>15</v>
      </c>
      <c r="C8379" s="1">
        <v>19</v>
      </c>
      <c r="D8379">
        <v>6.5</v>
      </c>
      <c r="E8379">
        <v>4.0999999999999996</v>
      </c>
      <c r="F8379">
        <v>85</v>
      </c>
      <c r="G8379">
        <v>0</v>
      </c>
      <c r="H8379">
        <v>0</v>
      </c>
      <c r="I8379">
        <v>0</v>
      </c>
      <c r="J8379" s="4">
        <f t="shared" si="1173"/>
        <v>263.92686861430184</v>
      </c>
      <c r="K8379" s="4">
        <f t="shared" si="1174"/>
        <v>-25.654086820346592</v>
      </c>
      <c r="L8379" s="5">
        <f t="shared" si="1179"/>
        <v>0</v>
      </c>
      <c r="M8379" s="5">
        <f t="shared" si="1180"/>
        <v>0</v>
      </c>
      <c r="N8379" s="6">
        <f t="shared" si="1172"/>
        <v>0</v>
      </c>
      <c r="O8379" s="6">
        <f t="shared" si="1175"/>
        <v>0</v>
      </c>
      <c r="P8379" s="6">
        <f>FORECAST(J8379,Inputs!$B$10:$B$18,Inputs!$A$10:$A$18)</f>
        <v>32.999322857539831</v>
      </c>
      <c r="Q8379" s="6">
        <f>IF(Inputs!$D$10="Yes",IF('Hourly Calcs'!P8379&gt;'Hourly Calcs'!K8379,'Hourly Calcs'!O8379,N8379+O8379),N8379+O8379)</f>
        <v>0</v>
      </c>
      <c r="R8379" s="12">
        <f t="shared" si="1176"/>
        <v>0</v>
      </c>
      <c r="S8379" s="1">
        <f>IF(AND(A8379&gt;=5,A8379&lt;=9),INDEX(Demand!$C$3:$C$26,C8379),INDEX(Demand!$B$3:$B$26,C8379))</f>
        <v>900</v>
      </c>
      <c r="T8379" s="7">
        <f t="shared" si="1177"/>
        <v>0</v>
      </c>
      <c r="U8379" s="7">
        <f t="shared" si="1178"/>
        <v>0</v>
      </c>
    </row>
    <row r="8380" spans="1:21" x14ac:dyDescent="0.2">
      <c r="A8380" s="1">
        <v>12</v>
      </c>
      <c r="B8380" s="1">
        <v>15</v>
      </c>
      <c r="C8380" s="1">
        <v>20</v>
      </c>
      <c r="D8380">
        <v>6.6</v>
      </c>
      <c r="E8380">
        <v>5.3</v>
      </c>
      <c r="F8380">
        <v>91</v>
      </c>
      <c r="G8380">
        <v>0</v>
      </c>
      <c r="H8380">
        <v>0</v>
      </c>
      <c r="I8380">
        <v>0</v>
      </c>
      <c r="J8380" s="4">
        <f t="shared" si="1173"/>
        <v>275.53441472077833</v>
      </c>
      <c r="K8380" s="4">
        <f t="shared" si="1174"/>
        <v>-35.134329214261783</v>
      </c>
      <c r="L8380" s="5">
        <f t="shared" si="1179"/>
        <v>0</v>
      </c>
      <c r="M8380" s="5">
        <f t="shared" si="1180"/>
        <v>0</v>
      </c>
      <c r="N8380" s="6">
        <f t="shared" si="1172"/>
        <v>0</v>
      </c>
      <c r="O8380" s="6">
        <f t="shared" si="1175"/>
        <v>0</v>
      </c>
      <c r="P8380" s="6">
        <f>FORECAST(J8380,Inputs!$B$10:$B$18,Inputs!$A$10:$A$18)</f>
        <v>33.106800136303498</v>
      </c>
      <c r="Q8380" s="6">
        <f>IF(Inputs!$D$10="Yes",IF('Hourly Calcs'!P8380&gt;'Hourly Calcs'!K8380,'Hourly Calcs'!O8380,N8380+O8380),N8380+O8380)</f>
        <v>0</v>
      </c>
      <c r="R8380" s="12">
        <f t="shared" si="1176"/>
        <v>0</v>
      </c>
      <c r="S8380" s="1">
        <f>IF(AND(A8380&gt;=5,A8380&lt;=9),INDEX(Demand!$C$3:$C$26,C8380),INDEX(Demand!$B$3:$B$26,C8380))</f>
        <v>800</v>
      </c>
      <c r="T8380" s="7">
        <f t="shared" si="1177"/>
        <v>0</v>
      </c>
      <c r="U8380" s="7">
        <f t="shared" si="1178"/>
        <v>0</v>
      </c>
    </row>
    <row r="8381" spans="1:21" x14ac:dyDescent="0.2">
      <c r="A8381" s="1">
        <v>12</v>
      </c>
      <c r="B8381" s="1">
        <v>15</v>
      </c>
      <c r="C8381" s="1">
        <v>21</v>
      </c>
      <c r="D8381">
        <v>5.5</v>
      </c>
      <c r="E8381">
        <v>4.3</v>
      </c>
      <c r="F8381">
        <v>92</v>
      </c>
      <c r="G8381">
        <v>0</v>
      </c>
      <c r="H8381">
        <v>0</v>
      </c>
      <c r="I8381">
        <v>0</v>
      </c>
      <c r="J8381" s="4">
        <f t="shared" si="1173"/>
        <v>288.83675819371706</v>
      </c>
      <c r="K8381" s="4">
        <f t="shared" si="1174"/>
        <v>-44.401619418702523</v>
      </c>
      <c r="L8381" s="5">
        <f t="shared" si="1179"/>
        <v>0</v>
      </c>
      <c r="M8381" s="5">
        <f t="shared" si="1180"/>
        <v>0</v>
      </c>
      <c r="N8381" s="6">
        <f t="shared" si="1172"/>
        <v>0</v>
      </c>
      <c r="O8381" s="6">
        <f t="shared" si="1175"/>
        <v>0</v>
      </c>
      <c r="P8381" s="6">
        <f>FORECAST(J8381,Inputs!$B$10:$B$18,Inputs!$A$10:$A$18)</f>
        <v>33.229969983275154</v>
      </c>
      <c r="Q8381" s="6">
        <f>IF(Inputs!$D$10="Yes",IF('Hourly Calcs'!P8381&gt;'Hourly Calcs'!K8381,'Hourly Calcs'!O8381,N8381+O8381),N8381+O8381)</f>
        <v>0</v>
      </c>
      <c r="R8381" s="12">
        <f t="shared" si="1176"/>
        <v>0</v>
      </c>
      <c r="S8381" s="1">
        <f>IF(AND(A8381&gt;=5,A8381&lt;=9),INDEX(Demand!$C$3:$C$26,C8381),INDEX(Demand!$B$3:$B$26,C8381))</f>
        <v>700</v>
      </c>
      <c r="T8381" s="7">
        <f t="shared" si="1177"/>
        <v>0</v>
      </c>
      <c r="U8381" s="7">
        <f t="shared" si="1178"/>
        <v>0</v>
      </c>
    </row>
    <row r="8382" spans="1:21" x14ac:dyDescent="0.2">
      <c r="A8382" s="1">
        <v>12</v>
      </c>
      <c r="B8382" s="1">
        <v>15</v>
      </c>
      <c r="C8382" s="1">
        <v>22</v>
      </c>
      <c r="D8382">
        <v>5.0999999999999996</v>
      </c>
      <c r="E8382">
        <v>3.4</v>
      </c>
      <c r="F8382">
        <v>89</v>
      </c>
      <c r="G8382">
        <v>0</v>
      </c>
      <c r="H8382">
        <v>0</v>
      </c>
      <c r="I8382">
        <v>0</v>
      </c>
      <c r="J8382" s="4">
        <f t="shared" si="1173"/>
        <v>305.38624595772978</v>
      </c>
      <c r="K8382" s="4">
        <f t="shared" si="1174"/>
        <v>-52.850385276999646</v>
      </c>
      <c r="L8382" s="5">
        <f t="shared" si="1179"/>
        <v>0</v>
      </c>
      <c r="M8382" s="5">
        <f t="shared" si="1180"/>
        <v>0</v>
      </c>
      <c r="N8382" s="6">
        <f t="shared" si="1172"/>
        <v>0</v>
      </c>
      <c r="O8382" s="6">
        <f t="shared" si="1175"/>
        <v>0</v>
      </c>
      <c r="P8382" s="6">
        <f>FORECAST(J8382,Inputs!$B$10:$B$18,Inputs!$A$10:$A$18)</f>
        <v>33.383205981090086</v>
      </c>
      <c r="Q8382" s="6">
        <f>IF(Inputs!$D$10="Yes",IF('Hourly Calcs'!P8382&gt;'Hourly Calcs'!K8382,'Hourly Calcs'!O8382,N8382+O8382),N8382+O8382)</f>
        <v>0</v>
      </c>
      <c r="R8382" s="12">
        <f t="shared" si="1176"/>
        <v>0</v>
      </c>
      <c r="S8382" s="1">
        <f>IF(AND(A8382&gt;=5,A8382&lt;=9),INDEX(Demand!$C$3:$C$26,C8382),INDEX(Demand!$B$3:$B$26,C8382))</f>
        <v>600</v>
      </c>
      <c r="T8382" s="7">
        <f t="shared" si="1177"/>
        <v>0</v>
      </c>
      <c r="U8382" s="7">
        <f t="shared" si="1178"/>
        <v>0</v>
      </c>
    </row>
    <row r="8383" spans="1:21" x14ac:dyDescent="0.2">
      <c r="A8383" s="1">
        <v>12</v>
      </c>
      <c r="B8383" s="1">
        <v>15</v>
      </c>
      <c r="C8383" s="1">
        <v>23</v>
      </c>
      <c r="D8383">
        <v>6.3</v>
      </c>
      <c r="E8383">
        <v>4.0999999999999996</v>
      </c>
      <c r="F8383">
        <v>86</v>
      </c>
      <c r="G8383">
        <v>0</v>
      </c>
      <c r="H8383">
        <v>0</v>
      </c>
      <c r="I8383">
        <v>0</v>
      </c>
      <c r="J8383" s="4">
        <f t="shared" si="1173"/>
        <v>327.27313211649607</v>
      </c>
      <c r="K8383" s="4">
        <f t="shared" si="1174"/>
        <v>-59.429703810079843</v>
      </c>
      <c r="L8383" s="5">
        <f t="shared" si="1179"/>
        <v>0</v>
      </c>
      <c r="M8383" s="5">
        <f t="shared" si="1180"/>
        <v>0</v>
      </c>
      <c r="N8383" s="6">
        <f t="shared" si="1172"/>
        <v>0</v>
      </c>
      <c r="O8383" s="6">
        <f t="shared" si="1175"/>
        <v>0</v>
      </c>
      <c r="P8383" s="6">
        <f>FORECAST(J8383,Inputs!$B$10:$B$18,Inputs!$A$10:$A$18)</f>
        <v>33.585862334411999</v>
      </c>
      <c r="Q8383" s="6">
        <f>IF(Inputs!$D$10="Yes",IF('Hourly Calcs'!P8383&gt;'Hourly Calcs'!K8383,'Hourly Calcs'!O8383,N8383+O8383),N8383+O8383)</f>
        <v>0</v>
      </c>
      <c r="R8383" s="12">
        <f t="shared" si="1176"/>
        <v>0</v>
      </c>
      <c r="S8383" s="1">
        <f>IF(AND(A8383&gt;=5,A8383&lt;=9),INDEX(Demand!$C$3:$C$26,C8383),INDEX(Demand!$B$3:$B$26,C8383))</f>
        <v>500</v>
      </c>
      <c r="T8383" s="7">
        <f t="shared" si="1177"/>
        <v>0</v>
      </c>
      <c r="U8383" s="7">
        <f t="shared" si="1178"/>
        <v>0</v>
      </c>
    </row>
    <row r="8384" spans="1:21" x14ac:dyDescent="0.2">
      <c r="A8384" s="1">
        <v>12</v>
      </c>
      <c r="B8384" s="1">
        <v>15</v>
      </c>
      <c r="C8384" s="1">
        <v>24</v>
      </c>
      <c r="D8384">
        <v>5.4</v>
      </c>
      <c r="E8384">
        <v>3.5</v>
      </c>
      <c r="F8384">
        <v>88</v>
      </c>
      <c r="G8384">
        <v>0</v>
      </c>
      <c r="H8384">
        <v>0</v>
      </c>
      <c r="I8384">
        <v>0</v>
      </c>
      <c r="J8384" s="4">
        <f t="shared" si="1173"/>
        <v>355.1678866583718</v>
      </c>
      <c r="K8384" s="4">
        <f t="shared" si="1174"/>
        <v>-62.519480423458816</v>
      </c>
      <c r="L8384" s="5">
        <f t="shared" si="1179"/>
        <v>0</v>
      </c>
      <c r="M8384" s="5">
        <f t="shared" si="1180"/>
        <v>0</v>
      </c>
      <c r="N8384" s="6">
        <f t="shared" si="1172"/>
        <v>0</v>
      </c>
      <c r="O8384" s="6">
        <f t="shared" si="1175"/>
        <v>0</v>
      </c>
      <c r="P8384" s="6">
        <f>FORECAST(J8384,Inputs!$B$10:$B$18,Inputs!$A$10:$A$18)</f>
        <v>33.844147098688623</v>
      </c>
      <c r="Q8384" s="6">
        <f>IF(Inputs!$D$10="Yes",IF('Hourly Calcs'!P8384&gt;'Hourly Calcs'!K8384,'Hourly Calcs'!O8384,N8384+O8384),N8384+O8384)</f>
        <v>0</v>
      </c>
      <c r="R8384" s="12">
        <f t="shared" si="1176"/>
        <v>0</v>
      </c>
      <c r="S8384" s="1">
        <f>IF(AND(A8384&gt;=5,A8384&lt;=9),INDEX(Demand!$C$3:$C$26,C8384),INDEX(Demand!$B$3:$B$26,C8384))</f>
        <v>400</v>
      </c>
      <c r="T8384" s="7">
        <f t="shared" si="1177"/>
        <v>0</v>
      </c>
      <c r="U8384" s="7">
        <f t="shared" si="1178"/>
        <v>0</v>
      </c>
    </row>
    <row r="8385" spans="1:21" x14ac:dyDescent="0.2">
      <c r="A8385" s="1">
        <v>12</v>
      </c>
      <c r="B8385" s="1">
        <v>16</v>
      </c>
      <c r="C8385" s="1">
        <v>1</v>
      </c>
      <c r="D8385">
        <v>6.2</v>
      </c>
      <c r="E8385">
        <v>3.6</v>
      </c>
      <c r="F8385">
        <v>83</v>
      </c>
      <c r="G8385">
        <v>0</v>
      </c>
      <c r="H8385">
        <v>0</v>
      </c>
      <c r="I8385">
        <v>0</v>
      </c>
      <c r="J8385" s="4">
        <f t="shared" si="1173"/>
        <v>24.26476818647285</v>
      </c>
      <c r="K8385" s="4">
        <f t="shared" si="1174"/>
        <v>-60.899628090432259</v>
      </c>
      <c r="L8385" s="5">
        <f t="shared" si="1179"/>
        <v>0</v>
      </c>
      <c r="M8385" s="5">
        <f t="shared" si="1180"/>
        <v>0</v>
      </c>
      <c r="N8385" s="6">
        <f t="shared" si="1172"/>
        <v>0</v>
      </c>
      <c r="O8385" s="6">
        <f t="shared" si="1175"/>
        <v>0</v>
      </c>
      <c r="P8385" s="6">
        <f>FORECAST(J8385,Inputs!$B$10:$B$18,Inputs!$A$10:$A$18)</f>
        <v>30.780229335059932</v>
      </c>
      <c r="Q8385" s="6">
        <f>IF(Inputs!$D$10="Yes",IF('Hourly Calcs'!P8385&gt;'Hourly Calcs'!K8385,'Hourly Calcs'!O8385,N8385+O8385),N8385+O8385)</f>
        <v>0</v>
      </c>
      <c r="R8385" s="12">
        <f t="shared" si="1176"/>
        <v>0</v>
      </c>
      <c r="S8385" s="1">
        <f>IF(AND(A8385&gt;=5,A8385&lt;=9),INDEX(Demand!$C$3:$C$26,C8385),INDEX(Demand!$B$3:$B$26,C8385))</f>
        <v>350</v>
      </c>
      <c r="T8385" s="7">
        <f t="shared" si="1177"/>
        <v>0</v>
      </c>
      <c r="U8385" s="7">
        <f t="shared" si="1178"/>
        <v>0</v>
      </c>
    </row>
    <row r="8386" spans="1:21" x14ac:dyDescent="0.2">
      <c r="A8386" s="1">
        <v>12</v>
      </c>
      <c r="B8386" s="1">
        <v>16</v>
      </c>
      <c r="C8386" s="1">
        <v>2</v>
      </c>
      <c r="D8386">
        <v>5.7</v>
      </c>
      <c r="E8386">
        <v>3.6</v>
      </c>
      <c r="F8386">
        <v>86</v>
      </c>
      <c r="G8386">
        <v>0</v>
      </c>
      <c r="H8386">
        <v>0</v>
      </c>
      <c r="I8386">
        <v>0</v>
      </c>
      <c r="J8386" s="4">
        <f t="shared" si="1173"/>
        <v>48.221836843589955</v>
      </c>
      <c r="K8386" s="4">
        <f t="shared" si="1174"/>
        <v>-55.257775495569462</v>
      </c>
      <c r="L8386" s="5">
        <f t="shared" si="1179"/>
        <v>0</v>
      </c>
      <c r="M8386" s="5">
        <f t="shared" si="1180"/>
        <v>0</v>
      </c>
      <c r="N8386" s="6">
        <f t="shared" si="1172"/>
        <v>0</v>
      </c>
      <c r="O8386" s="6">
        <f t="shared" si="1175"/>
        <v>0</v>
      </c>
      <c r="P8386" s="6">
        <f>FORECAST(J8386,Inputs!$B$10:$B$18,Inputs!$A$10:$A$18)</f>
        <v>31.002054044848052</v>
      </c>
      <c r="Q8386" s="6">
        <f>IF(Inputs!$D$10="Yes",IF('Hourly Calcs'!P8386&gt;'Hourly Calcs'!K8386,'Hourly Calcs'!O8386,N8386+O8386),N8386+O8386)</f>
        <v>0</v>
      </c>
      <c r="R8386" s="12">
        <f t="shared" si="1176"/>
        <v>0</v>
      </c>
      <c r="S8386" s="1">
        <f>IF(AND(A8386&gt;=5,A8386&lt;=9),INDEX(Demand!$C$3:$C$26,C8386),INDEX(Demand!$B$3:$B$26,C8386))</f>
        <v>350</v>
      </c>
      <c r="T8386" s="7">
        <f t="shared" si="1177"/>
        <v>0</v>
      </c>
      <c r="U8386" s="7">
        <f t="shared" si="1178"/>
        <v>0</v>
      </c>
    </row>
    <row r="8387" spans="1:21" x14ac:dyDescent="0.2">
      <c r="A8387" s="1">
        <v>12</v>
      </c>
      <c r="B8387" s="1">
        <v>16</v>
      </c>
      <c r="C8387" s="1">
        <v>3</v>
      </c>
      <c r="D8387">
        <v>5.8</v>
      </c>
      <c r="E8387">
        <v>3.7</v>
      </c>
      <c r="F8387">
        <v>86</v>
      </c>
      <c r="G8387">
        <v>0</v>
      </c>
      <c r="H8387">
        <v>0</v>
      </c>
      <c r="I8387">
        <v>0</v>
      </c>
      <c r="J8387" s="4">
        <f t="shared" si="1173"/>
        <v>66.268551167452955</v>
      </c>
      <c r="K8387" s="4">
        <f t="shared" si="1174"/>
        <v>-47.271582130213176</v>
      </c>
      <c r="L8387" s="5">
        <f t="shared" si="1179"/>
        <v>0</v>
      </c>
      <c r="M8387" s="5">
        <f t="shared" si="1180"/>
        <v>0</v>
      </c>
      <c r="N8387" s="6">
        <f t="shared" si="1172"/>
        <v>0</v>
      </c>
      <c r="O8387" s="6">
        <f t="shared" si="1175"/>
        <v>0</v>
      </c>
      <c r="P8387" s="6">
        <f>FORECAST(J8387,Inputs!$B$10:$B$18,Inputs!$A$10:$A$18)</f>
        <v>31.169153251550487</v>
      </c>
      <c r="Q8387" s="6">
        <f>IF(Inputs!$D$10="Yes",IF('Hourly Calcs'!P8387&gt;'Hourly Calcs'!K8387,'Hourly Calcs'!O8387,N8387+O8387),N8387+O8387)</f>
        <v>0</v>
      </c>
      <c r="R8387" s="12">
        <f t="shared" si="1176"/>
        <v>0</v>
      </c>
      <c r="S8387" s="1">
        <f>IF(AND(A8387&gt;=5,A8387&lt;=9),INDEX(Demand!$C$3:$C$26,C8387),INDEX(Demand!$B$3:$B$26,C8387))</f>
        <v>350</v>
      </c>
      <c r="T8387" s="7">
        <f t="shared" si="1177"/>
        <v>0</v>
      </c>
      <c r="U8387" s="7">
        <f t="shared" si="1178"/>
        <v>0</v>
      </c>
    </row>
    <row r="8388" spans="1:21" x14ac:dyDescent="0.2">
      <c r="A8388" s="1">
        <v>12</v>
      </c>
      <c r="B8388" s="1">
        <v>16</v>
      </c>
      <c r="C8388" s="1">
        <v>4</v>
      </c>
      <c r="D8388">
        <v>6.1</v>
      </c>
      <c r="E8388">
        <v>4.2</v>
      </c>
      <c r="F8388">
        <v>88</v>
      </c>
      <c r="G8388">
        <v>0</v>
      </c>
      <c r="H8388">
        <v>0</v>
      </c>
      <c r="I8388">
        <v>0</v>
      </c>
      <c r="J8388" s="4">
        <f t="shared" si="1173"/>
        <v>80.420536168398144</v>
      </c>
      <c r="K8388" s="4">
        <f t="shared" si="1174"/>
        <v>-38.189392532501529</v>
      </c>
      <c r="L8388" s="5">
        <f t="shared" si="1179"/>
        <v>84.579463831601856</v>
      </c>
      <c r="M8388" s="5">
        <f t="shared" si="1180"/>
        <v>0</v>
      </c>
      <c r="N8388" s="6">
        <f t="shared" si="1172"/>
        <v>0</v>
      </c>
      <c r="O8388" s="6">
        <f t="shared" si="1175"/>
        <v>0</v>
      </c>
      <c r="P8388" s="6">
        <f>FORECAST(J8388,Inputs!$B$10:$B$18,Inputs!$A$10:$A$18)</f>
        <v>31.300190149707387</v>
      </c>
      <c r="Q8388" s="6">
        <f>IF(Inputs!$D$10="Yes",IF('Hourly Calcs'!P8388&gt;'Hourly Calcs'!K8388,'Hourly Calcs'!O8388,N8388+O8388),N8388+O8388)</f>
        <v>0</v>
      </c>
      <c r="R8388" s="12">
        <f t="shared" si="1176"/>
        <v>0</v>
      </c>
      <c r="S8388" s="1">
        <f>IF(AND(A8388&gt;=5,A8388&lt;=9),INDEX(Demand!$C$3:$C$26,C8388),INDEX(Demand!$B$3:$B$26,C8388))</f>
        <v>350</v>
      </c>
      <c r="T8388" s="7">
        <f t="shared" si="1177"/>
        <v>0</v>
      </c>
      <c r="U8388" s="7">
        <f t="shared" si="1178"/>
        <v>0</v>
      </c>
    </row>
    <row r="8389" spans="1:21" x14ac:dyDescent="0.2">
      <c r="A8389" s="1">
        <v>12</v>
      </c>
      <c r="B8389" s="1">
        <v>16</v>
      </c>
      <c r="C8389" s="1">
        <v>5</v>
      </c>
      <c r="D8389">
        <v>7</v>
      </c>
      <c r="E8389">
        <v>4.9000000000000004</v>
      </c>
      <c r="F8389">
        <v>86</v>
      </c>
      <c r="G8389">
        <v>0</v>
      </c>
      <c r="H8389">
        <v>0</v>
      </c>
      <c r="I8389">
        <v>0</v>
      </c>
      <c r="J8389" s="4">
        <f t="shared" si="1173"/>
        <v>92.447698668094418</v>
      </c>
      <c r="K8389" s="4">
        <f t="shared" si="1174"/>
        <v>-28.730524572377874</v>
      </c>
      <c r="L8389" s="5">
        <f t="shared" si="1179"/>
        <v>72.552301331905582</v>
      </c>
      <c r="M8389" s="5">
        <f t="shared" si="1180"/>
        <v>0</v>
      </c>
      <c r="N8389" s="6">
        <f t="shared" si="1172"/>
        <v>0</v>
      </c>
      <c r="O8389" s="6">
        <f t="shared" si="1175"/>
        <v>0</v>
      </c>
      <c r="P8389" s="6">
        <f>FORECAST(J8389,Inputs!$B$10:$B$18,Inputs!$A$10:$A$18)</f>
        <v>31.411552765445318</v>
      </c>
      <c r="Q8389" s="6">
        <f>IF(Inputs!$D$10="Yes",IF('Hourly Calcs'!P8389&gt;'Hourly Calcs'!K8389,'Hourly Calcs'!O8389,N8389+O8389),N8389+O8389)</f>
        <v>0</v>
      </c>
      <c r="R8389" s="12">
        <f t="shared" si="1176"/>
        <v>0</v>
      </c>
      <c r="S8389" s="1">
        <f>IF(AND(A8389&gt;=5,A8389&lt;=9),INDEX(Demand!$C$3:$C$26,C8389),INDEX(Demand!$B$3:$B$26,C8389))</f>
        <v>350</v>
      </c>
      <c r="T8389" s="7">
        <f t="shared" si="1177"/>
        <v>0</v>
      </c>
      <c r="U8389" s="7">
        <f t="shared" si="1178"/>
        <v>0</v>
      </c>
    </row>
    <row r="8390" spans="1:21" x14ac:dyDescent="0.2">
      <c r="A8390" s="1">
        <v>12</v>
      </c>
      <c r="B8390" s="1">
        <v>16</v>
      </c>
      <c r="C8390" s="1">
        <v>6</v>
      </c>
      <c r="D8390">
        <v>6.7</v>
      </c>
      <c r="E8390">
        <v>4.5</v>
      </c>
      <c r="F8390">
        <v>86</v>
      </c>
      <c r="G8390">
        <v>0</v>
      </c>
      <c r="H8390">
        <v>0</v>
      </c>
      <c r="I8390">
        <v>0</v>
      </c>
      <c r="J8390" s="4">
        <f t="shared" si="1173"/>
        <v>103.49643532232091</v>
      </c>
      <c r="K8390" s="4">
        <f t="shared" si="1174"/>
        <v>-19.341771789545319</v>
      </c>
      <c r="L8390" s="5">
        <f t="shared" si="1179"/>
        <v>61.503564677679094</v>
      </c>
      <c r="M8390" s="5">
        <f t="shared" si="1180"/>
        <v>0</v>
      </c>
      <c r="N8390" s="6">
        <f t="shared" si="1172"/>
        <v>0</v>
      </c>
      <c r="O8390" s="6">
        <f t="shared" si="1175"/>
        <v>0</v>
      </c>
      <c r="P8390" s="6">
        <f>FORECAST(J8390,Inputs!$B$10:$B$18,Inputs!$A$10:$A$18)</f>
        <v>31.513855882614081</v>
      </c>
      <c r="Q8390" s="6">
        <f>IF(Inputs!$D$10="Yes",IF('Hourly Calcs'!P8390&gt;'Hourly Calcs'!K8390,'Hourly Calcs'!O8390,N8390+O8390),N8390+O8390)</f>
        <v>0</v>
      </c>
      <c r="R8390" s="12">
        <f t="shared" si="1176"/>
        <v>0</v>
      </c>
      <c r="S8390" s="1">
        <f>IF(AND(A8390&gt;=5,A8390&lt;=9),INDEX(Demand!$C$3:$C$26,C8390),INDEX(Demand!$B$3:$B$26,C8390))</f>
        <v>350</v>
      </c>
      <c r="T8390" s="7">
        <f t="shared" si="1177"/>
        <v>0</v>
      </c>
      <c r="U8390" s="7">
        <f t="shared" si="1178"/>
        <v>0</v>
      </c>
    </row>
    <row r="8391" spans="1:21" x14ac:dyDescent="0.2">
      <c r="A8391" s="1">
        <v>12</v>
      </c>
      <c r="B8391" s="1">
        <v>16</v>
      </c>
      <c r="C8391" s="1">
        <v>7</v>
      </c>
      <c r="D8391">
        <v>6.8</v>
      </c>
      <c r="E8391">
        <v>5</v>
      </c>
      <c r="F8391">
        <v>88</v>
      </c>
      <c r="G8391">
        <v>0</v>
      </c>
      <c r="H8391">
        <v>0</v>
      </c>
      <c r="I8391">
        <v>0</v>
      </c>
      <c r="J8391" s="4">
        <f t="shared" si="1173"/>
        <v>114.31545847173861</v>
      </c>
      <c r="K8391" s="4">
        <f t="shared" si="1174"/>
        <v>-10.361683675286358</v>
      </c>
      <c r="L8391" s="5">
        <f t="shared" si="1179"/>
        <v>50.684541528261391</v>
      </c>
      <c r="M8391" s="5">
        <f t="shared" si="1180"/>
        <v>0</v>
      </c>
      <c r="N8391" s="6">
        <f t="shared" si="1172"/>
        <v>0</v>
      </c>
      <c r="O8391" s="6">
        <f t="shared" si="1175"/>
        <v>0</v>
      </c>
      <c r="P8391" s="6">
        <f>FORECAST(J8391,Inputs!$B$10:$B$18,Inputs!$A$10:$A$18)</f>
        <v>31.614032022886466</v>
      </c>
      <c r="Q8391" s="6">
        <f>IF(Inputs!$D$10="Yes",IF('Hourly Calcs'!P8391&gt;'Hourly Calcs'!K8391,'Hourly Calcs'!O8391,N8391+O8391),N8391+O8391)</f>
        <v>0</v>
      </c>
      <c r="R8391" s="12">
        <f t="shared" si="1176"/>
        <v>0</v>
      </c>
      <c r="S8391" s="1">
        <f>IF(AND(A8391&gt;=5,A8391&lt;=9),INDEX(Demand!$C$3:$C$26,C8391),INDEX(Demand!$B$3:$B$26,C8391))</f>
        <v>350</v>
      </c>
      <c r="T8391" s="7">
        <f t="shared" si="1177"/>
        <v>0</v>
      </c>
      <c r="U8391" s="7">
        <f t="shared" si="1178"/>
        <v>0</v>
      </c>
    </row>
    <row r="8392" spans="1:21" x14ac:dyDescent="0.2">
      <c r="A8392" s="1">
        <v>12</v>
      </c>
      <c r="B8392" s="1">
        <v>16</v>
      </c>
      <c r="C8392" s="1">
        <v>8</v>
      </c>
      <c r="D8392">
        <v>6.8</v>
      </c>
      <c r="E8392">
        <v>5.5</v>
      </c>
      <c r="F8392">
        <v>91</v>
      </c>
      <c r="G8392">
        <v>0</v>
      </c>
      <c r="H8392">
        <v>0</v>
      </c>
      <c r="I8392">
        <v>0</v>
      </c>
      <c r="J8392" s="4">
        <f t="shared" si="1173"/>
        <v>125.43088126627637</v>
      </c>
      <c r="K8392" s="4">
        <f t="shared" si="1174"/>
        <v>-2.0215591853832962</v>
      </c>
      <c r="L8392" s="5">
        <f t="shared" si="1179"/>
        <v>39.569118733723627</v>
      </c>
      <c r="M8392" s="5">
        <f t="shared" si="1180"/>
        <v>0</v>
      </c>
      <c r="N8392" s="6">
        <f t="shared" si="1172"/>
        <v>0</v>
      </c>
      <c r="O8392" s="6">
        <f t="shared" si="1175"/>
        <v>0</v>
      </c>
      <c r="P8392" s="6">
        <f>FORECAST(J8392,Inputs!$B$10:$B$18,Inputs!$A$10:$A$18)</f>
        <v>31.71695260431737</v>
      </c>
      <c r="Q8392" s="6">
        <f>IF(Inputs!$D$10="Yes",IF('Hourly Calcs'!P8392&gt;'Hourly Calcs'!K8392,'Hourly Calcs'!O8392,N8392+O8392),N8392+O8392)</f>
        <v>0</v>
      </c>
      <c r="R8392" s="12">
        <f t="shared" si="1176"/>
        <v>0</v>
      </c>
      <c r="S8392" s="1">
        <f>IF(AND(A8392&gt;=5,A8392&lt;=9),INDEX(Demand!$C$3:$C$26,C8392),INDEX(Demand!$B$3:$B$26,C8392))</f>
        <v>350</v>
      </c>
      <c r="T8392" s="7">
        <f t="shared" si="1177"/>
        <v>0</v>
      </c>
      <c r="U8392" s="7">
        <f t="shared" si="1178"/>
        <v>0</v>
      </c>
    </row>
    <row r="8393" spans="1:21" x14ac:dyDescent="0.2">
      <c r="A8393" s="1">
        <v>12</v>
      </c>
      <c r="B8393" s="1">
        <v>16</v>
      </c>
      <c r="C8393" s="1">
        <v>9</v>
      </c>
      <c r="D8393">
        <v>7.9</v>
      </c>
      <c r="E8393">
        <v>5.6</v>
      </c>
      <c r="F8393">
        <v>85</v>
      </c>
      <c r="G8393">
        <v>16</v>
      </c>
      <c r="H8393">
        <v>0</v>
      </c>
      <c r="I8393">
        <v>16</v>
      </c>
      <c r="J8393" s="4">
        <f t="shared" si="1173"/>
        <v>137.21882310222455</v>
      </c>
      <c r="K8393" s="4">
        <f t="shared" si="1174"/>
        <v>5.1085710327485714</v>
      </c>
      <c r="L8393" s="5">
        <f t="shared" si="1179"/>
        <v>27.781176897775453</v>
      </c>
      <c r="M8393" s="5">
        <f t="shared" si="1180"/>
        <v>28.891428967251429</v>
      </c>
      <c r="N8393" s="6">
        <f t="shared" ref="N8393:N8456" si="1181">H8393*MAX(0,COS(2*ASIN(SQRT(SIN(RADIANS($B$4))^2+COS(RADIANS($K8393))^2-2*SIN(RADIANS($B$4))*COS(RADIANS($K8393))*COS(RADIANS($J8393-$B$5))+(SIN(RADIANS($K8393))-COS(RADIANS($B$4)))^2)/2)))</f>
        <v>0</v>
      </c>
      <c r="O8393" s="6">
        <f t="shared" si="1175"/>
        <v>14.632300580440333</v>
      </c>
      <c r="P8393" s="6">
        <f>FORECAST(J8393,Inputs!$B$10:$B$18,Inputs!$A$10:$A$18)</f>
        <v>31.826100213909484</v>
      </c>
      <c r="Q8393" s="6">
        <f>IF(Inputs!$D$10="Yes",IF('Hourly Calcs'!P8393&gt;'Hourly Calcs'!K8393,'Hourly Calcs'!O8393,N8393+O8393),N8393+O8393)</f>
        <v>14.632300580440333</v>
      </c>
      <c r="R8393" s="12">
        <f t="shared" si="1176"/>
        <v>69.532692358252461</v>
      </c>
      <c r="S8393" s="1">
        <f>IF(AND(A8393&gt;=5,A8393&lt;=9),INDEX(Demand!$C$3:$C$26,C8393),INDEX(Demand!$B$3:$B$26,C8393))</f>
        <v>350</v>
      </c>
      <c r="T8393" s="7">
        <f t="shared" si="1177"/>
        <v>69.532692358252461</v>
      </c>
      <c r="U8393" s="7">
        <f t="shared" si="1178"/>
        <v>0</v>
      </c>
    </row>
    <row r="8394" spans="1:21" x14ac:dyDescent="0.2">
      <c r="A8394" s="1">
        <v>12</v>
      </c>
      <c r="B8394" s="1">
        <v>16</v>
      </c>
      <c r="C8394" s="1">
        <v>10</v>
      </c>
      <c r="D8394">
        <v>8.4</v>
      </c>
      <c r="E8394">
        <v>5.8</v>
      </c>
      <c r="F8394">
        <v>84</v>
      </c>
      <c r="G8394">
        <v>57</v>
      </c>
      <c r="H8394">
        <v>0</v>
      </c>
      <c r="I8394">
        <v>57</v>
      </c>
      <c r="J8394" s="4">
        <f t="shared" ref="J8394:J8457" si="1182">solarazimuth($B$2,$B$3,$B$1,A8394,B8394,C8394,0,0,0,0)</f>
        <v>149.89656534657527</v>
      </c>
      <c r="K8394" s="4">
        <f t="shared" ref="K8394:K8457" si="1183">solarelevation($B$2,$B$3,$B$1,A8394,B8394,C8394,0,0,0,0)</f>
        <v>10.666534247974539</v>
      </c>
      <c r="L8394" s="5">
        <f t="shared" si="1179"/>
        <v>15.103434653424728</v>
      </c>
      <c r="M8394" s="5">
        <f t="shared" si="1180"/>
        <v>23.333465752025461</v>
      </c>
      <c r="N8394" s="6">
        <f t="shared" si="1181"/>
        <v>0</v>
      </c>
      <c r="O8394" s="6">
        <f t="shared" ref="O8394:O8457" si="1184">$I8394*(1+COS(RADIANS($B$4)))/2</f>
        <v>52.127570817818686</v>
      </c>
      <c r="P8394" s="6">
        <f>FORECAST(J8394,Inputs!$B$10:$B$18,Inputs!$A$10:$A$18)</f>
        <v>31.943486716171993</v>
      </c>
      <c r="Q8394" s="6">
        <f>IF(Inputs!$D$10="Yes",IF('Hourly Calcs'!P8394&gt;'Hourly Calcs'!K8394,'Hourly Calcs'!O8394,N8394+O8394),N8394+O8394)</f>
        <v>52.127570817818686</v>
      </c>
      <c r="R8394" s="12">
        <f t="shared" ref="R8394:R8457" si="1185">$B$6*$E$1*Q8394</f>
        <v>247.71021652627439</v>
      </c>
      <c r="S8394" s="1">
        <f>IF(AND(A8394&gt;=5,A8394&lt;=9),INDEX(Demand!$C$3:$C$26,C8394),INDEX(Demand!$B$3:$B$26,C8394))</f>
        <v>600</v>
      </c>
      <c r="T8394" s="7">
        <f t="shared" ref="T8394:T8457" si="1186">S8394-MAX(0,S8394-R8394)</f>
        <v>247.71021652627439</v>
      </c>
      <c r="U8394" s="7">
        <f t="shared" ref="U8394:U8457" si="1187">MAX(0,R8394-S8394)</f>
        <v>0</v>
      </c>
    </row>
    <row r="8395" spans="1:21" x14ac:dyDescent="0.2">
      <c r="A8395" s="1">
        <v>12</v>
      </c>
      <c r="B8395" s="1">
        <v>16</v>
      </c>
      <c r="C8395" s="1">
        <v>11</v>
      </c>
      <c r="D8395">
        <v>8.6</v>
      </c>
      <c r="E8395">
        <v>6.5</v>
      </c>
      <c r="F8395">
        <v>87</v>
      </c>
      <c r="G8395">
        <v>105</v>
      </c>
      <c r="H8395">
        <v>18</v>
      </c>
      <c r="I8395">
        <v>101</v>
      </c>
      <c r="J8395" s="4">
        <f t="shared" si="1182"/>
        <v>163.45959918524085</v>
      </c>
      <c r="K8395" s="4">
        <f t="shared" si="1183"/>
        <v>14.402347129009257</v>
      </c>
      <c r="L8395" s="5">
        <f t="shared" si="1179"/>
        <v>1.5404008147591526</v>
      </c>
      <c r="M8395" s="5">
        <f t="shared" si="1180"/>
        <v>19.597652870990743</v>
      </c>
      <c r="N8395" s="6">
        <f t="shared" si="1181"/>
        <v>13.457332016908801</v>
      </c>
      <c r="O8395" s="6">
        <f t="shared" si="1184"/>
        <v>92.366397414029606</v>
      </c>
      <c r="P8395" s="6">
        <f>FORECAST(J8395,Inputs!$B$10:$B$18,Inputs!$A$10:$A$18)</f>
        <v>32.069070362826302</v>
      </c>
      <c r="Q8395" s="6">
        <f>IF(Inputs!$D$10="Yes",IF('Hourly Calcs'!P8395&gt;'Hourly Calcs'!K8395,'Hourly Calcs'!O8395,N8395+O8395),N8395+O8395)</f>
        <v>92.366397414029606</v>
      </c>
      <c r="R8395" s="12">
        <f t="shared" si="1185"/>
        <v>438.92512051146866</v>
      </c>
      <c r="S8395" s="1">
        <f>IF(AND(A8395&gt;=5,A8395&lt;=9),INDEX(Demand!$C$3:$C$26,C8395),INDEX(Demand!$B$3:$B$26,C8395))</f>
        <v>600</v>
      </c>
      <c r="T8395" s="7">
        <f t="shared" si="1186"/>
        <v>438.92512051146866</v>
      </c>
      <c r="U8395" s="7">
        <f t="shared" si="1187"/>
        <v>0</v>
      </c>
    </row>
    <row r="8396" spans="1:21" x14ac:dyDescent="0.2">
      <c r="A8396" s="1">
        <v>12</v>
      </c>
      <c r="B8396" s="1">
        <v>16</v>
      </c>
      <c r="C8396" s="1">
        <v>12</v>
      </c>
      <c r="D8396">
        <v>8.6999999999999993</v>
      </c>
      <c r="E8396">
        <v>6.6</v>
      </c>
      <c r="F8396">
        <v>87</v>
      </c>
      <c r="G8396">
        <v>134</v>
      </c>
      <c r="H8396">
        <v>56</v>
      </c>
      <c r="I8396">
        <v>117</v>
      </c>
      <c r="J8396" s="4">
        <f t="shared" si="1182"/>
        <v>177.62631596417998</v>
      </c>
      <c r="K8396" s="4">
        <f t="shared" si="1183"/>
        <v>15.955223680573496</v>
      </c>
      <c r="L8396" s="5">
        <f t="shared" si="1179"/>
        <v>12.62631596417998</v>
      </c>
      <c r="M8396" s="5">
        <f t="shared" si="1180"/>
        <v>18.044776319426504</v>
      </c>
      <c r="N8396" s="6">
        <f t="shared" si="1181"/>
        <v>42.142216079889828</v>
      </c>
      <c r="O8396" s="6">
        <f t="shared" si="1184"/>
        <v>106.99869799446994</v>
      </c>
      <c r="P8396" s="6">
        <f>FORECAST(J8396,Inputs!$B$10:$B$18,Inputs!$A$10:$A$18)</f>
        <v>32.200243666334998</v>
      </c>
      <c r="Q8396" s="6">
        <f>IF(Inputs!$D$10="Yes",IF('Hourly Calcs'!P8396&gt;'Hourly Calcs'!K8396,'Hourly Calcs'!O8396,N8396+O8396),N8396+O8396)</f>
        <v>106.99869799446994</v>
      </c>
      <c r="R8396" s="12">
        <f t="shared" si="1185"/>
        <v>508.45781286972112</v>
      </c>
      <c r="S8396" s="1">
        <f>IF(AND(A8396&gt;=5,A8396&lt;=9),INDEX(Demand!$C$3:$C$26,C8396),INDEX(Demand!$B$3:$B$26,C8396))</f>
        <v>600</v>
      </c>
      <c r="T8396" s="7">
        <f t="shared" si="1186"/>
        <v>508.45781286972112</v>
      </c>
      <c r="U8396" s="7">
        <f t="shared" si="1187"/>
        <v>0</v>
      </c>
    </row>
    <row r="8397" spans="1:21" x14ac:dyDescent="0.2">
      <c r="A8397" s="1">
        <v>12</v>
      </c>
      <c r="B8397" s="1">
        <v>16</v>
      </c>
      <c r="C8397" s="1">
        <v>13</v>
      </c>
      <c r="D8397">
        <v>8.6</v>
      </c>
      <c r="E8397">
        <v>6.5</v>
      </c>
      <c r="F8397">
        <v>87</v>
      </c>
      <c r="G8397">
        <v>136</v>
      </c>
      <c r="H8397">
        <v>40</v>
      </c>
      <c r="I8397">
        <v>124</v>
      </c>
      <c r="J8397" s="4">
        <f t="shared" si="1182"/>
        <v>191.88713209538244</v>
      </c>
      <c r="K8397" s="4">
        <f t="shared" si="1183"/>
        <v>15.168828755838121</v>
      </c>
      <c r="L8397" s="5">
        <f t="shared" si="1179"/>
        <v>26.887132095382441</v>
      </c>
      <c r="M8397" s="5">
        <f t="shared" si="1180"/>
        <v>18.831171244161879</v>
      </c>
      <c r="N8397" s="6">
        <f t="shared" si="1181"/>
        <v>27.93185291086866</v>
      </c>
      <c r="O8397" s="6">
        <f t="shared" si="1184"/>
        <v>113.40032949841257</v>
      </c>
      <c r="P8397" s="6">
        <f>FORECAST(J8397,Inputs!$B$10:$B$18,Inputs!$A$10:$A$18)</f>
        <v>32.332288260142427</v>
      </c>
      <c r="Q8397" s="6">
        <f>IF(Inputs!$D$10="Yes",IF('Hourly Calcs'!P8397&gt;'Hourly Calcs'!K8397,'Hourly Calcs'!O8397,N8397+O8397),N8397+O8397)</f>
        <v>113.40032949841257</v>
      </c>
      <c r="R8397" s="12">
        <f t="shared" si="1185"/>
        <v>538.87836577645658</v>
      </c>
      <c r="S8397" s="1">
        <f>IF(AND(A8397&gt;=5,A8397&lt;=9),INDEX(Demand!$C$3:$C$26,C8397),INDEX(Demand!$B$3:$B$26,C8397))</f>
        <v>600</v>
      </c>
      <c r="T8397" s="7">
        <f t="shared" si="1186"/>
        <v>538.87836577645658</v>
      </c>
      <c r="U8397" s="7">
        <f t="shared" si="1187"/>
        <v>0</v>
      </c>
    </row>
    <row r="8398" spans="1:21" x14ac:dyDescent="0.2">
      <c r="A8398" s="1">
        <v>12</v>
      </c>
      <c r="B8398" s="1">
        <v>16</v>
      </c>
      <c r="C8398" s="1">
        <v>14</v>
      </c>
      <c r="D8398">
        <v>8.3000000000000007</v>
      </c>
      <c r="E8398">
        <v>6.8</v>
      </c>
      <c r="F8398">
        <v>90</v>
      </c>
      <c r="G8398">
        <v>111</v>
      </c>
      <c r="H8398">
        <v>22</v>
      </c>
      <c r="I8398">
        <v>106</v>
      </c>
      <c r="J8398" s="4">
        <f t="shared" si="1182"/>
        <v>205.69382383992871</v>
      </c>
      <c r="K8398" s="4">
        <f t="shared" si="1183"/>
        <v>12.123269438775424</v>
      </c>
      <c r="L8398" s="5">
        <f t="shared" si="1179"/>
        <v>40.693823839928712</v>
      </c>
      <c r="M8398" s="5">
        <f t="shared" si="1180"/>
        <v>21.876730561224576</v>
      </c>
      <c r="N8398" s="6">
        <f t="shared" si="1181"/>
        <v>12.95003292238373</v>
      </c>
      <c r="O8398" s="6">
        <f t="shared" si="1184"/>
        <v>96.938991345417207</v>
      </c>
      <c r="P8398" s="6">
        <f>FORECAST(J8398,Inputs!$B$10:$B$18,Inputs!$A$10:$A$18)</f>
        <v>32.460127998517855</v>
      </c>
      <c r="Q8398" s="6">
        <f>IF(Inputs!$D$10="Yes",IF('Hourly Calcs'!P8398&gt;'Hourly Calcs'!K8398,'Hourly Calcs'!O8398,N8398+O8398),N8398+O8398)</f>
        <v>96.938991345417207</v>
      </c>
      <c r="R8398" s="12">
        <f t="shared" si="1185"/>
        <v>460.65408687342256</v>
      </c>
      <c r="S8398" s="1">
        <f>IF(AND(A8398&gt;=5,A8398&lt;=9),INDEX(Demand!$C$3:$C$26,C8398),INDEX(Demand!$B$3:$B$26,C8398))</f>
        <v>600</v>
      </c>
      <c r="T8398" s="7">
        <f t="shared" si="1186"/>
        <v>460.65408687342256</v>
      </c>
      <c r="U8398" s="7">
        <f t="shared" si="1187"/>
        <v>0</v>
      </c>
    </row>
    <row r="8399" spans="1:21" x14ac:dyDescent="0.2">
      <c r="A8399" s="1">
        <v>12</v>
      </c>
      <c r="B8399" s="1">
        <v>16</v>
      </c>
      <c r="C8399" s="1">
        <v>15</v>
      </c>
      <c r="D8399">
        <v>8.5</v>
      </c>
      <c r="E8399">
        <v>6.6</v>
      </c>
      <c r="F8399">
        <v>88</v>
      </c>
      <c r="G8399">
        <v>65</v>
      </c>
      <c r="H8399">
        <v>1</v>
      </c>
      <c r="I8399">
        <v>65</v>
      </c>
      <c r="J8399" s="4">
        <f t="shared" si="1182"/>
        <v>218.67651206676419</v>
      </c>
      <c r="K8399" s="4">
        <f t="shared" si="1183"/>
        <v>7.1143961891373806</v>
      </c>
      <c r="L8399" s="5">
        <f t="shared" si="1179"/>
        <v>53.67651206676419</v>
      </c>
      <c r="M8399" s="5">
        <f t="shared" si="1180"/>
        <v>26.885603810862619</v>
      </c>
      <c r="N8399" s="6">
        <f t="shared" si="1181"/>
        <v>0.43136103880252874</v>
      </c>
      <c r="O8399" s="6">
        <f t="shared" si="1184"/>
        <v>59.443721108038851</v>
      </c>
      <c r="P8399" s="6">
        <f>FORECAST(J8399,Inputs!$B$10:$B$18,Inputs!$A$10:$A$18)</f>
        <v>32.580338074692257</v>
      </c>
      <c r="Q8399" s="6">
        <f>IF(Inputs!$D$10="Yes",IF('Hourly Calcs'!P8399&gt;'Hourly Calcs'!K8399,'Hourly Calcs'!O8399,N8399+O8399),N8399+O8399)</f>
        <v>59.443721108038851</v>
      </c>
      <c r="R8399" s="12">
        <f t="shared" si="1185"/>
        <v>282.47656270540062</v>
      </c>
      <c r="S8399" s="1">
        <f>IF(AND(A8399&gt;=5,A8399&lt;=9),INDEX(Demand!$C$3:$C$26,C8399),INDEX(Demand!$B$3:$B$26,C8399))</f>
        <v>600</v>
      </c>
      <c r="T8399" s="7">
        <f t="shared" si="1186"/>
        <v>282.47656270540062</v>
      </c>
      <c r="U8399" s="7">
        <f t="shared" si="1187"/>
        <v>0</v>
      </c>
    </row>
    <row r="8400" spans="1:21" x14ac:dyDescent="0.2">
      <c r="A8400" s="1">
        <v>12</v>
      </c>
      <c r="B8400" s="1">
        <v>16</v>
      </c>
      <c r="C8400" s="1">
        <v>16</v>
      </c>
      <c r="D8400">
        <v>8.4</v>
      </c>
      <c r="E8400">
        <v>7.1</v>
      </c>
      <c r="F8400">
        <v>92</v>
      </c>
      <c r="G8400">
        <v>21</v>
      </c>
      <c r="H8400">
        <v>0</v>
      </c>
      <c r="I8400">
        <v>21</v>
      </c>
      <c r="J8400" s="4">
        <f t="shared" si="1182"/>
        <v>230.74207973015757</v>
      </c>
      <c r="K8400" s="4">
        <f t="shared" si="1183"/>
        <v>0.75652065223633258</v>
      </c>
      <c r="L8400" s="5">
        <f t="shared" si="1179"/>
        <v>65.74207973015757</v>
      </c>
      <c r="M8400" s="5">
        <f t="shared" si="1180"/>
        <v>33.243479347763667</v>
      </c>
      <c r="N8400" s="6">
        <f t="shared" si="1181"/>
        <v>0</v>
      </c>
      <c r="O8400" s="6">
        <f t="shared" si="1184"/>
        <v>19.204894511827938</v>
      </c>
      <c r="P8400" s="6">
        <f>FORECAST(J8400,Inputs!$B$10:$B$18,Inputs!$A$10:$A$18)</f>
        <v>32.692056293797755</v>
      </c>
      <c r="Q8400" s="6">
        <f>IF(Inputs!$D$10="Yes",IF('Hourly Calcs'!P8400&gt;'Hourly Calcs'!K8400,'Hourly Calcs'!O8400,N8400+O8400),N8400+O8400)</f>
        <v>19.204894511827938</v>
      </c>
      <c r="R8400" s="12">
        <f t="shared" si="1185"/>
        <v>91.261658720206356</v>
      </c>
      <c r="S8400" s="1">
        <f>IF(AND(A8400&gt;=5,A8400&lt;=9),INDEX(Demand!$C$3:$C$26,C8400),INDEX(Demand!$B$3:$B$26,C8400))</f>
        <v>900</v>
      </c>
      <c r="T8400" s="7">
        <f t="shared" si="1186"/>
        <v>91.261658720206356</v>
      </c>
      <c r="U8400" s="7">
        <f t="shared" si="1187"/>
        <v>0</v>
      </c>
    </row>
    <row r="8401" spans="1:21" x14ac:dyDescent="0.2">
      <c r="A8401" s="1">
        <v>12</v>
      </c>
      <c r="B8401" s="1">
        <v>16</v>
      </c>
      <c r="C8401" s="1">
        <v>17</v>
      </c>
      <c r="D8401">
        <v>8.1999999999999993</v>
      </c>
      <c r="E8401">
        <v>7.5</v>
      </c>
      <c r="F8401">
        <v>95</v>
      </c>
      <c r="G8401">
        <v>0</v>
      </c>
      <c r="H8401">
        <v>0</v>
      </c>
      <c r="I8401">
        <v>0</v>
      </c>
      <c r="J8401" s="4">
        <f t="shared" si="1182"/>
        <v>242.0427566871694</v>
      </c>
      <c r="K8401" s="4">
        <f t="shared" si="1183"/>
        <v>-7.537356067090073</v>
      </c>
      <c r="L8401" s="5">
        <f t="shared" si="1179"/>
        <v>77.042756687169401</v>
      </c>
      <c r="M8401" s="5">
        <f t="shared" si="1180"/>
        <v>0</v>
      </c>
      <c r="N8401" s="6">
        <f t="shared" si="1181"/>
        <v>0</v>
      </c>
      <c r="O8401" s="6">
        <f t="shared" si="1184"/>
        <v>0</v>
      </c>
      <c r="P8401" s="6">
        <f>FORECAST(J8401,Inputs!$B$10:$B$18,Inputs!$A$10:$A$18)</f>
        <v>32.796692191547862</v>
      </c>
      <c r="Q8401" s="6">
        <f>IF(Inputs!$D$10="Yes",IF('Hourly Calcs'!P8401&gt;'Hourly Calcs'!K8401,'Hourly Calcs'!O8401,N8401+O8401),N8401+O8401)</f>
        <v>0</v>
      </c>
      <c r="R8401" s="12">
        <f t="shared" si="1185"/>
        <v>0</v>
      </c>
      <c r="S8401" s="1">
        <f>IF(AND(A8401&gt;=5,A8401&lt;=9),INDEX(Demand!$C$3:$C$26,C8401),INDEX(Demand!$B$3:$B$26,C8401))</f>
        <v>900</v>
      </c>
      <c r="T8401" s="7">
        <f t="shared" si="1186"/>
        <v>0</v>
      </c>
      <c r="U8401" s="7">
        <f t="shared" si="1187"/>
        <v>0</v>
      </c>
    </row>
    <row r="8402" spans="1:21" x14ac:dyDescent="0.2">
      <c r="A8402" s="1">
        <v>12</v>
      </c>
      <c r="B8402" s="1">
        <v>16</v>
      </c>
      <c r="C8402" s="1">
        <v>18</v>
      </c>
      <c r="D8402">
        <v>8.4</v>
      </c>
      <c r="E8402">
        <v>7.6</v>
      </c>
      <c r="F8402">
        <v>95</v>
      </c>
      <c r="G8402">
        <v>0</v>
      </c>
      <c r="H8402">
        <v>0</v>
      </c>
      <c r="I8402">
        <v>0</v>
      </c>
      <c r="J8402" s="4">
        <f t="shared" si="1182"/>
        <v>252.90634088765353</v>
      </c>
      <c r="K8402" s="4">
        <f t="shared" si="1183"/>
        <v>-16.317658597279419</v>
      </c>
      <c r="L8402" s="5">
        <f t="shared" si="1179"/>
        <v>87.906340887653528</v>
      </c>
      <c r="M8402" s="5">
        <f t="shared" si="1180"/>
        <v>0</v>
      </c>
      <c r="N8402" s="6">
        <f t="shared" si="1181"/>
        <v>0</v>
      </c>
      <c r="O8402" s="6">
        <f t="shared" si="1184"/>
        <v>0</v>
      </c>
      <c r="P8402" s="6">
        <f>FORECAST(J8402,Inputs!$B$10:$B$18,Inputs!$A$10:$A$18)</f>
        <v>32.897280934144938</v>
      </c>
      <c r="Q8402" s="6">
        <f>IF(Inputs!$D$10="Yes",IF('Hourly Calcs'!P8402&gt;'Hourly Calcs'!K8402,'Hourly Calcs'!O8402,N8402+O8402),N8402+O8402)</f>
        <v>0</v>
      </c>
      <c r="R8402" s="12">
        <f t="shared" si="1185"/>
        <v>0</v>
      </c>
      <c r="S8402" s="1">
        <f>IF(AND(A8402&gt;=5,A8402&lt;=9),INDEX(Demand!$C$3:$C$26,C8402),INDEX(Demand!$B$3:$B$26,C8402))</f>
        <v>900</v>
      </c>
      <c r="T8402" s="7">
        <f t="shared" si="1186"/>
        <v>0</v>
      </c>
      <c r="U8402" s="7">
        <f t="shared" si="1187"/>
        <v>0</v>
      </c>
    </row>
    <row r="8403" spans="1:21" x14ac:dyDescent="0.2">
      <c r="A8403" s="1">
        <v>12</v>
      </c>
      <c r="B8403" s="1">
        <v>16</v>
      </c>
      <c r="C8403" s="1">
        <v>19</v>
      </c>
      <c r="D8403">
        <v>8.3000000000000007</v>
      </c>
      <c r="E8403">
        <v>7.6</v>
      </c>
      <c r="F8403">
        <v>95</v>
      </c>
      <c r="G8403">
        <v>0</v>
      </c>
      <c r="H8403">
        <v>0</v>
      </c>
      <c r="I8403">
        <v>0</v>
      </c>
      <c r="J8403" s="4">
        <f t="shared" si="1182"/>
        <v>263.80546909024963</v>
      </c>
      <c r="K8403" s="4">
        <f t="shared" si="1183"/>
        <v>-25.607673460736521</v>
      </c>
      <c r="L8403" s="5">
        <f t="shared" si="1179"/>
        <v>0</v>
      </c>
      <c r="M8403" s="5">
        <f t="shared" si="1180"/>
        <v>0</v>
      </c>
      <c r="N8403" s="6">
        <f t="shared" si="1181"/>
        <v>0</v>
      </c>
      <c r="O8403" s="6">
        <f t="shared" si="1184"/>
        <v>0</v>
      </c>
      <c r="P8403" s="6">
        <f>FORECAST(J8403,Inputs!$B$10:$B$18,Inputs!$A$10:$A$18)</f>
        <v>32.998198787872681</v>
      </c>
      <c r="Q8403" s="6">
        <f>IF(Inputs!$D$10="Yes",IF('Hourly Calcs'!P8403&gt;'Hourly Calcs'!K8403,'Hourly Calcs'!O8403,N8403+O8403),N8403+O8403)</f>
        <v>0</v>
      </c>
      <c r="R8403" s="12">
        <f t="shared" si="1185"/>
        <v>0</v>
      </c>
      <c r="S8403" s="1">
        <f>IF(AND(A8403&gt;=5,A8403&lt;=9),INDEX(Demand!$C$3:$C$26,C8403),INDEX(Demand!$B$3:$B$26,C8403))</f>
        <v>900</v>
      </c>
      <c r="T8403" s="7">
        <f t="shared" si="1186"/>
        <v>0</v>
      </c>
      <c r="U8403" s="7">
        <f t="shared" si="1187"/>
        <v>0</v>
      </c>
    </row>
    <row r="8404" spans="1:21" x14ac:dyDescent="0.2">
      <c r="A8404" s="1">
        <v>12</v>
      </c>
      <c r="B8404" s="1">
        <v>16</v>
      </c>
      <c r="C8404" s="1">
        <v>20</v>
      </c>
      <c r="D8404">
        <v>8.1</v>
      </c>
      <c r="E8404">
        <v>7.5</v>
      </c>
      <c r="F8404">
        <v>96</v>
      </c>
      <c r="G8404">
        <v>0</v>
      </c>
      <c r="H8404">
        <v>0</v>
      </c>
      <c r="I8404">
        <v>0</v>
      </c>
      <c r="J8404" s="4">
        <f t="shared" si="1182"/>
        <v>275.40092262992096</v>
      </c>
      <c r="K8404" s="4">
        <f t="shared" si="1183"/>
        <v>-35.087546443000448</v>
      </c>
      <c r="L8404" s="5">
        <f t="shared" si="1179"/>
        <v>0</v>
      </c>
      <c r="M8404" s="5">
        <f t="shared" si="1180"/>
        <v>0</v>
      </c>
      <c r="N8404" s="6">
        <f t="shared" si="1181"/>
        <v>0</v>
      </c>
      <c r="O8404" s="6">
        <f t="shared" si="1184"/>
        <v>0</v>
      </c>
      <c r="P8404" s="6">
        <f>FORECAST(J8404,Inputs!$B$10:$B$18,Inputs!$A$10:$A$18)</f>
        <v>33.105564098425191</v>
      </c>
      <c r="Q8404" s="6">
        <f>IF(Inputs!$D$10="Yes",IF('Hourly Calcs'!P8404&gt;'Hourly Calcs'!K8404,'Hourly Calcs'!O8404,N8404+O8404),N8404+O8404)</f>
        <v>0</v>
      </c>
      <c r="R8404" s="12">
        <f t="shared" si="1185"/>
        <v>0</v>
      </c>
      <c r="S8404" s="1">
        <f>IF(AND(A8404&gt;=5,A8404&lt;=9),INDEX(Demand!$C$3:$C$26,C8404),INDEX(Demand!$B$3:$B$26,C8404))</f>
        <v>800</v>
      </c>
      <c r="T8404" s="7">
        <f t="shared" si="1186"/>
        <v>0</v>
      </c>
      <c r="U8404" s="7">
        <f t="shared" si="1187"/>
        <v>0</v>
      </c>
    </row>
    <row r="8405" spans="1:21" x14ac:dyDescent="0.2">
      <c r="A8405" s="1">
        <v>12</v>
      </c>
      <c r="B8405" s="1">
        <v>16</v>
      </c>
      <c r="C8405" s="1">
        <v>21</v>
      </c>
      <c r="D8405">
        <v>8.5</v>
      </c>
      <c r="E8405">
        <v>8.1999999999999993</v>
      </c>
      <c r="F8405">
        <v>98</v>
      </c>
      <c r="G8405">
        <v>0</v>
      </c>
      <c r="H8405">
        <v>0</v>
      </c>
      <c r="I8405">
        <v>0</v>
      </c>
      <c r="J8405" s="4">
        <f t="shared" si="1182"/>
        <v>288.68143571678809</v>
      </c>
      <c r="K8405" s="4">
        <f t="shared" si="1183"/>
        <v>-44.359544120319384</v>
      </c>
      <c r="L8405" s="5">
        <f t="shared" si="1179"/>
        <v>0</v>
      </c>
      <c r="M8405" s="5">
        <f t="shared" si="1180"/>
        <v>0</v>
      </c>
      <c r="N8405" s="6">
        <f t="shared" si="1181"/>
        <v>0</v>
      </c>
      <c r="O8405" s="6">
        <f t="shared" si="1184"/>
        <v>0</v>
      </c>
      <c r="P8405" s="6">
        <f>FORECAST(J8405,Inputs!$B$10:$B$18,Inputs!$A$10:$A$18)</f>
        <v>33.228531812192479</v>
      </c>
      <c r="Q8405" s="6">
        <f>IF(Inputs!$D$10="Yes",IF('Hourly Calcs'!P8405&gt;'Hourly Calcs'!K8405,'Hourly Calcs'!O8405,N8405+O8405),N8405+O8405)</f>
        <v>0</v>
      </c>
      <c r="R8405" s="12">
        <f t="shared" si="1185"/>
        <v>0</v>
      </c>
      <c r="S8405" s="1">
        <f>IF(AND(A8405&gt;=5,A8405&lt;=9),INDEX(Demand!$C$3:$C$26,C8405),INDEX(Demand!$B$3:$B$26,C8405))</f>
        <v>700</v>
      </c>
      <c r="T8405" s="7">
        <f t="shared" si="1186"/>
        <v>0</v>
      </c>
      <c r="U8405" s="7">
        <f t="shared" si="1187"/>
        <v>0</v>
      </c>
    </row>
    <row r="8406" spans="1:21" x14ac:dyDescent="0.2">
      <c r="A8406" s="1">
        <v>12</v>
      </c>
      <c r="B8406" s="1">
        <v>16</v>
      </c>
      <c r="C8406" s="1">
        <v>22</v>
      </c>
      <c r="D8406">
        <v>8.6</v>
      </c>
      <c r="E8406">
        <v>7.1</v>
      </c>
      <c r="F8406">
        <v>90</v>
      </c>
      <c r="G8406">
        <v>0</v>
      </c>
      <c r="H8406">
        <v>0</v>
      </c>
      <c r="I8406">
        <v>0</v>
      </c>
      <c r="J8406" s="4">
        <f t="shared" si="1182"/>
        <v>305.19603671730903</v>
      </c>
      <c r="K8406" s="4">
        <f t="shared" si="1183"/>
        <v>-52.820878563632647</v>
      </c>
      <c r="L8406" s="5">
        <f t="shared" si="1179"/>
        <v>0</v>
      </c>
      <c r="M8406" s="5">
        <f t="shared" si="1180"/>
        <v>0</v>
      </c>
      <c r="N8406" s="6">
        <f t="shared" si="1181"/>
        <v>0</v>
      </c>
      <c r="O8406" s="6">
        <f t="shared" si="1184"/>
        <v>0</v>
      </c>
      <c r="P8406" s="6">
        <f>FORECAST(J8406,Inputs!$B$10:$B$18,Inputs!$A$10:$A$18)</f>
        <v>33.381444784419529</v>
      </c>
      <c r="Q8406" s="6">
        <f>IF(Inputs!$D$10="Yes",IF('Hourly Calcs'!P8406&gt;'Hourly Calcs'!K8406,'Hourly Calcs'!O8406,N8406+O8406),N8406+O8406)</f>
        <v>0</v>
      </c>
      <c r="R8406" s="12">
        <f t="shared" si="1185"/>
        <v>0</v>
      </c>
      <c r="S8406" s="1">
        <f>IF(AND(A8406&gt;=5,A8406&lt;=9),INDEX(Demand!$C$3:$C$26,C8406),INDEX(Demand!$B$3:$B$26,C8406))</f>
        <v>600</v>
      </c>
      <c r="T8406" s="7">
        <f t="shared" si="1186"/>
        <v>0</v>
      </c>
      <c r="U8406" s="7">
        <f t="shared" si="1187"/>
        <v>0</v>
      </c>
    </row>
    <row r="8407" spans="1:21" x14ac:dyDescent="0.2">
      <c r="A8407" s="1">
        <v>12</v>
      </c>
      <c r="B8407" s="1">
        <v>16</v>
      </c>
      <c r="C8407" s="1">
        <v>23</v>
      </c>
      <c r="D8407">
        <v>8.8000000000000007</v>
      </c>
      <c r="E8407">
        <v>6.3</v>
      </c>
      <c r="F8407">
        <v>84</v>
      </c>
      <c r="G8407">
        <v>0</v>
      </c>
      <c r="H8407">
        <v>0</v>
      </c>
      <c r="I8407">
        <v>0</v>
      </c>
      <c r="J8407" s="4">
        <f t="shared" si="1182"/>
        <v>327.04023197345748</v>
      </c>
      <c r="K8407" s="4">
        <f t="shared" si="1183"/>
        <v>-59.425013533954171</v>
      </c>
      <c r="L8407" s="5">
        <f t="shared" si="1179"/>
        <v>0</v>
      </c>
      <c r="M8407" s="5">
        <f t="shared" si="1180"/>
        <v>0</v>
      </c>
      <c r="N8407" s="6">
        <f t="shared" si="1181"/>
        <v>0</v>
      </c>
      <c r="O8407" s="6">
        <f t="shared" si="1184"/>
        <v>0</v>
      </c>
      <c r="P8407" s="6">
        <f>FORECAST(J8407,Inputs!$B$10:$B$18,Inputs!$A$10:$A$18)</f>
        <v>33.583705851606084</v>
      </c>
      <c r="Q8407" s="6">
        <f>IF(Inputs!$D$10="Yes",IF('Hourly Calcs'!P8407&gt;'Hourly Calcs'!K8407,'Hourly Calcs'!O8407,N8407+O8407),N8407+O8407)</f>
        <v>0</v>
      </c>
      <c r="R8407" s="12">
        <f t="shared" si="1185"/>
        <v>0</v>
      </c>
      <c r="S8407" s="1">
        <f>IF(AND(A8407&gt;=5,A8407&lt;=9),INDEX(Demand!$C$3:$C$26,C8407),INDEX(Demand!$B$3:$B$26,C8407))</f>
        <v>500</v>
      </c>
      <c r="T8407" s="7">
        <f t="shared" si="1186"/>
        <v>0</v>
      </c>
      <c r="U8407" s="7">
        <f t="shared" si="1187"/>
        <v>0</v>
      </c>
    </row>
    <row r="8408" spans="1:21" x14ac:dyDescent="0.2">
      <c r="A8408" s="1">
        <v>12</v>
      </c>
      <c r="B8408" s="1">
        <v>16</v>
      </c>
      <c r="C8408" s="1">
        <v>24</v>
      </c>
      <c r="D8408">
        <v>6.3</v>
      </c>
      <c r="E8408">
        <v>6.3</v>
      </c>
      <c r="F8408">
        <v>100</v>
      </c>
      <c r="G8408">
        <v>0</v>
      </c>
      <c r="H8408">
        <v>0</v>
      </c>
      <c r="I8408">
        <v>0</v>
      </c>
      <c r="J8408" s="4">
        <f t="shared" si="1182"/>
        <v>354.92110424150508</v>
      </c>
      <c r="K8408" s="4">
        <f t="shared" si="1183"/>
        <v>-62.552376959144198</v>
      </c>
      <c r="L8408" s="5">
        <f t="shared" si="1179"/>
        <v>0</v>
      </c>
      <c r="M8408" s="5">
        <f t="shared" si="1180"/>
        <v>0</v>
      </c>
      <c r="N8408" s="6">
        <f t="shared" si="1181"/>
        <v>0</v>
      </c>
      <c r="O8408" s="6">
        <f t="shared" si="1184"/>
        <v>0</v>
      </c>
      <c r="P8408" s="6">
        <f>FORECAST(J8408,Inputs!$B$10:$B$18,Inputs!$A$10:$A$18)</f>
        <v>33.841862076310228</v>
      </c>
      <c r="Q8408" s="6">
        <f>IF(Inputs!$D$10="Yes",IF('Hourly Calcs'!P8408&gt;'Hourly Calcs'!K8408,'Hourly Calcs'!O8408,N8408+O8408),N8408+O8408)</f>
        <v>0</v>
      </c>
      <c r="R8408" s="12">
        <f t="shared" si="1185"/>
        <v>0</v>
      </c>
      <c r="S8408" s="1">
        <f>IF(AND(A8408&gt;=5,A8408&lt;=9),INDEX(Demand!$C$3:$C$26,C8408),INDEX(Demand!$B$3:$B$26,C8408))</f>
        <v>400</v>
      </c>
      <c r="T8408" s="7">
        <f t="shared" si="1186"/>
        <v>0</v>
      </c>
      <c r="U8408" s="7">
        <f t="shared" si="1187"/>
        <v>0</v>
      </c>
    </row>
    <row r="8409" spans="1:21" x14ac:dyDescent="0.2">
      <c r="A8409" s="1">
        <v>12</v>
      </c>
      <c r="B8409" s="1">
        <v>17</v>
      </c>
      <c r="C8409" s="1">
        <v>1</v>
      </c>
      <c r="D8409">
        <v>9</v>
      </c>
      <c r="E8409">
        <v>6.5</v>
      </c>
      <c r="F8409">
        <v>84</v>
      </c>
      <c r="G8409">
        <v>0</v>
      </c>
      <c r="H8409">
        <v>0</v>
      </c>
      <c r="I8409">
        <v>0</v>
      </c>
      <c r="J8409" s="4">
        <f t="shared" si="1182"/>
        <v>24.067048365346864</v>
      </c>
      <c r="K8409" s="4">
        <f t="shared" si="1183"/>
        <v>-60.968842905429682</v>
      </c>
      <c r="L8409" s="5">
        <f t="shared" si="1179"/>
        <v>0</v>
      </c>
      <c r="M8409" s="5">
        <f t="shared" si="1180"/>
        <v>0</v>
      </c>
      <c r="N8409" s="6">
        <f t="shared" si="1181"/>
        <v>0</v>
      </c>
      <c r="O8409" s="6">
        <f t="shared" si="1184"/>
        <v>0</v>
      </c>
      <c r="P8409" s="6">
        <f>FORECAST(J8409,Inputs!$B$10:$B$18,Inputs!$A$10:$A$18)</f>
        <v>30.778398595975432</v>
      </c>
      <c r="Q8409" s="6">
        <f>IF(Inputs!$D$10="Yes",IF('Hourly Calcs'!P8409&gt;'Hourly Calcs'!K8409,'Hourly Calcs'!O8409,N8409+O8409),N8409+O8409)</f>
        <v>0</v>
      </c>
      <c r="R8409" s="12">
        <f t="shared" si="1185"/>
        <v>0</v>
      </c>
      <c r="S8409" s="1">
        <f>IF(AND(A8409&gt;=5,A8409&lt;=9),INDEX(Demand!$C$3:$C$26,C8409),INDEX(Demand!$B$3:$B$26,C8409))</f>
        <v>350</v>
      </c>
      <c r="T8409" s="7">
        <f t="shared" si="1186"/>
        <v>0</v>
      </c>
      <c r="U8409" s="7">
        <f t="shared" si="1187"/>
        <v>0</v>
      </c>
    </row>
    <row r="8410" spans="1:21" x14ac:dyDescent="0.2">
      <c r="A8410" s="1">
        <v>12</v>
      </c>
      <c r="B8410" s="1">
        <v>17</v>
      </c>
      <c r="C8410" s="1">
        <v>2</v>
      </c>
      <c r="D8410">
        <v>9.3000000000000007</v>
      </c>
      <c r="E8410">
        <v>6.7</v>
      </c>
      <c r="F8410">
        <v>84</v>
      </c>
      <c r="G8410">
        <v>0</v>
      </c>
      <c r="H8410">
        <v>0</v>
      </c>
      <c r="I8410">
        <v>0</v>
      </c>
      <c r="J8410" s="4">
        <f t="shared" si="1182"/>
        <v>48.088598131739673</v>
      </c>
      <c r="K8410" s="4">
        <f t="shared" si="1183"/>
        <v>-55.348586997396723</v>
      </c>
      <c r="L8410" s="5">
        <f t="shared" si="1179"/>
        <v>0</v>
      </c>
      <c r="M8410" s="5">
        <f t="shared" si="1180"/>
        <v>0</v>
      </c>
      <c r="N8410" s="6">
        <f t="shared" si="1181"/>
        <v>0</v>
      </c>
      <c r="O8410" s="6">
        <f t="shared" si="1184"/>
        <v>0</v>
      </c>
      <c r="P8410" s="6">
        <f>FORECAST(J8410,Inputs!$B$10:$B$18,Inputs!$A$10:$A$18)</f>
        <v>31.00082035307166</v>
      </c>
      <c r="Q8410" s="6">
        <f>IF(Inputs!$D$10="Yes",IF('Hourly Calcs'!P8410&gt;'Hourly Calcs'!K8410,'Hourly Calcs'!O8410,N8410+O8410),N8410+O8410)</f>
        <v>0</v>
      </c>
      <c r="R8410" s="12">
        <f t="shared" si="1185"/>
        <v>0</v>
      </c>
      <c r="S8410" s="1">
        <f>IF(AND(A8410&gt;=5,A8410&lt;=9),INDEX(Demand!$C$3:$C$26,C8410),INDEX(Demand!$B$3:$B$26,C8410))</f>
        <v>350</v>
      </c>
      <c r="T8410" s="7">
        <f t="shared" si="1186"/>
        <v>0</v>
      </c>
      <c r="U8410" s="7">
        <f t="shared" si="1187"/>
        <v>0</v>
      </c>
    </row>
    <row r="8411" spans="1:21" x14ac:dyDescent="0.2">
      <c r="A8411" s="1">
        <v>12</v>
      </c>
      <c r="B8411" s="1">
        <v>17</v>
      </c>
      <c r="C8411" s="1">
        <v>3</v>
      </c>
      <c r="D8411">
        <v>8.5</v>
      </c>
      <c r="E8411">
        <v>8.3000000000000007</v>
      </c>
      <c r="F8411">
        <v>99</v>
      </c>
      <c r="G8411">
        <v>0</v>
      </c>
      <c r="H8411">
        <v>0</v>
      </c>
      <c r="I8411">
        <v>0</v>
      </c>
      <c r="J8411" s="4">
        <f t="shared" si="1182"/>
        <v>66.176616670513638</v>
      </c>
      <c r="K8411" s="4">
        <f t="shared" si="1183"/>
        <v>-47.372068930999717</v>
      </c>
      <c r="L8411" s="5">
        <f t="shared" si="1179"/>
        <v>0</v>
      </c>
      <c r="M8411" s="5">
        <f t="shared" si="1180"/>
        <v>0</v>
      </c>
      <c r="N8411" s="6">
        <f t="shared" si="1181"/>
        <v>0</v>
      </c>
      <c r="O8411" s="6">
        <f t="shared" si="1184"/>
        <v>0</v>
      </c>
      <c r="P8411" s="6">
        <f>FORECAST(J8411,Inputs!$B$10:$B$18,Inputs!$A$10:$A$18)</f>
        <v>31.168302006208457</v>
      </c>
      <c r="Q8411" s="6">
        <f>IF(Inputs!$D$10="Yes",IF('Hourly Calcs'!P8411&gt;'Hourly Calcs'!K8411,'Hourly Calcs'!O8411,N8411+O8411),N8411+O8411)</f>
        <v>0</v>
      </c>
      <c r="R8411" s="12">
        <f t="shared" si="1185"/>
        <v>0</v>
      </c>
      <c r="S8411" s="1">
        <f>IF(AND(A8411&gt;=5,A8411&lt;=9),INDEX(Demand!$C$3:$C$26,C8411),INDEX(Demand!$B$3:$B$26,C8411))</f>
        <v>350</v>
      </c>
      <c r="T8411" s="7">
        <f t="shared" si="1186"/>
        <v>0</v>
      </c>
      <c r="U8411" s="7">
        <f t="shared" si="1187"/>
        <v>0</v>
      </c>
    </row>
    <row r="8412" spans="1:21" x14ac:dyDescent="0.2">
      <c r="A8412" s="1">
        <v>12</v>
      </c>
      <c r="B8412" s="1">
        <v>17</v>
      </c>
      <c r="C8412" s="1">
        <v>4</v>
      </c>
      <c r="D8412">
        <v>8.4</v>
      </c>
      <c r="E8412">
        <v>8.1999999999999993</v>
      </c>
      <c r="F8412">
        <v>99</v>
      </c>
      <c r="G8412">
        <v>0</v>
      </c>
      <c r="H8412">
        <v>0</v>
      </c>
      <c r="I8412">
        <v>0</v>
      </c>
      <c r="J8412" s="4">
        <f t="shared" si="1182"/>
        <v>80.34931683534235</v>
      </c>
      <c r="K8412" s="4">
        <f t="shared" si="1183"/>
        <v>-38.293488614409426</v>
      </c>
      <c r="L8412" s="5">
        <f t="shared" si="1179"/>
        <v>84.65068316465765</v>
      </c>
      <c r="M8412" s="5">
        <f t="shared" si="1180"/>
        <v>0</v>
      </c>
      <c r="N8412" s="6">
        <f t="shared" si="1181"/>
        <v>0</v>
      </c>
      <c r="O8412" s="6">
        <f t="shared" si="1184"/>
        <v>0</v>
      </c>
      <c r="P8412" s="6">
        <f>FORECAST(J8412,Inputs!$B$10:$B$18,Inputs!$A$10:$A$18)</f>
        <v>31.299530711438354</v>
      </c>
      <c r="Q8412" s="6">
        <f>IF(Inputs!$D$10="Yes",IF('Hourly Calcs'!P8412&gt;'Hourly Calcs'!K8412,'Hourly Calcs'!O8412,N8412+O8412),N8412+O8412)</f>
        <v>0</v>
      </c>
      <c r="R8412" s="12">
        <f t="shared" si="1185"/>
        <v>0</v>
      </c>
      <c r="S8412" s="1">
        <f>IF(AND(A8412&gt;=5,A8412&lt;=9),INDEX(Demand!$C$3:$C$26,C8412),INDEX(Demand!$B$3:$B$26,C8412))</f>
        <v>350</v>
      </c>
      <c r="T8412" s="7">
        <f t="shared" si="1186"/>
        <v>0</v>
      </c>
      <c r="U8412" s="7">
        <f t="shared" si="1187"/>
        <v>0</v>
      </c>
    </row>
    <row r="8413" spans="1:21" x14ac:dyDescent="0.2">
      <c r="A8413" s="1">
        <v>12</v>
      </c>
      <c r="B8413" s="1">
        <v>17</v>
      </c>
      <c r="C8413" s="1">
        <v>5</v>
      </c>
      <c r="D8413">
        <v>8.8000000000000007</v>
      </c>
      <c r="E8413">
        <v>8.4</v>
      </c>
      <c r="F8413">
        <v>97</v>
      </c>
      <c r="G8413">
        <v>0</v>
      </c>
      <c r="H8413">
        <v>0</v>
      </c>
      <c r="I8413">
        <v>0</v>
      </c>
      <c r="J8413" s="4">
        <f t="shared" si="1182"/>
        <v>92.385081670495282</v>
      </c>
      <c r="K8413" s="4">
        <f t="shared" si="1183"/>
        <v>-28.835112120787414</v>
      </c>
      <c r="L8413" s="5">
        <f t="shared" si="1179"/>
        <v>72.614918329504718</v>
      </c>
      <c r="M8413" s="5">
        <f t="shared" si="1180"/>
        <v>0</v>
      </c>
      <c r="N8413" s="6">
        <f t="shared" si="1181"/>
        <v>0</v>
      </c>
      <c r="O8413" s="6">
        <f t="shared" si="1184"/>
        <v>0</v>
      </c>
      <c r="P8413" s="6">
        <f>FORECAST(J8413,Inputs!$B$10:$B$18,Inputs!$A$10:$A$18)</f>
        <v>31.410972978430511</v>
      </c>
      <c r="Q8413" s="6">
        <f>IF(Inputs!$D$10="Yes",IF('Hourly Calcs'!P8413&gt;'Hourly Calcs'!K8413,'Hourly Calcs'!O8413,N8413+O8413),N8413+O8413)</f>
        <v>0</v>
      </c>
      <c r="R8413" s="12">
        <f t="shared" si="1185"/>
        <v>0</v>
      </c>
      <c r="S8413" s="1">
        <f>IF(AND(A8413&gt;=5,A8413&lt;=9),INDEX(Demand!$C$3:$C$26,C8413),INDEX(Demand!$B$3:$B$26,C8413))</f>
        <v>350</v>
      </c>
      <c r="T8413" s="7">
        <f t="shared" si="1186"/>
        <v>0</v>
      </c>
      <c r="U8413" s="7">
        <f t="shared" si="1187"/>
        <v>0</v>
      </c>
    </row>
    <row r="8414" spans="1:21" x14ac:dyDescent="0.2">
      <c r="A8414" s="1">
        <v>12</v>
      </c>
      <c r="B8414" s="1">
        <v>17</v>
      </c>
      <c r="C8414" s="1">
        <v>6</v>
      </c>
      <c r="D8414">
        <v>9</v>
      </c>
      <c r="E8414">
        <v>7.9</v>
      </c>
      <c r="F8414">
        <v>93</v>
      </c>
      <c r="G8414">
        <v>0</v>
      </c>
      <c r="H8414">
        <v>0</v>
      </c>
      <c r="I8414">
        <v>0</v>
      </c>
      <c r="J8414" s="4">
        <f t="shared" si="1182"/>
        <v>103.43524818619504</v>
      </c>
      <c r="K8414" s="4">
        <f t="shared" si="1183"/>
        <v>-19.444782692890456</v>
      </c>
      <c r="L8414" s="5">
        <f t="shared" si="1179"/>
        <v>61.564751813804961</v>
      </c>
      <c r="M8414" s="5">
        <f t="shared" si="1180"/>
        <v>0</v>
      </c>
      <c r="N8414" s="6">
        <f t="shared" si="1181"/>
        <v>0</v>
      </c>
      <c r="O8414" s="6">
        <f t="shared" si="1184"/>
        <v>0</v>
      </c>
      <c r="P8414" s="6">
        <f>FORECAST(J8414,Inputs!$B$10:$B$18,Inputs!$A$10:$A$18)</f>
        <v>31.513289335057358</v>
      </c>
      <c r="Q8414" s="6">
        <f>IF(Inputs!$D$10="Yes",IF('Hourly Calcs'!P8414&gt;'Hourly Calcs'!K8414,'Hourly Calcs'!O8414,N8414+O8414),N8414+O8414)</f>
        <v>0</v>
      </c>
      <c r="R8414" s="12">
        <f t="shared" si="1185"/>
        <v>0</v>
      </c>
      <c r="S8414" s="1">
        <f>IF(AND(A8414&gt;=5,A8414&lt;=9),INDEX(Demand!$C$3:$C$26,C8414),INDEX(Demand!$B$3:$B$26,C8414))</f>
        <v>350</v>
      </c>
      <c r="T8414" s="7">
        <f t="shared" si="1186"/>
        <v>0</v>
      </c>
      <c r="U8414" s="7">
        <f t="shared" si="1187"/>
        <v>0</v>
      </c>
    </row>
    <row r="8415" spans="1:21" x14ac:dyDescent="0.2">
      <c r="A8415" s="1">
        <v>12</v>
      </c>
      <c r="B8415" s="1">
        <v>17</v>
      </c>
      <c r="C8415" s="1">
        <v>7</v>
      </c>
      <c r="D8415">
        <v>9.1</v>
      </c>
      <c r="E8415">
        <v>7.8</v>
      </c>
      <c r="F8415">
        <v>92</v>
      </c>
      <c r="G8415">
        <v>0</v>
      </c>
      <c r="H8415">
        <v>0</v>
      </c>
      <c r="I8415">
        <v>0</v>
      </c>
      <c r="J8415" s="4">
        <f t="shared" si="1182"/>
        <v>114.25085166217333</v>
      </c>
      <c r="K8415" s="4">
        <f t="shared" si="1183"/>
        <v>-10.461323744259019</v>
      </c>
      <c r="L8415" s="5">
        <f t="shared" si="1179"/>
        <v>50.749148337826668</v>
      </c>
      <c r="M8415" s="5">
        <f t="shared" si="1180"/>
        <v>0</v>
      </c>
      <c r="N8415" s="6">
        <f t="shared" si="1181"/>
        <v>0</v>
      </c>
      <c r="O8415" s="6">
        <f t="shared" si="1184"/>
        <v>0</v>
      </c>
      <c r="P8415" s="6">
        <f>FORECAST(J8415,Inputs!$B$10:$B$18,Inputs!$A$10:$A$18)</f>
        <v>31.613433811686789</v>
      </c>
      <c r="Q8415" s="6">
        <f>IF(Inputs!$D$10="Yes",IF('Hourly Calcs'!P8415&gt;'Hourly Calcs'!K8415,'Hourly Calcs'!O8415,N8415+O8415),N8415+O8415)</f>
        <v>0</v>
      </c>
      <c r="R8415" s="12">
        <f t="shared" si="1185"/>
        <v>0</v>
      </c>
      <c r="S8415" s="1">
        <f>IF(AND(A8415&gt;=5,A8415&lt;=9),INDEX(Demand!$C$3:$C$26,C8415),INDEX(Demand!$B$3:$B$26,C8415))</f>
        <v>350</v>
      </c>
      <c r="T8415" s="7">
        <f t="shared" si="1186"/>
        <v>0</v>
      </c>
      <c r="U8415" s="7">
        <f t="shared" si="1187"/>
        <v>0</v>
      </c>
    </row>
    <row r="8416" spans="1:21" x14ac:dyDescent="0.2">
      <c r="A8416" s="1">
        <v>12</v>
      </c>
      <c r="B8416" s="1">
        <v>17</v>
      </c>
      <c r="C8416" s="1">
        <v>8</v>
      </c>
      <c r="D8416">
        <v>9</v>
      </c>
      <c r="E8416">
        <v>8.1999999999999993</v>
      </c>
      <c r="F8416">
        <v>95</v>
      </c>
      <c r="G8416">
        <v>0</v>
      </c>
      <c r="H8416">
        <v>0</v>
      </c>
      <c r="I8416">
        <v>0</v>
      </c>
      <c r="J8416" s="4">
        <f t="shared" si="1182"/>
        <v>125.35909455913335</v>
      </c>
      <c r="K8416" s="4">
        <f t="shared" si="1183"/>
        <v>-2.1213295194210389</v>
      </c>
      <c r="L8416" s="5">
        <f t="shared" si="1179"/>
        <v>39.640905440866646</v>
      </c>
      <c r="M8416" s="5">
        <f t="shared" si="1180"/>
        <v>0</v>
      </c>
      <c r="N8416" s="6">
        <f t="shared" si="1181"/>
        <v>0</v>
      </c>
      <c r="O8416" s="6">
        <f t="shared" si="1184"/>
        <v>0</v>
      </c>
      <c r="P8416" s="6">
        <f>FORECAST(J8416,Inputs!$B$10:$B$18,Inputs!$A$10:$A$18)</f>
        <v>31.716287912584566</v>
      </c>
      <c r="Q8416" s="6">
        <f>IF(Inputs!$D$10="Yes",IF('Hourly Calcs'!P8416&gt;'Hourly Calcs'!K8416,'Hourly Calcs'!O8416,N8416+O8416),N8416+O8416)</f>
        <v>0</v>
      </c>
      <c r="R8416" s="12">
        <f t="shared" si="1185"/>
        <v>0</v>
      </c>
      <c r="S8416" s="1">
        <f>IF(AND(A8416&gt;=5,A8416&lt;=9),INDEX(Demand!$C$3:$C$26,C8416),INDEX(Demand!$B$3:$B$26,C8416))</f>
        <v>350</v>
      </c>
      <c r="T8416" s="7">
        <f t="shared" si="1186"/>
        <v>0</v>
      </c>
      <c r="U8416" s="7">
        <f t="shared" si="1187"/>
        <v>0</v>
      </c>
    </row>
    <row r="8417" spans="1:21" x14ac:dyDescent="0.2">
      <c r="A8417" s="1">
        <v>12</v>
      </c>
      <c r="B8417" s="1">
        <v>17</v>
      </c>
      <c r="C8417" s="1">
        <v>9</v>
      </c>
      <c r="D8417">
        <v>8.9</v>
      </c>
      <c r="E8417">
        <v>8.4</v>
      </c>
      <c r="F8417">
        <v>97</v>
      </c>
      <c r="G8417">
        <v>6</v>
      </c>
      <c r="H8417">
        <v>0</v>
      </c>
      <c r="I8417">
        <v>6</v>
      </c>
      <c r="J8417" s="4">
        <f t="shared" si="1182"/>
        <v>137.13686135248682</v>
      </c>
      <c r="K8417" s="4">
        <f t="shared" si="1183"/>
        <v>5.0258681384248973</v>
      </c>
      <c r="L8417" s="5">
        <f t="shared" si="1179"/>
        <v>27.863138647513182</v>
      </c>
      <c r="M8417" s="5">
        <f t="shared" si="1180"/>
        <v>28.974131861575103</v>
      </c>
      <c r="N8417" s="6">
        <f t="shared" si="1181"/>
        <v>0</v>
      </c>
      <c r="O8417" s="6">
        <f t="shared" si="1184"/>
        <v>5.4871127176651253</v>
      </c>
      <c r="P8417" s="6">
        <f>FORECAST(J8417,Inputs!$B$10:$B$18,Inputs!$A$10:$A$18)</f>
        <v>31.825341308819322</v>
      </c>
      <c r="Q8417" s="6">
        <f>IF(Inputs!$D$10="Yes",IF('Hourly Calcs'!P8417&gt;'Hourly Calcs'!K8417,'Hourly Calcs'!O8417,N8417+O8417),N8417+O8417)</f>
        <v>5.4871127176651253</v>
      </c>
      <c r="R8417" s="12">
        <f t="shared" si="1185"/>
        <v>26.074759634344673</v>
      </c>
      <c r="S8417" s="1">
        <f>IF(AND(A8417&gt;=5,A8417&lt;=9),INDEX(Demand!$C$3:$C$26,C8417),INDEX(Demand!$B$3:$B$26,C8417))</f>
        <v>350</v>
      </c>
      <c r="T8417" s="7">
        <f t="shared" si="1186"/>
        <v>26.074759634344673</v>
      </c>
      <c r="U8417" s="7">
        <f t="shared" si="1187"/>
        <v>0</v>
      </c>
    </row>
    <row r="8418" spans="1:21" x14ac:dyDescent="0.2">
      <c r="A8418" s="1">
        <v>12</v>
      </c>
      <c r="B8418" s="1">
        <v>17</v>
      </c>
      <c r="C8418" s="1">
        <v>10</v>
      </c>
      <c r="D8418">
        <v>9.4</v>
      </c>
      <c r="E8418">
        <v>8.3000000000000007</v>
      </c>
      <c r="F8418">
        <v>93</v>
      </c>
      <c r="G8418">
        <v>28</v>
      </c>
      <c r="H8418">
        <v>0</v>
      </c>
      <c r="I8418">
        <v>28</v>
      </c>
      <c r="J8418" s="4">
        <f t="shared" si="1182"/>
        <v>149.80256287033205</v>
      </c>
      <c r="K8418" s="4">
        <f t="shared" si="1183"/>
        <v>10.594207430879166</v>
      </c>
      <c r="L8418" s="5">
        <f t="shared" si="1179"/>
        <v>15.197437129667946</v>
      </c>
      <c r="M8418" s="5">
        <f t="shared" si="1180"/>
        <v>23.405792569120834</v>
      </c>
      <c r="N8418" s="6">
        <f t="shared" si="1181"/>
        <v>0</v>
      </c>
      <c r="O8418" s="6">
        <f t="shared" si="1184"/>
        <v>25.606526015770584</v>
      </c>
      <c r="P8418" s="6">
        <f>FORECAST(J8418,Inputs!$B$10:$B$18,Inputs!$A$10:$A$18)</f>
        <v>31.942616322873445</v>
      </c>
      <c r="Q8418" s="6">
        <f>IF(Inputs!$D$10="Yes",IF('Hourly Calcs'!P8418&gt;'Hourly Calcs'!K8418,'Hourly Calcs'!O8418,N8418+O8418),N8418+O8418)</f>
        <v>25.606526015770584</v>
      </c>
      <c r="R8418" s="12">
        <f t="shared" si="1185"/>
        <v>121.68221162694181</v>
      </c>
      <c r="S8418" s="1">
        <f>IF(AND(A8418&gt;=5,A8418&lt;=9),INDEX(Demand!$C$3:$C$26,C8418),INDEX(Demand!$B$3:$B$26,C8418))</f>
        <v>600</v>
      </c>
      <c r="T8418" s="7">
        <f t="shared" si="1186"/>
        <v>121.68221162694181</v>
      </c>
      <c r="U8418" s="7">
        <f t="shared" si="1187"/>
        <v>0</v>
      </c>
    </row>
    <row r="8419" spans="1:21" x14ac:dyDescent="0.2">
      <c r="A8419" s="1">
        <v>12</v>
      </c>
      <c r="B8419" s="1">
        <v>17</v>
      </c>
      <c r="C8419" s="1">
        <v>11</v>
      </c>
      <c r="D8419">
        <v>9.3000000000000007</v>
      </c>
      <c r="E8419">
        <v>8.6999999999999993</v>
      </c>
      <c r="F8419">
        <v>96</v>
      </c>
      <c r="G8419">
        <v>52</v>
      </c>
      <c r="H8419">
        <v>0</v>
      </c>
      <c r="I8419">
        <v>52</v>
      </c>
      <c r="J8419" s="4">
        <f t="shared" si="1182"/>
        <v>163.35363690129367</v>
      </c>
      <c r="K8419" s="4">
        <f t="shared" si="1183"/>
        <v>14.345215147049927</v>
      </c>
      <c r="L8419" s="5">
        <f t="shared" ref="L8419:L8482" si="1188">IF(ABS($B$5-J8419)&gt;90,0,ABS($B$5-J8419))</f>
        <v>1.6463630987063311</v>
      </c>
      <c r="M8419" s="5">
        <f t="shared" ref="M8419:M8482" si="1189">IF(K8419&gt;0,ABS($B$4-K8419),0)</f>
        <v>19.654784852950073</v>
      </c>
      <c r="N8419" s="6">
        <f t="shared" si="1181"/>
        <v>0</v>
      </c>
      <c r="O8419" s="6">
        <f t="shared" si="1184"/>
        <v>47.554976886431085</v>
      </c>
      <c r="P8419" s="6">
        <f>FORECAST(J8419,Inputs!$B$10:$B$18,Inputs!$A$10:$A$18)</f>
        <v>32.06808923056753</v>
      </c>
      <c r="Q8419" s="6">
        <f>IF(Inputs!$D$10="Yes",IF('Hourly Calcs'!P8419&gt;'Hourly Calcs'!K8419,'Hourly Calcs'!O8419,N8419+O8419),N8419+O8419)</f>
        <v>47.554976886431085</v>
      </c>
      <c r="R8419" s="12">
        <f t="shared" si="1185"/>
        <v>225.9812501643205</v>
      </c>
      <c r="S8419" s="1">
        <f>IF(AND(A8419&gt;=5,A8419&lt;=9),INDEX(Demand!$C$3:$C$26,C8419),INDEX(Demand!$B$3:$B$26,C8419))</f>
        <v>600</v>
      </c>
      <c r="T8419" s="7">
        <f t="shared" si="1186"/>
        <v>225.9812501643205</v>
      </c>
      <c r="U8419" s="7">
        <f t="shared" si="1187"/>
        <v>0</v>
      </c>
    </row>
    <row r="8420" spans="1:21" x14ac:dyDescent="0.2">
      <c r="A8420" s="1">
        <v>12</v>
      </c>
      <c r="B8420" s="1">
        <v>17</v>
      </c>
      <c r="C8420" s="1">
        <v>12</v>
      </c>
      <c r="D8420">
        <v>9.6</v>
      </c>
      <c r="E8420">
        <v>8.9</v>
      </c>
      <c r="F8420">
        <v>95</v>
      </c>
      <c r="G8420">
        <v>66</v>
      </c>
      <c r="H8420">
        <v>0</v>
      </c>
      <c r="I8420">
        <v>66</v>
      </c>
      <c r="J8420" s="4">
        <f t="shared" si="1182"/>
        <v>177.51101846294691</v>
      </c>
      <c r="K8420" s="4">
        <f t="shared" si="1183"/>
        <v>15.916385234742506</v>
      </c>
      <c r="L8420" s="5">
        <f t="shared" si="1188"/>
        <v>12.511018462946907</v>
      </c>
      <c r="M8420" s="5">
        <f t="shared" si="1189"/>
        <v>18.083614765257494</v>
      </c>
      <c r="N8420" s="6">
        <f t="shared" si="1181"/>
        <v>0</v>
      </c>
      <c r="O8420" s="6">
        <f t="shared" si="1184"/>
        <v>60.358239894316377</v>
      </c>
      <c r="P8420" s="6">
        <f>FORECAST(J8420,Inputs!$B$10:$B$18,Inputs!$A$10:$A$18)</f>
        <v>32.199176096879135</v>
      </c>
      <c r="Q8420" s="6">
        <f>IF(Inputs!$D$10="Yes",IF('Hourly Calcs'!P8420&gt;'Hourly Calcs'!K8420,'Hourly Calcs'!O8420,N8420+O8420),N8420+O8420)</f>
        <v>60.358239894316377</v>
      </c>
      <c r="R8420" s="12">
        <f t="shared" si="1185"/>
        <v>286.8223559777914</v>
      </c>
      <c r="S8420" s="1">
        <f>IF(AND(A8420&gt;=5,A8420&lt;=9),INDEX(Demand!$C$3:$C$26,C8420),INDEX(Demand!$B$3:$B$26,C8420))</f>
        <v>600</v>
      </c>
      <c r="T8420" s="7">
        <f t="shared" si="1186"/>
        <v>286.8223559777914</v>
      </c>
      <c r="U8420" s="7">
        <f t="shared" si="1187"/>
        <v>0</v>
      </c>
    </row>
    <row r="8421" spans="1:21" x14ac:dyDescent="0.2">
      <c r="A8421" s="1">
        <v>12</v>
      </c>
      <c r="B8421" s="1">
        <v>17</v>
      </c>
      <c r="C8421" s="1">
        <v>13</v>
      </c>
      <c r="D8421">
        <v>8.3000000000000007</v>
      </c>
      <c r="E8421">
        <v>8.1</v>
      </c>
      <c r="F8421">
        <v>99</v>
      </c>
      <c r="G8421">
        <v>67</v>
      </c>
      <c r="H8421">
        <v>0</v>
      </c>
      <c r="I8421">
        <v>67</v>
      </c>
      <c r="J8421" s="4">
        <f t="shared" si="1182"/>
        <v>191.767091904382</v>
      </c>
      <c r="K8421" s="4">
        <f t="shared" si="1183"/>
        <v>15.149695804450218</v>
      </c>
      <c r="L8421" s="5">
        <f t="shared" si="1188"/>
        <v>26.767091904381999</v>
      </c>
      <c r="M8421" s="5">
        <f t="shared" si="1189"/>
        <v>18.850304195549782</v>
      </c>
      <c r="N8421" s="6">
        <f t="shared" si="1181"/>
        <v>0</v>
      </c>
      <c r="O8421" s="6">
        <f t="shared" si="1184"/>
        <v>61.272758680593896</v>
      </c>
      <c r="P8421" s="6">
        <f>FORECAST(J8421,Inputs!$B$10:$B$18,Inputs!$A$10:$A$18)</f>
        <v>32.331176776892427</v>
      </c>
      <c r="Q8421" s="6">
        <f>IF(Inputs!$D$10="Yes",IF('Hourly Calcs'!P8421&gt;'Hourly Calcs'!K8421,'Hourly Calcs'!O8421,N8421+O8421),N8421+O8421)</f>
        <v>61.272758680593896</v>
      </c>
      <c r="R8421" s="12">
        <f t="shared" si="1185"/>
        <v>291.16814925018218</v>
      </c>
      <c r="S8421" s="1">
        <f>IF(AND(A8421&gt;=5,A8421&lt;=9),INDEX(Demand!$C$3:$C$26,C8421),INDEX(Demand!$B$3:$B$26,C8421))</f>
        <v>600</v>
      </c>
      <c r="T8421" s="7">
        <f t="shared" si="1186"/>
        <v>291.16814925018218</v>
      </c>
      <c r="U8421" s="7">
        <f t="shared" si="1187"/>
        <v>0</v>
      </c>
    </row>
    <row r="8422" spans="1:21" x14ac:dyDescent="0.2">
      <c r="A8422" s="1">
        <v>12</v>
      </c>
      <c r="B8422" s="1">
        <v>17</v>
      </c>
      <c r="C8422" s="1">
        <v>14</v>
      </c>
      <c r="D8422">
        <v>7.7</v>
      </c>
      <c r="E8422">
        <v>6.6</v>
      </c>
      <c r="F8422">
        <v>93</v>
      </c>
      <c r="G8422">
        <v>55</v>
      </c>
      <c r="H8422">
        <v>0</v>
      </c>
      <c r="I8422">
        <v>55</v>
      </c>
      <c r="J8422" s="4">
        <f t="shared" si="1182"/>
        <v>205.57377364767322</v>
      </c>
      <c r="K8422" s="4">
        <f t="shared" si="1183"/>
        <v>12.123218325552855</v>
      </c>
      <c r="L8422" s="5">
        <f t="shared" si="1188"/>
        <v>40.573773647673221</v>
      </c>
      <c r="M8422" s="5">
        <f t="shared" si="1189"/>
        <v>21.876781674447145</v>
      </c>
      <c r="N8422" s="6">
        <f t="shared" si="1181"/>
        <v>0</v>
      </c>
      <c r="O8422" s="6">
        <f t="shared" si="1184"/>
        <v>50.298533245263641</v>
      </c>
      <c r="P8422" s="6">
        <f>FORECAST(J8422,Inputs!$B$10:$B$18,Inputs!$A$10:$A$18)</f>
        <v>32.459016422663638</v>
      </c>
      <c r="Q8422" s="6">
        <f>IF(Inputs!$D$10="Yes",IF('Hourly Calcs'!P8422&gt;'Hourly Calcs'!K8422,'Hourly Calcs'!O8422,N8422+O8422),N8422+O8422)</f>
        <v>50.298533245263641</v>
      </c>
      <c r="R8422" s="12">
        <f t="shared" si="1185"/>
        <v>239.01862998149281</v>
      </c>
      <c r="S8422" s="1">
        <f>IF(AND(A8422&gt;=5,A8422&lt;=9),INDEX(Demand!$C$3:$C$26,C8422),INDEX(Demand!$B$3:$B$26,C8422))</f>
        <v>600</v>
      </c>
      <c r="T8422" s="7">
        <f t="shared" si="1186"/>
        <v>239.01862998149284</v>
      </c>
      <c r="U8422" s="7">
        <f t="shared" si="1187"/>
        <v>0</v>
      </c>
    </row>
    <row r="8423" spans="1:21" x14ac:dyDescent="0.2">
      <c r="A8423" s="1">
        <v>12</v>
      </c>
      <c r="B8423" s="1">
        <v>17</v>
      </c>
      <c r="C8423" s="1">
        <v>15</v>
      </c>
      <c r="D8423">
        <v>7.3</v>
      </c>
      <c r="E8423">
        <v>4.5999999999999996</v>
      </c>
      <c r="F8423">
        <v>83</v>
      </c>
      <c r="G8423">
        <v>33</v>
      </c>
      <c r="H8423">
        <v>0</v>
      </c>
      <c r="I8423">
        <v>33</v>
      </c>
      <c r="J8423" s="4">
        <f t="shared" si="1182"/>
        <v>218.55952360478329</v>
      </c>
      <c r="K8423" s="4">
        <f t="shared" si="1183"/>
        <v>7.1310080285069262</v>
      </c>
      <c r="L8423" s="5">
        <f t="shared" si="1188"/>
        <v>53.559523604783294</v>
      </c>
      <c r="M8423" s="5">
        <f t="shared" si="1189"/>
        <v>26.868991971493074</v>
      </c>
      <c r="N8423" s="6">
        <f t="shared" si="1181"/>
        <v>0</v>
      </c>
      <c r="O8423" s="6">
        <f t="shared" si="1184"/>
        <v>30.179119947158188</v>
      </c>
      <c r="P8423" s="6">
        <f>FORECAST(J8423,Inputs!$B$10:$B$18,Inputs!$A$10:$A$18)</f>
        <v>32.579254848192434</v>
      </c>
      <c r="Q8423" s="6">
        <f>IF(Inputs!$D$10="Yes",IF('Hourly Calcs'!P8423&gt;'Hourly Calcs'!K8423,'Hourly Calcs'!O8423,N8423+O8423),N8423+O8423)</f>
        <v>30.179119947158188</v>
      </c>
      <c r="R8423" s="12">
        <f t="shared" si="1185"/>
        <v>143.4111779888957</v>
      </c>
      <c r="S8423" s="1">
        <f>IF(AND(A8423&gt;=5,A8423&lt;=9),INDEX(Demand!$C$3:$C$26,C8423),INDEX(Demand!$B$3:$B$26,C8423))</f>
        <v>600</v>
      </c>
      <c r="T8423" s="7">
        <f t="shared" si="1186"/>
        <v>143.4111779888957</v>
      </c>
      <c r="U8423" s="7">
        <f t="shared" si="1187"/>
        <v>0</v>
      </c>
    </row>
    <row r="8424" spans="1:21" x14ac:dyDescent="0.2">
      <c r="A8424" s="1">
        <v>12</v>
      </c>
      <c r="B8424" s="1">
        <v>17</v>
      </c>
      <c r="C8424" s="1">
        <v>16</v>
      </c>
      <c r="D8424">
        <v>7.2</v>
      </c>
      <c r="E8424">
        <v>4</v>
      </c>
      <c r="F8424">
        <v>80</v>
      </c>
      <c r="G8424">
        <v>8</v>
      </c>
      <c r="H8424">
        <v>0</v>
      </c>
      <c r="I8424">
        <v>8</v>
      </c>
      <c r="J8424" s="4">
        <f t="shared" si="1182"/>
        <v>230.62889940387248</v>
      </c>
      <c r="K8424" s="4">
        <f t="shared" si="1183"/>
        <v>0.78334145973433067</v>
      </c>
      <c r="L8424" s="5">
        <f t="shared" si="1188"/>
        <v>65.628899403872481</v>
      </c>
      <c r="M8424" s="5">
        <f t="shared" si="1189"/>
        <v>33.216658540265669</v>
      </c>
      <c r="N8424" s="6">
        <f t="shared" si="1181"/>
        <v>0</v>
      </c>
      <c r="O8424" s="6">
        <f t="shared" si="1184"/>
        <v>7.3161502902201665</v>
      </c>
      <c r="P8424" s="6">
        <f>FORECAST(J8424,Inputs!$B$10:$B$18,Inputs!$A$10:$A$18)</f>
        <v>32.691008327813634</v>
      </c>
      <c r="Q8424" s="6">
        <f>IF(Inputs!$D$10="Yes",IF('Hourly Calcs'!P8424&gt;'Hourly Calcs'!K8424,'Hourly Calcs'!O8424,N8424+O8424),N8424+O8424)</f>
        <v>7.3161502902201665</v>
      </c>
      <c r="R8424" s="12">
        <f t="shared" si="1185"/>
        <v>34.766346179126231</v>
      </c>
      <c r="S8424" s="1">
        <f>IF(AND(A8424&gt;=5,A8424&lt;=9),INDEX(Demand!$C$3:$C$26,C8424),INDEX(Demand!$B$3:$B$26,C8424))</f>
        <v>900</v>
      </c>
      <c r="T8424" s="7">
        <f t="shared" si="1186"/>
        <v>34.766346179126231</v>
      </c>
      <c r="U8424" s="7">
        <f t="shared" si="1187"/>
        <v>0</v>
      </c>
    </row>
    <row r="8425" spans="1:21" x14ac:dyDescent="0.2">
      <c r="A8425" s="1">
        <v>12</v>
      </c>
      <c r="B8425" s="1">
        <v>17</v>
      </c>
      <c r="C8425" s="1">
        <v>17</v>
      </c>
      <c r="D8425">
        <v>6.7</v>
      </c>
      <c r="E8425">
        <v>2.2000000000000002</v>
      </c>
      <c r="F8425">
        <v>73</v>
      </c>
      <c r="G8425">
        <v>0</v>
      </c>
      <c r="H8425">
        <v>0</v>
      </c>
      <c r="I8425">
        <v>0</v>
      </c>
      <c r="J8425" s="4">
        <f t="shared" si="1182"/>
        <v>241.93208139829196</v>
      </c>
      <c r="K8425" s="4">
        <f t="shared" si="1183"/>
        <v>-7.4959119584612637</v>
      </c>
      <c r="L8425" s="5">
        <f t="shared" si="1188"/>
        <v>76.932081398291956</v>
      </c>
      <c r="M8425" s="5">
        <f t="shared" si="1189"/>
        <v>0</v>
      </c>
      <c r="N8425" s="6">
        <f t="shared" si="1181"/>
        <v>0</v>
      </c>
      <c r="O8425" s="6">
        <f t="shared" si="1184"/>
        <v>0</v>
      </c>
      <c r="P8425" s="6">
        <f>FORECAST(J8425,Inputs!$B$10:$B$18,Inputs!$A$10:$A$18)</f>
        <v>32.795667420354555</v>
      </c>
      <c r="Q8425" s="6">
        <f>IF(Inputs!$D$10="Yes",IF('Hourly Calcs'!P8425&gt;'Hourly Calcs'!K8425,'Hourly Calcs'!O8425,N8425+O8425),N8425+O8425)</f>
        <v>0</v>
      </c>
      <c r="R8425" s="12">
        <f t="shared" si="1185"/>
        <v>0</v>
      </c>
      <c r="S8425" s="1">
        <f>IF(AND(A8425&gt;=5,A8425&lt;=9),INDEX(Demand!$C$3:$C$26,C8425),INDEX(Demand!$B$3:$B$26,C8425))</f>
        <v>900</v>
      </c>
      <c r="T8425" s="7">
        <f t="shared" si="1186"/>
        <v>0</v>
      </c>
      <c r="U8425" s="7">
        <f t="shared" si="1187"/>
        <v>0</v>
      </c>
    </row>
    <row r="8426" spans="1:21" x14ac:dyDescent="0.2">
      <c r="A8426" s="1">
        <v>12</v>
      </c>
      <c r="B8426" s="1">
        <v>17</v>
      </c>
      <c r="C8426" s="1">
        <v>18</v>
      </c>
      <c r="D8426">
        <v>6.8</v>
      </c>
      <c r="E8426">
        <v>1.3</v>
      </c>
      <c r="F8426">
        <v>68</v>
      </c>
      <c r="G8426">
        <v>0</v>
      </c>
      <c r="H8426">
        <v>0</v>
      </c>
      <c r="I8426">
        <v>0</v>
      </c>
      <c r="J8426" s="4">
        <f t="shared" si="1182"/>
        <v>252.7952498226513</v>
      </c>
      <c r="K8426" s="4">
        <f t="shared" si="1183"/>
        <v>-16.26910765978856</v>
      </c>
      <c r="L8426" s="5">
        <f t="shared" si="1188"/>
        <v>87.7952498226513</v>
      </c>
      <c r="M8426" s="5">
        <f t="shared" si="1189"/>
        <v>0</v>
      </c>
      <c r="N8426" s="6">
        <f t="shared" si="1181"/>
        <v>0</v>
      </c>
      <c r="O8426" s="6">
        <f t="shared" si="1184"/>
        <v>0</v>
      </c>
      <c r="P8426" s="6">
        <f>FORECAST(J8426,Inputs!$B$10:$B$18,Inputs!$A$10:$A$18)</f>
        <v>32.896252313172695</v>
      </c>
      <c r="Q8426" s="6">
        <f>IF(Inputs!$D$10="Yes",IF('Hourly Calcs'!P8426&gt;'Hourly Calcs'!K8426,'Hourly Calcs'!O8426,N8426+O8426),N8426+O8426)</f>
        <v>0</v>
      </c>
      <c r="R8426" s="12">
        <f t="shared" si="1185"/>
        <v>0</v>
      </c>
      <c r="S8426" s="1">
        <f>IF(AND(A8426&gt;=5,A8426&lt;=9),INDEX(Demand!$C$3:$C$26,C8426),INDEX(Demand!$B$3:$B$26,C8426))</f>
        <v>900</v>
      </c>
      <c r="T8426" s="7">
        <f t="shared" si="1186"/>
        <v>0</v>
      </c>
      <c r="U8426" s="7">
        <f t="shared" si="1187"/>
        <v>0</v>
      </c>
    </row>
    <row r="8427" spans="1:21" x14ac:dyDescent="0.2">
      <c r="A8427" s="1">
        <v>12</v>
      </c>
      <c r="B8427" s="1">
        <v>17</v>
      </c>
      <c r="C8427" s="1">
        <v>19</v>
      </c>
      <c r="D8427">
        <v>4.5999999999999996</v>
      </c>
      <c r="E8427">
        <v>3.6</v>
      </c>
      <c r="F8427">
        <v>93</v>
      </c>
      <c r="G8427">
        <v>0</v>
      </c>
      <c r="H8427">
        <v>0</v>
      </c>
      <c r="I8427">
        <v>0</v>
      </c>
      <c r="J8427" s="4">
        <f t="shared" si="1182"/>
        <v>263.68948138278171</v>
      </c>
      <c r="K8427" s="4">
        <f t="shared" si="1183"/>
        <v>-25.555107962521689</v>
      </c>
      <c r="L8427" s="5">
        <f t="shared" si="1188"/>
        <v>0</v>
      </c>
      <c r="M8427" s="5">
        <f t="shared" si="1189"/>
        <v>0</v>
      </c>
      <c r="N8427" s="6">
        <f t="shared" si="1181"/>
        <v>0</v>
      </c>
      <c r="O8427" s="6">
        <f t="shared" si="1184"/>
        <v>0</v>
      </c>
      <c r="P8427" s="6">
        <f>FORECAST(J8427,Inputs!$B$10:$B$18,Inputs!$A$10:$A$18)</f>
        <v>32.99712482761835</v>
      </c>
      <c r="Q8427" s="6">
        <f>IF(Inputs!$D$10="Yes",IF('Hourly Calcs'!P8427&gt;'Hourly Calcs'!K8427,'Hourly Calcs'!O8427,N8427+O8427),N8427+O8427)</f>
        <v>0</v>
      </c>
      <c r="R8427" s="12">
        <f t="shared" si="1185"/>
        <v>0</v>
      </c>
      <c r="S8427" s="1">
        <f>IF(AND(A8427&gt;=5,A8427&lt;=9),INDEX(Demand!$C$3:$C$26,C8427),INDEX(Demand!$B$3:$B$26,C8427))</f>
        <v>900</v>
      </c>
      <c r="T8427" s="7">
        <f t="shared" si="1186"/>
        <v>0</v>
      </c>
      <c r="U8427" s="7">
        <f t="shared" si="1187"/>
        <v>0</v>
      </c>
    </row>
    <row r="8428" spans="1:21" x14ac:dyDescent="0.2">
      <c r="A8428" s="1">
        <v>12</v>
      </c>
      <c r="B8428" s="1">
        <v>17</v>
      </c>
      <c r="C8428" s="1">
        <v>20</v>
      </c>
      <c r="D8428">
        <v>4.5999999999999996</v>
      </c>
      <c r="E8428">
        <v>3.5</v>
      </c>
      <c r="F8428">
        <v>93</v>
      </c>
      <c r="G8428">
        <v>0</v>
      </c>
      <c r="H8428">
        <v>0</v>
      </c>
      <c r="I8428">
        <v>0</v>
      </c>
      <c r="J8428" s="4">
        <f t="shared" si="1182"/>
        <v>275.27346058338821</v>
      </c>
      <c r="K8428" s="4">
        <f t="shared" si="1183"/>
        <v>-35.034578050891241</v>
      </c>
      <c r="L8428" s="5">
        <f t="shared" si="1188"/>
        <v>0</v>
      </c>
      <c r="M8428" s="5">
        <f t="shared" si="1189"/>
        <v>0</v>
      </c>
      <c r="N8428" s="6">
        <f t="shared" si="1181"/>
        <v>0</v>
      </c>
      <c r="O8428" s="6">
        <f t="shared" si="1184"/>
        <v>0</v>
      </c>
      <c r="P8428" s="6">
        <f>FORECAST(J8428,Inputs!$B$10:$B$18,Inputs!$A$10:$A$18)</f>
        <v>33.104383894290628</v>
      </c>
      <c r="Q8428" s="6">
        <f>IF(Inputs!$D$10="Yes",IF('Hourly Calcs'!P8428&gt;'Hourly Calcs'!K8428,'Hourly Calcs'!O8428,N8428+O8428),N8428+O8428)</f>
        <v>0</v>
      </c>
      <c r="R8428" s="12">
        <f t="shared" si="1185"/>
        <v>0</v>
      </c>
      <c r="S8428" s="1">
        <f>IF(AND(A8428&gt;=5,A8428&lt;=9),INDEX(Demand!$C$3:$C$26,C8428),INDEX(Demand!$B$3:$B$26,C8428))</f>
        <v>800</v>
      </c>
      <c r="T8428" s="7">
        <f t="shared" si="1186"/>
        <v>0</v>
      </c>
      <c r="U8428" s="7">
        <f t="shared" si="1187"/>
        <v>0</v>
      </c>
    </row>
    <row r="8429" spans="1:21" x14ac:dyDescent="0.2">
      <c r="A8429" s="1">
        <v>12</v>
      </c>
      <c r="B8429" s="1">
        <v>17</v>
      </c>
      <c r="C8429" s="1">
        <v>21</v>
      </c>
      <c r="D8429">
        <v>4.5999999999999996</v>
      </c>
      <c r="E8429">
        <v>3.6</v>
      </c>
      <c r="F8429">
        <v>93</v>
      </c>
      <c r="G8429">
        <v>0</v>
      </c>
      <c r="H8429">
        <v>0</v>
      </c>
      <c r="I8429">
        <v>0</v>
      </c>
      <c r="J8429" s="4">
        <f t="shared" si="1182"/>
        <v>288.53268738839608</v>
      </c>
      <c r="K8429" s="4">
        <f t="shared" si="1183"/>
        <v>-44.311015204906369</v>
      </c>
      <c r="L8429" s="5">
        <f t="shared" si="1188"/>
        <v>0</v>
      </c>
      <c r="M8429" s="5">
        <f t="shared" si="1189"/>
        <v>0</v>
      </c>
      <c r="N8429" s="6">
        <f t="shared" si="1181"/>
        <v>0</v>
      </c>
      <c r="O8429" s="6">
        <f t="shared" si="1184"/>
        <v>0</v>
      </c>
      <c r="P8429" s="6">
        <f>FORECAST(J8429,Inputs!$B$10:$B$18,Inputs!$A$10:$A$18)</f>
        <v>33.22715451285552</v>
      </c>
      <c r="Q8429" s="6">
        <f>IF(Inputs!$D$10="Yes",IF('Hourly Calcs'!P8429&gt;'Hourly Calcs'!K8429,'Hourly Calcs'!O8429,N8429+O8429),N8429+O8429)</f>
        <v>0</v>
      </c>
      <c r="R8429" s="12">
        <f t="shared" si="1185"/>
        <v>0</v>
      </c>
      <c r="S8429" s="1">
        <f>IF(AND(A8429&gt;=5,A8429&lt;=9),INDEX(Demand!$C$3:$C$26,C8429),INDEX(Demand!$B$3:$B$26,C8429))</f>
        <v>700</v>
      </c>
      <c r="T8429" s="7">
        <f t="shared" si="1186"/>
        <v>0</v>
      </c>
      <c r="U8429" s="7">
        <f t="shared" si="1187"/>
        <v>0</v>
      </c>
    </row>
    <row r="8430" spans="1:21" x14ac:dyDescent="0.2">
      <c r="A8430" s="1">
        <v>12</v>
      </c>
      <c r="B8430" s="1">
        <v>17</v>
      </c>
      <c r="C8430" s="1">
        <v>22</v>
      </c>
      <c r="D8430">
        <v>4.5999999999999996</v>
      </c>
      <c r="E8430">
        <v>3.5</v>
      </c>
      <c r="F8430">
        <v>93</v>
      </c>
      <c r="G8430">
        <v>0</v>
      </c>
      <c r="H8430">
        <v>0</v>
      </c>
      <c r="I8430">
        <v>0</v>
      </c>
      <c r="J8430" s="4">
        <f t="shared" si="1182"/>
        <v>305.01240202514646</v>
      </c>
      <c r="K8430" s="4">
        <f t="shared" si="1183"/>
        <v>-52.784356525277445</v>
      </c>
      <c r="L8430" s="5">
        <f t="shared" si="1188"/>
        <v>0</v>
      </c>
      <c r="M8430" s="5">
        <f t="shared" si="1189"/>
        <v>0</v>
      </c>
      <c r="N8430" s="6">
        <f t="shared" si="1181"/>
        <v>0</v>
      </c>
      <c r="O8430" s="6">
        <f t="shared" si="1184"/>
        <v>0</v>
      </c>
      <c r="P8430" s="6">
        <f>FORECAST(J8430,Inputs!$B$10:$B$18,Inputs!$A$10:$A$18)</f>
        <v>33.379744463195799</v>
      </c>
      <c r="Q8430" s="6">
        <f>IF(Inputs!$D$10="Yes",IF('Hourly Calcs'!P8430&gt;'Hourly Calcs'!K8430,'Hourly Calcs'!O8430,N8430+O8430),N8430+O8430)</f>
        <v>0</v>
      </c>
      <c r="R8430" s="12">
        <f t="shared" si="1185"/>
        <v>0</v>
      </c>
      <c r="S8430" s="1">
        <f>IF(AND(A8430&gt;=5,A8430&lt;=9),INDEX(Demand!$C$3:$C$26,C8430),INDEX(Demand!$B$3:$B$26,C8430))</f>
        <v>600</v>
      </c>
      <c r="T8430" s="7">
        <f t="shared" si="1186"/>
        <v>0</v>
      </c>
      <c r="U8430" s="7">
        <f t="shared" si="1187"/>
        <v>0</v>
      </c>
    </row>
    <row r="8431" spans="1:21" x14ac:dyDescent="0.2">
      <c r="A8431" s="1">
        <v>12</v>
      </c>
      <c r="B8431" s="1">
        <v>17</v>
      </c>
      <c r="C8431" s="1">
        <v>23</v>
      </c>
      <c r="D8431">
        <v>4.4000000000000004</v>
      </c>
      <c r="E8431">
        <v>3.7</v>
      </c>
      <c r="F8431">
        <v>95</v>
      </c>
      <c r="G8431">
        <v>0</v>
      </c>
      <c r="H8431">
        <v>0</v>
      </c>
      <c r="I8431">
        <v>0</v>
      </c>
      <c r="J8431" s="4">
        <f t="shared" si="1182"/>
        <v>326.81195465251869</v>
      </c>
      <c r="K8431" s="4">
        <f t="shared" si="1183"/>
        <v>-59.412542164866522</v>
      </c>
      <c r="L8431" s="5">
        <f t="shared" si="1188"/>
        <v>0</v>
      </c>
      <c r="M8431" s="5">
        <f t="shared" si="1189"/>
        <v>0</v>
      </c>
      <c r="N8431" s="6">
        <f t="shared" si="1181"/>
        <v>0</v>
      </c>
      <c r="O8431" s="6">
        <f t="shared" si="1184"/>
        <v>0</v>
      </c>
      <c r="P8431" s="6">
        <f>FORECAST(J8431,Inputs!$B$10:$B$18,Inputs!$A$10:$A$18)</f>
        <v>33.581592172708504</v>
      </c>
      <c r="Q8431" s="6">
        <f>IF(Inputs!$D$10="Yes",IF('Hourly Calcs'!P8431&gt;'Hourly Calcs'!K8431,'Hourly Calcs'!O8431,N8431+O8431),N8431+O8431)</f>
        <v>0</v>
      </c>
      <c r="R8431" s="12">
        <f t="shared" si="1185"/>
        <v>0</v>
      </c>
      <c r="S8431" s="1">
        <f>IF(AND(A8431&gt;=5,A8431&lt;=9),INDEX(Demand!$C$3:$C$26,C8431),INDEX(Demand!$B$3:$B$26,C8431))</f>
        <v>500</v>
      </c>
      <c r="T8431" s="7">
        <f t="shared" si="1186"/>
        <v>0</v>
      </c>
      <c r="U8431" s="7">
        <f t="shared" si="1187"/>
        <v>0</v>
      </c>
    </row>
    <row r="8432" spans="1:21" x14ac:dyDescent="0.2">
      <c r="A8432" s="1">
        <v>12</v>
      </c>
      <c r="B8432" s="1">
        <v>17</v>
      </c>
      <c r="C8432" s="1">
        <v>24</v>
      </c>
      <c r="D8432">
        <v>4.3</v>
      </c>
      <c r="E8432">
        <v>3.6</v>
      </c>
      <c r="F8432">
        <v>95</v>
      </c>
      <c r="G8432">
        <v>0</v>
      </c>
      <c r="H8432">
        <v>0</v>
      </c>
      <c r="I8432">
        <v>0</v>
      </c>
      <c r="J8432" s="4">
        <f t="shared" si="1182"/>
        <v>354.67348389863025</v>
      </c>
      <c r="K8432" s="4">
        <f t="shared" si="1183"/>
        <v>-62.577115868288104</v>
      </c>
      <c r="L8432" s="5">
        <f t="shared" si="1188"/>
        <v>0</v>
      </c>
      <c r="M8432" s="5">
        <f t="shared" si="1189"/>
        <v>0</v>
      </c>
      <c r="N8432" s="6">
        <f t="shared" si="1181"/>
        <v>0</v>
      </c>
      <c r="O8432" s="6">
        <f t="shared" si="1184"/>
        <v>0</v>
      </c>
      <c r="P8432" s="6">
        <f>FORECAST(J8432,Inputs!$B$10:$B$18,Inputs!$A$10:$A$18)</f>
        <v>33.839569295357684</v>
      </c>
      <c r="Q8432" s="6">
        <f>IF(Inputs!$D$10="Yes",IF('Hourly Calcs'!P8432&gt;'Hourly Calcs'!K8432,'Hourly Calcs'!O8432,N8432+O8432),N8432+O8432)</f>
        <v>0</v>
      </c>
      <c r="R8432" s="12">
        <f t="shared" si="1185"/>
        <v>0</v>
      </c>
      <c r="S8432" s="1">
        <f>IF(AND(A8432&gt;=5,A8432&lt;=9),INDEX(Demand!$C$3:$C$26,C8432),INDEX(Demand!$B$3:$B$26,C8432))</f>
        <v>400</v>
      </c>
      <c r="T8432" s="7">
        <f t="shared" si="1186"/>
        <v>0</v>
      </c>
      <c r="U8432" s="7">
        <f t="shared" si="1187"/>
        <v>0</v>
      </c>
    </row>
    <row r="8433" spans="1:21" x14ac:dyDescent="0.2">
      <c r="A8433" s="1">
        <v>12</v>
      </c>
      <c r="B8433" s="1">
        <v>18</v>
      </c>
      <c r="C8433" s="1">
        <v>1</v>
      </c>
      <c r="D8433">
        <v>4.3</v>
      </c>
      <c r="E8433">
        <v>3.9</v>
      </c>
      <c r="F8433">
        <v>97</v>
      </c>
      <c r="G8433">
        <v>0</v>
      </c>
      <c r="H8433">
        <v>0</v>
      </c>
      <c r="I8433">
        <v>0</v>
      </c>
      <c r="J8433" s="4">
        <f t="shared" si="1182"/>
        <v>23.862792347888615</v>
      </c>
      <c r="K8433" s="4">
        <f t="shared" si="1183"/>
        <v>-61.030549009487288</v>
      </c>
      <c r="L8433" s="5">
        <f t="shared" si="1188"/>
        <v>0</v>
      </c>
      <c r="M8433" s="5">
        <f t="shared" si="1189"/>
        <v>0</v>
      </c>
      <c r="N8433" s="6">
        <f t="shared" si="1181"/>
        <v>0</v>
      </c>
      <c r="O8433" s="6">
        <f t="shared" si="1184"/>
        <v>0</v>
      </c>
      <c r="P8433" s="6">
        <f>FORECAST(J8433,Inputs!$B$10:$B$18,Inputs!$A$10:$A$18)</f>
        <v>30.776507336554523</v>
      </c>
      <c r="Q8433" s="6">
        <f>IF(Inputs!$D$10="Yes",IF('Hourly Calcs'!P8433&gt;'Hourly Calcs'!K8433,'Hourly Calcs'!O8433,N8433+O8433),N8433+O8433)</f>
        <v>0</v>
      </c>
      <c r="R8433" s="12">
        <f t="shared" si="1185"/>
        <v>0</v>
      </c>
      <c r="S8433" s="1">
        <f>IF(AND(A8433&gt;=5,A8433&lt;=9),INDEX(Demand!$C$3:$C$26,C8433),INDEX(Demand!$B$3:$B$26,C8433))</f>
        <v>350</v>
      </c>
      <c r="T8433" s="7">
        <f t="shared" si="1186"/>
        <v>0</v>
      </c>
      <c r="U8433" s="7">
        <f t="shared" si="1187"/>
        <v>0</v>
      </c>
    </row>
    <row r="8434" spans="1:21" x14ac:dyDescent="0.2">
      <c r="A8434" s="1">
        <v>12</v>
      </c>
      <c r="B8434" s="1">
        <v>18</v>
      </c>
      <c r="C8434" s="1">
        <v>2</v>
      </c>
      <c r="D8434">
        <v>4.7</v>
      </c>
      <c r="E8434">
        <v>3.3</v>
      </c>
      <c r="F8434">
        <v>91</v>
      </c>
      <c r="G8434">
        <v>0</v>
      </c>
      <c r="H8434">
        <v>0</v>
      </c>
      <c r="I8434">
        <v>0</v>
      </c>
      <c r="J8434" s="4">
        <f t="shared" si="1182"/>
        <v>47.946857907397799</v>
      </c>
      <c r="K8434" s="4">
        <f t="shared" si="1183"/>
        <v>-55.43295789835858</v>
      </c>
      <c r="L8434" s="5">
        <f t="shared" si="1188"/>
        <v>0</v>
      </c>
      <c r="M8434" s="5">
        <f t="shared" si="1189"/>
        <v>0</v>
      </c>
      <c r="N8434" s="6">
        <f t="shared" si="1181"/>
        <v>0</v>
      </c>
      <c r="O8434" s="6">
        <f t="shared" si="1184"/>
        <v>0</v>
      </c>
      <c r="P8434" s="6">
        <f>FORECAST(J8434,Inputs!$B$10:$B$18,Inputs!$A$10:$A$18)</f>
        <v>30.999507943587016</v>
      </c>
      <c r="Q8434" s="6">
        <f>IF(Inputs!$D$10="Yes",IF('Hourly Calcs'!P8434&gt;'Hourly Calcs'!K8434,'Hourly Calcs'!O8434,N8434+O8434),N8434+O8434)</f>
        <v>0</v>
      </c>
      <c r="R8434" s="12">
        <f t="shared" si="1185"/>
        <v>0</v>
      </c>
      <c r="S8434" s="1">
        <f>IF(AND(A8434&gt;=5,A8434&lt;=9),INDEX(Demand!$C$3:$C$26,C8434),INDEX(Demand!$B$3:$B$26,C8434))</f>
        <v>350</v>
      </c>
      <c r="T8434" s="7">
        <f t="shared" si="1186"/>
        <v>0</v>
      </c>
      <c r="U8434" s="7">
        <f t="shared" si="1187"/>
        <v>0</v>
      </c>
    </row>
    <row r="8435" spans="1:21" x14ac:dyDescent="0.2">
      <c r="A8435" s="1">
        <v>12</v>
      </c>
      <c r="B8435" s="1">
        <v>18</v>
      </c>
      <c r="C8435" s="1">
        <v>3</v>
      </c>
      <c r="D8435">
        <v>5.3</v>
      </c>
      <c r="E8435">
        <v>1.5</v>
      </c>
      <c r="F8435">
        <v>76</v>
      </c>
      <c r="G8435">
        <v>0</v>
      </c>
      <c r="H8435">
        <v>0</v>
      </c>
      <c r="I8435">
        <v>0</v>
      </c>
      <c r="J8435" s="4">
        <f t="shared" si="1182"/>
        <v>66.076442893878806</v>
      </c>
      <c r="K8435" s="4">
        <f t="shared" si="1183"/>
        <v>-47.466893061569323</v>
      </c>
      <c r="L8435" s="5">
        <f t="shared" si="1188"/>
        <v>0</v>
      </c>
      <c r="M8435" s="5">
        <f t="shared" si="1189"/>
        <v>0</v>
      </c>
      <c r="N8435" s="6">
        <f t="shared" si="1181"/>
        <v>0</v>
      </c>
      <c r="O8435" s="6">
        <f t="shared" si="1184"/>
        <v>0</v>
      </c>
      <c r="P8435" s="6">
        <f>FORECAST(J8435,Inputs!$B$10:$B$18,Inputs!$A$10:$A$18)</f>
        <v>31.167374471239615</v>
      </c>
      <c r="Q8435" s="6">
        <f>IF(Inputs!$D$10="Yes",IF('Hourly Calcs'!P8435&gt;'Hourly Calcs'!K8435,'Hourly Calcs'!O8435,N8435+O8435),N8435+O8435)</f>
        <v>0</v>
      </c>
      <c r="R8435" s="12">
        <f t="shared" si="1185"/>
        <v>0</v>
      </c>
      <c r="S8435" s="1">
        <f>IF(AND(A8435&gt;=5,A8435&lt;=9),INDEX(Demand!$C$3:$C$26,C8435),INDEX(Demand!$B$3:$B$26,C8435))</f>
        <v>350</v>
      </c>
      <c r="T8435" s="7">
        <f t="shared" si="1186"/>
        <v>0</v>
      </c>
      <c r="U8435" s="7">
        <f t="shared" si="1187"/>
        <v>0</v>
      </c>
    </row>
    <row r="8436" spans="1:21" x14ac:dyDescent="0.2">
      <c r="A8436" s="1">
        <v>12</v>
      </c>
      <c r="B8436" s="1">
        <v>18</v>
      </c>
      <c r="C8436" s="1">
        <v>4</v>
      </c>
      <c r="D8436">
        <v>5.8</v>
      </c>
      <c r="E8436">
        <v>1.6</v>
      </c>
      <c r="F8436">
        <v>74</v>
      </c>
      <c r="G8436">
        <v>0</v>
      </c>
      <c r="H8436">
        <v>0</v>
      </c>
      <c r="I8436">
        <v>0</v>
      </c>
      <c r="J8436" s="4">
        <f t="shared" si="1182"/>
        <v>80.270641926192695</v>
      </c>
      <c r="K8436" s="4">
        <f t="shared" si="1183"/>
        <v>-38.392308412234115</v>
      </c>
      <c r="L8436" s="5">
        <f t="shared" si="1188"/>
        <v>84.729358073807305</v>
      </c>
      <c r="M8436" s="5">
        <f t="shared" si="1189"/>
        <v>0</v>
      </c>
      <c r="N8436" s="6">
        <f t="shared" si="1181"/>
        <v>0</v>
      </c>
      <c r="O8436" s="6">
        <f t="shared" si="1184"/>
        <v>0</v>
      </c>
      <c r="P8436" s="6">
        <f>FORECAST(J8436,Inputs!$B$10:$B$18,Inputs!$A$10:$A$18)</f>
        <v>31.298802240057338</v>
      </c>
      <c r="Q8436" s="6">
        <f>IF(Inputs!$D$10="Yes",IF('Hourly Calcs'!P8436&gt;'Hourly Calcs'!K8436,'Hourly Calcs'!O8436,N8436+O8436),N8436+O8436)</f>
        <v>0</v>
      </c>
      <c r="R8436" s="12">
        <f t="shared" si="1185"/>
        <v>0</v>
      </c>
      <c r="S8436" s="1">
        <f>IF(AND(A8436&gt;=5,A8436&lt;=9),INDEX(Demand!$C$3:$C$26,C8436),INDEX(Demand!$B$3:$B$26,C8436))</f>
        <v>350</v>
      </c>
      <c r="T8436" s="7">
        <f t="shared" si="1186"/>
        <v>0</v>
      </c>
      <c r="U8436" s="7">
        <f t="shared" si="1187"/>
        <v>0</v>
      </c>
    </row>
    <row r="8437" spans="1:21" x14ac:dyDescent="0.2">
      <c r="A8437" s="1">
        <v>12</v>
      </c>
      <c r="B8437" s="1">
        <v>18</v>
      </c>
      <c r="C8437" s="1">
        <v>5</v>
      </c>
      <c r="D8437">
        <v>5.6</v>
      </c>
      <c r="E8437">
        <v>1.1000000000000001</v>
      </c>
      <c r="F8437">
        <v>73</v>
      </c>
      <c r="G8437">
        <v>0</v>
      </c>
      <c r="H8437">
        <v>0</v>
      </c>
      <c r="I8437">
        <v>0</v>
      </c>
      <c r="J8437" s="4">
        <f t="shared" si="1182"/>
        <v>92.315772080372483</v>
      </c>
      <c r="K8437" s="4">
        <f t="shared" si="1183"/>
        <v>-28.934506063739079</v>
      </c>
      <c r="L8437" s="5">
        <f t="shared" si="1188"/>
        <v>72.684227919627517</v>
      </c>
      <c r="M8437" s="5">
        <f t="shared" si="1189"/>
        <v>0</v>
      </c>
      <c r="N8437" s="6">
        <f t="shared" si="1181"/>
        <v>0</v>
      </c>
      <c r="O8437" s="6">
        <f t="shared" si="1184"/>
        <v>0</v>
      </c>
      <c r="P8437" s="6">
        <f>FORECAST(J8437,Inputs!$B$10:$B$18,Inputs!$A$10:$A$18)</f>
        <v>31.410331222966409</v>
      </c>
      <c r="Q8437" s="6">
        <f>IF(Inputs!$D$10="Yes",IF('Hourly Calcs'!P8437&gt;'Hourly Calcs'!K8437,'Hourly Calcs'!O8437,N8437+O8437),N8437+O8437)</f>
        <v>0</v>
      </c>
      <c r="R8437" s="12">
        <f t="shared" si="1185"/>
        <v>0</v>
      </c>
      <c r="S8437" s="1">
        <f>IF(AND(A8437&gt;=5,A8437&lt;=9),INDEX(Demand!$C$3:$C$26,C8437),INDEX(Demand!$B$3:$B$26,C8437))</f>
        <v>350</v>
      </c>
      <c r="T8437" s="7">
        <f t="shared" si="1186"/>
        <v>0</v>
      </c>
      <c r="U8437" s="7">
        <f t="shared" si="1187"/>
        <v>0</v>
      </c>
    </row>
    <row r="8438" spans="1:21" x14ac:dyDescent="0.2">
      <c r="A8438" s="1">
        <v>12</v>
      </c>
      <c r="B8438" s="1">
        <v>18</v>
      </c>
      <c r="C8438" s="1">
        <v>6</v>
      </c>
      <c r="D8438">
        <v>5.6</v>
      </c>
      <c r="E8438">
        <v>1</v>
      </c>
      <c r="F8438">
        <v>72</v>
      </c>
      <c r="G8438">
        <v>0</v>
      </c>
      <c r="H8438">
        <v>0</v>
      </c>
      <c r="I8438">
        <v>0</v>
      </c>
      <c r="J8438" s="4">
        <f t="shared" si="1182"/>
        <v>103.36802555122867</v>
      </c>
      <c r="K8438" s="4">
        <f t="shared" si="1183"/>
        <v>-19.542460979989301</v>
      </c>
      <c r="L8438" s="5">
        <f t="shared" si="1188"/>
        <v>61.631974448771331</v>
      </c>
      <c r="M8438" s="5">
        <f t="shared" si="1189"/>
        <v>0</v>
      </c>
      <c r="N8438" s="6">
        <f t="shared" si="1181"/>
        <v>0</v>
      </c>
      <c r="O8438" s="6">
        <f t="shared" si="1184"/>
        <v>0</v>
      </c>
      <c r="P8438" s="6">
        <f>FORECAST(J8438,Inputs!$B$10:$B$18,Inputs!$A$10:$A$18)</f>
        <v>31.512666903252114</v>
      </c>
      <c r="Q8438" s="6">
        <f>IF(Inputs!$D$10="Yes",IF('Hourly Calcs'!P8438&gt;'Hourly Calcs'!K8438,'Hourly Calcs'!O8438,N8438+O8438),N8438+O8438)</f>
        <v>0</v>
      </c>
      <c r="R8438" s="12">
        <f t="shared" si="1185"/>
        <v>0</v>
      </c>
      <c r="S8438" s="1">
        <f>IF(AND(A8438&gt;=5,A8438&lt;=9),INDEX(Demand!$C$3:$C$26,C8438),INDEX(Demand!$B$3:$B$26,C8438))</f>
        <v>350</v>
      </c>
      <c r="T8438" s="7">
        <f t="shared" si="1186"/>
        <v>0</v>
      </c>
      <c r="U8438" s="7">
        <f t="shared" si="1187"/>
        <v>0</v>
      </c>
    </row>
    <row r="8439" spans="1:21" x14ac:dyDescent="0.2">
      <c r="A8439" s="1">
        <v>12</v>
      </c>
      <c r="B8439" s="1">
        <v>18</v>
      </c>
      <c r="C8439" s="1">
        <v>7</v>
      </c>
      <c r="D8439">
        <v>5.6</v>
      </c>
      <c r="E8439">
        <v>1</v>
      </c>
      <c r="F8439">
        <v>72</v>
      </c>
      <c r="G8439">
        <v>0</v>
      </c>
      <c r="H8439">
        <v>0</v>
      </c>
      <c r="I8439">
        <v>0</v>
      </c>
      <c r="J8439" s="4">
        <f t="shared" si="1182"/>
        <v>114.18080114107603</v>
      </c>
      <c r="K8439" s="4">
        <f t="shared" si="1183"/>
        <v>-10.555317470876545</v>
      </c>
      <c r="L8439" s="5">
        <f t="shared" si="1188"/>
        <v>50.819198858923968</v>
      </c>
      <c r="M8439" s="5">
        <f t="shared" si="1189"/>
        <v>0</v>
      </c>
      <c r="N8439" s="6">
        <f t="shared" si="1181"/>
        <v>0</v>
      </c>
      <c r="O8439" s="6">
        <f t="shared" si="1184"/>
        <v>0</v>
      </c>
      <c r="P8439" s="6">
        <f>FORECAST(J8439,Inputs!$B$10:$B$18,Inputs!$A$10:$A$18)</f>
        <v>31.612785195750703</v>
      </c>
      <c r="Q8439" s="6">
        <f>IF(Inputs!$D$10="Yes",IF('Hourly Calcs'!P8439&gt;'Hourly Calcs'!K8439,'Hourly Calcs'!O8439,N8439+O8439),N8439+O8439)</f>
        <v>0</v>
      </c>
      <c r="R8439" s="12">
        <f t="shared" si="1185"/>
        <v>0</v>
      </c>
      <c r="S8439" s="1">
        <f>IF(AND(A8439&gt;=5,A8439&lt;=9),INDEX(Demand!$C$3:$C$26,C8439),INDEX(Demand!$B$3:$B$26,C8439))</f>
        <v>350</v>
      </c>
      <c r="T8439" s="7">
        <f t="shared" si="1186"/>
        <v>0</v>
      </c>
      <c r="U8439" s="7">
        <f t="shared" si="1187"/>
        <v>0</v>
      </c>
    </row>
    <row r="8440" spans="1:21" x14ac:dyDescent="0.2">
      <c r="A8440" s="1">
        <v>12</v>
      </c>
      <c r="B8440" s="1">
        <v>18</v>
      </c>
      <c r="C8440" s="1">
        <v>8</v>
      </c>
      <c r="D8440">
        <v>4.9000000000000004</v>
      </c>
      <c r="E8440">
        <v>0.3</v>
      </c>
      <c r="F8440">
        <v>72</v>
      </c>
      <c r="G8440">
        <v>0</v>
      </c>
      <c r="H8440">
        <v>0</v>
      </c>
      <c r="I8440">
        <v>0</v>
      </c>
      <c r="J8440" s="4">
        <f t="shared" si="1182"/>
        <v>125.28246797079083</v>
      </c>
      <c r="K8440" s="4">
        <f t="shared" si="1183"/>
        <v>-2.2142075631930425</v>
      </c>
      <c r="L8440" s="5">
        <f t="shared" si="1188"/>
        <v>39.717532029209167</v>
      </c>
      <c r="M8440" s="5">
        <f t="shared" si="1189"/>
        <v>0</v>
      </c>
      <c r="N8440" s="6">
        <f t="shared" si="1181"/>
        <v>0</v>
      </c>
      <c r="O8440" s="6">
        <f t="shared" si="1184"/>
        <v>0</v>
      </c>
      <c r="P8440" s="6">
        <f>FORECAST(J8440,Inputs!$B$10:$B$18,Inputs!$A$10:$A$18)</f>
        <v>31.715578407136949</v>
      </c>
      <c r="Q8440" s="6">
        <f>IF(Inputs!$D$10="Yes",IF('Hourly Calcs'!P8440&gt;'Hourly Calcs'!K8440,'Hourly Calcs'!O8440,N8440+O8440),N8440+O8440)</f>
        <v>0</v>
      </c>
      <c r="R8440" s="12">
        <f t="shared" si="1185"/>
        <v>0</v>
      </c>
      <c r="S8440" s="1">
        <f>IF(AND(A8440&gt;=5,A8440&lt;=9),INDEX(Demand!$C$3:$C$26,C8440),INDEX(Demand!$B$3:$B$26,C8440))</f>
        <v>350</v>
      </c>
      <c r="T8440" s="7">
        <f t="shared" si="1186"/>
        <v>0</v>
      </c>
      <c r="U8440" s="7">
        <f t="shared" si="1187"/>
        <v>0</v>
      </c>
    </row>
    <row r="8441" spans="1:21" x14ac:dyDescent="0.2">
      <c r="A8441" s="1">
        <v>12</v>
      </c>
      <c r="B8441" s="1">
        <v>18</v>
      </c>
      <c r="C8441" s="1">
        <v>9</v>
      </c>
      <c r="D8441">
        <v>5.2</v>
      </c>
      <c r="E8441">
        <v>0.9</v>
      </c>
      <c r="F8441">
        <v>74</v>
      </c>
      <c r="G8441">
        <v>19</v>
      </c>
      <c r="H8441">
        <v>0</v>
      </c>
      <c r="I8441">
        <v>19</v>
      </c>
      <c r="J8441" s="4">
        <f t="shared" si="1182"/>
        <v>137.05076673201106</v>
      </c>
      <c r="K8441" s="4">
        <f t="shared" si="1183"/>
        <v>4.9495768624844061</v>
      </c>
      <c r="L8441" s="5">
        <f t="shared" si="1188"/>
        <v>27.949233267988944</v>
      </c>
      <c r="M8441" s="5">
        <f t="shared" si="1189"/>
        <v>29.050423137515594</v>
      </c>
      <c r="N8441" s="6">
        <f t="shared" si="1181"/>
        <v>0</v>
      </c>
      <c r="O8441" s="6">
        <f t="shared" si="1184"/>
        <v>17.375856939272897</v>
      </c>
      <c r="P8441" s="6">
        <f>FORECAST(J8441,Inputs!$B$10:$B$18,Inputs!$A$10:$A$18)</f>
        <v>31.824544136407507</v>
      </c>
      <c r="Q8441" s="6">
        <f>IF(Inputs!$D$10="Yes",IF('Hourly Calcs'!P8441&gt;'Hourly Calcs'!K8441,'Hourly Calcs'!O8441,N8441+O8441),N8441+O8441)</f>
        <v>17.375856939272897</v>
      </c>
      <c r="R8441" s="12">
        <f t="shared" si="1185"/>
        <v>82.570072175424798</v>
      </c>
      <c r="S8441" s="1">
        <f>IF(AND(A8441&gt;=5,A8441&lt;=9),INDEX(Demand!$C$3:$C$26,C8441),INDEX(Demand!$B$3:$B$26,C8441))</f>
        <v>350</v>
      </c>
      <c r="T8441" s="7">
        <f t="shared" si="1186"/>
        <v>82.570072175424798</v>
      </c>
      <c r="U8441" s="7">
        <f t="shared" si="1187"/>
        <v>0</v>
      </c>
    </row>
    <row r="8442" spans="1:21" x14ac:dyDescent="0.2">
      <c r="A8442" s="1">
        <v>12</v>
      </c>
      <c r="B8442" s="1">
        <v>18</v>
      </c>
      <c r="C8442" s="1">
        <v>10</v>
      </c>
      <c r="D8442">
        <v>6.2</v>
      </c>
      <c r="E8442">
        <v>0.9</v>
      </c>
      <c r="F8442">
        <v>69</v>
      </c>
      <c r="G8442">
        <v>93</v>
      </c>
      <c r="H8442">
        <v>43</v>
      </c>
      <c r="I8442">
        <v>86</v>
      </c>
      <c r="J8442" s="4">
        <f t="shared" si="1182"/>
        <v>149.70532316863478</v>
      </c>
      <c r="K8442" s="4">
        <f t="shared" si="1183"/>
        <v>10.528826172600972</v>
      </c>
      <c r="L8442" s="5">
        <f t="shared" si="1188"/>
        <v>15.294676831365223</v>
      </c>
      <c r="M8442" s="5">
        <f t="shared" si="1189"/>
        <v>23.471173827399028</v>
      </c>
      <c r="N8442" s="6">
        <f t="shared" si="1181"/>
        <v>29.317225872936135</v>
      </c>
      <c r="O8442" s="6">
        <f t="shared" si="1184"/>
        <v>78.648615619866789</v>
      </c>
      <c r="P8442" s="6">
        <f>FORECAST(J8442,Inputs!$B$10:$B$18,Inputs!$A$10:$A$18)</f>
        <v>31.941715955265135</v>
      </c>
      <c r="Q8442" s="6">
        <f>IF(Inputs!$D$10="Yes",IF('Hourly Calcs'!P8442&gt;'Hourly Calcs'!K8442,'Hourly Calcs'!O8442,N8442+O8442),N8442+O8442)</f>
        <v>78.648615619866789</v>
      </c>
      <c r="R8442" s="12">
        <f t="shared" si="1185"/>
        <v>373.73822142560698</v>
      </c>
      <c r="S8442" s="1">
        <f>IF(AND(A8442&gt;=5,A8442&lt;=9),INDEX(Demand!$C$3:$C$26,C8442),INDEX(Demand!$B$3:$B$26,C8442))</f>
        <v>600</v>
      </c>
      <c r="T8442" s="7">
        <f t="shared" si="1186"/>
        <v>373.73822142560698</v>
      </c>
      <c r="U8442" s="7">
        <f t="shared" si="1187"/>
        <v>0</v>
      </c>
    </row>
    <row r="8443" spans="1:21" x14ac:dyDescent="0.2">
      <c r="A8443" s="1">
        <v>12</v>
      </c>
      <c r="B8443" s="1">
        <v>18</v>
      </c>
      <c r="C8443" s="1">
        <v>11</v>
      </c>
      <c r="D8443">
        <v>7.4</v>
      </c>
      <c r="E8443">
        <v>1.5</v>
      </c>
      <c r="F8443">
        <v>66</v>
      </c>
      <c r="G8443">
        <v>173</v>
      </c>
      <c r="H8443">
        <v>375</v>
      </c>
      <c r="I8443">
        <v>80</v>
      </c>
      <c r="J8443" s="4">
        <f t="shared" si="1182"/>
        <v>163.245563333571</v>
      </c>
      <c r="K8443" s="4">
        <f t="shared" si="1183"/>
        <v>14.295442161116839</v>
      </c>
      <c r="L8443" s="5">
        <f t="shared" si="1188"/>
        <v>1.754436666429001</v>
      </c>
      <c r="M8443" s="5">
        <f t="shared" si="1189"/>
        <v>19.704557838883161</v>
      </c>
      <c r="N8443" s="6">
        <f t="shared" si="1181"/>
        <v>279.874215588749</v>
      </c>
      <c r="O8443" s="6">
        <f t="shared" si="1184"/>
        <v>73.161502902201661</v>
      </c>
      <c r="P8443" s="6">
        <f>FORECAST(J8443,Inputs!$B$10:$B$18,Inputs!$A$10:$A$18)</f>
        <v>32.067088549384913</v>
      </c>
      <c r="Q8443" s="6">
        <f>IF(Inputs!$D$10="Yes",IF('Hourly Calcs'!P8443&gt;'Hourly Calcs'!K8443,'Hourly Calcs'!O8443,N8443+O8443),N8443+O8443)</f>
        <v>73.161502902201661</v>
      </c>
      <c r="R8443" s="12">
        <f t="shared" si="1185"/>
        <v>347.66346179126231</v>
      </c>
      <c r="S8443" s="1">
        <f>IF(AND(A8443&gt;=5,A8443&lt;=9),INDEX(Demand!$C$3:$C$26,C8443),INDEX(Demand!$B$3:$B$26,C8443))</f>
        <v>600</v>
      </c>
      <c r="T8443" s="7">
        <f t="shared" si="1186"/>
        <v>347.66346179126231</v>
      </c>
      <c r="U8443" s="7">
        <f t="shared" si="1187"/>
        <v>0</v>
      </c>
    </row>
    <row r="8444" spans="1:21" x14ac:dyDescent="0.2">
      <c r="A8444" s="1">
        <v>12</v>
      </c>
      <c r="B8444" s="1">
        <v>18</v>
      </c>
      <c r="C8444" s="1">
        <v>12</v>
      </c>
      <c r="D8444">
        <v>8.1</v>
      </c>
      <c r="E8444">
        <v>1.1000000000000001</v>
      </c>
      <c r="F8444">
        <v>61</v>
      </c>
      <c r="G8444">
        <v>222</v>
      </c>
      <c r="H8444">
        <v>450</v>
      </c>
      <c r="I8444">
        <v>90</v>
      </c>
      <c r="J8444" s="4">
        <f t="shared" si="1182"/>
        <v>177.39491837374911</v>
      </c>
      <c r="K8444" s="4">
        <f t="shared" si="1183"/>
        <v>15.88514323758281</v>
      </c>
      <c r="L8444" s="5">
        <f t="shared" si="1188"/>
        <v>12.394918373749107</v>
      </c>
      <c r="M8444" s="5">
        <f t="shared" si="1189"/>
        <v>18.11485676241719</v>
      </c>
      <c r="N8444" s="6">
        <f t="shared" si="1181"/>
        <v>338.4981206123316</v>
      </c>
      <c r="O8444" s="6">
        <f t="shared" si="1184"/>
        <v>82.306690764976878</v>
      </c>
      <c r="P8444" s="6">
        <f>FORECAST(J8444,Inputs!$B$10:$B$18,Inputs!$A$10:$A$18)</f>
        <v>32.198101096053229</v>
      </c>
      <c r="Q8444" s="6">
        <f>IF(Inputs!$D$10="Yes",IF('Hourly Calcs'!P8444&gt;'Hourly Calcs'!K8444,'Hourly Calcs'!O8444,N8444+O8444),N8444+O8444)</f>
        <v>82.306690764976878</v>
      </c>
      <c r="R8444" s="12">
        <f t="shared" si="1185"/>
        <v>391.1213945151701</v>
      </c>
      <c r="S8444" s="1">
        <f>IF(AND(A8444&gt;=5,A8444&lt;=9),INDEX(Demand!$C$3:$C$26,C8444),INDEX(Demand!$B$3:$B$26,C8444))</f>
        <v>600</v>
      </c>
      <c r="T8444" s="7">
        <f t="shared" si="1186"/>
        <v>391.1213945151701</v>
      </c>
      <c r="U8444" s="7">
        <f t="shared" si="1187"/>
        <v>0</v>
      </c>
    </row>
    <row r="8445" spans="1:21" x14ac:dyDescent="0.2">
      <c r="A8445" s="1">
        <v>12</v>
      </c>
      <c r="B8445" s="1">
        <v>18</v>
      </c>
      <c r="C8445" s="1">
        <v>13</v>
      </c>
      <c r="D8445">
        <v>8.5</v>
      </c>
      <c r="E8445">
        <v>1.1000000000000001</v>
      </c>
      <c r="F8445">
        <v>60</v>
      </c>
      <c r="G8445">
        <v>226</v>
      </c>
      <c r="H8445">
        <v>392</v>
      </c>
      <c r="I8445">
        <v>110</v>
      </c>
      <c r="J8445" s="4">
        <f t="shared" si="1182"/>
        <v>191.64760121431314</v>
      </c>
      <c r="K8445" s="4">
        <f t="shared" si="1183"/>
        <v>15.138180621854886</v>
      </c>
      <c r="L8445" s="5">
        <f t="shared" si="1188"/>
        <v>26.647601214313141</v>
      </c>
      <c r="M8445" s="5">
        <f t="shared" si="1189"/>
        <v>18.861819378145114</v>
      </c>
      <c r="N8445" s="6">
        <f t="shared" si="1181"/>
        <v>273.99010135482786</v>
      </c>
      <c r="O8445" s="6">
        <f t="shared" si="1184"/>
        <v>100.59706649052728</v>
      </c>
      <c r="P8445" s="6">
        <f>FORECAST(J8445,Inputs!$B$10:$B$18,Inputs!$A$10:$A$18)</f>
        <v>32.330070381614007</v>
      </c>
      <c r="Q8445" s="6">
        <f>IF(Inputs!$D$10="Yes",IF('Hourly Calcs'!P8445&gt;'Hourly Calcs'!K8445,'Hourly Calcs'!O8445,N8445+O8445),N8445+O8445)</f>
        <v>100.59706649052728</v>
      </c>
      <c r="R8445" s="12">
        <f t="shared" si="1185"/>
        <v>478.03725996298562</v>
      </c>
      <c r="S8445" s="1">
        <f>IF(AND(A8445&gt;=5,A8445&lt;=9),INDEX(Demand!$C$3:$C$26,C8445),INDEX(Demand!$B$3:$B$26,C8445))</f>
        <v>600</v>
      </c>
      <c r="T8445" s="7">
        <f t="shared" si="1186"/>
        <v>478.03725996298562</v>
      </c>
      <c r="U8445" s="7">
        <f t="shared" si="1187"/>
        <v>0</v>
      </c>
    </row>
    <row r="8446" spans="1:21" x14ac:dyDescent="0.2">
      <c r="A8446" s="1">
        <v>12</v>
      </c>
      <c r="B8446" s="1">
        <v>18</v>
      </c>
      <c r="C8446" s="1">
        <v>14</v>
      </c>
      <c r="D8446">
        <v>8.4</v>
      </c>
      <c r="E8446">
        <v>2.7</v>
      </c>
      <c r="F8446">
        <v>67</v>
      </c>
      <c r="G8446">
        <v>179</v>
      </c>
      <c r="H8446">
        <v>352</v>
      </c>
      <c r="I8446">
        <v>87</v>
      </c>
      <c r="J8446" s="4">
        <f t="shared" si="1182"/>
        <v>205.45550874741124</v>
      </c>
      <c r="K8446" s="4">
        <f t="shared" si="1183"/>
        <v>12.130599779811334</v>
      </c>
      <c r="L8446" s="5">
        <f t="shared" si="1188"/>
        <v>40.455508747411244</v>
      </c>
      <c r="M8446" s="5">
        <f t="shared" si="1189"/>
        <v>21.869400220188666</v>
      </c>
      <c r="N8446" s="6">
        <f t="shared" si="1181"/>
        <v>207.75365087660617</v>
      </c>
      <c r="O8446" s="6">
        <f t="shared" si="1184"/>
        <v>79.563134406144314</v>
      </c>
      <c r="P8446" s="6">
        <f>FORECAST(J8446,Inputs!$B$10:$B$18,Inputs!$A$10:$A$18)</f>
        <v>32.457921377290845</v>
      </c>
      <c r="Q8446" s="6">
        <f>IF(Inputs!$D$10="Yes",IF('Hourly Calcs'!P8446&gt;'Hourly Calcs'!K8446,'Hourly Calcs'!O8446,N8446+O8446),N8446+O8446)</f>
        <v>79.563134406144314</v>
      </c>
      <c r="R8446" s="12">
        <f t="shared" si="1185"/>
        <v>378.08401469799776</v>
      </c>
      <c r="S8446" s="1">
        <f>IF(AND(A8446&gt;=5,A8446&lt;=9),INDEX(Demand!$C$3:$C$26,C8446),INDEX(Demand!$B$3:$B$26,C8446))</f>
        <v>600</v>
      </c>
      <c r="T8446" s="7">
        <f t="shared" si="1186"/>
        <v>378.08401469799776</v>
      </c>
      <c r="U8446" s="7">
        <f t="shared" si="1187"/>
        <v>0</v>
      </c>
    </row>
    <row r="8447" spans="1:21" x14ac:dyDescent="0.2">
      <c r="A8447" s="1">
        <v>12</v>
      </c>
      <c r="B8447" s="1">
        <v>18</v>
      </c>
      <c r="C8447" s="1">
        <v>15</v>
      </c>
      <c r="D8447">
        <v>7.5</v>
      </c>
      <c r="E8447">
        <v>4</v>
      </c>
      <c r="F8447">
        <v>78</v>
      </c>
      <c r="G8447">
        <v>66</v>
      </c>
      <c r="H8447">
        <v>4</v>
      </c>
      <c r="I8447">
        <v>65</v>
      </c>
      <c r="J8447" s="4">
        <f t="shared" si="1182"/>
        <v>218.44534799035407</v>
      </c>
      <c r="K8447" s="4">
        <f t="shared" si="1183"/>
        <v>7.1546883989582</v>
      </c>
      <c r="L8447" s="5">
        <f t="shared" si="1188"/>
        <v>53.445347990354065</v>
      </c>
      <c r="M8447" s="5">
        <f t="shared" si="1189"/>
        <v>26.8453116010418</v>
      </c>
      <c r="N8447" s="6">
        <f t="shared" si="1181"/>
        <v>1.7348459113885901</v>
      </c>
      <c r="O8447" s="6">
        <f t="shared" si="1184"/>
        <v>59.443721108038851</v>
      </c>
      <c r="P8447" s="6">
        <f>FORECAST(J8447,Inputs!$B$10:$B$18,Inputs!$A$10:$A$18)</f>
        <v>32.578197666577353</v>
      </c>
      <c r="Q8447" s="6">
        <f>IF(Inputs!$D$10="Yes",IF('Hourly Calcs'!P8447&gt;'Hourly Calcs'!K8447,'Hourly Calcs'!O8447,N8447+O8447),N8447+O8447)</f>
        <v>59.443721108038851</v>
      </c>
      <c r="R8447" s="12">
        <f t="shared" si="1185"/>
        <v>282.47656270540062</v>
      </c>
      <c r="S8447" s="1">
        <f>IF(AND(A8447&gt;=5,A8447&lt;=9),INDEX(Demand!$C$3:$C$26,C8447),INDEX(Demand!$B$3:$B$26,C8447))</f>
        <v>600</v>
      </c>
      <c r="T8447" s="7">
        <f t="shared" si="1186"/>
        <v>282.47656270540062</v>
      </c>
      <c r="U8447" s="7">
        <f t="shared" si="1187"/>
        <v>0</v>
      </c>
    </row>
    <row r="8448" spans="1:21" x14ac:dyDescent="0.2">
      <c r="A8448" s="1">
        <v>12</v>
      </c>
      <c r="B8448" s="1">
        <v>18</v>
      </c>
      <c r="C8448" s="1">
        <v>16</v>
      </c>
      <c r="D8448">
        <v>7.4</v>
      </c>
      <c r="E8448">
        <v>3.8</v>
      </c>
      <c r="F8448">
        <v>78</v>
      </c>
      <c r="G8448">
        <v>17</v>
      </c>
      <c r="H8448">
        <v>0</v>
      </c>
      <c r="I8448">
        <v>17</v>
      </c>
      <c r="J8448" s="4">
        <f t="shared" si="1182"/>
        <v>230.51935265896645</v>
      </c>
      <c r="K8448" s="4">
        <f t="shared" si="1183"/>
        <v>0.81618748938231533</v>
      </c>
      <c r="L8448" s="5">
        <f t="shared" si="1188"/>
        <v>65.519352658966454</v>
      </c>
      <c r="M8448" s="5">
        <f t="shared" si="1189"/>
        <v>33.183812510617685</v>
      </c>
      <c r="N8448" s="6">
        <f t="shared" si="1181"/>
        <v>0</v>
      </c>
      <c r="O8448" s="6">
        <f t="shared" si="1184"/>
        <v>15.546819366717854</v>
      </c>
      <c r="P8448" s="6">
        <f>FORECAST(J8448,Inputs!$B$10:$B$18,Inputs!$A$10:$A$18)</f>
        <v>32.689994006101543</v>
      </c>
      <c r="Q8448" s="6">
        <f>IF(Inputs!$D$10="Yes",IF('Hourly Calcs'!P8448&gt;'Hourly Calcs'!K8448,'Hourly Calcs'!O8448,N8448+O8448),N8448+O8448)</f>
        <v>15.546819366717854</v>
      </c>
      <c r="R8448" s="12">
        <f t="shared" si="1185"/>
        <v>73.87848563064324</v>
      </c>
      <c r="S8448" s="1">
        <f>IF(AND(A8448&gt;=5,A8448&lt;=9),INDEX(Demand!$C$3:$C$26,C8448),INDEX(Demand!$B$3:$B$26,C8448))</f>
        <v>900</v>
      </c>
      <c r="T8448" s="7">
        <f t="shared" si="1186"/>
        <v>73.87848563064324</v>
      </c>
      <c r="U8448" s="7">
        <f t="shared" si="1187"/>
        <v>0</v>
      </c>
    </row>
    <row r="8449" spans="1:21" x14ac:dyDescent="0.2">
      <c r="A8449" s="1">
        <v>12</v>
      </c>
      <c r="B8449" s="1">
        <v>18</v>
      </c>
      <c r="C8449" s="1">
        <v>17</v>
      </c>
      <c r="D8449">
        <v>7.6</v>
      </c>
      <c r="E8449">
        <v>3.8</v>
      </c>
      <c r="F8449">
        <v>77</v>
      </c>
      <c r="G8449">
        <v>0</v>
      </c>
      <c r="H8449">
        <v>0</v>
      </c>
      <c r="I8449">
        <v>0</v>
      </c>
      <c r="J8449" s="4">
        <f t="shared" si="1182"/>
        <v>241.82571466704081</v>
      </c>
      <c r="K8449" s="4">
        <f t="shared" si="1183"/>
        <v>-7.4479432870321176</v>
      </c>
      <c r="L8449" s="5">
        <f t="shared" si="1188"/>
        <v>76.825714667040813</v>
      </c>
      <c r="M8449" s="5">
        <f t="shared" si="1189"/>
        <v>0</v>
      </c>
      <c r="N8449" s="6">
        <f t="shared" si="1181"/>
        <v>0</v>
      </c>
      <c r="O8449" s="6">
        <f t="shared" si="1184"/>
        <v>0</v>
      </c>
      <c r="P8449" s="6">
        <f>FORECAST(J8449,Inputs!$B$10:$B$18,Inputs!$A$10:$A$18)</f>
        <v>32.794682543213341</v>
      </c>
      <c r="Q8449" s="6">
        <f>IF(Inputs!$D$10="Yes",IF('Hourly Calcs'!P8449&gt;'Hourly Calcs'!K8449,'Hourly Calcs'!O8449,N8449+O8449),N8449+O8449)</f>
        <v>0</v>
      </c>
      <c r="R8449" s="12">
        <f t="shared" si="1185"/>
        <v>0</v>
      </c>
      <c r="S8449" s="1">
        <f>IF(AND(A8449&gt;=5,A8449&lt;=9),INDEX(Demand!$C$3:$C$26,C8449),INDEX(Demand!$B$3:$B$26,C8449))</f>
        <v>900</v>
      </c>
      <c r="T8449" s="7">
        <f t="shared" si="1186"/>
        <v>0</v>
      </c>
      <c r="U8449" s="7">
        <f t="shared" si="1187"/>
        <v>0</v>
      </c>
    </row>
    <row r="8450" spans="1:21" x14ac:dyDescent="0.2">
      <c r="A8450" s="1">
        <v>12</v>
      </c>
      <c r="B8450" s="1">
        <v>18</v>
      </c>
      <c r="C8450" s="1">
        <v>18</v>
      </c>
      <c r="D8450">
        <v>7.7</v>
      </c>
      <c r="E8450">
        <v>4.3</v>
      </c>
      <c r="F8450">
        <v>79</v>
      </c>
      <c r="G8450">
        <v>0</v>
      </c>
      <c r="H8450">
        <v>0</v>
      </c>
      <c r="I8450">
        <v>0</v>
      </c>
      <c r="J8450" s="4">
        <f t="shared" si="1182"/>
        <v>252.68907451711308</v>
      </c>
      <c r="K8450" s="4">
        <f t="shared" si="1183"/>
        <v>-16.214328176094639</v>
      </c>
      <c r="L8450" s="5">
        <f t="shared" si="1188"/>
        <v>87.689074517113085</v>
      </c>
      <c r="M8450" s="5">
        <f t="shared" si="1189"/>
        <v>0</v>
      </c>
      <c r="N8450" s="6">
        <f t="shared" si="1181"/>
        <v>0</v>
      </c>
      <c r="O8450" s="6">
        <f t="shared" si="1184"/>
        <v>0</v>
      </c>
      <c r="P8450" s="6">
        <f>FORECAST(J8450,Inputs!$B$10:$B$18,Inputs!$A$10:$A$18)</f>
        <v>32.895269208491783</v>
      </c>
      <c r="Q8450" s="6">
        <f>IF(Inputs!$D$10="Yes",IF('Hourly Calcs'!P8450&gt;'Hourly Calcs'!K8450,'Hourly Calcs'!O8450,N8450+O8450),N8450+O8450)</f>
        <v>0</v>
      </c>
      <c r="R8450" s="12">
        <f t="shared" si="1185"/>
        <v>0</v>
      </c>
      <c r="S8450" s="1">
        <f>IF(AND(A8450&gt;=5,A8450&lt;=9),INDEX(Demand!$C$3:$C$26,C8450),INDEX(Demand!$B$3:$B$26,C8450))</f>
        <v>900</v>
      </c>
      <c r="T8450" s="7">
        <f t="shared" si="1186"/>
        <v>0</v>
      </c>
      <c r="U8450" s="7">
        <f t="shared" si="1187"/>
        <v>0</v>
      </c>
    </row>
    <row r="8451" spans="1:21" x14ac:dyDescent="0.2">
      <c r="A8451" s="1">
        <v>12</v>
      </c>
      <c r="B8451" s="1">
        <v>18</v>
      </c>
      <c r="C8451" s="1">
        <v>19</v>
      </c>
      <c r="D8451">
        <v>7.1</v>
      </c>
      <c r="E8451">
        <v>5.2</v>
      </c>
      <c r="F8451">
        <v>88</v>
      </c>
      <c r="G8451">
        <v>0</v>
      </c>
      <c r="H8451">
        <v>0</v>
      </c>
      <c r="I8451">
        <v>0</v>
      </c>
      <c r="J8451" s="4">
        <f t="shared" si="1182"/>
        <v>263.57901575535993</v>
      </c>
      <c r="K8451" s="4">
        <f t="shared" si="1183"/>
        <v>-25.496461944066297</v>
      </c>
      <c r="L8451" s="5">
        <f t="shared" si="1188"/>
        <v>0</v>
      </c>
      <c r="M8451" s="5">
        <f t="shared" si="1189"/>
        <v>0</v>
      </c>
      <c r="N8451" s="6">
        <f t="shared" si="1181"/>
        <v>0</v>
      </c>
      <c r="O8451" s="6">
        <f t="shared" si="1184"/>
        <v>0</v>
      </c>
      <c r="P8451" s="6">
        <f>FORECAST(J8451,Inputs!$B$10:$B$18,Inputs!$A$10:$A$18)</f>
        <v>32.996101997734812</v>
      </c>
      <c r="Q8451" s="6">
        <f>IF(Inputs!$D$10="Yes",IF('Hourly Calcs'!P8451&gt;'Hourly Calcs'!K8451,'Hourly Calcs'!O8451,N8451+O8451),N8451+O8451)</f>
        <v>0</v>
      </c>
      <c r="R8451" s="12">
        <f t="shared" si="1185"/>
        <v>0</v>
      </c>
      <c r="S8451" s="1">
        <f>IF(AND(A8451&gt;=5,A8451&lt;=9),INDEX(Demand!$C$3:$C$26,C8451),INDEX(Demand!$B$3:$B$26,C8451))</f>
        <v>900</v>
      </c>
      <c r="T8451" s="7">
        <f t="shared" si="1186"/>
        <v>0</v>
      </c>
      <c r="U8451" s="7">
        <f t="shared" si="1187"/>
        <v>0</v>
      </c>
    </row>
    <row r="8452" spans="1:21" x14ac:dyDescent="0.2">
      <c r="A8452" s="1">
        <v>12</v>
      </c>
      <c r="B8452" s="1">
        <v>18</v>
      </c>
      <c r="C8452" s="1">
        <v>20</v>
      </c>
      <c r="D8452">
        <v>7.2</v>
      </c>
      <c r="E8452">
        <v>5.6</v>
      </c>
      <c r="F8452">
        <v>90</v>
      </c>
      <c r="G8452">
        <v>0</v>
      </c>
      <c r="H8452">
        <v>0</v>
      </c>
      <c r="I8452">
        <v>0</v>
      </c>
      <c r="J8452" s="4">
        <f t="shared" si="1182"/>
        <v>275.1521550177294</v>
      </c>
      <c r="K8452" s="4">
        <f t="shared" si="1183"/>
        <v>-34.97550198090866</v>
      </c>
      <c r="L8452" s="5">
        <f t="shared" si="1188"/>
        <v>0</v>
      </c>
      <c r="M8452" s="5">
        <f t="shared" si="1189"/>
        <v>0</v>
      </c>
      <c r="N8452" s="6">
        <f t="shared" si="1181"/>
        <v>0</v>
      </c>
      <c r="O8452" s="6">
        <f t="shared" si="1184"/>
        <v>0</v>
      </c>
      <c r="P8452" s="6">
        <f>FORECAST(J8452,Inputs!$B$10:$B$18,Inputs!$A$10:$A$18)</f>
        <v>33.103260694608601</v>
      </c>
      <c r="Q8452" s="6">
        <f>IF(Inputs!$D$10="Yes",IF('Hourly Calcs'!P8452&gt;'Hourly Calcs'!K8452,'Hourly Calcs'!O8452,N8452+O8452),N8452+O8452)</f>
        <v>0</v>
      </c>
      <c r="R8452" s="12">
        <f t="shared" si="1185"/>
        <v>0</v>
      </c>
      <c r="S8452" s="1">
        <f>IF(AND(A8452&gt;=5,A8452&lt;=9),INDEX(Demand!$C$3:$C$26,C8452),INDEX(Demand!$B$3:$B$26,C8452))</f>
        <v>800</v>
      </c>
      <c r="T8452" s="7">
        <f t="shared" si="1186"/>
        <v>0</v>
      </c>
      <c r="U8452" s="7">
        <f t="shared" si="1187"/>
        <v>0</v>
      </c>
    </row>
    <row r="8453" spans="1:21" x14ac:dyDescent="0.2">
      <c r="A8453" s="1">
        <v>12</v>
      </c>
      <c r="B8453" s="1">
        <v>18</v>
      </c>
      <c r="C8453" s="1">
        <v>21</v>
      </c>
      <c r="D8453">
        <v>7.6</v>
      </c>
      <c r="E8453">
        <v>6.5</v>
      </c>
      <c r="F8453">
        <v>93</v>
      </c>
      <c r="G8453">
        <v>0</v>
      </c>
      <c r="H8453">
        <v>0</v>
      </c>
      <c r="I8453">
        <v>0</v>
      </c>
      <c r="J8453" s="4">
        <f t="shared" si="1182"/>
        <v>288.39067400978576</v>
      </c>
      <c r="K8453" s="4">
        <f t="shared" si="1183"/>
        <v>-44.256113240058795</v>
      </c>
      <c r="L8453" s="5">
        <f t="shared" si="1188"/>
        <v>0</v>
      </c>
      <c r="M8453" s="5">
        <f t="shared" si="1189"/>
        <v>0</v>
      </c>
      <c r="N8453" s="6">
        <f t="shared" si="1181"/>
        <v>0</v>
      </c>
      <c r="O8453" s="6">
        <f t="shared" si="1184"/>
        <v>0</v>
      </c>
      <c r="P8453" s="6">
        <f>FORECAST(J8453,Inputs!$B$10:$B$18,Inputs!$A$10:$A$18)</f>
        <v>33.225839574164681</v>
      </c>
      <c r="Q8453" s="6">
        <f>IF(Inputs!$D$10="Yes",IF('Hourly Calcs'!P8453&gt;'Hourly Calcs'!K8453,'Hourly Calcs'!O8453,N8453+O8453),N8453+O8453)</f>
        <v>0</v>
      </c>
      <c r="R8453" s="12">
        <f t="shared" si="1185"/>
        <v>0</v>
      </c>
      <c r="S8453" s="1">
        <f>IF(AND(A8453&gt;=5,A8453&lt;=9),INDEX(Demand!$C$3:$C$26,C8453),INDEX(Demand!$B$3:$B$26,C8453))</f>
        <v>700</v>
      </c>
      <c r="T8453" s="7">
        <f t="shared" si="1186"/>
        <v>0</v>
      </c>
      <c r="U8453" s="7">
        <f t="shared" si="1187"/>
        <v>0</v>
      </c>
    </row>
    <row r="8454" spans="1:21" x14ac:dyDescent="0.2">
      <c r="A8454" s="1">
        <v>12</v>
      </c>
      <c r="B8454" s="1">
        <v>18</v>
      </c>
      <c r="C8454" s="1">
        <v>22</v>
      </c>
      <c r="D8454">
        <v>7.7</v>
      </c>
      <c r="E8454">
        <v>7</v>
      </c>
      <c r="F8454">
        <v>95</v>
      </c>
      <c r="G8454">
        <v>0</v>
      </c>
      <c r="H8454">
        <v>0</v>
      </c>
      <c r="I8454">
        <v>0</v>
      </c>
      <c r="J8454" s="4">
        <f t="shared" si="1182"/>
        <v>304.83557409147511</v>
      </c>
      <c r="K8454" s="4">
        <f t="shared" si="1183"/>
        <v>-52.74089392026832</v>
      </c>
      <c r="L8454" s="5">
        <f t="shared" si="1188"/>
        <v>0</v>
      </c>
      <c r="M8454" s="5">
        <f t="shared" si="1189"/>
        <v>0</v>
      </c>
      <c r="N8454" s="6">
        <f t="shared" si="1181"/>
        <v>0</v>
      </c>
      <c r="O8454" s="6">
        <f t="shared" si="1184"/>
        <v>0</v>
      </c>
      <c r="P8454" s="6">
        <f>FORECAST(J8454,Inputs!$B$10:$B$18,Inputs!$A$10:$A$18)</f>
        <v>33.378107167513654</v>
      </c>
      <c r="Q8454" s="6">
        <f>IF(Inputs!$D$10="Yes",IF('Hourly Calcs'!P8454&gt;'Hourly Calcs'!K8454,'Hourly Calcs'!O8454,N8454+O8454),N8454+O8454)</f>
        <v>0</v>
      </c>
      <c r="R8454" s="12">
        <f t="shared" si="1185"/>
        <v>0</v>
      </c>
      <c r="S8454" s="1">
        <f>IF(AND(A8454&gt;=5,A8454&lt;=9),INDEX(Demand!$C$3:$C$26,C8454),INDEX(Demand!$B$3:$B$26,C8454))</f>
        <v>600</v>
      </c>
      <c r="T8454" s="7">
        <f t="shared" si="1186"/>
        <v>0</v>
      </c>
      <c r="U8454" s="7">
        <f t="shared" si="1187"/>
        <v>0</v>
      </c>
    </row>
    <row r="8455" spans="1:21" x14ac:dyDescent="0.2">
      <c r="A8455" s="1">
        <v>12</v>
      </c>
      <c r="B8455" s="1">
        <v>18</v>
      </c>
      <c r="C8455" s="1">
        <v>23</v>
      </c>
      <c r="D8455">
        <v>8.1</v>
      </c>
      <c r="E8455">
        <v>7.3</v>
      </c>
      <c r="F8455">
        <v>95</v>
      </c>
      <c r="G8455">
        <v>0</v>
      </c>
      <c r="H8455">
        <v>0</v>
      </c>
      <c r="I8455">
        <v>0</v>
      </c>
      <c r="J8455" s="4">
        <f t="shared" si="1182"/>
        <v>326.58865554609713</v>
      </c>
      <c r="K8455" s="4">
        <f t="shared" si="1183"/>
        <v>-59.392337183811406</v>
      </c>
      <c r="L8455" s="5">
        <f t="shared" si="1188"/>
        <v>0</v>
      </c>
      <c r="M8455" s="5">
        <f t="shared" si="1189"/>
        <v>0</v>
      </c>
      <c r="N8455" s="6">
        <f t="shared" si="1181"/>
        <v>0</v>
      </c>
      <c r="O8455" s="6">
        <f t="shared" si="1184"/>
        <v>0</v>
      </c>
      <c r="P8455" s="6">
        <f>FORECAST(J8455,Inputs!$B$10:$B$18,Inputs!$A$10:$A$18)</f>
        <v>33.579524588389788</v>
      </c>
      <c r="Q8455" s="6">
        <f>IF(Inputs!$D$10="Yes",IF('Hourly Calcs'!P8455&gt;'Hourly Calcs'!K8455,'Hourly Calcs'!O8455,N8455+O8455),N8455+O8455)</f>
        <v>0</v>
      </c>
      <c r="R8455" s="12">
        <f t="shared" si="1185"/>
        <v>0</v>
      </c>
      <c r="S8455" s="1">
        <f>IF(AND(A8455&gt;=5,A8455&lt;=9),INDEX(Demand!$C$3:$C$26,C8455),INDEX(Demand!$B$3:$B$26,C8455))</f>
        <v>500</v>
      </c>
      <c r="T8455" s="7">
        <f t="shared" si="1186"/>
        <v>0</v>
      </c>
      <c r="U8455" s="7">
        <f t="shared" si="1187"/>
        <v>0</v>
      </c>
    </row>
    <row r="8456" spans="1:21" x14ac:dyDescent="0.2">
      <c r="A8456" s="1">
        <v>12</v>
      </c>
      <c r="B8456" s="1">
        <v>18</v>
      </c>
      <c r="C8456" s="1">
        <v>24</v>
      </c>
      <c r="D8456">
        <v>8.3000000000000007</v>
      </c>
      <c r="E8456">
        <v>7.4</v>
      </c>
      <c r="F8456">
        <v>94</v>
      </c>
      <c r="G8456">
        <v>0</v>
      </c>
      <c r="H8456">
        <v>0</v>
      </c>
      <c r="I8456">
        <v>0</v>
      </c>
      <c r="J8456" s="4">
        <f t="shared" si="1182"/>
        <v>354.42545613405838</v>
      </c>
      <c r="K8456" s="4">
        <f t="shared" si="1183"/>
        <v>-62.593683185104652</v>
      </c>
      <c r="L8456" s="5">
        <f t="shared" si="1188"/>
        <v>0</v>
      </c>
      <c r="M8456" s="5">
        <f t="shared" si="1189"/>
        <v>0</v>
      </c>
      <c r="N8456" s="6">
        <f t="shared" si="1181"/>
        <v>0</v>
      </c>
      <c r="O8456" s="6">
        <f t="shared" si="1184"/>
        <v>0</v>
      </c>
      <c r="P8456" s="6">
        <f>FORECAST(J8456,Inputs!$B$10:$B$18,Inputs!$A$10:$A$18)</f>
        <v>33.837272741982019</v>
      </c>
      <c r="Q8456" s="6">
        <f>IF(Inputs!$D$10="Yes",IF('Hourly Calcs'!P8456&gt;'Hourly Calcs'!K8456,'Hourly Calcs'!O8456,N8456+O8456),N8456+O8456)</f>
        <v>0</v>
      </c>
      <c r="R8456" s="12">
        <f t="shared" si="1185"/>
        <v>0</v>
      </c>
      <c r="S8456" s="1">
        <f>IF(AND(A8456&gt;=5,A8456&lt;=9),INDEX(Demand!$C$3:$C$26,C8456),INDEX(Demand!$B$3:$B$26,C8456))</f>
        <v>400</v>
      </c>
      <c r="T8456" s="7">
        <f t="shared" si="1186"/>
        <v>0</v>
      </c>
      <c r="U8456" s="7">
        <f t="shared" si="1187"/>
        <v>0</v>
      </c>
    </row>
    <row r="8457" spans="1:21" x14ac:dyDescent="0.2">
      <c r="A8457" s="1">
        <v>12</v>
      </c>
      <c r="B8457" s="1">
        <v>19</v>
      </c>
      <c r="C8457" s="1">
        <v>1</v>
      </c>
      <c r="D8457">
        <v>8.5</v>
      </c>
      <c r="E8457">
        <v>7.2</v>
      </c>
      <c r="F8457">
        <v>92</v>
      </c>
      <c r="G8457">
        <v>0</v>
      </c>
      <c r="H8457">
        <v>0</v>
      </c>
      <c r="I8457">
        <v>0</v>
      </c>
      <c r="J8457" s="4">
        <f t="shared" si="1182"/>
        <v>23.652305343133776</v>
      </c>
      <c r="K8457" s="4">
        <f t="shared" si="1183"/>
        <v>-61.084671958992459</v>
      </c>
      <c r="L8457" s="5">
        <f t="shared" si="1188"/>
        <v>0</v>
      </c>
      <c r="M8457" s="5">
        <f t="shared" si="1189"/>
        <v>0</v>
      </c>
      <c r="N8457" s="6">
        <f t="shared" ref="N8457:N8520" si="1190">H8457*MAX(0,COS(2*ASIN(SQRT(SIN(RADIANS($B$4))^2+COS(RADIANS($K8457))^2-2*SIN(RADIANS($B$4))*COS(RADIANS($K8457))*COS(RADIANS($J8457-$B$5))+(SIN(RADIANS($K8457))-COS(RADIANS($B$4)))^2)/2)))</f>
        <v>0</v>
      </c>
      <c r="O8457" s="6">
        <f t="shared" si="1184"/>
        <v>0</v>
      </c>
      <c r="P8457" s="6">
        <f>FORECAST(J8457,Inputs!$B$10:$B$18,Inputs!$A$10:$A$18)</f>
        <v>30.774558382806791</v>
      </c>
      <c r="Q8457" s="6">
        <f>IF(Inputs!$D$10="Yes",IF('Hourly Calcs'!P8457&gt;'Hourly Calcs'!K8457,'Hourly Calcs'!O8457,N8457+O8457),N8457+O8457)</f>
        <v>0</v>
      </c>
      <c r="R8457" s="12">
        <f t="shared" si="1185"/>
        <v>0</v>
      </c>
      <c r="S8457" s="1">
        <f>IF(AND(A8457&gt;=5,A8457&lt;=9),INDEX(Demand!$C$3:$C$26,C8457),INDEX(Demand!$B$3:$B$26,C8457))</f>
        <v>350</v>
      </c>
      <c r="T8457" s="7">
        <f t="shared" si="1186"/>
        <v>0</v>
      </c>
      <c r="U8457" s="7">
        <f t="shared" si="1187"/>
        <v>0</v>
      </c>
    </row>
    <row r="8458" spans="1:21" x14ac:dyDescent="0.2">
      <c r="A8458" s="1">
        <v>12</v>
      </c>
      <c r="B8458" s="1">
        <v>19</v>
      </c>
      <c r="C8458" s="1">
        <v>2</v>
      </c>
      <c r="D8458">
        <v>8.6</v>
      </c>
      <c r="E8458">
        <v>7.8</v>
      </c>
      <c r="F8458">
        <v>95</v>
      </c>
      <c r="G8458">
        <v>0</v>
      </c>
      <c r="H8458">
        <v>0</v>
      </c>
      <c r="I8458">
        <v>0</v>
      </c>
      <c r="J8458" s="4">
        <f t="shared" ref="J8458:J8521" si="1191">solarazimuth($B$2,$B$3,$B$1,A8458,B8458,C8458,0,0,0,0)</f>
        <v>47.796774826220883</v>
      </c>
      <c r="K8458" s="4">
        <f t="shared" ref="K8458:K8521" si="1192">solarelevation($B$2,$B$3,$B$1,A8458,B8458,C8458,0,0,0,0)</f>
        <v>-55.510790078092754</v>
      </c>
      <c r="L8458" s="5">
        <f t="shared" si="1188"/>
        <v>0</v>
      </c>
      <c r="M8458" s="5">
        <f t="shared" si="1189"/>
        <v>0</v>
      </c>
      <c r="N8458" s="6">
        <f t="shared" si="1190"/>
        <v>0</v>
      </c>
      <c r="O8458" s="6">
        <f t="shared" ref="O8458:O8521" si="1193">$I8458*(1+COS(RADIANS($B$4)))/2</f>
        <v>0</v>
      </c>
      <c r="P8458" s="6">
        <f>FORECAST(J8458,Inputs!$B$10:$B$18,Inputs!$A$10:$A$18)</f>
        <v>30.998118285427971</v>
      </c>
      <c r="Q8458" s="6">
        <f>IF(Inputs!$D$10="Yes",IF('Hourly Calcs'!P8458&gt;'Hourly Calcs'!K8458,'Hourly Calcs'!O8458,N8458+O8458),N8458+O8458)</f>
        <v>0</v>
      </c>
      <c r="R8458" s="12">
        <f t="shared" ref="R8458:R8521" si="1194">$B$6*$E$1*Q8458</f>
        <v>0</v>
      </c>
      <c r="S8458" s="1">
        <f>IF(AND(A8458&gt;=5,A8458&lt;=9),INDEX(Demand!$C$3:$C$26,C8458),INDEX(Demand!$B$3:$B$26,C8458))</f>
        <v>350</v>
      </c>
      <c r="T8458" s="7">
        <f t="shared" ref="T8458:T8521" si="1195">S8458-MAX(0,S8458-R8458)</f>
        <v>0</v>
      </c>
      <c r="U8458" s="7">
        <f t="shared" ref="U8458:U8521" si="1196">MAX(0,R8458-S8458)</f>
        <v>0</v>
      </c>
    </row>
    <row r="8459" spans="1:21" x14ac:dyDescent="0.2">
      <c r="A8459" s="1">
        <v>12</v>
      </c>
      <c r="B8459" s="1">
        <v>19</v>
      </c>
      <c r="C8459" s="1">
        <v>3</v>
      </c>
      <c r="D8459">
        <v>8.6999999999999993</v>
      </c>
      <c r="E8459">
        <v>7.9</v>
      </c>
      <c r="F8459">
        <v>95</v>
      </c>
      <c r="G8459">
        <v>0</v>
      </c>
      <c r="H8459">
        <v>0</v>
      </c>
      <c r="I8459">
        <v>0</v>
      </c>
      <c r="J8459" s="4">
        <f t="shared" si="1191"/>
        <v>65.968122445881193</v>
      </c>
      <c r="K8459" s="4">
        <f t="shared" si="1192"/>
        <v>-47.555952754887642</v>
      </c>
      <c r="L8459" s="5">
        <f t="shared" si="1188"/>
        <v>0</v>
      </c>
      <c r="M8459" s="5">
        <f t="shared" si="1189"/>
        <v>0</v>
      </c>
      <c r="N8459" s="6">
        <f t="shared" si="1190"/>
        <v>0</v>
      </c>
      <c r="O8459" s="6">
        <f t="shared" si="1193"/>
        <v>0</v>
      </c>
      <c r="P8459" s="6">
        <f>FORECAST(J8459,Inputs!$B$10:$B$18,Inputs!$A$10:$A$18)</f>
        <v>31.166371504128527</v>
      </c>
      <c r="Q8459" s="6">
        <f>IF(Inputs!$D$10="Yes",IF('Hourly Calcs'!P8459&gt;'Hourly Calcs'!K8459,'Hourly Calcs'!O8459,N8459+O8459),N8459+O8459)</f>
        <v>0</v>
      </c>
      <c r="R8459" s="12">
        <f t="shared" si="1194"/>
        <v>0</v>
      </c>
      <c r="S8459" s="1">
        <f>IF(AND(A8459&gt;=5,A8459&lt;=9),INDEX(Demand!$C$3:$C$26,C8459),INDEX(Demand!$B$3:$B$26,C8459))</f>
        <v>350</v>
      </c>
      <c r="T8459" s="7">
        <f t="shared" si="1195"/>
        <v>0</v>
      </c>
      <c r="U8459" s="7">
        <f t="shared" si="1196"/>
        <v>0</v>
      </c>
    </row>
    <row r="8460" spans="1:21" x14ac:dyDescent="0.2">
      <c r="A8460" s="1">
        <v>12</v>
      </c>
      <c r="B8460" s="1">
        <v>19</v>
      </c>
      <c r="C8460" s="1">
        <v>4</v>
      </c>
      <c r="D8460">
        <v>8.6</v>
      </c>
      <c r="E8460">
        <v>8.1999999999999993</v>
      </c>
      <c r="F8460">
        <v>97</v>
      </c>
      <c r="G8460">
        <v>0</v>
      </c>
      <c r="H8460">
        <v>0</v>
      </c>
      <c r="I8460">
        <v>0</v>
      </c>
      <c r="J8460" s="4">
        <f t="shared" si="1191"/>
        <v>80.184581734048194</v>
      </c>
      <c r="K8460" s="4">
        <f t="shared" si="1192"/>
        <v>-38.485752108815092</v>
      </c>
      <c r="L8460" s="5">
        <f t="shared" si="1188"/>
        <v>84.815418265951806</v>
      </c>
      <c r="M8460" s="5">
        <f t="shared" si="1189"/>
        <v>0</v>
      </c>
      <c r="N8460" s="6">
        <f t="shared" si="1190"/>
        <v>0</v>
      </c>
      <c r="O8460" s="6">
        <f t="shared" si="1193"/>
        <v>0</v>
      </c>
      <c r="P8460" s="6">
        <f>FORECAST(J8460,Inputs!$B$10:$B$18,Inputs!$A$10:$A$18)</f>
        <v>31.298005386426372</v>
      </c>
      <c r="Q8460" s="6">
        <f>IF(Inputs!$D$10="Yes",IF('Hourly Calcs'!P8460&gt;'Hourly Calcs'!K8460,'Hourly Calcs'!O8460,N8460+O8460),N8460+O8460)</f>
        <v>0</v>
      </c>
      <c r="R8460" s="12">
        <f t="shared" si="1194"/>
        <v>0</v>
      </c>
      <c r="S8460" s="1">
        <f>IF(AND(A8460&gt;=5,A8460&lt;=9),INDEX(Demand!$C$3:$C$26,C8460),INDEX(Demand!$B$3:$B$26,C8460))</f>
        <v>350</v>
      </c>
      <c r="T8460" s="7">
        <f t="shared" si="1195"/>
        <v>0</v>
      </c>
      <c r="U8460" s="7">
        <f t="shared" si="1196"/>
        <v>0</v>
      </c>
    </row>
    <row r="8461" spans="1:21" x14ac:dyDescent="0.2">
      <c r="A8461" s="1">
        <v>12</v>
      </c>
      <c r="B8461" s="1">
        <v>19</v>
      </c>
      <c r="C8461" s="1">
        <v>5</v>
      </c>
      <c r="D8461">
        <v>9</v>
      </c>
      <c r="E8461">
        <v>8.6</v>
      </c>
      <c r="F8461">
        <v>97</v>
      </c>
      <c r="G8461">
        <v>0</v>
      </c>
      <c r="H8461">
        <v>0</v>
      </c>
      <c r="I8461">
        <v>0</v>
      </c>
      <c r="J8461" s="4">
        <f t="shared" si="1191"/>
        <v>92.239834820933481</v>
      </c>
      <c r="K8461" s="4">
        <f t="shared" si="1192"/>
        <v>-29.02861040529335</v>
      </c>
      <c r="L8461" s="5">
        <f t="shared" si="1188"/>
        <v>72.760165179066519</v>
      </c>
      <c r="M8461" s="5">
        <f t="shared" si="1189"/>
        <v>0</v>
      </c>
      <c r="N8461" s="6">
        <f t="shared" si="1190"/>
        <v>0</v>
      </c>
      <c r="O8461" s="6">
        <f t="shared" si="1193"/>
        <v>0</v>
      </c>
      <c r="P8461" s="6">
        <f>FORECAST(J8461,Inputs!$B$10:$B$18,Inputs!$A$10:$A$18)</f>
        <v>31.409628100193828</v>
      </c>
      <c r="Q8461" s="6">
        <f>IF(Inputs!$D$10="Yes",IF('Hourly Calcs'!P8461&gt;'Hourly Calcs'!K8461,'Hourly Calcs'!O8461,N8461+O8461),N8461+O8461)</f>
        <v>0</v>
      </c>
      <c r="R8461" s="12">
        <f t="shared" si="1194"/>
        <v>0</v>
      </c>
      <c r="S8461" s="1">
        <f>IF(AND(A8461&gt;=5,A8461&lt;=9),INDEX(Demand!$C$3:$C$26,C8461),INDEX(Demand!$B$3:$B$26,C8461))</f>
        <v>350</v>
      </c>
      <c r="T8461" s="7">
        <f t="shared" si="1195"/>
        <v>0</v>
      </c>
      <c r="U8461" s="7">
        <f t="shared" si="1196"/>
        <v>0</v>
      </c>
    </row>
    <row r="8462" spans="1:21" x14ac:dyDescent="0.2">
      <c r="A8462" s="1">
        <v>12</v>
      </c>
      <c r="B8462" s="1">
        <v>19</v>
      </c>
      <c r="C8462" s="1">
        <v>6</v>
      </c>
      <c r="D8462">
        <v>9.1999999999999993</v>
      </c>
      <c r="E8462">
        <v>8.8000000000000007</v>
      </c>
      <c r="F8462">
        <v>97</v>
      </c>
      <c r="G8462">
        <v>0</v>
      </c>
      <c r="H8462">
        <v>0</v>
      </c>
      <c r="I8462">
        <v>0</v>
      </c>
      <c r="J8462" s="4">
        <f t="shared" si="1191"/>
        <v>103.2948339384894</v>
      </c>
      <c r="K8462" s="4">
        <f t="shared" si="1192"/>
        <v>-19.634715968228434</v>
      </c>
      <c r="L8462" s="5">
        <f t="shared" si="1188"/>
        <v>61.705166061510596</v>
      </c>
      <c r="M8462" s="5">
        <f t="shared" si="1189"/>
        <v>0</v>
      </c>
      <c r="N8462" s="6">
        <f t="shared" si="1190"/>
        <v>0</v>
      </c>
      <c r="O8462" s="6">
        <f t="shared" si="1193"/>
        <v>0</v>
      </c>
      <c r="P8462" s="6">
        <f>FORECAST(J8462,Inputs!$B$10:$B$18,Inputs!$A$10:$A$18)</f>
        <v>31.51198920313416</v>
      </c>
      <c r="Q8462" s="6">
        <f>IF(Inputs!$D$10="Yes",IF('Hourly Calcs'!P8462&gt;'Hourly Calcs'!K8462,'Hourly Calcs'!O8462,N8462+O8462),N8462+O8462)</f>
        <v>0</v>
      </c>
      <c r="R8462" s="12">
        <f t="shared" si="1194"/>
        <v>0</v>
      </c>
      <c r="S8462" s="1">
        <f>IF(AND(A8462&gt;=5,A8462&lt;=9),INDEX(Demand!$C$3:$C$26,C8462),INDEX(Demand!$B$3:$B$26,C8462))</f>
        <v>350</v>
      </c>
      <c r="T8462" s="7">
        <f t="shared" si="1195"/>
        <v>0</v>
      </c>
      <c r="U8462" s="7">
        <f t="shared" si="1196"/>
        <v>0</v>
      </c>
    </row>
    <row r="8463" spans="1:21" x14ac:dyDescent="0.2">
      <c r="A8463" s="1">
        <v>12</v>
      </c>
      <c r="B8463" s="1">
        <v>19</v>
      </c>
      <c r="C8463" s="1">
        <v>7</v>
      </c>
      <c r="D8463">
        <v>9.4</v>
      </c>
      <c r="E8463">
        <v>9</v>
      </c>
      <c r="F8463">
        <v>97</v>
      </c>
      <c r="G8463">
        <v>0</v>
      </c>
      <c r="H8463">
        <v>0</v>
      </c>
      <c r="I8463">
        <v>0</v>
      </c>
      <c r="J8463" s="4">
        <f t="shared" si="1191"/>
        <v>114.10537833874085</v>
      </c>
      <c r="K8463" s="4">
        <f t="shared" si="1192"/>
        <v>-10.643581849784283</v>
      </c>
      <c r="L8463" s="5">
        <f t="shared" si="1188"/>
        <v>50.894621661259151</v>
      </c>
      <c r="M8463" s="5">
        <f t="shared" si="1189"/>
        <v>0</v>
      </c>
      <c r="N8463" s="6">
        <f t="shared" si="1190"/>
        <v>0</v>
      </c>
      <c r="O8463" s="6">
        <f t="shared" si="1193"/>
        <v>0</v>
      </c>
      <c r="P8463" s="6">
        <f>FORECAST(J8463,Inputs!$B$10:$B$18,Inputs!$A$10:$A$18)</f>
        <v>31.612086836469821</v>
      </c>
      <c r="Q8463" s="6">
        <f>IF(Inputs!$D$10="Yes",IF('Hourly Calcs'!P8463&gt;'Hourly Calcs'!K8463,'Hourly Calcs'!O8463,N8463+O8463),N8463+O8463)</f>
        <v>0</v>
      </c>
      <c r="R8463" s="12">
        <f t="shared" si="1194"/>
        <v>0</v>
      </c>
      <c r="S8463" s="1">
        <f>IF(AND(A8463&gt;=5,A8463&lt;=9),INDEX(Demand!$C$3:$C$26,C8463),INDEX(Demand!$B$3:$B$26,C8463))</f>
        <v>350</v>
      </c>
      <c r="T8463" s="7">
        <f t="shared" si="1195"/>
        <v>0</v>
      </c>
      <c r="U8463" s="7">
        <f t="shared" si="1196"/>
        <v>0</v>
      </c>
    </row>
    <row r="8464" spans="1:21" x14ac:dyDescent="0.2">
      <c r="A8464" s="1">
        <v>12</v>
      </c>
      <c r="B8464" s="1">
        <v>19</v>
      </c>
      <c r="C8464" s="1">
        <v>8</v>
      </c>
      <c r="D8464">
        <v>9.6999999999999993</v>
      </c>
      <c r="E8464">
        <v>9.5</v>
      </c>
      <c r="F8464">
        <v>99</v>
      </c>
      <c r="G8464">
        <v>0</v>
      </c>
      <c r="H8464">
        <v>0</v>
      </c>
      <c r="I8464">
        <v>0</v>
      </c>
      <c r="J8464" s="4">
        <f t="shared" si="1191"/>
        <v>125.20107941810554</v>
      </c>
      <c r="K8464" s="4">
        <f t="shared" si="1192"/>
        <v>-2.3002468850337721</v>
      </c>
      <c r="L8464" s="5">
        <f t="shared" si="1188"/>
        <v>39.798920581894464</v>
      </c>
      <c r="M8464" s="5">
        <f t="shared" si="1189"/>
        <v>0</v>
      </c>
      <c r="N8464" s="6">
        <f t="shared" si="1190"/>
        <v>0</v>
      </c>
      <c r="O8464" s="6">
        <f t="shared" si="1193"/>
        <v>0</v>
      </c>
      <c r="P8464" s="6">
        <f>FORECAST(J8464,Inputs!$B$10:$B$18,Inputs!$A$10:$A$18)</f>
        <v>31.714824809426901</v>
      </c>
      <c r="Q8464" s="6">
        <f>IF(Inputs!$D$10="Yes",IF('Hourly Calcs'!P8464&gt;'Hourly Calcs'!K8464,'Hourly Calcs'!O8464,N8464+O8464),N8464+O8464)</f>
        <v>0</v>
      </c>
      <c r="R8464" s="12">
        <f t="shared" si="1194"/>
        <v>0</v>
      </c>
      <c r="S8464" s="1">
        <f>IF(AND(A8464&gt;=5,A8464&lt;=9),INDEX(Demand!$C$3:$C$26,C8464),INDEX(Demand!$B$3:$B$26,C8464))</f>
        <v>350</v>
      </c>
      <c r="T8464" s="7">
        <f t="shared" si="1195"/>
        <v>0</v>
      </c>
      <c r="U8464" s="7">
        <f t="shared" si="1196"/>
        <v>0</v>
      </c>
    </row>
    <row r="8465" spans="1:21" x14ac:dyDescent="0.2">
      <c r="A8465" s="1">
        <v>12</v>
      </c>
      <c r="B8465" s="1">
        <v>19</v>
      </c>
      <c r="C8465" s="1">
        <v>9</v>
      </c>
      <c r="D8465">
        <v>9.9</v>
      </c>
      <c r="E8465">
        <v>9.5</v>
      </c>
      <c r="F8465">
        <v>97</v>
      </c>
      <c r="G8465">
        <v>6</v>
      </c>
      <c r="H8465">
        <v>0</v>
      </c>
      <c r="I8465">
        <v>6</v>
      </c>
      <c r="J8465" s="4">
        <f t="shared" si="1191"/>
        <v>136.96062391124755</v>
      </c>
      <c r="K8465" s="4">
        <f t="shared" si="1192"/>
        <v>4.8797431269943559</v>
      </c>
      <c r="L8465" s="5">
        <f t="shared" si="1188"/>
        <v>28.039376088752448</v>
      </c>
      <c r="M8465" s="5">
        <f t="shared" si="1189"/>
        <v>29.120256873005644</v>
      </c>
      <c r="N8465" s="6">
        <f t="shared" si="1190"/>
        <v>0</v>
      </c>
      <c r="O8465" s="6">
        <f t="shared" si="1193"/>
        <v>5.4871127176651253</v>
      </c>
      <c r="P8465" s="6">
        <f>FORECAST(J8465,Inputs!$B$10:$B$18,Inputs!$A$10:$A$18)</f>
        <v>31.823709480659698</v>
      </c>
      <c r="Q8465" s="6">
        <f>IF(Inputs!$D$10="Yes",IF('Hourly Calcs'!P8465&gt;'Hourly Calcs'!K8465,'Hourly Calcs'!O8465,N8465+O8465),N8465+O8465)</f>
        <v>5.4871127176651253</v>
      </c>
      <c r="R8465" s="12">
        <f t="shared" si="1194"/>
        <v>26.074759634344673</v>
      </c>
      <c r="S8465" s="1">
        <f>IF(AND(A8465&gt;=5,A8465&lt;=9),INDEX(Demand!$C$3:$C$26,C8465),INDEX(Demand!$B$3:$B$26,C8465))</f>
        <v>350</v>
      </c>
      <c r="T8465" s="7">
        <f t="shared" si="1195"/>
        <v>26.074759634344673</v>
      </c>
      <c r="U8465" s="7">
        <f t="shared" si="1196"/>
        <v>0</v>
      </c>
    </row>
    <row r="8466" spans="1:21" x14ac:dyDescent="0.2">
      <c r="A8466" s="1">
        <v>12</v>
      </c>
      <c r="B8466" s="1">
        <v>19</v>
      </c>
      <c r="C8466" s="1">
        <v>10</v>
      </c>
      <c r="D8466">
        <v>9.9</v>
      </c>
      <c r="E8466">
        <v>9.6999999999999993</v>
      </c>
      <c r="F8466">
        <v>99</v>
      </c>
      <c r="G8466">
        <v>27</v>
      </c>
      <c r="H8466">
        <v>0</v>
      </c>
      <c r="I8466">
        <v>27</v>
      </c>
      <c r="J8466" s="4">
        <f t="shared" si="1191"/>
        <v>149.60493670597359</v>
      </c>
      <c r="K8466" s="4">
        <f t="shared" si="1192"/>
        <v>10.470438213066714</v>
      </c>
      <c r="L8466" s="5">
        <f t="shared" si="1188"/>
        <v>15.395063294026414</v>
      </c>
      <c r="M8466" s="5">
        <f t="shared" si="1189"/>
        <v>23.529561786933286</v>
      </c>
      <c r="N8466" s="6">
        <f t="shared" si="1190"/>
        <v>0</v>
      </c>
      <c r="O8466" s="6">
        <f t="shared" si="1193"/>
        <v>24.692007229493061</v>
      </c>
      <c r="P8466" s="6">
        <f>FORECAST(J8466,Inputs!$B$10:$B$18,Inputs!$A$10:$A$18)</f>
        <v>31.940786450981236</v>
      </c>
      <c r="Q8466" s="6">
        <f>IF(Inputs!$D$10="Yes",IF('Hourly Calcs'!P8466&gt;'Hourly Calcs'!K8466,'Hourly Calcs'!O8466,N8466+O8466),N8466+O8466)</f>
        <v>24.692007229493061</v>
      </c>
      <c r="R8466" s="12">
        <f t="shared" si="1194"/>
        <v>117.33641835455103</v>
      </c>
      <c r="S8466" s="1">
        <f>IF(AND(A8466&gt;=5,A8466&lt;=9),INDEX(Demand!$C$3:$C$26,C8466),INDEX(Demand!$B$3:$B$26,C8466))</f>
        <v>600</v>
      </c>
      <c r="T8466" s="7">
        <f t="shared" si="1195"/>
        <v>117.33641835455103</v>
      </c>
      <c r="U8466" s="7">
        <f t="shared" si="1196"/>
        <v>0</v>
      </c>
    </row>
    <row r="8467" spans="1:21" x14ac:dyDescent="0.2">
      <c r="A8467" s="1">
        <v>12</v>
      </c>
      <c r="B8467" s="1">
        <v>19</v>
      </c>
      <c r="C8467" s="1">
        <v>11</v>
      </c>
      <c r="D8467">
        <v>10.199999999999999</v>
      </c>
      <c r="E8467">
        <v>9.8000000000000007</v>
      </c>
      <c r="F8467">
        <v>97</v>
      </c>
      <c r="G8467">
        <v>51</v>
      </c>
      <c r="H8467">
        <v>0</v>
      </c>
      <c r="I8467">
        <v>51</v>
      </c>
      <c r="J8467" s="4">
        <f t="shared" si="1191"/>
        <v>163.13547298286596</v>
      </c>
      <c r="K8467" s="4">
        <f t="shared" si="1192"/>
        <v>14.253062038935482</v>
      </c>
      <c r="L8467" s="5">
        <f t="shared" si="1188"/>
        <v>1.8645270171340371</v>
      </c>
      <c r="M8467" s="5">
        <f t="shared" si="1189"/>
        <v>19.746937961064518</v>
      </c>
      <c r="N8467" s="6">
        <f t="shared" si="1190"/>
        <v>0</v>
      </c>
      <c r="O8467" s="6">
        <f t="shared" si="1193"/>
        <v>46.640458100153559</v>
      </c>
      <c r="P8467" s="6">
        <f>FORECAST(J8467,Inputs!$B$10:$B$18,Inputs!$A$10:$A$18)</f>
        <v>32.066069194285795</v>
      </c>
      <c r="Q8467" s="6">
        <f>IF(Inputs!$D$10="Yes",IF('Hourly Calcs'!P8467&gt;'Hourly Calcs'!K8467,'Hourly Calcs'!O8467,N8467+O8467),N8467+O8467)</f>
        <v>46.640458100153559</v>
      </c>
      <c r="R8467" s="12">
        <f t="shared" si="1194"/>
        <v>221.63545689192969</v>
      </c>
      <c r="S8467" s="1">
        <f>IF(AND(A8467&gt;=5,A8467&lt;=9),INDEX(Demand!$C$3:$C$26,C8467),INDEX(Demand!$B$3:$B$26,C8467))</f>
        <v>600</v>
      </c>
      <c r="T8467" s="7">
        <f t="shared" si="1195"/>
        <v>221.63545689192972</v>
      </c>
      <c r="U8467" s="7">
        <f t="shared" si="1196"/>
        <v>0</v>
      </c>
    </row>
    <row r="8468" spans="1:21" x14ac:dyDescent="0.2">
      <c r="A8468" s="1">
        <v>12</v>
      </c>
      <c r="B8468" s="1">
        <v>19</v>
      </c>
      <c r="C8468" s="1">
        <v>12</v>
      </c>
      <c r="D8468">
        <v>10.1</v>
      </c>
      <c r="E8468">
        <v>9.6999999999999993</v>
      </c>
      <c r="F8468">
        <v>97</v>
      </c>
      <c r="G8468">
        <v>65</v>
      </c>
      <c r="H8468">
        <v>0</v>
      </c>
      <c r="I8468">
        <v>65</v>
      </c>
      <c r="J8468" s="4">
        <f t="shared" si="1191"/>
        <v>177.27811256625125</v>
      </c>
      <c r="K8468" s="4">
        <f t="shared" si="1192"/>
        <v>15.861515875862693</v>
      </c>
      <c r="L8468" s="5">
        <f t="shared" si="1188"/>
        <v>12.278112566251252</v>
      </c>
      <c r="M8468" s="5">
        <f t="shared" si="1189"/>
        <v>18.138484124137307</v>
      </c>
      <c r="N8468" s="6">
        <f t="shared" si="1190"/>
        <v>0</v>
      </c>
      <c r="O8468" s="6">
        <f t="shared" si="1193"/>
        <v>59.443721108038851</v>
      </c>
      <c r="P8468" s="6">
        <f>FORECAST(J8468,Inputs!$B$10:$B$18,Inputs!$A$10:$A$18)</f>
        <v>32.197019560798623</v>
      </c>
      <c r="Q8468" s="6">
        <f>IF(Inputs!$D$10="Yes",IF('Hourly Calcs'!P8468&gt;'Hourly Calcs'!K8468,'Hourly Calcs'!O8468,N8468+O8468),N8468+O8468)</f>
        <v>59.443721108038851</v>
      </c>
      <c r="R8468" s="12">
        <f t="shared" si="1194"/>
        <v>282.47656270540062</v>
      </c>
      <c r="S8468" s="1">
        <f>IF(AND(A8468&gt;=5,A8468&lt;=9),INDEX(Demand!$C$3:$C$26,C8468),INDEX(Demand!$B$3:$B$26,C8468))</f>
        <v>600</v>
      </c>
      <c r="T8468" s="7">
        <f t="shared" si="1195"/>
        <v>282.47656270540062</v>
      </c>
      <c r="U8468" s="7">
        <f t="shared" si="1196"/>
        <v>0</v>
      </c>
    </row>
    <row r="8469" spans="1:21" x14ac:dyDescent="0.2">
      <c r="A8469" s="1">
        <v>12</v>
      </c>
      <c r="B8469" s="1">
        <v>19</v>
      </c>
      <c r="C8469" s="1">
        <v>13</v>
      </c>
      <c r="D8469">
        <v>10.199999999999999</v>
      </c>
      <c r="E8469">
        <v>9.8000000000000007</v>
      </c>
      <c r="F8469">
        <v>97</v>
      </c>
      <c r="G8469">
        <v>67</v>
      </c>
      <c r="H8469">
        <v>0</v>
      </c>
      <c r="I8469">
        <v>67</v>
      </c>
      <c r="J8469" s="4">
        <f t="shared" si="1191"/>
        <v>191.52875823951925</v>
      </c>
      <c r="K8469" s="4">
        <f t="shared" si="1192"/>
        <v>15.134285292635383</v>
      </c>
      <c r="L8469" s="5">
        <f t="shared" si="1188"/>
        <v>26.528758239519249</v>
      </c>
      <c r="M8469" s="5">
        <f t="shared" si="1189"/>
        <v>18.865714707364617</v>
      </c>
      <c r="N8469" s="6">
        <f t="shared" si="1190"/>
        <v>0</v>
      </c>
      <c r="O8469" s="6">
        <f t="shared" si="1193"/>
        <v>61.272758680593896</v>
      </c>
      <c r="P8469" s="6">
        <f>FORECAST(J8469,Inputs!$B$10:$B$18,Inputs!$A$10:$A$18)</f>
        <v>32.328969983699253</v>
      </c>
      <c r="Q8469" s="6">
        <f>IF(Inputs!$D$10="Yes",IF('Hourly Calcs'!P8469&gt;'Hourly Calcs'!K8469,'Hourly Calcs'!O8469,N8469+O8469),N8469+O8469)</f>
        <v>61.272758680593896</v>
      </c>
      <c r="R8469" s="12">
        <f t="shared" si="1194"/>
        <v>291.16814925018218</v>
      </c>
      <c r="S8469" s="1">
        <f>IF(AND(A8469&gt;=5,A8469&lt;=9),INDEX(Demand!$C$3:$C$26,C8469),INDEX(Demand!$B$3:$B$26,C8469))</f>
        <v>600</v>
      </c>
      <c r="T8469" s="7">
        <f t="shared" si="1195"/>
        <v>291.16814925018218</v>
      </c>
      <c r="U8469" s="7">
        <f t="shared" si="1196"/>
        <v>0</v>
      </c>
    </row>
    <row r="8470" spans="1:21" x14ac:dyDescent="0.2">
      <c r="A8470" s="1">
        <v>12</v>
      </c>
      <c r="B8470" s="1">
        <v>19</v>
      </c>
      <c r="C8470" s="1">
        <v>14</v>
      </c>
      <c r="D8470">
        <v>10.5</v>
      </c>
      <c r="E8470">
        <v>9.8000000000000007</v>
      </c>
      <c r="F8470">
        <v>95</v>
      </c>
      <c r="G8470">
        <v>55</v>
      </c>
      <c r="H8470">
        <v>0</v>
      </c>
      <c r="I8470">
        <v>55</v>
      </c>
      <c r="J8470" s="4">
        <f t="shared" si="1191"/>
        <v>205.33912798028365</v>
      </c>
      <c r="K8470" s="4">
        <f t="shared" si="1192"/>
        <v>12.145400156032224</v>
      </c>
      <c r="L8470" s="5">
        <f t="shared" si="1188"/>
        <v>40.339127980283649</v>
      </c>
      <c r="M8470" s="5">
        <f t="shared" si="1189"/>
        <v>21.854599843967776</v>
      </c>
      <c r="N8470" s="6">
        <f t="shared" si="1190"/>
        <v>0</v>
      </c>
      <c r="O8470" s="6">
        <f t="shared" si="1193"/>
        <v>50.298533245263641</v>
      </c>
      <c r="P8470" s="6">
        <f>FORECAST(J8470,Inputs!$B$10:$B$18,Inputs!$A$10:$A$18)</f>
        <v>32.456843777595218</v>
      </c>
      <c r="Q8470" s="6">
        <f>IF(Inputs!$D$10="Yes",IF('Hourly Calcs'!P8470&gt;'Hourly Calcs'!K8470,'Hourly Calcs'!O8470,N8470+O8470),N8470+O8470)</f>
        <v>50.298533245263641</v>
      </c>
      <c r="R8470" s="12">
        <f t="shared" si="1194"/>
        <v>239.01862998149281</v>
      </c>
      <c r="S8470" s="1">
        <f>IF(AND(A8470&gt;=5,A8470&lt;=9),INDEX(Demand!$C$3:$C$26,C8470),INDEX(Demand!$B$3:$B$26,C8470))</f>
        <v>600</v>
      </c>
      <c r="T8470" s="7">
        <f t="shared" si="1195"/>
        <v>239.01862998149284</v>
      </c>
      <c r="U8470" s="7">
        <f t="shared" si="1196"/>
        <v>0</v>
      </c>
    </row>
    <row r="8471" spans="1:21" x14ac:dyDescent="0.2">
      <c r="A8471" s="1">
        <v>12</v>
      </c>
      <c r="B8471" s="1">
        <v>19</v>
      </c>
      <c r="C8471" s="1">
        <v>15</v>
      </c>
      <c r="D8471">
        <v>10.3</v>
      </c>
      <c r="E8471">
        <v>9.9</v>
      </c>
      <c r="F8471">
        <v>97</v>
      </c>
      <c r="G8471">
        <v>33</v>
      </c>
      <c r="H8471">
        <v>0</v>
      </c>
      <c r="I8471">
        <v>33</v>
      </c>
      <c r="J8471" s="4">
        <f t="shared" si="1191"/>
        <v>218.33408390778902</v>
      </c>
      <c r="K8471" s="4">
        <f t="shared" si="1192"/>
        <v>7.1854102072974229</v>
      </c>
      <c r="L8471" s="5">
        <f t="shared" si="1188"/>
        <v>53.334083907789022</v>
      </c>
      <c r="M8471" s="5">
        <f t="shared" si="1189"/>
        <v>26.814589792702577</v>
      </c>
      <c r="N8471" s="6">
        <f t="shared" si="1190"/>
        <v>0</v>
      </c>
      <c r="O8471" s="6">
        <f t="shared" si="1193"/>
        <v>30.179119947158188</v>
      </c>
      <c r="P8471" s="6">
        <f>FORECAST(J8471,Inputs!$B$10:$B$18,Inputs!$A$10:$A$18)</f>
        <v>32.577167443590639</v>
      </c>
      <c r="Q8471" s="6">
        <f>IF(Inputs!$D$10="Yes",IF('Hourly Calcs'!P8471&gt;'Hourly Calcs'!K8471,'Hourly Calcs'!O8471,N8471+O8471),N8471+O8471)</f>
        <v>30.179119947158188</v>
      </c>
      <c r="R8471" s="12">
        <f t="shared" si="1194"/>
        <v>143.4111779888957</v>
      </c>
      <c r="S8471" s="1">
        <f>IF(AND(A8471&gt;=5,A8471&lt;=9),INDEX(Demand!$C$3:$C$26,C8471),INDEX(Demand!$B$3:$B$26,C8471))</f>
        <v>600</v>
      </c>
      <c r="T8471" s="7">
        <f t="shared" si="1195"/>
        <v>143.4111779888957</v>
      </c>
      <c r="U8471" s="7">
        <f t="shared" si="1196"/>
        <v>0</v>
      </c>
    </row>
    <row r="8472" spans="1:21" x14ac:dyDescent="0.2">
      <c r="A8472" s="1">
        <v>12</v>
      </c>
      <c r="B8472" s="1">
        <v>19</v>
      </c>
      <c r="C8472" s="1">
        <v>16</v>
      </c>
      <c r="D8472">
        <v>10.3</v>
      </c>
      <c r="E8472">
        <v>9.5</v>
      </c>
      <c r="F8472">
        <v>95</v>
      </c>
      <c r="G8472">
        <v>8</v>
      </c>
      <c r="H8472">
        <v>0</v>
      </c>
      <c r="I8472">
        <v>8</v>
      </c>
      <c r="J8472" s="4">
        <f t="shared" si="1191"/>
        <v>230.41353752197597</v>
      </c>
      <c r="K8472" s="4">
        <f t="shared" si="1192"/>
        <v>0.85505798597372973</v>
      </c>
      <c r="L8472" s="5">
        <f t="shared" si="1188"/>
        <v>65.413537521975968</v>
      </c>
      <c r="M8472" s="5">
        <f t="shared" si="1189"/>
        <v>33.14494201402627</v>
      </c>
      <c r="N8472" s="6">
        <f t="shared" si="1190"/>
        <v>0</v>
      </c>
      <c r="O8472" s="6">
        <f t="shared" si="1193"/>
        <v>7.3161502902201665</v>
      </c>
      <c r="P8472" s="6">
        <f>FORECAST(J8472,Inputs!$B$10:$B$18,Inputs!$A$10:$A$18)</f>
        <v>32.689014236314591</v>
      </c>
      <c r="Q8472" s="6">
        <f>IF(Inputs!$D$10="Yes",IF('Hourly Calcs'!P8472&gt;'Hourly Calcs'!K8472,'Hourly Calcs'!O8472,N8472+O8472),N8472+O8472)</f>
        <v>7.3161502902201665</v>
      </c>
      <c r="R8472" s="12">
        <f t="shared" si="1194"/>
        <v>34.766346179126231</v>
      </c>
      <c r="S8472" s="1">
        <f>IF(AND(A8472&gt;=5,A8472&lt;=9),INDEX(Demand!$C$3:$C$26,C8472),INDEX(Demand!$B$3:$B$26,C8472))</f>
        <v>900</v>
      </c>
      <c r="T8472" s="7">
        <f t="shared" si="1195"/>
        <v>34.766346179126231</v>
      </c>
      <c r="U8472" s="7">
        <f t="shared" si="1196"/>
        <v>0</v>
      </c>
    </row>
    <row r="8473" spans="1:21" x14ac:dyDescent="0.2">
      <c r="A8473" s="1">
        <v>12</v>
      </c>
      <c r="B8473" s="1">
        <v>19</v>
      </c>
      <c r="C8473" s="1">
        <v>17</v>
      </c>
      <c r="D8473">
        <v>10.199999999999999</v>
      </c>
      <c r="E8473">
        <v>9.4</v>
      </c>
      <c r="F8473">
        <v>95</v>
      </c>
      <c r="G8473">
        <v>0</v>
      </c>
      <c r="H8473">
        <v>0</v>
      </c>
      <c r="I8473">
        <v>0</v>
      </c>
      <c r="J8473" s="4">
        <f t="shared" si="1191"/>
        <v>241.72375430965587</v>
      </c>
      <c r="K8473" s="4">
        <f t="shared" si="1192"/>
        <v>-7.3935043957875877</v>
      </c>
      <c r="L8473" s="5">
        <f t="shared" si="1188"/>
        <v>76.723754309655874</v>
      </c>
      <c r="M8473" s="5">
        <f t="shared" si="1189"/>
        <v>0</v>
      </c>
      <c r="N8473" s="6">
        <f t="shared" si="1190"/>
        <v>0</v>
      </c>
      <c r="O8473" s="6">
        <f t="shared" si="1193"/>
        <v>0</v>
      </c>
      <c r="P8473" s="6">
        <f>FORECAST(J8473,Inputs!$B$10:$B$18,Inputs!$A$10:$A$18)</f>
        <v>32.793738465830145</v>
      </c>
      <c r="Q8473" s="6">
        <f>IF(Inputs!$D$10="Yes",IF('Hourly Calcs'!P8473&gt;'Hourly Calcs'!K8473,'Hourly Calcs'!O8473,N8473+O8473),N8473+O8473)</f>
        <v>0</v>
      </c>
      <c r="R8473" s="12">
        <f t="shared" si="1194"/>
        <v>0</v>
      </c>
      <c r="S8473" s="1">
        <f>IF(AND(A8473&gt;=5,A8473&lt;=9),INDEX(Demand!$C$3:$C$26,C8473),INDEX(Demand!$B$3:$B$26,C8473))</f>
        <v>900</v>
      </c>
      <c r="T8473" s="7">
        <f t="shared" si="1195"/>
        <v>0</v>
      </c>
      <c r="U8473" s="7">
        <f t="shared" si="1196"/>
        <v>0</v>
      </c>
    </row>
    <row r="8474" spans="1:21" x14ac:dyDescent="0.2">
      <c r="A8474" s="1">
        <v>12</v>
      </c>
      <c r="B8474" s="1">
        <v>19</v>
      </c>
      <c r="C8474" s="1">
        <v>18</v>
      </c>
      <c r="D8474">
        <v>10.199999999999999</v>
      </c>
      <c r="E8474">
        <v>9.4</v>
      </c>
      <c r="F8474">
        <v>95</v>
      </c>
      <c r="G8474">
        <v>0</v>
      </c>
      <c r="H8474">
        <v>0</v>
      </c>
      <c r="I8474">
        <v>0</v>
      </c>
      <c r="J8474" s="4">
        <f t="shared" si="1191"/>
        <v>252.58791454899136</v>
      </c>
      <c r="K8474" s="4">
        <f t="shared" si="1192"/>
        <v>-16.153385969722621</v>
      </c>
      <c r="L8474" s="5">
        <f t="shared" si="1188"/>
        <v>87.587914548991364</v>
      </c>
      <c r="M8474" s="5">
        <f t="shared" si="1189"/>
        <v>0</v>
      </c>
      <c r="N8474" s="6">
        <f t="shared" si="1190"/>
        <v>0</v>
      </c>
      <c r="O8474" s="6">
        <f t="shared" si="1193"/>
        <v>0</v>
      </c>
      <c r="P8474" s="6">
        <f>FORECAST(J8474,Inputs!$B$10:$B$18,Inputs!$A$10:$A$18)</f>
        <v>32.894332542120289</v>
      </c>
      <c r="Q8474" s="6">
        <f>IF(Inputs!$D$10="Yes",IF('Hourly Calcs'!P8474&gt;'Hourly Calcs'!K8474,'Hourly Calcs'!O8474,N8474+O8474),N8474+O8474)</f>
        <v>0</v>
      </c>
      <c r="R8474" s="12">
        <f t="shared" si="1194"/>
        <v>0</v>
      </c>
      <c r="S8474" s="1">
        <f>IF(AND(A8474&gt;=5,A8474&lt;=9),INDEX(Demand!$C$3:$C$26,C8474),INDEX(Demand!$B$3:$B$26,C8474))</f>
        <v>900</v>
      </c>
      <c r="T8474" s="7">
        <f t="shared" si="1195"/>
        <v>0</v>
      </c>
      <c r="U8474" s="7">
        <f t="shared" si="1196"/>
        <v>0</v>
      </c>
    </row>
    <row r="8475" spans="1:21" x14ac:dyDescent="0.2">
      <c r="A8475" s="1">
        <v>12</v>
      </c>
      <c r="B8475" s="1">
        <v>19</v>
      </c>
      <c r="C8475" s="1">
        <v>19</v>
      </c>
      <c r="D8475">
        <v>9.8000000000000007</v>
      </c>
      <c r="E8475">
        <v>8.8000000000000007</v>
      </c>
      <c r="F8475">
        <v>93</v>
      </c>
      <c r="G8475">
        <v>0</v>
      </c>
      <c r="H8475">
        <v>0</v>
      </c>
      <c r="I8475">
        <v>0</v>
      </c>
      <c r="J8475" s="4">
        <f t="shared" si="1191"/>
        <v>263.47417782482671</v>
      </c>
      <c r="K8475" s="4">
        <f t="shared" si="1192"/>
        <v>-25.431809701825458</v>
      </c>
      <c r="L8475" s="5">
        <f t="shared" si="1188"/>
        <v>0</v>
      </c>
      <c r="M8475" s="5">
        <f t="shared" si="1189"/>
        <v>0</v>
      </c>
      <c r="N8475" s="6">
        <f t="shared" si="1190"/>
        <v>0</v>
      </c>
      <c r="O8475" s="6">
        <f t="shared" si="1193"/>
        <v>0</v>
      </c>
      <c r="P8475" s="6">
        <f>FORECAST(J8475,Inputs!$B$10:$B$18,Inputs!$A$10:$A$18)</f>
        <v>32.995131276155803</v>
      </c>
      <c r="Q8475" s="6">
        <f>IF(Inputs!$D$10="Yes",IF('Hourly Calcs'!P8475&gt;'Hourly Calcs'!K8475,'Hourly Calcs'!O8475,N8475+O8475),N8475+O8475)</f>
        <v>0</v>
      </c>
      <c r="R8475" s="12">
        <f t="shared" si="1194"/>
        <v>0</v>
      </c>
      <c r="S8475" s="1">
        <f>IF(AND(A8475&gt;=5,A8475&lt;=9),INDEX(Demand!$C$3:$C$26,C8475),INDEX(Demand!$B$3:$B$26,C8475))</f>
        <v>900</v>
      </c>
      <c r="T8475" s="7">
        <f t="shared" si="1195"/>
        <v>0</v>
      </c>
      <c r="U8475" s="7">
        <f t="shared" si="1196"/>
        <v>0</v>
      </c>
    </row>
    <row r="8476" spans="1:21" x14ac:dyDescent="0.2">
      <c r="A8476" s="1">
        <v>12</v>
      </c>
      <c r="B8476" s="1">
        <v>19</v>
      </c>
      <c r="C8476" s="1">
        <v>20</v>
      </c>
      <c r="D8476">
        <v>9.5</v>
      </c>
      <c r="E8476">
        <v>8.9</v>
      </c>
      <c r="F8476">
        <v>96</v>
      </c>
      <c r="G8476">
        <v>0</v>
      </c>
      <c r="H8476">
        <v>0</v>
      </c>
      <c r="I8476">
        <v>0</v>
      </c>
      <c r="J8476" s="4">
        <f t="shared" si="1191"/>
        <v>275.03712606577244</v>
      </c>
      <c r="K8476" s="4">
        <f t="shared" si="1192"/>
        <v>-34.910398707105713</v>
      </c>
      <c r="L8476" s="5">
        <f t="shared" si="1188"/>
        <v>0</v>
      </c>
      <c r="M8476" s="5">
        <f t="shared" si="1189"/>
        <v>0</v>
      </c>
      <c r="N8476" s="6">
        <f t="shared" si="1190"/>
        <v>0</v>
      </c>
      <c r="O8476" s="6">
        <f t="shared" si="1193"/>
        <v>0</v>
      </c>
      <c r="P8476" s="6">
        <f>FORECAST(J8476,Inputs!$B$10:$B$18,Inputs!$A$10:$A$18)</f>
        <v>33.102195611720113</v>
      </c>
      <c r="Q8476" s="6">
        <f>IF(Inputs!$D$10="Yes",IF('Hourly Calcs'!P8476&gt;'Hourly Calcs'!K8476,'Hourly Calcs'!O8476,N8476+O8476),N8476+O8476)</f>
        <v>0</v>
      </c>
      <c r="R8476" s="12">
        <f t="shared" si="1194"/>
        <v>0</v>
      </c>
      <c r="S8476" s="1">
        <f>IF(AND(A8476&gt;=5,A8476&lt;=9),INDEX(Demand!$C$3:$C$26,C8476),INDEX(Demand!$B$3:$B$26,C8476))</f>
        <v>800</v>
      </c>
      <c r="T8476" s="7">
        <f t="shared" si="1195"/>
        <v>0</v>
      </c>
      <c r="U8476" s="7">
        <f t="shared" si="1196"/>
        <v>0</v>
      </c>
    </row>
    <row r="8477" spans="1:21" x14ac:dyDescent="0.2">
      <c r="A8477" s="1">
        <v>12</v>
      </c>
      <c r="B8477" s="1">
        <v>19</v>
      </c>
      <c r="C8477" s="1">
        <v>21</v>
      </c>
      <c r="D8477">
        <v>9.9</v>
      </c>
      <c r="E8477">
        <v>8.6</v>
      </c>
      <c r="F8477">
        <v>92</v>
      </c>
      <c r="G8477">
        <v>0</v>
      </c>
      <c r="H8477">
        <v>0</v>
      </c>
      <c r="I8477">
        <v>0</v>
      </c>
      <c r="J8477" s="4">
        <f t="shared" si="1191"/>
        <v>288.25554775493828</v>
      </c>
      <c r="K8477" s="4">
        <f t="shared" si="1192"/>
        <v>-44.194921437018593</v>
      </c>
      <c r="L8477" s="5">
        <f t="shared" si="1188"/>
        <v>0</v>
      </c>
      <c r="M8477" s="5">
        <f t="shared" si="1189"/>
        <v>0</v>
      </c>
      <c r="N8477" s="6">
        <f t="shared" si="1190"/>
        <v>0</v>
      </c>
      <c r="O8477" s="6">
        <f t="shared" si="1193"/>
        <v>0</v>
      </c>
      <c r="P8477" s="6">
        <f>FORECAST(J8477,Inputs!$B$10:$B$18,Inputs!$A$10:$A$18)</f>
        <v>33.224588405138313</v>
      </c>
      <c r="Q8477" s="6">
        <f>IF(Inputs!$D$10="Yes",IF('Hourly Calcs'!P8477&gt;'Hourly Calcs'!K8477,'Hourly Calcs'!O8477,N8477+O8477),N8477+O8477)</f>
        <v>0</v>
      </c>
      <c r="R8477" s="12">
        <f t="shared" si="1194"/>
        <v>0</v>
      </c>
      <c r="S8477" s="1">
        <f>IF(AND(A8477&gt;=5,A8477&lt;=9),INDEX(Demand!$C$3:$C$26,C8477),INDEX(Demand!$B$3:$B$26,C8477))</f>
        <v>700</v>
      </c>
      <c r="T8477" s="7">
        <f t="shared" si="1195"/>
        <v>0</v>
      </c>
      <c r="U8477" s="7">
        <f t="shared" si="1196"/>
        <v>0</v>
      </c>
    </row>
    <row r="8478" spans="1:21" x14ac:dyDescent="0.2">
      <c r="A8478" s="1">
        <v>12</v>
      </c>
      <c r="B8478" s="1">
        <v>19</v>
      </c>
      <c r="C8478" s="1">
        <v>22</v>
      </c>
      <c r="D8478">
        <v>9.9</v>
      </c>
      <c r="E8478">
        <v>8.6</v>
      </c>
      <c r="F8478">
        <v>92</v>
      </c>
      <c r="G8478">
        <v>0</v>
      </c>
      <c r="H8478">
        <v>0</v>
      </c>
      <c r="I8478">
        <v>0</v>
      </c>
      <c r="J8478" s="4">
        <f t="shared" si="1191"/>
        <v>304.66577380130167</v>
      </c>
      <c r="K8478" s="4">
        <f t="shared" si="1192"/>
        <v>-52.690568862214974</v>
      </c>
      <c r="L8478" s="5">
        <f t="shared" si="1188"/>
        <v>0</v>
      </c>
      <c r="M8478" s="5">
        <f t="shared" si="1189"/>
        <v>0</v>
      </c>
      <c r="N8478" s="6">
        <f t="shared" si="1190"/>
        <v>0</v>
      </c>
      <c r="O8478" s="6">
        <f t="shared" si="1193"/>
        <v>0</v>
      </c>
      <c r="P8478" s="6">
        <f>FORECAST(J8478,Inputs!$B$10:$B$18,Inputs!$A$10:$A$18)</f>
        <v>33.376534942604643</v>
      </c>
      <c r="Q8478" s="6">
        <f>IF(Inputs!$D$10="Yes",IF('Hourly Calcs'!P8478&gt;'Hourly Calcs'!K8478,'Hourly Calcs'!O8478,N8478+O8478),N8478+O8478)</f>
        <v>0</v>
      </c>
      <c r="R8478" s="12">
        <f t="shared" si="1194"/>
        <v>0</v>
      </c>
      <c r="S8478" s="1">
        <f>IF(AND(A8478&gt;=5,A8478&lt;=9),INDEX(Demand!$C$3:$C$26,C8478),INDEX(Demand!$B$3:$B$26,C8478))</f>
        <v>600</v>
      </c>
      <c r="T8478" s="7">
        <f t="shared" si="1195"/>
        <v>0</v>
      </c>
      <c r="U8478" s="7">
        <f t="shared" si="1196"/>
        <v>0</v>
      </c>
    </row>
    <row r="8479" spans="1:21" x14ac:dyDescent="0.2">
      <c r="A8479" s="1">
        <v>12</v>
      </c>
      <c r="B8479" s="1">
        <v>19</v>
      </c>
      <c r="C8479" s="1">
        <v>23</v>
      </c>
      <c r="D8479">
        <v>10</v>
      </c>
      <c r="E8479">
        <v>8.8000000000000007</v>
      </c>
      <c r="F8479">
        <v>92</v>
      </c>
      <c r="G8479">
        <v>0</v>
      </c>
      <c r="H8479">
        <v>0</v>
      </c>
      <c r="I8479">
        <v>0</v>
      </c>
      <c r="J8479" s="4">
        <f t="shared" si="1191"/>
        <v>326.37067952023654</v>
      </c>
      <c r="K8479" s="4">
        <f t="shared" si="1192"/>
        <v>-59.364451056106702</v>
      </c>
      <c r="L8479" s="5">
        <f t="shared" si="1188"/>
        <v>0</v>
      </c>
      <c r="M8479" s="5">
        <f t="shared" si="1189"/>
        <v>0</v>
      </c>
      <c r="N8479" s="6">
        <f t="shared" si="1190"/>
        <v>0</v>
      </c>
      <c r="O8479" s="6">
        <f t="shared" si="1193"/>
        <v>0</v>
      </c>
      <c r="P8479" s="6">
        <f>FORECAST(J8479,Inputs!$B$10:$B$18,Inputs!$A$10:$A$18)</f>
        <v>33.577506291854043</v>
      </c>
      <c r="Q8479" s="6">
        <f>IF(Inputs!$D$10="Yes",IF('Hourly Calcs'!P8479&gt;'Hourly Calcs'!K8479,'Hourly Calcs'!O8479,N8479+O8479),N8479+O8479)</f>
        <v>0</v>
      </c>
      <c r="R8479" s="12">
        <f t="shared" si="1194"/>
        <v>0</v>
      </c>
      <c r="S8479" s="1">
        <f>IF(AND(A8479&gt;=5,A8479&lt;=9),INDEX(Demand!$C$3:$C$26,C8479),INDEX(Demand!$B$3:$B$26,C8479))</f>
        <v>500</v>
      </c>
      <c r="T8479" s="7">
        <f t="shared" si="1195"/>
        <v>0</v>
      </c>
      <c r="U8479" s="7">
        <f t="shared" si="1196"/>
        <v>0</v>
      </c>
    </row>
    <row r="8480" spans="1:21" x14ac:dyDescent="0.2">
      <c r="A8480" s="1">
        <v>12</v>
      </c>
      <c r="B8480" s="1">
        <v>19</v>
      </c>
      <c r="C8480" s="1">
        <v>24</v>
      </c>
      <c r="D8480">
        <v>9.6999999999999993</v>
      </c>
      <c r="E8480">
        <v>8.5</v>
      </c>
      <c r="F8480">
        <v>92</v>
      </c>
      <c r="G8480">
        <v>0</v>
      </c>
      <c r="H8480">
        <v>0</v>
      </c>
      <c r="I8480">
        <v>0</v>
      </c>
      <c r="J8480" s="4">
        <f t="shared" si="1191"/>
        <v>354.17745413083207</v>
      </c>
      <c r="K8480" s="4">
        <f t="shared" si="1192"/>
        <v>-62.602071043124937</v>
      </c>
      <c r="L8480" s="5">
        <f t="shared" si="1188"/>
        <v>0</v>
      </c>
      <c r="M8480" s="5">
        <f t="shared" si="1189"/>
        <v>0</v>
      </c>
      <c r="N8480" s="6">
        <f t="shared" si="1190"/>
        <v>0</v>
      </c>
      <c r="O8480" s="6">
        <f t="shared" si="1193"/>
        <v>0</v>
      </c>
      <c r="P8480" s="6">
        <f>FORECAST(J8480,Inputs!$B$10:$B$18,Inputs!$A$10:$A$18)</f>
        <v>33.834976427137335</v>
      </c>
      <c r="Q8480" s="6">
        <f>IF(Inputs!$D$10="Yes",IF('Hourly Calcs'!P8480&gt;'Hourly Calcs'!K8480,'Hourly Calcs'!O8480,N8480+O8480),N8480+O8480)</f>
        <v>0</v>
      </c>
      <c r="R8480" s="12">
        <f t="shared" si="1194"/>
        <v>0</v>
      </c>
      <c r="S8480" s="1">
        <f>IF(AND(A8480&gt;=5,A8480&lt;=9),INDEX(Demand!$C$3:$C$26,C8480),INDEX(Demand!$B$3:$B$26,C8480))</f>
        <v>400</v>
      </c>
      <c r="T8480" s="7">
        <f t="shared" si="1195"/>
        <v>0</v>
      </c>
      <c r="U8480" s="7">
        <f t="shared" si="1196"/>
        <v>0</v>
      </c>
    </row>
    <row r="8481" spans="1:21" x14ac:dyDescent="0.2">
      <c r="A8481" s="1">
        <v>12</v>
      </c>
      <c r="B8481" s="1">
        <v>20</v>
      </c>
      <c r="C8481" s="1">
        <v>1</v>
      </c>
      <c r="D8481">
        <v>9.5</v>
      </c>
      <c r="E8481">
        <v>8.9</v>
      </c>
      <c r="F8481">
        <v>96</v>
      </c>
      <c r="G8481">
        <v>0</v>
      </c>
      <c r="H8481">
        <v>0</v>
      </c>
      <c r="I8481">
        <v>0</v>
      </c>
      <c r="J8481" s="4">
        <f t="shared" si="1191"/>
        <v>23.435908414535447</v>
      </c>
      <c r="K8481" s="4">
        <f t="shared" si="1192"/>
        <v>-61.13114157305435</v>
      </c>
      <c r="L8481" s="5">
        <f t="shared" si="1188"/>
        <v>0</v>
      </c>
      <c r="M8481" s="5">
        <f t="shared" si="1189"/>
        <v>0</v>
      </c>
      <c r="N8481" s="6">
        <f t="shared" si="1190"/>
        <v>0</v>
      </c>
      <c r="O8481" s="6">
        <f t="shared" si="1193"/>
        <v>0</v>
      </c>
      <c r="P8481" s="6">
        <f>FORECAST(J8481,Inputs!$B$10:$B$18,Inputs!$A$10:$A$18)</f>
        <v>30.772554707541993</v>
      </c>
      <c r="Q8481" s="6">
        <f>IF(Inputs!$D$10="Yes",IF('Hourly Calcs'!P8481&gt;'Hourly Calcs'!K8481,'Hourly Calcs'!O8481,N8481+O8481),N8481+O8481)</f>
        <v>0</v>
      </c>
      <c r="R8481" s="12">
        <f t="shared" si="1194"/>
        <v>0</v>
      </c>
      <c r="S8481" s="1">
        <f>IF(AND(A8481&gt;=5,A8481&lt;=9),INDEX(Demand!$C$3:$C$26,C8481),INDEX(Demand!$B$3:$B$26,C8481))</f>
        <v>350</v>
      </c>
      <c r="T8481" s="7">
        <f t="shared" si="1195"/>
        <v>0</v>
      </c>
      <c r="U8481" s="7">
        <f t="shared" si="1196"/>
        <v>0</v>
      </c>
    </row>
    <row r="8482" spans="1:21" x14ac:dyDescent="0.2">
      <c r="A8482" s="1">
        <v>12</v>
      </c>
      <c r="B8482" s="1">
        <v>20</v>
      </c>
      <c r="C8482" s="1">
        <v>2</v>
      </c>
      <c r="D8482">
        <v>9.6</v>
      </c>
      <c r="E8482">
        <v>9</v>
      </c>
      <c r="F8482">
        <v>96</v>
      </c>
      <c r="G8482">
        <v>0</v>
      </c>
      <c r="H8482">
        <v>0</v>
      </c>
      <c r="I8482">
        <v>0</v>
      </c>
      <c r="J8482" s="4">
        <f t="shared" si="1191"/>
        <v>47.63852245570726</v>
      </c>
      <c r="K8482" s="4">
        <f t="shared" si="1192"/>
        <v>-55.581987524712133</v>
      </c>
      <c r="L8482" s="5">
        <f t="shared" si="1188"/>
        <v>0</v>
      </c>
      <c r="M8482" s="5">
        <f t="shared" si="1189"/>
        <v>0</v>
      </c>
      <c r="N8482" s="6">
        <f t="shared" si="1190"/>
        <v>0</v>
      </c>
      <c r="O8482" s="6">
        <f t="shared" si="1193"/>
        <v>0</v>
      </c>
      <c r="P8482" s="6">
        <f>FORECAST(J8482,Inputs!$B$10:$B$18,Inputs!$A$10:$A$18)</f>
        <v>30.99665298570099</v>
      </c>
      <c r="Q8482" s="6">
        <f>IF(Inputs!$D$10="Yes",IF('Hourly Calcs'!P8482&gt;'Hourly Calcs'!K8482,'Hourly Calcs'!O8482,N8482+O8482),N8482+O8482)</f>
        <v>0</v>
      </c>
      <c r="R8482" s="12">
        <f t="shared" si="1194"/>
        <v>0</v>
      </c>
      <c r="S8482" s="1">
        <f>IF(AND(A8482&gt;=5,A8482&lt;=9),INDEX(Demand!$C$3:$C$26,C8482),INDEX(Demand!$B$3:$B$26,C8482))</f>
        <v>350</v>
      </c>
      <c r="T8482" s="7">
        <f t="shared" si="1195"/>
        <v>0</v>
      </c>
      <c r="U8482" s="7">
        <f t="shared" si="1196"/>
        <v>0</v>
      </c>
    </row>
    <row r="8483" spans="1:21" x14ac:dyDescent="0.2">
      <c r="A8483" s="1">
        <v>12</v>
      </c>
      <c r="B8483" s="1">
        <v>20</v>
      </c>
      <c r="C8483" s="1">
        <v>3</v>
      </c>
      <c r="D8483">
        <v>9.5</v>
      </c>
      <c r="E8483">
        <v>9.3000000000000007</v>
      </c>
      <c r="F8483">
        <v>99</v>
      </c>
      <c r="G8483">
        <v>0</v>
      </c>
      <c r="H8483">
        <v>0</v>
      </c>
      <c r="I8483">
        <v>0</v>
      </c>
      <c r="J8483" s="4">
        <f t="shared" si="1191"/>
        <v>65.851758626183042</v>
      </c>
      <c r="K8483" s="4">
        <f t="shared" si="1192"/>
        <v>-47.639147545538691</v>
      </c>
      <c r="L8483" s="5">
        <f t="shared" ref="L8483:L8546" si="1197">IF(ABS($B$5-J8483)&gt;90,0,ABS($B$5-J8483))</f>
        <v>0</v>
      </c>
      <c r="M8483" s="5">
        <f t="shared" ref="M8483:M8546" si="1198">IF(K8483&gt;0,ABS($B$4-K8483),0)</f>
        <v>0</v>
      </c>
      <c r="N8483" s="6">
        <f t="shared" si="1190"/>
        <v>0</v>
      </c>
      <c r="O8483" s="6">
        <f t="shared" si="1193"/>
        <v>0</v>
      </c>
      <c r="P8483" s="6">
        <f>FORECAST(J8483,Inputs!$B$10:$B$18,Inputs!$A$10:$A$18)</f>
        <v>31.165294061353546</v>
      </c>
      <c r="Q8483" s="6">
        <f>IF(Inputs!$D$10="Yes",IF('Hourly Calcs'!P8483&gt;'Hourly Calcs'!K8483,'Hourly Calcs'!O8483,N8483+O8483),N8483+O8483)</f>
        <v>0</v>
      </c>
      <c r="R8483" s="12">
        <f t="shared" si="1194"/>
        <v>0</v>
      </c>
      <c r="S8483" s="1">
        <f>IF(AND(A8483&gt;=5,A8483&lt;=9),INDEX(Demand!$C$3:$C$26,C8483),INDEX(Demand!$B$3:$B$26,C8483))</f>
        <v>350</v>
      </c>
      <c r="T8483" s="7">
        <f t="shared" si="1195"/>
        <v>0</v>
      </c>
      <c r="U8483" s="7">
        <f t="shared" si="1196"/>
        <v>0</v>
      </c>
    </row>
    <row r="8484" spans="1:21" x14ac:dyDescent="0.2">
      <c r="A8484" s="1">
        <v>12</v>
      </c>
      <c r="B8484" s="1">
        <v>20</v>
      </c>
      <c r="C8484" s="1">
        <v>4</v>
      </c>
      <c r="D8484">
        <v>9.5</v>
      </c>
      <c r="E8484">
        <v>9.5</v>
      </c>
      <c r="F8484">
        <v>100</v>
      </c>
      <c r="G8484">
        <v>0</v>
      </c>
      <c r="H8484">
        <v>0</v>
      </c>
      <c r="I8484">
        <v>0</v>
      </c>
      <c r="J8484" s="4">
        <f t="shared" si="1191"/>
        <v>80.091214232244226</v>
      </c>
      <c r="K8484" s="4">
        <f t="shared" si="1192"/>
        <v>-38.573721167396997</v>
      </c>
      <c r="L8484" s="5">
        <f t="shared" si="1197"/>
        <v>84.908785767755774</v>
      </c>
      <c r="M8484" s="5">
        <f t="shared" si="1198"/>
        <v>0</v>
      </c>
      <c r="N8484" s="6">
        <f t="shared" si="1190"/>
        <v>0</v>
      </c>
      <c r="O8484" s="6">
        <f t="shared" si="1193"/>
        <v>0</v>
      </c>
      <c r="P8484" s="6">
        <f>FORECAST(J8484,Inputs!$B$10:$B$18,Inputs!$A$10:$A$18)</f>
        <v>31.297140872520778</v>
      </c>
      <c r="Q8484" s="6">
        <f>IF(Inputs!$D$10="Yes",IF('Hourly Calcs'!P8484&gt;'Hourly Calcs'!K8484,'Hourly Calcs'!O8484,N8484+O8484),N8484+O8484)</f>
        <v>0</v>
      </c>
      <c r="R8484" s="12">
        <f t="shared" si="1194"/>
        <v>0</v>
      </c>
      <c r="S8484" s="1">
        <f>IF(AND(A8484&gt;=5,A8484&lt;=9),INDEX(Demand!$C$3:$C$26,C8484),INDEX(Demand!$B$3:$B$26,C8484))</f>
        <v>350</v>
      </c>
      <c r="T8484" s="7">
        <f t="shared" si="1195"/>
        <v>0</v>
      </c>
      <c r="U8484" s="7">
        <f t="shared" si="1196"/>
        <v>0</v>
      </c>
    </row>
    <row r="8485" spans="1:21" x14ac:dyDescent="0.2">
      <c r="A8485" s="1">
        <v>12</v>
      </c>
      <c r="B8485" s="1">
        <v>20</v>
      </c>
      <c r="C8485" s="1">
        <v>5</v>
      </c>
      <c r="D8485">
        <v>9.6</v>
      </c>
      <c r="E8485">
        <v>9.6</v>
      </c>
      <c r="F8485">
        <v>100</v>
      </c>
      <c r="G8485">
        <v>0</v>
      </c>
      <c r="H8485">
        <v>0</v>
      </c>
      <c r="I8485">
        <v>0</v>
      </c>
      <c r="J8485" s="4">
        <f t="shared" si="1191"/>
        <v>92.157340581081385</v>
      </c>
      <c r="K8485" s="4">
        <f t="shared" si="1192"/>
        <v>-29.117330721237721</v>
      </c>
      <c r="L8485" s="5">
        <f t="shared" si="1197"/>
        <v>72.842659418918615</v>
      </c>
      <c r="M8485" s="5">
        <f t="shared" si="1198"/>
        <v>0</v>
      </c>
      <c r="N8485" s="6">
        <f t="shared" si="1190"/>
        <v>0</v>
      </c>
      <c r="O8485" s="6">
        <f t="shared" si="1193"/>
        <v>0</v>
      </c>
      <c r="P8485" s="6">
        <f>FORECAST(J8485,Inputs!$B$10:$B$18,Inputs!$A$10:$A$18)</f>
        <v>31.408864264639639</v>
      </c>
      <c r="Q8485" s="6">
        <f>IF(Inputs!$D$10="Yes",IF('Hourly Calcs'!P8485&gt;'Hourly Calcs'!K8485,'Hourly Calcs'!O8485,N8485+O8485),N8485+O8485)</f>
        <v>0</v>
      </c>
      <c r="R8485" s="12">
        <f t="shared" si="1194"/>
        <v>0</v>
      </c>
      <c r="S8485" s="1">
        <f>IF(AND(A8485&gt;=5,A8485&lt;=9),INDEX(Demand!$C$3:$C$26,C8485),INDEX(Demand!$B$3:$B$26,C8485))</f>
        <v>350</v>
      </c>
      <c r="T8485" s="7">
        <f t="shared" si="1195"/>
        <v>0</v>
      </c>
      <c r="U8485" s="7">
        <f t="shared" si="1196"/>
        <v>0</v>
      </c>
    </row>
    <row r="8486" spans="1:21" x14ac:dyDescent="0.2">
      <c r="A8486" s="1">
        <v>12</v>
      </c>
      <c r="B8486" s="1">
        <v>20</v>
      </c>
      <c r="C8486" s="1">
        <v>6</v>
      </c>
      <c r="D8486">
        <v>9.8000000000000007</v>
      </c>
      <c r="E8486">
        <v>9.8000000000000007</v>
      </c>
      <c r="F8486">
        <v>100</v>
      </c>
      <c r="G8486">
        <v>0</v>
      </c>
      <c r="H8486">
        <v>0</v>
      </c>
      <c r="I8486">
        <v>0</v>
      </c>
      <c r="J8486" s="4">
        <f t="shared" si="1191"/>
        <v>103.21574432690004</v>
      </c>
      <c r="K8486" s="4">
        <f t="shared" si="1192"/>
        <v>-19.721458944184675</v>
      </c>
      <c r="L8486" s="5">
        <f t="shared" si="1197"/>
        <v>61.784255673099963</v>
      </c>
      <c r="M8486" s="5">
        <f t="shared" si="1198"/>
        <v>0</v>
      </c>
      <c r="N8486" s="6">
        <f t="shared" si="1190"/>
        <v>0</v>
      </c>
      <c r="O8486" s="6">
        <f t="shared" si="1193"/>
        <v>0</v>
      </c>
      <c r="P8486" s="6">
        <f>FORECAST(J8486,Inputs!$B$10:$B$18,Inputs!$A$10:$A$18)</f>
        <v>31.511256891915739</v>
      </c>
      <c r="Q8486" s="6">
        <f>IF(Inputs!$D$10="Yes",IF('Hourly Calcs'!P8486&gt;'Hourly Calcs'!K8486,'Hourly Calcs'!O8486,N8486+O8486),N8486+O8486)</f>
        <v>0</v>
      </c>
      <c r="R8486" s="12">
        <f t="shared" si="1194"/>
        <v>0</v>
      </c>
      <c r="S8486" s="1">
        <f>IF(AND(A8486&gt;=5,A8486&lt;=9),INDEX(Demand!$C$3:$C$26,C8486),INDEX(Demand!$B$3:$B$26,C8486))</f>
        <v>350</v>
      </c>
      <c r="T8486" s="7">
        <f t="shared" si="1195"/>
        <v>0</v>
      </c>
      <c r="U8486" s="7">
        <f t="shared" si="1196"/>
        <v>0</v>
      </c>
    </row>
    <row r="8487" spans="1:21" x14ac:dyDescent="0.2">
      <c r="A8487" s="1">
        <v>12</v>
      </c>
      <c r="B8487" s="1">
        <v>20</v>
      </c>
      <c r="C8487" s="1">
        <v>7</v>
      </c>
      <c r="D8487">
        <v>10.1</v>
      </c>
      <c r="E8487">
        <v>10.1</v>
      </c>
      <c r="F8487">
        <v>100</v>
      </c>
      <c r="G8487">
        <v>0</v>
      </c>
      <c r="H8487">
        <v>0</v>
      </c>
      <c r="I8487">
        <v>0</v>
      </c>
      <c r="J8487" s="4">
        <f t="shared" si="1191"/>
        <v>114.02465814063665</v>
      </c>
      <c r="K8487" s="4">
        <f t="shared" si="1192"/>
        <v>-10.726036196125733</v>
      </c>
      <c r="L8487" s="5">
        <f t="shared" si="1197"/>
        <v>50.975341859363354</v>
      </c>
      <c r="M8487" s="5">
        <f t="shared" si="1198"/>
        <v>0</v>
      </c>
      <c r="N8487" s="6">
        <f t="shared" si="1190"/>
        <v>0</v>
      </c>
      <c r="O8487" s="6">
        <f t="shared" si="1193"/>
        <v>0</v>
      </c>
      <c r="P8487" s="6">
        <f>FORECAST(J8487,Inputs!$B$10:$B$18,Inputs!$A$10:$A$18)</f>
        <v>31.611339427228113</v>
      </c>
      <c r="Q8487" s="6">
        <f>IF(Inputs!$D$10="Yes",IF('Hourly Calcs'!P8487&gt;'Hourly Calcs'!K8487,'Hourly Calcs'!O8487,N8487+O8487),N8487+O8487)</f>
        <v>0</v>
      </c>
      <c r="R8487" s="12">
        <f t="shared" si="1194"/>
        <v>0</v>
      </c>
      <c r="S8487" s="1">
        <f>IF(AND(A8487&gt;=5,A8487&lt;=9),INDEX(Demand!$C$3:$C$26,C8487),INDEX(Demand!$B$3:$B$26,C8487))</f>
        <v>350</v>
      </c>
      <c r="T8487" s="7">
        <f t="shared" si="1195"/>
        <v>0</v>
      </c>
      <c r="U8487" s="7">
        <f t="shared" si="1196"/>
        <v>0</v>
      </c>
    </row>
    <row r="8488" spans="1:21" x14ac:dyDescent="0.2">
      <c r="A8488" s="1">
        <v>12</v>
      </c>
      <c r="B8488" s="1">
        <v>20</v>
      </c>
      <c r="C8488" s="1">
        <v>8</v>
      </c>
      <c r="D8488">
        <v>10.6</v>
      </c>
      <c r="E8488">
        <v>10.6</v>
      </c>
      <c r="F8488">
        <v>100</v>
      </c>
      <c r="G8488">
        <v>0</v>
      </c>
      <c r="H8488">
        <v>0</v>
      </c>
      <c r="I8488">
        <v>0</v>
      </c>
      <c r="J8488" s="4">
        <f t="shared" si="1191"/>
        <v>125.11500941935071</v>
      </c>
      <c r="K8488" s="4">
        <f t="shared" si="1192"/>
        <v>-2.3794767241575983</v>
      </c>
      <c r="L8488" s="5">
        <f t="shared" si="1197"/>
        <v>39.884990580649287</v>
      </c>
      <c r="M8488" s="5">
        <f t="shared" si="1198"/>
        <v>0</v>
      </c>
      <c r="N8488" s="6">
        <f t="shared" si="1190"/>
        <v>0</v>
      </c>
      <c r="O8488" s="6">
        <f t="shared" si="1193"/>
        <v>0</v>
      </c>
      <c r="P8488" s="6">
        <f>FORECAST(J8488,Inputs!$B$10:$B$18,Inputs!$A$10:$A$18)</f>
        <v>31.714027864993987</v>
      </c>
      <c r="Q8488" s="6">
        <f>IF(Inputs!$D$10="Yes",IF('Hourly Calcs'!P8488&gt;'Hourly Calcs'!K8488,'Hourly Calcs'!O8488,N8488+O8488),N8488+O8488)</f>
        <v>0</v>
      </c>
      <c r="R8488" s="12">
        <f t="shared" si="1194"/>
        <v>0</v>
      </c>
      <c r="S8488" s="1">
        <f>IF(AND(A8488&gt;=5,A8488&lt;=9),INDEX(Demand!$C$3:$C$26,C8488),INDEX(Demand!$B$3:$B$26,C8488))</f>
        <v>350</v>
      </c>
      <c r="T8488" s="7">
        <f t="shared" si="1195"/>
        <v>0</v>
      </c>
      <c r="U8488" s="7">
        <f t="shared" si="1196"/>
        <v>0</v>
      </c>
    </row>
    <row r="8489" spans="1:21" x14ac:dyDescent="0.2">
      <c r="A8489" s="1">
        <v>12</v>
      </c>
      <c r="B8489" s="1">
        <v>20</v>
      </c>
      <c r="C8489" s="1">
        <v>9</v>
      </c>
      <c r="D8489">
        <v>10.8</v>
      </c>
      <c r="E8489">
        <v>10.8</v>
      </c>
      <c r="F8489">
        <v>100</v>
      </c>
      <c r="G8489">
        <v>5</v>
      </c>
      <c r="H8489">
        <v>0</v>
      </c>
      <c r="I8489">
        <v>5</v>
      </c>
      <c r="J8489" s="4">
        <f t="shared" si="1191"/>
        <v>136.86651939790335</v>
      </c>
      <c r="K8489" s="4">
        <f t="shared" si="1192"/>
        <v>4.8164113711763719</v>
      </c>
      <c r="L8489" s="5">
        <f t="shared" si="1197"/>
        <v>28.133480602096654</v>
      </c>
      <c r="M8489" s="5">
        <f t="shared" si="1198"/>
        <v>29.183588628823628</v>
      </c>
      <c r="N8489" s="6">
        <f t="shared" si="1190"/>
        <v>0</v>
      </c>
      <c r="O8489" s="6">
        <f t="shared" si="1193"/>
        <v>4.5725939313876038</v>
      </c>
      <c r="P8489" s="6">
        <f>FORECAST(J8489,Inputs!$B$10:$B$18,Inputs!$A$10:$A$18)</f>
        <v>31.822838142573175</v>
      </c>
      <c r="Q8489" s="6">
        <f>IF(Inputs!$D$10="Yes",IF('Hourly Calcs'!P8489&gt;'Hourly Calcs'!K8489,'Hourly Calcs'!O8489,N8489+O8489),N8489+O8489)</f>
        <v>4.5725939313876038</v>
      </c>
      <c r="R8489" s="12">
        <f t="shared" si="1194"/>
        <v>21.728966361953894</v>
      </c>
      <c r="S8489" s="1">
        <f>IF(AND(A8489&gt;=5,A8489&lt;=9),INDEX(Demand!$C$3:$C$26,C8489),INDEX(Demand!$B$3:$B$26,C8489))</f>
        <v>350</v>
      </c>
      <c r="T8489" s="7">
        <f t="shared" si="1195"/>
        <v>21.728966361953894</v>
      </c>
      <c r="U8489" s="7">
        <f t="shared" si="1196"/>
        <v>0</v>
      </c>
    </row>
    <row r="8490" spans="1:21" x14ac:dyDescent="0.2">
      <c r="A8490" s="1">
        <v>12</v>
      </c>
      <c r="B8490" s="1">
        <v>20</v>
      </c>
      <c r="C8490" s="1">
        <v>10</v>
      </c>
      <c r="D8490">
        <v>11.3</v>
      </c>
      <c r="E8490">
        <v>11.3</v>
      </c>
      <c r="F8490">
        <v>100</v>
      </c>
      <c r="G8490">
        <v>27</v>
      </c>
      <c r="H8490">
        <v>0</v>
      </c>
      <c r="I8490">
        <v>27</v>
      </c>
      <c r="J8490" s="4">
        <f t="shared" si="1191"/>
        <v>149.50149512278415</v>
      </c>
      <c r="K8490" s="4">
        <f t="shared" si="1192"/>
        <v>10.419088118989094</v>
      </c>
      <c r="L8490" s="5">
        <f t="shared" si="1197"/>
        <v>15.498504877215851</v>
      </c>
      <c r="M8490" s="5">
        <f t="shared" si="1198"/>
        <v>23.580911881010906</v>
      </c>
      <c r="N8490" s="6">
        <f t="shared" si="1190"/>
        <v>0</v>
      </c>
      <c r="O8490" s="6">
        <f t="shared" si="1193"/>
        <v>24.692007229493061</v>
      </c>
      <c r="P8490" s="6">
        <f>FORECAST(J8490,Inputs!$B$10:$B$18,Inputs!$A$10:$A$18)</f>
        <v>31.939828658544297</v>
      </c>
      <c r="Q8490" s="6">
        <f>IF(Inputs!$D$10="Yes",IF('Hourly Calcs'!P8490&gt;'Hourly Calcs'!K8490,'Hourly Calcs'!O8490,N8490+O8490),N8490+O8490)</f>
        <v>24.692007229493061</v>
      </c>
      <c r="R8490" s="12">
        <f t="shared" si="1194"/>
        <v>117.33641835455103</v>
      </c>
      <c r="S8490" s="1">
        <f>IF(AND(A8490&gt;=5,A8490&lt;=9),INDEX(Demand!$C$3:$C$26,C8490),INDEX(Demand!$B$3:$B$26,C8490))</f>
        <v>600</v>
      </c>
      <c r="T8490" s="7">
        <f t="shared" si="1195"/>
        <v>117.33641835455103</v>
      </c>
      <c r="U8490" s="7">
        <f t="shared" si="1196"/>
        <v>0</v>
      </c>
    </row>
    <row r="8491" spans="1:21" x14ac:dyDescent="0.2">
      <c r="A8491" s="1">
        <v>12</v>
      </c>
      <c r="B8491" s="1">
        <v>20</v>
      </c>
      <c r="C8491" s="1">
        <v>11</v>
      </c>
      <c r="D8491">
        <v>11.5</v>
      </c>
      <c r="E8491">
        <v>11.5</v>
      </c>
      <c r="F8491">
        <v>100</v>
      </c>
      <c r="G8491">
        <v>51</v>
      </c>
      <c r="H8491">
        <v>0</v>
      </c>
      <c r="I8491">
        <v>51</v>
      </c>
      <c r="J8491" s="4">
        <f t="shared" si="1191"/>
        <v>163.02346101205868</v>
      </c>
      <c r="K8491" s="4">
        <f t="shared" si="1192"/>
        <v>14.218105291435663</v>
      </c>
      <c r="L8491" s="5">
        <f t="shared" si="1197"/>
        <v>1.9765389879413249</v>
      </c>
      <c r="M8491" s="5">
        <f t="shared" si="1198"/>
        <v>19.781894708564337</v>
      </c>
      <c r="N8491" s="6">
        <f t="shared" si="1190"/>
        <v>0</v>
      </c>
      <c r="O8491" s="6">
        <f t="shared" si="1193"/>
        <v>46.640458100153559</v>
      </c>
      <c r="P8491" s="6">
        <f>FORECAST(J8491,Inputs!$B$10:$B$18,Inputs!$A$10:$A$18)</f>
        <v>32.06503204640795</v>
      </c>
      <c r="Q8491" s="6">
        <f>IF(Inputs!$D$10="Yes",IF('Hourly Calcs'!P8491&gt;'Hourly Calcs'!K8491,'Hourly Calcs'!O8491,N8491+O8491),N8491+O8491)</f>
        <v>46.640458100153559</v>
      </c>
      <c r="R8491" s="12">
        <f t="shared" si="1194"/>
        <v>221.63545689192969</v>
      </c>
      <c r="S8491" s="1">
        <f>IF(AND(A8491&gt;=5,A8491&lt;=9),INDEX(Demand!$C$3:$C$26,C8491),INDEX(Demand!$B$3:$B$26,C8491))</f>
        <v>600</v>
      </c>
      <c r="T8491" s="7">
        <f t="shared" si="1195"/>
        <v>221.63545689192972</v>
      </c>
      <c r="U8491" s="7">
        <f t="shared" si="1196"/>
        <v>0</v>
      </c>
    </row>
    <row r="8492" spans="1:21" x14ac:dyDescent="0.2">
      <c r="A8492" s="1">
        <v>12</v>
      </c>
      <c r="B8492" s="1">
        <v>20</v>
      </c>
      <c r="C8492" s="1">
        <v>12</v>
      </c>
      <c r="D8492">
        <v>11.3</v>
      </c>
      <c r="E8492">
        <v>11.3</v>
      </c>
      <c r="F8492">
        <v>100</v>
      </c>
      <c r="G8492">
        <v>65</v>
      </c>
      <c r="H8492">
        <v>0</v>
      </c>
      <c r="I8492">
        <v>65</v>
      </c>
      <c r="J8492" s="4">
        <f t="shared" si="1191"/>
        <v>177.16069820297261</v>
      </c>
      <c r="K8492" s="4">
        <f t="shared" si="1192"/>
        <v>15.845517902512285</v>
      </c>
      <c r="L8492" s="5">
        <f t="shared" si="1197"/>
        <v>12.160698202972611</v>
      </c>
      <c r="M8492" s="5">
        <f t="shared" si="1198"/>
        <v>18.154482097487715</v>
      </c>
      <c r="N8492" s="6">
        <f t="shared" si="1190"/>
        <v>0</v>
      </c>
      <c r="O8492" s="6">
        <f t="shared" si="1193"/>
        <v>59.443721108038851</v>
      </c>
      <c r="P8492" s="6">
        <f>FORECAST(J8492,Inputs!$B$10:$B$18,Inputs!$A$10:$A$18)</f>
        <v>32.195932390768263</v>
      </c>
      <c r="Q8492" s="6">
        <f>IF(Inputs!$D$10="Yes",IF('Hourly Calcs'!P8492&gt;'Hourly Calcs'!K8492,'Hourly Calcs'!O8492,N8492+O8492),N8492+O8492)</f>
        <v>59.443721108038851</v>
      </c>
      <c r="R8492" s="12">
        <f t="shared" si="1194"/>
        <v>282.47656270540062</v>
      </c>
      <c r="S8492" s="1">
        <f>IF(AND(A8492&gt;=5,A8492&lt;=9),INDEX(Demand!$C$3:$C$26,C8492),INDEX(Demand!$B$3:$B$26,C8492))</f>
        <v>600</v>
      </c>
      <c r="T8492" s="7">
        <f t="shared" si="1195"/>
        <v>282.47656270540062</v>
      </c>
      <c r="U8492" s="7">
        <f t="shared" si="1196"/>
        <v>0</v>
      </c>
    </row>
    <row r="8493" spans="1:21" x14ac:dyDescent="0.2">
      <c r="A8493" s="1">
        <v>12</v>
      </c>
      <c r="B8493" s="1">
        <v>20</v>
      </c>
      <c r="C8493" s="1">
        <v>13</v>
      </c>
      <c r="D8493">
        <v>11.1</v>
      </c>
      <c r="E8493">
        <v>11.1</v>
      </c>
      <c r="F8493">
        <v>100</v>
      </c>
      <c r="G8493">
        <v>67</v>
      </c>
      <c r="H8493">
        <v>0</v>
      </c>
      <c r="I8493">
        <v>67</v>
      </c>
      <c r="J8493" s="4">
        <f t="shared" si="1191"/>
        <v>191.41066116245918</v>
      </c>
      <c r="K8493" s="4">
        <f t="shared" si="1192"/>
        <v>15.138008449729327</v>
      </c>
      <c r="L8493" s="5">
        <f t="shared" si="1197"/>
        <v>26.410661162459178</v>
      </c>
      <c r="M8493" s="5">
        <f t="shared" si="1198"/>
        <v>18.861991550270673</v>
      </c>
      <c r="N8493" s="6">
        <f t="shared" si="1190"/>
        <v>0</v>
      </c>
      <c r="O8493" s="6">
        <f t="shared" si="1193"/>
        <v>61.272758680593896</v>
      </c>
      <c r="P8493" s="6">
        <f>FORECAST(J8493,Inputs!$B$10:$B$18,Inputs!$A$10:$A$18)</f>
        <v>32.327876492244989</v>
      </c>
      <c r="Q8493" s="6">
        <f>IF(Inputs!$D$10="Yes",IF('Hourly Calcs'!P8493&gt;'Hourly Calcs'!K8493,'Hourly Calcs'!O8493,N8493+O8493),N8493+O8493)</f>
        <v>61.272758680593896</v>
      </c>
      <c r="R8493" s="12">
        <f t="shared" si="1194"/>
        <v>291.16814925018218</v>
      </c>
      <c r="S8493" s="1">
        <f>IF(AND(A8493&gt;=5,A8493&lt;=9),INDEX(Demand!$C$3:$C$26,C8493),INDEX(Demand!$B$3:$B$26,C8493))</f>
        <v>600</v>
      </c>
      <c r="T8493" s="7">
        <f t="shared" si="1195"/>
        <v>291.16814925018218</v>
      </c>
      <c r="U8493" s="7">
        <f t="shared" si="1196"/>
        <v>0</v>
      </c>
    </row>
    <row r="8494" spans="1:21" x14ac:dyDescent="0.2">
      <c r="A8494" s="1">
        <v>12</v>
      </c>
      <c r="B8494" s="1">
        <v>20</v>
      </c>
      <c r="C8494" s="1">
        <v>14</v>
      </c>
      <c r="D8494">
        <v>11.1</v>
      </c>
      <c r="E8494">
        <v>11.1</v>
      </c>
      <c r="F8494">
        <v>100</v>
      </c>
      <c r="G8494">
        <v>55</v>
      </c>
      <c r="H8494">
        <v>0</v>
      </c>
      <c r="I8494">
        <v>55</v>
      </c>
      <c r="J8494" s="4">
        <f t="shared" si="1191"/>
        <v>205.22472974148863</v>
      </c>
      <c r="K8494" s="4">
        <f t="shared" si="1192"/>
        <v>12.167602429557604</v>
      </c>
      <c r="L8494" s="5">
        <f t="shared" si="1197"/>
        <v>40.22472974148863</v>
      </c>
      <c r="M8494" s="5">
        <f t="shared" si="1198"/>
        <v>21.832397570442396</v>
      </c>
      <c r="N8494" s="6">
        <f t="shared" si="1190"/>
        <v>0</v>
      </c>
      <c r="O8494" s="6">
        <f t="shared" si="1193"/>
        <v>50.298533245263641</v>
      </c>
      <c r="P8494" s="6">
        <f>FORECAST(J8494,Inputs!$B$10:$B$18,Inputs!$A$10:$A$18)</f>
        <v>32.455784534643414</v>
      </c>
      <c r="Q8494" s="6">
        <f>IF(Inputs!$D$10="Yes",IF('Hourly Calcs'!P8494&gt;'Hourly Calcs'!K8494,'Hourly Calcs'!O8494,N8494+O8494),N8494+O8494)</f>
        <v>50.298533245263641</v>
      </c>
      <c r="R8494" s="12">
        <f t="shared" si="1194"/>
        <v>239.01862998149281</v>
      </c>
      <c r="S8494" s="1">
        <f>IF(AND(A8494&gt;=5,A8494&lt;=9),INDEX(Demand!$C$3:$C$26,C8494),INDEX(Demand!$B$3:$B$26,C8494))</f>
        <v>600</v>
      </c>
      <c r="T8494" s="7">
        <f t="shared" si="1195"/>
        <v>239.01862998149284</v>
      </c>
      <c r="U8494" s="7">
        <f t="shared" si="1196"/>
        <v>0</v>
      </c>
    </row>
    <row r="8495" spans="1:21" x14ac:dyDescent="0.2">
      <c r="A8495" s="1">
        <v>12</v>
      </c>
      <c r="B8495" s="1">
        <v>20</v>
      </c>
      <c r="C8495" s="1">
        <v>15</v>
      </c>
      <c r="D8495">
        <v>11.1</v>
      </c>
      <c r="E8495">
        <v>11.1</v>
      </c>
      <c r="F8495">
        <v>100</v>
      </c>
      <c r="G8495">
        <v>33</v>
      </c>
      <c r="H8495">
        <v>0</v>
      </c>
      <c r="I8495">
        <v>33</v>
      </c>
      <c r="J8495" s="4">
        <f t="shared" si="1191"/>
        <v>218.22582902722894</v>
      </c>
      <c r="K8495" s="4">
        <f t="shared" si="1192"/>
        <v>7.2231433909055625</v>
      </c>
      <c r="L8495" s="5">
        <f t="shared" si="1197"/>
        <v>53.22582902722894</v>
      </c>
      <c r="M8495" s="5">
        <f t="shared" si="1198"/>
        <v>26.776856609094438</v>
      </c>
      <c r="N8495" s="6">
        <f t="shared" si="1190"/>
        <v>0</v>
      </c>
      <c r="O8495" s="6">
        <f t="shared" si="1193"/>
        <v>30.179119947158188</v>
      </c>
      <c r="P8495" s="6">
        <f>FORECAST(J8495,Inputs!$B$10:$B$18,Inputs!$A$10:$A$18)</f>
        <v>32.576165083585451</v>
      </c>
      <c r="Q8495" s="6">
        <f>IF(Inputs!$D$10="Yes",IF('Hourly Calcs'!P8495&gt;'Hourly Calcs'!K8495,'Hourly Calcs'!O8495,N8495+O8495),N8495+O8495)</f>
        <v>30.179119947158188</v>
      </c>
      <c r="R8495" s="12">
        <f t="shared" si="1194"/>
        <v>143.4111779888957</v>
      </c>
      <c r="S8495" s="1">
        <f>IF(AND(A8495&gt;=5,A8495&lt;=9),INDEX(Demand!$C$3:$C$26,C8495),INDEX(Demand!$B$3:$B$26,C8495))</f>
        <v>600</v>
      </c>
      <c r="T8495" s="7">
        <f t="shared" si="1195"/>
        <v>143.4111779888957</v>
      </c>
      <c r="U8495" s="7">
        <f t="shared" si="1196"/>
        <v>0</v>
      </c>
    </row>
    <row r="8496" spans="1:21" x14ac:dyDescent="0.2">
      <c r="A8496" s="1">
        <v>12</v>
      </c>
      <c r="B8496" s="1">
        <v>20</v>
      </c>
      <c r="C8496" s="1">
        <v>16</v>
      </c>
      <c r="D8496">
        <v>11.2</v>
      </c>
      <c r="E8496">
        <v>11.2</v>
      </c>
      <c r="F8496">
        <v>100</v>
      </c>
      <c r="G8496">
        <v>8</v>
      </c>
      <c r="H8496">
        <v>0</v>
      </c>
      <c r="I8496">
        <v>8</v>
      </c>
      <c r="J8496" s="4">
        <f t="shared" si="1191"/>
        <v>230.31155029466328</v>
      </c>
      <c r="K8496" s="4">
        <f t="shared" si="1192"/>
        <v>0.8999544161074482</v>
      </c>
      <c r="L8496" s="5">
        <f t="shared" si="1197"/>
        <v>65.311550294663277</v>
      </c>
      <c r="M8496" s="5">
        <f t="shared" si="1198"/>
        <v>33.100045583892552</v>
      </c>
      <c r="N8496" s="6">
        <f t="shared" si="1190"/>
        <v>0</v>
      </c>
      <c r="O8496" s="6">
        <f t="shared" si="1193"/>
        <v>7.3161502902201665</v>
      </c>
      <c r="P8496" s="6">
        <f>FORECAST(J8496,Inputs!$B$10:$B$18,Inputs!$A$10:$A$18)</f>
        <v>32.688069910135766</v>
      </c>
      <c r="Q8496" s="6">
        <f>IF(Inputs!$D$10="Yes",IF('Hourly Calcs'!P8496&gt;'Hourly Calcs'!K8496,'Hourly Calcs'!O8496,N8496+O8496),N8496+O8496)</f>
        <v>7.3161502902201665</v>
      </c>
      <c r="R8496" s="12">
        <f t="shared" si="1194"/>
        <v>34.766346179126231</v>
      </c>
      <c r="S8496" s="1">
        <f>IF(AND(A8496&gt;=5,A8496&lt;=9),INDEX(Demand!$C$3:$C$26,C8496),INDEX(Demand!$B$3:$B$26,C8496))</f>
        <v>900</v>
      </c>
      <c r="T8496" s="7">
        <f t="shared" si="1195"/>
        <v>34.766346179126231</v>
      </c>
      <c r="U8496" s="7">
        <f t="shared" si="1196"/>
        <v>0</v>
      </c>
    </row>
    <row r="8497" spans="1:21" x14ac:dyDescent="0.2">
      <c r="A8497" s="1">
        <v>12</v>
      </c>
      <c r="B8497" s="1">
        <v>20</v>
      </c>
      <c r="C8497" s="1">
        <v>17</v>
      </c>
      <c r="D8497">
        <v>11.3</v>
      </c>
      <c r="E8497">
        <v>11.3</v>
      </c>
      <c r="F8497">
        <v>100</v>
      </c>
      <c r="G8497">
        <v>0</v>
      </c>
      <c r="H8497">
        <v>0</v>
      </c>
      <c r="I8497">
        <v>0</v>
      </c>
      <c r="J8497" s="4">
        <f t="shared" si="1191"/>
        <v>241.62629558567104</v>
      </c>
      <c r="K8497" s="4">
        <f t="shared" si="1192"/>
        <v>-7.332652508338839</v>
      </c>
      <c r="L8497" s="5">
        <f t="shared" si="1197"/>
        <v>76.626295585671045</v>
      </c>
      <c r="M8497" s="5">
        <f t="shared" si="1198"/>
        <v>0</v>
      </c>
      <c r="N8497" s="6">
        <f t="shared" si="1190"/>
        <v>0</v>
      </c>
      <c r="O8497" s="6">
        <f t="shared" si="1193"/>
        <v>0</v>
      </c>
      <c r="P8497" s="6">
        <f>FORECAST(J8497,Inputs!$B$10:$B$18,Inputs!$A$10:$A$18)</f>
        <v>32.792836070237691</v>
      </c>
      <c r="Q8497" s="6">
        <f>IF(Inputs!$D$10="Yes",IF('Hourly Calcs'!P8497&gt;'Hourly Calcs'!K8497,'Hourly Calcs'!O8497,N8497+O8497),N8497+O8497)</f>
        <v>0</v>
      </c>
      <c r="R8497" s="12">
        <f t="shared" si="1194"/>
        <v>0</v>
      </c>
      <c r="S8497" s="1">
        <f>IF(AND(A8497&gt;=5,A8497&lt;=9),INDEX(Demand!$C$3:$C$26,C8497),INDEX(Demand!$B$3:$B$26,C8497))</f>
        <v>900</v>
      </c>
      <c r="T8497" s="7">
        <f t="shared" si="1195"/>
        <v>0</v>
      </c>
      <c r="U8497" s="7">
        <f t="shared" si="1196"/>
        <v>0</v>
      </c>
    </row>
    <row r="8498" spans="1:21" x14ac:dyDescent="0.2">
      <c r="A8498" s="1">
        <v>12</v>
      </c>
      <c r="B8498" s="1">
        <v>20</v>
      </c>
      <c r="C8498" s="1">
        <v>18</v>
      </c>
      <c r="D8498">
        <v>11.4</v>
      </c>
      <c r="E8498">
        <v>11.4</v>
      </c>
      <c r="F8498">
        <v>100</v>
      </c>
      <c r="G8498">
        <v>0</v>
      </c>
      <c r="H8498">
        <v>0</v>
      </c>
      <c r="I8498">
        <v>0</v>
      </c>
      <c r="J8498" s="4">
        <f t="shared" si="1191"/>
        <v>252.49186596001044</v>
      </c>
      <c r="K8498" s="4">
        <f t="shared" si="1192"/>
        <v>-16.086349682266629</v>
      </c>
      <c r="L8498" s="5">
        <f t="shared" si="1197"/>
        <v>87.491865960010443</v>
      </c>
      <c r="M8498" s="5">
        <f t="shared" si="1198"/>
        <v>0</v>
      </c>
      <c r="N8498" s="6">
        <f t="shared" si="1190"/>
        <v>0</v>
      </c>
      <c r="O8498" s="6">
        <f t="shared" si="1193"/>
        <v>0</v>
      </c>
      <c r="P8498" s="6">
        <f>FORECAST(J8498,Inputs!$B$10:$B$18,Inputs!$A$10:$A$18)</f>
        <v>32.893443203333426</v>
      </c>
      <c r="Q8498" s="6">
        <f>IF(Inputs!$D$10="Yes",IF('Hourly Calcs'!P8498&gt;'Hourly Calcs'!K8498,'Hourly Calcs'!O8498,N8498+O8498),N8498+O8498)</f>
        <v>0</v>
      </c>
      <c r="R8498" s="12">
        <f t="shared" si="1194"/>
        <v>0</v>
      </c>
      <c r="S8498" s="1">
        <f>IF(AND(A8498&gt;=5,A8498&lt;=9),INDEX(Demand!$C$3:$C$26,C8498),INDEX(Demand!$B$3:$B$26,C8498))</f>
        <v>900</v>
      </c>
      <c r="T8498" s="7">
        <f t="shared" si="1195"/>
        <v>0</v>
      </c>
      <c r="U8498" s="7">
        <f t="shared" si="1196"/>
        <v>0</v>
      </c>
    </row>
    <row r="8499" spans="1:21" x14ac:dyDescent="0.2">
      <c r="A8499" s="1">
        <v>12</v>
      </c>
      <c r="B8499" s="1">
        <v>20</v>
      </c>
      <c r="C8499" s="1">
        <v>19</v>
      </c>
      <c r="D8499">
        <v>11.4</v>
      </c>
      <c r="E8499">
        <v>11.4</v>
      </c>
      <c r="F8499">
        <v>100</v>
      </c>
      <c r="G8499">
        <v>0</v>
      </c>
      <c r="H8499">
        <v>0</v>
      </c>
      <c r="I8499">
        <v>0</v>
      </c>
      <c r="J8499" s="4">
        <f t="shared" si="1191"/>
        <v>263.37506844351844</v>
      </c>
      <c r="K8499" s="4">
        <f t="shared" si="1192"/>
        <v>-25.361228096250116</v>
      </c>
      <c r="L8499" s="5">
        <f t="shared" si="1197"/>
        <v>0</v>
      </c>
      <c r="M8499" s="5">
        <f t="shared" si="1198"/>
        <v>0</v>
      </c>
      <c r="N8499" s="6">
        <f t="shared" si="1190"/>
        <v>0</v>
      </c>
      <c r="O8499" s="6">
        <f t="shared" si="1193"/>
        <v>0</v>
      </c>
      <c r="P8499" s="6">
        <f>FORECAST(J8499,Inputs!$B$10:$B$18,Inputs!$A$10:$A$18)</f>
        <v>32.99421359669924</v>
      </c>
      <c r="Q8499" s="6">
        <f>IF(Inputs!$D$10="Yes",IF('Hourly Calcs'!P8499&gt;'Hourly Calcs'!K8499,'Hourly Calcs'!O8499,N8499+O8499),N8499+O8499)</f>
        <v>0</v>
      </c>
      <c r="R8499" s="12">
        <f t="shared" si="1194"/>
        <v>0</v>
      </c>
      <c r="S8499" s="1">
        <f>IF(AND(A8499&gt;=5,A8499&lt;=9),INDEX(Demand!$C$3:$C$26,C8499),INDEX(Demand!$B$3:$B$26,C8499))</f>
        <v>900</v>
      </c>
      <c r="T8499" s="7">
        <f t="shared" si="1195"/>
        <v>0</v>
      </c>
      <c r="U8499" s="7">
        <f t="shared" si="1196"/>
        <v>0</v>
      </c>
    </row>
    <row r="8500" spans="1:21" x14ac:dyDescent="0.2">
      <c r="A8500" s="1">
        <v>12</v>
      </c>
      <c r="B8500" s="1">
        <v>20</v>
      </c>
      <c r="C8500" s="1">
        <v>20</v>
      </c>
      <c r="D8500">
        <v>11.3</v>
      </c>
      <c r="E8500">
        <v>11.3</v>
      </c>
      <c r="F8500">
        <v>100</v>
      </c>
      <c r="G8500">
        <v>0</v>
      </c>
      <c r="H8500">
        <v>0</v>
      </c>
      <c r="I8500">
        <v>0</v>
      </c>
      <c r="J8500" s="4">
        <f t="shared" si="1191"/>
        <v>274.92848742268279</v>
      </c>
      <c r="K8500" s="4">
        <f t="shared" si="1192"/>
        <v>-34.839351092010332</v>
      </c>
      <c r="L8500" s="5">
        <f t="shared" si="1197"/>
        <v>0</v>
      </c>
      <c r="M8500" s="5">
        <f t="shared" si="1198"/>
        <v>0</v>
      </c>
      <c r="N8500" s="6">
        <f t="shared" si="1190"/>
        <v>0</v>
      </c>
      <c r="O8500" s="6">
        <f t="shared" si="1193"/>
        <v>0</v>
      </c>
      <c r="P8500" s="6">
        <f>FORECAST(J8500,Inputs!$B$10:$B$18,Inputs!$A$10:$A$18)</f>
        <v>33.101189698358169</v>
      </c>
      <c r="Q8500" s="6">
        <f>IF(Inputs!$D$10="Yes",IF('Hourly Calcs'!P8500&gt;'Hourly Calcs'!K8500,'Hourly Calcs'!O8500,N8500+O8500),N8500+O8500)</f>
        <v>0</v>
      </c>
      <c r="R8500" s="12">
        <f t="shared" si="1194"/>
        <v>0</v>
      </c>
      <c r="S8500" s="1">
        <f>IF(AND(A8500&gt;=5,A8500&lt;=9),INDEX(Demand!$C$3:$C$26,C8500),INDEX(Demand!$B$3:$B$26,C8500))</f>
        <v>800</v>
      </c>
      <c r="T8500" s="7">
        <f t="shared" si="1195"/>
        <v>0</v>
      </c>
      <c r="U8500" s="7">
        <f t="shared" si="1196"/>
        <v>0</v>
      </c>
    </row>
    <row r="8501" spans="1:21" x14ac:dyDescent="0.2">
      <c r="A8501" s="1">
        <v>12</v>
      </c>
      <c r="B8501" s="1">
        <v>20</v>
      </c>
      <c r="C8501" s="1">
        <v>21</v>
      </c>
      <c r="D8501">
        <v>10.9</v>
      </c>
      <c r="E8501">
        <v>10.9</v>
      </c>
      <c r="F8501">
        <v>100</v>
      </c>
      <c r="G8501">
        <v>0</v>
      </c>
      <c r="H8501">
        <v>0</v>
      </c>
      <c r="I8501">
        <v>0</v>
      </c>
      <c r="J8501" s="4">
        <f t="shared" si="1191"/>
        <v>288.12745197621268</v>
      </c>
      <c r="K8501" s="4">
        <f t="shared" si="1192"/>
        <v>-44.127525474159967</v>
      </c>
      <c r="L8501" s="5">
        <f t="shared" si="1197"/>
        <v>0</v>
      </c>
      <c r="M8501" s="5">
        <f t="shared" si="1198"/>
        <v>0</v>
      </c>
      <c r="N8501" s="6">
        <f t="shared" si="1190"/>
        <v>0</v>
      </c>
      <c r="O8501" s="6">
        <f t="shared" si="1193"/>
        <v>0</v>
      </c>
      <c r="P8501" s="6">
        <f>FORECAST(J8501,Inputs!$B$10:$B$18,Inputs!$A$10:$A$18)</f>
        <v>33.223402333113079</v>
      </c>
      <c r="Q8501" s="6">
        <f>IF(Inputs!$D$10="Yes",IF('Hourly Calcs'!P8501&gt;'Hourly Calcs'!K8501,'Hourly Calcs'!O8501,N8501+O8501),N8501+O8501)</f>
        <v>0</v>
      </c>
      <c r="R8501" s="12">
        <f t="shared" si="1194"/>
        <v>0</v>
      </c>
      <c r="S8501" s="1">
        <f>IF(AND(A8501&gt;=5,A8501&lt;=9),INDEX(Demand!$C$3:$C$26,C8501),INDEX(Demand!$B$3:$B$26,C8501))</f>
        <v>700</v>
      </c>
      <c r="T8501" s="7">
        <f t="shared" si="1195"/>
        <v>0</v>
      </c>
      <c r="U8501" s="7">
        <f t="shared" si="1196"/>
        <v>0</v>
      </c>
    </row>
    <row r="8502" spans="1:21" x14ac:dyDescent="0.2">
      <c r="A8502" s="1">
        <v>12</v>
      </c>
      <c r="B8502" s="1">
        <v>20</v>
      </c>
      <c r="C8502" s="1">
        <v>22</v>
      </c>
      <c r="D8502">
        <v>9.8000000000000007</v>
      </c>
      <c r="E8502">
        <v>9.8000000000000007</v>
      </c>
      <c r="F8502">
        <v>100</v>
      </c>
      <c r="G8502">
        <v>0</v>
      </c>
      <c r="H8502">
        <v>0</v>
      </c>
      <c r="I8502">
        <v>0</v>
      </c>
      <c r="J8502" s="4">
        <f t="shared" si="1191"/>
        <v>304.50321030035138</v>
      </c>
      <c r="K8502" s="4">
        <f t="shared" si="1192"/>
        <v>-52.633462609889591</v>
      </c>
      <c r="L8502" s="5">
        <f t="shared" si="1197"/>
        <v>0</v>
      </c>
      <c r="M8502" s="5">
        <f t="shared" si="1198"/>
        <v>0</v>
      </c>
      <c r="N8502" s="6">
        <f t="shared" si="1190"/>
        <v>0</v>
      </c>
      <c r="O8502" s="6">
        <f t="shared" si="1193"/>
        <v>0</v>
      </c>
      <c r="P8502" s="6">
        <f>FORECAST(J8502,Inputs!$B$10:$B$18,Inputs!$A$10:$A$18)</f>
        <v>33.375029725003252</v>
      </c>
      <c r="Q8502" s="6">
        <f>IF(Inputs!$D$10="Yes",IF('Hourly Calcs'!P8502&gt;'Hourly Calcs'!K8502,'Hourly Calcs'!O8502,N8502+O8502),N8502+O8502)</f>
        <v>0</v>
      </c>
      <c r="R8502" s="12">
        <f t="shared" si="1194"/>
        <v>0</v>
      </c>
      <c r="S8502" s="1">
        <f>IF(AND(A8502&gt;=5,A8502&lt;=9),INDEX(Demand!$C$3:$C$26,C8502),INDEX(Demand!$B$3:$B$26,C8502))</f>
        <v>600</v>
      </c>
      <c r="T8502" s="7">
        <f t="shared" si="1195"/>
        <v>0</v>
      </c>
      <c r="U8502" s="7">
        <f t="shared" si="1196"/>
        <v>0</v>
      </c>
    </row>
    <row r="8503" spans="1:21" x14ac:dyDescent="0.2">
      <c r="A8503" s="1">
        <v>12</v>
      </c>
      <c r="B8503" s="1">
        <v>20</v>
      </c>
      <c r="C8503" s="1">
        <v>23</v>
      </c>
      <c r="D8503">
        <v>9</v>
      </c>
      <c r="E8503">
        <v>9</v>
      </c>
      <c r="F8503">
        <v>100</v>
      </c>
      <c r="G8503">
        <v>0</v>
      </c>
      <c r="H8503">
        <v>0</v>
      </c>
      <c r="I8503">
        <v>0</v>
      </c>
      <c r="J8503" s="4">
        <f t="shared" si="1191"/>
        <v>326.15835986307724</v>
      </c>
      <c r="K8503" s="4">
        <f t="shared" si="1192"/>
        <v>-59.328941044974357</v>
      </c>
      <c r="L8503" s="5">
        <f t="shared" si="1197"/>
        <v>0</v>
      </c>
      <c r="M8503" s="5">
        <f t="shared" si="1198"/>
        <v>0</v>
      </c>
      <c r="N8503" s="6">
        <f t="shared" si="1190"/>
        <v>0</v>
      </c>
      <c r="O8503" s="6">
        <f t="shared" si="1193"/>
        <v>0</v>
      </c>
      <c r="P8503" s="6">
        <f>FORECAST(J8503,Inputs!$B$10:$B$18,Inputs!$A$10:$A$18)</f>
        <v>33.575540369102562</v>
      </c>
      <c r="Q8503" s="6">
        <f>IF(Inputs!$D$10="Yes",IF('Hourly Calcs'!P8503&gt;'Hourly Calcs'!K8503,'Hourly Calcs'!O8503,N8503+O8503),N8503+O8503)</f>
        <v>0</v>
      </c>
      <c r="R8503" s="12">
        <f t="shared" si="1194"/>
        <v>0</v>
      </c>
      <c r="S8503" s="1">
        <f>IF(AND(A8503&gt;=5,A8503&lt;=9),INDEX(Demand!$C$3:$C$26,C8503),INDEX(Demand!$B$3:$B$26,C8503))</f>
        <v>500</v>
      </c>
      <c r="T8503" s="7">
        <f t="shared" si="1195"/>
        <v>0</v>
      </c>
      <c r="U8503" s="7">
        <f t="shared" si="1196"/>
        <v>0</v>
      </c>
    </row>
    <row r="8504" spans="1:21" x14ac:dyDescent="0.2">
      <c r="A8504" s="1">
        <v>12</v>
      </c>
      <c r="B8504" s="1">
        <v>20</v>
      </c>
      <c r="C8504" s="1">
        <v>24</v>
      </c>
      <c r="D8504">
        <v>9.5</v>
      </c>
      <c r="E8504">
        <v>8.5</v>
      </c>
      <c r="F8504">
        <v>93</v>
      </c>
      <c r="G8504">
        <v>0</v>
      </c>
      <c r="H8504">
        <v>0</v>
      </c>
      <c r="I8504">
        <v>0</v>
      </c>
      <c r="J8504" s="4">
        <f t="shared" si="1191"/>
        <v>353.92991209441527</v>
      </c>
      <c r="K8504" s="4">
        <f t="shared" si="1192"/>
        <v>-62.602277699484944</v>
      </c>
      <c r="L8504" s="5">
        <f t="shared" si="1197"/>
        <v>0</v>
      </c>
      <c r="M8504" s="5">
        <f t="shared" si="1198"/>
        <v>0</v>
      </c>
      <c r="N8504" s="6">
        <f t="shared" si="1190"/>
        <v>0</v>
      </c>
      <c r="O8504" s="6">
        <f t="shared" si="1193"/>
        <v>0</v>
      </c>
      <c r="P8504" s="6">
        <f>FORECAST(J8504,Inputs!$B$10:$B$18,Inputs!$A$10:$A$18)</f>
        <v>33.832684371244582</v>
      </c>
      <c r="Q8504" s="6">
        <f>IF(Inputs!$D$10="Yes",IF('Hourly Calcs'!P8504&gt;'Hourly Calcs'!K8504,'Hourly Calcs'!O8504,N8504+O8504),N8504+O8504)</f>
        <v>0</v>
      </c>
      <c r="R8504" s="12">
        <f t="shared" si="1194"/>
        <v>0</v>
      </c>
      <c r="S8504" s="1">
        <f>IF(AND(A8504&gt;=5,A8504&lt;=9),INDEX(Demand!$C$3:$C$26,C8504),INDEX(Demand!$B$3:$B$26,C8504))</f>
        <v>400</v>
      </c>
      <c r="T8504" s="7">
        <f t="shared" si="1195"/>
        <v>0</v>
      </c>
      <c r="U8504" s="7">
        <f t="shared" si="1196"/>
        <v>0</v>
      </c>
    </row>
    <row r="8505" spans="1:21" x14ac:dyDescent="0.2">
      <c r="A8505" s="1">
        <v>12</v>
      </c>
      <c r="B8505" s="1">
        <v>21</v>
      </c>
      <c r="C8505" s="1">
        <v>1</v>
      </c>
      <c r="D8505">
        <v>9.5</v>
      </c>
      <c r="E8505">
        <v>7.6</v>
      </c>
      <c r="F8505">
        <v>88</v>
      </c>
      <c r="G8505">
        <v>0</v>
      </c>
      <c r="H8505">
        <v>0</v>
      </c>
      <c r="I8505">
        <v>0</v>
      </c>
      <c r="J8505" s="4">
        <f t="shared" si="1191"/>
        <v>23.213937626874639</v>
      </c>
      <c r="K8505" s="4">
        <f t="shared" si="1192"/>
        <v>-61.169892168225914</v>
      </c>
      <c r="L8505" s="5">
        <f t="shared" si="1197"/>
        <v>0</v>
      </c>
      <c r="M8505" s="5">
        <f t="shared" si="1198"/>
        <v>0</v>
      </c>
      <c r="N8505" s="6">
        <f t="shared" si="1190"/>
        <v>0</v>
      </c>
      <c r="O8505" s="6">
        <f t="shared" si="1193"/>
        <v>0</v>
      </c>
      <c r="P8505" s="6">
        <f>FORECAST(J8505,Inputs!$B$10:$B$18,Inputs!$A$10:$A$18)</f>
        <v>30.770499422471058</v>
      </c>
      <c r="Q8505" s="6">
        <f>IF(Inputs!$D$10="Yes",IF('Hourly Calcs'!P8505&gt;'Hourly Calcs'!K8505,'Hourly Calcs'!O8505,N8505+O8505),N8505+O8505)</f>
        <v>0</v>
      </c>
      <c r="R8505" s="12">
        <f t="shared" si="1194"/>
        <v>0</v>
      </c>
      <c r="S8505" s="1">
        <f>IF(AND(A8505&gt;=5,A8505&lt;=9),INDEX(Demand!$C$3:$C$26,C8505),INDEX(Demand!$B$3:$B$26,C8505))</f>
        <v>350</v>
      </c>
      <c r="T8505" s="7">
        <f t="shared" si="1195"/>
        <v>0</v>
      </c>
      <c r="U8505" s="7">
        <f t="shared" si="1196"/>
        <v>0</v>
      </c>
    </row>
    <row r="8506" spans="1:21" x14ac:dyDescent="0.2">
      <c r="A8506" s="1">
        <v>12</v>
      </c>
      <c r="B8506" s="1">
        <v>21</v>
      </c>
      <c r="C8506" s="1">
        <v>2</v>
      </c>
      <c r="D8506">
        <v>8.5</v>
      </c>
      <c r="E8506">
        <v>5.0999999999999996</v>
      </c>
      <c r="F8506">
        <v>79</v>
      </c>
      <c r="G8506">
        <v>0</v>
      </c>
      <c r="H8506">
        <v>0</v>
      </c>
      <c r="I8506">
        <v>0</v>
      </c>
      <c r="J8506" s="4">
        <f t="shared" si="1191"/>
        <v>47.47228914390891</v>
      </c>
      <c r="K8506" s="4">
        <f t="shared" si="1192"/>
        <v>-55.646456572184434</v>
      </c>
      <c r="L8506" s="5">
        <f t="shared" si="1197"/>
        <v>0</v>
      </c>
      <c r="M8506" s="5">
        <f t="shared" si="1198"/>
        <v>0</v>
      </c>
      <c r="N8506" s="6">
        <f t="shared" si="1190"/>
        <v>0</v>
      </c>
      <c r="O8506" s="6">
        <f t="shared" si="1193"/>
        <v>0</v>
      </c>
      <c r="P8506" s="6">
        <f>FORECAST(J8506,Inputs!$B$10:$B$18,Inputs!$A$10:$A$18)</f>
        <v>30.995113788369526</v>
      </c>
      <c r="Q8506" s="6">
        <f>IF(Inputs!$D$10="Yes",IF('Hourly Calcs'!P8506&gt;'Hourly Calcs'!K8506,'Hourly Calcs'!O8506,N8506+O8506),N8506+O8506)</f>
        <v>0</v>
      </c>
      <c r="R8506" s="12">
        <f t="shared" si="1194"/>
        <v>0</v>
      </c>
      <c r="S8506" s="1">
        <f>IF(AND(A8506&gt;=5,A8506&lt;=9),INDEX(Demand!$C$3:$C$26,C8506),INDEX(Demand!$B$3:$B$26,C8506))</f>
        <v>350</v>
      </c>
      <c r="T8506" s="7">
        <f t="shared" si="1195"/>
        <v>0</v>
      </c>
      <c r="U8506" s="7">
        <f t="shared" si="1196"/>
        <v>0</v>
      </c>
    </row>
    <row r="8507" spans="1:21" x14ac:dyDescent="0.2">
      <c r="A8507" s="1">
        <v>12</v>
      </c>
      <c r="B8507" s="1">
        <v>21</v>
      </c>
      <c r="C8507" s="1">
        <v>3</v>
      </c>
      <c r="D8507">
        <v>8.1</v>
      </c>
      <c r="E8507">
        <v>4.7</v>
      </c>
      <c r="F8507">
        <v>79</v>
      </c>
      <c r="G8507">
        <v>0</v>
      </c>
      <c r="H8507">
        <v>0</v>
      </c>
      <c r="I8507">
        <v>0</v>
      </c>
      <c r="J8507" s="4">
        <f t="shared" si="1191"/>
        <v>65.727465448753406</v>
      </c>
      <c r="K8507" s="4">
        <f t="shared" si="1192"/>
        <v>-47.716378461116676</v>
      </c>
      <c r="L8507" s="5">
        <f t="shared" si="1197"/>
        <v>0</v>
      </c>
      <c r="M8507" s="5">
        <f t="shared" si="1198"/>
        <v>0</v>
      </c>
      <c r="N8507" s="6">
        <f t="shared" si="1190"/>
        <v>0</v>
      </c>
      <c r="O8507" s="6">
        <f t="shared" si="1193"/>
        <v>0</v>
      </c>
      <c r="P8507" s="6">
        <f>FORECAST(J8507,Inputs!$B$10:$B$18,Inputs!$A$10:$A$18)</f>
        <v>31.164143198599568</v>
      </c>
      <c r="Q8507" s="6">
        <f>IF(Inputs!$D$10="Yes",IF('Hourly Calcs'!P8507&gt;'Hourly Calcs'!K8507,'Hourly Calcs'!O8507,N8507+O8507),N8507+O8507)</f>
        <v>0</v>
      </c>
      <c r="R8507" s="12">
        <f t="shared" si="1194"/>
        <v>0</v>
      </c>
      <c r="S8507" s="1">
        <f>IF(AND(A8507&gt;=5,A8507&lt;=9),INDEX(Demand!$C$3:$C$26,C8507),INDEX(Demand!$B$3:$B$26,C8507))</f>
        <v>350</v>
      </c>
      <c r="T8507" s="7">
        <f t="shared" si="1195"/>
        <v>0</v>
      </c>
      <c r="U8507" s="7">
        <f t="shared" si="1196"/>
        <v>0</v>
      </c>
    </row>
    <row r="8508" spans="1:21" x14ac:dyDescent="0.2">
      <c r="A8508" s="1">
        <v>12</v>
      </c>
      <c r="B8508" s="1">
        <v>21</v>
      </c>
      <c r="C8508" s="1">
        <v>4</v>
      </c>
      <c r="D8508">
        <v>8</v>
      </c>
      <c r="E8508">
        <v>4.5999999999999996</v>
      </c>
      <c r="F8508">
        <v>79</v>
      </c>
      <c r="G8508">
        <v>0</v>
      </c>
      <c r="H8508">
        <v>0</v>
      </c>
      <c r="I8508">
        <v>0</v>
      </c>
      <c r="J8508" s="4">
        <f t="shared" si="1191"/>
        <v>79.990625091536401</v>
      </c>
      <c r="K8508" s="4">
        <f t="shared" si="1192"/>
        <v>-38.656118489770421</v>
      </c>
      <c r="L8508" s="5">
        <f t="shared" si="1197"/>
        <v>85.009374908463599</v>
      </c>
      <c r="M8508" s="5">
        <f t="shared" si="1198"/>
        <v>0</v>
      </c>
      <c r="N8508" s="6">
        <f t="shared" si="1190"/>
        <v>0</v>
      </c>
      <c r="O8508" s="6">
        <f t="shared" si="1193"/>
        <v>0</v>
      </c>
      <c r="P8508" s="6">
        <f>FORECAST(J8508,Inputs!$B$10:$B$18,Inputs!$A$10:$A$18)</f>
        <v>31.296209491588296</v>
      </c>
      <c r="Q8508" s="6">
        <f>IF(Inputs!$D$10="Yes",IF('Hourly Calcs'!P8508&gt;'Hourly Calcs'!K8508,'Hourly Calcs'!O8508,N8508+O8508),N8508+O8508)</f>
        <v>0</v>
      </c>
      <c r="R8508" s="12">
        <f t="shared" si="1194"/>
        <v>0</v>
      </c>
      <c r="S8508" s="1">
        <f>IF(AND(A8508&gt;=5,A8508&lt;=9),INDEX(Demand!$C$3:$C$26,C8508),INDEX(Demand!$B$3:$B$26,C8508))</f>
        <v>350</v>
      </c>
      <c r="T8508" s="7">
        <f t="shared" si="1195"/>
        <v>0</v>
      </c>
      <c r="U8508" s="7">
        <f t="shared" si="1196"/>
        <v>0</v>
      </c>
    </row>
    <row r="8509" spans="1:21" x14ac:dyDescent="0.2">
      <c r="A8509" s="1">
        <v>12</v>
      </c>
      <c r="B8509" s="1">
        <v>21</v>
      </c>
      <c r="C8509" s="1">
        <v>5</v>
      </c>
      <c r="D8509">
        <v>7.8</v>
      </c>
      <c r="E8509">
        <v>3.9</v>
      </c>
      <c r="F8509">
        <v>76</v>
      </c>
      <c r="G8509">
        <v>0</v>
      </c>
      <c r="H8509">
        <v>0</v>
      </c>
      <c r="I8509">
        <v>0</v>
      </c>
      <c r="J8509" s="4">
        <f t="shared" si="1191"/>
        <v>92.06836580473869</v>
      </c>
      <c r="K8509" s="4">
        <f t="shared" si="1192"/>
        <v>-29.200574294486444</v>
      </c>
      <c r="L8509" s="5">
        <f t="shared" si="1197"/>
        <v>72.93163419526131</v>
      </c>
      <c r="M8509" s="5">
        <f t="shared" si="1198"/>
        <v>0</v>
      </c>
      <c r="N8509" s="6">
        <f t="shared" si="1190"/>
        <v>0</v>
      </c>
      <c r="O8509" s="6">
        <f t="shared" si="1193"/>
        <v>0</v>
      </c>
      <c r="P8509" s="6">
        <f>FORECAST(J8509,Inputs!$B$10:$B$18,Inputs!$A$10:$A$18)</f>
        <v>31.408040424117949</v>
      </c>
      <c r="Q8509" s="6">
        <f>IF(Inputs!$D$10="Yes",IF('Hourly Calcs'!P8509&gt;'Hourly Calcs'!K8509,'Hourly Calcs'!O8509,N8509+O8509),N8509+O8509)</f>
        <v>0</v>
      </c>
      <c r="R8509" s="12">
        <f t="shared" si="1194"/>
        <v>0</v>
      </c>
      <c r="S8509" s="1">
        <f>IF(AND(A8509&gt;=5,A8509&lt;=9),INDEX(Demand!$C$3:$C$26,C8509),INDEX(Demand!$B$3:$B$26,C8509))</f>
        <v>350</v>
      </c>
      <c r="T8509" s="7">
        <f t="shared" si="1195"/>
        <v>0</v>
      </c>
      <c r="U8509" s="7">
        <f t="shared" si="1196"/>
        <v>0</v>
      </c>
    </row>
    <row r="8510" spans="1:21" x14ac:dyDescent="0.2">
      <c r="A8510" s="1">
        <v>12</v>
      </c>
      <c r="B8510" s="1">
        <v>21</v>
      </c>
      <c r="C8510" s="1">
        <v>6</v>
      </c>
      <c r="D8510">
        <v>7.4</v>
      </c>
      <c r="E8510">
        <v>3.1</v>
      </c>
      <c r="F8510">
        <v>74</v>
      </c>
      <c r="G8510">
        <v>0</v>
      </c>
      <c r="H8510">
        <v>0</v>
      </c>
      <c r="I8510">
        <v>0</v>
      </c>
      <c r="J8510" s="4">
        <f t="shared" si="1191"/>
        <v>103.1308321177258</v>
      </c>
      <c r="K8510" s="4">
        <f t="shared" si="1192"/>
        <v>-19.802603280830922</v>
      </c>
      <c r="L8510" s="5">
        <f t="shared" si="1197"/>
        <v>61.869167882274198</v>
      </c>
      <c r="M8510" s="5">
        <f t="shared" si="1198"/>
        <v>0</v>
      </c>
      <c r="N8510" s="6">
        <f t="shared" si="1190"/>
        <v>0</v>
      </c>
      <c r="O8510" s="6">
        <f t="shared" si="1193"/>
        <v>0</v>
      </c>
      <c r="P8510" s="6">
        <f>FORECAST(J8510,Inputs!$B$10:$B$18,Inputs!$A$10:$A$18)</f>
        <v>31.510470667756717</v>
      </c>
      <c r="Q8510" s="6">
        <f>IF(Inputs!$D$10="Yes",IF('Hourly Calcs'!P8510&gt;'Hourly Calcs'!K8510,'Hourly Calcs'!O8510,N8510+O8510),N8510+O8510)</f>
        <v>0</v>
      </c>
      <c r="R8510" s="12">
        <f t="shared" si="1194"/>
        <v>0</v>
      </c>
      <c r="S8510" s="1">
        <f>IF(AND(A8510&gt;=5,A8510&lt;=9),INDEX(Demand!$C$3:$C$26,C8510),INDEX(Demand!$B$3:$B$26,C8510))</f>
        <v>350</v>
      </c>
      <c r="T8510" s="7">
        <f t="shared" si="1195"/>
        <v>0</v>
      </c>
      <c r="U8510" s="7">
        <f t="shared" si="1196"/>
        <v>0</v>
      </c>
    </row>
    <row r="8511" spans="1:21" x14ac:dyDescent="0.2">
      <c r="A8511" s="1">
        <v>12</v>
      </c>
      <c r="B8511" s="1">
        <v>21</v>
      </c>
      <c r="C8511" s="1">
        <v>7</v>
      </c>
      <c r="D8511">
        <v>7.1</v>
      </c>
      <c r="E8511">
        <v>3</v>
      </c>
      <c r="F8511">
        <v>75</v>
      </c>
      <c r="G8511">
        <v>0</v>
      </c>
      <c r="H8511">
        <v>0</v>
      </c>
      <c r="I8511">
        <v>0</v>
      </c>
      <c r="J8511" s="4">
        <f t="shared" si="1191"/>
        <v>113.93871883327903</v>
      </c>
      <c r="K8511" s="4">
        <f t="shared" si="1192"/>
        <v>-10.802602250736868</v>
      </c>
      <c r="L8511" s="5">
        <f t="shared" si="1197"/>
        <v>51.061281166720974</v>
      </c>
      <c r="M8511" s="5">
        <f t="shared" si="1198"/>
        <v>0</v>
      </c>
      <c r="N8511" s="6">
        <f t="shared" si="1190"/>
        <v>0</v>
      </c>
      <c r="O8511" s="6">
        <f t="shared" si="1193"/>
        <v>0</v>
      </c>
      <c r="P8511" s="6">
        <f>FORECAST(J8511,Inputs!$B$10:$B$18,Inputs!$A$10:$A$18)</f>
        <v>31.61054369290073</v>
      </c>
      <c r="Q8511" s="6">
        <f>IF(Inputs!$D$10="Yes",IF('Hourly Calcs'!P8511&gt;'Hourly Calcs'!K8511,'Hourly Calcs'!O8511,N8511+O8511),N8511+O8511)</f>
        <v>0</v>
      </c>
      <c r="R8511" s="12">
        <f t="shared" si="1194"/>
        <v>0</v>
      </c>
      <c r="S8511" s="1">
        <f>IF(AND(A8511&gt;=5,A8511&lt;=9),INDEX(Demand!$C$3:$C$26,C8511),INDEX(Demand!$B$3:$B$26,C8511))</f>
        <v>350</v>
      </c>
      <c r="T8511" s="7">
        <f t="shared" si="1195"/>
        <v>0</v>
      </c>
      <c r="U8511" s="7">
        <f t="shared" si="1196"/>
        <v>0</v>
      </c>
    </row>
    <row r="8512" spans="1:21" x14ac:dyDescent="0.2">
      <c r="A8512" s="1">
        <v>12</v>
      </c>
      <c r="B8512" s="1">
        <v>21</v>
      </c>
      <c r="C8512" s="1">
        <v>8</v>
      </c>
      <c r="D8512">
        <v>6.9</v>
      </c>
      <c r="E8512">
        <v>3.2</v>
      </c>
      <c r="F8512">
        <v>77</v>
      </c>
      <c r="G8512">
        <v>0</v>
      </c>
      <c r="H8512">
        <v>0</v>
      </c>
      <c r="I8512">
        <v>0</v>
      </c>
      <c r="J8512" s="4">
        <f t="shared" si="1191"/>
        <v>125.0243410277086</v>
      </c>
      <c r="K8512" s="4">
        <f t="shared" si="1192"/>
        <v>-2.4519085448720261</v>
      </c>
      <c r="L8512" s="5">
        <f t="shared" si="1197"/>
        <v>39.975658972291399</v>
      </c>
      <c r="M8512" s="5">
        <f t="shared" si="1198"/>
        <v>0</v>
      </c>
      <c r="N8512" s="6">
        <f t="shared" si="1190"/>
        <v>0</v>
      </c>
      <c r="O8512" s="6">
        <f t="shared" si="1193"/>
        <v>0</v>
      </c>
      <c r="P8512" s="6">
        <f>FORECAST(J8512,Inputs!$B$10:$B$18,Inputs!$A$10:$A$18)</f>
        <v>31.713188342849151</v>
      </c>
      <c r="Q8512" s="6">
        <f>IF(Inputs!$D$10="Yes",IF('Hourly Calcs'!P8512&gt;'Hourly Calcs'!K8512,'Hourly Calcs'!O8512,N8512+O8512),N8512+O8512)</f>
        <v>0</v>
      </c>
      <c r="R8512" s="12">
        <f t="shared" si="1194"/>
        <v>0</v>
      </c>
      <c r="S8512" s="1">
        <f>IF(AND(A8512&gt;=5,A8512&lt;=9),INDEX(Demand!$C$3:$C$26,C8512),INDEX(Demand!$B$3:$B$26,C8512))</f>
        <v>350</v>
      </c>
      <c r="T8512" s="7">
        <f t="shared" si="1195"/>
        <v>0</v>
      </c>
      <c r="U8512" s="7">
        <f t="shared" si="1196"/>
        <v>0</v>
      </c>
    </row>
    <row r="8513" spans="1:21" x14ac:dyDescent="0.2">
      <c r="A8513" s="1">
        <v>12</v>
      </c>
      <c r="B8513" s="1">
        <v>21</v>
      </c>
      <c r="C8513" s="1">
        <v>9</v>
      </c>
      <c r="D8513">
        <v>7.2</v>
      </c>
      <c r="E8513">
        <v>3.1</v>
      </c>
      <c r="F8513">
        <v>75</v>
      </c>
      <c r="G8513">
        <v>14</v>
      </c>
      <c r="H8513">
        <v>0</v>
      </c>
      <c r="I8513">
        <v>14</v>
      </c>
      <c r="J8513" s="4">
        <f t="shared" si="1191"/>
        <v>136.76854146380344</v>
      </c>
      <c r="K8513" s="4">
        <f t="shared" si="1192"/>
        <v>4.7596243676313037</v>
      </c>
      <c r="L8513" s="5">
        <f t="shared" si="1197"/>
        <v>28.231458536196556</v>
      </c>
      <c r="M8513" s="5">
        <f t="shared" si="1198"/>
        <v>29.240375632368696</v>
      </c>
      <c r="N8513" s="6">
        <f t="shared" si="1190"/>
        <v>0</v>
      </c>
      <c r="O8513" s="6">
        <f t="shared" si="1193"/>
        <v>12.803263007885292</v>
      </c>
      <c r="P8513" s="6">
        <f>FORECAST(J8513,Inputs!$B$10:$B$18,Inputs!$A$10:$A$18)</f>
        <v>31.82193093947966</v>
      </c>
      <c r="Q8513" s="6">
        <f>IF(Inputs!$D$10="Yes",IF('Hourly Calcs'!P8513&gt;'Hourly Calcs'!K8513,'Hourly Calcs'!O8513,N8513+O8513),N8513+O8513)</f>
        <v>12.803263007885292</v>
      </c>
      <c r="R8513" s="12">
        <f t="shared" si="1194"/>
        <v>60.841105813470904</v>
      </c>
      <c r="S8513" s="1">
        <f>IF(AND(A8513&gt;=5,A8513&lt;=9),INDEX(Demand!$C$3:$C$26,C8513),INDEX(Demand!$B$3:$B$26,C8513))</f>
        <v>350</v>
      </c>
      <c r="T8513" s="7">
        <f t="shared" si="1195"/>
        <v>60.841105813470904</v>
      </c>
      <c r="U8513" s="7">
        <f t="shared" si="1196"/>
        <v>0</v>
      </c>
    </row>
    <row r="8514" spans="1:21" x14ac:dyDescent="0.2">
      <c r="A8514" s="1">
        <v>12</v>
      </c>
      <c r="B8514" s="1">
        <v>21</v>
      </c>
      <c r="C8514" s="1">
        <v>10</v>
      </c>
      <c r="D8514">
        <v>7.6</v>
      </c>
      <c r="E8514">
        <v>2.5</v>
      </c>
      <c r="F8514">
        <v>70</v>
      </c>
      <c r="G8514">
        <v>72</v>
      </c>
      <c r="H8514">
        <v>112</v>
      </c>
      <c r="I8514">
        <v>54</v>
      </c>
      <c r="J8514" s="4">
        <f t="shared" si="1191"/>
        <v>149.39509115996808</v>
      </c>
      <c r="K8514" s="4">
        <f t="shared" si="1192"/>
        <v>10.37481725311865</v>
      </c>
      <c r="L8514" s="5">
        <f t="shared" si="1197"/>
        <v>15.604908840031925</v>
      </c>
      <c r="M8514" s="5">
        <f t="shared" si="1198"/>
        <v>23.62518274688135</v>
      </c>
      <c r="N8514" s="6">
        <f t="shared" si="1190"/>
        <v>76.056301775530727</v>
      </c>
      <c r="O8514" s="6">
        <f t="shared" si="1193"/>
        <v>49.384014458986123</v>
      </c>
      <c r="P8514" s="6">
        <f>FORECAST(J8514,Inputs!$B$10:$B$18,Inputs!$A$10:$A$18)</f>
        <v>31.938843436666367</v>
      </c>
      <c r="Q8514" s="6">
        <f>IF(Inputs!$D$10="Yes",IF('Hourly Calcs'!P8514&gt;'Hourly Calcs'!K8514,'Hourly Calcs'!O8514,N8514+O8514),N8514+O8514)</f>
        <v>49.384014458986123</v>
      </c>
      <c r="R8514" s="12">
        <f t="shared" si="1194"/>
        <v>234.67283670910206</v>
      </c>
      <c r="S8514" s="1">
        <f>IF(AND(A8514&gt;=5,A8514&lt;=9),INDEX(Demand!$C$3:$C$26,C8514),INDEX(Demand!$B$3:$B$26,C8514))</f>
        <v>600</v>
      </c>
      <c r="T8514" s="7">
        <f t="shared" si="1195"/>
        <v>234.67283670910206</v>
      </c>
      <c r="U8514" s="7">
        <f t="shared" si="1196"/>
        <v>0</v>
      </c>
    </row>
    <row r="8515" spans="1:21" x14ac:dyDescent="0.2">
      <c r="A8515" s="1">
        <v>12</v>
      </c>
      <c r="B8515" s="1">
        <v>21</v>
      </c>
      <c r="C8515" s="1">
        <v>11</v>
      </c>
      <c r="D8515">
        <v>8.6</v>
      </c>
      <c r="E8515">
        <v>3.5</v>
      </c>
      <c r="F8515">
        <v>70</v>
      </c>
      <c r="G8515">
        <v>155</v>
      </c>
      <c r="H8515">
        <v>259</v>
      </c>
      <c r="I8515">
        <v>91</v>
      </c>
      <c r="J8515" s="4">
        <f t="shared" si="1191"/>
        <v>162.90962316984101</v>
      </c>
      <c r="K8515" s="4">
        <f t="shared" si="1192"/>
        <v>14.19059904442905</v>
      </c>
      <c r="L8515" s="5">
        <f t="shared" si="1197"/>
        <v>2.0903768301589878</v>
      </c>
      <c r="M8515" s="5">
        <f t="shared" si="1198"/>
        <v>19.80940095557095</v>
      </c>
      <c r="N8515" s="6">
        <f t="shared" si="1190"/>
        <v>192.95651721559159</v>
      </c>
      <c r="O8515" s="6">
        <f t="shared" si="1193"/>
        <v>83.22120955125439</v>
      </c>
      <c r="P8515" s="6">
        <f>FORECAST(J8515,Inputs!$B$10:$B$18,Inputs!$A$10:$A$18)</f>
        <v>32.06397799231334</v>
      </c>
      <c r="Q8515" s="6">
        <f>IF(Inputs!$D$10="Yes",IF('Hourly Calcs'!P8515&gt;'Hourly Calcs'!K8515,'Hourly Calcs'!O8515,N8515+O8515),N8515+O8515)</f>
        <v>83.22120955125439</v>
      </c>
      <c r="R8515" s="12">
        <f t="shared" si="1194"/>
        <v>395.46718778756082</v>
      </c>
      <c r="S8515" s="1">
        <f>IF(AND(A8515&gt;=5,A8515&lt;=9),INDEX(Demand!$C$3:$C$26,C8515),INDEX(Demand!$B$3:$B$26,C8515))</f>
        <v>600</v>
      </c>
      <c r="T8515" s="7">
        <f t="shared" si="1195"/>
        <v>395.46718778756082</v>
      </c>
      <c r="U8515" s="7">
        <f t="shared" si="1196"/>
        <v>0</v>
      </c>
    </row>
    <row r="8516" spans="1:21" x14ac:dyDescent="0.2">
      <c r="A8516" s="1">
        <v>12</v>
      </c>
      <c r="B8516" s="1">
        <v>21</v>
      </c>
      <c r="C8516" s="1">
        <v>12</v>
      </c>
      <c r="D8516">
        <v>8.8000000000000007</v>
      </c>
      <c r="E8516">
        <v>2.9</v>
      </c>
      <c r="F8516">
        <v>66</v>
      </c>
      <c r="G8516">
        <v>212</v>
      </c>
      <c r="H8516">
        <v>406</v>
      </c>
      <c r="I8516">
        <v>94</v>
      </c>
      <c r="J8516" s="4">
        <f t="shared" si="1191"/>
        <v>177.04277266098592</v>
      </c>
      <c r="K8516" s="4">
        <f t="shared" si="1192"/>
        <v>15.837160619021148</v>
      </c>
      <c r="L8516" s="5">
        <f t="shared" si="1197"/>
        <v>12.042772660985918</v>
      </c>
      <c r="M8516" s="5">
        <f t="shared" si="1198"/>
        <v>18.162839380978852</v>
      </c>
      <c r="N8516" s="6">
        <f t="shared" si="1190"/>
        <v>305.46424580035438</v>
      </c>
      <c r="O8516" s="6">
        <f t="shared" si="1193"/>
        <v>85.964765910086953</v>
      </c>
      <c r="P8516" s="6">
        <f>FORECAST(J8516,Inputs!$B$10:$B$18,Inputs!$A$10:$A$18)</f>
        <v>32.194840487601716</v>
      </c>
      <c r="Q8516" s="6">
        <f>IF(Inputs!$D$10="Yes",IF('Hourly Calcs'!P8516&gt;'Hourly Calcs'!K8516,'Hourly Calcs'!O8516,N8516+O8516),N8516+O8516)</f>
        <v>85.964765910086953</v>
      </c>
      <c r="R8516" s="12">
        <f t="shared" si="1194"/>
        <v>408.50456760473321</v>
      </c>
      <c r="S8516" s="1">
        <f>IF(AND(A8516&gt;=5,A8516&lt;=9),INDEX(Demand!$C$3:$C$26,C8516),INDEX(Demand!$B$3:$B$26,C8516))</f>
        <v>600</v>
      </c>
      <c r="T8516" s="7">
        <f t="shared" si="1195"/>
        <v>408.50456760473321</v>
      </c>
      <c r="U8516" s="7">
        <f t="shared" si="1196"/>
        <v>0</v>
      </c>
    </row>
    <row r="8517" spans="1:21" x14ac:dyDescent="0.2">
      <c r="A8517" s="1">
        <v>12</v>
      </c>
      <c r="B8517" s="1">
        <v>21</v>
      </c>
      <c r="C8517" s="1">
        <v>13</v>
      </c>
      <c r="D8517">
        <v>8.9</v>
      </c>
      <c r="E8517">
        <v>2.9</v>
      </c>
      <c r="F8517">
        <v>66</v>
      </c>
      <c r="G8517">
        <v>223</v>
      </c>
      <c r="H8517">
        <v>441</v>
      </c>
      <c r="I8517">
        <v>93</v>
      </c>
      <c r="J8517" s="4">
        <f t="shared" si="1191"/>
        <v>191.29340805093835</v>
      </c>
      <c r="K8517" s="4">
        <f t="shared" si="1192"/>
        <v>15.149345269040808</v>
      </c>
      <c r="L8517" s="5">
        <f t="shared" si="1197"/>
        <v>26.293408050938353</v>
      </c>
      <c r="M8517" s="5">
        <f t="shared" si="1198"/>
        <v>18.850654730959192</v>
      </c>
      <c r="N8517" s="6">
        <f t="shared" si="1190"/>
        <v>308.9523073472194</v>
      </c>
      <c r="O8517" s="6">
        <f t="shared" si="1193"/>
        <v>85.050247123809442</v>
      </c>
      <c r="P8517" s="6">
        <f>FORECAST(J8517,Inputs!$B$10:$B$18,Inputs!$A$10:$A$18)</f>
        <v>32.326790815286465</v>
      </c>
      <c r="Q8517" s="6">
        <f>IF(Inputs!$D$10="Yes",IF('Hourly Calcs'!P8517&gt;'Hourly Calcs'!K8517,'Hourly Calcs'!O8517,N8517+O8517),N8517+O8517)</f>
        <v>85.050247123809442</v>
      </c>
      <c r="R8517" s="12">
        <f t="shared" si="1194"/>
        <v>404.15877433234243</v>
      </c>
      <c r="S8517" s="1">
        <f>IF(AND(A8517&gt;=5,A8517&lt;=9),INDEX(Demand!$C$3:$C$26,C8517),INDEX(Demand!$B$3:$B$26,C8517))</f>
        <v>600</v>
      </c>
      <c r="T8517" s="7">
        <f t="shared" si="1195"/>
        <v>404.15877433234243</v>
      </c>
      <c r="U8517" s="7">
        <f t="shared" si="1196"/>
        <v>0</v>
      </c>
    </row>
    <row r="8518" spans="1:21" x14ac:dyDescent="0.2">
      <c r="A8518" s="1">
        <v>12</v>
      </c>
      <c r="B8518" s="1">
        <v>21</v>
      </c>
      <c r="C8518" s="1">
        <v>14</v>
      </c>
      <c r="D8518">
        <v>9</v>
      </c>
      <c r="E8518">
        <v>3.2</v>
      </c>
      <c r="F8518">
        <v>67</v>
      </c>
      <c r="G8518">
        <v>179</v>
      </c>
      <c r="H8518">
        <v>355</v>
      </c>
      <c r="I8518">
        <v>87</v>
      </c>
      <c r="J8518" s="4">
        <f t="shared" si="1191"/>
        <v>205.11241189108597</v>
      </c>
      <c r="K8518" s="4">
        <f t="shared" si="1192"/>
        <v>12.197186202572752</v>
      </c>
      <c r="L8518" s="5">
        <f t="shared" si="1197"/>
        <v>40.112411891085969</v>
      </c>
      <c r="M8518" s="5">
        <f t="shared" si="1198"/>
        <v>21.802813797427248</v>
      </c>
      <c r="N8518" s="6">
        <f t="shared" si="1190"/>
        <v>210.57289672646763</v>
      </c>
      <c r="O8518" s="6">
        <f t="shared" si="1193"/>
        <v>79.563134406144314</v>
      </c>
      <c r="P8518" s="6">
        <f>FORECAST(J8518,Inputs!$B$10:$B$18,Inputs!$A$10:$A$18)</f>
        <v>32.454744554547091</v>
      </c>
      <c r="Q8518" s="6">
        <f>IF(Inputs!$D$10="Yes",IF('Hourly Calcs'!P8518&gt;'Hourly Calcs'!K8518,'Hourly Calcs'!O8518,N8518+O8518),N8518+O8518)</f>
        <v>79.563134406144314</v>
      </c>
      <c r="R8518" s="12">
        <f t="shared" si="1194"/>
        <v>378.08401469799776</v>
      </c>
      <c r="S8518" s="1">
        <f>IF(AND(A8518&gt;=5,A8518&lt;=9),INDEX(Demand!$C$3:$C$26,C8518),INDEX(Demand!$B$3:$B$26,C8518))</f>
        <v>600</v>
      </c>
      <c r="T8518" s="7">
        <f t="shared" si="1195"/>
        <v>378.08401469799776</v>
      </c>
      <c r="U8518" s="7">
        <f t="shared" si="1196"/>
        <v>0</v>
      </c>
    </row>
    <row r="8519" spans="1:21" x14ac:dyDescent="0.2">
      <c r="A8519" s="1">
        <v>12</v>
      </c>
      <c r="B8519" s="1">
        <v>21</v>
      </c>
      <c r="C8519" s="1">
        <v>15</v>
      </c>
      <c r="D8519">
        <v>8.1999999999999993</v>
      </c>
      <c r="E8519">
        <v>3</v>
      </c>
      <c r="F8519">
        <v>70</v>
      </c>
      <c r="G8519">
        <v>88</v>
      </c>
      <c r="H8519">
        <v>94</v>
      </c>
      <c r="I8519">
        <v>71</v>
      </c>
      <c r="J8519" s="4">
        <f t="shared" si="1191"/>
        <v>218.12067990868999</v>
      </c>
      <c r="K8519" s="4">
        <f t="shared" si="1192"/>
        <v>7.2678549136494581</v>
      </c>
      <c r="L8519" s="5">
        <f t="shared" si="1197"/>
        <v>53.120679908689993</v>
      </c>
      <c r="M8519" s="5">
        <f t="shared" si="1198"/>
        <v>26.732145086350542</v>
      </c>
      <c r="N8519" s="6">
        <f t="shared" si="1190"/>
        <v>41.150662548100868</v>
      </c>
      <c r="O8519" s="6">
        <f t="shared" si="1193"/>
        <v>64.930833825703971</v>
      </c>
      <c r="P8519" s="6">
        <f>FORECAST(J8519,Inputs!$B$10:$B$18,Inputs!$A$10:$A$18)</f>
        <v>32.575191480636015</v>
      </c>
      <c r="Q8519" s="6">
        <f>IF(Inputs!$D$10="Yes",IF('Hourly Calcs'!P8519&gt;'Hourly Calcs'!K8519,'Hourly Calcs'!O8519,N8519+O8519),N8519+O8519)</f>
        <v>64.930833825703971</v>
      </c>
      <c r="R8519" s="12">
        <f t="shared" si="1194"/>
        <v>308.55132233974524</v>
      </c>
      <c r="S8519" s="1">
        <f>IF(AND(A8519&gt;=5,A8519&lt;=9),INDEX(Demand!$C$3:$C$26,C8519),INDEX(Demand!$B$3:$B$26,C8519))</f>
        <v>600</v>
      </c>
      <c r="T8519" s="7">
        <f t="shared" si="1195"/>
        <v>308.55132233974524</v>
      </c>
      <c r="U8519" s="7">
        <f t="shared" si="1196"/>
        <v>0</v>
      </c>
    </row>
    <row r="8520" spans="1:21" x14ac:dyDescent="0.2">
      <c r="A8520" s="1">
        <v>12</v>
      </c>
      <c r="B8520" s="1">
        <v>21</v>
      </c>
      <c r="C8520" s="1">
        <v>16</v>
      </c>
      <c r="D8520">
        <v>7.5</v>
      </c>
      <c r="E8520">
        <v>3.5</v>
      </c>
      <c r="F8520">
        <v>76</v>
      </c>
      <c r="G8520">
        <v>23</v>
      </c>
      <c r="H8520">
        <v>0</v>
      </c>
      <c r="I8520">
        <v>23</v>
      </c>
      <c r="J8520" s="4">
        <f t="shared" si="1191"/>
        <v>230.21348545296286</v>
      </c>
      <c r="K8520" s="4">
        <f t="shared" si="1192"/>
        <v>0.95087977974728233</v>
      </c>
      <c r="L8520" s="5">
        <f t="shared" si="1197"/>
        <v>65.213485452962857</v>
      </c>
      <c r="M8520" s="5">
        <f t="shared" si="1198"/>
        <v>33.049120220252718</v>
      </c>
      <c r="N8520" s="6">
        <f t="shared" si="1190"/>
        <v>0</v>
      </c>
      <c r="O8520" s="6">
        <f t="shared" si="1193"/>
        <v>21.033932084382979</v>
      </c>
      <c r="P8520" s="6">
        <f>FORECAST(J8520,Inputs!$B$10:$B$18,Inputs!$A$10:$A$18)</f>
        <v>32.687161902342247</v>
      </c>
      <c r="Q8520" s="6">
        <f>IF(Inputs!$D$10="Yes",IF('Hourly Calcs'!P8520&gt;'Hourly Calcs'!K8520,'Hourly Calcs'!O8520,N8520+O8520),N8520+O8520)</f>
        <v>21.033932084382979</v>
      </c>
      <c r="R8520" s="12">
        <f t="shared" si="1194"/>
        <v>99.953245264987913</v>
      </c>
      <c r="S8520" s="1">
        <f>IF(AND(A8520&gt;=5,A8520&lt;=9),INDEX(Demand!$C$3:$C$26,C8520),INDEX(Demand!$B$3:$B$26,C8520))</f>
        <v>900</v>
      </c>
      <c r="T8520" s="7">
        <f t="shared" si="1195"/>
        <v>99.953245264987913</v>
      </c>
      <c r="U8520" s="7">
        <f t="shared" si="1196"/>
        <v>0</v>
      </c>
    </row>
    <row r="8521" spans="1:21" x14ac:dyDescent="0.2">
      <c r="A8521" s="1">
        <v>12</v>
      </c>
      <c r="B8521" s="1">
        <v>21</v>
      </c>
      <c r="C8521" s="1">
        <v>17</v>
      </c>
      <c r="D8521">
        <v>5.6</v>
      </c>
      <c r="E8521">
        <v>2.7</v>
      </c>
      <c r="F8521">
        <v>82</v>
      </c>
      <c r="G8521">
        <v>0</v>
      </c>
      <c r="H8521">
        <v>0</v>
      </c>
      <c r="I8521">
        <v>0</v>
      </c>
      <c r="J8521" s="4">
        <f t="shared" si="1191"/>
        <v>241.53343109454337</v>
      </c>
      <c r="K8521" s="4">
        <f t="shared" si="1192"/>
        <v>-7.2654476433163921</v>
      </c>
      <c r="L8521" s="5">
        <f t="shared" si="1197"/>
        <v>76.533431094543374</v>
      </c>
      <c r="M8521" s="5">
        <f t="shared" si="1198"/>
        <v>0</v>
      </c>
      <c r="N8521" s="6">
        <f t="shared" ref="N8521:N8584" si="1199">H8521*MAX(0,COS(2*ASIN(SQRT(SIN(RADIANS($B$4))^2+COS(RADIANS($K8521))^2-2*SIN(RADIANS($B$4))*COS(RADIANS($K8521))*COS(RADIANS($J8521-$B$5))+(SIN(RADIANS($K8521))-COS(RADIANS($B$4)))^2)/2)))</f>
        <v>0</v>
      </c>
      <c r="O8521" s="6">
        <f t="shared" si="1193"/>
        <v>0</v>
      </c>
      <c r="P8521" s="6">
        <f>FORECAST(J8521,Inputs!$B$10:$B$18,Inputs!$A$10:$A$18)</f>
        <v>32.79197621383836</v>
      </c>
      <c r="Q8521" s="6">
        <f>IF(Inputs!$D$10="Yes",IF('Hourly Calcs'!P8521&gt;'Hourly Calcs'!K8521,'Hourly Calcs'!O8521,N8521+O8521),N8521+O8521)</f>
        <v>0</v>
      </c>
      <c r="R8521" s="12">
        <f t="shared" si="1194"/>
        <v>0</v>
      </c>
      <c r="S8521" s="1">
        <f>IF(AND(A8521&gt;=5,A8521&lt;=9),INDEX(Demand!$C$3:$C$26,C8521),INDEX(Demand!$B$3:$B$26,C8521))</f>
        <v>900</v>
      </c>
      <c r="T8521" s="7">
        <f t="shared" si="1195"/>
        <v>0</v>
      </c>
      <c r="U8521" s="7">
        <f t="shared" si="1196"/>
        <v>0</v>
      </c>
    </row>
    <row r="8522" spans="1:21" x14ac:dyDescent="0.2">
      <c r="A8522" s="1">
        <v>12</v>
      </c>
      <c r="B8522" s="1">
        <v>21</v>
      </c>
      <c r="C8522" s="1">
        <v>18</v>
      </c>
      <c r="D8522">
        <v>4.4000000000000004</v>
      </c>
      <c r="E8522">
        <v>2.4</v>
      </c>
      <c r="F8522">
        <v>87</v>
      </c>
      <c r="G8522">
        <v>0</v>
      </c>
      <c r="H8522">
        <v>0</v>
      </c>
      <c r="I8522">
        <v>0</v>
      </c>
      <c r="J8522" s="4">
        <f t="shared" ref="J8522:J8585" si="1200">solarazimuth($B$2,$B$3,$B$1,A8522,B8522,C8522,0,0,0,0)</f>
        <v>252.40102115229104</v>
      </c>
      <c r="K8522" s="4">
        <f t="shared" ref="K8522:K8585" si="1201">solarelevation($B$2,$B$3,$B$1,A8522,B8522,C8522,0,0,0,0)</f>
        <v>-16.013290681788618</v>
      </c>
      <c r="L8522" s="5">
        <f t="shared" si="1197"/>
        <v>87.401021152291037</v>
      </c>
      <c r="M8522" s="5">
        <f t="shared" si="1198"/>
        <v>0</v>
      </c>
      <c r="N8522" s="6">
        <f t="shared" si="1199"/>
        <v>0</v>
      </c>
      <c r="O8522" s="6">
        <f t="shared" ref="O8522:O8585" si="1202">$I8522*(1+COS(RADIANS($B$4)))/2</f>
        <v>0</v>
      </c>
      <c r="P8522" s="6">
        <f>FORECAST(J8522,Inputs!$B$10:$B$18,Inputs!$A$10:$A$18)</f>
        <v>32.892602047706397</v>
      </c>
      <c r="Q8522" s="6">
        <f>IF(Inputs!$D$10="Yes",IF('Hourly Calcs'!P8522&gt;'Hourly Calcs'!K8522,'Hourly Calcs'!O8522,N8522+O8522),N8522+O8522)</f>
        <v>0</v>
      </c>
      <c r="R8522" s="12">
        <f t="shared" ref="R8522:R8585" si="1203">$B$6*$E$1*Q8522</f>
        <v>0</v>
      </c>
      <c r="S8522" s="1">
        <f>IF(AND(A8522&gt;=5,A8522&lt;=9),INDEX(Demand!$C$3:$C$26,C8522),INDEX(Demand!$B$3:$B$26,C8522))</f>
        <v>900</v>
      </c>
      <c r="T8522" s="7">
        <f t="shared" ref="T8522:T8585" si="1204">S8522-MAX(0,S8522-R8522)</f>
        <v>0</v>
      </c>
      <c r="U8522" s="7">
        <f t="shared" ref="U8522:U8585" si="1205">MAX(0,R8522-S8522)</f>
        <v>0</v>
      </c>
    </row>
    <row r="8523" spans="1:21" x14ac:dyDescent="0.2">
      <c r="A8523" s="1">
        <v>12</v>
      </c>
      <c r="B8523" s="1">
        <v>21</v>
      </c>
      <c r="C8523" s="1">
        <v>19</v>
      </c>
      <c r="D8523">
        <v>4.3</v>
      </c>
      <c r="E8523">
        <v>1.8</v>
      </c>
      <c r="F8523">
        <v>84</v>
      </c>
      <c r="G8523">
        <v>0</v>
      </c>
      <c r="H8523">
        <v>0</v>
      </c>
      <c r="I8523">
        <v>0</v>
      </c>
      <c r="J8523" s="4">
        <f t="shared" si="1200"/>
        <v>263.28178359549861</v>
      </c>
      <c r="K8523" s="4">
        <f t="shared" si="1201"/>
        <v>-25.284796436280828</v>
      </c>
      <c r="L8523" s="5">
        <f t="shared" si="1197"/>
        <v>0</v>
      </c>
      <c r="M8523" s="5">
        <f t="shared" si="1198"/>
        <v>0</v>
      </c>
      <c r="N8523" s="6">
        <f t="shared" si="1199"/>
        <v>0</v>
      </c>
      <c r="O8523" s="6">
        <f t="shared" si="1202"/>
        <v>0</v>
      </c>
      <c r="P8523" s="6">
        <f>FORECAST(J8523,Inputs!$B$10:$B$18,Inputs!$A$10:$A$18)</f>
        <v>32.993349848106469</v>
      </c>
      <c r="Q8523" s="6">
        <f>IF(Inputs!$D$10="Yes",IF('Hourly Calcs'!P8523&gt;'Hourly Calcs'!K8523,'Hourly Calcs'!O8523,N8523+O8523),N8523+O8523)</f>
        <v>0</v>
      </c>
      <c r="R8523" s="12">
        <f t="shared" si="1203"/>
        <v>0</v>
      </c>
      <c r="S8523" s="1">
        <f>IF(AND(A8523&gt;=5,A8523&lt;=9),INDEX(Demand!$C$3:$C$26,C8523),INDEX(Demand!$B$3:$B$26,C8523))</f>
        <v>900</v>
      </c>
      <c r="T8523" s="7">
        <f t="shared" si="1204"/>
        <v>0</v>
      </c>
      <c r="U8523" s="7">
        <f t="shared" si="1205"/>
        <v>0</v>
      </c>
    </row>
    <row r="8524" spans="1:21" x14ac:dyDescent="0.2">
      <c r="A8524" s="1">
        <v>12</v>
      </c>
      <c r="B8524" s="1">
        <v>21</v>
      </c>
      <c r="C8524" s="1">
        <v>20</v>
      </c>
      <c r="D8524">
        <v>4.4000000000000004</v>
      </c>
      <c r="E8524">
        <v>2.1</v>
      </c>
      <c r="F8524">
        <v>85</v>
      </c>
      <c r="G8524">
        <v>0</v>
      </c>
      <c r="H8524">
        <v>0</v>
      </c>
      <c r="I8524">
        <v>0</v>
      </c>
      <c r="J8524" s="4">
        <f t="shared" si="1200"/>
        <v>274.82634623304034</v>
      </c>
      <c r="K8524" s="4">
        <f t="shared" si="1201"/>
        <v>-34.762444243522594</v>
      </c>
      <c r="L8524" s="5">
        <f t="shared" si="1197"/>
        <v>0</v>
      </c>
      <c r="M8524" s="5">
        <f t="shared" si="1198"/>
        <v>0</v>
      </c>
      <c r="N8524" s="6">
        <f t="shared" si="1199"/>
        <v>0</v>
      </c>
      <c r="O8524" s="6">
        <f t="shared" si="1202"/>
        <v>0</v>
      </c>
      <c r="P8524" s="6">
        <f>FORECAST(J8524,Inputs!$B$10:$B$18,Inputs!$A$10:$A$18)</f>
        <v>33.10024394660222</v>
      </c>
      <c r="Q8524" s="6">
        <f>IF(Inputs!$D$10="Yes",IF('Hourly Calcs'!P8524&gt;'Hourly Calcs'!K8524,'Hourly Calcs'!O8524,N8524+O8524),N8524+O8524)</f>
        <v>0</v>
      </c>
      <c r="R8524" s="12">
        <f t="shared" si="1203"/>
        <v>0</v>
      </c>
      <c r="S8524" s="1">
        <f>IF(AND(A8524&gt;=5,A8524&lt;=9),INDEX(Demand!$C$3:$C$26,C8524),INDEX(Demand!$B$3:$B$26,C8524))</f>
        <v>800</v>
      </c>
      <c r="T8524" s="7">
        <f t="shared" si="1204"/>
        <v>0</v>
      </c>
      <c r="U8524" s="7">
        <f t="shared" si="1205"/>
        <v>0</v>
      </c>
    </row>
    <row r="8525" spans="1:21" x14ac:dyDescent="0.2">
      <c r="A8525" s="1">
        <v>12</v>
      </c>
      <c r="B8525" s="1">
        <v>21</v>
      </c>
      <c r="C8525" s="1">
        <v>21</v>
      </c>
      <c r="D8525">
        <v>4.8</v>
      </c>
      <c r="E8525">
        <v>2.2999999999999998</v>
      </c>
      <c r="F8525">
        <v>84</v>
      </c>
      <c r="G8525">
        <v>0</v>
      </c>
      <c r="H8525">
        <v>0</v>
      </c>
      <c r="I8525">
        <v>0</v>
      </c>
      <c r="J8525" s="4">
        <f t="shared" si="1200"/>
        <v>288.00652104383448</v>
      </c>
      <c r="K8525" s="4">
        <f t="shared" si="1201"/>
        <v>-44.054013320364248</v>
      </c>
      <c r="L8525" s="5">
        <f t="shared" si="1197"/>
        <v>0</v>
      </c>
      <c r="M8525" s="5">
        <f t="shared" si="1198"/>
        <v>0</v>
      </c>
      <c r="N8525" s="6">
        <f t="shared" si="1199"/>
        <v>0</v>
      </c>
      <c r="O8525" s="6">
        <f t="shared" si="1202"/>
        <v>0</v>
      </c>
      <c r="P8525" s="6">
        <f>FORECAST(J8525,Inputs!$B$10:$B$18,Inputs!$A$10:$A$18)</f>
        <v>33.222282602257721</v>
      </c>
      <c r="Q8525" s="6">
        <f>IF(Inputs!$D$10="Yes",IF('Hourly Calcs'!P8525&gt;'Hourly Calcs'!K8525,'Hourly Calcs'!O8525,N8525+O8525),N8525+O8525)</f>
        <v>0</v>
      </c>
      <c r="R8525" s="12">
        <f t="shared" si="1203"/>
        <v>0</v>
      </c>
      <c r="S8525" s="1">
        <f>IF(AND(A8525&gt;=5,A8525&lt;=9),INDEX(Demand!$C$3:$C$26,C8525),INDEX(Demand!$B$3:$B$26,C8525))</f>
        <v>700</v>
      </c>
      <c r="T8525" s="7">
        <f t="shared" si="1204"/>
        <v>0</v>
      </c>
      <c r="U8525" s="7">
        <f t="shared" si="1205"/>
        <v>0</v>
      </c>
    </row>
    <row r="8526" spans="1:21" x14ac:dyDescent="0.2">
      <c r="A8526" s="1">
        <v>12</v>
      </c>
      <c r="B8526" s="1">
        <v>21</v>
      </c>
      <c r="C8526" s="1">
        <v>22</v>
      </c>
      <c r="D8526">
        <v>5.0999999999999996</v>
      </c>
      <c r="E8526">
        <v>3</v>
      </c>
      <c r="F8526">
        <v>86</v>
      </c>
      <c r="G8526">
        <v>0</v>
      </c>
      <c r="H8526">
        <v>0</v>
      </c>
      <c r="I8526">
        <v>0</v>
      </c>
      <c r="J8526" s="4">
        <f t="shared" si="1200"/>
        <v>304.34808063872356</v>
      </c>
      <c r="K8526" s="4">
        <f t="shared" si="1201"/>
        <v>-52.569659354830577</v>
      </c>
      <c r="L8526" s="5">
        <f t="shared" si="1197"/>
        <v>0</v>
      </c>
      <c r="M8526" s="5">
        <f t="shared" si="1198"/>
        <v>0</v>
      </c>
      <c r="N8526" s="6">
        <f t="shared" si="1199"/>
        <v>0</v>
      </c>
      <c r="O8526" s="6">
        <f t="shared" si="1202"/>
        <v>0</v>
      </c>
      <c r="P8526" s="6">
        <f>FORECAST(J8526,Inputs!$B$10:$B$18,Inputs!$A$10:$A$18)</f>
        <v>33.373593339247435</v>
      </c>
      <c r="Q8526" s="6">
        <f>IF(Inputs!$D$10="Yes",IF('Hourly Calcs'!P8526&gt;'Hourly Calcs'!K8526,'Hourly Calcs'!O8526,N8526+O8526),N8526+O8526)</f>
        <v>0</v>
      </c>
      <c r="R8526" s="12">
        <f t="shared" si="1203"/>
        <v>0</v>
      </c>
      <c r="S8526" s="1">
        <f>IF(AND(A8526&gt;=5,A8526&lt;=9),INDEX(Demand!$C$3:$C$26,C8526),INDEX(Demand!$B$3:$B$26,C8526))</f>
        <v>600</v>
      </c>
      <c r="T8526" s="7">
        <f t="shared" si="1204"/>
        <v>0</v>
      </c>
      <c r="U8526" s="7">
        <f t="shared" si="1205"/>
        <v>0</v>
      </c>
    </row>
    <row r="8527" spans="1:21" x14ac:dyDescent="0.2">
      <c r="A8527" s="1">
        <v>12</v>
      </c>
      <c r="B8527" s="1">
        <v>21</v>
      </c>
      <c r="C8527" s="1">
        <v>23</v>
      </c>
      <c r="D8527">
        <v>6.6</v>
      </c>
      <c r="E8527">
        <v>3.3</v>
      </c>
      <c r="F8527">
        <v>79</v>
      </c>
      <c r="G8527">
        <v>0</v>
      </c>
      <c r="H8527">
        <v>0</v>
      </c>
      <c r="I8527">
        <v>0</v>
      </c>
      <c r="J8527" s="4">
        <f t="shared" si="1200"/>
        <v>325.95201730998508</v>
      </c>
      <c r="K8527" s="4">
        <f t="shared" si="1201"/>
        <v>-59.285869013138011</v>
      </c>
      <c r="L8527" s="5">
        <f t="shared" si="1197"/>
        <v>0</v>
      </c>
      <c r="M8527" s="5">
        <f t="shared" si="1198"/>
        <v>0</v>
      </c>
      <c r="N8527" s="6">
        <f t="shared" si="1199"/>
        <v>0</v>
      </c>
      <c r="O8527" s="6">
        <f t="shared" si="1202"/>
        <v>0</v>
      </c>
      <c r="P8527" s="6">
        <f>FORECAST(J8527,Inputs!$B$10:$B$18,Inputs!$A$10:$A$18)</f>
        <v>33.573629789907265</v>
      </c>
      <c r="Q8527" s="6">
        <f>IF(Inputs!$D$10="Yes",IF('Hourly Calcs'!P8527&gt;'Hourly Calcs'!K8527,'Hourly Calcs'!O8527,N8527+O8527),N8527+O8527)</f>
        <v>0</v>
      </c>
      <c r="R8527" s="12">
        <f t="shared" si="1203"/>
        <v>0</v>
      </c>
      <c r="S8527" s="1">
        <f>IF(AND(A8527&gt;=5,A8527&lt;=9),INDEX(Demand!$C$3:$C$26,C8527),INDEX(Demand!$B$3:$B$26,C8527))</f>
        <v>500</v>
      </c>
      <c r="T8527" s="7">
        <f t="shared" si="1204"/>
        <v>0</v>
      </c>
      <c r="U8527" s="7">
        <f t="shared" si="1205"/>
        <v>0</v>
      </c>
    </row>
    <row r="8528" spans="1:21" x14ac:dyDescent="0.2">
      <c r="A8528" s="1">
        <v>12</v>
      </c>
      <c r="B8528" s="1">
        <v>21</v>
      </c>
      <c r="C8528" s="1">
        <v>24</v>
      </c>
      <c r="D8528">
        <v>6.6</v>
      </c>
      <c r="E8528">
        <v>3.5</v>
      </c>
      <c r="F8528">
        <v>81</v>
      </c>
      <c r="G8528">
        <v>0</v>
      </c>
      <c r="H8528">
        <v>0</v>
      </c>
      <c r="I8528">
        <v>0</v>
      </c>
      <c r="J8528" s="4">
        <f t="shared" si="1200"/>
        <v>353.6832635870195</v>
      </c>
      <c r="K8528" s="4">
        <f t="shared" si="1201"/>
        <v>-62.594307536576366</v>
      </c>
      <c r="L8528" s="5">
        <f t="shared" si="1197"/>
        <v>0</v>
      </c>
      <c r="M8528" s="5">
        <f t="shared" si="1198"/>
        <v>0</v>
      </c>
      <c r="N8528" s="6">
        <f t="shared" si="1199"/>
        <v>0</v>
      </c>
      <c r="O8528" s="6">
        <f t="shared" si="1202"/>
        <v>0</v>
      </c>
      <c r="P8528" s="6">
        <f>FORECAST(J8528,Inputs!$B$10:$B$18,Inputs!$A$10:$A$18)</f>
        <v>33.830400588768697</v>
      </c>
      <c r="Q8528" s="6">
        <f>IF(Inputs!$D$10="Yes",IF('Hourly Calcs'!P8528&gt;'Hourly Calcs'!K8528,'Hourly Calcs'!O8528,N8528+O8528),N8528+O8528)</f>
        <v>0</v>
      </c>
      <c r="R8528" s="12">
        <f t="shared" si="1203"/>
        <v>0</v>
      </c>
      <c r="S8528" s="1">
        <f>IF(AND(A8528&gt;=5,A8528&lt;=9),INDEX(Demand!$C$3:$C$26,C8528),INDEX(Demand!$B$3:$B$26,C8528))</f>
        <v>400</v>
      </c>
      <c r="T8528" s="7">
        <f t="shared" si="1204"/>
        <v>0</v>
      </c>
      <c r="U8528" s="7">
        <f t="shared" si="1205"/>
        <v>0</v>
      </c>
    </row>
    <row r="8529" spans="1:21" x14ac:dyDescent="0.2">
      <c r="A8529" s="1">
        <v>12</v>
      </c>
      <c r="B8529" s="1">
        <v>22</v>
      </c>
      <c r="C8529" s="1">
        <v>1</v>
      </c>
      <c r="D8529">
        <v>5.8</v>
      </c>
      <c r="E8529">
        <v>2.6</v>
      </c>
      <c r="F8529">
        <v>80</v>
      </c>
      <c r="G8529">
        <v>0</v>
      </c>
      <c r="H8529">
        <v>0</v>
      </c>
      <c r="I8529">
        <v>0</v>
      </c>
      <c r="J8529" s="4">
        <f t="shared" si="1200"/>
        <v>22.986743092938724</v>
      </c>
      <c r="K8529" s="4">
        <f t="shared" si="1201"/>
        <v>-61.200862783442005</v>
      </c>
      <c r="L8529" s="5">
        <f t="shared" si="1197"/>
        <v>0</v>
      </c>
      <c r="M8529" s="5">
        <f t="shared" si="1198"/>
        <v>0</v>
      </c>
      <c r="N8529" s="6">
        <f t="shared" si="1199"/>
        <v>0</v>
      </c>
      <c r="O8529" s="6">
        <f t="shared" si="1202"/>
        <v>0</v>
      </c>
      <c r="P8529" s="6">
        <f>FORECAST(J8529,Inputs!$B$10:$B$18,Inputs!$A$10:$A$18)</f>
        <v>30.768395769379062</v>
      </c>
      <c r="Q8529" s="6">
        <f>IF(Inputs!$D$10="Yes",IF('Hourly Calcs'!P8529&gt;'Hourly Calcs'!K8529,'Hourly Calcs'!O8529,N8529+O8529),N8529+O8529)</f>
        <v>0</v>
      </c>
      <c r="R8529" s="12">
        <f t="shared" si="1203"/>
        <v>0</v>
      </c>
      <c r="S8529" s="1">
        <f>IF(AND(A8529&gt;=5,A8529&lt;=9),INDEX(Demand!$C$3:$C$26,C8529),INDEX(Demand!$B$3:$B$26,C8529))</f>
        <v>350</v>
      </c>
      <c r="T8529" s="7">
        <f t="shared" si="1204"/>
        <v>0</v>
      </c>
      <c r="U8529" s="7">
        <f t="shared" si="1205"/>
        <v>0</v>
      </c>
    </row>
    <row r="8530" spans="1:21" x14ac:dyDescent="0.2">
      <c r="A8530" s="1">
        <v>12</v>
      </c>
      <c r="B8530" s="1">
        <v>22</v>
      </c>
      <c r="C8530" s="1">
        <v>2</v>
      </c>
      <c r="D8530">
        <v>6.6</v>
      </c>
      <c r="E8530">
        <v>3.5</v>
      </c>
      <c r="F8530">
        <v>81</v>
      </c>
      <c r="G8530">
        <v>0</v>
      </c>
      <c r="H8530">
        <v>0</v>
      </c>
      <c r="I8530">
        <v>0</v>
      </c>
      <c r="J8530" s="4">
        <f t="shared" si="1200"/>
        <v>47.298277821045104</v>
      </c>
      <c r="K8530" s="4">
        <f t="shared" si="1201"/>
        <v>-55.704106139371021</v>
      </c>
      <c r="L8530" s="5">
        <f t="shared" si="1197"/>
        <v>0</v>
      </c>
      <c r="M8530" s="5">
        <f t="shared" si="1198"/>
        <v>0</v>
      </c>
      <c r="N8530" s="6">
        <f t="shared" si="1199"/>
        <v>0</v>
      </c>
      <c r="O8530" s="6">
        <f t="shared" si="1202"/>
        <v>0</v>
      </c>
      <c r="P8530" s="6">
        <f>FORECAST(J8530,Inputs!$B$10:$B$18,Inputs!$A$10:$A$18)</f>
        <v>30.993502572417082</v>
      </c>
      <c r="Q8530" s="6">
        <f>IF(Inputs!$D$10="Yes",IF('Hourly Calcs'!P8530&gt;'Hourly Calcs'!K8530,'Hourly Calcs'!O8530,N8530+O8530),N8530+O8530)</f>
        <v>0</v>
      </c>
      <c r="R8530" s="12">
        <f t="shared" si="1203"/>
        <v>0</v>
      </c>
      <c r="S8530" s="1">
        <f>IF(AND(A8530&gt;=5,A8530&lt;=9),INDEX(Demand!$C$3:$C$26,C8530),INDEX(Demand!$B$3:$B$26,C8530))</f>
        <v>350</v>
      </c>
      <c r="T8530" s="7">
        <f t="shared" si="1204"/>
        <v>0</v>
      </c>
      <c r="U8530" s="7">
        <f t="shared" si="1205"/>
        <v>0</v>
      </c>
    </row>
    <row r="8531" spans="1:21" x14ac:dyDescent="0.2">
      <c r="A8531" s="1">
        <v>12</v>
      </c>
      <c r="B8531" s="1">
        <v>22</v>
      </c>
      <c r="C8531" s="1">
        <v>3</v>
      </c>
      <c r="D8531">
        <v>6</v>
      </c>
      <c r="E8531">
        <v>3.1</v>
      </c>
      <c r="F8531">
        <v>82</v>
      </c>
      <c r="G8531">
        <v>0</v>
      </c>
      <c r="H8531">
        <v>0</v>
      </c>
      <c r="I8531">
        <v>0</v>
      </c>
      <c r="J8531" s="4">
        <f t="shared" si="1200"/>
        <v>65.595367630002713</v>
      </c>
      <c r="K8531" s="4">
        <f t="shared" si="1201"/>
        <v>-47.787548216636139</v>
      </c>
      <c r="L8531" s="5">
        <f t="shared" si="1197"/>
        <v>0</v>
      </c>
      <c r="M8531" s="5">
        <f t="shared" si="1198"/>
        <v>0</v>
      </c>
      <c r="N8531" s="6">
        <f t="shared" si="1199"/>
        <v>0</v>
      </c>
      <c r="O8531" s="6">
        <f t="shared" si="1202"/>
        <v>0</v>
      </c>
      <c r="P8531" s="6">
        <f>FORECAST(J8531,Inputs!$B$10:$B$18,Inputs!$A$10:$A$18)</f>
        <v>31.16292007064817</v>
      </c>
      <c r="Q8531" s="6">
        <f>IF(Inputs!$D$10="Yes",IF('Hourly Calcs'!P8531&gt;'Hourly Calcs'!K8531,'Hourly Calcs'!O8531,N8531+O8531),N8531+O8531)</f>
        <v>0</v>
      </c>
      <c r="R8531" s="12">
        <f t="shared" si="1203"/>
        <v>0</v>
      </c>
      <c r="S8531" s="1">
        <f>IF(AND(A8531&gt;=5,A8531&lt;=9),INDEX(Demand!$C$3:$C$26,C8531),INDEX(Demand!$B$3:$B$26,C8531))</f>
        <v>350</v>
      </c>
      <c r="T8531" s="7">
        <f t="shared" si="1204"/>
        <v>0</v>
      </c>
      <c r="U8531" s="7">
        <f t="shared" si="1205"/>
        <v>0</v>
      </c>
    </row>
    <row r="8532" spans="1:21" x14ac:dyDescent="0.2">
      <c r="A8532" s="1">
        <v>12</v>
      </c>
      <c r="B8532" s="1">
        <v>22</v>
      </c>
      <c r="C8532" s="1">
        <v>4</v>
      </c>
      <c r="D8532">
        <v>6.9</v>
      </c>
      <c r="E8532">
        <v>4.0999999999999996</v>
      </c>
      <c r="F8532">
        <v>82</v>
      </c>
      <c r="G8532">
        <v>0</v>
      </c>
      <c r="H8532">
        <v>0</v>
      </c>
      <c r="I8532">
        <v>0</v>
      </c>
      <c r="J8532" s="4">
        <f t="shared" si="1200"/>
        <v>79.882907676911756</v>
      </c>
      <c r="K8532" s="4">
        <f t="shared" si="1201"/>
        <v>-38.732848576017005</v>
      </c>
      <c r="L8532" s="5">
        <f t="shared" si="1197"/>
        <v>85.117092323088244</v>
      </c>
      <c r="M8532" s="5">
        <f t="shared" si="1198"/>
        <v>0</v>
      </c>
      <c r="N8532" s="6">
        <f t="shared" si="1199"/>
        <v>0</v>
      </c>
      <c r="O8532" s="6">
        <f t="shared" si="1202"/>
        <v>0</v>
      </c>
      <c r="P8532" s="6">
        <f>FORECAST(J8532,Inputs!$B$10:$B$18,Inputs!$A$10:$A$18)</f>
        <v>31.29521210811955</v>
      </c>
      <c r="Q8532" s="6">
        <f>IF(Inputs!$D$10="Yes",IF('Hourly Calcs'!P8532&gt;'Hourly Calcs'!K8532,'Hourly Calcs'!O8532,N8532+O8532),N8532+O8532)</f>
        <v>0</v>
      </c>
      <c r="R8532" s="12">
        <f t="shared" si="1203"/>
        <v>0</v>
      </c>
      <c r="S8532" s="1">
        <f>IF(AND(A8532&gt;=5,A8532&lt;=9),INDEX(Demand!$C$3:$C$26,C8532),INDEX(Demand!$B$3:$B$26,C8532))</f>
        <v>350</v>
      </c>
      <c r="T8532" s="7">
        <f t="shared" si="1204"/>
        <v>0</v>
      </c>
      <c r="U8532" s="7">
        <f t="shared" si="1205"/>
        <v>0</v>
      </c>
    </row>
    <row r="8533" spans="1:21" x14ac:dyDescent="0.2">
      <c r="A8533" s="1">
        <v>12</v>
      </c>
      <c r="B8533" s="1">
        <v>22</v>
      </c>
      <c r="C8533" s="1">
        <v>5</v>
      </c>
      <c r="D8533">
        <v>6.9</v>
      </c>
      <c r="E8533">
        <v>5.0999999999999996</v>
      </c>
      <c r="F8533">
        <v>88</v>
      </c>
      <c r="G8533">
        <v>0</v>
      </c>
      <c r="H8533">
        <v>0</v>
      </c>
      <c r="I8533">
        <v>0</v>
      </c>
      <c r="J8533" s="4">
        <f t="shared" si="1200"/>
        <v>91.972992666614175</v>
      </c>
      <c r="K8533" s="4">
        <f t="shared" si="1201"/>
        <v>-29.278250250432734</v>
      </c>
      <c r="L8533" s="5">
        <f t="shared" si="1197"/>
        <v>73.027007333385825</v>
      </c>
      <c r="M8533" s="5">
        <f t="shared" si="1198"/>
        <v>0</v>
      </c>
      <c r="N8533" s="6">
        <f t="shared" si="1199"/>
        <v>0</v>
      </c>
      <c r="O8533" s="6">
        <f t="shared" si="1202"/>
        <v>0</v>
      </c>
      <c r="P8533" s="6">
        <f>FORECAST(J8533,Inputs!$B$10:$B$18,Inputs!$A$10:$A$18)</f>
        <v>31.407157339505684</v>
      </c>
      <c r="Q8533" s="6">
        <f>IF(Inputs!$D$10="Yes",IF('Hourly Calcs'!P8533&gt;'Hourly Calcs'!K8533,'Hourly Calcs'!O8533,N8533+O8533),N8533+O8533)</f>
        <v>0</v>
      </c>
      <c r="R8533" s="12">
        <f t="shared" si="1203"/>
        <v>0</v>
      </c>
      <c r="S8533" s="1">
        <f>IF(AND(A8533&gt;=5,A8533&lt;=9),INDEX(Demand!$C$3:$C$26,C8533),INDEX(Demand!$B$3:$B$26,C8533))</f>
        <v>350</v>
      </c>
      <c r="T8533" s="7">
        <f t="shared" si="1204"/>
        <v>0</v>
      </c>
      <c r="U8533" s="7">
        <f t="shared" si="1205"/>
        <v>0</v>
      </c>
    </row>
    <row r="8534" spans="1:21" x14ac:dyDescent="0.2">
      <c r="A8534" s="1">
        <v>12</v>
      </c>
      <c r="B8534" s="1">
        <v>22</v>
      </c>
      <c r="C8534" s="1">
        <v>6</v>
      </c>
      <c r="D8534">
        <v>6.5</v>
      </c>
      <c r="E8534">
        <v>4.9000000000000004</v>
      </c>
      <c r="F8534">
        <v>89</v>
      </c>
      <c r="G8534">
        <v>0</v>
      </c>
      <c r="H8534">
        <v>0</v>
      </c>
      <c r="I8534">
        <v>0</v>
      </c>
      <c r="J8534" s="4">
        <f t="shared" si="1200"/>
        <v>103.04017708937155</v>
      </c>
      <c r="K8534" s="4">
        <f t="shared" si="1201"/>
        <v>-19.878064553257403</v>
      </c>
      <c r="L8534" s="5">
        <f t="shared" si="1197"/>
        <v>61.959822910628446</v>
      </c>
      <c r="M8534" s="5">
        <f t="shared" si="1198"/>
        <v>0</v>
      </c>
      <c r="N8534" s="6">
        <f t="shared" si="1199"/>
        <v>0</v>
      </c>
      <c r="O8534" s="6">
        <f t="shared" si="1202"/>
        <v>0</v>
      </c>
      <c r="P8534" s="6">
        <f>FORECAST(J8534,Inputs!$B$10:$B$18,Inputs!$A$10:$A$18)</f>
        <v>31.509631269346031</v>
      </c>
      <c r="Q8534" s="6">
        <f>IF(Inputs!$D$10="Yes",IF('Hourly Calcs'!P8534&gt;'Hourly Calcs'!K8534,'Hourly Calcs'!O8534,N8534+O8534),N8534+O8534)</f>
        <v>0</v>
      </c>
      <c r="R8534" s="12">
        <f t="shared" si="1203"/>
        <v>0</v>
      </c>
      <c r="S8534" s="1">
        <f>IF(AND(A8534&gt;=5,A8534&lt;=9),INDEX(Demand!$C$3:$C$26,C8534),INDEX(Demand!$B$3:$B$26,C8534))</f>
        <v>350</v>
      </c>
      <c r="T8534" s="7">
        <f t="shared" si="1204"/>
        <v>0</v>
      </c>
      <c r="U8534" s="7">
        <f t="shared" si="1205"/>
        <v>0</v>
      </c>
    </row>
    <row r="8535" spans="1:21" x14ac:dyDescent="0.2">
      <c r="A8535" s="1">
        <v>12</v>
      </c>
      <c r="B8535" s="1">
        <v>22</v>
      </c>
      <c r="C8535" s="1">
        <v>7</v>
      </c>
      <c r="D8535">
        <v>6.8</v>
      </c>
      <c r="E8535">
        <v>5</v>
      </c>
      <c r="F8535">
        <v>88</v>
      </c>
      <c r="G8535">
        <v>0</v>
      </c>
      <c r="H8535">
        <v>0</v>
      </c>
      <c r="I8535">
        <v>0</v>
      </c>
      <c r="J8535" s="4">
        <f t="shared" si="1200"/>
        <v>113.84764204302778</v>
      </c>
      <c r="K8535" s="4">
        <f t="shared" si="1201"/>
        <v>-10.873204282064378</v>
      </c>
      <c r="L8535" s="5">
        <f t="shared" si="1197"/>
        <v>51.152357956972224</v>
      </c>
      <c r="M8535" s="5">
        <f t="shared" si="1198"/>
        <v>0</v>
      </c>
      <c r="N8535" s="6">
        <f t="shared" si="1199"/>
        <v>0</v>
      </c>
      <c r="O8535" s="6">
        <f t="shared" si="1202"/>
        <v>0</v>
      </c>
      <c r="P8535" s="6">
        <f>FORECAST(J8535,Inputs!$B$10:$B$18,Inputs!$A$10:$A$18)</f>
        <v>31.609700389287291</v>
      </c>
      <c r="Q8535" s="6">
        <f>IF(Inputs!$D$10="Yes",IF('Hourly Calcs'!P8535&gt;'Hourly Calcs'!K8535,'Hourly Calcs'!O8535,N8535+O8535),N8535+O8535)</f>
        <v>0</v>
      </c>
      <c r="R8535" s="12">
        <f t="shared" si="1203"/>
        <v>0</v>
      </c>
      <c r="S8535" s="1">
        <f>IF(AND(A8535&gt;=5,A8535&lt;=9),INDEX(Demand!$C$3:$C$26,C8535),INDEX(Demand!$B$3:$B$26,C8535))</f>
        <v>350</v>
      </c>
      <c r="T8535" s="7">
        <f t="shared" si="1204"/>
        <v>0</v>
      </c>
      <c r="U8535" s="7">
        <f t="shared" si="1205"/>
        <v>0</v>
      </c>
    </row>
    <row r="8536" spans="1:21" x14ac:dyDescent="0.2">
      <c r="A8536" s="1">
        <v>12</v>
      </c>
      <c r="B8536" s="1">
        <v>22</v>
      </c>
      <c r="C8536" s="1">
        <v>8</v>
      </c>
      <c r="D8536">
        <v>6.7</v>
      </c>
      <c r="E8536">
        <v>5</v>
      </c>
      <c r="F8536">
        <v>89</v>
      </c>
      <c r="G8536">
        <v>0</v>
      </c>
      <c r="H8536">
        <v>0</v>
      </c>
      <c r="I8536">
        <v>0</v>
      </c>
      <c r="J8536" s="4">
        <f t="shared" si="1200"/>
        <v>124.92915975967205</v>
      </c>
      <c r="K8536" s="4">
        <f t="shared" si="1201"/>
        <v>-2.5175407722558276</v>
      </c>
      <c r="L8536" s="5">
        <f t="shared" si="1197"/>
        <v>40.070840240327954</v>
      </c>
      <c r="M8536" s="5">
        <f t="shared" si="1198"/>
        <v>0</v>
      </c>
      <c r="N8536" s="6">
        <f t="shared" si="1199"/>
        <v>0</v>
      </c>
      <c r="O8536" s="6">
        <f t="shared" si="1202"/>
        <v>0</v>
      </c>
      <c r="P8536" s="6">
        <f>FORECAST(J8536,Inputs!$B$10:$B$18,Inputs!$A$10:$A$18)</f>
        <v>31.712307034811776</v>
      </c>
      <c r="Q8536" s="6">
        <f>IF(Inputs!$D$10="Yes",IF('Hourly Calcs'!P8536&gt;'Hourly Calcs'!K8536,'Hourly Calcs'!O8536,N8536+O8536),N8536+O8536)</f>
        <v>0</v>
      </c>
      <c r="R8536" s="12">
        <f t="shared" si="1203"/>
        <v>0</v>
      </c>
      <c r="S8536" s="1">
        <f>IF(AND(A8536&gt;=5,A8536&lt;=9),INDEX(Demand!$C$3:$C$26,C8536),INDEX(Demand!$B$3:$B$26,C8536))</f>
        <v>350</v>
      </c>
      <c r="T8536" s="7">
        <f t="shared" si="1204"/>
        <v>0</v>
      </c>
      <c r="U8536" s="7">
        <f t="shared" si="1205"/>
        <v>0</v>
      </c>
    </row>
    <row r="8537" spans="1:21" x14ac:dyDescent="0.2">
      <c r="A8537" s="1">
        <v>12</v>
      </c>
      <c r="B8537" s="1">
        <v>22</v>
      </c>
      <c r="C8537" s="1">
        <v>9</v>
      </c>
      <c r="D8537">
        <v>7.5</v>
      </c>
      <c r="E8537">
        <v>6</v>
      </c>
      <c r="F8537">
        <v>90</v>
      </c>
      <c r="G8537">
        <v>16</v>
      </c>
      <c r="H8537">
        <v>0</v>
      </c>
      <c r="I8537">
        <v>16</v>
      </c>
      <c r="J8537" s="4">
        <f t="shared" si="1200"/>
        <v>136.66678006823827</v>
      </c>
      <c r="K8537" s="4">
        <f t="shared" si="1201"/>
        <v>4.7094230848776419</v>
      </c>
      <c r="L8537" s="5">
        <f t="shared" si="1197"/>
        <v>28.333219931761732</v>
      </c>
      <c r="M8537" s="5">
        <f t="shared" si="1198"/>
        <v>29.290576915122358</v>
      </c>
      <c r="N8537" s="6">
        <f t="shared" si="1199"/>
        <v>0</v>
      </c>
      <c r="O8537" s="6">
        <f t="shared" si="1202"/>
        <v>14.632300580440333</v>
      </c>
      <c r="P8537" s="6">
        <f>FORECAST(J8537,Inputs!$B$10:$B$18,Inputs!$A$10:$A$18)</f>
        <v>31.820988704335537</v>
      </c>
      <c r="Q8537" s="6">
        <f>IF(Inputs!$D$10="Yes",IF('Hourly Calcs'!P8537&gt;'Hourly Calcs'!K8537,'Hourly Calcs'!O8537,N8537+O8537),N8537+O8537)</f>
        <v>14.632300580440333</v>
      </c>
      <c r="R8537" s="12">
        <f t="shared" si="1203"/>
        <v>69.532692358252461</v>
      </c>
      <c r="S8537" s="1">
        <f>IF(AND(A8537&gt;=5,A8537&lt;=9),INDEX(Demand!$C$3:$C$26,C8537),INDEX(Demand!$B$3:$B$26,C8537))</f>
        <v>350</v>
      </c>
      <c r="T8537" s="7">
        <f t="shared" si="1204"/>
        <v>69.532692358252461</v>
      </c>
      <c r="U8537" s="7">
        <f t="shared" si="1205"/>
        <v>0</v>
      </c>
    </row>
    <row r="8538" spans="1:21" x14ac:dyDescent="0.2">
      <c r="A8538" s="1">
        <v>12</v>
      </c>
      <c r="B8538" s="1">
        <v>22</v>
      </c>
      <c r="C8538" s="1">
        <v>10</v>
      </c>
      <c r="D8538">
        <v>7.9</v>
      </c>
      <c r="E8538">
        <v>6.4</v>
      </c>
      <c r="F8538">
        <v>90</v>
      </c>
      <c r="G8538">
        <v>54</v>
      </c>
      <c r="H8538">
        <v>0</v>
      </c>
      <c r="I8538">
        <v>54</v>
      </c>
      <c r="J8538" s="4">
        <f t="shared" si="1200"/>
        <v>149.28581858119315</v>
      </c>
      <c r="K8538" s="4">
        <f t="shared" si="1201"/>
        <v>10.337663746668468</v>
      </c>
      <c r="L8538" s="5">
        <f t="shared" si="1197"/>
        <v>15.714181418806845</v>
      </c>
      <c r="M8538" s="5">
        <f t="shared" si="1198"/>
        <v>23.662336253331532</v>
      </c>
      <c r="N8538" s="6">
        <f t="shared" si="1199"/>
        <v>0</v>
      </c>
      <c r="O8538" s="6">
        <f t="shared" si="1202"/>
        <v>49.384014458986123</v>
      </c>
      <c r="P8538" s="6">
        <f>FORECAST(J8538,Inputs!$B$10:$B$18,Inputs!$A$10:$A$18)</f>
        <v>31.937831653529564</v>
      </c>
      <c r="Q8538" s="6">
        <f>IF(Inputs!$D$10="Yes",IF('Hourly Calcs'!P8538&gt;'Hourly Calcs'!K8538,'Hourly Calcs'!O8538,N8538+O8538),N8538+O8538)</f>
        <v>49.384014458986123</v>
      </c>
      <c r="R8538" s="12">
        <f t="shared" si="1203"/>
        <v>234.67283670910206</v>
      </c>
      <c r="S8538" s="1">
        <f>IF(AND(A8538&gt;=5,A8538&lt;=9),INDEX(Demand!$C$3:$C$26,C8538),INDEX(Demand!$B$3:$B$26,C8538))</f>
        <v>600</v>
      </c>
      <c r="T8538" s="7">
        <f t="shared" si="1204"/>
        <v>234.67283670910206</v>
      </c>
      <c r="U8538" s="7">
        <f t="shared" si="1205"/>
        <v>0</v>
      </c>
    </row>
    <row r="8539" spans="1:21" x14ac:dyDescent="0.2">
      <c r="A8539" s="1">
        <v>12</v>
      </c>
      <c r="B8539" s="1">
        <v>22</v>
      </c>
      <c r="C8539" s="1">
        <v>11</v>
      </c>
      <c r="D8539">
        <v>8.3000000000000007</v>
      </c>
      <c r="E8539">
        <v>5.9</v>
      </c>
      <c r="F8539">
        <v>85</v>
      </c>
      <c r="G8539">
        <v>103</v>
      </c>
      <c r="H8539">
        <v>18</v>
      </c>
      <c r="I8539">
        <v>98</v>
      </c>
      <c r="J8539" s="4">
        <f t="shared" si="1200"/>
        <v>162.79405571338103</v>
      </c>
      <c r="K8539" s="4">
        <f t="shared" si="1201"/>
        <v>14.170567014054171</v>
      </c>
      <c r="L8539" s="5">
        <f t="shared" si="1197"/>
        <v>2.2059442866189727</v>
      </c>
      <c r="M8539" s="5">
        <f t="shared" si="1198"/>
        <v>19.829432985945829</v>
      </c>
      <c r="N8539" s="6">
        <f t="shared" si="1199"/>
        <v>13.405170774417307</v>
      </c>
      <c r="O8539" s="6">
        <f t="shared" si="1202"/>
        <v>89.622841055197043</v>
      </c>
      <c r="P8539" s="6">
        <f>FORECAST(J8539,Inputs!$B$10:$B$18,Inputs!$A$10:$A$18)</f>
        <v>32.062907923272043</v>
      </c>
      <c r="Q8539" s="6">
        <f>IF(Inputs!$D$10="Yes",IF('Hourly Calcs'!P8539&gt;'Hourly Calcs'!K8539,'Hourly Calcs'!O8539,N8539+O8539),N8539+O8539)</f>
        <v>89.622841055197043</v>
      </c>
      <c r="R8539" s="12">
        <f t="shared" si="1203"/>
        <v>425.88774069429633</v>
      </c>
      <c r="S8539" s="1">
        <f>IF(AND(A8539&gt;=5,A8539&lt;=9),INDEX(Demand!$C$3:$C$26,C8539),INDEX(Demand!$B$3:$B$26,C8539))</f>
        <v>600</v>
      </c>
      <c r="T8539" s="7">
        <f t="shared" si="1204"/>
        <v>425.88774069429633</v>
      </c>
      <c r="U8539" s="7">
        <f t="shared" si="1205"/>
        <v>0</v>
      </c>
    </row>
    <row r="8540" spans="1:21" x14ac:dyDescent="0.2">
      <c r="A8540" s="1">
        <v>12</v>
      </c>
      <c r="B8540" s="1">
        <v>22</v>
      </c>
      <c r="C8540" s="1">
        <v>12</v>
      </c>
      <c r="D8540">
        <v>8.3000000000000007</v>
      </c>
      <c r="E8540">
        <v>6.8</v>
      </c>
      <c r="F8540">
        <v>90</v>
      </c>
      <c r="G8540">
        <v>132</v>
      </c>
      <c r="H8540">
        <v>56</v>
      </c>
      <c r="I8540">
        <v>116</v>
      </c>
      <c r="J8540" s="4">
        <f t="shared" si="1200"/>
        <v>176.92443345371581</v>
      </c>
      <c r="K8540" s="4">
        <f t="shared" si="1201"/>
        <v>15.836451861752337</v>
      </c>
      <c r="L8540" s="5">
        <f t="shared" si="1197"/>
        <v>11.924433453715807</v>
      </c>
      <c r="M8540" s="5">
        <f t="shared" si="1198"/>
        <v>18.163548138247663</v>
      </c>
      <c r="N8540" s="6">
        <f t="shared" si="1199"/>
        <v>42.14546977433298</v>
      </c>
      <c r="O8540" s="6">
        <f t="shared" si="1202"/>
        <v>106.08417920819241</v>
      </c>
      <c r="P8540" s="6">
        <f>FORECAST(J8540,Inputs!$B$10:$B$18,Inputs!$A$10:$A$18)</f>
        <v>32.19374475420107</v>
      </c>
      <c r="Q8540" s="6">
        <f>IF(Inputs!$D$10="Yes",IF('Hourly Calcs'!P8540&gt;'Hourly Calcs'!K8540,'Hourly Calcs'!O8540,N8540+O8540),N8540+O8540)</f>
        <v>106.08417920819241</v>
      </c>
      <c r="R8540" s="12">
        <f t="shared" si="1203"/>
        <v>504.11201959733029</v>
      </c>
      <c r="S8540" s="1">
        <f>IF(AND(A8540&gt;=5,A8540&lt;=9),INDEX(Demand!$C$3:$C$26,C8540),INDEX(Demand!$B$3:$B$26,C8540))</f>
        <v>600</v>
      </c>
      <c r="T8540" s="7">
        <f t="shared" si="1204"/>
        <v>504.11201959733029</v>
      </c>
      <c r="U8540" s="7">
        <f t="shared" si="1205"/>
        <v>0</v>
      </c>
    </row>
    <row r="8541" spans="1:21" x14ac:dyDescent="0.2">
      <c r="A8541" s="1">
        <v>12</v>
      </c>
      <c r="B8541" s="1">
        <v>22</v>
      </c>
      <c r="C8541" s="1">
        <v>13</v>
      </c>
      <c r="D8541">
        <v>8.4</v>
      </c>
      <c r="E8541">
        <v>6.7</v>
      </c>
      <c r="F8541">
        <v>89</v>
      </c>
      <c r="G8541">
        <v>136</v>
      </c>
      <c r="H8541">
        <v>40</v>
      </c>
      <c r="I8541">
        <v>124</v>
      </c>
      <c r="J8541" s="4">
        <f t="shared" si="1200"/>
        <v>191.17709677662151</v>
      </c>
      <c r="K8541" s="4">
        <f t="shared" si="1201"/>
        <v>15.168287467739418</v>
      </c>
      <c r="L8541" s="5">
        <f t="shared" si="1197"/>
        <v>26.177096776621511</v>
      </c>
      <c r="M8541" s="5">
        <f t="shared" si="1198"/>
        <v>18.831712532260582</v>
      </c>
      <c r="N8541" s="6">
        <f t="shared" si="1199"/>
        <v>28.051106343425474</v>
      </c>
      <c r="O8541" s="6">
        <f t="shared" si="1202"/>
        <v>113.40032949841257</v>
      </c>
      <c r="P8541" s="6">
        <f>FORECAST(J8541,Inputs!$B$10:$B$18,Inputs!$A$10:$A$18)</f>
        <v>32.325713859042793</v>
      </c>
      <c r="Q8541" s="6">
        <f>IF(Inputs!$D$10="Yes",IF('Hourly Calcs'!P8541&gt;'Hourly Calcs'!K8541,'Hourly Calcs'!O8541,N8541+O8541),N8541+O8541)</f>
        <v>113.40032949841257</v>
      </c>
      <c r="R8541" s="12">
        <f t="shared" si="1203"/>
        <v>538.87836577645658</v>
      </c>
      <c r="S8541" s="1">
        <f>IF(AND(A8541&gt;=5,A8541&lt;=9),INDEX(Demand!$C$3:$C$26,C8541),INDEX(Demand!$B$3:$B$26,C8541))</f>
        <v>600</v>
      </c>
      <c r="T8541" s="7">
        <f t="shared" si="1204"/>
        <v>538.87836577645658</v>
      </c>
      <c r="U8541" s="7">
        <f t="shared" si="1205"/>
        <v>0</v>
      </c>
    </row>
    <row r="8542" spans="1:21" x14ac:dyDescent="0.2">
      <c r="A8542" s="1">
        <v>12</v>
      </c>
      <c r="B8542" s="1">
        <v>22</v>
      </c>
      <c r="C8542" s="1">
        <v>14</v>
      </c>
      <c r="D8542">
        <v>8.3000000000000007</v>
      </c>
      <c r="E8542">
        <v>6.8</v>
      </c>
      <c r="F8542">
        <v>90</v>
      </c>
      <c r="G8542">
        <v>112</v>
      </c>
      <c r="H8542">
        <v>23</v>
      </c>
      <c r="I8542">
        <v>106</v>
      </c>
      <c r="J8542" s="4">
        <f t="shared" si="1200"/>
        <v>205.00227166724071</v>
      </c>
      <c r="K8542" s="4">
        <f t="shared" si="1201"/>
        <v>12.234127712887528</v>
      </c>
      <c r="L8542" s="5">
        <f t="shared" si="1197"/>
        <v>40.002271667240706</v>
      </c>
      <c r="M8542" s="5">
        <f t="shared" si="1198"/>
        <v>21.765872287112472</v>
      </c>
      <c r="N8542" s="6">
        <f t="shared" si="1199"/>
        <v>13.668974492852763</v>
      </c>
      <c r="O8542" s="6">
        <f t="shared" si="1202"/>
        <v>96.938991345417207</v>
      </c>
      <c r="P8542" s="6">
        <f>FORECAST(J8542,Inputs!$B$10:$B$18,Inputs!$A$10:$A$18)</f>
        <v>32.453724737659634</v>
      </c>
      <c r="Q8542" s="6">
        <f>IF(Inputs!$D$10="Yes",IF('Hourly Calcs'!P8542&gt;'Hourly Calcs'!K8542,'Hourly Calcs'!O8542,N8542+O8542),N8542+O8542)</f>
        <v>96.938991345417207</v>
      </c>
      <c r="R8542" s="12">
        <f t="shared" si="1203"/>
        <v>460.65408687342256</v>
      </c>
      <c r="S8542" s="1">
        <f>IF(AND(A8542&gt;=5,A8542&lt;=9),INDEX(Demand!$C$3:$C$26,C8542),INDEX(Demand!$B$3:$B$26,C8542))</f>
        <v>600</v>
      </c>
      <c r="T8542" s="7">
        <f t="shared" si="1204"/>
        <v>460.65408687342256</v>
      </c>
      <c r="U8542" s="7">
        <f t="shared" si="1205"/>
        <v>0</v>
      </c>
    </row>
    <row r="8543" spans="1:21" x14ac:dyDescent="0.2">
      <c r="A8543" s="1">
        <v>12</v>
      </c>
      <c r="B8543" s="1">
        <v>22</v>
      </c>
      <c r="C8543" s="1">
        <v>15</v>
      </c>
      <c r="D8543">
        <v>8.6</v>
      </c>
      <c r="E8543">
        <v>6.2</v>
      </c>
      <c r="F8543">
        <v>85</v>
      </c>
      <c r="G8543">
        <v>33</v>
      </c>
      <c r="H8543">
        <v>0</v>
      </c>
      <c r="I8543">
        <v>33</v>
      </c>
      <c r="J8543" s="4">
        <f t="shared" si="1200"/>
        <v>218.01873190977804</v>
      </c>
      <c r="K8543" s="4">
        <f t="shared" si="1201"/>
        <v>7.3195087608513774</v>
      </c>
      <c r="L8543" s="5">
        <f t="shared" si="1197"/>
        <v>53.01873190977804</v>
      </c>
      <c r="M8543" s="5">
        <f t="shared" si="1198"/>
        <v>26.680491239148623</v>
      </c>
      <c r="N8543" s="6">
        <f t="shared" si="1199"/>
        <v>0</v>
      </c>
      <c r="O8543" s="6">
        <f t="shared" si="1202"/>
        <v>30.179119947158188</v>
      </c>
      <c r="P8543" s="6">
        <f>FORECAST(J8543,Inputs!$B$10:$B$18,Inputs!$A$10:$A$18)</f>
        <v>32.574247517683126</v>
      </c>
      <c r="Q8543" s="6">
        <f>IF(Inputs!$D$10="Yes",IF('Hourly Calcs'!P8543&gt;'Hourly Calcs'!K8543,'Hourly Calcs'!O8543,N8543+O8543),N8543+O8543)</f>
        <v>30.179119947158188</v>
      </c>
      <c r="R8543" s="12">
        <f t="shared" si="1203"/>
        <v>143.4111779888957</v>
      </c>
      <c r="S8543" s="1">
        <f>IF(AND(A8543&gt;=5,A8543&lt;=9),INDEX(Demand!$C$3:$C$26,C8543),INDEX(Demand!$B$3:$B$26,C8543))</f>
        <v>600</v>
      </c>
      <c r="T8543" s="7">
        <f t="shared" si="1204"/>
        <v>143.4111779888957</v>
      </c>
      <c r="U8543" s="7">
        <f t="shared" si="1205"/>
        <v>0</v>
      </c>
    </row>
    <row r="8544" spans="1:21" x14ac:dyDescent="0.2">
      <c r="A8544" s="1">
        <v>12</v>
      </c>
      <c r="B8544" s="1">
        <v>22</v>
      </c>
      <c r="C8544" s="1">
        <v>16</v>
      </c>
      <c r="D8544">
        <v>8.3000000000000007</v>
      </c>
      <c r="E8544">
        <v>6.8</v>
      </c>
      <c r="F8544">
        <v>90</v>
      </c>
      <c r="G8544">
        <v>9</v>
      </c>
      <c r="H8544">
        <v>0</v>
      </c>
      <c r="I8544">
        <v>9</v>
      </c>
      <c r="J8544" s="4">
        <f t="shared" si="1200"/>
        <v>230.11943555109627</v>
      </c>
      <c r="K8544" s="4">
        <f t="shared" si="1201"/>
        <v>1.0078378641712504</v>
      </c>
      <c r="L8544" s="5">
        <f t="shared" si="1197"/>
        <v>65.119435551096274</v>
      </c>
      <c r="M8544" s="5">
        <f t="shared" si="1198"/>
        <v>32.99216213582875</v>
      </c>
      <c r="N8544" s="6">
        <f t="shared" si="1199"/>
        <v>0</v>
      </c>
      <c r="O8544" s="6">
        <f t="shared" si="1202"/>
        <v>8.2306690764976871</v>
      </c>
      <c r="P8544" s="6">
        <f>FORECAST(J8544,Inputs!$B$10:$B$18,Inputs!$A$10:$A$18)</f>
        <v>32.686291069917559</v>
      </c>
      <c r="Q8544" s="6">
        <f>IF(Inputs!$D$10="Yes",IF('Hourly Calcs'!P8544&gt;'Hourly Calcs'!K8544,'Hourly Calcs'!O8544,N8544+O8544),N8544+O8544)</f>
        <v>8.2306690764976871</v>
      </c>
      <c r="R8544" s="12">
        <f t="shared" si="1203"/>
        <v>39.11213945151701</v>
      </c>
      <c r="S8544" s="1">
        <f>IF(AND(A8544&gt;=5,A8544&lt;=9),INDEX(Demand!$C$3:$C$26,C8544),INDEX(Demand!$B$3:$B$26,C8544))</f>
        <v>900</v>
      </c>
      <c r="T8544" s="7">
        <f t="shared" si="1204"/>
        <v>39.11213945151701</v>
      </c>
      <c r="U8544" s="7">
        <f t="shared" si="1205"/>
        <v>0</v>
      </c>
    </row>
    <row r="8545" spans="1:21" x14ac:dyDescent="0.2">
      <c r="A8545" s="1">
        <v>12</v>
      </c>
      <c r="B8545" s="1">
        <v>22</v>
      </c>
      <c r="C8545" s="1">
        <v>17</v>
      </c>
      <c r="D8545">
        <v>8.1999999999999993</v>
      </c>
      <c r="E8545">
        <v>6.7</v>
      </c>
      <c r="F8545">
        <v>90</v>
      </c>
      <c r="G8545">
        <v>0</v>
      </c>
      <c r="H8545">
        <v>0</v>
      </c>
      <c r="I8545">
        <v>0</v>
      </c>
      <c r="J8545" s="4">
        <f t="shared" si="1200"/>
        <v>241.44525067943437</v>
      </c>
      <c r="K8545" s="4">
        <f t="shared" si="1201"/>
        <v>-7.191952522271734</v>
      </c>
      <c r="L8545" s="5">
        <f t="shared" si="1197"/>
        <v>76.445250679434366</v>
      </c>
      <c r="M8545" s="5">
        <f t="shared" si="1198"/>
        <v>0</v>
      </c>
      <c r="N8545" s="6">
        <f t="shared" si="1199"/>
        <v>0</v>
      </c>
      <c r="O8545" s="6">
        <f t="shared" si="1202"/>
        <v>0</v>
      </c>
      <c r="P8545" s="6">
        <f>FORECAST(J8545,Inputs!$B$10:$B$18,Inputs!$A$10:$A$18)</f>
        <v>32.791159728513279</v>
      </c>
      <c r="Q8545" s="6">
        <f>IF(Inputs!$D$10="Yes",IF('Hourly Calcs'!P8545&gt;'Hourly Calcs'!K8545,'Hourly Calcs'!O8545,N8545+O8545),N8545+O8545)</f>
        <v>0</v>
      </c>
      <c r="R8545" s="12">
        <f t="shared" si="1203"/>
        <v>0</v>
      </c>
      <c r="S8545" s="1">
        <f>IF(AND(A8545&gt;=5,A8545&lt;=9),INDEX(Demand!$C$3:$C$26,C8545),INDEX(Demand!$B$3:$B$26,C8545))</f>
        <v>900</v>
      </c>
      <c r="T8545" s="7">
        <f t="shared" si="1204"/>
        <v>0</v>
      </c>
      <c r="U8545" s="7">
        <f t="shared" si="1205"/>
        <v>0</v>
      </c>
    </row>
    <row r="8546" spans="1:21" x14ac:dyDescent="0.2">
      <c r="A8546" s="1">
        <v>12</v>
      </c>
      <c r="B8546" s="1">
        <v>22</v>
      </c>
      <c r="C8546" s="1">
        <v>18</v>
      </c>
      <c r="D8546">
        <v>7.7</v>
      </c>
      <c r="E8546">
        <v>7.7</v>
      </c>
      <c r="F8546">
        <v>100</v>
      </c>
      <c r="G8546">
        <v>0</v>
      </c>
      <c r="H8546">
        <v>0</v>
      </c>
      <c r="I8546">
        <v>0</v>
      </c>
      <c r="J8546" s="4">
        <f t="shared" si="1200"/>
        <v>252.31546879486237</v>
      </c>
      <c r="K8546" s="4">
        <f t="shared" si="1201"/>
        <v>-15.934282968933388</v>
      </c>
      <c r="L8546" s="5">
        <f t="shared" si="1197"/>
        <v>87.315468794862369</v>
      </c>
      <c r="M8546" s="5">
        <f t="shared" si="1198"/>
        <v>0</v>
      </c>
      <c r="N8546" s="6">
        <f t="shared" si="1199"/>
        <v>0</v>
      </c>
      <c r="O8546" s="6">
        <f t="shared" si="1202"/>
        <v>0</v>
      </c>
      <c r="P8546" s="6">
        <f>FORECAST(J8546,Inputs!$B$10:$B$18,Inputs!$A$10:$A$18)</f>
        <v>32.891809896248724</v>
      </c>
      <c r="Q8546" s="6">
        <f>IF(Inputs!$D$10="Yes",IF('Hourly Calcs'!P8546&gt;'Hourly Calcs'!K8546,'Hourly Calcs'!O8546,N8546+O8546),N8546+O8546)</f>
        <v>0</v>
      </c>
      <c r="R8546" s="12">
        <f t="shared" si="1203"/>
        <v>0</v>
      </c>
      <c r="S8546" s="1">
        <f>IF(AND(A8546&gt;=5,A8546&lt;=9),INDEX(Demand!$C$3:$C$26,C8546),INDEX(Demand!$B$3:$B$26,C8546))</f>
        <v>900</v>
      </c>
      <c r="T8546" s="7">
        <f t="shared" si="1204"/>
        <v>0</v>
      </c>
      <c r="U8546" s="7">
        <f t="shared" si="1205"/>
        <v>0</v>
      </c>
    </row>
    <row r="8547" spans="1:21" x14ac:dyDescent="0.2">
      <c r="A8547" s="1">
        <v>12</v>
      </c>
      <c r="B8547" s="1">
        <v>22</v>
      </c>
      <c r="C8547" s="1">
        <v>19</v>
      </c>
      <c r="D8547">
        <v>7.7</v>
      </c>
      <c r="E8547">
        <v>7.7</v>
      </c>
      <c r="F8547">
        <v>100</v>
      </c>
      <c r="G8547">
        <v>0</v>
      </c>
      <c r="H8547">
        <v>0</v>
      </c>
      <c r="I8547">
        <v>0</v>
      </c>
      <c r="J8547" s="4">
        <f t="shared" si="1200"/>
        <v>263.19441430672703</v>
      </c>
      <c r="K8547" s="4">
        <f t="shared" si="1201"/>
        <v>-25.202596362595116</v>
      </c>
      <c r="L8547" s="5">
        <f t="shared" ref="L8547:L8610" si="1206">IF(ABS($B$5-J8547)&gt;90,0,ABS($B$5-J8547))</f>
        <v>0</v>
      </c>
      <c r="M8547" s="5">
        <f t="shared" ref="M8547:M8610" si="1207">IF(K8547&gt;0,ABS($B$4-K8547),0)</f>
        <v>0</v>
      </c>
      <c r="N8547" s="6">
        <f t="shared" si="1199"/>
        <v>0</v>
      </c>
      <c r="O8547" s="6">
        <f t="shared" si="1202"/>
        <v>0</v>
      </c>
      <c r="P8547" s="6">
        <f>FORECAST(J8547,Inputs!$B$10:$B$18,Inputs!$A$10:$A$18)</f>
        <v>32.99254087321043</v>
      </c>
      <c r="Q8547" s="6">
        <f>IF(Inputs!$D$10="Yes",IF('Hourly Calcs'!P8547&gt;'Hourly Calcs'!K8547,'Hourly Calcs'!O8547,N8547+O8547),N8547+O8547)</f>
        <v>0</v>
      </c>
      <c r="R8547" s="12">
        <f t="shared" si="1203"/>
        <v>0</v>
      </c>
      <c r="S8547" s="1">
        <f>IF(AND(A8547&gt;=5,A8547&lt;=9),INDEX(Demand!$C$3:$C$26,C8547),INDEX(Demand!$B$3:$B$26,C8547))</f>
        <v>900</v>
      </c>
      <c r="T8547" s="7">
        <f t="shared" si="1204"/>
        <v>0</v>
      </c>
      <c r="U8547" s="7">
        <f t="shared" si="1205"/>
        <v>0</v>
      </c>
    </row>
    <row r="8548" spans="1:21" x14ac:dyDescent="0.2">
      <c r="A8548" s="1">
        <v>12</v>
      </c>
      <c r="B8548" s="1">
        <v>22</v>
      </c>
      <c r="C8548" s="1">
        <v>20</v>
      </c>
      <c r="D8548">
        <v>7.8</v>
      </c>
      <c r="E8548">
        <v>7.8</v>
      </c>
      <c r="F8548">
        <v>100</v>
      </c>
      <c r="G8548">
        <v>0</v>
      </c>
      <c r="H8548">
        <v>0</v>
      </c>
      <c r="I8548">
        <v>0</v>
      </c>
      <c r="J8548" s="4">
        <f t="shared" si="1200"/>
        <v>274.73080299856576</v>
      </c>
      <c r="K8548" s="4">
        <f t="shared" si="1201"/>
        <v>-34.679765371613215</v>
      </c>
      <c r="L8548" s="5">
        <f t="shared" si="1206"/>
        <v>0</v>
      </c>
      <c r="M8548" s="5">
        <f t="shared" si="1207"/>
        <v>0</v>
      </c>
      <c r="N8548" s="6">
        <f t="shared" si="1199"/>
        <v>0</v>
      </c>
      <c r="O8548" s="6">
        <f t="shared" si="1202"/>
        <v>0</v>
      </c>
      <c r="P8548" s="6">
        <f>FORECAST(J8548,Inputs!$B$10:$B$18,Inputs!$A$10:$A$18)</f>
        <v>33.099359287023752</v>
      </c>
      <c r="Q8548" s="6">
        <f>IF(Inputs!$D$10="Yes",IF('Hourly Calcs'!P8548&gt;'Hourly Calcs'!K8548,'Hourly Calcs'!O8548,N8548+O8548),N8548+O8548)</f>
        <v>0</v>
      </c>
      <c r="R8548" s="12">
        <f t="shared" si="1203"/>
        <v>0</v>
      </c>
      <c r="S8548" s="1">
        <f>IF(AND(A8548&gt;=5,A8548&lt;=9),INDEX(Demand!$C$3:$C$26,C8548),INDEX(Demand!$B$3:$B$26,C8548))</f>
        <v>800</v>
      </c>
      <c r="T8548" s="7">
        <f t="shared" si="1204"/>
        <v>0</v>
      </c>
      <c r="U8548" s="7">
        <f t="shared" si="1205"/>
        <v>0</v>
      </c>
    </row>
    <row r="8549" spans="1:21" x14ac:dyDescent="0.2">
      <c r="A8549" s="1">
        <v>12</v>
      </c>
      <c r="B8549" s="1">
        <v>22</v>
      </c>
      <c r="C8549" s="1">
        <v>21</v>
      </c>
      <c r="D8549">
        <v>7.7</v>
      </c>
      <c r="E8549">
        <v>7.5</v>
      </c>
      <c r="F8549">
        <v>99</v>
      </c>
      <c r="G8549">
        <v>0</v>
      </c>
      <c r="H8549">
        <v>0</v>
      </c>
      <c r="I8549">
        <v>0</v>
      </c>
      <c r="J8549" s="4">
        <f t="shared" si="1200"/>
        <v>287.89288021864678</v>
      </c>
      <c r="K8549" s="4">
        <f t="shared" si="1201"/>
        <v>-43.974475058822804</v>
      </c>
      <c r="L8549" s="5">
        <f t="shared" si="1206"/>
        <v>0</v>
      </c>
      <c r="M8549" s="5">
        <f t="shared" si="1207"/>
        <v>0</v>
      </c>
      <c r="N8549" s="6">
        <f t="shared" si="1199"/>
        <v>0</v>
      </c>
      <c r="O8549" s="6">
        <f t="shared" si="1202"/>
        <v>0</v>
      </c>
      <c r="P8549" s="6">
        <f>FORECAST(J8549,Inputs!$B$10:$B$18,Inputs!$A$10:$A$18)</f>
        <v>33.221230372394878</v>
      </c>
      <c r="Q8549" s="6">
        <f>IF(Inputs!$D$10="Yes",IF('Hourly Calcs'!P8549&gt;'Hourly Calcs'!K8549,'Hourly Calcs'!O8549,N8549+O8549),N8549+O8549)</f>
        <v>0</v>
      </c>
      <c r="R8549" s="12">
        <f t="shared" si="1203"/>
        <v>0</v>
      </c>
      <c r="S8549" s="1">
        <f>IF(AND(A8549&gt;=5,A8549&lt;=9),INDEX(Demand!$C$3:$C$26,C8549),INDEX(Demand!$B$3:$B$26,C8549))</f>
        <v>700</v>
      </c>
      <c r="T8549" s="7">
        <f t="shared" si="1204"/>
        <v>0</v>
      </c>
      <c r="U8549" s="7">
        <f t="shared" si="1205"/>
        <v>0</v>
      </c>
    </row>
    <row r="8550" spans="1:21" x14ac:dyDescent="0.2">
      <c r="A8550" s="1">
        <v>12</v>
      </c>
      <c r="B8550" s="1">
        <v>22</v>
      </c>
      <c r="C8550" s="1">
        <v>22</v>
      </c>
      <c r="D8550">
        <v>7.7</v>
      </c>
      <c r="E8550">
        <v>7.5</v>
      </c>
      <c r="F8550">
        <v>99</v>
      </c>
      <c r="G8550">
        <v>0</v>
      </c>
      <c r="H8550">
        <v>0</v>
      </c>
      <c r="I8550">
        <v>0</v>
      </c>
      <c r="J8550" s="4">
        <f t="shared" si="1200"/>
        <v>304.20056947218893</v>
      </c>
      <c r="K8550" s="4">
        <f t="shared" si="1201"/>
        <v>-52.499246007646121</v>
      </c>
      <c r="L8550" s="5">
        <f t="shared" si="1206"/>
        <v>0</v>
      </c>
      <c r="M8550" s="5">
        <f t="shared" si="1207"/>
        <v>0</v>
      </c>
      <c r="N8550" s="6">
        <f t="shared" si="1199"/>
        <v>0</v>
      </c>
      <c r="O8550" s="6">
        <f t="shared" si="1202"/>
        <v>0</v>
      </c>
      <c r="P8550" s="6">
        <f>FORECAST(J8550,Inputs!$B$10:$B$18,Inputs!$A$10:$A$18)</f>
        <v>33.37222749511286</v>
      </c>
      <c r="Q8550" s="6">
        <f>IF(Inputs!$D$10="Yes",IF('Hourly Calcs'!P8550&gt;'Hourly Calcs'!K8550,'Hourly Calcs'!O8550,N8550+O8550),N8550+O8550)</f>
        <v>0</v>
      </c>
      <c r="R8550" s="12">
        <f t="shared" si="1203"/>
        <v>0</v>
      </c>
      <c r="S8550" s="1">
        <f>IF(AND(A8550&gt;=5,A8550&lt;=9),INDEX(Demand!$C$3:$C$26,C8550),INDEX(Demand!$B$3:$B$26,C8550))</f>
        <v>600</v>
      </c>
      <c r="T8550" s="7">
        <f t="shared" si="1204"/>
        <v>0</v>
      </c>
      <c r="U8550" s="7">
        <f t="shared" si="1205"/>
        <v>0</v>
      </c>
    </row>
    <row r="8551" spans="1:21" x14ac:dyDescent="0.2">
      <c r="A8551" s="1">
        <v>12</v>
      </c>
      <c r="B8551" s="1">
        <v>22</v>
      </c>
      <c r="C8551" s="1">
        <v>23</v>
      </c>
      <c r="D8551">
        <v>8</v>
      </c>
      <c r="E8551">
        <v>7.8</v>
      </c>
      <c r="F8551">
        <v>99</v>
      </c>
      <c r="G8551">
        <v>0</v>
      </c>
      <c r="H8551">
        <v>0</v>
      </c>
      <c r="I8551">
        <v>0</v>
      </c>
      <c r="J8551" s="4">
        <f t="shared" si="1200"/>
        <v>325.75195915042684</v>
      </c>
      <c r="K8551" s="4">
        <f t="shared" si="1201"/>
        <v>-59.235301213833054</v>
      </c>
      <c r="L8551" s="5">
        <f t="shared" si="1206"/>
        <v>0</v>
      </c>
      <c r="M8551" s="5">
        <f t="shared" si="1207"/>
        <v>0</v>
      </c>
      <c r="N8551" s="6">
        <f t="shared" si="1199"/>
        <v>0</v>
      </c>
      <c r="O8551" s="6">
        <f t="shared" si="1202"/>
        <v>0</v>
      </c>
      <c r="P8551" s="6">
        <f>FORECAST(J8551,Inputs!$B$10:$B$18,Inputs!$A$10:$A$18)</f>
        <v>33.571777399540984</v>
      </c>
      <c r="Q8551" s="6">
        <f>IF(Inputs!$D$10="Yes",IF('Hourly Calcs'!P8551&gt;'Hourly Calcs'!K8551,'Hourly Calcs'!O8551,N8551+O8551),N8551+O8551)</f>
        <v>0</v>
      </c>
      <c r="R8551" s="12">
        <f t="shared" si="1203"/>
        <v>0</v>
      </c>
      <c r="S8551" s="1">
        <f>IF(AND(A8551&gt;=5,A8551&lt;=9),INDEX(Demand!$C$3:$C$26,C8551),INDEX(Demand!$B$3:$B$26,C8551))</f>
        <v>500</v>
      </c>
      <c r="T8551" s="7">
        <f t="shared" si="1204"/>
        <v>0</v>
      </c>
      <c r="U8551" s="7">
        <f t="shared" si="1205"/>
        <v>0</v>
      </c>
    </row>
    <row r="8552" spans="1:21" x14ac:dyDescent="0.2">
      <c r="A8552" s="1">
        <v>12</v>
      </c>
      <c r="B8552" s="1">
        <v>22</v>
      </c>
      <c r="C8552" s="1">
        <v>24</v>
      </c>
      <c r="D8552">
        <v>8.3000000000000007</v>
      </c>
      <c r="E8552">
        <v>8.3000000000000007</v>
      </c>
      <c r="F8552">
        <v>100</v>
      </c>
      <c r="G8552">
        <v>0</v>
      </c>
      <c r="H8552">
        <v>0</v>
      </c>
      <c r="I8552">
        <v>0</v>
      </c>
      <c r="J8552" s="4">
        <f t="shared" si="1200"/>
        <v>353.43793986630413</v>
      </c>
      <c r="K8552" s="4">
        <f t="shared" si="1201"/>
        <v>-62.578171041038786</v>
      </c>
      <c r="L8552" s="5">
        <f t="shared" si="1206"/>
        <v>0</v>
      </c>
      <c r="M8552" s="5">
        <f t="shared" si="1207"/>
        <v>0</v>
      </c>
      <c r="N8552" s="6">
        <f t="shared" si="1199"/>
        <v>0</v>
      </c>
      <c r="O8552" s="6">
        <f t="shared" si="1202"/>
        <v>0</v>
      </c>
      <c r="P8552" s="6">
        <f>FORECAST(J8552,Inputs!$B$10:$B$18,Inputs!$A$10:$A$18)</f>
        <v>33.828129072836148</v>
      </c>
      <c r="Q8552" s="6">
        <f>IF(Inputs!$D$10="Yes",IF('Hourly Calcs'!P8552&gt;'Hourly Calcs'!K8552,'Hourly Calcs'!O8552,N8552+O8552),N8552+O8552)</f>
        <v>0</v>
      </c>
      <c r="R8552" s="12">
        <f t="shared" si="1203"/>
        <v>0</v>
      </c>
      <c r="S8552" s="1">
        <f>IF(AND(A8552&gt;=5,A8552&lt;=9),INDEX(Demand!$C$3:$C$26,C8552),INDEX(Demand!$B$3:$B$26,C8552))</f>
        <v>400</v>
      </c>
      <c r="T8552" s="7">
        <f t="shared" si="1204"/>
        <v>0</v>
      </c>
      <c r="U8552" s="7">
        <f t="shared" si="1205"/>
        <v>0</v>
      </c>
    </row>
    <row r="8553" spans="1:21" x14ac:dyDescent="0.2">
      <c r="A8553" s="1">
        <v>12</v>
      </c>
      <c r="B8553" s="1">
        <v>23</v>
      </c>
      <c r="C8553" s="1">
        <v>1</v>
      </c>
      <c r="D8553">
        <v>8.9</v>
      </c>
      <c r="E8553">
        <v>8.9</v>
      </c>
      <c r="F8553">
        <v>100</v>
      </c>
      <c r="G8553">
        <v>0</v>
      </c>
      <c r="H8553">
        <v>0</v>
      </c>
      <c r="I8553">
        <v>0</v>
      </c>
      <c r="J8553" s="4">
        <f t="shared" si="1200"/>
        <v>22.754687924191018</v>
      </c>
      <c r="K8553" s="4">
        <f t="shared" si="1201"/>
        <v>-61.223997393546597</v>
      </c>
      <c r="L8553" s="5">
        <f t="shared" si="1206"/>
        <v>0</v>
      </c>
      <c r="M8553" s="5">
        <f t="shared" si="1207"/>
        <v>0</v>
      </c>
      <c r="N8553" s="6">
        <f t="shared" si="1199"/>
        <v>0</v>
      </c>
      <c r="O8553" s="6">
        <f t="shared" si="1202"/>
        <v>0</v>
      </c>
      <c r="P8553" s="6">
        <f>FORECAST(J8553,Inputs!$B$10:$B$18,Inputs!$A$10:$A$18)</f>
        <v>30.766247110409175</v>
      </c>
      <c r="Q8553" s="6">
        <f>IF(Inputs!$D$10="Yes",IF('Hourly Calcs'!P8553&gt;'Hourly Calcs'!K8553,'Hourly Calcs'!O8553,N8553+O8553),N8553+O8553)</f>
        <v>0</v>
      </c>
      <c r="R8553" s="12">
        <f t="shared" si="1203"/>
        <v>0</v>
      </c>
      <c r="S8553" s="1">
        <f>IF(AND(A8553&gt;=5,A8553&lt;=9),INDEX(Demand!$C$3:$C$26,C8553),INDEX(Demand!$B$3:$B$26,C8553))</f>
        <v>350</v>
      </c>
      <c r="T8553" s="7">
        <f t="shared" si="1204"/>
        <v>0</v>
      </c>
      <c r="U8553" s="7">
        <f t="shared" si="1205"/>
        <v>0</v>
      </c>
    </row>
    <row r="8554" spans="1:21" x14ac:dyDescent="0.2">
      <c r="A8554" s="1">
        <v>12</v>
      </c>
      <c r="B8554" s="1">
        <v>23</v>
      </c>
      <c r="C8554" s="1">
        <v>2</v>
      </c>
      <c r="D8554">
        <v>9.1</v>
      </c>
      <c r="E8554">
        <v>9.1</v>
      </c>
      <c r="F8554">
        <v>100</v>
      </c>
      <c r="G8554">
        <v>0</v>
      </c>
      <c r="H8554">
        <v>0</v>
      </c>
      <c r="I8554">
        <v>0</v>
      </c>
      <c r="J8554" s="4">
        <f t="shared" si="1200"/>
        <v>47.116705732027953</v>
      </c>
      <c r="K8554" s="4">
        <f t="shared" si="1201"/>
        <v>-55.754847969681435</v>
      </c>
      <c r="L8554" s="5">
        <f t="shared" si="1206"/>
        <v>0</v>
      </c>
      <c r="M8554" s="5">
        <f t="shared" si="1207"/>
        <v>0</v>
      </c>
      <c r="N8554" s="6">
        <f t="shared" si="1199"/>
        <v>0</v>
      </c>
      <c r="O8554" s="6">
        <f t="shared" si="1202"/>
        <v>0</v>
      </c>
      <c r="P8554" s="6">
        <f>FORECAST(J8554,Inputs!$B$10:$B$18,Inputs!$A$10:$A$18)</f>
        <v>30.991821349370628</v>
      </c>
      <c r="Q8554" s="6">
        <f>IF(Inputs!$D$10="Yes",IF('Hourly Calcs'!P8554&gt;'Hourly Calcs'!K8554,'Hourly Calcs'!O8554,N8554+O8554),N8554+O8554)</f>
        <v>0</v>
      </c>
      <c r="R8554" s="12">
        <f t="shared" si="1203"/>
        <v>0</v>
      </c>
      <c r="S8554" s="1">
        <f>IF(AND(A8554&gt;=5,A8554&lt;=9),INDEX(Demand!$C$3:$C$26,C8554),INDEX(Demand!$B$3:$B$26,C8554))</f>
        <v>350</v>
      </c>
      <c r="T8554" s="7">
        <f t="shared" si="1204"/>
        <v>0</v>
      </c>
      <c r="U8554" s="7">
        <f t="shared" si="1205"/>
        <v>0</v>
      </c>
    </row>
    <row r="8555" spans="1:21" x14ac:dyDescent="0.2">
      <c r="A8555" s="1">
        <v>12</v>
      </c>
      <c r="B8555" s="1">
        <v>23</v>
      </c>
      <c r="C8555" s="1">
        <v>3</v>
      </c>
      <c r="D8555">
        <v>9.3000000000000007</v>
      </c>
      <c r="E8555">
        <v>9.3000000000000007</v>
      </c>
      <c r="F8555">
        <v>100</v>
      </c>
      <c r="G8555">
        <v>0</v>
      </c>
      <c r="H8555">
        <v>0</v>
      </c>
      <c r="I8555">
        <v>0</v>
      </c>
      <c r="J8555" s="4">
        <f t="shared" si="1200"/>
        <v>65.455600540260832</v>
      </c>
      <c r="K8555" s="4">
        <f t="shared" si="1201"/>
        <v>-47.852561411464109</v>
      </c>
      <c r="L8555" s="5">
        <f t="shared" si="1206"/>
        <v>0</v>
      </c>
      <c r="M8555" s="5">
        <f t="shared" si="1207"/>
        <v>0</v>
      </c>
      <c r="N8555" s="6">
        <f t="shared" si="1199"/>
        <v>0</v>
      </c>
      <c r="O8555" s="6">
        <f t="shared" si="1202"/>
        <v>0</v>
      </c>
      <c r="P8555" s="6">
        <f>FORECAST(J8555,Inputs!$B$10:$B$18,Inputs!$A$10:$A$18)</f>
        <v>31.161625930928338</v>
      </c>
      <c r="Q8555" s="6">
        <f>IF(Inputs!$D$10="Yes",IF('Hourly Calcs'!P8555&gt;'Hourly Calcs'!K8555,'Hourly Calcs'!O8555,N8555+O8555),N8555+O8555)</f>
        <v>0</v>
      </c>
      <c r="R8555" s="12">
        <f t="shared" si="1203"/>
        <v>0</v>
      </c>
      <c r="S8555" s="1">
        <f>IF(AND(A8555&gt;=5,A8555&lt;=9),INDEX(Demand!$C$3:$C$26,C8555),INDEX(Demand!$B$3:$B$26,C8555))</f>
        <v>350</v>
      </c>
      <c r="T8555" s="7">
        <f t="shared" si="1204"/>
        <v>0</v>
      </c>
      <c r="U8555" s="7">
        <f t="shared" si="1205"/>
        <v>0</v>
      </c>
    </row>
    <row r="8556" spans="1:21" x14ac:dyDescent="0.2">
      <c r="A8556" s="1">
        <v>12</v>
      </c>
      <c r="B8556" s="1">
        <v>23</v>
      </c>
      <c r="C8556" s="1">
        <v>4</v>
      </c>
      <c r="D8556">
        <v>9.4</v>
      </c>
      <c r="E8556">
        <v>9.4</v>
      </c>
      <c r="F8556">
        <v>100</v>
      </c>
      <c r="G8556">
        <v>0</v>
      </c>
      <c r="H8556">
        <v>0</v>
      </c>
      <c r="I8556">
        <v>0</v>
      </c>
      <c r="J8556" s="4">
        <f t="shared" si="1200"/>
        <v>79.768163022936022</v>
      </c>
      <c r="K8556" s="4">
        <f t="shared" si="1201"/>
        <v>-38.803817685589706</v>
      </c>
      <c r="L8556" s="5">
        <f t="shared" si="1206"/>
        <v>85.231836977063978</v>
      </c>
      <c r="M8556" s="5">
        <f t="shared" si="1207"/>
        <v>0</v>
      </c>
      <c r="N8556" s="6">
        <f t="shared" si="1199"/>
        <v>0</v>
      </c>
      <c r="O8556" s="6">
        <f t="shared" si="1202"/>
        <v>0</v>
      </c>
      <c r="P8556" s="6">
        <f>FORECAST(J8556,Inputs!$B$10:$B$18,Inputs!$A$10:$A$18)</f>
        <v>31.294149657619776</v>
      </c>
      <c r="Q8556" s="6">
        <f>IF(Inputs!$D$10="Yes",IF('Hourly Calcs'!P8556&gt;'Hourly Calcs'!K8556,'Hourly Calcs'!O8556,N8556+O8556),N8556+O8556)</f>
        <v>0</v>
      </c>
      <c r="R8556" s="12">
        <f t="shared" si="1203"/>
        <v>0</v>
      </c>
      <c r="S8556" s="1">
        <f>IF(AND(A8556&gt;=5,A8556&lt;=9),INDEX(Demand!$C$3:$C$26,C8556),INDEX(Demand!$B$3:$B$26,C8556))</f>
        <v>350</v>
      </c>
      <c r="T8556" s="7">
        <f t="shared" si="1204"/>
        <v>0</v>
      </c>
      <c r="U8556" s="7">
        <f t="shared" si="1205"/>
        <v>0</v>
      </c>
    </row>
    <row r="8557" spans="1:21" x14ac:dyDescent="0.2">
      <c r="A8557" s="1">
        <v>12</v>
      </c>
      <c r="B8557" s="1">
        <v>23</v>
      </c>
      <c r="C8557" s="1">
        <v>5</v>
      </c>
      <c r="D8557">
        <v>9.5</v>
      </c>
      <c r="E8557">
        <v>9.5</v>
      </c>
      <c r="F8557">
        <v>100</v>
      </c>
      <c r="G8557">
        <v>0</v>
      </c>
      <c r="H8557">
        <v>0</v>
      </c>
      <c r="I8557">
        <v>0</v>
      </c>
      <c r="J8557" s="4">
        <f t="shared" si="1200"/>
        <v>91.871309033767645</v>
      </c>
      <c r="K8557" s="4">
        <f t="shared" si="1201"/>
        <v>-29.350269692085121</v>
      </c>
      <c r="L8557" s="5">
        <f t="shared" si="1206"/>
        <v>73.128690966232355</v>
      </c>
      <c r="M8557" s="5">
        <f t="shared" si="1207"/>
        <v>0</v>
      </c>
      <c r="N8557" s="6">
        <f t="shared" si="1199"/>
        <v>0</v>
      </c>
      <c r="O8557" s="6">
        <f t="shared" si="1202"/>
        <v>0</v>
      </c>
      <c r="P8557" s="6">
        <f>FORECAST(J8557,Inputs!$B$10:$B$18,Inputs!$A$10:$A$18)</f>
        <v>31.406215824386734</v>
      </c>
      <c r="Q8557" s="6">
        <f>IF(Inputs!$D$10="Yes",IF('Hourly Calcs'!P8557&gt;'Hourly Calcs'!K8557,'Hourly Calcs'!O8557,N8557+O8557),N8557+O8557)</f>
        <v>0</v>
      </c>
      <c r="R8557" s="12">
        <f t="shared" si="1203"/>
        <v>0</v>
      </c>
      <c r="S8557" s="1">
        <f>IF(AND(A8557&gt;=5,A8557&lt;=9),INDEX(Demand!$C$3:$C$26,C8557),INDEX(Demand!$B$3:$B$26,C8557))</f>
        <v>350</v>
      </c>
      <c r="T8557" s="7">
        <f t="shared" si="1204"/>
        <v>0</v>
      </c>
      <c r="U8557" s="7">
        <f t="shared" si="1205"/>
        <v>0</v>
      </c>
    </row>
    <row r="8558" spans="1:21" x14ac:dyDescent="0.2">
      <c r="A8558" s="1">
        <v>12</v>
      </c>
      <c r="B8558" s="1">
        <v>23</v>
      </c>
      <c r="C8558" s="1">
        <v>6</v>
      </c>
      <c r="D8558">
        <v>9.6999999999999993</v>
      </c>
      <c r="E8558">
        <v>9.6999999999999993</v>
      </c>
      <c r="F8558">
        <v>100</v>
      </c>
      <c r="G8558">
        <v>0</v>
      </c>
      <c r="H8558">
        <v>0</v>
      </c>
      <c r="I8558">
        <v>0</v>
      </c>
      <c r="J8558" s="4">
        <f t="shared" si="1200"/>
        <v>102.9438633420972</v>
      </c>
      <c r="K8558" s="4">
        <f t="shared" si="1201"/>
        <v>-19.947760652795594</v>
      </c>
      <c r="L8558" s="5">
        <f t="shared" si="1206"/>
        <v>62.056136657902798</v>
      </c>
      <c r="M8558" s="5">
        <f t="shared" si="1207"/>
        <v>0</v>
      </c>
      <c r="N8558" s="6">
        <f t="shared" si="1199"/>
        <v>0</v>
      </c>
      <c r="O8558" s="6">
        <f t="shared" si="1202"/>
        <v>0</v>
      </c>
      <c r="P8558" s="6">
        <f>FORECAST(J8558,Inputs!$B$10:$B$18,Inputs!$A$10:$A$18)</f>
        <v>31.508739475389788</v>
      </c>
      <c r="Q8558" s="6">
        <f>IF(Inputs!$D$10="Yes",IF('Hourly Calcs'!P8558&gt;'Hourly Calcs'!K8558,'Hourly Calcs'!O8558,N8558+O8558),N8558+O8558)</f>
        <v>0</v>
      </c>
      <c r="R8558" s="12">
        <f t="shared" si="1203"/>
        <v>0</v>
      </c>
      <c r="S8558" s="1">
        <f>IF(AND(A8558&gt;=5,A8558&lt;=9),INDEX(Demand!$C$3:$C$26,C8558),INDEX(Demand!$B$3:$B$26,C8558))</f>
        <v>350</v>
      </c>
      <c r="T8558" s="7">
        <f t="shared" si="1204"/>
        <v>0</v>
      </c>
      <c r="U8558" s="7">
        <f t="shared" si="1205"/>
        <v>0</v>
      </c>
    </row>
    <row r="8559" spans="1:21" x14ac:dyDescent="0.2">
      <c r="A8559" s="1">
        <v>12</v>
      </c>
      <c r="B8559" s="1">
        <v>23</v>
      </c>
      <c r="C8559" s="1">
        <v>7</v>
      </c>
      <c r="D8559">
        <v>9.8000000000000007</v>
      </c>
      <c r="E8559">
        <v>9.8000000000000007</v>
      </c>
      <c r="F8559">
        <v>100</v>
      </c>
      <c r="G8559">
        <v>0</v>
      </c>
      <c r="H8559">
        <v>0</v>
      </c>
      <c r="I8559">
        <v>0</v>
      </c>
      <c r="J8559" s="4">
        <f t="shared" si="1200"/>
        <v>113.75151266755942</v>
      </c>
      <c r="K8559" s="4">
        <f t="shared" si="1201"/>
        <v>-10.937769184799066</v>
      </c>
      <c r="L8559" s="5">
        <f t="shared" si="1206"/>
        <v>51.248487332440575</v>
      </c>
      <c r="M8559" s="5">
        <f t="shared" si="1207"/>
        <v>0</v>
      </c>
      <c r="N8559" s="6">
        <f t="shared" si="1199"/>
        <v>0</v>
      </c>
      <c r="O8559" s="6">
        <f t="shared" si="1202"/>
        <v>0</v>
      </c>
      <c r="P8559" s="6">
        <f>FORECAST(J8559,Inputs!$B$10:$B$18,Inputs!$A$10:$A$18)</f>
        <v>31.608810302477401</v>
      </c>
      <c r="Q8559" s="6">
        <f>IF(Inputs!$D$10="Yes",IF('Hourly Calcs'!P8559&gt;'Hourly Calcs'!K8559,'Hourly Calcs'!O8559,N8559+O8559),N8559+O8559)</f>
        <v>0</v>
      </c>
      <c r="R8559" s="12">
        <f t="shared" si="1203"/>
        <v>0</v>
      </c>
      <c r="S8559" s="1">
        <f>IF(AND(A8559&gt;=5,A8559&lt;=9),INDEX(Demand!$C$3:$C$26,C8559),INDEX(Demand!$B$3:$B$26,C8559))</f>
        <v>350</v>
      </c>
      <c r="T8559" s="7">
        <f t="shared" si="1204"/>
        <v>0</v>
      </c>
      <c r="U8559" s="7">
        <f t="shared" si="1205"/>
        <v>0</v>
      </c>
    </row>
    <row r="8560" spans="1:21" x14ac:dyDescent="0.2">
      <c r="A8560" s="1">
        <v>12</v>
      </c>
      <c r="B8560" s="1">
        <v>23</v>
      </c>
      <c r="C8560" s="1">
        <v>8</v>
      </c>
      <c r="D8560">
        <v>9.8000000000000007</v>
      </c>
      <c r="E8560">
        <v>9.8000000000000007</v>
      </c>
      <c r="F8560">
        <v>100</v>
      </c>
      <c r="G8560">
        <v>0</v>
      </c>
      <c r="H8560">
        <v>0</v>
      </c>
      <c r="I8560">
        <v>0</v>
      </c>
      <c r="J8560" s="4">
        <f t="shared" si="1200"/>
        <v>124.82955351817947</v>
      </c>
      <c r="K8560" s="4">
        <f t="shared" si="1201"/>
        <v>-2.5763622685697101</v>
      </c>
      <c r="L8560" s="5">
        <f t="shared" si="1206"/>
        <v>40.170446481820534</v>
      </c>
      <c r="M8560" s="5">
        <f t="shared" si="1207"/>
        <v>0</v>
      </c>
      <c r="N8560" s="6">
        <f t="shared" si="1199"/>
        <v>0</v>
      </c>
      <c r="O8560" s="6">
        <f t="shared" si="1202"/>
        <v>0</v>
      </c>
      <c r="P8560" s="6">
        <f>FORECAST(J8560,Inputs!$B$10:$B$18,Inputs!$A$10:$A$18)</f>
        <v>31.711384754797955</v>
      </c>
      <c r="Q8560" s="6">
        <f>IF(Inputs!$D$10="Yes",IF('Hourly Calcs'!P8560&gt;'Hourly Calcs'!K8560,'Hourly Calcs'!O8560,N8560+O8560),N8560+O8560)</f>
        <v>0</v>
      </c>
      <c r="R8560" s="12">
        <f t="shared" si="1203"/>
        <v>0</v>
      </c>
      <c r="S8560" s="1">
        <f>IF(AND(A8560&gt;=5,A8560&lt;=9),INDEX(Demand!$C$3:$C$26,C8560),INDEX(Demand!$B$3:$B$26,C8560))</f>
        <v>350</v>
      </c>
      <c r="T8560" s="7">
        <f t="shared" si="1204"/>
        <v>0</v>
      </c>
      <c r="U8560" s="7">
        <f t="shared" si="1205"/>
        <v>0</v>
      </c>
    </row>
    <row r="8561" spans="1:21" x14ac:dyDescent="0.2">
      <c r="A8561" s="1">
        <v>12</v>
      </c>
      <c r="B8561" s="1">
        <v>23</v>
      </c>
      <c r="C8561" s="1">
        <v>9</v>
      </c>
      <c r="D8561">
        <v>9.8000000000000007</v>
      </c>
      <c r="E8561">
        <v>9.8000000000000007</v>
      </c>
      <c r="F8561">
        <v>100</v>
      </c>
      <c r="G8561">
        <v>5</v>
      </c>
      <c r="H8561">
        <v>0</v>
      </c>
      <c r="I8561">
        <v>5</v>
      </c>
      <c r="J8561" s="4">
        <f t="shared" si="1200"/>
        <v>136.56132677766334</v>
      </c>
      <c r="K8561" s="4">
        <f t="shared" si="1201"/>
        <v>4.6658465886149969</v>
      </c>
      <c r="L8561" s="5">
        <f t="shared" si="1206"/>
        <v>28.438673222336661</v>
      </c>
      <c r="M8561" s="5">
        <f t="shared" si="1207"/>
        <v>29.334153411385003</v>
      </c>
      <c r="N8561" s="6">
        <f t="shared" si="1199"/>
        <v>0</v>
      </c>
      <c r="O8561" s="6">
        <f t="shared" si="1202"/>
        <v>4.5725939313876038</v>
      </c>
      <c r="P8561" s="6">
        <f>FORECAST(J8561,Inputs!$B$10:$B$18,Inputs!$A$10:$A$18)</f>
        <v>31.820012284978361</v>
      </c>
      <c r="Q8561" s="6">
        <f>IF(Inputs!$D$10="Yes",IF('Hourly Calcs'!P8561&gt;'Hourly Calcs'!K8561,'Hourly Calcs'!O8561,N8561+O8561),N8561+O8561)</f>
        <v>4.5725939313876038</v>
      </c>
      <c r="R8561" s="12">
        <f t="shared" si="1203"/>
        <v>21.728966361953894</v>
      </c>
      <c r="S8561" s="1">
        <f>IF(AND(A8561&gt;=5,A8561&lt;=9),INDEX(Demand!$C$3:$C$26,C8561),INDEX(Demand!$B$3:$B$26,C8561))</f>
        <v>350</v>
      </c>
      <c r="T8561" s="7">
        <f t="shared" si="1204"/>
        <v>21.728966361953894</v>
      </c>
      <c r="U8561" s="7">
        <f t="shared" si="1205"/>
        <v>0</v>
      </c>
    </row>
    <row r="8562" spans="1:21" x14ac:dyDescent="0.2">
      <c r="A8562" s="1">
        <v>12</v>
      </c>
      <c r="B8562" s="1">
        <v>23</v>
      </c>
      <c r="C8562" s="1">
        <v>10</v>
      </c>
      <c r="D8562">
        <v>9.9</v>
      </c>
      <c r="E8562">
        <v>9.9</v>
      </c>
      <c r="F8562">
        <v>100</v>
      </c>
      <c r="G8562">
        <v>26</v>
      </c>
      <c r="H8562">
        <v>0</v>
      </c>
      <c r="I8562">
        <v>26</v>
      </c>
      <c r="J8562" s="4">
        <f t="shared" si="1200"/>
        <v>149.17377209286079</v>
      </c>
      <c r="K8562" s="4">
        <f t="shared" si="1201"/>
        <v>10.307662474667154</v>
      </c>
      <c r="L8562" s="5">
        <f t="shared" si="1206"/>
        <v>15.826227907139213</v>
      </c>
      <c r="M8562" s="5">
        <f t="shared" si="1207"/>
        <v>23.692337525332846</v>
      </c>
      <c r="N8562" s="6">
        <f t="shared" si="1199"/>
        <v>0</v>
      </c>
      <c r="O8562" s="6">
        <f t="shared" si="1202"/>
        <v>23.777488443215542</v>
      </c>
      <c r="P8562" s="6">
        <f>FORECAST(J8562,Inputs!$B$10:$B$18,Inputs!$A$10:$A$18)</f>
        <v>31.936794186045006</v>
      </c>
      <c r="Q8562" s="6">
        <f>IF(Inputs!$D$10="Yes",IF('Hourly Calcs'!P8562&gt;'Hourly Calcs'!K8562,'Hourly Calcs'!O8562,N8562+O8562),N8562+O8562)</f>
        <v>23.777488443215542</v>
      </c>
      <c r="R8562" s="12">
        <f t="shared" si="1203"/>
        <v>112.99062508216025</v>
      </c>
      <c r="S8562" s="1">
        <f>IF(AND(A8562&gt;=5,A8562&lt;=9),INDEX(Demand!$C$3:$C$26,C8562),INDEX(Demand!$B$3:$B$26,C8562))</f>
        <v>600</v>
      </c>
      <c r="T8562" s="7">
        <f t="shared" si="1204"/>
        <v>112.99062508216025</v>
      </c>
      <c r="U8562" s="7">
        <f t="shared" si="1205"/>
        <v>0</v>
      </c>
    </row>
    <row r="8563" spans="1:21" x14ac:dyDescent="0.2">
      <c r="A8563" s="1">
        <v>12</v>
      </c>
      <c r="B8563" s="1">
        <v>23</v>
      </c>
      <c r="C8563" s="1">
        <v>11</v>
      </c>
      <c r="D8563">
        <v>10.3</v>
      </c>
      <c r="E8563">
        <v>10.3</v>
      </c>
      <c r="F8563">
        <v>100</v>
      </c>
      <c r="G8563">
        <v>50</v>
      </c>
      <c r="H8563">
        <v>0</v>
      </c>
      <c r="I8563">
        <v>50</v>
      </c>
      <c r="J8563" s="4">
        <f t="shared" si="1200"/>
        <v>162.67685532983032</v>
      </c>
      <c r="K8563" s="4">
        <f t="shared" si="1201"/>
        <v>14.158029485959474</v>
      </c>
      <c r="L8563" s="5">
        <f t="shared" si="1206"/>
        <v>2.3231446701696825</v>
      </c>
      <c r="M8563" s="5">
        <f t="shared" si="1207"/>
        <v>19.841970514040526</v>
      </c>
      <c r="N8563" s="6">
        <f t="shared" si="1199"/>
        <v>0</v>
      </c>
      <c r="O8563" s="6">
        <f t="shared" si="1202"/>
        <v>45.72593931387604</v>
      </c>
      <c r="P8563" s="6">
        <f>FORECAST(J8563,Inputs!$B$10:$B$18,Inputs!$A$10:$A$18)</f>
        <v>32.061822734535461</v>
      </c>
      <c r="Q8563" s="6">
        <f>IF(Inputs!$D$10="Yes",IF('Hourly Calcs'!P8563&gt;'Hourly Calcs'!K8563,'Hourly Calcs'!O8563,N8563+O8563),N8563+O8563)</f>
        <v>45.72593931387604</v>
      </c>
      <c r="R8563" s="12">
        <f t="shared" si="1203"/>
        <v>217.28966361953894</v>
      </c>
      <c r="S8563" s="1">
        <f>IF(AND(A8563&gt;=5,A8563&lt;=9),INDEX(Demand!$C$3:$C$26,C8563),INDEX(Demand!$B$3:$B$26,C8563))</f>
        <v>600</v>
      </c>
      <c r="T8563" s="7">
        <f t="shared" si="1204"/>
        <v>217.28966361953894</v>
      </c>
      <c r="U8563" s="7">
        <f t="shared" si="1205"/>
        <v>0</v>
      </c>
    </row>
    <row r="8564" spans="1:21" x14ac:dyDescent="0.2">
      <c r="A8564" s="1">
        <v>12</v>
      </c>
      <c r="B8564" s="1">
        <v>23</v>
      </c>
      <c r="C8564" s="1">
        <v>12</v>
      </c>
      <c r="D8564">
        <v>11</v>
      </c>
      <c r="E8564">
        <v>11</v>
      </c>
      <c r="F8564">
        <v>100</v>
      </c>
      <c r="G8564">
        <v>65</v>
      </c>
      <c r="H8564">
        <v>0</v>
      </c>
      <c r="I8564">
        <v>65</v>
      </c>
      <c r="J8564" s="4">
        <f t="shared" si="1200"/>
        <v>176.80577815276652</v>
      </c>
      <c r="K8564" s="4">
        <f t="shared" si="1201"/>
        <v>15.843395992201067</v>
      </c>
      <c r="L8564" s="5">
        <f t="shared" si="1206"/>
        <v>11.805778152766521</v>
      </c>
      <c r="M8564" s="5">
        <f t="shared" si="1207"/>
        <v>18.156604007798933</v>
      </c>
      <c r="N8564" s="6">
        <f t="shared" si="1199"/>
        <v>0</v>
      </c>
      <c r="O8564" s="6">
        <f t="shared" si="1202"/>
        <v>59.443721108038851</v>
      </c>
      <c r="P8564" s="6">
        <f>FORECAST(J8564,Inputs!$B$10:$B$18,Inputs!$A$10:$A$18)</f>
        <v>32.192646094007095</v>
      </c>
      <c r="Q8564" s="6">
        <f>IF(Inputs!$D$10="Yes",IF('Hourly Calcs'!P8564&gt;'Hourly Calcs'!K8564,'Hourly Calcs'!O8564,N8564+O8564),N8564+O8564)</f>
        <v>59.443721108038851</v>
      </c>
      <c r="R8564" s="12">
        <f t="shared" si="1203"/>
        <v>282.47656270540062</v>
      </c>
      <c r="S8564" s="1">
        <f>IF(AND(A8564&gt;=5,A8564&lt;=9),INDEX(Demand!$C$3:$C$26,C8564),INDEX(Demand!$B$3:$B$26,C8564))</f>
        <v>600</v>
      </c>
      <c r="T8564" s="7">
        <f t="shared" si="1204"/>
        <v>282.47656270540062</v>
      </c>
      <c r="U8564" s="7">
        <f t="shared" si="1205"/>
        <v>0</v>
      </c>
    </row>
    <row r="8565" spans="1:21" x14ac:dyDescent="0.2">
      <c r="A8565" s="1">
        <v>12</v>
      </c>
      <c r="B8565" s="1">
        <v>23</v>
      </c>
      <c r="C8565" s="1">
        <v>13</v>
      </c>
      <c r="D8565">
        <v>11.2</v>
      </c>
      <c r="E8565">
        <v>11.2</v>
      </c>
      <c r="F8565">
        <v>100</v>
      </c>
      <c r="G8565">
        <v>67</v>
      </c>
      <c r="H8565">
        <v>0</v>
      </c>
      <c r="I8565">
        <v>67</v>
      </c>
      <c r="J8565" s="4">
        <f t="shared" si="1200"/>
        <v>191.06182493476769</v>
      </c>
      <c r="K8565" s="4">
        <f t="shared" si="1201"/>
        <v>15.194823306310482</v>
      </c>
      <c r="L8565" s="5">
        <f t="shared" si="1206"/>
        <v>26.061824934767685</v>
      </c>
      <c r="M8565" s="5">
        <f t="shared" si="1207"/>
        <v>18.805176693689518</v>
      </c>
      <c r="N8565" s="6">
        <f t="shared" si="1199"/>
        <v>0</v>
      </c>
      <c r="O8565" s="6">
        <f t="shared" si="1202"/>
        <v>61.272758680593896</v>
      </c>
      <c r="P8565" s="6">
        <f>FORECAST(J8565,Inputs!$B$10:$B$18,Inputs!$A$10:$A$18)</f>
        <v>32.324646527173776</v>
      </c>
      <c r="Q8565" s="6">
        <f>IF(Inputs!$D$10="Yes",IF('Hourly Calcs'!P8565&gt;'Hourly Calcs'!K8565,'Hourly Calcs'!O8565,N8565+O8565),N8565+O8565)</f>
        <v>61.272758680593896</v>
      </c>
      <c r="R8565" s="12">
        <f t="shared" si="1203"/>
        <v>291.16814925018218</v>
      </c>
      <c r="S8565" s="1">
        <f>IF(AND(A8565&gt;=5,A8565&lt;=9),INDEX(Demand!$C$3:$C$26,C8565),INDEX(Demand!$B$3:$B$26,C8565))</f>
        <v>600</v>
      </c>
      <c r="T8565" s="7">
        <f t="shared" si="1204"/>
        <v>291.16814925018218</v>
      </c>
      <c r="U8565" s="7">
        <f t="shared" si="1205"/>
        <v>0</v>
      </c>
    </row>
    <row r="8566" spans="1:21" x14ac:dyDescent="0.2">
      <c r="A8566" s="1">
        <v>12</v>
      </c>
      <c r="B8566" s="1">
        <v>23</v>
      </c>
      <c r="C8566" s="1">
        <v>14</v>
      </c>
      <c r="D8566">
        <v>11.4</v>
      </c>
      <c r="E8566">
        <v>11.4</v>
      </c>
      <c r="F8566">
        <v>100</v>
      </c>
      <c r="G8566">
        <v>55</v>
      </c>
      <c r="H8566">
        <v>0</v>
      </c>
      <c r="I8566">
        <v>55</v>
      </c>
      <c r="J8566" s="4">
        <f t="shared" si="1200"/>
        <v>204.89440560185977</v>
      </c>
      <c r="K8566" s="4">
        <f t="shared" si="1201"/>
        <v>12.278399845664325</v>
      </c>
      <c r="L8566" s="5">
        <f t="shared" si="1206"/>
        <v>39.894405601859773</v>
      </c>
      <c r="M8566" s="5">
        <f t="shared" si="1207"/>
        <v>21.721600154335675</v>
      </c>
      <c r="N8566" s="6">
        <f t="shared" si="1199"/>
        <v>0</v>
      </c>
      <c r="O8566" s="6">
        <f t="shared" si="1202"/>
        <v>50.298533245263641</v>
      </c>
      <c r="P8566" s="6">
        <f>FORECAST(J8566,Inputs!$B$10:$B$18,Inputs!$A$10:$A$18)</f>
        <v>32.452725977794998</v>
      </c>
      <c r="Q8566" s="6">
        <f>IF(Inputs!$D$10="Yes",IF('Hourly Calcs'!P8566&gt;'Hourly Calcs'!K8566,'Hourly Calcs'!O8566,N8566+O8566),N8566+O8566)</f>
        <v>50.298533245263641</v>
      </c>
      <c r="R8566" s="12">
        <f t="shared" si="1203"/>
        <v>239.01862998149281</v>
      </c>
      <c r="S8566" s="1">
        <f>IF(AND(A8566&gt;=5,A8566&lt;=9),INDEX(Demand!$C$3:$C$26,C8566),INDEX(Demand!$B$3:$B$26,C8566))</f>
        <v>600</v>
      </c>
      <c r="T8566" s="7">
        <f t="shared" si="1204"/>
        <v>239.01862998149284</v>
      </c>
      <c r="U8566" s="7">
        <f t="shared" si="1205"/>
        <v>0</v>
      </c>
    </row>
    <row r="8567" spans="1:21" x14ac:dyDescent="0.2">
      <c r="A8567" s="1">
        <v>12</v>
      </c>
      <c r="B8567" s="1">
        <v>23</v>
      </c>
      <c r="C8567" s="1">
        <v>15</v>
      </c>
      <c r="D8567">
        <v>11.6</v>
      </c>
      <c r="E8567">
        <v>11.6</v>
      </c>
      <c r="F8567">
        <v>100</v>
      </c>
      <c r="G8567">
        <v>67</v>
      </c>
      <c r="H8567">
        <v>5</v>
      </c>
      <c r="I8567">
        <v>66</v>
      </c>
      <c r="J8567" s="4">
        <f t="shared" si="1200"/>
        <v>217.92007909703196</v>
      </c>
      <c r="K8567" s="4">
        <f t="shared" si="1201"/>
        <v>7.3780659340628318</v>
      </c>
      <c r="L8567" s="5">
        <f t="shared" si="1206"/>
        <v>52.920079097031959</v>
      </c>
      <c r="M8567" s="5">
        <f t="shared" si="1207"/>
        <v>26.621934065937168</v>
      </c>
      <c r="N8567" s="6">
        <f t="shared" si="1199"/>
        <v>2.2041172991475038</v>
      </c>
      <c r="O8567" s="6">
        <f t="shared" si="1202"/>
        <v>60.358239894316377</v>
      </c>
      <c r="P8567" s="6">
        <f>FORECAST(J8567,Inputs!$B$10:$B$18,Inputs!$A$10:$A$18)</f>
        <v>32.573334065713254</v>
      </c>
      <c r="Q8567" s="6">
        <f>IF(Inputs!$D$10="Yes",IF('Hourly Calcs'!P8567&gt;'Hourly Calcs'!K8567,'Hourly Calcs'!O8567,N8567+O8567),N8567+O8567)</f>
        <v>60.358239894316377</v>
      </c>
      <c r="R8567" s="12">
        <f t="shared" si="1203"/>
        <v>286.8223559777914</v>
      </c>
      <c r="S8567" s="1">
        <f>IF(AND(A8567&gt;=5,A8567&lt;=9),INDEX(Demand!$C$3:$C$26,C8567),INDEX(Demand!$B$3:$B$26,C8567))</f>
        <v>600</v>
      </c>
      <c r="T8567" s="7">
        <f t="shared" si="1204"/>
        <v>286.8223559777914</v>
      </c>
      <c r="U8567" s="7">
        <f t="shared" si="1205"/>
        <v>0</v>
      </c>
    </row>
    <row r="8568" spans="1:21" x14ac:dyDescent="0.2">
      <c r="A8568" s="1">
        <v>12</v>
      </c>
      <c r="B8568" s="1">
        <v>23</v>
      </c>
      <c r="C8568" s="1">
        <v>16</v>
      </c>
      <c r="D8568">
        <v>11.2</v>
      </c>
      <c r="E8568">
        <v>11.2</v>
      </c>
      <c r="F8568">
        <v>100</v>
      </c>
      <c r="G8568">
        <v>9</v>
      </c>
      <c r="H8568">
        <v>0</v>
      </c>
      <c r="I8568">
        <v>9</v>
      </c>
      <c r="J8568" s="4">
        <f t="shared" si="1200"/>
        <v>230.02949113081803</v>
      </c>
      <c r="K8568" s="4">
        <f t="shared" si="1201"/>
        <v>1.0708324542058705</v>
      </c>
      <c r="L8568" s="5">
        <f t="shared" si="1206"/>
        <v>65.02949113081803</v>
      </c>
      <c r="M8568" s="5">
        <f t="shared" si="1207"/>
        <v>32.92916754579413</v>
      </c>
      <c r="N8568" s="6">
        <f t="shared" si="1199"/>
        <v>0</v>
      </c>
      <c r="O8568" s="6">
        <f t="shared" si="1202"/>
        <v>8.2306690764976871</v>
      </c>
      <c r="P8568" s="6">
        <f>FORECAST(J8568,Inputs!$B$10:$B$18,Inputs!$A$10:$A$18)</f>
        <v>32.685458251211273</v>
      </c>
      <c r="Q8568" s="6">
        <f>IF(Inputs!$D$10="Yes",IF('Hourly Calcs'!P8568&gt;'Hourly Calcs'!K8568,'Hourly Calcs'!O8568,N8568+O8568),N8568+O8568)</f>
        <v>8.2306690764976871</v>
      </c>
      <c r="R8568" s="12">
        <f t="shared" si="1203"/>
        <v>39.11213945151701</v>
      </c>
      <c r="S8568" s="1">
        <f>IF(AND(A8568&gt;=5,A8568&lt;=9),INDEX(Demand!$C$3:$C$26,C8568),INDEX(Demand!$B$3:$B$26,C8568))</f>
        <v>900</v>
      </c>
      <c r="T8568" s="7">
        <f t="shared" si="1204"/>
        <v>39.11213945151701</v>
      </c>
      <c r="U8568" s="7">
        <f t="shared" si="1205"/>
        <v>0</v>
      </c>
    </row>
    <row r="8569" spans="1:21" x14ac:dyDescent="0.2">
      <c r="A8569" s="1">
        <v>12</v>
      </c>
      <c r="B8569" s="1">
        <v>23</v>
      </c>
      <c r="C8569" s="1">
        <v>17</v>
      </c>
      <c r="D8569">
        <v>11.2</v>
      </c>
      <c r="E8569">
        <v>11.2</v>
      </c>
      <c r="F8569">
        <v>100</v>
      </c>
      <c r="G8569">
        <v>0</v>
      </c>
      <c r="H8569">
        <v>0</v>
      </c>
      <c r="I8569">
        <v>0</v>
      </c>
      <c r="J8569" s="4">
        <f t="shared" si="1200"/>
        <v>241.36184133808294</v>
      </c>
      <c r="K8569" s="4">
        <f t="shared" si="1201"/>
        <v>-7.112232470608248</v>
      </c>
      <c r="L8569" s="5">
        <f t="shared" si="1206"/>
        <v>76.36184133808294</v>
      </c>
      <c r="M8569" s="5">
        <f t="shared" si="1207"/>
        <v>0</v>
      </c>
      <c r="N8569" s="6">
        <f t="shared" si="1199"/>
        <v>0</v>
      </c>
      <c r="O8569" s="6">
        <f t="shared" si="1202"/>
        <v>0</v>
      </c>
      <c r="P8569" s="6">
        <f>FORECAST(J8569,Inputs!$B$10:$B$18,Inputs!$A$10:$A$18)</f>
        <v>32.790387419797064</v>
      </c>
      <c r="Q8569" s="6">
        <f>IF(Inputs!$D$10="Yes",IF('Hourly Calcs'!P8569&gt;'Hourly Calcs'!K8569,'Hourly Calcs'!O8569,N8569+O8569),N8569+O8569)</f>
        <v>0</v>
      </c>
      <c r="R8569" s="12">
        <f t="shared" si="1203"/>
        <v>0</v>
      </c>
      <c r="S8569" s="1">
        <f>IF(AND(A8569&gt;=5,A8569&lt;=9),INDEX(Demand!$C$3:$C$26,C8569),INDEX(Demand!$B$3:$B$26,C8569))</f>
        <v>900</v>
      </c>
      <c r="T8569" s="7">
        <f t="shared" si="1204"/>
        <v>0</v>
      </c>
      <c r="U8569" s="7">
        <f t="shared" si="1205"/>
        <v>0</v>
      </c>
    </row>
    <row r="8570" spans="1:21" x14ac:dyDescent="0.2">
      <c r="A8570" s="1">
        <v>12</v>
      </c>
      <c r="B8570" s="1">
        <v>23</v>
      </c>
      <c r="C8570" s="1">
        <v>18</v>
      </c>
      <c r="D8570">
        <v>11</v>
      </c>
      <c r="E8570">
        <v>11</v>
      </c>
      <c r="F8570">
        <v>100</v>
      </c>
      <c r="G8570">
        <v>0</v>
      </c>
      <c r="H8570">
        <v>0</v>
      </c>
      <c r="I8570">
        <v>0</v>
      </c>
      <c r="J8570" s="4">
        <f t="shared" si="1200"/>
        <v>252.23529373993807</v>
      </c>
      <c r="K8570" s="4">
        <f t="shared" si="1201"/>
        <v>-15.849403080831934</v>
      </c>
      <c r="L8570" s="5">
        <f t="shared" si="1206"/>
        <v>87.235293739938072</v>
      </c>
      <c r="M8570" s="5">
        <f t="shared" si="1207"/>
        <v>0</v>
      </c>
      <c r="N8570" s="6">
        <f t="shared" si="1199"/>
        <v>0</v>
      </c>
      <c r="O8570" s="6">
        <f t="shared" si="1202"/>
        <v>0</v>
      </c>
      <c r="P8570" s="6">
        <f>FORECAST(J8570,Inputs!$B$10:$B$18,Inputs!$A$10:$A$18)</f>
        <v>32.891067534629052</v>
      </c>
      <c r="Q8570" s="6">
        <f>IF(Inputs!$D$10="Yes",IF('Hourly Calcs'!P8570&gt;'Hourly Calcs'!K8570,'Hourly Calcs'!O8570,N8570+O8570),N8570+O8570)</f>
        <v>0</v>
      </c>
      <c r="R8570" s="12">
        <f t="shared" si="1203"/>
        <v>0</v>
      </c>
      <c r="S8570" s="1">
        <f>IF(AND(A8570&gt;=5,A8570&lt;=9),INDEX(Demand!$C$3:$C$26,C8570),INDEX(Demand!$B$3:$B$26,C8570))</f>
        <v>900</v>
      </c>
      <c r="T8570" s="7">
        <f t="shared" si="1204"/>
        <v>0</v>
      </c>
      <c r="U8570" s="7">
        <f t="shared" si="1205"/>
        <v>0</v>
      </c>
    </row>
    <row r="8571" spans="1:21" x14ac:dyDescent="0.2">
      <c r="A8571" s="1">
        <v>12</v>
      </c>
      <c r="B8571" s="1">
        <v>23</v>
      </c>
      <c r="C8571" s="1">
        <v>19</v>
      </c>
      <c r="D8571">
        <v>11</v>
      </c>
      <c r="E8571">
        <v>10.6</v>
      </c>
      <c r="F8571">
        <v>97</v>
      </c>
      <c r="G8571">
        <v>0</v>
      </c>
      <c r="H8571">
        <v>0</v>
      </c>
      <c r="I8571">
        <v>0</v>
      </c>
      <c r="J8571" s="4">
        <f t="shared" si="1200"/>
        <v>263.11304656891207</v>
      </c>
      <c r="K8571" s="4">
        <f t="shared" si="1201"/>
        <v>-25.114711729763357</v>
      </c>
      <c r="L8571" s="5">
        <f t="shared" si="1206"/>
        <v>0</v>
      </c>
      <c r="M8571" s="5">
        <f t="shared" si="1207"/>
        <v>0</v>
      </c>
      <c r="N8571" s="6">
        <f t="shared" si="1199"/>
        <v>0</v>
      </c>
      <c r="O8571" s="6">
        <f t="shared" si="1202"/>
        <v>0</v>
      </c>
      <c r="P8571" s="6">
        <f>FORECAST(J8571,Inputs!$B$10:$B$18,Inputs!$A$10:$A$18)</f>
        <v>32.991787468230669</v>
      </c>
      <c r="Q8571" s="6">
        <f>IF(Inputs!$D$10="Yes",IF('Hourly Calcs'!P8571&gt;'Hourly Calcs'!K8571,'Hourly Calcs'!O8571,N8571+O8571),N8571+O8571)</f>
        <v>0</v>
      </c>
      <c r="R8571" s="12">
        <f t="shared" si="1203"/>
        <v>0</v>
      </c>
      <c r="S8571" s="1">
        <f>IF(AND(A8571&gt;=5,A8571&lt;=9),INDEX(Demand!$C$3:$C$26,C8571),INDEX(Demand!$B$3:$B$26,C8571))</f>
        <v>900</v>
      </c>
      <c r="T8571" s="7">
        <f t="shared" si="1204"/>
        <v>0</v>
      </c>
      <c r="U8571" s="7">
        <f t="shared" si="1205"/>
        <v>0</v>
      </c>
    </row>
    <row r="8572" spans="1:21" x14ac:dyDescent="0.2">
      <c r="A8572" s="1">
        <v>12</v>
      </c>
      <c r="B8572" s="1">
        <v>23</v>
      </c>
      <c r="C8572" s="1">
        <v>20</v>
      </c>
      <c r="D8572">
        <v>10.6</v>
      </c>
      <c r="E8572">
        <v>10.199999999999999</v>
      </c>
      <c r="F8572">
        <v>97</v>
      </c>
      <c r="G8572">
        <v>0</v>
      </c>
      <c r="H8572">
        <v>0</v>
      </c>
      <c r="I8572">
        <v>0</v>
      </c>
      <c r="J8572" s="4">
        <f t="shared" si="1200"/>
        <v>274.64195150600938</v>
      </c>
      <c r="K8572" s="4">
        <f t="shared" si="1201"/>
        <v>-34.591403645102588</v>
      </c>
      <c r="L8572" s="5">
        <f t="shared" si="1206"/>
        <v>0</v>
      </c>
      <c r="M8572" s="5">
        <f t="shared" si="1207"/>
        <v>0</v>
      </c>
      <c r="N8572" s="6">
        <f t="shared" si="1199"/>
        <v>0</v>
      </c>
      <c r="O8572" s="6">
        <f t="shared" si="1202"/>
        <v>0</v>
      </c>
      <c r="P8572" s="6">
        <f>FORECAST(J8572,Inputs!$B$10:$B$18,Inputs!$A$10:$A$18)</f>
        <v>33.098536588018604</v>
      </c>
      <c r="Q8572" s="6">
        <f>IF(Inputs!$D$10="Yes",IF('Hourly Calcs'!P8572&gt;'Hourly Calcs'!K8572,'Hourly Calcs'!O8572,N8572+O8572),N8572+O8572)</f>
        <v>0</v>
      </c>
      <c r="R8572" s="12">
        <f t="shared" si="1203"/>
        <v>0</v>
      </c>
      <c r="S8572" s="1">
        <f>IF(AND(A8572&gt;=5,A8572&lt;=9),INDEX(Demand!$C$3:$C$26,C8572),INDEX(Demand!$B$3:$B$26,C8572))</f>
        <v>800</v>
      </c>
      <c r="T8572" s="7">
        <f t="shared" si="1204"/>
        <v>0</v>
      </c>
      <c r="U8572" s="7">
        <f t="shared" si="1205"/>
        <v>0</v>
      </c>
    </row>
    <row r="8573" spans="1:21" x14ac:dyDescent="0.2">
      <c r="A8573" s="1">
        <v>12</v>
      </c>
      <c r="B8573" s="1">
        <v>23</v>
      </c>
      <c r="C8573" s="1">
        <v>21</v>
      </c>
      <c r="D8573">
        <v>10.199999999999999</v>
      </c>
      <c r="E8573">
        <v>10.199999999999999</v>
      </c>
      <c r="F8573">
        <v>100</v>
      </c>
      <c r="G8573">
        <v>0</v>
      </c>
      <c r="H8573">
        <v>0</v>
      </c>
      <c r="I8573">
        <v>0</v>
      </c>
      <c r="J8573" s="4">
        <f t="shared" si="1200"/>
        <v>287.78664555733218</v>
      </c>
      <c r="K8573" s="4">
        <f t="shared" si="1201"/>
        <v>-43.889002711773855</v>
      </c>
      <c r="L8573" s="5">
        <f t="shared" si="1206"/>
        <v>0</v>
      </c>
      <c r="M8573" s="5">
        <f t="shared" si="1207"/>
        <v>0</v>
      </c>
      <c r="N8573" s="6">
        <f t="shared" si="1199"/>
        <v>0</v>
      </c>
      <c r="O8573" s="6">
        <f t="shared" si="1202"/>
        <v>0</v>
      </c>
      <c r="P8573" s="6">
        <f>FORECAST(J8573,Inputs!$B$10:$B$18,Inputs!$A$10:$A$18)</f>
        <v>33.220246718123441</v>
      </c>
      <c r="Q8573" s="6">
        <f>IF(Inputs!$D$10="Yes",IF('Hourly Calcs'!P8573&gt;'Hourly Calcs'!K8573,'Hourly Calcs'!O8573,N8573+O8573),N8573+O8573)</f>
        <v>0</v>
      </c>
      <c r="R8573" s="12">
        <f t="shared" si="1203"/>
        <v>0</v>
      </c>
      <c r="S8573" s="1">
        <f>IF(AND(A8573&gt;=5,A8573&lt;=9),INDEX(Demand!$C$3:$C$26,C8573),INDEX(Demand!$B$3:$B$26,C8573))</f>
        <v>700</v>
      </c>
      <c r="T8573" s="7">
        <f t="shared" si="1204"/>
        <v>0</v>
      </c>
      <c r="U8573" s="7">
        <f t="shared" si="1205"/>
        <v>0</v>
      </c>
    </row>
    <row r="8574" spans="1:21" x14ac:dyDescent="0.2">
      <c r="A8574" s="1">
        <v>12</v>
      </c>
      <c r="B8574" s="1">
        <v>23</v>
      </c>
      <c r="C8574" s="1">
        <v>22</v>
      </c>
      <c r="D8574">
        <v>9.9</v>
      </c>
      <c r="E8574">
        <v>9.9</v>
      </c>
      <c r="F8574">
        <v>100</v>
      </c>
      <c r="G8574">
        <v>0</v>
      </c>
      <c r="H8574">
        <v>0</v>
      </c>
      <c r="I8574">
        <v>0</v>
      </c>
      <c r="J8574" s="4">
        <f t="shared" si="1200"/>
        <v>304.06084882057996</v>
      </c>
      <c r="K8574" s="4">
        <f t="shared" si="1201"/>
        <v>-52.422311983963425</v>
      </c>
      <c r="L8574" s="5">
        <f t="shared" si="1206"/>
        <v>0</v>
      </c>
      <c r="M8574" s="5">
        <f t="shared" si="1207"/>
        <v>0</v>
      </c>
      <c r="N8574" s="6">
        <f t="shared" si="1199"/>
        <v>0</v>
      </c>
      <c r="O8574" s="6">
        <f t="shared" si="1202"/>
        <v>0</v>
      </c>
      <c r="P8574" s="6">
        <f>FORECAST(J8574,Inputs!$B$10:$B$18,Inputs!$A$10:$A$18)</f>
        <v>33.37093378537574</v>
      </c>
      <c r="Q8574" s="6">
        <f>IF(Inputs!$D$10="Yes",IF('Hourly Calcs'!P8574&gt;'Hourly Calcs'!K8574,'Hourly Calcs'!O8574,N8574+O8574),N8574+O8574)</f>
        <v>0</v>
      </c>
      <c r="R8574" s="12">
        <f t="shared" si="1203"/>
        <v>0</v>
      </c>
      <c r="S8574" s="1">
        <f>IF(AND(A8574&gt;=5,A8574&lt;=9),INDEX(Demand!$C$3:$C$26,C8574),INDEX(Demand!$B$3:$B$26,C8574))</f>
        <v>600</v>
      </c>
      <c r="T8574" s="7">
        <f t="shared" si="1204"/>
        <v>0</v>
      </c>
      <c r="U8574" s="7">
        <f t="shared" si="1205"/>
        <v>0</v>
      </c>
    </row>
    <row r="8575" spans="1:21" x14ac:dyDescent="0.2">
      <c r="A8575" s="1">
        <v>12</v>
      </c>
      <c r="B8575" s="1">
        <v>23</v>
      </c>
      <c r="C8575" s="1">
        <v>23</v>
      </c>
      <c r="D8575">
        <v>9.8000000000000007</v>
      </c>
      <c r="E8575">
        <v>9.6</v>
      </c>
      <c r="F8575">
        <v>99</v>
      </c>
      <c r="G8575">
        <v>0</v>
      </c>
      <c r="H8575">
        <v>0</v>
      </c>
      <c r="I8575">
        <v>0</v>
      </c>
      <c r="J8575" s="4">
        <f t="shared" si="1200"/>
        <v>325.55847842069517</v>
      </c>
      <c r="K8575" s="4">
        <f t="shared" si="1201"/>
        <v>-59.177308072667813</v>
      </c>
      <c r="L8575" s="5">
        <f t="shared" si="1206"/>
        <v>0</v>
      </c>
      <c r="M8575" s="5">
        <f t="shared" si="1207"/>
        <v>0</v>
      </c>
      <c r="N8575" s="6">
        <f t="shared" si="1199"/>
        <v>0</v>
      </c>
      <c r="O8575" s="6">
        <f t="shared" si="1202"/>
        <v>0</v>
      </c>
      <c r="P8575" s="6">
        <f>FORECAST(J8575,Inputs!$B$10:$B$18,Inputs!$A$10:$A$18)</f>
        <v>33.56998591130273</v>
      </c>
      <c r="Q8575" s="6">
        <f>IF(Inputs!$D$10="Yes",IF('Hourly Calcs'!P8575&gt;'Hourly Calcs'!K8575,'Hourly Calcs'!O8575,N8575+O8575),N8575+O8575)</f>
        <v>0</v>
      </c>
      <c r="R8575" s="12">
        <f t="shared" si="1203"/>
        <v>0</v>
      </c>
      <c r="S8575" s="1">
        <f>IF(AND(A8575&gt;=5,A8575&lt;=9),INDEX(Demand!$C$3:$C$26,C8575),INDEX(Demand!$B$3:$B$26,C8575))</f>
        <v>500</v>
      </c>
      <c r="T8575" s="7">
        <f t="shared" si="1204"/>
        <v>0</v>
      </c>
      <c r="U8575" s="7">
        <f t="shared" si="1205"/>
        <v>0</v>
      </c>
    </row>
    <row r="8576" spans="1:21" x14ac:dyDescent="0.2">
      <c r="A8576" s="1">
        <v>12</v>
      </c>
      <c r="B8576" s="1">
        <v>23</v>
      </c>
      <c r="C8576" s="1">
        <v>24</v>
      </c>
      <c r="D8576">
        <v>9.9</v>
      </c>
      <c r="E8576">
        <v>9.3000000000000007</v>
      </c>
      <c r="F8576">
        <v>96</v>
      </c>
      <c r="G8576">
        <v>0</v>
      </c>
      <c r="H8576">
        <v>0</v>
      </c>
      <c r="I8576">
        <v>0</v>
      </c>
      <c r="J8576" s="4">
        <f t="shared" si="1200"/>
        <v>353.19436824208049</v>
      </c>
      <c r="K8576" s="4">
        <f t="shared" si="1201"/>
        <v>-62.553884760285513</v>
      </c>
      <c r="L8576" s="5">
        <f t="shared" si="1206"/>
        <v>0</v>
      </c>
      <c r="M8576" s="5">
        <f t="shared" si="1207"/>
        <v>0</v>
      </c>
      <c r="N8576" s="6">
        <f t="shared" si="1199"/>
        <v>0</v>
      </c>
      <c r="O8576" s="6">
        <f t="shared" si="1202"/>
        <v>0</v>
      </c>
      <c r="P8576" s="6">
        <f>FORECAST(J8576,Inputs!$B$10:$B$18,Inputs!$A$10:$A$18)</f>
        <v>33.825873780019265</v>
      </c>
      <c r="Q8576" s="6">
        <f>IF(Inputs!$D$10="Yes",IF('Hourly Calcs'!P8576&gt;'Hourly Calcs'!K8576,'Hourly Calcs'!O8576,N8576+O8576),N8576+O8576)</f>
        <v>0</v>
      </c>
      <c r="R8576" s="12">
        <f t="shared" si="1203"/>
        <v>0</v>
      </c>
      <c r="S8576" s="1">
        <f>IF(AND(A8576&gt;=5,A8576&lt;=9),INDEX(Demand!$C$3:$C$26,C8576),INDEX(Demand!$B$3:$B$26,C8576))</f>
        <v>400</v>
      </c>
      <c r="T8576" s="7">
        <f t="shared" si="1204"/>
        <v>0</v>
      </c>
      <c r="U8576" s="7">
        <f t="shared" si="1205"/>
        <v>0</v>
      </c>
    </row>
    <row r="8577" spans="1:21" x14ac:dyDescent="0.2">
      <c r="A8577" s="1">
        <v>12</v>
      </c>
      <c r="B8577" s="1">
        <v>24</v>
      </c>
      <c r="C8577" s="1">
        <v>1</v>
      </c>
      <c r="D8577">
        <v>9.6999999999999993</v>
      </c>
      <c r="E8577">
        <v>9.3000000000000007</v>
      </c>
      <c r="F8577">
        <v>97</v>
      </c>
      <c r="G8577">
        <v>0</v>
      </c>
      <c r="H8577">
        <v>0</v>
      </c>
      <c r="I8577">
        <v>0</v>
      </c>
      <c r="J8577" s="4">
        <f t="shared" si="1200"/>
        <v>22.518147090879381</v>
      </c>
      <c r="K8577" s="4">
        <f t="shared" si="1201"/>
        <v>-61.239245109831558</v>
      </c>
      <c r="L8577" s="5">
        <f t="shared" si="1206"/>
        <v>0</v>
      </c>
      <c r="M8577" s="5">
        <f t="shared" si="1207"/>
        <v>0</v>
      </c>
      <c r="N8577" s="6">
        <f t="shared" si="1199"/>
        <v>0</v>
      </c>
      <c r="O8577" s="6">
        <f t="shared" si="1202"/>
        <v>0</v>
      </c>
      <c r="P8577" s="6">
        <f>FORECAST(J8577,Inputs!$B$10:$B$18,Inputs!$A$10:$A$18)</f>
        <v>30.764056917508139</v>
      </c>
      <c r="Q8577" s="6">
        <f>IF(Inputs!$D$10="Yes",IF('Hourly Calcs'!P8577&gt;'Hourly Calcs'!K8577,'Hourly Calcs'!O8577,N8577+O8577),N8577+O8577)</f>
        <v>0</v>
      </c>
      <c r="R8577" s="12">
        <f t="shared" si="1203"/>
        <v>0</v>
      </c>
      <c r="S8577" s="1">
        <f>IF(AND(A8577&gt;=5,A8577&lt;=9),INDEX(Demand!$C$3:$C$26,C8577),INDEX(Demand!$B$3:$B$26,C8577))</f>
        <v>350</v>
      </c>
      <c r="T8577" s="7">
        <f t="shared" si="1204"/>
        <v>0</v>
      </c>
      <c r="U8577" s="7">
        <f t="shared" si="1205"/>
        <v>0</v>
      </c>
    </row>
    <row r="8578" spans="1:21" x14ac:dyDescent="0.2">
      <c r="A8578" s="1">
        <v>12</v>
      </c>
      <c r="B8578" s="1">
        <v>24</v>
      </c>
      <c r="C8578" s="1">
        <v>2</v>
      </c>
      <c r="D8578">
        <v>9.6</v>
      </c>
      <c r="E8578">
        <v>9.4</v>
      </c>
      <c r="F8578">
        <v>99</v>
      </c>
      <c r="G8578">
        <v>0</v>
      </c>
      <c r="H8578">
        <v>0</v>
      </c>
      <c r="I8578">
        <v>0</v>
      </c>
      <c r="J8578" s="4">
        <f t="shared" si="1200"/>
        <v>46.927804098454402</v>
      </c>
      <c r="K8578" s="4">
        <f t="shared" si="1201"/>
        <v>-55.798596870240914</v>
      </c>
      <c r="L8578" s="5">
        <f t="shared" si="1206"/>
        <v>0</v>
      </c>
      <c r="M8578" s="5">
        <f t="shared" si="1207"/>
        <v>0</v>
      </c>
      <c r="N8578" s="6">
        <f t="shared" si="1199"/>
        <v>0</v>
      </c>
      <c r="O8578" s="6">
        <f t="shared" si="1202"/>
        <v>0</v>
      </c>
      <c r="P8578" s="6">
        <f>FORECAST(J8578,Inputs!$B$10:$B$18,Inputs!$A$10:$A$18)</f>
        <v>30.990072260170873</v>
      </c>
      <c r="Q8578" s="6">
        <f>IF(Inputs!$D$10="Yes",IF('Hourly Calcs'!P8578&gt;'Hourly Calcs'!K8578,'Hourly Calcs'!O8578,N8578+O8578),N8578+O8578)</f>
        <v>0</v>
      </c>
      <c r="R8578" s="12">
        <f t="shared" si="1203"/>
        <v>0</v>
      </c>
      <c r="S8578" s="1">
        <f>IF(AND(A8578&gt;=5,A8578&lt;=9),INDEX(Demand!$C$3:$C$26,C8578),INDEX(Demand!$B$3:$B$26,C8578))</f>
        <v>350</v>
      </c>
      <c r="T8578" s="7">
        <f t="shared" si="1204"/>
        <v>0</v>
      </c>
      <c r="U8578" s="7">
        <f t="shared" si="1205"/>
        <v>0</v>
      </c>
    </row>
    <row r="8579" spans="1:21" x14ac:dyDescent="0.2">
      <c r="A8579" s="1">
        <v>12</v>
      </c>
      <c r="B8579" s="1">
        <v>24</v>
      </c>
      <c r="C8579" s="1">
        <v>3</v>
      </c>
      <c r="D8579">
        <v>8.1999999999999993</v>
      </c>
      <c r="E8579">
        <v>8</v>
      </c>
      <c r="F8579">
        <v>99</v>
      </c>
      <c r="G8579">
        <v>0</v>
      </c>
      <c r="H8579">
        <v>0</v>
      </c>
      <c r="I8579">
        <v>0</v>
      </c>
      <c r="J8579" s="4">
        <f t="shared" si="1200"/>
        <v>65.308310116970105</v>
      </c>
      <c r="K8579" s="4">
        <f t="shared" si="1201"/>
        <v>-47.911324728232444</v>
      </c>
      <c r="L8579" s="5">
        <f t="shared" si="1206"/>
        <v>0</v>
      </c>
      <c r="M8579" s="5">
        <f t="shared" si="1207"/>
        <v>0</v>
      </c>
      <c r="N8579" s="6">
        <f t="shared" si="1199"/>
        <v>0</v>
      </c>
      <c r="O8579" s="6">
        <f t="shared" si="1202"/>
        <v>0</v>
      </c>
      <c r="P8579" s="6">
        <f>FORECAST(J8579,Inputs!$B$10:$B$18,Inputs!$A$10:$A$18)</f>
        <v>31.160262130712685</v>
      </c>
      <c r="Q8579" s="6">
        <f>IF(Inputs!$D$10="Yes",IF('Hourly Calcs'!P8579&gt;'Hourly Calcs'!K8579,'Hourly Calcs'!O8579,N8579+O8579),N8579+O8579)</f>
        <v>0</v>
      </c>
      <c r="R8579" s="12">
        <f t="shared" si="1203"/>
        <v>0</v>
      </c>
      <c r="S8579" s="1">
        <f>IF(AND(A8579&gt;=5,A8579&lt;=9),INDEX(Demand!$C$3:$C$26,C8579),INDEX(Demand!$B$3:$B$26,C8579))</f>
        <v>350</v>
      </c>
      <c r="T8579" s="7">
        <f t="shared" si="1204"/>
        <v>0</v>
      </c>
      <c r="U8579" s="7">
        <f t="shared" si="1205"/>
        <v>0</v>
      </c>
    </row>
    <row r="8580" spans="1:21" x14ac:dyDescent="0.2">
      <c r="A8580" s="1">
        <v>12</v>
      </c>
      <c r="B8580" s="1">
        <v>24</v>
      </c>
      <c r="C8580" s="1">
        <v>4</v>
      </c>
      <c r="D8580">
        <v>8.1999999999999993</v>
      </c>
      <c r="E8580">
        <v>7.4</v>
      </c>
      <c r="F8580">
        <v>95</v>
      </c>
      <c r="G8580">
        <v>0</v>
      </c>
      <c r="H8580">
        <v>0</v>
      </c>
      <c r="I8580">
        <v>0</v>
      </c>
      <c r="J8580" s="4">
        <f t="shared" si="1200"/>
        <v>79.646499786629178</v>
      </c>
      <c r="K8580" s="4">
        <f t="shared" si="1201"/>
        <v>-38.868933999438184</v>
      </c>
      <c r="L8580" s="5">
        <f t="shared" si="1206"/>
        <v>85.353500213370822</v>
      </c>
      <c r="M8580" s="5">
        <f t="shared" si="1207"/>
        <v>0</v>
      </c>
      <c r="N8580" s="6">
        <f t="shared" si="1199"/>
        <v>0</v>
      </c>
      <c r="O8580" s="6">
        <f t="shared" si="1202"/>
        <v>0</v>
      </c>
      <c r="P8580" s="6">
        <f>FORECAST(J8580,Inputs!$B$10:$B$18,Inputs!$A$10:$A$18)</f>
        <v>31.293023146172491</v>
      </c>
      <c r="Q8580" s="6">
        <f>IF(Inputs!$D$10="Yes",IF('Hourly Calcs'!P8580&gt;'Hourly Calcs'!K8580,'Hourly Calcs'!O8580,N8580+O8580),N8580+O8580)</f>
        <v>0</v>
      </c>
      <c r="R8580" s="12">
        <f t="shared" si="1203"/>
        <v>0</v>
      </c>
      <c r="S8580" s="1">
        <f>IF(AND(A8580&gt;=5,A8580&lt;=9),INDEX(Demand!$C$3:$C$26,C8580),INDEX(Demand!$B$3:$B$26,C8580))</f>
        <v>350</v>
      </c>
      <c r="T8580" s="7">
        <f t="shared" si="1204"/>
        <v>0</v>
      </c>
      <c r="U8580" s="7">
        <f t="shared" si="1205"/>
        <v>0</v>
      </c>
    </row>
    <row r="8581" spans="1:21" x14ac:dyDescent="0.2">
      <c r="A8581" s="1">
        <v>12</v>
      </c>
      <c r="B8581" s="1">
        <v>24</v>
      </c>
      <c r="C8581" s="1">
        <v>5</v>
      </c>
      <c r="D8581">
        <v>8.3000000000000007</v>
      </c>
      <c r="E8581">
        <v>7.1</v>
      </c>
      <c r="F8581">
        <v>92</v>
      </c>
      <c r="G8581">
        <v>0</v>
      </c>
      <c r="H8581">
        <v>0</v>
      </c>
      <c r="I8581">
        <v>0</v>
      </c>
      <c r="J8581" s="4">
        <f t="shared" si="1200"/>
        <v>91.76340841238374</v>
      </c>
      <c r="K8581" s="4">
        <f t="shared" si="1201"/>
        <v>-29.416545834811885</v>
      </c>
      <c r="L8581" s="5">
        <f t="shared" si="1206"/>
        <v>73.23659158761626</v>
      </c>
      <c r="M8581" s="5">
        <f t="shared" si="1207"/>
        <v>0</v>
      </c>
      <c r="N8581" s="6">
        <f t="shared" si="1199"/>
        <v>0</v>
      </c>
      <c r="O8581" s="6">
        <f t="shared" si="1202"/>
        <v>0</v>
      </c>
      <c r="P8581" s="6">
        <f>FORECAST(J8581,Inputs!$B$10:$B$18,Inputs!$A$10:$A$18)</f>
        <v>31.405216744559105</v>
      </c>
      <c r="Q8581" s="6">
        <f>IF(Inputs!$D$10="Yes",IF('Hourly Calcs'!P8581&gt;'Hourly Calcs'!K8581,'Hourly Calcs'!O8581,N8581+O8581),N8581+O8581)</f>
        <v>0</v>
      </c>
      <c r="R8581" s="12">
        <f t="shared" si="1203"/>
        <v>0</v>
      </c>
      <c r="S8581" s="1">
        <f>IF(AND(A8581&gt;=5,A8581&lt;=9),INDEX(Demand!$C$3:$C$26,C8581),INDEX(Demand!$B$3:$B$26,C8581))</f>
        <v>350</v>
      </c>
      <c r="T8581" s="7">
        <f t="shared" si="1204"/>
        <v>0</v>
      </c>
      <c r="U8581" s="7">
        <f t="shared" si="1205"/>
        <v>0</v>
      </c>
    </row>
    <row r="8582" spans="1:21" x14ac:dyDescent="0.2">
      <c r="A8582" s="1">
        <v>12</v>
      </c>
      <c r="B8582" s="1">
        <v>24</v>
      </c>
      <c r="C8582" s="1">
        <v>6</v>
      </c>
      <c r="D8582">
        <v>8.1999999999999993</v>
      </c>
      <c r="E8582">
        <v>6.7</v>
      </c>
      <c r="F8582">
        <v>90</v>
      </c>
      <c r="G8582">
        <v>0</v>
      </c>
      <c r="H8582">
        <v>0</v>
      </c>
      <c r="I8582">
        <v>0</v>
      </c>
      <c r="J8582" s="4">
        <f t="shared" si="1200"/>
        <v>102.84197923230003</v>
      </c>
      <c r="K8582" s="4">
        <f t="shared" si="1201"/>
        <v>-20.011611899433561</v>
      </c>
      <c r="L8582" s="5">
        <f t="shared" si="1206"/>
        <v>62.158020767699966</v>
      </c>
      <c r="M8582" s="5">
        <f t="shared" si="1207"/>
        <v>0</v>
      </c>
      <c r="N8582" s="6">
        <f t="shared" si="1199"/>
        <v>0</v>
      </c>
      <c r="O8582" s="6">
        <f t="shared" si="1202"/>
        <v>0</v>
      </c>
      <c r="P8582" s="6">
        <f>FORECAST(J8582,Inputs!$B$10:$B$18,Inputs!$A$10:$A$18)</f>
        <v>31.507796104002775</v>
      </c>
      <c r="Q8582" s="6">
        <f>IF(Inputs!$D$10="Yes",IF('Hourly Calcs'!P8582&gt;'Hourly Calcs'!K8582,'Hourly Calcs'!O8582,N8582+O8582),N8582+O8582)</f>
        <v>0</v>
      </c>
      <c r="R8582" s="12">
        <f t="shared" si="1203"/>
        <v>0</v>
      </c>
      <c r="S8582" s="1">
        <f>IF(AND(A8582&gt;=5,A8582&lt;=9),INDEX(Demand!$C$3:$C$26,C8582),INDEX(Demand!$B$3:$B$26,C8582))</f>
        <v>350</v>
      </c>
      <c r="T8582" s="7">
        <f t="shared" si="1204"/>
        <v>0</v>
      </c>
      <c r="U8582" s="7">
        <f t="shared" si="1205"/>
        <v>0</v>
      </c>
    </row>
    <row r="8583" spans="1:21" x14ac:dyDescent="0.2">
      <c r="A8583" s="1">
        <v>12</v>
      </c>
      <c r="B8583" s="1">
        <v>24</v>
      </c>
      <c r="C8583" s="1">
        <v>7</v>
      </c>
      <c r="D8583">
        <v>7.5</v>
      </c>
      <c r="E8583">
        <v>5.2</v>
      </c>
      <c r="F8583">
        <v>85</v>
      </c>
      <c r="G8583">
        <v>0</v>
      </c>
      <c r="H8583">
        <v>0</v>
      </c>
      <c r="I8583">
        <v>0</v>
      </c>
      <c r="J8583" s="4">
        <f t="shared" si="1200"/>
        <v>113.65041879979495</v>
      </c>
      <c r="K8583" s="4">
        <f t="shared" si="1201"/>
        <v>-10.996226575213669</v>
      </c>
      <c r="L8583" s="5">
        <f t="shared" si="1206"/>
        <v>51.349581200205051</v>
      </c>
      <c r="M8583" s="5">
        <f t="shared" si="1207"/>
        <v>0</v>
      </c>
      <c r="N8583" s="6">
        <f t="shared" si="1199"/>
        <v>0</v>
      </c>
      <c r="O8583" s="6">
        <f t="shared" si="1202"/>
        <v>0</v>
      </c>
      <c r="P8583" s="6">
        <f>FORECAST(J8583,Inputs!$B$10:$B$18,Inputs!$A$10:$A$18)</f>
        <v>31.607874248146249</v>
      </c>
      <c r="Q8583" s="6">
        <f>IF(Inputs!$D$10="Yes",IF('Hourly Calcs'!P8583&gt;'Hourly Calcs'!K8583,'Hourly Calcs'!O8583,N8583+O8583),N8583+O8583)</f>
        <v>0</v>
      </c>
      <c r="R8583" s="12">
        <f t="shared" si="1203"/>
        <v>0</v>
      </c>
      <c r="S8583" s="1">
        <f>IF(AND(A8583&gt;=5,A8583&lt;=9),INDEX(Demand!$C$3:$C$26,C8583),INDEX(Demand!$B$3:$B$26,C8583))</f>
        <v>350</v>
      </c>
      <c r="T8583" s="7">
        <f t="shared" si="1204"/>
        <v>0</v>
      </c>
      <c r="U8583" s="7">
        <f t="shared" si="1205"/>
        <v>0</v>
      </c>
    </row>
    <row r="8584" spans="1:21" x14ac:dyDescent="0.2">
      <c r="A8584" s="1">
        <v>12</v>
      </c>
      <c r="B8584" s="1">
        <v>24</v>
      </c>
      <c r="C8584" s="1">
        <v>8</v>
      </c>
      <c r="D8584">
        <v>7.1</v>
      </c>
      <c r="E8584">
        <v>4.3</v>
      </c>
      <c r="F8584">
        <v>82</v>
      </c>
      <c r="G8584">
        <v>0</v>
      </c>
      <c r="H8584">
        <v>0</v>
      </c>
      <c r="I8584">
        <v>0</v>
      </c>
      <c r="J8584" s="4">
        <f t="shared" si="1200"/>
        <v>124.72561251033456</v>
      </c>
      <c r="K8584" s="4">
        <f t="shared" si="1201"/>
        <v>-2.6283549193815503</v>
      </c>
      <c r="L8584" s="5">
        <f t="shared" si="1206"/>
        <v>40.274387489665443</v>
      </c>
      <c r="M8584" s="5">
        <f t="shared" si="1207"/>
        <v>0</v>
      </c>
      <c r="N8584" s="6">
        <f t="shared" si="1199"/>
        <v>0</v>
      </c>
      <c r="O8584" s="6">
        <f t="shared" si="1202"/>
        <v>0</v>
      </c>
      <c r="P8584" s="6">
        <f>FORECAST(J8584,Inputs!$B$10:$B$18,Inputs!$A$10:$A$18)</f>
        <v>31.710422338058653</v>
      </c>
      <c r="Q8584" s="6">
        <f>IF(Inputs!$D$10="Yes",IF('Hourly Calcs'!P8584&gt;'Hourly Calcs'!K8584,'Hourly Calcs'!O8584,N8584+O8584),N8584+O8584)</f>
        <v>0</v>
      </c>
      <c r="R8584" s="12">
        <f t="shared" si="1203"/>
        <v>0</v>
      </c>
      <c r="S8584" s="1">
        <f>IF(AND(A8584&gt;=5,A8584&lt;=9),INDEX(Demand!$C$3:$C$26,C8584),INDEX(Demand!$B$3:$B$26,C8584))</f>
        <v>350</v>
      </c>
      <c r="T8584" s="7">
        <f t="shared" si="1204"/>
        <v>0</v>
      </c>
      <c r="U8584" s="7">
        <f t="shared" si="1205"/>
        <v>0</v>
      </c>
    </row>
    <row r="8585" spans="1:21" x14ac:dyDescent="0.2">
      <c r="A8585" s="1">
        <v>12</v>
      </c>
      <c r="B8585" s="1">
        <v>24</v>
      </c>
      <c r="C8585" s="1">
        <v>9</v>
      </c>
      <c r="D8585">
        <v>7.1</v>
      </c>
      <c r="E8585">
        <v>4.2</v>
      </c>
      <c r="F8585">
        <v>82</v>
      </c>
      <c r="G8585">
        <v>14</v>
      </c>
      <c r="H8585">
        <v>0</v>
      </c>
      <c r="I8585">
        <v>14</v>
      </c>
      <c r="J8585" s="4">
        <f t="shared" si="1200"/>
        <v>136.45227468163438</v>
      </c>
      <c r="K8585" s="4">
        <f t="shared" si="1201"/>
        <v>4.6289319743468127</v>
      </c>
      <c r="L8585" s="5">
        <f t="shared" si="1206"/>
        <v>28.547725318365622</v>
      </c>
      <c r="M8585" s="5">
        <f t="shared" si="1207"/>
        <v>29.371068025653187</v>
      </c>
      <c r="N8585" s="6">
        <f t="shared" ref="N8585:N8648" si="1208">H8585*MAX(0,COS(2*ASIN(SQRT(SIN(RADIANS($B$4))^2+COS(RADIANS($K8585))^2-2*SIN(RADIANS($B$4))*COS(RADIANS($K8585))*COS(RADIANS($J8585-$B$5))+(SIN(RADIANS($K8585))-COS(RADIANS($B$4)))^2)/2)))</f>
        <v>0</v>
      </c>
      <c r="O8585" s="6">
        <f t="shared" si="1202"/>
        <v>12.803263007885292</v>
      </c>
      <c r="P8585" s="6">
        <f>FORECAST(J8585,Inputs!$B$10:$B$18,Inputs!$A$10:$A$18)</f>
        <v>31.819002543348464</v>
      </c>
      <c r="Q8585" s="6">
        <f>IF(Inputs!$D$10="Yes",IF('Hourly Calcs'!P8585&gt;'Hourly Calcs'!K8585,'Hourly Calcs'!O8585,N8585+O8585),N8585+O8585)</f>
        <v>12.803263007885292</v>
      </c>
      <c r="R8585" s="12">
        <f t="shared" si="1203"/>
        <v>60.841105813470904</v>
      </c>
      <c r="S8585" s="1">
        <f>IF(AND(A8585&gt;=5,A8585&lt;=9),INDEX(Demand!$C$3:$C$26,C8585),INDEX(Demand!$B$3:$B$26,C8585))</f>
        <v>350</v>
      </c>
      <c r="T8585" s="7">
        <f t="shared" si="1204"/>
        <v>60.841105813470904</v>
      </c>
      <c r="U8585" s="7">
        <f t="shared" si="1205"/>
        <v>0</v>
      </c>
    </row>
    <row r="8586" spans="1:21" x14ac:dyDescent="0.2">
      <c r="A8586" s="1">
        <v>12</v>
      </c>
      <c r="B8586" s="1">
        <v>24</v>
      </c>
      <c r="C8586" s="1">
        <v>10</v>
      </c>
      <c r="D8586">
        <v>7</v>
      </c>
      <c r="E8586">
        <v>3.1</v>
      </c>
      <c r="F8586">
        <v>76</v>
      </c>
      <c r="G8586">
        <v>81</v>
      </c>
      <c r="H8586">
        <v>208</v>
      </c>
      <c r="I8586">
        <v>47</v>
      </c>
      <c r="J8586" s="4">
        <f t="shared" ref="J8586:J8649" si="1209">solarazimuth($B$2,$B$3,$B$1,A8586,B8586,C8586,0,0,0,0)</f>
        <v>149.05904726164138</v>
      </c>
      <c r="K8586" s="4">
        <f t="shared" ref="K8586:K8649" si="1210">solarelevation($B$2,$B$3,$B$1,A8586,B8586,C8586,0,0,0,0)</f>
        <v>10.284845033992909</v>
      </c>
      <c r="L8586" s="5">
        <f t="shared" si="1206"/>
        <v>15.940952738358618</v>
      </c>
      <c r="M8586" s="5">
        <f t="shared" si="1207"/>
        <v>23.715154966007091</v>
      </c>
      <c r="N8586" s="6">
        <f t="shared" si="1208"/>
        <v>140.83011222081444</v>
      </c>
      <c r="O8586" s="6">
        <f t="shared" ref="O8586:O8649" si="1211">$I8586*(1+COS(RADIANS($B$4)))/2</f>
        <v>42.982382955043477</v>
      </c>
      <c r="P8586" s="6">
        <f>FORECAST(J8586,Inputs!$B$10:$B$18,Inputs!$A$10:$A$18)</f>
        <v>31.935731919089271</v>
      </c>
      <c r="Q8586" s="6">
        <f>IF(Inputs!$D$10="Yes",IF('Hourly Calcs'!P8586&gt;'Hourly Calcs'!K8586,'Hourly Calcs'!O8586,N8586+O8586),N8586+O8586)</f>
        <v>42.982382955043477</v>
      </c>
      <c r="R8586" s="12">
        <f t="shared" ref="R8586:R8649" si="1212">$B$6*$E$1*Q8586</f>
        <v>204.25228380236661</v>
      </c>
      <c r="S8586" s="1">
        <f>IF(AND(A8586&gt;=5,A8586&lt;=9),INDEX(Demand!$C$3:$C$26,C8586),INDEX(Demand!$B$3:$B$26,C8586))</f>
        <v>600</v>
      </c>
      <c r="T8586" s="7">
        <f t="shared" ref="T8586:T8649" si="1213">S8586-MAX(0,S8586-R8586)</f>
        <v>204.25228380236661</v>
      </c>
      <c r="U8586" s="7">
        <f t="shared" ref="U8586:U8649" si="1214">MAX(0,R8586-S8586)</f>
        <v>0</v>
      </c>
    </row>
    <row r="8587" spans="1:21" x14ac:dyDescent="0.2">
      <c r="A8587" s="1">
        <v>12</v>
      </c>
      <c r="B8587" s="1">
        <v>24</v>
      </c>
      <c r="C8587" s="1">
        <v>11</v>
      </c>
      <c r="D8587">
        <v>7.8</v>
      </c>
      <c r="E8587">
        <v>2.2999999999999998</v>
      </c>
      <c r="F8587">
        <v>68</v>
      </c>
      <c r="G8587">
        <v>155</v>
      </c>
      <c r="H8587">
        <v>270</v>
      </c>
      <c r="I8587">
        <v>89</v>
      </c>
      <c r="J8587" s="4">
        <f t="shared" si="1209"/>
        <v>162.55811905658553</v>
      </c>
      <c r="K8587" s="4">
        <f t="shared" si="1210"/>
        <v>14.153003298187343</v>
      </c>
      <c r="L8587" s="5">
        <f t="shared" si="1206"/>
        <v>2.4418809434144748</v>
      </c>
      <c r="M8587" s="5">
        <f t="shared" si="1207"/>
        <v>19.846996701812657</v>
      </c>
      <c r="N8587" s="6">
        <f t="shared" si="1208"/>
        <v>200.99790019279561</v>
      </c>
      <c r="O8587" s="6">
        <f t="shared" si="1211"/>
        <v>81.392171978699352</v>
      </c>
      <c r="P8587" s="6">
        <f>FORECAST(J8587,Inputs!$B$10:$B$18,Inputs!$A$10:$A$18)</f>
        <v>32.060723324598015</v>
      </c>
      <c r="Q8587" s="6">
        <f>IF(Inputs!$D$10="Yes",IF('Hourly Calcs'!P8587&gt;'Hourly Calcs'!K8587,'Hourly Calcs'!O8587,N8587+O8587),N8587+O8587)</f>
        <v>81.392171978699352</v>
      </c>
      <c r="R8587" s="12">
        <f t="shared" si="1212"/>
        <v>386.77560124277932</v>
      </c>
      <c r="S8587" s="1">
        <f>IF(AND(A8587&gt;=5,A8587&lt;=9),INDEX(Demand!$C$3:$C$26,C8587),INDEX(Demand!$B$3:$B$26,C8587))</f>
        <v>600</v>
      </c>
      <c r="T8587" s="7">
        <f t="shared" si="1213"/>
        <v>386.77560124277932</v>
      </c>
      <c r="U8587" s="7">
        <f t="shared" si="1214"/>
        <v>0</v>
      </c>
    </row>
    <row r="8588" spans="1:21" x14ac:dyDescent="0.2">
      <c r="A8588" s="1">
        <v>12</v>
      </c>
      <c r="B8588" s="1">
        <v>24</v>
      </c>
      <c r="C8588" s="1">
        <v>12</v>
      </c>
      <c r="D8588">
        <v>7.9</v>
      </c>
      <c r="E8588">
        <v>0.6</v>
      </c>
      <c r="F8588">
        <v>60</v>
      </c>
      <c r="G8588">
        <v>176</v>
      </c>
      <c r="H8588">
        <v>141</v>
      </c>
      <c r="I8588">
        <v>135</v>
      </c>
      <c r="J8588" s="4">
        <f t="shared" si="1209"/>
        <v>176.68690430969139</v>
      </c>
      <c r="K8588" s="4">
        <f t="shared" si="1210"/>
        <v>15.857993891215429</v>
      </c>
      <c r="L8588" s="5">
        <f t="shared" si="1206"/>
        <v>11.686904309691386</v>
      </c>
      <c r="M8588" s="5">
        <f t="shared" si="1207"/>
        <v>18.142006108784571</v>
      </c>
      <c r="N8588" s="6">
        <f t="shared" si="1208"/>
        <v>106.21496120101386</v>
      </c>
      <c r="O8588" s="6">
        <f t="shared" si="1211"/>
        <v>123.4600361474653</v>
      </c>
      <c r="P8588" s="6">
        <f>FORECAST(J8588,Inputs!$B$10:$B$18,Inputs!$A$10:$A$18)</f>
        <v>32.191545410274919</v>
      </c>
      <c r="Q8588" s="6">
        <f>IF(Inputs!$D$10="Yes",IF('Hourly Calcs'!P8588&gt;'Hourly Calcs'!K8588,'Hourly Calcs'!O8588,N8588+O8588),N8588+O8588)</f>
        <v>123.4600361474653</v>
      </c>
      <c r="R8588" s="12">
        <f t="shared" si="1212"/>
        <v>586.68209177275514</v>
      </c>
      <c r="S8588" s="1">
        <f>IF(AND(A8588&gt;=5,A8588&lt;=9),INDEX(Demand!$C$3:$C$26,C8588),INDEX(Demand!$B$3:$B$26,C8588))</f>
        <v>600</v>
      </c>
      <c r="T8588" s="7">
        <f t="shared" si="1213"/>
        <v>586.68209177275514</v>
      </c>
      <c r="U8588" s="7">
        <f t="shared" si="1214"/>
        <v>0</v>
      </c>
    </row>
    <row r="8589" spans="1:21" x14ac:dyDescent="0.2">
      <c r="A8589" s="1">
        <v>12</v>
      </c>
      <c r="B8589" s="1">
        <v>24</v>
      </c>
      <c r="C8589" s="1">
        <v>13</v>
      </c>
      <c r="D8589">
        <v>6.2</v>
      </c>
      <c r="E8589">
        <v>1.9</v>
      </c>
      <c r="F8589">
        <v>74</v>
      </c>
      <c r="G8589">
        <v>181</v>
      </c>
      <c r="H8589">
        <v>145</v>
      </c>
      <c r="I8589">
        <v>138</v>
      </c>
      <c r="J8589" s="4">
        <f t="shared" si="1209"/>
        <v>190.94768976511656</v>
      </c>
      <c r="K8589" s="4">
        <f t="shared" si="1210"/>
        <v>15.228937594413964</v>
      </c>
      <c r="L8589" s="5">
        <f t="shared" si="1206"/>
        <v>25.947689765116564</v>
      </c>
      <c r="M8589" s="5">
        <f t="shared" si="1207"/>
        <v>18.771062405586036</v>
      </c>
      <c r="N8589" s="6">
        <f t="shared" si="1208"/>
        <v>101.92548948645603</v>
      </c>
      <c r="O8589" s="6">
        <f t="shared" si="1211"/>
        <v>126.20359250629787</v>
      </c>
      <c r="P8589" s="6">
        <f>FORECAST(J8589,Inputs!$B$10:$B$18,Inputs!$A$10:$A$18)</f>
        <v>32.323589720047373</v>
      </c>
      <c r="Q8589" s="6">
        <f>IF(Inputs!$D$10="Yes",IF('Hourly Calcs'!P8589&gt;'Hourly Calcs'!K8589,'Hourly Calcs'!O8589,N8589+O8589),N8589+O8589)</f>
        <v>126.20359250629787</v>
      </c>
      <c r="R8589" s="12">
        <f t="shared" si="1212"/>
        <v>599.71947158992748</v>
      </c>
      <c r="S8589" s="1">
        <f>IF(AND(A8589&gt;=5,A8589&lt;=9),INDEX(Demand!$C$3:$C$26,C8589),INDEX(Demand!$B$3:$B$26,C8589))</f>
        <v>600</v>
      </c>
      <c r="T8589" s="7">
        <f t="shared" si="1213"/>
        <v>599.71947158992748</v>
      </c>
      <c r="U8589" s="7">
        <f t="shared" si="1214"/>
        <v>0</v>
      </c>
    </row>
    <row r="8590" spans="1:21" x14ac:dyDescent="0.2">
      <c r="A8590" s="1">
        <v>12</v>
      </c>
      <c r="B8590" s="1">
        <v>24</v>
      </c>
      <c r="C8590" s="1">
        <v>14</v>
      </c>
      <c r="D8590">
        <v>5.7</v>
      </c>
      <c r="E8590">
        <v>0.9</v>
      </c>
      <c r="F8590">
        <v>71</v>
      </c>
      <c r="G8590">
        <v>187</v>
      </c>
      <c r="H8590">
        <v>321</v>
      </c>
      <c r="I8590">
        <v>103</v>
      </c>
      <c r="J8590" s="4">
        <f t="shared" si="1209"/>
        <v>204.78890943855436</v>
      </c>
      <c r="K8590" s="4">
        <f t="shared" si="1210"/>
        <v>12.329972148245531</v>
      </c>
      <c r="L8590" s="5">
        <f t="shared" si="1206"/>
        <v>39.788909438554356</v>
      </c>
      <c r="M8590" s="5">
        <f t="shared" si="1207"/>
        <v>21.670027851754469</v>
      </c>
      <c r="N8590" s="6">
        <f t="shared" si="1208"/>
        <v>191.57623013451737</v>
      </c>
      <c r="O8590" s="6">
        <f t="shared" si="1211"/>
        <v>94.195434986584644</v>
      </c>
      <c r="P8590" s="6">
        <f>FORECAST(J8590,Inputs!$B$10:$B$18,Inputs!$A$10:$A$18)</f>
        <v>32.451749161468094</v>
      </c>
      <c r="Q8590" s="6">
        <f>IF(Inputs!$D$10="Yes",IF('Hourly Calcs'!P8590&gt;'Hourly Calcs'!K8590,'Hourly Calcs'!O8590,N8590+O8590),N8590+O8590)</f>
        <v>94.195434986584644</v>
      </c>
      <c r="R8590" s="12">
        <f t="shared" si="1212"/>
        <v>447.61670705625022</v>
      </c>
      <c r="S8590" s="1">
        <f>IF(AND(A8590&gt;=5,A8590&lt;=9),INDEX(Demand!$C$3:$C$26,C8590),INDEX(Demand!$B$3:$B$26,C8590))</f>
        <v>600</v>
      </c>
      <c r="T8590" s="7">
        <f t="shared" si="1213"/>
        <v>447.61670705625022</v>
      </c>
      <c r="U8590" s="7">
        <f t="shared" si="1214"/>
        <v>0</v>
      </c>
    </row>
    <row r="8591" spans="1:21" x14ac:dyDescent="0.2">
      <c r="A8591" s="1">
        <v>12</v>
      </c>
      <c r="B8591" s="1">
        <v>24</v>
      </c>
      <c r="C8591" s="1">
        <v>15</v>
      </c>
      <c r="D8591">
        <v>5.9</v>
      </c>
      <c r="E8591">
        <v>0.7</v>
      </c>
      <c r="F8591">
        <v>69</v>
      </c>
      <c r="G8591">
        <v>114</v>
      </c>
      <c r="H8591">
        <v>222</v>
      </c>
      <c r="I8591">
        <v>72</v>
      </c>
      <c r="J8591" s="4">
        <f t="shared" si="1209"/>
        <v>217.82481416083516</v>
      </c>
      <c r="K8591" s="4">
        <f t="shared" si="1210"/>
        <v>7.4434844464362442</v>
      </c>
      <c r="L8591" s="5">
        <f t="shared" si="1206"/>
        <v>52.82481416083516</v>
      </c>
      <c r="M8591" s="5">
        <f t="shared" si="1207"/>
        <v>26.556515553563756</v>
      </c>
      <c r="N8591" s="6">
        <f t="shared" si="1208"/>
        <v>98.223348829692654</v>
      </c>
      <c r="O8591" s="6">
        <f t="shared" si="1211"/>
        <v>65.845352611981497</v>
      </c>
      <c r="P8591" s="6">
        <f>FORECAST(J8591,Inputs!$B$10:$B$18,Inputs!$A$10:$A$18)</f>
        <v>32.572451982970691</v>
      </c>
      <c r="Q8591" s="6">
        <f>IF(Inputs!$D$10="Yes",IF('Hourly Calcs'!P8591&gt;'Hourly Calcs'!K8591,'Hourly Calcs'!O8591,N8591+O8591),N8591+O8591)</f>
        <v>65.845352611981497</v>
      </c>
      <c r="R8591" s="12">
        <f t="shared" si="1212"/>
        <v>312.89711561213608</v>
      </c>
      <c r="S8591" s="1">
        <f>IF(AND(A8591&gt;=5,A8591&lt;=9),INDEX(Demand!$C$3:$C$26,C8591),INDEX(Demand!$B$3:$B$26,C8591))</f>
        <v>600</v>
      </c>
      <c r="T8591" s="7">
        <f t="shared" si="1213"/>
        <v>312.89711561213608</v>
      </c>
      <c r="U8591" s="7">
        <f t="shared" si="1214"/>
        <v>0</v>
      </c>
    </row>
    <row r="8592" spans="1:21" x14ac:dyDescent="0.2">
      <c r="A8592" s="1">
        <v>12</v>
      </c>
      <c r="B8592" s="1">
        <v>24</v>
      </c>
      <c r="C8592" s="1">
        <v>16</v>
      </c>
      <c r="D8592">
        <v>6.5</v>
      </c>
      <c r="E8592">
        <v>0.5</v>
      </c>
      <c r="F8592">
        <v>65</v>
      </c>
      <c r="G8592">
        <v>24</v>
      </c>
      <c r="H8592">
        <v>0</v>
      </c>
      <c r="I8592">
        <v>24</v>
      </c>
      <c r="J8592" s="4">
        <f t="shared" si="1209"/>
        <v>229.94374063572332</v>
      </c>
      <c r="K8592" s="4">
        <f t="shared" si="1210"/>
        <v>1.1398665134193635</v>
      </c>
      <c r="L8592" s="5">
        <f t="shared" si="1206"/>
        <v>64.943740635723316</v>
      </c>
      <c r="M8592" s="5">
        <f t="shared" si="1207"/>
        <v>32.860133486580636</v>
      </c>
      <c r="N8592" s="6">
        <f t="shared" si="1208"/>
        <v>0</v>
      </c>
      <c r="O8592" s="6">
        <f t="shared" si="1211"/>
        <v>21.948450870660501</v>
      </c>
      <c r="P8592" s="6">
        <f>FORECAST(J8592,Inputs!$B$10:$B$18,Inputs!$A$10:$A$18)</f>
        <v>32.684664265145585</v>
      </c>
      <c r="Q8592" s="6">
        <f>IF(Inputs!$D$10="Yes",IF('Hourly Calcs'!P8592&gt;'Hourly Calcs'!K8592,'Hourly Calcs'!O8592,N8592+O8592),N8592+O8592)</f>
        <v>21.948450870660501</v>
      </c>
      <c r="R8592" s="12">
        <f t="shared" si="1212"/>
        <v>104.29903853737869</v>
      </c>
      <c r="S8592" s="1">
        <f>IF(AND(A8592&gt;=5,A8592&lt;=9),INDEX(Demand!$C$3:$C$26,C8592),INDEX(Demand!$B$3:$B$26,C8592))</f>
        <v>900</v>
      </c>
      <c r="T8592" s="7">
        <f t="shared" si="1213"/>
        <v>104.29903853737869</v>
      </c>
      <c r="U8592" s="7">
        <f t="shared" si="1214"/>
        <v>0</v>
      </c>
    </row>
    <row r="8593" spans="1:21" x14ac:dyDescent="0.2">
      <c r="A8593" s="1">
        <v>12</v>
      </c>
      <c r="B8593" s="1">
        <v>24</v>
      </c>
      <c r="C8593" s="1">
        <v>17</v>
      </c>
      <c r="D8593">
        <v>6.3</v>
      </c>
      <c r="E8593">
        <v>0</v>
      </c>
      <c r="F8593">
        <v>64</v>
      </c>
      <c r="G8593">
        <v>0</v>
      </c>
      <c r="H8593">
        <v>0</v>
      </c>
      <c r="I8593">
        <v>0</v>
      </c>
      <c r="J8593" s="4">
        <f t="shared" si="1209"/>
        <v>241.28328714066882</v>
      </c>
      <c r="K8593" s="4">
        <f t="shared" si="1210"/>
        <v>-7.0263553109516437</v>
      </c>
      <c r="L8593" s="5">
        <f t="shared" si="1206"/>
        <v>76.283287140668818</v>
      </c>
      <c r="M8593" s="5">
        <f t="shared" si="1207"/>
        <v>0</v>
      </c>
      <c r="N8593" s="6">
        <f t="shared" si="1208"/>
        <v>0</v>
      </c>
      <c r="O8593" s="6">
        <f t="shared" si="1211"/>
        <v>0</v>
      </c>
      <c r="P8593" s="6">
        <f>FORECAST(J8593,Inputs!$B$10:$B$18,Inputs!$A$10:$A$18)</f>
        <v>32.7896600661173</v>
      </c>
      <c r="Q8593" s="6">
        <f>IF(Inputs!$D$10="Yes",IF('Hourly Calcs'!P8593&gt;'Hourly Calcs'!K8593,'Hourly Calcs'!O8593,N8593+O8593),N8593+O8593)</f>
        <v>0</v>
      </c>
      <c r="R8593" s="12">
        <f t="shared" si="1212"/>
        <v>0</v>
      </c>
      <c r="S8593" s="1">
        <f>IF(AND(A8593&gt;=5,A8593&lt;=9),INDEX(Demand!$C$3:$C$26,C8593),INDEX(Demand!$B$3:$B$26,C8593))</f>
        <v>900</v>
      </c>
      <c r="T8593" s="7">
        <f t="shared" si="1213"/>
        <v>0</v>
      </c>
      <c r="U8593" s="7">
        <f t="shared" si="1214"/>
        <v>0</v>
      </c>
    </row>
    <row r="8594" spans="1:21" x14ac:dyDescent="0.2">
      <c r="A8594" s="1">
        <v>12</v>
      </c>
      <c r="B8594" s="1">
        <v>24</v>
      </c>
      <c r="C8594" s="1">
        <v>18</v>
      </c>
      <c r="D8594">
        <v>6.5</v>
      </c>
      <c r="E8594">
        <v>0.9</v>
      </c>
      <c r="F8594">
        <v>67</v>
      </c>
      <c r="G8594">
        <v>0</v>
      </c>
      <c r="H8594">
        <v>0</v>
      </c>
      <c r="I8594">
        <v>0</v>
      </c>
      <c r="J8594" s="4">
        <f t="shared" si="1209"/>
        <v>252.16057694877645</v>
      </c>
      <c r="K8594" s="4">
        <f t="shared" si="1210"/>
        <v>-15.758729992861035</v>
      </c>
      <c r="L8594" s="5">
        <f t="shared" si="1206"/>
        <v>87.160576948776452</v>
      </c>
      <c r="M8594" s="5">
        <f t="shared" si="1207"/>
        <v>0</v>
      </c>
      <c r="N8594" s="6">
        <f t="shared" si="1208"/>
        <v>0</v>
      </c>
      <c r="O8594" s="6">
        <f t="shared" si="1211"/>
        <v>0</v>
      </c>
      <c r="P8594" s="6">
        <f>FORECAST(J8594,Inputs!$B$10:$B$18,Inputs!$A$10:$A$18)</f>
        <v>32.89037571248867</v>
      </c>
      <c r="Q8594" s="6">
        <f>IF(Inputs!$D$10="Yes",IF('Hourly Calcs'!P8594&gt;'Hourly Calcs'!K8594,'Hourly Calcs'!O8594,N8594+O8594),N8594+O8594)</f>
        <v>0</v>
      </c>
      <c r="R8594" s="12">
        <f t="shared" si="1212"/>
        <v>0</v>
      </c>
      <c r="S8594" s="1">
        <f>IF(AND(A8594&gt;=5,A8594&lt;=9),INDEX(Demand!$C$3:$C$26,C8594),INDEX(Demand!$B$3:$B$26,C8594))</f>
        <v>900</v>
      </c>
      <c r="T8594" s="7">
        <f t="shared" si="1213"/>
        <v>0</v>
      </c>
      <c r="U8594" s="7">
        <f t="shared" si="1214"/>
        <v>0</v>
      </c>
    </row>
    <row r="8595" spans="1:21" x14ac:dyDescent="0.2">
      <c r="A8595" s="1">
        <v>12</v>
      </c>
      <c r="B8595" s="1">
        <v>24</v>
      </c>
      <c r="C8595" s="1">
        <v>19</v>
      </c>
      <c r="D8595">
        <v>6.7</v>
      </c>
      <c r="E8595">
        <v>1.5</v>
      </c>
      <c r="F8595">
        <v>69</v>
      </c>
      <c r="G8595">
        <v>0</v>
      </c>
      <c r="H8595">
        <v>0</v>
      </c>
      <c r="I8595">
        <v>0</v>
      </c>
      <c r="J8595" s="4">
        <f t="shared" si="1209"/>
        <v>263.03776127671773</v>
      </c>
      <c r="K8595" s="4">
        <f t="shared" si="1210"/>
        <v>-25.0212284874586</v>
      </c>
      <c r="L8595" s="5">
        <f t="shared" si="1206"/>
        <v>0</v>
      </c>
      <c r="M8595" s="5">
        <f t="shared" si="1207"/>
        <v>0</v>
      </c>
      <c r="N8595" s="6">
        <f t="shared" si="1208"/>
        <v>0</v>
      </c>
      <c r="O8595" s="6">
        <f t="shared" si="1211"/>
        <v>0</v>
      </c>
      <c r="P8595" s="6">
        <f>FORECAST(J8595,Inputs!$B$10:$B$18,Inputs!$A$10:$A$18)</f>
        <v>32.991090382191828</v>
      </c>
      <c r="Q8595" s="6">
        <f>IF(Inputs!$D$10="Yes",IF('Hourly Calcs'!P8595&gt;'Hourly Calcs'!K8595,'Hourly Calcs'!O8595,N8595+O8595),N8595+O8595)</f>
        <v>0</v>
      </c>
      <c r="R8595" s="12">
        <f t="shared" si="1212"/>
        <v>0</v>
      </c>
      <c r="S8595" s="1">
        <f>IF(AND(A8595&gt;=5,A8595&lt;=9),INDEX(Demand!$C$3:$C$26,C8595),INDEX(Demand!$B$3:$B$26,C8595))</f>
        <v>900</v>
      </c>
      <c r="T8595" s="7">
        <f t="shared" si="1213"/>
        <v>0</v>
      </c>
      <c r="U8595" s="7">
        <f t="shared" si="1214"/>
        <v>0</v>
      </c>
    </row>
    <row r="8596" spans="1:21" x14ac:dyDescent="0.2">
      <c r="A8596" s="1">
        <v>12</v>
      </c>
      <c r="B8596" s="1">
        <v>24</v>
      </c>
      <c r="C8596" s="1">
        <v>20</v>
      </c>
      <c r="D8596">
        <v>6.6</v>
      </c>
      <c r="E8596">
        <v>1.6</v>
      </c>
      <c r="F8596">
        <v>70</v>
      </c>
      <c r="G8596">
        <v>0</v>
      </c>
      <c r="H8596">
        <v>0</v>
      </c>
      <c r="I8596">
        <v>0</v>
      </c>
      <c r="J8596" s="4">
        <f t="shared" si="1209"/>
        <v>274.55987877461291</v>
      </c>
      <c r="K8596" s="4">
        <f t="shared" si="1210"/>
        <v>-34.497450048778759</v>
      </c>
      <c r="L8596" s="5">
        <f t="shared" si="1206"/>
        <v>0</v>
      </c>
      <c r="M8596" s="5">
        <f t="shared" si="1207"/>
        <v>0</v>
      </c>
      <c r="N8596" s="6">
        <f t="shared" si="1208"/>
        <v>0</v>
      </c>
      <c r="O8596" s="6">
        <f t="shared" si="1211"/>
        <v>0</v>
      </c>
      <c r="P8596" s="6">
        <f>FORECAST(J8596,Inputs!$B$10:$B$18,Inputs!$A$10:$A$18)</f>
        <v>33.097776655320487</v>
      </c>
      <c r="Q8596" s="6">
        <f>IF(Inputs!$D$10="Yes",IF('Hourly Calcs'!P8596&gt;'Hourly Calcs'!K8596,'Hourly Calcs'!O8596,N8596+O8596),N8596+O8596)</f>
        <v>0</v>
      </c>
      <c r="R8596" s="12">
        <f t="shared" si="1212"/>
        <v>0</v>
      </c>
      <c r="S8596" s="1">
        <f>IF(AND(A8596&gt;=5,A8596&lt;=9),INDEX(Demand!$C$3:$C$26,C8596),INDEX(Demand!$B$3:$B$26,C8596))</f>
        <v>800</v>
      </c>
      <c r="T8596" s="7">
        <f t="shared" si="1213"/>
        <v>0</v>
      </c>
      <c r="U8596" s="7">
        <f t="shared" si="1214"/>
        <v>0</v>
      </c>
    </row>
    <row r="8597" spans="1:21" x14ac:dyDescent="0.2">
      <c r="A8597" s="1">
        <v>12</v>
      </c>
      <c r="B8597" s="1">
        <v>24</v>
      </c>
      <c r="C8597" s="1">
        <v>21</v>
      </c>
      <c r="D8597">
        <v>6.5</v>
      </c>
      <c r="E8597">
        <v>2</v>
      </c>
      <c r="F8597">
        <v>73</v>
      </c>
      <c r="G8597">
        <v>0</v>
      </c>
      <c r="H8597">
        <v>0</v>
      </c>
      <c r="I8597">
        <v>0</v>
      </c>
      <c r="J8597" s="4">
        <f t="shared" si="1209"/>
        <v>287.68792384911876</v>
      </c>
      <c r="K8597" s="4">
        <f t="shared" si="1210"/>
        <v>-43.797690066640286</v>
      </c>
      <c r="L8597" s="5">
        <f t="shared" si="1206"/>
        <v>0</v>
      </c>
      <c r="M8597" s="5">
        <f t="shared" si="1207"/>
        <v>0</v>
      </c>
      <c r="N8597" s="6">
        <f t="shared" si="1208"/>
        <v>0</v>
      </c>
      <c r="O8597" s="6">
        <f t="shared" si="1211"/>
        <v>0</v>
      </c>
      <c r="P8597" s="6">
        <f>FORECAST(J8597,Inputs!$B$10:$B$18,Inputs!$A$10:$A$18)</f>
        <v>33.219332628232578</v>
      </c>
      <c r="Q8597" s="6">
        <f>IF(Inputs!$D$10="Yes",IF('Hourly Calcs'!P8597&gt;'Hourly Calcs'!K8597,'Hourly Calcs'!O8597,N8597+O8597),N8597+O8597)</f>
        <v>0</v>
      </c>
      <c r="R8597" s="12">
        <f t="shared" si="1212"/>
        <v>0</v>
      </c>
      <c r="S8597" s="1">
        <f>IF(AND(A8597&gt;=5,A8597&lt;=9),INDEX(Demand!$C$3:$C$26,C8597),INDEX(Demand!$B$3:$B$26,C8597))</f>
        <v>700</v>
      </c>
      <c r="T8597" s="7">
        <f t="shared" si="1213"/>
        <v>0</v>
      </c>
      <c r="U8597" s="7">
        <f t="shared" si="1214"/>
        <v>0</v>
      </c>
    </row>
    <row r="8598" spans="1:21" x14ac:dyDescent="0.2">
      <c r="A8598" s="1">
        <v>12</v>
      </c>
      <c r="B8598" s="1">
        <v>24</v>
      </c>
      <c r="C8598" s="1">
        <v>22</v>
      </c>
      <c r="D8598">
        <v>6.3</v>
      </c>
      <c r="E8598">
        <v>2.4</v>
      </c>
      <c r="F8598">
        <v>76</v>
      </c>
      <c r="G8598">
        <v>0</v>
      </c>
      <c r="H8598">
        <v>0</v>
      </c>
      <c r="I8598">
        <v>0</v>
      </c>
      <c r="J8598" s="4">
        <f t="shared" si="1209"/>
        <v>303.9290778822762</v>
      </c>
      <c r="K8598" s="4">
        <f t="shared" si="1210"/>
        <v>-52.338948990922063</v>
      </c>
      <c r="L8598" s="5">
        <f t="shared" si="1206"/>
        <v>0</v>
      </c>
      <c r="M8598" s="5">
        <f t="shared" si="1207"/>
        <v>0</v>
      </c>
      <c r="N8598" s="6">
        <f t="shared" si="1208"/>
        <v>0</v>
      </c>
      <c r="O8598" s="6">
        <f t="shared" si="1211"/>
        <v>0</v>
      </c>
      <c r="P8598" s="6">
        <f>FORECAST(J8598,Inputs!$B$10:$B$18,Inputs!$A$10:$A$18)</f>
        <v>33.369713684095146</v>
      </c>
      <c r="Q8598" s="6">
        <f>IF(Inputs!$D$10="Yes",IF('Hourly Calcs'!P8598&gt;'Hourly Calcs'!K8598,'Hourly Calcs'!O8598,N8598+O8598),N8598+O8598)</f>
        <v>0</v>
      </c>
      <c r="R8598" s="12">
        <f t="shared" si="1212"/>
        <v>0</v>
      </c>
      <c r="S8598" s="1">
        <f>IF(AND(A8598&gt;=5,A8598&lt;=9),INDEX(Demand!$C$3:$C$26,C8598),INDEX(Demand!$B$3:$B$26,C8598))</f>
        <v>600</v>
      </c>
      <c r="T8598" s="7">
        <f t="shared" si="1213"/>
        <v>0</v>
      </c>
      <c r="U8598" s="7">
        <f t="shared" si="1214"/>
        <v>0</v>
      </c>
    </row>
    <row r="8599" spans="1:21" x14ac:dyDescent="0.2">
      <c r="A8599" s="1">
        <v>12</v>
      </c>
      <c r="B8599" s="1">
        <v>24</v>
      </c>
      <c r="C8599" s="1">
        <v>23</v>
      </c>
      <c r="D8599">
        <v>6.1</v>
      </c>
      <c r="E8599">
        <v>2.8</v>
      </c>
      <c r="F8599">
        <v>79</v>
      </c>
      <c r="G8599">
        <v>0</v>
      </c>
      <c r="H8599">
        <v>0</v>
      </c>
      <c r="I8599">
        <v>0</v>
      </c>
      <c r="J8599" s="4">
        <f t="shared" si="1209"/>
        <v>325.37185318556999</v>
      </c>
      <c r="K8599" s="4">
        <f t="shared" si="1210"/>
        <v>-59.111963961801422</v>
      </c>
      <c r="L8599" s="5">
        <f t="shared" si="1206"/>
        <v>0</v>
      </c>
      <c r="M8599" s="5">
        <f t="shared" si="1207"/>
        <v>0</v>
      </c>
      <c r="N8599" s="6">
        <f t="shared" si="1208"/>
        <v>0</v>
      </c>
      <c r="O8599" s="6">
        <f t="shared" si="1211"/>
        <v>0</v>
      </c>
      <c r="P8599" s="6">
        <f>FORECAST(J8599,Inputs!$B$10:$B$18,Inputs!$A$10:$A$18)</f>
        <v>33.568257899866389</v>
      </c>
      <c r="Q8599" s="6">
        <f>IF(Inputs!$D$10="Yes",IF('Hourly Calcs'!P8599&gt;'Hourly Calcs'!K8599,'Hourly Calcs'!O8599,N8599+O8599),N8599+O8599)</f>
        <v>0</v>
      </c>
      <c r="R8599" s="12">
        <f t="shared" si="1212"/>
        <v>0</v>
      </c>
      <c r="S8599" s="1">
        <f>IF(AND(A8599&gt;=5,A8599&lt;=9),INDEX(Demand!$C$3:$C$26,C8599),INDEX(Demand!$B$3:$B$26,C8599))</f>
        <v>500</v>
      </c>
      <c r="T8599" s="7">
        <f t="shared" si="1213"/>
        <v>0</v>
      </c>
      <c r="U8599" s="7">
        <f t="shared" si="1214"/>
        <v>0</v>
      </c>
    </row>
    <row r="8600" spans="1:21" x14ac:dyDescent="0.2">
      <c r="A8600" s="1">
        <v>12</v>
      </c>
      <c r="B8600" s="1">
        <v>24</v>
      </c>
      <c r="C8600" s="1">
        <v>24</v>
      </c>
      <c r="D8600">
        <v>5.9</v>
      </c>
      <c r="E8600">
        <v>3.2</v>
      </c>
      <c r="F8600">
        <v>83</v>
      </c>
      <c r="G8600">
        <v>0</v>
      </c>
      <c r="H8600">
        <v>0</v>
      </c>
      <c r="I8600">
        <v>0</v>
      </c>
      <c r="J8600" s="4">
        <f t="shared" si="1209"/>
        <v>352.95297046440317</v>
      </c>
      <c r="K8600" s="4">
        <f t="shared" si="1210"/>
        <v>-62.521471236967557</v>
      </c>
      <c r="L8600" s="5">
        <f t="shared" si="1206"/>
        <v>0</v>
      </c>
      <c r="M8600" s="5">
        <f t="shared" si="1207"/>
        <v>0</v>
      </c>
      <c r="N8600" s="6">
        <f t="shared" si="1208"/>
        <v>0</v>
      </c>
      <c r="O8600" s="6">
        <f t="shared" si="1211"/>
        <v>0</v>
      </c>
      <c r="P8600" s="6">
        <f>FORECAST(J8600,Inputs!$B$10:$B$18,Inputs!$A$10:$A$18)</f>
        <v>33.823638615411141</v>
      </c>
      <c r="Q8600" s="6">
        <f>IF(Inputs!$D$10="Yes",IF('Hourly Calcs'!P8600&gt;'Hourly Calcs'!K8600,'Hourly Calcs'!O8600,N8600+O8600),N8600+O8600)</f>
        <v>0</v>
      </c>
      <c r="R8600" s="12">
        <f t="shared" si="1212"/>
        <v>0</v>
      </c>
      <c r="S8600" s="1">
        <f>IF(AND(A8600&gt;=5,A8600&lt;=9),INDEX(Demand!$C$3:$C$26,C8600),INDEX(Demand!$B$3:$B$26,C8600))</f>
        <v>400</v>
      </c>
      <c r="T8600" s="7">
        <f t="shared" si="1213"/>
        <v>0</v>
      </c>
      <c r="U8600" s="7">
        <f t="shared" si="1214"/>
        <v>0</v>
      </c>
    </row>
    <row r="8601" spans="1:21" x14ac:dyDescent="0.2">
      <c r="A8601" s="1">
        <v>12</v>
      </c>
      <c r="B8601" s="1">
        <v>25</v>
      </c>
      <c r="C8601" s="1">
        <v>1</v>
      </c>
      <c r="D8601">
        <v>5.8</v>
      </c>
      <c r="E8601">
        <v>3.1</v>
      </c>
      <c r="F8601">
        <v>83</v>
      </c>
      <c r="G8601">
        <v>0</v>
      </c>
      <c r="H8601">
        <v>0</v>
      </c>
      <c r="I8601">
        <v>0</v>
      </c>
      <c r="J8601" s="4">
        <f t="shared" si="1209"/>
        <v>22.277506198206368</v>
      </c>
      <c r="K8601" s="4">
        <f t="shared" si="1210"/>
        <v>-61.246560366080729</v>
      </c>
      <c r="L8601" s="5">
        <f t="shared" si="1206"/>
        <v>0</v>
      </c>
      <c r="M8601" s="5">
        <f t="shared" si="1207"/>
        <v>0</v>
      </c>
      <c r="N8601" s="6">
        <f t="shared" si="1208"/>
        <v>0</v>
      </c>
      <c r="O8601" s="6">
        <f t="shared" si="1211"/>
        <v>0</v>
      </c>
      <c r="P8601" s="6">
        <f>FORECAST(J8601,Inputs!$B$10:$B$18,Inputs!$A$10:$A$18)</f>
        <v>30.761828761094502</v>
      </c>
      <c r="Q8601" s="6">
        <f>IF(Inputs!$D$10="Yes",IF('Hourly Calcs'!P8601&gt;'Hourly Calcs'!K8601,'Hourly Calcs'!O8601,N8601+O8601),N8601+O8601)</f>
        <v>0</v>
      </c>
      <c r="R8601" s="12">
        <f t="shared" si="1212"/>
        <v>0</v>
      </c>
      <c r="S8601" s="1">
        <f>IF(AND(A8601&gt;=5,A8601&lt;=9),INDEX(Demand!$C$3:$C$26,C8601),INDEX(Demand!$B$3:$B$26,C8601))</f>
        <v>350</v>
      </c>
      <c r="T8601" s="7">
        <f t="shared" si="1213"/>
        <v>0</v>
      </c>
      <c r="U8601" s="7">
        <f t="shared" si="1214"/>
        <v>0</v>
      </c>
    </row>
    <row r="8602" spans="1:21" x14ac:dyDescent="0.2">
      <c r="A8602" s="1">
        <v>12</v>
      </c>
      <c r="B8602" s="1">
        <v>25</v>
      </c>
      <c r="C8602" s="1">
        <v>2</v>
      </c>
      <c r="D8602">
        <v>5.6</v>
      </c>
      <c r="E8602">
        <v>2.9</v>
      </c>
      <c r="F8602">
        <v>83</v>
      </c>
      <c r="G8602">
        <v>0</v>
      </c>
      <c r="H8602">
        <v>0</v>
      </c>
      <c r="I8602">
        <v>0</v>
      </c>
      <c r="J8602" s="4">
        <f t="shared" si="1209"/>
        <v>46.731817709202545</v>
      </c>
      <c r="K8602" s="4">
        <f t="shared" si="1210"/>
        <v>-55.835270949416014</v>
      </c>
      <c r="L8602" s="5">
        <f t="shared" si="1206"/>
        <v>0</v>
      </c>
      <c r="M8602" s="5">
        <f t="shared" si="1207"/>
        <v>0</v>
      </c>
      <c r="N8602" s="6">
        <f t="shared" si="1208"/>
        <v>0</v>
      </c>
      <c r="O8602" s="6">
        <f t="shared" si="1211"/>
        <v>0</v>
      </c>
      <c r="P8602" s="6">
        <f>FORECAST(J8602,Inputs!$B$10:$B$18,Inputs!$A$10:$A$18)</f>
        <v>30.988257571381503</v>
      </c>
      <c r="Q8602" s="6">
        <f>IF(Inputs!$D$10="Yes",IF('Hourly Calcs'!P8602&gt;'Hourly Calcs'!K8602,'Hourly Calcs'!O8602,N8602+O8602),N8602+O8602)</f>
        <v>0</v>
      </c>
      <c r="R8602" s="12">
        <f t="shared" si="1212"/>
        <v>0</v>
      </c>
      <c r="S8602" s="1">
        <f>IF(AND(A8602&gt;=5,A8602&lt;=9),INDEX(Demand!$C$3:$C$26,C8602),INDEX(Demand!$B$3:$B$26,C8602))</f>
        <v>350</v>
      </c>
      <c r="T8602" s="7">
        <f t="shared" si="1213"/>
        <v>0</v>
      </c>
      <c r="U8602" s="7">
        <f t="shared" si="1214"/>
        <v>0</v>
      </c>
    </row>
    <row r="8603" spans="1:21" x14ac:dyDescent="0.2">
      <c r="A8603" s="1">
        <v>12</v>
      </c>
      <c r="B8603" s="1">
        <v>25</v>
      </c>
      <c r="C8603" s="1">
        <v>3</v>
      </c>
      <c r="D8603">
        <v>5.5</v>
      </c>
      <c r="E8603">
        <v>2.8</v>
      </c>
      <c r="F8603">
        <v>83</v>
      </c>
      <c r="G8603">
        <v>0</v>
      </c>
      <c r="H8603">
        <v>0</v>
      </c>
      <c r="I8603">
        <v>0</v>
      </c>
      <c r="J8603" s="4">
        <f t="shared" si="1209"/>
        <v>65.153652738178451</v>
      </c>
      <c r="K8603" s="4">
        <f t="shared" si="1210"/>
        <v>-47.963747133141993</v>
      </c>
      <c r="L8603" s="5">
        <f t="shared" si="1206"/>
        <v>0</v>
      </c>
      <c r="M8603" s="5">
        <f t="shared" si="1207"/>
        <v>0</v>
      </c>
      <c r="N8603" s="6">
        <f t="shared" si="1208"/>
        <v>0</v>
      </c>
      <c r="O8603" s="6">
        <f t="shared" si="1211"/>
        <v>0</v>
      </c>
      <c r="P8603" s="6">
        <f>FORECAST(J8603,Inputs!$B$10:$B$18,Inputs!$A$10:$A$18)</f>
        <v>31.158830117946096</v>
      </c>
      <c r="Q8603" s="6">
        <f>IF(Inputs!$D$10="Yes",IF('Hourly Calcs'!P8603&gt;'Hourly Calcs'!K8603,'Hourly Calcs'!O8603,N8603+O8603),N8603+O8603)</f>
        <v>0</v>
      </c>
      <c r="R8603" s="12">
        <f t="shared" si="1212"/>
        <v>0</v>
      </c>
      <c r="S8603" s="1">
        <f>IF(AND(A8603&gt;=5,A8603&lt;=9),INDEX(Demand!$C$3:$C$26,C8603),INDEX(Demand!$B$3:$B$26,C8603))</f>
        <v>350</v>
      </c>
      <c r="T8603" s="7">
        <f t="shared" si="1213"/>
        <v>0</v>
      </c>
      <c r="U8603" s="7">
        <f t="shared" si="1214"/>
        <v>0</v>
      </c>
    </row>
    <row r="8604" spans="1:21" x14ac:dyDescent="0.2">
      <c r="A8604" s="1">
        <v>12</v>
      </c>
      <c r="B8604" s="1">
        <v>25</v>
      </c>
      <c r="C8604" s="1">
        <v>4</v>
      </c>
      <c r="D8604">
        <v>5.2</v>
      </c>
      <c r="E8604">
        <v>3</v>
      </c>
      <c r="F8604">
        <v>86</v>
      </c>
      <c r="G8604">
        <v>0</v>
      </c>
      <c r="H8604">
        <v>0</v>
      </c>
      <c r="I8604">
        <v>0</v>
      </c>
      <c r="J8604" s="4">
        <f t="shared" si="1209"/>
        <v>79.518034176969053</v>
      </c>
      <c r="K8604" s="4">
        <f t="shared" si="1210"/>
        <v>-38.928107782861474</v>
      </c>
      <c r="L8604" s="5">
        <f t="shared" si="1206"/>
        <v>85.481965823030947</v>
      </c>
      <c r="M8604" s="5">
        <f t="shared" si="1207"/>
        <v>0</v>
      </c>
      <c r="N8604" s="6">
        <f t="shared" si="1208"/>
        <v>0</v>
      </c>
      <c r="O8604" s="6">
        <f t="shared" si="1211"/>
        <v>0</v>
      </c>
      <c r="P8604" s="6">
        <f>FORECAST(J8604,Inputs!$B$10:$B$18,Inputs!$A$10:$A$18)</f>
        <v>31.291833649786749</v>
      </c>
      <c r="Q8604" s="6">
        <f>IF(Inputs!$D$10="Yes",IF('Hourly Calcs'!P8604&gt;'Hourly Calcs'!K8604,'Hourly Calcs'!O8604,N8604+O8604),N8604+O8604)</f>
        <v>0</v>
      </c>
      <c r="R8604" s="12">
        <f t="shared" si="1212"/>
        <v>0</v>
      </c>
      <c r="S8604" s="1">
        <f>IF(AND(A8604&gt;=5,A8604&lt;=9),INDEX(Demand!$C$3:$C$26,C8604),INDEX(Demand!$B$3:$B$26,C8604))</f>
        <v>350</v>
      </c>
      <c r="T8604" s="7">
        <f t="shared" si="1213"/>
        <v>0</v>
      </c>
      <c r="U8604" s="7">
        <f t="shared" si="1214"/>
        <v>0</v>
      </c>
    </row>
    <row r="8605" spans="1:21" x14ac:dyDescent="0.2">
      <c r="A8605" s="1">
        <v>12</v>
      </c>
      <c r="B8605" s="1">
        <v>25</v>
      </c>
      <c r="C8605" s="1">
        <v>5</v>
      </c>
      <c r="D8605">
        <v>5</v>
      </c>
      <c r="E8605">
        <v>3.3</v>
      </c>
      <c r="F8605">
        <v>89</v>
      </c>
      <c r="G8605">
        <v>0</v>
      </c>
      <c r="H8605">
        <v>0</v>
      </c>
      <c r="I8605">
        <v>0</v>
      </c>
      <c r="J8605" s="4">
        <f t="shared" si="1209"/>
        <v>91.649389879232515</v>
      </c>
      <c r="K8605" s="4">
        <f t="shared" si="1210"/>
        <v>-29.476994140507117</v>
      </c>
      <c r="L8605" s="5">
        <f t="shared" si="1206"/>
        <v>73.350610120767485</v>
      </c>
      <c r="M8605" s="5">
        <f t="shared" si="1207"/>
        <v>0</v>
      </c>
      <c r="N8605" s="6">
        <f t="shared" si="1208"/>
        <v>0</v>
      </c>
      <c r="O8605" s="6">
        <f t="shared" si="1211"/>
        <v>0</v>
      </c>
      <c r="P8605" s="6">
        <f>FORECAST(J8605,Inputs!$B$10:$B$18,Inputs!$A$10:$A$18)</f>
        <v>31.404161017400298</v>
      </c>
      <c r="Q8605" s="6">
        <f>IF(Inputs!$D$10="Yes",IF('Hourly Calcs'!P8605&gt;'Hourly Calcs'!K8605,'Hourly Calcs'!O8605,N8605+O8605),N8605+O8605)</f>
        <v>0</v>
      </c>
      <c r="R8605" s="12">
        <f t="shared" si="1212"/>
        <v>0</v>
      </c>
      <c r="S8605" s="1">
        <f>IF(AND(A8605&gt;=5,A8605&lt;=9),INDEX(Demand!$C$3:$C$26,C8605),INDEX(Demand!$B$3:$B$26,C8605))</f>
        <v>350</v>
      </c>
      <c r="T8605" s="7">
        <f t="shared" si="1213"/>
        <v>0</v>
      </c>
      <c r="U8605" s="7">
        <f t="shared" si="1214"/>
        <v>0</v>
      </c>
    </row>
    <row r="8606" spans="1:21" x14ac:dyDescent="0.2">
      <c r="A8606" s="1">
        <v>12</v>
      </c>
      <c r="B8606" s="1">
        <v>25</v>
      </c>
      <c r="C8606" s="1">
        <v>6</v>
      </c>
      <c r="D8606">
        <v>4.7</v>
      </c>
      <c r="E8606">
        <v>3.5</v>
      </c>
      <c r="F8606">
        <v>92</v>
      </c>
      <c r="G8606">
        <v>0</v>
      </c>
      <c r="H8606">
        <v>0</v>
      </c>
      <c r="I8606">
        <v>0</v>
      </c>
      <c r="J8606" s="4">
        <f t="shared" si="1209"/>
        <v>102.73461729606075</v>
      </c>
      <c r="K8606" s="4">
        <f t="shared" si="1210"/>
        <v>-20.069541152411134</v>
      </c>
      <c r="L8606" s="5">
        <f t="shared" si="1206"/>
        <v>62.265382703939252</v>
      </c>
      <c r="M8606" s="5">
        <f t="shared" si="1207"/>
        <v>0</v>
      </c>
      <c r="N8606" s="6">
        <f t="shared" si="1208"/>
        <v>0</v>
      </c>
      <c r="O8606" s="6">
        <f t="shared" si="1211"/>
        <v>0</v>
      </c>
      <c r="P8606" s="6">
        <f>FORECAST(J8606,Inputs!$B$10:$B$18,Inputs!$A$10:$A$18)</f>
        <v>31.506802012000559</v>
      </c>
      <c r="Q8606" s="6">
        <f>IF(Inputs!$D$10="Yes",IF('Hourly Calcs'!P8606&gt;'Hourly Calcs'!K8606,'Hourly Calcs'!O8606,N8606+O8606),N8606+O8606)</f>
        <v>0</v>
      </c>
      <c r="R8606" s="12">
        <f t="shared" si="1212"/>
        <v>0</v>
      </c>
      <c r="S8606" s="1">
        <f>IF(AND(A8606&gt;=5,A8606&lt;=9),INDEX(Demand!$C$3:$C$26,C8606),INDEX(Demand!$B$3:$B$26,C8606))</f>
        <v>350</v>
      </c>
      <c r="T8606" s="7">
        <f t="shared" si="1213"/>
        <v>0</v>
      </c>
      <c r="U8606" s="7">
        <f t="shared" si="1214"/>
        <v>0</v>
      </c>
    </row>
    <row r="8607" spans="1:21" x14ac:dyDescent="0.2">
      <c r="A8607" s="1">
        <v>12</v>
      </c>
      <c r="B8607" s="1">
        <v>25</v>
      </c>
      <c r="C8607" s="1">
        <v>7</v>
      </c>
      <c r="D8607">
        <v>5.5</v>
      </c>
      <c r="E8607">
        <v>4.2</v>
      </c>
      <c r="F8607">
        <v>91</v>
      </c>
      <c r="G8607">
        <v>0</v>
      </c>
      <c r="H8607">
        <v>0</v>
      </c>
      <c r="I8607">
        <v>0</v>
      </c>
      <c r="J8607" s="4">
        <f t="shared" si="1209"/>
        <v>113.54445164409978</v>
      </c>
      <c r="K8607" s="4">
        <f t="shared" si="1210"/>
        <v>-11.048508883191147</v>
      </c>
      <c r="L8607" s="5">
        <f t="shared" si="1206"/>
        <v>51.45554835590022</v>
      </c>
      <c r="M8607" s="5">
        <f t="shared" si="1207"/>
        <v>0</v>
      </c>
      <c r="N8607" s="6">
        <f t="shared" si="1208"/>
        <v>0</v>
      </c>
      <c r="O8607" s="6">
        <f t="shared" si="1211"/>
        <v>0</v>
      </c>
      <c r="P8607" s="6">
        <f>FORECAST(J8607,Inputs!$B$10:$B$18,Inputs!$A$10:$A$18)</f>
        <v>31.6068930707787</v>
      </c>
      <c r="Q8607" s="6">
        <f>IF(Inputs!$D$10="Yes",IF('Hourly Calcs'!P8607&gt;'Hourly Calcs'!K8607,'Hourly Calcs'!O8607,N8607+O8607),N8607+O8607)</f>
        <v>0</v>
      </c>
      <c r="R8607" s="12">
        <f t="shared" si="1212"/>
        <v>0</v>
      </c>
      <c r="S8607" s="1">
        <f>IF(AND(A8607&gt;=5,A8607&lt;=9),INDEX(Demand!$C$3:$C$26,C8607),INDEX(Demand!$B$3:$B$26,C8607))</f>
        <v>350</v>
      </c>
      <c r="T8607" s="7">
        <f t="shared" si="1213"/>
        <v>0</v>
      </c>
      <c r="U8607" s="7">
        <f t="shared" si="1214"/>
        <v>0</v>
      </c>
    </row>
    <row r="8608" spans="1:21" x14ac:dyDescent="0.2">
      <c r="A8608" s="1">
        <v>12</v>
      </c>
      <c r="B8608" s="1">
        <v>25</v>
      </c>
      <c r="C8608" s="1">
        <v>8</v>
      </c>
      <c r="D8608">
        <v>6.4</v>
      </c>
      <c r="E8608">
        <v>4.8</v>
      </c>
      <c r="F8608">
        <v>90</v>
      </c>
      <c r="G8608">
        <v>0</v>
      </c>
      <c r="H8608">
        <v>0</v>
      </c>
      <c r="I8608">
        <v>0</v>
      </c>
      <c r="J8608" s="4">
        <f t="shared" si="1209"/>
        <v>124.61742915958664</v>
      </c>
      <c r="K8608" s="4">
        <f t="shared" si="1210"/>
        <v>-2.6734955775852711</v>
      </c>
      <c r="L8608" s="5">
        <f t="shared" si="1206"/>
        <v>40.382570840413365</v>
      </c>
      <c r="M8608" s="5">
        <f t="shared" si="1207"/>
        <v>0</v>
      </c>
      <c r="N8608" s="6">
        <f t="shared" si="1208"/>
        <v>0</v>
      </c>
      <c r="O8608" s="6">
        <f t="shared" si="1211"/>
        <v>0</v>
      </c>
      <c r="P8608" s="6">
        <f>FORECAST(J8608,Inputs!$B$10:$B$18,Inputs!$A$10:$A$18)</f>
        <v>31.709420640366542</v>
      </c>
      <c r="Q8608" s="6">
        <f>IF(Inputs!$D$10="Yes",IF('Hourly Calcs'!P8608&gt;'Hourly Calcs'!K8608,'Hourly Calcs'!O8608,N8608+O8608),N8608+O8608)</f>
        <v>0</v>
      </c>
      <c r="R8608" s="12">
        <f t="shared" si="1212"/>
        <v>0</v>
      </c>
      <c r="S8608" s="1">
        <f>IF(AND(A8608&gt;=5,A8608&lt;=9),INDEX(Demand!$C$3:$C$26,C8608),INDEX(Demand!$B$3:$B$26,C8608))</f>
        <v>350</v>
      </c>
      <c r="T8608" s="7">
        <f t="shared" si="1213"/>
        <v>0</v>
      </c>
      <c r="U8608" s="7">
        <f t="shared" si="1214"/>
        <v>0</v>
      </c>
    </row>
    <row r="8609" spans="1:21" x14ac:dyDescent="0.2">
      <c r="A8609" s="1">
        <v>12</v>
      </c>
      <c r="B8609" s="1">
        <v>25</v>
      </c>
      <c r="C8609" s="1">
        <v>9</v>
      </c>
      <c r="D8609">
        <v>7.2</v>
      </c>
      <c r="E8609">
        <v>5.4</v>
      </c>
      <c r="F8609">
        <v>88</v>
      </c>
      <c r="G8609">
        <v>10</v>
      </c>
      <c r="H8609">
        <v>0</v>
      </c>
      <c r="I8609">
        <v>10</v>
      </c>
      <c r="J8609" s="4">
        <f t="shared" si="1209"/>
        <v>136.33971830487971</v>
      </c>
      <c r="K8609" s="4">
        <f t="shared" si="1210"/>
        <v>4.5987143243712438</v>
      </c>
      <c r="L8609" s="5">
        <f t="shared" si="1206"/>
        <v>28.66028169512029</v>
      </c>
      <c r="M8609" s="5">
        <f t="shared" si="1207"/>
        <v>29.401285675628756</v>
      </c>
      <c r="N8609" s="6">
        <f t="shared" si="1208"/>
        <v>0</v>
      </c>
      <c r="O8609" s="6">
        <f t="shared" si="1211"/>
        <v>9.1451878627752077</v>
      </c>
      <c r="P8609" s="6">
        <f>FORECAST(J8609,Inputs!$B$10:$B$18,Inputs!$A$10:$A$18)</f>
        <v>31.81796035467481</v>
      </c>
      <c r="Q8609" s="6">
        <f>IF(Inputs!$D$10="Yes",IF('Hourly Calcs'!P8609&gt;'Hourly Calcs'!K8609,'Hourly Calcs'!O8609,N8609+O8609),N8609+O8609)</f>
        <v>9.1451878627752077</v>
      </c>
      <c r="R8609" s="12">
        <f t="shared" si="1212"/>
        <v>43.457932723907788</v>
      </c>
      <c r="S8609" s="1">
        <f>IF(AND(A8609&gt;=5,A8609&lt;=9),INDEX(Demand!$C$3:$C$26,C8609),INDEX(Demand!$B$3:$B$26,C8609))</f>
        <v>350</v>
      </c>
      <c r="T8609" s="7">
        <f t="shared" si="1213"/>
        <v>43.457932723907788</v>
      </c>
      <c r="U8609" s="7">
        <f t="shared" si="1214"/>
        <v>0</v>
      </c>
    </row>
    <row r="8610" spans="1:21" x14ac:dyDescent="0.2">
      <c r="A8610" s="1">
        <v>12</v>
      </c>
      <c r="B8610" s="1">
        <v>25</v>
      </c>
      <c r="C8610" s="1">
        <v>10</v>
      </c>
      <c r="D8610">
        <v>7.2</v>
      </c>
      <c r="E8610">
        <v>5.8</v>
      </c>
      <c r="F8610">
        <v>91</v>
      </c>
      <c r="G8610">
        <v>46</v>
      </c>
      <c r="H8610">
        <v>0</v>
      </c>
      <c r="I8610">
        <v>46</v>
      </c>
      <c r="J8610" s="4">
        <f t="shared" si="1209"/>
        <v>148.94174042948907</v>
      </c>
      <c r="K8610" s="4">
        <f t="shared" si="1210"/>
        <v>10.269239723847122</v>
      </c>
      <c r="L8610" s="5">
        <f t="shared" si="1206"/>
        <v>16.058259570510927</v>
      </c>
      <c r="M8610" s="5">
        <f t="shared" si="1207"/>
        <v>23.730760276152878</v>
      </c>
      <c r="N8610" s="6">
        <f t="shared" si="1208"/>
        <v>0</v>
      </c>
      <c r="O8610" s="6">
        <f t="shared" si="1211"/>
        <v>42.067864168765958</v>
      </c>
      <c r="P8610" s="6">
        <f>FORECAST(J8610,Inputs!$B$10:$B$18,Inputs!$A$10:$A$18)</f>
        <v>31.934645744717489</v>
      </c>
      <c r="Q8610" s="6">
        <f>IF(Inputs!$D$10="Yes",IF('Hourly Calcs'!P8610&gt;'Hourly Calcs'!K8610,'Hourly Calcs'!O8610,N8610+O8610),N8610+O8610)</f>
        <v>42.067864168765958</v>
      </c>
      <c r="R8610" s="12">
        <f t="shared" si="1212"/>
        <v>199.90649052997583</v>
      </c>
      <c r="S8610" s="1">
        <f>IF(AND(A8610&gt;=5,A8610&lt;=9),INDEX(Demand!$C$3:$C$26,C8610),INDEX(Demand!$B$3:$B$26,C8610))</f>
        <v>600</v>
      </c>
      <c r="T8610" s="7">
        <f t="shared" si="1213"/>
        <v>199.90649052997583</v>
      </c>
      <c r="U8610" s="7">
        <f t="shared" si="1214"/>
        <v>0</v>
      </c>
    </row>
    <row r="8611" spans="1:21" x14ac:dyDescent="0.2">
      <c r="A8611" s="1">
        <v>12</v>
      </c>
      <c r="B8611" s="1">
        <v>25</v>
      </c>
      <c r="C8611" s="1">
        <v>11</v>
      </c>
      <c r="D8611">
        <v>7.3</v>
      </c>
      <c r="E8611">
        <v>6.2</v>
      </c>
      <c r="F8611">
        <v>93</v>
      </c>
      <c r="G8611">
        <v>71</v>
      </c>
      <c r="H8611">
        <v>0</v>
      </c>
      <c r="I8611">
        <v>71</v>
      </c>
      <c r="J8611" s="4">
        <f t="shared" si="1209"/>
        <v>162.43794420022104</v>
      </c>
      <c r="K8611" s="4">
        <f t="shared" si="1210"/>
        <v>14.155501827715327</v>
      </c>
      <c r="L8611" s="5">
        <f t="shared" ref="L8611:L8674" si="1215">IF(ABS($B$5-J8611)&gt;90,0,ABS($B$5-J8611))</f>
        <v>2.5620557997789604</v>
      </c>
      <c r="M8611" s="5">
        <f t="shared" ref="M8611:M8674" si="1216">IF(K8611&gt;0,ABS($B$4-K8611),0)</f>
        <v>19.844498172284673</v>
      </c>
      <c r="N8611" s="6">
        <f t="shared" si="1208"/>
        <v>0</v>
      </c>
      <c r="O8611" s="6">
        <f t="shared" si="1211"/>
        <v>64.930833825703971</v>
      </c>
      <c r="P8611" s="6">
        <f>FORECAST(J8611,Inputs!$B$10:$B$18,Inputs!$A$10:$A$18)</f>
        <v>32.05961059444649</v>
      </c>
      <c r="Q8611" s="6">
        <f>IF(Inputs!$D$10="Yes",IF('Hourly Calcs'!P8611&gt;'Hourly Calcs'!K8611,'Hourly Calcs'!O8611,N8611+O8611),N8611+O8611)</f>
        <v>64.930833825703971</v>
      </c>
      <c r="R8611" s="12">
        <f t="shared" si="1212"/>
        <v>308.55132233974524</v>
      </c>
      <c r="S8611" s="1">
        <f>IF(AND(A8611&gt;=5,A8611&lt;=9),INDEX(Demand!$C$3:$C$26,C8611),INDEX(Demand!$B$3:$B$26,C8611))</f>
        <v>600</v>
      </c>
      <c r="T8611" s="7">
        <f t="shared" si="1213"/>
        <v>308.55132233974524</v>
      </c>
      <c r="U8611" s="7">
        <f t="shared" si="1214"/>
        <v>0</v>
      </c>
    </row>
    <row r="8612" spans="1:21" x14ac:dyDescent="0.2">
      <c r="A8612" s="1">
        <v>12</v>
      </c>
      <c r="B8612" s="1">
        <v>25</v>
      </c>
      <c r="C8612" s="1">
        <v>12</v>
      </c>
      <c r="D8612">
        <v>7.3</v>
      </c>
      <c r="E8612">
        <v>6.6</v>
      </c>
      <c r="F8612">
        <v>95</v>
      </c>
      <c r="G8612">
        <v>66</v>
      </c>
      <c r="H8612">
        <v>0</v>
      </c>
      <c r="I8612">
        <v>66</v>
      </c>
      <c r="J8612" s="4">
        <f t="shared" si="1209"/>
        <v>176.56790937762597</v>
      </c>
      <c r="K8612" s="4">
        <f t="shared" si="1210"/>
        <v>15.880242957187235</v>
      </c>
      <c r="L8612" s="5">
        <f t="shared" si="1215"/>
        <v>11.567909377625966</v>
      </c>
      <c r="M8612" s="5">
        <f t="shared" si="1216"/>
        <v>18.119757042812765</v>
      </c>
      <c r="N8612" s="6">
        <f t="shared" si="1208"/>
        <v>0</v>
      </c>
      <c r="O8612" s="6">
        <f t="shared" si="1211"/>
        <v>60.358239894316377</v>
      </c>
      <c r="P8612" s="6">
        <f>FORECAST(J8612,Inputs!$B$10:$B$18,Inputs!$A$10:$A$18)</f>
        <v>32.190443605348385</v>
      </c>
      <c r="Q8612" s="6">
        <f>IF(Inputs!$D$10="Yes",IF('Hourly Calcs'!P8612&gt;'Hourly Calcs'!K8612,'Hourly Calcs'!O8612,N8612+O8612),N8612+O8612)</f>
        <v>60.358239894316377</v>
      </c>
      <c r="R8612" s="12">
        <f t="shared" si="1212"/>
        <v>286.8223559777914</v>
      </c>
      <c r="S8612" s="1">
        <f>IF(AND(A8612&gt;=5,A8612&lt;=9),INDEX(Demand!$C$3:$C$26,C8612),INDEX(Demand!$B$3:$B$26,C8612))</f>
        <v>600</v>
      </c>
      <c r="T8612" s="7">
        <f t="shared" si="1213"/>
        <v>286.8223559777914</v>
      </c>
      <c r="U8612" s="7">
        <f t="shared" si="1214"/>
        <v>0</v>
      </c>
    </row>
    <row r="8613" spans="1:21" x14ac:dyDescent="0.2">
      <c r="A8613" s="1">
        <v>12</v>
      </c>
      <c r="B8613" s="1">
        <v>25</v>
      </c>
      <c r="C8613" s="1">
        <v>13</v>
      </c>
      <c r="D8613">
        <v>7.5</v>
      </c>
      <c r="E8613">
        <v>7</v>
      </c>
      <c r="F8613">
        <v>97</v>
      </c>
      <c r="G8613">
        <v>68</v>
      </c>
      <c r="H8613">
        <v>0</v>
      </c>
      <c r="I8613">
        <v>68</v>
      </c>
      <c r="J8613" s="4">
        <f t="shared" si="1209"/>
        <v>190.83478807384779</v>
      </c>
      <c r="K8613" s="4">
        <f t="shared" si="1210"/>
        <v>15.270611700601165</v>
      </c>
      <c r="L8613" s="5">
        <f t="shared" si="1215"/>
        <v>25.83478807384779</v>
      </c>
      <c r="M8613" s="5">
        <f t="shared" si="1216"/>
        <v>18.729388299398835</v>
      </c>
      <c r="N8613" s="6">
        <f t="shared" si="1208"/>
        <v>0</v>
      </c>
      <c r="O8613" s="6">
        <f t="shared" si="1211"/>
        <v>62.187277466871414</v>
      </c>
      <c r="P8613" s="6">
        <f>FORECAST(J8613,Inputs!$B$10:$B$18,Inputs!$A$10:$A$18)</f>
        <v>32.32254433401711</v>
      </c>
      <c r="Q8613" s="6">
        <f>IF(Inputs!$D$10="Yes",IF('Hourly Calcs'!P8613&gt;'Hourly Calcs'!K8613,'Hourly Calcs'!O8613,N8613+O8613),N8613+O8613)</f>
        <v>62.187277466871414</v>
      </c>
      <c r="R8613" s="12">
        <f t="shared" si="1212"/>
        <v>295.51394252257296</v>
      </c>
      <c r="S8613" s="1">
        <f>IF(AND(A8613&gt;=5,A8613&lt;=9),INDEX(Demand!$C$3:$C$26,C8613),INDEX(Demand!$B$3:$B$26,C8613))</f>
        <v>600</v>
      </c>
      <c r="T8613" s="7">
        <f t="shared" si="1213"/>
        <v>295.51394252257296</v>
      </c>
      <c r="U8613" s="7">
        <f t="shared" si="1214"/>
        <v>0</v>
      </c>
    </row>
    <row r="8614" spans="1:21" x14ac:dyDescent="0.2">
      <c r="A8614" s="1">
        <v>12</v>
      </c>
      <c r="B8614" s="1">
        <v>25</v>
      </c>
      <c r="C8614" s="1">
        <v>14</v>
      </c>
      <c r="D8614">
        <v>7.6</v>
      </c>
      <c r="E8614">
        <v>7.3</v>
      </c>
      <c r="F8614">
        <v>98</v>
      </c>
      <c r="G8614">
        <v>56</v>
      </c>
      <c r="H8614">
        <v>0</v>
      </c>
      <c r="I8614">
        <v>56</v>
      </c>
      <c r="J8614" s="4">
        <f t="shared" si="1209"/>
        <v>204.68587805285344</v>
      </c>
      <c r="K8614" s="4">
        <f t="shared" si="1210"/>
        <v>12.388810848233916</v>
      </c>
      <c r="L8614" s="5">
        <f t="shared" si="1215"/>
        <v>39.68587805285344</v>
      </c>
      <c r="M8614" s="5">
        <f t="shared" si="1216"/>
        <v>21.611189151766084</v>
      </c>
      <c r="N8614" s="6">
        <f t="shared" si="1208"/>
        <v>0</v>
      </c>
      <c r="O8614" s="6">
        <f t="shared" si="1211"/>
        <v>51.213052031541167</v>
      </c>
      <c r="P8614" s="6">
        <f>FORECAST(J8614,Inputs!$B$10:$B$18,Inputs!$A$10:$A$18)</f>
        <v>32.450795167156045</v>
      </c>
      <c r="Q8614" s="6">
        <f>IF(Inputs!$D$10="Yes",IF('Hourly Calcs'!P8614&gt;'Hourly Calcs'!K8614,'Hourly Calcs'!O8614,N8614+O8614),N8614+O8614)</f>
        <v>51.213052031541167</v>
      </c>
      <c r="R8614" s="12">
        <f t="shared" si="1212"/>
        <v>243.36442325388361</v>
      </c>
      <c r="S8614" s="1">
        <f>IF(AND(A8614&gt;=5,A8614&lt;=9),INDEX(Demand!$C$3:$C$26,C8614),INDEX(Demand!$B$3:$B$26,C8614))</f>
        <v>600</v>
      </c>
      <c r="T8614" s="7">
        <f t="shared" si="1213"/>
        <v>243.36442325388361</v>
      </c>
      <c r="U8614" s="7">
        <f t="shared" si="1214"/>
        <v>0</v>
      </c>
    </row>
    <row r="8615" spans="1:21" x14ac:dyDescent="0.2">
      <c r="A8615" s="1">
        <v>12</v>
      </c>
      <c r="B8615" s="1">
        <v>25</v>
      </c>
      <c r="C8615" s="1">
        <v>15</v>
      </c>
      <c r="D8615">
        <v>7.8</v>
      </c>
      <c r="E8615">
        <v>7.6</v>
      </c>
      <c r="F8615">
        <v>99</v>
      </c>
      <c r="G8615">
        <v>34</v>
      </c>
      <c r="H8615">
        <v>0</v>
      </c>
      <c r="I8615">
        <v>34</v>
      </c>
      <c r="J8615" s="4">
        <f t="shared" si="1209"/>
        <v>217.73302833381325</v>
      </c>
      <c r="K8615" s="4">
        <f t="shared" si="1210"/>
        <v>7.5157193195140906</v>
      </c>
      <c r="L8615" s="5">
        <f t="shared" si="1215"/>
        <v>52.733028333813252</v>
      </c>
      <c r="M8615" s="5">
        <f t="shared" si="1216"/>
        <v>26.484280680485909</v>
      </c>
      <c r="N8615" s="6">
        <f t="shared" si="1208"/>
        <v>0</v>
      </c>
      <c r="O8615" s="6">
        <f t="shared" si="1211"/>
        <v>31.093638733435707</v>
      </c>
      <c r="P8615" s="6">
        <f>FORECAST(J8615,Inputs!$B$10:$B$18,Inputs!$A$10:$A$18)</f>
        <v>32.571602114201973</v>
      </c>
      <c r="Q8615" s="6">
        <f>IF(Inputs!$D$10="Yes",IF('Hourly Calcs'!P8615&gt;'Hourly Calcs'!K8615,'Hourly Calcs'!O8615,N8615+O8615),N8615+O8615)</f>
        <v>31.093638733435707</v>
      </c>
      <c r="R8615" s="12">
        <f t="shared" si="1212"/>
        <v>147.75697126128648</v>
      </c>
      <c r="S8615" s="1">
        <f>IF(AND(A8615&gt;=5,A8615&lt;=9),INDEX(Demand!$C$3:$C$26,C8615),INDEX(Demand!$B$3:$B$26,C8615))</f>
        <v>600</v>
      </c>
      <c r="T8615" s="7">
        <f t="shared" si="1213"/>
        <v>147.75697126128648</v>
      </c>
      <c r="U8615" s="7">
        <f t="shared" si="1214"/>
        <v>0</v>
      </c>
    </row>
    <row r="8616" spans="1:21" x14ac:dyDescent="0.2">
      <c r="A8616" s="1">
        <v>12</v>
      </c>
      <c r="B8616" s="1">
        <v>25</v>
      </c>
      <c r="C8616" s="1">
        <v>16</v>
      </c>
      <c r="D8616">
        <v>7.9</v>
      </c>
      <c r="E8616">
        <v>7.4</v>
      </c>
      <c r="F8616">
        <v>96</v>
      </c>
      <c r="G8616">
        <v>22</v>
      </c>
      <c r="H8616">
        <v>0</v>
      </c>
      <c r="I8616">
        <v>22</v>
      </c>
      <c r="J8616" s="4">
        <f t="shared" si="1209"/>
        <v>229.862270330521</v>
      </c>
      <c r="K8616" s="4">
        <f t="shared" si="1210"/>
        <v>1.2149413515269032</v>
      </c>
      <c r="L8616" s="5">
        <f t="shared" si="1215"/>
        <v>64.862270330521</v>
      </c>
      <c r="M8616" s="5">
        <f t="shared" si="1216"/>
        <v>32.785058648473097</v>
      </c>
      <c r="N8616" s="6">
        <f t="shared" si="1208"/>
        <v>0</v>
      </c>
      <c r="O8616" s="6">
        <f t="shared" si="1211"/>
        <v>20.119413298105457</v>
      </c>
      <c r="P8616" s="6">
        <f>FORECAST(J8616,Inputs!$B$10:$B$18,Inputs!$A$10:$A$18)</f>
        <v>32.683909910467783</v>
      </c>
      <c r="Q8616" s="6">
        <f>IF(Inputs!$D$10="Yes",IF('Hourly Calcs'!P8616&gt;'Hourly Calcs'!K8616,'Hourly Calcs'!O8616,N8616+O8616),N8616+O8616)</f>
        <v>20.119413298105457</v>
      </c>
      <c r="R8616" s="12">
        <f t="shared" si="1212"/>
        <v>95.60745199259712</v>
      </c>
      <c r="S8616" s="1">
        <f>IF(AND(A8616&gt;=5,A8616&lt;=9),INDEX(Demand!$C$3:$C$26,C8616),INDEX(Demand!$B$3:$B$26,C8616))</f>
        <v>900</v>
      </c>
      <c r="T8616" s="7">
        <f t="shared" si="1213"/>
        <v>95.607451992597134</v>
      </c>
      <c r="U8616" s="7">
        <f t="shared" si="1214"/>
        <v>0</v>
      </c>
    </row>
    <row r="8617" spans="1:21" x14ac:dyDescent="0.2">
      <c r="A8617" s="1">
        <v>12</v>
      </c>
      <c r="B8617" s="1">
        <v>25</v>
      </c>
      <c r="C8617" s="1">
        <v>17</v>
      </c>
      <c r="D8617">
        <v>8</v>
      </c>
      <c r="E8617">
        <v>7.1</v>
      </c>
      <c r="F8617">
        <v>94</v>
      </c>
      <c r="G8617">
        <v>0</v>
      </c>
      <c r="H8617">
        <v>0</v>
      </c>
      <c r="I8617">
        <v>0</v>
      </c>
      <c r="J8617" s="4">
        <f t="shared" si="1209"/>
        <v>241.20966915452891</v>
      </c>
      <c r="K8617" s="4">
        <f t="shared" si="1210"/>
        <v>-6.9343912482315773</v>
      </c>
      <c r="L8617" s="5">
        <f t="shared" si="1215"/>
        <v>76.20966915452891</v>
      </c>
      <c r="M8617" s="5">
        <f t="shared" si="1216"/>
        <v>0</v>
      </c>
      <c r="N8617" s="6">
        <f t="shared" si="1208"/>
        <v>0</v>
      </c>
      <c r="O8617" s="6">
        <f t="shared" si="1211"/>
        <v>0</v>
      </c>
      <c r="P8617" s="6">
        <f>FORECAST(J8617,Inputs!$B$10:$B$18,Inputs!$A$10:$A$18)</f>
        <v>32.788978418097486</v>
      </c>
      <c r="Q8617" s="6">
        <f>IF(Inputs!$D$10="Yes",IF('Hourly Calcs'!P8617&gt;'Hourly Calcs'!K8617,'Hourly Calcs'!O8617,N8617+O8617),N8617+O8617)</f>
        <v>0</v>
      </c>
      <c r="R8617" s="12">
        <f t="shared" si="1212"/>
        <v>0</v>
      </c>
      <c r="S8617" s="1">
        <f>IF(AND(A8617&gt;=5,A8617&lt;=9),INDEX(Demand!$C$3:$C$26,C8617),INDEX(Demand!$B$3:$B$26,C8617))</f>
        <v>900</v>
      </c>
      <c r="T8617" s="7">
        <f t="shared" si="1213"/>
        <v>0</v>
      </c>
      <c r="U8617" s="7">
        <f t="shared" si="1214"/>
        <v>0</v>
      </c>
    </row>
    <row r="8618" spans="1:21" x14ac:dyDescent="0.2">
      <c r="A8618" s="1">
        <v>12</v>
      </c>
      <c r="B8618" s="1">
        <v>25</v>
      </c>
      <c r="C8618" s="1">
        <v>18</v>
      </c>
      <c r="D8618">
        <v>8.1</v>
      </c>
      <c r="E8618">
        <v>6.8</v>
      </c>
      <c r="F8618">
        <v>91</v>
      </c>
      <c r="G8618">
        <v>0</v>
      </c>
      <c r="H8618">
        <v>0</v>
      </c>
      <c r="I8618">
        <v>0</v>
      </c>
      <c r="J8618" s="4">
        <f t="shared" si="1209"/>
        <v>252.09139542690167</v>
      </c>
      <c r="K8618" s="4">
        <f t="shared" si="1210"/>
        <v>-15.662345018330015</v>
      </c>
      <c r="L8618" s="5">
        <f t="shared" si="1215"/>
        <v>87.09139542690167</v>
      </c>
      <c r="M8618" s="5">
        <f t="shared" si="1216"/>
        <v>0</v>
      </c>
      <c r="N8618" s="6">
        <f t="shared" si="1208"/>
        <v>0</v>
      </c>
      <c r="O8618" s="6">
        <f t="shared" si="1211"/>
        <v>0</v>
      </c>
      <c r="P8618" s="6">
        <f>FORECAST(J8618,Inputs!$B$10:$B$18,Inputs!$A$10:$A$18)</f>
        <v>32.88973514284168</v>
      </c>
      <c r="Q8618" s="6">
        <f>IF(Inputs!$D$10="Yes",IF('Hourly Calcs'!P8618&gt;'Hourly Calcs'!K8618,'Hourly Calcs'!O8618,N8618+O8618),N8618+O8618)</f>
        <v>0</v>
      </c>
      <c r="R8618" s="12">
        <f t="shared" si="1212"/>
        <v>0</v>
      </c>
      <c r="S8618" s="1">
        <f>IF(AND(A8618&gt;=5,A8618&lt;=9),INDEX(Demand!$C$3:$C$26,C8618),INDEX(Demand!$B$3:$B$26,C8618))</f>
        <v>900</v>
      </c>
      <c r="T8618" s="7">
        <f t="shared" si="1213"/>
        <v>0</v>
      </c>
      <c r="U8618" s="7">
        <f t="shared" si="1214"/>
        <v>0</v>
      </c>
    </row>
    <row r="8619" spans="1:21" x14ac:dyDescent="0.2">
      <c r="A8619" s="1">
        <v>12</v>
      </c>
      <c r="B8619" s="1">
        <v>25</v>
      </c>
      <c r="C8619" s="1">
        <v>19</v>
      </c>
      <c r="D8619">
        <v>8.1999999999999993</v>
      </c>
      <c r="E8619">
        <v>6.2</v>
      </c>
      <c r="F8619">
        <v>87</v>
      </c>
      <c r="G8619">
        <v>0</v>
      </c>
      <c r="H8619">
        <v>0</v>
      </c>
      <c r="I8619">
        <v>0</v>
      </c>
      <c r="J8619" s="4">
        <f t="shared" si="1209"/>
        <v>262.96863417793401</v>
      </c>
      <c r="K8619" s="4">
        <f t="shared" si="1210"/>
        <v>-24.922234560857973</v>
      </c>
      <c r="L8619" s="5">
        <f t="shared" si="1215"/>
        <v>0</v>
      </c>
      <c r="M8619" s="5">
        <f t="shared" si="1216"/>
        <v>0</v>
      </c>
      <c r="N8619" s="6">
        <f t="shared" si="1208"/>
        <v>0</v>
      </c>
      <c r="O8619" s="6">
        <f t="shared" si="1211"/>
        <v>0</v>
      </c>
      <c r="P8619" s="6">
        <f>FORECAST(J8619,Inputs!$B$10:$B$18,Inputs!$A$10:$A$18)</f>
        <v>32.990450316462351</v>
      </c>
      <c r="Q8619" s="6">
        <f>IF(Inputs!$D$10="Yes",IF('Hourly Calcs'!P8619&gt;'Hourly Calcs'!K8619,'Hourly Calcs'!O8619,N8619+O8619),N8619+O8619)</f>
        <v>0</v>
      </c>
      <c r="R8619" s="12">
        <f t="shared" si="1212"/>
        <v>0</v>
      </c>
      <c r="S8619" s="1">
        <f>IF(AND(A8619&gt;=5,A8619&lt;=9),INDEX(Demand!$C$3:$C$26,C8619),INDEX(Demand!$B$3:$B$26,C8619))</f>
        <v>900</v>
      </c>
      <c r="T8619" s="7">
        <f t="shared" si="1213"/>
        <v>0</v>
      </c>
      <c r="U8619" s="7">
        <f t="shared" si="1214"/>
        <v>0</v>
      </c>
    </row>
    <row r="8620" spans="1:21" x14ac:dyDescent="0.2">
      <c r="A8620" s="1">
        <v>12</v>
      </c>
      <c r="B8620" s="1">
        <v>25</v>
      </c>
      <c r="C8620" s="1">
        <v>20</v>
      </c>
      <c r="D8620">
        <v>8.4</v>
      </c>
      <c r="E8620">
        <v>5.6</v>
      </c>
      <c r="F8620">
        <v>83</v>
      </c>
      <c r="G8620">
        <v>0</v>
      </c>
      <c r="H8620">
        <v>0</v>
      </c>
      <c r="I8620">
        <v>0</v>
      </c>
      <c r="J8620" s="4">
        <f t="shared" si="1209"/>
        <v>274.48466502245617</v>
      </c>
      <c r="K8620" s="4">
        <f t="shared" si="1210"/>
        <v>-34.397997241093748</v>
      </c>
      <c r="L8620" s="5">
        <f t="shared" si="1215"/>
        <v>0</v>
      </c>
      <c r="M8620" s="5">
        <f t="shared" si="1216"/>
        <v>0</v>
      </c>
      <c r="N8620" s="6">
        <f t="shared" si="1208"/>
        <v>0</v>
      </c>
      <c r="O8620" s="6">
        <f t="shared" si="1211"/>
        <v>0</v>
      </c>
      <c r="P8620" s="6">
        <f>FORECAST(J8620,Inputs!$B$10:$B$18,Inputs!$A$10:$A$18)</f>
        <v>33.097080231689404</v>
      </c>
      <c r="Q8620" s="6">
        <f>IF(Inputs!$D$10="Yes",IF('Hourly Calcs'!P8620&gt;'Hourly Calcs'!K8620,'Hourly Calcs'!O8620,N8620+O8620),N8620+O8620)</f>
        <v>0</v>
      </c>
      <c r="R8620" s="12">
        <f t="shared" si="1212"/>
        <v>0</v>
      </c>
      <c r="S8620" s="1">
        <f>IF(AND(A8620&gt;=5,A8620&lt;=9),INDEX(Demand!$C$3:$C$26,C8620),INDEX(Demand!$B$3:$B$26,C8620))</f>
        <v>800</v>
      </c>
      <c r="T8620" s="7">
        <f t="shared" si="1213"/>
        <v>0</v>
      </c>
      <c r="U8620" s="7">
        <f t="shared" si="1214"/>
        <v>0</v>
      </c>
    </row>
    <row r="8621" spans="1:21" x14ac:dyDescent="0.2">
      <c r="A8621" s="1">
        <v>12</v>
      </c>
      <c r="B8621" s="1">
        <v>25</v>
      </c>
      <c r="C8621" s="1">
        <v>21</v>
      </c>
      <c r="D8621">
        <v>8.5</v>
      </c>
      <c r="E8621">
        <v>4.9000000000000004</v>
      </c>
      <c r="F8621">
        <v>78</v>
      </c>
      <c r="G8621">
        <v>0</v>
      </c>
      <c r="H8621">
        <v>0</v>
      </c>
      <c r="I8621">
        <v>0</v>
      </c>
      <c r="J8621" s="4">
        <f t="shared" si="1209"/>
        <v>287.59681258281165</v>
      </c>
      <c r="K8621" s="4">
        <f t="shared" si="1210"/>
        <v>-43.700632503999998</v>
      </c>
      <c r="L8621" s="5">
        <f t="shared" si="1215"/>
        <v>0</v>
      </c>
      <c r="M8621" s="5">
        <f t="shared" si="1216"/>
        <v>0</v>
      </c>
      <c r="N8621" s="6">
        <f t="shared" si="1208"/>
        <v>0</v>
      </c>
      <c r="O8621" s="6">
        <f t="shared" si="1211"/>
        <v>0</v>
      </c>
      <c r="P8621" s="6">
        <f>FORECAST(J8621,Inputs!$B$10:$B$18,Inputs!$A$10:$A$18)</f>
        <v>33.2184890053964</v>
      </c>
      <c r="Q8621" s="6">
        <f>IF(Inputs!$D$10="Yes",IF('Hourly Calcs'!P8621&gt;'Hourly Calcs'!K8621,'Hourly Calcs'!O8621,N8621+O8621),N8621+O8621)</f>
        <v>0</v>
      </c>
      <c r="R8621" s="12">
        <f t="shared" si="1212"/>
        <v>0</v>
      </c>
      <c r="S8621" s="1">
        <f>IF(AND(A8621&gt;=5,A8621&lt;=9),INDEX(Demand!$C$3:$C$26,C8621),INDEX(Demand!$B$3:$B$26,C8621))</f>
        <v>700</v>
      </c>
      <c r="T8621" s="7">
        <f t="shared" si="1213"/>
        <v>0</v>
      </c>
      <c r="U8621" s="7">
        <f t="shared" si="1214"/>
        <v>0</v>
      </c>
    </row>
    <row r="8622" spans="1:21" x14ac:dyDescent="0.2">
      <c r="A8622" s="1">
        <v>12</v>
      </c>
      <c r="B8622" s="1">
        <v>25</v>
      </c>
      <c r="C8622" s="1">
        <v>22</v>
      </c>
      <c r="D8622">
        <v>7.9</v>
      </c>
      <c r="E8622">
        <v>4</v>
      </c>
      <c r="F8622">
        <v>77</v>
      </c>
      <c r="G8622">
        <v>0</v>
      </c>
      <c r="H8622">
        <v>0</v>
      </c>
      <c r="I8622">
        <v>0</v>
      </c>
      <c r="J8622" s="4">
        <f t="shared" si="1209"/>
        <v>303.805402903367</v>
      </c>
      <c r="K8622" s="4">
        <f t="shared" si="1210"/>
        <v>-52.249250815058531</v>
      </c>
      <c r="L8622" s="5">
        <f t="shared" si="1215"/>
        <v>0</v>
      </c>
      <c r="M8622" s="5">
        <f t="shared" si="1216"/>
        <v>0</v>
      </c>
      <c r="N8622" s="6">
        <f t="shared" si="1208"/>
        <v>0</v>
      </c>
      <c r="O8622" s="6">
        <f t="shared" si="1211"/>
        <v>0</v>
      </c>
      <c r="P8622" s="6">
        <f>FORECAST(J8622,Inputs!$B$10:$B$18,Inputs!$A$10:$A$18)</f>
        <v>33.368568545401544</v>
      </c>
      <c r="Q8622" s="6">
        <f>IF(Inputs!$D$10="Yes",IF('Hourly Calcs'!P8622&gt;'Hourly Calcs'!K8622,'Hourly Calcs'!O8622,N8622+O8622),N8622+O8622)</f>
        <v>0</v>
      </c>
      <c r="R8622" s="12">
        <f t="shared" si="1212"/>
        <v>0</v>
      </c>
      <c r="S8622" s="1">
        <f>IF(AND(A8622&gt;=5,A8622&lt;=9),INDEX(Demand!$C$3:$C$26,C8622),INDEX(Demand!$B$3:$B$26,C8622))</f>
        <v>600</v>
      </c>
      <c r="T8622" s="7">
        <f t="shared" si="1213"/>
        <v>0</v>
      </c>
      <c r="U8622" s="7">
        <f t="shared" si="1214"/>
        <v>0</v>
      </c>
    </row>
    <row r="8623" spans="1:21" x14ac:dyDescent="0.2">
      <c r="A8623" s="1">
        <v>12</v>
      </c>
      <c r="B8623" s="1">
        <v>25</v>
      </c>
      <c r="C8623" s="1">
        <v>23</v>
      </c>
      <c r="D8623">
        <v>7.2</v>
      </c>
      <c r="E8623">
        <v>3</v>
      </c>
      <c r="F8623">
        <v>75</v>
      </c>
      <c r="G8623">
        <v>0</v>
      </c>
      <c r="H8623">
        <v>0</v>
      </c>
      <c r="I8623">
        <v>0</v>
      </c>
      <c r="J8623" s="4">
        <f t="shared" si="1209"/>
        <v>325.19234591099757</v>
      </c>
      <c r="K8623" s="4">
        <f t="shared" si="1210"/>
        <v>-59.039346967910944</v>
      </c>
      <c r="L8623" s="5">
        <f t="shared" si="1215"/>
        <v>0</v>
      </c>
      <c r="M8623" s="5">
        <f t="shared" si="1216"/>
        <v>0</v>
      </c>
      <c r="N8623" s="6">
        <f t="shared" si="1208"/>
        <v>0</v>
      </c>
      <c r="O8623" s="6">
        <f t="shared" si="1211"/>
        <v>0</v>
      </c>
      <c r="P8623" s="6">
        <f>FORECAST(J8623,Inputs!$B$10:$B$18,Inputs!$A$10:$A$18)</f>
        <v>33.566595795472196</v>
      </c>
      <c r="Q8623" s="6">
        <f>IF(Inputs!$D$10="Yes",IF('Hourly Calcs'!P8623&gt;'Hourly Calcs'!K8623,'Hourly Calcs'!O8623,N8623+O8623),N8623+O8623)</f>
        <v>0</v>
      </c>
      <c r="R8623" s="12">
        <f t="shared" si="1212"/>
        <v>0</v>
      </c>
      <c r="S8623" s="1">
        <f>IF(AND(A8623&gt;=5,A8623&lt;=9),INDEX(Demand!$C$3:$C$26,C8623),INDEX(Demand!$B$3:$B$26,C8623))</f>
        <v>500</v>
      </c>
      <c r="T8623" s="7">
        <f t="shared" si="1213"/>
        <v>0</v>
      </c>
      <c r="U8623" s="7">
        <f t="shared" si="1214"/>
        <v>0</v>
      </c>
    </row>
    <row r="8624" spans="1:21" x14ac:dyDescent="0.2">
      <c r="A8624" s="1">
        <v>12</v>
      </c>
      <c r="B8624" s="1">
        <v>25</v>
      </c>
      <c r="C8624" s="1">
        <v>24</v>
      </c>
      <c r="D8624">
        <v>6.6</v>
      </c>
      <c r="E8624">
        <v>2</v>
      </c>
      <c r="F8624">
        <v>72</v>
      </c>
      <c r="G8624">
        <v>0</v>
      </c>
      <c r="H8624">
        <v>0</v>
      </c>
      <c r="I8624">
        <v>0</v>
      </c>
      <c r="J8624" s="4">
        <f t="shared" si="1209"/>
        <v>352.7141611559602</v>
      </c>
      <c r="K8624" s="4">
        <f t="shared" si="1210"/>
        <v>-62.480958921986598</v>
      </c>
      <c r="L8624" s="5">
        <f t="shared" si="1215"/>
        <v>0</v>
      </c>
      <c r="M8624" s="5">
        <f t="shared" si="1216"/>
        <v>0</v>
      </c>
      <c r="N8624" s="6">
        <f t="shared" si="1208"/>
        <v>0</v>
      </c>
      <c r="O8624" s="6">
        <f t="shared" si="1211"/>
        <v>0</v>
      </c>
      <c r="P8624" s="6">
        <f>FORECAST(J8624,Inputs!$B$10:$B$18,Inputs!$A$10:$A$18)</f>
        <v>33.821427418110744</v>
      </c>
      <c r="Q8624" s="6">
        <f>IF(Inputs!$D$10="Yes",IF('Hourly Calcs'!P8624&gt;'Hourly Calcs'!K8624,'Hourly Calcs'!O8624,N8624+O8624),N8624+O8624)</f>
        <v>0</v>
      </c>
      <c r="R8624" s="12">
        <f t="shared" si="1212"/>
        <v>0</v>
      </c>
      <c r="S8624" s="1">
        <f>IF(AND(A8624&gt;=5,A8624&lt;=9),INDEX(Demand!$C$3:$C$26,C8624),INDEX(Demand!$B$3:$B$26,C8624))</f>
        <v>400</v>
      </c>
      <c r="T8624" s="7">
        <f t="shared" si="1213"/>
        <v>0</v>
      </c>
      <c r="U8624" s="7">
        <f t="shared" si="1214"/>
        <v>0</v>
      </c>
    </row>
    <row r="8625" spans="1:21" x14ac:dyDescent="0.2">
      <c r="A8625" s="1">
        <v>12</v>
      </c>
      <c r="B8625" s="1">
        <v>26</v>
      </c>
      <c r="C8625" s="1">
        <v>1</v>
      </c>
      <c r="D8625">
        <v>6.3</v>
      </c>
      <c r="E8625">
        <v>2.1</v>
      </c>
      <c r="F8625">
        <v>74</v>
      </c>
      <c r="G8625">
        <v>0</v>
      </c>
      <c r="H8625">
        <v>0</v>
      </c>
      <c r="I8625">
        <v>0</v>
      </c>
      <c r="J8625" s="4">
        <f t="shared" si="1209"/>
        <v>22.033160186306134</v>
      </c>
      <c r="K8625" s="4">
        <f t="shared" si="1210"/>
        <v>-61.24590308870296</v>
      </c>
      <c r="L8625" s="5">
        <f t="shared" si="1215"/>
        <v>0</v>
      </c>
      <c r="M8625" s="5">
        <f t="shared" si="1216"/>
        <v>0</v>
      </c>
      <c r="N8625" s="6">
        <f t="shared" si="1208"/>
        <v>0</v>
      </c>
      <c r="O8625" s="6">
        <f t="shared" si="1211"/>
        <v>0</v>
      </c>
      <c r="P8625" s="6">
        <f>FORECAST(J8625,Inputs!$B$10:$B$18,Inputs!$A$10:$A$18)</f>
        <v>30.759566298021351</v>
      </c>
      <c r="Q8625" s="6">
        <f>IF(Inputs!$D$10="Yes",IF('Hourly Calcs'!P8625&gt;'Hourly Calcs'!K8625,'Hourly Calcs'!O8625,N8625+O8625),N8625+O8625)</f>
        <v>0</v>
      </c>
      <c r="R8625" s="12">
        <f t="shared" si="1212"/>
        <v>0</v>
      </c>
      <c r="S8625" s="1">
        <f>IF(AND(A8625&gt;=5,A8625&lt;=9),INDEX(Demand!$C$3:$C$26,C8625),INDEX(Demand!$B$3:$B$26,C8625))</f>
        <v>350</v>
      </c>
      <c r="T8625" s="7">
        <f t="shared" si="1213"/>
        <v>0</v>
      </c>
      <c r="U8625" s="7">
        <f t="shared" si="1214"/>
        <v>0</v>
      </c>
    </row>
    <row r="8626" spans="1:21" x14ac:dyDescent="0.2">
      <c r="A8626" s="1">
        <v>12</v>
      </c>
      <c r="B8626" s="1">
        <v>26</v>
      </c>
      <c r="C8626" s="1">
        <v>2</v>
      </c>
      <c r="D8626">
        <v>6</v>
      </c>
      <c r="E8626">
        <v>2.1</v>
      </c>
      <c r="F8626">
        <v>76</v>
      </c>
      <c r="G8626">
        <v>0</v>
      </c>
      <c r="H8626">
        <v>0</v>
      </c>
      <c r="I8626">
        <v>0</v>
      </c>
      <c r="J8626" s="4">
        <f t="shared" si="1209"/>
        <v>46.529004439416127</v>
      </c>
      <c r="K8626" s="4">
        <f t="shared" si="1210"/>
        <v>-55.864791851496534</v>
      </c>
      <c r="L8626" s="5">
        <f t="shared" si="1215"/>
        <v>0</v>
      </c>
      <c r="M8626" s="5">
        <f t="shared" si="1216"/>
        <v>0</v>
      </c>
      <c r="N8626" s="6">
        <f t="shared" si="1208"/>
        <v>0</v>
      </c>
      <c r="O8626" s="6">
        <f t="shared" si="1211"/>
        <v>0</v>
      </c>
      <c r="P8626" s="6">
        <f>FORECAST(J8626,Inputs!$B$10:$B$18,Inputs!$A$10:$A$18)</f>
        <v>30.986379670735332</v>
      </c>
      <c r="Q8626" s="6">
        <f>IF(Inputs!$D$10="Yes",IF('Hourly Calcs'!P8626&gt;'Hourly Calcs'!K8626,'Hourly Calcs'!O8626,N8626+O8626),N8626+O8626)</f>
        <v>0</v>
      </c>
      <c r="R8626" s="12">
        <f t="shared" si="1212"/>
        <v>0</v>
      </c>
      <c r="S8626" s="1">
        <f>IF(AND(A8626&gt;=5,A8626&lt;=9),INDEX(Demand!$C$3:$C$26,C8626),INDEX(Demand!$B$3:$B$26,C8626))</f>
        <v>350</v>
      </c>
      <c r="T8626" s="7">
        <f t="shared" si="1213"/>
        <v>0</v>
      </c>
      <c r="U8626" s="7">
        <f t="shared" si="1214"/>
        <v>0</v>
      </c>
    </row>
    <row r="8627" spans="1:21" x14ac:dyDescent="0.2">
      <c r="A8627" s="1">
        <v>12</v>
      </c>
      <c r="B8627" s="1">
        <v>26</v>
      </c>
      <c r="C8627" s="1">
        <v>3</v>
      </c>
      <c r="D8627">
        <v>5.7</v>
      </c>
      <c r="E8627">
        <v>2.2000000000000002</v>
      </c>
      <c r="F8627">
        <v>78</v>
      </c>
      <c r="G8627">
        <v>0</v>
      </c>
      <c r="H8627">
        <v>0</v>
      </c>
      <c r="I8627">
        <v>0</v>
      </c>
      <c r="J8627" s="4">
        <f t="shared" si="1209"/>
        <v>64.991795055159471</v>
      </c>
      <c r="K8627" s="4">
        <f t="shared" si="1210"/>
        <v>-48.009740077026521</v>
      </c>
      <c r="L8627" s="5">
        <f t="shared" si="1215"/>
        <v>0</v>
      </c>
      <c r="M8627" s="5">
        <f t="shared" si="1216"/>
        <v>0</v>
      </c>
      <c r="N8627" s="6">
        <f t="shared" si="1208"/>
        <v>0</v>
      </c>
      <c r="O8627" s="6">
        <f t="shared" si="1211"/>
        <v>0</v>
      </c>
      <c r="P8627" s="6">
        <f>FORECAST(J8627,Inputs!$B$10:$B$18,Inputs!$A$10:$A$18)</f>
        <v>31.157331435695919</v>
      </c>
      <c r="Q8627" s="6">
        <f>IF(Inputs!$D$10="Yes",IF('Hourly Calcs'!P8627&gt;'Hourly Calcs'!K8627,'Hourly Calcs'!O8627,N8627+O8627),N8627+O8627)</f>
        <v>0</v>
      </c>
      <c r="R8627" s="12">
        <f t="shared" si="1212"/>
        <v>0</v>
      </c>
      <c r="S8627" s="1">
        <f>IF(AND(A8627&gt;=5,A8627&lt;=9),INDEX(Demand!$C$3:$C$26,C8627),INDEX(Demand!$B$3:$B$26,C8627))</f>
        <v>350</v>
      </c>
      <c r="T8627" s="7">
        <f t="shared" si="1213"/>
        <v>0</v>
      </c>
      <c r="U8627" s="7">
        <f t="shared" si="1214"/>
        <v>0</v>
      </c>
    </row>
    <row r="8628" spans="1:21" x14ac:dyDescent="0.2">
      <c r="A8628" s="1">
        <v>12</v>
      </c>
      <c r="B8628" s="1">
        <v>26</v>
      </c>
      <c r="C8628" s="1">
        <v>4</v>
      </c>
      <c r="D8628">
        <v>4.7</v>
      </c>
      <c r="E8628">
        <v>2.2999999999999998</v>
      </c>
      <c r="F8628">
        <v>84</v>
      </c>
      <c r="G8628">
        <v>0</v>
      </c>
      <c r="H8628">
        <v>0</v>
      </c>
      <c r="I8628">
        <v>0</v>
      </c>
      <c r="J8628" s="4">
        <f t="shared" si="1209"/>
        <v>79.382889860236759</v>
      </c>
      <c r="K8628" s="4">
        <f t="shared" si="1210"/>
        <v>-38.981251548746854</v>
      </c>
      <c r="L8628" s="5">
        <f t="shared" si="1215"/>
        <v>85.617110139763241</v>
      </c>
      <c r="M8628" s="5">
        <f t="shared" si="1216"/>
        <v>0</v>
      </c>
      <c r="N8628" s="6">
        <f t="shared" si="1208"/>
        <v>0</v>
      </c>
      <c r="O8628" s="6">
        <f t="shared" si="1211"/>
        <v>0</v>
      </c>
      <c r="P8628" s="6">
        <f>FORECAST(J8628,Inputs!$B$10:$B$18,Inputs!$A$10:$A$18)</f>
        <v>31.290582313520709</v>
      </c>
      <c r="Q8628" s="6">
        <f>IF(Inputs!$D$10="Yes",IF('Hourly Calcs'!P8628&gt;'Hourly Calcs'!K8628,'Hourly Calcs'!O8628,N8628+O8628),N8628+O8628)</f>
        <v>0</v>
      </c>
      <c r="R8628" s="12">
        <f t="shared" si="1212"/>
        <v>0</v>
      </c>
      <c r="S8628" s="1">
        <f>IF(AND(A8628&gt;=5,A8628&lt;=9),INDEX(Demand!$C$3:$C$26,C8628),INDEX(Demand!$B$3:$B$26,C8628))</f>
        <v>350</v>
      </c>
      <c r="T8628" s="7">
        <f t="shared" si="1213"/>
        <v>0</v>
      </c>
      <c r="U8628" s="7">
        <f t="shared" si="1214"/>
        <v>0</v>
      </c>
    </row>
    <row r="8629" spans="1:21" x14ac:dyDescent="0.2">
      <c r="A8629" s="1">
        <v>12</v>
      </c>
      <c r="B8629" s="1">
        <v>26</v>
      </c>
      <c r="C8629" s="1">
        <v>5</v>
      </c>
      <c r="D8629">
        <v>3.8</v>
      </c>
      <c r="E8629">
        <v>2.4</v>
      </c>
      <c r="F8629">
        <v>91</v>
      </c>
      <c r="G8629">
        <v>0</v>
      </c>
      <c r="H8629">
        <v>0</v>
      </c>
      <c r="I8629">
        <v>0</v>
      </c>
      <c r="J8629" s="4">
        <f t="shared" si="1209"/>
        <v>91.529357997365139</v>
      </c>
      <c r="K8629" s="4">
        <f t="shared" si="1210"/>
        <v>-29.531532450979782</v>
      </c>
      <c r="L8629" s="5">
        <f t="shared" si="1215"/>
        <v>73.470642002634861</v>
      </c>
      <c r="M8629" s="5">
        <f t="shared" si="1216"/>
        <v>0</v>
      </c>
      <c r="N8629" s="6">
        <f t="shared" si="1208"/>
        <v>0</v>
      </c>
      <c r="O8629" s="6">
        <f t="shared" si="1211"/>
        <v>0</v>
      </c>
      <c r="P8629" s="6">
        <f>FORECAST(J8629,Inputs!$B$10:$B$18,Inputs!$A$10:$A$18)</f>
        <v>31.403049611086711</v>
      </c>
      <c r="Q8629" s="6">
        <f>IF(Inputs!$D$10="Yes",IF('Hourly Calcs'!P8629&gt;'Hourly Calcs'!K8629,'Hourly Calcs'!O8629,N8629+O8629),N8629+O8629)</f>
        <v>0</v>
      </c>
      <c r="R8629" s="12">
        <f t="shared" si="1212"/>
        <v>0</v>
      </c>
      <c r="S8629" s="1">
        <f>IF(AND(A8629&gt;=5,A8629&lt;=9),INDEX(Demand!$C$3:$C$26,C8629),INDEX(Demand!$B$3:$B$26,C8629))</f>
        <v>350</v>
      </c>
      <c r="T8629" s="7">
        <f t="shared" si="1213"/>
        <v>0</v>
      </c>
      <c r="U8629" s="7">
        <f t="shared" si="1214"/>
        <v>0</v>
      </c>
    </row>
    <row r="8630" spans="1:21" x14ac:dyDescent="0.2">
      <c r="A8630" s="1">
        <v>12</v>
      </c>
      <c r="B8630" s="1">
        <v>26</v>
      </c>
      <c r="C8630" s="1">
        <v>6</v>
      </c>
      <c r="D8630">
        <v>2.8</v>
      </c>
      <c r="E8630">
        <v>2.5</v>
      </c>
      <c r="F8630">
        <v>98</v>
      </c>
      <c r="G8630">
        <v>0</v>
      </c>
      <c r="H8630">
        <v>0</v>
      </c>
      <c r="I8630">
        <v>0</v>
      </c>
      <c r="J8630" s="4">
        <f t="shared" si="1209"/>
        <v>102.62187416170086</v>
      </c>
      <c r="K8630" s="4">
        <f t="shared" si="1210"/>
        <v>-20.12147391888179</v>
      </c>
      <c r="L8630" s="5">
        <f t="shared" si="1215"/>
        <v>62.378125838299141</v>
      </c>
      <c r="M8630" s="5">
        <f t="shared" si="1216"/>
        <v>0</v>
      </c>
      <c r="N8630" s="6">
        <f t="shared" si="1208"/>
        <v>0</v>
      </c>
      <c r="O8630" s="6">
        <f t="shared" si="1211"/>
        <v>0</v>
      </c>
      <c r="P8630" s="6">
        <f>FORECAST(J8630,Inputs!$B$10:$B$18,Inputs!$A$10:$A$18)</f>
        <v>31.505758094089821</v>
      </c>
      <c r="Q8630" s="6">
        <f>IF(Inputs!$D$10="Yes",IF('Hourly Calcs'!P8630&gt;'Hourly Calcs'!K8630,'Hourly Calcs'!O8630,N8630+O8630),N8630+O8630)</f>
        <v>0</v>
      </c>
      <c r="R8630" s="12">
        <f t="shared" si="1212"/>
        <v>0</v>
      </c>
      <c r="S8630" s="1">
        <f>IF(AND(A8630&gt;=5,A8630&lt;=9),INDEX(Demand!$C$3:$C$26,C8630),INDEX(Demand!$B$3:$B$26,C8630))</f>
        <v>350</v>
      </c>
      <c r="T8630" s="7">
        <f t="shared" si="1213"/>
        <v>0</v>
      </c>
      <c r="U8630" s="7">
        <f t="shared" si="1214"/>
        <v>0</v>
      </c>
    </row>
    <row r="8631" spans="1:21" x14ac:dyDescent="0.2">
      <c r="A8631" s="1">
        <v>12</v>
      </c>
      <c r="B8631" s="1">
        <v>26</v>
      </c>
      <c r="C8631" s="1">
        <v>7</v>
      </c>
      <c r="D8631">
        <v>3.5</v>
      </c>
      <c r="E8631">
        <v>2.2999999999999998</v>
      </c>
      <c r="F8631">
        <v>92</v>
      </c>
      <c r="G8631">
        <v>0</v>
      </c>
      <c r="H8631">
        <v>0</v>
      </c>
      <c r="I8631">
        <v>0</v>
      </c>
      <c r="J8631" s="4">
        <f t="shared" si="1209"/>
        <v>113.43370542461143</v>
      </c>
      <c r="K8631" s="4">
        <f t="shared" si="1210"/>
        <v>-11.094551440926168</v>
      </c>
      <c r="L8631" s="5">
        <f t="shared" si="1215"/>
        <v>51.566294575388568</v>
      </c>
      <c r="M8631" s="5">
        <f t="shared" si="1216"/>
        <v>0</v>
      </c>
      <c r="N8631" s="6">
        <f t="shared" si="1208"/>
        <v>0</v>
      </c>
      <c r="O8631" s="6">
        <f t="shared" si="1211"/>
        <v>0</v>
      </c>
      <c r="P8631" s="6">
        <f>FORECAST(J8631,Inputs!$B$10:$B$18,Inputs!$A$10:$A$18)</f>
        <v>31.605867642820474</v>
      </c>
      <c r="Q8631" s="6">
        <f>IF(Inputs!$D$10="Yes",IF('Hourly Calcs'!P8631&gt;'Hourly Calcs'!K8631,'Hourly Calcs'!O8631,N8631+O8631),N8631+O8631)</f>
        <v>0</v>
      </c>
      <c r="R8631" s="12">
        <f t="shared" si="1212"/>
        <v>0</v>
      </c>
      <c r="S8631" s="1">
        <f>IF(AND(A8631&gt;=5,A8631&lt;=9),INDEX(Demand!$C$3:$C$26,C8631),INDEX(Demand!$B$3:$B$26,C8631))</f>
        <v>350</v>
      </c>
      <c r="T8631" s="7">
        <f t="shared" si="1213"/>
        <v>0</v>
      </c>
      <c r="U8631" s="7">
        <f t="shared" si="1214"/>
        <v>0</v>
      </c>
    </row>
    <row r="8632" spans="1:21" x14ac:dyDescent="0.2">
      <c r="A8632" s="1">
        <v>12</v>
      </c>
      <c r="B8632" s="1">
        <v>26</v>
      </c>
      <c r="C8632" s="1">
        <v>8</v>
      </c>
      <c r="D8632">
        <v>4.5999999999999996</v>
      </c>
      <c r="E8632">
        <v>2.9</v>
      </c>
      <c r="F8632">
        <v>89</v>
      </c>
      <c r="G8632">
        <v>0</v>
      </c>
      <c r="H8632">
        <v>0</v>
      </c>
      <c r="I8632">
        <v>0</v>
      </c>
      <c r="J8632" s="4">
        <f t="shared" si="1209"/>
        <v>124.50509801227929</v>
      </c>
      <c r="K8632" s="4">
        <f t="shared" si="1210"/>
        <v>-2.7117575349747938</v>
      </c>
      <c r="L8632" s="5">
        <f t="shared" si="1215"/>
        <v>40.494901987720709</v>
      </c>
      <c r="M8632" s="5">
        <f t="shared" si="1216"/>
        <v>0</v>
      </c>
      <c r="N8632" s="6">
        <f t="shared" si="1208"/>
        <v>0</v>
      </c>
      <c r="O8632" s="6">
        <f t="shared" si="1211"/>
        <v>0</v>
      </c>
      <c r="P8632" s="6">
        <f>FORECAST(J8632,Inputs!$B$10:$B$18,Inputs!$A$10:$A$18)</f>
        <v>31.708380537150731</v>
      </c>
      <c r="Q8632" s="6">
        <f>IF(Inputs!$D$10="Yes",IF('Hourly Calcs'!P8632&gt;'Hourly Calcs'!K8632,'Hourly Calcs'!O8632,N8632+O8632),N8632+O8632)</f>
        <v>0</v>
      </c>
      <c r="R8632" s="12">
        <f t="shared" si="1212"/>
        <v>0</v>
      </c>
      <c r="S8632" s="1">
        <f>IF(AND(A8632&gt;=5,A8632&lt;=9),INDEX(Demand!$C$3:$C$26,C8632),INDEX(Demand!$B$3:$B$26,C8632))</f>
        <v>350</v>
      </c>
      <c r="T8632" s="7">
        <f t="shared" si="1213"/>
        <v>0</v>
      </c>
      <c r="U8632" s="7">
        <f t="shared" si="1214"/>
        <v>0</v>
      </c>
    </row>
    <row r="8633" spans="1:21" x14ac:dyDescent="0.2">
      <c r="A8633" s="1">
        <v>12</v>
      </c>
      <c r="B8633" s="1">
        <v>26</v>
      </c>
      <c r="C8633" s="1">
        <v>9</v>
      </c>
      <c r="D8633">
        <v>5.5</v>
      </c>
      <c r="E8633">
        <v>4.0999999999999996</v>
      </c>
      <c r="F8633">
        <v>91</v>
      </c>
      <c r="G8633">
        <v>10</v>
      </c>
      <c r="H8633">
        <v>0</v>
      </c>
      <c r="I8633">
        <v>10</v>
      </c>
      <c r="J8633" s="4">
        <f t="shared" si="1209"/>
        <v>136.22375351543627</v>
      </c>
      <c r="K8633" s="4">
        <f t="shared" si="1210"/>
        <v>4.5752266826697792</v>
      </c>
      <c r="L8633" s="5">
        <f t="shared" si="1215"/>
        <v>28.776246484563728</v>
      </c>
      <c r="M8633" s="5">
        <f t="shared" si="1216"/>
        <v>29.424773317330221</v>
      </c>
      <c r="N8633" s="6">
        <f t="shared" si="1208"/>
        <v>0</v>
      </c>
      <c r="O8633" s="6">
        <f t="shared" si="1211"/>
        <v>9.1451878627752077</v>
      </c>
      <c r="P8633" s="6">
        <f>FORECAST(J8633,Inputs!$B$10:$B$18,Inputs!$A$10:$A$18)</f>
        <v>31.816886606624408</v>
      </c>
      <c r="Q8633" s="6">
        <f>IF(Inputs!$D$10="Yes",IF('Hourly Calcs'!P8633&gt;'Hourly Calcs'!K8633,'Hourly Calcs'!O8633,N8633+O8633),N8633+O8633)</f>
        <v>9.1451878627752077</v>
      </c>
      <c r="R8633" s="12">
        <f t="shared" si="1212"/>
        <v>43.457932723907788</v>
      </c>
      <c r="S8633" s="1">
        <f>IF(AND(A8633&gt;=5,A8633&lt;=9),INDEX(Demand!$C$3:$C$26,C8633),INDEX(Demand!$B$3:$B$26,C8633))</f>
        <v>350</v>
      </c>
      <c r="T8633" s="7">
        <f t="shared" si="1213"/>
        <v>43.457932723907788</v>
      </c>
      <c r="U8633" s="7">
        <f t="shared" si="1214"/>
        <v>0</v>
      </c>
    </row>
    <row r="8634" spans="1:21" x14ac:dyDescent="0.2">
      <c r="A8634" s="1">
        <v>12</v>
      </c>
      <c r="B8634" s="1">
        <v>26</v>
      </c>
      <c r="C8634" s="1">
        <v>10</v>
      </c>
      <c r="D8634">
        <v>5.0999999999999996</v>
      </c>
      <c r="E8634">
        <v>2.1</v>
      </c>
      <c r="F8634">
        <v>81</v>
      </c>
      <c r="G8634">
        <v>71</v>
      </c>
      <c r="H8634">
        <v>109</v>
      </c>
      <c r="I8634">
        <v>53</v>
      </c>
      <c r="J8634" s="4">
        <f t="shared" si="1209"/>
        <v>148.82194862606289</v>
      </c>
      <c r="K8634" s="4">
        <f t="shared" si="1210"/>
        <v>10.260871528436539</v>
      </c>
      <c r="L8634" s="5">
        <f t="shared" si="1215"/>
        <v>16.178051373937109</v>
      </c>
      <c r="M8634" s="5">
        <f t="shared" si="1216"/>
        <v>23.739128471563461</v>
      </c>
      <c r="N8634" s="6">
        <f t="shared" si="1208"/>
        <v>73.698905024148559</v>
      </c>
      <c r="O8634" s="6">
        <f t="shared" si="1211"/>
        <v>48.469495672708604</v>
      </c>
      <c r="P8634" s="6">
        <f>FORECAST(J8634,Inputs!$B$10:$B$18,Inputs!$A$10:$A$18)</f>
        <v>31.933536561352433</v>
      </c>
      <c r="Q8634" s="6">
        <f>IF(Inputs!$D$10="Yes",IF('Hourly Calcs'!P8634&gt;'Hourly Calcs'!K8634,'Hourly Calcs'!O8634,N8634+O8634),N8634+O8634)</f>
        <v>48.469495672708604</v>
      </c>
      <c r="R8634" s="12">
        <f t="shared" si="1212"/>
        <v>230.32704343671128</v>
      </c>
      <c r="S8634" s="1">
        <f>IF(AND(A8634&gt;=5,A8634&lt;=9),INDEX(Demand!$C$3:$C$26,C8634),INDEX(Demand!$B$3:$B$26,C8634))</f>
        <v>600</v>
      </c>
      <c r="T8634" s="7">
        <f t="shared" si="1213"/>
        <v>230.32704343671128</v>
      </c>
      <c r="U8634" s="7">
        <f t="shared" si="1214"/>
        <v>0</v>
      </c>
    </row>
    <row r="8635" spans="1:21" x14ac:dyDescent="0.2">
      <c r="A8635" s="1">
        <v>12</v>
      </c>
      <c r="B8635" s="1">
        <v>26</v>
      </c>
      <c r="C8635" s="1">
        <v>11</v>
      </c>
      <c r="D8635">
        <v>6</v>
      </c>
      <c r="E8635">
        <v>2</v>
      </c>
      <c r="F8635">
        <v>75</v>
      </c>
      <c r="G8635">
        <v>136</v>
      </c>
      <c r="H8635">
        <v>107</v>
      </c>
      <c r="I8635">
        <v>110</v>
      </c>
      <c r="J8635" s="4">
        <f t="shared" si="1209"/>
        <v>162.31642825401752</v>
      </c>
      <c r="K8635" s="4">
        <f t="shared" si="1210"/>
        <v>14.165534980603709</v>
      </c>
      <c r="L8635" s="5">
        <f t="shared" si="1215"/>
        <v>2.6835717459824764</v>
      </c>
      <c r="M8635" s="5">
        <f t="shared" si="1216"/>
        <v>19.834465019396291</v>
      </c>
      <c r="N8635" s="6">
        <f t="shared" si="1208"/>
        <v>79.659395285720478</v>
      </c>
      <c r="O8635" s="6">
        <f t="shared" si="1211"/>
        <v>100.59706649052728</v>
      </c>
      <c r="P8635" s="6">
        <f>FORECAST(J8635,Inputs!$B$10:$B$18,Inputs!$A$10:$A$18)</f>
        <v>32.058485446796453</v>
      </c>
      <c r="Q8635" s="6">
        <f>IF(Inputs!$D$10="Yes",IF('Hourly Calcs'!P8635&gt;'Hourly Calcs'!K8635,'Hourly Calcs'!O8635,N8635+O8635),N8635+O8635)</f>
        <v>100.59706649052728</v>
      </c>
      <c r="R8635" s="12">
        <f t="shared" si="1212"/>
        <v>478.03725996298562</v>
      </c>
      <c r="S8635" s="1">
        <f>IF(AND(A8635&gt;=5,A8635&lt;=9),INDEX(Demand!$C$3:$C$26,C8635),INDEX(Demand!$B$3:$B$26,C8635))</f>
        <v>600</v>
      </c>
      <c r="T8635" s="7">
        <f t="shared" si="1213"/>
        <v>478.03725996298562</v>
      </c>
      <c r="U8635" s="7">
        <f t="shared" si="1214"/>
        <v>0</v>
      </c>
    </row>
    <row r="8636" spans="1:21" x14ac:dyDescent="0.2">
      <c r="A8636" s="1">
        <v>12</v>
      </c>
      <c r="B8636" s="1">
        <v>26</v>
      </c>
      <c r="C8636" s="1">
        <v>12</v>
      </c>
      <c r="D8636">
        <v>7.5</v>
      </c>
      <c r="E8636">
        <v>3.3</v>
      </c>
      <c r="F8636">
        <v>75</v>
      </c>
      <c r="G8636">
        <v>176</v>
      </c>
      <c r="H8636">
        <v>204</v>
      </c>
      <c r="I8636">
        <v>117</v>
      </c>
      <c r="J8636" s="4">
        <f t="shared" si="1209"/>
        <v>176.44889063271776</v>
      </c>
      <c r="K8636" s="4">
        <f t="shared" si="1210"/>
        <v>15.910137108209966</v>
      </c>
      <c r="L8636" s="5">
        <f t="shared" si="1215"/>
        <v>11.448890632717763</v>
      </c>
      <c r="M8636" s="5">
        <f t="shared" si="1216"/>
        <v>18.089862891790034</v>
      </c>
      <c r="N8636" s="6">
        <f t="shared" si="1208"/>
        <v>153.88430976973004</v>
      </c>
      <c r="O8636" s="6">
        <f t="shared" si="1211"/>
        <v>106.99869799446994</v>
      </c>
      <c r="P8636" s="6">
        <f>FORECAST(J8636,Inputs!$B$10:$B$18,Inputs!$A$10:$A$18)</f>
        <v>32.189341579932567</v>
      </c>
      <c r="Q8636" s="6">
        <f>IF(Inputs!$D$10="Yes",IF('Hourly Calcs'!P8636&gt;'Hourly Calcs'!K8636,'Hourly Calcs'!O8636,N8636+O8636),N8636+O8636)</f>
        <v>106.99869799446994</v>
      </c>
      <c r="R8636" s="12">
        <f t="shared" si="1212"/>
        <v>508.45781286972112</v>
      </c>
      <c r="S8636" s="1">
        <f>IF(AND(A8636&gt;=5,A8636&lt;=9),INDEX(Demand!$C$3:$C$26,C8636),INDEX(Demand!$B$3:$B$26,C8636))</f>
        <v>600</v>
      </c>
      <c r="T8636" s="7">
        <f t="shared" si="1213"/>
        <v>508.45781286972112</v>
      </c>
      <c r="U8636" s="7">
        <f t="shared" si="1214"/>
        <v>0</v>
      </c>
    </row>
    <row r="8637" spans="1:21" x14ac:dyDescent="0.2">
      <c r="A8637" s="1">
        <v>12</v>
      </c>
      <c r="B8637" s="1">
        <v>26</v>
      </c>
      <c r="C8637" s="1">
        <v>13</v>
      </c>
      <c r="D8637">
        <v>7.5</v>
      </c>
      <c r="E8637">
        <v>3.8</v>
      </c>
      <c r="F8637">
        <v>77</v>
      </c>
      <c r="G8637">
        <v>207</v>
      </c>
      <c r="H8637">
        <v>331</v>
      </c>
      <c r="I8637">
        <v>108</v>
      </c>
      <c r="J8637" s="4">
        <f t="shared" si="1209"/>
        <v>190.72321615652734</v>
      </c>
      <c r="K8637" s="4">
        <f t="shared" si="1210"/>
        <v>15.319823565929269</v>
      </c>
      <c r="L8637" s="5">
        <f t="shared" si="1215"/>
        <v>25.723216156527343</v>
      </c>
      <c r="M8637" s="5">
        <f t="shared" si="1216"/>
        <v>18.680176434070731</v>
      </c>
      <c r="N8637" s="6">
        <f t="shared" si="1208"/>
        <v>233.32643587398465</v>
      </c>
      <c r="O8637" s="6">
        <f t="shared" si="1211"/>
        <v>98.768028917972245</v>
      </c>
      <c r="P8637" s="6">
        <f>FORECAST(J8637,Inputs!$B$10:$B$18,Inputs!$A$10:$A$18)</f>
        <v>32.321511260708583</v>
      </c>
      <c r="Q8637" s="6">
        <f>IF(Inputs!$D$10="Yes",IF('Hourly Calcs'!P8637&gt;'Hourly Calcs'!K8637,'Hourly Calcs'!O8637,N8637+O8637),N8637+O8637)</f>
        <v>98.768028917972245</v>
      </c>
      <c r="R8637" s="12">
        <f t="shared" si="1212"/>
        <v>469.34567341820411</v>
      </c>
      <c r="S8637" s="1">
        <f>IF(AND(A8637&gt;=5,A8637&lt;=9),INDEX(Demand!$C$3:$C$26,C8637),INDEX(Demand!$B$3:$B$26,C8637))</f>
        <v>600</v>
      </c>
      <c r="T8637" s="7">
        <f t="shared" si="1213"/>
        <v>469.34567341820411</v>
      </c>
      <c r="U8637" s="7">
        <f t="shared" si="1214"/>
        <v>0</v>
      </c>
    </row>
    <row r="8638" spans="1:21" x14ac:dyDescent="0.2">
      <c r="A8638" s="1">
        <v>12</v>
      </c>
      <c r="B8638" s="1">
        <v>26</v>
      </c>
      <c r="C8638" s="1">
        <v>14</v>
      </c>
      <c r="D8638">
        <v>7.2</v>
      </c>
      <c r="E8638">
        <v>2.2000000000000002</v>
      </c>
      <c r="F8638">
        <v>70</v>
      </c>
      <c r="G8638">
        <v>190</v>
      </c>
      <c r="H8638">
        <v>406</v>
      </c>
      <c r="I8638">
        <v>83</v>
      </c>
      <c r="J8638" s="4">
        <f t="shared" si="1209"/>
        <v>204.58540537457392</v>
      </c>
      <c r="K8638" s="4">
        <f t="shared" si="1210"/>
        <v>12.454878874977354</v>
      </c>
      <c r="L8638" s="5">
        <f t="shared" si="1215"/>
        <v>39.585405374573924</v>
      </c>
      <c r="M8638" s="5">
        <f t="shared" si="1216"/>
        <v>21.545121125022646</v>
      </c>
      <c r="N8638" s="6">
        <f t="shared" si="1208"/>
        <v>243.44302955421651</v>
      </c>
      <c r="O8638" s="6">
        <f t="shared" si="1211"/>
        <v>75.905059261034225</v>
      </c>
      <c r="P8638" s="6">
        <f>FORECAST(J8638,Inputs!$B$10:$B$18,Inputs!$A$10:$A$18)</f>
        <v>32.449864864579389</v>
      </c>
      <c r="Q8638" s="6">
        <f>IF(Inputs!$D$10="Yes",IF('Hourly Calcs'!P8638&gt;'Hourly Calcs'!K8638,'Hourly Calcs'!O8638,N8638+O8638),N8638+O8638)</f>
        <v>75.905059261034225</v>
      </c>
      <c r="R8638" s="12">
        <f t="shared" si="1212"/>
        <v>360.70084160843464</v>
      </c>
      <c r="S8638" s="1">
        <f>IF(AND(A8638&gt;=5,A8638&lt;=9),INDEX(Demand!$C$3:$C$26,C8638),INDEX(Demand!$B$3:$B$26,C8638))</f>
        <v>600</v>
      </c>
      <c r="T8638" s="7">
        <f t="shared" si="1213"/>
        <v>360.70084160843464</v>
      </c>
      <c r="U8638" s="7">
        <f t="shared" si="1214"/>
        <v>0</v>
      </c>
    </row>
    <row r="8639" spans="1:21" x14ac:dyDescent="0.2">
      <c r="A8639" s="1">
        <v>12</v>
      </c>
      <c r="B8639" s="1">
        <v>26</v>
      </c>
      <c r="C8639" s="1">
        <v>15</v>
      </c>
      <c r="D8639">
        <v>6.6</v>
      </c>
      <c r="E8639">
        <v>2.2000000000000002</v>
      </c>
      <c r="F8639">
        <v>73</v>
      </c>
      <c r="G8639">
        <v>112</v>
      </c>
      <c r="H8639">
        <v>222</v>
      </c>
      <c r="I8639">
        <v>70</v>
      </c>
      <c r="J8639" s="4">
        <f t="shared" si="1209"/>
        <v>217.64481131261567</v>
      </c>
      <c r="K8639" s="4">
        <f t="shared" si="1210"/>
        <v>7.5947225822634152</v>
      </c>
      <c r="L8639" s="5">
        <f t="shared" si="1215"/>
        <v>52.644811312615673</v>
      </c>
      <c r="M8639" s="5">
        <f t="shared" si="1216"/>
        <v>26.405277417736585</v>
      </c>
      <c r="N8639" s="6">
        <f t="shared" si="1208"/>
        <v>98.986730753502997</v>
      </c>
      <c r="O8639" s="6">
        <f t="shared" si="1211"/>
        <v>64.016315039426459</v>
      </c>
      <c r="P8639" s="6">
        <f>FORECAST(J8639,Inputs!$B$10:$B$18,Inputs!$A$10:$A$18)</f>
        <v>32.570785289931621</v>
      </c>
      <c r="Q8639" s="6">
        <f>IF(Inputs!$D$10="Yes",IF('Hourly Calcs'!P8639&gt;'Hourly Calcs'!K8639,'Hourly Calcs'!O8639,N8639+O8639),N8639+O8639)</f>
        <v>64.016315039426459</v>
      </c>
      <c r="R8639" s="12">
        <f t="shared" si="1212"/>
        <v>304.20552906735452</v>
      </c>
      <c r="S8639" s="1">
        <f>IF(AND(A8639&gt;=5,A8639&lt;=9),INDEX(Demand!$C$3:$C$26,C8639),INDEX(Demand!$B$3:$B$26,C8639))</f>
        <v>600</v>
      </c>
      <c r="T8639" s="7">
        <f t="shared" si="1213"/>
        <v>304.20552906735452</v>
      </c>
      <c r="U8639" s="7">
        <f t="shared" si="1214"/>
        <v>0</v>
      </c>
    </row>
    <row r="8640" spans="1:21" x14ac:dyDescent="0.2">
      <c r="A8640" s="1">
        <v>12</v>
      </c>
      <c r="B8640" s="1">
        <v>26</v>
      </c>
      <c r="C8640" s="1">
        <v>16</v>
      </c>
      <c r="D8640">
        <v>5.9</v>
      </c>
      <c r="E8640">
        <v>0.7</v>
      </c>
      <c r="F8640">
        <v>69</v>
      </c>
      <c r="G8640">
        <v>28</v>
      </c>
      <c r="H8640">
        <v>0</v>
      </c>
      <c r="I8640">
        <v>28</v>
      </c>
      <c r="J8640" s="4">
        <f t="shared" si="1209"/>
        <v>229.78516422514812</v>
      </c>
      <c r="K8640" s="4">
        <f t="shared" si="1210"/>
        <v>1.2960557936328883</v>
      </c>
      <c r="L8640" s="5">
        <f t="shared" si="1215"/>
        <v>64.785164225148122</v>
      </c>
      <c r="M8640" s="5">
        <f t="shared" si="1216"/>
        <v>32.703944206367112</v>
      </c>
      <c r="N8640" s="6">
        <f t="shared" si="1208"/>
        <v>0</v>
      </c>
      <c r="O8640" s="6">
        <f t="shared" si="1211"/>
        <v>25.606526015770584</v>
      </c>
      <c r="P8640" s="6">
        <f>FORECAST(J8640,Inputs!$B$10:$B$18,Inputs!$A$10:$A$18)</f>
        <v>32.683195965047666</v>
      </c>
      <c r="Q8640" s="6">
        <f>IF(Inputs!$D$10="Yes",IF('Hourly Calcs'!P8640&gt;'Hourly Calcs'!K8640,'Hourly Calcs'!O8640,N8640+O8640),N8640+O8640)</f>
        <v>25.606526015770584</v>
      </c>
      <c r="R8640" s="12">
        <f t="shared" si="1212"/>
        <v>121.68221162694181</v>
      </c>
      <c r="S8640" s="1">
        <f>IF(AND(A8640&gt;=5,A8640&lt;=9),INDEX(Demand!$C$3:$C$26,C8640),INDEX(Demand!$B$3:$B$26,C8640))</f>
        <v>900</v>
      </c>
      <c r="T8640" s="7">
        <f t="shared" si="1213"/>
        <v>121.68221162694181</v>
      </c>
      <c r="U8640" s="7">
        <f t="shared" si="1214"/>
        <v>0</v>
      </c>
    </row>
    <row r="8641" spans="1:21" x14ac:dyDescent="0.2">
      <c r="A8641" s="1">
        <v>12</v>
      </c>
      <c r="B8641" s="1">
        <v>26</v>
      </c>
      <c r="C8641" s="1">
        <v>17</v>
      </c>
      <c r="D8641">
        <v>6</v>
      </c>
      <c r="E8641">
        <v>1.8</v>
      </c>
      <c r="F8641">
        <v>74</v>
      </c>
      <c r="G8641">
        <v>0</v>
      </c>
      <c r="H8641">
        <v>0</v>
      </c>
      <c r="I8641">
        <v>0</v>
      </c>
      <c r="J8641" s="4">
        <f t="shared" si="1209"/>
        <v>241.141065375556</v>
      </c>
      <c r="K8641" s="4">
        <f t="shared" si="1210"/>
        <v>-6.8364127455787838</v>
      </c>
      <c r="L8641" s="5">
        <f t="shared" si="1215"/>
        <v>76.141065375555996</v>
      </c>
      <c r="M8641" s="5">
        <f t="shared" si="1216"/>
        <v>0</v>
      </c>
      <c r="N8641" s="6">
        <f t="shared" si="1208"/>
        <v>0</v>
      </c>
      <c r="O8641" s="6">
        <f t="shared" si="1211"/>
        <v>0</v>
      </c>
      <c r="P8641" s="6">
        <f>FORECAST(J8641,Inputs!$B$10:$B$18,Inputs!$A$10:$A$18)</f>
        <v>32.788343197921812</v>
      </c>
      <c r="Q8641" s="6">
        <f>IF(Inputs!$D$10="Yes",IF('Hourly Calcs'!P8641&gt;'Hourly Calcs'!K8641,'Hourly Calcs'!O8641,N8641+O8641),N8641+O8641)</f>
        <v>0</v>
      </c>
      <c r="R8641" s="12">
        <f t="shared" si="1212"/>
        <v>0</v>
      </c>
      <c r="S8641" s="1">
        <f>IF(AND(A8641&gt;=5,A8641&lt;=9),INDEX(Demand!$C$3:$C$26,C8641),INDEX(Demand!$B$3:$B$26,C8641))</f>
        <v>900</v>
      </c>
      <c r="T8641" s="7">
        <f t="shared" si="1213"/>
        <v>0</v>
      </c>
      <c r="U8641" s="7">
        <f t="shared" si="1214"/>
        <v>0</v>
      </c>
    </row>
    <row r="8642" spans="1:21" x14ac:dyDescent="0.2">
      <c r="A8642" s="1">
        <v>12</v>
      </c>
      <c r="B8642" s="1">
        <v>26</v>
      </c>
      <c r="C8642" s="1">
        <v>18</v>
      </c>
      <c r="D8642">
        <v>6.1</v>
      </c>
      <c r="E8642">
        <v>2.5</v>
      </c>
      <c r="F8642">
        <v>78</v>
      </c>
      <c r="G8642">
        <v>0</v>
      </c>
      <c r="H8642">
        <v>0</v>
      </c>
      <c r="I8642">
        <v>0</v>
      </c>
      <c r="J8642" s="4">
        <f t="shared" si="1209"/>
        <v>252.02782216841601</v>
      </c>
      <c r="K8642" s="4">
        <f t="shared" si="1210"/>
        <v>-15.560331706163751</v>
      </c>
      <c r="L8642" s="5">
        <f t="shared" si="1215"/>
        <v>87.027822168416009</v>
      </c>
      <c r="M8642" s="5">
        <f t="shared" si="1216"/>
        <v>0</v>
      </c>
      <c r="N8642" s="6">
        <f t="shared" si="1208"/>
        <v>0</v>
      </c>
      <c r="O8642" s="6">
        <f t="shared" si="1211"/>
        <v>0</v>
      </c>
      <c r="P8642" s="6">
        <f>FORECAST(J8642,Inputs!$B$10:$B$18,Inputs!$A$10:$A$18)</f>
        <v>32.889146501559402</v>
      </c>
      <c r="Q8642" s="6">
        <f>IF(Inputs!$D$10="Yes",IF('Hourly Calcs'!P8642&gt;'Hourly Calcs'!K8642,'Hourly Calcs'!O8642,N8642+O8642),N8642+O8642)</f>
        <v>0</v>
      </c>
      <c r="R8642" s="12">
        <f t="shared" si="1212"/>
        <v>0</v>
      </c>
      <c r="S8642" s="1">
        <f>IF(AND(A8642&gt;=5,A8642&lt;=9),INDEX(Demand!$C$3:$C$26,C8642),INDEX(Demand!$B$3:$B$26,C8642))</f>
        <v>900</v>
      </c>
      <c r="T8642" s="7">
        <f t="shared" si="1213"/>
        <v>0</v>
      </c>
      <c r="U8642" s="7">
        <f t="shared" si="1214"/>
        <v>0</v>
      </c>
    </row>
    <row r="8643" spans="1:21" x14ac:dyDescent="0.2">
      <c r="A8643" s="1">
        <v>12</v>
      </c>
      <c r="B8643" s="1">
        <v>26</v>
      </c>
      <c r="C8643" s="1">
        <v>19</v>
      </c>
      <c r="D8643">
        <v>6.2</v>
      </c>
      <c r="E8643">
        <v>3.3</v>
      </c>
      <c r="F8643">
        <v>82</v>
      </c>
      <c r="G8643">
        <v>0</v>
      </c>
      <c r="H8643">
        <v>0</v>
      </c>
      <c r="I8643">
        <v>0</v>
      </c>
      <c r="J8643" s="4">
        <f t="shared" si="1209"/>
        <v>262.90573583616231</v>
      </c>
      <c r="K8643" s="4">
        <f t="shared" si="1210"/>
        <v>-24.817819730365898</v>
      </c>
      <c r="L8643" s="5">
        <f t="shared" si="1215"/>
        <v>0</v>
      </c>
      <c r="M8643" s="5">
        <f t="shared" si="1216"/>
        <v>0</v>
      </c>
      <c r="N8643" s="6">
        <f t="shared" si="1208"/>
        <v>0</v>
      </c>
      <c r="O8643" s="6">
        <f t="shared" si="1211"/>
        <v>0</v>
      </c>
      <c r="P8643" s="6">
        <f>FORECAST(J8643,Inputs!$B$10:$B$18,Inputs!$A$10:$A$18)</f>
        <v>32.989867924408905</v>
      </c>
      <c r="Q8643" s="6">
        <f>IF(Inputs!$D$10="Yes",IF('Hourly Calcs'!P8643&gt;'Hourly Calcs'!K8643,'Hourly Calcs'!O8643,N8643+O8643),N8643+O8643)</f>
        <v>0</v>
      </c>
      <c r="R8643" s="12">
        <f t="shared" si="1212"/>
        <v>0</v>
      </c>
      <c r="S8643" s="1">
        <f>IF(AND(A8643&gt;=5,A8643&lt;=9),INDEX(Demand!$C$3:$C$26,C8643),INDEX(Demand!$B$3:$B$26,C8643))</f>
        <v>900</v>
      </c>
      <c r="T8643" s="7">
        <f t="shared" si="1213"/>
        <v>0</v>
      </c>
      <c r="U8643" s="7">
        <f t="shared" si="1214"/>
        <v>0</v>
      </c>
    </row>
    <row r="8644" spans="1:21" x14ac:dyDescent="0.2">
      <c r="A8644" s="1">
        <v>12</v>
      </c>
      <c r="B8644" s="1">
        <v>26</v>
      </c>
      <c r="C8644" s="1">
        <v>20</v>
      </c>
      <c r="D8644">
        <v>6.2</v>
      </c>
      <c r="E8644">
        <v>3.4</v>
      </c>
      <c r="F8644">
        <v>82</v>
      </c>
      <c r="G8644">
        <v>0</v>
      </c>
      <c r="H8644">
        <v>0</v>
      </c>
      <c r="I8644">
        <v>0</v>
      </c>
      <c r="J8644" s="4">
        <f t="shared" si="1209"/>
        <v>274.41638365091751</v>
      </c>
      <c r="K8644" s="4">
        <f t="shared" si="1210"/>
        <v>-34.293139412656686</v>
      </c>
      <c r="L8644" s="5">
        <f t="shared" si="1215"/>
        <v>0</v>
      </c>
      <c r="M8644" s="5">
        <f t="shared" si="1216"/>
        <v>0</v>
      </c>
      <c r="N8644" s="6">
        <f t="shared" si="1208"/>
        <v>0</v>
      </c>
      <c r="O8644" s="6">
        <f t="shared" si="1211"/>
        <v>0</v>
      </c>
      <c r="P8644" s="6">
        <f>FORECAST(J8644,Inputs!$B$10:$B$18,Inputs!$A$10:$A$18)</f>
        <v>33.096447996767751</v>
      </c>
      <c r="Q8644" s="6">
        <f>IF(Inputs!$D$10="Yes",IF('Hourly Calcs'!P8644&gt;'Hourly Calcs'!K8644,'Hourly Calcs'!O8644,N8644+O8644),N8644+O8644)</f>
        <v>0</v>
      </c>
      <c r="R8644" s="12">
        <f t="shared" si="1212"/>
        <v>0</v>
      </c>
      <c r="S8644" s="1">
        <f>IF(AND(A8644&gt;=5,A8644&lt;=9),INDEX(Demand!$C$3:$C$26,C8644),INDEX(Demand!$B$3:$B$26,C8644))</f>
        <v>800</v>
      </c>
      <c r="T8644" s="7">
        <f t="shared" si="1213"/>
        <v>0</v>
      </c>
      <c r="U8644" s="7">
        <f t="shared" si="1214"/>
        <v>0</v>
      </c>
    </row>
    <row r="8645" spans="1:21" x14ac:dyDescent="0.2">
      <c r="A8645" s="1">
        <v>12</v>
      </c>
      <c r="B8645" s="1">
        <v>26</v>
      </c>
      <c r="C8645" s="1">
        <v>21</v>
      </c>
      <c r="D8645">
        <v>5.8</v>
      </c>
      <c r="E8645">
        <v>3.4</v>
      </c>
      <c r="F8645">
        <v>85</v>
      </c>
      <c r="G8645">
        <v>0</v>
      </c>
      <c r="H8645">
        <v>0</v>
      </c>
      <c r="I8645">
        <v>0</v>
      </c>
      <c r="J8645" s="4">
        <f t="shared" si="1209"/>
        <v>287.51339994283796</v>
      </c>
      <c r="K8645" s="4">
        <f t="shared" si="1210"/>
        <v>-43.597926827782658</v>
      </c>
      <c r="L8645" s="5">
        <f t="shared" si="1215"/>
        <v>0</v>
      </c>
      <c r="M8645" s="5">
        <f t="shared" si="1216"/>
        <v>0</v>
      </c>
      <c r="N8645" s="6">
        <f t="shared" si="1208"/>
        <v>0</v>
      </c>
      <c r="O8645" s="6">
        <f t="shared" si="1211"/>
        <v>0</v>
      </c>
      <c r="P8645" s="6">
        <f>FORECAST(J8645,Inputs!$B$10:$B$18,Inputs!$A$10:$A$18)</f>
        <v>33.217716666137385</v>
      </c>
      <c r="Q8645" s="6">
        <f>IF(Inputs!$D$10="Yes",IF('Hourly Calcs'!P8645&gt;'Hourly Calcs'!K8645,'Hourly Calcs'!O8645,N8645+O8645),N8645+O8645)</f>
        <v>0</v>
      </c>
      <c r="R8645" s="12">
        <f t="shared" si="1212"/>
        <v>0</v>
      </c>
      <c r="S8645" s="1">
        <f>IF(AND(A8645&gt;=5,A8645&lt;=9),INDEX(Demand!$C$3:$C$26,C8645),INDEX(Demand!$B$3:$B$26,C8645))</f>
        <v>700</v>
      </c>
      <c r="T8645" s="7">
        <f t="shared" si="1213"/>
        <v>0</v>
      </c>
      <c r="U8645" s="7">
        <f t="shared" si="1214"/>
        <v>0</v>
      </c>
    </row>
    <row r="8646" spans="1:21" x14ac:dyDescent="0.2">
      <c r="A8646" s="1">
        <v>12</v>
      </c>
      <c r="B8646" s="1">
        <v>26</v>
      </c>
      <c r="C8646" s="1">
        <v>22</v>
      </c>
      <c r="D8646">
        <v>5.6</v>
      </c>
      <c r="E8646">
        <v>3.5</v>
      </c>
      <c r="F8646">
        <v>86</v>
      </c>
      <c r="G8646">
        <v>0</v>
      </c>
      <c r="H8646">
        <v>0</v>
      </c>
      <c r="I8646">
        <v>0</v>
      </c>
      <c r="J8646" s="4">
        <f t="shared" si="1209"/>
        <v>303.6899570996996</v>
      </c>
      <c r="K8646" s="4">
        <f t="shared" si="1210"/>
        <v>-52.153313112374946</v>
      </c>
      <c r="L8646" s="5">
        <f t="shared" si="1215"/>
        <v>0</v>
      </c>
      <c r="M8646" s="5">
        <f t="shared" si="1216"/>
        <v>0</v>
      </c>
      <c r="N8646" s="6">
        <f t="shared" si="1208"/>
        <v>0</v>
      </c>
      <c r="O8646" s="6">
        <f t="shared" si="1211"/>
        <v>0</v>
      </c>
      <c r="P8646" s="6">
        <f>FORECAST(J8646,Inputs!$B$10:$B$18,Inputs!$A$10:$A$18)</f>
        <v>33.367499602774991</v>
      </c>
      <c r="Q8646" s="6">
        <f>IF(Inputs!$D$10="Yes",IF('Hourly Calcs'!P8646&gt;'Hourly Calcs'!K8646,'Hourly Calcs'!O8646,N8646+O8646),N8646+O8646)</f>
        <v>0</v>
      </c>
      <c r="R8646" s="12">
        <f t="shared" si="1212"/>
        <v>0</v>
      </c>
      <c r="S8646" s="1">
        <f>IF(AND(A8646&gt;=5,A8646&lt;=9),INDEX(Demand!$C$3:$C$26,C8646),INDEX(Demand!$B$3:$B$26,C8646))</f>
        <v>600</v>
      </c>
      <c r="T8646" s="7">
        <f t="shared" si="1213"/>
        <v>0</v>
      </c>
      <c r="U8646" s="7">
        <f t="shared" si="1214"/>
        <v>0</v>
      </c>
    </row>
    <row r="8647" spans="1:21" x14ac:dyDescent="0.2">
      <c r="A8647" s="1">
        <v>12</v>
      </c>
      <c r="B8647" s="1">
        <v>26</v>
      </c>
      <c r="C8647" s="1">
        <v>23</v>
      </c>
      <c r="D8647">
        <v>5.4</v>
      </c>
      <c r="E8647">
        <v>4</v>
      </c>
      <c r="F8647">
        <v>91</v>
      </c>
      <c r="G8647">
        <v>0</v>
      </c>
      <c r="H8647">
        <v>0</v>
      </c>
      <c r="I8647">
        <v>0</v>
      </c>
      <c r="J8647" s="4">
        <f t="shared" si="1209"/>
        <v>325.02020292886851</v>
      </c>
      <c r="K8647" s="4">
        <f t="shared" si="1210"/>
        <v>-58.95953865541145</v>
      </c>
      <c r="L8647" s="5">
        <f t="shared" si="1215"/>
        <v>0</v>
      </c>
      <c r="M8647" s="5">
        <f t="shared" si="1216"/>
        <v>0</v>
      </c>
      <c r="N8647" s="6">
        <f t="shared" si="1208"/>
        <v>0</v>
      </c>
      <c r="O8647" s="6">
        <f t="shared" si="1211"/>
        <v>0</v>
      </c>
      <c r="P8647" s="6">
        <f>FORECAST(J8647,Inputs!$B$10:$B$18,Inputs!$A$10:$A$18)</f>
        <v>33.565001878971003</v>
      </c>
      <c r="Q8647" s="6">
        <f>IF(Inputs!$D$10="Yes",IF('Hourly Calcs'!P8647&gt;'Hourly Calcs'!K8647,'Hourly Calcs'!O8647,N8647+O8647),N8647+O8647)</f>
        <v>0</v>
      </c>
      <c r="R8647" s="12">
        <f t="shared" si="1212"/>
        <v>0</v>
      </c>
      <c r="S8647" s="1">
        <f>IF(AND(A8647&gt;=5,A8647&lt;=9),INDEX(Demand!$C$3:$C$26,C8647),INDEX(Demand!$B$3:$B$26,C8647))</f>
        <v>500</v>
      </c>
      <c r="T8647" s="7">
        <f t="shared" si="1213"/>
        <v>0</v>
      </c>
      <c r="U8647" s="7">
        <f t="shared" si="1214"/>
        <v>0</v>
      </c>
    </row>
    <row r="8648" spans="1:21" x14ac:dyDescent="0.2">
      <c r="A8648" s="1">
        <v>12</v>
      </c>
      <c r="B8648" s="1">
        <v>26</v>
      </c>
      <c r="C8648" s="1">
        <v>24</v>
      </c>
      <c r="D8648">
        <v>5.2</v>
      </c>
      <c r="E8648">
        <v>3.5</v>
      </c>
      <c r="F8648">
        <v>89</v>
      </c>
      <c r="G8648">
        <v>0</v>
      </c>
      <c r="H8648">
        <v>0</v>
      </c>
      <c r="I8648">
        <v>0</v>
      </c>
      <c r="J8648" s="4">
        <f t="shared" si="1209"/>
        <v>352.47834630098026</v>
      </c>
      <c r="K8648" s="4">
        <f t="shared" si="1210"/>
        <v>-62.432382066860782</v>
      </c>
      <c r="L8648" s="5">
        <f t="shared" si="1215"/>
        <v>0</v>
      </c>
      <c r="M8648" s="5">
        <f t="shared" si="1216"/>
        <v>0</v>
      </c>
      <c r="N8648" s="6">
        <f t="shared" si="1208"/>
        <v>0</v>
      </c>
      <c r="O8648" s="6">
        <f t="shared" si="1211"/>
        <v>0</v>
      </c>
      <c r="P8648" s="6">
        <f>FORECAST(J8648,Inputs!$B$10:$B$18,Inputs!$A$10:$A$18)</f>
        <v>33.8192439472313</v>
      </c>
      <c r="Q8648" s="6">
        <f>IF(Inputs!$D$10="Yes",IF('Hourly Calcs'!P8648&gt;'Hourly Calcs'!K8648,'Hourly Calcs'!O8648,N8648+O8648),N8648+O8648)</f>
        <v>0</v>
      </c>
      <c r="R8648" s="12">
        <f t="shared" si="1212"/>
        <v>0</v>
      </c>
      <c r="S8648" s="1">
        <f>IF(AND(A8648&gt;=5,A8648&lt;=9),INDEX(Demand!$C$3:$C$26,C8648),INDEX(Demand!$B$3:$B$26,C8648))</f>
        <v>400</v>
      </c>
      <c r="T8648" s="7">
        <f t="shared" si="1213"/>
        <v>0</v>
      </c>
      <c r="U8648" s="7">
        <f t="shared" si="1214"/>
        <v>0</v>
      </c>
    </row>
    <row r="8649" spans="1:21" x14ac:dyDescent="0.2">
      <c r="A8649" s="1">
        <v>12</v>
      </c>
      <c r="B8649" s="1">
        <v>27</v>
      </c>
      <c r="C8649" s="1">
        <v>1</v>
      </c>
      <c r="D8649">
        <v>5.3</v>
      </c>
      <c r="E8649">
        <v>3.6</v>
      </c>
      <c r="F8649">
        <v>89</v>
      </c>
      <c r="G8649">
        <v>0</v>
      </c>
      <c r="H8649">
        <v>0</v>
      </c>
      <c r="I8649">
        <v>0</v>
      </c>
      <c r="J8649" s="4">
        <f t="shared" si="1209"/>
        <v>21.785511962822909</v>
      </c>
      <c r="K8649" s="4">
        <f t="shared" si="1210"/>
        <v>-61.237238849649486</v>
      </c>
      <c r="L8649" s="5">
        <f t="shared" si="1215"/>
        <v>0</v>
      </c>
      <c r="M8649" s="5">
        <f t="shared" si="1216"/>
        <v>0</v>
      </c>
      <c r="N8649" s="6">
        <f t="shared" ref="N8649:N8712" si="1217">H8649*MAX(0,COS(2*ASIN(SQRT(SIN(RADIANS($B$4))^2+COS(RADIANS($K8649))^2-2*SIN(RADIANS($B$4))*COS(RADIANS($K8649))*COS(RADIANS($J8649-$B$5))+(SIN(RADIANS($K8649))-COS(RADIANS($B$4)))^2)/2)))</f>
        <v>0</v>
      </c>
      <c r="O8649" s="6">
        <f t="shared" si="1211"/>
        <v>0</v>
      </c>
      <c r="P8649" s="6">
        <f>FORECAST(J8649,Inputs!$B$10:$B$18,Inputs!$A$10:$A$18)</f>
        <v>30.757273258915024</v>
      </c>
      <c r="Q8649" s="6">
        <f>IF(Inputs!$D$10="Yes",IF('Hourly Calcs'!P8649&gt;'Hourly Calcs'!K8649,'Hourly Calcs'!O8649,N8649+O8649),N8649+O8649)</f>
        <v>0</v>
      </c>
      <c r="R8649" s="12">
        <f t="shared" si="1212"/>
        <v>0</v>
      </c>
      <c r="S8649" s="1">
        <f>IF(AND(A8649&gt;=5,A8649&lt;=9),INDEX(Demand!$C$3:$C$26,C8649),INDEX(Demand!$B$3:$B$26,C8649))</f>
        <v>350</v>
      </c>
      <c r="T8649" s="7">
        <f t="shared" si="1213"/>
        <v>0</v>
      </c>
      <c r="U8649" s="7">
        <f t="shared" si="1214"/>
        <v>0</v>
      </c>
    </row>
    <row r="8650" spans="1:21" x14ac:dyDescent="0.2">
      <c r="A8650" s="1">
        <v>12</v>
      </c>
      <c r="B8650" s="1">
        <v>27</v>
      </c>
      <c r="C8650" s="1">
        <v>2</v>
      </c>
      <c r="D8650">
        <v>3.9</v>
      </c>
      <c r="E8650">
        <v>3.2</v>
      </c>
      <c r="F8650">
        <v>95</v>
      </c>
      <c r="G8650">
        <v>0</v>
      </c>
      <c r="H8650">
        <v>0</v>
      </c>
      <c r="I8650">
        <v>0</v>
      </c>
      <c r="J8650" s="4">
        <f t="shared" ref="J8650:J8713" si="1218">solarazimuth($B$2,$B$3,$B$1,A8650,B8650,C8650,0,0,0,0)</f>
        <v>46.319634698321977</v>
      </c>
      <c r="K8650" s="4">
        <f t="shared" ref="K8650:K8713" si="1219">solarelevation($B$2,$B$3,$B$1,A8650,B8650,C8650,0,0,0,0)</f>
        <v>-55.887084987300653</v>
      </c>
      <c r="L8650" s="5">
        <f t="shared" si="1215"/>
        <v>0</v>
      </c>
      <c r="M8650" s="5">
        <f t="shared" si="1216"/>
        <v>0</v>
      </c>
      <c r="N8650" s="6">
        <f t="shared" si="1217"/>
        <v>0</v>
      </c>
      <c r="O8650" s="6">
        <f t="shared" ref="O8650:O8713" si="1220">$I8650*(1+COS(RADIANS($B$4)))/2</f>
        <v>0</v>
      </c>
      <c r="P8650" s="6">
        <f>FORECAST(J8650,Inputs!$B$10:$B$18,Inputs!$A$10:$A$18)</f>
        <v>30.984441062021499</v>
      </c>
      <c r="Q8650" s="6">
        <f>IF(Inputs!$D$10="Yes",IF('Hourly Calcs'!P8650&gt;'Hourly Calcs'!K8650,'Hourly Calcs'!O8650,N8650+O8650),N8650+O8650)</f>
        <v>0</v>
      </c>
      <c r="R8650" s="12">
        <f t="shared" ref="R8650:R8713" si="1221">$B$6*$E$1*Q8650</f>
        <v>0</v>
      </c>
      <c r="S8650" s="1">
        <f>IF(AND(A8650&gt;=5,A8650&lt;=9),INDEX(Demand!$C$3:$C$26,C8650),INDEX(Demand!$B$3:$B$26,C8650))</f>
        <v>350</v>
      </c>
      <c r="T8650" s="7">
        <f t="shared" ref="T8650:T8713" si="1222">S8650-MAX(0,S8650-R8650)</f>
        <v>0</v>
      </c>
      <c r="U8650" s="7">
        <f t="shared" ref="U8650:U8713" si="1223">MAX(0,R8650-S8650)</f>
        <v>0</v>
      </c>
    </row>
    <row r="8651" spans="1:21" x14ac:dyDescent="0.2">
      <c r="A8651" s="1">
        <v>12</v>
      </c>
      <c r="B8651" s="1">
        <v>27</v>
      </c>
      <c r="C8651" s="1">
        <v>3</v>
      </c>
      <c r="D8651">
        <v>3.6</v>
      </c>
      <c r="E8651">
        <v>3.2</v>
      </c>
      <c r="F8651">
        <v>97</v>
      </c>
      <c r="G8651">
        <v>0</v>
      </c>
      <c r="H8651">
        <v>0</v>
      </c>
      <c r="I8651">
        <v>0</v>
      </c>
      <c r="J8651" s="4">
        <f t="shared" si="1218"/>
        <v>64.822913783254762</v>
      </c>
      <c r="K8651" s="4">
        <f t="shared" si="1219"/>
        <v>-48.049217696500989</v>
      </c>
      <c r="L8651" s="5">
        <f t="shared" si="1215"/>
        <v>0</v>
      </c>
      <c r="M8651" s="5">
        <f t="shared" si="1216"/>
        <v>0</v>
      </c>
      <c r="N8651" s="6">
        <f t="shared" si="1217"/>
        <v>0</v>
      </c>
      <c r="O8651" s="6">
        <f t="shared" si="1220"/>
        <v>0</v>
      </c>
      <c r="P8651" s="6">
        <f>FORECAST(J8651,Inputs!$B$10:$B$18,Inputs!$A$10:$A$18)</f>
        <v>31.155767720215319</v>
      </c>
      <c r="Q8651" s="6">
        <f>IF(Inputs!$D$10="Yes",IF('Hourly Calcs'!P8651&gt;'Hourly Calcs'!K8651,'Hourly Calcs'!O8651,N8651+O8651),N8651+O8651)</f>
        <v>0</v>
      </c>
      <c r="R8651" s="12">
        <f t="shared" si="1221"/>
        <v>0</v>
      </c>
      <c r="S8651" s="1">
        <f>IF(AND(A8651&gt;=5,A8651&lt;=9),INDEX(Demand!$C$3:$C$26,C8651),INDEX(Demand!$B$3:$B$26,C8651))</f>
        <v>350</v>
      </c>
      <c r="T8651" s="7">
        <f t="shared" si="1222"/>
        <v>0</v>
      </c>
      <c r="U8651" s="7">
        <f t="shared" si="1223"/>
        <v>0</v>
      </c>
    </row>
    <row r="8652" spans="1:21" x14ac:dyDescent="0.2">
      <c r="A8652" s="1">
        <v>12</v>
      </c>
      <c r="B8652" s="1">
        <v>27</v>
      </c>
      <c r="C8652" s="1">
        <v>4</v>
      </c>
      <c r="D8652">
        <v>3.3</v>
      </c>
      <c r="E8652">
        <v>3.1</v>
      </c>
      <c r="F8652">
        <v>99</v>
      </c>
      <c r="G8652">
        <v>0</v>
      </c>
      <c r="H8652">
        <v>0</v>
      </c>
      <c r="I8652">
        <v>0</v>
      </c>
      <c r="J8652" s="4">
        <f t="shared" si="1218"/>
        <v>79.241197840550512</v>
      </c>
      <c r="K8652" s="4">
        <f t="shared" si="1219"/>
        <v>-39.028280220825565</v>
      </c>
      <c r="L8652" s="5">
        <f t="shared" si="1215"/>
        <v>85.758802159449488</v>
      </c>
      <c r="M8652" s="5">
        <f t="shared" si="1216"/>
        <v>0</v>
      </c>
      <c r="N8652" s="6">
        <f t="shared" si="1217"/>
        <v>0</v>
      </c>
      <c r="O8652" s="6">
        <f t="shared" si="1220"/>
        <v>0</v>
      </c>
      <c r="P8652" s="6">
        <f>FORECAST(J8652,Inputs!$B$10:$B$18,Inputs!$A$10:$A$18)</f>
        <v>31.289270350375467</v>
      </c>
      <c r="Q8652" s="6">
        <f>IF(Inputs!$D$10="Yes",IF('Hourly Calcs'!P8652&gt;'Hourly Calcs'!K8652,'Hourly Calcs'!O8652,N8652+O8652),N8652+O8652)</f>
        <v>0</v>
      </c>
      <c r="R8652" s="12">
        <f t="shared" si="1221"/>
        <v>0</v>
      </c>
      <c r="S8652" s="1">
        <f>IF(AND(A8652&gt;=5,A8652&lt;=9),INDEX(Demand!$C$3:$C$26,C8652),INDEX(Demand!$B$3:$B$26,C8652))</f>
        <v>350</v>
      </c>
      <c r="T8652" s="7">
        <f t="shared" si="1222"/>
        <v>0</v>
      </c>
      <c r="U8652" s="7">
        <f t="shared" si="1223"/>
        <v>0</v>
      </c>
    </row>
    <row r="8653" spans="1:21" x14ac:dyDescent="0.2">
      <c r="A8653" s="1">
        <v>12</v>
      </c>
      <c r="B8653" s="1">
        <v>27</v>
      </c>
      <c r="C8653" s="1">
        <v>5</v>
      </c>
      <c r="D8653">
        <v>3.7</v>
      </c>
      <c r="E8653">
        <v>2.7</v>
      </c>
      <c r="F8653">
        <v>93</v>
      </c>
      <c r="G8653">
        <v>0</v>
      </c>
      <c r="H8653">
        <v>0</v>
      </c>
      <c r="I8653">
        <v>0</v>
      </c>
      <c r="J8653" s="4">
        <f t="shared" si="1218"/>
        <v>91.403422715676911</v>
      </c>
      <c r="K8653" s="4">
        <f t="shared" si="1219"/>
        <v>-29.580081120355786</v>
      </c>
      <c r="L8653" s="5">
        <f t="shared" si="1215"/>
        <v>73.596577284323089</v>
      </c>
      <c r="M8653" s="5">
        <f t="shared" si="1216"/>
        <v>0</v>
      </c>
      <c r="N8653" s="6">
        <f t="shared" si="1217"/>
        <v>0</v>
      </c>
      <c r="O8653" s="6">
        <f t="shared" si="1220"/>
        <v>0</v>
      </c>
      <c r="P8653" s="6">
        <f>FORECAST(J8653,Inputs!$B$10:$B$18,Inputs!$A$10:$A$18)</f>
        <v>31.401883543663672</v>
      </c>
      <c r="Q8653" s="6">
        <f>IF(Inputs!$D$10="Yes",IF('Hourly Calcs'!P8653&gt;'Hourly Calcs'!K8653,'Hourly Calcs'!O8653,N8653+O8653),N8653+O8653)</f>
        <v>0</v>
      </c>
      <c r="R8653" s="12">
        <f t="shared" si="1221"/>
        <v>0</v>
      </c>
      <c r="S8653" s="1">
        <f>IF(AND(A8653&gt;=5,A8653&lt;=9),INDEX(Demand!$C$3:$C$26,C8653),INDEX(Demand!$B$3:$B$26,C8653))</f>
        <v>350</v>
      </c>
      <c r="T8653" s="7">
        <f t="shared" si="1222"/>
        <v>0</v>
      </c>
      <c r="U8653" s="7">
        <f t="shared" si="1223"/>
        <v>0</v>
      </c>
    </row>
    <row r="8654" spans="1:21" x14ac:dyDescent="0.2">
      <c r="A8654" s="1">
        <v>12</v>
      </c>
      <c r="B8654" s="1">
        <v>27</v>
      </c>
      <c r="C8654" s="1">
        <v>6</v>
      </c>
      <c r="D8654">
        <v>2.7</v>
      </c>
      <c r="E8654">
        <v>2.5</v>
      </c>
      <c r="F8654">
        <v>99</v>
      </c>
      <c r="G8654">
        <v>0</v>
      </c>
      <c r="H8654">
        <v>0</v>
      </c>
      <c r="I8654">
        <v>0</v>
      </c>
      <c r="J8654" s="4">
        <f t="shared" si="1218"/>
        <v>102.5038504511575</v>
      </c>
      <c r="K8654" s="4">
        <f t="shared" si="1219"/>
        <v>-20.167338460524078</v>
      </c>
      <c r="L8654" s="5">
        <f t="shared" si="1215"/>
        <v>62.496149548842496</v>
      </c>
      <c r="M8654" s="5">
        <f t="shared" si="1216"/>
        <v>0</v>
      </c>
      <c r="N8654" s="6">
        <f t="shared" si="1217"/>
        <v>0</v>
      </c>
      <c r="O8654" s="6">
        <f t="shared" si="1220"/>
        <v>0</v>
      </c>
      <c r="P8654" s="6">
        <f>FORECAST(J8654,Inputs!$B$10:$B$18,Inputs!$A$10:$A$18)</f>
        <v>31.504665281955159</v>
      </c>
      <c r="Q8654" s="6">
        <f>IF(Inputs!$D$10="Yes",IF('Hourly Calcs'!P8654&gt;'Hourly Calcs'!K8654,'Hourly Calcs'!O8654,N8654+O8654),N8654+O8654)</f>
        <v>0</v>
      </c>
      <c r="R8654" s="12">
        <f t="shared" si="1221"/>
        <v>0</v>
      </c>
      <c r="S8654" s="1">
        <f>IF(AND(A8654&gt;=5,A8654&lt;=9),INDEX(Demand!$C$3:$C$26,C8654),INDEX(Demand!$B$3:$B$26,C8654))</f>
        <v>350</v>
      </c>
      <c r="T8654" s="7">
        <f t="shared" si="1222"/>
        <v>0</v>
      </c>
      <c r="U8654" s="7">
        <f t="shared" si="1223"/>
        <v>0</v>
      </c>
    </row>
    <row r="8655" spans="1:21" x14ac:dyDescent="0.2">
      <c r="A8655" s="1">
        <v>12</v>
      </c>
      <c r="B8655" s="1">
        <v>27</v>
      </c>
      <c r="C8655" s="1">
        <v>7</v>
      </c>
      <c r="D8655">
        <v>2.9</v>
      </c>
      <c r="E8655">
        <v>2.4</v>
      </c>
      <c r="F8655">
        <v>97</v>
      </c>
      <c r="G8655">
        <v>0</v>
      </c>
      <c r="H8655">
        <v>0</v>
      </c>
      <c r="I8655">
        <v>0</v>
      </c>
      <c r="J8655" s="4">
        <f t="shared" si="1218"/>
        <v>113.31827728559324</v>
      </c>
      <c r="K8655" s="4">
        <f t="shared" si="1219"/>
        <v>-11.134292568280699</v>
      </c>
      <c r="L8655" s="5">
        <f t="shared" si="1215"/>
        <v>51.68172271440676</v>
      </c>
      <c r="M8655" s="5">
        <f t="shared" si="1216"/>
        <v>0</v>
      </c>
      <c r="N8655" s="6">
        <f t="shared" si="1217"/>
        <v>0</v>
      </c>
      <c r="O8655" s="6">
        <f t="shared" si="1220"/>
        <v>0</v>
      </c>
      <c r="P8655" s="6">
        <f>FORECAST(J8655,Inputs!$B$10:$B$18,Inputs!$A$10:$A$18)</f>
        <v>31.604798863755491</v>
      </c>
      <c r="Q8655" s="6">
        <f>IF(Inputs!$D$10="Yes",IF('Hourly Calcs'!P8655&gt;'Hourly Calcs'!K8655,'Hourly Calcs'!O8655,N8655+O8655),N8655+O8655)</f>
        <v>0</v>
      </c>
      <c r="R8655" s="12">
        <f t="shared" si="1221"/>
        <v>0</v>
      </c>
      <c r="S8655" s="1">
        <f>IF(AND(A8655&gt;=5,A8655&lt;=9),INDEX(Demand!$C$3:$C$26,C8655),INDEX(Demand!$B$3:$B$26,C8655))</f>
        <v>350</v>
      </c>
      <c r="T8655" s="7">
        <f t="shared" si="1222"/>
        <v>0</v>
      </c>
      <c r="U8655" s="7">
        <f t="shared" si="1223"/>
        <v>0</v>
      </c>
    </row>
    <row r="8656" spans="1:21" x14ac:dyDescent="0.2">
      <c r="A8656" s="1">
        <v>12</v>
      </c>
      <c r="B8656" s="1">
        <v>27</v>
      </c>
      <c r="C8656" s="1">
        <v>8</v>
      </c>
      <c r="D8656">
        <v>3.2</v>
      </c>
      <c r="E8656">
        <v>2.4</v>
      </c>
      <c r="F8656">
        <v>94</v>
      </c>
      <c r="G8656">
        <v>0</v>
      </c>
      <c r="H8656">
        <v>0</v>
      </c>
      <c r="I8656">
        <v>0</v>
      </c>
      <c r="J8656" s="4">
        <f t="shared" si="1218"/>
        <v>124.38871563850662</v>
      </c>
      <c r="K8656" s="4">
        <f t="shared" si="1219"/>
        <v>-2.7431116388455621</v>
      </c>
      <c r="L8656" s="5">
        <f t="shared" si="1215"/>
        <v>40.611284361493375</v>
      </c>
      <c r="M8656" s="5">
        <f t="shared" si="1216"/>
        <v>0</v>
      </c>
      <c r="N8656" s="6">
        <f t="shared" si="1217"/>
        <v>0</v>
      </c>
      <c r="O8656" s="6">
        <f t="shared" si="1220"/>
        <v>0</v>
      </c>
      <c r="P8656" s="6">
        <f>FORECAST(J8656,Inputs!$B$10:$B$18,Inputs!$A$10:$A$18)</f>
        <v>31.707302922578762</v>
      </c>
      <c r="Q8656" s="6">
        <f>IF(Inputs!$D$10="Yes",IF('Hourly Calcs'!P8656&gt;'Hourly Calcs'!K8656,'Hourly Calcs'!O8656,N8656+O8656),N8656+O8656)</f>
        <v>0</v>
      </c>
      <c r="R8656" s="12">
        <f t="shared" si="1221"/>
        <v>0</v>
      </c>
      <c r="S8656" s="1">
        <f>IF(AND(A8656&gt;=5,A8656&lt;=9),INDEX(Demand!$C$3:$C$26,C8656),INDEX(Demand!$B$3:$B$26,C8656))</f>
        <v>350</v>
      </c>
      <c r="T8656" s="7">
        <f t="shared" si="1222"/>
        <v>0</v>
      </c>
      <c r="U8656" s="7">
        <f t="shared" si="1223"/>
        <v>0</v>
      </c>
    </row>
    <row r="8657" spans="1:21" x14ac:dyDescent="0.2">
      <c r="A8657" s="1">
        <v>12</v>
      </c>
      <c r="B8657" s="1">
        <v>27</v>
      </c>
      <c r="C8657" s="1">
        <v>9</v>
      </c>
      <c r="D8657">
        <v>3.8</v>
      </c>
      <c r="E8657">
        <v>3.6</v>
      </c>
      <c r="F8657">
        <v>99</v>
      </c>
      <c r="G8657">
        <v>13</v>
      </c>
      <c r="H8657">
        <v>0</v>
      </c>
      <c r="I8657">
        <v>13</v>
      </c>
      <c r="J8657" s="4">
        <f t="shared" si="1218"/>
        <v>136.10447742880012</v>
      </c>
      <c r="K8657" s="4">
        <f t="shared" si="1219"/>
        <v>4.558500041885722</v>
      </c>
      <c r="L8657" s="5">
        <f t="shared" si="1215"/>
        <v>28.895522571199876</v>
      </c>
      <c r="M8657" s="5">
        <f t="shared" si="1216"/>
        <v>29.441499958114278</v>
      </c>
      <c r="N8657" s="6">
        <f t="shared" si="1217"/>
        <v>0</v>
      </c>
      <c r="O8657" s="6">
        <f t="shared" si="1220"/>
        <v>11.888744221607771</v>
      </c>
      <c r="P8657" s="6">
        <f>FORECAST(J8657,Inputs!$B$10:$B$18,Inputs!$A$10:$A$18)</f>
        <v>31.815782198414816</v>
      </c>
      <c r="Q8657" s="6">
        <f>IF(Inputs!$D$10="Yes",IF('Hourly Calcs'!P8657&gt;'Hourly Calcs'!K8657,'Hourly Calcs'!O8657,N8657+O8657),N8657+O8657)</f>
        <v>11.888744221607771</v>
      </c>
      <c r="R8657" s="12">
        <f t="shared" si="1221"/>
        <v>56.495312541080125</v>
      </c>
      <c r="S8657" s="1">
        <f>IF(AND(A8657&gt;=5,A8657&lt;=9),INDEX(Demand!$C$3:$C$26,C8657),INDEX(Demand!$B$3:$B$26,C8657))</f>
        <v>350</v>
      </c>
      <c r="T8657" s="7">
        <f t="shared" si="1222"/>
        <v>56.495312541080125</v>
      </c>
      <c r="U8657" s="7">
        <f t="shared" si="1223"/>
        <v>0</v>
      </c>
    </row>
    <row r="8658" spans="1:21" x14ac:dyDescent="0.2">
      <c r="A8658" s="1">
        <v>12</v>
      </c>
      <c r="B8658" s="1">
        <v>27</v>
      </c>
      <c r="C8658" s="1">
        <v>10</v>
      </c>
      <c r="D8658">
        <v>4.2</v>
      </c>
      <c r="E8658">
        <v>3.5</v>
      </c>
      <c r="F8658">
        <v>95</v>
      </c>
      <c r="G8658">
        <v>87</v>
      </c>
      <c r="H8658">
        <v>125</v>
      </c>
      <c r="I8658">
        <v>67</v>
      </c>
      <c r="J8658" s="4">
        <f t="shared" si="1218"/>
        <v>148.69976947850324</v>
      </c>
      <c r="K8658" s="4">
        <f t="shared" si="1219"/>
        <v>10.259762101653962</v>
      </c>
      <c r="L8658" s="5">
        <f t="shared" si="1215"/>
        <v>16.300230521496758</v>
      </c>
      <c r="M8658" s="5">
        <f t="shared" si="1216"/>
        <v>23.740237898346038</v>
      </c>
      <c r="N8658" s="6">
        <f t="shared" si="1217"/>
        <v>84.47433369126091</v>
      </c>
      <c r="O8658" s="6">
        <f t="shared" si="1220"/>
        <v>61.272758680593896</v>
      </c>
      <c r="P8658" s="6">
        <f>FORECAST(J8658,Inputs!$B$10:$B$18,Inputs!$A$10:$A$18)</f>
        <v>31.932405272949101</v>
      </c>
      <c r="Q8658" s="6">
        <f>IF(Inputs!$D$10="Yes",IF('Hourly Calcs'!P8658&gt;'Hourly Calcs'!K8658,'Hourly Calcs'!O8658,N8658+O8658),N8658+O8658)</f>
        <v>61.272758680593896</v>
      </c>
      <c r="R8658" s="12">
        <f t="shared" si="1221"/>
        <v>291.16814925018218</v>
      </c>
      <c r="S8658" s="1">
        <f>IF(AND(A8658&gt;=5,A8658&lt;=9),INDEX(Demand!$C$3:$C$26,C8658),INDEX(Demand!$B$3:$B$26,C8658))</f>
        <v>600</v>
      </c>
      <c r="T8658" s="7">
        <f t="shared" si="1222"/>
        <v>291.16814925018218</v>
      </c>
      <c r="U8658" s="7">
        <f t="shared" si="1223"/>
        <v>0</v>
      </c>
    </row>
    <row r="8659" spans="1:21" x14ac:dyDescent="0.2">
      <c r="A8659" s="1">
        <v>12</v>
      </c>
      <c r="B8659" s="1">
        <v>27</v>
      </c>
      <c r="C8659" s="1">
        <v>11</v>
      </c>
      <c r="D8659">
        <v>6.1</v>
      </c>
      <c r="E8659">
        <v>4</v>
      </c>
      <c r="F8659">
        <v>86</v>
      </c>
      <c r="G8659">
        <v>170</v>
      </c>
      <c r="H8659">
        <v>357</v>
      </c>
      <c r="I8659">
        <v>83</v>
      </c>
      <c r="J8659" s="4">
        <f t="shared" si="1218"/>
        <v>162.19366881402394</v>
      </c>
      <c r="K8659" s="4">
        <f t="shared" si="1219"/>
        <v>14.183109185696722</v>
      </c>
      <c r="L8659" s="5">
        <f t="shared" si="1215"/>
        <v>2.8063311859760631</v>
      </c>
      <c r="M8659" s="5">
        <f t="shared" si="1216"/>
        <v>19.816890814303278</v>
      </c>
      <c r="N8659" s="6">
        <f t="shared" si="1217"/>
        <v>265.83265796999609</v>
      </c>
      <c r="O8659" s="6">
        <f t="shared" si="1220"/>
        <v>75.905059261034225</v>
      </c>
      <c r="P8659" s="6">
        <f>FORECAST(J8659,Inputs!$B$10:$B$18,Inputs!$A$10:$A$18)</f>
        <v>32.057348785315035</v>
      </c>
      <c r="Q8659" s="6">
        <f>IF(Inputs!$D$10="Yes",IF('Hourly Calcs'!P8659&gt;'Hourly Calcs'!K8659,'Hourly Calcs'!O8659,N8659+O8659),N8659+O8659)</f>
        <v>75.905059261034225</v>
      </c>
      <c r="R8659" s="12">
        <f t="shared" si="1221"/>
        <v>360.70084160843464</v>
      </c>
      <c r="S8659" s="1">
        <f>IF(AND(A8659&gt;=5,A8659&lt;=9),INDEX(Demand!$C$3:$C$26,C8659),INDEX(Demand!$B$3:$B$26,C8659))</f>
        <v>600</v>
      </c>
      <c r="T8659" s="7">
        <f t="shared" si="1222"/>
        <v>360.70084160843464</v>
      </c>
      <c r="U8659" s="7">
        <f t="shared" si="1223"/>
        <v>0</v>
      </c>
    </row>
    <row r="8660" spans="1:21" x14ac:dyDescent="0.2">
      <c r="A8660" s="1">
        <v>12</v>
      </c>
      <c r="B8660" s="1">
        <v>27</v>
      </c>
      <c r="C8660" s="1">
        <v>12</v>
      </c>
      <c r="D8660">
        <v>5.5</v>
      </c>
      <c r="E8660">
        <v>4</v>
      </c>
      <c r="F8660">
        <v>90</v>
      </c>
      <c r="G8660">
        <v>201</v>
      </c>
      <c r="H8660">
        <v>329</v>
      </c>
      <c r="I8660">
        <v>105</v>
      </c>
      <c r="J8660" s="4">
        <f t="shared" si="1218"/>
        <v>176.32994509525651</v>
      </c>
      <c r="K8660" s="4">
        <f t="shared" si="1219"/>
        <v>15.947666788190702</v>
      </c>
      <c r="L8660" s="5">
        <f t="shared" si="1215"/>
        <v>11.329945095256505</v>
      </c>
      <c r="M8660" s="5">
        <f t="shared" si="1216"/>
        <v>18.052333211809298</v>
      </c>
      <c r="N8660" s="6">
        <f t="shared" si="1217"/>
        <v>248.3880692777141</v>
      </c>
      <c r="O8660" s="6">
        <f t="shared" si="1220"/>
        <v>96.024472559139681</v>
      </c>
      <c r="P8660" s="6">
        <f>FORECAST(J8660,Inputs!$B$10:$B$18,Inputs!$A$10:$A$18)</f>
        <v>32.188240232363484</v>
      </c>
      <c r="Q8660" s="6">
        <f>IF(Inputs!$D$10="Yes",IF('Hourly Calcs'!P8660&gt;'Hourly Calcs'!K8660,'Hourly Calcs'!O8660,N8660+O8660),N8660+O8660)</f>
        <v>96.024472559139681</v>
      </c>
      <c r="R8660" s="12">
        <f t="shared" si="1221"/>
        <v>456.30829360103172</v>
      </c>
      <c r="S8660" s="1">
        <f>IF(AND(A8660&gt;=5,A8660&lt;=9),INDEX(Demand!$C$3:$C$26,C8660),INDEX(Demand!$B$3:$B$26,C8660))</f>
        <v>600</v>
      </c>
      <c r="T8660" s="7">
        <f t="shared" si="1222"/>
        <v>456.30829360103172</v>
      </c>
      <c r="U8660" s="7">
        <f t="shared" si="1223"/>
        <v>0</v>
      </c>
    </row>
    <row r="8661" spans="1:21" x14ac:dyDescent="0.2">
      <c r="A8661" s="1">
        <v>12</v>
      </c>
      <c r="B8661" s="1">
        <v>27</v>
      </c>
      <c r="C8661" s="1">
        <v>13</v>
      </c>
      <c r="D8661">
        <v>5.5</v>
      </c>
      <c r="E8661">
        <v>3.6</v>
      </c>
      <c r="F8661">
        <v>88</v>
      </c>
      <c r="G8661">
        <v>221</v>
      </c>
      <c r="H8661">
        <v>419</v>
      </c>
      <c r="I8661">
        <v>96</v>
      </c>
      <c r="J8661" s="4">
        <f t="shared" si="1218"/>
        <v>190.61306972195655</v>
      </c>
      <c r="K8661" s="4">
        <f t="shared" si="1219"/>
        <v>15.376547721502533</v>
      </c>
      <c r="L8661" s="5">
        <f t="shared" si="1215"/>
        <v>25.613069721956549</v>
      </c>
      <c r="M8661" s="5">
        <f t="shared" si="1216"/>
        <v>18.623452278497467</v>
      </c>
      <c r="N8661" s="6">
        <f t="shared" si="1217"/>
        <v>295.82328650564409</v>
      </c>
      <c r="O8661" s="6">
        <f t="shared" si="1220"/>
        <v>87.793803482642005</v>
      </c>
      <c r="P8661" s="6">
        <f>FORECAST(J8661,Inputs!$B$10:$B$18,Inputs!$A$10:$A$18)</f>
        <v>32.320491386314409</v>
      </c>
      <c r="Q8661" s="6">
        <f>IF(Inputs!$D$10="Yes",IF('Hourly Calcs'!P8661&gt;'Hourly Calcs'!K8661,'Hourly Calcs'!O8661,N8661+O8661),N8661+O8661)</f>
        <v>87.793803482642005</v>
      </c>
      <c r="R8661" s="12">
        <f t="shared" si="1221"/>
        <v>417.19615414951477</v>
      </c>
      <c r="S8661" s="1">
        <f>IF(AND(A8661&gt;=5,A8661&lt;=9),INDEX(Demand!$C$3:$C$26,C8661),INDEX(Demand!$B$3:$B$26,C8661))</f>
        <v>600</v>
      </c>
      <c r="T8661" s="7">
        <f t="shared" si="1222"/>
        <v>417.19615414951477</v>
      </c>
      <c r="U8661" s="7">
        <f t="shared" si="1223"/>
        <v>0</v>
      </c>
    </row>
    <row r="8662" spans="1:21" x14ac:dyDescent="0.2">
      <c r="A8662" s="1">
        <v>12</v>
      </c>
      <c r="B8662" s="1">
        <v>27</v>
      </c>
      <c r="C8662" s="1">
        <v>14</v>
      </c>
      <c r="D8662">
        <v>5.9</v>
      </c>
      <c r="E8662">
        <v>3.7</v>
      </c>
      <c r="F8662">
        <v>86</v>
      </c>
      <c r="G8662">
        <v>174</v>
      </c>
      <c r="H8662">
        <v>297</v>
      </c>
      <c r="I8662">
        <v>95</v>
      </c>
      <c r="J8662" s="4">
        <f t="shared" si="1218"/>
        <v>204.48758431224823</v>
      </c>
      <c r="K8662" s="4">
        <f t="shared" si="1219"/>
        <v>12.528135884602023</v>
      </c>
      <c r="L8662" s="5">
        <f t="shared" si="1215"/>
        <v>39.487584312248231</v>
      </c>
      <c r="M8662" s="5">
        <f t="shared" si="1216"/>
        <v>21.471864115397977</v>
      </c>
      <c r="N8662" s="6">
        <f t="shared" si="1217"/>
        <v>178.53333995443708</v>
      </c>
      <c r="O8662" s="6">
        <f t="shared" si="1220"/>
        <v>86.879284696364479</v>
      </c>
      <c r="P8662" s="6">
        <f>FORECAST(J8662,Inputs!$B$10:$B$18,Inputs!$A$10:$A$18)</f>
        <v>32.448959114002299</v>
      </c>
      <c r="Q8662" s="6">
        <f>IF(Inputs!$D$10="Yes",IF('Hourly Calcs'!P8662&gt;'Hourly Calcs'!K8662,'Hourly Calcs'!O8662,N8662+O8662),N8662+O8662)</f>
        <v>86.879284696364479</v>
      </c>
      <c r="R8662" s="12">
        <f t="shared" si="1221"/>
        <v>412.85036087712399</v>
      </c>
      <c r="S8662" s="1">
        <f>IF(AND(A8662&gt;=5,A8662&lt;=9),INDEX(Demand!$C$3:$C$26,C8662),INDEX(Demand!$B$3:$B$26,C8662))</f>
        <v>600</v>
      </c>
      <c r="T8662" s="7">
        <f t="shared" si="1222"/>
        <v>412.85036087712399</v>
      </c>
      <c r="U8662" s="7">
        <f t="shared" si="1223"/>
        <v>0</v>
      </c>
    </row>
    <row r="8663" spans="1:21" x14ac:dyDescent="0.2">
      <c r="A8663" s="1">
        <v>12</v>
      </c>
      <c r="B8663" s="1">
        <v>27</v>
      </c>
      <c r="C8663" s="1">
        <v>15</v>
      </c>
      <c r="D8663">
        <v>5.0999999999999996</v>
      </c>
      <c r="E8663">
        <v>3</v>
      </c>
      <c r="F8663">
        <v>86</v>
      </c>
      <c r="G8663">
        <v>116</v>
      </c>
      <c r="H8663">
        <v>213</v>
      </c>
      <c r="I8663">
        <v>75</v>
      </c>
      <c r="J8663" s="4">
        <f t="shared" si="1218"/>
        <v>217.56025118296344</v>
      </c>
      <c r="K8663" s="4">
        <f t="shared" si="1219"/>
        <v>7.6804432731672989</v>
      </c>
      <c r="L8663" s="5">
        <f t="shared" si="1215"/>
        <v>52.560251182963441</v>
      </c>
      <c r="M8663" s="5">
        <f t="shared" si="1216"/>
        <v>26.319556726832701</v>
      </c>
      <c r="N8663" s="6">
        <f t="shared" si="1217"/>
        <v>95.359630311071058</v>
      </c>
      <c r="O8663" s="6">
        <f t="shared" si="1220"/>
        <v>68.58890897081406</v>
      </c>
      <c r="P8663" s="6">
        <f>FORECAST(J8663,Inputs!$B$10:$B$18,Inputs!$A$10:$A$18)</f>
        <v>32.570002325768179</v>
      </c>
      <c r="Q8663" s="6">
        <f>IF(Inputs!$D$10="Yes",IF('Hourly Calcs'!P8663&gt;'Hourly Calcs'!K8663,'Hourly Calcs'!O8663,N8663+O8663),N8663+O8663)</f>
        <v>68.58890897081406</v>
      </c>
      <c r="R8663" s="12">
        <f t="shared" si="1221"/>
        <v>325.93449542930841</v>
      </c>
      <c r="S8663" s="1">
        <f>IF(AND(A8663&gt;=5,A8663&lt;=9),INDEX(Demand!$C$3:$C$26,C8663),INDEX(Demand!$B$3:$B$26,C8663))</f>
        <v>600</v>
      </c>
      <c r="T8663" s="7">
        <f t="shared" si="1222"/>
        <v>325.93449542930841</v>
      </c>
      <c r="U8663" s="7">
        <f t="shared" si="1223"/>
        <v>0</v>
      </c>
    </row>
    <row r="8664" spans="1:21" x14ac:dyDescent="0.2">
      <c r="A8664" s="1">
        <v>12</v>
      </c>
      <c r="B8664" s="1">
        <v>27</v>
      </c>
      <c r="C8664" s="1">
        <v>16</v>
      </c>
      <c r="D8664">
        <v>4.2</v>
      </c>
      <c r="E8664">
        <v>2.4</v>
      </c>
      <c r="F8664">
        <v>88</v>
      </c>
      <c r="G8664">
        <v>19</v>
      </c>
      <c r="H8664">
        <v>0</v>
      </c>
      <c r="I8664">
        <v>19</v>
      </c>
      <c r="J8664" s="4">
        <f t="shared" si="1218"/>
        <v>229.71250400358088</v>
      </c>
      <c r="K8664" s="4">
        <f t="shared" si="1219"/>
        <v>1.3832053671035567</v>
      </c>
      <c r="L8664" s="5">
        <f t="shared" si="1215"/>
        <v>64.712504003580875</v>
      </c>
      <c r="M8664" s="5">
        <f t="shared" si="1216"/>
        <v>32.616794632896443</v>
      </c>
      <c r="N8664" s="6">
        <f t="shared" si="1217"/>
        <v>0</v>
      </c>
      <c r="O8664" s="6">
        <f t="shared" si="1220"/>
        <v>17.375856939272897</v>
      </c>
      <c r="P8664" s="6">
        <f>FORECAST(J8664,Inputs!$B$10:$B$18,Inputs!$A$10:$A$18)</f>
        <v>32.682523185218336</v>
      </c>
      <c r="Q8664" s="6">
        <f>IF(Inputs!$D$10="Yes",IF('Hourly Calcs'!P8664&gt;'Hourly Calcs'!K8664,'Hourly Calcs'!O8664,N8664+O8664),N8664+O8664)</f>
        <v>17.375856939272897</v>
      </c>
      <c r="R8664" s="12">
        <f t="shared" si="1221"/>
        <v>82.570072175424798</v>
      </c>
      <c r="S8664" s="1">
        <f>IF(AND(A8664&gt;=5,A8664&lt;=9),INDEX(Demand!$C$3:$C$26,C8664),INDEX(Demand!$B$3:$B$26,C8664))</f>
        <v>900</v>
      </c>
      <c r="T8664" s="7">
        <f t="shared" si="1222"/>
        <v>82.570072175424798</v>
      </c>
      <c r="U8664" s="7">
        <f t="shared" si="1223"/>
        <v>0</v>
      </c>
    </row>
    <row r="8665" spans="1:21" x14ac:dyDescent="0.2">
      <c r="A8665" s="1">
        <v>12</v>
      </c>
      <c r="B8665" s="1">
        <v>27</v>
      </c>
      <c r="C8665" s="1">
        <v>17</v>
      </c>
      <c r="D8665">
        <v>3.3</v>
      </c>
      <c r="E8665">
        <v>2</v>
      </c>
      <c r="F8665">
        <v>91</v>
      </c>
      <c r="G8665">
        <v>0</v>
      </c>
      <c r="H8665">
        <v>0</v>
      </c>
      <c r="I8665">
        <v>0</v>
      </c>
      <c r="J8665" s="4">
        <f t="shared" si="1218"/>
        <v>241.07755066607709</v>
      </c>
      <c r="K8665" s="4">
        <f t="shared" si="1219"/>
        <v>-6.7324943899305794</v>
      </c>
      <c r="L8665" s="5">
        <f t="shared" si="1215"/>
        <v>76.077550666077087</v>
      </c>
      <c r="M8665" s="5">
        <f t="shared" si="1216"/>
        <v>0</v>
      </c>
      <c r="N8665" s="6">
        <f t="shared" si="1217"/>
        <v>0</v>
      </c>
      <c r="O8665" s="6">
        <f t="shared" si="1220"/>
        <v>0</v>
      </c>
      <c r="P8665" s="6">
        <f>FORECAST(J8665,Inputs!$B$10:$B$18,Inputs!$A$10:$A$18)</f>
        <v>32.787755098759973</v>
      </c>
      <c r="Q8665" s="6">
        <f>IF(Inputs!$D$10="Yes",IF('Hourly Calcs'!P8665&gt;'Hourly Calcs'!K8665,'Hourly Calcs'!O8665,N8665+O8665),N8665+O8665)</f>
        <v>0</v>
      </c>
      <c r="R8665" s="12">
        <f t="shared" si="1221"/>
        <v>0</v>
      </c>
      <c r="S8665" s="1">
        <f>IF(AND(A8665&gt;=5,A8665&lt;=9),INDEX(Demand!$C$3:$C$26,C8665),INDEX(Demand!$B$3:$B$26,C8665))</f>
        <v>900</v>
      </c>
      <c r="T8665" s="7">
        <f t="shared" si="1222"/>
        <v>0</v>
      </c>
      <c r="U8665" s="7">
        <f t="shared" si="1223"/>
        <v>0</v>
      </c>
    </row>
    <row r="8666" spans="1:21" x14ac:dyDescent="0.2">
      <c r="A8666" s="1">
        <v>12</v>
      </c>
      <c r="B8666" s="1">
        <v>27</v>
      </c>
      <c r="C8666" s="1">
        <v>18</v>
      </c>
      <c r="D8666">
        <v>3.7</v>
      </c>
      <c r="E8666">
        <v>2.1</v>
      </c>
      <c r="F8666">
        <v>89</v>
      </c>
      <c r="G8666">
        <v>0</v>
      </c>
      <c r="H8666">
        <v>0</v>
      </c>
      <c r="I8666">
        <v>0</v>
      </c>
      <c r="J8666" s="4">
        <f t="shared" si="1218"/>
        <v>251.96992610909678</v>
      </c>
      <c r="K8666" s="4">
        <f t="shared" si="1219"/>
        <v>-15.452775736655013</v>
      </c>
      <c r="L8666" s="5">
        <f t="shared" si="1215"/>
        <v>86.969926109096775</v>
      </c>
      <c r="M8666" s="5">
        <f t="shared" si="1216"/>
        <v>0</v>
      </c>
      <c r="N8666" s="6">
        <f t="shared" si="1217"/>
        <v>0</v>
      </c>
      <c r="O8666" s="6">
        <f t="shared" si="1220"/>
        <v>0</v>
      </c>
      <c r="P8666" s="6">
        <f>FORECAST(J8666,Inputs!$B$10:$B$18,Inputs!$A$10:$A$18)</f>
        <v>32.888610426936083</v>
      </c>
      <c r="Q8666" s="6">
        <f>IF(Inputs!$D$10="Yes",IF('Hourly Calcs'!P8666&gt;'Hourly Calcs'!K8666,'Hourly Calcs'!O8666,N8666+O8666),N8666+O8666)</f>
        <v>0</v>
      </c>
      <c r="R8666" s="12">
        <f t="shared" si="1221"/>
        <v>0</v>
      </c>
      <c r="S8666" s="1">
        <f>IF(AND(A8666&gt;=5,A8666&lt;=9),INDEX(Demand!$C$3:$C$26,C8666),INDEX(Demand!$B$3:$B$26,C8666))</f>
        <v>900</v>
      </c>
      <c r="T8666" s="7">
        <f t="shared" si="1222"/>
        <v>0</v>
      </c>
      <c r="U8666" s="7">
        <f t="shared" si="1223"/>
        <v>0</v>
      </c>
    </row>
    <row r="8667" spans="1:21" x14ac:dyDescent="0.2">
      <c r="A8667" s="1">
        <v>12</v>
      </c>
      <c r="B8667" s="1">
        <v>27</v>
      </c>
      <c r="C8667" s="1">
        <v>19</v>
      </c>
      <c r="D8667">
        <v>3.8</v>
      </c>
      <c r="E8667">
        <v>2.8</v>
      </c>
      <c r="F8667">
        <v>93</v>
      </c>
      <c r="G8667">
        <v>0</v>
      </c>
      <c r="H8667">
        <v>0</v>
      </c>
      <c r="I8667">
        <v>0</v>
      </c>
      <c r="J8667" s="4">
        <f t="shared" si="1218"/>
        <v>262.84913160551486</v>
      </c>
      <c r="K8667" s="4">
        <f t="shared" si="1219"/>
        <v>-24.70807551078525</v>
      </c>
      <c r="L8667" s="5">
        <f t="shared" si="1215"/>
        <v>0</v>
      </c>
      <c r="M8667" s="5">
        <f t="shared" si="1216"/>
        <v>0</v>
      </c>
      <c r="N8667" s="6">
        <f t="shared" si="1217"/>
        <v>0</v>
      </c>
      <c r="O8667" s="6">
        <f t="shared" si="1220"/>
        <v>0</v>
      </c>
      <c r="P8667" s="6">
        <f>FORECAST(J8667,Inputs!$B$10:$B$18,Inputs!$A$10:$A$18)</f>
        <v>32.989343811162172</v>
      </c>
      <c r="Q8667" s="6">
        <f>IF(Inputs!$D$10="Yes",IF('Hourly Calcs'!P8667&gt;'Hourly Calcs'!K8667,'Hourly Calcs'!O8667,N8667+O8667),N8667+O8667)</f>
        <v>0</v>
      </c>
      <c r="R8667" s="12">
        <f t="shared" si="1221"/>
        <v>0</v>
      </c>
      <c r="S8667" s="1">
        <f>IF(AND(A8667&gt;=5,A8667&lt;=9),INDEX(Demand!$C$3:$C$26,C8667),INDEX(Demand!$B$3:$B$26,C8667))</f>
        <v>900</v>
      </c>
      <c r="T8667" s="7">
        <f t="shared" si="1222"/>
        <v>0</v>
      </c>
      <c r="U8667" s="7">
        <f t="shared" si="1223"/>
        <v>0</v>
      </c>
    </row>
    <row r="8668" spans="1:21" x14ac:dyDescent="0.2">
      <c r="A8668" s="1">
        <v>12</v>
      </c>
      <c r="B8668" s="1">
        <v>27</v>
      </c>
      <c r="C8668" s="1">
        <v>20</v>
      </c>
      <c r="D8668">
        <v>3.5</v>
      </c>
      <c r="E8668">
        <v>2.2000000000000002</v>
      </c>
      <c r="F8668">
        <v>91</v>
      </c>
      <c r="G8668">
        <v>0</v>
      </c>
      <c r="H8668">
        <v>0</v>
      </c>
      <c r="I8668">
        <v>0</v>
      </c>
      <c r="J8668" s="4">
        <f t="shared" si="1218"/>
        <v>274.35510124640166</v>
      </c>
      <c r="K8668" s="4">
        <f t="shared" si="1219"/>
        <v>-34.182972145726424</v>
      </c>
      <c r="L8668" s="5">
        <f t="shared" si="1215"/>
        <v>0</v>
      </c>
      <c r="M8668" s="5">
        <f t="shared" si="1216"/>
        <v>0</v>
      </c>
      <c r="N8668" s="6">
        <f t="shared" si="1217"/>
        <v>0</v>
      </c>
      <c r="O8668" s="6">
        <f t="shared" si="1220"/>
        <v>0</v>
      </c>
      <c r="P8668" s="6">
        <f>FORECAST(J8668,Inputs!$B$10:$B$18,Inputs!$A$10:$A$18)</f>
        <v>33.095880567096309</v>
      </c>
      <c r="Q8668" s="6">
        <f>IF(Inputs!$D$10="Yes",IF('Hourly Calcs'!P8668&gt;'Hourly Calcs'!K8668,'Hourly Calcs'!O8668,N8668+O8668),N8668+O8668)</f>
        <v>0</v>
      </c>
      <c r="R8668" s="12">
        <f t="shared" si="1221"/>
        <v>0</v>
      </c>
      <c r="S8668" s="1">
        <f>IF(AND(A8668&gt;=5,A8668&lt;=9),INDEX(Demand!$C$3:$C$26,C8668),INDEX(Demand!$B$3:$B$26,C8668))</f>
        <v>800</v>
      </c>
      <c r="T8668" s="7">
        <f t="shared" si="1222"/>
        <v>0</v>
      </c>
      <c r="U8668" s="7">
        <f t="shared" si="1223"/>
        <v>0</v>
      </c>
    </row>
    <row r="8669" spans="1:21" x14ac:dyDescent="0.2">
      <c r="A8669" s="1">
        <v>12</v>
      </c>
      <c r="B8669" s="1">
        <v>27</v>
      </c>
      <c r="C8669" s="1">
        <v>21</v>
      </c>
      <c r="D8669">
        <v>2.2000000000000002</v>
      </c>
      <c r="E8669">
        <v>1.1000000000000001</v>
      </c>
      <c r="F8669">
        <v>92</v>
      </c>
      <c r="G8669">
        <v>0</v>
      </c>
      <c r="H8669">
        <v>0</v>
      </c>
      <c r="I8669">
        <v>0</v>
      </c>
      <c r="J8669" s="4">
        <f t="shared" si="1218"/>
        <v>287.4377648328628</v>
      </c>
      <c r="K8669" s="4">
        <f t="shared" si="1219"/>
        <v>-43.489671098052099</v>
      </c>
      <c r="L8669" s="5">
        <f t="shared" si="1215"/>
        <v>0</v>
      </c>
      <c r="M8669" s="5">
        <f t="shared" si="1216"/>
        <v>0</v>
      </c>
      <c r="N8669" s="6">
        <f t="shared" si="1217"/>
        <v>0</v>
      </c>
      <c r="O8669" s="6">
        <f t="shared" si="1220"/>
        <v>0</v>
      </c>
      <c r="P8669" s="6">
        <f>FORECAST(J8669,Inputs!$B$10:$B$18,Inputs!$A$10:$A$18)</f>
        <v>33.217016341045024</v>
      </c>
      <c r="Q8669" s="6">
        <f>IF(Inputs!$D$10="Yes",IF('Hourly Calcs'!P8669&gt;'Hourly Calcs'!K8669,'Hourly Calcs'!O8669,N8669+O8669),N8669+O8669)</f>
        <v>0</v>
      </c>
      <c r="R8669" s="12">
        <f t="shared" si="1221"/>
        <v>0</v>
      </c>
      <c r="S8669" s="1">
        <f>IF(AND(A8669&gt;=5,A8669&lt;=9),INDEX(Demand!$C$3:$C$26,C8669),INDEX(Demand!$B$3:$B$26,C8669))</f>
        <v>700</v>
      </c>
      <c r="T8669" s="7">
        <f t="shared" si="1222"/>
        <v>0</v>
      </c>
      <c r="U8669" s="7">
        <f t="shared" si="1223"/>
        <v>0</v>
      </c>
    </row>
    <row r="8670" spans="1:21" x14ac:dyDescent="0.2">
      <c r="A8670" s="1">
        <v>12</v>
      </c>
      <c r="B8670" s="1">
        <v>27</v>
      </c>
      <c r="C8670" s="1">
        <v>22</v>
      </c>
      <c r="D8670">
        <v>3</v>
      </c>
      <c r="E8670">
        <v>1.7</v>
      </c>
      <c r="F8670">
        <v>91</v>
      </c>
      <c r="G8670">
        <v>0</v>
      </c>
      <c r="H8670">
        <v>0</v>
      </c>
      <c r="I8670">
        <v>0</v>
      </c>
      <c r="J8670" s="4">
        <f t="shared" si="1218"/>
        <v>303.58286062968341</v>
      </c>
      <c r="K8670" s="4">
        <f t="shared" si="1219"/>
        <v>-52.051233201325061</v>
      </c>
      <c r="L8670" s="5">
        <f t="shared" si="1215"/>
        <v>0</v>
      </c>
      <c r="M8670" s="5">
        <f t="shared" si="1216"/>
        <v>0</v>
      </c>
      <c r="N8670" s="6">
        <f t="shared" si="1217"/>
        <v>0</v>
      </c>
      <c r="O8670" s="6">
        <f t="shared" si="1220"/>
        <v>0</v>
      </c>
      <c r="P8670" s="6">
        <f>FORECAST(J8670,Inputs!$B$10:$B$18,Inputs!$A$10:$A$18)</f>
        <v>33.366507968793364</v>
      </c>
      <c r="Q8670" s="6">
        <f>IF(Inputs!$D$10="Yes",IF('Hourly Calcs'!P8670&gt;'Hourly Calcs'!K8670,'Hourly Calcs'!O8670,N8670+O8670),N8670+O8670)</f>
        <v>0</v>
      </c>
      <c r="R8670" s="12">
        <f t="shared" si="1221"/>
        <v>0</v>
      </c>
      <c r="S8670" s="1">
        <f>IF(AND(A8670&gt;=5,A8670&lt;=9),INDEX(Demand!$C$3:$C$26,C8670),INDEX(Demand!$B$3:$B$26,C8670))</f>
        <v>600</v>
      </c>
      <c r="T8670" s="7">
        <f t="shared" si="1222"/>
        <v>0</v>
      </c>
      <c r="U8670" s="7">
        <f t="shared" si="1223"/>
        <v>0</v>
      </c>
    </row>
    <row r="8671" spans="1:21" x14ac:dyDescent="0.2">
      <c r="A8671" s="1">
        <v>12</v>
      </c>
      <c r="B8671" s="1">
        <v>27</v>
      </c>
      <c r="C8671" s="1">
        <v>23</v>
      </c>
      <c r="D8671">
        <v>3.1</v>
      </c>
      <c r="E8671">
        <v>1.5</v>
      </c>
      <c r="F8671">
        <v>89</v>
      </c>
      <c r="G8671">
        <v>0</v>
      </c>
      <c r="H8671">
        <v>0</v>
      </c>
      <c r="I8671">
        <v>0</v>
      </c>
      <c r="J8671" s="4">
        <f t="shared" si="1218"/>
        <v>324.85565399402611</v>
      </c>
      <c r="K8671" s="4">
        <f t="shared" si="1219"/>
        <v>-58.87262382636996</v>
      </c>
      <c r="L8671" s="5">
        <f t="shared" si="1215"/>
        <v>0</v>
      </c>
      <c r="M8671" s="5">
        <f t="shared" si="1216"/>
        <v>0</v>
      </c>
      <c r="N8671" s="6">
        <f t="shared" si="1217"/>
        <v>0</v>
      </c>
      <c r="O8671" s="6">
        <f t="shared" si="1220"/>
        <v>0</v>
      </c>
      <c r="P8671" s="6">
        <f>FORECAST(J8671,Inputs!$B$10:$B$18,Inputs!$A$10:$A$18)</f>
        <v>33.56347827772246</v>
      </c>
      <c r="Q8671" s="6">
        <f>IF(Inputs!$D$10="Yes",IF('Hourly Calcs'!P8671&gt;'Hourly Calcs'!K8671,'Hourly Calcs'!O8671,N8671+O8671),N8671+O8671)</f>
        <v>0</v>
      </c>
      <c r="R8671" s="12">
        <f t="shared" si="1221"/>
        <v>0</v>
      </c>
      <c r="S8671" s="1">
        <f>IF(AND(A8671&gt;=5,A8671&lt;=9),INDEX(Demand!$C$3:$C$26,C8671),INDEX(Demand!$B$3:$B$26,C8671))</f>
        <v>500</v>
      </c>
      <c r="T8671" s="7">
        <f t="shared" si="1222"/>
        <v>0</v>
      </c>
      <c r="U8671" s="7">
        <f t="shared" si="1223"/>
        <v>0</v>
      </c>
    </row>
    <row r="8672" spans="1:21" x14ac:dyDescent="0.2">
      <c r="A8672" s="1">
        <v>12</v>
      </c>
      <c r="B8672" s="1">
        <v>27</v>
      </c>
      <c r="C8672" s="1">
        <v>24</v>
      </c>
      <c r="D8672">
        <v>2.6</v>
      </c>
      <c r="E8672">
        <v>1.3</v>
      </c>
      <c r="F8672">
        <v>91</v>
      </c>
      <c r="G8672">
        <v>0</v>
      </c>
      <c r="H8672">
        <v>0</v>
      </c>
      <c r="I8672">
        <v>0</v>
      </c>
      <c r="J8672" s="4">
        <f t="shared" si="1218"/>
        <v>352.245921802103</v>
      </c>
      <c r="K8672" s="4">
        <f t="shared" si="1219"/>
        <v>-62.375780596431213</v>
      </c>
      <c r="L8672" s="5">
        <f t="shared" si="1215"/>
        <v>0</v>
      </c>
      <c r="M8672" s="5">
        <f t="shared" si="1216"/>
        <v>0</v>
      </c>
      <c r="N8672" s="6">
        <f t="shared" si="1217"/>
        <v>0</v>
      </c>
      <c r="O8672" s="6">
        <f t="shared" si="1220"/>
        <v>0</v>
      </c>
      <c r="P8672" s="6">
        <f>FORECAST(J8672,Inputs!$B$10:$B$18,Inputs!$A$10:$A$18)</f>
        <v>33.817091868537986</v>
      </c>
      <c r="Q8672" s="6">
        <f>IF(Inputs!$D$10="Yes",IF('Hourly Calcs'!P8672&gt;'Hourly Calcs'!K8672,'Hourly Calcs'!O8672,N8672+O8672),N8672+O8672)</f>
        <v>0</v>
      </c>
      <c r="R8672" s="12">
        <f t="shared" si="1221"/>
        <v>0</v>
      </c>
      <c r="S8672" s="1">
        <f>IF(AND(A8672&gt;=5,A8672&lt;=9),INDEX(Demand!$C$3:$C$26,C8672),INDEX(Demand!$B$3:$B$26,C8672))</f>
        <v>400</v>
      </c>
      <c r="T8672" s="7">
        <f t="shared" si="1222"/>
        <v>0</v>
      </c>
      <c r="U8672" s="7">
        <f t="shared" si="1223"/>
        <v>0</v>
      </c>
    </row>
    <row r="8673" spans="1:21" x14ac:dyDescent="0.2">
      <c r="A8673" s="1">
        <v>12</v>
      </c>
      <c r="B8673" s="1">
        <v>28</v>
      </c>
      <c r="C8673" s="1">
        <v>1</v>
      </c>
      <c r="D8673">
        <v>3</v>
      </c>
      <c r="E8673">
        <v>1.7</v>
      </c>
      <c r="F8673">
        <v>91</v>
      </c>
      <c r="G8673">
        <v>0</v>
      </c>
      <c r="H8673">
        <v>0</v>
      </c>
      <c r="I8673">
        <v>0</v>
      </c>
      <c r="J8673" s="4">
        <f t="shared" si="1218"/>
        <v>21.534970977805102</v>
      </c>
      <c r="K8673" s="4">
        <f t="shared" si="1219"/>
        <v>-61.22053900094312</v>
      </c>
      <c r="L8673" s="5">
        <f t="shared" si="1215"/>
        <v>0</v>
      </c>
      <c r="M8673" s="5">
        <f t="shared" si="1216"/>
        <v>0</v>
      </c>
      <c r="N8673" s="6">
        <f t="shared" si="1217"/>
        <v>0</v>
      </c>
      <c r="O8673" s="6">
        <f t="shared" si="1220"/>
        <v>0</v>
      </c>
      <c r="P8673" s="6">
        <f>FORECAST(J8673,Inputs!$B$10:$B$18,Inputs!$A$10:$A$18)</f>
        <v>30.754953434979676</v>
      </c>
      <c r="Q8673" s="6">
        <f>IF(Inputs!$D$10="Yes",IF('Hourly Calcs'!P8673&gt;'Hourly Calcs'!K8673,'Hourly Calcs'!O8673,N8673+O8673),N8673+O8673)</f>
        <v>0</v>
      </c>
      <c r="R8673" s="12">
        <f t="shared" si="1221"/>
        <v>0</v>
      </c>
      <c r="S8673" s="1">
        <f>IF(AND(A8673&gt;=5,A8673&lt;=9),INDEX(Demand!$C$3:$C$26,C8673),INDEX(Demand!$B$3:$B$26,C8673))</f>
        <v>350</v>
      </c>
      <c r="T8673" s="7">
        <f t="shared" si="1222"/>
        <v>0</v>
      </c>
      <c r="U8673" s="7">
        <f t="shared" si="1223"/>
        <v>0</v>
      </c>
    </row>
    <row r="8674" spans="1:21" x14ac:dyDescent="0.2">
      <c r="A8674" s="1">
        <v>12</v>
      </c>
      <c r="B8674" s="1">
        <v>28</v>
      </c>
      <c r="C8674" s="1">
        <v>2</v>
      </c>
      <c r="D8674">
        <v>1.4</v>
      </c>
      <c r="E8674">
        <v>0.6</v>
      </c>
      <c r="F8674">
        <v>94</v>
      </c>
      <c r="G8674">
        <v>0</v>
      </c>
      <c r="H8674">
        <v>0</v>
      </c>
      <c r="I8674">
        <v>0</v>
      </c>
      <c r="J8674" s="4">
        <f t="shared" si="1218"/>
        <v>46.103990807035785</v>
      </c>
      <c r="K8674" s="4">
        <f t="shared" si="1219"/>
        <v>-55.902079759442415</v>
      </c>
      <c r="L8674" s="5">
        <f t="shared" si="1215"/>
        <v>0</v>
      </c>
      <c r="M8674" s="5">
        <f t="shared" si="1216"/>
        <v>0</v>
      </c>
      <c r="N8674" s="6">
        <f t="shared" si="1217"/>
        <v>0</v>
      </c>
      <c r="O8674" s="6">
        <f t="shared" si="1220"/>
        <v>0</v>
      </c>
      <c r="P8674" s="6">
        <f>FORECAST(J8674,Inputs!$B$10:$B$18,Inputs!$A$10:$A$18)</f>
        <v>30.982444359324404</v>
      </c>
      <c r="Q8674" s="6">
        <f>IF(Inputs!$D$10="Yes",IF('Hourly Calcs'!P8674&gt;'Hourly Calcs'!K8674,'Hourly Calcs'!O8674,N8674+O8674),N8674+O8674)</f>
        <v>0</v>
      </c>
      <c r="R8674" s="12">
        <f t="shared" si="1221"/>
        <v>0</v>
      </c>
      <c r="S8674" s="1">
        <f>IF(AND(A8674&gt;=5,A8674&lt;=9),INDEX(Demand!$C$3:$C$26,C8674),INDEX(Demand!$B$3:$B$26,C8674))</f>
        <v>350</v>
      </c>
      <c r="T8674" s="7">
        <f t="shared" si="1222"/>
        <v>0</v>
      </c>
      <c r="U8674" s="7">
        <f t="shared" si="1223"/>
        <v>0</v>
      </c>
    </row>
    <row r="8675" spans="1:21" x14ac:dyDescent="0.2">
      <c r="A8675" s="1">
        <v>12</v>
      </c>
      <c r="B8675" s="1">
        <v>28</v>
      </c>
      <c r="C8675" s="1">
        <v>3</v>
      </c>
      <c r="D8675">
        <v>0.8</v>
      </c>
      <c r="E8675">
        <v>0.4</v>
      </c>
      <c r="F8675">
        <v>97</v>
      </c>
      <c r="G8675">
        <v>0</v>
      </c>
      <c r="H8675">
        <v>0</v>
      </c>
      <c r="I8675">
        <v>0</v>
      </c>
      <c r="J8675" s="4">
        <f t="shared" si="1218"/>
        <v>64.647195450326763</v>
      </c>
      <c r="K8675" s="4">
        <f t="shared" si="1219"/>
        <v>-48.082097014476972</v>
      </c>
      <c r="L8675" s="5">
        <f t="shared" ref="L8675:L8738" si="1224">IF(ABS($B$5-J8675)&gt;90,0,ABS($B$5-J8675))</f>
        <v>0</v>
      </c>
      <c r="M8675" s="5">
        <f t="shared" ref="M8675:M8738" si="1225">IF(K8675&gt;0,ABS($B$4-K8675),0)</f>
        <v>0</v>
      </c>
      <c r="N8675" s="6">
        <f t="shared" si="1217"/>
        <v>0</v>
      </c>
      <c r="O8675" s="6">
        <f t="shared" si="1220"/>
        <v>0</v>
      </c>
      <c r="P8675" s="6">
        <f>FORECAST(J8675,Inputs!$B$10:$B$18,Inputs!$A$10:$A$18)</f>
        <v>31.154140698614135</v>
      </c>
      <c r="Q8675" s="6">
        <f>IF(Inputs!$D$10="Yes",IF('Hourly Calcs'!P8675&gt;'Hourly Calcs'!K8675,'Hourly Calcs'!O8675,N8675+O8675),N8675+O8675)</f>
        <v>0</v>
      </c>
      <c r="R8675" s="12">
        <f t="shared" si="1221"/>
        <v>0</v>
      </c>
      <c r="S8675" s="1">
        <f>IF(AND(A8675&gt;=5,A8675&lt;=9),INDEX(Demand!$C$3:$C$26,C8675),INDEX(Demand!$B$3:$B$26,C8675))</f>
        <v>350</v>
      </c>
      <c r="T8675" s="7">
        <f t="shared" si="1222"/>
        <v>0</v>
      </c>
      <c r="U8675" s="7">
        <f t="shared" si="1223"/>
        <v>0</v>
      </c>
    </row>
    <row r="8676" spans="1:21" x14ac:dyDescent="0.2">
      <c r="A8676" s="1">
        <v>12</v>
      </c>
      <c r="B8676" s="1">
        <v>28</v>
      </c>
      <c r="C8676" s="1">
        <v>4</v>
      </c>
      <c r="D8676">
        <v>2.1</v>
      </c>
      <c r="E8676">
        <v>1</v>
      </c>
      <c r="F8676">
        <v>92</v>
      </c>
      <c r="G8676">
        <v>0</v>
      </c>
      <c r="H8676">
        <v>0</v>
      </c>
      <c r="I8676">
        <v>0</v>
      </c>
      <c r="J8676" s="4">
        <f t="shared" si="1218"/>
        <v>79.093096315078483</v>
      </c>
      <c r="K8676" s="4">
        <f t="shared" si="1219"/>
        <v>-39.06911129655029</v>
      </c>
      <c r="L8676" s="5">
        <f t="shared" si="1224"/>
        <v>85.906903684921517</v>
      </c>
      <c r="M8676" s="5">
        <f t="shared" si="1225"/>
        <v>0</v>
      </c>
      <c r="N8676" s="6">
        <f t="shared" si="1217"/>
        <v>0</v>
      </c>
      <c r="O8676" s="6">
        <f t="shared" si="1220"/>
        <v>0</v>
      </c>
      <c r="P8676" s="6">
        <f>FORECAST(J8676,Inputs!$B$10:$B$18,Inputs!$A$10:$A$18)</f>
        <v>31.287899039954429</v>
      </c>
      <c r="Q8676" s="6">
        <f>IF(Inputs!$D$10="Yes",IF('Hourly Calcs'!P8676&gt;'Hourly Calcs'!K8676,'Hourly Calcs'!O8676,N8676+O8676),N8676+O8676)</f>
        <v>0</v>
      </c>
      <c r="R8676" s="12">
        <f t="shared" si="1221"/>
        <v>0</v>
      </c>
      <c r="S8676" s="1">
        <f>IF(AND(A8676&gt;=5,A8676&lt;=9),INDEX(Demand!$C$3:$C$26,C8676),INDEX(Demand!$B$3:$B$26,C8676))</f>
        <v>350</v>
      </c>
      <c r="T8676" s="7">
        <f t="shared" si="1222"/>
        <v>0</v>
      </c>
      <c r="U8676" s="7">
        <f t="shared" si="1223"/>
        <v>0</v>
      </c>
    </row>
    <row r="8677" spans="1:21" x14ac:dyDescent="0.2">
      <c r="A8677" s="1">
        <v>12</v>
      </c>
      <c r="B8677" s="1">
        <v>28</v>
      </c>
      <c r="C8677" s="1">
        <v>5</v>
      </c>
      <c r="D8677">
        <v>2</v>
      </c>
      <c r="E8677">
        <v>0.6</v>
      </c>
      <c r="F8677">
        <v>90</v>
      </c>
      <c r="G8677">
        <v>0</v>
      </c>
      <c r="H8677">
        <v>0</v>
      </c>
      <c r="I8677">
        <v>0</v>
      </c>
      <c r="J8677" s="4">
        <f t="shared" si="1218"/>
        <v>91.271699252054901</v>
      </c>
      <c r="K8677" s="4">
        <f t="shared" si="1219"/>
        <v>-29.62256314626822</v>
      </c>
      <c r="L8677" s="5">
        <f t="shared" si="1224"/>
        <v>73.728300747945099</v>
      </c>
      <c r="M8677" s="5">
        <f t="shared" si="1225"/>
        <v>0</v>
      </c>
      <c r="N8677" s="6">
        <f t="shared" si="1217"/>
        <v>0</v>
      </c>
      <c r="O8677" s="6">
        <f t="shared" si="1220"/>
        <v>0</v>
      </c>
      <c r="P8677" s="6">
        <f>FORECAST(J8677,Inputs!$B$10:$B$18,Inputs!$A$10:$A$18)</f>
        <v>31.400663881963471</v>
      </c>
      <c r="Q8677" s="6">
        <f>IF(Inputs!$D$10="Yes",IF('Hourly Calcs'!P8677&gt;'Hourly Calcs'!K8677,'Hourly Calcs'!O8677,N8677+O8677),N8677+O8677)</f>
        <v>0</v>
      </c>
      <c r="R8677" s="12">
        <f t="shared" si="1221"/>
        <v>0</v>
      </c>
      <c r="S8677" s="1">
        <f>IF(AND(A8677&gt;=5,A8677&lt;=9),INDEX(Demand!$C$3:$C$26,C8677),INDEX(Demand!$B$3:$B$26,C8677))</f>
        <v>350</v>
      </c>
      <c r="T8677" s="7">
        <f t="shared" si="1222"/>
        <v>0</v>
      </c>
      <c r="U8677" s="7">
        <f t="shared" si="1223"/>
        <v>0</v>
      </c>
    </row>
    <row r="8678" spans="1:21" x14ac:dyDescent="0.2">
      <c r="A8678" s="1">
        <v>12</v>
      </c>
      <c r="B8678" s="1">
        <v>28</v>
      </c>
      <c r="C8678" s="1">
        <v>6</v>
      </c>
      <c r="D8678">
        <v>1.6</v>
      </c>
      <c r="E8678">
        <v>0.6</v>
      </c>
      <c r="F8678">
        <v>93</v>
      </c>
      <c r="G8678">
        <v>0</v>
      </c>
      <c r="H8678">
        <v>0</v>
      </c>
      <c r="I8678">
        <v>0</v>
      </c>
      <c r="J8678" s="4">
        <f t="shared" si="1218"/>
        <v>102.38065067004152</v>
      </c>
      <c r="K8678" s="4">
        <f t="shared" si="1219"/>
        <v>-20.207065897982716</v>
      </c>
      <c r="L8678" s="5">
        <f t="shared" si="1224"/>
        <v>62.619349329958482</v>
      </c>
      <c r="M8678" s="5">
        <f t="shared" si="1225"/>
        <v>0</v>
      </c>
      <c r="N8678" s="6">
        <f t="shared" si="1217"/>
        <v>0</v>
      </c>
      <c r="O8678" s="6">
        <f t="shared" si="1220"/>
        <v>0</v>
      </c>
      <c r="P8678" s="6">
        <f>FORECAST(J8678,Inputs!$B$10:$B$18,Inputs!$A$10:$A$18)</f>
        <v>31.503524543241124</v>
      </c>
      <c r="Q8678" s="6">
        <f>IF(Inputs!$D$10="Yes",IF('Hourly Calcs'!P8678&gt;'Hourly Calcs'!K8678,'Hourly Calcs'!O8678,N8678+O8678),N8678+O8678)</f>
        <v>0</v>
      </c>
      <c r="R8678" s="12">
        <f t="shared" si="1221"/>
        <v>0</v>
      </c>
      <c r="S8678" s="1">
        <f>IF(AND(A8678&gt;=5,A8678&lt;=9),INDEX(Demand!$C$3:$C$26,C8678),INDEX(Demand!$B$3:$B$26,C8678))</f>
        <v>350</v>
      </c>
      <c r="T8678" s="7">
        <f t="shared" si="1222"/>
        <v>0</v>
      </c>
      <c r="U8678" s="7">
        <f t="shared" si="1223"/>
        <v>0</v>
      </c>
    </row>
    <row r="8679" spans="1:21" x14ac:dyDescent="0.2">
      <c r="A8679" s="1">
        <v>12</v>
      </c>
      <c r="B8679" s="1">
        <v>28</v>
      </c>
      <c r="C8679" s="1">
        <v>7</v>
      </c>
      <c r="D8679">
        <v>1.8</v>
      </c>
      <c r="E8679">
        <v>1</v>
      </c>
      <c r="F8679">
        <v>94</v>
      </c>
      <c r="G8679">
        <v>0</v>
      </c>
      <c r="H8679">
        <v>0</v>
      </c>
      <c r="I8679">
        <v>0</v>
      </c>
      <c r="J8679" s="4">
        <f t="shared" si="1218"/>
        <v>113.19826718375886</v>
      </c>
      <c r="K8679" s="4">
        <f t="shared" si="1219"/>
        <v>-11.167673654769416</v>
      </c>
      <c r="L8679" s="5">
        <f t="shared" si="1224"/>
        <v>51.801732816241142</v>
      </c>
      <c r="M8679" s="5">
        <f t="shared" si="1225"/>
        <v>0</v>
      </c>
      <c r="N8679" s="6">
        <f t="shared" si="1217"/>
        <v>0</v>
      </c>
      <c r="O8679" s="6">
        <f t="shared" si="1220"/>
        <v>0</v>
      </c>
      <c r="P8679" s="6">
        <f>FORECAST(J8679,Inputs!$B$10:$B$18,Inputs!$A$10:$A$18)</f>
        <v>31.603687659108875</v>
      </c>
      <c r="Q8679" s="6">
        <f>IF(Inputs!$D$10="Yes",IF('Hourly Calcs'!P8679&gt;'Hourly Calcs'!K8679,'Hourly Calcs'!O8679,N8679+O8679),N8679+O8679)</f>
        <v>0</v>
      </c>
      <c r="R8679" s="12">
        <f t="shared" si="1221"/>
        <v>0</v>
      </c>
      <c r="S8679" s="1">
        <f>IF(AND(A8679&gt;=5,A8679&lt;=9),INDEX(Demand!$C$3:$C$26,C8679),INDEX(Demand!$B$3:$B$26,C8679))</f>
        <v>350</v>
      </c>
      <c r="T8679" s="7">
        <f t="shared" si="1222"/>
        <v>0</v>
      </c>
      <c r="U8679" s="7">
        <f t="shared" si="1223"/>
        <v>0</v>
      </c>
    </row>
    <row r="8680" spans="1:21" x14ac:dyDescent="0.2">
      <c r="A8680" s="1">
        <v>12</v>
      </c>
      <c r="B8680" s="1">
        <v>28</v>
      </c>
      <c r="C8680" s="1">
        <v>8</v>
      </c>
      <c r="D8680">
        <v>1.8</v>
      </c>
      <c r="E8680">
        <v>1</v>
      </c>
      <c r="F8680">
        <v>94</v>
      </c>
      <c r="G8680">
        <v>0</v>
      </c>
      <c r="H8680">
        <v>0</v>
      </c>
      <c r="I8680">
        <v>0</v>
      </c>
      <c r="J8680" s="4">
        <f t="shared" si="1218"/>
        <v>124.26838052725276</v>
      </c>
      <c r="K8680" s="4">
        <f t="shared" si="1219"/>
        <v>-2.7675271356207247</v>
      </c>
      <c r="L8680" s="5">
        <f t="shared" si="1224"/>
        <v>40.731619472747241</v>
      </c>
      <c r="M8680" s="5">
        <f t="shared" si="1225"/>
        <v>0</v>
      </c>
      <c r="N8680" s="6">
        <f t="shared" si="1217"/>
        <v>0</v>
      </c>
      <c r="O8680" s="6">
        <f t="shared" si="1220"/>
        <v>0</v>
      </c>
      <c r="P8680" s="6">
        <f>FORECAST(J8680,Inputs!$B$10:$B$18,Inputs!$A$10:$A$18)</f>
        <v>31.706188708585671</v>
      </c>
      <c r="Q8680" s="6">
        <f>IF(Inputs!$D$10="Yes",IF('Hourly Calcs'!P8680&gt;'Hourly Calcs'!K8680,'Hourly Calcs'!O8680,N8680+O8680),N8680+O8680)</f>
        <v>0</v>
      </c>
      <c r="R8680" s="12">
        <f t="shared" si="1221"/>
        <v>0</v>
      </c>
      <c r="S8680" s="1">
        <f>IF(AND(A8680&gt;=5,A8680&lt;=9),INDEX(Demand!$C$3:$C$26,C8680),INDEX(Demand!$B$3:$B$26,C8680))</f>
        <v>350</v>
      </c>
      <c r="T8680" s="7">
        <f t="shared" si="1222"/>
        <v>0</v>
      </c>
      <c r="U8680" s="7">
        <f t="shared" si="1223"/>
        <v>0</v>
      </c>
    </row>
    <row r="8681" spans="1:21" x14ac:dyDescent="0.2">
      <c r="A8681" s="1">
        <v>12</v>
      </c>
      <c r="B8681" s="1">
        <v>28</v>
      </c>
      <c r="C8681" s="1">
        <v>9</v>
      </c>
      <c r="D8681">
        <v>1.8</v>
      </c>
      <c r="E8681">
        <v>0.6</v>
      </c>
      <c r="F8681">
        <v>92</v>
      </c>
      <c r="G8681">
        <v>5</v>
      </c>
      <c r="H8681">
        <v>0</v>
      </c>
      <c r="I8681">
        <v>5</v>
      </c>
      <c r="J8681" s="4">
        <f t="shared" si="1218"/>
        <v>135.98198830806808</v>
      </c>
      <c r="K8681" s="4">
        <f t="shared" si="1219"/>
        <v>4.5485633373772885</v>
      </c>
      <c r="L8681" s="5">
        <f t="shared" si="1224"/>
        <v>29.018011691931918</v>
      </c>
      <c r="M8681" s="5">
        <f t="shared" si="1225"/>
        <v>29.451436662622712</v>
      </c>
      <c r="N8681" s="6">
        <f t="shared" si="1217"/>
        <v>0</v>
      </c>
      <c r="O8681" s="6">
        <f t="shared" si="1220"/>
        <v>4.5725939313876038</v>
      </c>
      <c r="P8681" s="6">
        <f>FORECAST(J8681,Inputs!$B$10:$B$18,Inputs!$A$10:$A$18)</f>
        <v>31.814648039889516</v>
      </c>
      <c r="Q8681" s="6">
        <f>IF(Inputs!$D$10="Yes",IF('Hourly Calcs'!P8681&gt;'Hourly Calcs'!K8681,'Hourly Calcs'!O8681,N8681+O8681),N8681+O8681)</f>
        <v>4.5725939313876038</v>
      </c>
      <c r="R8681" s="12">
        <f t="shared" si="1221"/>
        <v>21.728966361953894</v>
      </c>
      <c r="S8681" s="1">
        <f>IF(AND(A8681&gt;=5,A8681&lt;=9),INDEX(Demand!$C$3:$C$26,C8681),INDEX(Demand!$B$3:$B$26,C8681))</f>
        <v>350</v>
      </c>
      <c r="T8681" s="7">
        <f t="shared" si="1222"/>
        <v>21.728966361953894</v>
      </c>
      <c r="U8681" s="7">
        <f t="shared" si="1223"/>
        <v>0</v>
      </c>
    </row>
    <row r="8682" spans="1:21" x14ac:dyDescent="0.2">
      <c r="A8682" s="1">
        <v>12</v>
      </c>
      <c r="B8682" s="1">
        <v>28</v>
      </c>
      <c r="C8682" s="1">
        <v>10</v>
      </c>
      <c r="D8682">
        <v>2.2000000000000002</v>
      </c>
      <c r="E8682">
        <v>1.2</v>
      </c>
      <c r="F8682">
        <v>93</v>
      </c>
      <c r="G8682">
        <v>54</v>
      </c>
      <c r="H8682">
        <v>0</v>
      </c>
      <c r="I8682">
        <v>54</v>
      </c>
      <c r="J8682" s="4">
        <f t="shared" si="1218"/>
        <v>148.57530111852705</v>
      </c>
      <c r="K8682" s="4">
        <f t="shared" si="1219"/>
        <v>10.265929753568855</v>
      </c>
      <c r="L8682" s="5">
        <f t="shared" si="1224"/>
        <v>16.424698881472949</v>
      </c>
      <c r="M8682" s="5">
        <f t="shared" si="1225"/>
        <v>23.734070246431145</v>
      </c>
      <c r="N8682" s="6">
        <f t="shared" si="1217"/>
        <v>0</v>
      </c>
      <c r="O8682" s="6">
        <f t="shared" si="1220"/>
        <v>49.384014458986123</v>
      </c>
      <c r="P8682" s="6">
        <f>FORECAST(J8682,Inputs!$B$10:$B$18,Inputs!$A$10:$A$18)</f>
        <v>31.931252788134508</v>
      </c>
      <c r="Q8682" s="6">
        <f>IF(Inputs!$D$10="Yes",IF('Hourly Calcs'!P8682&gt;'Hourly Calcs'!K8682,'Hourly Calcs'!O8682,N8682+O8682),N8682+O8682)</f>
        <v>49.384014458986123</v>
      </c>
      <c r="R8682" s="12">
        <f t="shared" si="1221"/>
        <v>234.67283670910206</v>
      </c>
      <c r="S8682" s="1">
        <f>IF(AND(A8682&gt;=5,A8682&lt;=9),INDEX(Demand!$C$3:$C$26,C8682),INDEX(Demand!$B$3:$B$26,C8682))</f>
        <v>600</v>
      </c>
      <c r="T8682" s="7">
        <f t="shared" si="1222"/>
        <v>234.67283670910206</v>
      </c>
      <c r="U8682" s="7">
        <f t="shared" si="1223"/>
        <v>0</v>
      </c>
    </row>
    <row r="8683" spans="1:21" x14ac:dyDescent="0.2">
      <c r="A8683" s="1">
        <v>12</v>
      </c>
      <c r="B8683" s="1">
        <v>28</v>
      </c>
      <c r="C8683" s="1">
        <v>11</v>
      </c>
      <c r="D8683">
        <v>2.7</v>
      </c>
      <c r="E8683">
        <v>1.6</v>
      </c>
      <c r="F8683">
        <v>92</v>
      </c>
      <c r="G8683">
        <v>104</v>
      </c>
      <c r="H8683">
        <v>19</v>
      </c>
      <c r="I8683">
        <v>99</v>
      </c>
      <c r="J8683" s="4">
        <f t="shared" si="1218"/>
        <v>162.06976349360156</v>
      </c>
      <c r="K8683" s="4">
        <f t="shared" si="1219"/>
        <v>14.208227391819662</v>
      </c>
      <c r="L8683" s="5">
        <f t="shared" si="1224"/>
        <v>2.9302365063984439</v>
      </c>
      <c r="M8683" s="5">
        <f t="shared" si="1225"/>
        <v>19.791772608180338</v>
      </c>
      <c r="N8683" s="6">
        <f t="shared" si="1217"/>
        <v>14.152395744516262</v>
      </c>
      <c r="O8683" s="6">
        <f t="shared" si="1220"/>
        <v>90.537359841474554</v>
      </c>
      <c r="P8683" s="6">
        <f>FORECAST(J8683,Inputs!$B$10:$B$18,Inputs!$A$10:$A$18)</f>
        <v>32.056201513829642</v>
      </c>
      <c r="Q8683" s="6">
        <f>IF(Inputs!$D$10="Yes",IF('Hourly Calcs'!P8683&gt;'Hourly Calcs'!K8683,'Hourly Calcs'!O8683,N8683+O8683),N8683+O8683)</f>
        <v>90.537359841474554</v>
      </c>
      <c r="R8683" s="12">
        <f t="shared" si="1221"/>
        <v>430.23353396668705</v>
      </c>
      <c r="S8683" s="1">
        <f>IF(AND(A8683&gt;=5,A8683&lt;=9),INDEX(Demand!$C$3:$C$26,C8683),INDEX(Demand!$B$3:$B$26,C8683))</f>
        <v>600</v>
      </c>
      <c r="T8683" s="7">
        <f t="shared" si="1222"/>
        <v>430.23353396668705</v>
      </c>
      <c r="U8683" s="7">
        <f t="shared" si="1223"/>
        <v>0</v>
      </c>
    </row>
    <row r="8684" spans="1:21" x14ac:dyDescent="0.2">
      <c r="A8684" s="1">
        <v>12</v>
      </c>
      <c r="B8684" s="1">
        <v>28</v>
      </c>
      <c r="C8684" s="1">
        <v>12</v>
      </c>
      <c r="D8684">
        <v>2.8</v>
      </c>
      <c r="E8684">
        <v>1.5</v>
      </c>
      <c r="F8684">
        <v>91</v>
      </c>
      <c r="G8684">
        <v>135</v>
      </c>
      <c r="H8684">
        <v>61</v>
      </c>
      <c r="I8684">
        <v>117</v>
      </c>
      <c r="J8684" s="4">
        <f t="shared" si="1218"/>
        <v>176.21116945045978</v>
      </c>
      <c r="K8684" s="4">
        <f t="shared" si="1219"/>
        <v>15.992818976893034</v>
      </c>
      <c r="L8684" s="5">
        <f t="shared" si="1224"/>
        <v>11.211169450459778</v>
      </c>
      <c r="M8684" s="5">
        <f t="shared" si="1225"/>
        <v>18.007181023106966</v>
      </c>
      <c r="N8684" s="6">
        <f t="shared" si="1217"/>
        <v>46.098063184310774</v>
      </c>
      <c r="O8684" s="6">
        <f t="shared" si="1220"/>
        <v>106.99869799446994</v>
      </c>
      <c r="P8684" s="6">
        <f>FORECAST(J8684,Inputs!$B$10:$B$18,Inputs!$A$10:$A$18)</f>
        <v>32.187140457874627</v>
      </c>
      <c r="Q8684" s="6">
        <f>IF(Inputs!$D$10="Yes",IF('Hourly Calcs'!P8684&gt;'Hourly Calcs'!K8684,'Hourly Calcs'!O8684,N8684+O8684),N8684+O8684)</f>
        <v>106.99869799446994</v>
      </c>
      <c r="R8684" s="12">
        <f t="shared" si="1221"/>
        <v>508.45781286972112</v>
      </c>
      <c r="S8684" s="1">
        <f>IF(AND(A8684&gt;=5,A8684&lt;=9),INDEX(Demand!$C$3:$C$26,C8684),INDEX(Demand!$B$3:$B$26,C8684))</f>
        <v>600</v>
      </c>
      <c r="T8684" s="7">
        <f t="shared" si="1222"/>
        <v>508.45781286972112</v>
      </c>
      <c r="U8684" s="7">
        <f t="shared" si="1223"/>
        <v>0</v>
      </c>
    </row>
    <row r="8685" spans="1:21" x14ac:dyDescent="0.2">
      <c r="A8685" s="1">
        <v>12</v>
      </c>
      <c r="B8685" s="1">
        <v>28</v>
      </c>
      <c r="C8685" s="1">
        <v>13</v>
      </c>
      <c r="D8685">
        <v>2.8</v>
      </c>
      <c r="E8685">
        <v>1.5</v>
      </c>
      <c r="F8685">
        <v>91</v>
      </c>
      <c r="G8685">
        <v>140</v>
      </c>
      <c r="H8685">
        <v>44</v>
      </c>
      <c r="I8685">
        <v>127</v>
      </c>
      <c r="J8685" s="4">
        <f t="shared" si="1218"/>
        <v>190.50444381683437</v>
      </c>
      <c r="K8685" s="4">
        <f t="shared" si="1219"/>
        <v>15.440755309958135</v>
      </c>
      <c r="L8685" s="5">
        <f t="shared" si="1224"/>
        <v>25.504443816834367</v>
      </c>
      <c r="M8685" s="5">
        <f t="shared" si="1225"/>
        <v>18.559244690041865</v>
      </c>
      <c r="N8685" s="6">
        <f t="shared" si="1217"/>
        <v>31.117176629141134</v>
      </c>
      <c r="O8685" s="6">
        <f t="shared" si="1220"/>
        <v>116.14388585724514</v>
      </c>
      <c r="P8685" s="6">
        <f>FORECAST(J8685,Inputs!$B$10:$B$18,Inputs!$A$10:$A$18)</f>
        <v>32.319485590896612</v>
      </c>
      <c r="Q8685" s="6">
        <f>IF(Inputs!$D$10="Yes",IF('Hourly Calcs'!P8685&gt;'Hourly Calcs'!K8685,'Hourly Calcs'!O8685,N8685+O8685),N8685+O8685)</f>
        <v>116.14388585724514</v>
      </c>
      <c r="R8685" s="12">
        <f t="shared" si="1221"/>
        <v>551.91574559362891</v>
      </c>
      <c r="S8685" s="1">
        <f>IF(AND(A8685&gt;=5,A8685&lt;=9),INDEX(Demand!$C$3:$C$26,C8685),INDEX(Demand!$B$3:$B$26,C8685))</f>
        <v>600</v>
      </c>
      <c r="T8685" s="7">
        <f t="shared" si="1222"/>
        <v>551.91574559362891</v>
      </c>
      <c r="U8685" s="7">
        <f t="shared" si="1223"/>
        <v>0</v>
      </c>
    </row>
    <row r="8686" spans="1:21" x14ac:dyDescent="0.2">
      <c r="A8686" s="1">
        <v>12</v>
      </c>
      <c r="B8686" s="1">
        <v>28</v>
      </c>
      <c r="C8686" s="1">
        <v>14</v>
      </c>
      <c r="D8686">
        <v>2.7</v>
      </c>
      <c r="E8686">
        <v>1.4</v>
      </c>
      <c r="F8686">
        <v>91</v>
      </c>
      <c r="G8686">
        <v>117</v>
      </c>
      <c r="H8686">
        <v>26</v>
      </c>
      <c r="I8686">
        <v>110</v>
      </c>
      <c r="J8686" s="4">
        <f t="shared" si="1218"/>
        <v>204.39250667949929</v>
      </c>
      <c r="K8686" s="4">
        <f t="shared" si="1219"/>
        <v>12.608538288727672</v>
      </c>
      <c r="L8686" s="5">
        <f t="shared" si="1224"/>
        <v>39.392506679499292</v>
      </c>
      <c r="M8686" s="5">
        <f t="shared" si="1225"/>
        <v>21.391461711272328</v>
      </c>
      <c r="N8686" s="6">
        <f t="shared" si="1217"/>
        <v>15.67023502027868</v>
      </c>
      <c r="O8686" s="6">
        <f t="shared" si="1220"/>
        <v>100.59706649052728</v>
      </c>
      <c r="P8686" s="6">
        <f>FORECAST(J8686,Inputs!$B$10:$B$18,Inputs!$A$10:$A$18)</f>
        <v>32.448078765550918</v>
      </c>
      <c r="Q8686" s="6">
        <f>IF(Inputs!$D$10="Yes",IF('Hourly Calcs'!P8686&gt;'Hourly Calcs'!K8686,'Hourly Calcs'!O8686,N8686+O8686),N8686+O8686)</f>
        <v>100.59706649052728</v>
      </c>
      <c r="R8686" s="12">
        <f t="shared" si="1221"/>
        <v>478.03725996298562</v>
      </c>
      <c r="S8686" s="1">
        <f>IF(AND(A8686&gt;=5,A8686&lt;=9),INDEX(Demand!$C$3:$C$26,C8686),INDEX(Demand!$B$3:$B$26,C8686))</f>
        <v>600</v>
      </c>
      <c r="T8686" s="7">
        <f t="shared" si="1222"/>
        <v>478.03725996298562</v>
      </c>
      <c r="U8686" s="7">
        <f t="shared" si="1223"/>
        <v>0</v>
      </c>
    </row>
    <row r="8687" spans="1:21" x14ac:dyDescent="0.2">
      <c r="A8687" s="1">
        <v>12</v>
      </c>
      <c r="B8687" s="1">
        <v>28</v>
      </c>
      <c r="C8687" s="1">
        <v>15</v>
      </c>
      <c r="D8687">
        <v>2.6</v>
      </c>
      <c r="E8687">
        <v>1.4</v>
      </c>
      <c r="F8687">
        <v>92</v>
      </c>
      <c r="G8687">
        <v>72</v>
      </c>
      <c r="H8687">
        <v>5</v>
      </c>
      <c r="I8687">
        <v>71</v>
      </c>
      <c r="J8687" s="4">
        <f t="shared" si="1218"/>
        <v>217.47943434783133</v>
      </c>
      <c r="K8687" s="4">
        <f t="shared" si="1219"/>
        <v>7.7728274461533999</v>
      </c>
      <c r="L8687" s="5">
        <f t="shared" si="1224"/>
        <v>52.479434347831329</v>
      </c>
      <c r="M8687" s="5">
        <f t="shared" si="1225"/>
        <v>26.2271725538466</v>
      </c>
      <c r="N8687" s="6">
        <f t="shared" si="1217"/>
        <v>2.2478444236577824</v>
      </c>
      <c r="O8687" s="6">
        <f t="shared" si="1220"/>
        <v>64.930833825703971</v>
      </c>
      <c r="P8687" s="6">
        <f>FORECAST(J8687,Inputs!$B$10:$B$18,Inputs!$A$10:$A$18)</f>
        <v>32.569254021739177</v>
      </c>
      <c r="Q8687" s="6">
        <f>IF(Inputs!$D$10="Yes",IF('Hourly Calcs'!P8687&gt;'Hourly Calcs'!K8687,'Hourly Calcs'!O8687,N8687+O8687),N8687+O8687)</f>
        <v>64.930833825703971</v>
      </c>
      <c r="R8687" s="12">
        <f t="shared" si="1221"/>
        <v>308.55132233974524</v>
      </c>
      <c r="S8687" s="1">
        <f>IF(AND(A8687&gt;=5,A8687&lt;=9),INDEX(Demand!$C$3:$C$26,C8687),INDEX(Demand!$B$3:$B$26,C8687))</f>
        <v>600</v>
      </c>
      <c r="T8687" s="7">
        <f t="shared" si="1222"/>
        <v>308.55132233974524</v>
      </c>
      <c r="U8687" s="7">
        <f t="shared" si="1223"/>
        <v>0</v>
      </c>
    </row>
    <row r="8688" spans="1:21" x14ac:dyDescent="0.2">
      <c r="A8688" s="1">
        <v>12</v>
      </c>
      <c r="B8688" s="1">
        <v>28</v>
      </c>
      <c r="C8688" s="1">
        <v>16</v>
      </c>
      <c r="D8688">
        <v>2.2000000000000002</v>
      </c>
      <c r="E8688">
        <v>1.1000000000000001</v>
      </c>
      <c r="F8688">
        <v>92</v>
      </c>
      <c r="G8688">
        <v>26</v>
      </c>
      <c r="H8688">
        <v>0</v>
      </c>
      <c r="I8688">
        <v>26</v>
      </c>
      <c r="J8688" s="4">
        <f t="shared" si="1218"/>
        <v>229.64436895717589</v>
      </c>
      <c r="K8688" s="4">
        <f t="shared" si="1219"/>
        <v>1.4763815218221481</v>
      </c>
      <c r="L8688" s="5">
        <f t="shared" si="1224"/>
        <v>64.644368957175885</v>
      </c>
      <c r="M8688" s="5">
        <f t="shared" si="1225"/>
        <v>32.523618478177852</v>
      </c>
      <c r="N8688" s="6">
        <f t="shared" si="1217"/>
        <v>0</v>
      </c>
      <c r="O8688" s="6">
        <f t="shared" si="1220"/>
        <v>23.777488443215542</v>
      </c>
      <c r="P8688" s="6">
        <f>FORECAST(J8688,Inputs!$B$10:$B$18,Inputs!$A$10:$A$18)</f>
        <v>32.681892305159032</v>
      </c>
      <c r="Q8688" s="6">
        <f>IF(Inputs!$D$10="Yes",IF('Hourly Calcs'!P8688&gt;'Hourly Calcs'!K8688,'Hourly Calcs'!O8688,N8688+O8688),N8688+O8688)</f>
        <v>23.777488443215542</v>
      </c>
      <c r="R8688" s="12">
        <f t="shared" si="1221"/>
        <v>112.99062508216025</v>
      </c>
      <c r="S8688" s="1">
        <f>IF(AND(A8688&gt;=5,A8688&lt;=9),INDEX(Demand!$C$3:$C$26,C8688),INDEX(Demand!$B$3:$B$26,C8688))</f>
        <v>900</v>
      </c>
      <c r="T8688" s="7">
        <f t="shared" si="1222"/>
        <v>112.99062508216025</v>
      </c>
      <c r="U8688" s="7">
        <f t="shared" si="1223"/>
        <v>0</v>
      </c>
    </row>
    <row r="8689" spans="1:21" x14ac:dyDescent="0.2">
      <c r="A8689" s="1">
        <v>12</v>
      </c>
      <c r="B8689" s="1">
        <v>28</v>
      </c>
      <c r="C8689" s="1">
        <v>17</v>
      </c>
      <c r="D8689">
        <v>2.2999999999999998</v>
      </c>
      <c r="E8689">
        <v>1</v>
      </c>
      <c r="F8689">
        <v>91</v>
      </c>
      <c r="G8689">
        <v>1</v>
      </c>
      <c r="H8689">
        <v>0</v>
      </c>
      <c r="I8689">
        <v>1</v>
      </c>
      <c r="J8689" s="4">
        <f t="shared" si="1218"/>
        <v>241.01919669898567</v>
      </c>
      <c r="K8689" s="4">
        <f t="shared" si="1219"/>
        <v>-6.62271274597488</v>
      </c>
      <c r="L8689" s="5">
        <f t="shared" si="1224"/>
        <v>76.019196698985667</v>
      </c>
      <c r="M8689" s="5">
        <f t="shared" si="1225"/>
        <v>0</v>
      </c>
      <c r="N8689" s="6">
        <f t="shared" si="1217"/>
        <v>0</v>
      </c>
      <c r="O8689" s="6">
        <f t="shared" si="1220"/>
        <v>0.91451878627752081</v>
      </c>
      <c r="P8689" s="6">
        <f>FORECAST(J8689,Inputs!$B$10:$B$18,Inputs!$A$10:$A$18)</f>
        <v>32.787214784249862</v>
      </c>
      <c r="Q8689" s="6">
        <f>IF(Inputs!$D$10="Yes",IF('Hourly Calcs'!P8689&gt;'Hourly Calcs'!K8689,'Hourly Calcs'!O8689,N8689+O8689),N8689+O8689)</f>
        <v>0.91451878627752081</v>
      </c>
      <c r="R8689" s="12">
        <f t="shared" si="1221"/>
        <v>4.3457932723907788</v>
      </c>
      <c r="S8689" s="1">
        <f>IF(AND(A8689&gt;=5,A8689&lt;=9),INDEX(Demand!$C$3:$C$26,C8689),INDEX(Demand!$B$3:$B$26,C8689))</f>
        <v>900</v>
      </c>
      <c r="T8689" s="7">
        <f t="shared" si="1222"/>
        <v>4.3457932723907788</v>
      </c>
      <c r="U8689" s="7">
        <f t="shared" si="1223"/>
        <v>0</v>
      </c>
    </row>
    <row r="8690" spans="1:21" x14ac:dyDescent="0.2">
      <c r="A8690" s="1">
        <v>12</v>
      </c>
      <c r="B8690" s="1">
        <v>28</v>
      </c>
      <c r="C8690" s="1">
        <v>18</v>
      </c>
      <c r="D8690">
        <v>2.4</v>
      </c>
      <c r="E8690">
        <v>1</v>
      </c>
      <c r="F8690">
        <v>90</v>
      </c>
      <c r="G8690">
        <v>0</v>
      </c>
      <c r="H8690">
        <v>0</v>
      </c>
      <c r="I8690">
        <v>0</v>
      </c>
      <c r="J8690" s="4">
        <f t="shared" si="1218"/>
        <v>251.91777208793485</v>
      </c>
      <c r="K8690" s="4">
        <f t="shared" si="1219"/>
        <v>-15.339764815362187</v>
      </c>
      <c r="L8690" s="5">
        <f t="shared" si="1224"/>
        <v>86.91777208793485</v>
      </c>
      <c r="M8690" s="5">
        <f t="shared" si="1225"/>
        <v>0</v>
      </c>
      <c r="N8690" s="6">
        <f t="shared" si="1217"/>
        <v>0</v>
      </c>
      <c r="O8690" s="6">
        <f t="shared" si="1220"/>
        <v>0</v>
      </c>
      <c r="P8690" s="6">
        <f>FORECAST(J8690,Inputs!$B$10:$B$18,Inputs!$A$10:$A$18)</f>
        <v>32.888127519332727</v>
      </c>
      <c r="Q8690" s="6">
        <f>IF(Inputs!$D$10="Yes",IF('Hourly Calcs'!P8690&gt;'Hourly Calcs'!K8690,'Hourly Calcs'!O8690,N8690+O8690),N8690+O8690)</f>
        <v>0</v>
      </c>
      <c r="R8690" s="12">
        <f t="shared" si="1221"/>
        <v>0</v>
      </c>
      <c r="S8690" s="1">
        <f>IF(AND(A8690&gt;=5,A8690&lt;=9),INDEX(Demand!$C$3:$C$26,C8690),INDEX(Demand!$B$3:$B$26,C8690))</f>
        <v>900</v>
      </c>
      <c r="T8690" s="7">
        <f t="shared" si="1222"/>
        <v>0</v>
      </c>
      <c r="U8690" s="7">
        <f t="shared" si="1223"/>
        <v>0</v>
      </c>
    </row>
    <row r="8691" spans="1:21" x14ac:dyDescent="0.2">
      <c r="A8691" s="1">
        <v>12</v>
      </c>
      <c r="B8691" s="1">
        <v>28</v>
      </c>
      <c r="C8691" s="1">
        <v>19</v>
      </c>
      <c r="D8691">
        <v>2.5</v>
      </c>
      <c r="E8691">
        <v>1.4</v>
      </c>
      <c r="F8691">
        <v>92</v>
      </c>
      <c r="G8691">
        <v>0</v>
      </c>
      <c r="H8691">
        <v>0</v>
      </c>
      <c r="I8691">
        <v>0</v>
      </c>
      <c r="J8691" s="4">
        <f t="shared" si="1218"/>
        <v>262.79888161678218</v>
      </c>
      <c r="K8691" s="4">
        <f t="shared" si="1219"/>
        <v>-24.593095030058279</v>
      </c>
      <c r="L8691" s="5">
        <f t="shared" si="1224"/>
        <v>0</v>
      </c>
      <c r="M8691" s="5">
        <f t="shared" si="1225"/>
        <v>0</v>
      </c>
      <c r="N8691" s="6">
        <f t="shared" si="1217"/>
        <v>0</v>
      </c>
      <c r="O8691" s="6">
        <f t="shared" si="1220"/>
        <v>0</v>
      </c>
      <c r="P8691" s="6">
        <f>FORECAST(J8691,Inputs!$B$10:$B$18,Inputs!$A$10:$A$18)</f>
        <v>32.988878533488723</v>
      </c>
      <c r="Q8691" s="6">
        <f>IF(Inputs!$D$10="Yes",IF('Hourly Calcs'!P8691&gt;'Hourly Calcs'!K8691,'Hourly Calcs'!O8691,N8691+O8691),N8691+O8691)</f>
        <v>0</v>
      </c>
      <c r="R8691" s="12">
        <f t="shared" si="1221"/>
        <v>0</v>
      </c>
      <c r="S8691" s="1">
        <f>IF(AND(A8691&gt;=5,A8691&lt;=9),INDEX(Demand!$C$3:$C$26,C8691),INDEX(Demand!$B$3:$B$26,C8691))</f>
        <v>900</v>
      </c>
      <c r="T8691" s="7">
        <f t="shared" si="1222"/>
        <v>0</v>
      </c>
      <c r="U8691" s="7">
        <f t="shared" si="1223"/>
        <v>0</v>
      </c>
    </row>
    <row r="8692" spans="1:21" x14ac:dyDescent="0.2">
      <c r="A8692" s="1">
        <v>12</v>
      </c>
      <c r="B8692" s="1">
        <v>28</v>
      </c>
      <c r="C8692" s="1">
        <v>20</v>
      </c>
      <c r="D8692">
        <v>1.3</v>
      </c>
      <c r="E8692">
        <v>0.5</v>
      </c>
      <c r="F8692">
        <v>94</v>
      </c>
      <c r="G8692">
        <v>0</v>
      </c>
      <c r="H8692">
        <v>0</v>
      </c>
      <c r="I8692">
        <v>0</v>
      </c>
      <c r="J8692" s="4">
        <f t="shared" si="1218"/>
        <v>274.30087759842701</v>
      </c>
      <c r="K8692" s="4">
        <f t="shared" si="1219"/>
        <v>-34.067592274890472</v>
      </c>
      <c r="L8692" s="5">
        <f t="shared" si="1224"/>
        <v>0</v>
      </c>
      <c r="M8692" s="5">
        <f t="shared" si="1225"/>
        <v>0</v>
      </c>
      <c r="N8692" s="6">
        <f t="shared" si="1217"/>
        <v>0</v>
      </c>
      <c r="O8692" s="6">
        <f t="shared" si="1220"/>
        <v>0</v>
      </c>
      <c r="P8692" s="6">
        <f>FORECAST(J8692,Inputs!$B$10:$B$18,Inputs!$A$10:$A$18)</f>
        <v>33.095378496281732</v>
      </c>
      <c r="Q8692" s="6">
        <f>IF(Inputs!$D$10="Yes",IF('Hourly Calcs'!P8692&gt;'Hourly Calcs'!K8692,'Hourly Calcs'!O8692,N8692+O8692),N8692+O8692)</f>
        <v>0</v>
      </c>
      <c r="R8692" s="12">
        <f t="shared" si="1221"/>
        <v>0</v>
      </c>
      <c r="S8692" s="1">
        <f>IF(AND(A8692&gt;=5,A8692&lt;=9),INDEX(Demand!$C$3:$C$26,C8692),INDEX(Demand!$B$3:$B$26,C8692))</f>
        <v>800</v>
      </c>
      <c r="T8692" s="7">
        <f t="shared" si="1222"/>
        <v>0</v>
      </c>
      <c r="U8692" s="7">
        <f t="shared" si="1223"/>
        <v>0</v>
      </c>
    </row>
    <row r="8693" spans="1:21" x14ac:dyDescent="0.2">
      <c r="A8693" s="1">
        <v>12</v>
      </c>
      <c r="B8693" s="1">
        <v>28</v>
      </c>
      <c r="C8693" s="1">
        <v>21</v>
      </c>
      <c r="D8693">
        <v>1.7</v>
      </c>
      <c r="E8693">
        <v>0.6</v>
      </c>
      <c r="F8693">
        <v>92</v>
      </c>
      <c r="G8693">
        <v>0</v>
      </c>
      <c r="H8693">
        <v>0</v>
      </c>
      <c r="I8693">
        <v>0</v>
      </c>
      <c r="J8693" s="4">
        <f t="shared" si="1218"/>
        <v>287.36997692542059</v>
      </c>
      <c r="K8693" s="4">
        <f t="shared" si="1219"/>
        <v>-43.375964466696217</v>
      </c>
      <c r="L8693" s="5">
        <f t="shared" si="1224"/>
        <v>0</v>
      </c>
      <c r="M8693" s="5">
        <f t="shared" si="1225"/>
        <v>0</v>
      </c>
      <c r="N8693" s="6">
        <f t="shared" si="1217"/>
        <v>0</v>
      </c>
      <c r="O8693" s="6">
        <f t="shared" si="1220"/>
        <v>0</v>
      </c>
      <c r="P8693" s="6">
        <f>FORECAST(J8693,Inputs!$B$10:$B$18,Inputs!$A$10:$A$18)</f>
        <v>33.216388675235372</v>
      </c>
      <c r="Q8693" s="6">
        <f>IF(Inputs!$D$10="Yes",IF('Hourly Calcs'!P8693&gt;'Hourly Calcs'!K8693,'Hourly Calcs'!O8693,N8693+O8693),N8693+O8693)</f>
        <v>0</v>
      </c>
      <c r="R8693" s="12">
        <f t="shared" si="1221"/>
        <v>0</v>
      </c>
      <c r="S8693" s="1">
        <f>IF(AND(A8693&gt;=5,A8693&lt;=9),INDEX(Demand!$C$3:$C$26,C8693),INDEX(Demand!$B$3:$B$26,C8693))</f>
        <v>700</v>
      </c>
      <c r="T8693" s="7">
        <f t="shared" si="1222"/>
        <v>0</v>
      </c>
      <c r="U8693" s="7">
        <f t="shared" si="1223"/>
        <v>0</v>
      </c>
    </row>
    <row r="8694" spans="1:21" x14ac:dyDescent="0.2">
      <c r="A8694" s="1">
        <v>12</v>
      </c>
      <c r="B8694" s="1">
        <v>28</v>
      </c>
      <c r="C8694" s="1">
        <v>22</v>
      </c>
      <c r="D8694">
        <v>2.2000000000000002</v>
      </c>
      <c r="E8694">
        <v>0.7</v>
      </c>
      <c r="F8694">
        <v>90</v>
      </c>
      <c r="G8694">
        <v>0</v>
      </c>
      <c r="H8694">
        <v>0</v>
      </c>
      <c r="I8694">
        <v>0</v>
      </c>
      <c r="J8694" s="4">
        <f t="shared" si="1218"/>
        <v>303.48422061543039</v>
      </c>
      <c r="K8694" s="4">
        <f t="shared" si="1219"/>
        <v>-51.943109859391512</v>
      </c>
      <c r="L8694" s="5">
        <f t="shared" si="1224"/>
        <v>0</v>
      </c>
      <c r="M8694" s="5">
        <f t="shared" si="1225"/>
        <v>0</v>
      </c>
      <c r="N8694" s="6">
        <f t="shared" si="1217"/>
        <v>0</v>
      </c>
      <c r="O8694" s="6">
        <f t="shared" si="1220"/>
        <v>0</v>
      </c>
      <c r="P8694" s="6">
        <f>FORECAST(J8694,Inputs!$B$10:$B$18,Inputs!$A$10:$A$18)</f>
        <v>33.365594635328058</v>
      </c>
      <c r="Q8694" s="6">
        <f>IF(Inputs!$D$10="Yes",IF('Hourly Calcs'!P8694&gt;'Hourly Calcs'!K8694,'Hourly Calcs'!O8694,N8694+O8694),N8694+O8694)</f>
        <v>0</v>
      </c>
      <c r="R8694" s="12">
        <f t="shared" si="1221"/>
        <v>0</v>
      </c>
      <c r="S8694" s="1">
        <f>IF(AND(A8694&gt;=5,A8694&lt;=9),INDEX(Demand!$C$3:$C$26,C8694),INDEX(Demand!$B$3:$B$26,C8694))</f>
        <v>600</v>
      </c>
      <c r="T8694" s="7">
        <f t="shared" si="1222"/>
        <v>0</v>
      </c>
      <c r="U8694" s="7">
        <f t="shared" si="1223"/>
        <v>0</v>
      </c>
    </row>
    <row r="8695" spans="1:21" x14ac:dyDescent="0.2">
      <c r="A8695" s="1">
        <v>12</v>
      </c>
      <c r="B8695" s="1">
        <v>28</v>
      </c>
      <c r="C8695" s="1">
        <v>23</v>
      </c>
      <c r="D8695">
        <v>1.9</v>
      </c>
      <c r="E8695">
        <v>0.5</v>
      </c>
      <c r="F8695">
        <v>90</v>
      </c>
      <c r="G8695">
        <v>0</v>
      </c>
      <c r="H8695">
        <v>0</v>
      </c>
      <c r="I8695">
        <v>0</v>
      </c>
      <c r="J8695" s="4">
        <f t="shared" si="1218"/>
        <v>324.69891193271587</v>
      </c>
      <c r="K8695" s="4">
        <f t="shared" si="1219"/>
        <v>-58.778690278515171</v>
      </c>
      <c r="L8695" s="5">
        <f t="shared" si="1224"/>
        <v>0</v>
      </c>
      <c r="M8695" s="5">
        <f t="shared" si="1225"/>
        <v>0</v>
      </c>
      <c r="N8695" s="6">
        <f t="shared" si="1217"/>
        <v>0</v>
      </c>
      <c r="O8695" s="6">
        <f t="shared" si="1220"/>
        <v>0</v>
      </c>
      <c r="P8695" s="6">
        <f>FORECAST(J8695,Inputs!$B$10:$B$18,Inputs!$A$10:$A$18)</f>
        <v>33.562026962339957</v>
      </c>
      <c r="Q8695" s="6">
        <f>IF(Inputs!$D$10="Yes",IF('Hourly Calcs'!P8695&gt;'Hourly Calcs'!K8695,'Hourly Calcs'!O8695,N8695+O8695),N8695+O8695)</f>
        <v>0</v>
      </c>
      <c r="R8695" s="12">
        <f t="shared" si="1221"/>
        <v>0</v>
      </c>
      <c r="S8695" s="1">
        <f>IF(AND(A8695&gt;=5,A8695&lt;=9),INDEX(Demand!$C$3:$C$26,C8695),INDEX(Demand!$B$3:$B$26,C8695))</f>
        <v>500</v>
      </c>
      <c r="T8695" s="7">
        <f t="shared" si="1222"/>
        <v>0</v>
      </c>
      <c r="U8695" s="7">
        <f t="shared" si="1223"/>
        <v>0</v>
      </c>
    </row>
    <row r="8696" spans="1:21" x14ac:dyDescent="0.2">
      <c r="A8696" s="1">
        <v>12</v>
      </c>
      <c r="B8696" s="1">
        <v>28</v>
      </c>
      <c r="C8696" s="1">
        <v>24</v>
      </c>
      <c r="D8696">
        <v>2.2999999999999998</v>
      </c>
      <c r="E8696">
        <v>0.7</v>
      </c>
      <c r="F8696">
        <v>89</v>
      </c>
      <c r="G8696">
        <v>0</v>
      </c>
      <c r="H8696">
        <v>0</v>
      </c>
      <c r="I8696">
        <v>0</v>
      </c>
      <c r="J8696" s="4">
        <f t="shared" si="1218"/>
        <v>352.01727211558193</v>
      </c>
      <c r="K8696" s="4">
        <f t="shared" si="1219"/>
        <v>-62.311199963060659</v>
      </c>
      <c r="L8696" s="5">
        <f t="shared" si="1224"/>
        <v>0</v>
      </c>
      <c r="M8696" s="5">
        <f t="shared" si="1225"/>
        <v>0</v>
      </c>
      <c r="N8696" s="6">
        <f t="shared" si="1217"/>
        <v>0</v>
      </c>
      <c r="O8696" s="6">
        <f t="shared" si="1220"/>
        <v>0</v>
      </c>
      <c r="P8696" s="6">
        <f>FORECAST(J8696,Inputs!$B$10:$B$18,Inputs!$A$10:$A$18)</f>
        <v>33.814974741810943</v>
      </c>
      <c r="Q8696" s="6">
        <f>IF(Inputs!$D$10="Yes",IF('Hourly Calcs'!P8696&gt;'Hourly Calcs'!K8696,'Hourly Calcs'!O8696,N8696+O8696),N8696+O8696)</f>
        <v>0</v>
      </c>
      <c r="R8696" s="12">
        <f t="shared" si="1221"/>
        <v>0</v>
      </c>
      <c r="S8696" s="1">
        <f>IF(AND(A8696&gt;=5,A8696&lt;=9),INDEX(Demand!$C$3:$C$26,C8696),INDEX(Demand!$B$3:$B$26,C8696))</f>
        <v>400</v>
      </c>
      <c r="T8696" s="7">
        <f t="shared" si="1222"/>
        <v>0</v>
      </c>
      <c r="U8696" s="7">
        <f t="shared" si="1223"/>
        <v>0</v>
      </c>
    </row>
    <row r="8697" spans="1:21" x14ac:dyDescent="0.2">
      <c r="A8697" s="1">
        <v>12</v>
      </c>
      <c r="B8697" s="1">
        <v>29</v>
      </c>
      <c r="C8697" s="1">
        <v>1</v>
      </c>
      <c r="D8697">
        <v>2.2999999999999998</v>
      </c>
      <c r="E8697">
        <v>0.9</v>
      </c>
      <c r="F8697">
        <v>90</v>
      </c>
      <c r="G8697">
        <v>0</v>
      </c>
      <c r="H8697">
        <v>0</v>
      </c>
      <c r="I8697">
        <v>0</v>
      </c>
      <c r="J8697" s="4">
        <f t="shared" si="1218"/>
        <v>21.281951751465925</v>
      </c>
      <c r="K8697" s="4">
        <f t="shared" si="1219"/>
        <v>-61.195780789791769</v>
      </c>
      <c r="L8697" s="5">
        <f t="shared" si="1224"/>
        <v>0</v>
      </c>
      <c r="M8697" s="5">
        <f t="shared" si="1225"/>
        <v>0</v>
      </c>
      <c r="N8697" s="6">
        <f t="shared" si="1217"/>
        <v>0</v>
      </c>
      <c r="O8697" s="6">
        <f t="shared" si="1220"/>
        <v>0</v>
      </c>
      <c r="P8697" s="6">
        <f>FORECAST(J8697,Inputs!$B$10:$B$18,Inputs!$A$10:$A$18)</f>
        <v>30.752610664365424</v>
      </c>
      <c r="Q8697" s="6">
        <f>IF(Inputs!$D$10="Yes",IF('Hourly Calcs'!P8697&gt;'Hourly Calcs'!K8697,'Hourly Calcs'!O8697,N8697+O8697),N8697+O8697)</f>
        <v>0</v>
      </c>
      <c r="R8697" s="12">
        <f t="shared" si="1221"/>
        <v>0</v>
      </c>
      <c r="S8697" s="1">
        <f>IF(AND(A8697&gt;=5,A8697&lt;=9),INDEX(Demand!$C$3:$C$26,C8697),INDEX(Demand!$B$3:$B$26,C8697))</f>
        <v>350</v>
      </c>
      <c r="T8697" s="7">
        <f t="shared" si="1222"/>
        <v>0</v>
      </c>
      <c r="U8697" s="7">
        <f t="shared" si="1223"/>
        <v>0</v>
      </c>
    </row>
    <row r="8698" spans="1:21" x14ac:dyDescent="0.2">
      <c r="A8698" s="1">
        <v>12</v>
      </c>
      <c r="B8698" s="1">
        <v>29</v>
      </c>
      <c r="C8698" s="1">
        <v>2</v>
      </c>
      <c r="D8698">
        <v>1.8</v>
      </c>
      <c r="E8698">
        <v>0.6</v>
      </c>
      <c r="F8698">
        <v>92</v>
      </c>
      <c r="G8698">
        <v>0</v>
      </c>
      <c r="H8698">
        <v>0</v>
      </c>
      <c r="I8698">
        <v>0</v>
      </c>
      <c r="J8698" s="4">
        <f t="shared" si="1218"/>
        <v>45.882366308222288</v>
      </c>
      <c r="K8698" s="4">
        <f t="shared" si="1219"/>
        <v>-55.9097097809925</v>
      </c>
      <c r="L8698" s="5">
        <f t="shared" si="1224"/>
        <v>0</v>
      </c>
      <c r="M8698" s="5">
        <f t="shared" si="1225"/>
        <v>0</v>
      </c>
      <c r="N8698" s="6">
        <f t="shared" si="1217"/>
        <v>0</v>
      </c>
      <c r="O8698" s="6">
        <f t="shared" si="1220"/>
        <v>0</v>
      </c>
      <c r="P8698" s="6">
        <f>FORECAST(J8698,Inputs!$B$10:$B$18,Inputs!$A$10:$A$18)</f>
        <v>30.980392280631687</v>
      </c>
      <c r="Q8698" s="6">
        <f>IF(Inputs!$D$10="Yes",IF('Hourly Calcs'!P8698&gt;'Hourly Calcs'!K8698,'Hourly Calcs'!O8698,N8698+O8698),N8698+O8698)</f>
        <v>0</v>
      </c>
      <c r="R8698" s="12">
        <f t="shared" si="1221"/>
        <v>0</v>
      </c>
      <c r="S8698" s="1">
        <f>IF(AND(A8698&gt;=5,A8698&lt;=9),INDEX(Demand!$C$3:$C$26,C8698),INDEX(Demand!$B$3:$B$26,C8698))</f>
        <v>350</v>
      </c>
      <c r="T8698" s="7">
        <f t="shared" si="1222"/>
        <v>0</v>
      </c>
      <c r="U8698" s="7">
        <f t="shared" si="1223"/>
        <v>0</v>
      </c>
    </row>
    <row r="8699" spans="1:21" x14ac:dyDescent="0.2">
      <c r="A8699" s="1">
        <v>12</v>
      </c>
      <c r="B8699" s="1">
        <v>29</v>
      </c>
      <c r="C8699" s="1">
        <v>3</v>
      </c>
      <c r="D8699">
        <v>2.2999999999999998</v>
      </c>
      <c r="E8699">
        <v>1.2</v>
      </c>
      <c r="F8699">
        <v>92</v>
      </c>
      <c r="G8699">
        <v>0</v>
      </c>
      <c r="H8699">
        <v>0</v>
      </c>
      <c r="I8699">
        <v>0</v>
      </c>
      <c r="J8699" s="4">
        <f t="shared" si="1218"/>
        <v>64.464836102520692</v>
      </c>
      <c r="K8699" s="4">
        <f t="shared" si="1219"/>
        <v>-48.108298139294675</v>
      </c>
      <c r="L8699" s="5">
        <f t="shared" si="1224"/>
        <v>0</v>
      </c>
      <c r="M8699" s="5">
        <f t="shared" si="1225"/>
        <v>0</v>
      </c>
      <c r="N8699" s="6">
        <f t="shared" si="1217"/>
        <v>0</v>
      </c>
      <c r="O8699" s="6">
        <f t="shared" si="1220"/>
        <v>0</v>
      </c>
      <c r="P8699" s="6">
        <f>FORECAST(J8699,Inputs!$B$10:$B$18,Inputs!$A$10:$A$18)</f>
        <v>31.15245218613445</v>
      </c>
      <c r="Q8699" s="6">
        <f>IF(Inputs!$D$10="Yes",IF('Hourly Calcs'!P8699&gt;'Hourly Calcs'!K8699,'Hourly Calcs'!O8699,N8699+O8699),N8699+O8699)</f>
        <v>0</v>
      </c>
      <c r="R8699" s="12">
        <f t="shared" si="1221"/>
        <v>0</v>
      </c>
      <c r="S8699" s="1">
        <f>IF(AND(A8699&gt;=5,A8699&lt;=9),INDEX(Demand!$C$3:$C$26,C8699),INDEX(Demand!$B$3:$B$26,C8699))</f>
        <v>350</v>
      </c>
      <c r="T8699" s="7">
        <f t="shared" si="1222"/>
        <v>0</v>
      </c>
      <c r="U8699" s="7">
        <f t="shared" si="1223"/>
        <v>0</v>
      </c>
    </row>
    <row r="8700" spans="1:21" x14ac:dyDescent="0.2">
      <c r="A8700" s="1">
        <v>12</v>
      </c>
      <c r="B8700" s="1">
        <v>29</v>
      </c>
      <c r="C8700" s="1">
        <v>4</v>
      </c>
      <c r="D8700">
        <v>1.8</v>
      </c>
      <c r="E8700">
        <v>1.5</v>
      </c>
      <c r="F8700">
        <v>98</v>
      </c>
      <c r="G8700">
        <v>0</v>
      </c>
      <c r="H8700">
        <v>0</v>
      </c>
      <c r="I8700">
        <v>0</v>
      </c>
      <c r="J8700" s="4">
        <f t="shared" si="1218"/>
        <v>78.938730503573623</v>
      </c>
      <c r="K8700" s="4">
        <f t="shared" si="1219"/>
        <v>-39.103665009174563</v>
      </c>
      <c r="L8700" s="5">
        <f t="shared" si="1224"/>
        <v>86.061269496426377</v>
      </c>
      <c r="M8700" s="5">
        <f t="shared" si="1225"/>
        <v>0</v>
      </c>
      <c r="N8700" s="6">
        <f t="shared" si="1217"/>
        <v>0</v>
      </c>
      <c r="O8700" s="6">
        <f t="shared" si="1220"/>
        <v>0</v>
      </c>
      <c r="P8700" s="6">
        <f>FORECAST(J8700,Inputs!$B$10:$B$18,Inputs!$A$10:$A$18)</f>
        <v>31.286469726884938</v>
      </c>
      <c r="Q8700" s="6">
        <f>IF(Inputs!$D$10="Yes",IF('Hourly Calcs'!P8700&gt;'Hourly Calcs'!K8700,'Hourly Calcs'!O8700,N8700+O8700),N8700+O8700)</f>
        <v>0</v>
      </c>
      <c r="R8700" s="12">
        <f t="shared" si="1221"/>
        <v>0</v>
      </c>
      <c r="S8700" s="1">
        <f>IF(AND(A8700&gt;=5,A8700&lt;=9),INDEX(Demand!$C$3:$C$26,C8700),INDEX(Demand!$B$3:$B$26,C8700))</f>
        <v>350</v>
      </c>
      <c r="T8700" s="7">
        <f t="shared" si="1222"/>
        <v>0</v>
      </c>
      <c r="U8700" s="7">
        <f t="shared" si="1223"/>
        <v>0</v>
      </c>
    </row>
    <row r="8701" spans="1:21" x14ac:dyDescent="0.2">
      <c r="A8701" s="1">
        <v>12</v>
      </c>
      <c r="B8701" s="1">
        <v>29</v>
      </c>
      <c r="C8701" s="1">
        <v>5</v>
      </c>
      <c r="D8701">
        <v>1.8</v>
      </c>
      <c r="E8701">
        <v>0.6</v>
      </c>
      <c r="F8701">
        <v>92</v>
      </c>
      <c r="G8701">
        <v>0</v>
      </c>
      <c r="H8701">
        <v>0</v>
      </c>
      <c r="I8701">
        <v>0</v>
      </c>
      <c r="J8701" s="4">
        <f t="shared" si="1218"/>
        <v>91.134307959923746</v>
      </c>
      <c r="K8701" s="4">
        <f t="shared" si="1219"/>
        <v>-29.658904299597964</v>
      </c>
      <c r="L8701" s="5">
        <f t="shared" si="1224"/>
        <v>73.865692040076254</v>
      </c>
      <c r="M8701" s="5">
        <f t="shared" si="1225"/>
        <v>0</v>
      </c>
      <c r="N8701" s="6">
        <f t="shared" si="1217"/>
        <v>0</v>
      </c>
      <c r="O8701" s="6">
        <f t="shared" si="1220"/>
        <v>0</v>
      </c>
      <c r="P8701" s="6">
        <f>FORECAST(J8701,Inputs!$B$10:$B$18,Inputs!$A$10:$A$18)</f>
        <v>31.399391740369662</v>
      </c>
      <c r="Q8701" s="6">
        <f>IF(Inputs!$D$10="Yes",IF('Hourly Calcs'!P8701&gt;'Hourly Calcs'!K8701,'Hourly Calcs'!O8701,N8701+O8701),N8701+O8701)</f>
        <v>0</v>
      </c>
      <c r="R8701" s="12">
        <f t="shared" si="1221"/>
        <v>0</v>
      </c>
      <c r="S8701" s="1">
        <f>IF(AND(A8701&gt;=5,A8701&lt;=9),INDEX(Demand!$C$3:$C$26,C8701),INDEX(Demand!$B$3:$B$26,C8701))</f>
        <v>350</v>
      </c>
      <c r="T8701" s="7">
        <f t="shared" si="1222"/>
        <v>0</v>
      </c>
      <c r="U8701" s="7">
        <f t="shared" si="1223"/>
        <v>0</v>
      </c>
    </row>
    <row r="8702" spans="1:21" x14ac:dyDescent="0.2">
      <c r="A8702" s="1">
        <v>12</v>
      </c>
      <c r="B8702" s="1">
        <v>29</v>
      </c>
      <c r="C8702" s="1">
        <v>6</v>
      </c>
      <c r="D8702">
        <v>1.5</v>
      </c>
      <c r="E8702">
        <v>0.7</v>
      </c>
      <c r="F8702">
        <v>94</v>
      </c>
      <c r="G8702">
        <v>0</v>
      </c>
      <c r="H8702">
        <v>0</v>
      </c>
      <c r="I8702">
        <v>0</v>
      </c>
      <c r="J8702" s="4">
        <f t="shared" si="1218"/>
        <v>102.25238308631137</v>
      </c>
      <c r="K8702" s="4">
        <f t="shared" si="1219"/>
        <v>-20.240590313013328</v>
      </c>
      <c r="L8702" s="5">
        <f t="shared" si="1224"/>
        <v>62.747616913688631</v>
      </c>
      <c r="M8702" s="5">
        <f t="shared" si="1225"/>
        <v>0</v>
      </c>
      <c r="N8702" s="6">
        <f t="shared" si="1217"/>
        <v>0</v>
      </c>
      <c r="O8702" s="6">
        <f t="shared" si="1220"/>
        <v>0</v>
      </c>
      <c r="P8702" s="6">
        <f>FORECAST(J8702,Inputs!$B$10:$B$18,Inputs!$A$10:$A$18)</f>
        <v>31.502336880428807</v>
      </c>
      <c r="Q8702" s="6">
        <f>IF(Inputs!$D$10="Yes",IF('Hourly Calcs'!P8702&gt;'Hourly Calcs'!K8702,'Hourly Calcs'!O8702,N8702+O8702),N8702+O8702)</f>
        <v>0</v>
      </c>
      <c r="R8702" s="12">
        <f t="shared" si="1221"/>
        <v>0</v>
      </c>
      <c r="S8702" s="1">
        <f>IF(AND(A8702&gt;=5,A8702&lt;=9),INDEX(Demand!$C$3:$C$26,C8702),INDEX(Demand!$B$3:$B$26,C8702))</f>
        <v>350</v>
      </c>
      <c r="T8702" s="7">
        <f t="shared" si="1222"/>
        <v>0</v>
      </c>
      <c r="U8702" s="7">
        <f t="shared" si="1223"/>
        <v>0</v>
      </c>
    </row>
    <row r="8703" spans="1:21" x14ac:dyDescent="0.2">
      <c r="A8703" s="1">
        <v>12</v>
      </c>
      <c r="B8703" s="1">
        <v>29</v>
      </c>
      <c r="C8703" s="1">
        <v>7</v>
      </c>
      <c r="D8703">
        <v>1.4</v>
      </c>
      <c r="E8703">
        <v>0.5</v>
      </c>
      <c r="F8703">
        <v>94</v>
      </c>
      <c r="G8703">
        <v>0</v>
      </c>
      <c r="H8703">
        <v>0</v>
      </c>
      <c r="I8703">
        <v>0</v>
      </c>
      <c r="J8703" s="4">
        <f t="shared" si="1218"/>
        <v>113.07377777255958</v>
      </c>
      <c r="K8703" s="4">
        <f t="shared" si="1219"/>
        <v>-11.194639238148042</v>
      </c>
      <c r="L8703" s="5">
        <f t="shared" si="1224"/>
        <v>51.926222227440419</v>
      </c>
      <c r="M8703" s="5">
        <f t="shared" si="1225"/>
        <v>0</v>
      </c>
      <c r="N8703" s="6">
        <f t="shared" si="1217"/>
        <v>0</v>
      </c>
      <c r="O8703" s="6">
        <f t="shared" si="1220"/>
        <v>0</v>
      </c>
      <c r="P8703" s="6">
        <f>FORECAST(J8703,Inputs!$B$10:$B$18,Inputs!$A$10:$A$18)</f>
        <v>31.602534979375548</v>
      </c>
      <c r="Q8703" s="6">
        <f>IF(Inputs!$D$10="Yes",IF('Hourly Calcs'!P8703&gt;'Hourly Calcs'!K8703,'Hourly Calcs'!O8703,N8703+O8703),N8703+O8703)</f>
        <v>0</v>
      </c>
      <c r="R8703" s="12">
        <f t="shared" si="1221"/>
        <v>0</v>
      </c>
      <c r="S8703" s="1">
        <f>IF(AND(A8703&gt;=5,A8703&lt;=9),INDEX(Demand!$C$3:$C$26,C8703),INDEX(Demand!$B$3:$B$26,C8703))</f>
        <v>350</v>
      </c>
      <c r="T8703" s="7">
        <f t="shared" si="1222"/>
        <v>0</v>
      </c>
      <c r="U8703" s="7">
        <f t="shared" si="1223"/>
        <v>0</v>
      </c>
    </row>
    <row r="8704" spans="1:21" x14ac:dyDescent="0.2">
      <c r="A8704" s="1">
        <v>12</v>
      </c>
      <c r="B8704" s="1">
        <v>29</v>
      </c>
      <c r="C8704" s="1">
        <v>8</v>
      </c>
      <c r="D8704">
        <v>1.9</v>
      </c>
      <c r="E8704">
        <v>0.5</v>
      </c>
      <c r="F8704">
        <v>90</v>
      </c>
      <c r="G8704">
        <v>0</v>
      </c>
      <c r="H8704">
        <v>0</v>
      </c>
      <c r="I8704">
        <v>0</v>
      </c>
      <c r="J8704" s="4">
        <f t="shared" si="1218"/>
        <v>124.14419297582722</v>
      </c>
      <c r="K8704" s="4">
        <f t="shared" si="1219"/>
        <v>-2.7849722987922974</v>
      </c>
      <c r="L8704" s="5">
        <f t="shared" si="1224"/>
        <v>40.855807024172776</v>
      </c>
      <c r="M8704" s="5">
        <f t="shared" si="1225"/>
        <v>0</v>
      </c>
      <c r="N8704" s="6">
        <f t="shared" si="1217"/>
        <v>0</v>
      </c>
      <c r="O8704" s="6">
        <f t="shared" si="1220"/>
        <v>0</v>
      </c>
      <c r="P8704" s="6">
        <f>FORECAST(J8704,Inputs!$B$10:$B$18,Inputs!$A$10:$A$18)</f>
        <v>31.705038823850249</v>
      </c>
      <c r="Q8704" s="6">
        <f>IF(Inputs!$D$10="Yes",IF('Hourly Calcs'!P8704&gt;'Hourly Calcs'!K8704,'Hourly Calcs'!O8704,N8704+O8704),N8704+O8704)</f>
        <v>0</v>
      </c>
      <c r="R8704" s="12">
        <f t="shared" si="1221"/>
        <v>0</v>
      </c>
      <c r="S8704" s="1">
        <f>IF(AND(A8704&gt;=5,A8704&lt;=9),INDEX(Demand!$C$3:$C$26,C8704),INDEX(Demand!$B$3:$B$26,C8704))</f>
        <v>350</v>
      </c>
      <c r="T8704" s="7">
        <f t="shared" si="1222"/>
        <v>0</v>
      </c>
      <c r="U8704" s="7">
        <f t="shared" si="1223"/>
        <v>0</v>
      </c>
    </row>
    <row r="8705" spans="1:21" x14ac:dyDescent="0.2">
      <c r="A8705" s="1">
        <v>12</v>
      </c>
      <c r="B8705" s="1">
        <v>29</v>
      </c>
      <c r="C8705" s="1">
        <v>9</v>
      </c>
      <c r="D8705">
        <v>3</v>
      </c>
      <c r="E8705">
        <v>1.1000000000000001</v>
      </c>
      <c r="F8705">
        <v>87</v>
      </c>
      <c r="G8705">
        <v>10</v>
      </c>
      <c r="H8705">
        <v>0</v>
      </c>
      <c r="I8705">
        <v>10</v>
      </c>
      <c r="J8705" s="4">
        <f t="shared" si="1218"/>
        <v>135.85638546007897</v>
      </c>
      <c r="K8705" s="4">
        <f t="shared" si="1219"/>
        <v>4.5454434442462173</v>
      </c>
      <c r="L8705" s="5">
        <f t="shared" si="1224"/>
        <v>29.143614539921032</v>
      </c>
      <c r="M8705" s="5">
        <f t="shared" si="1225"/>
        <v>29.454556555753783</v>
      </c>
      <c r="N8705" s="6">
        <f t="shared" si="1217"/>
        <v>0</v>
      </c>
      <c r="O8705" s="6">
        <f t="shared" si="1220"/>
        <v>9.1451878627752077</v>
      </c>
      <c r="P8705" s="6">
        <f>FORECAST(J8705,Inputs!$B$10:$B$18,Inputs!$A$10:$A$18)</f>
        <v>31.813485050556285</v>
      </c>
      <c r="Q8705" s="6">
        <f>IF(Inputs!$D$10="Yes",IF('Hourly Calcs'!P8705&gt;'Hourly Calcs'!K8705,'Hourly Calcs'!O8705,N8705+O8705),N8705+O8705)</f>
        <v>9.1451878627752077</v>
      </c>
      <c r="R8705" s="12">
        <f t="shared" si="1221"/>
        <v>43.457932723907788</v>
      </c>
      <c r="S8705" s="1">
        <f>IF(AND(A8705&gt;=5,A8705&lt;=9),INDEX(Demand!$C$3:$C$26,C8705),INDEX(Demand!$B$3:$B$26,C8705))</f>
        <v>350</v>
      </c>
      <c r="T8705" s="7">
        <f t="shared" si="1222"/>
        <v>43.457932723907788</v>
      </c>
      <c r="U8705" s="7">
        <f t="shared" si="1223"/>
        <v>0</v>
      </c>
    </row>
    <row r="8706" spans="1:21" x14ac:dyDescent="0.2">
      <c r="A8706" s="1">
        <v>12</v>
      </c>
      <c r="B8706" s="1">
        <v>29</v>
      </c>
      <c r="C8706" s="1">
        <v>10</v>
      </c>
      <c r="D8706">
        <v>3.7</v>
      </c>
      <c r="E8706">
        <v>1.6</v>
      </c>
      <c r="F8706">
        <v>86</v>
      </c>
      <c r="G8706">
        <v>54</v>
      </c>
      <c r="H8706">
        <v>0</v>
      </c>
      <c r="I8706">
        <v>54</v>
      </c>
      <c r="J8706" s="4">
        <f t="shared" si="1218"/>
        <v>148.44864208683342</v>
      </c>
      <c r="K8706" s="4">
        <f t="shared" si="1219"/>
        <v>10.27938943857184</v>
      </c>
      <c r="L8706" s="5">
        <f t="shared" si="1224"/>
        <v>16.551357913166584</v>
      </c>
      <c r="M8706" s="5">
        <f t="shared" si="1225"/>
        <v>23.72061056142816</v>
      </c>
      <c r="N8706" s="6">
        <f t="shared" si="1217"/>
        <v>0</v>
      </c>
      <c r="O8706" s="6">
        <f t="shared" si="1220"/>
        <v>49.384014458986123</v>
      </c>
      <c r="P8706" s="6">
        <f>FORECAST(J8706,Inputs!$B$10:$B$18,Inputs!$A$10:$A$18)</f>
        <v>31.930080019322531</v>
      </c>
      <c r="Q8706" s="6">
        <f>IF(Inputs!$D$10="Yes",IF('Hourly Calcs'!P8706&gt;'Hourly Calcs'!K8706,'Hourly Calcs'!O8706,N8706+O8706),N8706+O8706)</f>
        <v>49.384014458986123</v>
      </c>
      <c r="R8706" s="12">
        <f t="shared" si="1221"/>
        <v>234.67283670910206</v>
      </c>
      <c r="S8706" s="1">
        <f>IF(AND(A8706&gt;=5,A8706&lt;=9),INDEX(Demand!$C$3:$C$26,C8706),INDEX(Demand!$B$3:$B$26,C8706))</f>
        <v>600</v>
      </c>
      <c r="T8706" s="7">
        <f t="shared" si="1222"/>
        <v>234.67283670910206</v>
      </c>
      <c r="U8706" s="7">
        <f t="shared" si="1223"/>
        <v>0</v>
      </c>
    </row>
    <row r="8707" spans="1:21" x14ac:dyDescent="0.2">
      <c r="A8707" s="1">
        <v>12</v>
      </c>
      <c r="B8707" s="1">
        <v>29</v>
      </c>
      <c r="C8707" s="1">
        <v>11</v>
      </c>
      <c r="D8707">
        <v>4.3</v>
      </c>
      <c r="E8707">
        <v>1.8</v>
      </c>
      <c r="F8707">
        <v>84</v>
      </c>
      <c r="G8707">
        <v>104</v>
      </c>
      <c r="H8707">
        <v>19</v>
      </c>
      <c r="I8707">
        <v>99</v>
      </c>
      <c r="J8707" s="4">
        <f t="shared" si="1218"/>
        <v>161.94480983641745</v>
      </c>
      <c r="K8707" s="4">
        <f t="shared" si="1219"/>
        <v>14.240889068413566</v>
      </c>
      <c r="L8707" s="5">
        <f t="shared" si="1224"/>
        <v>3.0551901635825516</v>
      </c>
      <c r="M8707" s="5">
        <f t="shared" si="1225"/>
        <v>19.759110931586434</v>
      </c>
      <c r="N8707" s="6">
        <f t="shared" si="1217"/>
        <v>14.158440906970686</v>
      </c>
      <c r="O8707" s="6">
        <f t="shared" si="1220"/>
        <v>90.537359841474554</v>
      </c>
      <c r="P8707" s="6">
        <f>FORECAST(J8707,Inputs!$B$10:$B$18,Inputs!$A$10:$A$18)</f>
        <v>32.055044535522384</v>
      </c>
      <c r="Q8707" s="6">
        <f>IF(Inputs!$D$10="Yes",IF('Hourly Calcs'!P8707&gt;'Hourly Calcs'!K8707,'Hourly Calcs'!O8707,N8707+O8707),N8707+O8707)</f>
        <v>90.537359841474554</v>
      </c>
      <c r="R8707" s="12">
        <f t="shared" si="1221"/>
        <v>430.23353396668705</v>
      </c>
      <c r="S8707" s="1">
        <f>IF(AND(A8707&gt;=5,A8707&lt;=9),INDEX(Demand!$C$3:$C$26,C8707),INDEX(Demand!$B$3:$B$26,C8707))</f>
        <v>600</v>
      </c>
      <c r="T8707" s="7">
        <f t="shared" si="1222"/>
        <v>430.23353396668705</v>
      </c>
      <c r="U8707" s="7">
        <f t="shared" si="1223"/>
        <v>0</v>
      </c>
    </row>
    <row r="8708" spans="1:21" x14ac:dyDescent="0.2">
      <c r="A8708" s="1">
        <v>12</v>
      </c>
      <c r="B8708" s="1">
        <v>29</v>
      </c>
      <c r="C8708" s="1">
        <v>12</v>
      </c>
      <c r="D8708">
        <v>4.7</v>
      </c>
      <c r="E8708">
        <v>2</v>
      </c>
      <c r="F8708">
        <v>83</v>
      </c>
      <c r="G8708">
        <v>136</v>
      </c>
      <c r="H8708">
        <v>61</v>
      </c>
      <c r="I8708">
        <v>118</v>
      </c>
      <c r="J8708" s="4">
        <f t="shared" si="1218"/>
        <v>176.0926599688313</v>
      </c>
      <c r="K8708" s="4">
        <f t="shared" si="1219"/>
        <v>16.045577203877031</v>
      </c>
      <c r="L8708" s="5">
        <f t="shared" si="1224"/>
        <v>11.092659968831299</v>
      </c>
      <c r="M8708" s="5">
        <f t="shared" si="1225"/>
        <v>17.954422796122969</v>
      </c>
      <c r="N8708" s="6">
        <f t="shared" si="1217"/>
        <v>46.147433274917717</v>
      </c>
      <c r="O8708" s="6">
        <f t="shared" si="1220"/>
        <v>107.91321678074746</v>
      </c>
      <c r="P8708" s="6">
        <f>FORECAST(J8708,Inputs!$B$10:$B$18,Inputs!$A$10:$A$18)</f>
        <v>32.18604314785955</v>
      </c>
      <c r="Q8708" s="6">
        <f>IF(Inputs!$D$10="Yes",IF('Hourly Calcs'!P8708&gt;'Hourly Calcs'!K8708,'Hourly Calcs'!O8708,N8708+O8708),N8708+O8708)</f>
        <v>107.91321678074746</v>
      </c>
      <c r="R8708" s="12">
        <f t="shared" si="1221"/>
        <v>512.8036061421119</v>
      </c>
      <c r="S8708" s="1">
        <f>IF(AND(A8708&gt;=5,A8708&lt;=9),INDEX(Demand!$C$3:$C$26,C8708),INDEX(Demand!$B$3:$B$26,C8708))</f>
        <v>600</v>
      </c>
      <c r="T8708" s="7">
        <f t="shared" si="1222"/>
        <v>512.8036061421119</v>
      </c>
      <c r="U8708" s="7">
        <f t="shared" si="1223"/>
        <v>0</v>
      </c>
    </row>
    <row r="8709" spans="1:21" x14ac:dyDescent="0.2">
      <c r="A8709" s="1">
        <v>12</v>
      </c>
      <c r="B8709" s="1">
        <v>29</v>
      </c>
      <c r="C8709" s="1">
        <v>13</v>
      </c>
      <c r="D8709">
        <v>4.7</v>
      </c>
      <c r="E8709">
        <v>2</v>
      </c>
      <c r="F8709">
        <v>83</v>
      </c>
      <c r="G8709">
        <v>141</v>
      </c>
      <c r="H8709">
        <v>44</v>
      </c>
      <c r="I8709">
        <v>127</v>
      </c>
      <c r="J8709" s="4">
        <f t="shared" si="1218"/>
        <v>190.39743275114554</v>
      </c>
      <c r="K8709" s="4">
        <f t="shared" si="1219"/>
        <v>15.512414110901446</v>
      </c>
      <c r="L8709" s="5">
        <f t="shared" si="1224"/>
        <v>25.397432751145544</v>
      </c>
      <c r="M8709" s="5">
        <f t="shared" si="1225"/>
        <v>18.487585889098554</v>
      </c>
      <c r="N8709" s="6">
        <f t="shared" si="1217"/>
        <v>31.172761721547232</v>
      </c>
      <c r="O8709" s="6">
        <f t="shared" si="1220"/>
        <v>116.14388585724514</v>
      </c>
      <c r="P8709" s="6">
        <f>FORECAST(J8709,Inputs!$B$10:$B$18,Inputs!$A$10:$A$18)</f>
        <v>32.318494747695787</v>
      </c>
      <c r="Q8709" s="6">
        <f>IF(Inputs!$D$10="Yes",IF('Hourly Calcs'!P8709&gt;'Hourly Calcs'!K8709,'Hourly Calcs'!O8709,N8709+O8709),N8709+O8709)</f>
        <v>116.14388585724514</v>
      </c>
      <c r="R8709" s="12">
        <f t="shared" si="1221"/>
        <v>551.91574559362891</v>
      </c>
      <c r="S8709" s="1">
        <f>IF(AND(A8709&gt;=5,A8709&lt;=9),INDEX(Demand!$C$3:$C$26,C8709),INDEX(Demand!$B$3:$B$26,C8709))</f>
        <v>600</v>
      </c>
      <c r="T8709" s="7">
        <f t="shared" si="1222"/>
        <v>551.91574559362891</v>
      </c>
      <c r="U8709" s="7">
        <f t="shared" si="1223"/>
        <v>0</v>
      </c>
    </row>
    <row r="8710" spans="1:21" x14ac:dyDescent="0.2">
      <c r="A8710" s="1">
        <v>12</v>
      </c>
      <c r="B8710" s="1">
        <v>29</v>
      </c>
      <c r="C8710" s="1">
        <v>14</v>
      </c>
      <c r="D8710">
        <v>4.9000000000000004</v>
      </c>
      <c r="E8710">
        <v>1.9</v>
      </c>
      <c r="F8710">
        <v>81</v>
      </c>
      <c r="G8710">
        <v>118</v>
      </c>
      <c r="H8710">
        <v>26</v>
      </c>
      <c r="I8710">
        <v>111</v>
      </c>
      <c r="J8710" s="4">
        <f t="shared" si="1218"/>
        <v>204.3002631232502</v>
      </c>
      <c r="K8710" s="4">
        <f t="shared" si="1219"/>
        <v>12.696039286982611</v>
      </c>
      <c r="L8710" s="5">
        <f t="shared" si="1224"/>
        <v>39.300263123250204</v>
      </c>
      <c r="M8710" s="5">
        <f t="shared" si="1225"/>
        <v>21.303960713017389</v>
      </c>
      <c r="N8710" s="6">
        <f t="shared" si="1217"/>
        <v>15.713072970586085</v>
      </c>
      <c r="O8710" s="6">
        <f t="shared" si="1220"/>
        <v>101.51158527680481</v>
      </c>
      <c r="P8710" s="6">
        <f>FORECAST(J8710,Inputs!$B$10:$B$18,Inputs!$A$10:$A$18)</f>
        <v>32.447224658548613</v>
      </c>
      <c r="Q8710" s="6">
        <f>IF(Inputs!$D$10="Yes",IF('Hourly Calcs'!P8710&gt;'Hourly Calcs'!K8710,'Hourly Calcs'!O8710,N8710+O8710),N8710+O8710)</f>
        <v>101.51158527680481</v>
      </c>
      <c r="R8710" s="12">
        <f t="shared" si="1221"/>
        <v>482.38305323537645</v>
      </c>
      <c r="S8710" s="1">
        <f>IF(AND(A8710&gt;=5,A8710&lt;=9),INDEX(Demand!$C$3:$C$26,C8710),INDEX(Demand!$B$3:$B$26,C8710))</f>
        <v>600</v>
      </c>
      <c r="T8710" s="7">
        <f t="shared" si="1222"/>
        <v>482.38305323537645</v>
      </c>
      <c r="U8710" s="7">
        <f t="shared" si="1223"/>
        <v>0</v>
      </c>
    </row>
    <row r="8711" spans="1:21" x14ac:dyDescent="0.2">
      <c r="A8711" s="1">
        <v>12</v>
      </c>
      <c r="B8711" s="1">
        <v>29</v>
      </c>
      <c r="C8711" s="1">
        <v>15</v>
      </c>
      <c r="D8711">
        <v>4.8</v>
      </c>
      <c r="E8711">
        <v>1.5</v>
      </c>
      <c r="F8711">
        <v>79</v>
      </c>
      <c r="G8711">
        <v>73</v>
      </c>
      <c r="H8711">
        <v>5</v>
      </c>
      <c r="I8711">
        <v>72</v>
      </c>
      <c r="J8711" s="4">
        <f t="shared" si="1218"/>
        <v>217.40244545862177</v>
      </c>
      <c r="K8711" s="4">
        <f t="shared" si="1219"/>
        <v>7.8718181810866668</v>
      </c>
      <c r="L8711" s="5">
        <f t="shared" si="1224"/>
        <v>52.40244545862177</v>
      </c>
      <c r="M8711" s="5">
        <f t="shared" si="1225"/>
        <v>26.128181818913333</v>
      </c>
      <c r="N8711" s="6">
        <f t="shared" si="1217"/>
        <v>2.2574892383121679</v>
      </c>
      <c r="O8711" s="6">
        <f t="shared" si="1220"/>
        <v>65.845352611981497</v>
      </c>
      <c r="P8711" s="6">
        <f>FORECAST(J8711,Inputs!$B$10:$B$18,Inputs!$A$10:$A$18)</f>
        <v>32.568541161653904</v>
      </c>
      <c r="Q8711" s="6">
        <f>IF(Inputs!$D$10="Yes",IF('Hourly Calcs'!P8711&gt;'Hourly Calcs'!K8711,'Hourly Calcs'!O8711,N8711+O8711),N8711+O8711)</f>
        <v>65.845352611981497</v>
      </c>
      <c r="R8711" s="12">
        <f t="shared" si="1221"/>
        <v>312.89711561213608</v>
      </c>
      <c r="S8711" s="1">
        <f>IF(AND(A8711&gt;=5,A8711&lt;=9),INDEX(Demand!$C$3:$C$26,C8711),INDEX(Demand!$B$3:$B$26,C8711))</f>
        <v>600</v>
      </c>
      <c r="T8711" s="7">
        <f t="shared" si="1222"/>
        <v>312.89711561213608</v>
      </c>
      <c r="U8711" s="7">
        <f t="shared" si="1223"/>
        <v>0</v>
      </c>
    </row>
    <row r="8712" spans="1:21" x14ac:dyDescent="0.2">
      <c r="A8712" s="1">
        <v>12</v>
      </c>
      <c r="B8712" s="1">
        <v>29</v>
      </c>
      <c r="C8712" s="1">
        <v>16</v>
      </c>
      <c r="D8712">
        <v>4.8</v>
      </c>
      <c r="E8712">
        <v>1.9</v>
      </c>
      <c r="F8712">
        <v>81</v>
      </c>
      <c r="G8712">
        <v>10</v>
      </c>
      <c r="H8712">
        <v>0</v>
      </c>
      <c r="I8712">
        <v>10</v>
      </c>
      <c r="J8712" s="4">
        <f t="shared" si="1218"/>
        <v>229.5808359223592</v>
      </c>
      <c r="K8712" s="4">
        <f t="shared" si="1219"/>
        <v>1.5755708993365829</v>
      </c>
      <c r="L8712" s="5">
        <f t="shared" si="1224"/>
        <v>64.580835922359199</v>
      </c>
      <c r="M8712" s="5">
        <f t="shared" si="1225"/>
        <v>32.424429100663417</v>
      </c>
      <c r="N8712" s="6">
        <f t="shared" si="1217"/>
        <v>0</v>
      </c>
      <c r="O8712" s="6">
        <f t="shared" si="1220"/>
        <v>9.1451878627752077</v>
      </c>
      <c r="P8712" s="6">
        <f>FORECAST(J8712,Inputs!$B$10:$B$18,Inputs!$A$10:$A$18)</f>
        <v>32.681304036318139</v>
      </c>
      <c r="Q8712" s="6">
        <f>IF(Inputs!$D$10="Yes",IF('Hourly Calcs'!P8712&gt;'Hourly Calcs'!K8712,'Hourly Calcs'!O8712,N8712+O8712),N8712+O8712)</f>
        <v>9.1451878627752077</v>
      </c>
      <c r="R8712" s="12">
        <f t="shared" si="1221"/>
        <v>43.457932723907788</v>
      </c>
      <c r="S8712" s="1">
        <f>IF(AND(A8712&gt;=5,A8712&lt;=9),INDEX(Demand!$C$3:$C$26,C8712),INDEX(Demand!$B$3:$B$26,C8712))</f>
        <v>900</v>
      </c>
      <c r="T8712" s="7">
        <f t="shared" si="1222"/>
        <v>43.457932723907788</v>
      </c>
      <c r="U8712" s="7">
        <f t="shared" si="1223"/>
        <v>0</v>
      </c>
    </row>
    <row r="8713" spans="1:21" x14ac:dyDescent="0.2">
      <c r="A8713" s="1">
        <v>12</v>
      </c>
      <c r="B8713" s="1">
        <v>29</v>
      </c>
      <c r="C8713" s="1">
        <v>17</v>
      </c>
      <c r="D8713">
        <v>4.8</v>
      </c>
      <c r="E8713">
        <v>1.5</v>
      </c>
      <c r="F8713">
        <v>79</v>
      </c>
      <c r="G8713">
        <v>1</v>
      </c>
      <c r="H8713">
        <v>0</v>
      </c>
      <c r="I8713">
        <v>1</v>
      </c>
      <c r="J8713" s="4">
        <f t="shared" si="1218"/>
        <v>240.96607190787665</v>
      </c>
      <c r="K8713" s="4">
        <f t="shared" si="1219"/>
        <v>-6.507146196726822</v>
      </c>
      <c r="L8713" s="5">
        <f t="shared" si="1224"/>
        <v>75.966071907876653</v>
      </c>
      <c r="M8713" s="5">
        <f t="shared" si="1225"/>
        <v>0</v>
      </c>
      <c r="N8713" s="6">
        <f t="shared" ref="N8713:N8768" si="1226">H8713*MAX(0,COS(2*ASIN(SQRT(SIN(RADIANS($B$4))^2+COS(RADIANS($K8713))^2-2*SIN(RADIANS($B$4))*COS(RADIANS($K8713))*COS(RADIANS($J8713-$B$5))+(SIN(RADIANS($K8713))-COS(RADIANS($B$4)))^2)/2)))</f>
        <v>0</v>
      </c>
      <c r="O8713" s="6">
        <f t="shared" si="1220"/>
        <v>0.91451878627752081</v>
      </c>
      <c r="P8713" s="6">
        <f>FORECAST(J8713,Inputs!$B$10:$B$18,Inputs!$A$10:$A$18)</f>
        <v>32.786722888035897</v>
      </c>
      <c r="Q8713" s="6">
        <f>IF(Inputs!$D$10="Yes",IF('Hourly Calcs'!P8713&gt;'Hourly Calcs'!K8713,'Hourly Calcs'!O8713,N8713+O8713),N8713+O8713)</f>
        <v>0.91451878627752081</v>
      </c>
      <c r="R8713" s="12">
        <f t="shared" si="1221"/>
        <v>4.3457932723907788</v>
      </c>
      <c r="S8713" s="1">
        <f>IF(AND(A8713&gt;=5,A8713&lt;=9),INDEX(Demand!$C$3:$C$26,C8713),INDEX(Demand!$B$3:$B$26,C8713))</f>
        <v>900</v>
      </c>
      <c r="T8713" s="7">
        <f t="shared" si="1222"/>
        <v>4.3457932723907788</v>
      </c>
      <c r="U8713" s="7">
        <f t="shared" si="1223"/>
        <v>0</v>
      </c>
    </row>
    <row r="8714" spans="1:21" x14ac:dyDescent="0.2">
      <c r="A8714" s="1">
        <v>12</v>
      </c>
      <c r="B8714" s="1">
        <v>29</v>
      </c>
      <c r="C8714" s="1">
        <v>18</v>
      </c>
      <c r="D8714">
        <v>5</v>
      </c>
      <c r="E8714">
        <v>1.5</v>
      </c>
      <c r="F8714">
        <v>78</v>
      </c>
      <c r="G8714">
        <v>0</v>
      </c>
      <c r="H8714">
        <v>0</v>
      </c>
      <c r="I8714">
        <v>0</v>
      </c>
      <c r="J8714" s="4">
        <f t="shared" ref="J8714:J8768" si="1227">solarazimuth($B$2,$B$3,$B$1,A8714,B8714,C8714,0,0,0,0)</f>
        <v>251.87142081674574</v>
      </c>
      <c r="K8714" s="4">
        <f t="shared" ref="K8714:K8768" si="1228">solarelevation($B$2,$B$3,$B$1,A8714,B8714,C8714,0,0,0,0)</f>
        <v>-15.221388565233369</v>
      </c>
      <c r="L8714" s="5">
        <f t="shared" si="1224"/>
        <v>86.87142081674574</v>
      </c>
      <c r="M8714" s="5">
        <f t="shared" si="1225"/>
        <v>0</v>
      </c>
      <c r="N8714" s="6">
        <f t="shared" si="1226"/>
        <v>0</v>
      </c>
      <c r="O8714" s="6">
        <f t="shared" ref="O8714:O8768" si="1229">$I8714*(1+COS(RADIANS($B$4)))/2</f>
        <v>0</v>
      </c>
      <c r="P8714" s="6">
        <f>FORECAST(J8714,Inputs!$B$10:$B$18,Inputs!$A$10:$A$18)</f>
        <v>32.887698340895795</v>
      </c>
      <c r="Q8714" s="6">
        <f>IF(Inputs!$D$10="Yes",IF('Hourly Calcs'!P8714&gt;'Hourly Calcs'!K8714,'Hourly Calcs'!O8714,N8714+O8714),N8714+O8714)</f>
        <v>0</v>
      </c>
      <c r="R8714" s="12">
        <f t="shared" ref="R8714:R8768" si="1230">$B$6*$E$1*Q8714</f>
        <v>0</v>
      </c>
      <c r="S8714" s="1">
        <f>IF(AND(A8714&gt;=5,A8714&lt;=9),INDEX(Demand!$C$3:$C$26,C8714),INDEX(Demand!$B$3:$B$26,C8714))</f>
        <v>900</v>
      </c>
      <c r="T8714" s="7">
        <f t="shared" ref="T8714:T8768" si="1231">S8714-MAX(0,S8714-R8714)</f>
        <v>0</v>
      </c>
      <c r="U8714" s="7">
        <f t="shared" ref="U8714:U8768" si="1232">MAX(0,R8714-S8714)</f>
        <v>0</v>
      </c>
    </row>
    <row r="8715" spans="1:21" x14ac:dyDescent="0.2">
      <c r="A8715" s="1">
        <v>12</v>
      </c>
      <c r="B8715" s="1">
        <v>29</v>
      </c>
      <c r="C8715" s="1">
        <v>19</v>
      </c>
      <c r="D8715">
        <v>5.0999999999999996</v>
      </c>
      <c r="E8715">
        <v>1.6</v>
      </c>
      <c r="F8715">
        <v>78</v>
      </c>
      <c r="G8715">
        <v>0</v>
      </c>
      <c r="H8715">
        <v>0</v>
      </c>
      <c r="I8715">
        <v>0</v>
      </c>
      <c r="J8715" s="4">
        <f t="shared" si="1227"/>
        <v>262.75504077448659</v>
      </c>
      <c r="K8715" s="4">
        <f t="shared" si="1228"/>
        <v>-24.472972907695933</v>
      </c>
      <c r="L8715" s="5">
        <f t="shared" si="1224"/>
        <v>0</v>
      </c>
      <c r="M8715" s="5">
        <f t="shared" si="1225"/>
        <v>0</v>
      </c>
      <c r="N8715" s="6">
        <f t="shared" si="1226"/>
        <v>0</v>
      </c>
      <c r="O8715" s="6">
        <f t="shared" si="1229"/>
        <v>0</v>
      </c>
      <c r="P8715" s="6">
        <f>FORECAST(J8715,Inputs!$B$10:$B$18,Inputs!$A$10:$A$18)</f>
        <v>32.98847259976376</v>
      </c>
      <c r="Q8715" s="6">
        <f>IF(Inputs!$D$10="Yes",IF('Hourly Calcs'!P8715&gt;'Hourly Calcs'!K8715,'Hourly Calcs'!O8715,N8715+O8715),N8715+O8715)</f>
        <v>0</v>
      </c>
      <c r="R8715" s="12">
        <f t="shared" si="1230"/>
        <v>0</v>
      </c>
      <c r="S8715" s="1">
        <f>IF(AND(A8715&gt;=5,A8715&lt;=9),INDEX(Demand!$C$3:$C$26,C8715),INDEX(Demand!$B$3:$B$26,C8715))</f>
        <v>900</v>
      </c>
      <c r="T8715" s="7">
        <f t="shared" si="1231"/>
        <v>0</v>
      </c>
      <c r="U8715" s="7">
        <f t="shared" si="1232"/>
        <v>0</v>
      </c>
    </row>
    <row r="8716" spans="1:21" x14ac:dyDescent="0.2">
      <c r="A8716" s="1">
        <v>12</v>
      </c>
      <c r="B8716" s="1">
        <v>29</v>
      </c>
      <c r="C8716" s="1">
        <v>20</v>
      </c>
      <c r="D8716">
        <v>4.7</v>
      </c>
      <c r="E8716">
        <v>2.2000000000000002</v>
      </c>
      <c r="F8716">
        <v>84</v>
      </c>
      <c r="G8716">
        <v>0</v>
      </c>
      <c r="H8716">
        <v>0</v>
      </c>
      <c r="I8716">
        <v>0</v>
      </c>
      <c r="J8716" s="4">
        <f t="shared" si="1227"/>
        <v>274.25376573311087</v>
      </c>
      <c r="K8716" s="4">
        <f t="shared" si="1228"/>
        <v>-33.947097749100308</v>
      </c>
      <c r="L8716" s="5">
        <f t="shared" si="1224"/>
        <v>0</v>
      </c>
      <c r="M8716" s="5">
        <f t="shared" si="1225"/>
        <v>0</v>
      </c>
      <c r="N8716" s="6">
        <f t="shared" si="1226"/>
        <v>0</v>
      </c>
      <c r="O8716" s="6">
        <f t="shared" si="1229"/>
        <v>0</v>
      </c>
      <c r="P8716" s="6">
        <f>FORECAST(J8716,Inputs!$B$10:$B$18,Inputs!$A$10:$A$18)</f>
        <v>33.094942275306579</v>
      </c>
      <c r="Q8716" s="6">
        <f>IF(Inputs!$D$10="Yes",IF('Hourly Calcs'!P8716&gt;'Hourly Calcs'!K8716,'Hourly Calcs'!O8716,N8716+O8716),N8716+O8716)</f>
        <v>0</v>
      </c>
      <c r="R8716" s="12">
        <f t="shared" si="1230"/>
        <v>0</v>
      </c>
      <c r="S8716" s="1">
        <f>IF(AND(A8716&gt;=5,A8716&lt;=9),INDEX(Demand!$C$3:$C$26,C8716),INDEX(Demand!$B$3:$B$26,C8716))</f>
        <v>800</v>
      </c>
      <c r="T8716" s="7">
        <f t="shared" si="1231"/>
        <v>0</v>
      </c>
      <c r="U8716" s="7">
        <f t="shared" si="1232"/>
        <v>0</v>
      </c>
    </row>
    <row r="8717" spans="1:21" x14ac:dyDescent="0.2">
      <c r="A8717" s="1">
        <v>12</v>
      </c>
      <c r="B8717" s="1">
        <v>29</v>
      </c>
      <c r="C8717" s="1">
        <v>21</v>
      </c>
      <c r="D8717">
        <v>4.9000000000000004</v>
      </c>
      <c r="E8717">
        <v>1.7</v>
      </c>
      <c r="F8717">
        <v>80</v>
      </c>
      <c r="G8717">
        <v>0</v>
      </c>
      <c r="H8717">
        <v>0</v>
      </c>
      <c r="I8717">
        <v>0</v>
      </c>
      <c r="J8717" s="4">
        <f t="shared" si="1227"/>
        <v>287.31009673591944</v>
      </c>
      <c r="K8717" s="4">
        <f t="shared" si="1228"/>
        <v>-43.256907016315068</v>
      </c>
      <c r="L8717" s="5">
        <f t="shared" si="1224"/>
        <v>0</v>
      </c>
      <c r="M8717" s="5">
        <f t="shared" si="1225"/>
        <v>0</v>
      </c>
      <c r="N8717" s="6">
        <f t="shared" si="1226"/>
        <v>0</v>
      </c>
      <c r="O8717" s="6">
        <f t="shared" si="1229"/>
        <v>0</v>
      </c>
      <c r="P8717" s="6">
        <f>FORECAST(J8717,Inputs!$B$10:$B$18,Inputs!$A$10:$A$18)</f>
        <v>33.21583422903629</v>
      </c>
      <c r="Q8717" s="6">
        <f>IF(Inputs!$D$10="Yes",IF('Hourly Calcs'!P8717&gt;'Hourly Calcs'!K8717,'Hourly Calcs'!O8717,N8717+O8717),N8717+O8717)</f>
        <v>0</v>
      </c>
      <c r="R8717" s="12">
        <f t="shared" si="1230"/>
        <v>0</v>
      </c>
      <c r="S8717" s="1">
        <f>IF(AND(A8717&gt;=5,A8717&lt;=9),INDEX(Demand!$C$3:$C$26,C8717),INDEX(Demand!$B$3:$B$26,C8717))</f>
        <v>700</v>
      </c>
      <c r="T8717" s="7">
        <f t="shared" si="1231"/>
        <v>0</v>
      </c>
      <c r="U8717" s="7">
        <f t="shared" si="1232"/>
        <v>0</v>
      </c>
    </row>
    <row r="8718" spans="1:21" x14ac:dyDescent="0.2">
      <c r="A8718" s="1">
        <v>12</v>
      </c>
      <c r="B8718" s="1">
        <v>29</v>
      </c>
      <c r="C8718" s="1">
        <v>22</v>
      </c>
      <c r="D8718">
        <v>5.2</v>
      </c>
      <c r="E8718">
        <v>1.2</v>
      </c>
      <c r="F8718">
        <v>75</v>
      </c>
      <c r="G8718">
        <v>0</v>
      </c>
      <c r="H8718">
        <v>0</v>
      </c>
      <c r="I8718">
        <v>0</v>
      </c>
      <c r="J8718" s="4">
        <f t="shared" si="1227"/>
        <v>303.39413120956402</v>
      </c>
      <c r="K8718" s="4">
        <f t="shared" si="1228"/>
        <v>-51.829043123867308</v>
      </c>
      <c r="L8718" s="5">
        <f t="shared" si="1224"/>
        <v>0</v>
      </c>
      <c r="M8718" s="5">
        <f t="shared" si="1225"/>
        <v>0</v>
      </c>
      <c r="N8718" s="6">
        <f t="shared" si="1226"/>
        <v>0</v>
      </c>
      <c r="O8718" s="6">
        <f t="shared" si="1229"/>
        <v>0</v>
      </c>
      <c r="P8718" s="6">
        <f>FORECAST(J8718,Inputs!$B$10:$B$18,Inputs!$A$10:$A$18)</f>
        <v>33.36476047416263</v>
      </c>
      <c r="Q8718" s="6">
        <f>IF(Inputs!$D$10="Yes",IF('Hourly Calcs'!P8718&gt;'Hourly Calcs'!K8718,'Hourly Calcs'!O8718,N8718+O8718),N8718+O8718)</f>
        <v>0</v>
      </c>
      <c r="R8718" s="12">
        <f t="shared" si="1230"/>
        <v>0</v>
      </c>
      <c r="S8718" s="1">
        <f>IF(AND(A8718&gt;=5,A8718&lt;=9),INDEX(Demand!$C$3:$C$26,C8718),INDEX(Demand!$B$3:$B$26,C8718))</f>
        <v>600</v>
      </c>
      <c r="T8718" s="7">
        <f t="shared" si="1231"/>
        <v>0</v>
      </c>
      <c r="U8718" s="7">
        <f t="shared" si="1232"/>
        <v>0</v>
      </c>
    </row>
    <row r="8719" spans="1:21" x14ac:dyDescent="0.2">
      <c r="A8719" s="1">
        <v>12</v>
      </c>
      <c r="B8719" s="1">
        <v>29</v>
      </c>
      <c r="C8719" s="1">
        <v>23</v>
      </c>
      <c r="D8719">
        <v>5.2</v>
      </c>
      <c r="E8719">
        <v>2.8</v>
      </c>
      <c r="F8719">
        <v>84</v>
      </c>
      <c r="G8719">
        <v>0</v>
      </c>
      <c r="H8719">
        <v>0</v>
      </c>
      <c r="I8719">
        <v>0</v>
      </c>
      <c r="J8719" s="4">
        <f t="shared" si="1227"/>
        <v>324.55017238083752</v>
      </c>
      <c r="K8719" s="4">
        <f t="shared" si="1228"/>
        <v>-58.677828562692497</v>
      </c>
      <c r="L8719" s="5">
        <f t="shared" si="1224"/>
        <v>0</v>
      </c>
      <c r="M8719" s="5">
        <f t="shared" si="1225"/>
        <v>0</v>
      </c>
      <c r="N8719" s="6">
        <f t="shared" si="1226"/>
        <v>0</v>
      </c>
      <c r="O8719" s="6">
        <f t="shared" si="1229"/>
        <v>0</v>
      </c>
      <c r="P8719" s="6">
        <f>FORECAST(J8719,Inputs!$B$10:$B$18,Inputs!$A$10:$A$18)</f>
        <v>33.56064974426701</v>
      </c>
      <c r="Q8719" s="6">
        <f>IF(Inputs!$D$10="Yes",IF('Hourly Calcs'!P8719&gt;'Hourly Calcs'!K8719,'Hourly Calcs'!O8719,N8719+O8719),N8719+O8719)</f>
        <v>0</v>
      </c>
      <c r="R8719" s="12">
        <f t="shared" si="1230"/>
        <v>0</v>
      </c>
      <c r="S8719" s="1">
        <f>IF(AND(A8719&gt;=5,A8719&lt;=9),INDEX(Demand!$C$3:$C$26,C8719),INDEX(Demand!$B$3:$B$26,C8719))</f>
        <v>500</v>
      </c>
      <c r="T8719" s="7">
        <f t="shared" si="1231"/>
        <v>0</v>
      </c>
      <c r="U8719" s="7">
        <f t="shared" si="1232"/>
        <v>0</v>
      </c>
    </row>
    <row r="8720" spans="1:21" x14ac:dyDescent="0.2">
      <c r="A8720" s="1">
        <v>12</v>
      </c>
      <c r="B8720" s="1">
        <v>29</v>
      </c>
      <c r="C8720" s="1">
        <v>24</v>
      </c>
      <c r="D8720">
        <v>5.0999999999999996</v>
      </c>
      <c r="E8720">
        <v>2.7</v>
      </c>
      <c r="F8720">
        <v>84</v>
      </c>
      <c r="G8720">
        <v>0</v>
      </c>
      <c r="H8720">
        <v>0</v>
      </c>
      <c r="I8720">
        <v>0</v>
      </c>
      <c r="J8720" s="4">
        <f t="shared" si="1227"/>
        <v>351.79276897413808</v>
      </c>
      <c r="K8720" s="4">
        <f t="shared" si="1228"/>
        <v>-62.238690983624366</v>
      </c>
      <c r="L8720" s="5">
        <f t="shared" si="1224"/>
        <v>0</v>
      </c>
      <c r="M8720" s="5">
        <f t="shared" si="1225"/>
        <v>0</v>
      </c>
      <c r="N8720" s="6">
        <f t="shared" si="1226"/>
        <v>0</v>
      </c>
      <c r="O8720" s="6">
        <f t="shared" si="1229"/>
        <v>0</v>
      </c>
      <c r="P8720" s="6">
        <f>FORECAST(J8720,Inputs!$B$10:$B$18,Inputs!$A$10:$A$18)</f>
        <v>33.812896009019795</v>
      </c>
      <c r="Q8720" s="6">
        <f>IF(Inputs!$D$10="Yes",IF('Hourly Calcs'!P8720&gt;'Hourly Calcs'!K8720,'Hourly Calcs'!O8720,N8720+O8720),N8720+O8720)</f>
        <v>0</v>
      </c>
      <c r="R8720" s="12">
        <f t="shared" si="1230"/>
        <v>0</v>
      </c>
      <c r="S8720" s="1">
        <f>IF(AND(A8720&gt;=5,A8720&lt;=9),INDEX(Demand!$C$3:$C$26,C8720),INDEX(Demand!$B$3:$B$26,C8720))</f>
        <v>400</v>
      </c>
      <c r="T8720" s="7">
        <f t="shared" si="1231"/>
        <v>0</v>
      </c>
      <c r="U8720" s="7">
        <f t="shared" si="1232"/>
        <v>0</v>
      </c>
    </row>
    <row r="8721" spans="1:21" x14ac:dyDescent="0.2">
      <c r="A8721" s="1">
        <v>12</v>
      </c>
      <c r="B8721" s="1">
        <v>30</v>
      </c>
      <c r="C8721" s="1">
        <v>1</v>
      </c>
      <c r="D8721">
        <v>5</v>
      </c>
      <c r="E8721">
        <v>1.8</v>
      </c>
      <c r="F8721">
        <v>80</v>
      </c>
      <c r="G8721">
        <v>0</v>
      </c>
      <c r="H8721">
        <v>0</v>
      </c>
      <c r="I8721">
        <v>0</v>
      </c>
      <c r="J8721" s="4">
        <f t="shared" si="1227"/>
        <v>21.02687236601426</v>
      </c>
      <c r="K8721" s="4">
        <f t="shared" si="1228"/>
        <v>-61.162947453425232</v>
      </c>
      <c r="L8721" s="5">
        <f t="shared" si="1224"/>
        <v>0</v>
      </c>
      <c r="M8721" s="5">
        <f t="shared" si="1225"/>
        <v>0</v>
      </c>
      <c r="N8721" s="6">
        <f t="shared" si="1226"/>
        <v>0</v>
      </c>
      <c r="O8721" s="6">
        <f t="shared" si="1229"/>
        <v>0</v>
      </c>
      <c r="P8721" s="6">
        <f>FORECAST(J8721,Inputs!$B$10:$B$18,Inputs!$A$10:$A$18)</f>
        <v>30.750248818203833</v>
      </c>
      <c r="Q8721" s="6">
        <f>IF(Inputs!$D$10="Yes",IF('Hourly Calcs'!P8721&gt;'Hourly Calcs'!K8721,'Hourly Calcs'!O8721,N8721+O8721),N8721+O8721)</f>
        <v>0</v>
      </c>
      <c r="R8721" s="12">
        <f t="shared" si="1230"/>
        <v>0</v>
      </c>
      <c r="S8721" s="1">
        <f>IF(AND(A8721&gt;=5,A8721&lt;=9),INDEX(Demand!$C$3:$C$26,C8721),INDEX(Demand!$B$3:$B$26,C8721))</f>
        <v>350</v>
      </c>
      <c r="T8721" s="7">
        <f t="shared" si="1231"/>
        <v>0</v>
      </c>
      <c r="U8721" s="7">
        <f t="shared" si="1232"/>
        <v>0</v>
      </c>
    </row>
    <row r="8722" spans="1:21" x14ac:dyDescent="0.2">
      <c r="A8722" s="1">
        <v>12</v>
      </c>
      <c r="B8722" s="1">
        <v>30</v>
      </c>
      <c r="C8722" s="1">
        <v>2</v>
      </c>
      <c r="D8722">
        <v>5.0999999999999996</v>
      </c>
      <c r="E8722">
        <v>1.8</v>
      </c>
      <c r="F8722">
        <v>79</v>
      </c>
      <c r="G8722">
        <v>0</v>
      </c>
      <c r="H8722">
        <v>0</v>
      </c>
      <c r="I8722">
        <v>0</v>
      </c>
      <c r="J8722" s="4">
        <f t="shared" si="1227"/>
        <v>45.655065210204384</v>
      </c>
      <c r="K8722" s="4">
        <f t="shared" si="1228"/>
        <v>-55.909913086262037</v>
      </c>
      <c r="L8722" s="5">
        <f t="shared" si="1224"/>
        <v>0</v>
      </c>
      <c r="M8722" s="5">
        <f t="shared" si="1225"/>
        <v>0</v>
      </c>
      <c r="N8722" s="6">
        <f t="shared" si="1226"/>
        <v>0</v>
      </c>
      <c r="O8722" s="6">
        <f t="shared" si="1229"/>
        <v>0</v>
      </c>
      <c r="P8722" s="6">
        <f>FORECAST(J8722,Inputs!$B$10:$B$18,Inputs!$A$10:$A$18)</f>
        <v>30.978287640835223</v>
      </c>
      <c r="Q8722" s="6">
        <f>IF(Inputs!$D$10="Yes",IF('Hourly Calcs'!P8722&gt;'Hourly Calcs'!K8722,'Hourly Calcs'!O8722,N8722+O8722),N8722+O8722)</f>
        <v>0</v>
      </c>
      <c r="R8722" s="12">
        <f t="shared" si="1230"/>
        <v>0</v>
      </c>
      <c r="S8722" s="1">
        <f>IF(AND(A8722&gt;=5,A8722&lt;=9),INDEX(Demand!$C$3:$C$26,C8722),INDEX(Demand!$B$3:$B$26,C8722))</f>
        <v>350</v>
      </c>
      <c r="T8722" s="7">
        <f t="shared" si="1231"/>
        <v>0</v>
      </c>
      <c r="U8722" s="7">
        <f t="shared" si="1232"/>
        <v>0</v>
      </c>
    </row>
    <row r="8723" spans="1:21" x14ac:dyDescent="0.2">
      <c r="A8723" s="1">
        <v>12</v>
      </c>
      <c r="B8723" s="1">
        <v>30</v>
      </c>
      <c r="C8723" s="1">
        <v>3</v>
      </c>
      <c r="D8723">
        <v>4.5999999999999996</v>
      </c>
      <c r="E8723">
        <v>2.7</v>
      </c>
      <c r="F8723">
        <v>87</v>
      </c>
      <c r="G8723">
        <v>0</v>
      </c>
      <c r="H8723">
        <v>0</v>
      </c>
      <c r="I8723">
        <v>0</v>
      </c>
      <c r="J8723" s="4">
        <f t="shared" si="1227"/>
        <v>64.276040967374129</v>
      </c>
      <c r="K8723" s="4">
        <f t="shared" si="1228"/>
        <v>-48.12774446168271</v>
      </c>
      <c r="L8723" s="5">
        <f t="shared" si="1224"/>
        <v>0</v>
      </c>
      <c r="M8723" s="5">
        <f t="shared" si="1225"/>
        <v>0</v>
      </c>
      <c r="N8723" s="6">
        <f t="shared" si="1226"/>
        <v>0</v>
      </c>
      <c r="O8723" s="6">
        <f t="shared" si="1229"/>
        <v>0</v>
      </c>
      <c r="P8723" s="6">
        <f>FORECAST(J8723,Inputs!$B$10:$B$18,Inputs!$A$10:$A$18)</f>
        <v>31.15070408303124</v>
      </c>
      <c r="Q8723" s="6">
        <f>IF(Inputs!$D$10="Yes",IF('Hourly Calcs'!P8723&gt;'Hourly Calcs'!K8723,'Hourly Calcs'!O8723,N8723+O8723),N8723+O8723)</f>
        <v>0</v>
      </c>
      <c r="R8723" s="12">
        <f t="shared" si="1230"/>
        <v>0</v>
      </c>
      <c r="S8723" s="1">
        <f>IF(AND(A8723&gt;=5,A8723&lt;=9),INDEX(Demand!$C$3:$C$26,C8723),INDEX(Demand!$B$3:$B$26,C8723))</f>
        <v>350</v>
      </c>
      <c r="T8723" s="7">
        <f t="shared" si="1231"/>
        <v>0</v>
      </c>
      <c r="U8723" s="7">
        <f t="shared" si="1232"/>
        <v>0</v>
      </c>
    </row>
    <row r="8724" spans="1:21" x14ac:dyDescent="0.2">
      <c r="A8724" s="1">
        <v>12</v>
      </c>
      <c r="B8724" s="1">
        <v>30</v>
      </c>
      <c r="C8724" s="1">
        <v>4</v>
      </c>
      <c r="D8724">
        <v>4.5999999999999996</v>
      </c>
      <c r="E8724">
        <v>3.9</v>
      </c>
      <c r="F8724">
        <v>95</v>
      </c>
      <c r="G8724">
        <v>0</v>
      </c>
      <c r="H8724">
        <v>0</v>
      </c>
      <c r="I8724">
        <v>0</v>
      </c>
      <c r="J8724" s="4">
        <f t="shared" si="1227"/>
        <v>78.778252452043532</v>
      </c>
      <c r="K8724" s="4">
        <f t="shared" si="1228"/>
        <v>-39.131864488586757</v>
      </c>
      <c r="L8724" s="5">
        <f t="shared" si="1224"/>
        <v>86.221747547956468</v>
      </c>
      <c r="M8724" s="5">
        <f t="shared" si="1225"/>
        <v>0</v>
      </c>
      <c r="N8724" s="6">
        <f t="shared" si="1226"/>
        <v>0</v>
      </c>
      <c r="O8724" s="6">
        <f t="shared" si="1229"/>
        <v>0</v>
      </c>
      <c r="P8724" s="6">
        <f>FORECAST(J8724,Inputs!$B$10:$B$18,Inputs!$A$10:$A$18)</f>
        <v>31.284983819000402</v>
      </c>
      <c r="Q8724" s="6">
        <f>IF(Inputs!$D$10="Yes",IF('Hourly Calcs'!P8724&gt;'Hourly Calcs'!K8724,'Hourly Calcs'!O8724,N8724+O8724),N8724+O8724)</f>
        <v>0</v>
      </c>
      <c r="R8724" s="12">
        <f t="shared" si="1230"/>
        <v>0</v>
      </c>
      <c r="S8724" s="1">
        <f>IF(AND(A8724&gt;=5,A8724&lt;=9),INDEX(Demand!$C$3:$C$26,C8724),INDEX(Demand!$B$3:$B$26,C8724))</f>
        <v>350</v>
      </c>
      <c r="T8724" s="7">
        <f t="shared" si="1231"/>
        <v>0</v>
      </c>
      <c r="U8724" s="7">
        <f t="shared" si="1232"/>
        <v>0</v>
      </c>
    </row>
    <row r="8725" spans="1:21" x14ac:dyDescent="0.2">
      <c r="A8725" s="1">
        <v>12</v>
      </c>
      <c r="B8725" s="1">
        <v>30</v>
      </c>
      <c r="C8725" s="1">
        <v>5</v>
      </c>
      <c r="D8725">
        <v>4.4000000000000004</v>
      </c>
      <c r="E8725">
        <v>4.4000000000000004</v>
      </c>
      <c r="F8725">
        <v>100</v>
      </c>
      <c r="G8725">
        <v>0</v>
      </c>
      <c r="H8725">
        <v>0</v>
      </c>
      <c r="I8725">
        <v>0</v>
      </c>
      <c r="J8725" s="4">
        <f t="shared" si="1227"/>
        <v>90.991374178101736</v>
      </c>
      <c r="K8725" s="4">
        <f t="shared" si="1228"/>
        <v>-29.689033252511621</v>
      </c>
      <c r="L8725" s="5">
        <f t="shared" si="1224"/>
        <v>74.008625821898264</v>
      </c>
      <c r="M8725" s="5">
        <f t="shared" si="1225"/>
        <v>0</v>
      </c>
      <c r="N8725" s="6">
        <f t="shared" si="1226"/>
        <v>0</v>
      </c>
      <c r="O8725" s="6">
        <f t="shared" si="1229"/>
        <v>0</v>
      </c>
      <c r="P8725" s="6">
        <f>FORECAST(J8725,Inputs!$B$10:$B$18,Inputs!$A$10:$A$18)</f>
        <v>31.398068279426866</v>
      </c>
      <c r="Q8725" s="6">
        <f>IF(Inputs!$D$10="Yes",IF('Hourly Calcs'!P8725&gt;'Hourly Calcs'!K8725,'Hourly Calcs'!O8725,N8725+O8725),N8725+O8725)</f>
        <v>0</v>
      </c>
      <c r="R8725" s="12">
        <f t="shared" si="1230"/>
        <v>0</v>
      </c>
      <c r="S8725" s="1">
        <f>IF(AND(A8725&gt;=5,A8725&lt;=9),INDEX(Demand!$C$3:$C$26,C8725),INDEX(Demand!$B$3:$B$26,C8725))</f>
        <v>350</v>
      </c>
      <c r="T8725" s="7">
        <f t="shared" si="1231"/>
        <v>0</v>
      </c>
      <c r="U8725" s="7">
        <f t="shared" si="1232"/>
        <v>0</v>
      </c>
    </row>
    <row r="8726" spans="1:21" x14ac:dyDescent="0.2">
      <c r="A8726" s="1">
        <v>12</v>
      </c>
      <c r="B8726" s="1">
        <v>30</v>
      </c>
      <c r="C8726" s="1">
        <v>6</v>
      </c>
      <c r="D8726">
        <v>4.5</v>
      </c>
      <c r="E8726">
        <v>4.5</v>
      </c>
      <c r="F8726">
        <v>100</v>
      </c>
      <c r="G8726">
        <v>0</v>
      </c>
      <c r="H8726">
        <v>0</v>
      </c>
      <c r="I8726">
        <v>0</v>
      </c>
      <c r="J8726" s="4">
        <f t="shared" si="1227"/>
        <v>102.11915959756239</v>
      </c>
      <c r="K8726" s="4">
        <f t="shared" si="1228"/>
        <v>-20.267848848199236</v>
      </c>
      <c r="L8726" s="5">
        <f t="shared" si="1224"/>
        <v>62.880840402437613</v>
      </c>
      <c r="M8726" s="5">
        <f t="shared" si="1225"/>
        <v>0</v>
      </c>
      <c r="N8726" s="6">
        <f t="shared" si="1226"/>
        <v>0</v>
      </c>
      <c r="O8726" s="6">
        <f t="shared" si="1229"/>
        <v>0</v>
      </c>
      <c r="P8726" s="6">
        <f>FORECAST(J8726,Inputs!$B$10:$B$18,Inputs!$A$10:$A$18)</f>
        <v>31.501103329607059</v>
      </c>
      <c r="Q8726" s="6">
        <f>IF(Inputs!$D$10="Yes",IF('Hourly Calcs'!P8726&gt;'Hourly Calcs'!K8726,'Hourly Calcs'!O8726,N8726+O8726),N8726+O8726)</f>
        <v>0</v>
      </c>
      <c r="R8726" s="12">
        <f t="shared" si="1230"/>
        <v>0</v>
      </c>
      <c r="S8726" s="1">
        <f>IF(AND(A8726&gt;=5,A8726&lt;=9),INDEX(Demand!$C$3:$C$26,C8726),INDEX(Demand!$B$3:$B$26,C8726))</f>
        <v>350</v>
      </c>
      <c r="T8726" s="7">
        <f t="shared" si="1231"/>
        <v>0</v>
      </c>
      <c r="U8726" s="7">
        <f t="shared" si="1232"/>
        <v>0</v>
      </c>
    </row>
    <row r="8727" spans="1:21" x14ac:dyDescent="0.2">
      <c r="A8727" s="1">
        <v>12</v>
      </c>
      <c r="B8727" s="1">
        <v>30</v>
      </c>
      <c r="C8727" s="1">
        <v>7</v>
      </c>
      <c r="D8727">
        <v>4.9000000000000004</v>
      </c>
      <c r="E8727">
        <v>4.9000000000000004</v>
      </c>
      <c r="F8727">
        <v>100</v>
      </c>
      <c r="G8727">
        <v>0</v>
      </c>
      <c r="H8727">
        <v>0</v>
      </c>
      <c r="I8727">
        <v>0</v>
      </c>
      <c r="J8727" s="4">
        <f t="shared" si="1227"/>
        <v>112.94491427847869</v>
      </c>
      <c r="K8727" s="4">
        <f t="shared" si="1228"/>
        <v>-11.215137079570511</v>
      </c>
      <c r="L8727" s="5">
        <f t="shared" si="1224"/>
        <v>52.055085721521309</v>
      </c>
      <c r="M8727" s="5">
        <f t="shared" si="1225"/>
        <v>0</v>
      </c>
      <c r="N8727" s="6">
        <f t="shared" si="1226"/>
        <v>0</v>
      </c>
      <c r="O8727" s="6">
        <f t="shared" si="1229"/>
        <v>0</v>
      </c>
      <c r="P8727" s="6">
        <f>FORECAST(J8727,Inputs!$B$10:$B$18,Inputs!$A$10:$A$18)</f>
        <v>31.601341798874799</v>
      </c>
      <c r="Q8727" s="6">
        <f>IF(Inputs!$D$10="Yes",IF('Hourly Calcs'!P8727&gt;'Hourly Calcs'!K8727,'Hourly Calcs'!O8727,N8727+O8727),N8727+O8727)</f>
        <v>0</v>
      </c>
      <c r="R8727" s="12">
        <f t="shared" si="1230"/>
        <v>0</v>
      </c>
      <c r="S8727" s="1">
        <f>IF(AND(A8727&gt;=5,A8727&lt;=9),INDEX(Demand!$C$3:$C$26,C8727),INDEX(Demand!$B$3:$B$26,C8727))</f>
        <v>350</v>
      </c>
      <c r="T8727" s="7">
        <f t="shared" si="1231"/>
        <v>0</v>
      </c>
      <c r="U8727" s="7">
        <f t="shared" si="1232"/>
        <v>0</v>
      </c>
    </row>
    <row r="8728" spans="1:21" x14ac:dyDescent="0.2">
      <c r="A8728" s="1">
        <v>12</v>
      </c>
      <c r="B8728" s="1">
        <v>30</v>
      </c>
      <c r="C8728" s="1">
        <v>8</v>
      </c>
      <c r="D8728">
        <v>5.0999999999999996</v>
      </c>
      <c r="E8728">
        <v>5.0999999999999996</v>
      </c>
      <c r="F8728">
        <v>100</v>
      </c>
      <c r="G8728">
        <v>0</v>
      </c>
      <c r="H8728">
        <v>0</v>
      </c>
      <c r="I8728">
        <v>0</v>
      </c>
      <c r="J8728" s="4">
        <f t="shared" si="1227"/>
        <v>124.01625497364762</v>
      </c>
      <c r="K8728" s="4">
        <f t="shared" si="1228"/>
        <v>-2.7954148807675949</v>
      </c>
      <c r="L8728" s="5">
        <f t="shared" si="1224"/>
        <v>40.983745026352381</v>
      </c>
      <c r="M8728" s="5">
        <f t="shared" si="1225"/>
        <v>0</v>
      </c>
      <c r="N8728" s="6">
        <f t="shared" si="1226"/>
        <v>0</v>
      </c>
      <c r="O8728" s="6">
        <f t="shared" si="1229"/>
        <v>0</v>
      </c>
      <c r="P8728" s="6">
        <f>FORECAST(J8728,Inputs!$B$10:$B$18,Inputs!$A$10:$A$18)</f>
        <v>31.703854212718959</v>
      </c>
      <c r="Q8728" s="6">
        <f>IF(Inputs!$D$10="Yes",IF('Hourly Calcs'!P8728&gt;'Hourly Calcs'!K8728,'Hourly Calcs'!O8728,N8728+O8728),N8728+O8728)</f>
        <v>0</v>
      </c>
      <c r="R8728" s="12">
        <f t="shared" si="1230"/>
        <v>0</v>
      </c>
      <c r="S8728" s="1">
        <f>IF(AND(A8728&gt;=5,A8728&lt;=9),INDEX(Demand!$C$3:$C$26,C8728),INDEX(Demand!$B$3:$B$26,C8728))</f>
        <v>350</v>
      </c>
      <c r="T8728" s="7">
        <f t="shared" si="1231"/>
        <v>0</v>
      </c>
      <c r="U8728" s="7">
        <f t="shared" si="1232"/>
        <v>0</v>
      </c>
    </row>
    <row r="8729" spans="1:21" x14ac:dyDescent="0.2">
      <c r="A8729" s="1">
        <v>12</v>
      </c>
      <c r="B8729" s="1">
        <v>30</v>
      </c>
      <c r="C8729" s="1">
        <v>9</v>
      </c>
      <c r="D8729">
        <v>5.3</v>
      </c>
      <c r="E8729">
        <v>5.3</v>
      </c>
      <c r="F8729">
        <v>100</v>
      </c>
      <c r="G8729">
        <v>5</v>
      </c>
      <c r="H8729">
        <v>0</v>
      </c>
      <c r="I8729">
        <v>5</v>
      </c>
      <c r="J8729" s="4">
        <f t="shared" si="1227"/>
        <v>135.72776912759144</v>
      </c>
      <c r="K8729" s="4">
        <f t="shared" si="1228"/>
        <v>4.5491651742640187</v>
      </c>
      <c r="L8729" s="5">
        <f t="shared" si="1224"/>
        <v>29.272230872408556</v>
      </c>
      <c r="M8729" s="5">
        <f t="shared" si="1225"/>
        <v>29.450834825735981</v>
      </c>
      <c r="N8729" s="6">
        <f t="shared" si="1226"/>
        <v>0</v>
      </c>
      <c r="O8729" s="6">
        <f t="shared" si="1229"/>
        <v>4.5725939313876038</v>
      </c>
      <c r="P8729" s="6">
        <f>FORECAST(J8729,Inputs!$B$10:$B$18,Inputs!$A$10:$A$18)</f>
        <v>31.812294158588809</v>
      </c>
      <c r="Q8729" s="6">
        <f>IF(Inputs!$D$10="Yes",IF('Hourly Calcs'!P8729&gt;'Hourly Calcs'!K8729,'Hourly Calcs'!O8729,N8729+O8729),N8729+O8729)</f>
        <v>4.5725939313876038</v>
      </c>
      <c r="R8729" s="12">
        <f t="shared" si="1230"/>
        <v>21.728966361953894</v>
      </c>
      <c r="S8729" s="1">
        <f>IF(AND(A8729&gt;=5,A8729&lt;=9),INDEX(Demand!$C$3:$C$26,C8729),INDEX(Demand!$B$3:$B$26,C8729))</f>
        <v>350</v>
      </c>
      <c r="T8729" s="7">
        <f t="shared" si="1231"/>
        <v>21.728966361953894</v>
      </c>
      <c r="U8729" s="7">
        <f t="shared" si="1232"/>
        <v>0</v>
      </c>
    </row>
    <row r="8730" spans="1:21" x14ac:dyDescent="0.2">
      <c r="A8730" s="1">
        <v>12</v>
      </c>
      <c r="B8730" s="1">
        <v>30</v>
      </c>
      <c r="C8730" s="1">
        <v>10</v>
      </c>
      <c r="D8730">
        <v>5.8</v>
      </c>
      <c r="E8730">
        <v>5.8</v>
      </c>
      <c r="F8730">
        <v>100</v>
      </c>
      <c r="G8730">
        <v>27</v>
      </c>
      <c r="H8730">
        <v>0</v>
      </c>
      <c r="I8730">
        <v>27</v>
      </c>
      <c r="J8730" s="4">
        <f t="shared" si="1227"/>
        <v>148.31989123482853</v>
      </c>
      <c r="K8730" s="4">
        <f t="shared" si="1228"/>
        <v>10.300152745048209</v>
      </c>
      <c r="L8730" s="5">
        <f t="shared" si="1224"/>
        <v>16.680108765171468</v>
      </c>
      <c r="M8730" s="5">
        <f t="shared" si="1225"/>
        <v>23.699847254951791</v>
      </c>
      <c r="N8730" s="6">
        <f t="shared" si="1226"/>
        <v>0</v>
      </c>
      <c r="O8730" s="6">
        <f t="shared" si="1229"/>
        <v>24.692007229493061</v>
      </c>
      <c r="P8730" s="6">
        <f>FORECAST(J8730,Inputs!$B$10:$B$18,Inputs!$A$10:$A$18)</f>
        <v>31.928887881803966</v>
      </c>
      <c r="Q8730" s="6">
        <f>IF(Inputs!$D$10="Yes",IF('Hourly Calcs'!P8730&gt;'Hourly Calcs'!K8730,'Hourly Calcs'!O8730,N8730+O8730),N8730+O8730)</f>
        <v>24.692007229493061</v>
      </c>
      <c r="R8730" s="12">
        <f t="shared" si="1230"/>
        <v>117.33641835455103</v>
      </c>
      <c r="S8730" s="1">
        <f>IF(AND(A8730&gt;=5,A8730&lt;=9),INDEX(Demand!$C$3:$C$26,C8730),INDEX(Demand!$B$3:$B$26,C8730))</f>
        <v>600</v>
      </c>
      <c r="T8730" s="7">
        <f t="shared" si="1231"/>
        <v>117.33641835455103</v>
      </c>
      <c r="U8730" s="7">
        <f t="shared" si="1232"/>
        <v>0</v>
      </c>
    </row>
    <row r="8731" spans="1:21" x14ac:dyDescent="0.2">
      <c r="A8731" s="1">
        <v>12</v>
      </c>
      <c r="B8731" s="1">
        <v>30</v>
      </c>
      <c r="C8731" s="1">
        <v>11</v>
      </c>
      <c r="D8731">
        <v>6.1</v>
      </c>
      <c r="E8731">
        <v>6.1</v>
      </c>
      <c r="F8731">
        <v>100</v>
      </c>
      <c r="G8731">
        <v>51</v>
      </c>
      <c r="H8731">
        <v>0</v>
      </c>
      <c r="I8731">
        <v>51</v>
      </c>
      <c r="J8731" s="4">
        <f t="shared" si="1227"/>
        <v>161.81890522786637</v>
      </c>
      <c r="K8731" s="4">
        <f t="shared" si="1228"/>
        <v>14.281090209547145</v>
      </c>
      <c r="L8731" s="5">
        <f t="shared" si="1224"/>
        <v>3.1810947721336333</v>
      </c>
      <c r="M8731" s="5">
        <f t="shared" si="1225"/>
        <v>19.718909790452855</v>
      </c>
      <c r="N8731" s="6">
        <f t="shared" si="1226"/>
        <v>0</v>
      </c>
      <c r="O8731" s="6">
        <f t="shared" si="1229"/>
        <v>46.640458100153559</v>
      </c>
      <c r="P8731" s="6">
        <f>FORECAST(J8731,Inputs!$B$10:$B$18,Inputs!$A$10:$A$18)</f>
        <v>32.053878752109874</v>
      </c>
      <c r="Q8731" s="6">
        <f>IF(Inputs!$D$10="Yes",IF('Hourly Calcs'!P8731&gt;'Hourly Calcs'!K8731,'Hourly Calcs'!O8731,N8731+O8731),N8731+O8731)</f>
        <v>46.640458100153559</v>
      </c>
      <c r="R8731" s="12">
        <f t="shared" si="1230"/>
        <v>221.63545689192969</v>
      </c>
      <c r="S8731" s="1">
        <f>IF(AND(A8731&gt;=5,A8731&lt;=9),INDEX(Demand!$C$3:$C$26,C8731),INDEX(Demand!$B$3:$B$26,C8731))</f>
        <v>600</v>
      </c>
      <c r="T8731" s="7">
        <f t="shared" si="1231"/>
        <v>221.63545689192972</v>
      </c>
      <c r="U8731" s="7">
        <f t="shared" si="1232"/>
        <v>0</v>
      </c>
    </row>
    <row r="8732" spans="1:21" x14ac:dyDescent="0.2">
      <c r="A8732" s="1">
        <v>12</v>
      </c>
      <c r="B8732" s="1">
        <v>30</v>
      </c>
      <c r="C8732" s="1">
        <v>12</v>
      </c>
      <c r="D8732">
        <v>6.2</v>
      </c>
      <c r="E8732">
        <v>6.2</v>
      </c>
      <c r="F8732">
        <v>100</v>
      </c>
      <c r="G8732">
        <v>67</v>
      </c>
      <c r="H8732">
        <v>0</v>
      </c>
      <c r="I8732">
        <v>67</v>
      </c>
      <c r="J8732" s="4">
        <f t="shared" si="1227"/>
        <v>175.97451242606496</v>
      </c>
      <c r="K8732" s="4">
        <f t="shared" si="1228"/>
        <v>16.105921566292864</v>
      </c>
      <c r="L8732" s="5">
        <f t="shared" si="1224"/>
        <v>10.974512426064962</v>
      </c>
      <c r="M8732" s="5">
        <f t="shared" si="1225"/>
        <v>17.894078433707136</v>
      </c>
      <c r="N8732" s="6">
        <f t="shared" si="1226"/>
        <v>0</v>
      </c>
      <c r="O8732" s="6">
        <f t="shared" si="1229"/>
        <v>61.272758680593896</v>
      </c>
      <c r="P8732" s="6">
        <f>FORECAST(J8732,Inputs!$B$10:$B$18,Inputs!$A$10:$A$18)</f>
        <v>32.184949189130229</v>
      </c>
      <c r="Q8732" s="6">
        <f>IF(Inputs!$D$10="Yes",IF('Hourly Calcs'!P8732&gt;'Hourly Calcs'!K8732,'Hourly Calcs'!O8732,N8732+O8732),N8732+O8732)</f>
        <v>61.272758680593896</v>
      </c>
      <c r="R8732" s="12">
        <f t="shared" si="1230"/>
        <v>291.16814925018218</v>
      </c>
      <c r="S8732" s="1">
        <f>IF(AND(A8732&gt;=5,A8732&lt;=9),INDEX(Demand!$C$3:$C$26,C8732),INDEX(Demand!$B$3:$B$26,C8732))</f>
        <v>600</v>
      </c>
      <c r="T8732" s="7">
        <f t="shared" si="1231"/>
        <v>291.16814925018218</v>
      </c>
      <c r="U8732" s="7">
        <f t="shared" si="1232"/>
        <v>0</v>
      </c>
    </row>
    <row r="8733" spans="1:21" x14ac:dyDescent="0.2">
      <c r="A8733" s="1">
        <v>12</v>
      </c>
      <c r="B8733" s="1">
        <v>30</v>
      </c>
      <c r="C8733" s="1">
        <v>13</v>
      </c>
      <c r="D8733">
        <v>6.6</v>
      </c>
      <c r="E8733">
        <v>6.6</v>
      </c>
      <c r="F8733">
        <v>100</v>
      </c>
      <c r="G8733">
        <v>70</v>
      </c>
      <c r="H8733">
        <v>0</v>
      </c>
      <c r="I8733">
        <v>70</v>
      </c>
      <c r="J8733" s="4">
        <f t="shared" si="1227"/>
        <v>190.29213002419394</v>
      </c>
      <c r="K8733" s="4">
        <f t="shared" si="1228"/>
        <v>15.591488570281712</v>
      </c>
      <c r="L8733" s="5">
        <f t="shared" si="1224"/>
        <v>25.292130024193938</v>
      </c>
      <c r="M8733" s="5">
        <f t="shared" si="1225"/>
        <v>18.408511429718288</v>
      </c>
      <c r="N8733" s="6">
        <f t="shared" si="1226"/>
        <v>0</v>
      </c>
      <c r="O8733" s="6">
        <f t="shared" si="1229"/>
        <v>64.016315039426459</v>
      </c>
      <c r="P8733" s="6">
        <f>FORECAST(J8733,Inputs!$B$10:$B$18,Inputs!$A$10:$A$18)</f>
        <v>32.317519722446235</v>
      </c>
      <c r="Q8733" s="6">
        <f>IF(Inputs!$D$10="Yes",IF('Hourly Calcs'!P8733&gt;'Hourly Calcs'!K8733,'Hourly Calcs'!O8733,N8733+O8733),N8733+O8733)</f>
        <v>64.016315039426459</v>
      </c>
      <c r="R8733" s="12">
        <f t="shared" si="1230"/>
        <v>304.20552906735452</v>
      </c>
      <c r="S8733" s="1">
        <f>IF(AND(A8733&gt;=5,A8733&lt;=9),INDEX(Demand!$C$3:$C$26,C8733),INDEX(Demand!$B$3:$B$26,C8733))</f>
        <v>600</v>
      </c>
      <c r="T8733" s="7">
        <f t="shared" si="1231"/>
        <v>304.20552906735452</v>
      </c>
      <c r="U8733" s="7">
        <f t="shared" si="1232"/>
        <v>0</v>
      </c>
    </row>
    <row r="8734" spans="1:21" x14ac:dyDescent="0.2">
      <c r="A8734" s="1">
        <v>12</v>
      </c>
      <c r="B8734" s="1">
        <v>30</v>
      </c>
      <c r="C8734" s="1">
        <v>14</v>
      </c>
      <c r="D8734">
        <v>7</v>
      </c>
      <c r="E8734">
        <v>7</v>
      </c>
      <c r="F8734">
        <v>100</v>
      </c>
      <c r="G8734">
        <v>58</v>
      </c>
      <c r="H8734">
        <v>0</v>
      </c>
      <c r="I8734">
        <v>58</v>
      </c>
      <c r="J8734" s="4">
        <f t="shared" si="1227"/>
        <v>204.2109430536523</v>
      </c>
      <c r="K8734" s="4">
        <f t="shared" si="1228"/>
        <v>12.790588903418708</v>
      </c>
      <c r="L8734" s="5">
        <f t="shared" si="1224"/>
        <v>39.210943053652301</v>
      </c>
      <c r="M8734" s="5">
        <f t="shared" si="1225"/>
        <v>21.209411096581292</v>
      </c>
      <c r="N8734" s="6">
        <f t="shared" si="1226"/>
        <v>0</v>
      </c>
      <c r="O8734" s="6">
        <f t="shared" si="1229"/>
        <v>53.042089604096205</v>
      </c>
      <c r="P8734" s="6">
        <f>FORECAST(J8734,Inputs!$B$10:$B$18,Inputs!$A$10:$A$18)</f>
        <v>32.446397620867145</v>
      </c>
      <c r="Q8734" s="6">
        <f>IF(Inputs!$D$10="Yes",IF('Hourly Calcs'!P8734&gt;'Hourly Calcs'!K8734,'Hourly Calcs'!O8734,N8734+O8734),N8734+O8734)</f>
        <v>53.042089604096205</v>
      </c>
      <c r="R8734" s="12">
        <f t="shared" si="1230"/>
        <v>252.05600979866514</v>
      </c>
      <c r="S8734" s="1">
        <f>IF(AND(A8734&gt;=5,A8734&lt;=9),INDEX(Demand!$C$3:$C$26,C8734),INDEX(Demand!$B$3:$B$26,C8734))</f>
        <v>600</v>
      </c>
      <c r="T8734" s="7">
        <f t="shared" si="1231"/>
        <v>252.05600979866517</v>
      </c>
      <c r="U8734" s="7">
        <f t="shared" si="1232"/>
        <v>0</v>
      </c>
    </row>
    <row r="8735" spans="1:21" x14ac:dyDescent="0.2">
      <c r="A8735" s="1">
        <v>12</v>
      </c>
      <c r="B8735" s="1">
        <v>30</v>
      </c>
      <c r="C8735" s="1">
        <v>15</v>
      </c>
      <c r="D8735">
        <v>7.1</v>
      </c>
      <c r="E8735">
        <v>7.1</v>
      </c>
      <c r="F8735">
        <v>100</v>
      </c>
      <c r="G8735">
        <v>36</v>
      </c>
      <c r="H8735">
        <v>0</v>
      </c>
      <c r="I8735">
        <v>36</v>
      </c>
      <c r="J8735" s="4">
        <f t="shared" si="1227"/>
        <v>217.32936734917905</v>
      </c>
      <c r="K8735" s="4">
        <f t="shared" si="1228"/>
        <v>7.9773555994855059</v>
      </c>
      <c r="L8735" s="5">
        <f t="shared" si="1224"/>
        <v>52.329367349179051</v>
      </c>
      <c r="M8735" s="5">
        <f t="shared" si="1225"/>
        <v>26.022644400514494</v>
      </c>
      <c r="N8735" s="6">
        <f t="shared" si="1226"/>
        <v>0</v>
      </c>
      <c r="O8735" s="6">
        <f t="shared" si="1229"/>
        <v>32.922676305990748</v>
      </c>
      <c r="P8735" s="6">
        <f>FORECAST(J8735,Inputs!$B$10:$B$18,Inputs!$A$10:$A$18)</f>
        <v>32.567864512492399</v>
      </c>
      <c r="Q8735" s="6">
        <f>IF(Inputs!$D$10="Yes",IF('Hourly Calcs'!P8735&gt;'Hourly Calcs'!K8735,'Hourly Calcs'!O8735,N8735+O8735),N8735+O8735)</f>
        <v>32.922676305990748</v>
      </c>
      <c r="R8735" s="12">
        <f t="shared" si="1230"/>
        <v>156.44855780606804</v>
      </c>
      <c r="S8735" s="1">
        <f>IF(AND(A8735&gt;=5,A8735&lt;=9),INDEX(Demand!$C$3:$C$26,C8735),INDEX(Demand!$B$3:$B$26,C8735))</f>
        <v>600</v>
      </c>
      <c r="T8735" s="7">
        <f t="shared" si="1231"/>
        <v>156.44855780606804</v>
      </c>
      <c r="U8735" s="7">
        <f t="shared" si="1232"/>
        <v>0</v>
      </c>
    </row>
    <row r="8736" spans="1:21" x14ac:dyDescent="0.2">
      <c r="A8736" s="1">
        <v>12</v>
      </c>
      <c r="B8736" s="1">
        <v>30</v>
      </c>
      <c r="C8736" s="1">
        <v>16</v>
      </c>
      <c r="D8736">
        <v>7.2</v>
      </c>
      <c r="E8736">
        <v>7.2</v>
      </c>
      <c r="F8736">
        <v>100</v>
      </c>
      <c r="G8736">
        <v>10</v>
      </c>
      <c r="H8736">
        <v>0</v>
      </c>
      <c r="I8736">
        <v>10</v>
      </c>
      <c r="J8736" s="4">
        <f t="shared" si="1227"/>
        <v>229.52197922246762</v>
      </c>
      <c r="K8736" s="4">
        <f t="shared" si="1228"/>
        <v>1.6807546659661625</v>
      </c>
      <c r="L8736" s="5">
        <f t="shared" si="1224"/>
        <v>64.521979222467621</v>
      </c>
      <c r="M8736" s="5">
        <f t="shared" si="1225"/>
        <v>32.319245334033837</v>
      </c>
      <c r="N8736" s="6">
        <f t="shared" si="1226"/>
        <v>0</v>
      </c>
      <c r="O8736" s="6">
        <f t="shared" si="1229"/>
        <v>9.1451878627752077</v>
      </c>
      <c r="P8736" s="6">
        <f>FORECAST(J8736,Inputs!$B$10:$B$18,Inputs!$A$10:$A$18)</f>
        <v>32.6807590668747</v>
      </c>
      <c r="Q8736" s="6">
        <f>IF(Inputs!$D$10="Yes",IF('Hourly Calcs'!P8736&gt;'Hourly Calcs'!K8736,'Hourly Calcs'!O8736,N8736+O8736),N8736+O8736)</f>
        <v>9.1451878627752077</v>
      </c>
      <c r="R8736" s="12">
        <f t="shared" si="1230"/>
        <v>43.457932723907788</v>
      </c>
      <c r="S8736" s="1">
        <f>IF(AND(A8736&gt;=5,A8736&lt;=9),INDEX(Demand!$C$3:$C$26,C8736),INDEX(Demand!$B$3:$B$26,C8736))</f>
        <v>900</v>
      </c>
      <c r="T8736" s="7">
        <f t="shared" si="1231"/>
        <v>43.457932723907788</v>
      </c>
      <c r="U8736" s="7">
        <f t="shared" si="1232"/>
        <v>0</v>
      </c>
    </row>
    <row r="8737" spans="1:21" x14ac:dyDescent="0.2">
      <c r="A8737" s="1">
        <v>12</v>
      </c>
      <c r="B8737" s="1">
        <v>30</v>
      </c>
      <c r="C8737" s="1">
        <v>17</v>
      </c>
      <c r="D8737">
        <v>7.2</v>
      </c>
      <c r="E8737">
        <v>7.2</v>
      </c>
      <c r="F8737">
        <v>100</v>
      </c>
      <c r="G8737">
        <v>0</v>
      </c>
      <c r="H8737">
        <v>0</v>
      </c>
      <c r="I8737">
        <v>0</v>
      </c>
      <c r="J8737" s="4">
        <f t="shared" si="1227"/>
        <v>240.91824144291516</v>
      </c>
      <c r="K8737" s="4">
        <f t="shared" si="1228"/>
        <v>-6.3858747686048503</v>
      </c>
      <c r="L8737" s="5">
        <f t="shared" si="1224"/>
        <v>75.918241442915161</v>
      </c>
      <c r="M8737" s="5">
        <f t="shared" si="1225"/>
        <v>0</v>
      </c>
      <c r="N8737" s="6">
        <f t="shared" si="1226"/>
        <v>0</v>
      </c>
      <c r="O8737" s="6">
        <f t="shared" si="1229"/>
        <v>0</v>
      </c>
      <c r="P8737" s="6">
        <f>FORECAST(J8737,Inputs!$B$10:$B$18,Inputs!$A$10:$A$18)</f>
        <v>32.786280013360326</v>
      </c>
      <c r="Q8737" s="6">
        <f>IF(Inputs!$D$10="Yes",IF('Hourly Calcs'!P8737&gt;'Hourly Calcs'!K8737,'Hourly Calcs'!O8737,N8737+O8737),N8737+O8737)</f>
        <v>0</v>
      </c>
      <c r="R8737" s="12">
        <f t="shared" si="1230"/>
        <v>0</v>
      </c>
      <c r="S8737" s="1">
        <f>IF(AND(A8737&gt;=5,A8737&lt;=9),INDEX(Demand!$C$3:$C$26,C8737),INDEX(Demand!$B$3:$B$26,C8737))</f>
        <v>900</v>
      </c>
      <c r="T8737" s="7">
        <f t="shared" si="1231"/>
        <v>0</v>
      </c>
      <c r="U8737" s="7">
        <f t="shared" si="1232"/>
        <v>0</v>
      </c>
    </row>
    <row r="8738" spans="1:21" x14ac:dyDescent="0.2">
      <c r="A8738" s="1">
        <v>12</v>
      </c>
      <c r="B8738" s="1">
        <v>30</v>
      </c>
      <c r="C8738" s="1">
        <v>18</v>
      </c>
      <c r="D8738">
        <v>7</v>
      </c>
      <c r="E8738">
        <v>7</v>
      </c>
      <c r="F8738">
        <v>100</v>
      </c>
      <c r="G8738">
        <v>0</v>
      </c>
      <c r="H8738">
        <v>0</v>
      </c>
      <c r="I8738">
        <v>0</v>
      </c>
      <c r="J8738" s="4">
        <f t="shared" si="1227"/>
        <v>251.83092885745657</v>
      </c>
      <c r="K8738" s="4">
        <f t="shared" si="1228"/>
        <v>-15.097738417043502</v>
      </c>
      <c r="L8738" s="5">
        <f t="shared" si="1224"/>
        <v>86.83092885745657</v>
      </c>
      <c r="M8738" s="5">
        <f t="shared" si="1225"/>
        <v>0</v>
      </c>
      <c r="N8738" s="6">
        <f t="shared" si="1226"/>
        <v>0</v>
      </c>
      <c r="O8738" s="6">
        <f t="shared" si="1229"/>
        <v>0</v>
      </c>
      <c r="P8738" s="6">
        <f>FORECAST(J8738,Inputs!$B$10:$B$18,Inputs!$A$10:$A$18)</f>
        <v>32.88732341534682</v>
      </c>
      <c r="Q8738" s="6">
        <f>IF(Inputs!$D$10="Yes",IF('Hourly Calcs'!P8738&gt;'Hourly Calcs'!K8738,'Hourly Calcs'!O8738,N8738+O8738),N8738+O8738)</f>
        <v>0</v>
      </c>
      <c r="R8738" s="12">
        <f t="shared" si="1230"/>
        <v>0</v>
      </c>
      <c r="S8738" s="1">
        <f>IF(AND(A8738&gt;=5,A8738&lt;=9),INDEX(Demand!$C$3:$C$26,C8738),INDEX(Demand!$B$3:$B$26,C8738))</f>
        <v>900</v>
      </c>
      <c r="T8738" s="7">
        <f t="shared" si="1231"/>
        <v>0</v>
      </c>
      <c r="U8738" s="7">
        <f t="shared" si="1232"/>
        <v>0</v>
      </c>
    </row>
    <row r="8739" spans="1:21" x14ac:dyDescent="0.2">
      <c r="A8739" s="1">
        <v>12</v>
      </c>
      <c r="B8739" s="1">
        <v>30</v>
      </c>
      <c r="C8739" s="1">
        <v>19</v>
      </c>
      <c r="D8739">
        <v>7.3</v>
      </c>
      <c r="E8739">
        <v>7.3</v>
      </c>
      <c r="F8739">
        <v>100</v>
      </c>
      <c r="G8739">
        <v>0</v>
      </c>
      <c r="H8739">
        <v>0</v>
      </c>
      <c r="I8739">
        <v>0</v>
      </c>
      <c r="J8739" s="4">
        <f t="shared" si="1227"/>
        <v>262.71765876420807</v>
      </c>
      <c r="K8739" s="4">
        <f t="shared" si="1228"/>
        <v>-24.347805133016053</v>
      </c>
      <c r="L8739" s="5">
        <f t="shared" ref="L8739:L8768" si="1233">IF(ABS($B$5-J8739)&gt;90,0,ABS($B$5-J8739))</f>
        <v>0</v>
      </c>
      <c r="M8739" s="5">
        <f t="shared" ref="M8739:M8768" si="1234">IF(K8739&gt;0,ABS($B$4-K8739),0)</f>
        <v>0</v>
      </c>
      <c r="N8739" s="6">
        <f t="shared" si="1226"/>
        <v>0</v>
      </c>
      <c r="O8739" s="6">
        <f t="shared" si="1229"/>
        <v>0</v>
      </c>
      <c r="P8739" s="6">
        <f>FORECAST(J8739,Inputs!$B$10:$B$18,Inputs!$A$10:$A$18)</f>
        <v>32.988126470038964</v>
      </c>
      <c r="Q8739" s="6">
        <f>IF(Inputs!$D$10="Yes",IF('Hourly Calcs'!P8739&gt;'Hourly Calcs'!K8739,'Hourly Calcs'!O8739,N8739+O8739),N8739+O8739)</f>
        <v>0</v>
      </c>
      <c r="R8739" s="12">
        <f t="shared" si="1230"/>
        <v>0</v>
      </c>
      <c r="S8739" s="1">
        <f>IF(AND(A8739&gt;=5,A8739&lt;=9),INDEX(Demand!$C$3:$C$26,C8739),INDEX(Demand!$B$3:$B$26,C8739))</f>
        <v>900</v>
      </c>
      <c r="T8739" s="7">
        <f t="shared" si="1231"/>
        <v>0</v>
      </c>
      <c r="U8739" s="7">
        <f t="shared" si="1232"/>
        <v>0</v>
      </c>
    </row>
    <row r="8740" spans="1:21" x14ac:dyDescent="0.2">
      <c r="A8740" s="1">
        <v>12</v>
      </c>
      <c r="B8740" s="1">
        <v>30</v>
      </c>
      <c r="C8740" s="1">
        <v>20</v>
      </c>
      <c r="D8740">
        <v>6.6</v>
      </c>
      <c r="E8740">
        <v>6.6</v>
      </c>
      <c r="F8740">
        <v>100</v>
      </c>
      <c r="G8740">
        <v>0</v>
      </c>
      <c r="H8740">
        <v>0</v>
      </c>
      <c r="I8740">
        <v>0</v>
      </c>
      <c r="J8740" s="4">
        <f t="shared" si="1227"/>
        <v>274.2138119610542</v>
      </c>
      <c r="K8740" s="4">
        <f t="shared" si="1228"/>
        <v>-33.821587495225131</v>
      </c>
      <c r="L8740" s="5">
        <f t="shared" si="1233"/>
        <v>0</v>
      </c>
      <c r="M8740" s="5">
        <f t="shared" si="1234"/>
        <v>0</v>
      </c>
      <c r="N8740" s="6">
        <f t="shared" si="1226"/>
        <v>0</v>
      </c>
      <c r="O8740" s="6">
        <f t="shared" si="1229"/>
        <v>0</v>
      </c>
      <c r="P8740" s="6">
        <f>FORECAST(J8740,Inputs!$B$10:$B$18,Inputs!$A$10:$A$18)</f>
        <v>33.094572332972724</v>
      </c>
      <c r="Q8740" s="6">
        <f>IF(Inputs!$D$10="Yes",IF('Hourly Calcs'!P8740&gt;'Hourly Calcs'!K8740,'Hourly Calcs'!O8740,N8740+O8740),N8740+O8740)</f>
        <v>0</v>
      </c>
      <c r="R8740" s="12">
        <f t="shared" si="1230"/>
        <v>0</v>
      </c>
      <c r="S8740" s="1">
        <f>IF(AND(A8740&gt;=5,A8740&lt;=9),INDEX(Demand!$C$3:$C$26,C8740),INDEX(Demand!$B$3:$B$26,C8740))</f>
        <v>800</v>
      </c>
      <c r="T8740" s="7">
        <f t="shared" si="1231"/>
        <v>0</v>
      </c>
      <c r="U8740" s="7">
        <f t="shared" si="1232"/>
        <v>0</v>
      </c>
    </row>
    <row r="8741" spans="1:21" x14ac:dyDescent="0.2">
      <c r="A8741" s="1">
        <v>12</v>
      </c>
      <c r="B8741" s="1">
        <v>30</v>
      </c>
      <c r="C8741" s="1">
        <v>21</v>
      </c>
      <c r="D8741">
        <v>6.9</v>
      </c>
      <c r="E8741">
        <v>6.9</v>
      </c>
      <c r="F8741">
        <v>100</v>
      </c>
      <c r="G8741">
        <v>0</v>
      </c>
      <c r="H8741">
        <v>0</v>
      </c>
      <c r="I8741">
        <v>0</v>
      </c>
      <c r="J8741" s="4">
        <f t="shared" si="1227"/>
        <v>287.25817571930372</v>
      </c>
      <c r="K8741" s="4">
        <f t="shared" si="1228"/>
        <v>-43.13259960256471</v>
      </c>
      <c r="L8741" s="5">
        <f t="shared" si="1233"/>
        <v>0</v>
      </c>
      <c r="M8741" s="5">
        <f t="shared" si="1234"/>
        <v>0</v>
      </c>
      <c r="N8741" s="6">
        <f t="shared" si="1226"/>
        <v>0</v>
      </c>
      <c r="O8741" s="6">
        <f t="shared" si="1229"/>
        <v>0</v>
      </c>
      <c r="P8741" s="6">
        <f>FORECAST(J8741,Inputs!$B$10:$B$18,Inputs!$A$10:$A$18)</f>
        <v>33.215353478882442</v>
      </c>
      <c r="Q8741" s="6">
        <f>IF(Inputs!$D$10="Yes",IF('Hourly Calcs'!P8741&gt;'Hourly Calcs'!K8741,'Hourly Calcs'!O8741,N8741+O8741),N8741+O8741)</f>
        <v>0</v>
      </c>
      <c r="R8741" s="12">
        <f t="shared" si="1230"/>
        <v>0</v>
      </c>
      <c r="S8741" s="1">
        <f>IF(AND(A8741&gt;=5,A8741&lt;=9),INDEX(Demand!$C$3:$C$26,C8741),INDEX(Demand!$B$3:$B$26,C8741))</f>
        <v>700</v>
      </c>
      <c r="T8741" s="7">
        <f t="shared" si="1231"/>
        <v>0</v>
      </c>
      <c r="U8741" s="7">
        <f t="shared" si="1232"/>
        <v>0</v>
      </c>
    </row>
    <row r="8742" spans="1:21" x14ac:dyDescent="0.2">
      <c r="A8742" s="1">
        <v>12</v>
      </c>
      <c r="B8742" s="1">
        <v>30</v>
      </c>
      <c r="C8742" s="1">
        <v>22</v>
      </c>
      <c r="D8742">
        <v>6.9</v>
      </c>
      <c r="E8742">
        <v>6.9</v>
      </c>
      <c r="F8742">
        <v>100</v>
      </c>
      <c r="G8742">
        <v>0</v>
      </c>
      <c r="H8742">
        <v>0</v>
      </c>
      <c r="I8742">
        <v>0</v>
      </c>
      <c r="J8742" s="4">
        <f t="shared" si="1227"/>
        <v>303.31267370482311</v>
      </c>
      <c r="K8742" s="4">
        <f t="shared" si="1228"/>
        <v>-51.709134097391228</v>
      </c>
      <c r="L8742" s="5">
        <f t="shared" si="1233"/>
        <v>0</v>
      </c>
      <c r="M8742" s="5">
        <f t="shared" si="1234"/>
        <v>0</v>
      </c>
      <c r="N8742" s="6">
        <f t="shared" si="1226"/>
        <v>0</v>
      </c>
      <c r="O8742" s="6">
        <f t="shared" si="1229"/>
        <v>0</v>
      </c>
      <c r="P8742" s="6">
        <f>FORECAST(J8742,Inputs!$B$10:$B$18,Inputs!$A$10:$A$18)</f>
        <v>33.364006238007619</v>
      </c>
      <c r="Q8742" s="6">
        <f>IF(Inputs!$D$10="Yes",IF('Hourly Calcs'!P8742&gt;'Hourly Calcs'!K8742,'Hourly Calcs'!O8742,N8742+O8742),N8742+O8742)</f>
        <v>0</v>
      </c>
      <c r="R8742" s="12">
        <f t="shared" si="1230"/>
        <v>0</v>
      </c>
      <c r="S8742" s="1">
        <f>IF(AND(A8742&gt;=5,A8742&lt;=9),INDEX(Demand!$C$3:$C$26,C8742),INDEX(Demand!$B$3:$B$26,C8742))</f>
        <v>600</v>
      </c>
      <c r="T8742" s="7">
        <f t="shared" si="1231"/>
        <v>0</v>
      </c>
      <c r="U8742" s="7">
        <f t="shared" si="1232"/>
        <v>0</v>
      </c>
    </row>
    <row r="8743" spans="1:21" x14ac:dyDescent="0.2">
      <c r="A8743" s="1">
        <v>12</v>
      </c>
      <c r="B8743" s="1">
        <v>30</v>
      </c>
      <c r="C8743" s="1">
        <v>23</v>
      </c>
      <c r="D8743">
        <v>6.8</v>
      </c>
      <c r="E8743">
        <v>6.8</v>
      </c>
      <c r="F8743">
        <v>100</v>
      </c>
      <c r="G8743">
        <v>0</v>
      </c>
      <c r="H8743">
        <v>0</v>
      </c>
      <c r="I8743">
        <v>0</v>
      </c>
      <c r="J8743" s="4">
        <f t="shared" si="1227"/>
        <v>324.40961360958579</v>
      </c>
      <c r="K8743" s="4">
        <f t="shared" si="1228"/>
        <v>-58.570131741054581</v>
      </c>
      <c r="L8743" s="5">
        <f t="shared" si="1233"/>
        <v>0</v>
      </c>
      <c r="M8743" s="5">
        <f t="shared" si="1234"/>
        <v>0</v>
      </c>
      <c r="N8743" s="6">
        <f t="shared" si="1226"/>
        <v>0</v>
      </c>
      <c r="O8743" s="6">
        <f t="shared" si="1229"/>
        <v>0</v>
      </c>
      <c r="P8743" s="6">
        <f>FORECAST(J8743,Inputs!$B$10:$B$18,Inputs!$A$10:$A$18)</f>
        <v>33.559348274162829</v>
      </c>
      <c r="Q8743" s="6">
        <f>IF(Inputs!$D$10="Yes",IF('Hourly Calcs'!P8743&gt;'Hourly Calcs'!K8743,'Hourly Calcs'!O8743,N8743+O8743),N8743+O8743)</f>
        <v>0</v>
      </c>
      <c r="R8743" s="12">
        <f t="shared" si="1230"/>
        <v>0</v>
      </c>
      <c r="S8743" s="1">
        <f>IF(AND(A8743&gt;=5,A8743&lt;=9),INDEX(Demand!$C$3:$C$26,C8743),INDEX(Demand!$B$3:$B$26,C8743))</f>
        <v>500</v>
      </c>
      <c r="T8743" s="7">
        <f t="shared" si="1231"/>
        <v>0</v>
      </c>
      <c r="U8743" s="7">
        <f t="shared" si="1232"/>
        <v>0</v>
      </c>
    </row>
    <row r="8744" spans="1:21" x14ac:dyDescent="0.2">
      <c r="A8744" s="1">
        <v>12</v>
      </c>
      <c r="B8744" s="1">
        <v>30</v>
      </c>
      <c r="C8744" s="1">
        <v>24</v>
      </c>
      <c r="D8744">
        <v>6.8</v>
      </c>
      <c r="E8744">
        <v>6.8</v>
      </c>
      <c r="F8744">
        <v>100</v>
      </c>
      <c r="G8744">
        <v>0</v>
      </c>
      <c r="H8744">
        <v>0</v>
      </c>
      <c r="I8744">
        <v>0</v>
      </c>
      <c r="J8744" s="4">
        <f t="shared" si="1227"/>
        <v>351.57277020550441</v>
      </c>
      <c r="K8744" s="4">
        <f t="shared" si="1228"/>
        <v>-62.158309660719851</v>
      </c>
      <c r="L8744" s="5">
        <f t="shared" si="1233"/>
        <v>0</v>
      </c>
      <c r="M8744" s="5">
        <f t="shared" si="1234"/>
        <v>0</v>
      </c>
      <c r="N8744" s="6">
        <f t="shared" si="1226"/>
        <v>0</v>
      </c>
      <c r="O8744" s="6">
        <f t="shared" si="1229"/>
        <v>0</v>
      </c>
      <c r="P8744" s="6">
        <f>FORECAST(J8744,Inputs!$B$10:$B$18,Inputs!$A$10:$A$18)</f>
        <v>33.8108589833843</v>
      </c>
      <c r="Q8744" s="6">
        <f>IF(Inputs!$D$10="Yes",IF('Hourly Calcs'!P8744&gt;'Hourly Calcs'!K8744,'Hourly Calcs'!O8744,N8744+O8744),N8744+O8744)</f>
        <v>0</v>
      </c>
      <c r="R8744" s="12">
        <f t="shared" si="1230"/>
        <v>0</v>
      </c>
      <c r="S8744" s="1">
        <f>IF(AND(A8744&gt;=5,A8744&lt;=9),INDEX(Demand!$C$3:$C$26,C8744),INDEX(Demand!$B$3:$B$26,C8744))</f>
        <v>400</v>
      </c>
      <c r="T8744" s="7">
        <f t="shared" si="1231"/>
        <v>0</v>
      </c>
      <c r="U8744" s="7">
        <f t="shared" si="1232"/>
        <v>0</v>
      </c>
    </row>
    <row r="8745" spans="1:21" x14ac:dyDescent="0.2">
      <c r="A8745" s="1">
        <v>12</v>
      </c>
      <c r="B8745" s="1">
        <v>31</v>
      </c>
      <c r="C8745" s="1">
        <v>1</v>
      </c>
      <c r="D8745">
        <v>6.7</v>
      </c>
      <c r="E8745">
        <v>6.7</v>
      </c>
      <c r="F8745">
        <v>100</v>
      </c>
      <c r="G8745">
        <v>0</v>
      </c>
      <c r="H8745">
        <v>0</v>
      </c>
      <c r="I8745">
        <v>0</v>
      </c>
      <c r="J8745" s="4">
        <f t="shared" si="1227"/>
        <v>20.77015293328472</v>
      </c>
      <c r="K8745" s="4">
        <f t="shared" si="1228"/>
        <v>-61.122028292968139</v>
      </c>
      <c r="L8745" s="5">
        <f t="shared" si="1233"/>
        <v>0</v>
      </c>
      <c r="M8745" s="5">
        <f t="shared" si="1234"/>
        <v>0</v>
      </c>
      <c r="N8745" s="6">
        <f t="shared" si="1226"/>
        <v>0</v>
      </c>
      <c r="O8745" s="6">
        <f t="shared" si="1229"/>
        <v>0</v>
      </c>
      <c r="P8745" s="6">
        <f>FORECAST(J8745,Inputs!$B$10:$B$18,Inputs!$A$10:$A$18)</f>
        <v>30.747871786419299</v>
      </c>
      <c r="Q8745" s="6">
        <f>IF(Inputs!$D$10="Yes",IF('Hourly Calcs'!P8745&gt;'Hourly Calcs'!K8745,'Hourly Calcs'!O8745,N8745+O8745),N8745+O8745)</f>
        <v>0</v>
      </c>
      <c r="R8745" s="12">
        <f t="shared" si="1230"/>
        <v>0</v>
      </c>
      <c r="S8745" s="1">
        <f>IF(AND(A8745&gt;=5,A8745&lt;=9),INDEX(Demand!$C$3:$C$26,C8745),INDEX(Demand!$B$3:$B$26,C8745))</f>
        <v>350</v>
      </c>
      <c r="T8745" s="7">
        <f t="shared" si="1231"/>
        <v>0</v>
      </c>
      <c r="U8745" s="7">
        <f t="shared" si="1232"/>
        <v>0</v>
      </c>
    </row>
    <row r="8746" spans="1:21" x14ac:dyDescent="0.2">
      <c r="A8746" s="1">
        <v>12</v>
      </c>
      <c r="B8746" s="1">
        <v>31</v>
      </c>
      <c r="C8746" s="1">
        <v>2</v>
      </c>
      <c r="D8746">
        <v>6.8</v>
      </c>
      <c r="E8746">
        <v>6.8</v>
      </c>
      <c r="F8746">
        <v>100</v>
      </c>
      <c r="G8746">
        <v>0</v>
      </c>
      <c r="H8746">
        <v>0</v>
      </c>
      <c r="I8746">
        <v>0</v>
      </c>
      <c r="J8746" s="4">
        <f t="shared" si="1227"/>
        <v>45.422401168834</v>
      </c>
      <c r="K8746" s="4">
        <f t="shared" si="1228"/>
        <v>-55.902632332455653</v>
      </c>
      <c r="L8746" s="5">
        <f t="shared" si="1233"/>
        <v>0</v>
      </c>
      <c r="M8746" s="5">
        <f t="shared" si="1234"/>
        <v>0</v>
      </c>
      <c r="N8746" s="6">
        <f t="shared" si="1226"/>
        <v>0</v>
      </c>
      <c r="O8746" s="6">
        <f t="shared" si="1229"/>
        <v>0</v>
      </c>
      <c r="P8746" s="6">
        <f>FORECAST(J8746,Inputs!$B$10:$B$18,Inputs!$A$10:$A$18)</f>
        <v>30.976133344155869</v>
      </c>
      <c r="Q8746" s="6">
        <f>IF(Inputs!$D$10="Yes",IF('Hourly Calcs'!P8746&gt;'Hourly Calcs'!K8746,'Hourly Calcs'!O8746,N8746+O8746),N8746+O8746)</f>
        <v>0</v>
      </c>
      <c r="R8746" s="12">
        <f t="shared" si="1230"/>
        <v>0</v>
      </c>
      <c r="S8746" s="1">
        <f>IF(AND(A8746&gt;=5,A8746&lt;=9),INDEX(Demand!$C$3:$C$26,C8746),INDEX(Demand!$B$3:$B$26,C8746))</f>
        <v>350</v>
      </c>
      <c r="T8746" s="7">
        <f t="shared" si="1231"/>
        <v>0</v>
      </c>
      <c r="U8746" s="7">
        <f t="shared" si="1232"/>
        <v>0</v>
      </c>
    </row>
    <row r="8747" spans="1:21" x14ac:dyDescent="0.2">
      <c r="A8747" s="1">
        <v>12</v>
      </c>
      <c r="B8747" s="1">
        <v>31</v>
      </c>
      <c r="C8747" s="1">
        <v>3</v>
      </c>
      <c r="D8747">
        <v>6.7</v>
      </c>
      <c r="E8747">
        <v>6.7</v>
      </c>
      <c r="F8747">
        <v>100</v>
      </c>
      <c r="G8747">
        <v>0</v>
      </c>
      <c r="H8747">
        <v>0</v>
      </c>
      <c r="I8747">
        <v>0</v>
      </c>
      <c r="J8747" s="4">
        <f t="shared" si="1227"/>
        <v>64.081024074649889</v>
      </c>
      <c r="K8747" s="4">
        <f t="shared" si="1228"/>
        <v>-48.140362848735549</v>
      </c>
      <c r="L8747" s="5">
        <f t="shared" si="1233"/>
        <v>0</v>
      </c>
      <c r="M8747" s="5">
        <f t="shared" si="1234"/>
        <v>0</v>
      </c>
      <c r="N8747" s="6">
        <f t="shared" si="1226"/>
        <v>0</v>
      </c>
      <c r="O8747" s="6">
        <f t="shared" si="1229"/>
        <v>0</v>
      </c>
      <c r="P8747" s="6">
        <f>FORECAST(J8747,Inputs!$B$10:$B$18,Inputs!$A$10:$A$18)</f>
        <v>31.14889837106157</v>
      </c>
      <c r="Q8747" s="6">
        <f>IF(Inputs!$D$10="Yes",IF('Hourly Calcs'!P8747&gt;'Hourly Calcs'!K8747,'Hourly Calcs'!O8747,N8747+O8747),N8747+O8747)</f>
        <v>0</v>
      </c>
      <c r="R8747" s="12">
        <f t="shared" si="1230"/>
        <v>0</v>
      </c>
      <c r="S8747" s="1">
        <f>IF(AND(A8747&gt;=5,A8747&lt;=9),INDEX(Demand!$C$3:$C$26,C8747),INDEX(Demand!$B$3:$B$26,C8747))</f>
        <v>350</v>
      </c>
      <c r="T8747" s="7">
        <f t="shared" si="1231"/>
        <v>0</v>
      </c>
      <c r="U8747" s="7">
        <f t="shared" si="1232"/>
        <v>0</v>
      </c>
    </row>
    <row r="8748" spans="1:21" x14ac:dyDescent="0.2">
      <c r="A8748" s="1">
        <v>12</v>
      </c>
      <c r="B8748" s="1">
        <v>31</v>
      </c>
      <c r="C8748" s="1">
        <v>4</v>
      </c>
      <c r="D8748">
        <v>6.7</v>
      </c>
      <c r="E8748">
        <v>6.7</v>
      </c>
      <c r="F8748">
        <v>100</v>
      </c>
      <c r="G8748">
        <v>0</v>
      </c>
      <c r="H8748">
        <v>0</v>
      </c>
      <c r="I8748">
        <v>0</v>
      </c>
      <c r="J8748" s="4">
        <f t="shared" si="1227"/>
        <v>78.611820810541246</v>
      </c>
      <c r="K8748" s="4">
        <f t="shared" si="1228"/>
        <v>-39.153635920429537</v>
      </c>
      <c r="L8748" s="5">
        <f t="shared" si="1233"/>
        <v>86.388179189458754</v>
      </c>
      <c r="M8748" s="5">
        <f t="shared" si="1234"/>
        <v>0</v>
      </c>
      <c r="N8748" s="6">
        <f t="shared" si="1226"/>
        <v>0</v>
      </c>
      <c r="O8748" s="6">
        <f t="shared" si="1229"/>
        <v>0</v>
      </c>
      <c r="P8748" s="6">
        <f>FORECAST(J8748,Inputs!$B$10:$B$18,Inputs!$A$10:$A$18)</f>
        <v>31.283442785282787</v>
      </c>
      <c r="Q8748" s="6">
        <f>IF(Inputs!$D$10="Yes",IF('Hourly Calcs'!P8748&gt;'Hourly Calcs'!K8748,'Hourly Calcs'!O8748,N8748+O8748),N8748+O8748)</f>
        <v>0</v>
      </c>
      <c r="R8748" s="12">
        <f t="shared" si="1230"/>
        <v>0</v>
      </c>
      <c r="S8748" s="1">
        <f>IF(AND(A8748&gt;=5,A8748&lt;=9),INDEX(Demand!$C$3:$C$26,C8748),INDEX(Demand!$B$3:$B$26,C8748))</f>
        <v>350</v>
      </c>
      <c r="T8748" s="7">
        <f t="shared" si="1231"/>
        <v>0</v>
      </c>
      <c r="U8748" s="7">
        <f t="shared" si="1232"/>
        <v>0</v>
      </c>
    </row>
    <row r="8749" spans="1:21" x14ac:dyDescent="0.2">
      <c r="A8749" s="1">
        <v>12</v>
      </c>
      <c r="B8749" s="1">
        <v>31</v>
      </c>
      <c r="C8749" s="1">
        <v>5</v>
      </c>
      <c r="D8749">
        <v>6.8</v>
      </c>
      <c r="E8749">
        <v>6.8</v>
      </c>
      <c r="F8749">
        <v>100</v>
      </c>
      <c r="G8749">
        <v>0</v>
      </c>
      <c r="H8749">
        <v>0</v>
      </c>
      <c r="I8749">
        <v>0</v>
      </c>
      <c r="J8749" s="4">
        <f t="shared" si="1227"/>
        <v>90.843028063984633</v>
      </c>
      <c r="K8749" s="4">
        <f t="shared" si="1228"/>
        <v>-29.712881704530318</v>
      </c>
      <c r="L8749" s="5">
        <f t="shared" si="1233"/>
        <v>74.156971936015367</v>
      </c>
      <c r="M8749" s="5">
        <f t="shared" si="1234"/>
        <v>0</v>
      </c>
      <c r="N8749" s="6">
        <f t="shared" si="1226"/>
        <v>0</v>
      </c>
      <c r="O8749" s="6">
        <f t="shared" si="1229"/>
        <v>0</v>
      </c>
      <c r="P8749" s="6">
        <f>FORECAST(J8749,Inputs!$B$10:$B$18,Inputs!$A$10:$A$18)</f>
        <v>31.396694704296152</v>
      </c>
      <c r="Q8749" s="6">
        <f>IF(Inputs!$D$10="Yes",IF('Hourly Calcs'!P8749&gt;'Hourly Calcs'!K8749,'Hourly Calcs'!O8749,N8749+O8749),N8749+O8749)</f>
        <v>0</v>
      </c>
      <c r="R8749" s="12">
        <f t="shared" si="1230"/>
        <v>0</v>
      </c>
      <c r="S8749" s="1">
        <f>IF(AND(A8749&gt;=5,A8749&lt;=9),INDEX(Demand!$C$3:$C$26,C8749),INDEX(Demand!$B$3:$B$26,C8749))</f>
        <v>350</v>
      </c>
      <c r="T8749" s="7">
        <f t="shared" si="1231"/>
        <v>0</v>
      </c>
      <c r="U8749" s="7">
        <f t="shared" si="1232"/>
        <v>0</v>
      </c>
    </row>
    <row r="8750" spans="1:21" x14ac:dyDescent="0.2">
      <c r="A8750" s="1">
        <v>12</v>
      </c>
      <c r="B8750" s="1">
        <v>31</v>
      </c>
      <c r="C8750" s="1">
        <v>6</v>
      </c>
      <c r="D8750">
        <v>6.8</v>
      </c>
      <c r="E8750">
        <v>6.8</v>
      </c>
      <c r="F8750">
        <v>100</v>
      </c>
      <c r="G8750">
        <v>0</v>
      </c>
      <c r="H8750">
        <v>0</v>
      </c>
      <c r="I8750">
        <v>0</v>
      </c>
      <c r="J8750" s="4">
        <f t="shared" si="1227"/>
        <v>101.98109558700376</v>
      </c>
      <c r="K8750" s="4">
        <f t="shared" si="1228"/>
        <v>-20.288781804100864</v>
      </c>
      <c r="L8750" s="5">
        <f t="shared" si="1233"/>
        <v>63.018904412996235</v>
      </c>
      <c r="M8750" s="5">
        <f t="shared" si="1234"/>
        <v>0</v>
      </c>
      <c r="N8750" s="6">
        <f t="shared" si="1226"/>
        <v>0</v>
      </c>
      <c r="O8750" s="6">
        <f t="shared" si="1229"/>
        <v>0</v>
      </c>
      <c r="P8750" s="6">
        <f>FORECAST(J8750,Inputs!$B$10:$B$18,Inputs!$A$10:$A$18)</f>
        <v>31.499824959138923</v>
      </c>
      <c r="Q8750" s="6">
        <f>IF(Inputs!$D$10="Yes",IF('Hourly Calcs'!P8750&gt;'Hourly Calcs'!K8750,'Hourly Calcs'!O8750,N8750+O8750),N8750+O8750)</f>
        <v>0</v>
      </c>
      <c r="R8750" s="12">
        <f t="shared" si="1230"/>
        <v>0</v>
      </c>
      <c r="S8750" s="1">
        <f>IF(AND(A8750&gt;=5,A8750&lt;=9),INDEX(Demand!$C$3:$C$26,C8750),INDEX(Demand!$B$3:$B$26,C8750))</f>
        <v>350</v>
      </c>
      <c r="T8750" s="7">
        <f t="shared" si="1231"/>
        <v>0</v>
      </c>
      <c r="U8750" s="7">
        <f t="shared" si="1232"/>
        <v>0</v>
      </c>
    </row>
    <row r="8751" spans="1:21" x14ac:dyDescent="0.2">
      <c r="A8751" s="1">
        <v>12</v>
      </c>
      <c r="B8751" s="1">
        <v>31</v>
      </c>
      <c r="C8751" s="1">
        <v>7</v>
      </c>
      <c r="D8751">
        <v>6.9</v>
      </c>
      <c r="E8751">
        <v>6.9</v>
      </c>
      <c r="F8751">
        <v>100</v>
      </c>
      <c r="G8751">
        <v>0</v>
      </c>
      <c r="H8751">
        <v>0</v>
      </c>
      <c r="I8751">
        <v>0</v>
      </c>
      <c r="J8751" s="4">
        <f t="shared" si="1227"/>
        <v>112.81178436942834</v>
      </c>
      <c r="K8751" s="4">
        <f t="shared" si="1228"/>
        <v>-11.229118235277468</v>
      </c>
      <c r="L8751" s="5">
        <f t="shared" si="1233"/>
        <v>52.188215630571662</v>
      </c>
      <c r="M8751" s="5">
        <f t="shared" si="1234"/>
        <v>0</v>
      </c>
      <c r="N8751" s="6">
        <f t="shared" si="1226"/>
        <v>0</v>
      </c>
      <c r="O8751" s="6">
        <f t="shared" si="1229"/>
        <v>0</v>
      </c>
      <c r="P8751" s="6">
        <f>FORECAST(J8751,Inputs!$B$10:$B$18,Inputs!$A$10:$A$18)</f>
        <v>31.60010911453174</v>
      </c>
      <c r="Q8751" s="6">
        <f>IF(Inputs!$D$10="Yes",IF('Hourly Calcs'!P8751&gt;'Hourly Calcs'!K8751,'Hourly Calcs'!O8751,N8751+O8751),N8751+O8751)</f>
        <v>0</v>
      </c>
      <c r="R8751" s="12">
        <f t="shared" si="1230"/>
        <v>0</v>
      </c>
      <c r="S8751" s="1">
        <f>IF(AND(A8751&gt;=5,A8751&lt;=9),INDEX(Demand!$C$3:$C$26,C8751),INDEX(Demand!$B$3:$B$26,C8751))</f>
        <v>350</v>
      </c>
      <c r="T8751" s="7">
        <f t="shared" si="1231"/>
        <v>0</v>
      </c>
      <c r="U8751" s="7">
        <f t="shared" si="1232"/>
        <v>0</v>
      </c>
    </row>
    <row r="8752" spans="1:21" x14ac:dyDescent="0.2">
      <c r="A8752" s="1">
        <v>12</v>
      </c>
      <c r="B8752" s="1">
        <v>31</v>
      </c>
      <c r="C8752" s="1">
        <v>8</v>
      </c>
      <c r="D8752">
        <v>7.1</v>
      </c>
      <c r="E8752">
        <v>7.1</v>
      </c>
      <c r="F8752">
        <v>100</v>
      </c>
      <c r="G8752">
        <v>0</v>
      </c>
      <c r="H8752">
        <v>0</v>
      </c>
      <c r="I8752">
        <v>0</v>
      </c>
      <c r="J8752" s="4">
        <f t="shared" si="1227"/>
        <v>123.88467008046268</v>
      </c>
      <c r="K8752" s="4">
        <f t="shared" si="1228"/>
        <v>-2.7988224150518732</v>
      </c>
      <c r="L8752" s="5">
        <f t="shared" si="1233"/>
        <v>41.115329919537317</v>
      </c>
      <c r="M8752" s="5">
        <f t="shared" si="1234"/>
        <v>0</v>
      </c>
      <c r="N8752" s="6">
        <f t="shared" si="1226"/>
        <v>0</v>
      </c>
      <c r="O8752" s="6">
        <f t="shared" si="1229"/>
        <v>0</v>
      </c>
      <c r="P8752" s="6">
        <f>FORECAST(J8752,Inputs!$B$10:$B$18,Inputs!$A$10:$A$18)</f>
        <v>31.702635834078357</v>
      </c>
      <c r="Q8752" s="6">
        <f>IF(Inputs!$D$10="Yes",IF('Hourly Calcs'!P8752&gt;'Hourly Calcs'!K8752,'Hourly Calcs'!O8752,N8752+O8752),N8752+O8752)</f>
        <v>0</v>
      </c>
      <c r="R8752" s="12">
        <f t="shared" si="1230"/>
        <v>0</v>
      </c>
      <c r="S8752" s="1">
        <f>IF(AND(A8752&gt;=5,A8752&lt;=9),INDEX(Demand!$C$3:$C$26,C8752),INDEX(Demand!$B$3:$B$26,C8752))</f>
        <v>350</v>
      </c>
      <c r="T8752" s="7">
        <f t="shared" si="1231"/>
        <v>0</v>
      </c>
      <c r="U8752" s="7">
        <f t="shared" si="1232"/>
        <v>0</v>
      </c>
    </row>
    <row r="8753" spans="1:21" x14ac:dyDescent="0.2">
      <c r="A8753" s="1">
        <v>12</v>
      </c>
      <c r="B8753" s="1">
        <v>31</v>
      </c>
      <c r="C8753" s="1">
        <v>9</v>
      </c>
      <c r="D8753">
        <v>7.7</v>
      </c>
      <c r="E8753">
        <v>7.7</v>
      </c>
      <c r="F8753">
        <v>100</v>
      </c>
      <c r="G8753">
        <v>5</v>
      </c>
      <c r="H8753">
        <v>0</v>
      </c>
      <c r="I8753">
        <v>5</v>
      </c>
      <c r="J8753" s="4">
        <f t="shared" si="1227"/>
        <v>135.5962403775689</v>
      </c>
      <c r="K8753" s="4">
        <f t="shared" si="1228"/>
        <v>4.5597512707379622</v>
      </c>
      <c r="L8753" s="5">
        <f t="shared" si="1233"/>
        <v>29.403759622431096</v>
      </c>
      <c r="M8753" s="5">
        <f t="shared" si="1234"/>
        <v>29.440248729262038</v>
      </c>
      <c r="N8753" s="6">
        <f t="shared" si="1226"/>
        <v>0</v>
      </c>
      <c r="O8753" s="6">
        <f t="shared" si="1229"/>
        <v>4.5725939313876038</v>
      </c>
      <c r="P8753" s="6">
        <f>FORECAST(J8753,Inputs!$B$10:$B$18,Inputs!$A$10:$A$18)</f>
        <v>31.811076299792301</v>
      </c>
      <c r="Q8753" s="6">
        <f>IF(Inputs!$D$10="Yes",IF('Hourly Calcs'!P8753&gt;'Hourly Calcs'!K8753,'Hourly Calcs'!O8753,N8753+O8753),N8753+O8753)</f>
        <v>4.5725939313876038</v>
      </c>
      <c r="R8753" s="12">
        <f t="shared" si="1230"/>
        <v>21.728966361953894</v>
      </c>
      <c r="S8753" s="1">
        <f>IF(AND(A8753&gt;=5,A8753&lt;=9),INDEX(Demand!$C$3:$C$26,C8753),INDEX(Demand!$B$3:$B$26,C8753))</f>
        <v>350</v>
      </c>
      <c r="T8753" s="7">
        <f t="shared" si="1231"/>
        <v>21.728966361953894</v>
      </c>
      <c r="U8753" s="7">
        <f t="shared" si="1232"/>
        <v>0</v>
      </c>
    </row>
    <row r="8754" spans="1:21" x14ac:dyDescent="0.2">
      <c r="A8754" s="1">
        <v>12</v>
      </c>
      <c r="B8754" s="1">
        <v>31</v>
      </c>
      <c r="C8754" s="1">
        <v>10</v>
      </c>
      <c r="D8754">
        <v>8</v>
      </c>
      <c r="E8754">
        <v>8</v>
      </c>
      <c r="F8754">
        <v>100</v>
      </c>
      <c r="G8754">
        <v>54</v>
      </c>
      <c r="H8754">
        <v>0</v>
      </c>
      <c r="I8754">
        <v>54</v>
      </c>
      <c r="J8754" s="4">
        <f t="shared" si="1227"/>
        <v>148.18914762371031</v>
      </c>
      <c r="K8754" s="4">
        <f t="shared" si="1228"/>
        <v>10.328227886492655</v>
      </c>
      <c r="L8754" s="5">
        <f t="shared" si="1233"/>
        <v>16.810852376289688</v>
      </c>
      <c r="M8754" s="5">
        <f t="shared" si="1234"/>
        <v>23.671772113507345</v>
      </c>
      <c r="N8754" s="6">
        <f t="shared" si="1226"/>
        <v>0</v>
      </c>
      <c r="O8754" s="6">
        <f t="shared" si="1229"/>
        <v>49.384014458986123</v>
      </c>
      <c r="P8754" s="6">
        <f>FORECAST(J8754,Inputs!$B$10:$B$18,Inputs!$A$10:$A$18)</f>
        <v>31.927677292812131</v>
      </c>
      <c r="Q8754" s="6">
        <f>IF(Inputs!$D$10="Yes",IF('Hourly Calcs'!P8754&gt;'Hourly Calcs'!K8754,'Hourly Calcs'!O8754,N8754+O8754),N8754+O8754)</f>
        <v>49.384014458986123</v>
      </c>
      <c r="R8754" s="12">
        <f t="shared" si="1230"/>
        <v>234.67283670910206</v>
      </c>
      <c r="S8754" s="1">
        <f>IF(AND(A8754&gt;=5,A8754&lt;=9),INDEX(Demand!$C$3:$C$26,C8754),INDEX(Demand!$B$3:$B$26,C8754))</f>
        <v>600</v>
      </c>
      <c r="T8754" s="7">
        <f t="shared" si="1231"/>
        <v>234.67283670910206</v>
      </c>
      <c r="U8754" s="7">
        <f t="shared" si="1232"/>
        <v>0</v>
      </c>
    </row>
    <row r="8755" spans="1:21" x14ac:dyDescent="0.2">
      <c r="A8755" s="1">
        <v>12</v>
      </c>
      <c r="B8755" s="1">
        <v>31</v>
      </c>
      <c r="C8755" s="1">
        <v>11</v>
      </c>
      <c r="D8755">
        <v>8.6999999999999993</v>
      </c>
      <c r="E8755">
        <v>8.6999999999999993</v>
      </c>
      <c r="F8755">
        <v>100</v>
      </c>
      <c r="G8755">
        <v>155</v>
      </c>
      <c r="H8755">
        <v>207</v>
      </c>
      <c r="I8755">
        <v>104</v>
      </c>
      <c r="J8755" s="4">
        <f t="shared" si="1227"/>
        <v>161.69214680492419</v>
      </c>
      <c r="K8755" s="4">
        <f t="shared" si="1228"/>
        <v>14.328823341245624</v>
      </c>
      <c r="L8755" s="5">
        <f t="shared" si="1233"/>
        <v>3.3078531950758077</v>
      </c>
      <c r="M8755" s="5">
        <f t="shared" si="1234"/>
        <v>19.671176658754376</v>
      </c>
      <c r="N8755" s="6">
        <f t="shared" si="1226"/>
        <v>154.4365026561488</v>
      </c>
      <c r="O8755" s="6">
        <f t="shared" si="1229"/>
        <v>95.10995377286217</v>
      </c>
      <c r="P8755" s="6">
        <f>FORECAST(J8755,Inputs!$B$10:$B$18,Inputs!$A$10:$A$18)</f>
        <v>32.052705063008553</v>
      </c>
      <c r="Q8755" s="6">
        <f>IF(Inputs!$D$10="Yes",IF('Hourly Calcs'!P8755&gt;'Hourly Calcs'!K8755,'Hourly Calcs'!O8755,N8755+O8755),N8755+O8755)</f>
        <v>95.10995377286217</v>
      </c>
      <c r="R8755" s="12">
        <f t="shared" si="1230"/>
        <v>451.962500328641</v>
      </c>
      <c r="S8755" s="1">
        <f>IF(AND(A8755&gt;=5,A8755&lt;=9),INDEX(Demand!$C$3:$C$26,C8755),INDEX(Demand!$B$3:$B$26,C8755))</f>
        <v>600</v>
      </c>
      <c r="T8755" s="7">
        <f t="shared" si="1231"/>
        <v>451.962500328641</v>
      </c>
      <c r="U8755" s="7">
        <f t="shared" si="1232"/>
        <v>0</v>
      </c>
    </row>
    <row r="8756" spans="1:21" x14ac:dyDescent="0.2">
      <c r="A8756" s="1">
        <v>12</v>
      </c>
      <c r="B8756" s="1">
        <v>31</v>
      </c>
      <c r="C8756" s="1">
        <v>12</v>
      </c>
      <c r="D8756">
        <v>9.4</v>
      </c>
      <c r="E8756">
        <v>9.4</v>
      </c>
      <c r="F8756">
        <v>100</v>
      </c>
      <c r="G8756">
        <v>135</v>
      </c>
      <c r="H8756">
        <v>58</v>
      </c>
      <c r="I8756">
        <v>118</v>
      </c>
      <c r="J8756" s="4">
        <f t="shared" si="1227"/>
        <v>175.85682202243524</v>
      </c>
      <c r="K8756" s="4">
        <f t="shared" si="1228"/>
        <v>16.173828750473305</v>
      </c>
      <c r="L8756" s="5">
        <f t="shared" si="1233"/>
        <v>10.856822022435239</v>
      </c>
      <c r="M8756" s="5">
        <f t="shared" si="1234"/>
        <v>17.826171249526695</v>
      </c>
      <c r="N8756" s="6">
        <f t="shared" si="1226"/>
        <v>43.985934159370331</v>
      </c>
      <c r="O8756" s="6">
        <f t="shared" si="1229"/>
        <v>107.91321678074746</v>
      </c>
      <c r="P8756" s="6">
        <f>FORECAST(J8756,Inputs!$B$10:$B$18,Inputs!$A$10:$A$18)</f>
        <v>32.183859463170691</v>
      </c>
      <c r="Q8756" s="6">
        <f>IF(Inputs!$D$10="Yes",IF('Hourly Calcs'!P8756&gt;'Hourly Calcs'!K8756,'Hourly Calcs'!O8756,N8756+O8756),N8756+O8756)</f>
        <v>107.91321678074746</v>
      </c>
      <c r="R8756" s="12">
        <f t="shared" si="1230"/>
        <v>512.8036061421119</v>
      </c>
      <c r="S8756" s="1">
        <f>IF(AND(A8756&gt;=5,A8756&lt;=9),INDEX(Demand!$C$3:$C$26,C8756),INDEX(Demand!$B$3:$B$26,C8756))</f>
        <v>600</v>
      </c>
      <c r="T8756" s="7">
        <f t="shared" si="1231"/>
        <v>512.8036061421119</v>
      </c>
      <c r="U8756" s="7">
        <f t="shared" si="1232"/>
        <v>0</v>
      </c>
    </row>
    <row r="8757" spans="1:21" x14ac:dyDescent="0.2">
      <c r="A8757" s="1">
        <v>12</v>
      </c>
      <c r="B8757" s="1">
        <v>31</v>
      </c>
      <c r="C8757" s="1">
        <v>13</v>
      </c>
      <c r="D8757">
        <v>9.8000000000000007</v>
      </c>
      <c r="E8757">
        <v>9.4</v>
      </c>
      <c r="F8757">
        <v>97</v>
      </c>
      <c r="G8757">
        <v>141</v>
      </c>
      <c r="H8757">
        <v>42</v>
      </c>
      <c r="I8757">
        <v>128</v>
      </c>
      <c r="J8757" s="4">
        <f t="shared" si="1227"/>
        <v>190.18862825120306</v>
      </c>
      <c r="K8757" s="4">
        <f t="shared" si="1228"/>
        <v>15.677939833684533</v>
      </c>
      <c r="L8757" s="5">
        <f t="shared" si="1233"/>
        <v>25.188628251203056</v>
      </c>
      <c r="M8757" s="5">
        <f t="shared" si="1234"/>
        <v>18.322060166315467</v>
      </c>
      <c r="N8757" s="6">
        <f t="shared" si="1226"/>
        <v>29.871437437278079</v>
      </c>
      <c r="O8757" s="6">
        <f t="shared" si="1229"/>
        <v>117.05840464352266</v>
      </c>
      <c r="P8757" s="6">
        <f>FORECAST(J8757,Inputs!$B$10:$B$18,Inputs!$A$10:$A$18)</f>
        <v>32.31656137269632</v>
      </c>
      <c r="Q8757" s="6">
        <f>IF(Inputs!$D$10="Yes",IF('Hourly Calcs'!P8757&gt;'Hourly Calcs'!K8757,'Hourly Calcs'!O8757,N8757+O8757),N8757+O8757)</f>
        <v>117.05840464352266</v>
      </c>
      <c r="R8757" s="12">
        <f t="shared" si="1230"/>
        <v>556.26153886601969</v>
      </c>
      <c r="S8757" s="1">
        <f>IF(AND(A8757&gt;=5,A8757&lt;=9),INDEX(Demand!$C$3:$C$26,C8757),INDEX(Demand!$B$3:$B$26,C8757))</f>
        <v>600</v>
      </c>
      <c r="T8757" s="7">
        <f t="shared" si="1231"/>
        <v>556.26153886601969</v>
      </c>
      <c r="U8757" s="7">
        <f t="shared" si="1232"/>
        <v>0</v>
      </c>
    </row>
    <row r="8758" spans="1:21" x14ac:dyDescent="0.2">
      <c r="A8758" s="1">
        <v>12</v>
      </c>
      <c r="B8758" s="1">
        <v>31</v>
      </c>
      <c r="C8758" s="1">
        <v>14</v>
      </c>
      <c r="D8758">
        <v>10.5</v>
      </c>
      <c r="E8758">
        <v>9.6999999999999993</v>
      </c>
      <c r="F8758">
        <v>95</v>
      </c>
      <c r="G8758">
        <v>119</v>
      </c>
      <c r="H8758">
        <v>25</v>
      </c>
      <c r="I8758">
        <v>112</v>
      </c>
      <c r="J8758" s="4">
        <f t="shared" si="1227"/>
        <v>204.12463457561472</v>
      </c>
      <c r="K8758" s="4">
        <f t="shared" si="1228"/>
        <v>12.892134026903335</v>
      </c>
      <c r="L8758" s="5">
        <f t="shared" si="1233"/>
        <v>39.124634575614721</v>
      </c>
      <c r="M8758" s="5">
        <f t="shared" si="1234"/>
        <v>21.107865973096665</v>
      </c>
      <c r="N8758" s="6">
        <f t="shared" si="1226"/>
        <v>15.196106434901536</v>
      </c>
      <c r="O8758" s="6">
        <f t="shared" si="1229"/>
        <v>102.42610406308233</v>
      </c>
      <c r="P8758" s="6">
        <f>FORECAST(J8758,Inputs!$B$10:$B$18,Inputs!$A$10:$A$18)</f>
        <v>32.445598468292729</v>
      </c>
      <c r="Q8758" s="6">
        <f>IF(Inputs!$D$10="Yes",IF('Hourly Calcs'!P8758&gt;'Hourly Calcs'!K8758,'Hourly Calcs'!O8758,N8758+O8758),N8758+O8758)</f>
        <v>102.42610406308233</v>
      </c>
      <c r="R8758" s="12">
        <f t="shared" si="1230"/>
        <v>486.72884650776723</v>
      </c>
      <c r="S8758" s="1">
        <f>IF(AND(A8758&gt;=5,A8758&lt;=9),INDEX(Demand!$C$3:$C$26,C8758),INDEX(Demand!$B$3:$B$26,C8758))</f>
        <v>600</v>
      </c>
      <c r="T8758" s="7">
        <f t="shared" si="1231"/>
        <v>486.72884650776723</v>
      </c>
      <c r="U8758" s="7">
        <f t="shared" si="1232"/>
        <v>0</v>
      </c>
    </row>
    <row r="8759" spans="1:21" x14ac:dyDescent="0.2">
      <c r="A8759" s="1">
        <v>12</v>
      </c>
      <c r="B8759" s="1">
        <v>31</v>
      </c>
      <c r="C8759" s="1">
        <v>15</v>
      </c>
      <c r="D8759">
        <v>9.9</v>
      </c>
      <c r="E8759">
        <v>9.4</v>
      </c>
      <c r="F8759">
        <v>97</v>
      </c>
      <c r="G8759">
        <v>74</v>
      </c>
      <c r="H8759">
        <v>5</v>
      </c>
      <c r="I8759">
        <v>74</v>
      </c>
      <c r="J8759" s="4">
        <f t="shared" si="1227"/>
        <v>217.26028097248815</v>
      </c>
      <c r="K8759" s="4">
        <f t="shared" si="1228"/>
        <v>8.0893768860380817</v>
      </c>
      <c r="L8759" s="5">
        <f t="shared" si="1233"/>
        <v>52.260280972488147</v>
      </c>
      <c r="M8759" s="5">
        <f t="shared" si="1234"/>
        <v>25.910623113961918</v>
      </c>
      <c r="N8759" s="6">
        <f t="shared" si="1226"/>
        <v>2.2776140117209995</v>
      </c>
      <c r="O8759" s="6">
        <f t="shared" si="1229"/>
        <v>67.674390184536534</v>
      </c>
      <c r="P8759" s="6">
        <f>FORECAST(J8759,Inputs!$B$10:$B$18,Inputs!$A$10:$A$18)</f>
        <v>32.56722482381933</v>
      </c>
      <c r="Q8759" s="6">
        <f>IF(Inputs!$D$10="Yes",IF('Hourly Calcs'!P8759&gt;'Hourly Calcs'!K8759,'Hourly Calcs'!O8759,N8759+O8759),N8759+O8759)</f>
        <v>67.674390184536534</v>
      </c>
      <c r="R8759" s="12">
        <f t="shared" si="1230"/>
        <v>321.58870215691758</v>
      </c>
      <c r="S8759" s="1">
        <f>IF(AND(A8759&gt;=5,A8759&lt;=9),INDEX(Demand!$C$3:$C$26,C8759),INDEX(Demand!$B$3:$B$26,C8759))</f>
        <v>600</v>
      </c>
      <c r="T8759" s="7">
        <f t="shared" si="1231"/>
        <v>321.58870215691758</v>
      </c>
      <c r="U8759" s="7">
        <f t="shared" si="1232"/>
        <v>0</v>
      </c>
    </row>
    <row r="8760" spans="1:21" x14ac:dyDescent="0.2">
      <c r="A8760" s="1">
        <v>12</v>
      </c>
      <c r="B8760" s="1">
        <v>31</v>
      </c>
      <c r="C8760" s="1">
        <v>16</v>
      </c>
      <c r="D8760">
        <v>9.9</v>
      </c>
      <c r="E8760">
        <v>9.5</v>
      </c>
      <c r="F8760">
        <v>97</v>
      </c>
      <c r="G8760">
        <v>11</v>
      </c>
      <c r="H8760">
        <v>0</v>
      </c>
      <c r="I8760">
        <v>11</v>
      </c>
      <c r="J8760" s="4">
        <f t="shared" si="1227"/>
        <v>229.46787061353643</v>
      </c>
      <c r="K8760" s="4">
        <f t="shared" si="1228"/>
        <v>1.7919079243025209</v>
      </c>
      <c r="L8760" s="5">
        <f t="shared" si="1233"/>
        <v>64.467870613536434</v>
      </c>
      <c r="M8760" s="5">
        <f t="shared" si="1234"/>
        <v>32.208092075697479</v>
      </c>
      <c r="N8760" s="6">
        <f t="shared" si="1226"/>
        <v>0</v>
      </c>
      <c r="O8760" s="6">
        <f t="shared" si="1229"/>
        <v>10.059706649052728</v>
      </c>
      <c r="P8760" s="6">
        <f>FORECAST(J8760,Inputs!$B$10:$B$18,Inputs!$A$10:$A$18)</f>
        <v>32.680258061236444</v>
      </c>
      <c r="Q8760" s="6">
        <f>IF(Inputs!$D$10="Yes",IF('Hourly Calcs'!P8760&gt;'Hourly Calcs'!K8760,'Hourly Calcs'!O8760,N8760+O8760),N8760+O8760)</f>
        <v>10.059706649052728</v>
      </c>
      <c r="R8760" s="12">
        <f t="shared" si="1230"/>
        <v>47.80372599629856</v>
      </c>
      <c r="S8760" s="1">
        <f>IF(AND(A8760&gt;=5,A8760&lt;=9),INDEX(Demand!$C$3:$C$26,C8760),INDEX(Demand!$B$3:$B$26,C8760))</f>
        <v>900</v>
      </c>
      <c r="T8760" s="7">
        <f t="shared" si="1231"/>
        <v>47.803725996298567</v>
      </c>
      <c r="U8760" s="7">
        <f t="shared" si="1232"/>
        <v>0</v>
      </c>
    </row>
    <row r="8761" spans="1:21" x14ac:dyDescent="0.2">
      <c r="A8761" s="1">
        <v>12</v>
      </c>
      <c r="B8761" s="1">
        <v>31</v>
      </c>
      <c r="C8761" s="1">
        <v>17</v>
      </c>
      <c r="D8761">
        <v>9.6999999999999993</v>
      </c>
      <c r="E8761">
        <v>9</v>
      </c>
      <c r="F8761">
        <v>95</v>
      </c>
      <c r="G8761">
        <v>0</v>
      </c>
      <c r="H8761">
        <v>0</v>
      </c>
      <c r="I8761">
        <v>0</v>
      </c>
      <c r="J8761" s="4">
        <f t="shared" si="1227"/>
        <v>240.87576713215654</v>
      </c>
      <c r="K8761" s="4">
        <f t="shared" si="1228"/>
        <v>-6.2589799383222697</v>
      </c>
      <c r="L8761" s="5">
        <f t="shared" si="1233"/>
        <v>75.87576713215654</v>
      </c>
      <c r="M8761" s="5">
        <f t="shared" si="1234"/>
        <v>0</v>
      </c>
      <c r="N8761" s="6">
        <f t="shared" si="1226"/>
        <v>0</v>
      </c>
      <c r="O8761" s="6">
        <f t="shared" si="1229"/>
        <v>0</v>
      </c>
      <c r="P8761" s="6">
        <f>FORECAST(J8761,Inputs!$B$10:$B$18,Inputs!$A$10:$A$18)</f>
        <v>32.785886732705151</v>
      </c>
      <c r="Q8761" s="6">
        <f>IF(Inputs!$D$10="Yes",IF('Hourly Calcs'!P8761&gt;'Hourly Calcs'!K8761,'Hourly Calcs'!O8761,N8761+O8761),N8761+O8761)</f>
        <v>0</v>
      </c>
      <c r="R8761" s="12">
        <f t="shared" si="1230"/>
        <v>0</v>
      </c>
      <c r="S8761" s="1">
        <f>IF(AND(A8761&gt;=5,A8761&lt;=9),INDEX(Demand!$C$3:$C$26,C8761),INDEX(Demand!$B$3:$B$26,C8761))</f>
        <v>900</v>
      </c>
      <c r="T8761" s="7">
        <f t="shared" si="1231"/>
        <v>0</v>
      </c>
      <c r="U8761" s="7">
        <f t="shared" si="1232"/>
        <v>0</v>
      </c>
    </row>
    <row r="8762" spans="1:21" x14ac:dyDescent="0.2">
      <c r="A8762" s="1">
        <v>12</v>
      </c>
      <c r="B8762" s="1">
        <v>31</v>
      </c>
      <c r="C8762" s="1">
        <v>18</v>
      </c>
      <c r="D8762">
        <v>9.6</v>
      </c>
      <c r="E8762">
        <v>8.6</v>
      </c>
      <c r="F8762">
        <v>93</v>
      </c>
      <c r="G8762">
        <v>0</v>
      </c>
      <c r="H8762">
        <v>0</v>
      </c>
      <c r="I8762">
        <v>0</v>
      </c>
      <c r="J8762" s="4">
        <f t="shared" si="1227"/>
        <v>251.79634860665618</v>
      </c>
      <c r="K8762" s="4">
        <f t="shared" si="1228"/>
        <v>-14.968907498237812</v>
      </c>
      <c r="L8762" s="5">
        <f t="shared" si="1233"/>
        <v>86.796348606656181</v>
      </c>
      <c r="M8762" s="5">
        <f t="shared" si="1234"/>
        <v>0</v>
      </c>
      <c r="N8762" s="6">
        <f t="shared" si="1226"/>
        <v>0</v>
      </c>
      <c r="O8762" s="6">
        <f t="shared" si="1229"/>
        <v>0</v>
      </c>
      <c r="P8762" s="6">
        <f>FORECAST(J8762,Inputs!$B$10:$B$18,Inputs!$A$10:$A$18)</f>
        <v>32.887003227839408</v>
      </c>
      <c r="Q8762" s="6">
        <f>IF(Inputs!$D$10="Yes",IF('Hourly Calcs'!P8762&gt;'Hourly Calcs'!K8762,'Hourly Calcs'!O8762,N8762+O8762),N8762+O8762)</f>
        <v>0</v>
      </c>
      <c r="R8762" s="12">
        <f t="shared" si="1230"/>
        <v>0</v>
      </c>
      <c r="S8762" s="1">
        <f>IF(AND(A8762&gt;=5,A8762&lt;=9),INDEX(Demand!$C$3:$C$26,C8762),INDEX(Demand!$B$3:$B$26,C8762))</f>
        <v>900</v>
      </c>
      <c r="T8762" s="7">
        <f t="shared" si="1231"/>
        <v>0</v>
      </c>
      <c r="U8762" s="7">
        <f t="shared" si="1232"/>
        <v>0</v>
      </c>
    </row>
    <row r="8763" spans="1:21" x14ac:dyDescent="0.2">
      <c r="A8763" s="1">
        <v>12</v>
      </c>
      <c r="B8763" s="1">
        <v>31</v>
      </c>
      <c r="C8763" s="1">
        <v>19</v>
      </c>
      <c r="D8763">
        <v>8.8000000000000007</v>
      </c>
      <c r="E8763">
        <v>6.6</v>
      </c>
      <c r="F8763">
        <v>86</v>
      </c>
      <c r="G8763">
        <v>0</v>
      </c>
      <c r="H8763">
        <v>0</v>
      </c>
      <c r="I8763">
        <v>0</v>
      </c>
      <c r="J8763" s="4">
        <f t="shared" si="1227"/>
        <v>262.68678006954519</v>
      </c>
      <c r="K8763" s="4">
        <f t="shared" si="1228"/>
        <v>-24.217688943307877</v>
      </c>
      <c r="L8763" s="5">
        <f t="shared" si="1233"/>
        <v>0</v>
      </c>
      <c r="M8763" s="5">
        <f t="shared" si="1234"/>
        <v>0</v>
      </c>
      <c r="N8763" s="6">
        <f t="shared" si="1226"/>
        <v>0</v>
      </c>
      <c r="O8763" s="6">
        <f t="shared" si="1229"/>
        <v>0</v>
      </c>
      <c r="P8763" s="6">
        <f>FORECAST(J8763,Inputs!$B$10:$B$18,Inputs!$A$10:$A$18)</f>
        <v>32.987840556199487</v>
      </c>
      <c r="Q8763" s="6">
        <f>IF(Inputs!$D$10="Yes",IF('Hourly Calcs'!P8763&gt;'Hourly Calcs'!K8763,'Hourly Calcs'!O8763,N8763+O8763),N8763+O8763)</f>
        <v>0</v>
      </c>
      <c r="R8763" s="12">
        <f t="shared" si="1230"/>
        <v>0</v>
      </c>
      <c r="S8763" s="1">
        <f>IF(AND(A8763&gt;=5,A8763&lt;=9),INDEX(Demand!$C$3:$C$26,C8763),INDEX(Demand!$B$3:$B$26,C8763))</f>
        <v>900</v>
      </c>
      <c r="T8763" s="7">
        <f t="shared" si="1231"/>
        <v>0</v>
      </c>
      <c r="U8763" s="7">
        <f t="shared" si="1232"/>
        <v>0</v>
      </c>
    </row>
    <row r="8764" spans="1:21" x14ac:dyDescent="0.2">
      <c r="A8764" s="1">
        <v>12</v>
      </c>
      <c r="B8764" s="1">
        <v>31</v>
      </c>
      <c r="C8764" s="1">
        <v>20</v>
      </c>
      <c r="D8764">
        <v>8.4</v>
      </c>
      <c r="E8764">
        <v>6.3</v>
      </c>
      <c r="F8764">
        <v>86</v>
      </c>
      <c r="G8764">
        <v>0</v>
      </c>
      <c r="H8764">
        <v>0</v>
      </c>
      <c r="I8764">
        <v>0</v>
      </c>
      <c r="J8764" s="4">
        <f t="shared" si="1227"/>
        <v>274.18105593859394</v>
      </c>
      <c r="K8764" s="4">
        <f t="shared" si="1228"/>
        <v>-33.691161283269778</v>
      </c>
      <c r="L8764" s="5">
        <f t="shared" si="1233"/>
        <v>0</v>
      </c>
      <c r="M8764" s="5">
        <f t="shared" si="1234"/>
        <v>0</v>
      </c>
      <c r="N8764" s="6">
        <f t="shared" si="1226"/>
        <v>0</v>
      </c>
      <c r="O8764" s="6">
        <f t="shared" si="1229"/>
        <v>0</v>
      </c>
      <c r="P8764" s="6">
        <f>FORECAST(J8764,Inputs!$B$10:$B$18,Inputs!$A$10:$A$18)</f>
        <v>33.094269036468461</v>
      </c>
      <c r="Q8764" s="6">
        <f>IF(Inputs!$D$10="Yes",IF('Hourly Calcs'!P8764&gt;'Hourly Calcs'!K8764,'Hourly Calcs'!O8764,N8764+O8764),N8764+O8764)</f>
        <v>0</v>
      </c>
      <c r="R8764" s="12">
        <f t="shared" si="1230"/>
        <v>0</v>
      </c>
      <c r="S8764" s="1">
        <f>IF(AND(A8764&gt;=5,A8764&lt;=9),INDEX(Demand!$C$3:$C$26,C8764),INDEX(Demand!$B$3:$B$26,C8764))</f>
        <v>800</v>
      </c>
      <c r="T8764" s="7">
        <f t="shared" si="1231"/>
        <v>0</v>
      </c>
      <c r="U8764" s="7">
        <f t="shared" si="1232"/>
        <v>0</v>
      </c>
    </row>
    <row r="8765" spans="1:21" x14ac:dyDescent="0.2">
      <c r="A8765" s="1">
        <v>12</v>
      </c>
      <c r="B8765" s="1">
        <v>31</v>
      </c>
      <c r="C8765" s="1">
        <v>21</v>
      </c>
      <c r="D8765">
        <v>8</v>
      </c>
      <c r="E8765">
        <v>5.8</v>
      </c>
      <c r="F8765">
        <v>86</v>
      </c>
      <c r="G8765">
        <v>0</v>
      </c>
      <c r="H8765">
        <v>0</v>
      </c>
      <c r="I8765">
        <v>0</v>
      </c>
      <c r="J8765" s="4">
        <f t="shared" si="1227"/>
        <v>287.21425638761633</v>
      </c>
      <c r="K8765" s="4">
        <f t="shared" si="1228"/>
        <v>-43.003143700185888</v>
      </c>
      <c r="L8765" s="5">
        <f t="shared" si="1233"/>
        <v>0</v>
      </c>
      <c r="M8765" s="5">
        <f t="shared" si="1234"/>
        <v>0</v>
      </c>
      <c r="N8765" s="6">
        <f t="shared" si="1226"/>
        <v>0</v>
      </c>
      <c r="O8765" s="6">
        <f t="shared" si="1229"/>
        <v>0</v>
      </c>
      <c r="P8765" s="6">
        <f>FORECAST(J8765,Inputs!$B$10:$B$18,Inputs!$A$10:$A$18)</f>
        <v>33.214946818403853</v>
      </c>
      <c r="Q8765" s="6">
        <f>IF(Inputs!$D$10="Yes",IF('Hourly Calcs'!P8765&gt;'Hourly Calcs'!K8765,'Hourly Calcs'!O8765,N8765+O8765),N8765+O8765)</f>
        <v>0</v>
      </c>
      <c r="R8765" s="12">
        <f t="shared" si="1230"/>
        <v>0</v>
      </c>
      <c r="S8765" s="1">
        <f>IF(AND(A8765&gt;=5,A8765&lt;=9),INDEX(Demand!$C$3:$C$26,C8765),INDEX(Demand!$B$3:$B$26,C8765))</f>
        <v>700</v>
      </c>
      <c r="T8765" s="7">
        <f t="shared" si="1231"/>
        <v>0</v>
      </c>
      <c r="U8765" s="7">
        <f t="shared" si="1232"/>
        <v>0</v>
      </c>
    </row>
    <row r="8766" spans="1:21" x14ac:dyDescent="0.2">
      <c r="A8766" s="1">
        <v>12</v>
      </c>
      <c r="B8766" s="1">
        <v>31</v>
      </c>
      <c r="C8766" s="1">
        <v>22</v>
      </c>
      <c r="D8766">
        <v>7.7</v>
      </c>
      <c r="E8766">
        <v>5.5</v>
      </c>
      <c r="F8766">
        <v>86</v>
      </c>
      <c r="G8766">
        <v>0</v>
      </c>
      <c r="H8766">
        <v>0</v>
      </c>
      <c r="I8766">
        <v>0</v>
      </c>
      <c r="J8766" s="4">
        <f t="shared" si="1227"/>
        <v>303.239916683437</v>
      </c>
      <c r="K8766" s="4">
        <f t="shared" si="1228"/>
        <v>-51.583484758730322</v>
      </c>
      <c r="L8766" s="5">
        <f t="shared" si="1233"/>
        <v>0</v>
      </c>
      <c r="M8766" s="5">
        <f t="shared" si="1234"/>
        <v>0</v>
      </c>
      <c r="N8766" s="6">
        <f t="shared" si="1226"/>
        <v>0</v>
      </c>
      <c r="O8766" s="6">
        <f t="shared" si="1229"/>
        <v>0</v>
      </c>
      <c r="P8766" s="6">
        <f>FORECAST(J8766,Inputs!$B$10:$B$18,Inputs!$A$10:$A$18)</f>
        <v>33.363332561883674</v>
      </c>
      <c r="Q8766" s="6">
        <f>IF(Inputs!$D$10="Yes",IF('Hourly Calcs'!P8766&gt;'Hourly Calcs'!K8766,'Hourly Calcs'!O8766,N8766+O8766),N8766+O8766)</f>
        <v>0</v>
      </c>
      <c r="R8766" s="12">
        <f t="shared" si="1230"/>
        <v>0</v>
      </c>
      <c r="S8766" s="1">
        <f>IF(AND(A8766&gt;=5,A8766&lt;=9),INDEX(Demand!$C$3:$C$26,C8766),INDEX(Demand!$B$3:$B$26,C8766))</f>
        <v>600</v>
      </c>
      <c r="T8766" s="7">
        <f t="shared" si="1231"/>
        <v>0</v>
      </c>
      <c r="U8766" s="7">
        <f t="shared" si="1232"/>
        <v>0</v>
      </c>
    </row>
    <row r="8767" spans="1:21" x14ac:dyDescent="0.2">
      <c r="A8767" s="1">
        <v>12</v>
      </c>
      <c r="B8767" s="1">
        <v>31</v>
      </c>
      <c r="C8767" s="1">
        <v>23</v>
      </c>
      <c r="D8767">
        <v>7.5</v>
      </c>
      <c r="E8767">
        <v>5.5</v>
      </c>
      <c r="F8767">
        <v>87</v>
      </c>
      <c r="G8767">
        <v>0</v>
      </c>
      <c r="H8767">
        <v>0</v>
      </c>
      <c r="I8767">
        <v>0</v>
      </c>
      <c r="J8767" s="4">
        <f t="shared" si="1227"/>
        <v>324.27739643536029</v>
      </c>
      <c r="K8767" s="4">
        <f t="shared" si="1228"/>
        <v>-58.45569514720404</v>
      </c>
      <c r="L8767" s="5">
        <f t="shared" si="1233"/>
        <v>0</v>
      </c>
      <c r="M8767" s="5">
        <f t="shared" si="1234"/>
        <v>0</v>
      </c>
      <c r="N8767" s="6">
        <f t="shared" si="1226"/>
        <v>0</v>
      </c>
      <c r="O8767" s="6">
        <f t="shared" si="1229"/>
        <v>0</v>
      </c>
      <c r="P8767" s="6">
        <f>FORECAST(J8767,Inputs!$B$10:$B$18,Inputs!$A$10:$A$18)</f>
        <v>33.558124041068147</v>
      </c>
      <c r="Q8767" s="6">
        <f>IF(Inputs!$D$10="Yes",IF('Hourly Calcs'!P8767&gt;'Hourly Calcs'!K8767,'Hourly Calcs'!O8767,N8767+O8767),N8767+O8767)</f>
        <v>0</v>
      </c>
      <c r="R8767" s="12">
        <f t="shared" si="1230"/>
        <v>0</v>
      </c>
      <c r="S8767" s="1">
        <f>IF(AND(A8767&gt;=5,A8767&lt;=9),INDEX(Demand!$C$3:$C$26,C8767),INDEX(Demand!$B$3:$B$26,C8767))</f>
        <v>500</v>
      </c>
      <c r="T8767" s="7">
        <f t="shared" si="1231"/>
        <v>0</v>
      </c>
      <c r="U8767" s="7">
        <f t="shared" si="1232"/>
        <v>0</v>
      </c>
    </row>
    <row r="8768" spans="1:21" x14ac:dyDescent="0.2">
      <c r="A8768" s="1">
        <v>12</v>
      </c>
      <c r="B8768" s="1">
        <v>31</v>
      </c>
      <c r="C8768" s="1">
        <v>24</v>
      </c>
      <c r="D8768">
        <v>7.5</v>
      </c>
      <c r="E8768">
        <v>5.9</v>
      </c>
      <c r="F8768">
        <v>90</v>
      </c>
      <c r="G8768">
        <v>0</v>
      </c>
      <c r="H8768">
        <v>0</v>
      </c>
      <c r="I8768">
        <v>0</v>
      </c>
      <c r="J8768" s="4">
        <f t="shared" si="1227"/>
        <v>351.35761865340487</v>
      </c>
      <c r="K8768" s="4">
        <f t="shared" si="1228"/>
        <v>-62.070116989627422</v>
      </c>
      <c r="L8768" s="5">
        <f t="shared" si="1233"/>
        <v>0</v>
      </c>
      <c r="M8768" s="5">
        <f t="shared" si="1234"/>
        <v>0</v>
      </c>
      <c r="N8768" s="6">
        <f t="shared" si="1226"/>
        <v>0</v>
      </c>
      <c r="O8768" s="6">
        <f t="shared" si="1229"/>
        <v>0</v>
      </c>
      <c r="P8768" s="6">
        <f>FORECAST(J8768,Inputs!$B$10:$B$18,Inputs!$A$10:$A$18)</f>
        <v>33.808866839383377</v>
      </c>
      <c r="Q8768" s="6">
        <f>IF(Inputs!$D$10="Yes",IF('Hourly Calcs'!P8768&gt;'Hourly Calcs'!K8768,'Hourly Calcs'!O8768,N8768+O8768),N8768+O8768)</f>
        <v>0</v>
      </c>
      <c r="R8768" s="12">
        <f t="shared" si="1230"/>
        <v>0</v>
      </c>
      <c r="S8768" s="1">
        <f>IF(AND(A8768&gt;=5,A8768&lt;=9),INDEX(Demand!$C$3:$C$26,C8768),INDEX(Demand!$B$3:$B$26,C8768))</f>
        <v>400</v>
      </c>
      <c r="T8768" s="7">
        <f t="shared" si="1231"/>
        <v>0</v>
      </c>
      <c r="U8768" s="7">
        <f t="shared" si="1232"/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5CD6-266F-3541-A39D-7E143663987E}">
  <dimension ref="A1:C26"/>
  <sheetViews>
    <sheetView workbookViewId="0">
      <selection activeCell="A2" sqref="A2"/>
    </sheetView>
  </sheetViews>
  <sheetFormatPr baseColWidth="10" defaultRowHeight="16" x14ac:dyDescent="0.2"/>
  <sheetData>
    <row r="1" spans="1:3" x14ac:dyDescent="0.2">
      <c r="A1" t="s">
        <v>59</v>
      </c>
    </row>
    <row r="2" spans="1:3" x14ac:dyDescent="0.2">
      <c r="B2" t="s">
        <v>25</v>
      </c>
      <c r="C2" t="s">
        <v>26</v>
      </c>
    </row>
    <row r="3" spans="1:3" x14ac:dyDescent="0.2">
      <c r="A3">
        <v>0</v>
      </c>
      <c r="B3">
        <v>350</v>
      </c>
      <c r="C3">
        <f>B3</f>
        <v>350</v>
      </c>
    </row>
    <row r="4" spans="1:3" x14ac:dyDescent="0.2">
      <c r="A4">
        <v>1</v>
      </c>
      <c r="B4">
        <v>350</v>
      </c>
      <c r="C4">
        <f t="shared" ref="C4:C26" si="0">B4</f>
        <v>350</v>
      </c>
    </row>
    <row r="5" spans="1:3" x14ac:dyDescent="0.2">
      <c r="A5">
        <v>2</v>
      </c>
      <c r="B5">
        <v>350</v>
      </c>
      <c r="C5">
        <f t="shared" si="0"/>
        <v>350</v>
      </c>
    </row>
    <row r="6" spans="1:3" x14ac:dyDescent="0.2">
      <c r="A6">
        <v>3</v>
      </c>
      <c r="B6">
        <v>350</v>
      </c>
      <c r="C6">
        <f t="shared" si="0"/>
        <v>350</v>
      </c>
    </row>
    <row r="7" spans="1:3" x14ac:dyDescent="0.2">
      <c r="A7">
        <v>4</v>
      </c>
      <c r="B7">
        <v>350</v>
      </c>
      <c r="C7">
        <f t="shared" si="0"/>
        <v>350</v>
      </c>
    </row>
    <row r="8" spans="1:3" x14ac:dyDescent="0.2">
      <c r="A8">
        <v>5</v>
      </c>
      <c r="B8">
        <v>350</v>
      </c>
      <c r="C8">
        <f t="shared" si="0"/>
        <v>350</v>
      </c>
    </row>
    <row r="9" spans="1:3" x14ac:dyDescent="0.2">
      <c r="A9">
        <v>6</v>
      </c>
      <c r="B9">
        <v>350</v>
      </c>
      <c r="C9">
        <f t="shared" si="0"/>
        <v>350</v>
      </c>
    </row>
    <row r="10" spans="1:3" x14ac:dyDescent="0.2">
      <c r="A10">
        <v>7</v>
      </c>
      <c r="B10">
        <v>350</v>
      </c>
      <c r="C10">
        <f t="shared" si="0"/>
        <v>350</v>
      </c>
    </row>
    <row r="11" spans="1:3" x14ac:dyDescent="0.2">
      <c r="A11">
        <v>8</v>
      </c>
      <c r="B11">
        <v>350</v>
      </c>
      <c r="C11">
        <f t="shared" si="0"/>
        <v>350</v>
      </c>
    </row>
    <row r="12" spans="1:3" x14ac:dyDescent="0.2">
      <c r="A12">
        <v>9</v>
      </c>
      <c r="B12">
        <v>600</v>
      </c>
      <c r="C12">
        <f t="shared" si="0"/>
        <v>600</v>
      </c>
    </row>
    <row r="13" spans="1:3" x14ac:dyDescent="0.2">
      <c r="A13">
        <v>10</v>
      </c>
      <c r="B13">
        <v>600</v>
      </c>
      <c r="C13">
        <f t="shared" si="0"/>
        <v>600</v>
      </c>
    </row>
    <row r="14" spans="1:3" x14ac:dyDescent="0.2">
      <c r="A14">
        <v>11</v>
      </c>
      <c r="B14">
        <v>600</v>
      </c>
      <c r="C14">
        <f t="shared" si="0"/>
        <v>600</v>
      </c>
    </row>
    <row r="15" spans="1:3" x14ac:dyDescent="0.2">
      <c r="A15">
        <v>12</v>
      </c>
      <c r="B15">
        <v>600</v>
      </c>
      <c r="C15">
        <f t="shared" si="0"/>
        <v>600</v>
      </c>
    </row>
    <row r="16" spans="1:3" x14ac:dyDescent="0.2">
      <c r="A16">
        <v>13</v>
      </c>
      <c r="B16">
        <v>600</v>
      </c>
      <c r="C16">
        <f t="shared" si="0"/>
        <v>600</v>
      </c>
    </row>
    <row r="17" spans="1:3" x14ac:dyDescent="0.2">
      <c r="A17">
        <v>14</v>
      </c>
      <c r="B17">
        <v>600</v>
      </c>
      <c r="C17">
        <f t="shared" si="0"/>
        <v>600</v>
      </c>
    </row>
    <row r="18" spans="1:3" x14ac:dyDescent="0.2">
      <c r="A18">
        <v>15</v>
      </c>
      <c r="B18">
        <v>900</v>
      </c>
      <c r="C18">
        <f t="shared" si="0"/>
        <v>900</v>
      </c>
    </row>
    <row r="19" spans="1:3" x14ac:dyDescent="0.2">
      <c r="A19">
        <v>16</v>
      </c>
      <c r="B19">
        <v>900</v>
      </c>
      <c r="C19">
        <f t="shared" si="0"/>
        <v>900</v>
      </c>
    </row>
    <row r="20" spans="1:3" x14ac:dyDescent="0.2">
      <c r="A20">
        <v>17</v>
      </c>
      <c r="B20">
        <v>900</v>
      </c>
      <c r="C20">
        <f t="shared" si="0"/>
        <v>900</v>
      </c>
    </row>
    <row r="21" spans="1:3" x14ac:dyDescent="0.2">
      <c r="A21">
        <v>18</v>
      </c>
      <c r="B21">
        <v>900</v>
      </c>
      <c r="C21">
        <f t="shared" si="0"/>
        <v>900</v>
      </c>
    </row>
    <row r="22" spans="1:3" x14ac:dyDescent="0.2">
      <c r="A22">
        <v>19</v>
      </c>
      <c r="B22">
        <v>800</v>
      </c>
      <c r="C22">
        <f t="shared" si="0"/>
        <v>800</v>
      </c>
    </row>
    <row r="23" spans="1:3" x14ac:dyDescent="0.2">
      <c r="A23">
        <v>20</v>
      </c>
      <c r="B23">
        <v>700</v>
      </c>
      <c r="C23">
        <f t="shared" si="0"/>
        <v>700</v>
      </c>
    </row>
    <row r="24" spans="1:3" x14ac:dyDescent="0.2">
      <c r="A24">
        <v>21</v>
      </c>
      <c r="B24">
        <v>600</v>
      </c>
      <c r="C24">
        <f t="shared" si="0"/>
        <v>600</v>
      </c>
    </row>
    <row r="25" spans="1:3" x14ac:dyDescent="0.2">
      <c r="A25">
        <v>22</v>
      </c>
      <c r="B25">
        <v>500</v>
      </c>
      <c r="C25">
        <f t="shared" si="0"/>
        <v>500</v>
      </c>
    </row>
    <row r="26" spans="1:3" x14ac:dyDescent="0.2">
      <c r="A26">
        <v>23</v>
      </c>
      <c r="B26">
        <v>400</v>
      </c>
      <c r="C26">
        <f t="shared" si="0"/>
        <v>400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Inputs</vt:lpstr>
      <vt:lpstr>Hourly Calcs</vt:lpstr>
      <vt:lpstr>Demand</vt:lpstr>
    </vt:vector>
  </TitlesOfParts>
  <Company>Cemps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Cochrane</dc:creator>
  <cp:lastModifiedBy>Richard Cochrane</cp:lastModifiedBy>
  <cp:lastPrinted>2015-03-03T10:29:45Z</cp:lastPrinted>
  <dcterms:created xsi:type="dcterms:W3CDTF">2014-11-27T09:11:56Z</dcterms:created>
  <dcterms:modified xsi:type="dcterms:W3CDTF">2020-07-14T19:40:17Z</dcterms:modified>
</cp:coreProperties>
</file>